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workbookPr/>
  <mc:AlternateContent xmlns:mc="http://schemas.openxmlformats.org/markup-compatibility/2006">
    <mc:Choice Requires="x15">
      <x15ac:absPath xmlns:x15ac="http://schemas.microsoft.com/office/spreadsheetml/2010/11/ac" url="C:\Users\yms06\Project\capital_investment_web_input\"/>
    </mc:Choice>
  </mc:AlternateContent>
  <xr:revisionPtr revIDLastSave="0" documentId="13_ncr:1_{2B08E8E9-87D8-4524-842D-9CD0CDCF1383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전수총데이터" sheetId="2" r:id="rId1"/>
    <sheet name="사용한데이터" sheetId="12" r:id="rId2"/>
    <sheet name="삭제" sheetId="9" state="hidden" r:id="rId3"/>
    <sheet name="고용인원미달" sheetId="10" state="hidden" r:id="rId4"/>
    <sheet name="비엑티브 데이터" sheetId="11" state="hidden" r:id="rId5"/>
  </sheets>
  <definedNames>
    <definedName name="_xlnm._FilterDatabase" localSheetId="1" hidden="1">사용한데이터!$A$1:$BI$2</definedName>
    <definedName name="_xlnm._FilterDatabase" localSheetId="0" hidden="1">전수총데이터!$A$1:$BI$2260</definedName>
  </definedNames>
  <calcPr calcId="191029"/>
  <extLst>
    <ext uri="GoogleSheetsCustomDataVersion2">
      <go:sheetsCustomData xmlns:go="http://customooxmlschemas.google.com/" r:id="rId15" roundtripDataChecksum="g9j4FkERM4EymIkrEL/AxHL7T/v6ajERXc/250eiLec="/>
    </ext>
  </extLst>
</workbook>
</file>

<file path=xl/calcChain.xml><?xml version="1.0" encoding="utf-8"?>
<calcChain xmlns="http://schemas.openxmlformats.org/spreadsheetml/2006/main">
  <c r="AF5" i="12" l="1"/>
  <c r="AF6" i="12"/>
  <c r="AF7" i="12"/>
  <c r="X8" i="12"/>
  <c r="AF8" i="12"/>
  <c r="AF9" i="12"/>
  <c r="AF10" i="12"/>
  <c r="AF11" i="12"/>
  <c r="AF4" i="12"/>
  <c r="AF3" i="12"/>
  <c r="AF2" i="12"/>
  <c r="AF2260" i="2"/>
  <c r="AF2259" i="2"/>
  <c r="AF2258" i="2"/>
  <c r="AF2257" i="2"/>
  <c r="AF2256" i="2"/>
  <c r="AF2255" i="2"/>
  <c r="AF2254" i="2"/>
  <c r="AF2253" i="2"/>
  <c r="AF2252" i="2"/>
  <c r="AF2251" i="2"/>
  <c r="AF2250" i="2"/>
  <c r="AF2249" i="2"/>
  <c r="AF2248" i="2"/>
  <c r="AF2247" i="2"/>
  <c r="AF2246" i="2"/>
  <c r="AF2245" i="2"/>
  <c r="AF2244" i="2"/>
  <c r="AF2243" i="2"/>
  <c r="AF2242" i="2"/>
  <c r="AF2241" i="2"/>
  <c r="AF2240" i="2"/>
  <c r="AF2239" i="2"/>
  <c r="AF2238" i="2"/>
  <c r="AF2237" i="2"/>
  <c r="AF2236" i="2"/>
  <c r="AF2235" i="2"/>
  <c r="AF2234" i="2"/>
  <c r="AF2233" i="2"/>
  <c r="AF2232" i="2"/>
  <c r="AF2231" i="2"/>
  <c r="AF2230" i="2"/>
  <c r="AF2229" i="2"/>
  <c r="AF2228" i="2"/>
  <c r="AF2227" i="2"/>
  <c r="AF2226" i="2"/>
  <c r="AF2225" i="2"/>
  <c r="AF2224" i="2"/>
  <c r="AF2223" i="2"/>
  <c r="AF2222" i="2"/>
  <c r="AF2221" i="2"/>
  <c r="AF2220" i="2"/>
  <c r="AF2219" i="2"/>
  <c r="AF2218" i="2"/>
  <c r="AF2217" i="2"/>
  <c r="AF2216" i="2"/>
  <c r="AF2215" i="2"/>
  <c r="AF2214" i="2"/>
  <c r="AF2213" i="2"/>
  <c r="AF2212" i="2"/>
  <c r="AF2211" i="2"/>
  <c r="AF2210" i="2"/>
  <c r="AF2209" i="2"/>
  <c r="AF2208" i="2"/>
  <c r="AF2207" i="2"/>
  <c r="AF2206" i="2"/>
  <c r="AF2205" i="2"/>
  <c r="AF2204" i="2"/>
  <c r="AF2203" i="2"/>
  <c r="AF2202" i="2"/>
  <c r="AF2201" i="2"/>
  <c r="AF2200" i="2"/>
  <c r="AF2199" i="2"/>
  <c r="AF2198" i="2"/>
  <c r="AF2197" i="2"/>
  <c r="AF2196" i="2"/>
  <c r="AF2195" i="2"/>
  <c r="AF2194" i="2"/>
  <c r="AF2193" i="2"/>
  <c r="AF2192" i="2"/>
  <c r="AF2191" i="2"/>
  <c r="AF2190" i="2"/>
  <c r="AF2189" i="2"/>
  <c r="AF2188" i="2"/>
  <c r="AF2187" i="2"/>
  <c r="AF2186" i="2"/>
  <c r="AF2185" i="2"/>
  <c r="AF2184" i="2"/>
  <c r="AF2183" i="2"/>
  <c r="AF2182" i="2"/>
  <c r="AF2181" i="2"/>
  <c r="AF2180" i="2"/>
  <c r="AF2179" i="2"/>
  <c r="AF2178" i="2"/>
  <c r="AF2177" i="2"/>
  <c r="AF2176" i="2"/>
  <c r="AF2175" i="2"/>
  <c r="AF2174" i="2"/>
  <c r="AF2173" i="2"/>
  <c r="AF2172" i="2"/>
  <c r="AF2171" i="2"/>
  <c r="AF2170" i="2"/>
  <c r="AF2169" i="2"/>
  <c r="AF2168" i="2"/>
  <c r="AF2167" i="2"/>
  <c r="AF2166" i="2"/>
  <c r="AF2165" i="2"/>
  <c r="AF2164" i="2"/>
  <c r="AF2163" i="2"/>
  <c r="AF2162" i="2"/>
  <c r="AF2161" i="2"/>
  <c r="AF2160" i="2"/>
  <c r="AF2159" i="2"/>
  <c r="AF2158" i="2"/>
  <c r="AF2157" i="2"/>
  <c r="AF2156" i="2"/>
  <c r="AF2155" i="2"/>
  <c r="AF2154" i="2"/>
  <c r="AF2153" i="2"/>
  <c r="AF2152" i="2"/>
  <c r="AF2151" i="2"/>
  <c r="AF2150" i="2"/>
  <c r="AF2149" i="2"/>
  <c r="AF2148" i="2"/>
  <c r="AF2147" i="2"/>
  <c r="AF2146" i="2"/>
  <c r="AF2145" i="2"/>
  <c r="AF2144" i="2"/>
  <c r="AF2143" i="2"/>
  <c r="AF2142" i="2"/>
  <c r="AF2141" i="2"/>
  <c r="AF2140" i="2"/>
  <c r="AF2139" i="2"/>
  <c r="AF2138" i="2"/>
  <c r="AF2137" i="2"/>
  <c r="AF2136" i="2"/>
  <c r="AF2135" i="2"/>
  <c r="AF2134" i="2"/>
  <c r="AF2133" i="2"/>
  <c r="AF2132" i="2"/>
  <c r="AF2131" i="2"/>
  <c r="AF2130" i="2"/>
  <c r="AF2129" i="2"/>
  <c r="AF2128" i="2"/>
  <c r="AF2127" i="2"/>
  <c r="AF2126" i="2"/>
  <c r="AF2125" i="2"/>
  <c r="AF2124" i="2"/>
  <c r="AF2123" i="2"/>
  <c r="AF2122" i="2"/>
  <c r="AF2121" i="2"/>
  <c r="AF2120" i="2"/>
  <c r="AF2119" i="2"/>
  <c r="AF2118" i="2"/>
  <c r="AF2117" i="2"/>
  <c r="AF2116" i="2"/>
  <c r="AF2115" i="2"/>
  <c r="AF2114" i="2"/>
  <c r="AF2113" i="2"/>
  <c r="AF2112" i="2"/>
  <c r="AF2111" i="2"/>
  <c r="AF2110" i="2"/>
  <c r="AF2109" i="2"/>
  <c r="AF2108" i="2"/>
  <c r="AF2107" i="2"/>
  <c r="AF2106" i="2"/>
  <c r="AF2105" i="2"/>
  <c r="AF2104" i="2"/>
  <c r="AF2103" i="2"/>
  <c r="AF2102" i="2"/>
  <c r="AF2101" i="2"/>
  <c r="AF2100" i="2"/>
  <c r="AF2099" i="2"/>
  <c r="AF2098" i="2"/>
  <c r="AF2097" i="2"/>
  <c r="AF2096" i="2"/>
  <c r="AF2095" i="2"/>
  <c r="AF2094" i="2"/>
  <c r="AF2093" i="2"/>
  <c r="AF2092" i="2"/>
  <c r="AF2091" i="2"/>
  <c r="AF2090" i="2"/>
  <c r="AF2089" i="2"/>
  <c r="AF2088" i="2"/>
  <c r="AF2087" i="2"/>
  <c r="AF2086" i="2"/>
  <c r="AF2085" i="2"/>
  <c r="AF2084" i="2"/>
  <c r="AF2083" i="2"/>
  <c r="AF2082" i="2"/>
  <c r="AF2081" i="2"/>
  <c r="AF2080" i="2"/>
  <c r="AF2079" i="2"/>
  <c r="AF2078" i="2"/>
  <c r="AF2077" i="2"/>
  <c r="AF2076" i="2"/>
  <c r="AF2075" i="2"/>
  <c r="AF2074" i="2"/>
  <c r="AF2073" i="2"/>
  <c r="AF2072" i="2"/>
  <c r="AF2071" i="2"/>
  <c r="AF2070" i="2"/>
  <c r="AF2069" i="2"/>
  <c r="AF2068" i="2"/>
  <c r="AF2067" i="2"/>
  <c r="AF2066" i="2"/>
  <c r="AF2065" i="2"/>
  <c r="AF2064" i="2"/>
  <c r="AF2063" i="2"/>
  <c r="AF2062" i="2"/>
  <c r="AF2061" i="2"/>
  <c r="AF2060" i="2"/>
  <c r="AF2059" i="2"/>
  <c r="AF2058" i="2"/>
  <c r="AF2057" i="2"/>
  <c r="AF2056" i="2"/>
  <c r="AF2055" i="2"/>
  <c r="AF2054" i="2"/>
  <c r="AF2053" i="2"/>
  <c r="AF2052" i="2"/>
  <c r="AF2051" i="2"/>
  <c r="AF2050" i="2"/>
  <c r="AF2049" i="2"/>
  <c r="AF2048" i="2"/>
  <c r="AF2047" i="2"/>
  <c r="AF2046" i="2"/>
  <c r="AF2045" i="2"/>
  <c r="AF2044" i="2"/>
  <c r="AF2043" i="2"/>
  <c r="AF2042" i="2"/>
  <c r="AF2041" i="2"/>
  <c r="AF2040" i="2"/>
  <c r="AF2039" i="2"/>
  <c r="AF2038" i="2"/>
  <c r="AF2037" i="2"/>
  <c r="AF2036" i="2"/>
  <c r="AF2035" i="2"/>
  <c r="AF2034" i="2"/>
  <c r="AF2033" i="2"/>
  <c r="AF2032" i="2"/>
  <c r="AF2031" i="2"/>
  <c r="AF2030" i="2"/>
  <c r="AF2029" i="2"/>
  <c r="AF2028" i="2"/>
  <c r="AF2027" i="2"/>
  <c r="AF2026" i="2"/>
  <c r="AF2025" i="2"/>
  <c r="AF2024" i="2"/>
  <c r="AF2023" i="2"/>
  <c r="AF2022" i="2"/>
  <c r="AF2021" i="2"/>
  <c r="AF2020" i="2"/>
  <c r="AF2019" i="2"/>
  <c r="AF2018" i="2"/>
  <c r="AF2017" i="2"/>
  <c r="AF2016" i="2"/>
  <c r="AF2015" i="2"/>
  <c r="AF2014" i="2"/>
  <c r="AF2013" i="2"/>
  <c r="AF2012" i="2"/>
  <c r="AF2011" i="2"/>
  <c r="AF2010" i="2"/>
  <c r="AF2009" i="2"/>
  <c r="AF2008" i="2"/>
  <c r="AF2007" i="2"/>
  <c r="AF2006" i="2"/>
  <c r="AF2005" i="2"/>
  <c r="AF2004" i="2"/>
  <c r="AF2003" i="2"/>
  <c r="AF2002" i="2"/>
  <c r="AF2001" i="2"/>
  <c r="AF2000" i="2"/>
  <c r="AF1999" i="2"/>
  <c r="AF1998" i="2"/>
  <c r="AF1997" i="2"/>
  <c r="AF1996" i="2"/>
  <c r="AF1995" i="2"/>
  <c r="AF1994" i="2"/>
  <c r="AF1993" i="2"/>
  <c r="AF1992" i="2"/>
  <c r="AF1991" i="2"/>
  <c r="AF1990" i="2"/>
  <c r="AF1989" i="2"/>
  <c r="AF1988" i="2"/>
  <c r="AF1987" i="2"/>
  <c r="AF1986" i="2"/>
  <c r="AF1985" i="2"/>
  <c r="AF1984" i="2"/>
  <c r="AF1983" i="2"/>
  <c r="AF1982" i="2"/>
  <c r="AF1981" i="2"/>
  <c r="AF1980" i="2"/>
  <c r="AF1979" i="2"/>
  <c r="AF1978" i="2"/>
  <c r="AF1977" i="2"/>
  <c r="AF1976" i="2"/>
  <c r="AF1975" i="2"/>
  <c r="AF1974" i="2"/>
  <c r="AF1973" i="2"/>
  <c r="AF1972" i="2"/>
  <c r="AF1971" i="2"/>
  <c r="AF1970" i="2"/>
  <c r="AF1969" i="2"/>
  <c r="AF1968" i="2"/>
  <c r="AF1967" i="2"/>
  <c r="AF1966" i="2"/>
  <c r="AF1965" i="2"/>
  <c r="AF1964" i="2"/>
  <c r="AF1963" i="2"/>
  <c r="AF1962" i="2"/>
  <c r="AF1961" i="2"/>
  <c r="AF1960" i="2"/>
  <c r="AF1959" i="2"/>
  <c r="AF1958" i="2"/>
  <c r="AF1957" i="2"/>
  <c r="AF1956" i="2"/>
  <c r="AF1955" i="2"/>
  <c r="AF1954" i="2"/>
  <c r="AF1953" i="2"/>
  <c r="AF1952" i="2"/>
  <c r="AF1951" i="2"/>
  <c r="AF1950" i="2"/>
  <c r="AF1949" i="2"/>
  <c r="AF1948" i="2"/>
  <c r="AF1947" i="2"/>
  <c r="AF1946" i="2"/>
  <c r="AF1945" i="2"/>
  <c r="AF1944" i="2"/>
  <c r="AF1943" i="2"/>
  <c r="AF1942" i="2"/>
  <c r="AF1941" i="2"/>
  <c r="AF1940" i="2"/>
  <c r="AF1939" i="2"/>
  <c r="AF1938" i="2"/>
  <c r="AF1937" i="2"/>
  <c r="AF1936" i="2"/>
  <c r="AF1935" i="2"/>
  <c r="AF1934" i="2"/>
  <c r="AF1933" i="2"/>
  <c r="AF1932" i="2"/>
  <c r="AF1931" i="2"/>
  <c r="AF1930" i="2"/>
  <c r="AF1929" i="2"/>
  <c r="AF1928" i="2"/>
  <c r="AF1927" i="2"/>
  <c r="AF1926" i="2"/>
  <c r="AF1925" i="2"/>
  <c r="AF1924" i="2"/>
  <c r="AF1923" i="2"/>
  <c r="AF1922" i="2"/>
  <c r="AF1921" i="2"/>
  <c r="AF1920" i="2"/>
  <c r="AF1919" i="2"/>
  <c r="AF1918" i="2"/>
  <c r="AF1917" i="2"/>
  <c r="AF1916" i="2"/>
  <c r="AF1915" i="2"/>
  <c r="AF1914" i="2"/>
  <c r="AF1913" i="2"/>
  <c r="AF1912" i="2"/>
  <c r="AF1911" i="2"/>
  <c r="AF1910" i="2"/>
  <c r="AF1909" i="2"/>
  <c r="AF1908" i="2"/>
  <c r="AF1907" i="2"/>
  <c r="AF1906" i="2"/>
  <c r="AF1905" i="2"/>
  <c r="AF1904" i="2"/>
  <c r="AF1903" i="2"/>
  <c r="AF1902" i="2"/>
  <c r="AF1901" i="2"/>
  <c r="AF1900" i="2"/>
  <c r="AF1899" i="2"/>
  <c r="AF1898" i="2"/>
  <c r="AF1897" i="2"/>
  <c r="AF1896" i="2"/>
  <c r="AF1895" i="2"/>
  <c r="AF1894" i="2"/>
  <c r="AF1893" i="2"/>
  <c r="AF1892" i="2"/>
  <c r="AF1891" i="2"/>
  <c r="AF1890" i="2"/>
  <c r="AF1889" i="2"/>
  <c r="AF1888" i="2"/>
  <c r="AF1887" i="2"/>
  <c r="AF1886" i="2"/>
  <c r="AF1885" i="2"/>
  <c r="AF1884" i="2"/>
  <c r="AF1883" i="2"/>
  <c r="AF1882" i="2"/>
  <c r="AF1881" i="2"/>
  <c r="AF1880" i="2"/>
  <c r="AF1879" i="2"/>
  <c r="AF1878" i="2"/>
  <c r="AF1877" i="2"/>
  <c r="AF1876" i="2"/>
  <c r="AF1875" i="2"/>
  <c r="AF1874" i="2"/>
  <c r="AF1873" i="2"/>
  <c r="AF1872" i="2"/>
  <c r="AF1871" i="2"/>
  <c r="AF1870" i="2"/>
  <c r="AF1869" i="2"/>
  <c r="AF1868" i="2"/>
  <c r="AF1867" i="2"/>
  <c r="AF1866" i="2"/>
  <c r="AF1865" i="2"/>
  <c r="AF1864" i="2"/>
  <c r="AF1863" i="2"/>
  <c r="AF1862" i="2"/>
  <c r="AF1861" i="2"/>
  <c r="AF1860" i="2"/>
  <c r="AF1859" i="2"/>
  <c r="AF1858" i="2"/>
  <c r="AF1857" i="2"/>
  <c r="AF1856" i="2"/>
  <c r="AF1855" i="2"/>
  <c r="AF1854" i="2"/>
  <c r="AF1853" i="2"/>
  <c r="AF1852" i="2"/>
  <c r="AF1851" i="2"/>
  <c r="AF1850" i="2"/>
  <c r="AF1849" i="2"/>
  <c r="AF1848" i="2"/>
  <c r="AF1847" i="2"/>
  <c r="AF1846" i="2"/>
  <c r="AF1845" i="2"/>
  <c r="AF1844" i="2"/>
  <c r="AF1843" i="2"/>
  <c r="AF1842" i="2"/>
  <c r="AF1841" i="2"/>
  <c r="AF1840" i="2"/>
  <c r="AF1839" i="2"/>
  <c r="AF1838" i="2"/>
  <c r="AF1837" i="2"/>
  <c r="AF1836" i="2"/>
  <c r="AF1835" i="2"/>
  <c r="AF1834" i="2"/>
  <c r="AF1833" i="2"/>
  <c r="AF1832" i="2"/>
  <c r="AF1831" i="2"/>
  <c r="AF1830" i="2"/>
  <c r="AF1829" i="2"/>
  <c r="AF1828" i="2"/>
  <c r="AF1827" i="2"/>
  <c r="AF1826" i="2"/>
  <c r="AF1825" i="2"/>
  <c r="AF1824" i="2"/>
  <c r="AF1823" i="2"/>
  <c r="AF1822" i="2"/>
  <c r="AF1821" i="2"/>
  <c r="AF1820" i="2"/>
  <c r="AF1819" i="2"/>
  <c r="AF1818" i="2"/>
  <c r="AF1817" i="2"/>
  <c r="AF1816" i="2"/>
  <c r="AF1815" i="2"/>
  <c r="AF1814" i="2"/>
  <c r="AF1813" i="2"/>
  <c r="AF1812" i="2"/>
  <c r="AF1811" i="2"/>
  <c r="AF1810" i="2"/>
  <c r="AF1809" i="2"/>
  <c r="AF1808" i="2"/>
  <c r="AF1807" i="2"/>
  <c r="AF1806" i="2"/>
  <c r="AF1805" i="2"/>
  <c r="AF1804" i="2"/>
  <c r="AF1803" i="2"/>
  <c r="AF1802" i="2"/>
  <c r="AF1801" i="2"/>
  <c r="AF1800" i="2"/>
  <c r="AF1799" i="2"/>
  <c r="AF1798" i="2"/>
  <c r="AF1797" i="2"/>
  <c r="AF1796" i="2"/>
  <c r="AF1795" i="2"/>
  <c r="AF1794" i="2"/>
  <c r="AF1793" i="2"/>
  <c r="AF1792" i="2"/>
  <c r="AF1791" i="2"/>
  <c r="AF1790" i="2"/>
  <c r="AF1789" i="2"/>
  <c r="AF1788" i="2"/>
  <c r="AF1787" i="2"/>
  <c r="AF1786" i="2"/>
  <c r="AF1785" i="2"/>
  <c r="AF1784" i="2"/>
  <c r="AF1783" i="2"/>
  <c r="AF1782" i="2"/>
  <c r="AF1781" i="2"/>
  <c r="AF1780" i="2"/>
  <c r="AF1779" i="2"/>
  <c r="AF1778" i="2"/>
  <c r="AF1777" i="2"/>
  <c r="AF1776" i="2"/>
  <c r="AF1775" i="2"/>
  <c r="AF1774" i="2"/>
  <c r="AF1773" i="2"/>
  <c r="AF1772" i="2"/>
  <c r="AF1771" i="2"/>
  <c r="AF1770" i="2"/>
  <c r="AF1769" i="2"/>
  <c r="AF1768" i="2"/>
  <c r="AF1767" i="2"/>
  <c r="AF1766" i="2"/>
  <c r="AF1765" i="2"/>
  <c r="AF1764" i="2"/>
  <c r="AF1763" i="2"/>
  <c r="AF1762" i="2"/>
  <c r="AF1761" i="2"/>
  <c r="AF1760" i="2"/>
  <c r="AF1759" i="2"/>
  <c r="AF1758" i="2"/>
  <c r="AF1757" i="2"/>
  <c r="AF1756" i="2"/>
  <c r="AF1755" i="2"/>
  <c r="AF1754" i="2"/>
  <c r="AF1753" i="2"/>
  <c r="AF1752" i="2"/>
  <c r="AF1751" i="2"/>
  <c r="AF1750" i="2"/>
  <c r="AF1749" i="2"/>
  <c r="AF1748" i="2"/>
  <c r="AF1747" i="2"/>
  <c r="AF1746" i="2"/>
  <c r="AF1745" i="2"/>
  <c r="AF1744" i="2"/>
  <c r="AF1743" i="2"/>
  <c r="AF1742" i="2"/>
  <c r="AF1741" i="2"/>
  <c r="AF1740" i="2"/>
  <c r="AF1739" i="2"/>
  <c r="AF1738" i="2"/>
  <c r="AF1737" i="2"/>
  <c r="AF1736" i="2"/>
  <c r="AF1735" i="2"/>
  <c r="AF1734" i="2"/>
  <c r="AF1733" i="2"/>
  <c r="AF1732" i="2"/>
  <c r="AF1731" i="2"/>
  <c r="AF1730" i="2"/>
  <c r="AF1729" i="2"/>
  <c r="AF1728" i="2"/>
  <c r="AF1727" i="2"/>
  <c r="AF1726" i="2"/>
  <c r="AF1725" i="2"/>
  <c r="AF1724" i="2"/>
  <c r="AF1723" i="2"/>
  <c r="AF1722" i="2"/>
  <c r="AF1721" i="2"/>
  <c r="AF1720" i="2"/>
  <c r="AF1719" i="2"/>
  <c r="AF1718" i="2"/>
  <c r="AF1717" i="2"/>
  <c r="AF1716" i="2"/>
  <c r="AF1715" i="2"/>
  <c r="AF1714" i="2"/>
  <c r="AF1713" i="2"/>
  <c r="AF1712" i="2"/>
  <c r="AF1711" i="2"/>
  <c r="AF1710" i="2"/>
  <c r="AF1709" i="2"/>
  <c r="AF1708" i="2"/>
  <c r="AF1707" i="2"/>
  <c r="AF1706" i="2"/>
  <c r="AF1705" i="2"/>
  <c r="AF1704" i="2"/>
  <c r="AF1703" i="2"/>
  <c r="AF1702" i="2"/>
  <c r="AF1701" i="2"/>
  <c r="AF1700" i="2"/>
  <c r="AF1699" i="2"/>
  <c r="AF1698" i="2"/>
  <c r="AF1697" i="2"/>
  <c r="AF1696" i="2"/>
  <c r="AF1695" i="2"/>
  <c r="AF1694" i="2"/>
  <c r="AF1693" i="2"/>
  <c r="AF1692" i="2"/>
  <c r="AF1691" i="2"/>
  <c r="AF1690" i="2"/>
  <c r="AF1689" i="2"/>
  <c r="AF1688" i="2"/>
  <c r="AF1687" i="2"/>
  <c r="AF1686" i="2"/>
  <c r="AF1685" i="2"/>
  <c r="AF1684" i="2"/>
  <c r="AF1683" i="2"/>
  <c r="AF1682" i="2"/>
  <c r="AF1681" i="2"/>
  <c r="AF1680" i="2"/>
  <c r="AF1679" i="2"/>
  <c r="AF1678" i="2"/>
  <c r="AF1677" i="2"/>
  <c r="AF1676" i="2"/>
  <c r="AF1675" i="2"/>
  <c r="AF1674" i="2"/>
  <c r="AF1673" i="2"/>
  <c r="AF1672" i="2"/>
  <c r="AF1671" i="2"/>
  <c r="AF1670" i="2"/>
  <c r="AF1669" i="2"/>
  <c r="AF1668" i="2"/>
  <c r="AF1667" i="2"/>
  <c r="AF1666" i="2"/>
  <c r="AF1665" i="2"/>
  <c r="AF1664" i="2"/>
  <c r="AF1663" i="2"/>
  <c r="AF1662" i="2"/>
  <c r="AF1661" i="2"/>
  <c r="AF1660" i="2"/>
  <c r="AF1659" i="2"/>
  <c r="AF1658" i="2"/>
  <c r="AF1657" i="2"/>
  <c r="AF1656" i="2"/>
  <c r="AF1655" i="2"/>
  <c r="AF1654" i="2"/>
  <c r="AF1653" i="2"/>
  <c r="AF1652" i="2"/>
  <c r="AF1651" i="2"/>
  <c r="AF1650" i="2"/>
  <c r="AF1649" i="2"/>
  <c r="AF1648" i="2"/>
  <c r="AF1647" i="2"/>
  <c r="AF1646" i="2"/>
  <c r="AF1645" i="2"/>
  <c r="AF1644" i="2"/>
  <c r="AF1643" i="2"/>
  <c r="AF1642" i="2"/>
  <c r="AF1641" i="2"/>
  <c r="AF1640" i="2"/>
  <c r="AF1639" i="2"/>
  <c r="AF1638" i="2"/>
  <c r="AF1637" i="2"/>
  <c r="AF1636" i="2"/>
  <c r="AF1635" i="2"/>
  <c r="AF1634" i="2"/>
  <c r="AF1633" i="2"/>
  <c r="AF1632" i="2"/>
  <c r="AF1631" i="2"/>
  <c r="AF1630" i="2"/>
  <c r="AF1629" i="2"/>
  <c r="AF1628" i="2"/>
  <c r="AF1627" i="2"/>
  <c r="AF1626" i="2"/>
  <c r="AF1625" i="2"/>
  <c r="AF1624" i="2"/>
  <c r="AF1623" i="2"/>
  <c r="AF1622" i="2"/>
  <c r="AF1621" i="2"/>
  <c r="AF1620" i="2"/>
  <c r="AF1619" i="2"/>
  <c r="AF1618" i="2"/>
  <c r="AF1617" i="2"/>
  <c r="AF1616" i="2"/>
  <c r="AF1615" i="2"/>
  <c r="AF1614" i="2"/>
  <c r="AF1613" i="2"/>
  <c r="AF1612" i="2"/>
  <c r="AF1611" i="2"/>
  <c r="AF1610" i="2"/>
  <c r="AF1609" i="2"/>
  <c r="AF1608" i="2"/>
  <c r="AF1607" i="2"/>
  <c r="AF1606" i="2"/>
  <c r="AF1605" i="2"/>
  <c r="AF1604" i="2"/>
  <c r="AF1603" i="2"/>
  <c r="AF1602" i="2"/>
  <c r="AF1601" i="2"/>
  <c r="AF1600" i="2"/>
  <c r="AF1599" i="2"/>
  <c r="AF1598" i="2"/>
  <c r="AF1597" i="2"/>
  <c r="AF1596" i="2"/>
  <c r="AF1595" i="2"/>
  <c r="AF1594" i="2"/>
  <c r="AF1593" i="2"/>
  <c r="AF1592" i="2"/>
  <c r="AF1591" i="2"/>
  <c r="AF1590" i="2"/>
  <c r="AF1589" i="2"/>
  <c r="AF1588" i="2"/>
  <c r="AF1587" i="2"/>
  <c r="AF1586" i="2"/>
  <c r="AF1585" i="2"/>
  <c r="AF1584" i="2"/>
  <c r="AF1583" i="2"/>
  <c r="AF1582" i="2"/>
  <c r="AF1581" i="2"/>
  <c r="AF1580" i="2"/>
  <c r="AF1579" i="2"/>
  <c r="AF1578" i="2"/>
  <c r="AF1577" i="2"/>
  <c r="AF1576" i="2"/>
  <c r="AF1575" i="2"/>
  <c r="AF1574" i="2"/>
  <c r="AF1573" i="2"/>
  <c r="AF1572" i="2"/>
  <c r="AF1571" i="2"/>
  <c r="AF1570" i="2"/>
  <c r="AF1569" i="2"/>
  <c r="AF1568" i="2"/>
  <c r="AF1567" i="2"/>
  <c r="AF1566" i="2"/>
  <c r="AF1565" i="2"/>
  <c r="AF1564" i="2"/>
  <c r="AF1563" i="2"/>
  <c r="AF1562" i="2"/>
  <c r="AF1561" i="2"/>
  <c r="AF1560" i="2"/>
  <c r="AF1559" i="2"/>
  <c r="AF1558" i="2"/>
  <c r="AF1557" i="2"/>
  <c r="AF1556" i="2"/>
  <c r="AF1555" i="2"/>
  <c r="AF1554" i="2"/>
  <c r="AF1553" i="2"/>
  <c r="AF1552" i="2"/>
  <c r="AF1551" i="2"/>
  <c r="AF1550" i="2"/>
  <c r="AF1549" i="2"/>
  <c r="AF1548" i="2"/>
  <c r="AF1547" i="2"/>
  <c r="AF1546" i="2"/>
  <c r="AF1545" i="2"/>
  <c r="AF1544" i="2"/>
  <c r="AF1543" i="2"/>
  <c r="AF1542" i="2"/>
  <c r="AF1541" i="2"/>
  <c r="AF1540" i="2"/>
  <c r="AF1539" i="2"/>
  <c r="AF1538" i="2"/>
  <c r="AF1537" i="2"/>
  <c r="AF1536" i="2"/>
  <c r="AF1535" i="2"/>
  <c r="AF1534" i="2"/>
  <c r="AF1533" i="2"/>
  <c r="AF1532" i="2"/>
  <c r="AF1531" i="2"/>
  <c r="AF1530" i="2"/>
  <c r="AF1529" i="2"/>
  <c r="AF1528" i="2"/>
  <c r="AF1527" i="2"/>
  <c r="AF1526" i="2"/>
  <c r="AF1525" i="2"/>
  <c r="AF1524" i="2"/>
  <c r="AF1523" i="2"/>
  <c r="AF1522" i="2"/>
  <c r="AF1521" i="2"/>
  <c r="AF1520" i="2"/>
  <c r="AF1519" i="2"/>
  <c r="AF1518" i="2"/>
  <c r="AF1517" i="2"/>
  <c r="AF1516" i="2"/>
  <c r="AF1515" i="2"/>
  <c r="AF1514" i="2"/>
  <c r="AF1513" i="2"/>
  <c r="AF1512" i="2"/>
  <c r="AF1511" i="2"/>
  <c r="AF1510" i="2"/>
  <c r="AF1509" i="2"/>
  <c r="AF1508" i="2"/>
  <c r="AF1507" i="2"/>
  <c r="AF1506" i="2"/>
  <c r="AF1505" i="2"/>
  <c r="AF1504" i="2"/>
  <c r="AF1503" i="2"/>
  <c r="AF1502" i="2"/>
  <c r="AF1501" i="2"/>
  <c r="AF1500" i="2"/>
  <c r="AF1499" i="2"/>
  <c r="AF1498" i="2"/>
  <c r="AF1497" i="2"/>
  <c r="AF1496" i="2"/>
  <c r="AF1495" i="2"/>
  <c r="AF1494" i="2"/>
  <c r="AF1493" i="2"/>
  <c r="AF1492" i="2"/>
  <c r="AF1491" i="2"/>
  <c r="AF1490" i="2"/>
  <c r="AF1489" i="2"/>
  <c r="AF1488" i="2"/>
  <c r="AF1487" i="2"/>
  <c r="AF1486" i="2"/>
  <c r="AF1485" i="2"/>
  <c r="AF1484" i="2"/>
  <c r="AF1483" i="2"/>
  <c r="AF1482" i="2"/>
  <c r="AF1481" i="2"/>
  <c r="AF1480" i="2"/>
  <c r="AF1479" i="2"/>
  <c r="AF1478" i="2"/>
  <c r="AF1477" i="2"/>
  <c r="AF1476" i="2"/>
  <c r="AF1475" i="2"/>
  <c r="AF1474" i="2"/>
  <c r="AF1473" i="2"/>
  <c r="AF1472" i="2"/>
  <c r="AF1471" i="2"/>
  <c r="AF1470" i="2"/>
  <c r="AF1469" i="2"/>
  <c r="AF1468" i="2"/>
  <c r="AF1467" i="2"/>
  <c r="AF1466" i="2"/>
  <c r="AF1465" i="2"/>
  <c r="AF1464" i="2"/>
  <c r="AF1463" i="2"/>
  <c r="AF1462" i="2"/>
  <c r="AF1461" i="2"/>
  <c r="AF1460" i="2"/>
  <c r="AF1459" i="2"/>
  <c r="AF1458" i="2"/>
  <c r="AF1457" i="2"/>
  <c r="AF1456" i="2"/>
  <c r="AF1455" i="2"/>
  <c r="AF1454" i="2"/>
  <c r="AF1453" i="2"/>
  <c r="AF1452" i="2"/>
  <c r="AF1451" i="2"/>
  <c r="AF1450" i="2"/>
  <c r="AF1449" i="2"/>
  <c r="AF1448" i="2"/>
  <c r="AF1447" i="2"/>
  <c r="AF1446" i="2"/>
  <c r="AF1445" i="2"/>
  <c r="AF1444" i="2"/>
  <c r="AF1443" i="2"/>
  <c r="AF1442" i="2"/>
  <c r="AF1441" i="2"/>
  <c r="AF1440" i="2"/>
  <c r="AF1439" i="2"/>
  <c r="AF1438" i="2"/>
  <c r="AF1437" i="2"/>
  <c r="AF1436" i="2"/>
  <c r="AF1435" i="2"/>
  <c r="AF1434" i="2"/>
  <c r="AF1433" i="2"/>
  <c r="AF1432" i="2"/>
  <c r="AF1431" i="2"/>
  <c r="AF1430" i="2"/>
  <c r="AF1429" i="2"/>
  <c r="AF1428" i="2"/>
  <c r="AF1427" i="2"/>
  <c r="AF1426" i="2"/>
  <c r="AF1425" i="2"/>
  <c r="AF1424" i="2"/>
  <c r="AF1423" i="2"/>
  <c r="AF1422" i="2"/>
  <c r="AF1421" i="2"/>
  <c r="AF1420" i="2"/>
  <c r="AF1419" i="2"/>
  <c r="AF1418" i="2"/>
  <c r="AF1417" i="2"/>
  <c r="AF1416" i="2"/>
  <c r="AF1415" i="2"/>
  <c r="AF1414" i="2"/>
  <c r="AF1413" i="2"/>
  <c r="AF1412" i="2"/>
  <c r="AF1411" i="2"/>
  <c r="AF1410" i="2"/>
  <c r="AF1409" i="2"/>
  <c r="AF1408" i="2"/>
  <c r="AF1407" i="2"/>
  <c r="AF1406" i="2"/>
  <c r="AF1405" i="2"/>
  <c r="AF1404" i="2"/>
  <c r="AF1403" i="2"/>
  <c r="AF1402" i="2"/>
  <c r="AF1401" i="2"/>
  <c r="AF1400" i="2"/>
  <c r="AF1399" i="2"/>
  <c r="AF1398" i="2"/>
  <c r="AF1397" i="2"/>
  <c r="AF1396" i="2"/>
  <c r="AF1395" i="2"/>
  <c r="AF1394" i="2"/>
  <c r="AF1393" i="2"/>
  <c r="AF1392" i="2"/>
  <c r="AF1391" i="2"/>
  <c r="AF1390" i="2"/>
  <c r="AF1389" i="2"/>
  <c r="AF1388" i="2"/>
  <c r="AF1387" i="2"/>
  <c r="AF1386" i="2"/>
  <c r="AF1385" i="2"/>
  <c r="AF1384" i="2"/>
  <c r="AF1383" i="2"/>
  <c r="AF1382" i="2"/>
  <c r="AF1381" i="2"/>
  <c r="AF1380" i="2"/>
  <c r="AF1379" i="2"/>
  <c r="AF1378" i="2"/>
  <c r="AF1377" i="2"/>
  <c r="AF1376" i="2"/>
  <c r="AF1375" i="2"/>
  <c r="AF1374" i="2"/>
  <c r="AF1373" i="2"/>
  <c r="AF1372" i="2"/>
  <c r="AF1371" i="2"/>
  <c r="AF1370" i="2"/>
  <c r="AF1369" i="2"/>
  <c r="AF1368" i="2"/>
  <c r="AF1367" i="2"/>
  <c r="AF1366" i="2"/>
  <c r="AF1365" i="2"/>
  <c r="AF1364" i="2"/>
  <c r="AF1363" i="2"/>
  <c r="AF1362" i="2"/>
  <c r="AF1361" i="2"/>
  <c r="AF1360" i="2"/>
  <c r="AF1359" i="2"/>
  <c r="AF1358" i="2"/>
  <c r="AF1357" i="2"/>
  <c r="AF1356" i="2"/>
  <c r="AF1355" i="2"/>
  <c r="AF1354" i="2"/>
  <c r="AF1353" i="2"/>
  <c r="AF1352" i="2"/>
  <c r="AF1351" i="2"/>
  <c r="AF1350" i="2"/>
  <c r="AF1349" i="2"/>
  <c r="AF1348" i="2"/>
  <c r="AF1347" i="2"/>
  <c r="AF1346" i="2"/>
  <c r="AF1345" i="2"/>
  <c r="AF1344" i="2"/>
  <c r="AF1343" i="2"/>
  <c r="AF1342" i="2"/>
  <c r="AF1341" i="2"/>
  <c r="AF1340" i="2"/>
  <c r="AF1339" i="2"/>
  <c r="AF1338" i="2"/>
  <c r="AF1337" i="2"/>
  <c r="AF1336" i="2"/>
  <c r="AF1335" i="2"/>
  <c r="AF1334" i="2"/>
  <c r="AF1333" i="2"/>
  <c r="AF1332" i="2"/>
  <c r="AF1331" i="2"/>
  <c r="AF1330" i="2"/>
  <c r="AF1329" i="2"/>
  <c r="AF1328" i="2"/>
  <c r="AF1327" i="2"/>
  <c r="AF1326" i="2"/>
  <c r="AF1325" i="2"/>
  <c r="AF1324" i="2"/>
  <c r="AF1323" i="2"/>
  <c r="AF1322" i="2"/>
  <c r="AF1321" i="2"/>
  <c r="AF1320" i="2"/>
  <c r="AF1319" i="2"/>
  <c r="AF1318" i="2"/>
  <c r="AF1317" i="2"/>
  <c r="AF1316" i="2"/>
  <c r="AF1315" i="2"/>
  <c r="AF1314" i="2"/>
  <c r="AF1313" i="2"/>
  <c r="AF1312" i="2"/>
  <c r="AF1311" i="2"/>
  <c r="AF1310" i="2"/>
  <c r="AF1309" i="2"/>
  <c r="AF1308" i="2"/>
  <c r="AF1307" i="2"/>
  <c r="AF1306" i="2"/>
  <c r="AF1305" i="2"/>
  <c r="AF1304" i="2"/>
  <c r="AF1303" i="2"/>
  <c r="AF1302" i="2"/>
  <c r="AF1301" i="2"/>
  <c r="AF1300" i="2"/>
  <c r="AF1299" i="2"/>
  <c r="AF1298" i="2"/>
  <c r="AF1297" i="2"/>
  <c r="AF1296" i="2"/>
  <c r="AF1295" i="2"/>
  <c r="AF1294" i="2"/>
  <c r="AF1293" i="2"/>
  <c r="AF1292" i="2"/>
  <c r="AF1291" i="2"/>
  <c r="AF1290" i="2"/>
  <c r="AF1289" i="2"/>
  <c r="AF1288" i="2"/>
  <c r="AF1287" i="2"/>
  <c r="AF1286" i="2"/>
  <c r="AF1285" i="2"/>
  <c r="AF1284" i="2"/>
  <c r="AF1283" i="2"/>
  <c r="AF1282" i="2"/>
  <c r="AF1281" i="2"/>
  <c r="AF1280" i="2"/>
  <c r="AF1279" i="2"/>
  <c r="AF1278" i="2"/>
  <c r="AF1277" i="2"/>
  <c r="AF1276" i="2"/>
  <c r="AF1275" i="2"/>
  <c r="AF1274" i="2"/>
  <c r="AF1273" i="2"/>
  <c r="AF1272" i="2"/>
  <c r="AF1271" i="2"/>
  <c r="AF1270" i="2"/>
  <c r="AF1269" i="2"/>
  <c r="AF1268" i="2"/>
  <c r="AF1267" i="2"/>
  <c r="AF1266" i="2"/>
  <c r="AF1265" i="2"/>
  <c r="AF1264" i="2"/>
  <c r="AF1263" i="2"/>
  <c r="AF1262" i="2"/>
  <c r="AF1261" i="2"/>
  <c r="AF1260" i="2"/>
  <c r="AF1259" i="2"/>
  <c r="AF1258" i="2"/>
  <c r="AF1257" i="2"/>
  <c r="AF1256" i="2"/>
  <c r="AF1255" i="2"/>
  <c r="AF1254" i="2"/>
  <c r="AF1253" i="2"/>
  <c r="AF1252" i="2"/>
  <c r="AF1251" i="2"/>
  <c r="AF1250" i="2"/>
  <c r="AF1249" i="2"/>
  <c r="AF1248" i="2"/>
  <c r="AF1247" i="2"/>
  <c r="AF1246" i="2"/>
  <c r="AF1245" i="2"/>
  <c r="AF1244" i="2"/>
  <c r="AF1243" i="2"/>
  <c r="AF1242" i="2"/>
  <c r="AF1241" i="2"/>
  <c r="AF1240" i="2"/>
  <c r="AF1239" i="2"/>
  <c r="AF1238" i="2"/>
  <c r="AF1237" i="2"/>
  <c r="AF1236" i="2"/>
  <c r="AF1235" i="2"/>
  <c r="AF1234" i="2"/>
  <c r="AF1233" i="2"/>
  <c r="AF1232" i="2"/>
  <c r="AF1231" i="2"/>
  <c r="AF1230" i="2"/>
  <c r="AF1229" i="2"/>
  <c r="AF1228" i="2"/>
  <c r="AF1227" i="2"/>
  <c r="AF1226" i="2"/>
  <c r="AF1225" i="2"/>
  <c r="AF1224" i="2"/>
  <c r="AF1223" i="2"/>
  <c r="AF1222" i="2"/>
  <c r="AF1221" i="2"/>
  <c r="AF1220" i="2"/>
  <c r="AF1219" i="2"/>
  <c r="AF1218" i="2"/>
  <c r="AF1217" i="2"/>
  <c r="AF1216" i="2"/>
  <c r="AF1215" i="2"/>
  <c r="AF1214" i="2"/>
  <c r="AF1213" i="2"/>
  <c r="AF1212" i="2"/>
  <c r="AF1211" i="2"/>
  <c r="AF1210" i="2"/>
  <c r="AF1209" i="2"/>
  <c r="AF1208" i="2"/>
  <c r="AF1207" i="2"/>
  <c r="AF1206" i="2"/>
  <c r="AF1205" i="2"/>
  <c r="AF1204" i="2"/>
  <c r="AF1203" i="2"/>
  <c r="AF1202" i="2"/>
  <c r="AF1201" i="2"/>
  <c r="AF1200" i="2"/>
  <c r="AF1199" i="2"/>
  <c r="AF1198" i="2"/>
  <c r="AF1197" i="2"/>
  <c r="AF1196" i="2"/>
  <c r="AF1195" i="2"/>
  <c r="AF1194" i="2"/>
  <c r="AF1193" i="2"/>
  <c r="AF1192" i="2"/>
  <c r="AF1191" i="2"/>
  <c r="AF1190" i="2"/>
  <c r="AF1189" i="2"/>
  <c r="AF1188" i="2"/>
  <c r="AF1187" i="2"/>
  <c r="AF1186" i="2"/>
  <c r="AF1185" i="2"/>
  <c r="AF1184" i="2"/>
  <c r="AF1183" i="2"/>
  <c r="AF1182" i="2"/>
  <c r="AF1181" i="2"/>
  <c r="AF1180" i="2"/>
  <c r="AF1179" i="2"/>
  <c r="AF1178" i="2"/>
  <c r="AF1177" i="2"/>
  <c r="AF1176" i="2"/>
  <c r="AF1175" i="2"/>
  <c r="AF1174" i="2"/>
  <c r="AF1173" i="2"/>
  <c r="AF1172" i="2"/>
  <c r="AF1171" i="2"/>
  <c r="AF1170" i="2"/>
  <c r="AF1169" i="2"/>
  <c r="AF1168" i="2"/>
  <c r="AF1167" i="2"/>
  <c r="AF1166" i="2"/>
  <c r="AF1165" i="2"/>
  <c r="AF1164" i="2"/>
  <c r="AF1163" i="2"/>
  <c r="AF1162" i="2"/>
  <c r="AF1161" i="2"/>
  <c r="AF1160" i="2"/>
  <c r="AF1159" i="2"/>
  <c r="AF1158" i="2"/>
  <c r="AF1157" i="2"/>
  <c r="AF1156" i="2"/>
  <c r="AF1155" i="2"/>
  <c r="AF1154" i="2"/>
  <c r="AF1153" i="2"/>
  <c r="AF1152" i="2"/>
  <c r="AF1151" i="2"/>
  <c r="AF1150" i="2"/>
  <c r="AF1149" i="2"/>
  <c r="AF1148" i="2"/>
  <c r="AF1147" i="2"/>
  <c r="AF1146" i="2"/>
  <c r="AF1145" i="2"/>
  <c r="AF1144" i="2"/>
  <c r="AF1143" i="2"/>
  <c r="AF1142" i="2"/>
  <c r="AF1141" i="2"/>
  <c r="AF1140" i="2"/>
  <c r="AF1139" i="2"/>
  <c r="AF1138" i="2"/>
  <c r="AF1137" i="2"/>
  <c r="AF1136" i="2"/>
  <c r="AF1135" i="2"/>
  <c r="AF1134" i="2"/>
  <c r="AF1133" i="2"/>
  <c r="AF1132" i="2"/>
  <c r="AF1131" i="2"/>
  <c r="AF1130" i="2"/>
  <c r="AF1129" i="2"/>
  <c r="AF1128" i="2"/>
  <c r="AF1127" i="2"/>
  <c r="AF1126" i="2"/>
  <c r="AF1125" i="2"/>
  <c r="AF1124" i="2"/>
  <c r="AF1123" i="2"/>
  <c r="AF1122" i="2"/>
  <c r="AF1121" i="2"/>
  <c r="AF1120" i="2"/>
  <c r="AF1119" i="2"/>
  <c r="AF1118" i="2"/>
  <c r="AF1117" i="2"/>
  <c r="AF1116" i="2"/>
  <c r="AF1115" i="2"/>
  <c r="AF1114" i="2"/>
  <c r="AF1113" i="2"/>
  <c r="AF1112" i="2"/>
  <c r="AF1111" i="2"/>
  <c r="AF1110" i="2"/>
  <c r="AF1109" i="2"/>
  <c r="AF1108" i="2"/>
  <c r="AF1107" i="2"/>
  <c r="AF1106" i="2"/>
  <c r="AF1105" i="2"/>
  <c r="AF1104" i="2"/>
  <c r="AF1103" i="2"/>
  <c r="AF1102" i="2"/>
  <c r="AF1101" i="2"/>
  <c r="AF1100" i="2"/>
  <c r="AF1099" i="2"/>
  <c r="AF1098" i="2"/>
  <c r="AF1097" i="2"/>
  <c r="AF1096" i="2"/>
  <c r="AF1095" i="2"/>
  <c r="AF1094" i="2"/>
  <c r="AF1093" i="2"/>
  <c r="AF1092" i="2"/>
  <c r="AF1091" i="2"/>
  <c r="AF1090" i="2"/>
  <c r="AF1089" i="2"/>
  <c r="AF1088" i="2"/>
  <c r="AF1087" i="2"/>
  <c r="AF1086" i="2"/>
  <c r="AF1085" i="2"/>
  <c r="AF1084" i="2"/>
  <c r="AF1083" i="2"/>
  <c r="AF1082" i="2"/>
  <c r="AF1081" i="2"/>
  <c r="AF1080" i="2"/>
  <c r="AF1079" i="2"/>
  <c r="AF1078" i="2"/>
  <c r="AF1077" i="2"/>
  <c r="AF1076" i="2"/>
  <c r="AF1075" i="2"/>
  <c r="AF1074" i="2"/>
  <c r="AF1073" i="2"/>
  <c r="AF1072" i="2"/>
  <c r="AF1071" i="2"/>
  <c r="AF1070" i="2"/>
  <c r="AF1069" i="2"/>
  <c r="AF1068" i="2"/>
  <c r="AF1067" i="2"/>
  <c r="AF1066" i="2"/>
  <c r="AF1065" i="2"/>
  <c r="AF1064" i="2"/>
  <c r="AF1063" i="2"/>
  <c r="AF1062" i="2"/>
  <c r="AF1061" i="2"/>
  <c r="AF1060" i="2"/>
  <c r="AF1059" i="2"/>
  <c r="AF1058" i="2"/>
  <c r="AF1057" i="2"/>
  <c r="AF1056" i="2"/>
  <c r="AF1055" i="2"/>
  <c r="AF1054" i="2"/>
  <c r="AF1053" i="2"/>
  <c r="AF1052" i="2"/>
  <c r="AF1051" i="2"/>
  <c r="AF1050" i="2"/>
  <c r="AF1049" i="2"/>
  <c r="AF1048" i="2"/>
  <c r="AF1047" i="2"/>
  <c r="AF1046" i="2"/>
  <c r="AF1045" i="2"/>
  <c r="AF1044" i="2"/>
  <c r="AF1043" i="2"/>
  <c r="AF1042" i="2"/>
  <c r="AF1041" i="2"/>
  <c r="AF1040" i="2"/>
  <c r="AF1039" i="2"/>
  <c r="AF1038" i="2"/>
  <c r="AF1037" i="2"/>
  <c r="AF1036" i="2"/>
  <c r="AF1035" i="2"/>
  <c r="AF1034" i="2"/>
  <c r="AF1033" i="2"/>
  <c r="AF1032" i="2"/>
  <c r="AF1031" i="2"/>
  <c r="AF1030" i="2"/>
  <c r="AF1029" i="2"/>
  <c r="AF1028" i="2"/>
  <c r="AF1027" i="2"/>
  <c r="AF1026" i="2"/>
  <c r="AF1025" i="2"/>
  <c r="AF1024" i="2"/>
  <c r="AF1023" i="2"/>
  <c r="AF1022" i="2"/>
  <c r="AF1021" i="2"/>
  <c r="AF1020" i="2"/>
  <c r="AF1019" i="2"/>
  <c r="AF1018" i="2"/>
  <c r="AF1017" i="2"/>
  <c r="AF1016" i="2"/>
  <c r="AF1015" i="2"/>
  <c r="AF1014" i="2"/>
  <c r="AF1013" i="2"/>
  <c r="AF1012" i="2"/>
  <c r="AF1011" i="2"/>
  <c r="AF1010" i="2"/>
  <c r="AF1009" i="2"/>
  <c r="AF1008" i="2"/>
  <c r="AF1007" i="2"/>
  <c r="AF1006" i="2"/>
  <c r="AF1005" i="2"/>
  <c r="AF1004" i="2"/>
  <c r="AF1003" i="2"/>
  <c r="AF1002" i="2"/>
  <c r="AF1001" i="2"/>
  <c r="AF1000" i="2"/>
  <c r="AF999" i="2"/>
  <c r="AF998" i="2"/>
  <c r="AF997" i="2"/>
  <c r="AF996" i="2"/>
  <c r="AF995" i="2"/>
  <c r="AF994" i="2"/>
  <c r="AF993" i="2"/>
  <c r="AF992" i="2"/>
  <c r="AF991" i="2"/>
  <c r="AF990" i="2"/>
  <c r="AF989" i="2"/>
  <c r="AF988" i="2"/>
  <c r="AF987" i="2"/>
  <c r="AF986" i="2"/>
  <c r="AF985" i="2"/>
  <c r="AF984" i="2"/>
  <c r="AF983" i="2"/>
  <c r="AF982" i="2"/>
  <c r="AF981" i="2"/>
  <c r="AF980" i="2"/>
  <c r="AF979" i="2"/>
  <c r="AF978" i="2"/>
  <c r="AF977" i="2"/>
  <c r="AF976" i="2"/>
  <c r="AF975" i="2"/>
  <c r="AF974" i="2"/>
  <c r="AF973" i="2"/>
  <c r="AF972" i="2"/>
  <c r="AF971" i="2"/>
  <c r="AF970" i="2"/>
  <c r="AF969" i="2"/>
  <c r="AF968" i="2"/>
  <c r="AF967" i="2"/>
  <c r="AF966" i="2"/>
  <c r="AF965" i="2"/>
  <c r="AF964" i="2"/>
  <c r="AF963" i="2"/>
  <c r="AF962" i="2"/>
  <c r="AF961" i="2"/>
  <c r="AF960" i="2"/>
  <c r="AF959" i="2"/>
  <c r="AF958" i="2"/>
  <c r="AF957" i="2"/>
  <c r="AF956" i="2"/>
  <c r="AF955" i="2"/>
  <c r="AF954" i="2"/>
  <c r="AF953" i="2"/>
  <c r="AF952" i="2"/>
  <c r="AF951" i="2"/>
  <c r="AF950" i="2"/>
  <c r="AF949" i="2"/>
  <c r="AF948" i="2"/>
  <c r="AF947" i="2"/>
  <c r="AF946" i="2"/>
  <c r="AF945" i="2"/>
  <c r="AF944" i="2"/>
  <c r="AF943" i="2"/>
  <c r="AF942" i="2"/>
  <c r="AF941" i="2"/>
  <c r="AF940" i="2"/>
  <c r="AF939" i="2"/>
  <c r="AF938" i="2"/>
  <c r="AF937" i="2"/>
  <c r="AF936" i="2"/>
  <c r="AF935" i="2"/>
  <c r="AF934" i="2"/>
  <c r="AF933" i="2"/>
  <c r="AF932" i="2"/>
  <c r="AF931" i="2"/>
  <c r="AF930" i="2"/>
  <c r="AF929" i="2"/>
  <c r="AF928" i="2"/>
  <c r="AF927" i="2"/>
  <c r="AF926" i="2"/>
  <c r="AF925" i="2"/>
  <c r="AF924" i="2"/>
  <c r="AF923" i="2"/>
  <c r="AF922" i="2"/>
  <c r="AF921" i="2"/>
  <c r="AF920" i="2"/>
  <c r="AF919" i="2"/>
  <c r="AF918" i="2"/>
  <c r="AF917" i="2"/>
  <c r="AF916" i="2"/>
  <c r="AF915" i="2"/>
  <c r="AF914" i="2"/>
  <c r="AF913" i="2"/>
  <c r="AF912" i="2"/>
  <c r="AF911" i="2"/>
  <c r="AF910" i="2"/>
  <c r="AF909" i="2"/>
  <c r="AF908" i="2"/>
  <c r="AF907" i="2"/>
  <c r="AF906" i="2"/>
  <c r="AF905" i="2"/>
  <c r="AF904" i="2"/>
  <c r="AF903" i="2"/>
  <c r="AF902" i="2"/>
  <c r="AF901" i="2"/>
  <c r="AF900" i="2"/>
  <c r="AF899" i="2"/>
  <c r="AF898" i="2"/>
  <c r="AF897" i="2"/>
  <c r="AF896" i="2"/>
  <c r="AF895" i="2"/>
  <c r="AF894" i="2"/>
  <c r="AF893" i="2"/>
  <c r="AF892" i="2"/>
  <c r="AF891" i="2"/>
  <c r="AF890" i="2"/>
  <c r="AF889" i="2"/>
  <c r="AF888" i="2"/>
  <c r="AF887" i="2"/>
  <c r="AF886" i="2"/>
  <c r="AF885" i="2"/>
  <c r="AF884" i="2"/>
  <c r="AF883" i="2"/>
  <c r="AF882" i="2"/>
  <c r="AF881" i="2"/>
  <c r="AF880" i="2"/>
  <c r="AF879" i="2"/>
  <c r="AF878" i="2"/>
  <c r="AF877" i="2"/>
  <c r="AF876" i="2"/>
  <c r="AF875" i="2"/>
  <c r="AF874" i="2"/>
  <c r="AF873" i="2"/>
  <c r="AF872" i="2"/>
  <c r="AF871" i="2"/>
  <c r="AF870" i="2"/>
  <c r="AF869" i="2"/>
  <c r="AF868" i="2"/>
  <c r="AF867" i="2"/>
  <c r="AF866" i="2"/>
  <c r="AF865" i="2"/>
  <c r="AF864" i="2"/>
  <c r="AF863" i="2"/>
  <c r="AF862" i="2"/>
  <c r="AF861" i="2"/>
  <c r="AF860" i="2"/>
  <c r="AF859" i="2"/>
  <c r="AF858" i="2"/>
  <c r="AF857" i="2"/>
  <c r="AF856" i="2"/>
  <c r="AF855" i="2"/>
  <c r="AF854" i="2"/>
  <c r="AF853" i="2"/>
  <c r="AF852" i="2"/>
  <c r="AF851" i="2"/>
  <c r="AF850" i="2"/>
  <c r="AF849" i="2"/>
  <c r="AF848" i="2"/>
  <c r="AF847" i="2"/>
  <c r="AF846" i="2"/>
  <c r="AF845" i="2"/>
  <c r="AF844" i="2"/>
  <c r="AF843" i="2"/>
  <c r="AF842" i="2"/>
  <c r="AF841" i="2"/>
  <c r="AF840" i="2"/>
  <c r="AF839" i="2"/>
  <c r="AF838" i="2"/>
  <c r="AF837" i="2"/>
  <c r="AF836" i="2"/>
  <c r="AF835" i="2"/>
  <c r="AF834" i="2"/>
  <c r="AF833" i="2"/>
  <c r="AF832" i="2"/>
  <c r="AF831" i="2"/>
  <c r="AF830" i="2"/>
  <c r="AF829" i="2"/>
  <c r="AF828" i="2"/>
  <c r="AF827" i="2"/>
  <c r="AF826" i="2"/>
  <c r="AF825" i="2"/>
  <c r="AF824" i="2"/>
  <c r="AF823" i="2"/>
  <c r="AF822" i="2"/>
  <c r="AF821" i="2"/>
  <c r="AF820" i="2"/>
  <c r="AF819" i="2"/>
  <c r="AF818" i="2"/>
  <c r="AF817" i="2"/>
  <c r="AF816" i="2"/>
  <c r="AF815" i="2"/>
  <c r="AF814" i="2"/>
  <c r="AF813" i="2"/>
  <c r="AF812" i="2"/>
  <c r="AF811" i="2"/>
  <c r="AF810" i="2"/>
  <c r="AF809" i="2"/>
  <c r="AF808" i="2"/>
  <c r="AF807" i="2"/>
  <c r="AF806" i="2"/>
  <c r="AF805" i="2"/>
  <c r="AF804" i="2"/>
  <c r="AF803" i="2"/>
  <c r="AF802" i="2"/>
  <c r="AF801" i="2"/>
  <c r="AF800" i="2"/>
  <c r="AF799" i="2"/>
  <c r="AF798" i="2"/>
  <c r="AF797" i="2"/>
  <c r="AF796" i="2"/>
  <c r="AF795" i="2"/>
  <c r="AF794" i="2"/>
  <c r="AF793" i="2"/>
  <c r="AF792" i="2"/>
  <c r="AF791" i="2"/>
  <c r="AF790" i="2"/>
  <c r="AF789" i="2"/>
  <c r="AF788" i="2"/>
  <c r="AF787" i="2"/>
  <c r="AF786" i="2"/>
  <c r="AF785" i="2"/>
  <c r="AF784" i="2"/>
  <c r="AF783" i="2"/>
  <c r="AF782" i="2"/>
  <c r="AF781" i="2"/>
  <c r="AF780" i="2"/>
  <c r="AF779" i="2"/>
  <c r="AF778" i="2"/>
  <c r="AF777" i="2"/>
  <c r="AF776" i="2"/>
  <c r="AF775" i="2"/>
  <c r="AF774" i="2"/>
  <c r="AF773" i="2"/>
  <c r="AF772" i="2"/>
  <c r="AF771" i="2"/>
  <c r="AF770" i="2"/>
  <c r="AF769" i="2"/>
  <c r="AF768" i="2"/>
  <c r="AF767" i="2"/>
  <c r="AF766" i="2"/>
  <c r="AF765" i="2"/>
  <c r="AF764" i="2"/>
  <c r="AF763" i="2"/>
  <c r="AF762" i="2"/>
  <c r="AF761" i="2"/>
  <c r="AF760" i="2"/>
  <c r="AF759" i="2"/>
  <c r="AF758" i="2"/>
  <c r="AF757" i="2"/>
  <c r="AF756" i="2"/>
  <c r="AF755" i="2"/>
  <c r="AF754" i="2"/>
  <c r="AF753" i="2"/>
  <c r="AF752" i="2"/>
  <c r="AF751" i="2"/>
  <c r="AF750" i="2"/>
  <c r="AF749" i="2"/>
  <c r="AF748" i="2"/>
  <c r="AF747" i="2"/>
  <c r="AF746" i="2"/>
  <c r="AF745" i="2"/>
  <c r="AF744" i="2"/>
  <c r="AF743" i="2"/>
  <c r="AF742" i="2"/>
  <c r="AF741" i="2"/>
  <c r="AF740" i="2"/>
  <c r="AF739" i="2"/>
  <c r="AF738" i="2"/>
  <c r="AF737" i="2"/>
  <c r="AF736" i="2"/>
  <c r="AF735" i="2"/>
  <c r="AF734" i="2"/>
  <c r="AF733" i="2"/>
  <c r="AF732" i="2"/>
  <c r="AF731" i="2"/>
  <c r="AF730" i="2"/>
  <c r="AF729" i="2"/>
  <c r="AF728" i="2"/>
  <c r="AF727" i="2"/>
  <c r="AF726" i="2"/>
  <c r="AF725" i="2"/>
  <c r="AF724" i="2"/>
  <c r="AF723" i="2"/>
  <c r="AF722" i="2"/>
  <c r="AF721" i="2"/>
  <c r="AF720" i="2"/>
  <c r="AF719" i="2"/>
  <c r="AF718" i="2"/>
  <c r="AF717" i="2"/>
  <c r="AF716" i="2"/>
  <c r="AF715" i="2"/>
  <c r="AF714" i="2"/>
  <c r="AF713" i="2"/>
  <c r="AF712" i="2"/>
  <c r="AF711" i="2"/>
  <c r="AF710" i="2"/>
  <c r="AF709" i="2"/>
  <c r="AF708" i="2"/>
  <c r="AF707" i="2"/>
  <c r="AF706" i="2"/>
  <c r="AF705" i="2"/>
  <c r="AF704" i="2"/>
  <c r="AF703" i="2"/>
  <c r="AF702" i="2"/>
  <c r="AF701" i="2"/>
  <c r="AF700" i="2"/>
  <c r="AF699" i="2"/>
  <c r="AF698" i="2"/>
  <c r="AF697" i="2"/>
  <c r="AF696" i="2"/>
  <c r="AF695" i="2"/>
  <c r="AF694" i="2"/>
  <c r="AF693" i="2"/>
  <c r="AF692" i="2"/>
  <c r="AF691" i="2"/>
  <c r="AF690" i="2"/>
  <c r="AF689" i="2"/>
  <c r="AF688" i="2"/>
  <c r="AF687" i="2"/>
  <c r="AF686" i="2"/>
  <c r="AF685" i="2"/>
  <c r="AF684" i="2"/>
  <c r="AF683" i="2"/>
  <c r="AF682" i="2"/>
  <c r="AF681" i="2"/>
  <c r="AF680" i="2"/>
  <c r="AF679" i="2"/>
  <c r="AF678" i="2"/>
  <c r="AF677" i="2"/>
  <c r="AF676" i="2"/>
  <c r="AF675" i="2"/>
  <c r="AF674" i="2"/>
  <c r="AF673" i="2"/>
  <c r="AF672" i="2"/>
  <c r="AF671" i="2"/>
  <c r="AF670" i="2"/>
  <c r="AF669" i="2"/>
  <c r="AF668" i="2"/>
  <c r="AF667" i="2"/>
  <c r="AF666" i="2"/>
  <c r="AF665" i="2"/>
  <c r="AF664" i="2"/>
  <c r="AF663" i="2"/>
  <c r="AF662" i="2"/>
  <c r="AF661" i="2"/>
  <c r="AF660" i="2"/>
  <c r="AF659" i="2"/>
  <c r="AF658" i="2"/>
  <c r="AF657" i="2"/>
  <c r="AF656" i="2"/>
  <c r="AF655" i="2"/>
  <c r="AF654" i="2"/>
  <c r="AF653" i="2"/>
  <c r="AF652" i="2"/>
  <c r="AF651" i="2"/>
  <c r="AF650" i="2"/>
  <c r="AF649" i="2"/>
  <c r="AF648" i="2"/>
  <c r="AF647" i="2"/>
  <c r="AF646" i="2"/>
  <c r="AF645" i="2"/>
  <c r="AF644" i="2"/>
  <c r="AF643" i="2"/>
  <c r="AF642" i="2"/>
  <c r="AF641" i="2"/>
  <c r="AF640" i="2"/>
  <c r="AF639" i="2"/>
  <c r="AF638" i="2"/>
  <c r="AF637" i="2"/>
  <c r="AF636" i="2"/>
  <c r="AF635" i="2"/>
  <c r="AF634" i="2"/>
  <c r="AF633" i="2"/>
  <c r="AF632" i="2"/>
  <c r="AF631" i="2"/>
  <c r="AF630" i="2"/>
  <c r="AF629" i="2"/>
  <c r="AF628" i="2"/>
  <c r="AF627" i="2"/>
  <c r="AF626" i="2"/>
  <c r="AF625" i="2"/>
  <c r="AF624" i="2"/>
  <c r="AF623" i="2"/>
  <c r="AF622" i="2"/>
  <c r="AF621" i="2"/>
  <c r="AF620" i="2"/>
  <c r="AF619" i="2"/>
  <c r="AF618" i="2"/>
  <c r="AF617" i="2"/>
  <c r="AF616" i="2"/>
  <c r="AF615" i="2"/>
  <c r="AF614" i="2"/>
  <c r="AF613" i="2"/>
  <c r="AF612" i="2"/>
  <c r="AF611" i="2"/>
  <c r="AF610" i="2"/>
  <c r="AF609" i="2"/>
  <c r="AF608" i="2"/>
  <c r="AF607" i="2"/>
  <c r="AF606" i="2"/>
  <c r="AF605" i="2"/>
  <c r="AF604" i="2"/>
  <c r="AF603" i="2"/>
  <c r="AF602" i="2"/>
  <c r="AF601" i="2"/>
  <c r="AF600" i="2"/>
  <c r="AF599" i="2"/>
  <c r="AF598" i="2"/>
  <c r="AF597" i="2"/>
  <c r="AF596" i="2"/>
  <c r="AF595" i="2"/>
  <c r="AF594" i="2"/>
  <c r="AF593" i="2"/>
  <c r="AF592" i="2"/>
  <c r="AF591" i="2"/>
  <c r="AF590" i="2"/>
  <c r="AF589" i="2"/>
  <c r="AF588" i="2"/>
  <c r="AF587" i="2"/>
  <c r="AF586" i="2"/>
  <c r="AF585" i="2"/>
  <c r="AF584" i="2"/>
  <c r="AF583" i="2"/>
  <c r="AF582" i="2"/>
  <c r="AF581" i="2"/>
  <c r="AF580" i="2"/>
  <c r="AF579" i="2"/>
  <c r="AF578" i="2"/>
  <c r="AF577" i="2"/>
  <c r="AF576" i="2"/>
  <c r="AF575" i="2"/>
  <c r="AF574" i="2"/>
  <c r="AF573" i="2"/>
  <c r="AF572" i="2"/>
  <c r="AF571" i="2"/>
  <c r="AF570" i="2"/>
  <c r="AF569" i="2"/>
  <c r="AF568" i="2"/>
  <c r="AF567" i="2"/>
  <c r="AF566" i="2"/>
  <c r="AF565" i="2"/>
  <c r="AF564" i="2"/>
  <c r="AF563" i="2"/>
  <c r="AF562" i="2"/>
  <c r="AF561" i="2"/>
  <c r="AF560" i="2"/>
  <c r="AF559" i="2"/>
  <c r="AF558" i="2"/>
  <c r="AF557" i="2"/>
  <c r="AF556" i="2"/>
  <c r="AF555" i="2"/>
  <c r="AF554" i="2"/>
  <c r="AF553" i="2"/>
  <c r="AF552" i="2"/>
  <c r="AF551" i="2"/>
  <c r="AF550" i="2"/>
  <c r="AF549" i="2"/>
  <c r="AF548" i="2"/>
  <c r="AF547" i="2"/>
  <c r="AF546" i="2"/>
  <c r="AF545" i="2"/>
  <c r="AF544" i="2"/>
  <c r="AF543" i="2"/>
  <c r="AF542" i="2"/>
  <c r="AF541" i="2"/>
  <c r="AF540" i="2"/>
  <c r="AF539" i="2"/>
  <c r="AF538" i="2"/>
  <c r="AF537" i="2"/>
  <c r="AF536" i="2"/>
  <c r="AF535" i="2"/>
  <c r="AF534" i="2"/>
  <c r="AF533" i="2"/>
  <c r="AF532" i="2"/>
  <c r="AF531" i="2"/>
  <c r="AF530" i="2"/>
  <c r="AF529" i="2"/>
  <c r="AF528" i="2"/>
  <c r="AF527" i="2"/>
  <c r="AF526" i="2"/>
  <c r="AF525" i="2"/>
  <c r="AF524" i="2"/>
  <c r="AF523" i="2"/>
  <c r="AF522" i="2"/>
  <c r="AF521" i="2"/>
  <c r="AF520" i="2"/>
  <c r="AF519" i="2"/>
  <c r="AF518" i="2"/>
  <c r="AF517" i="2"/>
  <c r="AF516" i="2"/>
  <c r="AF515" i="2"/>
  <c r="AF514" i="2"/>
  <c r="AF513" i="2"/>
  <c r="AF512" i="2"/>
  <c r="AF511" i="2"/>
  <c r="AF510" i="2"/>
  <c r="AF509" i="2"/>
  <c r="AF508" i="2"/>
  <c r="AF507" i="2"/>
  <c r="AF506" i="2"/>
  <c r="AF505" i="2"/>
  <c r="AF504" i="2"/>
  <c r="AF503" i="2"/>
  <c r="AF502" i="2"/>
  <c r="AF501" i="2"/>
  <c r="AF500" i="2"/>
  <c r="AF499" i="2"/>
  <c r="AF498" i="2"/>
  <c r="AF497" i="2"/>
  <c r="AF496" i="2"/>
  <c r="AF495" i="2"/>
  <c r="AF494" i="2"/>
  <c r="AF493" i="2"/>
  <c r="AF492" i="2"/>
  <c r="AF491" i="2"/>
  <c r="AF490" i="2"/>
  <c r="AF489" i="2"/>
  <c r="AF488" i="2"/>
  <c r="AF487" i="2"/>
  <c r="AF486" i="2"/>
  <c r="AF485" i="2"/>
  <c r="AF484" i="2"/>
  <c r="AF483" i="2"/>
  <c r="AF482" i="2"/>
  <c r="AF481" i="2"/>
  <c r="AF480" i="2"/>
  <c r="AF479" i="2"/>
  <c r="AF478" i="2"/>
  <c r="AF477" i="2"/>
  <c r="AF476" i="2"/>
  <c r="AF475" i="2"/>
  <c r="AF474" i="2"/>
  <c r="AF473" i="2"/>
  <c r="AF472" i="2"/>
  <c r="AF471" i="2"/>
  <c r="AF470" i="2"/>
  <c r="AF469" i="2"/>
  <c r="AF468" i="2"/>
  <c r="AF467" i="2"/>
  <c r="AF466" i="2"/>
  <c r="AF465" i="2"/>
  <c r="AF464" i="2"/>
  <c r="AF463" i="2"/>
  <c r="AF462" i="2"/>
  <c r="AF461" i="2"/>
  <c r="AF460" i="2"/>
  <c r="AF459" i="2"/>
  <c r="AF458" i="2"/>
  <c r="AF457" i="2"/>
  <c r="AF456" i="2"/>
  <c r="AF455" i="2"/>
  <c r="AF454" i="2"/>
  <c r="AF453" i="2"/>
  <c r="AF452" i="2"/>
  <c r="AF451" i="2"/>
  <c r="AF450" i="2"/>
  <c r="AF449" i="2"/>
  <c r="AF448" i="2"/>
  <c r="AF447" i="2"/>
  <c r="AF446" i="2"/>
  <c r="AF445" i="2"/>
  <c r="AF444" i="2"/>
  <c r="AF443" i="2"/>
  <c r="AF442" i="2"/>
  <c r="AF441" i="2"/>
  <c r="AF440" i="2"/>
  <c r="AF439" i="2"/>
  <c r="AF438" i="2"/>
  <c r="AF437" i="2"/>
  <c r="AF436" i="2"/>
  <c r="AF435" i="2"/>
  <c r="AF434" i="2"/>
  <c r="AF433" i="2"/>
  <c r="AF432" i="2"/>
  <c r="AF431" i="2"/>
  <c r="AF430" i="2"/>
  <c r="AF429" i="2"/>
  <c r="AF428" i="2"/>
  <c r="AF427" i="2"/>
  <c r="AF426" i="2"/>
  <c r="AF425" i="2"/>
  <c r="AF424" i="2"/>
  <c r="AF423" i="2"/>
  <c r="AF422" i="2"/>
  <c r="AF421" i="2"/>
  <c r="AF420" i="2"/>
  <c r="AF419" i="2"/>
  <c r="AF418" i="2"/>
  <c r="AF417" i="2"/>
  <c r="AF416" i="2"/>
  <c r="AF415" i="2"/>
  <c r="AF414" i="2"/>
  <c r="AF413" i="2"/>
  <c r="AF412" i="2"/>
  <c r="AF411" i="2"/>
  <c r="AF410" i="2"/>
  <c r="AF409" i="2"/>
  <c r="AF408" i="2"/>
  <c r="AF407" i="2"/>
  <c r="AF406" i="2"/>
  <c r="AF405" i="2"/>
  <c r="AF404" i="2"/>
  <c r="AF403" i="2"/>
  <c r="AF402" i="2"/>
  <c r="AF401" i="2"/>
  <c r="AF400" i="2"/>
  <c r="AF399" i="2"/>
  <c r="AF398" i="2"/>
  <c r="AF397" i="2"/>
  <c r="AF396" i="2"/>
  <c r="AF395" i="2"/>
  <c r="AF394" i="2"/>
  <c r="AF393" i="2"/>
  <c r="AF392" i="2"/>
  <c r="AF391" i="2"/>
  <c r="AF390" i="2"/>
  <c r="AF389" i="2"/>
  <c r="AF388" i="2"/>
  <c r="AF387" i="2"/>
  <c r="AF386" i="2"/>
  <c r="AF385" i="2"/>
  <c r="AF384" i="2"/>
  <c r="AF383" i="2"/>
  <c r="AF382" i="2"/>
  <c r="AF381" i="2"/>
  <c r="AF380" i="2"/>
  <c r="AF379" i="2"/>
  <c r="AF378" i="2"/>
  <c r="AF377" i="2"/>
  <c r="AF376" i="2"/>
  <c r="AF375" i="2"/>
  <c r="AF374" i="2"/>
  <c r="AF373" i="2"/>
  <c r="AF372" i="2"/>
  <c r="AF371" i="2"/>
  <c r="AF370" i="2"/>
  <c r="AF369" i="2"/>
  <c r="AF368" i="2"/>
  <c r="AF367" i="2"/>
  <c r="AF366" i="2"/>
  <c r="AF365" i="2"/>
  <c r="AF364" i="2"/>
  <c r="AF363" i="2"/>
  <c r="AF362" i="2"/>
  <c r="AF361" i="2"/>
  <c r="AF360" i="2"/>
  <c r="AF359" i="2"/>
  <c r="AF358" i="2"/>
  <c r="AF357" i="2"/>
  <c r="AF356" i="2"/>
  <c r="AF355" i="2"/>
  <c r="AF354" i="2"/>
  <c r="AF353" i="2"/>
  <c r="AF352" i="2"/>
  <c r="AF351" i="2"/>
  <c r="AF350" i="2"/>
  <c r="AF349" i="2"/>
  <c r="AF348" i="2"/>
  <c r="AF347" i="2"/>
  <c r="AF346" i="2"/>
  <c r="AF345" i="2"/>
  <c r="AF344" i="2"/>
  <c r="AF343" i="2"/>
  <c r="AF342" i="2"/>
  <c r="AF341" i="2"/>
  <c r="AF340" i="2"/>
  <c r="AF339" i="2"/>
  <c r="AF338" i="2"/>
  <c r="AF337" i="2"/>
  <c r="AF336" i="2"/>
  <c r="AF335" i="2"/>
  <c r="AF334" i="2"/>
  <c r="AF333" i="2"/>
  <c r="AF332" i="2"/>
  <c r="AF331" i="2"/>
  <c r="AF330" i="2"/>
  <c r="AF329" i="2"/>
  <c r="AF328" i="2"/>
  <c r="AF327" i="2"/>
  <c r="AF326" i="2"/>
  <c r="AF325" i="2"/>
  <c r="AF324" i="2"/>
  <c r="AF323" i="2"/>
  <c r="AF322" i="2"/>
  <c r="AF321" i="2"/>
  <c r="AF320" i="2"/>
  <c r="AF319" i="2"/>
  <c r="AF318" i="2"/>
  <c r="AF317" i="2"/>
  <c r="AF316" i="2"/>
  <c r="AF315" i="2"/>
  <c r="AF314" i="2"/>
  <c r="AF313" i="2"/>
  <c r="AF312" i="2"/>
  <c r="AF311" i="2"/>
  <c r="AF310" i="2"/>
  <c r="AF309" i="2"/>
  <c r="AF308" i="2"/>
  <c r="AF307" i="2"/>
  <c r="AF306" i="2"/>
  <c r="AF305" i="2"/>
  <c r="AF304" i="2"/>
  <c r="AF303" i="2"/>
  <c r="AF302" i="2"/>
  <c r="AF301" i="2"/>
  <c r="AF300" i="2"/>
  <c r="AF299" i="2"/>
  <c r="AF298" i="2"/>
  <c r="AF297" i="2"/>
  <c r="AF296" i="2"/>
  <c r="AF295" i="2"/>
  <c r="AF294" i="2"/>
  <c r="AF293" i="2"/>
  <c r="AF292" i="2"/>
  <c r="AF291" i="2"/>
  <c r="AF290" i="2"/>
  <c r="AF289" i="2"/>
  <c r="AF288" i="2"/>
  <c r="AF287" i="2"/>
  <c r="AF286" i="2"/>
  <c r="AF285" i="2"/>
  <c r="AF284" i="2"/>
  <c r="AF283" i="2"/>
  <c r="AF282" i="2"/>
  <c r="AF281" i="2"/>
  <c r="AF280" i="2"/>
  <c r="AF279" i="2"/>
  <c r="AF278" i="2"/>
  <c r="AF277" i="2"/>
  <c r="AF276" i="2"/>
  <c r="AF275" i="2"/>
  <c r="AF274" i="2"/>
  <c r="AF273" i="2"/>
  <c r="AF272" i="2"/>
  <c r="AF271" i="2"/>
  <c r="AF270" i="2"/>
  <c r="AF269" i="2"/>
  <c r="AF268" i="2"/>
  <c r="AF267" i="2"/>
  <c r="AF266" i="2"/>
  <c r="AF265" i="2"/>
  <c r="AF264" i="2"/>
  <c r="AF263" i="2"/>
  <c r="AF262" i="2"/>
  <c r="AF261" i="2"/>
  <c r="AF260" i="2"/>
  <c r="AF259" i="2"/>
  <c r="AF258" i="2"/>
  <c r="AF257" i="2"/>
  <c r="AF256" i="2"/>
  <c r="AF255" i="2"/>
  <c r="AF254" i="2"/>
  <c r="AF253" i="2"/>
  <c r="AF252" i="2"/>
  <c r="AF251" i="2"/>
  <c r="AF250" i="2"/>
  <c r="AF249" i="2"/>
  <c r="AF248" i="2"/>
  <c r="AF247" i="2"/>
  <c r="AF246" i="2"/>
  <c r="AF245" i="2"/>
  <c r="AF244" i="2"/>
  <c r="AF243" i="2"/>
  <c r="AF242" i="2"/>
  <c r="AF241" i="2"/>
  <c r="AF240" i="2"/>
  <c r="AF239" i="2"/>
  <c r="AF238" i="2"/>
  <c r="AF237" i="2"/>
  <c r="AF236" i="2"/>
  <c r="AF235" i="2"/>
  <c r="AF234" i="2"/>
  <c r="AF233" i="2"/>
  <c r="AF232" i="2"/>
  <c r="AF231" i="2"/>
  <c r="AF230" i="2"/>
  <c r="AF229" i="2"/>
  <c r="AF228" i="2"/>
  <c r="AF227" i="2"/>
  <c r="AF226" i="2"/>
  <c r="AF225" i="2"/>
  <c r="AF224" i="2"/>
  <c r="AF223" i="2"/>
  <c r="AF222" i="2"/>
  <c r="AF221" i="2"/>
  <c r="AF220" i="2"/>
  <c r="AF219" i="2"/>
  <c r="AF218" i="2"/>
  <c r="AF217" i="2"/>
  <c r="AF216" i="2"/>
  <c r="AF215" i="2"/>
  <c r="AF214" i="2"/>
  <c r="AF213" i="2"/>
  <c r="AF212" i="2"/>
  <c r="AF211" i="2"/>
  <c r="AF210" i="2"/>
  <c r="AF209" i="2"/>
  <c r="AF208" i="2"/>
  <c r="AF207" i="2"/>
  <c r="AF206" i="2"/>
  <c r="AF205" i="2"/>
  <c r="AF204" i="2"/>
  <c r="AF203" i="2"/>
  <c r="AF202" i="2"/>
  <c r="AF201" i="2"/>
  <c r="AF200" i="2"/>
  <c r="AF199" i="2"/>
  <c r="AF198" i="2"/>
  <c r="AF197" i="2"/>
  <c r="AF196" i="2"/>
  <c r="AF195" i="2"/>
  <c r="AF194" i="2"/>
  <c r="AF193" i="2"/>
  <c r="AF192" i="2"/>
  <c r="AF191" i="2"/>
  <c r="AF190" i="2"/>
  <c r="AF189" i="2"/>
  <c r="AF188" i="2"/>
  <c r="AF187" i="2"/>
  <c r="AF186" i="2"/>
  <c r="AF185" i="2"/>
  <c r="AF184" i="2"/>
  <c r="AF183" i="2"/>
  <c r="AF182" i="2"/>
  <c r="AF181" i="2"/>
  <c r="AF180" i="2"/>
  <c r="AF179" i="2"/>
  <c r="AF178" i="2"/>
  <c r="AF177" i="2"/>
  <c r="AF176" i="2"/>
  <c r="AF175" i="2"/>
  <c r="AF174" i="2"/>
  <c r="AF173" i="2"/>
  <c r="AF172" i="2"/>
  <c r="AF171" i="2"/>
  <c r="AF170" i="2"/>
  <c r="AF169" i="2"/>
  <c r="AF168" i="2"/>
  <c r="AF167" i="2"/>
  <c r="AF166" i="2"/>
  <c r="AF165" i="2"/>
  <c r="AF164" i="2"/>
  <c r="AF163" i="2"/>
  <c r="AF162" i="2"/>
  <c r="AF161" i="2"/>
  <c r="AF160" i="2"/>
  <c r="AF159" i="2"/>
  <c r="AF158" i="2"/>
  <c r="AF157" i="2"/>
  <c r="AF156" i="2"/>
  <c r="AF155" i="2"/>
  <c r="AF154" i="2"/>
  <c r="AF153" i="2"/>
  <c r="AF152" i="2"/>
  <c r="AF151" i="2"/>
  <c r="AF150" i="2"/>
  <c r="AF149" i="2"/>
  <c r="AF148" i="2"/>
  <c r="AF147" i="2"/>
  <c r="AF146" i="2"/>
  <c r="AF145" i="2"/>
  <c r="AF144" i="2"/>
  <c r="AF143" i="2"/>
  <c r="AF142" i="2"/>
  <c r="AF141" i="2"/>
  <c r="AF140" i="2"/>
  <c r="AF139" i="2"/>
  <c r="AF138" i="2"/>
  <c r="AF137" i="2"/>
  <c r="AF136" i="2"/>
  <c r="AF135" i="2"/>
  <c r="AF134" i="2"/>
  <c r="AF133" i="2"/>
  <c r="AF132" i="2"/>
  <c r="AF131" i="2"/>
  <c r="AF130" i="2"/>
  <c r="AF129" i="2"/>
  <c r="AF128" i="2"/>
  <c r="AF127" i="2"/>
  <c r="AF126" i="2"/>
  <c r="AF125" i="2"/>
  <c r="AF124" i="2"/>
  <c r="AF123" i="2"/>
  <c r="AF122" i="2"/>
  <c r="AF121" i="2"/>
  <c r="AF120" i="2"/>
  <c r="AF119" i="2"/>
  <c r="AF118" i="2"/>
  <c r="AF117" i="2"/>
  <c r="AF116" i="2"/>
  <c r="AF115" i="2"/>
  <c r="AF114" i="2"/>
  <c r="AF113" i="2"/>
  <c r="AF112" i="2"/>
  <c r="AF111" i="2"/>
  <c r="AF110" i="2"/>
  <c r="AF109" i="2"/>
  <c r="AF108" i="2"/>
  <c r="AF107" i="2"/>
  <c r="AF106" i="2"/>
  <c r="AF105" i="2"/>
  <c r="AF104" i="2"/>
  <c r="AF103" i="2"/>
  <c r="AF102" i="2"/>
  <c r="AF101" i="2"/>
  <c r="AF100" i="2"/>
  <c r="AF99" i="2"/>
  <c r="AF98" i="2"/>
  <c r="AF97" i="2"/>
  <c r="AF96" i="2"/>
  <c r="AF95" i="2"/>
  <c r="AF94" i="2"/>
  <c r="AF93" i="2"/>
  <c r="AF92" i="2"/>
  <c r="AF91" i="2"/>
  <c r="AF90" i="2"/>
  <c r="AF89" i="2"/>
  <c r="AF88" i="2"/>
  <c r="AF87" i="2"/>
  <c r="AF86" i="2"/>
  <c r="AF85" i="2"/>
  <c r="AF84" i="2"/>
  <c r="AF83" i="2"/>
  <c r="AF82" i="2"/>
  <c r="AF81" i="2"/>
  <c r="AF80" i="2"/>
  <c r="AF79" i="2"/>
  <c r="AF78" i="2"/>
  <c r="AF77" i="2"/>
  <c r="AF76" i="2"/>
  <c r="AF75" i="2"/>
  <c r="AF74" i="2"/>
  <c r="AF73" i="2"/>
  <c r="AF72" i="2"/>
  <c r="AF71" i="2"/>
  <c r="AF70" i="2"/>
  <c r="AF69" i="2"/>
  <c r="AF68" i="2"/>
  <c r="AF67" i="2"/>
  <c r="AF66" i="2"/>
  <c r="AF65" i="2"/>
  <c r="AF64" i="2"/>
  <c r="AF63" i="2"/>
  <c r="AF62" i="2"/>
  <c r="AF61" i="2"/>
  <c r="AF60" i="2"/>
  <c r="AF59" i="2"/>
  <c r="AF58" i="2"/>
  <c r="AF57" i="2"/>
  <c r="AF56" i="2"/>
  <c r="AF55" i="2"/>
  <c r="AF54" i="2"/>
  <c r="AF53" i="2"/>
  <c r="AF52" i="2"/>
  <c r="AF51" i="2"/>
  <c r="AF50" i="2"/>
  <c r="AF49" i="2"/>
  <c r="AF48" i="2"/>
  <c r="AF47" i="2"/>
  <c r="AF46" i="2"/>
  <c r="AF45" i="2"/>
  <c r="AF44" i="2"/>
  <c r="AF43" i="2"/>
  <c r="AF42" i="2"/>
  <c r="AF41" i="2"/>
  <c r="AF40" i="2"/>
  <c r="AF39" i="2"/>
  <c r="AF38" i="2"/>
  <c r="AF37" i="2"/>
  <c r="AF36" i="2"/>
  <c r="AF35" i="2"/>
  <c r="AF34" i="2"/>
  <c r="AF33" i="2"/>
  <c r="AF32" i="2"/>
  <c r="AF31" i="2"/>
  <c r="AF30" i="2"/>
  <c r="AF29" i="2"/>
  <c r="AF28" i="2"/>
  <c r="AF27" i="2"/>
  <c r="AF26" i="2"/>
  <c r="AF25" i="2"/>
  <c r="AF24" i="2"/>
  <c r="AF23" i="2"/>
  <c r="AF22" i="2"/>
  <c r="AF21" i="2"/>
  <c r="AF20" i="2"/>
  <c r="AF19" i="2"/>
  <c r="AF18" i="2"/>
  <c r="AF17" i="2"/>
  <c r="AF16" i="2"/>
  <c r="AF15" i="2"/>
  <c r="AF14" i="2"/>
  <c r="AF13" i="2"/>
  <c r="AF12" i="2"/>
  <c r="AF11" i="2"/>
  <c r="AF10" i="2"/>
  <c r="AF9" i="2"/>
  <c r="AF8" i="2"/>
  <c r="AF7" i="2"/>
  <c r="AF6" i="2"/>
  <c r="AF5" i="2"/>
  <c r="AF4" i="2"/>
  <c r="AF3" i="2"/>
  <c r="AF2" i="2"/>
  <c r="F1500" i="9"/>
  <c r="F1499" i="9"/>
  <c r="F1498" i="9"/>
  <c r="F1497" i="9"/>
  <c r="F1496" i="9"/>
  <c r="F1495" i="9"/>
  <c r="F1494" i="9"/>
  <c r="F1493" i="9"/>
  <c r="F1492" i="9"/>
  <c r="F1491" i="9"/>
  <c r="F1490" i="9"/>
  <c r="F1489" i="9"/>
  <c r="F1488" i="9"/>
  <c r="F1487" i="9"/>
  <c r="F1486" i="9"/>
  <c r="F1485" i="9"/>
  <c r="F1484" i="9"/>
  <c r="F1483" i="9"/>
  <c r="F1482" i="9"/>
  <c r="F1481" i="9"/>
  <c r="F1480" i="9"/>
  <c r="F1479" i="9"/>
  <c r="F1478" i="9"/>
  <c r="F1477" i="9"/>
  <c r="F1476" i="9"/>
  <c r="F1475" i="9"/>
  <c r="F1474" i="9"/>
  <c r="F1473" i="9"/>
  <c r="F1472" i="9"/>
  <c r="F1471" i="9"/>
  <c r="F1470" i="9"/>
  <c r="F1469" i="9"/>
  <c r="F1468" i="9"/>
  <c r="F1467" i="9"/>
  <c r="F1466" i="9"/>
  <c r="F1465" i="9"/>
  <c r="F1464" i="9"/>
  <c r="F1463" i="9"/>
  <c r="F1462" i="9"/>
  <c r="F1461" i="9"/>
  <c r="F1460" i="9"/>
  <c r="F1459" i="9"/>
  <c r="F1458" i="9"/>
  <c r="F1457" i="9"/>
  <c r="F1456" i="9"/>
  <c r="F1455" i="9"/>
  <c r="F1454" i="9"/>
  <c r="F1453" i="9"/>
  <c r="F1452" i="9"/>
  <c r="F1451" i="9"/>
  <c r="F1450" i="9"/>
  <c r="F1449" i="9"/>
  <c r="F1448" i="9"/>
  <c r="F1447" i="9"/>
  <c r="F1446" i="9"/>
  <c r="F1445" i="9"/>
  <c r="F1444" i="9"/>
  <c r="F1443" i="9"/>
  <c r="F1442" i="9"/>
  <c r="F1441" i="9"/>
  <c r="F1440" i="9"/>
  <c r="F1439" i="9"/>
  <c r="F1438" i="9"/>
  <c r="F1437" i="9"/>
  <c r="F1436" i="9"/>
  <c r="F1435" i="9"/>
  <c r="F1434" i="9"/>
  <c r="F1433" i="9"/>
  <c r="F1432" i="9"/>
  <c r="F1431" i="9"/>
  <c r="F1430" i="9"/>
  <c r="F1429" i="9"/>
  <c r="F1428" i="9"/>
  <c r="F1427" i="9"/>
  <c r="F1426" i="9"/>
  <c r="F1425" i="9"/>
  <c r="F1424" i="9"/>
  <c r="F1423" i="9"/>
  <c r="F1422" i="9"/>
  <c r="F1421" i="9"/>
  <c r="F1420" i="9"/>
  <c r="F1419" i="9"/>
  <c r="F1418" i="9"/>
  <c r="F1417" i="9"/>
  <c r="F1416" i="9"/>
  <c r="F1415" i="9"/>
  <c r="F1414" i="9"/>
  <c r="F1413" i="9"/>
  <c r="F1412" i="9"/>
  <c r="F1411" i="9"/>
  <c r="F1410" i="9"/>
  <c r="F1409" i="9"/>
  <c r="F1408" i="9"/>
  <c r="F1407" i="9"/>
  <c r="F1406" i="9"/>
  <c r="F1405" i="9"/>
  <c r="F1404" i="9"/>
  <c r="F1403" i="9"/>
  <c r="F1402" i="9"/>
  <c r="F1401" i="9"/>
  <c r="F1400" i="9"/>
  <c r="F1399" i="9"/>
  <c r="F1398" i="9"/>
  <c r="F1397" i="9"/>
  <c r="F1396" i="9"/>
  <c r="F1395" i="9"/>
  <c r="F1394" i="9"/>
  <c r="F1393" i="9"/>
  <c r="F1392" i="9"/>
  <c r="F1391" i="9"/>
  <c r="F1390" i="9"/>
  <c r="F1389" i="9"/>
  <c r="F1388" i="9"/>
  <c r="F1387" i="9"/>
  <c r="F1386" i="9"/>
  <c r="F1385" i="9"/>
  <c r="F1384" i="9"/>
  <c r="F1383" i="9"/>
  <c r="F1382" i="9"/>
  <c r="F1381" i="9"/>
  <c r="F1380" i="9"/>
  <c r="F1379" i="9"/>
  <c r="F1378" i="9"/>
  <c r="F1377" i="9"/>
  <c r="F1376" i="9"/>
  <c r="F1375" i="9"/>
  <c r="F1374" i="9"/>
  <c r="F1373" i="9"/>
  <c r="F1372" i="9"/>
  <c r="F1371" i="9"/>
  <c r="F1370" i="9"/>
  <c r="F1369" i="9"/>
  <c r="F1368" i="9"/>
  <c r="F1367" i="9"/>
  <c r="F1366" i="9"/>
  <c r="F1365" i="9"/>
  <c r="F1364" i="9"/>
  <c r="F1363" i="9"/>
  <c r="F1362" i="9"/>
  <c r="F1361" i="9"/>
  <c r="F1360" i="9"/>
  <c r="F1359" i="9"/>
  <c r="F1358" i="9"/>
  <c r="F1357" i="9"/>
  <c r="F1356" i="9"/>
  <c r="F1355" i="9"/>
  <c r="F1354" i="9"/>
  <c r="F1353" i="9"/>
  <c r="F1352" i="9"/>
  <c r="F1351" i="9"/>
  <c r="F1350" i="9"/>
  <c r="F1349" i="9"/>
  <c r="F1348" i="9"/>
  <c r="F1347" i="9"/>
  <c r="F1346" i="9"/>
  <c r="F1345" i="9"/>
  <c r="F1344" i="9"/>
  <c r="F1343" i="9"/>
  <c r="F1342" i="9"/>
  <c r="F1341" i="9"/>
  <c r="F1340" i="9"/>
  <c r="F1339" i="9"/>
  <c r="F1338" i="9"/>
  <c r="F1337" i="9"/>
  <c r="F1336" i="9"/>
  <c r="F1335" i="9"/>
  <c r="F1334" i="9"/>
  <c r="F1333" i="9"/>
  <c r="F1332" i="9"/>
  <c r="F1331" i="9"/>
  <c r="F1330" i="9"/>
  <c r="F1329" i="9"/>
  <c r="F1328" i="9"/>
  <c r="F1327" i="9"/>
  <c r="F1326" i="9"/>
  <c r="F1325" i="9"/>
  <c r="F1324" i="9"/>
  <c r="F1323" i="9"/>
  <c r="F1322" i="9"/>
  <c r="F1321" i="9"/>
  <c r="F1320" i="9"/>
  <c r="F1319" i="9"/>
  <c r="F1318" i="9"/>
  <c r="F1317" i="9"/>
  <c r="F1316" i="9"/>
  <c r="F1315" i="9"/>
  <c r="F1314" i="9"/>
  <c r="F1313" i="9"/>
  <c r="F1312" i="9"/>
  <c r="F1311" i="9"/>
  <c r="F1310" i="9"/>
  <c r="F1309" i="9"/>
  <c r="F1308" i="9"/>
  <c r="F1307" i="9"/>
  <c r="F1306" i="9"/>
  <c r="F1305" i="9"/>
  <c r="F1304" i="9"/>
  <c r="F1303" i="9"/>
  <c r="F1302" i="9"/>
  <c r="F1301" i="9"/>
  <c r="F1300" i="9"/>
  <c r="F1299" i="9"/>
  <c r="F1298" i="9"/>
  <c r="F1297" i="9"/>
  <c r="F1296" i="9"/>
  <c r="F1295" i="9"/>
  <c r="F1294" i="9"/>
  <c r="F1293" i="9"/>
  <c r="F1292" i="9"/>
  <c r="F1291" i="9"/>
  <c r="F1290" i="9"/>
  <c r="F1289" i="9"/>
  <c r="F1288" i="9"/>
  <c r="F1287" i="9"/>
  <c r="F1286" i="9"/>
  <c r="F1285" i="9"/>
  <c r="F1284" i="9"/>
  <c r="F1283" i="9"/>
  <c r="F1282" i="9"/>
  <c r="F1281" i="9"/>
  <c r="F1280" i="9"/>
  <c r="F1279" i="9"/>
  <c r="F1278" i="9"/>
  <c r="F1277" i="9"/>
  <c r="F1276" i="9"/>
  <c r="X2236" i="2"/>
  <c r="Q2169" i="2"/>
  <c r="S2167" i="2"/>
  <c r="U2163" i="2"/>
  <c r="X2146" i="2"/>
  <c r="X2131" i="2"/>
  <c r="X2093" i="2"/>
  <c r="X2073" i="2"/>
  <c r="U2054" i="2"/>
  <c r="R2043" i="2"/>
  <c r="S2024" i="2"/>
  <c r="V2017" i="2"/>
  <c r="T2017" i="2"/>
  <c r="X2005" i="2"/>
  <c r="X1988" i="2"/>
  <c r="X1987" i="2"/>
  <c r="S1986" i="2"/>
  <c r="X1957" i="2"/>
  <c r="X1955" i="2"/>
  <c r="S1946" i="2"/>
  <c r="X1937" i="2"/>
  <c r="S1937" i="2"/>
  <c r="X1918" i="2"/>
  <c r="X1891" i="2"/>
  <c r="X1882" i="2"/>
  <c r="X1879" i="2"/>
  <c r="X1876" i="2"/>
  <c r="X1874" i="2"/>
  <c r="X1870" i="2"/>
  <c r="X1864" i="2"/>
  <c r="U1836" i="2"/>
  <c r="U1830" i="2"/>
  <c r="Q1807" i="2"/>
  <c r="U1801" i="2"/>
  <c r="X1795" i="2"/>
  <c r="Q1766" i="2"/>
  <c r="X1761" i="2"/>
  <c r="X1708" i="2"/>
  <c r="X1701" i="2"/>
  <c r="X1693" i="2"/>
  <c r="X1683" i="2"/>
  <c r="X1674" i="2"/>
  <c r="X1673" i="2"/>
  <c r="U1673" i="2"/>
  <c r="X1668" i="2"/>
  <c r="X1656" i="2"/>
  <c r="X1649" i="2"/>
  <c r="X1639" i="2"/>
  <c r="U1630" i="2"/>
  <c r="X1617" i="2"/>
  <c r="X1616" i="2"/>
  <c r="X1611" i="2"/>
  <c r="X1609" i="2"/>
  <c r="X1604" i="2"/>
  <c r="X1586" i="2"/>
  <c r="X1584" i="2"/>
  <c r="S1580" i="2"/>
  <c r="X1569" i="2"/>
  <c r="Q1560" i="2"/>
  <c r="U1554" i="2"/>
  <c r="S1554" i="2"/>
  <c r="Q1554" i="2"/>
  <c r="X1548" i="2"/>
  <c r="X1542" i="2"/>
  <c r="X1530" i="2"/>
  <c r="X1517" i="2"/>
  <c r="R1499" i="2"/>
  <c r="X1488" i="2"/>
  <c r="X1465" i="2"/>
  <c r="X1450" i="2"/>
  <c r="X1444" i="2"/>
  <c r="X1443" i="2"/>
  <c r="X1400" i="2"/>
  <c r="X1398" i="2"/>
  <c r="S1398" i="2"/>
  <c r="X1394" i="2"/>
  <c r="X1388" i="2"/>
  <c r="X1379" i="2"/>
  <c r="S1353" i="2"/>
  <c r="X1329" i="2"/>
  <c r="X1319" i="2"/>
  <c r="U1317" i="2"/>
  <c r="X1307" i="2"/>
  <c r="X1289" i="2"/>
  <c r="X1283" i="2"/>
  <c r="X1276" i="2"/>
  <c r="X1274" i="2"/>
  <c r="X1266" i="2"/>
  <c r="X1241" i="2"/>
  <c r="X1231" i="2"/>
  <c r="U1231" i="2"/>
  <c r="X1229" i="2"/>
  <c r="X1220" i="2"/>
  <c r="X1217" i="2"/>
  <c r="X1214" i="2"/>
  <c r="X1187" i="2"/>
  <c r="X1186" i="2"/>
  <c r="X1171" i="2"/>
  <c r="X1144" i="2"/>
  <c r="W1144" i="2"/>
  <c r="X1080" i="2"/>
  <c r="U1063" i="2"/>
  <c r="X1061" i="2"/>
  <c r="X1038" i="2"/>
  <c r="X1035" i="2"/>
  <c r="R1017" i="2"/>
  <c r="U1005" i="2"/>
  <c r="U975" i="2"/>
  <c r="X958" i="2"/>
  <c r="U951" i="2"/>
  <c r="X945" i="2"/>
  <c r="X941" i="2"/>
  <c r="R913" i="2"/>
  <c r="X897" i="2"/>
  <c r="X868" i="2"/>
  <c r="X863" i="2"/>
  <c r="S861" i="2"/>
  <c r="X846" i="2"/>
  <c r="X843" i="2"/>
  <c r="X841" i="2"/>
  <c r="X838" i="2"/>
  <c r="X835" i="2"/>
  <c r="U824" i="2"/>
  <c r="X819" i="2"/>
  <c r="X801" i="2"/>
  <c r="S796" i="2"/>
  <c r="Y772" i="2"/>
  <c r="X763" i="2"/>
  <c r="U752" i="2"/>
  <c r="S741" i="2"/>
  <c r="X725" i="2"/>
  <c r="X724" i="2"/>
  <c r="X706" i="2"/>
  <c r="U706" i="2"/>
  <c r="S706" i="2"/>
  <c r="V698" i="2"/>
  <c r="S675" i="2"/>
  <c r="U667" i="2"/>
  <c r="X645" i="2"/>
  <c r="X640" i="2"/>
  <c r="X609" i="2"/>
  <c r="X573" i="2"/>
  <c r="X553" i="2"/>
  <c r="X540" i="2"/>
  <c r="X509" i="2"/>
  <c r="X490" i="2"/>
  <c r="X483" i="2"/>
  <c r="Y478" i="2"/>
  <c r="X478" i="2"/>
  <c r="S478" i="2"/>
  <c r="Q478" i="2"/>
  <c r="X458" i="2"/>
  <c r="X457" i="2"/>
  <c r="S450" i="2"/>
  <c r="R441" i="2"/>
  <c r="S436" i="2"/>
  <c r="S429" i="2"/>
  <c r="U419" i="2"/>
  <c r="X401" i="2"/>
  <c r="S383" i="2"/>
  <c r="S372" i="2"/>
  <c r="X323" i="2"/>
  <c r="X319" i="2"/>
  <c r="X307" i="2"/>
  <c r="X301" i="2"/>
  <c r="X290" i="2"/>
  <c r="S290" i="2"/>
  <c r="X285" i="2"/>
  <c r="U284" i="2"/>
  <c r="X256" i="2"/>
  <c r="X208" i="2"/>
  <c r="Q208" i="2"/>
  <c r="X181" i="2"/>
  <c r="U167" i="2"/>
  <c r="U91" i="2"/>
  <c r="X81" i="2"/>
  <c r="X57" i="2"/>
  <c r="U27" i="2"/>
  <c r="Q27" i="2"/>
  <c r="X12" i="2"/>
</calcChain>
</file>

<file path=xl/sharedStrings.xml><?xml version="1.0" encoding="utf-8"?>
<sst xmlns="http://schemas.openxmlformats.org/spreadsheetml/2006/main" count="128307" uniqueCount="54458">
  <si>
    <t>웹입력URL</t>
  </si>
  <si>
    <t>listid</t>
  </si>
  <si>
    <t>기업번호</t>
  </si>
  <si>
    <t>사업자번호</t>
  </si>
  <si>
    <t>메이</t>
  </si>
  <si>
    <t>기업명</t>
  </si>
  <si>
    <t>구매차수</t>
  </si>
  <si>
    <t>층규모</t>
  </si>
  <si>
    <t>기업규모</t>
  </si>
  <si>
    <t>조사업종 코드</t>
  </si>
  <si>
    <t>업종쿼터</t>
  </si>
  <si>
    <t>기업명2</t>
  </si>
  <si>
    <t>대표자</t>
  </si>
  <si>
    <t>돈 단위</t>
  </si>
  <si>
    <t>토지</t>
  </si>
  <si>
    <t>건물</t>
  </si>
  <si>
    <t>구축물</t>
  </si>
  <si>
    <t>기계장치</t>
  </si>
  <si>
    <t>선박</t>
  </si>
  <si>
    <t>차량운반구</t>
  </si>
  <si>
    <t>공구와기구</t>
  </si>
  <si>
    <t>비품</t>
  </si>
  <si>
    <t>기타유형자산</t>
  </si>
  <si>
    <t>건설중인자산</t>
  </si>
  <si>
    <t>조사원</t>
  </si>
  <si>
    <t>주요사업</t>
  </si>
  <si>
    <t>전화번호</t>
  </si>
  <si>
    <t>주소</t>
  </si>
  <si>
    <t>기업형태</t>
  </si>
  <si>
    <t>산업코드차수</t>
  </si>
  <si>
    <t>설립일</t>
  </si>
  <si>
    <t>종업원수</t>
  </si>
  <si>
    <t>종업원수기준일</t>
  </si>
  <si>
    <t>결산년</t>
  </si>
  <si>
    <t>매출액(단위:천원)</t>
  </si>
  <si>
    <t>자산총계(단위:천원)</t>
  </si>
  <si>
    <t>자본금(단위:천원)</t>
  </si>
  <si>
    <t>이름</t>
  </si>
  <si>
    <t>연락처</t>
  </si>
  <si>
    <t>이메일</t>
  </si>
  <si>
    <t>컨택코드</t>
  </si>
  <si>
    <t>통화내용</t>
  </si>
  <si>
    <t>조사완료된 업체</t>
  </si>
  <si>
    <t>대한석탄공사</t>
  </si>
  <si>
    <t>1차</t>
  </si>
  <si>
    <t>기타(비영리법인)</t>
  </si>
  <si>
    <t>B</t>
  </si>
  <si>
    <t>일반</t>
  </si>
  <si>
    <t>전화금지</t>
  </si>
  <si>
    <t>https://rnr.surveybox.kr/?pid=S16269h8ufyh&amp;grpid=list&amp;resid=2&amp;fwid=S16269h8ufyhz56yr</t>
  </si>
  <si>
    <t>(주)경동</t>
  </si>
  <si>
    <t>2.전수</t>
  </si>
  <si>
    <t>중견기업</t>
  </si>
  <si>
    <t>경동</t>
  </si>
  <si>
    <t>송재호,성유경</t>
  </si>
  <si>
    <t>천원</t>
  </si>
  <si>
    <t>김민정</t>
  </si>
  <si>
    <t>광산개발업</t>
  </si>
  <si>
    <t>033-5410-0715</t>
  </si>
  <si>
    <t>강원 삼척시 도계읍 도상로 512 (상덕리)</t>
  </si>
  <si>
    <t>외감</t>
  </si>
  <si>
    <t>ARS부재</t>
  </si>
  <si>
    <t>3.표본</t>
  </si>
  <si>
    <t>대기업</t>
  </si>
  <si>
    <t>서울특별시 종로구 종로 26 (서린동)</t>
  </si>
  <si>
    <t>중소기업</t>
  </si>
  <si>
    <t>김태진</t>
  </si>
  <si>
    <t>김태형</t>
  </si>
  <si>
    <t>C233,9</t>
  </si>
  <si>
    <t>김윤수</t>
  </si>
  <si>
    <t>코스닥등록</t>
  </si>
  <si>
    <t>내선0</t>
  </si>
  <si>
    <t>C10</t>
  </si>
  <si>
    <t>식품 제조업</t>
  </si>
  <si>
    <t>식료품</t>
  </si>
  <si>
    <t>고경의</t>
  </si>
  <si>
    <t>부동산 임대업</t>
  </si>
  <si>
    <t>김익환</t>
  </si>
  <si>
    <t>도축업</t>
  </si>
  <si>
    <t>https://rnr.surveybox.kr/?pid=S16269h8ufyh&amp;grpid=list&amp;resid=22&amp;fwid=S16269h8ufyhz56yr</t>
  </si>
  <si>
    <t>한강식품(주)</t>
  </si>
  <si>
    <t>한강식품</t>
  </si>
  <si>
    <t>박길연</t>
  </si>
  <si>
    <t>원</t>
  </si>
  <si>
    <t>031-226-6000</t>
  </si>
  <si>
    <t>경기도 화성시 만년로969번길 17 (안녕동)</t>
  </si>
  <si>
    <t>현재 거래중이라고함</t>
  </si>
  <si>
    <t>조영수</t>
  </si>
  <si>
    <t>축산업</t>
  </si>
  <si>
    <t>(주)금화</t>
  </si>
  <si>
    <t>이준</t>
  </si>
  <si>
    <t>권혁수</t>
  </si>
  <si>
    <t>육류 도축업(가금류 제외)</t>
  </si>
  <si>
    <t>https://rnr.surveybox.kr/?pid=S16269h8ufyh&amp;grpid=list&amp;resid=33&amp;fwid=S16269h8ufyhz56yr</t>
  </si>
  <si>
    <t>(주)하림</t>
  </si>
  <si>
    <t>하림</t>
  </si>
  <si>
    <t>김홍국,정호석</t>
  </si>
  <si>
    <t>가금류 도축업</t>
  </si>
  <si>
    <t>063-860-2166</t>
  </si>
  <si>
    <t>전북 익산시 망성면 망성로 14 1층 (어량리)</t>
  </si>
  <si>
    <t>202256@harim</t>
  </si>
  <si>
    <t>메일 알려주심</t>
  </si>
  <si>
    <t>https://rnr.surveybox.kr/?pid=S16269h8ufyh&amp;grpid=list&amp;resid=24624&amp;fwid=S16269h8ufyhz56yr</t>
  </si>
  <si>
    <t>reer.co.kr</t>
  </si>
  <si>
    <t>2차</t>
  </si>
  <si>
    <t>Q</t>
  </si>
  <si>
    <t>이원형</t>
  </si>
  <si>
    <t>국민보건향상에 이바지하고 필요시 무료진료등을 통한 선교사업과 예수그</t>
  </si>
  <si>
    <t>054850-8114</t>
  </si>
  <si>
    <t>경북 안동시 서동문로 99 (금곡동)</t>
  </si>
  <si>
    <t>관련부서로 돌려주셨으나 연결안됨</t>
  </si>
  <si>
    <t>최장호</t>
  </si>
  <si>
    <t>육가공품</t>
  </si>
  <si>
    <t>최창호</t>
  </si>
  <si>
    <t>https://rnr.surveybox.kr/?pid=S16269h8ufyh&amp;grpid=list&amp;resid=43&amp;fwid=S16269h8ufyhz56yr</t>
  </si>
  <si>
    <t>(주)동우팜투테이블</t>
  </si>
  <si>
    <t>동우팜투테이블</t>
  </si>
  <si>
    <t>김태호</t>
  </si>
  <si>
    <t>도계육</t>
  </si>
  <si>
    <t>063-450-2000</t>
  </si>
  <si>
    <t>전라북도 군산시 서수면 동군산로 1095 (관원리)</t>
  </si>
  <si>
    <t>필요없다며 거부</t>
  </si>
  <si>
    <t>축산물, 사료, 금융서비스</t>
  </si>
  <si>
    <t>https://rnr.surveybox.kr/?pid=S16269h8ufyh&amp;grpid=list&amp;resid=24726&amp;fwid=S16269h8ufyhz56yr</t>
  </si>
  <si>
    <t>희명의료재단</t>
  </si>
  <si>
    <t>최백희</t>
  </si>
  <si>
    <t>엄수정</t>
  </si>
  <si>
    <t>의료기관의 설치 및 운영</t>
  </si>
  <si>
    <t>0505-1391-0002</t>
  </si>
  <si>
    <t>서울특별시 금천구 시흥대로 244 (시흥동)</t>
  </si>
  <si>
    <t>https://rnr.surveybox.kr/?pid=S16269h8ufyh&amp;grpid=list&amp;resid=49&amp;fwid=S16269h8ufyhz56yr</t>
  </si>
  <si>
    <t>(주)정다운</t>
  </si>
  <si>
    <t>정다운</t>
  </si>
  <si>
    <t>이지훈</t>
  </si>
  <si>
    <t>오리털 가공 및 판매업</t>
  </si>
  <si>
    <t>061-334-5289</t>
  </si>
  <si>
    <t>전라남도 나주시 동수농공단지길 137-17 (동수동)</t>
  </si>
  <si>
    <t>1시 이후 담당자 재통화</t>
  </si>
  <si>
    <t>https://rnr.surveybox.kr/?pid=S16269h8ufyh&amp;grpid=list&amp;resid=53&amp;fwid=S16269h8ufyhz56yr</t>
  </si>
  <si>
    <t>(주)올품</t>
  </si>
  <si>
    <t>올품</t>
  </si>
  <si>
    <t>변부홍</t>
  </si>
  <si>
    <t>동물의약품 판매업</t>
  </si>
  <si>
    <t>054-533-9998</t>
  </si>
  <si>
    <t>경상북도 상주시 발산로 135 (초산동)</t>
  </si>
  <si>
    <t>511420@orpum.co.kr</t>
  </si>
  <si>
    <t>재무팀 054-450-8631</t>
  </si>
  <si>
    <t>https://rnr.surveybox.kr/?pid=S16269h8ufyh&amp;grpid=list&amp;resid=54&amp;fwid=S16269h8ufyhz56yr</t>
  </si>
  <si>
    <t>(주)마니커</t>
  </si>
  <si>
    <t>마니커</t>
  </si>
  <si>
    <t>안정원</t>
  </si>
  <si>
    <t xml:space="preserve">천원 </t>
  </si>
  <si>
    <t>-</t>
  </si>
  <si>
    <t>종계, 부화, 사육, 도계등 계육생산에 관한 사업</t>
  </si>
  <si>
    <t>031-281-5300</t>
  </si>
  <si>
    <t>경기도 용인시 처인구 이동읍 화산로93번길 15-7 (화산리)</t>
  </si>
  <si>
    <t>거래소상장</t>
  </si>
  <si>
    <t>김재곤</t>
  </si>
  <si>
    <t>(주)현진</t>
  </si>
  <si>
    <t>주영노</t>
  </si>
  <si>
    <t>https://rnr.surveybox.kr/?pid=S16269h8ufyh&amp;grpid=list&amp;resid=66&amp;fwid=S16269h8ufyhz56yr</t>
  </si>
  <si>
    <t>(주)참프레</t>
  </si>
  <si>
    <t>참프레</t>
  </si>
  <si>
    <t>김재윤</t>
  </si>
  <si>
    <t>가금류, 축산물 가공판매업</t>
  </si>
  <si>
    <t>063-580-6000</t>
  </si>
  <si>
    <t>전라북도 부안군 행안면 옥여길 32-29 (역리)</t>
  </si>
  <si>
    <t>nhhan@charmfre,com</t>
  </si>
  <si>
    <t>가금류 가공 및 저장 처리업</t>
  </si>
  <si>
    <t>경기 이천시 대월면 사동로 76 (사동리)</t>
  </si>
  <si>
    <t>김명원</t>
  </si>
  <si>
    <t>G46</t>
  </si>
  <si>
    <t>https://rnr.surveybox.kr/?pid=S16269h8ufyh&amp;grpid=list&amp;resid=87&amp;fwid=S16269h8ufyhz56yr</t>
  </si>
  <si>
    <t>(주)사조오양</t>
  </si>
  <si>
    <t>사조오양</t>
  </si>
  <si>
    <t>김상훈</t>
  </si>
  <si>
    <t>수산, 제조, 부동산</t>
  </si>
  <si>
    <t>02-3470-6030</t>
  </si>
  <si>
    <t>서울특별시 서초구 남부순환로 2159 (방배동)</t>
  </si>
  <si>
    <t>https://rnr.surveybox.kr/?pid=S16269h8ufyh&amp;grpid=list&amp;resid=88&amp;fwid=S16269h8ufyhz56yr</t>
  </si>
  <si>
    <t>(주)케이지프레시</t>
  </si>
  <si>
    <t>케이지프레시</t>
  </si>
  <si>
    <t>엄익수</t>
  </si>
  <si>
    <t>양념육 유통업</t>
  </si>
  <si>
    <t>032-567-2983</t>
  </si>
  <si>
    <t>인천광역시 강화군 강화읍 강화대로154번길 54 (용정리)</t>
  </si>
  <si>
    <t>070-4260-1012 / 재통화 예약</t>
  </si>
  <si>
    <t>김광선</t>
  </si>
  <si>
    <t>육류 가공 및 저장 처리업</t>
  </si>
  <si>
    <t>박성현</t>
  </si>
  <si>
    <t>김영준</t>
  </si>
  <si>
    <t>032-561-5209</t>
  </si>
  <si>
    <t>김도영</t>
  </si>
  <si>
    <t>전라북도 김제시 백산면 지평선산단5길 412 (부거리)</t>
  </si>
  <si>
    <t>최영자</t>
  </si>
  <si>
    <t>냉동식품 제조 및 판매업</t>
  </si>
  <si>
    <t>김덕호</t>
  </si>
  <si>
    <t>이현희</t>
  </si>
  <si>
    <t>https://rnr.surveybox.kr/?pid=S16269h8ufyh&amp;grpid=list&amp;resid=126&amp;fwid=S16269h8ufyhz56yr</t>
  </si>
  <si>
    <t>에쓰푸드(주)</t>
  </si>
  <si>
    <t>에쓰푸드</t>
  </si>
  <si>
    <t>조성수,방태성</t>
  </si>
  <si>
    <t>축산업(돈육 및 기타육류가공, 가금류 등)</t>
  </si>
  <si>
    <t>043-870-5023</t>
  </si>
  <si>
    <t>경기도 안성시 서운면 제3공단1길 68-13 (신능리)</t>
  </si>
  <si>
    <t>jimyeong.lim@s-food.com</t>
  </si>
  <si>
    <t>신입사원이라 잘 모른다고 함</t>
  </si>
  <si>
    <t>조성진</t>
  </si>
  <si>
    <t>축산물 가공업</t>
  </si>
  <si>
    <t>축산물가공업</t>
  </si>
  <si>
    <t>김재현</t>
  </si>
  <si>
    <t>https://rnr.surveybox.kr/?pid=S16269h8ufyh&amp;grpid=list&amp;resid=136&amp;fwid=S16269h8ufyhz56yr</t>
  </si>
  <si>
    <t>(주)진주햄</t>
  </si>
  <si>
    <t>진주햄</t>
  </si>
  <si>
    <t>박경진,박정진</t>
  </si>
  <si>
    <t>식품제조가공,식육(햄,소시지,어묵,포장육,맛살,어육,수산물)</t>
  </si>
  <si>
    <t>055-387-5001</t>
  </si>
  <si>
    <t>경상남도 양산시 유산공단7길 39 (유산동)</t>
  </si>
  <si>
    <t>ckm9820@jinju.co.kr</t>
  </si>
  <si>
    <t>회신기간이 좀 걸릴 수 있음</t>
  </si>
  <si>
    <t>김영한</t>
  </si>
  <si>
    <t>육류 도매업</t>
  </si>
  <si>
    <t>수산물</t>
  </si>
  <si>
    <t>https://rnr.surveybox.kr/?pid=S16269h8ufyh&amp;grpid=list&amp;resid=149&amp;fwid=S16269h8ufyhz56yr</t>
  </si>
  <si>
    <t>(주)사조대림</t>
  </si>
  <si>
    <t>사조대림</t>
  </si>
  <si>
    <t>어묵, 맛살, 햄 외</t>
  </si>
  <si>
    <t>02-3470-6048</t>
  </si>
  <si>
    <t>서울 서초구 남부순환로 2159 (방배동)</t>
  </si>
  <si>
    <t>종로지점이랑 거래중이라고 함</t>
  </si>
  <si>
    <t>https://rnr.surveybox.kr/?pid=S16269h8ufyh&amp;grpid=list&amp;resid=153&amp;fwid=S16269h8ufyhz56yr</t>
  </si>
  <si>
    <t>씨제이씨푸드(주)</t>
  </si>
  <si>
    <t>씨제이씨푸드</t>
  </si>
  <si>
    <t>김정웅,박태준</t>
  </si>
  <si>
    <t>수산물가공식품[어묵 외]</t>
  </si>
  <si>
    <t>031-730-9114</t>
  </si>
  <si>
    <t>경기도 성남시 중원구 둔촌대로388번길 32 (상대원동)</t>
  </si>
  <si>
    <t>2번 전화했으나 부재중</t>
  </si>
  <si>
    <t>전성호</t>
  </si>
  <si>
    <t>박용준</t>
  </si>
  <si>
    <t>이성규</t>
  </si>
  <si>
    <t>김민우</t>
  </si>
  <si>
    <t>어묵</t>
  </si>
  <si>
    <t>천일식품(주)</t>
  </si>
  <si>
    <t>천석규</t>
  </si>
  <si>
    <t>냉동식품</t>
  </si>
  <si>
    <t>https://rnr.surveybox.kr/?pid=S16269h8ufyh&amp;grpid=list&amp;resid=24719&amp;fwid=S16269h8ufyhz56yr</t>
  </si>
  <si>
    <t>효산의료재단</t>
  </si>
  <si>
    <t>이대희</t>
  </si>
  <si>
    <t>의료기관의 설치운영</t>
  </si>
  <si>
    <t>031-467-9114</t>
  </si>
  <si>
    <t>경기 안양시 만안구 삼덕로 9 (안양동)</t>
  </si>
  <si>
    <t>내선번호 없음</t>
  </si>
  <si>
    <t>슈퍼마켓</t>
  </si>
  <si>
    <t>(주)그린푸드</t>
  </si>
  <si>
    <t>하태민</t>
  </si>
  <si>
    <t>수산물 가공품</t>
  </si>
  <si>
    <t>김수진</t>
  </si>
  <si>
    <t>박태준</t>
  </si>
  <si>
    <t>조미김</t>
  </si>
  <si>
    <t>김태한</t>
  </si>
  <si>
    <t>농산물 가공업</t>
  </si>
  <si>
    <t>김치</t>
  </si>
  <si>
    <t>음식료품</t>
  </si>
  <si>
    <t>C21</t>
  </si>
  <si>
    <t>과실통조림및유사조제식품</t>
  </si>
  <si>
    <t>이재호</t>
  </si>
  <si>
    <t>https://rnr.surveybox.kr/?pid=S16269h8ufyh&amp;grpid=list&amp;resid=219&amp;fwid=S16269h8ufyhz56yr</t>
  </si>
  <si>
    <t>(주)일미농수산</t>
  </si>
  <si>
    <t>일미농수산</t>
  </si>
  <si>
    <t>오영철,오일두</t>
  </si>
  <si>
    <t>단무지, 쌈무, 반찬류</t>
  </si>
  <si>
    <t>044-865-5703</t>
  </si>
  <si>
    <t>세종 조치원읍 번암공단1길 21 (번암리)</t>
  </si>
  <si>
    <t>전화기만 있고 메일주소 없다고 하심/연세있으신분임</t>
  </si>
  <si>
    <t>황창호</t>
  </si>
  <si>
    <t>055-339-0164</t>
  </si>
  <si>
    <t>유윤상</t>
  </si>
  <si>
    <t>연결 불가</t>
  </si>
  <si>
    <t>C11</t>
  </si>
  <si>
    <t>031-637-5481</t>
  </si>
  <si>
    <t>경기도 이천시 마장면 둔터로 38 (장암리)</t>
  </si>
  <si>
    <t>최용석</t>
  </si>
  <si>
    <t>충청북도 음성군 삼성면 금일로 955-25 (용성리)</t>
  </si>
  <si>
    <t>신동환</t>
  </si>
  <si>
    <t>https://rnr.surveybox.kr/?pid=S16269h8ufyh&amp;grpid=list&amp;resid=253&amp;fwid=S16269h8ufyhz56yr</t>
  </si>
  <si>
    <t>(주)에치와이</t>
  </si>
  <si>
    <t>에치와이</t>
  </si>
  <si>
    <t>김병진</t>
  </si>
  <si>
    <t>발효유, 음료 외</t>
  </si>
  <si>
    <t>02-3449-6526</t>
  </si>
  <si>
    <t>서울특별시 서초구 강남대로 577 (잠원동)</t>
  </si>
  <si>
    <t>이호종</t>
  </si>
  <si>
    <t>이명호</t>
  </si>
  <si>
    <t>https://rnr.surveybox.kr/?pid=S16269h8ufyh&amp;grpid=list&amp;resid=257&amp;fwid=S16269h8ufyhz56yr</t>
  </si>
  <si>
    <t>(주)일동후디스</t>
  </si>
  <si>
    <t>일동후디스</t>
  </si>
  <si>
    <t>이준수</t>
  </si>
  <si>
    <t>식품제조, 가공, 판매, 소분업</t>
  </si>
  <si>
    <t>02-2049-2114</t>
  </si>
  <si>
    <t>강원 춘천시 동내면 거두단지2길 60 (거두리)</t>
  </si>
  <si>
    <t>jiiis0824@foodis.com</t>
  </si>
  <si>
    <t>02-2049-2176/재무팀 비중은 잘 모른다고 찾아봐야한다고 함</t>
  </si>
  <si>
    <t>https://rnr.surveybox.kr/?pid=S16269h8ufyh&amp;grpid=list&amp;resid=258&amp;fwid=S16269h8ufyhz56yr</t>
  </si>
  <si>
    <t>남양유업(주)</t>
  </si>
  <si>
    <t>남양유업</t>
  </si>
  <si>
    <t>이광범</t>
  </si>
  <si>
    <t>분유, 우유, 유산균발효유, 기타(건강음료 외)</t>
  </si>
  <si>
    <t>02-2010-6625</t>
  </si>
  <si>
    <t>서울 강남구 도산대로 240 (논현동,1964빌딩)</t>
  </si>
  <si>
    <t>parksa52@namyangi.com</t>
  </si>
  <si>
    <t>https://rnr.surveybox.kr/?pid=S16269h8ufyh&amp;grpid=list&amp;resid=22241&amp;fwid=S16269h8ufyhz56yr</t>
  </si>
  <si>
    <t>화성도시공사</t>
  </si>
  <si>
    <t>F</t>
  </si>
  <si>
    <t>김근영</t>
  </si>
  <si>
    <t>김성진</t>
  </si>
  <si>
    <t>택지개발 등을 위한 토지의 취득, 개발, 비축 및 공급, 임대관리</t>
  </si>
  <si>
    <t>031-8012-7799</t>
  </si>
  <si>
    <t>경기 화성시 향남읍 향남로 470 (도이리)</t>
  </si>
  <si>
    <t>031-8012-7748 (4시다시연락요청)</t>
  </si>
  <si>
    <t>이대열</t>
  </si>
  <si>
    <t>유제품</t>
  </si>
  <si>
    <t>https://rnr.surveybox.kr/?pid=S16269h8ufyh&amp;grpid=list&amp;resid=265&amp;fwid=S16269h8ufyhz56yr</t>
  </si>
  <si>
    <t>(주)서울에프엔비</t>
  </si>
  <si>
    <t>서울에프엔비</t>
  </si>
  <si>
    <t>오덕근</t>
  </si>
  <si>
    <t>유가공 제품, 발효유, 가공유, 우유, 쥬스, 커피, 두유</t>
  </si>
  <si>
    <t>033-345-9550</t>
  </si>
  <si>
    <t>강원 횡성군 공근면 아이티밸리길 36 (초원리)</t>
  </si>
  <si>
    <t>박창현</t>
  </si>
  <si>
    <t>https://rnr.surveybox.kr/?pid=S16269h8ufyh&amp;grpid=list&amp;resid=274&amp;fwid=S16269h8ufyhz56yr</t>
  </si>
  <si>
    <t>매일유업(주)</t>
  </si>
  <si>
    <t>매일유업</t>
  </si>
  <si>
    <t>김선희,김환석</t>
  </si>
  <si>
    <t>우유, 치즈, 조제분유, 발효유 등</t>
  </si>
  <si>
    <t>02-3671-3607</t>
  </si>
  <si>
    <t>서울 종로구 종로1길 50 A동 (중학동,더케이트윈타워)</t>
  </si>
  <si>
    <t>tskim@maeil.com</t>
  </si>
  <si>
    <t>https://rnr.surveybox.kr/?pid=S16269h8ufyh&amp;grpid=list&amp;resid=276&amp;fwid=S16269h8ufyhz56yr</t>
  </si>
  <si>
    <t>해태아이스크림(주)</t>
  </si>
  <si>
    <t>해태아이스크림</t>
  </si>
  <si>
    <t>박창훈</t>
  </si>
  <si>
    <t>아이스크림</t>
  </si>
  <si>
    <t>080-505-6688</t>
  </si>
  <si>
    <t>경북 경산시 하양읍 대경로 541 (부호리)</t>
  </si>
  <si>
    <t>haitaiic@haitaiic.co.kr</t>
  </si>
  <si>
    <t>수출은 빙그레 통해서 위탁 수출중임</t>
  </si>
  <si>
    <t>https://rnr.surveybox.kr/?pid=S16269h8ufyh&amp;grpid=list&amp;resid=277&amp;fwid=S16269h8ufyhz56yr</t>
  </si>
  <si>
    <t>(주)빙그레</t>
  </si>
  <si>
    <t>빙그레</t>
  </si>
  <si>
    <t>전창원</t>
  </si>
  <si>
    <t>백만원</t>
  </si>
  <si>
    <t>우유처리가공 및 동제품 판매업(아이스크림 믹스)</t>
  </si>
  <si>
    <t>02-2022-6000</t>
  </si>
  <si>
    <t>경기 남양주시 다산순환로 45 (다산동)</t>
  </si>
  <si>
    <t>jks_1120@bing.co.kr</t>
  </si>
  <si>
    <t>재무팀(02-2022-6278)/메일에 수출액비중질문도 같이 기입해달라고 함</t>
  </si>
  <si>
    <t>https://rnr.surveybox.kr/?pid=S16269h8ufyh&amp;grpid=list&amp;resid=279&amp;fwid=S16269h8ufyhz56yr</t>
  </si>
  <si>
    <t>비알코리아(주)</t>
  </si>
  <si>
    <t>비알코리아</t>
  </si>
  <si>
    <t>이주연</t>
  </si>
  <si>
    <t>아이스크림 및 냉동디저트류</t>
  </si>
  <si>
    <t>02-2276-4830</t>
  </si>
  <si>
    <t>M</t>
  </si>
  <si>
    <t>박승용</t>
  </si>
  <si>
    <t>김상현</t>
  </si>
  <si>
    <t>이기동</t>
  </si>
  <si>
    <t>https://rnr.surveybox.kr/?pid=S16269h8ufyh&amp;grpid=list&amp;resid=285&amp;fwid=S16269h8ufyhz56yr</t>
  </si>
  <si>
    <t>(주)대두식품</t>
  </si>
  <si>
    <t>대두식품</t>
  </si>
  <si>
    <t>조성용</t>
  </si>
  <si>
    <t xml:space="preserve"> 천원</t>
  </si>
  <si>
    <t>앙금, 양갱</t>
  </si>
  <si>
    <t>063-450-3521</t>
  </si>
  <si>
    <t>전북 군산시 서수면 상장곤윗길 23 (마룡리)</t>
  </si>
  <si>
    <t>sjp6020@idaedoo.com</t>
  </si>
  <si>
    <t>https://rnr.surveybox.kr/?pid=S16269h8ufyh&amp;grpid=list&amp;resid=288&amp;fwid=S16269h8ufyhz56yr</t>
  </si>
  <si>
    <t>대한제분(주)</t>
  </si>
  <si>
    <t>대한제분</t>
  </si>
  <si>
    <t>이건영,송인석</t>
  </si>
  <si>
    <t>곡물제분/식품가공</t>
  </si>
  <si>
    <t>02-3455-0319</t>
  </si>
  <si>
    <t>서울 중구 세종대로 39 (남대문로4가)</t>
  </si>
  <si>
    <t xml:space="preserve">자금 필요 없다며 거부 </t>
  </si>
  <si>
    <t>사료 제조업</t>
  </si>
  <si>
    <t>식품제조 및 판매업</t>
  </si>
  <si>
    <t>https://rnr.surveybox.kr/?pid=S16269h8ufyh&amp;grpid=list&amp;resid=293&amp;fwid=S16269h8ufyhz56yr</t>
  </si>
  <si>
    <t>농심태경(주)</t>
  </si>
  <si>
    <t>농심태경</t>
  </si>
  <si>
    <t>천영규</t>
  </si>
  <si>
    <t>080-360-5555</t>
  </si>
  <si>
    <t>서울특별시 동작구 여의대방로22가길 27 (신대방동)</t>
  </si>
  <si>
    <t>부재(12:30~13:30 점심시간)</t>
  </si>
  <si>
    <t>김재호</t>
  </si>
  <si>
    <t>김성재</t>
  </si>
  <si>
    <t>https://rnr.surveybox.kr/?pid=S16269h8ufyh&amp;grpid=list&amp;resid=301&amp;fwid=S16269h8ufyhz56yr</t>
  </si>
  <si>
    <t>대상(주)</t>
  </si>
  <si>
    <t>대상</t>
  </si>
  <si>
    <t>임정배</t>
  </si>
  <si>
    <t>식품(장류, 조미료류, 서구식품, 편의식품, 신선식품), 소재(전분당, 바이오)</t>
  </si>
  <si>
    <t>02-2220-9516</t>
  </si>
  <si>
    <t>서울특별시 종로구 창경궁로 120 (인의동,종로플레이스)</t>
  </si>
  <si>
    <t>고려산업(주)</t>
  </si>
  <si>
    <t>(주)영풍</t>
  </si>
  <si>
    <t>과자류</t>
  </si>
  <si>
    <t>김영식</t>
  </si>
  <si>
    <t>빵류</t>
  </si>
  <si>
    <t>(주)엔셀</t>
  </si>
  <si>
    <t>떡류</t>
  </si>
  <si>
    <t>https://rnr.surveybox.kr/?pid=S16269h8ufyh&amp;grpid=list&amp;resid=321&amp;fwid=S16269h8ufyhz56yr</t>
  </si>
  <si>
    <t>에스피엘(주)</t>
  </si>
  <si>
    <t>에스피엘</t>
  </si>
  <si>
    <t>강동석,박원호</t>
  </si>
  <si>
    <t>제과, 빙과, 음료</t>
  </si>
  <si>
    <t>02-2276-6630</t>
  </si>
  <si>
    <t>경기 평택시 팽성읍 추팔산단1길 157 (추팔리)</t>
  </si>
  <si>
    <t>재통화했는데 부재중</t>
  </si>
  <si>
    <t>https://rnr.surveybox.kr/?pid=S16269h8ufyh&amp;grpid=list&amp;resid=323&amp;fwid=S16269h8ufyhz56yr</t>
  </si>
  <si>
    <t>(주)샤니</t>
  </si>
  <si>
    <t>샤니</t>
  </si>
  <si>
    <t>이강섭</t>
  </si>
  <si>
    <t>분식품류(과자류)제조 판매업</t>
  </si>
  <si>
    <t>031-739-2000</t>
  </si>
  <si>
    <t>경기도 성남시 중원구 둔촌대로457번길 13 (상대원동)</t>
  </si>
  <si>
    <t>02-2276-5000//필요없다고 거부</t>
  </si>
  <si>
    <t>https://rnr.surveybox.kr/?pid=S16269h8ufyh&amp;grpid=list&amp;resid=324&amp;fwid=S16269h8ufyhz56yr</t>
  </si>
  <si>
    <t>(주)파리크라상</t>
  </si>
  <si>
    <t>파리크라상</t>
  </si>
  <si>
    <t>황재복</t>
  </si>
  <si>
    <t>분식식품, 과자, 빵, 케이크 외</t>
  </si>
  <si>
    <t>02-2276-6000</t>
  </si>
  <si>
    <t>경기 성남시 중원구 사기막골로31번길 18 (상대원동)</t>
  </si>
  <si>
    <t>https://rnr.surveybox.kr/?pid=S16269h8ufyh&amp;grpid=list&amp;resid=328&amp;fwid=S16269h8ufyhz56yr</t>
  </si>
  <si>
    <t>(주)에스피씨삼립</t>
  </si>
  <si>
    <t>에스피씨삼립</t>
  </si>
  <si>
    <t>황종현</t>
  </si>
  <si>
    <t>02-2276-5035</t>
  </si>
  <si>
    <t>경기 시흥시 공단1대로 101 (정왕동)</t>
  </si>
  <si>
    <t>sungdae.park@spc.co.kr</t>
  </si>
  <si>
    <t>내용확인 후 담당자에게 전달한다고 함/수출여부모름</t>
  </si>
  <si>
    <t>이범식</t>
  </si>
  <si>
    <t>https://rnr.surveybox.kr/?pid=S16269h8ufyh&amp;grpid=list&amp;resid=337&amp;fwid=S16269h8ufyhz56yr</t>
  </si>
  <si>
    <t>로쏘(주)</t>
  </si>
  <si>
    <t>로쏘</t>
  </si>
  <si>
    <t>임영진</t>
  </si>
  <si>
    <t>빵류제조, 음식점업</t>
  </si>
  <si>
    <t>010-2344-8146</t>
  </si>
  <si>
    <t>대전 중구 대종로480번길 15 (은행동)</t>
  </si>
  <si>
    <t>바쁘다며 통화종료</t>
  </si>
  <si>
    <t>https://rnr.surveybox.kr/?pid=S16269h8ufyh&amp;grpid=list&amp;resid=340&amp;fwid=S16269h8ufyhz56yr</t>
  </si>
  <si>
    <t>(주)호남샤니</t>
  </si>
  <si>
    <t>호남샤니</t>
  </si>
  <si>
    <t>빵, 과자류 제조 판매업</t>
  </si>
  <si>
    <t>062-600-5010</t>
  </si>
  <si>
    <t>광주 광산구 하남산단5번로 67 (장덕동)</t>
  </si>
  <si>
    <t>https://rnr.surveybox.kr/?pid=S16269h8ufyh&amp;grpid=list&amp;resid=11647&amp;fwid=S16269h8ufyhz56yr</t>
  </si>
  <si>
    <t>해양환경공단</t>
  </si>
  <si>
    <t>E</t>
  </si>
  <si>
    <t>한기준</t>
  </si>
  <si>
    <t>선박예인, 기중기작업, 해수정화, 방제 외</t>
  </si>
  <si>
    <t>02-3498-8665</t>
  </si>
  <si>
    <t>서울 송파구 송파대로28길 28 (가락동)</t>
  </si>
  <si>
    <t>J58</t>
  </si>
  <si>
    <t>임재원</t>
  </si>
  <si>
    <t>김상용</t>
  </si>
  <si>
    <t>https://rnr.surveybox.kr/?pid=S16269h8ufyh&amp;grpid=list&amp;resid=353&amp;fwid=S16269h8ufyhz56yr</t>
  </si>
  <si>
    <t>롯데지주(주)</t>
  </si>
  <si>
    <t>G47</t>
  </si>
  <si>
    <t>롯데지주</t>
  </si>
  <si>
    <t>신동빈,이동우</t>
  </si>
  <si>
    <t>과자류, 빙과류 외</t>
  </si>
  <si>
    <t>02-750-7114</t>
  </si>
  <si>
    <t>서울 송파구 올림픽로 300 (신천동)</t>
  </si>
  <si>
    <t>yongjun.park@lotte.net</t>
  </si>
  <si>
    <t>(주)대웅</t>
  </si>
  <si>
    <t>https://rnr.surveybox.kr/?pid=S16269h8ufyh&amp;grpid=list&amp;resid=10835&amp;fwid=S16269h8ufyhz56yr</t>
  </si>
  <si>
    <t>한화갤러리아(주)</t>
  </si>
  <si>
    <t>한화갤러리아</t>
  </si>
  <si>
    <t>김은수</t>
  </si>
  <si>
    <t>백화점 및 도,소매업</t>
  </si>
  <si>
    <t>02-410-7114</t>
  </si>
  <si>
    <t>서울특별시 영등포구 63로 50 별관 3층 (여의도동,63빌딩)</t>
  </si>
  <si>
    <t>hsjongmin@hanwha.com</t>
  </si>
  <si>
    <t>과자류 및 코코아 제품 제조업</t>
  </si>
  <si>
    <t>장진수</t>
  </si>
  <si>
    <t>https://rnr.surveybox.kr/?pid=S16269h8ufyh&amp;grpid=list&amp;resid=368&amp;fwid=S16269h8ufyhz56yr</t>
  </si>
  <si>
    <t>해태제과식품(주)</t>
  </si>
  <si>
    <t>해태제과식품</t>
  </si>
  <si>
    <t>신정훈,이상진</t>
  </si>
  <si>
    <t>과자류,아이스크림,빙과류 및 냉동식품의 제조,가공 판매업</t>
  </si>
  <si>
    <t>02-709-7766</t>
  </si>
  <si>
    <t>충남 천안시 서북구 성거읍 천흥8길 67-26 (천흥리)</t>
  </si>
  <si>
    <t>pcj313@ht.co.kr</t>
  </si>
  <si>
    <t>김정기</t>
  </si>
  <si>
    <t>김영기</t>
  </si>
  <si>
    <t>https://rnr.surveybox.kr/?pid=S16269h8ufyh&amp;grpid=list&amp;resid=374&amp;fwid=S16269h8ufyhz56yr</t>
  </si>
  <si>
    <t>(주)삼양사</t>
  </si>
  <si>
    <t>삼양사</t>
  </si>
  <si>
    <t>강호성,최낙현</t>
  </si>
  <si>
    <t>식품(설탕, 밀가루, 유지 등), 화학제품(엔지니어링플라스틱, PET 용기 등)</t>
  </si>
  <si>
    <t>02-740-7114</t>
  </si>
  <si>
    <t>서울특별시 종로구 종로33길 31 (연지동)</t>
  </si>
  <si>
    <t>dongwook.lee@samyang.com</t>
  </si>
  <si>
    <t>02-740-7267/메일 알려주심</t>
  </si>
  <si>
    <t>https://rnr.surveybox.kr/?pid=S16269h8ufyh&amp;grpid=list&amp;resid=376&amp;fwid=S16269h8ufyhz56yr</t>
  </si>
  <si>
    <t>삼양식품(주)</t>
  </si>
  <si>
    <t>삼양식품</t>
  </si>
  <si>
    <t>김정수,김동찬</t>
  </si>
  <si>
    <t>면류, 스낵류, 유제품, 조미소재류 외</t>
  </si>
  <si>
    <t>02-940-3000</t>
  </si>
  <si>
    <t>서울특별시 성북구 오패산로3길 104 (하월곡동)</t>
  </si>
  <si>
    <t>yeji0129@samyangfoods.com</t>
  </si>
  <si>
    <t>02-940-3123/메일 알려주심</t>
  </si>
  <si>
    <t>https://rnr.surveybox.kr/?pid=S16269h8ufyh&amp;grpid=list&amp;resid=377&amp;fwid=S16269h8ufyhz56yr</t>
  </si>
  <si>
    <t>(주)농심</t>
  </si>
  <si>
    <t>농심</t>
  </si>
  <si>
    <t>이병학</t>
  </si>
  <si>
    <t>라면, 스낵, 음료 외</t>
  </si>
  <si>
    <t>02-820-7738</t>
  </si>
  <si>
    <t>서울 동작구 여의대방로 112 (신대방동)</t>
  </si>
  <si>
    <t>조달 관련해서 거래중이라고 함</t>
  </si>
  <si>
    <t>https://rnr.surveybox.kr/?pid=S16269h8ufyh&amp;grpid=list&amp;resid=382&amp;fwid=S16269h8ufyhz56yr</t>
  </si>
  <si>
    <t>(주)오뚜기</t>
  </si>
  <si>
    <t>오뚜기</t>
  </si>
  <si>
    <t>함영준,황성만</t>
  </si>
  <si>
    <t>조미식품, 소스류, 레토르트식품, 라면류, 유지류 외</t>
  </si>
  <si>
    <t>031-421-2122</t>
  </si>
  <si>
    <t>경기도 안양시 동안구 흥안대로 405 (평촌동)</t>
  </si>
  <si>
    <t>02-2010-0749 /산업은행이로 거래중이라고 함</t>
  </si>
  <si>
    <t>https://rnr.surveybox.kr/?pid=S16269h8ufyh&amp;grpid=list&amp;resid=383&amp;fwid=S16269h8ufyhz56yr</t>
  </si>
  <si>
    <t>오뚜기라면(주)</t>
  </si>
  <si>
    <t>오뚜기라면</t>
  </si>
  <si>
    <t>이신혁</t>
  </si>
  <si>
    <t>면류, 마카로니 및 유사식품 제조업</t>
  </si>
  <si>
    <t>031-683-1813</t>
  </si>
  <si>
    <t>경기도 평택시 안중읍 서해로 1427 (용성리)</t>
  </si>
  <si>
    <t>kimhm@ottogirm.co.kr</t>
  </si>
  <si>
    <t>https://rnr.surveybox.kr/?pid=S16269h8ufyh&amp;grpid=list&amp;resid=384&amp;fwid=S16269h8ufyhz56yr</t>
  </si>
  <si>
    <t>(주)면사랑</t>
  </si>
  <si>
    <t>면사랑</t>
  </si>
  <si>
    <t>정세장</t>
  </si>
  <si>
    <t>국수, 음식료품, 소스류, 식육 가공</t>
  </si>
  <si>
    <t>02-555-1436</t>
  </si>
  <si>
    <t>충청북도 진천군 이월면 궁동길 51-24 (노원리)</t>
  </si>
  <si>
    <t>hykim@noodlelovers.com</t>
  </si>
  <si>
    <t>043-879-4500</t>
  </si>
  <si>
    <t>https://rnr.surveybox.kr/?pid=S16269h8ufyh&amp;grpid=list&amp;resid=389&amp;fwid=S16269h8ufyhz56yr</t>
  </si>
  <si>
    <t>(주)팔도</t>
  </si>
  <si>
    <t>팔도</t>
  </si>
  <si>
    <t>고정완,박태규</t>
  </si>
  <si>
    <t>라면, 청량음료 외</t>
  </si>
  <si>
    <t>02-3449-6528</t>
  </si>
  <si>
    <t>서울 서초구 강남대로 577 7층 (잠원동,우덕빌딩)</t>
  </si>
  <si>
    <t>gkapf1111@paldofood.co.kr</t>
  </si>
  <si>
    <t>회계팀(02-3449-6376)</t>
  </si>
  <si>
    <t>이호성</t>
  </si>
  <si>
    <t>김진수</t>
  </si>
  <si>
    <t>https://rnr.surveybox.kr/?pid=S16269h8ufyh&amp;grpid=list&amp;resid=402&amp;fwid=S16269h8ufyhz56yr</t>
  </si>
  <si>
    <t>(주)시아스</t>
  </si>
  <si>
    <t>시아스</t>
  </si>
  <si>
    <t>최진철,최일우</t>
  </si>
  <si>
    <t>소스류, 드레싱류 외</t>
  </si>
  <si>
    <t>043-715-7122</t>
  </si>
  <si>
    <t>충북 청주시 흥덕구 옥산면 과학산업1로 102 오창과학산업단지 4-5B (남촌리)</t>
  </si>
  <si>
    <t>현재 산업은행이랑 거래중이라고 함</t>
  </si>
  <si>
    <t>https://rnr.surveybox.kr/?pid=S16269h8ufyh&amp;grpid=list&amp;resid=404&amp;fwid=S16269h8ufyhz56yr</t>
  </si>
  <si>
    <t>(주)동원홈푸드</t>
  </si>
  <si>
    <t>동원홈푸드</t>
  </si>
  <si>
    <t>강동만,정문목</t>
  </si>
  <si>
    <t>식자재, 식품첨가물, 단체급식 외</t>
  </si>
  <si>
    <t>02-589-4822</t>
  </si>
  <si>
    <t>서울 서초구 마방로 68 14층동 1층 (양재동,동원산업빌딩)</t>
  </si>
  <si>
    <t>필요없다며 거절</t>
  </si>
  <si>
    <t>(주)세우</t>
  </si>
  <si>
    <t>홍성현</t>
  </si>
  <si>
    <t>신동석</t>
  </si>
  <si>
    <t>박정규</t>
  </si>
  <si>
    <t>신설</t>
  </si>
  <si>
    <t>이기영</t>
  </si>
  <si>
    <t>https://rnr.surveybox.kr/?pid=S16269h8ufyh&amp;grpid=list&amp;resid=13623&amp;fwid=S16269h8ufyhz56yr</t>
  </si>
  <si>
    <t>한전케이디엔(주)</t>
  </si>
  <si>
    <t>J62</t>
  </si>
  <si>
    <t>한전케이디엔</t>
  </si>
  <si>
    <t>김장현</t>
  </si>
  <si>
    <t>전력사업과 관련된 시스템통합(SI)및 시스템 운영(SW)사업</t>
  </si>
  <si>
    <t>061-931-6885</t>
  </si>
  <si>
    <t>전남 나주시 빛가람로 661 (빛가람동)</t>
  </si>
  <si>
    <t>now-rhee123@kdn.com</t>
  </si>
  <si>
    <t>경영지원팀 061-931-6718</t>
  </si>
  <si>
    <t>채경석</t>
  </si>
  <si>
    <t>서울특별시 서초구 신반포로 306 (반포동)</t>
  </si>
  <si>
    <t>최종학</t>
  </si>
  <si>
    <t>김인기</t>
  </si>
  <si>
    <t>C204,5</t>
  </si>
  <si>
    <t>김기수</t>
  </si>
  <si>
    <t>(주)에스앤디</t>
  </si>
  <si>
    <t>식품첨가물 제조업</t>
  </si>
  <si>
    <t>https://rnr.surveybox.kr/?pid=S16269h8ufyh&amp;grpid=list&amp;resid=452&amp;fwid=S16269h8ufyhz56yr</t>
  </si>
  <si>
    <t>(주)엠에스씨</t>
  </si>
  <si>
    <t>엠에스씨</t>
  </si>
  <si>
    <t>김길제,김호석</t>
  </si>
  <si>
    <t>055-389-1001</t>
  </si>
  <si>
    <t>경남 양산시 소주회야로 45-73 (소주동)</t>
  </si>
  <si>
    <t>https://rnr.surveybox.kr/?pid=S16269h8ufyh&amp;grpid=list&amp;resid=456&amp;fwid=S16269h8ufyhz56yr</t>
  </si>
  <si>
    <t>(주)진주랑</t>
  </si>
  <si>
    <t>I56</t>
  </si>
  <si>
    <t>진주랑</t>
  </si>
  <si>
    <t>이성태</t>
  </si>
  <si>
    <t>곡물 조리식품 제조업</t>
  </si>
  <si>
    <t>031-739-5580</t>
  </si>
  <si>
    <t>경기도 성남시 중원구 갈마치로 302 B동 505호 (상대원동,성남우림라이온스밸리5차)</t>
  </si>
  <si>
    <t xml:space="preserve">필요없다며 거부 </t>
  </si>
  <si>
    <t>https://rnr.surveybox.kr/?pid=S16269h8ufyh&amp;grpid=list&amp;resid=24685&amp;fwid=S16269h8ufyhz56yr</t>
  </si>
  <si>
    <t>한전의료재단</t>
  </si>
  <si>
    <t>조인수</t>
  </si>
  <si>
    <t>종합병원</t>
  </si>
  <si>
    <t>02-901-3114</t>
  </si>
  <si>
    <t>서울 도봉구 우이천로 308 (쌍문동)</t>
  </si>
  <si>
    <t>도시락 및 식사용 조리식품 제조업</t>
  </si>
  <si>
    <t>식품제조업</t>
  </si>
  <si>
    <t>도시락류 제조업</t>
  </si>
  <si>
    <t>이우주</t>
  </si>
  <si>
    <t>https://rnr.surveybox.kr/?pid=S16269h8ufyh&amp;grpid=list&amp;resid=470&amp;fwid=S16269h8ufyhz56yr</t>
  </si>
  <si>
    <t>(주)진풍푸드서비스</t>
  </si>
  <si>
    <t>진풍푸드서비스</t>
  </si>
  <si>
    <t>이충건</t>
  </si>
  <si>
    <t>급식 도시락제조 농축수산물 도매 한식</t>
  </si>
  <si>
    <t>031-726-3753</t>
  </si>
  <si>
    <t>서울특별시 강남구 논현로 38 6층 (개포동,다우빌딩)</t>
  </si>
  <si>
    <t>담당자 부재(출장,월요일 재연락요망)</t>
  </si>
  <si>
    <t>https://rnr.surveybox.kr/?pid=S16269h8ufyh&amp;grpid=list&amp;resid=474&amp;fwid=S16269h8ufyhz56yr</t>
  </si>
  <si>
    <t>(주)푸드웨어</t>
  </si>
  <si>
    <t>푸드웨어</t>
  </si>
  <si>
    <t>신동식</t>
  </si>
  <si>
    <t>공인회계사업</t>
  </si>
  <si>
    <t>063-546-9861</t>
  </si>
  <si>
    <t>전북 김제시 순동산단1길 28-38 (순동)</t>
  </si>
  <si>
    <t>식품가공업</t>
  </si>
  <si>
    <t>https://rnr.surveybox.kr/?pid=S16269h8ufyh&amp;grpid=list&amp;resid=480&amp;fwid=S16269h8ufyhz56yr</t>
  </si>
  <si>
    <t>(주)올투딜리셔스</t>
  </si>
  <si>
    <t>올투딜리셔스</t>
  </si>
  <si>
    <t>정한석</t>
  </si>
  <si>
    <t>유부초밥, 산도, 밥브리또 등</t>
  </si>
  <si>
    <t>010-9418-0005</t>
  </si>
  <si>
    <t>서울특별시 송파구 법원로8길 7 501호,502호,503호,504호,505호 (문정동,화엄타워)</t>
  </si>
  <si>
    <t>응답거부</t>
  </si>
  <si>
    <t>https://rnr.surveybox.kr/?pid=S16269h8ufyh&amp;grpid=list&amp;resid=489&amp;fwid=S16269h8ufyhz56yr</t>
  </si>
  <si>
    <t>(주)엠디에스코리아</t>
  </si>
  <si>
    <t>엠디에스코리아</t>
  </si>
  <si>
    <t>문동준</t>
  </si>
  <si>
    <t>즉석섭취식품 등</t>
  </si>
  <si>
    <t>031-954-0210</t>
  </si>
  <si>
    <t>경기 파주시 파주읍 가마울길 212-17 (부곡리)</t>
  </si>
  <si>
    <t>scvo66333@mdskorea.co.kr</t>
  </si>
  <si>
    <t>https://rnr.surveybox.kr/?pid=S16269h8ufyh&amp;grpid=list&amp;resid=496&amp;fwid=S16269h8ufyhz56yr</t>
  </si>
  <si>
    <t>(주)프레시지</t>
  </si>
  <si>
    <t>프레시지</t>
  </si>
  <si>
    <t>정중교,박재연</t>
  </si>
  <si>
    <t>밀키트</t>
  </si>
  <si>
    <t>010-9003-6839</t>
  </si>
  <si>
    <t>경기 용인시 처인구 이동읍 삼배울로 23 (덕성리)</t>
  </si>
  <si>
    <t>https://rnr.surveybox.kr/?pid=S16269h8ufyh&amp;grpid=list&amp;resid=498&amp;fwid=S16269h8ufyhz56yr</t>
  </si>
  <si>
    <t>동서식품(주)</t>
  </si>
  <si>
    <t>동서식품</t>
  </si>
  <si>
    <t>?니클라스루트,김광수</t>
  </si>
  <si>
    <t>커피제품, 차류 외 가공식품</t>
  </si>
  <si>
    <t>032-500-3333</t>
  </si>
  <si>
    <t>인천 부평구 새벌로 55 (청천동)</t>
  </si>
  <si>
    <t>https://rnr.surveybox.kr/?pid=S16269h8ufyh&amp;grpid=list&amp;resid=502&amp;fwid=S16269h8ufyhz56yr</t>
  </si>
  <si>
    <t>(주)동원에프앤비</t>
  </si>
  <si>
    <t>동원에프앤비</t>
  </si>
  <si>
    <t>김성용</t>
  </si>
  <si>
    <t>농수축산물가공품및음료</t>
  </si>
  <si>
    <t>062-953-2093</t>
  </si>
  <si>
    <t>서울 서초구 마방로 68 17층 (양재동,동원산업빌딩)</t>
  </si>
  <si>
    <t>kwondong32@dongwon.com</t>
  </si>
  <si>
    <t>02-589-3451/재무팀 메일 알려주심</t>
  </si>
  <si>
    <t>건강기능식품</t>
  </si>
  <si>
    <t>https://rnr.surveybox.kr/?pid=S16269h8ufyh&amp;grpid=list&amp;resid=507&amp;fwid=S16269h8ufyhz56yr</t>
  </si>
  <si>
    <t>(주)우양</t>
  </si>
  <si>
    <t>우양</t>
  </si>
  <si>
    <t>이구열</t>
  </si>
  <si>
    <t>041-956-7171</t>
  </si>
  <si>
    <t>충남 서천군 장항읍 장산로 357 (창선1리,(주)우양냉동식품)</t>
  </si>
  <si>
    <t>tjehd6108@foodkorea.com</t>
  </si>
  <si>
    <t>041-956-8512&gt;1(경영팀)</t>
  </si>
  <si>
    <t>이영진</t>
  </si>
  <si>
    <t>김종학</t>
  </si>
  <si>
    <t>조성수</t>
  </si>
  <si>
    <t>이은정</t>
  </si>
  <si>
    <t>https://rnr.surveybox.kr/?pid=S16269h8ufyh&amp;grpid=list&amp;resid=14304&amp;fwid=S16269h8ufyhz56yr</t>
  </si>
  <si>
    <t>한영회계법인</t>
  </si>
  <si>
    <t>박용근</t>
  </si>
  <si>
    <t>회계, 컴퓨터관련용역 외</t>
  </si>
  <si>
    <t>02-3787-6600</t>
  </si>
  <si>
    <t>서울 영등포구 여의공원로 111 (여의도동,여의도태영빌딩)</t>
  </si>
  <si>
    <t>https://rnr.surveybox.kr/?pid=S16269h8ufyh&amp;grpid=list&amp;resid=519&amp;fwid=S16269h8ufyhz56yr</t>
  </si>
  <si>
    <t>(주)바나플에프엔비</t>
  </si>
  <si>
    <t>바나플에프엔비</t>
  </si>
  <si>
    <t>송민기</t>
  </si>
  <si>
    <t>커피 제조업, 판매업 및 커피 연구개발업</t>
  </si>
  <si>
    <t>서울 강남구 테헤란로81길 9 3층 (삼성동,바나플빌딩)</t>
  </si>
  <si>
    <t>장수근</t>
  </si>
  <si>
    <t>김철중</t>
  </si>
  <si>
    <t>두부</t>
  </si>
  <si>
    <t>김석원</t>
  </si>
  <si>
    <t>두부 및 유사식품 제조업</t>
  </si>
  <si>
    <t>https://rnr.surveybox.kr/?pid=S16269h8ufyh&amp;grpid=list&amp;resid=539&amp;fwid=S16269h8ufyhz56yr</t>
  </si>
  <si>
    <t>(주)일화</t>
  </si>
  <si>
    <t>일화</t>
  </si>
  <si>
    <t>김상균</t>
  </si>
  <si>
    <t>인삼제품, 의약품, 다류 외</t>
  </si>
  <si>
    <t>031-550-0312</t>
  </si>
  <si>
    <t>경기도 구리시 벌말로 96 (토평동)</t>
  </si>
  <si>
    <t>cjs0330@ilhwa.co.kr</t>
  </si>
  <si>
    <t>코넥스</t>
  </si>
  <si>
    <t>이동진</t>
  </si>
  <si>
    <t>김대식</t>
  </si>
  <si>
    <t>건강보조식품</t>
  </si>
  <si>
    <t>https://rnr.surveybox.kr/?pid=S16269h8ufyh&amp;grpid=list&amp;resid=546&amp;fwid=S16269h8ufyhz56yr</t>
  </si>
  <si>
    <t>코스맥스바이오(주)</t>
  </si>
  <si>
    <t>코스맥스바이오</t>
  </si>
  <si>
    <t>김철희</t>
  </si>
  <si>
    <t>의약품 제조 및 도소매업</t>
  </si>
  <si>
    <t>043-645-8671</t>
  </si>
  <si>
    <t>충북 제천시 바이오밸리3로 30 (왕암동)</t>
  </si>
  <si>
    <t>신재원</t>
  </si>
  <si>
    <t>건강보조용 액화식품 제조업</t>
  </si>
  <si>
    <t>https://rnr.surveybox.kr/?pid=S16269h8ufyh&amp;grpid=list&amp;resid=557&amp;fwid=S16269h8ufyhz56yr</t>
  </si>
  <si>
    <t>종근당건강(주)</t>
  </si>
  <si>
    <t>종근당건강</t>
  </si>
  <si>
    <t>김호곤</t>
  </si>
  <si>
    <t>건강식품(유산균, 오메가3, 홍삼 외)</t>
  </si>
  <si>
    <t>041-357-6699</t>
  </si>
  <si>
    <t>충청남도 당진시 합덕읍 인더스파크로 170 (석우리)</t>
  </si>
  <si>
    <t>법적인 의무사항이 아니라서 회사 정보 알려줄수 없다고 함</t>
  </si>
  <si>
    <t>김태영</t>
  </si>
  <si>
    <t>건강기능식품 외</t>
  </si>
  <si>
    <t>강종수</t>
  </si>
  <si>
    <t>건강 기능식품 제조업</t>
  </si>
  <si>
    <t>https://rnr.surveybox.kr/?pid=S16269h8ufyh&amp;grpid=list&amp;resid=571&amp;fwid=S16269h8ufyhz56yr</t>
  </si>
  <si>
    <t>코스맥스엔비티(주)</t>
  </si>
  <si>
    <t>코스맥스엔비티</t>
  </si>
  <si>
    <t>윤원일</t>
  </si>
  <si>
    <t>건강기능식품 제조, 판매 및 수출입업</t>
  </si>
  <si>
    <t>02-3474-8527</t>
  </si>
  <si>
    <t>경기도 성남시 분당구 판교로256번길 25 제씨동 제601호 (삼평동)</t>
  </si>
  <si>
    <t>건강식품</t>
  </si>
  <si>
    <t>의약품</t>
  </si>
  <si>
    <t>https://rnr.surveybox.kr/?pid=S16269h8ufyh&amp;grpid=list&amp;resid=582&amp;fwid=S16269h8ufyhz56yr</t>
  </si>
  <si>
    <t>(주)한국인삼공사</t>
  </si>
  <si>
    <t>한국인삼공사</t>
  </si>
  <si>
    <t>허철호</t>
  </si>
  <si>
    <t>홍삼 및 홍삼제품</t>
  </si>
  <si>
    <t>02-2189-6592</t>
  </si>
  <si>
    <t>대전광역시 대덕구 벚꽃길 71 (평촌동,KT&amp;G)</t>
  </si>
  <si>
    <t>담당자 연결 불가</t>
  </si>
  <si>
    <t>김성희</t>
  </si>
  <si>
    <t>https://rnr.surveybox.kr/?pid=S16269h8ufyh&amp;grpid=list&amp;resid=584&amp;fwid=S16269h8ufyhz56yr</t>
  </si>
  <si>
    <t>(주)노바렉스</t>
  </si>
  <si>
    <t>노바렉스</t>
  </si>
  <si>
    <t>권석형</t>
  </si>
  <si>
    <t>건강기능식품, 건강기능성원료</t>
  </si>
  <si>
    <t>043-218-0510</t>
  </si>
  <si>
    <t>충청북도 청주시 흥덕구 오송읍 오송생명14로 80 (정중리)</t>
  </si>
  <si>
    <t>insa@novarex.co.kr</t>
  </si>
  <si>
    <t>02-587-0019/메일 알려주심 해당 없음 메일 회신 안할수도 있다고 함</t>
  </si>
  <si>
    <t>이삼수</t>
  </si>
  <si>
    <t>충청북도 제천시 바이오밸리2로 93 (왕암동)</t>
  </si>
  <si>
    <t>https://rnr.surveybox.kr/?pid=S16269h8ufyh&amp;grpid=list&amp;resid=599&amp;fwid=S16269h8ufyhz56yr</t>
  </si>
  <si>
    <t>(주)조흥</t>
  </si>
  <si>
    <t>조흥</t>
  </si>
  <si>
    <t>김성태</t>
  </si>
  <si>
    <t>치즈, 냉동피자 등</t>
  </si>
  <si>
    <t>031-310-7000</t>
  </si>
  <si>
    <t>경기도 안산시 단원구 시화로 38 (성곡동)</t>
  </si>
  <si>
    <t>0504pjh@choheung.co.kr</t>
  </si>
  <si>
    <t>메일주소 알려주심</t>
  </si>
  <si>
    <t>박진석</t>
  </si>
  <si>
    <t>신정호</t>
  </si>
  <si>
    <t>https://rnr.surveybox.kr/?pid=S16269h8ufyh&amp;grpid=list&amp;resid=615&amp;fwid=S16269h8ufyhz56yr</t>
  </si>
  <si>
    <t>롯데후레쉬델리카제2호(주)</t>
  </si>
  <si>
    <t>롯데후레쉬델리카제2호</t>
  </si>
  <si>
    <t>문인주</t>
  </si>
  <si>
    <t>1. 식품가공 제조 및 판매</t>
  </si>
  <si>
    <t>031-657-3366</t>
  </si>
  <si>
    <t>경기도 평택시 세교산단로101번길 47 (세교동)</t>
  </si>
  <si>
    <t>식료품 제조업</t>
  </si>
  <si>
    <t>(주)디핀다트코리아</t>
  </si>
  <si>
    <t>박종수</t>
  </si>
  <si>
    <t>02-549-1776</t>
  </si>
  <si>
    <t>이은수</t>
  </si>
  <si>
    <t>기타 식료품 제조업</t>
  </si>
  <si>
    <t>김광재</t>
  </si>
  <si>
    <t>https://rnr.surveybox.kr/?pid=S16269h8ufyh&amp;grpid=list&amp;resid=14597&amp;fwid=S16269h8ufyhz56yr</t>
  </si>
  <si>
    <t>한양대학교에리카산학협력단</t>
  </si>
  <si>
    <t>산학협력사업</t>
  </si>
  <si>
    <t>031-400-4954</t>
  </si>
  <si>
    <t>경기도 안산시 상록구 한양대학로 55 (사동)</t>
  </si>
  <si>
    <t>hwko4242@hanyang.ac.kr</t>
  </si>
  <si>
    <t>수출여부모름</t>
  </si>
  <si>
    <t>이관형</t>
  </si>
  <si>
    <t>최상규</t>
  </si>
  <si>
    <t>https://rnr.surveybox.kr/?pid=S16269h8ufyh&amp;grpid=list&amp;resid=14245&amp;fwid=S16269h8ufyhz56yr</t>
  </si>
  <si>
    <t>한양대학교산학협력단</t>
  </si>
  <si>
    <t>변중무</t>
  </si>
  <si>
    <t>학술, 기술연구용역</t>
  </si>
  <si>
    <t>02-2220-2335</t>
  </si>
  <si>
    <t>서울특별시 성동구 왕십리로 222 (사근동,한양대학교)</t>
  </si>
  <si>
    <t>응답거부(관련없음)</t>
  </si>
  <si>
    <t>문철환</t>
  </si>
  <si>
    <t>https://rnr.surveybox.kr/?pid=S16269h8ufyh&amp;grpid=list&amp;resid=652&amp;fwid=S16269h8ufyhz56yr</t>
  </si>
  <si>
    <t>(주)선진</t>
  </si>
  <si>
    <t>선진</t>
  </si>
  <si>
    <t>이범권</t>
  </si>
  <si>
    <t>사료, 식육</t>
  </si>
  <si>
    <t>02-2225-0612</t>
  </si>
  <si>
    <t>slee@sj.co.kr</t>
  </si>
  <si>
    <t>자금관리팀(02-2225-0636)</t>
  </si>
  <si>
    <t>https://rnr.surveybox.kr/?pid=S16269h8ufyh&amp;grpid=list&amp;resid=653&amp;fwid=S16269h8ufyhz56yr</t>
  </si>
  <si>
    <t>사조동아원</t>
  </si>
  <si>
    <t>남동배</t>
  </si>
  <si>
    <t>제분, 배합사료 등</t>
  </si>
  <si>
    <t>02-789-9524</t>
  </si>
  <si>
    <t>서울특별시 서초구 방배천로2길 12 (방배동,사조빌딩)</t>
  </si>
  <si>
    <t>사료</t>
  </si>
  <si>
    <t>https://rnr.surveybox.kr/?pid=S16269h8ufyh&amp;grpid=list&amp;resid=655&amp;fwid=S16269h8ufyhz56yr</t>
  </si>
  <si>
    <t>(주)카길애그리퓨리나</t>
  </si>
  <si>
    <t>카길애그리퓨리나</t>
  </si>
  <si>
    <t>박용순</t>
  </si>
  <si>
    <t>배합 사료</t>
  </si>
  <si>
    <t>031-710-6000</t>
  </si>
  <si>
    <t>경기도 성남시 분당구 돌마로 42 (구미동,한림원빌딩)</t>
  </si>
  <si>
    <t>010-2265-6678/담당자번호. 부재</t>
  </si>
  <si>
    <t>동물용 사료 및 조제식품 제조업</t>
  </si>
  <si>
    <t>https://rnr.surveybox.kr/?pid=S16269h8ufyh&amp;grpid=list&amp;resid=660&amp;fwid=S16269h8ufyhz56yr</t>
  </si>
  <si>
    <t>팜스코(주)</t>
  </si>
  <si>
    <t>팜스코</t>
  </si>
  <si>
    <t>정학상</t>
  </si>
  <si>
    <t>031-720-7114</t>
  </si>
  <si>
    <t>경기도 안성시 미양면 제2공단4길 33 (계륵리)</t>
  </si>
  <si>
    <t>정호식</t>
  </si>
  <si>
    <t>사료 도매업</t>
  </si>
  <si>
    <t>김명진</t>
  </si>
  <si>
    <t>배합사료 제조업</t>
  </si>
  <si>
    <t>https://rnr.surveybox.kr/?pid=S16269h8ufyh&amp;grpid=list&amp;resid=668&amp;fwid=S16269h8ufyhz56yr</t>
  </si>
  <si>
    <t>(주)농협사료</t>
  </si>
  <si>
    <t>농협사료</t>
  </si>
  <si>
    <t>김경수</t>
  </si>
  <si>
    <t>사료의 제조, 판매, 분석, 연구</t>
  </si>
  <si>
    <t>02-6932-9700</t>
  </si>
  <si>
    <t>서울 강동구 올림픽로 528 (성내동)</t>
  </si>
  <si>
    <t>diealite@nonghyup.com</t>
  </si>
  <si>
    <t>담당자에게 전달한다고 함</t>
  </si>
  <si>
    <t>https://rnr.surveybox.kr/?pid=S16269h8ufyh&amp;grpid=list&amp;resid=672&amp;fwid=S16269h8ufyhz56yr</t>
  </si>
  <si>
    <t>(주)팜스토리</t>
  </si>
  <si>
    <t>팜스토리</t>
  </si>
  <si>
    <t>편명식,배수한</t>
  </si>
  <si>
    <t>사료제조 및 판매업</t>
  </si>
  <si>
    <t>02-501-1648</t>
  </si>
  <si>
    <t>서울 강남구 강남대로 310 3층 (역삼동,유니온센터)</t>
  </si>
  <si>
    <t>bfkts@edodram.net</t>
  </si>
  <si>
    <t>https://rnr.surveybox.kr/?pid=S16269h8ufyh&amp;grpid=list&amp;resid=674&amp;fwid=S16269h8ufyhz56yr</t>
  </si>
  <si>
    <t>제일사료(주)</t>
  </si>
  <si>
    <t>제일사료</t>
  </si>
  <si>
    <t>권천년</t>
  </si>
  <si>
    <t>고무제품 생산 및 판매</t>
  </si>
  <si>
    <t>070-8640-4079</t>
  </si>
  <si>
    <t>대전광역시 대덕구 대전로1331번길 240 (대화동)</t>
  </si>
  <si>
    <t>C2030@jeilfood.co.kr</t>
  </si>
  <si>
    <t>김재원</t>
  </si>
  <si>
    <t>https://rnr.surveybox.kr/?pid=S16269h8ufyh&amp;grpid=list&amp;resid=678&amp;fwid=S16269h8ufyhz56yr</t>
  </si>
  <si>
    <t>씨제이피드앤케어(주)</t>
  </si>
  <si>
    <t>씨제이피드앤케어</t>
  </si>
  <si>
    <t>김선강</t>
  </si>
  <si>
    <t>02-3660-0763</t>
  </si>
  <si>
    <t>서울 중구 을지로 170 B동 12층 (을지로4가,을지트윈타워)</t>
  </si>
  <si>
    <t>재무팀 02-3660-0851</t>
  </si>
  <si>
    <t>이진우</t>
  </si>
  <si>
    <t>정성훈</t>
  </si>
  <si>
    <t>김기환</t>
  </si>
  <si>
    <t>박용수</t>
  </si>
  <si>
    <t>김일환</t>
  </si>
  <si>
    <t>김종식</t>
  </si>
  <si>
    <t>최동호</t>
  </si>
  <si>
    <t>조우현</t>
  </si>
  <si>
    <t>https://rnr.surveybox.kr/?pid=S16269h8ufyh&amp;grpid=list&amp;resid=707&amp;fwid=S16269h8ufyhz56yr</t>
  </si>
  <si>
    <t>(주)무학</t>
  </si>
  <si>
    <t>무학</t>
  </si>
  <si>
    <t>최재호,최낙준</t>
  </si>
  <si>
    <t>소주류 중 희석식 소주</t>
  </si>
  <si>
    <t>경남 창원시 마산회원구 봉암공단2길 6 (봉암동)</t>
  </si>
  <si>
    <t>pjs10954-mh@daum.net</t>
  </si>
  <si>
    <t>재무팀 070-7576-2036</t>
  </si>
  <si>
    <t>먹는샘물 제조 및 판매업</t>
  </si>
  <si>
    <t>박동호</t>
  </si>
  <si>
    <t>https://rnr.surveybox.kr/?pid=S16269h8ufyh&amp;grpid=list&amp;resid=723&amp;fwid=S16269h8ufyhz56yr</t>
  </si>
  <si>
    <t>코카콜라음료(주)</t>
  </si>
  <si>
    <t>코카콜라음료</t>
  </si>
  <si>
    <t>이형석</t>
  </si>
  <si>
    <t>탄산음료.얼음및비알콜성음료제조 등</t>
  </si>
  <si>
    <t>080-024-5999</t>
  </si>
  <si>
    <t>경남 양산시 충렬로 269 (유산동)</t>
  </si>
  <si>
    <t>ARS 고객센터 연결어려움</t>
  </si>
  <si>
    <t>https://rnr.surveybox.kr/?pid=S16269h8ufyh&amp;grpid=list&amp;resid=724&amp;fwid=S16269h8ufyhz56yr</t>
  </si>
  <si>
    <t>해태에이치티비(주)</t>
  </si>
  <si>
    <t>해태에이치티비</t>
  </si>
  <si>
    <t>표영호</t>
  </si>
  <si>
    <t>과실음료, 탄산음료, 스포츠음료 외</t>
  </si>
  <si>
    <t>02-6924-6129</t>
  </si>
  <si>
    <t>서울 종로구 새문안로 58 (신문로2가)</t>
  </si>
  <si>
    <t>재무팀 02-6924-6475 / 부재(월요일 재통화)</t>
  </si>
  <si>
    <t>정영호</t>
  </si>
  <si>
    <t>https://rnr.surveybox.kr/?pid=S16269h8ufyh&amp;grpid=list&amp;resid=727&amp;fwid=S16269h8ufyhz56yr</t>
  </si>
  <si>
    <t>동아오츠카(주)</t>
  </si>
  <si>
    <t>동아오츠카</t>
  </si>
  <si>
    <t>타치바나토시유키,조익성</t>
  </si>
  <si>
    <t>탄산음료</t>
  </si>
  <si>
    <t>02-6067-1012</t>
  </si>
  <si>
    <t>경기 안양시 만안구 연현로1번길 96 (석수동)</t>
  </si>
  <si>
    <t>최태호</t>
  </si>
  <si>
    <t>부재</t>
  </si>
  <si>
    <t>https://rnr.surveybox.kr/?pid=S16269h8ufyh&amp;grpid=list&amp;resid=736&amp;fwid=S16269h8ufyhz56yr</t>
  </si>
  <si>
    <t>(주)정식품</t>
  </si>
  <si>
    <t>정식품</t>
  </si>
  <si>
    <t>정성수,정연호</t>
  </si>
  <si>
    <t>두유, 음료, 건강음료</t>
  </si>
  <si>
    <t>043-270-8800</t>
  </si>
  <si>
    <t>충북 청주시 흥덕구 산단로 124 (송정동)</t>
  </si>
  <si>
    <t>hwh777@vegemil.co.kr</t>
  </si>
  <si>
    <t>자금담당 하원호차장님 02-3484-9443</t>
  </si>
  <si>
    <t>https://rnr.surveybox.kr/?pid=S16269h8ufyh&amp;grpid=list&amp;resid=740&amp;fwid=S16269h8ufyhz56yr</t>
  </si>
  <si>
    <t>오케이에프음료(주)</t>
  </si>
  <si>
    <t>오케이에프음료</t>
  </si>
  <si>
    <t>박정진,이상신</t>
  </si>
  <si>
    <t>알로에 음료, 커피, 우유 외</t>
  </si>
  <si>
    <t>054-856-1877</t>
  </si>
  <si>
    <t>경북 안동시 풍산읍 절뒤길 52 (괴정리)</t>
  </si>
  <si>
    <t>현장나가는 시간 불규칙(자세한 시간X)</t>
  </si>
  <si>
    <t>이창우</t>
  </si>
  <si>
    <t>https://rnr.surveybox.kr/?pid=S16269h8ufyh&amp;grpid=list&amp;resid=746&amp;fwid=S16269h8ufyhz56yr</t>
  </si>
  <si>
    <t>제이티인터내셔널코리아(주)</t>
  </si>
  <si>
    <t>제이티인터내셔널코리아</t>
  </si>
  <si>
    <t>데이비드리차드존윌러</t>
  </si>
  <si>
    <t>담배</t>
  </si>
  <si>
    <t>02-732-5711</t>
  </si>
  <si>
    <t>서울특별시 종로구 종로 51 12층 (종로2가,종로타워)</t>
  </si>
  <si>
    <t>eunkyung.shin@jti.com</t>
  </si>
  <si>
    <t>내선1</t>
  </si>
  <si>
    <t>https://rnr.surveybox.kr/?pid=S16269h8ufyh&amp;grpid=list&amp;resid=747&amp;fwid=S16269h8ufyhz56yr</t>
  </si>
  <si>
    <t>한국필립모리스(주)</t>
  </si>
  <si>
    <t>C12</t>
  </si>
  <si>
    <t>한국필립모리스</t>
  </si>
  <si>
    <t>윤희경</t>
  </si>
  <si>
    <t xml:space="preserve">백만원 </t>
  </si>
  <si>
    <t>02-3707-0700</t>
  </si>
  <si>
    <t>서울 영등포구 국제금융로 10 25층 (여의도동,서울국제금융센터)</t>
  </si>
  <si>
    <t>대전 대덕구 벚꽃길 71 (평촌동,KT&amp;G)</t>
  </si>
  <si>
    <t>https://rnr.surveybox.kr/?pid=S16269h8ufyh&amp;grpid=list&amp;resid=750&amp;fwid=S16269h8ufyhz56yr</t>
  </si>
  <si>
    <t>브리티쉬아메리칸토바코코리아제조(주)</t>
  </si>
  <si>
    <t>브리티쉬아메리칸토바코코리아제조</t>
  </si>
  <si>
    <t>마틴그로버</t>
  </si>
  <si>
    <t>담배제조업</t>
  </si>
  <si>
    <t>055-851-7510</t>
  </si>
  <si>
    <t>경상남도 사천시 사남면 공단1로 141 (유천리)</t>
  </si>
  <si>
    <t>C13</t>
  </si>
  <si>
    <t>L</t>
  </si>
  <si>
    <t>https://rnr.surveybox.kr/?pid=S16269h8ufyh&amp;grpid=list&amp;resid=756&amp;fwid=S16269h8ufyhz56yr</t>
  </si>
  <si>
    <t>일신방직(주)</t>
  </si>
  <si>
    <t>일신방직</t>
  </si>
  <si>
    <t>김영호,김정수</t>
  </si>
  <si>
    <t>원사, 가공사, 사류 , 원단</t>
  </si>
  <si>
    <t>02-3774-0114</t>
  </si>
  <si>
    <t>서울특별시 영등포구 은행로 11 (여의도동)</t>
  </si>
  <si>
    <t>02-3677-5826</t>
  </si>
  <si>
    <t>C14</t>
  </si>
  <si>
    <t>송인호</t>
  </si>
  <si>
    <t>(주)덕산</t>
  </si>
  <si>
    <t>인쇄업</t>
  </si>
  <si>
    <t>무역업</t>
  </si>
  <si>
    <t>김재홍</t>
  </si>
  <si>
    <t>김용수</t>
  </si>
  <si>
    <t>섬유제품 염색, 정리 및 마무리 가공업</t>
  </si>
  <si>
    <t>이영규</t>
  </si>
  <si>
    <t>타월</t>
  </si>
  <si>
    <t>(주)대명</t>
  </si>
  <si>
    <t>김상범</t>
  </si>
  <si>
    <t>이선희</t>
  </si>
  <si>
    <t>침구류</t>
  </si>
  <si>
    <t>https://rnr.surveybox.kr/?pid=S16269h8ufyh&amp;grpid=list&amp;resid=810&amp;fwid=S16269h8ufyhz56yr</t>
  </si>
  <si>
    <t>(주)이덕아이앤씨</t>
  </si>
  <si>
    <t>이덕아이앤씨</t>
  </si>
  <si>
    <t>김종운</t>
  </si>
  <si>
    <t>침구 제조업</t>
  </si>
  <si>
    <t>031-922-2791</t>
  </si>
  <si>
    <t>경기도 고양시 일산동구 은마길151번길 76 (설문동)</t>
  </si>
  <si>
    <t>내선7 / ARS 고객센터 연결어려움</t>
  </si>
  <si>
    <t>최재규</t>
  </si>
  <si>
    <t>류광열</t>
  </si>
  <si>
    <t>김상곤</t>
  </si>
  <si>
    <t>(주)대일산업</t>
  </si>
  <si>
    <t>C25</t>
  </si>
  <si>
    <t>https://rnr.surveybox.kr/?pid=S16269h8ufyh&amp;grpid=list&amp;resid=827&amp;fwid=S16269h8ufyhz56yr</t>
  </si>
  <si>
    <t>동일기업(주)</t>
  </si>
  <si>
    <t>C241</t>
  </si>
  <si>
    <t>동일기업</t>
  </si>
  <si>
    <t>노시철</t>
  </si>
  <si>
    <t>천막 제조수리 판매 대여 복포 개포업</t>
  </si>
  <si>
    <t>054-272-8186</t>
  </si>
  <si>
    <t>경북 포항시 남구 동해안로 6262 (동촌동)</t>
  </si>
  <si>
    <t>C27</t>
  </si>
  <si>
    <t>C291</t>
  </si>
  <si>
    <t>https://rnr.surveybox.kr/?pid=S16269h8ufyh&amp;grpid=list&amp;resid=22335&amp;fwid=S16269h8ufyhz56yr</t>
  </si>
  <si>
    <t>한살림서울소비자생활협동조합</t>
  </si>
  <si>
    <t>이명</t>
  </si>
  <si>
    <t>농축수산물 외</t>
  </si>
  <si>
    <t>02-3498-3742</t>
  </si>
  <si>
    <t>서울특별시 종로구 율곡로 286 (종로6가)</t>
  </si>
  <si>
    <t>수출입업</t>
  </si>
  <si>
    <t>이시원</t>
  </si>
  <si>
    <t>김영선</t>
  </si>
  <si>
    <t>김용재</t>
  </si>
  <si>
    <t>섬유제조업</t>
  </si>
  <si>
    <t>서울특별시 강남구 테헤란로 534 (대치동)</t>
  </si>
  <si>
    <t>정민호</t>
  </si>
  <si>
    <t>경기도 동두천시 강변로730번길 43-38 (동두천동)</t>
  </si>
  <si>
    <t>이종훈</t>
  </si>
  <si>
    <t>한완수</t>
  </si>
  <si>
    <t>박종철</t>
  </si>
  <si>
    <t>백승호</t>
  </si>
  <si>
    <t>조영환</t>
  </si>
  <si>
    <t>박정수</t>
  </si>
  <si>
    <t>날염 가공업</t>
  </si>
  <si>
    <t>C302,3</t>
  </si>
  <si>
    <t>(주)성안</t>
  </si>
  <si>
    <t>C18</t>
  </si>
  <si>
    <t>김한성</t>
  </si>
  <si>
    <t>이용국</t>
  </si>
  <si>
    <t>이은경</t>
  </si>
  <si>
    <t>이성욱</t>
  </si>
  <si>
    <t>김영일</t>
  </si>
  <si>
    <t>C17</t>
  </si>
  <si>
    <t>C292</t>
  </si>
  <si>
    <t>제조업</t>
  </si>
  <si>
    <t>최원석</t>
  </si>
  <si>
    <t>C222</t>
  </si>
  <si>
    <t>(주)성보산업</t>
  </si>
  <si>
    <t>https://rnr.surveybox.kr/?pid=S16269h8ufyh&amp;grpid=list&amp;resid=912&amp;fwid=S16269h8ufyhz56yr</t>
  </si>
  <si>
    <t>(주)에프앤에프</t>
  </si>
  <si>
    <t>에프앤에프</t>
  </si>
  <si>
    <t>김창수</t>
  </si>
  <si>
    <t>1. 섬유류 및 의류, 악세사리 제조 도소매업</t>
  </si>
  <si>
    <t>02-520-0917</t>
  </si>
  <si>
    <t>서울특별시 강남구 언주로 541 (역삼동,외3에프앤에프빌딩)</t>
  </si>
  <si>
    <t>김기성</t>
  </si>
  <si>
    <t>https://rnr.surveybox.kr/?pid=S16269h8ufyh&amp;grpid=list&amp;resid=914&amp;fwid=S16269h8ufyhz56yr</t>
  </si>
  <si>
    <t>(주)케이엠</t>
  </si>
  <si>
    <t>케이엠</t>
  </si>
  <si>
    <t>신병순</t>
  </si>
  <si>
    <t>각종 반도체용 소모품의 제조 및 도소매업</t>
  </si>
  <si>
    <t>033-333-6660</t>
  </si>
  <si>
    <t>강원 평창군 평창읍 농공단지길 23-21 (주진리)</t>
  </si>
  <si>
    <t>김종호</t>
  </si>
  <si>
    <t>경은산업(주)</t>
  </si>
  <si>
    <t>이성근</t>
  </si>
  <si>
    <t>서울특별시 금천구 가산디지털1로 159 (가산동)</t>
  </si>
  <si>
    <t>박장희</t>
  </si>
  <si>
    <t>https://rnr.surveybox.kr/?pid=S16269h8ufyh&amp;grpid=list&amp;resid=927&amp;fwid=S16269h8ufyhz56yr</t>
  </si>
  <si>
    <t>에스엔패션그룹(주)</t>
  </si>
  <si>
    <t>에스엔패션그룹</t>
  </si>
  <si>
    <t>구길리</t>
  </si>
  <si>
    <t>의류, 액세서리 제조 및 도소매업</t>
  </si>
  <si>
    <t>070-7424-2316</t>
  </si>
  <si>
    <t>서울 구로구 디지털로 257 지층호 (구로동)</t>
  </si>
  <si>
    <t>의류</t>
  </si>
  <si>
    <t>ARS 연결어려움</t>
  </si>
  <si>
    <t>정영훈</t>
  </si>
  <si>
    <t>https://rnr.surveybox.kr/?pid=S16269h8ufyh&amp;grpid=list&amp;resid=931&amp;fwid=S16269h8ufyhz56yr</t>
  </si>
  <si>
    <t>(주)인동에프엔</t>
  </si>
  <si>
    <t>인동에프엔</t>
  </si>
  <si>
    <t>장기권</t>
  </si>
  <si>
    <t>의류제조 및 판매업</t>
  </si>
  <si>
    <t>02-3474-0033</t>
  </si>
  <si>
    <t>서울특별시 서초구 남부순환로 2477 4,5층 (서초동,제이더블유타워)</t>
  </si>
  <si>
    <t>https://rnr.surveybox.kr/?pid=S16269h8ufyh&amp;grpid=list&amp;resid=934&amp;fwid=S16269h8ufyhz56yr</t>
  </si>
  <si>
    <t>(주)더네이쳐홀딩스</t>
  </si>
  <si>
    <t>C15</t>
  </si>
  <si>
    <t>더네이쳐홀딩스</t>
  </si>
  <si>
    <t>박영준</t>
  </si>
  <si>
    <t>의류, 여행용가방, 잡화</t>
  </si>
  <si>
    <t>070-5056-2045</t>
  </si>
  <si>
    <t>서울특별시 용산구 새창로44길 10 (신계동)</t>
  </si>
  <si>
    <t>https://rnr.surveybox.kr/?pid=S16269h8ufyh&amp;grpid=list&amp;resid=938&amp;fwid=S16269h8ufyhz56yr</t>
  </si>
  <si>
    <t>세아상역(주)</t>
  </si>
  <si>
    <t>세아상역</t>
  </si>
  <si>
    <t>문성미</t>
  </si>
  <si>
    <t>02-6252-7000</t>
  </si>
  <si>
    <t>서울 강남구 영동대로 429 (대치동,세아빌딩)</t>
  </si>
  <si>
    <t>https://rnr.surveybox.kr/?pid=S16269h8ufyh&amp;grpid=list&amp;resid=940&amp;fwid=S16269h8ufyhz56yr</t>
  </si>
  <si>
    <t>(주)파크랜드</t>
  </si>
  <si>
    <t>파크랜드</t>
  </si>
  <si>
    <t>곽국민,박명규</t>
  </si>
  <si>
    <t>피복 와이셔츠 블라우스 기타 봉제품 제조 판매 수출</t>
  </si>
  <si>
    <t>051-520-6146</t>
  </si>
  <si>
    <t>부산 금정구 반송로 365 (서동)</t>
  </si>
  <si>
    <t>https://rnr.surveybox.kr/?pid=S16269h8ufyh&amp;grpid=list&amp;resid=941&amp;fwid=S16269h8ufyhz56yr</t>
  </si>
  <si>
    <t>(주)세정</t>
  </si>
  <si>
    <t>세정</t>
  </si>
  <si>
    <t>함현종</t>
  </si>
  <si>
    <t>의류제조업</t>
  </si>
  <si>
    <t>051-510-5323</t>
  </si>
  <si>
    <t>부산 금정구 무학송로 158 (부곡동)</t>
  </si>
  <si>
    <t>https://rnr.surveybox.kr/?pid=S16269h8ufyh&amp;grpid=list&amp;resid=24591&amp;fwid=S16269h8ufyhz56yr</t>
  </si>
  <si>
    <t>한라의료재단</t>
  </si>
  <si>
    <t>김병찬</t>
  </si>
  <si>
    <t>064-740-5391</t>
  </si>
  <si>
    <t>제주 제주시 도령로 65 (연동)</t>
  </si>
  <si>
    <t>fn_mail1@hallahospital.com</t>
  </si>
  <si>
    <t>여성의류</t>
  </si>
  <si>
    <t>의류 제조 판매업</t>
  </si>
  <si>
    <t>의류 제조 및 도.소매업</t>
  </si>
  <si>
    <t>의류 제조업</t>
  </si>
  <si>
    <t>https://rnr.surveybox.kr/?pid=S16269h8ufyh&amp;grpid=list&amp;resid=964&amp;fwid=S16269h8ufyhz56yr</t>
  </si>
  <si>
    <t>(주)대현</t>
  </si>
  <si>
    <t>대현</t>
  </si>
  <si>
    <t>신현균</t>
  </si>
  <si>
    <t>기성복</t>
  </si>
  <si>
    <t>02-3485-7550</t>
  </si>
  <si>
    <t>서울 강남구 언주로 619 (논현동)</t>
  </si>
  <si>
    <t>요식업</t>
  </si>
  <si>
    <t>코스닥관리</t>
  </si>
  <si>
    <t>손영섭</t>
  </si>
  <si>
    <t>서울 용산구 서빙고로51길 52 (서빙고동)</t>
  </si>
  <si>
    <t>문영우</t>
  </si>
  <si>
    <t>https://rnr.surveybox.kr/?pid=S16269h8ufyh&amp;grpid=list&amp;resid=976&amp;fwid=S16269h8ufyhz56yr</t>
  </si>
  <si>
    <t>(주)비와이씨</t>
  </si>
  <si>
    <t>비와이씨</t>
  </si>
  <si>
    <t>김대환</t>
  </si>
  <si>
    <t>섬유제품, 부동산임대 외</t>
  </si>
  <si>
    <t>02-840-3400</t>
  </si>
  <si>
    <t>서울특별시 영등포구 디지털로38길 27 (대림동)</t>
  </si>
  <si>
    <t>https://rnr.surveybox.kr/?pid=S16269h8ufyh&amp;grpid=list&amp;resid=977&amp;fwid=S16269h8ufyhz56yr</t>
  </si>
  <si>
    <t>(주)신영와코루</t>
  </si>
  <si>
    <t>신영와코루</t>
  </si>
  <si>
    <t>이의평,이성원</t>
  </si>
  <si>
    <t>편직물 직물류의 제조가공업</t>
  </si>
  <si>
    <t>02-818-5114</t>
  </si>
  <si>
    <t>서울 금천구 가산디지털1로 104 (가산동)</t>
  </si>
  <si>
    <t>https://rnr.surveybox.kr/?pid=S16269h8ufyh&amp;grpid=list&amp;resid=15123&amp;fwid=S16269h8ufyhz56yr</t>
  </si>
  <si>
    <t>한국환경산업기술원</t>
  </si>
  <si>
    <t>최흥진</t>
  </si>
  <si>
    <t>환경기술 개발사업에 대한 기획, 평가, 관리의 지원</t>
  </si>
  <si>
    <t>02-2284-1000</t>
  </si>
  <si>
    <t>서울특별시 은평구 진흥로 215 (불광동)</t>
  </si>
  <si>
    <t>endko@keiti.re.kr</t>
  </si>
  <si>
    <t>김흥수</t>
  </si>
  <si>
    <t>이용식</t>
  </si>
  <si>
    <t>성기학</t>
  </si>
  <si>
    <t>김정욱</t>
  </si>
  <si>
    <t>김영철</t>
  </si>
  <si>
    <t>의류 외</t>
  </si>
  <si>
    <t>https://rnr.surveybox.kr/?pid=S16269h8ufyh&amp;grpid=list&amp;resid=1015&amp;fwid=S16269h8ufyhz56yr</t>
  </si>
  <si>
    <t>(주)크리스에프앤씨</t>
  </si>
  <si>
    <t>크리스에프앤씨</t>
  </si>
  <si>
    <t>우진석,김한흠</t>
  </si>
  <si>
    <t>02-3409-3000</t>
  </si>
  <si>
    <t>서울특별시 강남구 도곡로 176 (도곡동)</t>
  </si>
  <si>
    <t>담당자 부재(6일 월요일 재연락)</t>
  </si>
  <si>
    <t>https://rnr.surveybox.kr/?pid=S16269h8ufyh&amp;grpid=list&amp;resid=1016&amp;fwid=S16269h8ufyhz56yr</t>
  </si>
  <si>
    <t>(주)비와이엔블랙야크</t>
  </si>
  <si>
    <t>비와이엔블랙야크</t>
  </si>
  <si>
    <t>정승필</t>
  </si>
  <si>
    <t>레저 스포츠 용품 제조 판매업</t>
  </si>
  <si>
    <t>02-2286-9000</t>
  </si>
  <si>
    <t>서울 서초구 바우뫼로 201 (양재동)</t>
  </si>
  <si>
    <t>ARS 내선번호 없음</t>
  </si>
  <si>
    <t>신재호</t>
  </si>
  <si>
    <t>김상기</t>
  </si>
  <si>
    <t>전자상거래업</t>
  </si>
  <si>
    <t>김현곤</t>
  </si>
  <si>
    <t>H52</t>
  </si>
  <si>
    <t>https://rnr.surveybox.kr/?pid=S16269h8ufyh&amp;grpid=list&amp;resid=1039&amp;fwid=S16269h8ufyhz56yr</t>
  </si>
  <si>
    <t>(주)난다</t>
  </si>
  <si>
    <t>난다</t>
  </si>
  <si>
    <t>신지은</t>
  </si>
  <si>
    <t>인터넷 쇼핑몰 판매업</t>
  </si>
  <si>
    <t>02-2037-0500</t>
  </si>
  <si>
    <t>서울 마포구 잔다리로 32 3층 4층 (서교동,서문빌딩)</t>
  </si>
  <si>
    <t>정현</t>
  </si>
  <si>
    <t>의류제품의 제조 및 판매업</t>
  </si>
  <si>
    <t>권종열</t>
  </si>
  <si>
    <t>서울특별시 강남구 도곡로 110 (도곡동)</t>
  </si>
  <si>
    <t>김부환</t>
  </si>
  <si>
    <t>이정호</t>
  </si>
  <si>
    <t>도소매업</t>
  </si>
  <si>
    <t>https://rnr.surveybox.kr/?pid=S16269h8ufyh&amp;grpid=list&amp;resid=1051&amp;fwid=S16269h8ufyhz56yr</t>
  </si>
  <si>
    <t>(주)더휴</t>
  </si>
  <si>
    <t>더휴</t>
  </si>
  <si>
    <t>권영</t>
  </si>
  <si>
    <t>생활용품, 유니폼 임가공 외</t>
  </si>
  <si>
    <t>070-5223-3908</t>
  </si>
  <si>
    <t>부산 사상구 낙동대로 1356 (삼락동)</t>
  </si>
  <si>
    <t>박민규</t>
  </si>
  <si>
    <t>박영욱</t>
  </si>
  <si>
    <t>섬유, 의류, 피혁제품의 제조, 가공 및 판매업</t>
  </si>
  <si>
    <t>임석원</t>
  </si>
  <si>
    <t>서울특별시 금천구 벚꽃로 278 6층 (가산동,에스제이테크노빌)</t>
  </si>
  <si>
    <t>배정원</t>
  </si>
  <si>
    <t>박인규</t>
  </si>
  <si>
    <t>https://rnr.surveybox.kr/?pid=S16269h8ufyh&amp;grpid=list&amp;resid=14918&amp;fwid=S16269h8ufyhz56yr</t>
  </si>
  <si>
    <t>한국환경공단</t>
  </si>
  <si>
    <t>안병옥</t>
  </si>
  <si>
    <t>환경측정, 환경개선, 환경산업 육성서비스 외</t>
  </si>
  <si>
    <t>032-590-3306</t>
  </si>
  <si>
    <t>인천 서구 환경로 42 (경서동)</t>
  </si>
  <si>
    <t>다음주까지 휴가 응답 불가능</t>
  </si>
  <si>
    <t>https://rnr.surveybox.kr/?pid=S16269h8ufyh&amp;grpid=list&amp;resid=1069&amp;fwid=S16269h8ufyhz56yr</t>
  </si>
  <si>
    <t>태평양물산(주)</t>
  </si>
  <si>
    <t>태평양물산</t>
  </si>
  <si>
    <t>02-3494-9000</t>
  </si>
  <si>
    <t>서울특별시 구로구 디지털로31길 12 (구로동)</t>
  </si>
  <si>
    <t>https://rnr.surveybox.kr/?pid=S16269h8ufyh&amp;grpid=list&amp;resid=1070&amp;fwid=S16269h8ufyhz56yr</t>
  </si>
  <si>
    <t>한세실업(주)</t>
  </si>
  <si>
    <t>한세실업</t>
  </si>
  <si>
    <t>김익환,김경</t>
  </si>
  <si>
    <t>의류제조</t>
  </si>
  <si>
    <t>02-3779-0861</t>
  </si>
  <si>
    <t>서울 영등포구 은행로 29 5층 (여의도동,정우빌딩)</t>
  </si>
  <si>
    <t>sctark@hansae.com</t>
  </si>
  <si>
    <t>이 메일 주소로 다시 보내주세요( fx@hansae.com)</t>
  </si>
  <si>
    <t>https://rnr.surveybox.kr/?pid=S16269h8ufyh&amp;grpid=list&amp;resid=14078&amp;fwid=S16269h8ufyhz56yr</t>
  </si>
  <si>
    <t>한국화학연구원</t>
  </si>
  <si>
    <t>이미혜,이영국</t>
  </si>
  <si>
    <t>연구 및 개발업</t>
  </si>
  <si>
    <t>042-860-7806</t>
  </si>
  <si>
    <t>대전광역시 유성구 가정로 141 (장동)</t>
  </si>
  <si>
    <t>재무회계팀 042-860-7858</t>
  </si>
  <si>
    <t>https://rnr.surveybox.kr/?pid=S16269h8ufyh&amp;grpid=list&amp;resid=1075&amp;fwid=S16269h8ufyhz56yr</t>
  </si>
  <si>
    <t>행복모아(주)</t>
  </si>
  <si>
    <t>행복모아</t>
  </si>
  <si>
    <t>안민</t>
  </si>
  <si>
    <t>기타 봉제의복 제조업</t>
  </si>
  <si>
    <t>043-901-7215</t>
  </si>
  <si>
    <t>충북 청주시 흥덕구 2순환로742번길 40 (화계동)</t>
  </si>
  <si>
    <t>김윤호</t>
  </si>
  <si>
    <t>https://rnr.surveybox.kr/?pid=S16269h8ufyh&amp;grpid=list&amp;resid=8143&amp;fwid=S16269h8ufyhz56yr</t>
  </si>
  <si>
    <t>한국핵융합에너지연구원</t>
  </si>
  <si>
    <t>D</t>
  </si>
  <si>
    <t>유석재</t>
  </si>
  <si>
    <t>이지현</t>
  </si>
  <si>
    <t>한국핵융합에너지연구원은 과학기술분야 정부출연연구기관 등의 설립.운영 및 육성에 관한 법률제8조 제1항에 따라 설립된 연구기관으로 핵융합에너지 연구개발을 수행하여 국가 경제의 발전과 국민의 삶의 질 향상</t>
  </si>
  <si>
    <t>042-879-6000</t>
  </si>
  <si>
    <t>대전광역시 유성구 과학로 169-148 (어은동)</t>
  </si>
  <si>
    <t>오경석</t>
  </si>
  <si>
    <t>https://rnr.surveybox.kr/?pid=S16269h8ufyh&amp;grpid=list&amp;resid=1086&amp;fwid=S16269h8ufyhz56yr</t>
  </si>
  <si>
    <t>(주)약진통상</t>
  </si>
  <si>
    <t>약진통상</t>
  </si>
  <si>
    <t>홍재성</t>
  </si>
  <si>
    <t>02-405-1200</t>
  </si>
  <si>
    <t>서울특별시 송파구 위례성대로 138 (방이동)</t>
  </si>
  <si>
    <t>이영호</t>
  </si>
  <si>
    <t>서울특별시 금천구 가산디지털1로 104 (가산동)</t>
  </si>
  <si>
    <t>김성은</t>
  </si>
  <si>
    <t>이주영</t>
  </si>
  <si>
    <t>의류, 악세사리</t>
  </si>
  <si>
    <t>피혁 제조업</t>
  </si>
  <si>
    <t>김광석</t>
  </si>
  <si>
    <t>피혁제조업</t>
  </si>
  <si>
    <t>핸드백 및 지갑 제조업</t>
  </si>
  <si>
    <t>https://rnr.surveybox.kr/?pid=S16269h8ufyh&amp;grpid=list&amp;resid=1123&amp;fwid=S16269h8ufyhz56yr</t>
  </si>
  <si>
    <t>(주)시몬느액세서리컬렉션</t>
  </si>
  <si>
    <t>시몬느액세서리컬렉션</t>
  </si>
  <si>
    <t>박은관</t>
  </si>
  <si>
    <t>그외 기타 의복액세서리 제조업, 의복액세서리 및 모조 장신품</t>
  </si>
  <si>
    <t>031-477-1430</t>
  </si>
  <si>
    <t>경기도 의왕시 경수대로 279 (고천동)</t>
  </si>
  <si>
    <t>ngju@simone.co.kr</t>
  </si>
  <si>
    <t>담당자 부재</t>
  </si>
  <si>
    <t>정승준</t>
  </si>
  <si>
    <t>김철수</t>
  </si>
  <si>
    <t>https://rnr.surveybox.kr/?pid=S16269h8ufyh&amp;grpid=list&amp;resid=1133&amp;fwid=S16269h8ufyhz56yr</t>
  </si>
  <si>
    <t>(주)더블유컨셉코리아</t>
  </si>
  <si>
    <t>더블유컨셉코리아</t>
  </si>
  <si>
    <t>이은철</t>
  </si>
  <si>
    <t>상품 종합 도소매업</t>
  </si>
  <si>
    <t>070-7425-0875</t>
  </si>
  <si>
    <t>서울특별시 강남구 테헤란로 231 이스트 20층 (역삼동,센터필드)</t>
  </si>
  <si>
    <t>통화중</t>
  </si>
  <si>
    <t>신발</t>
  </si>
  <si>
    <t>구두</t>
  </si>
  <si>
    <t>박현욱</t>
  </si>
  <si>
    <t>최병오</t>
  </si>
  <si>
    <t>인천광역시 연수구 하모니로177번길 49 (송도동,형지글로벌 패션복합센터)</t>
  </si>
  <si>
    <t>C33</t>
  </si>
  <si>
    <t>신발제조</t>
  </si>
  <si>
    <t>김상욱</t>
  </si>
  <si>
    <t>상품 중개업</t>
  </si>
  <si>
    <t>부산광역시 강서구 낙동남로533번길 15 (녹산동)</t>
  </si>
  <si>
    <t>https://rnr.surveybox.kr/?pid=S16269h8ufyh&amp;grpid=list&amp;resid=1158&amp;fwid=S16269h8ufyhz56yr</t>
  </si>
  <si>
    <t>티케이지태광(주)</t>
  </si>
  <si>
    <t>티케이지태광</t>
  </si>
  <si>
    <t>박주환,김재민</t>
  </si>
  <si>
    <t>기타 신발제조업</t>
  </si>
  <si>
    <t>055-333-7151</t>
  </si>
  <si>
    <t>경상남도 김해시 김해대로2635번길 26 (안동)</t>
  </si>
  <si>
    <t>연결 불량</t>
  </si>
  <si>
    <t>https://rnr.surveybox.kr/?pid=S16269h8ufyh&amp;grpid=list&amp;resid=1164&amp;fwid=S16269h8ufyhz56yr</t>
  </si>
  <si>
    <t>(주)예림임업</t>
  </si>
  <si>
    <t>예림임업</t>
  </si>
  <si>
    <t>전용진</t>
  </si>
  <si>
    <t>건축용부착물(목공품포함)</t>
  </si>
  <si>
    <t>인천광역시 남동구 논현고잔로135번길 29 (고잔동)</t>
  </si>
  <si>
    <t>경상남도 거제시 거제대로 3370 (아주동)</t>
  </si>
  <si>
    <t>동화기업(주)</t>
  </si>
  <si>
    <t>김경록</t>
  </si>
  <si>
    <t>이용진</t>
  </si>
  <si>
    <t>이길수</t>
  </si>
  <si>
    <t>(주)신흥</t>
  </si>
  <si>
    <t>https://rnr.surveybox.kr/?pid=S16269h8ufyh&amp;grpid=list&amp;resid=1188&amp;fwid=S16269h8ufyhz56yr</t>
  </si>
  <si>
    <t>(주)한샘</t>
  </si>
  <si>
    <t>한샘</t>
  </si>
  <si>
    <t>김진태,김유진</t>
  </si>
  <si>
    <t>부엌가구, 인테리어가구 등 실용가구</t>
  </si>
  <si>
    <t>02-6470-4115</t>
  </si>
  <si>
    <t>경기도 안산시 단원구 번영2로 144 (성곡동)</t>
  </si>
  <si>
    <t>https://rnr.surveybox.kr/?pid=S16269h8ufyh&amp;grpid=list&amp;resid=1191&amp;fwid=S16269h8ufyhz56yr</t>
  </si>
  <si>
    <t>(주)한국팩키지</t>
  </si>
  <si>
    <t>한국팩키지</t>
  </si>
  <si>
    <t>정진우</t>
  </si>
  <si>
    <t>카톤팩</t>
  </si>
  <si>
    <t>02-565-8646</t>
  </si>
  <si>
    <t>경기도 안산시 단원구 해안로 227 (원시동)</t>
  </si>
  <si>
    <t>김훈</t>
  </si>
  <si>
    <t>(주)풍림</t>
  </si>
  <si>
    <t>이도균</t>
  </si>
  <si>
    <t>김영택</t>
  </si>
  <si>
    <t>https://rnr.surveybox.kr/?pid=S16269h8ufyh&amp;grpid=list&amp;resid=1199&amp;fwid=S16269h8ufyhz56yr</t>
  </si>
  <si>
    <t>(주)전주페이퍼</t>
  </si>
  <si>
    <t>전주페이퍼</t>
  </si>
  <si>
    <t>장만천</t>
  </si>
  <si>
    <t>신문용지 및 중질지의 제조, 가공 및 판매업</t>
  </si>
  <si>
    <t>02-6050-2657</t>
  </si>
  <si>
    <t>전라북도 전주시 덕진구 팔복로 59 (팔복동2가)</t>
  </si>
  <si>
    <t>회계팀 02-6050-2645 / 부재</t>
  </si>
  <si>
    <t>https://rnr.surveybox.kr/?pid=S16269h8ufyh&amp;grpid=list&amp;resid=1210&amp;fwid=S16269h8ufyhz56yr</t>
  </si>
  <si>
    <t>무림페이퍼(주)</t>
  </si>
  <si>
    <t>무림페이퍼</t>
  </si>
  <si>
    <t>펄프 제조 및 판매업</t>
  </si>
  <si>
    <t>055-751-1234</t>
  </si>
  <si>
    <t>경남 진주시 남강로 1003 (상평동)</t>
  </si>
  <si>
    <t>월요일 재연락</t>
  </si>
  <si>
    <t>조재우</t>
  </si>
  <si>
    <t>이동규</t>
  </si>
  <si>
    <t>https://rnr.surveybox.kr/?pid=S16269h8ufyh&amp;grpid=list&amp;resid=15120&amp;fwid=S16269h8ufyhz56yr</t>
  </si>
  <si>
    <t>한국해양교통안전공단</t>
  </si>
  <si>
    <t>김준석</t>
  </si>
  <si>
    <t>선박검사, 기술연구 외</t>
  </si>
  <si>
    <t>044-330-2241</t>
  </si>
  <si>
    <t>세종 아름서길 27 (아름동)</t>
  </si>
  <si>
    <t>jeunsu@komsa.or.kr</t>
  </si>
  <si>
    <t>담당자 전달</t>
  </si>
  <si>
    <t>김동구</t>
  </si>
  <si>
    <t>곽규범</t>
  </si>
  <si>
    <t>여과지, 필터</t>
  </si>
  <si>
    <t>https://rnr.surveybox.kr/?pid=S16269h8ufyh&amp;grpid=list&amp;resid=1241&amp;fwid=S16269h8ufyhz56yr</t>
  </si>
  <si>
    <t>한국수출포장공업(주)</t>
  </si>
  <si>
    <t>한국수출포장공업</t>
  </si>
  <si>
    <t>허용삼,허정훈</t>
  </si>
  <si>
    <t>골판지, 골판지 상자 외</t>
  </si>
  <si>
    <t>02-525-2981</t>
  </si>
  <si>
    <t>서울 서초구 서초중앙로 63 (서초동)</t>
  </si>
  <si>
    <t>https://rnr.surveybox.kr/?pid=S16269h8ufyh&amp;grpid=list&amp;resid=14158&amp;fwid=S16269h8ufyhz56yr</t>
  </si>
  <si>
    <t>한국해양과학기술원</t>
  </si>
  <si>
    <t>강도형,정대교</t>
  </si>
  <si>
    <t>기타자연과학연구개발업</t>
  </si>
  <si>
    <t>051-664-3000</t>
  </si>
  <si>
    <t>부산광역시 영도구 해양로 385 (동삼동)</t>
  </si>
  <si>
    <t>박성규</t>
  </si>
  <si>
    <t>김일영</t>
  </si>
  <si>
    <t>골판지 제조업</t>
  </si>
  <si>
    <t>https://rnr.surveybox.kr/?pid=S16269h8ufyh&amp;grpid=list&amp;resid=14025&amp;fwid=S16269h8ufyhz56yr</t>
  </si>
  <si>
    <t>한국한의학연구원</t>
  </si>
  <si>
    <t>이진용</t>
  </si>
  <si>
    <t>한의약의 과학화 및 기반기술 개발</t>
  </si>
  <si>
    <t>042-861-1994</t>
  </si>
  <si>
    <t>대전광역시 유성구 유성대로 1672 (전민동)</t>
  </si>
  <si>
    <t>김영수</t>
  </si>
  <si>
    <t>골판지 및 골판지상자 제조업</t>
  </si>
  <si>
    <t>서울 강남구 논현로 430 (역삼동)</t>
  </si>
  <si>
    <t>경기도 화성시 팔탄면 버들로1362번길 53-43 (화당리)</t>
  </si>
  <si>
    <t>최창수</t>
  </si>
  <si>
    <t>(주)에이팩</t>
  </si>
  <si>
    <t>김학준</t>
  </si>
  <si>
    <t>박한수</t>
  </si>
  <si>
    <t>플라스틱 포대, 봉투 및 유사제품 제조업</t>
  </si>
  <si>
    <t>조남준</t>
  </si>
  <si>
    <t>이환</t>
  </si>
  <si>
    <t>김주현</t>
  </si>
  <si>
    <t>이재구</t>
  </si>
  <si>
    <t>경 인쇄업</t>
  </si>
  <si>
    <t>강원구</t>
  </si>
  <si>
    <t>기타 인쇄업</t>
  </si>
  <si>
    <t>https://rnr.surveybox.kr/?pid=S16269h8ufyh&amp;grpid=list&amp;resid=14161&amp;fwid=S16269h8ufyhz56yr</t>
  </si>
  <si>
    <t>한국표준과학연구원</t>
  </si>
  <si>
    <t>박현민</t>
  </si>
  <si>
    <t>학술연구, 기술개발및시험연구</t>
  </si>
  <si>
    <t>042-868-5114</t>
  </si>
  <si>
    <t>대전 유성구 가정로 267 1층 (도룡동)</t>
  </si>
  <si>
    <t>(주)광진산업</t>
  </si>
  <si>
    <t>박진우</t>
  </si>
  <si>
    <t>김은숙</t>
  </si>
  <si>
    <t>(주)한독</t>
  </si>
  <si>
    <t>김정호</t>
  </si>
  <si>
    <t>김성원</t>
  </si>
  <si>
    <t>박종한</t>
  </si>
  <si>
    <t>경상북도 문경시 가은읍 가은공단길 34 (왕능리)</t>
  </si>
  <si>
    <t>벽지 및 장판지 제조업</t>
  </si>
  <si>
    <t>(주)신우</t>
  </si>
  <si>
    <t>인쇄</t>
  </si>
  <si>
    <t>김성한</t>
  </si>
  <si>
    <t>이성구</t>
  </si>
  <si>
    <t>인쇄물</t>
  </si>
  <si>
    <t>이승현</t>
  </si>
  <si>
    <t>장태수</t>
  </si>
  <si>
    <t>김진일</t>
  </si>
  <si>
    <t>장용호</t>
  </si>
  <si>
    <t>옵셋인쇄업</t>
  </si>
  <si>
    <t>https://rnr.surveybox.kr/?pid=S16269h8ufyh&amp;grpid=list&amp;resid=1403&amp;fwid=S16269h8ufyhz56yr</t>
  </si>
  <si>
    <t>(주)성원애드피아</t>
  </si>
  <si>
    <t>성원애드피아</t>
  </si>
  <si>
    <t>정대원</t>
  </si>
  <si>
    <t>출판업</t>
  </si>
  <si>
    <t>02-1599-5555</t>
  </si>
  <si>
    <t>서울특별시 중구 퇴계로41길 6 (충무로4가)</t>
  </si>
  <si>
    <t>내선번호 0번</t>
  </si>
  <si>
    <t>스크린 인쇄업</t>
  </si>
  <si>
    <t>김경환</t>
  </si>
  <si>
    <t>https://rnr.surveybox.kr/?pid=S16269h8ufyh&amp;grpid=list&amp;resid=1416&amp;fwid=S16269h8ufyhz56yr</t>
  </si>
  <si>
    <t>(주)지에스네트웍스</t>
  </si>
  <si>
    <t>지에스네트웍스</t>
  </si>
  <si>
    <t>전광호</t>
  </si>
  <si>
    <t>인쇄 및 출판업</t>
  </si>
  <si>
    <t>02-2006-3473</t>
  </si>
  <si>
    <t>경기도 용인시 처인구 포곡읍 포곡로 100 (둔전리)</t>
  </si>
  <si>
    <t>이상문</t>
  </si>
  <si>
    <t>이헌우</t>
  </si>
  <si>
    <t>제책업</t>
  </si>
  <si>
    <t>https://rnr.surveybox.kr/?pid=S16269h8ufyh&amp;grpid=list&amp;resid=13820&amp;fwid=S16269h8ufyhz56yr</t>
  </si>
  <si>
    <t>한국특허정보원</t>
  </si>
  <si>
    <t>J63</t>
  </si>
  <si>
    <t>현성훈</t>
  </si>
  <si>
    <t>정보서비스업(지식재산정보 활용촉진, 지식재산정보산업 육성/지원 등)</t>
  </si>
  <si>
    <t>02-6915-1400</t>
  </si>
  <si>
    <t>대전광역시 서구 둔산서로 137 5층 (둔산동,케이디비빌딩)</t>
  </si>
  <si>
    <t>parkdami@kipi.or.kr</t>
  </si>
  <si>
    <t>https://rnr.surveybox.kr/?pid=S16269h8ufyh&amp;grpid=list&amp;resid=1423&amp;fwid=S16269h8ufyhz56yr</t>
  </si>
  <si>
    <t>킨코스코리아(주)</t>
  </si>
  <si>
    <t>킨코스코리아</t>
  </si>
  <si>
    <t>디지털 출력, 복사 서비스 외</t>
  </si>
  <si>
    <t>02-558-0082</t>
  </si>
  <si>
    <t>서울특별시 서초구 강남대로 291 8층 (서초동,남강빌딩)</t>
  </si>
  <si>
    <t>jaewoo.lee@kinkos.co.kr</t>
  </si>
  <si>
    <t>담당자 02-510-8884</t>
  </si>
  <si>
    <t>C201</t>
  </si>
  <si>
    <t>이상조</t>
  </si>
  <si>
    <t>C19</t>
  </si>
  <si>
    <t>김동원</t>
  </si>
  <si>
    <t>서울 종로구 종로 26 (서린동)</t>
  </si>
  <si>
    <t>https://rnr.surveybox.kr/?pid=S16269h8ufyh&amp;grpid=list&amp;resid=1435&amp;fwid=S16269h8ufyhz56yr</t>
  </si>
  <si>
    <t>에스케이엔무브(주)</t>
  </si>
  <si>
    <t>에스케이엔무브</t>
  </si>
  <si>
    <t>박상규</t>
  </si>
  <si>
    <t>윤활유 및 그리스, 석유류 제조업</t>
  </si>
  <si>
    <t>010-4761-0597</t>
  </si>
  <si>
    <t>모빌코리아윤활유(주)</t>
  </si>
  <si>
    <t>장암칼스(주)</t>
  </si>
  <si>
    <t>구연찬</t>
  </si>
  <si>
    <t>김만재</t>
  </si>
  <si>
    <t>김경태</t>
  </si>
  <si>
    <t>김정규</t>
  </si>
  <si>
    <t>기타 건축자재 도매업</t>
  </si>
  <si>
    <t>C202</t>
  </si>
  <si>
    <t>https://rnr.surveybox.kr/?pid=S16269h8ufyh&amp;grpid=list&amp;resid=1452&amp;fwid=S16269h8ufyhz56yr</t>
  </si>
  <si>
    <t>케이피엑스케미칼(주)</t>
  </si>
  <si>
    <t>케이피엑스케미칼</t>
  </si>
  <si>
    <t>최재호,양준영,이찬수</t>
  </si>
  <si>
    <t>유기화학제품 및 화공약품</t>
  </si>
  <si>
    <t>02-2014-4050</t>
  </si>
  <si>
    <t>서울특별시 마포구 마포대로 137 (공덕동)</t>
  </si>
  <si>
    <t>swshin90@kpxchemical.com</t>
  </si>
  <si>
    <t>https://rnr.surveybox.kr/?pid=S16269h8ufyh&amp;grpid=list&amp;resid=1453&amp;fwid=S16269h8ufyhz56yr</t>
  </si>
  <si>
    <t>인테그리스코리아(주)</t>
  </si>
  <si>
    <t>인테그리스코리아</t>
  </si>
  <si>
    <t>김홍석</t>
  </si>
  <si>
    <t>화학제품, 반도체장비</t>
  </si>
  <si>
    <t>031-8065-8312</t>
  </si>
  <si>
    <t>경기 화성시 장안면 장안공단3길 16 (수촌리)</t>
  </si>
  <si>
    <t>eunbit.jo@entegris.com</t>
  </si>
  <si>
    <t>https://rnr.surveybox.kr/?pid=S16269h8ufyh&amp;grpid=list&amp;resid=1456&amp;fwid=S16269h8ufyhz56yr</t>
  </si>
  <si>
    <t>(주)이엔에프테크놀로지</t>
  </si>
  <si>
    <t>이엔에프테크놀로지</t>
  </si>
  <si>
    <t>지용석,김정수,박기수</t>
  </si>
  <si>
    <t>LCD/반도체약품</t>
  </si>
  <si>
    <t>031-881-8200</t>
  </si>
  <si>
    <t>경기 용인시 기흥구 탑실로35번길 14 (공세동)</t>
  </si>
  <si>
    <t>박수관</t>
  </si>
  <si>
    <t>055-336-2000</t>
  </si>
  <si>
    <t>https://rnr.surveybox.kr/?pid=S16269h8ufyh&amp;grpid=list&amp;resid=1460&amp;fwid=S16269h8ufyhz56yr</t>
  </si>
  <si>
    <t>금호석유화학(주)</t>
  </si>
  <si>
    <t>C203</t>
  </si>
  <si>
    <t>금호석유화학</t>
  </si>
  <si>
    <t>백종훈</t>
  </si>
  <si>
    <t>합성고무, 합성수지 외</t>
  </si>
  <si>
    <t>02-6961-1986</t>
  </si>
  <si>
    <t>서울 중구 청계천로 100 (수표동,시그니쳐타워스서울)</t>
  </si>
  <si>
    <t>내선연결 불량</t>
  </si>
  <si>
    <t>https://rnr.surveybox.kr/?pid=S16269h8ufyh&amp;grpid=list&amp;resid=1461&amp;fwid=S16269h8ufyhz56yr</t>
  </si>
  <si>
    <t>여천엔씨씨(주)</t>
  </si>
  <si>
    <t>여천엔씨씨</t>
  </si>
  <si>
    <t>최금암,김재율</t>
  </si>
  <si>
    <t>석유화학제품 및 그 부산물의 제조,저장,가공 및 판매업</t>
  </si>
  <si>
    <t>02-6050-2400</t>
  </si>
  <si>
    <t>서울 종로구 우정국로 26 제6층 제비-6호 (공평동,센트로폴리스)</t>
  </si>
  <si>
    <t>https://rnr.surveybox.kr/?pid=S16269h8ufyh&amp;grpid=list&amp;resid=14038&amp;fwid=S16269h8ufyhz56yr</t>
  </si>
  <si>
    <t>한국철도기술연구원</t>
  </si>
  <si>
    <t>한석윤</t>
  </si>
  <si>
    <t>철도업무의 제반 조사연구 철도용품의 품질 개량</t>
  </si>
  <si>
    <t>031-460-5000</t>
  </si>
  <si>
    <t>경기도 의왕시 철도박물관로 176 (월암동)</t>
  </si>
  <si>
    <t>yhjang@krri.re.kr</t>
  </si>
  <si>
    <t>재경팀(031-460-5153)</t>
  </si>
  <si>
    <t>권영원</t>
  </si>
  <si>
    <t>https://rnr.surveybox.kr/?pid=S16269h8ufyh&amp;grpid=list&amp;resid=1467&amp;fwid=S16269h8ufyhz56yr</t>
  </si>
  <si>
    <t>버슘머트리얼즈코리아(주)</t>
  </si>
  <si>
    <t>버슘머트리얼즈코리아</t>
  </si>
  <si>
    <t>김우규,이경재</t>
  </si>
  <si>
    <t>액체 및 기체상태의 산소,질소,아르곤 및 의료용 산소의 제조,가공 및 판</t>
  </si>
  <si>
    <t>031-488-4114</t>
  </si>
  <si>
    <t>경기도 시흥시 협력로 143 (정왕동)</t>
  </si>
  <si>
    <t>서울특별시 중구 청계천로 86 (장교동)</t>
  </si>
  <si>
    <t>https://rnr.surveybox.kr/?pid=S16269h8ufyh&amp;grpid=list&amp;resid=1471&amp;fwid=S16269h8ufyhz56yr</t>
  </si>
  <si>
    <t>한화임팩트(주)</t>
  </si>
  <si>
    <t>한화임팩트</t>
  </si>
  <si>
    <t>김희철</t>
  </si>
  <si>
    <t>PTA 등</t>
  </si>
  <si>
    <t>052-278-6000</t>
  </si>
  <si>
    <t>울산광역시 남구 사평로 71 (부곡동)</t>
  </si>
  <si>
    <t>https://rnr.surveybox.kr/?pid=S16269h8ufyh&amp;grpid=list&amp;resid=1473&amp;fwid=S16269h8ufyhz56yr</t>
  </si>
  <si>
    <t>한국바스프(주)</t>
  </si>
  <si>
    <t>한국바스프</t>
  </si>
  <si>
    <t>송준</t>
  </si>
  <si>
    <t>석유, 정밀화학</t>
  </si>
  <si>
    <t>010-5762-1621</t>
  </si>
  <si>
    <t>전라남도 여수시 여수산단2로 284 (화치동)</t>
  </si>
  <si>
    <t>https://rnr.surveybox.kr/?pid=S16269h8ufyh&amp;grpid=list&amp;resid=1474&amp;fwid=S16269h8ufyhz56yr</t>
  </si>
  <si>
    <t>재원산업(주)</t>
  </si>
  <si>
    <t>재원산업</t>
  </si>
  <si>
    <t>심재원</t>
  </si>
  <si>
    <t>NMP, PMA 외</t>
  </si>
  <si>
    <t>061-690-9200</t>
  </si>
  <si>
    <t>전라남도 여수시 낙포단지길 79 (낙포동)</t>
  </si>
  <si>
    <t>shlim@jaewon.co.kr</t>
  </si>
  <si>
    <t>https://rnr.surveybox.kr/?pid=S16269h8ufyh&amp;grpid=list&amp;resid=1475&amp;fwid=S16269h8ufyhz56yr</t>
  </si>
  <si>
    <t>(주)엘엑스엠엠에이</t>
  </si>
  <si>
    <t>엘엑스엠엠에이</t>
  </si>
  <si>
    <t>박종일,요시즈미사사키</t>
  </si>
  <si>
    <t>메틸메타크릴레이트</t>
  </si>
  <si>
    <t>02-6930-3800</t>
  </si>
  <si>
    <t>전남 여수시 여수산단4로 58 (중흥동)</t>
  </si>
  <si>
    <t>내선번호 연결 불량</t>
  </si>
  <si>
    <t>석유화학계 기초 화합물 제조업</t>
  </si>
  <si>
    <t>https://rnr.surveybox.kr/?pid=S16269h8ufyh&amp;grpid=list&amp;resid=1477&amp;fwid=S16269h8ufyhz56yr</t>
  </si>
  <si>
    <t>금호피앤비화학(주)</t>
  </si>
  <si>
    <t>금호피앤비화학</t>
  </si>
  <si>
    <t>신우성</t>
  </si>
  <si>
    <t>061-688-3500</t>
  </si>
  <si>
    <t>전남 여수시 여수산단2로 218 (화치동)</t>
  </si>
  <si>
    <t>ssong6416@ktb.co.kr</t>
  </si>
  <si>
    <t>(재무팀)061-688-3516/수출여부 모름</t>
  </si>
  <si>
    <t>김우찬</t>
  </si>
  <si>
    <t>서울특별시 중구 소공로 94 (소공동)</t>
  </si>
  <si>
    <t>한재동</t>
  </si>
  <si>
    <t>https://rnr.surveybox.kr/?pid=S16269h8ufyh&amp;grpid=list&amp;resid=1494&amp;fwid=S16269h8ufyhz56yr</t>
  </si>
  <si>
    <t>미원상사(주)</t>
  </si>
  <si>
    <t>미원상사</t>
  </si>
  <si>
    <t>홍창식,강신우</t>
  </si>
  <si>
    <t>화학 제품</t>
  </si>
  <si>
    <t>031-8084-8400</t>
  </si>
  <si>
    <t>경기 안산시 단원구 원시로 49 (목내동)</t>
  </si>
  <si>
    <t>서울 종로구 종로33길 31 (연지동)</t>
  </si>
  <si>
    <t>박상준</t>
  </si>
  <si>
    <t>강호성</t>
  </si>
  <si>
    <t>김용석</t>
  </si>
  <si>
    <t>경기도 용인시 기흥구 탑실로35번길 14 (공세동)</t>
  </si>
  <si>
    <t>해인기업(주)</t>
  </si>
  <si>
    <t>박형준</t>
  </si>
  <si>
    <t>https://rnr.surveybox.kr/?pid=S16269h8ufyh&amp;grpid=list&amp;resid=1515&amp;fwid=S16269h8ufyhz56yr</t>
  </si>
  <si>
    <t>한전원자력연료(주)</t>
  </si>
  <si>
    <t>한전원자력연료</t>
  </si>
  <si>
    <t>최익수</t>
  </si>
  <si>
    <t>원전연료가공</t>
  </si>
  <si>
    <t>042-868-1434</t>
  </si>
  <si>
    <t>대전 유성구 대덕대로989번길 242 (덕진동)</t>
  </si>
  <si>
    <t>울산광역시 울주군 온산읍 이진로 100 (대정리)</t>
  </si>
  <si>
    <t>이성원</t>
  </si>
  <si>
    <t>https://rnr.surveybox.kr/?pid=S16269h8ufyh&amp;grpid=list&amp;resid=1519&amp;fwid=S16269h8ufyhz56yr</t>
  </si>
  <si>
    <t>디아이지에어가스(주)</t>
  </si>
  <si>
    <t>디아이지에어가스</t>
  </si>
  <si>
    <t>오규석</t>
  </si>
  <si>
    <t>산소, 질소, 알곤, 특수가스 생산</t>
  </si>
  <si>
    <t>02-721-0800</t>
  </si>
  <si>
    <t>서울특별시 중구 통일로 10 20층 (남대문로5가,연세대학교 세브란스빌딩)</t>
  </si>
  <si>
    <t>yongseung.lee@dig-airgas.com</t>
  </si>
  <si>
    <t>02-721-0810(마감일자 전까지해준다고 함, 계획수립 단계라 당장은 회신불가)</t>
  </si>
  <si>
    <t>https://rnr.surveybox.kr/?pid=S16269h8ufyh&amp;grpid=list&amp;resid=1522&amp;fwid=S16269h8ufyhz56yr</t>
  </si>
  <si>
    <t>린데코리아(주)</t>
  </si>
  <si>
    <t>린데코리아</t>
  </si>
  <si>
    <t>성백석</t>
  </si>
  <si>
    <t>산업용가스</t>
  </si>
  <si>
    <t>031-337-8328</t>
  </si>
  <si>
    <t>경기도 성남시 분당구 구미로 8 6층 (구미동,분당엠타워)</t>
  </si>
  <si>
    <t>김기철</t>
  </si>
  <si>
    <t>https://rnr.surveybox.kr/?pid=S16269h8ufyh&amp;grpid=list&amp;resid=1527&amp;fwid=S16269h8ufyhz56yr</t>
  </si>
  <si>
    <t>(주)후성</t>
  </si>
  <si>
    <t>후성</t>
  </si>
  <si>
    <t>허국</t>
  </si>
  <si>
    <t>불화물</t>
  </si>
  <si>
    <t>02-553-0097</t>
  </si>
  <si>
    <t>경기 화성시 팔탄면 현대기아로 72-37 (노하리)</t>
  </si>
  <si>
    <t>박규홍</t>
  </si>
  <si>
    <t>https://rnr.surveybox.kr/?pid=S16269h8ufyh&amp;grpid=list&amp;resid=1535&amp;fwid=S16269h8ufyhz56yr</t>
  </si>
  <si>
    <t>(주)원익머트리얼즈</t>
  </si>
  <si>
    <t>원익머트리얼즈</t>
  </si>
  <si>
    <t>한정욱</t>
  </si>
  <si>
    <t>특수가스</t>
  </si>
  <si>
    <t>043-210-4300</t>
  </si>
  <si>
    <t>충청북도 청주시 청원구 오창읍 양청3길 30 (양청리)</t>
  </si>
  <si>
    <t>내선번호 6</t>
  </si>
  <si>
    <t>김정한</t>
  </si>
  <si>
    <t>https://rnr.surveybox.kr/?pid=S16269h8ufyh&amp;grpid=list&amp;resid=14201&amp;fwid=S16269h8ufyhz56yr</t>
  </si>
  <si>
    <t>한국천문연구원</t>
  </si>
  <si>
    <t>박영득</t>
  </si>
  <si>
    <t>천문학과 우주과학에 대한 연구 및 사업 외</t>
  </si>
  <si>
    <t>042-865-2064</t>
  </si>
  <si>
    <t>대전 유성구 대덕대로 776 (화암동,한국천문연구원)</t>
  </si>
  <si>
    <t>https://rnr.surveybox.kr/?pid=S16269h8ufyh&amp;grpid=list&amp;resid=1545&amp;fwid=S16269h8ufyhz56yr</t>
  </si>
  <si>
    <t>(주)한솔케미칼</t>
  </si>
  <si>
    <t>한솔케미칼</t>
  </si>
  <si>
    <t>박원환</t>
  </si>
  <si>
    <t>각종화공약품,화학제품및 독극물의 제조및 판매업</t>
  </si>
  <si>
    <t>02-2152-2399</t>
  </si>
  <si>
    <t>서울특별시 강남구 테헤란로 513 7층,8층 (삼성동,케이타워)</t>
  </si>
  <si>
    <t>hycho@hansol.com</t>
  </si>
  <si>
    <t>담당자부재(메모 남겨준다고 함-오늘 중으로 회신 부탁함)</t>
  </si>
  <si>
    <t>C242</t>
  </si>
  <si>
    <t>이성민</t>
  </si>
  <si>
    <t>(주)영진</t>
  </si>
  <si>
    <t>https://rnr.surveybox.kr/?pid=S16269h8ufyh&amp;grpid=list&amp;resid=1559&amp;fwid=S16269h8ufyhz56yr</t>
  </si>
  <si>
    <t>(주)동진쎄미켐</t>
  </si>
  <si>
    <t>동진쎄미켐</t>
  </si>
  <si>
    <t>이부섭,이준혁</t>
  </si>
  <si>
    <t>전자재료, 발포제</t>
  </si>
  <si>
    <t>02-6355-6100</t>
  </si>
  <si>
    <t>인천 서구 백범로 644 (가좌동)</t>
  </si>
  <si>
    <t>박치웅</t>
  </si>
  <si>
    <t>02-727-9500</t>
  </si>
  <si>
    <t>(주)지엠텍</t>
  </si>
  <si>
    <t>김종국</t>
  </si>
  <si>
    <t>장길완</t>
  </si>
  <si>
    <t>서울특별시 중구 삼일대로 299 (충무로2가)</t>
  </si>
  <si>
    <t>이종민</t>
  </si>
  <si>
    <t>삼원산업(주)</t>
  </si>
  <si>
    <t>https://rnr.surveybox.kr/?pid=S16269h8ufyh&amp;grpid=list&amp;resid=1589&amp;fwid=S16269h8ufyhz56yr</t>
  </si>
  <si>
    <t>(주)경인양행</t>
  </si>
  <si>
    <t>경인양행</t>
  </si>
  <si>
    <t>조성용,김흥준</t>
  </si>
  <si>
    <t>염료제조업</t>
  </si>
  <si>
    <t>032-571-7498</t>
  </si>
  <si>
    <t>인천광역시 서구 건지로 199 (석남동)</t>
  </si>
  <si>
    <t>*-&gt;1/담당자부재</t>
  </si>
  <si>
    <t>https://rnr.surveybox.kr/?pid=S16269h8ufyh&amp;grpid=list&amp;resid=1595&amp;fwid=S16269h8ufyhz56yr</t>
  </si>
  <si>
    <t>효성화학(주)</t>
  </si>
  <si>
    <t>효성화학</t>
  </si>
  <si>
    <t>이건종</t>
  </si>
  <si>
    <t>PP, TPA, Nylon Film, PET Film, NF3 Gas, TAC Film등</t>
  </si>
  <si>
    <t>02-2146-5500</t>
  </si>
  <si>
    <t>서울 서초구 반포대로 235 (반포동)</t>
  </si>
  <si>
    <t>https://rnr.surveybox.kr/?pid=S16269h8ufyh&amp;grpid=list&amp;resid=1598&amp;fwid=S16269h8ufyhz56yr</t>
  </si>
  <si>
    <t>한국후꼬꾸(주)</t>
  </si>
  <si>
    <t>한국후꼬꾸</t>
  </si>
  <si>
    <t>권익준</t>
  </si>
  <si>
    <t>산업용고무, 플라스틱부품</t>
  </si>
  <si>
    <t>041-936-9271</t>
  </si>
  <si>
    <t>경기 안산시 단원구 동산로 63 401호 (원시동)</t>
  </si>
  <si>
    <t>박주영</t>
  </si>
  <si>
    <t>https://rnr.surveybox.kr/?pid=S16269h8ufyh&amp;grpid=list&amp;resid=1609&amp;fwid=S16269h8ufyhz56yr</t>
  </si>
  <si>
    <t>(주)바커케미칼코리아</t>
  </si>
  <si>
    <t>바커케미칼코리아</t>
  </si>
  <si>
    <t>조달호</t>
  </si>
  <si>
    <t>한국내외에서의 에멀전 개발,제조,마케팅 및 판매업:동에멀전의 수출입업</t>
  </si>
  <si>
    <t>052-930-8400</t>
  </si>
  <si>
    <t>울산 남구 용연로 34 (성암동)</t>
  </si>
  <si>
    <t>판교재무팀(031-697-7211)</t>
  </si>
  <si>
    <t>조영태</t>
  </si>
  <si>
    <t>합성수지 및 기타 플라스틱물질 제조업</t>
  </si>
  <si>
    <t>김진성</t>
  </si>
  <si>
    <t>건설업</t>
  </si>
  <si>
    <t>C221</t>
  </si>
  <si>
    <t>https://rnr.surveybox.kr/?pid=S16269h8ufyh&amp;grpid=list&amp;resid=1640&amp;fwid=S16269h8ufyhz56yr</t>
  </si>
  <si>
    <t>강남화성(주)</t>
  </si>
  <si>
    <t>강남화성</t>
  </si>
  <si>
    <t>서재진</t>
  </si>
  <si>
    <t>합성수지</t>
  </si>
  <si>
    <t>02-3415-8055</t>
  </si>
  <si>
    <t>서울 서초구 서운로1길 12 (서초동)</t>
  </si>
  <si>
    <t>yongjae@kangnam.co.kr</t>
  </si>
  <si>
    <t>부동산 개발업</t>
  </si>
  <si>
    <t>https://rnr.surveybox.kr/?pid=S16269h8ufyh&amp;grpid=list&amp;resid=1650&amp;fwid=S16269h8ufyhz56yr</t>
  </si>
  <si>
    <t>에이치디씨현대이피(주)</t>
  </si>
  <si>
    <t>에이치디씨현대이피</t>
  </si>
  <si>
    <t>정중규</t>
  </si>
  <si>
    <t>합성수지 제조 및 도소매</t>
  </si>
  <si>
    <t>041-350-0500</t>
  </si>
  <si>
    <t>충청남도 당진시 석문면 대호만로 1221-32 (통정리)</t>
  </si>
  <si>
    <t>amaze@hdc-hyundaiep.com</t>
  </si>
  <si>
    <t>담당자아님(메모 남겨준다고 함-오늘 중으로 회신 부탁함)</t>
  </si>
  <si>
    <t>산업용 강화플라스틱</t>
  </si>
  <si>
    <t>박찬수</t>
  </si>
  <si>
    <t>https://rnr.surveybox.kr/?pid=S16269h8ufyh&amp;grpid=list&amp;resid=14162&amp;fwid=S16269h8ufyhz56yr</t>
  </si>
  <si>
    <t>한국지질자원연구원</t>
  </si>
  <si>
    <t>이평구</t>
  </si>
  <si>
    <t>지질자원 기반정보 구축 및 지반.지하공간의 효율적 이용 기술 연구개발</t>
  </si>
  <si>
    <t>042-868-3114</t>
  </si>
  <si>
    <t>대전광역시 유성구 과학로 124 (가정동,한국지질자원연구원)</t>
  </si>
  <si>
    <t>점심시간 오후 연락 요청</t>
  </si>
  <si>
    <t>김종현</t>
  </si>
  <si>
    <t>02-3708-3000</t>
  </si>
  <si>
    <t>(주)모아</t>
  </si>
  <si>
    <t>이동렬</t>
  </si>
  <si>
    <t>김준기</t>
  </si>
  <si>
    <t>박봉준</t>
  </si>
  <si>
    <t>서울 강남구 역삼로 221 (역삼동)</t>
  </si>
  <si>
    <t>농약</t>
  </si>
  <si>
    <t>https://rnr.surveybox.kr/?pid=S16269h8ufyh&amp;grpid=list&amp;resid=1702&amp;fwid=S16269h8ufyhz56yr</t>
  </si>
  <si>
    <t>(주)경농</t>
  </si>
  <si>
    <t>경농</t>
  </si>
  <si>
    <t>이병만,이용진</t>
  </si>
  <si>
    <t>작물보호제</t>
  </si>
  <si>
    <t>02-3488-5846</t>
  </si>
  <si>
    <t>서울 서초구 효령로77길 28 (서초동,동오빌딩)</t>
  </si>
  <si>
    <t>hwpark@dongoh.co.kr</t>
  </si>
  <si>
    <t>담당자부재</t>
  </si>
  <si>
    <t>이명재</t>
  </si>
  <si>
    <t>이남희</t>
  </si>
  <si>
    <t>서울특별시 영등포구 여의대로 108 (여의도동)</t>
  </si>
  <si>
    <t>(주)에스켐</t>
  </si>
  <si>
    <t>박성균</t>
  </si>
  <si>
    <t>https://rnr.surveybox.kr/?pid=S16269h8ufyh&amp;grpid=list&amp;resid=1708&amp;fwid=S16269h8ufyhz56yr</t>
  </si>
  <si>
    <t>코스모신소재(주)</t>
  </si>
  <si>
    <t>코스모신소재</t>
  </si>
  <si>
    <t>홍동환</t>
  </si>
  <si>
    <t>양극활물질(LCO), 기능성 필름 외</t>
  </si>
  <si>
    <t>043-850-1114</t>
  </si>
  <si>
    <t>충북 충주시 충주호수로 36 (목행동)</t>
  </si>
  <si>
    <t>baboosh@cosmoamt.com</t>
  </si>
  <si>
    <t>화공약품</t>
  </si>
  <si>
    <t>https://rnr.surveybox.kr/?pid=S16269h8ufyh&amp;grpid=list&amp;resid=1712&amp;fwid=S16269h8ufyhz56yr</t>
  </si>
  <si>
    <t>솔브레인(주)</t>
  </si>
  <si>
    <t>솔브레인</t>
  </si>
  <si>
    <t>노환철</t>
  </si>
  <si>
    <t>화학약품[화학기상 증착용/식각 및 세정용], 디스플레이소재, 2차전지재료</t>
  </si>
  <si>
    <t>031-719-0700</t>
  </si>
  <si>
    <t>경기 성남시 분당구 판교로255번길 34 (삼평동,솔브레인)</t>
  </si>
  <si>
    <t>내선4 / 부재</t>
  </si>
  <si>
    <t>https://rnr.surveybox.kr/?pid=S16269h8ufyh&amp;grpid=list&amp;resid=1719&amp;fwid=S16269h8ufyhz56yr</t>
  </si>
  <si>
    <t>강남제비스코(주)</t>
  </si>
  <si>
    <t>강남제비스코</t>
  </si>
  <si>
    <t>황익준,김재현</t>
  </si>
  <si>
    <t>도료 및 안료</t>
  </si>
  <si>
    <t>051-892-4221</t>
  </si>
  <si>
    <t>부산광역시 부산진구 중앙대로 639 18층 (범천동,엠디엠타워)</t>
  </si>
  <si>
    <t>https://rnr.surveybox.kr/?pid=S16269h8ufyh&amp;grpid=list&amp;resid=1724&amp;fwid=S16269h8ufyhz56yr</t>
  </si>
  <si>
    <t>(주)노루오토코팅</t>
  </si>
  <si>
    <t>노루오토코팅</t>
  </si>
  <si>
    <t>김종우</t>
  </si>
  <si>
    <t>자동차도료 및 관련제품의 제조,마케팅,공급 및 판매업</t>
  </si>
  <si>
    <t>031-8059-9500</t>
  </si>
  <si>
    <t>경기도 화성시 장안면 장안공단7길 28 (금의리)</t>
  </si>
  <si>
    <t>문상철</t>
  </si>
  <si>
    <t>최명희</t>
  </si>
  <si>
    <t>김용현</t>
  </si>
  <si>
    <t>조성국</t>
  </si>
  <si>
    <t>구본광</t>
  </si>
  <si>
    <t>https://rnr.surveybox.kr/?pid=S16269h8ufyh&amp;grpid=list&amp;resid=1739&amp;fwid=S16269h8ufyhz56yr</t>
  </si>
  <si>
    <t>(유)피피지코리아</t>
  </si>
  <si>
    <t>피피지코리아</t>
  </si>
  <si>
    <t>도료</t>
  </si>
  <si>
    <t>부산광역시 남구 신선로356번길 21 (용당동)</t>
  </si>
  <si>
    <t>이기호</t>
  </si>
  <si>
    <t>화장품 제조업</t>
  </si>
  <si>
    <t>이호경</t>
  </si>
  <si>
    <t>박진규</t>
  </si>
  <si>
    <t>(주)케이씨아이</t>
  </si>
  <si>
    <t>이성호</t>
  </si>
  <si>
    <t>https://rnr.surveybox.kr/?pid=S16269h8ufyh&amp;grpid=list&amp;resid=1779&amp;fwid=S16269h8ufyhz56yr</t>
  </si>
  <si>
    <t>조광페인트(주)</t>
  </si>
  <si>
    <t>조광페인트</t>
  </si>
  <si>
    <t>양성아</t>
  </si>
  <si>
    <t>051-304-7701</t>
  </si>
  <si>
    <t>부산 사상구 삼덕로5번길 148 (삼락동)</t>
  </si>
  <si>
    <t>https://rnr.surveybox.kr/?pid=S16269h8ufyh&amp;grpid=list&amp;resid=1780&amp;fwid=S16269h8ufyhz56yr</t>
  </si>
  <si>
    <t>조광요턴(주)</t>
  </si>
  <si>
    <t>조광요턴</t>
  </si>
  <si>
    <t>홍민규,왕경춘알피</t>
  </si>
  <si>
    <t>선박도료, 부식방지재료</t>
  </si>
  <si>
    <t>051-797-6000</t>
  </si>
  <si>
    <t>부산 강서구 과학산단1로 96 (지사동)</t>
  </si>
  <si>
    <t>https://rnr.surveybox.kr/?pid=S16269h8ufyh&amp;grpid=list&amp;resid=1781&amp;fwid=S16269h8ufyhz56yr</t>
  </si>
  <si>
    <t>애경산업(주)</t>
  </si>
  <si>
    <t>애경산업</t>
  </si>
  <si>
    <t>채동석,임재영</t>
  </si>
  <si>
    <t>세제, 화장품, 개인용품 등</t>
  </si>
  <si>
    <t>02-768-2000</t>
  </si>
  <si>
    <t>서울특별시 마포구 양화로 188 (동교동)</t>
  </si>
  <si>
    <t>박대식</t>
  </si>
  <si>
    <t>(주)휴먼텍</t>
  </si>
  <si>
    <t>김태훈</t>
  </si>
  <si>
    <t>화장품</t>
  </si>
  <si>
    <t>서울 용산구 한강대로 92 (한강로2가)</t>
  </si>
  <si>
    <t>서울특별시 용산구 한강대로 100 (한강로2가)</t>
  </si>
  <si>
    <t>이황기</t>
  </si>
  <si>
    <t>김승철</t>
  </si>
  <si>
    <t>유희창</t>
  </si>
  <si>
    <t>김봉준</t>
  </si>
  <si>
    <t>김진옥</t>
  </si>
  <si>
    <t>홍성훈</t>
  </si>
  <si>
    <t>김태원</t>
  </si>
  <si>
    <t>김영돈</t>
  </si>
  <si>
    <t>화장품 외</t>
  </si>
  <si>
    <t>물리, 화학 및 생물학 연구개발업</t>
  </si>
  <si>
    <t>화장품 등</t>
  </si>
  <si>
    <t>황인석</t>
  </si>
  <si>
    <t>화장품 제조 및 판매업</t>
  </si>
  <si>
    <t>김임준</t>
  </si>
  <si>
    <t>이수연</t>
  </si>
  <si>
    <t>김재진</t>
  </si>
  <si>
    <t>https://rnr.surveybox.kr/?pid=S16269h8ufyh&amp;grpid=list&amp;resid=1847&amp;fwid=S16269h8ufyhz56yr</t>
  </si>
  <si>
    <t>(주)씨앤씨인터내셔널</t>
  </si>
  <si>
    <t>씨앤씨인터내셔널</t>
  </si>
  <si>
    <t>배은철</t>
  </si>
  <si>
    <t>031-330-8714</t>
  </si>
  <si>
    <t>경기도 화성시 삼성1로5길 39 (석우동)</t>
  </si>
  <si>
    <t>이정훈</t>
  </si>
  <si>
    <t>이지원</t>
  </si>
  <si>
    <t>김형진</t>
  </si>
  <si>
    <t>대전광역시 대덕구 대화로 80 (대화동)</t>
  </si>
  <si>
    <t>https://rnr.surveybox.kr/?pid=S16269h8ufyh&amp;grpid=list&amp;resid=1859&amp;fwid=S16269h8ufyhz56yr</t>
  </si>
  <si>
    <t>케이에스팩(주)</t>
  </si>
  <si>
    <t>케이에스팩</t>
  </si>
  <si>
    <t>황성욱</t>
  </si>
  <si>
    <t>화장품 생산, 포장업</t>
  </si>
  <si>
    <t>031-8059-5206</t>
  </si>
  <si>
    <t>경기 화성시 향남읍 제약공단2길 46 (상신리)</t>
  </si>
  <si>
    <t>https://rnr.surveybox.kr/?pid=S16269h8ufyh&amp;grpid=list&amp;resid=1860&amp;fwid=S16269h8ufyhz56yr</t>
  </si>
  <si>
    <t>코스맥스(주)</t>
  </si>
  <si>
    <t>코스맥스</t>
  </si>
  <si>
    <t>심상배,이병만</t>
  </si>
  <si>
    <t>031-359-3000</t>
  </si>
  <si>
    <t>jiwon.shin@atotech.com</t>
  </si>
  <si>
    <t>이진수</t>
  </si>
  <si>
    <t>https://rnr.surveybox.kr/?pid=S16269h8ufyh&amp;grpid=list&amp;resid=1868&amp;fwid=S16269h8ufyhz56yr</t>
  </si>
  <si>
    <t>(주)클리오</t>
  </si>
  <si>
    <t>클리오</t>
  </si>
  <si>
    <t>한현옥</t>
  </si>
  <si>
    <t>화장품 및 화장도구</t>
  </si>
  <si>
    <t>02-514-0056</t>
  </si>
  <si>
    <t>서울 성동구 왕십리로 66 (성수동1가)</t>
  </si>
  <si>
    <t>https://rnr.surveybox.kr/?pid=S16269h8ufyh&amp;grpid=list&amp;resid=1869&amp;fwid=S16269h8ufyhz56yr</t>
  </si>
  <si>
    <t>코스맥스네오(주)</t>
  </si>
  <si>
    <t>코스맥스네오</t>
  </si>
  <si>
    <t>김정희</t>
  </si>
  <si>
    <t>금형</t>
  </si>
  <si>
    <t>032-540-9710</t>
  </si>
  <si>
    <t>인천광역시 부평구 평천로73번길 14 (청천동)</t>
  </si>
  <si>
    <t>김재욱</t>
  </si>
  <si>
    <t>김영균</t>
  </si>
  <si>
    <t>031-677-9401</t>
  </si>
  <si>
    <t>김양수</t>
  </si>
  <si>
    <t>https://rnr.surveybox.kr/?pid=S16269h8ufyh&amp;grpid=list&amp;resid=1884&amp;fwid=S16269h8ufyhz56yr</t>
  </si>
  <si>
    <t>(주)에이피알</t>
  </si>
  <si>
    <t>에이피알</t>
  </si>
  <si>
    <t>김병훈</t>
  </si>
  <si>
    <t>화장품, 건강기능식품, 사진 스튜디오</t>
  </si>
  <si>
    <t>070-4667-3734</t>
  </si>
  <si>
    <t>서울 송파구 올림픽로 300 36층 (신천동,롯데월드타워)</t>
  </si>
  <si>
    <t>박래현</t>
  </si>
  <si>
    <t>이재욱</t>
  </si>
  <si>
    <t>박성민</t>
  </si>
  <si>
    <t>이형규</t>
  </si>
  <si>
    <t>https://rnr.surveybox.kr/?pid=S16269h8ufyh&amp;grpid=list&amp;resid=14235&amp;fwid=S16269h8ufyhz56yr</t>
  </si>
  <si>
    <t>한국지적학회</t>
  </si>
  <si>
    <t>이성화</t>
  </si>
  <si>
    <t>기타 인문 및 사회과학 연구개발업</t>
  </si>
  <si>
    <t>031-870-3464</t>
  </si>
  <si>
    <t>전라북도 전주시 덕진구 기지로 120 (중동,한국국토정보공사)</t>
  </si>
  <si>
    <t>세종 전의면 덕고개길 12-11 (서정리)</t>
  </si>
  <si>
    <t>https://rnr.surveybox.kr/?pid=S16269h8ufyh&amp;grpid=list&amp;resid=1906&amp;fwid=S16269h8ufyhz56yr</t>
  </si>
  <si>
    <t>한국콜마(주)</t>
  </si>
  <si>
    <t>한국콜마</t>
  </si>
  <si>
    <t>최현규</t>
  </si>
  <si>
    <t>02-3485-0375</t>
  </si>
  <si>
    <t>https://rnr.surveybox.kr/?pid=S16269h8ufyh&amp;grpid=list&amp;resid=1907&amp;fwid=S16269h8ufyhz56yr</t>
  </si>
  <si>
    <t>(주)씨엔에프</t>
  </si>
  <si>
    <t>씨엔에프</t>
  </si>
  <si>
    <t>추봉세</t>
  </si>
  <si>
    <t>화장품. 세제</t>
  </si>
  <si>
    <t>070-4221-9421</t>
  </si>
  <si>
    <t>경기 군포시 공단로140번길 7 (당정동)</t>
  </si>
  <si>
    <t>heoyoonk334@cnfcos.com</t>
  </si>
  <si>
    <t>회신 거절</t>
  </si>
  <si>
    <t>서정훈</t>
  </si>
  <si>
    <t>C264</t>
  </si>
  <si>
    <t>화장품 제조 및 도소매업</t>
  </si>
  <si>
    <t>김영호</t>
  </si>
  <si>
    <t>김종철</t>
  </si>
  <si>
    <t>https://rnr.surveybox.kr/?pid=S16269h8ufyh&amp;grpid=list&amp;resid=1938&amp;fwid=S16269h8ufyhz56yr</t>
  </si>
  <si>
    <t>애경케미칼(주)</t>
  </si>
  <si>
    <t>애경케미칼</t>
  </si>
  <si>
    <t>표경원</t>
  </si>
  <si>
    <t>무수프탈산 정제글리세린 바이오디젤 외</t>
  </si>
  <si>
    <t>02-6078-3086</t>
  </si>
  <si>
    <t>서울특별시 마포구 양화로 188 9층 (동교동)</t>
  </si>
  <si>
    <t>김정환</t>
  </si>
  <si>
    <t>https://rnr.surveybox.kr/?pid=S16269h8ufyh&amp;grpid=list&amp;resid=1952&amp;fwid=S16269h8ufyhz56yr</t>
  </si>
  <si>
    <t>에스엠인더스트리(주)</t>
  </si>
  <si>
    <t>C231</t>
  </si>
  <si>
    <t>에스엠인더스트리</t>
  </si>
  <si>
    <t>이상근</t>
  </si>
  <si>
    <t>마스터배치, 와이퍼, 박스, 건자재, 트레이 외</t>
  </si>
  <si>
    <t>055-323-8911</t>
  </si>
  <si>
    <t>경남 김해시 생림면 나전로 276 (나전리)</t>
  </si>
  <si>
    <t>서울 강남구 테헤란로 508 5층 (대치동,해성2빌딩)</t>
  </si>
  <si>
    <t>김진용</t>
  </si>
  <si>
    <t>김용관</t>
  </si>
  <si>
    <t>C262</t>
  </si>
  <si>
    <t>정연우</t>
  </si>
  <si>
    <t>김윤정</t>
  </si>
  <si>
    <t>이승재</t>
  </si>
  <si>
    <t>김재민</t>
  </si>
  <si>
    <t>이상복</t>
  </si>
  <si>
    <t>https://rnr.surveybox.kr/?pid=S16269h8ufyh&amp;grpid=list&amp;resid=1974&amp;fwid=S16269h8ufyhz56yr</t>
  </si>
  <si>
    <t>헨켈코리아(유)</t>
  </si>
  <si>
    <t>헨켈코리아</t>
  </si>
  <si>
    <t>김영미,장호준</t>
  </si>
  <si>
    <t>화학제품 외</t>
  </si>
  <si>
    <t>02-3279-1883</t>
  </si>
  <si>
    <t>충남 천안시 동남구 성남면 성남로 292 (용원리)</t>
  </si>
  <si>
    <t>강력거절</t>
  </si>
  <si>
    <t>김현재</t>
  </si>
  <si>
    <t>(주)보광</t>
  </si>
  <si>
    <t>접착제 및 젤라틴 제조업</t>
  </si>
  <si>
    <t>조영준</t>
  </si>
  <si>
    <t>https://rnr.surveybox.kr/?pid=S16269h8ufyh&amp;grpid=list&amp;resid=1982&amp;fwid=S16269h8ufyhz56yr</t>
  </si>
  <si>
    <t>(주)디에스단석</t>
  </si>
  <si>
    <t>디에스단석</t>
  </si>
  <si>
    <t>한승욱,김종완</t>
  </si>
  <si>
    <t>바이오디젤</t>
  </si>
  <si>
    <t>031-488-0721</t>
  </si>
  <si>
    <t>경기도 시흥시 협력로 165 (정왕동)</t>
  </si>
  <si>
    <t>https://rnr.surveybox.kr/?pid=S16269h8ufyh&amp;grpid=list&amp;resid=1986&amp;fwid=S16269h8ufyhz56yr</t>
  </si>
  <si>
    <t>(주)씨젠</t>
  </si>
  <si>
    <t>씨젠</t>
  </si>
  <si>
    <t>천종윤</t>
  </si>
  <si>
    <t>실험용시약제조및판매</t>
  </si>
  <si>
    <t>02-2240-0623</t>
  </si>
  <si>
    <t>서울 송파구 오금로 91 (방이동)</t>
  </si>
  <si>
    <t>재무팀(02-2240-4123)/월요일 재연락요망</t>
  </si>
  <si>
    <t>화학제품 도매업</t>
  </si>
  <si>
    <t>김지훈</t>
  </si>
  <si>
    <t>(주)메인텍</t>
  </si>
  <si>
    <t>C282_9</t>
  </si>
  <si>
    <t>김성철</t>
  </si>
  <si>
    <t>이창원</t>
  </si>
  <si>
    <t>이철</t>
  </si>
  <si>
    <t>이종화</t>
  </si>
  <si>
    <t>https://rnr.surveybox.kr/?pid=S16269h8ufyh&amp;grpid=list&amp;resid=2024&amp;fwid=S16269h8ufyhz56yr</t>
  </si>
  <si>
    <t>삼양화학공업(주)</t>
  </si>
  <si>
    <t>삼양화학공업</t>
  </si>
  <si>
    <t>이용대,권오신</t>
  </si>
  <si>
    <t>화공약품 제조와 판매</t>
  </si>
  <si>
    <t>02-3488-5400</t>
  </si>
  <si>
    <t>서울 서초구 반포대로27길 16 8층 (서초동,파크빌딩)</t>
  </si>
  <si>
    <t>pcyg78@samyangchem.com</t>
  </si>
  <si>
    <t>기타 기초무기화학물질 제조업</t>
  </si>
  <si>
    <t>043-240-7700</t>
  </si>
  <si>
    <t>김진철</t>
  </si>
  <si>
    <t>https://rnr.surveybox.kr/?pid=S16269h8ufyh&amp;grpid=list&amp;resid=2029&amp;fwid=S16269h8ufyhz56yr</t>
  </si>
  <si>
    <t>(주)엔켐</t>
  </si>
  <si>
    <t>엔켐</t>
  </si>
  <si>
    <t>오정강</t>
  </si>
  <si>
    <t>전해액</t>
  </si>
  <si>
    <t>041-568-9080</t>
  </si>
  <si>
    <t>충북 제천시 바이오밸리로 107 (왕암동)</t>
  </si>
  <si>
    <t>ecc@enchem.kr</t>
  </si>
  <si>
    <t>동인화학(주)</t>
  </si>
  <si>
    <t>김선경</t>
  </si>
  <si>
    <t>김판수</t>
  </si>
  <si>
    <t>식품 첨가물 제조업</t>
  </si>
  <si>
    <t>이진구</t>
  </si>
  <si>
    <t>김종협</t>
  </si>
  <si>
    <t>https://rnr.surveybox.kr/?pid=S16269h8ufyh&amp;grpid=list&amp;resid=2041&amp;fwid=S16269h8ufyhz56yr</t>
  </si>
  <si>
    <t>에스케이피아이씨글로벌(주)</t>
  </si>
  <si>
    <t>에스케이피아이씨글로벌</t>
  </si>
  <si>
    <t>임의준</t>
  </si>
  <si>
    <t>화학제품과 정밀화학제품, 기타 화학제품 및 부산물이나 원료의 수입, 제조, 저장, 수송, 판</t>
  </si>
  <si>
    <t>02-3787-1848</t>
  </si>
  <si>
    <t>울산 남구 용잠로 255 (고사동)</t>
  </si>
  <si>
    <t>https://rnr.surveybox.kr/?pid=S16269h8ufyh&amp;grpid=list&amp;resid=2044&amp;fwid=S16269h8ufyhz56yr</t>
  </si>
  <si>
    <t>동우화인켐(주)</t>
  </si>
  <si>
    <t>동우화인켐</t>
  </si>
  <si>
    <t>아키요시 요시로,라인호</t>
  </si>
  <si>
    <t>편광판, 터치센서, 반도체용 케미컬, LCD용 케미컬, 컬러필터, 고순도 알루미나</t>
  </si>
  <si>
    <t>031-659-4000</t>
  </si>
  <si>
    <t>전라북도 익산시 약촌로 132 (신흥동)</t>
  </si>
  <si>
    <t>이태훈</t>
  </si>
  <si>
    <t>김대영</t>
  </si>
  <si>
    <t>김동규</t>
  </si>
  <si>
    <t>https://rnr.surveybox.kr/?pid=S16269h8ufyh&amp;grpid=list&amp;resid=2058&amp;fwid=S16269h8ufyhz56yr</t>
  </si>
  <si>
    <t>(주)덕산테코피아</t>
  </si>
  <si>
    <t>덕산테코피아</t>
  </si>
  <si>
    <t>이수완</t>
  </si>
  <si>
    <t>전자부품 제조업</t>
  </si>
  <si>
    <t>041-903-9700</t>
  </si>
  <si>
    <t>충청남도 천안시 동남구 풍세면 풍세산단2로 39 (용정리)</t>
  </si>
  <si>
    <t>https://rnr.surveybox.kr/?pid=S16269h8ufyh&amp;grpid=list&amp;resid=2063&amp;fwid=S16269h8ufyhz56yr</t>
  </si>
  <si>
    <t>미원스페셜티케미칼(주)</t>
  </si>
  <si>
    <t>미원스페셜티케미칼</t>
  </si>
  <si>
    <t>김형웅,배원</t>
  </si>
  <si>
    <t>그 외 기타 분류 안된 화학제품 제조업</t>
  </si>
  <si>
    <t>063-260-1500</t>
  </si>
  <si>
    <t>전라북도 완주군 봉동읍 완주산단1로 167 (용암리)</t>
  </si>
  <si>
    <t>이경일</t>
  </si>
  <si>
    <t>충청남도 천안시 서북구 성거읍 성거길 112 (천흥리)</t>
  </si>
  <si>
    <t>김진동</t>
  </si>
  <si>
    <t>https://rnr.surveybox.kr/?pid=S16269h8ufyh&amp;grpid=list&amp;resid=2066&amp;fwid=S16269h8ufyhz56yr</t>
  </si>
  <si>
    <t>효성첨단소재(주)</t>
  </si>
  <si>
    <t>효성첨단소재</t>
  </si>
  <si>
    <t>조용수</t>
  </si>
  <si>
    <t>화학섬유,직물,수지</t>
  </si>
  <si>
    <t>02-707-6114</t>
  </si>
  <si>
    <t>서울 마포구 마포대로 119 (공덕동)</t>
  </si>
  <si>
    <t>https://rnr.surveybox.kr/?pid=S16269h8ufyh&amp;grpid=list&amp;resid=2067&amp;fwid=S16269h8ufyhz56yr</t>
  </si>
  <si>
    <t>효성티앤씨(주)</t>
  </si>
  <si>
    <t>효성티앤씨</t>
  </si>
  <si>
    <t>김치형</t>
  </si>
  <si>
    <t>화학섬유 제조업</t>
  </si>
  <si>
    <t>02-707-7000</t>
  </si>
  <si>
    <t>https://rnr.surveybox.kr/?pid=S16269h8ufyh&amp;grpid=list&amp;resid=2069&amp;fwid=S16269h8ufyhz56yr</t>
  </si>
  <si>
    <t>(주)티케이케미칼</t>
  </si>
  <si>
    <t>티케이케미칼</t>
  </si>
  <si>
    <t>이태우</t>
  </si>
  <si>
    <t>국내외 각종상품 수출입업</t>
  </si>
  <si>
    <t>02-2001-6000</t>
  </si>
  <si>
    <t>대구 북구 원대로 128 (침산동)</t>
  </si>
  <si>
    <t>내선번호 연결 안 됨</t>
  </si>
  <si>
    <t>경기 성남시 분당구 판교로 332 (삼평동)</t>
  </si>
  <si>
    <t>정철현</t>
  </si>
  <si>
    <t>합성섬유 제조업</t>
  </si>
  <si>
    <t>02-3406-0300</t>
  </si>
  <si>
    <t>서울 중구 동호로 310 (장충동2가)</t>
  </si>
  <si>
    <t>https://rnr.surveybox.kr/?pid=S16269h8ufyh&amp;grpid=list&amp;resid=2073&amp;fwid=S16269h8ufyhz56yr</t>
  </si>
  <si>
    <t>태광산업(주)</t>
  </si>
  <si>
    <t>태광산업</t>
  </si>
  <si>
    <t>정철현,조진환</t>
  </si>
  <si>
    <t>석유화학, 섬유제품</t>
  </si>
  <si>
    <t>통화연결 불량</t>
  </si>
  <si>
    <t>https://rnr.surveybox.kr/?pid=S16269h8ufyh&amp;grpid=list&amp;resid=2074&amp;fwid=S16269h8ufyhz56yr</t>
  </si>
  <si>
    <t>(주)휴비스</t>
  </si>
  <si>
    <t>휴비스</t>
  </si>
  <si>
    <t>신유동</t>
  </si>
  <si>
    <t>폴리에스테르 섬유 및 관련제품의 제조,가공,판매 및 수출입업</t>
  </si>
  <si>
    <t>02-2189-4567</t>
  </si>
  <si>
    <t>서울 강남구 학동로 343 (논현동,포바강남타워)</t>
  </si>
  <si>
    <t>담당부서 강력거절</t>
  </si>
  <si>
    <t>직물 도매업</t>
  </si>
  <si>
    <t>이종태</t>
  </si>
  <si>
    <t>박상원</t>
  </si>
  <si>
    <t>https://rnr.surveybox.kr/?pid=S16269h8ufyh&amp;grpid=list&amp;resid=2085&amp;fwid=S16269h8ufyhz56yr</t>
  </si>
  <si>
    <t>(주)유유제약</t>
  </si>
  <si>
    <t>1차000000</t>
  </si>
  <si>
    <t>유유제약</t>
  </si>
  <si>
    <t>유원상,박노용</t>
  </si>
  <si>
    <t>의약품 제조 사업</t>
  </si>
  <si>
    <t>02-6972-9037</t>
  </si>
  <si>
    <t>충북 제천시 바이오밸리1로 94 (왕암동)</t>
  </si>
  <si>
    <t>생명공학에 관련된 시약 제조 및 판매</t>
  </si>
  <si>
    <t>https://rnr.surveybox.kr/?pid=S16269h8ufyh&amp;grpid=list&amp;resid=2095&amp;fwid=S16269h8ufyhz56yr</t>
  </si>
  <si>
    <t>콜마비앤에이치(주)</t>
  </si>
  <si>
    <t>콜마비앤에이치</t>
  </si>
  <si>
    <t>윤여원,김병묵</t>
  </si>
  <si>
    <t>이 회사는 발행한 주권을 자본시장과 금융투자업에 관한 법률 (이하 자본</t>
  </si>
  <si>
    <t>044-860-4200</t>
  </si>
  <si>
    <t>세종 전의면 산단길 22-15 (관정리)</t>
  </si>
  <si>
    <t>류형선</t>
  </si>
  <si>
    <t>의약품, 원료의약품</t>
  </si>
  <si>
    <t>이재현</t>
  </si>
  <si>
    <t>https://rnr.surveybox.kr/?pid=S16269h8ufyh&amp;grpid=list&amp;resid=12377&amp;fwid=S16269h8ufyhz56yr</t>
  </si>
  <si>
    <t>한국조폐공사</t>
  </si>
  <si>
    <t>반장식</t>
  </si>
  <si>
    <t>인쇄,제지, 카드 및 소프트웨어개발공급</t>
  </si>
  <si>
    <t>대전 유성구 과학로 80-67 (가정동)</t>
  </si>
  <si>
    <t>상담원이라서담당부서직접통화불가</t>
  </si>
  <si>
    <t>김재철</t>
  </si>
  <si>
    <t>https://rnr.surveybox.kr/?pid=S16269h8ufyh&amp;grpid=list&amp;resid=2103&amp;fwid=S16269h8ufyhz56yr</t>
  </si>
  <si>
    <t>(주)대웅제약</t>
  </si>
  <si>
    <t>대웅제약</t>
  </si>
  <si>
    <t>전승호,이창재</t>
  </si>
  <si>
    <t>양약, 의료기기</t>
  </si>
  <si>
    <t>02-550-8800</t>
  </si>
  <si>
    <t>경기 화성시 향남읍 제약공단4길 35-14 (상신리)</t>
  </si>
  <si>
    <t>회계팀(02-550-8746)</t>
  </si>
  <si>
    <t>https://rnr.surveybox.kr/?pid=S16269h8ufyh&amp;grpid=list&amp;resid=2104&amp;fwid=S16269h8ufyhz56yr</t>
  </si>
  <si>
    <t>대웅바이오(주)</t>
  </si>
  <si>
    <t>대웅바이오</t>
  </si>
  <si>
    <t>진성곤</t>
  </si>
  <si>
    <t>의약품원료</t>
  </si>
  <si>
    <t>031-667-6788</t>
  </si>
  <si>
    <t>경기 화성시 향남읍 제약공단4길 35-9 (상신리)</t>
  </si>
  <si>
    <t>https://rnr.surveybox.kr/?pid=S16269h8ufyh&amp;grpid=list&amp;resid=14030&amp;fwid=S16269h8ufyhz56yr</t>
  </si>
  <si>
    <t>한국조세재정연구원</t>
  </si>
  <si>
    <t>조세정책 수단의 개발에 관한 연구</t>
  </si>
  <si>
    <t>044-414-2114</t>
  </si>
  <si>
    <t>세종 시청대로 336 (반곡동)</t>
  </si>
  <si>
    <t>jhpark4951@kipf.re.kr</t>
  </si>
  <si>
    <t>담당자 메일(담당자 부재,전달은 불가)</t>
  </si>
  <si>
    <t>https://rnr.surveybox.kr/?pid=S16269h8ufyh&amp;grpid=list&amp;resid=2111&amp;fwid=S16269h8ufyhz56yr</t>
  </si>
  <si>
    <t>(주)지씨셀</t>
  </si>
  <si>
    <t>지씨셀</t>
  </si>
  <si>
    <t>박제임스종은</t>
  </si>
  <si>
    <t>검체검사서비스, 세포치료제, 제대혈 보관외</t>
  </si>
  <si>
    <t>031-270-1397</t>
  </si>
  <si>
    <t>경기도 용인시 기흥구 이현로30번길 107 (보정동)</t>
  </si>
  <si>
    <t>https://rnr.surveybox.kr/?pid=S16269h8ufyh&amp;grpid=list&amp;resid=2112&amp;fwid=S16269h8ufyhz56yr</t>
  </si>
  <si>
    <t>에스케이바이오텍(주)</t>
  </si>
  <si>
    <t>에스케이바이오텍</t>
  </si>
  <si>
    <t>황근주</t>
  </si>
  <si>
    <t>의약 및 생명과학</t>
  </si>
  <si>
    <t>044-850-0979</t>
  </si>
  <si>
    <t>대전 유성구 엑스포로 325 (원촌동)</t>
  </si>
  <si>
    <t>의약품 제조업</t>
  </si>
  <si>
    <t>https://rnr.surveybox.kr/?pid=S16269h8ufyh&amp;grpid=list&amp;resid=2116&amp;fwid=S16269h8ufyhz56yr</t>
  </si>
  <si>
    <t>현대바이오랜드(주)</t>
  </si>
  <si>
    <t>현대바이오랜드</t>
  </si>
  <si>
    <t>이희준</t>
  </si>
  <si>
    <t>천연물을 이용한 의약품,화장품,기능성식품등의 원료제조 및 판매</t>
  </si>
  <si>
    <t>031-4919-6915</t>
  </si>
  <si>
    <t>충북 청주시 흥덕구 오송읍 오송생명2로 22 (연제리,현대바이오랜드 오송공장)</t>
  </si>
  <si>
    <t>https://rnr.surveybox.kr/?pid=S16269h8ufyh&amp;grpid=list&amp;resid=2117&amp;fwid=S16269h8ufyhz56yr</t>
  </si>
  <si>
    <t>(주)메디톡스</t>
  </si>
  <si>
    <t>메디톡스</t>
  </si>
  <si>
    <t>정현호</t>
  </si>
  <si>
    <t>메디톡신, Neuronox, Siax, 뉴라미스 외</t>
  </si>
  <si>
    <t>02-6901-5437</t>
  </si>
  <si>
    <t>충북 청주시 청원구 오창읍 각리1길 78 (각리)</t>
  </si>
  <si>
    <t>무역</t>
  </si>
  <si>
    <t>유인수</t>
  </si>
  <si>
    <t>의료기기 제조업</t>
  </si>
  <si>
    <t>https://rnr.surveybox.kr/?pid=S16269h8ufyh&amp;grpid=list&amp;resid=2130&amp;fwid=S16269h8ufyhz56yr</t>
  </si>
  <si>
    <t>(주)차바이오텍</t>
  </si>
  <si>
    <t>차바이오텍</t>
  </si>
  <si>
    <t>오상훈,이현정</t>
  </si>
  <si>
    <t xml:space="preserve">원 </t>
  </si>
  <si>
    <t>줄기세포 치료제 개발</t>
  </si>
  <si>
    <t>031-881-7417</t>
  </si>
  <si>
    <t>서울 강남구 도산대로 442 3층 (청담동,피엔폴루스)</t>
  </si>
  <si>
    <t>ysjk0128@chamc.co.kr</t>
  </si>
  <si>
    <t>정명준</t>
  </si>
  <si>
    <t>경기 김포시 월곶면 애기봉로409번길 50 (개곡리)</t>
  </si>
  <si>
    <t>이영준</t>
  </si>
  <si>
    <t>https://rnr.surveybox.kr/?pid=S16269h8ufyh&amp;grpid=list&amp;resid=2136&amp;fwid=S16269h8ufyhz56yr</t>
  </si>
  <si>
    <t>휴젤(주)</t>
  </si>
  <si>
    <t>휴젤</t>
  </si>
  <si>
    <t>손지훈,문형진,한선호</t>
  </si>
  <si>
    <t>보툴리눔 톡신 외</t>
  </si>
  <si>
    <t>033-255-3882</t>
  </si>
  <si>
    <t>강원 춘천시 신북읍 신북로 61-20 (율문리)</t>
  </si>
  <si>
    <t>김현수</t>
  </si>
  <si>
    <t>https://rnr.surveybox.kr/?pid=S16269h8ufyh&amp;grpid=list&amp;resid=2145&amp;fwid=S16269h8ufyhz56yr</t>
  </si>
  <si>
    <t>(주)파마리서치</t>
  </si>
  <si>
    <t>파마리서치</t>
  </si>
  <si>
    <t>강기석,김신규</t>
  </si>
  <si>
    <t>리쥬란, 콘쥬란, 자닥신</t>
  </si>
  <si>
    <t>031-8039-1500</t>
  </si>
  <si>
    <t>강원 강릉시 과학단지로 77-19 (대전동)</t>
  </si>
  <si>
    <t>김영주</t>
  </si>
  <si>
    <t>경기도 성남시 분당구 판교로 310 (삼평동)</t>
  </si>
  <si>
    <t>https://rnr.surveybox.kr/?pid=S16269h8ufyh&amp;grpid=list&amp;resid=2150&amp;fwid=S16269h8ufyhz56yr</t>
  </si>
  <si>
    <t>코오롱생명과학(주)</t>
  </si>
  <si>
    <t>코오롱생명과학</t>
  </si>
  <si>
    <t>김선진</t>
  </si>
  <si>
    <t>원료의약제품, 고분자응집제, 도료제</t>
  </si>
  <si>
    <t>02-3677-4804</t>
  </si>
  <si>
    <t>서울특별시 강서구 마곡동로 110 (마곡동)</t>
  </si>
  <si>
    <t>https://rnr.surveybox.kr/?pid=S16269h8ufyh&amp;grpid=list&amp;resid=2152&amp;fwid=S16269h8ufyhz56yr</t>
  </si>
  <si>
    <t>삼진제약(주)</t>
  </si>
  <si>
    <t>삼진제약</t>
  </si>
  <si>
    <t>최용주</t>
  </si>
  <si>
    <t>의약품 제조 및 매매업</t>
  </si>
  <si>
    <t>02-3140-0700</t>
  </si>
  <si>
    <t>서울 마포구 와우산로 121 (서교동)</t>
  </si>
  <si>
    <t>kyj10289@samjinpharm.co.kr</t>
  </si>
  <si>
    <t>회사메일/담당자에게 전달, 수출비중모름</t>
  </si>
  <si>
    <t>https://rnr.surveybox.kr/?pid=S16269h8ufyh&amp;grpid=list&amp;resid=14173&amp;fwid=S16269h8ufyhz56yr</t>
  </si>
  <si>
    <t>한국정보통신기술협회</t>
  </si>
  <si>
    <t>손승현</t>
  </si>
  <si>
    <t>학술연구용역, 정보통신시험인증 외</t>
  </si>
  <si>
    <t>031-724-0114</t>
  </si>
  <si>
    <t>경기도 성남시 분당구 분당로 47 (서현동)</t>
  </si>
  <si>
    <t>https://rnr.surveybox.kr/?pid=S16269h8ufyh&amp;grpid=list&amp;resid=2158&amp;fwid=S16269h8ufyhz56yr</t>
  </si>
  <si>
    <t>(주)태준제약</t>
  </si>
  <si>
    <t>태준제약</t>
  </si>
  <si>
    <t>이준엽,이태영</t>
  </si>
  <si>
    <t>위생약품, 의약품</t>
  </si>
  <si>
    <t>02-799-0072</t>
  </si>
  <si>
    <t>서울 용산구 대사관로31길 8 (한남동)</t>
  </si>
  <si>
    <t>jhchoi2@taejoon.co.kr</t>
  </si>
  <si>
    <t>담당자 메일 아님(메모부탁-오늘이나 내일 중 회신)</t>
  </si>
  <si>
    <t>https://rnr.surveybox.kr/?pid=S16269h8ufyh&amp;grpid=list&amp;resid=2159&amp;fwid=S16269h8ufyhz56yr</t>
  </si>
  <si>
    <t>(주)글락소스미스클라인</t>
  </si>
  <si>
    <t>글락소스미스클라인</t>
  </si>
  <si>
    <t>켐프턴로버트마이클</t>
  </si>
  <si>
    <t>의약제제품제조및무역업</t>
  </si>
  <si>
    <t>02-709-4114</t>
  </si>
  <si>
    <t>서울특별시 용산구 한강대로 92 (한강로2가)</t>
  </si>
  <si>
    <t>https://rnr.surveybox.kr/?pid=S16269h8ufyh&amp;grpid=list&amp;resid=2160&amp;fwid=S16269h8ufyhz56yr</t>
  </si>
  <si>
    <t>대한약품공업(주)</t>
  </si>
  <si>
    <t>대한약품공업</t>
  </si>
  <si>
    <t>이승영</t>
  </si>
  <si>
    <t>02-2678-8443</t>
  </si>
  <si>
    <t>서울 영등포구 선유로45길 3 (양평동4가)</t>
  </si>
  <si>
    <t>https://rnr.surveybox.kr/?pid=S16269h8ufyh&amp;grpid=list&amp;resid=14171&amp;fwid=S16269h8ufyhz56yr</t>
  </si>
  <si>
    <t>한국전자통신연구원</t>
  </si>
  <si>
    <t>방승찬</t>
  </si>
  <si>
    <t>방송, 통신, 미디어분야 연구개발</t>
  </si>
  <si>
    <t>042-860-6114</t>
  </si>
  <si>
    <t>대전광역시 유성구 가정로 218 (가정동)</t>
  </si>
  <si>
    <t>https://rnr.surveybox.kr/?pid=S16269h8ufyh&amp;grpid=list&amp;resid=2163&amp;fwid=S16269h8ufyhz56yr</t>
  </si>
  <si>
    <t>(주)종근당바이오</t>
  </si>
  <si>
    <t>종근당바이오</t>
  </si>
  <si>
    <t>이정진</t>
  </si>
  <si>
    <t>02-2194-0555</t>
  </si>
  <si>
    <t>서울특별시 서대문구 충정로 8 (충정로3가)</t>
  </si>
  <si>
    <t>https://rnr.surveybox.kr/?pid=S16269h8ufyh&amp;grpid=list&amp;resid=2164&amp;fwid=S16269h8ufyhz56yr</t>
  </si>
  <si>
    <t>(주)종근당</t>
  </si>
  <si>
    <t>종근당</t>
  </si>
  <si>
    <t>완제 의약품 제조업</t>
  </si>
  <si>
    <t>02-2194-0492</t>
  </si>
  <si>
    <t>서울 서대문구 충정로 8 (충정로3가)</t>
  </si>
  <si>
    <t>정문기</t>
  </si>
  <si>
    <t>의약용 약제품 제조업</t>
  </si>
  <si>
    <t>https://rnr.surveybox.kr/?pid=S16269h8ufyh&amp;grpid=list&amp;resid=2167&amp;fwid=S16269h8ufyhz56yr</t>
  </si>
  <si>
    <t>(주)동구바이오제약</t>
  </si>
  <si>
    <t>동구바이오제약</t>
  </si>
  <si>
    <t>조용준</t>
  </si>
  <si>
    <t>의약품의 제조 및 판매업</t>
  </si>
  <si>
    <t>02-2684-5421</t>
  </si>
  <si>
    <t>서울 송파구 법원로 114 B동 14층 (문정동,엠스테이트)</t>
  </si>
  <si>
    <t>yongjune.lee@dongkoo.co.kr</t>
  </si>
  <si>
    <t>https://rnr.surveybox.kr/?pid=S16269h8ufyh&amp;grpid=list&amp;resid=2168&amp;fwid=S16269h8ufyhz56yr</t>
  </si>
  <si>
    <t>아주약품(주)</t>
  </si>
  <si>
    <t>아주약품</t>
  </si>
  <si>
    <t>양약</t>
  </si>
  <si>
    <t>02-2630-0700</t>
  </si>
  <si>
    <t>서울 구로구 경인로 600 (신도림동)</t>
  </si>
  <si>
    <t>jgb03039@ajupharm.co.kr</t>
  </si>
  <si>
    <t>https://rnr.surveybox.kr/?pid=S16269h8ufyh&amp;grpid=list&amp;resid=2169&amp;fwid=S16269h8ufyhz56yr</t>
  </si>
  <si>
    <t>광동제약(주)</t>
  </si>
  <si>
    <t>광동제약</t>
  </si>
  <si>
    <t>최성원</t>
  </si>
  <si>
    <t>02-6006-7777</t>
  </si>
  <si>
    <t>서울 서초구 서초중앙로 85 (서초동)</t>
  </si>
  <si>
    <t>https://rnr.surveybox.kr/?pid=S16269h8ufyh&amp;grpid=list&amp;resid=2172&amp;fwid=S16269h8ufyhz56yr</t>
  </si>
  <si>
    <t>삼일제약(주)</t>
  </si>
  <si>
    <t>삼일제약</t>
  </si>
  <si>
    <t>허승범,김상진</t>
  </si>
  <si>
    <t>의약용, 화공약품 의약부외품 제조 및 판매업</t>
  </si>
  <si>
    <t>02-520-0300</t>
  </si>
  <si>
    <t>서울특별시 서초구 효령로 155 (방배동)</t>
  </si>
  <si>
    <t>https://rnr.surveybox.kr/?pid=S16269h8ufyh&amp;grpid=list&amp;resid=2173&amp;fwid=S16269h8ufyhz56yr</t>
  </si>
  <si>
    <t>한국프라임제약(주)</t>
  </si>
  <si>
    <t>한국프라임제약</t>
  </si>
  <si>
    <t>김대익,현병용</t>
  </si>
  <si>
    <t>062-233-1110</t>
  </si>
  <si>
    <t>광주광역시 동구 중앙로 211 (대인동)</t>
  </si>
  <si>
    <t>전화 거절</t>
  </si>
  <si>
    <t>https://rnr.surveybox.kr/?pid=S16269h8ufyh&amp;grpid=list&amp;resid=2174&amp;fwid=S16269h8ufyhz56yr</t>
  </si>
  <si>
    <t>아이큐어(주)</t>
  </si>
  <si>
    <t>아이큐어</t>
  </si>
  <si>
    <t>이영석</t>
  </si>
  <si>
    <t>의약품, 화장품 외</t>
  </si>
  <si>
    <t>02-6959-6909</t>
  </si>
  <si>
    <t>서울 강남구 봉은사로104길 10 (삼성동,아이큐어타워)</t>
  </si>
  <si>
    <t>https://rnr.surveybox.kr/?pid=S16269h8ufyh&amp;grpid=list&amp;resid=2177&amp;fwid=S16269h8ufyhz56yr</t>
  </si>
  <si>
    <t>부광약품(주)</t>
  </si>
  <si>
    <t>부광약품</t>
  </si>
  <si>
    <t>유희원,이우현</t>
  </si>
  <si>
    <t>의약품, 원료의약품, 의약외품 제조업 및 판매업</t>
  </si>
  <si>
    <t>02-828-8114</t>
  </si>
  <si>
    <t>서울 동작구 상도로 7 (대방동)</t>
  </si>
  <si>
    <t>https://rnr.surveybox.kr/?pid=S16269h8ufyh&amp;grpid=list&amp;resid=2178&amp;fwid=S16269h8ufyhz56yr</t>
  </si>
  <si>
    <t>(주)유한양행</t>
  </si>
  <si>
    <t>유한양행</t>
  </si>
  <si>
    <t>조욱제</t>
  </si>
  <si>
    <t>02-828-0181</t>
  </si>
  <si>
    <t>서울특별시 동작구 노량진로 74 (대방동)</t>
  </si>
  <si>
    <t>회사 리뉴얼 기간이라 통화불가</t>
  </si>
  <si>
    <t>https://rnr.surveybox.kr/?pid=S16269h8ufyh&amp;grpid=list&amp;resid=24174&amp;fwid=S16269h8ufyhz56yr</t>
  </si>
  <si>
    <t>한국전자기술연구원</t>
  </si>
  <si>
    <t>신희동</t>
  </si>
  <si>
    <t>첨단전자기술에 관한 연구개발</t>
  </si>
  <si>
    <t>031-789-7000</t>
  </si>
  <si>
    <t>경기도 성남시 분당구 새나리로 25 (야탑동)</t>
  </si>
  <si>
    <t>031-789-7782</t>
  </si>
  <si>
    <t>https://rnr.surveybox.kr/?pid=S16269h8ufyh&amp;grpid=list&amp;resid=2180&amp;fwid=S16269h8ufyhz56yr</t>
  </si>
  <si>
    <t>신신제약(주)</t>
  </si>
  <si>
    <t>신신제약</t>
  </si>
  <si>
    <t>이병기</t>
  </si>
  <si>
    <t>양약(파스)</t>
  </si>
  <si>
    <t>02-2030-1643</t>
  </si>
  <si>
    <t>세종 소정면 소정산단동로 9 (고등리)</t>
  </si>
  <si>
    <t>응답거절</t>
  </si>
  <si>
    <t>https://rnr.surveybox.kr/?pid=S16269h8ufyh&amp;grpid=list&amp;resid=2181&amp;fwid=S16269h8ufyhz56yr</t>
  </si>
  <si>
    <t>안국약품(주)</t>
  </si>
  <si>
    <t>안국약품</t>
  </si>
  <si>
    <t>원덕권</t>
  </si>
  <si>
    <t>완제 의약품</t>
  </si>
  <si>
    <t>02-3289-4226</t>
  </si>
  <si>
    <t>서울특별시 영등포구 시흥대로 613 (대림동)</t>
  </si>
  <si>
    <t>https://rnr.surveybox.kr/?pid=S16269h8ufyh&amp;grpid=list&amp;resid=2182&amp;fwid=S16269h8ufyhz56yr</t>
  </si>
  <si>
    <t>바이엘코리아(주)</t>
  </si>
  <si>
    <t>바이엘코리아</t>
  </si>
  <si>
    <t>린타링</t>
  </si>
  <si>
    <t>아스피린</t>
  </si>
  <si>
    <t>02-829-6764</t>
  </si>
  <si>
    <t>https://rnr.surveybox.kr/?pid=S16269h8ufyh&amp;grpid=list&amp;resid=2183&amp;fwid=S16269h8ufyhz56yr</t>
  </si>
  <si>
    <t>(주)한국얀센</t>
  </si>
  <si>
    <t>한국얀센</t>
  </si>
  <si>
    <t>황채리챈</t>
  </si>
  <si>
    <t>사람의 사용을 위한 처방이 필요한 특허의약품,화학약품의 제조 연구개발</t>
  </si>
  <si>
    <t>02-2094-4504</t>
  </si>
  <si>
    <t>서울특별시 용산구 한강대로 92 25층 (한강로2가,엘에스용산타워)</t>
  </si>
  <si>
    <t>박영근</t>
  </si>
  <si>
    <t>https://rnr.surveybox.kr/?pid=S16269h8ufyh&amp;grpid=list&amp;resid=2185&amp;fwid=S16269h8ufyhz56yr</t>
  </si>
  <si>
    <t>동국제약(주)</t>
  </si>
  <si>
    <t>동국제약</t>
  </si>
  <si>
    <t>송준호</t>
  </si>
  <si>
    <t>진단시약제조 및 수입판매업</t>
  </si>
  <si>
    <t>02-2191-9800</t>
  </si>
  <si>
    <t>서울특별시 강남구 영동대로 715 (청담동)</t>
  </si>
  <si>
    <t>11/3 휴무</t>
  </si>
  <si>
    <t>김홍숙</t>
  </si>
  <si>
    <t>https://rnr.surveybox.kr/?pid=S16269h8ufyh&amp;grpid=list&amp;resid=2190&amp;fwid=S16269h8ufyhz56yr</t>
  </si>
  <si>
    <t>삼천당제약(주)</t>
  </si>
  <si>
    <t>삼천당제약</t>
  </si>
  <si>
    <t>전인석</t>
  </si>
  <si>
    <t>031-350-7300</t>
  </si>
  <si>
    <t>경기 화성시 향남읍 제약공단2길 71 (상신리)</t>
  </si>
  <si>
    <t>https://rnr.surveybox.kr/?pid=S16269h8ufyh&amp;grpid=list&amp;resid=2191&amp;fwid=S16269h8ufyhz56yr</t>
  </si>
  <si>
    <t>(주)한국파마</t>
  </si>
  <si>
    <t>한국파마</t>
  </si>
  <si>
    <t>박은희</t>
  </si>
  <si>
    <t>의약품 제조 및 판매업</t>
  </si>
  <si>
    <t>031-3537-2913</t>
  </si>
  <si>
    <t>경기도 화성시 향남읍 제약공단3길 87 (상신리)</t>
  </si>
  <si>
    <t>관련내선번호 없음</t>
  </si>
  <si>
    <t>https://rnr.surveybox.kr/?pid=S16269h8ufyh&amp;grpid=list&amp;resid=2193&amp;fwid=S16269h8ufyhz56yr</t>
  </si>
  <si>
    <t>명인제약(주)</t>
  </si>
  <si>
    <t>명인제약</t>
  </si>
  <si>
    <t>이행명,고동규,김재혁</t>
  </si>
  <si>
    <t>02-587-9060</t>
  </si>
  <si>
    <t>경기 화성시 팔탄면 노하길 361-12 (노하리)</t>
  </si>
  <si>
    <t>https://rnr.surveybox.kr/?pid=S16269h8ufyh&amp;grpid=list&amp;resid=2194&amp;fwid=S16269h8ufyhz56yr</t>
  </si>
  <si>
    <t>태극제약(주)</t>
  </si>
  <si>
    <t>태극제약</t>
  </si>
  <si>
    <t>최승만,최연희</t>
  </si>
  <si>
    <t>02-3474-7761</t>
  </si>
  <si>
    <t>충남 부여군 초촌면 금백로 821 (응평리)</t>
  </si>
  <si>
    <t>https://rnr.surveybox.kr/?pid=S16269h8ufyh&amp;grpid=list&amp;resid=2195&amp;fwid=S16269h8ufyhz56yr</t>
  </si>
  <si>
    <t>경동제약(주)</t>
  </si>
  <si>
    <t>경동제약</t>
  </si>
  <si>
    <t>류기성,김경훈</t>
  </si>
  <si>
    <t>의약품제조 및 부동산임대</t>
  </si>
  <si>
    <t>02-570-6173</t>
  </si>
  <si>
    <t>경기도 화성시 양감면 제약단지로 224-3 (대양리)</t>
  </si>
  <si>
    <t>김우태</t>
  </si>
  <si>
    <t>https://rnr.surveybox.kr/?pid=S16269h8ufyh&amp;grpid=list&amp;resid=2199&amp;fwid=S16269h8ufyhz56yr</t>
  </si>
  <si>
    <t>하나제약(주)</t>
  </si>
  <si>
    <t>하나제약</t>
  </si>
  <si>
    <t>최태홍</t>
  </si>
  <si>
    <t>의약부외품 제조 판매</t>
  </si>
  <si>
    <t>031-353-5883</t>
  </si>
  <si>
    <t>경기 화성시 향남읍 제약단지로 13-39 (하길리)</t>
  </si>
  <si>
    <t>박재현</t>
  </si>
  <si>
    <t>경기 화성시 팔탄면 무하로 214 (하저리)</t>
  </si>
  <si>
    <t>의약품제조업</t>
  </si>
  <si>
    <t>https://rnr.surveybox.kr/?pid=S16269h8ufyh&amp;grpid=list&amp;resid=14180&amp;fwid=S16269h8ufyhz56yr</t>
  </si>
  <si>
    <t>한국전기연구원</t>
  </si>
  <si>
    <t>C311</t>
  </si>
  <si>
    <t>김남균</t>
  </si>
  <si>
    <t>과학기술분야정부출연연구기관등의 설립.운영 및 육성</t>
  </si>
  <si>
    <t>055-280-1114</t>
  </si>
  <si>
    <t>경상남도 창원시 성산구 전기의길 12 (성주동)</t>
  </si>
  <si>
    <t>https://rnr.surveybox.kr/?pid=S16269h8ufyh&amp;grpid=list&amp;resid=2213&amp;fwid=S16269h8ufyhz56yr</t>
  </si>
  <si>
    <t>현대약품(주)</t>
  </si>
  <si>
    <t>현대약품</t>
  </si>
  <si>
    <t>이상준</t>
  </si>
  <si>
    <t>양약, 식품, 의료용구</t>
  </si>
  <si>
    <t>02-2600-3926</t>
  </si>
  <si>
    <t>충남 천안시 동남구 풍세면 잔다리길 55 (남관리)</t>
  </si>
  <si>
    <t>20230009@myhdpharm.com</t>
  </si>
  <si>
    <t>김동진</t>
  </si>
  <si>
    <t>https://rnr.surveybox.kr/?pid=S16269h8ufyh&amp;grpid=list&amp;resid=2218&amp;fwid=S16269h8ufyhz56yr</t>
  </si>
  <si>
    <t>한국엠에스디(주)</t>
  </si>
  <si>
    <t>한국엠에스디</t>
  </si>
  <si>
    <t>알버트찬욱김</t>
  </si>
  <si>
    <t>의약제제품 제조업</t>
  </si>
  <si>
    <t>02-331-2000</t>
  </si>
  <si>
    <t>서울특별시 중구 한강대로 416 23층 (남대문로5가,서울스퀘어)</t>
  </si>
  <si>
    <t>담당부서 연결 불가</t>
  </si>
  <si>
    <t>https://rnr.surveybox.kr/?pid=S16269h8ufyh&amp;grpid=list&amp;resid=2221&amp;fwid=S16269h8ufyhz56yr</t>
  </si>
  <si>
    <t>신풍제약(주)</t>
  </si>
  <si>
    <t>신풍제약</t>
  </si>
  <si>
    <t>유제만</t>
  </si>
  <si>
    <t>양약, 자양강장제</t>
  </si>
  <si>
    <t>02-2189-3505</t>
  </si>
  <si>
    <t>경기 안산시 단원구 원시로 7 (목내동)</t>
  </si>
  <si>
    <t>이주형</t>
  </si>
  <si>
    <t>https://rnr.surveybox.kr/?pid=S16269h8ufyh&amp;grpid=list&amp;resid=2227&amp;fwid=S16269h8ufyhz56yr</t>
  </si>
  <si>
    <t>한림제약(주)</t>
  </si>
  <si>
    <t>한림제약</t>
  </si>
  <si>
    <t>김재윤,김정진</t>
  </si>
  <si>
    <t>양약, 건강보조식품</t>
  </si>
  <si>
    <t>02-3489-6000</t>
  </si>
  <si>
    <t>경기 용인시 처인구 영문로 2-27 (유방동)</t>
  </si>
  <si>
    <t>https://rnr.surveybox.kr/?pid=S16269h8ufyh&amp;grpid=list&amp;resid=2229&amp;fwid=S16269h8ufyhz56yr</t>
  </si>
  <si>
    <t>(주)녹십자웰빙</t>
  </si>
  <si>
    <t>녹십자웰빙</t>
  </si>
  <si>
    <t>의약품, 건강기능식품</t>
  </si>
  <si>
    <t>02-1577-5560</t>
  </si>
  <si>
    <t>서울특별시 영등포구 여의대로 108 33층 (여의도동,파크원타워2)</t>
  </si>
  <si>
    <t>gcwb@gccorp.com</t>
  </si>
  <si>
    <t>대표메일(담당자 전달은X)/수출사업 진행중</t>
  </si>
  <si>
    <t>https://rnr.surveybox.kr/?pid=S16269h8ufyh&amp;grpid=list&amp;resid=2230&amp;fwid=S16269h8ufyhz56yr</t>
  </si>
  <si>
    <t>삼아제약(주)</t>
  </si>
  <si>
    <t>삼아제약</t>
  </si>
  <si>
    <t>허준</t>
  </si>
  <si>
    <t>의약부의품 제조 및 판매업</t>
  </si>
  <si>
    <t>033-769-8400</t>
  </si>
  <si>
    <t>강원도 원주시 문막읍 동화공단로 49 (동화리)</t>
  </si>
  <si>
    <t>khkang@samapharm.co.kr</t>
  </si>
  <si>
    <t>재경팀(02-2056-7213)/수출여부모름</t>
  </si>
  <si>
    <t>02-579-6262</t>
  </si>
  <si>
    <t>https://rnr.surveybox.kr/?pid=S16269h8ufyh&amp;grpid=list&amp;resid=2236&amp;fwid=S16269h8ufyhz56yr</t>
  </si>
  <si>
    <t>에이치케이이노엔(주)</t>
  </si>
  <si>
    <t>에이치케이이노엔</t>
  </si>
  <si>
    <t>곽달원</t>
  </si>
  <si>
    <t>02-6740-2119</t>
  </si>
  <si>
    <t>충청북도 청주시 흥덕구 오송읍 오송생명2로 239 (만수리)</t>
  </si>
  <si>
    <t>https://rnr.surveybox.kr/?pid=S16269h8ufyh&amp;grpid=list&amp;resid=2237&amp;fwid=S16269h8ufyhz56yr</t>
  </si>
  <si>
    <t>동광제약(주)</t>
  </si>
  <si>
    <t>동광제약</t>
  </si>
  <si>
    <t>장만식</t>
  </si>
  <si>
    <t>02-7767-6412</t>
  </si>
  <si>
    <t>서울 중구 퇴계로 97 12층 (충무로1가,고려대연각센터빌딩)</t>
  </si>
  <si>
    <t>finance@dkpco.co.kr</t>
  </si>
  <si>
    <t>내선번호 6/수출여부모름</t>
  </si>
  <si>
    <t>https://rnr.surveybox.kr/?pid=S16269h8ufyh&amp;grpid=list&amp;resid=2238&amp;fwid=S16269h8ufyhz56yr</t>
  </si>
  <si>
    <t>(주)휴메딕스</t>
  </si>
  <si>
    <t>휴메딕스</t>
  </si>
  <si>
    <t>김진환</t>
  </si>
  <si>
    <t>070-7492-5600</t>
  </si>
  <si>
    <t>경기도 성남시 수정구 창업로 17 A동 6층 603호 (시흥동,판교 아이스퀘어)</t>
  </si>
  <si>
    <t>김철주</t>
  </si>
  <si>
    <t>https://rnr.surveybox.kr/?pid=S16269h8ufyh&amp;grpid=list&amp;resid=15154&amp;fwid=S16269h8ufyhz56yr</t>
  </si>
  <si>
    <t>한국전기안전공사</t>
  </si>
  <si>
    <t>박지현</t>
  </si>
  <si>
    <t>전기안전에 관한 조사,연구</t>
  </si>
  <si>
    <t>전라북도 완주군 이서면 안전로 111 (갈산리)</t>
  </si>
  <si>
    <t>ARS(내선번호 없음)</t>
  </si>
  <si>
    <t>https://rnr.surveybox.kr/?pid=S16269h8ufyh&amp;grpid=list&amp;resid=2241&amp;fwid=S16269h8ufyhz56yr</t>
  </si>
  <si>
    <t>동아에스티(주)</t>
  </si>
  <si>
    <t>동아에스티</t>
  </si>
  <si>
    <t>김민영</t>
  </si>
  <si>
    <t>02-920-8168</t>
  </si>
  <si>
    <t>서울 동대문구 천호대로 64 (용두동)</t>
  </si>
  <si>
    <t>sjyoon@donga.co.kr</t>
  </si>
  <si>
    <t>지금 당장은 회신불가, 마감 전까지 최대한 보내준다고 함</t>
  </si>
  <si>
    <t>https://rnr.surveybox.kr/?pid=S16269h8ufyh&amp;grpid=list&amp;resid=2243&amp;fwid=S16269h8ufyhz56yr</t>
  </si>
  <si>
    <t>국제약품(주)</t>
  </si>
  <si>
    <t>국제약품</t>
  </si>
  <si>
    <t>남영우,남태훈,안재만</t>
  </si>
  <si>
    <t>031-7819-0819</t>
  </si>
  <si>
    <t>경기 성남시 분당구 야탑로 96-8 (야탑동)</t>
  </si>
  <si>
    <t>https://rnr.surveybox.kr/?pid=S16269h8ufyh&amp;grpid=list&amp;resid=2244&amp;fwid=S16269h8ufyhz56yr</t>
  </si>
  <si>
    <t>한국화이자제약(주)</t>
  </si>
  <si>
    <t>한국화이자제약</t>
  </si>
  <si>
    <t>오동욱</t>
  </si>
  <si>
    <t>원료의약품및완제의약품제조</t>
  </si>
  <si>
    <t>02-317-2114</t>
  </si>
  <si>
    <t>서울특별시 중구 퇴계로 100 5층, 6층 (회현동2가,스테이트타워남산)</t>
  </si>
  <si>
    <t>Kyoung-Bin.Lee@pfizer.com</t>
  </si>
  <si>
    <t>https://rnr.surveybox.kr/?pid=S16269h8ufyh&amp;grpid=list&amp;resid=2246&amp;fwid=S16269h8ufyhz56yr</t>
  </si>
  <si>
    <t>대원제약(주)</t>
  </si>
  <si>
    <t>대원제약</t>
  </si>
  <si>
    <t>백승호,백승열</t>
  </si>
  <si>
    <t>02-2204-7000</t>
  </si>
  <si>
    <t>서울 성동구 천호대로 386 (용답동)</t>
  </si>
  <si>
    <t>https://rnr.surveybox.kr/?pid=S16269h8ufyh&amp;grpid=list&amp;resid=2247&amp;fwid=S16269h8ufyhz56yr</t>
  </si>
  <si>
    <t>보령(주)</t>
  </si>
  <si>
    <t>보령</t>
  </si>
  <si>
    <t>장다니엘두현,김정균</t>
  </si>
  <si>
    <t>02-740-4173</t>
  </si>
  <si>
    <t>서울 종로구 창경궁로 136 (원남동)</t>
  </si>
  <si>
    <t>https://rnr.surveybox.kr/?pid=S16269h8ufyh&amp;grpid=list&amp;resid=2248&amp;fwid=S16269h8ufyhz56yr</t>
  </si>
  <si>
    <t>일양약품(주)</t>
  </si>
  <si>
    <t>일양약품</t>
  </si>
  <si>
    <t>김동연,정유석</t>
  </si>
  <si>
    <t>02-570-3810</t>
  </si>
  <si>
    <t>경기 용인시 기흥구 하갈로 110 (하갈동)</t>
  </si>
  <si>
    <t>jhyu@ilyang.co.kr</t>
  </si>
  <si>
    <t>https://rnr.surveybox.kr/?pid=S16269h8ufyh&amp;grpid=list&amp;resid=2249&amp;fwid=S16269h8ufyhz56yr</t>
  </si>
  <si>
    <t>동성제약(주)</t>
  </si>
  <si>
    <t>동성제약</t>
  </si>
  <si>
    <t>이양구</t>
  </si>
  <si>
    <t>완제의약품</t>
  </si>
  <si>
    <t>02-6911-3600</t>
  </si>
  <si>
    <t>서울 도봉구 도봉로 683 (방학동)</t>
  </si>
  <si>
    <t>https://rnr.surveybox.kr/?pid=S16269h8ufyh&amp;grpid=list&amp;resid=2253&amp;fwid=S16269h8ufyhz56yr</t>
  </si>
  <si>
    <t>코오롱제약(주)</t>
  </si>
  <si>
    <t>코오롱제약</t>
  </si>
  <si>
    <t>전재광,김선진</t>
  </si>
  <si>
    <t>의약품의 제조 및 판매</t>
  </si>
  <si>
    <t>02-2120-8300</t>
  </si>
  <si>
    <t>경기 과천시 코오롱로 11 (별양동)</t>
  </si>
  <si>
    <t>성대영</t>
  </si>
  <si>
    <t>https://rnr.surveybox.kr/?pid=S16269h8ufyh&amp;grpid=list&amp;resid=2255&amp;fwid=S16269h8ufyhz56yr</t>
  </si>
  <si>
    <t>알보젠코리아(주)</t>
  </si>
  <si>
    <t>알보젠코리아</t>
  </si>
  <si>
    <t>이준수,임희균</t>
  </si>
  <si>
    <t>의약품, 화공약품, 의료기구 및 위생재료의 제조 판매, 수출입</t>
  </si>
  <si>
    <t>02-2047-7700</t>
  </si>
  <si>
    <t>서울 영등포구 국제금융로 10 13층 (여의도동,서울국제금융센터투아이에프씨동)</t>
  </si>
  <si>
    <t>https://rnr.surveybox.kr/?pid=S16269h8ufyh&amp;grpid=list&amp;resid=2256&amp;fwid=S16269h8ufyhz56yr</t>
  </si>
  <si>
    <t>환인제약(주)</t>
  </si>
  <si>
    <t>환인제약</t>
  </si>
  <si>
    <t>이광식,이원범</t>
  </si>
  <si>
    <t>의약품(신경정신질환치료제,소화기관용제 등)</t>
  </si>
  <si>
    <t>02-405-3000</t>
  </si>
  <si>
    <t>서울 송파구 법원로6길 11 (문정동,환인빌딩)</t>
  </si>
  <si>
    <t>김기옥</t>
  </si>
  <si>
    <t>https://rnr.surveybox.kr/?pid=S16269h8ufyh&amp;grpid=list&amp;resid=2258&amp;fwid=S16269h8ufyhz56yr</t>
  </si>
  <si>
    <t>영진약품(주)</t>
  </si>
  <si>
    <t>영진약품</t>
  </si>
  <si>
    <t>이기수</t>
  </si>
  <si>
    <t>의약품 및 동원료와 화공약품의 제조업, 소분업 및 판매업</t>
  </si>
  <si>
    <t>02-2041-8200</t>
  </si>
  <si>
    <t>서울특별시 송파구 올림픽로35다길 13 (신천동)</t>
  </si>
  <si>
    <t>https://rnr.surveybox.kr/?pid=S16269h8ufyh&amp;grpid=list&amp;resid=2259&amp;fwid=S16269h8ufyhz56yr</t>
  </si>
  <si>
    <t>에이프로젠바이오로직스(주)</t>
  </si>
  <si>
    <t>에이프로젠바이오로직스</t>
  </si>
  <si>
    <t>김정출,이승호</t>
  </si>
  <si>
    <t>유용한 유전자 개발 및 판매</t>
  </si>
  <si>
    <t>02-561-4011</t>
  </si>
  <si>
    <t>서울 송파구 오금로19길 6 301호 (방이동,강호빌딩)</t>
  </si>
  <si>
    <t>cjpyo@aprogen.com</t>
  </si>
  <si>
    <t>내선3(회계관리)</t>
  </si>
  <si>
    <t>https://rnr.surveybox.kr/?pid=S16269h8ufyh&amp;grpid=list&amp;resid=2261&amp;fwid=S16269h8ufyhz56yr</t>
  </si>
  <si>
    <t>한독</t>
  </si>
  <si>
    <t>김영진,백진기,김영</t>
  </si>
  <si>
    <t>의약품,의료기기,건강기능식품 등</t>
  </si>
  <si>
    <t>02-527-5298</t>
  </si>
  <si>
    <t>서울 강남구 테헤란로 132 (역삼동)</t>
  </si>
  <si>
    <t>https://rnr.surveybox.kr/?pid=S16269h8ufyh&amp;grpid=list&amp;resid=2262&amp;fwid=S16269h8ufyhz56yr</t>
  </si>
  <si>
    <t>한국오츠카제약(주)</t>
  </si>
  <si>
    <t>한국오츠카제약</t>
  </si>
  <si>
    <t>문성호</t>
  </si>
  <si>
    <t>의약품 외</t>
  </si>
  <si>
    <t>02-3287-9000</t>
  </si>
  <si>
    <t>서울특별시 강남구 역삼로 226 (역삼동)</t>
  </si>
  <si>
    <t>https://rnr.surveybox.kr/?pid=S16269h8ufyh&amp;grpid=list&amp;resid=14044&amp;fwid=S16269h8ufyhz56yr</t>
  </si>
  <si>
    <t>한국재료연구원</t>
  </si>
  <si>
    <t>이정환</t>
  </si>
  <si>
    <t>소재기술 관련 연구개발, 시험평가, 기술지원</t>
  </si>
  <si>
    <t>055-280-3000</t>
  </si>
  <si>
    <t>경상남도 창원시 성산구 창원대로 797 (상남동)</t>
  </si>
  <si>
    <t>공공기관이라 자금지원은 정부에서 받는다고 함</t>
  </si>
  <si>
    <t>서울 서초구 바우뫼로27길 2 (양재동)</t>
  </si>
  <si>
    <t>홍준표</t>
  </si>
  <si>
    <t>김동필</t>
  </si>
  <si>
    <t>https://rnr.surveybox.kr/?pid=S16269h8ufyh&amp;grpid=list&amp;resid=2270&amp;fwid=S16269h8ufyhz56yr</t>
  </si>
  <si>
    <t>코아스템켐온(주)</t>
  </si>
  <si>
    <t>코아스템켐온</t>
  </si>
  <si>
    <t>양길안</t>
  </si>
  <si>
    <t>의약품(뉴로나타알주)</t>
  </si>
  <si>
    <t>02-497-3711</t>
  </si>
  <si>
    <t>경기 성남시 분당구 판교로255번길 24 (삼평동)</t>
  </si>
  <si>
    <t>https://rnr.surveybox.kr/?pid=S16269h8ufyh&amp;grpid=list&amp;resid=2271&amp;fwid=S16269h8ufyhz56yr</t>
  </si>
  <si>
    <t>신일제약(주)</t>
  </si>
  <si>
    <t>신일제약</t>
  </si>
  <si>
    <t>홍재현</t>
  </si>
  <si>
    <t>043-722-3300</t>
  </si>
  <si>
    <t>충북 충주시 앙성면 복상골길 28 (본평리)</t>
  </si>
  <si>
    <t>https://rnr.surveybox.kr/?pid=S16269h8ufyh&amp;grpid=list&amp;resid=2272&amp;fwid=S16269h8ufyhz56yr</t>
  </si>
  <si>
    <t>(주)녹십자</t>
  </si>
  <si>
    <t>녹십자</t>
  </si>
  <si>
    <t>허은철</t>
  </si>
  <si>
    <t>의약품(혈액제제, 백신제제, OTC 외)</t>
  </si>
  <si>
    <t>031-260-9300</t>
  </si>
  <si>
    <t>경기 용인시 기흥구 이현로30번길 107 1층 (보정동)</t>
  </si>
  <si>
    <t>김철준</t>
  </si>
  <si>
    <t>https://rnr.surveybox.kr/?pid=S16269h8ufyh&amp;grpid=list&amp;resid=15355&amp;fwid=S16269h8ufyhz56yr</t>
  </si>
  <si>
    <t>한국장애인고용공단</t>
  </si>
  <si>
    <t>조향현</t>
  </si>
  <si>
    <t>장애인고용촉진재단</t>
  </si>
  <si>
    <t>031-728-7001</t>
  </si>
  <si>
    <t>경기도 성남시 분당구 구미로173번길 59 (구미동)</t>
  </si>
  <si>
    <t>담당자나 부서 확인안되어서 메일 거절</t>
  </si>
  <si>
    <t>https://rnr.surveybox.kr/?pid=S16269h8ufyh&amp;grpid=list&amp;resid=2277&amp;fwid=S16269h8ufyhz56yr</t>
  </si>
  <si>
    <t>한올바이오파마(주)</t>
  </si>
  <si>
    <t>한올바이오파마</t>
  </si>
  <si>
    <t>정승원,박수진</t>
  </si>
  <si>
    <t>의약품,의약품외품,수의약품,화공약품,농예약품의 제조및 동 판매업</t>
  </si>
  <si>
    <t>042-932-5997</t>
  </si>
  <si>
    <t>대전광역시 대덕구 상서당1길 43 (상서동)</t>
  </si>
  <si>
    <t>https://rnr.surveybox.kr/?pid=S16269h8ufyh&amp;grpid=list&amp;resid=2278&amp;fwid=S16269h8ufyhz56yr</t>
  </si>
  <si>
    <t>한국유나이티드제약(주)</t>
  </si>
  <si>
    <t>한국유나이티드제약</t>
  </si>
  <si>
    <t>강덕영,강원호</t>
  </si>
  <si>
    <t>의약품제조</t>
  </si>
  <si>
    <t>044-862-5030</t>
  </si>
  <si>
    <t>세종 전동면 노장공단길 25-23 (노장리)</t>
  </si>
  <si>
    <t>경기도 과천시 과천대로7길 38 (갈현동)</t>
  </si>
  <si>
    <t>https://rnr.surveybox.kr/?pid=S16269h8ufyh&amp;grpid=list&amp;resid=2281&amp;fwid=S16269h8ufyhz56yr</t>
  </si>
  <si>
    <t>(주)경보제약</t>
  </si>
  <si>
    <t>경보제약</t>
  </si>
  <si>
    <t>의약품 원료 합성 판매, 약품 제조 판매</t>
  </si>
  <si>
    <t>041-420-0500</t>
  </si>
  <si>
    <t>충청남도 아산시 실옥로 174 (실옥동)</t>
  </si>
  <si>
    <t>https://rnr.surveybox.kr/?pid=S16269h8ufyh&amp;grpid=list&amp;resid=2282&amp;fwid=S16269h8ufyhz56yr</t>
  </si>
  <si>
    <t>건일제약(주)</t>
  </si>
  <si>
    <t>건일제약</t>
  </si>
  <si>
    <t>이한국</t>
  </si>
  <si>
    <t>각종 내외약품 판매업</t>
  </si>
  <si>
    <t>041-580-5800</t>
  </si>
  <si>
    <t>충청남도 천안시 서북구 직산읍 거리막길 33 (군서리)</t>
  </si>
  <si>
    <t>https://rnr.surveybox.kr/?pid=S16269h8ufyh&amp;grpid=list&amp;resid=2283&amp;fwid=S16269h8ufyhz56yr</t>
  </si>
  <si>
    <t>유니메드제약(주)</t>
  </si>
  <si>
    <t>유니메드제약</t>
  </si>
  <si>
    <t>김건남</t>
  </si>
  <si>
    <t>02-2240-5233</t>
  </si>
  <si>
    <t>충남 아산시 실옥로 110-27 (실옥동)</t>
  </si>
  <si>
    <t>이정우</t>
  </si>
  <si>
    <t>김석진</t>
  </si>
  <si>
    <t>윤석준</t>
  </si>
  <si>
    <t>박재원</t>
  </si>
  <si>
    <t>한상철</t>
  </si>
  <si>
    <t>https://rnr.surveybox.kr/?pid=S16269h8ufyh&amp;grpid=list&amp;resid=2298&amp;fwid=S16269h8ufyhz56yr</t>
  </si>
  <si>
    <t>(주)바이넥스</t>
  </si>
  <si>
    <t>바이넥스</t>
  </si>
  <si>
    <t>이혁종</t>
  </si>
  <si>
    <t>032-850-3240</t>
  </si>
  <si>
    <t>부산 사하구 다대로 368-3 (장림동)</t>
  </si>
  <si>
    <t>https://rnr.surveybox.kr/?pid=S16269h8ufyh&amp;grpid=list&amp;resid=2299&amp;fwid=S16269h8ufyhz56yr</t>
  </si>
  <si>
    <t>대우제약(주)</t>
  </si>
  <si>
    <t>대우제약</t>
  </si>
  <si>
    <t>지용훈</t>
  </si>
  <si>
    <t>051-204-3831</t>
  </si>
  <si>
    <t>부산 사하구 다대로 153 (신평동)</t>
  </si>
  <si>
    <t>https://rnr.surveybox.kr/?pid=S16269h8ufyh&amp;grpid=list&amp;resid=2303&amp;fwid=S16269h8ufyhz56yr</t>
  </si>
  <si>
    <t>(주)제뉴원사이언스</t>
  </si>
  <si>
    <t>제뉴원사이언스</t>
  </si>
  <si>
    <t>1. 의약품· 제조 및 판매</t>
  </si>
  <si>
    <t>02-2059-2823</t>
  </si>
  <si>
    <t>서울특별시 중구 세종대로 39 5층 (남대문로4가,대한서울상공회의소)</t>
  </si>
  <si>
    <t>의약품, 수의약품의 개발 및 제조, 도소매, 무역업</t>
  </si>
  <si>
    <t>https://rnr.surveybox.kr/?pid=S16269h8ufyh&amp;grpid=list&amp;resid=2306&amp;fwid=S16269h8ufyhz56yr</t>
  </si>
  <si>
    <t>일동제약(주)</t>
  </si>
  <si>
    <t>일동제약</t>
  </si>
  <si>
    <t>윤웅섭</t>
  </si>
  <si>
    <t>의약, 자양강장제</t>
  </si>
  <si>
    <t>02-526-3265</t>
  </si>
  <si>
    <t>https://rnr.surveybox.kr/?pid=S16269h8ufyh&amp;grpid=list&amp;resid=2310&amp;fwid=S16269h8ufyhz56yr</t>
  </si>
  <si>
    <t>(주)휴온스</t>
  </si>
  <si>
    <t>휴온스</t>
  </si>
  <si>
    <t>송수영,윤상배</t>
  </si>
  <si>
    <t>정제, 주사제, 점안액 등 완제의약품</t>
  </si>
  <si>
    <t>02-854-4700</t>
  </si>
  <si>
    <t>경기도 성남시 수정구 창업로 17 A동 8층 (시흥동,판교 아이스퀘어)</t>
  </si>
  <si>
    <t>정용진</t>
  </si>
  <si>
    <t>(주)동방</t>
  </si>
  <si>
    <t>임현순</t>
  </si>
  <si>
    <t>https://rnr.surveybox.kr/?pid=S16269h8ufyh&amp;grpid=list&amp;resid=2336&amp;fwid=S16269h8ufyhz56yr</t>
  </si>
  <si>
    <t>바디텍메드(주)</t>
  </si>
  <si>
    <t>바디텍메드</t>
  </si>
  <si>
    <t>최의열</t>
  </si>
  <si>
    <t>의약품 및 의료장비등</t>
  </si>
  <si>
    <t>033-243-1400</t>
  </si>
  <si>
    <t>강원 춘천시 동내면 거두단지1길 43 (거두리)</t>
  </si>
  <si>
    <t>https://rnr.surveybox.kr/?pid=S16269h8ufyh&amp;grpid=list&amp;resid=2340&amp;fwid=S16269h8ufyhz56yr</t>
  </si>
  <si>
    <t>(주)바이오노트</t>
  </si>
  <si>
    <t>바이오노트</t>
  </si>
  <si>
    <t>조병기</t>
  </si>
  <si>
    <t>인체, 동물용진단시약, 치료제개발및제조업</t>
  </si>
  <si>
    <t>070-4066-6103</t>
  </si>
  <si>
    <t>경기도 화성시 삼성1로4길 22 (석우동)</t>
  </si>
  <si>
    <t>(주)파인텍</t>
  </si>
  <si>
    <t>마스크</t>
  </si>
  <si>
    <t>김윤기</t>
  </si>
  <si>
    <t>의료용품 및 기타 의약 관련제품 제조업</t>
  </si>
  <si>
    <t>https://rnr.surveybox.kr/?pid=S16269h8ufyh&amp;grpid=list&amp;resid=2344&amp;fwid=S16269h8ufyhz56yr</t>
  </si>
  <si>
    <t>(주)시지바이오</t>
  </si>
  <si>
    <t>시지바이오</t>
  </si>
  <si>
    <t>유현승</t>
  </si>
  <si>
    <t>조직가공처리업</t>
  </si>
  <si>
    <t>02-550-8300</t>
  </si>
  <si>
    <t>서울 용산구 이태원로 211 3층 (한남동)</t>
  </si>
  <si>
    <t>https://rnr.surveybox.kr/?pid=S16269h8ufyh&amp;grpid=list&amp;resid=2350&amp;fwid=S16269h8ufyhz56yr</t>
  </si>
  <si>
    <t>(주)한국애보트진단</t>
  </si>
  <si>
    <t>한국애보트진단</t>
  </si>
  <si>
    <t>정재호</t>
  </si>
  <si>
    <t>인체, 동물용 진단시약, 원료 및 보조시약, 연구용 시약 제조업</t>
  </si>
  <si>
    <t>031-899-2807</t>
  </si>
  <si>
    <t>경기도 용인시 기흥구 보라하갈로 65 (하갈동)</t>
  </si>
  <si>
    <t>사공영희</t>
  </si>
  <si>
    <t>김원일</t>
  </si>
  <si>
    <t>https://rnr.surveybox.kr/?pid=S16269h8ufyh&amp;grpid=list&amp;resid=2362&amp;fwid=S16269h8ufyhz56yr</t>
  </si>
  <si>
    <t>(주)오상헬스케어</t>
  </si>
  <si>
    <t>오상헬스케어</t>
  </si>
  <si>
    <t>홍승억</t>
  </si>
  <si>
    <t>의료기기 제조 및 판매</t>
  </si>
  <si>
    <t>031-460-0300</t>
  </si>
  <si>
    <t>경기도 안양시 동안구 안양천동로 132 (호계동)</t>
  </si>
  <si>
    <t>김경진</t>
  </si>
  <si>
    <t>의료용품 및 기타 의약관련제품 제조업</t>
  </si>
  <si>
    <t>유재훈</t>
  </si>
  <si>
    <t>이태희</t>
  </si>
  <si>
    <t>https://rnr.surveybox.kr/?pid=S16269h8ufyh&amp;grpid=list&amp;resid=2378&amp;fwid=S16269h8ufyhz56yr</t>
  </si>
  <si>
    <t>(주)흥아</t>
  </si>
  <si>
    <t>흥아</t>
  </si>
  <si>
    <t>정성원</t>
  </si>
  <si>
    <t>타이어 외</t>
  </si>
  <si>
    <t>055-371-3737</t>
  </si>
  <si>
    <t>경남 양산시 어실로 77 (유산동)</t>
  </si>
  <si>
    <t>https://rnr.surveybox.kr/?pid=S16269h8ufyh&amp;grpid=list&amp;resid=2379&amp;fwid=S16269h8ufyhz56yr</t>
  </si>
  <si>
    <t>(주)넥센</t>
  </si>
  <si>
    <t>넥센</t>
  </si>
  <si>
    <t>강병중,강호찬,배중열</t>
  </si>
  <si>
    <t>TUBE, SOLID, CMB 외</t>
  </si>
  <si>
    <t>055-333-0771</t>
  </si>
  <si>
    <t>경남 김해시 김해대로 2595 (안동)</t>
  </si>
  <si>
    <t>타이어 제조업</t>
  </si>
  <si>
    <t>김용화</t>
  </si>
  <si>
    <t>https://rnr.surveybox.kr/?pid=S16269h8ufyh&amp;grpid=list&amp;resid=2385&amp;fwid=S16269h8ufyhz56yr</t>
  </si>
  <si>
    <t>동아타이어공업(주)</t>
  </si>
  <si>
    <t>동아타이어공업</t>
  </si>
  <si>
    <t>김상헌,황덕환</t>
  </si>
  <si>
    <t>자동차타이어,튜브,후랩 제조및 판매업</t>
  </si>
  <si>
    <t>055-370-7734</t>
  </si>
  <si>
    <t>경상남도 양산시 유산공단11길 11 (유산동)</t>
  </si>
  <si>
    <t>https://rnr.surveybox.kr/?pid=S16269h8ufyh&amp;grpid=list&amp;resid=21695&amp;fwid=S16269h8ufyhz56yr</t>
  </si>
  <si>
    <t>한국자동차연구원</t>
  </si>
  <si>
    <t>나승식</t>
  </si>
  <si>
    <t>자동차 산업에 관련된 생산기술에 필요한 지식과 기술을 창조개발</t>
  </si>
  <si>
    <t>041-559-3308</t>
  </si>
  <si>
    <t>충청남도 천안시 동남구 풍세면 풍세로 303 (용정리)</t>
  </si>
  <si>
    <t>gylee@katech.re.kr</t>
  </si>
  <si>
    <t>041-559-5943</t>
  </si>
  <si>
    <t>타이어및튜브</t>
  </si>
  <si>
    <t>C261</t>
  </si>
  <si>
    <t>https://rnr.surveybox.kr/?pid=S16269h8ufyh&amp;grpid=list&amp;resid=2395&amp;fwid=S16269h8ufyhz56yr</t>
  </si>
  <si>
    <t>동일고무벨트(주)</t>
  </si>
  <si>
    <t>동일고무벨트</t>
  </si>
  <si>
    <t>이윤환</t>
  </si>
  <si>
    <t>전동벨트, 고무벨트 등</t>
  </si>
  <si>
    <t>051-520-9114</t>
  </si>
  <si>
    <t>부산광역시 금정구 공단동로55번길 28 (금사동)</t>
  </si>
  <si>
    <t>신뢰할수 없음</t>
  </si>
  <si>
    <t>자동차부품</t>
  </si>
  <si>
    <t>이종석</t>
  </si>
  <si>
    <t>정상희</t>
  </si>
  <si>
    <t>김건우</t>
  </si>
  <si>
    <t>자동차 부품의 제조 및 판매업</t>
  </si>
  <si>
    <t>https://rnr.surveybox.kr/?pid=S16269h8ufyh&amp;grpid=list&amp;resid=2426&amp;fwid=S16269h8ufyhz56yr</t>
  </si>
  <si>
    <t>(주)대흥알앤티</t>
  </si>
  <si>
    <t>대흥알앤티</t>
  </si>
  <si>
    <t>송영수,김낙환</t>
  </si>
  <si>
    <t>055-345-6319</t>
  </si>
  <si>
    <t>경남 김해시 진례면 서부로436번길 70-25 (청천리)</t>
  </si>
  <si>
    <t>자동차부품 제조업</t>
  </si>
  <si>
    <t>고무제품 제조업</t>
  </si>
  <si>
    <t>두성산업(주)</t>
  </si>
  <si>
    <t>산업용 유리제품 제조업</t>
  </si>
  <si>
    <t>https://rnr.surveybox.kr/?pid=S16269h8ufyh&amp;grpid=list&amp;resid=2445&amp;fwid=S16269h8ufyhz56yr</t>
  </si>
  <si>
    <t>(주)화승케미칼</t>
  </si>
  <si>
    <t>화승케미칼</t>
  </si>
  <si>
    <t>우석훈</t>
  </si>
  <si>
    <t>고무제품, 합성수지제품, 포장용 합성수지 가공제품, 화학제품, 합성피혁제품 및 피혁제품의</t>
  </si>
  <si>
    <t>041-531-5005</t>
  </si>
  <si>
    <t>부산 연제구 중앙대로 1079 6층 (연산동,장천빌딩)</t>
  </si>
  <si>
    <t>김상복</t>
  </si>
  <si>
    <t>https://rnr.surveybox.kr/?pid=S16269h8ufyh&amp;grpid=list&amp;resid=2457&amp;fwid=S16269h8ufyhz56yr</t>
  </si>
  <si>
    <t>(주)상아프론테크</t>
  </si>
  <si>
    <t>상아프론테크</t>
  </si>
  <si>
    <t>이상원,이상열</t>
  </si>
  <si>
    <t>SEAL GASKET, INSULATOR, FPD CASSETTE 외</t>
  </si>
  <si>
    <t>032-451-7706</t>
  </si>
  <si>
    <t>인천 남동구 남동대로369번길 18 (남촌동,남동공단7B-4L)</t>
  </si>
  <si>
    <t>2시30분통화</t>
  </si>
  <si>
    <t>이윤재</t>
  </si>
  <si>
    <t>김정태</t>
  </si>
  <si>
    <t>https://rnr.surveybox.kr/?pid=S16269h8ufyh&amp;grpid=list&amp;resid=2461&amp;fwid=S16269h8ufyhz56yr</t>
  </si>
  <si>
    <t>한화첨단소재(주)</t>
  </si>
  <si>
    <t>한화첨단소재</t>
  </si>
  <si>
    <t>김인환</t>
  </si>
  <si>
    <t>플라스틱, 화학제품 및 화공약품 가공품(화학물질관리법에 정의된 유해화학 물질 포함) 또는부산물의 제조, 구매, 판매, 보관, 시공 및 수출입업</t>
  </si>
  <si>
    <t>02-2260-0222</t>
  </si>
  <si>
    <t>서울특별시 중구 청계천로 86 25층 (장교동,한화빌딩)</t>
  </si>
  <si>
    <t>김홍기</t>
  </si>
  <si>
    <t>https://rnr.surveybox.kr/?pid=S16269h8ufyh&amp;grpid=list&amp;resid=2465&amp;fwid=S16269h8ufyhz56yr</t>
  </si>
  <si>
    <t>신성델타테크(주)</t>
  </si>
  <si>
    <t>C285</t>
  </si>
  <si>
    <t>신성델타테크</t>
  </si>
  <si>
    <t>구자천,문준명</t>
  </si>
  <si>
    <t>플라스틱 사출 성형</t>
  </si>
  <si>
    <t>055-260-1000</t>
  </si>
  <si>
    <t>경남 창원시 성산구 공단로271번길 39 (웅남동)</t>
  </si>
  <si>
    <t>담당자와 연결불가능번호</t>
  </si>
  <si>
    <t>김현철</t>
  </si>
  <si>
    <t>김인식</t>
  </si>
  <si>
    <t>김인</t>
  </si>
  <si>
    <t>임정섭</t>
  </si>
  <si>
    <t>https://rnr.surveybox.kr/?pid=S16269h8ufyh&amp;grpid=list&amp;resid=2501&amp;fwid=S16269h8ufyhz56yr</t>
  </si>
  <si>
    <t>신화인터텍(주)</t>
  </si>
  <si>
    <t>신화인터텍</t>
  </si>
  <si>
    <t>안철흥</t>
  </si>
  <si>
    <t>광학용 필름 및 OLED용 테이프 제조</t>
  </si>
  <si>
    <t>041-590-3300</t>
  </si>
  <si>
    <t>충남 천안시 동남구 병천면 매봉로 308 (송정리)</t>
  </si>
  <si>
    <t>https://rnr.surveybox.kr/?pid=S16269h8ufyh&amp;grpid=list&amp;resid=2506&amp;fwid=S16269h8ufyhz56yr</t>
  </si>
  <si>
    <t>한국니토옵티칼(주)</t>
  </si>
  <si>
    <t>한국니토옵티칼</t>
  </si>
  <si>
    <t>이배원,타카하시나오키</t>
  </si>
  <si>
    <t>편광필름, ITO필름, 코로코로(테이프 클리너) 외</t>
  </si>
  <si>
    <t>031-680-4264</t>
  </si>
  <si>
    <t>경기도 평택시 청북읍 현곡산단로 40 (현곡리)</t>
  </si>
  <si>
    <t>삼원화학(주)</t>
  </si>
  <si>
    <t>김혜경</t>
  </si>
  <si>
    <t>정호열</t>
  </si>
  <si>
    <t>강석원</t>
  </si>
  <si>
    <t>직물제품 제조업; 의복 제외</t>
  </si>
  <si>
    <t>철강선 제조업</t>
  </si>
  <si>
    <t>https://rnr.surveybox.kr/?pid=S16269h8ufyh&amp;grpid=list&amp;resid=2527&amp;fwid=S16269h8ufyhz56yr</t>
  </si>
  <si>
    <t>더블유스코프코리아(주)</t>
  </si>
  <si>
    <t>더블유스코프코리아</t>
  </si>
  <si>
    <t>전영옥</t>
  </si>
  <si>
    <t>리튬 이차전지용 분리막, 플라스틱필름 시트 및 제작</t>
  </si>
  <si>
    <t>043-240-8881</t>
  </si>
  <si>
    <t>충청북도 청주시 청원구 오창읍 과학산업4로 106 (각리)</t>
  </si>
  <si>
    <t>sion@w-scope.com</t>
  </si>
  <si>
    <t>담당자 아님(답변 강력거부)</t>
  </si>
  <si>
    <t>https://rnr.surveybox.kr/?pid=S16269h8ufyh&amp;grpid=list&amp;resid=2528&amp;fwid=S16269h8ufyhz56yr</t>
  </si>
  <si>
    <t>피아이첨단소재(주)</t>
  </si>
  <si>
    <t>피아이첨단소재</t>
  </si>
  <si>
    <t>송금수</t>
  </si>
  <si>
    <t>폴리이미드필름</t>
  </si>
  <si>
    <t>031-436-8611</t>
  </si>
  <si>
    <t>충북 진천군 이월면 고등1길 27 (노원리)</t>
  </si>
  <si>
    <t>https://rnr.surveybox.kr/?pid=S16269h8ufyh&amp;grpid=list&amp;resid=2535&amp;fwid=S16269h8ufyhz56yr</t>
  </si>
  <si>
    <t>에스케이마이크로웍스솔루션즈(주)</t>
  </si>
  <si>
    <t>에스케이마이크로웍스솔루션즈</t>
  </si>
  <si>
    <t>이용선</t>
  </si>
  <si>
    <t>평면표시장치 애플리케이션에 사용되는 색소산포장치의 설계,개발,제조및판매</t>
  </si>
  <si>
    <t>041-550-9863</t>
  </si>
  <si>
    <t>충북 청주시 흥덕구 옥산면 과학산업1로 16 (남촌리)</t>
  </si>
  <si>
    <t>https://rnr.surveybox.kr/?pid=S16269h8ufyh&amp;grpid=list&amp;resid=2537&amp;fwid=S16269h8ufyhz56yr</t>
  </si>
  <si>
    <t>에스케이마이크로웍스(주)</t>
  </si>
  <si>
    <t>에스케이마이크로웍스</t>
  </si>
  <si>
    <t>플라스틱 필름</t>
  </si>
  <si>
    <t>031-250-7114</t>
  </si>
  <si>
    <t>경기도 수원시 장안구 장안로309번길 84 (정자동)</t>
  </si>
  <si>
    <t>(주)대동</t>
  </si>
  <si>
    <t>이현철</t>
  </si>
  <si>
    <t>강석진</t>
  </si>
  <si>
    <t>김한준</t>
  </si>
  <si>
    <t>최민석</t>
  </si>
  <si>
    <t>https://rnr.surveybox.kr/?pid=S16269h8ufyh&amp;grpid=list&amp;resid=2558&amp;fwid=S16269h8ufyhz56yr</t>
  </si>
  <si>
    <t>티케이지에코머티리얼(주)</t>
  </si>
  <si>
    <t>티케이지에코머티리얼</t>
  </si>
  <si>
    <t>조권제</t>
  </si>
  <si>
    <t>합성피혁</t>
  </si>
  <si>
    <t>051-960-3507</t>
  </si>
  <si>
    <t>부산 강서구 녹산산단382로49번길 11 (송정동)</t>
  </si>
  <si>
    <t>hs.jang@taekwang.com</t>
  </si>
  <si>
    <t>https://rnr.surveybox.kr/?pid=S16269h8ufyh&amp;grpid=list&amp;resid=2568&amp;fwid=S16269h8ufyhz56yr</t>
  </si>
  <si>
    <t>(주)녹수</t>
  </si>
  <si>
    <t>녹수</t>
  </si>
  <si>
    <t>고동환</t>
  </si>
  <si>
    <t>산업용플라스틱일반성형제품제조</t>
  </si>
  <si>
    <t>041-337-7740</t>
  </si>
  <si>
    <t>충청남도 예산군 고덕면 삽교평야로 467 (용리)</t>
  </si>
  <si>
    <t>https://rnr.surveybox.kr/?pid=S16269h8ufyh&amp;grpid=list&amp;resid=2569&amp;fwid=S16269h8ufyhz56yr</t>
  </si>
  <si>
    <t>(주)신호인더스트리</t>
  </si>
  <si>
    <t>신호인더스트리</t>
  </si>
  <si>
    <t>이필진</t>
  </si>
  <si>
    <t>데코 및 인테리어용 플라스틱 시트</t>
  </si>
  <si>
    <t>041-330-2504</t>
  </si>
  <si>
    <t>충청남도 예산군 고덕면 지곡오추길 31 (상장리)</t>
  </si>
  <si>
    <t>leewk90@shinhodecor.com</t>
  </si>
  <si>
    <t>최형석</t>
  </si>
  <si>
    <t>C32</t>
  </si>
  <si>
    <t>정인환</t>
  </si>
  <si>
    <t>https://rnr.surveybox.kr/?pid=S16269h8ufyh&amp;grpid=list&amp;resid=2576&amp;fwid=S16269h8ufyhz56yr</t>
  </si>
  <si>
    <t>(주)현대엘앤씨</t>
  </si>
  <si>
    <t>현대엘앤씨</t>
  </si>
  <si>
    <t>김관수</t>
  </si>
  <si>
    <t>건축마감재 [PVC창호 외]</t>
  </si>
  <si>
    <t>02-6364-7441</t>
  </si>
  <si>
    <t>서울 강동구 천호대로 1077 8, 9, 13층 (천호동,이스트센트럴타워)</t>
  </si>
  <si>
    <t>02-3777-1114</t>
  </si>
  <si>
    <t>플라스틱 창호</t>
  </si>
  <si>
    <t>(주)삼선</t>
  </si>
  <si>
    <t>포장용 플라스틱 성형용기 제조업</t>
  </si>
  <si>
    <t>박명수</t>
  </si>
  <si>
    <t>대원산업(주)</t>
  </si>
  <si>
    <t>(주)새롬</t>
  </si>
  <si>
    <t>박희석</t>
  </si>
  <si>
    <t>자동차부품제조 및 판매업</t>
  </si>
  <si>
    <t>https://rnr.surveybox.kr/?pid=S16269h8ufyh&amp;grpid=list&amp;resid=2606&amp;fwid=S16269h8ufyhz56yr</t>
  </si>
  <si>
    <t>(주)삼양패키징</t>
  </si>
  <si>
    <t>삼양패키징</t>
  </si>
  <si>
    <t>포장용 유리용기 제조업, 기타 비알콜 음료 제조업, 합성수지 및 기타 플</t>
  </si>
  <si>
    <t>02-740-7842</t>
  </si>
  <si>
    <t>(주)삼화</t>
  </si>
  <si>
    <t>조성환</t>
  </si>
  <si>
    <t>정숙인</t>
  </si>
  <si>
    <t>플라스틱제품 제조업</t>
  </si>
  <si>
    <t>권오준</t>
  </si>
  <si>
    <t>https://rnr.surveybox.kr/?pid=S16269h8ufyh&amp;grpid=list&amp;resid=12590&amp;fwid=S16269h8ufyhz56yr</t>
  </si>
  <si>
    <t>한국인터넷진흥원</t>
  </si>
  <si>
    <t>이원태</t>
  </si>
  <si>
    <t>인터넷주소자원에 관한 정책연구 및 제도개선</t>
  </si>
  <si>
    <t>전라남도 나주시 진흥길 9 (빛가람동)</t>
  </si>
  <si>
    <t>이승훈</t>
  </si>
  <si>
    <t>https://rnr.surveybox.kr/?pid=S16269h8ufyh&amp;grpid=list&amp;resid=20943&amp;fwid=S16269h8ufyhz56yr</t>
  </si>
  <si>
    <t>한국원전자(주)</t>
  </si>
  <si>
    <t>C263</t>
  </si>
  <si>
    <t>한국원전자</t>
  </si>
  <si>
    <t>한진</t>
  </si>
  <si>
    <t>전자부품제조</t>
  </si>
  <si>
    <t>경기 군포시 금정동 123</t>
  </si>
  <si>
    <t>박한규</t>
  </si>
  <si>
    <t>https://rnr.surveybox.kr/?pid=S16269h8ufyh&amp;grpid=list&amp;resid=2637&amp;fwid=S16269h8ufyhz56yr</t>
  </si>
  <si>
    <t>(주)연우</t>
  </si>
  <si>
    <t>연우</t>
  </si>
  <si>
    <t>박상용</t>
  </si>
  <si>
    <t>용기, 펌프, 튜브 외</t>
  </si>
  <si>
    <t>032-575-8811</t>
  </si>
  <si>
    <t>인천광역시 서구 가좌로84번길 13 (가좌동)</t>
  </si>
  <si>
    <t>박성준</t>
  </si>
  <si>
    <t>(주)화인</t>
  </si>
  <si>
    <t>(주)대창</t>
  </si>
  <si>
    <t>김동수</t>
  </si>
  <si>
    <t>(주)화진</t>
  </si>
  <si>
    <t>이승원</t>
  </si>
  <si>
    <t>전기, 전자부품</t>
  </si>
  <si>
    <t>(주)진원</t>
  </si>
  <si>
    <t>자동차용 플라스틱 사출품</t>
  </si>
  <si>
    <t>이동기</t>
  </si>
  <si>
    <t>https://rnr.surveybox.kr/?pid=S16269h8ufyh&amp;grpid=list&amp;resid=2662&amp;fwid=S16269h8ufyhz56yr</t>
  </si>
  <si>
    <t>(주)니프코코리아</t>
  </si>
  <si>
    <t>니프코코리아</t>
  </si>
  <si>
    <t>최현돈</t>
  </si>
  <si>
    <t>파스너</t>
  </si>
  <si>
    <t>02-590-5057</t>
  </si>
  <si>
    <t>충청남도 아산시 둔포면 아산밸리남로 146 (석곡리)</t>
  </si>
  <si>
    <t>김민규</t>
  </si>
  <si>
    <t>전자제품 제조 및 판매업</t>
  </si>
  <si>
    <t>자동차 부품</t>
  </si>
  <si>
    <t>이혜진</t>
  </si>
  <si>
    <t>기타 플라스틱제품 제조업</t>
  </si>
  <si>
    <t>김창훈</t>
  </si>
  <si>
    <t>엔지니어링 플라스틱</t>
  </si>
  <si>
    <t>전자부품 제조 및 판매업</t>
  </si>
  <si>
    <t>(주)에스제이테크</t>
  </si>
  <si>
    <t>유창근</t>
  </si>
  <si>
    <t>https://rnr.surveybox.kr/?pid=S16269h8ufyh&amp;grpid=list&amp;resid=2688&amp;fwid=S16269h8ufyhz56yr</t>
  </si>
  <si>
    <t>(주)티아이오토모티브</t>
  </si>
  <si>
    <t>티아이오토모티브</t>
  </si>
  <si>
    <t>김유식</t>
  </si>
  <si>
    <t>자동차부품제조 및 도매</t>
  </si>
  <si>
    <t>041-560-2000</t>
  </si>
  <si>
    <t>충청남도 천안시 서북구 3공단3로 51 (백석동)</t>
  </si>
  <si>
    <t>대구광역시 달성군 구지면 달성2차동1로 10 (내리)</t>
  </si>
  <si>
    <t>이재진</t>
  </si>
  <si>
    <t>김정수</t>
  </si>
  <si>
    <t>자동차부품 제조</t>
  </si>
  <si>
    <t>플라스틱성형제품</t>
  </si>
  <si>
    <t>자동차부품 제조 및 판매업</t>
  </si>
  <si>
    <t>김용덕</t>
  </si>
  <si>
    <t>전자제품 부품</t>
  </si>
  <si>
    <t>https://rnr.surveybox.kr/?pid=S16269h8ufyh&amp;grpid=list&amp;resid=2712&amp;fwid=S16269h8ufyhz56yr</t>
  </si>
  <si>
    <t>(주)동성티씨에스</t>
  </si>
  <si>
    <t>동성티씨에스</t>
  </si>
  <si>
    <t>곽경구</t>
  </si>
  <si>
    <t>중장비부품</t>
  </si>
  <si>
    <t>055-345-6861</t>
  </si>
  <si>
    <t>경남 김해시 진례면 고모로134번길 81 (송현리)</t>
  </si>
  <si>
    <t>dooho153@idongsung.com</t>
  </si>
  <si>
    <t>경기 평택시 포승읍 평택항로 294 (원정리)</t>
  </si>
  <si>
    <t>김성호,오이카와야수오</t>
  </si>
  <si>
    <t>김병환</t>
  </si>
  <si>
    <t>김남기</t>
  </si>
  <si>
    <t>https://rnr.surveybox.kr/?pid=S16269h8ufyh&amp;grpid=list&amp;resid=2738&amp;fwid=S16269h8ufyhz56yr</t>
  </si>
  <si>
    <t>(주)대한솔루션</t>
  </si>
  <si>
    <t>대한솔루션</t>
  </si>
  <si>
    <t>권회현,권충호,오문석</t>
  </si>
  <si>
    <t>자동차 부품 제조 판매업</t>
  </si>
  <si>
    <t>032-812-7741</t>
  </si>
  <si>
    <t>인천광역시 남동구 남동대로369번길 30 (남촌동)</t>
  </si>
  <si>
    <t>전번오류 전번삭제요청</t>
  </si>
  <si>
    <t>이영식</t>
  </si>
  <si>
    <t>(주)진영</t>
  </si>
  <si>
    <t>이석우</t>
  </si>
  <si>
    <t>김성훈</t>
  </si>
  <si>
    <t>황동혁</t>
  </si>
  <si>
    <t>사빅코리아(유)</t>
  </si>
  <si>
    <t>황문성</t>
  </si>
  <si>
    <t>이준영</t>
  </si>
  <si>
    <t>정은수</t>
  </si>
  <si>
    <t>김태식</t>
  </si>
  <si>
    <t>https://rnr.surveybox.kr/?pid=S16269h8ufyh&amp;grpid=list&amp;resid=2764&amp;fwid=S16269h8ufyhz56yr</t>
  </si>
  <si>
    <t>(주)테이팩스</t>
  </si>
  <si>
    <t>테이팩스</t>
  </si>
  <si>
    <t>김상구</t>
  </si>
  <si>
    <t>테이프제조업</t>
  </si>
  <si>
    <t>031-8047-4100</t>
  </si>
  <si>
    <t>경기도 수원시 영통구 대학4로 17 8층 812호, 813호 (이의동,에이스광교타워1차)</t>
  </si>
  <si>
    <t>(주)티엠에스</t>
  </si>
  <si>
    <t>(주)영우</t>
  </si>
  <si>
    <t>김성욱</t>
  </si>
  <si>
    <t>이금영</t>
  </si>
  <si>
    <t>이기승</t>
  </si>
  <si>
    <t>C265,6</t>
  </si>
  <si>
    <t>전영수</t>
  </si>
  <si>
    <t>전자제품 제조업</t>
  </si>
  <si>
    <t>김연식</t>
  </si>
  <si>
    <t>김태현</t>
  </si>
  <si>
    <t>(주)명성</t>
  </si>
  <si>
    <t>박지홍</t>
  </si>
  <si>
    <t>(주)정민</t>
  </si>
  <si>
    <t>김형섭</t>
  </si>
  <si>
    <t>(주)하이큐</t>
  </si>
  <si>
    <t>구자일</t>
  </si>
  <si>
    <t>https://rnr.surveybox.kr/?pid=S16269h8ufyh&amp;grpid=list&amp;resid=2824&amp;fwid=S16269h8ufyhz56yr</t>
  </si>
  <si>
    <t>코오롱글로텍(주)</t>
  </si>
  <si>
    <t>코오롱글로텍</t>
  </si>
  <si>
    <t>방민수</t>
  </si>
  <si>
    <t>편조원단 (인조잔디, PP화이버, 자동차시트원단 외)</t>
  </si>
  <si>
    <t>서울 강서구 마곡동로 110 (마곡동,코오롱one&amp;only타워)</t>
  </si>
  <si>
    <t>정기호</t>
  </si>
  <si>
    <t>방송 및 무선 통신장비 제조업</t>
  </si>
  <si>
    <t>기타 자동차부품 제조업</t>
  </si>
  <si>
    <t>https://rnr.surveybox.kr/?pid=S16269h8ufyh&amp;grpid=list&amp;resid=2833&amp;fwid=S16269h8ufyhz56yr</t>
  </si>
  <si>
    <t>(주)락앤락</t>
  </si>
  <si>
    <t>락앤락</t>
  </si>
  <si>
    <t>천해우</t>
  </si>
  <si>
    <t>주방용품 및 일용잡화 제조 판매업</t>
  </si>
  <si>
    <t>041-520-9539</t>
  </si>
  <si>
    <t>경기도 안성시 원곡면 만세로 1260 (지문리)</t>
  </si>
  <si>
    <t>김구택</t>
  </si>
  <si>
    <t>https://rnr.surveybox.kr/?pid=S16269h8ufyh&amp;grpid=list&amp;resid=2838&amp;fwid=S16269h8ufyhz56yr</t>
  </si>
  <si>
    <t>에스케이아이이테크놀로지(주)</t>
  </si>
  <si>
    <t>에스케이아이이테크놀로지</t>
  </si>
  <si>
    <t>이차전지용 분리막</t>
  </si>
  <si>
    <t>02-2121-6779</t>
  </si>
  <si>
    <t>기계장비 조립용 플라스틱제품 제조업</t>
  </si>
  <si>
    <t>김학수</t>
  </si>
  <si>
    <t>https://rnr.surveybox.kr/?pid=S16269h8ufyh&amp;grpid=list&amp;resid=2849&amp;fwid=S16269h8ufyhz56yr</t>
  </si>
  <si>
    <t>한국세큐리트(주)</t>
  </si>
  <si>
    <t>한국세큐리트</t>
  </si>
  <si>
    <t>장경순</t>
  </si>
  <si>
    <t>제1차유리가공품제조업</t>
  </si>
  <si>
    <t>063-469-2310</t>
  </si>
  <si>
    <t>전라북도 군산시 외항6길 77-31 (소룡동)</t>
  </si>
  <si>
    <t>김정곤</t>
  </si>
  <si>
    <t>https://rnr.surveybox.kr/?pid=S16269h8ufyh&amp;grpid=list&amp;resid=2855&amp;fwid=S16269h8ufyhz56yr</t>
  </si>
  <si>
    <t>(주)원익큐엔씨</t>
  </si>
  <si>
    <t>원익큐엔씨</t>
  </si>
  <si>
    <t>백홍주</t>
  </si>
  <si>
    <t>반도체용 석영유리</t>
  </si>
  <si>
    <t>054-479-9500</t>
  </si>
  <si>
    <t>경북 구미시 옥계2공단로 117 (구포동)</t>
  </si>
  <si>
    <t>송상호</t>
  </si>
  <si>
    <t>055-350-8888</t>
  </si>
  <si>
    <t>경남 밀양시 부북면 춘화로 85 (용지리)</t>
  </si>
  <si>
    <t>https://rnr.surveybox.kr/?pid=S16269h8ufyh&amp;grpid=list&amp;resid=2863&amp;fwid=S16269h8ufyhz56yr</t>
  </si>
  <si>
    <t>(주)한국카본</t>
  </si>
  <si>
    <t>한국카본</t>
  </si>
  <si>
    <t>조문수,이명화</t>
  </si>
  <si>
    <t>Carbon Sheet, 단열 판넬, Glass Paper</t>
  </si>
  <si>
    <t>https://rnr.surveybox.kr/?pid=S16269h8ufyh&amp;grpid=list&amp;resid=2864&amp;fwid=S16269h8ufyhz56yr</t>
  </si>
  <si>
    <t>(주)한국화이바</t>
  </si>
  <si>
    <t>한국화이바</t>
  </si>
  <si>
    <t>이진광</t>
  </si>
  <si>
    <t>유리섬유, 합성수지, 항공기 부품 등</t>
  </si>
  <si>
    <t>055-355-0081</t>
  </si>
  <si>
    <t>경상남도 밀양시 부북면 춘화로 85 (용지리)</t>
  </si>
  <si>
    <t>김경래</t>
  </si>
  <si>
    <t>https://rnr.surveybox.kr/?pid=S16269h8ufyh&amp;grpid=list&amp;resid=2868&amp;fwid=S16269h8ufyhz56yr</t>
  </si>
  <si>
    <t>(주)아바텍</t>
  </si>
  <si>
    <t>아바텍</t>
  </si>
  <si>
    <t>박명섭</t>
  </si>
  <si>
    <t>판유리가공품제조업</t>
  </si>
  <si>
    <t>053-592-4060</t>
  </si>
  <si>
    <t>대구 달서구 달서대로85길 100 (호림동)</t>
  </si>
  <si>
    <t>필수가 아니면 거절</t>
  </si>
  <si>
    <t>판유리가공품</t>
  </si>
  <si>
    <t>기타 산업용 유리제품 제조업</t>
  </si>
  <si>
    <t>https://rnr.surveybox.kr/?pid=S16269h8ufyh&amp;grpid=list&amp;resid=2872&amp;fwid=S16269h8ufyhz56yr</t>
  </si>
  <si>
    <t>(주)디에스테크노</t>
  </si>
  <si>
    <t>디에스테크노</t>
  </si>
  <si>
    <t>안학준</t>
  </si>
  <si>
    <t>그외 기타전자부품 제조업</t>
  </si>
  <si>
    <t>031-8026-0700</t>
  </si>
  <si>
    <t>경기 이천시 마장면 마도로 70-81 (관리)</t>
  </si>
  <si>
    <t>최승호</t>
  </si>
  <si>
    <t>충남 서천군 장항읍 신창서로 29 (신창리)</t>
  </si>
  <si>
    <t>https://rnr.surveybox.kr/?pid=S16269h8ufyh&amp;grpid=list&amp;resid=2891&amp;fwid=S16269h8ufyhz56yr</t>
  </si>
  <si>
    <t>에스지씨솔루션(주)</t>
  </si>
  <si>
    <t>에스지씨솔루션</t>
  </si>
  <si>
    <t>문병도,이복영</t>
  </si>
  <si>
    <t>병유리</t>
  </si>
  <si>
    <t>02-6283-3200</t>
  </si>
  <si>
    <t>서울 서초구 양재대로 246 11층, 12층 (염곡동)</t>
  </si>
  <si>
    <t>정기환</t>
  </si>
  <si>
    <t>이종근</t>
  </si>
  <si>
    <t>경상북도 포항시 남구 신항로 110 (청림동)</t>
  </si>
  <si>
    <t>https://rnr.surveybox.kr/?pid=S16269h8ufyh&amp;grpid=list&amp;resid=8317&amp;fwid=S16269h8ufyhz56yr</t>
  </si>
  <si>
    <t>한국원자력환경공단</t>
  </si>
  <si>
    <t>차성수,조성돈</t>
  </si>
  <si>
    <t>방사성폐기물의 운반,저장, 처리 및 처분</t>
  </si>
  <si>
    <t>054-778-7000</t>
  </si>
  <si>
    <t>경북 경주시 충효천길 19 (서악동)</t>
  </si>
  <si>
    <t>거절</t>
  </si>
  <si>
    <t>https://rnr.surveybox.kr/?pid=S16269h8ufyh&amp;grpid=list&amp;resid=15291&amp;fwid=S16269h8ufyhz56yr</t>
  </si>
  <si>
    <t>한국원자력의학원</t>
  </si>
  <si>
    <t>이진경</t>
  </si>
  <si>
    <t>보건업, 출판업, 제조업 등</t>
  </si>
  <si>
    <t>02-970-2114</t>
  </si>
  <si>
    <t>서울 노원구 노원로 75 (공릉동)</t>
  </si>
  <si>
    <t>팩스밖에 없어서 이메일 주소 알려주기 어려움</t>
  </si>
  <si>
    <t>시멘트</t>
  </si>
  <si>
    <t>https://rnr.surveybox.kr/?pid=S16269h8ufyh&amp;grpid=list&amp;resid=2930&amp;fwid=S16269h8ufyhz56yr</t>
  </si>
  <si>
    <t>한일현대시멘트(주)</t>
  </si>
  <si>
    <t>한일현대시멘트</t>
  </si>
  <si>
    <t>전근식</t>
  </si>
  <si>
    <t>시멘트 제조 및 판매</t>
  </si>
  <si>
    <t>033-370-5500</t>
  </si>
  <si>
    <t>서울특별시 서초구 효령로 275 (서초동)</t>
  </si>
  <si>
    <t>https://rnr.surveybox.kr/?pid=S16269h8ufyh&amp;grpid=list&amp;resid=2931&amp;fwid=S16269h8ufyhz56yr</t>
  </si>
  <si>
    <t>아세아시멘트(주)</t>
  </si>
  <si>
    <t>아세아시멘트</t>
  </si>
  <si>
    <t>김웅종,임경태</t>
  </si>
  <si>
    <t>02-527-6582</t>
  </si>
  <si>
    <t>시멘트 제조업</t>
  </si>
  <si>
    <t>김재성</t>
  </si>
  <si>
    <t>https://rnr.surveybox.kr/?pid=S16269h8ufyh&amp;grpid=list&amp;resid=15269&amp;fwid=S16269h8ufyhz56yr</t>
  </si>
  <si>
    <t>한국원자력연구원</t>
  </si>
  <si>
    <t>주한규</t>
  </si>
  <si>
    <t>연구기술용역 외</t>
  </si>
  <si>
    <t>042-868-2750</t>
  </si>
  <si>
    <t>대전 유성구 대덕대로989번길 111 (덕진동)</t>
  </si>
  <si>
    <t>sch@kaeri.re.kr</t>
  </si>
  <si>
    <t>https://rnr.surveybox.kr/?pid=S16269h8ufyh&amp;grpid=list&amp;resid=2943&amp;fwid=S16269h8ufyhz56yr</t>
  </si>
  <si>
    <t>유진기업(주)</t>
  </si>
  <si>
    <t>유진기업</t>
  </si>
  <si>
    <t>최종성</t>
  </si>
  <si>
    <t>레미콘, 아스콘 외</t>
  </si>
  <si>
    <t>02-3704-8291</t>
  </si>
  <si>
    <t>경기 부천시 석천로 457 (삼정동)</t>
  </si>
  <si>
    <t>https://rnr.surveybox.kr/?pid=S16269h8ufyh&amp;grpid=list&amp;resid=2944&amp;fwid=S16269h8ufyhz56yr</t>
  </si>
  <si>
    <t>(주)벽산</t>
  </si>
  <si>
    <t>벽산</t>
  </si>
  <si>
    <t>김성식</t>
  </si>
  <si>
    <t>단열재, 천장재 외</t>
  </si>
  <si>
    <t>02-2260-6114</t>
  </si>
  <si>
    <t>서울 중구 퇴계로 307 10층 (광희동1가,광희빌딩)</t>
  </si>
  <si>
    <t>김종남</t>
  </si>
  <si>
    <t>김형민</t>
  </si>
  <si>
    <t>레미콘</t>
  </si>
  <si>
    <t>(주)에스와이씨</t>
  </si>
  <si>
    <t>유광열</t>
  </si>
  <si>
    <t>박상일</t>
  </si>
  <si>
    <t>https://rnr.surveybox.kr/?pid=S16269h8ufyh&amp;grpid=list&amp;resid=2953&amp;fwid=S16269h8ufyhz56yr</t>
  </si>
  <si>
    <t>(주)삼표산업</t>
  </si>
  <si>
    <t>삼표산업</t>
  </si>
  <si>
    <t>배영민,이종석</t>
  </si>
  <si>
    <t>02-6270-0641</t>
  </si>
  <si>
    <t>서울 종로구 종로1길 42 15층 (수송동)</t>
  </si>
  <si>
    <t>https://rnr.surveybox.kr/?pid=S16269h8ufyh&amp;grpid=list&amp;resid=2954&amp;fwid=S16269h8ufyhz56yr</t>
  </si>
  <si>
    <t>쌍용레미콘(주)</t>
  </si>
  <si>
    <t>쌍용레미콘</t>
  </si>
  <si>
    <t>조헌군</t>
  </si>
  <si>
    <t>레미콘 제조 및 판매업, 운송업</t>
  </si>
  <si>
    <t>02-2270-6100</t>
  </si>
  <si>
    <t>서울특별시 중구 수표로 34 (저동2가)</t>
  </si>
  <si>
    <t>pjh0705@ssyr.co.kr</t>
  </si>
  <si>
    <t>조성만</t>
  </si>
  <si>
    <t>삼표레미콘(주)</t>
  </si>
  <si>
    <t>서울 서초구 강남대로 351 (서초동)</t>
  </si>
  <si>
    <t>레미콘 제조업</t>
  </si>
  <si>
    <t>김진하</t>
  </si>
  <si>
    <t>레미콘 제조 및 판매업</t>
  </si>
  <si>
    <t>윤성준</t>
  </si>
  <si>
    <t>https://rnr.surveybox.kr/?pid=S16269h8ufyh&amp;grpid=list&amp;resid=2974&amp;fwid=S16269h8ufyhz56yr</t>
  </si>
  <si>
    <t>크나우프석고보드(주)</t>
  </si>
  <si>
    <t>크나우프석고보드</t>
  </si>
  <si>
    <t>머레이리드,송광섭</t>
  </si>
  <si>
    <t>석고보드와 기타 석고 및 관련제품 제조, 판매업</t>
  </si>
  <si>
    <t>061-685-2300</t>
  </si>
  <si>
    <t>전라남도 여수시 낙포단지길 45 (낙포동)</t>
  </si>
  <si>
    <t>이병용</t>
  </si>
  <si>
    <t>김영배</t>
  </si>
  <si>
    <t>김용길</t>
  </si>
  <si>
    <t>염진섭</t>
  </si>
  <si>
    <t>홍명기</t>
  </si>
  <si>
    <t>손연호</t>
  </si>
  <si>
    <t>박창호</t>
  </si>
  <si>
    <t>이상현</t>
  </si>
  <si>
    <t>https://rnr.surveybox.kr/?pid=S16269h8ufyh&amp;grpid=list&amp;resid=3018&amp;fwid=S16269h8ufyhz56yr</t>
  </si>
  <si>
    <t>(주)티씨케이</t>
  </si>
  <si>
    <t>티씨케이</t>
  </si>
  <si>
    <t>김영희,신히데오</t>
  </si>
  <si>
    <t>인조흑연및기타탄소제품제조</t>
  </si>
  <si>
    <t>031-677-0277</t>
  </si>
  <si>
    <t>경기도 안성시 미양면 개정산업단지로 71 (개정리)</t>
  </si>
  <si>
    <t>(주)우리</t>
  </si>
  <si>
    <t>박지환</t>
  </si>
  <si>
    <t>서재현</t>
  </si>
  <si>
    <t>장정익</t>
  </si>
  <si>
    <t>https://rnr.surveybox.kr/?pid=S16269h8ufyh&amp;grpid=list&amp;resid=3025&amp;fwid=S16269h8ufyhz56yr</t>
  </si>
  <si>
    <t>(주)동후</t>
  </si>
  <si>
    <t>동후</t>
  </si>
  <si>
    <t>전상철</t>
  </si>
  <si>
    <t>철강제 제조, 판매 및 가공업</t>
  </si>
  <si>
    <t>061-798-7123</t>
  </si>
  <si>
    <t>전남 광양시 폭포사랑길 20-26 (금호동)</t>
  </si>
  <si>
    <t>https://rnr.surveybox.kr/?pid=S16269h8ufyh&amp;grpid=list&amp;resid=3026&amp;fwid=S16269h8ufyhz56yr</t>
  </si>
  <si>
    <t>대한제강(주)</t>
  </si>
  <si>
    <t>대한제강</t>
  </si>
  <si>
    <t>이경백</t>
  </si>
  <si>
    <t>제강사업</t>
  </si>
  <si>
    <t>051-1670-3300</t>
  </si>
  <si>
    <t>부산 사하구 하신번영로 69 (신평동)</t>
  </si>
  <si>
    <t>https://rnr.surveybox.kr/?pid=S16269h8ufyh&amp;grpid=list&amp;resid=3027&amp;fwid=S16269h8ufyhz56yr</t>
  </si>
  <si>
    <t>현대아이티씨(주)</t>
  </si>
  <si>
    <t>현대아이티씨</t>
  </si>
  <si>
    <t>이상열</t>
  </si>
  <si>
    <t>제철 위탁제조 및 장비운영 외</t>
  </si>
  <si>
    <t>041-354-2191</t>
  </si>
  <si>
    <t>충청남도 당진시 송산면 유곡2길 9 5층 (유곡리)</t>
  </si>
  <si>
    <t>041-351-5362</t>
  </si>
  <si>
    <t>선철주물 주조업</t>
  </si>
  <si>
    <t>https://rnr.surveybox.kr/?pid=S16269h8ufyh&amp;grpid=list&amp;resid=14055&amp;fwid=S16269h8ufyhz56yr</t>
  </si>
  <si>
    <t>한국에너지기술연구원</t>
  </si>
  <si>
    <t>김종남,이창근</t>
  </si>
  <si>
    <t>042-860-3114</t>
  </si>
  <si>
    <t>대전 유성구 가정로 152 (장동)</t>
  </si>
  <si>
    <t>예산팀(042-860-3720)</t>
  </si>
  <si>
    <t>(주)장원</t>
  </si>
  <si>
    <t>박성희</t>
  </si>
  <si>
    <t>054-220-0114</t>
  </si>
  <si>
    <t>경상북도 포항시 남구 동해안로 6261 (괴동동)</t>
  </si>
  <si>
    <t>https://rnr.surveybox.kr/?pid=S16269h8ufyh&amp;grpid=list&amp;resid=3036&amp;fwid=S16269h8ufyhz56yr</t>
  </si>
  <si>
    <t>현대아이엠씨(주)</t>
  </si>
  <si>
    <t>현대아이엠씨</t>
  </si>
  <si>
    <t>이창섭</t>
  </si>
  <si>
    <t>1. 제철, 제강, 압연 생산 및 판매 사업</t>
  </si>
  <si>
    <t>054-293-9624</t>
  </si>
  <si>
    <t>경상북도 포항시 남구 포스코대로 437 (해도동)</t>
  </si>
  <si>
    <t>2번답변은 월요일에</t>
  </si>
  <si>
    <t>https://rnr.surveybox.kr/?pid=S16269h8ufyh&amp;grpid=list&amp;resid=3037&amp;fwid=S16269h8ufyhz56yr</t>
  </si>
  <si>
    <t>와이케이스틸(주)</t>
  </si>
  <si>
    <t>와이케이스틸</t>
  </si>
  <si>
    <t>오치훈</t>
  </si>
  <si>
    <t>1. 제강 및 압연제품의 제조 및 판매업</t>
  </si>
  <si>
    <t>051-260-2144</t>
  </si>
  <si>
    <t>부산광역시 사하구 을숙도대로 760 (구평동)</t>
  </si>
  <si>
    <t>서울 마포구 양화로 45 (서교동,메세나폴리스)</t>
  </si>
  <si>
    <t>https://rnr.surveybox.kr/?pid=S16269h8ufyh&amp;grpid=list&amp;resid=14023&amp;fwid=S16269h8ufyhz56yr</t>
  </si>
  <si>
    <t>한국수출입은행</t>
  </si>
  <si>
    <t>윤희성</t>
  </si>
  <si>
    <t>은행서비스,임대부동산,출판제조,연구개발업(금융,학술연구용역)서비스업</t>
  </si>
  <si>
    <t>02-3779-6114</t>
  </si>
  <si>
    <t>서울특별시 영등포구 은행로 38 (여의도동)</t>
  </si>
  <si>
    <t>설비담당 02-3779-6170</t>
  </si>
  <si>
    <t>https://rnr.surveybox.kr/?pid=S16269h8ufyh&amp;grpid=list&amp;resid=3040&amp;fwid=S16269h8ufyhz56yr</t>
  </si>
  <si>
    <t>(주)세아창원특수강</t>
  </si>
  <si>
    <t>세아창원특수강</t>
  </si>
  <si>
    <t>이상은,이정훈</t>
  </si>
  <si>
    <t>제강업</t>
  </si>
  <si>
    <t>055-269-6114</t>
  </si>
  <si>
    <t>경남 창원시 성산구 적현로 147 (신촌동)</t>
  </si>
  <si>
    <t>yuk9132@seah.co.kr</t>
  </si>
  <si>
    <t>02-6970-2334(지금 당장은 회신불가, 마감 전까지 최대한 보내준다고 함)</t>
  </si>
  <si>
    <t>https://rnr.surveybox.kr/?pid=S16269h8ufyh&amp;grpid=list&amp;resid=15107&amp;fwid=S16269h8ufyhz56yr</t>
  </si>
  <si>
    <t>한국석유관리원</t>
  </si>
  <si>
    <t>차동형</t>
  </si>
  <si>
    <t>석유제품의 품질향상을 위한 연구개발</t>
  </si>
  <si>
    <t>031-789-0374</t>
  </si>
  <si>
    <t>경기 성남시 분당구 안양판교로 1207 (백현동)</t>
  </si>
  <si>
    <t>https://rnr.surveybox.kr/?pid=S16269h8ufyh&amp;grpid=list&amp;resid=14041&amp;fwid=S16269h8ufyhz56yr</t>
  </si>
  <si>
    <t>한국생명공학연구원</t>
  </si>
  <si>
    <t>김장성</t>
  </si>
  <si>
    <t>생명공학연구업</t>
  </si>
  <si>
    <t>042-860-4114</t>
  </si>
  <si>
    <t>대전광역시 유성구 과학로 125 (어은동)</t>
  </si>
  <si>
    <t>동일산업(주)</t>
  </si>
  <si>
    <t>https://rnr.surveybox.kr/?pid=S16269h8ufyh&amp;grpid=list&amp;resid=3046&amp;fwid=S16269h8ufyhz56yr</t>
  </si>
  <si>
    <t>(주)디케이씨</t>
  </si>
  <si>
    <t>디케이씨</t>
  </si>
  <si>
    <t>곽동린</t>
  </si>
  <si>
    <t>합금강 제조 및 판매업</t>
  </si>
  <si>
    <t>054-245-3000</t>
  </si>
  <si>
    <t>경북 포항시 북구 청하면 고현길98번길 66 (고현리)</t>
  </si>
  <si>
    <t>kimsj29@dkcsteel.com</t>
  </si>
  <si>
    <t>02-2165-1209(지금 당장은 회신불가, 마감 전까지 최대한 보내준다고 함)</t>
  </si>
  <si>
    <t>https://rnr.surveybox.kr/?pid=S16269h8ufyh&amp;grpid=list&amp;resid=15133&amp;fwid=S16269h8ufyhz56yr</t>
  </si>
  <si>
    <t>한국산업안전보건공단</t>
  </si>
  <si>
    <t>안종주</t>
  </si>
  <si>
    <t>산업재해예방기술의 연구, 개발 및 보급</t>
  </si>
  <si>
    <t>052-703-0500</t>
  </si>
  <si>
    <t>울산광역시 중구 종가로 400 (성안동)</t>
  </si>
  <si>
    <t>https://rnr.surveybox.kr/?pid=S16269h8ufyh&amp;grpid=list&amp;resid=13975&amp;fwid=S16269h8ufyhz56yr</t>
  </si>
  <si>
    <t>한국산업단지공단</t>
  </si>
  <si>
    <t>김정환,이상훈</t>
  </si>
  <si>
    <t>산업단지 개발조성, 분양, 임대, 외국인투자기업 육성업, 벤처기업 육성</t>
  </si>
  <si>
    <t>070-8895-7000</t>
  </si>
  <si>
    <t>대구광역시 동구 첨단로 39 (신서동)</t>
  </si>
  <si>
    <t>hyeong9@kicox.or.kr</t>
  </si>
  <si>
    <t>https://rnr.surveybox.kr/?pid=S16269h8ufyh&amp;grpid=list&amp;resid=14493&amp;fwid=S16269h8ufyhz56yr</t>
  </si>
  <si>
    <t>한국산업기술평가관리원</t>
  </si>
  <si>
    <t>정양호,전윤종</t>
  </si>
  <si>
    <t>경영 컨설팅 및 공공 관계 서비스업</t>
  </si>
  <si>
    <t>053-718-8114</t>
  </si>
  <si>
    <t>대구광역시 동구 첨단로8길 32 (신서동)</t>
  </si>
  <si>
    <t>관련없음(작년에 받고 작성 안함)</t>
  </si>
  <si>
    <t>하재우</t>
  </si>
  <si>
    <t>한상민</t>
  </si>
  <si>
    <t>이상윤</t>
  </si>
  <si>
    <t>https://rnr.surveybox.kr/?pid=S16269h8ufyh&amp;grpid=list&amp;resid=3066&amp;fwid=S16269h8ufyhz56yr</t>
  </si>
  <si>
    <t>한국특강(주)</t>
  </si>
  <si>
    <t>한국특강</t>
  </si>
  <si>
    <t>박성우,한길구</t>
  </si>
  <si>
    <t>금속제강 제련 가공업</t>
  </si>
  <si>
    <t>051-3232-6115</t>
  </si>
  <si>
    <t>경상남도 함안군 칠서면 공단동길 98 (계내리)</t>
  </si>
  <si>
    <t>chchoi@ekosco.com</t>
  </si>
  <si>
    <t>https://rnr.surveybox.kr/?pid=S16269h8ufyh&amp;grpid=list&amp;resid=3071&amp;fwid=S16269h8ufyhz56yr</t>
  </si>
  <si>
    <t>한국제강(주)</t>
  </si>
  <si>
    <t>한국제강</t>
  </si>
  <si>
    <t>성형식,하종식</t>
  </si>
  <si>
    <t>금속 및 비철금속 제조, 가공판매</t>
  </si>
  <si>
    <t>055-582-6800</t>
  </si>
  <si>
    <t>경상남도 함안군 군북면 장백로 394 (유현리)</t>
  </si>
  <si>
    <t>열간 압연 및 압출 제품 제조업</t>
  </si>
  <si>
    <t>https://rnr.surveybox.kr/?pid=S16269h8ufyh&amp;grpid=list&amp;resid=3073&amp;fwid=S16269h8ufyhz56yr</t>
  </si>
  <si>
    <t>한국철강(주)</t>
  </si>
  <si>
    <t>한국철강</t>
  </si>
  <si>
    <t>문종인,이수하</t>
  </si>
  <si>
    <t>제강,특수강,단조강,강관,압연 및 기타 1차금속 제품 제조가공 판매</t>
  </si>
  <si>
    <t>055-260-0500</t>
  </si>
  <si>
    <t>경남 창원시 성산구 공단로103번길 12 (신촌동)</t>
  </si>
  <si>
    <t>경상남도 창녕군 대합면 대합산업단지로 100 (합리)</t>
  </si>
  <si>
    <t>031-677-1234</t>
  </si>
  <si>
    <t>https://rnr.surveybox.kr/?pid=S16269h8ufyh&amp;grpid=list&amp;resid=3076&amp;fwid=S16269h8ufyhz56yr</t>
  </si>
  <si>
    <t>현대비앤지스틸(주)</t>
  </si>
  <si>
    <t>현대비앤지스틸</t>
  </si>
  <si>
    <t>정일선,이선우</t>
  </si>
  <si>
    <t>제강업 및 각종 강판의 생산 및 판매업</t>
  </si>
  <si>
    <t>055-268-4212</t>
  </si>
  <si>
    <t>경남 창원시 성산구 적현로 124 (신촌동)</t>
  </si>
  <si>
    <t>https://rnr.surveybox.kr/?pid=S16269h8ufyh&amp;grpid=list&amp;resid=3080&amp;fwid=S16269h8ufyhz56yr</t>
  </si>
  <si>
    <t>동국산업(주)</t>
  </si>
  <si>
    <t>동국산업</t>
  </si>
  <si>
    <t>장세희,이원휘</t>
  </si>
  <si>
    <t>냉간 압연 및 압출제품 제조업</t>
  </si>
  <si>
    <t>02-316-7500</t>
  </si>
  <si>
    <t>서울 중구 다동길 46 (다동)</t>
  </si>
  <si>
    <t>https://rnr.surveybox.kr/?pid=S16269h8ufyh&amp;grpid=list&amp;resid=3081&amp;fwid=S16269h8ufyhz56yr</t>
  </si>
  <si>
    <t>(주)코스틸</t>
  </si>
  <si>
    <t>코스틸</t>
  </si>
  <si>
    <t>박성혁,박재천</t>
  </si>
  <si>
    <t>연강선재, 슈퍼데크, 철선 외</t>
  </si>
  <si>
    <t>02-2106-0126</t>
  </si>
  <si>
    <t>서울특별시 동대문구 사가정로 122 4층 하우스토리 (전농동)</t>
  </si>
  <si>
    <t>https://rnr.surveybox.kr/?pid=S16269h8ufyh&amp;grpid=list&amp;resid=3083&amp;fwid=S16269h8ufyhz56yr</t>
  </si>
  <si>
    <t>(주)세아특수강</t>
  </si>
  <si>
    <t>세아특수강</t>
  </si>
  <si>
    <t>서영범</t>
  </si>
  <si>
    <t>철강재 생산 판매 및 도매업</t>
  </si>
  <si>
    <t>054-285-4771</t>
  </si>
  <si>
    <t>경북 포항시 남구 괴동로 40 (장흥동)</t>
  </si>
  <si>
    <t>최재관,박승배</t>
  </si>
  <si>
    <t>이상원</t>
  </si>
  <si>
    <t>김형열</t>
  </si>
  <si>
    <t>유시탁</t>
  </si>
  <si>
    <t>이성우</t>
  </si>
  <si>
    <t>https://rnr.surveybox.kr/?pid=S16269h8ufyh&amp;grpid=list&amp;resid=3098&amp;fwid=S16269h8ufyhz56yr</t>
  </si>
  <si>
    <t>고려특수선재(주)</t>
  </si>
  <si>
    <t>고려특수선재</t>
  </si>
  <si>
    <t>제철업</t>
  </si>
  <si>
    <t>055-380-8900</t>
  </si>
  <si>
    <t>경상남도 양산시 어실로 43 (유산동)</t>
  </si>
  <si>
    <t>https://rnr.surveybox.kr/?pid=S16269h8ufyh&amp;grpid=list&amp;resid=3102&amp;fwid=S16269h8ufyhz56yr</t>
  </si>
  <si>
    <t>영흥(주)</t>
  </si>
  <si>
    <t>영흥</t>
  </si>
  <si>
    <t>강근욱,강희준</t>
  </si>
  <si>
    <t>와이어로프, 와이어,못,스프링 등의 제조 및 판매업</t>
  </si>
  <si>
    <t>041-939-3900</t>
  </si>
  <si>
    <t>충남 보령시 주교면 관창공단길 50 (관창리)</t>
  </si>
  <si>
    <t>055-239-5534/통화중</t>
  </si>
  <si>
    <t>https://rnr.surveybox.kr/?pid=S16269h8ufyh&amp;grpid=list&amp;resid=3103&amp;fwid=S16269h8ufyhz56yr</t>
  </si>
  <si>
    <t>고려제강(주)</t>
  </si>
  <si>
    <t>고려제강</t>
  </si>
  <si>
    <t>이이문,주종대</t>
  </si>
  <si>
    <t>051-760-1700</t>
  </si>
  <si>
    <t>부산 수영구 구락로141번길 37 (망미동)</t>
  </si>
  <si>
    <t>https://rnr.surveybox.kr/?pid=S16269h8ufyh&amp;grpid=list&amp;resid=3105&amp;fwid=S16269h8ufyhz56yr</t>
  </si>
  <si>
    <t>고려강선(주)</t>
  </si>
  <si>
    <t>고려강선</t>
  </si>
  <si>
    <t>김한영</t>
  </si>
  <si>
    <t>타이어 보강용 코드(스틸코드)</t>
  </si>
  <si>
    <t>055-268-3900</t>
  </si>
  <si>
    <t>부산광역시 수영구 구락로141번길 37 (망미동)</t>
  </si>
  <si>
    <t>jinhyeong@kiswire.com</t>
  </si>
  <si>
    <t>https://rnr.surveybox.kr/?pid=S16269h8ufyh&amp;grpid=list&amp;resid=3110&amp;fwid=S16269h8ufyhz56yr</t>
  </si>
  <si>
    <t>(주)피앤엘</t>
  </si>
  <si>
    <t>피앤엘</t>
  </si>
  <si>
    <t>신관우</t>
  </si>
  <si>
    <t>해양 배관 및 항공기 부품</t>
  </si>
  <si>
    <t>055-794-1210</t>
  </si>
  <si>
    <t>경남 사천시 사남면 공단1로 163-20 (유천리)</t>
  </si>
  <si>
    <t>https://rnr.surveybox.kr/?pid=S16269h8ufyh&amp;grpid=list&amp;resid=3111&amp;fwid=S16269h8ufyhz56yr</t>
  </si>
  <si>
    <t>에스케이오션플랜트(주)</t>
  </si>
  <si>
    <t>에스케이오션플랜트</t>
  </si>
  <si>
    <t>이승철</t>
  </si>
  <si>
    <t>특수강 및 스텐레스 강관</t>
  </si>
  <si>
    <t>070-8655-3882</t>
  </si>
  <si>
    <t>경남 고성군 동해면 내산3길 51-1 (내산리)</t>
  </si>
  <si>
    <t>055-673-7014</t>
  </si>
  <si>
    <t>https://rnr.surveybox.kr/?pid=S16269h8ufyh&amp;grpid=list&amp;resid=3121&amp;fwid=S16269h8ufyhz56yr</t>
  </si>
  <si>
    <t>(주)휴스틸</t>
  </si>
  <si>
    <t>휴스틸</t>
  </si>
  <si>
    <t>박훈</t>
  </si>
  <si>
    <t>배관용 강관, 구조용 강관, 전선관 등</t>
  </si>
  <si>
    <t>02-828-9114</t>
  </si>
  <si>
    <t>서울 강남구 테헤란로 512 14층 (대치동,신안빌딩)</t>
  </si>
  <si>
    <t>paul@husteel.com</t>
  </si>
  <si>
    <t>담당자 아님</t>
  </si>
  <si>
    <t>(주)케이에스엠</t>
  </si>
  <si>
    <t>신금순</t>
  </si>
  <si>
    <t>유명호</t>
  </si>
  <si>
    <t>이재선</t>
  </si>
  <si>
    <t>정병환</t>
  </si>
  <si>
    <t>이상헌</t>
  </si>
  <si>
    <t>강관 제조업</t>
  </si>
  <si>
    <t>탭, 밸브 및 유사장치 제조업</t>
  </si>
  <si>
    <t>https://rnr.surveybox.kr/?pid=S16269h8ufyh&amp;grpid=list&amp;resid=3143&amp;fwid=S16269h8ufyhz56yr</t>
  </si>
  <si>
    <t>일진제강(주)</t>
  </si>
  <si>
    <t>일진제강</t>
  </si>
  <si>
    <t>심규승</t>
  </si>
  <si>
    <t>금속제건구 금속용기 전자부품의 제조및 판매업</t>
  </si>
  <si>
    <t>063-730-4580</t>
  </si>
  <si>
    <t>전라북도 임실군 임실읍 호국로 1746 (이도리)</t>
  </si>
  <si>
    <t>김광수</t>
  </si>
  <si>
    <t>부동산임대업</t>
  </si>
  <si>
    <t>https://rnr.surveybox.kr/?pid=S16269h8ufyh&amp;grpid=list&amp;resid=3163&amp;fwid=S16269h8ufyhz56yr</t>
  </si>
  <si>
    <t>(주)세아제강</t>
  </si>
  <si>
    <t>세아제강</t>
  </si>
  <si>
    <t>이휘령,김석일</t>
  </si>
  <si>
    <t>강관, 강판, 강재, 기계, 전기기기, 공구, 산소 및 화학약품 등의 제조매매</t>
  </si>
  <si>
    <t>02-6970-1245</t>
  </si>
  <si>
    <t>https://rnr.surveybox.kr/?pid=S16269h8ufyh&amp;grpid=list&amp;resid=3164&amp;fwid=S16269h8ufyhz56yr</t>
  </si>
  <si>
    <t>(주)태광</t>
  </si>
  <si>
    <t>태광</t>
  </si>
  <si>
    <t>윤성덕</t>
  </si>
  <si>
    <t>관이음쇠 제조업</t>
  </si>
  <si>
    <t>051-970-6600</t>
  </si>
  <si>
    <t>부산 강서구 녹산산업대로 117-12 (송정동)</t>
  </si>
  <si>
    <t>https://rnr.surveybox.kr/?pid=S16269h8ufyh&amp;grpid=list&amp;resid=3165&amp;fwid=S16269h8ufyhz56yr</t>
  </si>
  <si>
    <t>(주)성광벤드</t>
  </si>
  <si>
    <t>성광벤드</t>
  </si>
  <si>
    <t>안재일</t>
  </si>
  <si>
    <t>철강관 이음쇠</t>
  </si>
  <si>
    <t>051-330-0200</t>
  </si>
  <si>
    <t>부산 강서구 녹산산단262로 26 (송정동)</t>
  </si>
  <si>
    <t>yykim@skbend.com</t>
  </si>
  <si>
    <t>https://rnr.surveybox.kr/?pid=S16269h8ufyh&amp;grpid=list&amp;resid=3166&amp;fwid=S16269h8ufyhz56yr</t>
  </si>
  <si>
    <t>금강공업(주)</t>
  </si>
  <si>
    <t>금강공업</t>
  </si>
  <si>
    <t>전장열,전재범</t>
  </si>
  <si>
    <t>강관, 판넬, 가설재 외</t>
  </si>
  <si>
    <t>051-260-8881</t>
  </si>
  <si>
    <t>부산 사하구 다산로 110 (다대동)</t>
  </si>
  <si>
    <t>김학철</t>
  </si>
  <si>
    <t>김재환</t>
  </si>
  <si>
    <t>경상남도 창원시 성산구 성산패총로 29 (성산동)</t>
  </si>
  <si>
    <t>조경호</t>
  </si>
  <si>
    <t>https://rnr.surveybox.kr/?pid=S16269h8ufyh&amp;grpid=list&amp;resid=3189&amp;fwid=S16269h8ufyhz56yr</t>
  </si>
  <si>
    <t>(주)피에스씨</t>
  </si>
  <si>
    <t>피에스씨</t>
  </si>
  <si>
    <t>박성연</t>
  </si>
  <si>
    <t>용삭작업</t>
  </si>
  <si>
    <t>054-278-2961</t>
  </si>
  <si>
    <t>경상북도 포항시 남구 철강로 362 (호동)</t>
  </si>
  <si>
    <t>변기규</t>
  </si>
  <si>
    <t>김종욱</t>
  </si>
  <si>
    <t>https://rnr.surveybox.kr/?pid=S16269h8ufyh&amp;grpid=list&amp;resid=3200&amp;fwid=S16269h8ufyhz56yr</t>
  </si>
  <si>
    <t>포스코스틸리온(주)</t>
  </si>
  <si>
    <t>포스코스틸리온</t>
  </si>
  <si>
    <t>윤양수</t>
  </si>
  <si>
    <t>도금강판, 컬러강판 (철강재 표면처리)</t>
  </si>
  <si>
    <t>054-280-6114</t>
  </si>
  <si>
    <t>경북 포항시 남구 철강로 173 (장흥동)</t>
  </si>
  <si>
    <t>https://rnr.surveybox.kr/?pid=S16269h8ufyh&amp;grpid=list&amp;resid=3201&amp;fwid=S16269h8ufyhz56yr</t>
  </si>
  <si>
    <t>아주스틸(주)</t>
  </si>
  <si>
    <t>아주스틸</t>
  </si>
  <si>
    <t>이학연</t>
  </si>
  <si>
    <t>ITㆍ영상가전 원소재용 철강소재 제품 외</t>
  </si>
  <si>
    <t>513-81-1649</t>
  </si>
  <si>
    <t>경상북도 구미시 산동읍 첨단기업로 71 (봉산리)</t>
  </si>
  <si>
    <t>금속단조제품 제조업</t>
  </si>
  <si>
    <t>https://rnr.surveybox.kr/?pid=S16269h8ufyh&amp;grpid=list&amp;resid=14169&amp;fwid=S16269h8ufyhz56yr</t>
  </si>
  <si>
    <t>한국산업기술진흥원</t>
  </si>
  <si>
    <t>석영철,민병주</t>
  </si>
  <si>
    <t>학술연구용역</t>
  </si>
  <si>
    <t>02-6009-3000</t>
  </si>
  <si>
    <t>서울 강남구 테헤란로 305 (역삼동)</t>
  </si>
  <si>
    <t>관련없음</t>
  </si>
  <si>
    <t>배종민</t>
  </si>
  <si>
    <t>지용철</t>
  </si>
  <si>
    <t>박성진</t>
  </si>
  <si>
    <t>서정민</t>
  </si>
  <si>
    <t>철강제품 제조업</t>
  </si>
  <si>
    <t>김현준</t>
  </si>
  <si>
    <t>안순태</t>
  </si>
  <si>
    <t>051-301-4600</t>
  </si>
  <si>
    <t>(주)범우</t>
  </si>
  <si>
    <t>이경호</t>
  </si>
  <si>
    <t>배원호</t>
  </si>
  <si>
    <t>https://rnr.surveybox.kr/?pid=S16269h8ufyh&amp;grpid=list&amp;resid=3234&amp;fwid=S16269h8ufyhz56yr</t>
  </si>
  <si>
    <t>(주)포스코엠텍</t>
  </si>
  <si>
    <t>포스코엠텍</t>
  </si>
  <si>
    <t>각종 포장자재의 생산 및 판매</t>
  </si>
  <si>
    <t>054-280-8114</t>
  </si>
  <si>
    <t>경상북도 포항시 남구 형산강북로 131 (효자동)</t>
  </si>
  <si>
    <t>박용현</t>
  </si>
  <si>
    <t>김성준</t>
  </si>
  <si>
    <t>https://rnr.surveybox.kr/?pid=S16269h8ufyh&amp;grpid=list&amp;resid=3245&amp;fwid=S16269h8ufyhz56yr</t>
  </si>
  <si>
    <t>(주)세아베스틸</t>
  </si>
  <si>
    <t>세아베스틸</t>
  </si>
  <si>
    <t>김철희,신상호</t>
  </si>
  <si>
    <t>철강, 특수강, 주단강 주물제조 및 판매</t>
  </si>
  <si>
    <t>02-6970-2000</t>
  </si>
  <si>
    <t>서울특별시 마포구 양화로 45 (서교동,메세나폴리스)</t>
  </si>
  <si>
    <t>https://rnr.surveybox.kr/?pid=S16269h8ufyh&amp;grpid=list&amp;resid=15103&amp;fwid=S16269h8ufyhz56yr</t>
  </si>
  <si>
    <t>한국산업기술시험원</t>
  </si>
  <si>
    <t>김세종</t>
  </si>
  <si>
    <t>학술연구용역 및 기술연구용역</t>
  </si>
  <si>
    <t>055-791-3177</t>
  </si>
  <si>
    <t>경남 진주시 충의로 10 (충무공동)</t>
  </si>
  <si>
    <t>경남 창원시 마산회원구 자유무역6길 157 (봉암동)</t>
  </si>
  <si>
    <t>https://rnr.surveybox.kr/?pid=S16269h8ufyh&amp;grpid=list&amp;resid=3266&amp;fwid=S16269h8ufyhz56yr</t>
  </si>
  <si>
    <t>삼보산업(주)</t>
  </si>
  <si>
    <t>삼보산업</t>
  </si>
  <si>
    <t>이태용,최재훈</t>
  </si>
  <si>
    <t>알미늄합금괴</t>
  </si>
  <si>
    <t>055-5527-1304</t>
  </si>
  <si>
    <t>경상남도 창원시 진해구 남의로21번길 36 (남양동)</t>
  </si>
  <si>
    <t>연 및 아연 제련, 정련 및 합금 제조업</t>
  </si>
  <si>
    <t>https://rnr.surveybox.kr/?pid=S16269h8ufyh&amp;grpid=list&amp;resid=3272&amp;fwid=S16269h8ufyhz56yr</t>
  </si>
  <si>
    <t>영풍</t>
  </si>
  <si>
    <t>박영민,배상윤</t>
  </si>
  <si>
    <t>아연괴 외</t>
  </si>
  <si>
    <t>02-519-3314</t>
  </si>
  <si>
    <t>서울 강남구 강남대로 542 (논현동,영풍빌딩)</t>
  </si>
  <si>
    <t>파트가 나누어져있어 답변불가능</t>
  </si>
  <si>
    <t>김성래</t>
  </si>
  <si>
    <t>조규환</t>
  </si>
  <si>
    <t>C243</t>
  </si>
  <si>
    <t>(주)원일사</t>
  </si>
  <si>
    <t>심의칠,심정환</t>
  </si>
  <si>
    <t>031-491-2891</t>
  </si>
  <si>
    <t>이광원</t>
  </si>
  <si>
    <t>그외 기타 특수목적용 기계 제조업</t>
  </si>
  <si>
    <t>https://rnr.surveybox.kr/?pid=S16269h8ufyh&amp;grpid=list&amp;resid=3293&amp;fwid=S16269h8ufyhz56yr</t>
  </si>
  <si>
    <t>대창</t>
  </si>
  <si>
    <t>조시영,김옥열</t>
  </si>
  <si>
    <t>황동봉 외</t>
  </si>
  <si>
    <t>031-496-3000</t>
  </si>
  <si>
    <t>경기 시흥시 공단1대로 391 대창공업(주) (정왕동)</t>
  </si>
  <si>
    <t>https://rnr.surveybox.kr/?pid=S16269h8ufyh&amp;grpid=list&amp;resid=3303&amp;fwid=S16269h8ufyhz56yr</t>
  </si>
  <si>
    <t>롯데에너지머티리얼즈(주)</t>
  </si>
  <si>
    <t>롯데에너지머티리얼즈</t>
  </si>
  <si>
    <t>김연섭</t>
  </si>
  <si>
    <t>동박</t>
  </si>
  <si>
    <t>02-707-9764</t>
  </si>
  <si>
    <t>전북 익산시 석암로3길 63-25 (팔봉동)</t>
  </si>
  <si>
    <t>sangho35@lotte.net</t>
  </si>
  <si>
    <t>김갑수</t>
  </si>
  <si>
    <t>https://rnr.surveybox.kr/?pid=S16269h8ufyh&amp;grpid=list&amp;resid=13419&amp;fwid=S16269h8ufyhz56yr</t>
  </si>
  <si>
    <t>한국사회보장정보원</t>
  </si>
  <si>
    <t>노대명</t>
  </si>
  <si>
    <t>사회복지사업법에 따른 정보시스템의 구축 및 운영에 관한 사항</t>
  </si>
  <si>
    <t>02-6360-6114</t>
  </si>
  <si>
    <t>서울특별시 광진구 능동로 400 (중곡동,보건복지행정타운)</t>
  </si>
  <si>
    <t>관련 내선번호 없음</t>
  </si>
  <si>
    <t>알루미늄 압연, 압출 및 연신제품 제조업</t>
  </si>
  <si>
    <t>우성산업(주)</t>
  </si>
  <si>
    <t>이대훈</t>
  </si>
  <si>
    <t>김상진</t>
  </si>
  <si>
    <t>김창호</t>
  </si>
  <si>
    <t>https://rnr.surveybox.kr/?pid=S16269h8ufyh&amp;grpid=list&amp;resid=3329&amp;fwid=S16269h8ufyhz56yr</t>
  </si>
  <si>
    <t>(주)남선알미늄</t>
  </si>
  <si>
    <t>남선알미늄</t>
  </si>
  <si>
    <t>박귀봉,정순원</t>
  </si>
  <si>
    <t>알루미늄 압출</t>
  </si>
  <si>
    <t>053-610-5113</t>
  </si>
  <si>
    <t>대구 달성군 논공읍 논공중앙로 288 (본리리)</t>
  </si>
  <si>
    <t>https://rnr.surveybox.kr/?pid=S16269h8ufyh&amp;grpid=list&amp;resid=14012&amp;fwid=S16269h8ufyhz56yr</t>
  </si>
  <si>
    <t>한국부동산원</t>
  </si>
  <si>
    <t>손태락</t>
  </si>
  <si>
    <t>감정평가업무(동산,부동산,무형고정자산,기타자산)</t>
  </si>
  <si>
    <t>053-1644-2828</t>
  </si>
  <si>
    <t>대구광역시 동구 이노밸리로 291 (신서동)</t>
  </si>
  <si>
    <t>https://rnr.surveybox.kr/?pid=S16269h8ufyh&amp;grpid=list&amp;resid=3332&amp;fwid=S16269h8ufyhz56yr</t>
  </si>
  <si>
    <t>노벨리스코리아(주)</t>
  </si>
  <si>
    <t>노벨리스코리아</t>
  </si>
  <si>
    <t>박종화</t>
  </si>
  <si>
    <t>알루니늄압연및압출업.무역업</t>
  </si>
  <si>
    <t>054-630-7114</t>
  </si>
  <si>
    <t>경상북도 영주시 적서공단로 23 (적서동)</t>
  </si>
  <si>
    <t>최성규</t>
  </si>
  <si>
    <t>경기도 화성시 경기동로 505 (장지동)</t>
  </si>
  <si>
    <t>박정희</t>
  </si>
  <si>
    <t>C281</t>
  </si>
  <si>
    <t>https://rnr.surveybox.kr/?pid=S16269h8ufyh&amp;grpid=list&amp;resid=14120&amp;fwid=S16269h8ufyhz56yr</t>
  </si>
  <si>
    <t>한국보훈복지의료공단</t>
  </si>
  <si>
    <t>감신</t>
  </si>
  <si>
    <t>의학적 정신적 재활과 연구</t>
  </si>
  <si>
    <t>033-749-3600</t>
  </si>
  <si>
    <t>강원도 원주시 혁신로 40 (반곡동)</t>
  </si>
  <si>
    <t>shizhen@bohun.or.kr</t>
  </si>
  <si>
    <t>총무 033-749-3663</t>
  </si>
  <si>
    <t>신동훈</t>
  </si>
  <si>
    <t>https://rnr.surveybox.kr/?pid=S16269h8ufyh&amp;grpid=list&amp;resid=14165&amp;fwid=S16269h8ufyhz56yr</t>
  </si>
  <si>
    <t>한국방송통신전파진흥원</t>
  </si>
  <si>
    <t>정한근</t>
  </si>
  <si>
    <t>전파이용촉진에 관한 연구</t>
  </si>
  <si>
    <t>02-2142-2114</t>
  </si>
  <si>
    <t>전남 나주시 빛가람로 760 (빛가람동)</t>
  </si>
  <si>
    <t>https://rnr.surveybox.kr/?pid=S16269h8ufyh&amp;grpid=list&amp;resid=3353&amp;fwid=S16269h8ufyhz56yr</t>
  </si>
  <si>
    <t>성일하이텍(주)</t>
  </si>
  <si>
    <t>성일하이텍</t>
  </si>
  <si>
    <t>이강명</t>
  </si>
  <si>
    <t>1차비철금속제련 (폐기물)</t>
  </si>
  <si>
    <t>063-466-9200</t>
  </si>
  <si>
    <t>전라북도 군산시 군산산단로 143-12 (비응도동)</t>
  </si>
  <si>
    <t>서준석</t>
  </si>
  <si>
    <t>이상덕</t>
  </si>
  <si>
    <t>C301</t>
  </si>
  <si>
    <t>박영훈</t>
  </si>
  <si>
    <t>자동차부품제조업</t>
  </si>
  <si>
    <t>(주)서원</t>
  </si>
  <si>
    <t>김진명</t>
  </si>
  <si>
    <t>(주)엔케이</t>
  </si>
  <si>
    <t>https://rnr.surveybox.kr/?pid=S16269h8ufyh&amp;grpid=list&amp;resid=3418&amp;fwid=S16269h8ufyhz56yr</t>
  </si>
  <si>
    <t>삼목에스폼(주)</t>
  </si>
  <si>
    <t>삼목에스폼</t>
  </si>
  <si>
    <t>엄석호</t>
  </si>
  <si>
    <t>알루미늄폼, 갱폼, 유로폼류 외</t>
  </si>
  <si>
    <t>경기 안성시 미양면 안성맞춤대로 474-40 (양변리)</t>
  </si>
  <si>
    <t>홍성균</t>
  </si>
  <si>
    <t>남경훈</t>
  </si>
  <si>
    <t>이준호</t>
  </si>
  <si>
    <t>박기영</t>
  </si>
  <si>
    <t>https://rnr.surveybox.kr/?pid=S16269h8ufyh&amp;grpid=list&amp;resid=3453&amp;fwid=S16269h8ufyhz56yr</t>
  </si>
  <si>
    <t>대주중공업(주)</t>
  </si>
  <si>
    <t>대주중공업</t>
  </si>
  <si>
    <t>서이종</t>
  </si>
  <si>
    <t>스텐레스 파이프, 철골, H-BEAM 가공, 항만하역 외</t>
  </si>
  <si>
    <t>02-517-5151</t>
  </si>
  <si>
    <t>인천 중구 신포로 4 (사동)</t>
  </si>
  <si>
    <t>daejoohi@gmail.com</t>
  </si>
  <si>
    <t>확인 불가/이 메일로 재발송 요청(tyk8806@naver.com)</t>
  </si>
  <si>
    <t>이진규</t>
  </si>
  <si>
    <t>건축자재 제조업</t>
  </si>
  <si>
    <t>이성희</t>
  </si>
  <si>
    <t>070-8770-0808</t>
  </si>
  <si>
    <t>구조용 금속판제품 및 금속공작물 제조업</t>
  </si>
  <si>
    <t>오인섭</t>
  </si>
  <si>
    <t>노준형</t>
  </si>
  <si>
    <t>철구조물 제작업</t>
  </si>
  <si>
    <t>(주)제일</t>
  </si>
  <si>
    <t>울산광역시 동구 방어진순환도로 1000 (전하동)</t>
  </si>
  <si>
    <t>선박구조물 제조업</t>
  </si>
  <si>
    <t>전라남도 영암군 삼호읍 대불로 93 (용당리)</t>
  </si>
  <si>
    <t>(주)신아</t>
  </si>
  <si>
    <t>052-203-4437</t>
  </si>
  <si>
    <t>김태완</t>
  </si>
  <si>
    <t>그라비아 인쇄용 로라</t>
  </si>
  <si>
    <t>https://rnr.surveybox.kr/?pid=S16269h8ufyh&amp;grpid=list&amp;resid=14328&amp;fwid=S16269h8ufyhz56yr</t>
  </si>
  <si>
    <t>한국방송광고진흥공사</t>
  </si>
  <si>
    <t>이백만</t>
  </si>
  <si>
    <t>방송광고대행업</t>
  </si>
  <si>
    <t>02-731-7114</t>
  </si>
  <si>
    <t>서울특별시 중구 세종대로 124 (태평로1가)</t>
  </si>
  <si>
    <t>ARS 고객센터</t>
  </si>
  <si>
    <t>이승호</t>
  </si>
  <si>
    <t>(주)한텍</t>
  </si>
  <si>
    <t>https://rnr.surveybox.kr/?pid=S16269h8ufyh&amp;grpid=list&amp;resid=13258&amp;fwid=S16269h8ufyhz56yr</t>
  </si>
  <si>
    <t>한국방송공사</t>
  </si>
  <si>
    <t>J60</t>
  </si>
  <si>
    <t>김의철</t>
  </si>
  <si>
    <t>수신료, 광고수입 외</t>
  </si>
  <si>
    <t>02-781-1287</t>
  </si>
  <si>
    <t>서울 영등포구 여의공원로 13 (여의도동,한국방송공사)</t>
  </si>
  <si>
    <t>이종관</t>
  </si>
  <si>
    <t>장재형</t>
  </si>
  <si>
    <t>김진태</t>
  </si>
  <si>
    <t>https://rnr.surveybox.kr/?pid=S16269h8ufyh&amp;grpid=list&amp;resid=3544&amp;fwid=S16269h8ufyhz56yr</t>
  </si>
  <si>
    <t>(주)윤성에프앤씨</t>
  </si>
  <si>
    <t>윤성에프앤씨</t>
  </si>
  <si>
    <t>박치영</t>
  </si>
  <si>
    <t>스테인레스 탱크 &amp; 믹서</t>
  </si>
  <si>
    <t>031-350-4526</t>
  </si>
  <si>
    <t>경기 안성시 공도읍 문터길 72-23 (마정리)</t>
  </si>
  <si>
    <t>info@ysfc.co.kr</t>
  </si>
  <si>
    <t>이호석</t>
  </si>
  <si>
    <t>이진명</t>
  </si>
  <si>
    <t>김형신</t>
  </si>
  <si>
    <t>선박구성부분품 제조업</t>
  </si>
  <si>
    <t>https://rnr.surveybox.kr/?pid=S16269h8ufyh&amp;grpid=list&amp;resid=3564&amp;fwid=S16269h8ufyhz56yr</t>
  </si>
  <si>
    <t>(주)삼양컴텍</t>
  </si>
  <si>
    <t>삼양컴텍</t>
  </si>
  <si>
    <t>김종일</t>
  </si>
  <si>
    <t>다이케스팅제품 제조 판매업</t>
  </si>
  <si>
    <t>02-3488-5552</t>
  </si>
  <si>
    <t>서울특별시 서초구 반포대로27길 16 8층 (서초동,파크빌딩)</t>
  </si>
  <si>
    <t>https://rnr.surveybox.kr/?pid=S16269h8ufyh&amp;grpid=list&amp;resid=14474&amp;fwid=S16269h8ufyhz56yr</t>
  </si>
  <si>
    <t>한국무역보험공사</t>
  </si>
  <si>
    <t>이인호</t>
  </si>
  <si>
    <t>무역보험(환율보험,이자율변동위험담보보험)의 원보험.공동보험및재보험</t>
  </si>
  <si>
    <t>02-399-6800</t>
  </si>
  <si>
    <t>서울특별시 종로구 종로 14 (서린동)</t>
  </si>
  <si>
    <t>김수경</t>
  </si>
  <si>
    <t>https://rnr.surveybox.kr/?pid=S16269h8ufyh&amp;grpid=list&amp;resid=3570&amp;fwid=S16269h8ufyhz56yr</t>
  </si>
  <si>
    <t>퍼스텍(주)</t>
  </si>
  <si>
    <t>퍼스텍</t>
  </si>
  <si>
    <t>손경석</t>
  </si>
  <si>
    <t>무기 및 총포탄</t>
  </si>
  <si>
    <t>055-282-4131</t>
  </si>
  <si>
    <t>경남 창원시 성산구 남면로 485 (내동)</t>
  </si>
  <si>
    <t>055-280-1970</t>
  </si>
  <si>
    <t>박상진</t>
  </si>
  <si>
    <t>전자기기 제조업</t>
  </si>
  <si>
    <t>(주)경도</t>
  </si>
  <si>
    <t>김영환</t>
  </si>
  <si>
    <t>C312_9</t>
  </si>
  <si>
    <t>김명호</t>
  </si>
  <si>
    <t>자동차 부품 제조업</t>
  </si>
  <si>
    <t>https://rnr.surveybox.kr/?pid=S16269h8ufyh&amp;grpid=list&amp;resid=3586&amp;fwid=S16269h8ufyhz56yr</t>
  </si>
  <si>
    <t>(주)에이치씨컴퍼니</t>
  </si>
  <si>
    <t>에이치씨컴퍼니</t>
  </si>
  <si>
    <t>배수찬</t>
  </si>
  <si>
    <t>주방용품</t>
  </si>
  <si>
    <t>055-900-2017</t>
  </si>
  <si>
    <t>경상남도 김해시 주촌면 골든루트로 104-2 (농소리)</t>
  </si>
  <si>
    <t>송광호</t>
  </si>
  <si>
    <t>https://rnr.surveybox.kr/?pid=S16269h8ufyh&amp;grpid=list&amp;resid=3594&amp;fwid=S16269h8ufyhz56yr</t>
  </si>
  <si>
    <t>한라스택폴(주)</t>
  </si>
  <si>
    <t>한라스택폴</t>
  </si>
  <si>
    <t>박대건</t>
  </si>
  <si>
    <t>분말야금제품, 엔진부품, 트랜스미션부품 외</t>
  </si>
  <si>
    <t>043-241-7114</t>
  </si>
  <si>
    <t>충북 청주시 청원구 오창읍 과학산업5로 101 (각리)</t>
  </si>
  <si>
    <t>내선3(재무기획)</t>
  </si>
  <si>
    <t>박상길</t>
  </si>
  <si>
    <t>https://rnr.surveybox.kr/?pid=S16269h8ufyh&amp;grpid=list&amp;resid=3602&amp;fwid=S16269h8ufyhz56yr</t>
  </si>
  <si>
    <t>신한다이아몬드공업(주)</t>
  </si>
  <si>
    <t>신한다이아몬드공업</t>
  </si>
  <si>
    <t>김신경,김성규,김지원</t>
  </si>
  <si>
    <t>공업용 다이아몬드, 고경도 물자응용 공구</t>
  </si>
  <si>
    <t>032-820-3826</t>
  </si>
  <si>
    <t>인천 남동구 남동동로 375 (남촌동,남동공단)</t>
  </si>
  <si>
    <t>(주)태웅</t>
  </si>
  <si>
    <t>이수용</t>
  </si>
  <si>
    <t>김경남</t>
  </si>
  <si>
    <t>금속제품 제조 및 판매업</t>
  </si>
  <si>
    <t>김진국</t>
  </si>
  <si>
    <t>김수권</t>
  </si>
  <si>
    <t>https://rnr.surveybox.kr/?pid=S16269h8ufyh&amp;grpid=list&amp;resid=3623&amp;fwid=S16269h8ufyhz56yr</t>
  </si>
  <si>
    <t>(주)심팩</t>
  </si>
  <si>
    <t>심팩</t>
  </si>
  <si>
    <t>송효석,최진식,심웅섭</t>
  </si>
  <si>
    <t>기계식 프레스, 서보 프레스, 유압식 프레스 등</t>
  </si>
  <si>
    <t>032-510-0400</t>
  </si>
  <si>
    <t>인천 부평구 부평북로 141 (청천동)</t>
  </si>
  <si>
    <t>wjna@simpac.com</t>
  </si>
  <si>
    <t>https://rnr.surveybox.kr/?pid=S16269h8ufyh&amp;grpid=list&amp;resid=3627&amp;fwid=S16269h8ufyhz56yr</t>
  </si>
  <si>
    <t>(주)도우인시스</t>
  </si>
  <si>
    <t>도우인시스</t>
  </si>
  <si>
    <t>피우갑</t>
  </si>
  <si>
    <t>Window 강화유리</t>
  </si>
  <si>
    <t>043-214-1614</t>
  </si>
  <si>
    <t>충청북도 청주시 흥덕구 옥산면 옥산산단로 42 (호죽리)</t>
  </si>
  <si>
    <t>yeongsup.shin@dowooinsys.com</t>
  </si>
  <si>
    <t>이명희</t>
  </si>
  <si>
    <t>H49</t>
  </si>
  <si>
    <t>https://rnr.surveybox.kr/?pid=S16269h8ufyh&amp;grpid=list&amp;resid=3650&amp;fwid=S16269h8ufyhz56yr</t>
  </si>
  <si>
    <t>(주)한국티씨엠</t>
  </si>
  <si>
    <t>한국티씨엠</t>
  </si>
  <si>
    <t>철강재 및 관련제품 제조업</t>
  </si>
  <si>
    <t>053-792-2100</t>
  </si>
  <si>
    <t>대구 수성구 달구벌대로 3173 (매호동)</t>
  </si>
  <si>
    <t>김재열</t>
  </si>
  <si>
    <t>금속제품 제조업</t>
  </si>
  <si>
    <t>(주)진양</t>
  </si>
  <si>
    <t>조영도</t>
  </si>
  <si>
    <t>김준수</t>
  </si>
  <si>
    <t>박준영</t>
  </si>
  <si>
    <t>도금업</t>
  </si>
  <si>
    <t>(주)케이씨텍</t>
  </si>
  <si>
    <t>도금</t>
  </si>
  <si>
    <t>삼우금속공업(주)</t>
  </si>
  <si>
    <t>경상남도 창원시 마산회원구 봉암공단13길 30 (봉암동)</t>
  </si>
  <si>
    <t>https://rnr.surveybox.kr/?pid=S16269h8ufyh&amp;grpid=list&amp;resid=3688&amp;fwid=S16269h8ufyhz56yr</t>
  </si>
  <si>
    <t>(주)정후산업</t>
  </si>
  <si>
    <t>정후산업</t>
  </si>
  <si>
    <t>박형태</t>
  </si>
  <si>
    <t>선박 스프레이 도장</t>
  </si>
  <si>
    <t>010-4550-0085</t>
  </si>
  <si>
    <t>박근옥</t>
  </si>
  <si>
    <t>도장업</t>
  </si>
  <si>
    <t>울산광역시 동구 방어진순환도로 100 (방어동)</t>
  </si>
  <si>
    <t>이진욱</t>
  </si>
  <si>
    <t>정영민</t>
  </si>
  <si>
    <t>(주)이노켐</t>
  </si>
  <si>
    <t>유병찬</t>
  </si>
  <si>
    <t>경남 거제시 거제대로 3370 (아주동)</t>
  </si>
  <si>
    <t>김영국</t>
  </si>
  <si>
    <t>최익한</t>
  </si>
  <si>
    <t>이순호</t>
  </si>
  <si>
    <t>최성욱</t>
  </si>
  <si>
    <t>절삭가공 및 유사처리업</t>
  </si>
  <si>
    <t>조형근</t>
  </si>
  <si>
    <t>윤만호</t>
  </si>
  <si>
    <t>062-955-9474</t>
  </si>
  <si>
    <t>https://rnr.surveybox.kr/?pid=S16269h8ufyh&amp;grpid=list&amp;resid=3733&amp;fwid=S16269h8ufyhz56yr</t>
  </si>
  <si>
    <t>(주)광양기업</t>
  </si>
  <si>
    <t>광양기업</t>
  </si>
  <si>
    <t>황재우,강순행</t>
  </si>
  <si>
    <t>옥외옥내 청소작업, 상하수도설비공사, 소독방역작업</t>
  </si>
  <si>
    <t>061-798-4001</t>
  </si>
  <si>
    <t>전남 광양시 삼봉산로 10 (태인동)</t>
  </si>
  <si>
    <t>https://rnr.surveybox.kr/?pid=S16269h8ufyh&amp;grpid=list&amp;resid=3740&amp;fwid=S16269h8ufyhz56yr</t>
  </si>
  <si>
    <t>(주)도루코</t>
  </si>
  <si>
    <t>도루코</t>
  </si>
  <si>
    <t>홍건희,박종래</t>
  </si>
  <si>
    <t>기계공업(연마기 조립기의 각종 기계제작)</t>
  </si>
  <si>
    <t>031-320-4700</t>
  </si>
  <si>
    <t>경기도 용인시 처인구 경안천로 350 (고림동)</t>
  </si>
  <si>
    <t>월요일통화가능</t>
  </si>
  <si>
    <t>김상묵</t>
  </si>
  <si>
    <t>강윤구</t>
  </si>
  <si>
    <t>정광섭</t>
  </si>
  <si>
    <t>김진형</t>
  </si>
  <si>
    <t>https://rnr.surveybox.kr/?pid=S16269h8ufyh&amp;grpid=list&amp;resid=3755&amp;fwid=S16269h8ufyhz56yr</t>
  </si>
  <si>
    <t>새솔다이아몬드공업(주)</t>
  </si>
  <si>
    <t>새솔다이아몬드공업</t>
  </si>
  <si>
    <t>맹주호</t>
  </si>
  <si>
    <t>다이아몬드공구</t>
  </si>
  <si>
    <t>031-493-5037</t>
  </si>
  <si>
    <t>경기 안산시 단원구 신원로91번길 61 (성곡동)</t>
  </si>
  <si>
    <t>031-370-9000</t>
  </si>
  <si>
    <t>https://rnr.surveybox.kr/?pid=S16269h8ufyh&amp;grpid=list&amp;resid=14069&amp;fwid=S16269h8ufyhz56yr</t>
  </si>
  <si>
    <t>한국농업기술진흥원</t>
  </si>
  <si>
    <t>안호근</t>
  </si>
  <si>
    <t>농업과학기술 분야 연구개발성과의 실용화 촉진을 통하여 농업과학기술</t>
  </si>
  <si>
    <t>063-919-1000</t>
  </si>
  <si>
    <t>전라북도 익산시 평동로 457 (송학동)</t>
  </si>
  <si>
    <t>ssd2777@koat.or.kr</t>
  </si>
  <si>
    <t>https://rnr.surveybox.kr/?pid=S16269h8ufyh&amp;grpid=list&amp;resid=3761&amp;fwid=S16269h8ufyhz56yr</t>
  </si>
  <si>
    <t>이화다이아몬드공업(주)</t>
  </si>
  <si>
    <t>이화다이아몬드공업</t>
  </si>
  <si>
    <t>김수광,김재희크리스틴</t>
  </si>
  <si>
    <t>경기 오산시 남부대로 374 (원동)</t>
  </si>
  <si>
    <t>031-370-9145</t>
  </si>
  <si>
    <t>https://rnr.surveybox.kr/?pid=S16269h8ufyh&amp;grpid=list&amp;resid=3765&amp;fwid=S16269h8ufyhz56yr</t>
  </si>
  <si>
    <t>한국교세라정공(주)</t>
  </si>
  <si>
    <t>한국교세라정공</t>
  </si>
  <si>
    <t>나가시마센리,김준도</t>
  </si>
  <si>
    <t>절삭공구,치공구,내마부품,기계부품,자동기의 제조,판매</t>
  </si>
  <si>
    <t>032-821-0023</t>
  </si>
  <si>
    <t>인천광역시 남동구 남동대로215번길 11 (고잔동)</t>
  </si>
  <si>
    <t>https://rnr.surveybox.kr/?pid=S16269h8ufyh&amp;grpid=list&amp;resid=13912&amp;fwid=S16269h8ufyhz56yr</t>
  </si>
  <si>
    <t>한국농어촌공사</t>
  </si>
  <si>
    <t>이병호</t>
  </si>
  <si>
    <t>농어촌 정비 및 기반시설 사업</t>
  </si>
  <si>
    <t>061-338-5114</t>
  </si>
  <si>
    <t>전라남도 나주시 그린로 20 (빛가람동)</t>
  </si>
  <si>
    <t>willow1981@ekr.or.kr</t>
  </si>
  <si>
    <t>https://rnr.surveybox.kr/?pid=S16269h8ufyh&amp;grpid=list&amp;resid=3771&amp;fwid=S16269h8ufyhz56yr</t>
  </si>
  <si>
    <t>한국오에스지(주)</t>
  </si>
  <si>
    <t>한국오에스지</t>
  </si>
  <si>
    <t>정태일,정승진</t>
  </si>
  <si>
    <t>각종 금속가공용 압조공구.절삭공구제조 수정 판매업</t>
  </si>
  <si>
    <t>053-583-2000</t>
  </si>
  <si>
    <t>대구광역시 달서구 달서대로109길 38 (호산동)</t>
  </si>
  <si>
    <t>053-589-2031</t>
  </si>
  <si>
    <t>신영철</t>
  </si>
  <si>
    <t>https://rnr.surveybox.kr/?pid=S16269h8ufyh&amp;grpid=list&amp;resid=3774&amp;fwid=S16269h8ufyhz56yr</t>
  </si>
  <si>
    <t>와이엠(주)</t>
  </si>
  <si>
    <t>와이엠</t>
  </si>
  <si>
    <t>선지영</t>
  </si>
  <si>
    <t>볼트 외 자동차용부품</t>
  </si>
  <si>
    <t>031-680-8000</t>
  </si>
  <si>
    <t>경기 평택시 포승읍 포승공단로118번길 118 (만호리)</t>
  </si>
  <si>
    <t>https://rnr.surveybox.kr/?pid=S16269h8ufyh&amp;grpid=list&amp;resid=3775&amp;fwid=S16269h8ufyhz56yr</t>
  </si>
  <si>
    <t>(주)선일다이파스</t>
  </si>
  <si>
    <t>선일다이파스</t>
  </si>
  <si>
    <t>김지훈,박인배</t>
  </si>
  <si>
    <t>자동차용 볼트</t>
  </si>
  <si>
    <t>031-777-3700</t>
  </si>
  <si>
    <t>경기 성남시 중원구 둔촌대로 555 1101호 (상대원동,선일테크노피아)</t>
  </si>
  <si>
    <t>박준형</t>
  </si>
  <si>
    <t>금속 캔 및 기타 포장용기 제조업</t>
  </si>
  <si>
    <t>어진선,어준</t>
  </si>
  <si>
    <t>041-410-6000</t>
  </si>
  <si>
    <t>https://rnr.surveybox.kr/?pid=S16269h8ufyh&amp;grpid=list&amp;resid=3787&amp;fwid=S16269h8ufyhz56yr</t>
  </si>
  <si>
    <t>(주)케이피에프</t>
  </si>
  <si>
    <t>케이피에프</t>
  </si>
  <si>
    <t>김형노,송무현</t>
  </si>
  <si>
    <t>볼트,너트,나사제품,금속파트</t>
  </si>
  <si>
    <t>043-849-1152</t>
  </si>
  <si>
    <t>경기 성남시 분당구 운중로 136 (운중동)</t>
  </si>
  <si>
    <t>https://rnr.surveybox.kr/?pid=S16269h8ufyh&amp;grpid=list&amp;resid=3799&amp;fwid=S16269h8ufyhz56yr</t>
  </si>
  <si>
    <t>현대종합금속(주)</t>
  </si>
  <si>
    <t>현대종합금속</t>
  </si>
  <si>
    <t>정은성,김석환</t>
  </si>
  <si>
    <t>용접봉 및 용접기</t>
  </si>
  <si>
    <t>02-6230-6042</t>
  </si>
  <si>
    <t>서울특별시 강남구 테헤란로 507 16층 (삼성동,위워크빌딩)</t>
  </si>
  <si>
    <t>김선오</t>
  </si>
  <si>
    <t>최재혁</t>
  </si>
  <si>
    <t>이성환</t>
  </si>
  <si>
    <t>금속스프링 제조업</t>
  </si>
  <si>
    <t>https://rnr.surveybox.kr/?pid=S16269h8ufyh&amp;grpid=list&amp;resid=3819&amp;fwid=S16269h8ufyhz56yr</t>
  </si>
  <si>
    <t>홍덕산업(주)</t>
  </si>
  <si>
    <t>홍덕산업</t>
  </si>
  <si>
    <t>주종대</t>
  </si>
  <si>
    <t>스프링와이어, 비드와이어, 실크와이어 외</t>
  </si>
  <si>
    <t>051-760-2283</t>
  </si>
  <si>
    <t>부산광역시 수영구 구락로141번길 37 2층 (망미동)</t>
  </si>
  <si>
    <t>wjh8785@kiswire.com</t>
  </si>
  <si>
    <t>김태성</t>
  </si>
  <si>
    <t>자동차부품, 중장비부품</t>
  </si>
  <si>
    <t>도매,기타</t>
  </si>
  <si>
    <t>임환빈</t>
  </si>
  <si>
    <t>053-583-5200</t>
  </si>
  <si>
    <t>이승건</t>
  </si>
  <si>
    <t>https://rnr.surveybox.kr/?pid=S16269h8ufyh&amp;grpid=list&amp;resid=3843&amp;fwid=S16269h8ufyhz56yr</t>
  </si>
  <si>
    <t>(주)승일</t>
  </si>
  <si>
    <t>승일</t>
  </si>
  <si>
    <t>현창수</t>
  </si>
  <si>
    <t>금속포장용기</t>
  </si>
  <si>
    <t>041-411-1811</t>
  </si>
  <si>
    <t>충청남도 천안시 서북구 직산읍 4산단1길 10 (신갈리)</t>
  </si>
  <si>
    <t>경상남도 양산시 유산공단4길 21 (유산동)</t>
  </si>
  <si>
    <t>이장복</t>
  </si>
  <si>
    <t>https://rnr.surveybox.kr/?pid=S16269h8ufyh&amp;grpid=list&amp;resid=3849&amp;fwid=S16269h8ufyhz56yr</t>
  </si>
  <si>
    <t>(주)대륙제관</t>
  </si>
  <si>
    <t>대륙제관</t>
  </si>
  <si>
    <t>박봉준,박봉국</t>
  </si>
  <si>
    <t>02-6003-0600</t>
  </si>
  <si>
    <t>(주)태양</t>
  </si>
  <si>
    <t>https://rnr.surveybox.kr/?pid=S16269h8ufyh&amp;grpid=list&amp;resid=3854&amp;fwid=S16269h8ufyhz56yr</t>
  </si>
  <si>
    <t>한일제관(주)</t>
  </si>
  <si>
    <t>한일제관</t>
  </si>
  <si>
    <t>정동택</t>
  </si>
  <si>
    <t>각종공관 및 프라스틱 용기 제조 판매업</t>
  </si>
  <si>
    <t>055-370-6600</t>
  </si>
  <si>
    <t>https://rnr.surveybox.kr/?pid=S16269h8ufyh&amp;grpid=list&amp;resid=3856&amp;fwid=S16269h8ufyhz56yr</t>
  </si>
  <si>
    <t>울산알루미늄(주)</t>
  </si>
  <si>
    <t>울산알루미늄</t>
  </si>
  <si>
    <t>와타루미야지마,아밋버길</t>
  </si>
  <si>
    <t>캔 바디 제품, 캔 엔드 제품, 자동차 상판 등에 사용되는 알루미늄 압연제품 등을 포함한 각</t>
  </si>
  <si>
    <t>052-279-0644</t>
  </si>
  <si>
    <t>울산광역시 남구 부두로 393 (여천동)</t>
  </si>
  <si>
    <t>유재원</t>
  </si>
  <si>
    <t>이형선</t>
  </si>
  <si>
    <t>주방기구 제조업</t>
  </si>
  <si>
    <t>이원석</t>
  </si>
  <si>
    <t>도장 및 기타 피막처리업</t>
  </si>
  <si>
    <t>장성웅</t>
  </si>
  <si>
    <t>이수정</t>
  </si>
  <si>
    <t>박선희</t>
  </si>
  <si>
    <t>최혁재</t>
  </si>
  <si>
    <t>박종태</t>
  </si>
  <si>
    <t>건물관리업</t>
  </si>
  <si>
    <t>https://rnr.surveybox.kr/?pid=S16269h8ufyh&amp;grpid=list&amp;resid=3891&amp;fwid=S16269h8ufyhz56yr</t>
  </si>
  <si>
    <t>(주)미래코리아</t>
  </si>
  <si>
    <t>미래코리아</t>
  </si>
  <si>
    <t>한동권</t>
  </si>
  <si>
    <t>가전제품 알루미늄 프레임</t>
  </si>
  <si>
    <t>02-2057-6074</t>
  </si>
  <si>
    <t>충남 천안시 서북구 직산읍 4산단5길 68 (모시리)</t>
  </si>
  <si>
    <t>https://rnr.surveybox.kr/?pid=S16269h8ufyh&amp;grpid=list&amp;resid=3893&amp;fwid=S16269h8ufyhz56yr</t>
  </si>
  <si>
    <t>(주)삼성제침</t>
  </si>
  <si>
    <t>삼성제침</t>
  </si>
  <si>
    <t>이수옥</t>
  </si>
  <si>
    <t>침류 및 자동차부품의 제조, 판매</t>
  </si>
  <si>
    <t>054-975-2000</t>
  </si>
  <si>
    <t>경상북도 칠곡군 왜관읍 공단로 256 (금산리)</t>
  </si>
  <si>
    <t>박재환</t>
  </si>
  <si>
    <t>https://rnr.surveybox.kr/?pid=S16269h8ufyh&amp;grpid=list&amp;resid=3906&amp;fwid=S16269h8ufyhz56yr</t>
  </si>
  <si>
    <t>(주)디비하이텍</t>
  </si>
  <si>
    <t>디비하이텍</t>
  </si>
  <si>
    <t>조기석</t>
  </si>
  <si>
    <t>반도체전자제품, 전자기기부품</t>
  </si>
  <si>
    <t>010-9855-3861</t>
  </si>
  <si>
    <t>경기도 부천시 수도로 90 (도당동)</t>
  </si>
  <si>
    <t>https://rnr.surveybox.kr/?pid=S16269h8ufyh&amp;grpid=list&amp;resid=3907&amp;fwid=S16269h8ufyhz56yr</t>
  </si>
  <si>
    <t>(유)스태츠칩팩코리아</t>
  </si>
  <si>
    <t>스태츠칩팩코리아</t>
  </si>
  <si>
    <t>김원규</t>
  </si>
  <si>
    <t>반도체소자</t>
  </si>
  <si>
    <t>032-340-3473</t>
  </si>
  <si>
    <t>인천광역시 중구 자유무역로 191 (운서동)</t>
  </si>
  <si>
    <t>https://rnr.surveybox.kr/?pid=S16269h8ufyh&amp;grpid=list&amp;resid=3910&amp;fwid=S16269h8ufyhz56yr</t>
  </si>
  <si>
    <t>(주)엘엑스세미콘</t>
  </si>
  <si>
    <t>엘엑스세미콘</t>
  </si>
  <si>
    <t>손보익</t>
  </si>
  <si>
    <t>반도체</t>
  </si>
  <si>
    <t>02-6924-3114</t>
  </si>
  <si>
    <t>대전 유성구 테크노2로 222 (탑립동)</t>
  </si>
  <si>
    <t>이우경</t>
  </si>
  <si>
    <t>경기 화성시 삼성1로5길 25 (석우동)</t>
  </si>
  <si>
    <t>전자집적회로</t>
  </si>
  <si>
    <t>https://rnr.surveybox.kr/?pid=S16269h8ufyh&amp;grpid=list&amp;resid=3914&amp;fwid=S16269h8ufyhz56yr</t>
  </si>
  <si>
    <t>(주)하나기술</t>
  </si>
  <si>
    <t>하나기술</t>
  </si>
  <si>
    <t>오태봉</t>
  </si>
  <si>
    <t>2차전지 자동화설비</t>
  </si>
  <si>
    <t>031-8053-4017</t>
  </si>
  <si>
    <t>경기도 용인시 처인구 남사읍 전나무골길2번길 56-7 (북리)</t>
  </si>
  <si>
    <t>이도영</t>
  </si>
  <si>
    <t>김동철</t>
  </si>
  <si>
    <t>https://rnr.surveybox.kr/?pid=S16269h8ufyh&amp;grpid=list&amp;resid=3919&amp;fwid=S16269h8ufyhz56yr</t>
  </si>
  <si>
    <t>하나마이크론(주)</t>
  </si>
  <si>
    <t>하나마이크론</t>
  </si>
  <si>
    <t>이동철</t>
  </si>
  <si>
    <t>반도체 패키징</t>
  </si>
  <si>
    <t>041-539-1114</t>
  </si>
  <si>
    <t>충남 아산시 음봉면 연암율금로 77 (원남리)</t>
  </si>
  <si>
    <t>경기도 화성시 삼성1로 332-7 (반월동)</t>
  </si>
  <si>
    <t>윤용희</t>
  </si>
  <si>
    <t>https://rnr.surveybox.kr/?pid=S16269h8ufyh&amp;grpid=list&amp;resid=3936&amp;fwid=S16269h8ufyhz56yr</t>
  </si>
  <si>
    <t>매그나칩반도체(유)</t>
  </si>
  <si>
    <t>매그나칩반도체</t>
  </si>
  <si>
    <t>비메모리용 및 기타 전자집적회로</t>
  </si>
  <si>
    <t>043-717-7834</t>
  </si>
  <si>
    <t>충청북도 청주시 흥덕구 직지대로436번길 76 (송정동)</t>
  </si>
  <si>
    <t>김두호</t>
  </si>
  <si>
    <t>https://rnr.surveybox.kr/?pid=S16269h8ufyh&amp;grpid=list&amp;resid=3940&amp;fwid=S16269h8ufyhz56yr</t>
  </si>
  <si>
    <t>서울반도체(주)</t>
  </si>
  <si>
    <t>서울반도체</t>
  </si>
  <si>
    <t>이정훈,홍명기</t>
  </si>
  <si>
    <t>전자부품 [LED]</t>
  </si>
  <si>
    <t>010-8998-8545</t>
  </si>
  <si>
    <t>경기도 안산시 단원구 산단로163번길 97-11 (원시동)</t>
  </si>
  <si>
    <t>이상철</t>
  </si>
  <si>
    <t>https://rnr.surveybox.kr/?pid=S16269h8ufyh&amp;grpid=list&amp;resid=3942&amp;fwid=S16269h8ufyhz56yr</t>
  </si>
  <si>
    <t>(주)케이이씨</t>
  </si>
  <si>
    <t>케이이씨</t>
  </si>
  <si>
    <t>이종홍,강래훈,이태선</t>
  </si>
  <si>
    <t>SSTR(Small Signal Transistor)</t>
  </si>
  <si>
    <t>02-2025-5000</t>
  </si>
  <si>
    <t>서울 서초구 마방로10길 5 4층 (양재동,태석빌딩 KEC)</t>
  </si>
  <si>
    <t>경기 수원시 영통구 삼성로 129 (매탄동)</t>
  </si>
  <si>
    <t>https://rnr.surveybox.kr/?pid=S16269h8ufyh&amp;grpid=list&amp;resid=3952&amp;fwid=S16269h8ufyhz56yr</t>
  </si>
  <si>
    <t>(주)신성이엔지</t>
  </si>
  <si>
    <t>신성이엔지</t>
  </si>
  <si>
    <t>안윤수,이지선</t>
  </si>
  <si>
    <t>태양전지 및 모듈, 클린룸 외</t>
  </si>
  <si>
    <t>010-6322-2551</t>
  </si>
  <si>
    <t>경기도 과천시 과천대로7길 20 14층,15층 (갈현동,에이타워)</t>
  </si>
  <si>
    <t>전산부서임</t>
  </si>
  <si>
    <t>https://rnr.surveybox.kr/?pid=S16269h8ufyh&amp;grpid=list&amp;resid=3956&amp;fwid=S16269h8ufyhz56yr</t>
  </si>
  <si>
    <t>(주)와이솔</t>
  </si>
  <si>
    <t>와이솔</t>
  </si>
  <si>
    <t>김지호</t>
  </si>
  <si>
    <t>SAW Filter, RF 모듈 외</t>
  </si>
  <si>
    <t>070-7837-2744</t>
  </si>
  <si>
    <t>경기 오산시 가장로 531-7 (가장동)</t>
  </si>
  <si>
    <t>https://rnr.surveybox.kr/?pid=S16269h8ufyh&amp;grpid=list&amp;resid=3961&amp;fwid=S16269h8ufyhz56yr</t>
  </si>
  <si>
    <t>(주)네패스</t>
  </si>
  <si>
    <t>네패스</t>
  </si>
  <si>
    <t>이병구</t>
  </si>
  <si>
    <t>반도체, 전자재료 외</t>
  </si>
  <si>
    <t>02-3470-2713</t>
  </si>
  <si>
    <t>충북 음성군 삼성면 금일로965번길 105 (용성리)</t>
  </si>
  <si>
    <t>박찬희</t>
  </si>
  <si>
    <t>https://rnr.surveybox.kr/?pid=S16269h8ufyh&amp;grpid=list&amp;resid=3964&amp;fwid=S16269h8ufyhz56yr</t>
  </si>
  <si>
    <t>광전자(주)</t>
  </si>
  <si>
    <t>광전자</t>
  </si>
  <si>
    <t>최재완</t>
  </si>
  <si>
    <t>Transistor, OPTO Sensor, LED 외</t>
  </si>
  <si>
    <t>063-835-7111</t>
  </si>
  <si>
    <t>전북 익산시 약촌로8길 62-8 (어양동)</t>
  </si>
  <si>
    <t>메일 사용하지 않는다고함 팩스번호안내 063-839-2110</t>
  </si>
  <si>
    <t>홍원표</t>
  </si>
  <si>
    <t>다이오드, 트랜지스터 및 유사반도체 제조업</t>
  </si>
  <si>
    <t>https://rnr.surveybox.kr/?pid=S16269h8ufyh&amp;grpid=list&amp;resid=3972&amp;fwid=S16269h8ufyhz56yr</t>
  </si>
  <si>
    <t>(주)싸이노스</t>
  </si>
  <si>
    <t>싸이노스</t>
  </si>
  <si>
    <t>조승준</t>
  </si>
  <si>
    <t>반도체 및 엘씨디관련 정밀부품의 정밀세정 및 재생업</t>
  </si>
  <si>
    <t>031-366-3390</t>
  </si>
  <si>
    <t>경기도 화성시 팔탄면 삼천병마로 517-19 (가재리)</t>
  </si>
  <si>
    <t>소프트웨어 개발업</t>
  </si>
  <si>
    <t>이정일</t>
  </si>
  <si>
    <t>최승욱</t>
  </si>
  <si>
    <t>https://rnr.surveybox.kr/?pid=S16269h8ufyh&amp;grpid=list&amp;resid=3987&amp;fwid=S16269h8ufyhz56yr</t>
  </si>
  <si>
    <t>온세미컨덕터코리아(주)</t>
  </si>
  <si>
    <t>온세미컨덕터코리아</t>
  </si>
  <si>
    <t>강병곤,리밍왕</t>
  </si>
  <si>
    <t>반도체 및 관련제품의 개발, 제작, 판매업</t>
  </si>
  <si>
    <t>032-680-1114</t>
  </si>
  <si>
    <t>경기도 부천시 평천로850번길 55 (도당동)</t>
  </si>
  <si>
    <t>이경재</t>
  </si>
  <si>
    <t>다이오드, 트랜지스터 및 유사 반도체소자 제조업</t>
  </si>
  <si>
    <t>https://rnr.surveybox.kr/?pid=S16269h8ufyh&amp;grpid=list&amp;resid=3998&amp;fwid=S16269h8ufyhz56yr</t>
  </si>
  <si>
    <t>에스엠씨엔지니어링(주)</t>
  </si>
  <si>
    <t>에스엠씨엔지니어링</t>
  </si>
  <si>
    <t>김현주</t>
  </si>
  <si>
    <t>반도체 및 집적회로 제조업</t>
  </si>
  <si>
    <t>043-236-3507</t>
  </si>
  <si>
    <t>충청북도 청주시 흥덕구 가포산로 124 (휴암동)</t>
  </si>
  <si>
    <t>9912022@smceng.co.kr</t>
  </si>
  <si>
    <t>https://rnr.surveybox.kr/?pid=S16269h8ufyh&amp;grpid=list&amp;resid=4000&amp;fwid=S16269h8ufyhz56yr</t>
  </si>
  <si>
    <t>스템코(주)</t>
  </si>
  <si>
    <t>스템코</t>
  </si>
  <si>
    <t>엄영하,이도히데오</t>
  </si>
  <si>
    <t>템테프(TAB TAPE)의 제조 및 판매</t>
  </si>
  <si>
    <t>043-240-7134</t>
  </si>
  <si>
    <t>충청북도 청주시 흥덕구 옥산면 과학산업4로 79-44 (남촌리)</t>
  </si>
  <si>
    <t>https://rnr.surveybox.kr/?pid=S16269h8ufyh&amp;grpid=list&amp;resid=14042&amp;fwid=S16269h8ufyhz56yr</t>
  </si>
  <si>
    <t>한국기초과학지원연구원</t>
  </si>
  <si>
    <t>양성광</t>
  </si>
  <si>
    <t>연구시설·장비 구축 및 공동활용, 분석기술 및 분석장비를 개발</t>
  </si>
  <si>
    <t>042-487-7667</t>
  </si>
  <si>
    <t>https://rnr.surveybox.kr/?pid=S16269h8ufyh&amp;grpid=list&amp;resid=4002&amp;fwid=S16269h8ufyhz56yr</t>
  </si>
  <si>
    <t>엠이엠씨코리아(주)</t>
  </si>
  <si>
    <t>엠이엠씨코리아</t>
  </si>
  <si>
    <t>조찬래</t>
  </si>
  <si>
    <t>전자산업용 실리콘 웨이퍼의 제조, 판매</t>
  </si>
  <si>
    <t>041-550-4114</t>
  </si>
  <si>
    <t>충청남도 천안시 서북구 성거읍 망향로 854 (오목리)</t>
  </si>
  <si>
    <t>경비실이어서 담당자 이름을 알아야 연결가능함</t>
  </si>
  <si>
    <t>https://rnr.surveybox.kr/?pid=S16269h8ufyh&amp;grpid=list&amp;resid=4003&amp;fwid=S16269h8ufyhz56yr</t>
  </si>
  <si>
    <t>(주)에스에프에이반도체</t>
  </si>
  <si>
    <t>에스에프에이반도체</t>
  </si>
  <si>
    <t>김영민</t>
  </si>
  <si>
    <t>반도체 및 액정표시장치 제조와 판매업</t>
  </si>
  <si>
    <t>041-520-7469</t>
  </si>
  <si>
    <t>충남 천안시 서북구 백석공단7로 16 (백석동)</t>
  </si>
  <si>
    <t>sungmin.kim1@sfasemicon.com</t>
  </si>
  <si>
    <t>김종대</t>
  </si>
  <si>
    <t>https://rnr.surveybox.kr/?pid=S16269h8ufyh&amp;grpid=list&amp;resid=4006&amp;fwid=S16269h8ufyhz56yr</t>
  </si>
  <si>
    <t>하나머티리얼즈(주)</t>
  </si>
  <si>
    <t>하나머티리얼즈</t>
  </si>
  <si>
    <t>실리콘웨이퍼 제조공정용 부품 및 소모품 제조 및 판매</t>
  </si>
  <si>
    <t>041-410-1015</t>
  </si>
  <si>
    <t>충남 천안시 서북구 3공단3로 42 (백석동)</t>
  </si>
  <si>
    <t>https://rnr.surveybox.kr/?pid=S16269h8ufyh&amp;grpid=list&amp;resid=4007&amp;fwid=S16269h8ufyhz56yr</t>
  </si>
  <si>
    <t>인피니언테크놀로지스파워세미텍(주)</t>
  </si>
  <si>
    <t>인피니언테크놀로지스파워세미텍</t>
  </si>
  <si>
    <t>휴이분</t>
  </si>
  <si>
    <t>CIPOS (전력용 반도체)</t>
  </si>
  <si>
    <t>041-412-2004</t>
  </si>
  <si>
    <t>충청남도 천안시 동남구 목천읍 삼성4길 56 (삼성리)</t>
  </si>
  <si>
    <t>발광 다이오드 제조업</t>
  </si>
  <si>
    <t>이기연</t>
  </si>
  <si>
    <t>https://rnr.surveybox.kr/?pid=S16269h8ufyh&amp;grpid=list&amp;resid=14192&amp;fwid=S16269h8ufyhz56yr</t>
  </si>
  <si>
    <t>한국기계연구원</t>
  </si>
  <si>
    <t>기계분야의 산업원천기술 연구개발 및 성과확산, 신뢰성평가, 시험평가 기술지원</t>
  </si>
  <si>
    <t>대전 유성구 가정북로 156 (장동)</t>
  </si>
  <si>
    <t>재무팀 055-280-3731</t>
  </si>
  <si>
    <t>https://rnr.surveybox.kr/?pid=S16269h8ufyh&amp;grpid=list&amp;resid=4020&amp;fwid=S16269h8ufyhz56yr</t>
  </si>
  <si>
    <t>솔루스첨단소재(주)</t>
  </si>
  <si>
    <t>솔루스첨단소재</t>
  </si>
  <si>
    <t>진대제,서광벽</t>
  </si>
  <si>
    <t>HBL 외</t>
  </si>
  <si>
    <t>031-8039-6301</t>
  </si>
  <si>
    <t>전라북도 익산시 서동로 627 (팔봉동)</t>
  </si>
  <si>
    <t>https://rnr.surveybox.kr/?pid=S16269h8ufyh&amp;grpid=list&amp;resid=4021&amp;fwid=S16269h8ufyhz56yr</t>
  </si>
  <si>
    <t>(주)에코프로머티리얼즈</t>
  </si>
  <si>
    <t>에코프로머티리얼즈</t>
  </si>
  <si>
    <t>이차 전지 소재의 제조 및 판매업</t>
  </si>
  <si>
    <t>054-720-2200</t>
  </si>
  <si>
    <t>경북 포항시 북구 흥해읍 영일만산단남로75번길 15 (곡강리)</t>
  </si>
  <si>
    <t>김홍철</t>
  </si>
  <si>
    <t>https://rnr.surveybox.kr/?pid=S16269h8ufyh&amp;grpid=list&amp;resid=4025&amp;fwid=S16269h8ufyhz56yr</t>
  </si>
  <si>
    <t>(주)윈팩</t>
  </si>
  <si>
    <t>윈팩</t>
  </si>
  <si>
    <t>이한규</t>
  </si>
  <si>
    <t>031-8020-4400</t>
  </si>
  <si>
    <t>경기 용인시 처인구 백암면 청강가창로 50 (가창리)</t>
  </si>
  <si>
    <t>https://rnr.surveybox.kr/?pid=S16269h8ufyh&amp;grpid=list&amp;resid=4026&amp;fwid=S16269h8ufyhz56yr</t>
  </si>
  <si>
    <t>엘비세미콘(주)</t>
  </si>
  <si>
    <t>엘비세미콘</t>
  </si>
  <si>
    <t>김남석</t>
  </si>
  <si>
    <t>DDI, CIS , PMIC Bumping</t>
  </si>
  <si>
    <t>031-680-1600</t>
  </si>
  <si>
    <t>경기 평택시 청북읍 청북산단로 138 (율북리)</t>
  </si>
  <si>
    <t>경기도 안산시 단원구 성곡로 79 (성곡동)</t>
  </si>
  <si>
    <t>https://rnr.surveybox.kr/?pid=S16269h8ufyh&amp;grpid=list&amp;resid=4031&amp;fwid=S16269h8ufyhz56yr</t>
  </si>
  <si>
    <t>에이에스이코리아(주)</t>
  </si>
  <si>
    <t>에이에스이코리아</t>
  </si>
  <si>
    <t>이기철</t>
  </si>
  <si>
    <t>고성능 무선통신 및 파워 멀티칩을 패키징과 테스팅서비스 (턴키솔루션)</t>
  </si>
  <si>
    <t>031-940-0114</t>
  </si>
  <si>
    <t>경기 파주시 산업단지길 76 (문발동)</t>
  </si>
  <si>
    <t>김용운</t>
  </si>
  <si>
    <t>https://rnr.surveybox.kr/?pid=S16269h8ufyh&amp;grpid=list&amp;resid=4035&amp;fwid=S16269h8ufyhz56yr</t>
  </si>
  <si>
    <t>(주)키파운드리</t>
  </si>
  <si>
    <t>키파운드리</t>
  </si>
  <si>
    <t>이동재</t>
  </si>
  <si>
    <t>043-718-4114</t>
  </si>
  <si>
    <t>충북 청주시 흥덕구 대신로 215 (향정동)</t>
  </si>
  <si>
    <t>https://rnr.surveybox.kr/?pid=S16269h8ufyh&amp;grpid=list&amp;resid=4040&amp;fwid=S16269h8ufyhz56yr</t>
  </si>
  <si>
    <t>(주)네패스아크</t>
  </si>
  <si>
    <t>네패스아크</t>
  </si>
  <si>
    <t>이창우,이병구</t>
  </si>
  <si>
    <t>반도체 제조, 전자부품소재 제조(wafer가공)</t>
  </si>
  <si>
    <t>043-240-0230</t>
  </si>
  <si>
    <t>충청북도 청주시 청원구 오창읍 과학산업2로 587-32 (송대리)</t>
  </si>
  <si>
    <t>https://rnr.surveybox.kr/?pid=S16269h8ufyh&amp;grpid=list&amp;resid=15182&amp;fwid=S16269h8ufyhz56yr</t>
  </si>
  <si>
    <t>한국국토정보공사</t>
  </si>
  <si>
    <t>김정렬</t>
  </si>
  <si>
    <t>신속ㆍ정확한 측량서비스, 다양한 지적ㆍ공간정보 제공</t>
  </si>
  <si>
    <t>063-713-1000</t>
  </si>
  <si>
    <t>전북 전주시 덕진구 기지로 120 (중동)</t>
  </si>
  <si>
    <t>lx0203@lx.or.kr</t>
  </si>
  <si>
    <t>https://rnr.surveybox.kr/?pid=S16269h8ufyh&amp;grpid=list&amp;resid=4043&amp;fwid=S16269h8ufyhz56yr</t>
  </si>
  <si>
    <t>에스케이스페셜티(주)</t>
  </si>
  <si>
    <t>에스케이스페셜티</t>
  </si>
  <si>
    <t>이규원</t>
  </si>
  <si>
    <t>1. 반도체용, 디스플레이용, 일반 산업용 소재의 수출입, 제조, 정제, 충전, 분석, 판매업</t>
  </si>
  <si>
    <t>054-630-8114</t>
  </si>
  <si>
    <t>경상북도 영주시 가흥공단로 63 (상줄동)</t>
  </si>
  <si>
    <t>이화용</t>
  </si>
  <si>
    <t>반도체 부품 제조업</t>
  </si>
  <si>
    <t>신동수</t>
  </si>
  <si>
    <t>1. 반도체 장비 제조업</t>
  </si>
  <si>
    <t>https://rnr.surveybox.kr/?pid=S16269h8ufyh&amp;grpid=list&amp;resid=15072&amp;fwid=S16269h8ufyhz56yr</t>
  </si>
  <si>
    <t>한국교통안전공단</t>
  </si>
  <si>
    <t>권용복</t>
  </si>
  <si>
    <t>교통안전분야에 관한 교육.계몽 및 홍보</t>
  </si>
  <si>
    <t>054-459-7361</t>
  </si>
  <si>
    <t>경상북도 김천시 혁신6로 17 (율곡동,한국교통안전공단)</t>
  </si>
  <si>
    <t>054-459-7213</t>
  </si>
  <si>
    <t>https://rnr.surveybox.kr/?pid=S16269h8ufyh&amp;grpid=list&amp;resid=23677&amp;fwid=S16269h8ufyhz56yr</t>
  </si>
  <si>
    <t>한국교육방송공사</t>
  </si>
  <si>
    <t>김유열</t>
  </si>
  <si>
    <t>텔레비젼 교육방송의 실시</t>
  </si>
  <si>
    <t>경기 고양시 일산동구 한류월드로 281 (장항동,디지털통합사옥)</t>
  </si>
  <si>
    <t>ars 번호없음</t>
  </si>
  <si>
    <t>https://rnr.surveybox.kr/?pid=S16269h8ufyh&amp;grpid=list&amp;resid=4054&amp;fwid=S16269h8ufyhz56yr</t>
  </si>
  <si>
    <t>희성전자(주)</t>
  </si>
  <si>
    <t>희성전자</t>
  </si>
  <si>
    <t>정도현</t>
  </si>
  <si>
    <t>BLU(Back Light Unit) , LAMP</t>
  </si>
  <si>
    <t>053-717-1000</t>
  </si>
  <si>
    <t>서울 용산구 한남대로 45 (한남동)</t>
  </si>
  <si>
    <t>홍성표</t>
  </si>
  <si>
    <t>전자부품 제조 판매업</t>
  </si>
  <si>
    <t>남동우</t>
  </si>
  <si>
    <t>전자부품</t>
  </si>
  <si>
    <t>액정표시장치 제조업</t>
  </si>
  <si>
    <t>전자부품제조업</t>
  </si>
  <si>
    <t>https://rnr.surveybox.kr/?pid=S16269h8ufyh&amp;grpid=list&amp;resid=4083&amp;fwid=S16269h8ufyhz56yr</t>
  </si>
  <si>
    <t>(주)토비스</t>
  </si>
  <si>
    <t>토비스</t>
  </si>
  <si>
    <t>김용범,하희조</t>
  </si>
  <si>
    <t>액정평판 디스플레이</t>
  </si>
  <si>
    <t>032-712-5124</t>
  </si>
  <si>
    <t>인천광역시 연수구 갯벌로 92 (송도동)</t>
  </si>
  <si>
    <t>https://rnr.surveybox.kr/?pid=S16269h8ufyh&amp;grpid=list&amp;resid=4084&amp;fwid=S16269h8ufyhz56yr</t>
  </si>
  <si>
    <t>(주)인지디스플레이</t>
  </si>
  <si>
    <t>인지디스플레이</t>
  </si>
  <si>
    <t>정구용,김용구,정혜승,금수근</t>
  </si>
  <si>
    <t>유선통신장치, 무선통신방송및</t>
  </si>
  <si>
    <t>041-359-5085</t>
  </si>
  <si>
    <t>경기도 안산시 단원구 동산로 88 (원시동)</t>
  </si>
  <si>
    <t>sjkang@inzi.co.kr</t>
  </si>
  <si>
    <t>담당자 아님(회신 부탁)</t>
  </si>
  <si>
    <t>김상근</t>
  </si>
  <si>
    <t>https://rnr.surveybox.kr/?pid=S16269h8ufyh&amp;grpid=list&amp;resid=4089&amp;fwid=S16269h8ufyhz56yr</t>
  </si>
  <si>
    <t>(주)대영오앤이</t>
  </si>
  <si>
    <t>대영오앤이</t>
  </si>
  <si>
    <t>정대영</t>
  </si>
  <si>
    <t>자동차부품, 의료기부품, 플라스틱 사출품 외</t>
  </si>
  <si>
    <t>041-629-4500</t>
  </si>
  <si>
    <t>충청남도 천안시 동남구 성남면 세성로 96 (화성리)</t>
  </si>
  <si>
    <t>정홍식</t>
  </si>
  <si>
    <t>https://rnr.surveybox.kr/?pid=S16269h8ufyh&amp;grpid=list&amp;resid=4095&amp;fwid=S16269h8ufyhz56yr</t>
  </si>
  <si>
    <t>솔브레인에스엘디(주)</t>
  </si>
  <si>
    <t>솔브레인에스엘디</t>
  </si>
  <si>
    <t>노환철,정지흥</t>
  </si>
  <si>
    <t>디스플레이 관련 부품 가공 및 판매업</t>
  </si>
  <si>
    <t>041-851-4500</t>
  </si>
  <si>
    <t>충청남도 공주시 공단길 14-36 (검상동)</t>
  </si>
  <si>
    <t>https://rnr.surveybox.kr/?pid=S16269h8ufyh&amp;grpid=list&amp;resid=4097&amp;fwid=S16269h8ufyhz56yr</t>
  </si>
  <si>
    <t>(주)두산</t>
  </si>
  <si>
    <t>두산</t>
  </si>
  <si>
    <t>박정원,김민철,문홍성</t>
  </si>
  <si>
    <t>인쇄회로기판 및 전자부품 실장기판</t>
  </si>
  <si>
    <t>02-3398-2853</t>
  </si>
  <si>
    <t>서울특별시 중구 장충단로 275 (을지로6가)</t>
  </si>
  <si>
    <t>설비 계획 없음</t>
  </si>
  <si>
    <t>https://rnr.surveybox.kr/?pid=S16269h8ufyh&amp;grpid=list&amp;resid=4099&amp;fwid=S16269h8ufyhz56yr</t>
  </si>
  <si>
    <t>(주)에이티앤에스코리아</t>
  </si>
  <si>
    <t>에이티앤에스코리아</t>
  </si>
  <si>
    <t>송인욱</t>
  </si>
  <si>
    <t>인쇄회로기판</t>
  </si>
  <si>
    <t>031-495-2277</t>
  </si>
  <si>
    <t>경기 안산시 단원구 신원로 289 (목내동)</t>
  </si>
  <si>
    <t>youhyun.lee@kr.ats.net</t>
  </si>
  <si>
    <t>내선2</t>
  </si>
  <si>
    <t>인쇄회로기판(PCB)</t>
  </si>
  <si>
    <t>이성훈</t>
  </si>
  <si>
    <t>김동균</t>
  </si>
  <si>
    <t>https://rnr.surveybox.kr/?pid=S16269h8ufyh&amp;grpid=list&amp;resid=4104&amp;fwid=S16269h8ufyhz56yr</t>
  </si>
  <si>
    <t>한국에스엠티(주)</t>
  </si>
  <si>
    <t>한국에스엠티</t>
  </si>
  <si>
    <t>구자섭</t>
  </si>
  <si>
    <t>PCB Ass'y 등</t>
  </si>
  <si>
    <t>031-934-3000</t>
  </si>
  <si>
    <t>경기 파주시 월롱면 엘씨디로 294 (덕은리)</t>
  </si>
  <si>
    <t>lktwins@koreasmt.co.kr</t>
  </si>
  <si>
    <t>(주)세영</t>
  </si>
  <si>
    <t>한양구</t>
  </si>
  <si>
    <t>https://rnr.surveybox.kr/?pid=S16269h8ufyh&amp;grpid=list&amp;resid=14051&amp;fwid=S16269h8ufyhz56yr</t>
  </si>
  <si>
    <t>한국과학기술연구원</t>
  </si>
  <si>
    <t>윤석진</t>
  </si>
  <si>
    <t>원천기술을 창조하는 종합연구기관으로 기초,선도기술 분야의 연구,개발</t>
  </si>
  <si>
    <t>02-958-5114</t>
  </si>
  <si>
    <t>서울특별시 성북구 화랑로14길 5 (하월곡동)</t>
  </si>
  <si>
    <t>김재영</t>
  </si>
  <si>
    <t>이철규</t>
  </si>
  <si>
    <t>https://rnr.surveybox.kr/?pid=S16269h8ufyh&amp;grpid=list&amp;resid=4122&amp;fwid=S16269h8ufyhz56yr</t>
  </si>
  <si>
    <t>이오에스(주)</t>
  </si>
  <si>
    <t>이오에스</t>
  </si>
  <si>
    <t>김미경,정채호</t>
  </si>
  <si>
    <t>전자부품 제조.판매업</t>
  </si>
  <si>
    <t>032-816-5566</t>
  </si>
  <si>
    <t>인천 남동구 남동대로215번길 103 남동공단2단지 (고잔동)</t>
  </si>
  <si>
    <t>https://rnr.surveybox.kr/?pid=S16269h8ufyh&amp;grpid=list&amp;resid=4126&amp;fwid=S16269h8ufyhz56yr</t>
  </si>
  <si>
    <t>(주)심텍</t>
  </si>
  <si>
    <t>심텍</t>
  </si>
  <si>
    <t>최시돈,김영구</t>
  </si>
  <si>
    <t>전자제품, 부품, 인쇄회로기판 제조 및 판매업</t>
  </si>
  <si>
    <t>043-269-9000</t>
  </si>
  <si>
    <t>충북 청주시 흥덕구 산단로 73 (송정동)</t>
  </si>
  <si>
    <t>https://rnr.surveybox.kr/?pid=S16269h8ufyh&amp;grpid=list&amp;resid=4127&amp;fwid=S16269h8ufyhz56yr</t>
  </si>
  <si>
    <t>(주)코리아써키트</t>
  </si>
  <si>
    <t>코리아써키트</t>
  </si>
  <si>
    <t>장세준</t>
  </si>
  <si>
    <t>031-491-3061</t>
  </si>
  <si>
    <t>경기 안산시 단원구 강촌로139번길 9 (성곡동)</t>
  </si>
  <si>
    <t xml:space="preserve">
</t>
  </si>
  <si>
    <t>https://rnr.surveybox.kr/?pid=S16269h8ufyh&amp;grpid=list&amp;resid=4128&amp;fwid=S16269h8ufyhz56yr</t>
  </si>
  <si>
    <t>영풍전자(주)</t>
  </si>
  <si>
    <t>영풍전자</t>
  </si>
  <si>
    <t>서정호</t>
  </si>
  <si>
    <t>FPCB(연성인쇄회로기판)</t>
  </si>
  <si>
    <t>031-489-6928</t>
  </si>
  <si>
    <t>경기 안산시 단원구 범지기로141번길 62 (원시동)</t>
  </si>
  <si>
    <t>youngwoong.kim@ypfpc.co.kr</t>
  </si>
  <si>
    <t>https://rnr.surveybox.kr/?pid=S16269h8ufyh&amp;grpid=list&amp;resid=4129&amp;fwid=S16269h8ufyhz56yr</t>
  </si>
  <si>
    <t>(주)인터플렉스</t>
  </si>
  <si>
    <t>인터플렉스</t>
  </si>
  <si>
    <t>신일운</t>
  </si>
  <si>
    <t>인쇄회로기판(FPCB)</t>
  </si>
  <si>
    <t>031-436-5155</t>
  </si>
  <si>
    <t>경기 안산시 단원구 강촌로 149 (성곡동)</t>
  </si>
  <si>
    <t>이해석</t>
  </si>
  <si>
    <t>인쇄회로기판 제조업</t>
  </si>
  <si>
    <t>https://rnr.surveybox.kr/?pid=S16269h8ufyh&amp;grpid=list&amp;resid=4137&amp;fwid=S16269h8ufyhz56yr</t>
  </si>
  <si>
    <t>(주)티엘비</t>
  </si>
  <si>
    <t>티엘비</t>
  </si>
  <si>
    <t>백성현</t>
  </si>
  <si>
    <t>인쇄회로기판 제조 및 판매업</t>
  </si>
  <si>
    <t>0318-0402-0525</t>
  </si>
  <si>
    <t>경기도 안산시 단원구 신원로 305 (목내동)</t>
  </si>
  <si>
    <t>https://rnr.surveybox.kr/?pid=S16269h8ufyh&amp;grpid=list&amp;resid=4142&amp;fwid=S16269h8ufyhz56yr</t>
  </si>
  <si>
    <t>현우산업(주)</t>
  </si>
  <si>
    <t>현우산업</t>
  </si>
  <si>
    <t>문병선,문인식</t>
  </si>
  <si>
    <t>032-876-6105</t>
  </si>
  <si>
    <t>인천광역시 서구 검단로 51 (오류동)</t>
  </si>
  <si>
    <t>ami2425@hyunwootcb.com</t>
  </si>
  <si>
    <t>내선2 / 032-720-1601</t>
  </si>
  <si>
    <t>https://rnr.surveybox.kr/?pid=S16269h8ufyh&amp;grpid=list&amp;resid=4149&amp;fwid=S16269h8ufyhz56yr</t>
  </si>
  <si>
    <t>(주)삼화양행</t>
  </si>
  <si>
    <t>삼화양행</t>
  </si>
  <si>
    <t>정해상</t>
  </si>
  <si>
    <t>인쇄회로기판 외</t>
  </si>
  <si>
    <t>02-716-4763</t>
  </si>
  <si>
    <t>서울 금천구 가산디지털1로 145 1204호 (가산동,에이스하이엔드타워3차)</t>
  </si>
  <si>
    <t>jcyoon@shg.co.kr</t>
  </si>
  <si>
    <t>https://rnr.surveybox.kr/?pid=S16269h8ufyh&amp;grpid=list&amp;resid=4150&amp;fwid=S16269h8ufyhz56yr</t>
  </si>
  <si>
    <t>(주)디에이피</t>
  </si>
  <si>
    <t>디에이피</t>
  </si>
  <si>
    <t>권오일,최봉윤</t>
  </si>
  <si>
    <t>PCB(인쇄회로기판)</t>
  </si>
  <si>
    <t>031-677-0005</t>
  </si>
  <si>
    <t>경기도 안성시 미양면 안성맞춤대로 474-22 (보체리)</t>
  </si>
  <si>
    <t>서재환</t>
  </si>
  <si>
    <t>https://rnr.surveybox.kr/?pid=S16269h8ufyh&amp;grpid=list&amp;resid=4159&amp;fwid=S16269h8ufyhz56yr</t>
  </si>
  <si>
    <t>(주)행성디지털</t>
  </si>
  <si>
    <t>행성디지털</t>
  </si>
  <si>
    <t>허맹</t>
  </si>
  <si>
    <t>PCB Ass'y 외</t>
  </si>
  <si>
    <t>054-431-7071</t>
  </si>
  <si>
    <t>경북 김천시 아포읍 인2길 79 (인리,행성디지털)</t>
  </si>
  <si>
    <t>내선 번호 결번</t>
  </si>
  <si>
    <t>https://rnr.surveybox.kr/?pid=S16269h8ufyh&amp;grpid=list&amp;resid=4160&amp;fwid=S16269h8ufyhz56yr</t>
  </si>
  <si>
    <t>(주)디.엔.피코퍼레이션</t>
  </si>
  <si>
    <t>디.엔.피코퍼레이션</t>
  </si>
  <si>
    <t>윤주민,김정훈</t>
  </si>
  <si>
    <t>PCB 드릴가공</t>
  </si>
  <si>
    <t>053-615-6128</t>
  </si>
  <si>
    <t>대구 달성군 논공읍 논공중앙로 275 (본리리)</t>
  </si>
  <si>
    <t>dnptax@gmail.com</t>
  </si>
  <si>
    <t>이상익</t>
  </si>
  <si>
    <t>https://rnr.surveybox.kr/?pid=S16269h8ufyh&amp;grpid=list&amp;resid=4166&amp;fwid=S16269h8ufyhz56yr</t>
  </si>
  <si>
    <t>대덕전자(주)</t>
  </si>
  <si>
    <t>대덕전자</t>
  </si>
  <si>
    <t>신영환</t>
  </si>
  <si>
    <t>PCB(Printed Circuit Board)</t>
  </si>
  <si>
    <t>031-8040-8067</t>
  </si>
  <si>
    <t>경기도 안산시 단원구 강촌로 230 (목내동)</t>
  </si>
  <si>
    <t>1.인쇄회로기판 제조업</t>
  </si>
  <si>
    <t>김정</t>
  </si>
  <si>
    <t>조형준</t>
  </si>
  <si>
    <t>043-716-2345</t>
  </si>
  <si>
    <t>https://rnr.surveybox.kr/?pid=S16269h8ufyh&amp;grpid=list&amp;resid=4181&amp;fwid=S16269h8ufyhz56yr</t>
  </si>
  <si>
    <t>케이이티솔루션(주)</t>
  </si>
  <si>
    <t>케이이티솔루션</t>
  </si>
  <si>
    <t>이원준</t>
  </si>
  <si>
    <t>리드프레임제조</t>
  </si>
  <si>
    <t>031-937-2000</t>
  </si>
  <si>
    <t>경기도 파주시 파주읍 돈유1로 22 (향양리)</t>
  </si>
  <si>
    <t>설비계획 없음</t>
  </si>
  <si>
    <t>이종수</t>
  </si>
  <si>
    <t>https://rnr.surveybox.kr/?pid=S16269h8ufyh&amp;grpid=list&amp;resid=4184&amp;fwid=S16269h8ufyhz56yr</t>
  </si>
  <si>
    <t>한화정밀기계(주)</t>
  </si>
  <si>
    <t>한화정밀기계</t>
  </si>
  <si>
    <t>류두형</t>
  </si>
  <si>
    <t>SMT설비, 공작기계</t>
  </si>
  <si>
    <t>055-714-0650</t>
  </si>
  <si>
    <t>경상남도 창원시 성산구 정동로 84 (성주동)</t>
  </si>
  <si>
    <t>김종길</t>
  </si>
  <si>
    <t>김동휘</t>
  </si>
  <si>
    <t>이병일</t>
  </si>
  <si>
    <t>(주)삼진</t>
  </si>
  <si>
    <t>김충섭</t>
  </si>
  <si>
    <t>https://rnr.surveybox.kr/?pid=S16269h8ufyh&amp;grpid=list&amp;resid=4208&amp;fwid=S16269h8ufyhz56yr</t>
  </si>
  <si>
    <t>(주)우주일렉트로닉스</t>
  </si>
  <si>
    <t>우주일렉트로닉스</t>
  </si>
  <si>
    <t>노영백,노중산</t>
  </si>
  <si>
    <t>커넥터 등</t>
  </si>
  <si>
    <t>031-371-3816</t>
  </si>
  <si>
    <t>경기 화성시 양감면 초록로532번길 61 (사창리)</t>
  </si>
  <si>
    <t>kimsangh@uju.com</t>
  </si>
  <si>
    <t>https://rnr.surveybox.kr/?pid=S16269h8ufyh&amp;grpid=list&amp;resid=4211&amp;fwid=S16269h8ufyhz56yr</t>
  </si>
  <si>
    <t>에스케이엔펄스(주)</t>
  </si>
  <si>
    <t>에스케이엔펄스</t>
  </si>
  <si>
    <t>반도체 및 LCD 부품소재 외</t>
  </si>
  <si>
    <t>031-660-8400</t>
  </si>
  <si>
    <t>경기 평택시 경기대로 1043 (장당동)</t>
  </si>
  <si>
    <t>https://rnr.surveybox.kr/?pid=S16269h8ufyh&amp;grpid=list&amp;resid=4214&amp;fwid=S16269h8ufyhz56yr</t>
  </si>
  <si>
    <t>삼영전자공업(주)</t>
  </si>
  <si>
    <t>삼영전자공업</t>
  </si>
  <si>
    <t>변동준,김성수</t>
  </si>
  <si>
    <t>전해콘덴서</t>
  </si>
  <si>
    <t>031-743-6701</t>
  </si>
  <si>
    <t>경기 성남시 중원구 사기막골로 47 (상대원동)</t>
  </si>
  <si>
    <t>https://rnr.surveybox.kr/?pid=S16269h8ufyh&amp;grpid=list&amp;resid=13743&amp;fwid=S16269h8ufyhz56yr</t>
  </si>
  <si>
    <t>한국고용정보원</t>
  </si>
  <si>
    <t>나영돈,김영중</t>
  </si>
  <si>
    <t>데이터베이스 및 온라인 정보제공업-고용정보서비스</t>
  </si>
  <si>
    <t>충북 음성군 맹동면 태정로 6 (두성리)</t>
  </si>
  <si>
    <t>kkw913@keis.or.kr</t>
  </si>
  <si>
    <t>본사옥 안내데스크(043-870-8114) / 운영지원 팀장 043-870-8770</t>
  </si>
  <si>
    <t>김선기</t>
  </si>
  <si>
    <t>최영욱</t>
  </si>
  <si>
    <t>정보통신공사</t>
  </si>
  <si>
    <t>권영찬</t>
  </si>
  <si>
    <t>https://rnr.surveybox.kr/?pid=S16269h8ufyh&amp;grpid=list&amp;resid=4235&amp;fwid=S16269h8ufyhz56yr</t>
  </si>
  <si>
    <t>한국알프스(주)</t>
  </si>
  <si>
    <t>한국알프스</t>
  </si>
  <si>
    <t>김규남</t>
  </si>
  <si>
    <t>전자부품(TV용 튜너, 인버터) 및 자동차부품(파워윈도우, 무선키, CSR 등)</t>
  </si>
  <si>
    <t>062-950-2146</t>
  </si>
  <si>
    <t>광주 광산구 하남산단5번로 33 (장덕동)</t>
  </si>
  <si>
    <t>https://rnr.surveybox.kr/?pid=S16269h8ufyh&amp;grpid=list&amp;resid=4236&amp;fwid=S16269h8ufyhz56yr</t>
  </si>
  <si>
    <t>(주)이녹스첨단소재</t>
  </si>
  <si>
    <t>이녹스첨단소재</t>
  </si>
  <si>
    <t>장경호,김경훈</t>
  </si>
  <si>
    <t>OLED 소재, FPCB 소재 외</t>
  </si>
  <si>
    <t>041-536-9999</t>
  </si>
  <si>
    <t>충청남도 아산시 둔포면 아산밸리로 171 (석곡리)</t>
  </si>
  <si>
    <t>김범주</t>
  </si>
  <si>
    <t>이영태</t>
  </si>
  <si>
    <t>김성우</t>
  </si>
  <si>
    <t>최동철</t>
  </si>
  <si>
    <t>https://rnr.surveybox.kr/?pid=S16269h8ufyh&amp;grpid=list&amp;resid=4263&amp;fwid=S16269h8ufyhz56yr</t>
  </si>
  <si>
    <t>한국경남태양유전(주)</t>
  </si>
  <si>
    <t>한국경남태양유전</t>
  </si>
  <si>
    <t>코이즈미카츠오</t>
  </si>
  <si>
    <t>전자제품제조업</t>
  </si>
  <si>
    <t>055-851-5500</t>
  </si>
  <si>
    <t>경상남도 사천시 사남면 외국기업로 82 (방지리)</t>
  </si>
  <si>
    <t>sp-yoon@kkty.yuden.co.jp</t>
  </si>
  <si>
    <t>https://rnr.surveybox.kr/?pid=S16269h8ufyh&amp;grpid=list&amp;resid=4264&amp;fwid=S16269h8ufyhz56yr</t>
  </si>
  <si>
    <t>(주)로옴코리아</t>
  </si>
  <si>
    <t>로옴코리아</t>
  </si>
  <si>
    <t>심재진</t>
  </si>
  <si>
    <t>저항기.신호장치등제조</t>
  </si>
  <si>
    <t>02-818-2600</t>
  </si>
  <si>
    <t>서울특별시 금천구 가산디지털1로 159-13 (가산동)</t>
  </si>
  <si>
    <t>https://rnr.surveybox.kr/?pid=S16269h8ufyh&amp;grpid=list&amp;resid=14031&amp;fwid=S16269h8ufyhz56yr</t>
  </si>
  <si>
    <t>한국건설기술연구원</t>
  </si>
  <si>
    <t>김병석</t>
  </si>
  <si>
    <t>건설기술의 전문적, 체계적, 종합적으로 연구개발</t>
  </si>
  <si>
    <t>031-910-0114</t>
  </si>
  <si>
    <t>경기도 고양시 일산서구 고양대로 283 (대화동)</t>
  </si>
  <si>
    <t>팩스만 가능</t>
  </si>
  <si>
    <t>https://rnr.surveybox.kr/?pid=S16269h8ufyh&amp;grpid=list&amp;resid=4269&amp;fwid=S16269h8ufyhz56yr</t>
  </si>
  <si>
    <t>삼화전기(주)</t>
  </si>
  <si>
    <t>삼화전기</t>
  </si>
  <si>
    <t>오영주,박종온</t>
  </si>
  <si>
    <t>콘덴서 외</t>
  </si>
  <si>
    <t>043-261-0200</t>
  </si>
  <si>
    <t>충북 청주시 흥덕구 봉명로 3 (복대동)</t>
  </si>
  <si>
    <t>cek@samwha.com</t>
  </si>
  <si>
    <t>담당자 확인 후 회신</t>
  </si>
  <si>
    <t>박대영</t>
  </si>
  <si>
    <t>https://rnr.surveybox.kr/?pid=S16269h8ufyh&amp;grpid=list&amp;resid=4272&amp;fwid=S16269h8ufyhz56yr</t>
  </si>
  <si>
    <t>유비벨록스(주)</t>
  </si>
  <si>
    <t>유비벨록스</t>
  </si>
  <si>
    <t>이흥복</t>
  </si>
  <si>
    <t>스마트카드, 모바일플랫폼 등</t>
  </si>
  <si>
    <t>02-3470-4826</t>
  </si>
  <si>
    <t>서울 구로구 디지털로31길 12 13층.14층 (구로동)</t>
  </si>
  <si>
    <t>https://rnr.surveybox.kr/?pid=S16269h8ufyh&amp;grpid=list&amp;resid=4278&amp;fwid=S16269h8ufyhz56yr</t>
  </si>
  <si>
    <t>아비코전자(주)</t>
  </si>
  <si>
    <t>아비코전자</t>
  </si>
  <si>
    <t>Registor(저항기), Inductor</t>
  </si>
  <si>
    <t>031-730-5114</t>
  </si>
  <si>
    <t>경기 성남시 중원구 둔촌대로388번길 31 (상대원동)</t>
  </si>
  <si>
    <t>김기한</t>
  </si>
  <si>
    <t>이우용,조봉학</t>
  </si>
  <si>
    <t>02-491-4284</t>
  </si>
  <si>
    <t>김원석</t>
  </si>
  <si>
    <t>이시종</t>
  </si>
  <si>
    <t>https://rnr.surveybox.kr/?pid=S16269h8ufyh&amp;grpid=list&amp;resid=4289&amp;fwid=S16269h8ufyhz56yr</t>
  </si>
  <si>
    <t>에스케이넥실리스(주)</t>
  </si>
  <si>
    <t>에스케이넥실리스</t>
  </si>
  <si>
    <t>이재홍</t>
  </si>
  <si>
    <t>각종 전기전자부품, 자동차부품, 회로소재부품의 제조 및 판매업</t>
  </si>
  <si>
    <t>02-3787-1813</t>
  </si>
  <si>
    <t>전북 정읍시 북면 3산단2길 2 (태곡리)</t>
  </si>
  <si>
    <t>결번</t>
  </si>
  <si>
    <t>서울 영등포구 국제금융로 10 (여의도동)</t>
  </si>
  <si>
    <t>(주)모아텍</t>
  </si>
  <si>
    <t>이제희</t>
  </si>
  <si>
    <t>032-810-9000</t>
  </si>
  <si>
    <t>https://rnr.surveybox.kr/?pid=S16269h8ufyh&amp;grpid=list&amp;resid=4300&amp;fwid=S16269h8ufyhz56yr</t>
  </si>
  <si>
    <t>티디케이한국(주)</t>
  </si>
  <si>
    <t>티디케이한국</t>
  </si>
  <si>
    <t>박종문</t>
  </si>
  <si>
    <t>훼라이트 코아, 파워인덕터 등</t>
  </si>
  <si>
    <t>031-8053-1813</t>
  </si>
  <si>
    <t>경기도 평택시 청북읍 현곡산단로 104 (현곡리)</t>
  </si>
  <si>
    <t>김명성</t>
  </si>
  <si>
    <t>https://rnr.surveybox.kr/?pid=S16269h8ufyh&amp;grpid=list&amp;resid=4302&amp;fwid=S16269h8ufyhz56yr</t>
  </si>
  <si>
    <t>(주)제이앤티씨</t>
  </si>
  <si>
    <t>제이앤티씨</t>
  </si>
  <si>
    <t>장용성,김윤택</t>
  </si>
  <si>
    <t>커넥터, 강화유리 외</t>
  </si>
  <si>
    <t>031-354-2950</t>
  </si>
  <si>
    <t>경기 화성시 정남면 구내길 81-9 (괘랑리)</t>
  </si>
  <si>
    <t>이근주</t>
  </si>
  <si>
    <t>이윤정</t>
  </si>
  <si>
    <t>https://rnr.surveybox.kr/?pid=S16269h8ufyh&amp;grpid=list&amp;resid=4307&amp;fwid=S16269h8ufyhz56yr</t>
  </si>
  <si>
    <t>한솔테크닉스(주)</t>
  </si>
  <si>
    <t>한솔테크닉스</t>
  </si>
  <si>
    <t>유경준</t>
  </si>
  <si>
    <t>반도체 및 TFT LCD 관련사업</t>
  </si>
  <si>
    <t>02-3287-7902</t>
  </si>
  <si>
    <t>서울특별시 중구 을지로 100 (을지로2가)</t>
  </si>
  <si>
    <t>최용기</t>
  </si>
  <si>
    <t>https://rnr.surveybox.kr/?pid=S16269h8ufyh&amp;grpid=list&amp;resid=4315&amp;fwid=S16269h8ufyhz56yr</t>
  </si>
  <si>
    <t>(주)이랜텍</t>
  </si>
  <si>
    <t>이랜텍</t>
  </si>
  <si>
    <t>이세용,이해성</t>
  </si>
  <si>
    <t>휴대폰 Battery Pack, Case 등</t>
  </si>
  <si>
    <t>070-7098-8021</t>
  </si>
  <si>
    <t>경기도 수원시 영통구 삼성로268번길 37 (원천동)</t>
  </si>
  <si>
    <t>smseo@elentec.co.kr</t>
  </si>
  <si>
    <t>신창순</t>
  </si>
  <si>
    <t>https://rnr.surveybox.kr/?pid=S16269h8ufyh&amp;grpid=list&amp;resid=4323&amp;fwid=S16269h8ufyhz56yr</t>
  </si>
  <si>
    <t>(주)에스앤에스</t>
  </si>
  <si>
    <t>에스앤에스</t>
  </si>
  <si>
    <t>차량용 전자부품 제조업</t>
  </si>
  <si>
    <t>031-885-9833</t>
  </si>
  <si>
    <t>경기도 여주시 가남읍 경충대로 1473-23 (신해리)</t>
  </si>
  <si>
    <t>(주)코닉스</t>
  </si>
  <si>
    <t>https://rnr.surveybox.kr/?pid=S16269h8ufyh&amp;grpid=list&amp;resid=4328&amp;fwid=S16269h8ufyhz56yr</t>
  </si>
  <si>
    <t>(유)한국타코닉</t>
  </si>
  <si>
    <t>한국타코닉</t>
  </si>
  <si>
    <t>김진호</t>
  </si>
  <si>
    <t>산업용강화플라스틱성형제품제조.무역업</t>
  </si>
  <si>
    <t>031-704-1858</t>
  </si>
  <si>
    <t>경기 성남시 분당구 성남대로926번길 10 4층 (야탑동,탑빌딩)</t>
  </si>
  <si>
    <t>https://rnr.surveybox.kr/?pid=S16269h8ufyh&amp;grpid=list&amp;resid=4329&amp;fwid=S16269h8ufyhz56yr</t>
  </si>
  <si>
    <t>(주)켐트로닉스</t>
  </si>
  <si>
    <t>켐트로닉스</t>
  </si>
  <si>
    <t>김보균,김응수</t>
  </si>
  <si>
    <t>전자부품, 공업용 케미칼(IN-Grade Chemical), 전자용 케미칼(EL-Grade Chemical)</t>
  </si>
  <si>
    <t>031-776-7690</t>
  </si>
  <si>
    <t>세종 전동면 배일길 31 (청송리)</t>
  </si>
  <si>
    <t>https://rnr.surveybox.kr/?pid=S16269h8ufyh&amp;grpid=list&amp;resid=4330&amp;fwid=S16269h8ufyhz56yr</t>
  </si>
  <si>
    <t>(주)아이티엠반도체</t>
  </si>
  <si>
    <t>아이티엠반도체</t>
  </si>
  <si>
    <t>나혁휘</t>
  </si>
  <si>
    <t>043-270-6700</t>
  </si>
  <si>
    <t>충북 청주시 청원구 오창읍 양청3길 60 (양청리)</t>
  </si>
  <si>
    <t>kdj01@it-m.co.kr</t>
  </si>
  <si>
    <t>이종국</t>
  </si>
  <si>
    <t>https://rnr.surveybox.kr/?pid=S16269h8ufyh&amp;grpid=list&amp;resid=14211&amp;fwid=S16269h8ufyhz56yr</t>
  </si>
  <si>
    <t>한국개발연구원</t>
  </si>
  <si>
    <t>홍장표,조동철</t>
  </si>
  <si>
    <t>경제정책 연구업</t>
  </si>
  <si>
    <t>044-550-4114</t>
  </si>
  <si>
    <t>세종 남세종로 263 (반곡동,한국개발연구원)</t>
  </si>
  <si>
    <t>kimy1h2@kdire.kr/skjh1101@kdire.kr</t>
  </si>
  <si>
    <t>공문관련 담당자 이메일(2개)</t>
  </si>
  <si>
    <t>https://rnr.surveybox.kr/?pid=S16269h8ufyh&amp;grpid=list&amp;resid=4348&amp;fwid=S16269h8ufyhz56yr</t>
  </si>
  <si>
    <t>한국몰렉스(유)</t>
  </si>
  <si>
    <t>한국몰렉스</t>
  </si>
  <si>
    <t>이재훈,박학준</t>
  </si>
  <si>
    <t>커넥터</t>
  </si>
  <si>
    <t>031-492-9000</t>
  </si>
  <si>
    <t>경기 안산시 단원구 산단로 169 (원시동)</t>
  </si>
  <si>
    <t>https://rnr.surveybox.kr/?pid=S16269h8ufyh&amp;grpid=list&amp;resid=4350&amp;fwid=S16269h8ufyhz56yr</t>
  </si>
  <si>
    <t>(주)모다이노칩</t>
  </si>
  <si>
    <t>모다이노칩</t>
  </si>
  <si>
    <t>박인길,정태형</t>
  </si>
  <si>
    <t>휴대기기용 칩 부품(ESD Filter, Ceramic Resonator 등)</t>
  </si>
  <si>
    <t>031-8040-0010</t>
  </si>
  <si>
    <t>경기도 안산시 단원구 동산로27번길 42-7 (원시동)</t>
  </si>
  <si>
    <t>hyunhee.jang@innochips.co.kr</t>
  </si>
  <si>
    <t>https://rnr.surveybox.kr/?pid=S16269h8ufyh&amp;grpid=list&amp;resid=4356&amp;fwid=S16269h8ufyhz56yr</t>
  </si>
  <si>
    <t>(주)디와이솔리텍</t>
  </si>
  <si>
    <t>디와이솔리텍</t>
  </si>
  <si>
    <t>황종영</t>
  </si>
  <si>
    <t>전자기기 및 관련 부품의 제조 및 가공업</t>
  </si>
  <si>
    <t>031-434-1945</t>
  </si>
  <si>
    <t>경기 화성시 마도면 청원산단2길 65 (청원리)</t>
  </si>
  <si>
    <t>(주)씨엠테크</t>
  </si>
  <si>
    <t>https://rnr.surveybox.kr/?pid=S16269h8ufyh&amp;grpid=list&amp;resid=4358&amp;fwid=S16269h8ufyhz56yr</t>
  </si>
  <si>
    <t>(주)하누리</t>
  </si>
  <si>
    <t>하누리</t>
  </si>
  <si>
    <t>주종명</t>
  </si>
  <si>
    <t>전자부품 조립사업.</t>
  </si>
  <si>
    <t>031-686-3977</t>
  </si>
  <si>
    <t>경기도 평택시 진위면 진위2산단로 140 1030호 1031호(더퍼스트타워평택) (갈곶리)</t>
  </si>
  <si>
    <t>https://rnr.surveybox.kr/?pid=S16269h8ufyh&amp;grpid=list&amp;resid=4359&amp;fwid=S16269h8ufyhz56yr</t>
  </si>
  <si>
    <t>(주)아모텍</t>
  </si>
  <si>
    <t>아모텍</t>
  </si>
  <si>
    <t>정준환,김병규</t>
  </si>
  <si>
    <t>세라믹 칩 부품, 안테나 부품, BLDC 모터</t>
  </si>
  <si>
    <t>02-542-0951</t>
  </si>
  <si>
    <t>인천 남동구 남동서로 380 남동공단 (남촌동)</t>
  </si>
  <si>
    <t>https://rnr.surveybox.kr/?pid=S16269h8ufyh&amp;grpid=list&amp;resid=4362&amp;fwid=S16269h8ufyhz56yr</t>
  </si>
  <si>
    <t>(주)아모그린텍</t>
  </si>
  <si>
    <t>아모그린텍</t>
  </si>
  <si>
    <t>양성철,김병규</t>
  </si>
  <si>
    <t>031-987-3383</t>
  </si>
  <si>
    <t>경기 김포시 통진읍 김포대로1950번길 91 2층 (수참리)</t>
  </si>
  <si>
    <t>https://rnr.surveybox.kr/?pid=S16269h8ufyh&amp;grpid=list&amp;resid=4366&amp;fwid=S16269h8ufyhz56yr</t>
  </si>
  <si>
    <t>애니텍프러스(주)</t>
  </si>
  <si>
    <t>애니텍프러스</t>
  </si>
  <si>
    <t>이은영,손보승</t>
  </si>
  <si>
    <t>전자제품 조립,생산,제조업</t>
  </si>
  <si>
    <t>031-424-0449</t>
  </si>
  <si>
    <t>경기 안양시 동안구 흥안대로 51 2층 202호 (호계동)</t>
  </si>
  <si>
    <t>그외 기타 전자부품 제조업</t>
  </si>
  <si>
    <t>김민수</t>
  </si>
  <si>
    <t>정현우</t>
  </si>
  <si>
    <t>https://rnr.surveybox.kr/?pid=S16269h8ufyh&amp;grpid=list&amp;resid=4382&amp;fwid=S16269h8ufyhz56yr</t>
  </si>
  <si>
    <t>(주)코리아인스트루먼트</t>
  </si>
  <si>
    <t>코리아인스트루먼트</t>
  </si>
  <si>
    <t>최준영,이인석</t>
  </si>
  <si>
    <t>031-375-5900</t>
  </si>
  <si>
    <t>경기 화성시 동탄산단4길 9-29 (방교동)</t>
  </si>
  <si>
    <t>충청북도 청주시 흥덕구 직지대로 516 (송정동)</t>
  </si>
  <si>
    <t>이종우</t>
  </si>
  <si>
    <t>https://rnr.surveybox.kr/?pid=S16269h8ufyh&amp;grpid=list&amp;resid=4388&amp;fwid=S16269h8ufyhz56yr</t>
  </si>
  <si>
    <t>(주)위츠</t>
  </si>
  <si>
    <t>위츠</t>
  </si>
  <si>
    <t>김보균,김응태</t>
  </si>
  <si>
    <t>전자제품 제조업 및 판매업</t>
  </si>
  <si>
    <t>070-4925-9521</t>
  </si>
  <si>
    <t>경기도 용인시 처인구 남사읍 형제로 35 (북리)</t>
  </si>
  <si>
    <t>https://rnr.surveybox.kr/?pid=S16269h8ufyh&amp;grpid=list&amp;resid=4391&amp;fwid=S16269h8ufyhz56yr</t>
  </si>
  <si>
    <t>자화전자(주)</t>
  </si>
  <si>
    <t>자화전자</t>
  </si>
  <si>
    <t>김상면,김찬용</t>
  </si>
  <si>
    <t>휴대폰용 Auto Focus Actuator(자동초점장치)</t>
  </si>
  <si>
    <t>043-210-7125</t>
  </si>
  <si>
    <t>충북 청주시 청원구 북이면 충청대로 1217 (현암리)</t>
  </si>
  <si>
    <t>전기, 전자, 음향기기부품 제조업</t>
  </si>
  <si>
    <t>https://rnr.surveybox.kr/?pid=S16269h8ufyh&amp;grpid=list&amp;resid=4395&amp;fwid=S16269h8ufyhz56yr</t>
  </si>
  <si>
    <t>(주)드림텍</t>
  </si>
  <si>
    <t>드림텍</t>
  </si>
  <si>
    <t>김형민,박찬홍</t>
  </si>
  <si>
    <t>Mobilephone Modules 외</t>
  </si>
  <si>
    <t>031-702-0477</t>
  </si>
  <si>
    <t>경기도 성남시 분당구 황새울로 314 (서현동)</t>
  </si>
  <si>
    <t>https://rnr.surveybox.kr/?pid=S16269h8ufyh&amp;grpid=list&amp;resid=4400&amp;fwid=S16269h8ufyhz56yr</t>
  </si>
  <si>
    <t>아이쓰리시스템(주)</t>
  </si>
  <si>
    <t>아이쓰리시스템</t>
  </si>
  <si>
    <t>정한</t>
  </si>
  <si>
    <t>전자통신칩 외</t>
  </si>
  <si>
    <t>070-4162-0787</t>
  </si>
  <si>
    <t>대전광역시 유성구 테크노5로 69 (관평동)</t>
  </si>
  <si>
    <t>wylee@i3system.com</t>
  </si>
  <si>
    <t>https://rnr.surveybox.kr/?pid=S16269h8ufyh&amp;grpid=list&amp;resid=4404&amp;fwid=S16269h8ufyhz56yr</t>
  </si>
  <si>
    <t>쿠쿠전자(주)</t>
  </si>
  <si>
    <t>쿠쿠전자</t>
  </si>
  <si>
    <t>구본학</t>
  </si>
  <si>
    <t>전기레인지(인덕션 등), 전기압력밥솥, 식기세척기 외</t>
  </si>
  <si>
    <t>02-2017-6019</t>
  </si>
  <si>
    <t>경상남도 양산시 유산공단2길 14 (교동)</t>
  </si>
  <si>
    <t>이재복</t>
  </si>
  <si>
    <t>https://rnr.surveybox.kr/?pid=S16269h8ufyh&amp;grpid=list&amp;resid=4410&amp;fwid=S16269h8ufyhz56yr</t>
  </si>
  <si>
    <t>(주)연호엠에스</t>
  </si>
  <si>
    <t>연호엠에스</t>
  </si>
  <si>
    <t>유필석</t>
  </si>
  <si>
    <t>커넥터 부품 생산 및 조립</t>
  </si>
  <si>
    <t>062-449-0772</t>
  </si>
  <si>
    <t>광주광역시 광산구 평동산단3번로 61 (용동)</t>
  </si>
  <si>
    <t>이강수</t>
  </si>
  <si>
    <t>https://rnr.surveybox.kr/?pid=S16269h8ufyh&amp;grpid=list&amp;resid=4412&amp;fwid=S16269h8ufyhz56yr</t>
  </si>
  <si>
    <t>(주)솔루엠</t>
  </si>
  <si>
    <t>솔루엠</t>
  </si>
  <si>
    <t>전자부품, 컴퓨터, 영상, 음향 및 통신장비</t>
  </si>
  <si>
    <t>031-8006-0909</t>
  </si>
  <si>
    <t>경기 용인시 기흥구 구성로 357 A동 6층 (청덕동,용인테크노밸리)</t>
  </si>
  <si>
    <t>전화번호 바뀜</t>
  </si>
  <si>
    <t>(주)케이티지</t>
  </si>
  <si>
    <t>https://rnr.surveybox.kr/?pid=S16269h8ufyh&amp;grpid=list&amp;resid=4419&amp;fwid=S16269h8ufyhz56yr</t>
  </si>
  <si>
    <t>(주)새로닉스</t>
  </si>
  <si>
    <t>새로닉스</t>
  </si>
  <si>
    <t>허제홍</t>
  </si>
  <si>
    <t>디바이스, FFC, MCX 외</t>
  </si>
  <si>
    <t>054-463-7945</t>
  </si>
  <si>
    <t>경북 구미시 수출대로9길 36 (공단동)</t>
  </si>
  <si>
    <t>thsgpwls016@seronics.co.kr</t>
  </si>
  <si>
    <t>https://rnr.surveybox.kr/?pid=S16269h8ufyh&amp;grpid=list&amp;resid=15078&amp;fwid=S16269h8ufyhz56yr</t>
  </si>
  <si>
    <t>한국가스안전공사</t>
  </si>
  <si>
    <t>임해종</t>
  </si>
  <si>
    <t>전문교육 및 홍보사업</t>
  </si>
  <si>
    <t>043-750-1000</t>
  </si>
  <si>
    <t>충청북도 음성군 맹동면 원중로 1390 (두성리)</t>
  </si>
  <si>
    <t>ssschang@kgs.or.kr</t>
  </si>
  <si>
    <t>043-750-1211</t>
  </si>
  <si>
    <t>남광희</t>
  </si>
  <si>
    <t>https://rnr.surveybox.kr/?pid=S16269h8ufyh&amp;grpid=list&amp;resid=4423&amp;fwid=S16269h8ufyhz56yr</t>
  </si>
  <si>
    <t>(주)월덱스</t>
  </si>
  <si>
    <t>월덱스</t>
  </si>
  <si>
    <t>배종식</t>
  </si>
  <si>
    <t>다이오드,트랜지스터 및 유사반도체 제조업</t>
  </si>
  <si>
    <t>054-456-9980</t>
  </si>
  <si>
    <t>경북 구미시 4공단로7길 53-77 (구포동)</t>
  </si>
  <si>
    <t>한국산업은행인지 의심하며 답변 거부</t>
  </si>
  <si>
    <t>https://rnr.surveybox.kr/?pid=S16269h8ufyh&amp;grpid=list&amp;resid=4424&amp;fwid=S16269h8ufyhz56yr</t>
  </si>
  <si>
    <t>한화시스템(주)</t>
  </si>
  <si>
    <t>한화시스템</t>
  </si>
  <si>
    <t>어성철</t>
  </si>
  <si>
    <t>기타정밀기기</t>
  </si>
  <si>
    <t>054-460-8800</t>
  </si>
  <si>
    <t>경상북도 구미시 1공단로 244 (공단동)</t>
  </si>
  <si>
    <t>담당자 아님(응답거부)</t>
  </si>
  <si>
    <t>이해식</t>
  </si>
  <si>
    <t>https://rnr.surveybox.kr/?pid=S16269h8ufyh&amp;grpid=list&amp;resid=4434&amp;fwid=S16269h8ufyhz56yr</t>
  </si>
  <si>
    <t>(주)나눔누리</t>
  </si>
  <si>
    <t>나눔누리</t>
  </si>
  <si>
    <t>이해철</t>
  </si>
  <si>
    <t>전자부품 조립사업</t>
  </si>
  <si>
    <t>054-472-8855</t>
  </si>
  <si>
    <t>경북 구미시 3공단2로 235 (진평동)</t>
  </si>
  <si>
    <t>박상근</t>
  </si>
  <si>
    <t>경상북도 경산시 진량읍 공단9로 96 (신제리)</t>
  </si>
  <si>
    <t>이재규</t>
  </si>
  <si>
    <t>https://rnr.surveybox.kr/?pid=S16269h8ufyh&amp;grpid=list&amp;resid=4440&amp;fwid=S16269h8ufyhz56yr</t>
  </si>
  <si>
    <t>리노공업(주)</t>
  </si>
  <si>
    <t>리노공업</t>
  </si>
  <si>
    <t>이채윤</t>
  </si>
  <si>
    <t>전자, 통신, 전기, 반도체부품</t>
  </si>
  <si>
    <t>051-831-3232</t>
  </si>
  <si>
    <t>부산 강서구 미음산단로105번길 10 (구랑동)</t>
  </si>
  <si>
    <t>leeno@leeno.co.kr</t>
  </si>
  <si>
    <t>김정구</t>
  </si>
  <si>
    <t>박찬홍</t>
  </si>
  <si>
    <t>김영규</t>
  </si>
  <si>
    <t>https://rnr.surveybox.kr/?pid=S16269h8ufyh&amp;grpid=list&amp;resid=4455&amp;fwid=S16269h8ufyhz56yr</t>
  </si>
  <si>
    <t>(주)해성디에스</t>
  </si>
  <si>
    <t>해성디에스</t>
  </si>
  <si>
    <t>조병학</t>
  </si>
  <si>
    <t>각종 전자기기와 동 부분품의 제작 ,판매, 직매, 임대, 서비스업</t>
  </si>
  <si>
    <t>070-4761-0000</t>
  </si>
  <si>
    <t>경상남도 창원시 성산구 웅남로 726 (성주동)</t>
  </si>
  <si>
    <t>오늘은 통화 어렵다며 재통화</t>
  </si>
  <si>
    <t>(주)정민전자</t>
  </si>
  <si>
    <t>https://rnr.surveybox.kr/?pid=S16269h8ufyh&amp;grpid=list&amp;resid=4461&amp;fwid=S16269h8ufyhz56yr</t>
  </si>
  <si>
    <t>(주)오토닉스</t>
  </si>
  <si>
    <t>오토닉스</t>
  </si>
  <si>
    <t>박용진</t>
  </si>
  <si>
    <t>전자,전기 기기의 제조업</t>
  </si>
  <si>
    <t>051-519-3000</t>
  </si>
  <si>
    <t>부산광역시 해운대구 반송로513번길 18 (석대동)</t>
  </si>
  <si>
    <t>류형대</t>
  </si>
  <si>
    <t>051-557-6601</t>
  </si>
  <si>
    <t>https://rnr.surveybox.kr/?pid=S16269h8ufyh&amp;grpid=list&amp;resid=4466&amp;fwid=S16269h8ufyhz56yr</t>
  </si>
  <si>
    <t>(주)이엠텍</t>
  </si>
  <si>
    <t>이엠텍</t>
  </si>
  <si>
    <t>정승규,이석근</t>
  </si>
  <si>
    <t>Micro Speaker, Material 등</t>
  </si>
  <si>
    <t>055-710-6000</t>
  </si>
  <si>
    <t>경상남도 창원시 성산구 창원대로1144번길 40 (성주동)</t>
  </si>
  <si>
    <t>김선희</t>
  </si>
  <si>
    <t>최윤희</t>
  </si>
  <si>
    <t>컴퓨터 및 주변기기</t>
  </si>
  <si>
    <t>김정익</t>
  </si>
  <si>
    <t>컴퓨터 및 주변장치 제조업</t>
  </si>
  <si>
    <t>컴퓨터 제조업</t>
  </si>
  <si>
    <t>(주)한성</t>
  </si>
  <si>
    <t>이동석</t>
  </si>
  <si>
    <t>경기 성남시 분당구 판교로 289 (삼평동,에이텍빌딩)</t>
  </si>
  <si>
    <t>컴퓨터 및 주변기기 제조 및 판매업</t>
  </si>
  <si>
    <t>이창희</t>
  </si>
  <si>
    <t>https://rnr.surveybox.kr/?pid=S16269h8ufyh&amp;grpid=list&amp;resid=4508&amp;fwid=S16269h8ufyhz56yr</t>
  </si>
  <si>
    <t>(주)우익반도체</t>
  </si>
  <si>
    <t>우익반도체</t>
  </si>
  <si>
    <t>정우상</t>
  </si>
  <si>
    <t>메모리모듈, SSD, 자동차 전장 및 RF통신 모듈 등</t>
  </si>
  <si>
    <t>041-537-5810</t>
  </si>
  <si>
    <t>충청남도 아산시 신창면 순천향로 221-5 (창암리)</t>
  </si>
  <si>
    <t>김기영</t>
  </si>
  <si>
    <t>김종성</t>
  </si>
  <si>
    <t>(주)신보</t>
  </si>
  <si>
    <t>경기도 화성시 팔탄면 현대기아로 3 (노하리)</t>
  </si>
  <si>
    <t>박병준</t>
  </si>
  <si>
    <t>김용기</t>
  </si>
  <si>
    <t>이승규</t>
  </si>
  <si>
    <t>김덕기</t>
  </si>
  <si>
    <t>https://rnr.surveybox.kr/?pid=S16269h8ufyh&amp;grpid=list&amp;resid=4576&amp;fwid=S16269h8ufyhz56yr</t>
  </si>
  <si>
    <t>연합정밀(주)</t>
  </si>
  <si>
    <t>연합정밀</t>
  </si>
  <si>
    <t>김인술,김은주</t>
  </si>
  <si>
    <t>유선통신장치, 무선통신방송및응용장치</t>
  </si>
  <si>
    <t>041-620-3100</t>
  </si>
  <si>
    <t>충청남도 천안시 동남구 목천읍 학수소사길 219-27 (소사리)</t>
  </si>
  <si>
    <t>jhdo@yeonhab.co.kr</t>
  </si>
  <si>
    <t>https://rnr.surveybox.kr/?pid=S16269h8ufyh&amp;grpid=list&amp;resid=4582&amp;fwid=S16269h8ufyhz56yr</t>
  </si>
  <si>
    <t>한화비전(주)</t>
  </si>
  <si>
    <t>한화비전</t>
  </si>
  <si>
    <t>안순홍</t>
  </si>
  <si>
    <t>CCTV 등 감시장비</t>
  </si>
  <si>
    <t>070-7147-7250</t>
  </si>
  <si>
    <t>경기 성남시 분당구 판교로319번길 6 (삼평동)</t>
  </si>
  <si>
    <t>김두식</t>
  </si>
  <si>
    <t>김호동</t>
  </si>
  <si>
    <t>경기도 수원시 영통구 센트럴타운로 114-6 4층 402호 (이의동,천보 광교타워)</t>
  </si>
  <si>
    <t>이정석</t>
  </si>
  <si>
    <t>https://rnr.surveybox.kr/?pid=S16269h8ufyh&amp;grpid=list&amp;resid=4603&amp;fwid=S16269h8ufyhz56yr</t>
  </si>
  <si>
    <t>팅크웨어(주)</t>
  </si>
  <si>
    <t>팅크웨어</t>
  </si>
  <si>
    <t>블랙박스, 내비게이션</t>
  </si>
  <si>
    <t>02-589-9236</t>
  </si>
  <si>
    <t>경기 성남시 분당구 판교역로 240 A동 9층 (삼평동,삼환하이펙스)</t>
  </si>
  <si>
    <t>02-589-9119</t>
  </si>
  <si>
    <t>이영수</t>
  </si>
  <si>
    <t>임동연</t>
  </si>
  <si>
    <t>https://rnr.surveybox.kr/?pid=S16269h8ufyh&amp;grpid=list&amp;resid=4619&amp;fwid=S16269h8ufyhz56yr</t>
  </si>
  <si>
    <t>(주)아이디스</t>
  </si>
  <si>
    <t>아이디스</t>
  </si>
  <si>
    <t>김영달</t>
  </si>
  <si>
    <t>IP Products, DVR(Digital Video Recorder) 외</t>
  </si>
  <si>
    <t>대전광역시 유성구 테크노3로 8-10 (관평동)</t>
  </si>
  <si>
    <t>담당자 모름(메일 주소 알려주기 꺼려함)</t>
  </si>
  <si>
    <t>https://rnr.surveybox.kr/?pid=S16269h8ufyh&amp;grpid=list&amp;resid=4621&amp;fwid=S16269h8ufyhz56yr</t>
  </si>
  <si>
    <t>인탑스(주)</t>
  </si>
  <si>
    <t>인탑스</t>
  </si>
  <si>
    <t>김근하</t>
  </si>
  <si>
    <t>정보, 통신기기</t>
  </si>
  <si>
    <t>031-441-4181</t>
  </si>
  <si>
    <t>경기 안양시 만안구 안양천서로 51 (안양동)</t>
  </si>
  <si>
    <t>방송 및 무선통신기기 제조업</t>
  </si>
  <si>
    <t>https://rnr.surveybox.kr/?pid=S16269h8ufyh&amp;grpid=list&amp;resid=23589&amp;fwid=S16269h8ufyhz56yr</t>
  </si>
  <si>
    <t>하이퍼커넥트(유)</t>
  </si>
  <si>
    <t>하이퍼커넥트</t>
  </si>
  <si>
    <t>안상일</t>
  </si>
  <si>
    <t>소프트웨어 개발 및 공급업</t>
  </si>
  <si>
    <t>02-9210-8383</t>
  </si>
  <si>
    <t>서울 강남구 영동대로 517 20층, 12층 (삼성동,아셈타워)</t>
  </si>
  <si>
    <t>조성제</t>
  </si>
  <si>
    <t>https://rnr.surveybox.kr/?pid=S16269h8ufyh&amp;grpid=list&amp;resid=4636&amp;fwid=S16269h8ufyhz56yr</t>
  </si>
  <si>
    <t>(주)파이오링크</t>
  </si>
  <si>
    <t>파이오링크</t>
  </si>
  <si>
    <t>조영철</t>
  </si>
  <si>
    <t>네트워크 솔루션</t>
  </si>
  <si>
    <t>02-2025-6900</t>
  </si>
  <si>
    <t>서울 금천구 가산디지털2로 98 1동 401호 (가산동,IT캐슬)</t>
  </si>
  <si>
    <t>https://rnr.surveybox.kr/?pid=S16269h8ufyh&amp;grpid=list&amp;resid=4647&amp;fwid=S16269h8ufyhz56yr</t>
  </si>
  <si>
    <t>(주)케이엠더블유</t>
  </si>
  <si>
    <t>케이엠더블유</t>
  </si>
  <si>
    <t>김덕용</t>
  </si>
  <si>
    <t>유무선통신및방송장치</t>
  </si>
  <si>
    <t>031-370-8600</t>
  </si>
  <si>
    <t>경기 화성시 동탄대로25길 21 (영천동)</t>
  </si>
  <si>
    <t>hyon9584@kmw.co.kr</t>
  </si>
  <si>
    <t>https://rnr.surveybox.kr/?pid=S16269h8ufyh&amp;grpid=list&amp;resid=24024&amp;fwid=S16269h8ufyhz56yr</t>
  </si>
  <si>
    <t>포항산업과학연구원</t>
  </si>
  <si>
    <t>김학동,남수희</t>
  </si>
  <si>
    <t>산업발전 기반이 되는 기초과학 및 핵심기술분야에 관한 시험,연구,조사</t>
  </si>
  <si>
    <t>054-279-6333</t>
  </si>
  <si>
    <t>경상북도 포항시 남구 청암로 67 (효자동)</t>
  </si>
  <si>
    <t>hyung90524@rist.re.kr</t>
  </si>
  <si>
    <t>재무팀(054-279-6277)</t>
  </si>
  <si>
    <t>정보통신</t>
  </si>
  <si>
    <t>이종철</t>
  </si>
  <si>
    <t>https://rnr.surveybox.kr/?pid=S16269h8ufyh&amp;grpid=list&amp;resid=4657&amp;fwid=S16269h8ufyhz56yr</t>
  </si>
  <si>
    <t>(주)알에프텍</t>
  </si>
  <si>
    <t>알에프텍</t>
  </si>
  <si>
    <t>이진형</t>
  </si>
  <si>
    <t>충전기, 안테나 외</t>
  </si>
  <si>
    <t>031-322-1114</t>
  </si>
  <si>
    <t>경기도 용인시 처인구 원삼면 죽양대로1763번길 60 (좌항리)</t>
  </si>
  <si>
    <t>이미 한국산업은행과 거래중이라고 함</t>
  </si>
  <si>
    <t>전자제품</t>
  </si>
  <si>
    <t>김영훈</t>
  </si>
  <si>
    <t>정종민</t>
  </si>
  <si>
    <t>https://rnr.surveybox.kr/?pid=S16269h8ufyh&amp;grpid=list&amp;resid=4666&amp;fwid=S16269h8ufyhz56yr</t>
  </si>
  <si>
    <t>(주)인텔리안테크놀로지스</t>
  </si>
  <si>
    <t>인텔리안테크놀로지스</t>
  </si>
  <si>
    <t>성상엽</t>
  </si>
  <si>
    <t>통신기기 제조 및 판매</t>
  </si>
  <si>
    <t>02-511-2244</t>
  </si>
  <si>
    <t>경기도 평택시 진위면 진위산단로 18-7 (청호리)</t>
  </si>
  <si>
    <t>내선 번호 *,4</t>
  </si>
  <si>
    <t>정해호</t>
  </si>
  <si>
    <t>https://rnr.surveybox.kr/?pid=S16269h8ufyh&amp;grpid=list&amp;resid=24126&amp;fwid=S16269h8ufyhz56yr</t>
  </si>
  <si>
    <t>펑타이그레이터차이나(유)</t>
  </si>
  <si>
    <t>펑타이그레이터차이나</t>
  </si>
  <si>
    <t>지원규</t>
  </si>
  <si>
    <t>광고대행，광고물작성</t>
  </si>
  <si>
    <t>02-2186-8100</t>
  </si>
  <si>
    <t>서울특별시 강남구 강남대로 372 12층~14층, 16층 (역삼동,화인타워)</t>
  </si>
  <si>
    <t>https://rnr.surveybox.kr/?pid=S16269h8ufyh&amp;grpid=list&amp;resid=4685&amp;fwid=S16269h8ufyhz56yr</t>
  </si>
  <si>
    <t>(주)에이텍모빌리티</t>
  </si>
  <si>
    <t>에이텍모빌리티</t>
  </si>
  <si>
    <t>신승영,최성용</t>
  </si>
  <si>
    <t>교통카드솔루션(차량용 단말기 및 시스템통합, 관리)</t>
  </si>
  <si>
    <t>031-698-8743</t>
  </si>
  <si>
    <t>C283</t>
  </si>
  <si>
    <t>https://rnr.surveybox.kr/?pid=S16269h8ufyh&amp;grpid=list&amp;resid=6404&amp;fwid=S16269h8ufyhz56yr</t>
  </si>
  <si>
    <t>파이퍼베큠코리아(유)</t>
  </si>
  <si>
    <t>파이퍼베큠코리아</t>
  </si>
  <si>
    <t>볼프강에르크</t>
  </si>
  <si>
    <t>반도체제조장비용 진공펌프</t>
  </si>
  <si>
    <t>041-541-6277</t>
  </si>
  <si>
    <t>충남 아산시 인주면 인주산단로 123-40 (걸매리)</t>
  </si>
  <si>
    <t>https://rnr.surveybox.kr/?pid=S16269h8ufyh&amp;grpid=list&amp;resid=4701&amp;fwid=S16269h8ufyhz56yr</t>
  </si>
  <si>
    <t>(주)엠씨넥스</t>
  </si>
  <si>
    <t>엠씨넥스</t>
  </si>
  <si>
    <t>민동욱</t>
  </si>
  <si>
    <t>휴대폰용 카메라 모듈 외</t>
  </si>
  <si>
    <t>070-4395-8725</t>
  </si>
  <si>
    <t>인천 연수구 송도과학로16번길 13-39 (송도동,엠씨넥스타워)</t>
  </si>
  <si>
    <t>ymmoon@mcnex.com</t>
  </si>
  <si>
    <t>류성현</t>
  </si>
  <si>
    <t>윤나라</t>
  </si>
  <si>
    <t>https://rnr.surveybox.kr/?pid=S16269h8ufyh&amp;grpid=list&amp;resid=4718&amp;fwid=S16269h8ufyhz56yr</t>
  </si>
  <si>
    <t>(주)드림어스컴퍼니</t>
  </si>
  <si>
    <t>드림어스컴퍼니</t>
  </si>
  <si>
    <t>김동훈</t>
  </si>
  <si>
    <t>음향기기 제조업</t>
  </si>
  <si>
    <t>02-3019-1700</t>
  </si>
  <si>
    <t>서울특별시 서초구 강남대로 311 (서초동,한화생명보험빌딩)</t>
  </si>
  <si>
    <t>라디오, 녹음 및 재생 기기 제조업</t>
  </si>
  <si>
    <t>김태수</t>
  </si>
  <si>
    <t>조남선</t>
  </si>
  <si>
    <t>https://rnr.surveybox.kr/?pid=S16269h8ufyh&amp;grpid=list&amp;resid=4730&amp;fwid=S16269h8ufyhz56yr</t>
  </si>
  <si>
    <t>(주)범천정밀</t>
  </si>
  <si>
    <t>범천정밀</t>
  </si>
  <si>
    <t>전자부품-제조</t>
  </si>
  <si>
    <t>031-371-4700</t>
  </si>
  <si>
    <t>경기도 화성시 동탄하나1길 28-18 (능동)</t>
  </si>
  <si>
    <t>권오복</t>
  </si>
  <si>
    <t>https://rnr.surveybox.kr/?pid=S16269h8ufyh&amp;grpid=list&amp;resid=4734&amp;fwid=S16269h8ufyhz56yr</t>
  </si>
  <si>
    <t>에스텍(주)</t>
  </si>
  <si>
    <t>에스텍</t>
  </si>
  <si>
    <t>노광석</t>
  </si>
  <si>
    <t>차량용스피커, LCD/PDP용 TV스피커 외</t>
  </si>
  <si>
    <t>055-370-2255</t>
  </si>
  <si>
    <t>경상남도 양산시 유산공단9길 22 (유산동)</t>
  </si>
  <si>
    <t>cstarkc@estec.co.kr</t>
  </si>
  <si>
    <t>의료기기</t>
  </si>
  <si>
    <t>이상진</t>
  </si>
  <si>
    <t>https://rnr.surveybox.kr/?pid=S16269h8ufyh&amp;grpid=list&amp;resid=4744&amp;fwid=S16269h8ufyhz56yr</t>
  </si>
  <si>
    <t>(주)인바디</t>
  </si>
  <si>
    <t>인바디</t>
  </si>
  <si>
    <t>차기철,이라미</t>
  </si>
  <si>
    <t>02-2182-8934</t>
  </si>
  <si>
    <t>서울 강남구 언주로 625 (논현동)</t>
  </si>
  <si>
    <t>shinwisdom@inbody.com</t>
  </si>
  <si>
    <t>대전광역시 유성구 테크노8로 64 (용산동)</t>
  </si>
  <si>
    <t>김한석</t>
  </si>
  <si>
    <t>의료기기 제조 및 판매업</t>
  </si>
  <si>
    <t>https://rnr.surveybox.kr/?pid=S16269h8ufyh&amp;grpid=list&amp;resid=4765&amp;fwid=S16269h8ufyhz56yr</t>
  </si>
  <si>
    <t>에스디바이오센서(주)</t>
  </si>
  <si>
    <t>에스디바이오센서</t>
  </si>
  <si>
    <t>이효근,허태영</t>
  </si>
  <si>
    <t>의료기기 개발, 제조 및 판매업</t>
  </si>
  <si>
    <t>031-300-0400</t>
  </si>
  <si>
    <t>경기 수원시 영통구 덕영대로1556번길 16 씨동 4층, 5층 (영통동,디지털엠파이어빌딩)</t>
  </si>
  <si>
    <t>ARS상 담당부서 홈페이지참고 권유</t>
  </si>
  <si>
    <t>전기식 진단 및 요법 기기 제조업</t>
  </si>
  <si>
    <t>https://rnr.surveybox.kr/?pid=S16269h8ufyh&amp;grpid=list&amp;resid=4772&amp;fwid=S16269h8ufyhz56yr</t>
  </si>
  <si>
    <t>(주)바디프랜드</t>
  </si>
  <si>
    <t>바디프랜드</t>
  </si>
  <si>
    <t>지성규,김흥석</t>
  </si>
  <si>
    <t>안마의자</t>
  </si>
  <si>
    <t>02-3448-8980</t>
  </si>
  <si>
    <t>서울특별시 강남구 양재천로 163 (도곡동,바디프랜드도곡타워)</t>
  </si>
  <si>
    <t>ARS, 연락 가능한 내선 번호 없음</t>
  </si>
  <si>
    <t>(주)대일정공</t>
  </si>
  <si>
    <t>엄태관</t>
  </si>
  <si>
    <t>임플란트</t>
  </si>
  <si>
    <t>https://rnr.surveybox.kr/?pid=S16269h8ufyh&amp;grpid=list&amp;resid=4787&amp;fwid=S16269h8ufyhz56yr</t>
  </si>
  <si>
    <t>(주)메가젠임플란트</t>
  </si>
  <si>
    <t>메가젠임플란트</t>
  </si>
  <si>
    <t>박광범</t>
  </si>
  <si>
    <t>053-222-2830</t>
  </si>
  <si>
    <t>대구 달성군 다사읍 세천로7길 45 (세천리)</t>
  </si>
  <si>
    <t>finance1@imegagen.com</t>
  </si>
  <si>
    <t>https://rnr.surveybox.kr/?pid=S16269h8ufyh&amp;grpid=list&amp;resid=4789&amp;fwid=S16269h8ufyhz56yr</t>
  </si>
  <si>
    <t>네오바이오텍</t>
  </si>
  <si>
    <t>허영구</t>
  </si>
  <si>
    <t>의료용구 , 의료기기, 치과재료 제조, 판매업</t>
  </si>
  <si>
    <t>02-582-2885</t>
  </si>
  <si>
    <t>서울 구로구 디지털로27길 36 102호, 103호, 104-1호, 104-2호, 105호, 106호, 205호, 212호 (구로동)</t>
  </si>
  <si>
    <t>다른곳하고 거래중이라고함</t>
  </si>
  <si>
    <t>박진형</t>
  </si>
  <si>
    <t>김선미</t>
  </si>
  <si>
    <t>https://rnr.surveybox.kr/?pid=S16269h8ufyh&amp;grpid=list&amp;resid=4796&amp;fwid=S16269h8ufyhz56yr</t>
  </si>
  <si>
    <t>(주)디오</t>
  </si>
  <si>
    <t>디오</t>
  </si>
  <si>
    <t>김진백,한익재</t>
  </si>
  <si>
    <t>치아용 임플란트</t>
  </si>
  <si>
    <t>051-745-7700</t>
  </si>
  <si>
    <t>부산 해운대구 센텀서로 66 (우동)</t>
  </si>
  <si>
    <t>hsj@dio.co.kr</t>
  </si>
  <si>
    <t>https://rnr.surveybox.kr/?pid=S16269h8ufyh&amp;grpid=list&amp;resid=4797&amp;fwid=S16269h8ufyhz56yr</t>
  </si>
  <si>
    <t>(주)아이아이컴바인드</t>
  </si>
  <si>
    <t>아이아이컴바인드</t>
  </si>
  <si>
    <t>김한국</t>
  </si>
  <si>
    <t>소프트웨어의 개발 및 공급업</t>
  </si>
  <si>
    <t>서울특별시 마포구 어울마당로5길 41 (서교동,테스트빌딩)</t>
  </si>
  <si>
    <t>cs@gentlemonster.com</t>
  </si>
  <si>
    <t>콘택트렌즈</t>
  </si>
  <si>
    <t>콘텍트렌즈 제조업</t>
  </si>
  <si>
    <t>김일</t>
  </si>
  <si>
    <t>김성곤</t>
  </si>
  <si>
    <t>https://rnr.surveybox.kr/?pid=S16269h8ufyh&amp;grpid=list&amp;resid=4809&amp;fwid=S16269h8ufyhz56yr</t>
  </si>
  <si>
    <t>(주)클래시스</t>
  </si>
  <si>
    <t>클래시스</t>
  </si>
  <si>
    <t>백승한</t>
  </si>
  <si>
    <t>의료기기 제조</t>
  </si>
  <si>
    <t>02-6313-2230</t>
  </si>
  <si>
    <t>서울특별시 강남구 테헤란로 208 (역삼동,클래시스)</t>
  </si>
  <si>
    <t>https://rnr.surveybox.kr/?pid=S16269h8ufyh&amp;grpid=list&amp;resid=4810&amp;fwid=S16269h8ufyhz56yr</t>
  </si>
  <si>
    <t>디알텍(주)</t>
  </si>
  <si>
    <t>디알텍</t>
  </si>
  <si>
    <t>안성현</t>
  </si>
  <si>
    <t>의료용기기</t>
  </si>
  <si>
    <t>031-779-7400</t>
  </si>
  <si>
    <t>경기 성남시 중원구 둔촌대로541번길 29 (상대원동)</t>
  </si>
  <si>
    <t>이동원</t>
  </si>
  <si>
    <t>신민식</t>
  </si>
  <si>
    <t>https://rnr.surveybox.kr/?pid=S16269h8ufyh&amp;grpid=list&amp;resid=4820&amp;fwid=S16269h8ufyhz56yr</t>
  </si>
  <si>
    <t>(주)뷰웍스</t>
  </si>
  <si>
    <t>뷰웍스</t>
  </si>
  <si>
    <t>김후식</t>
  </si>
  <si>
    <t>070-7011-6193</t>
  </si>
  <si>
    <t>경기 안양시 동안구 부림로170번길 41-3 (관양동)</t>
  </si>
  <si>
    <t>이후정</t>
  </si>
  <si>
    <t>031-750-0340</t>
  </si>
  <si>
    <t>https://rnr.surveybox.kr/?pid=S16269h8ufyh&amp;grpid=list&amp;resid=4828&amp;fwid=S16269h8ufyhz56yr</t>
  </si>
  <si>
    <t>(주)인터로조</t>
  </si>
  <si>
    <t>인터로조</t>
  </si>
  <si>
    <t>콘텍트렌즈 제조 및 의약부외품</t>
  </si>
  <si>
    <t>031-612-8665</t>
  </si>
  <si>
    <t>경기 평택시 산단로15번길 28 (모곡동)</t>
  </si>
  <si>
    <t>https://rnr.surveybox.kr/?pid=S16269h8ufyh&amp;grpid=list&amp;resid=4838&amp;fwid=S16269h8ufyhz56yr</t>
  </si>
  <si>
    <t>(주)덴티스</t>
  </si>
  <si>
    <t>덴티스</t>
  </si>
  <si>
    <t>심기봉</t>
  </si>
  <si>
    <t>053-589-3630</t>
  </si>
  <si>
    <t>대구 달서구 성서서로 99 (월암동)</t>
  </si>
  <si>
    <t>sis78@dentis.co.kr</t>
  </si>
  <si>
    <t>https://rnr.surveybox.kr/?pid=S16269h8ufyh&amp;grpid=list&amp;resid=4844&amp;fwid=S16269h8ufyhz56yr</t>
  </si>
  <si>
    <t>(주)세라젬</t>
  </si>
  <si>
    <t>세라젬</t>
  </si>
  <si>
    <t>이경수</t>
  </si>
  <si>
    <t>개인용 온열기</t>
  </si>
  <si>
    <t>041-529-4255</t>
  </si>
  <si>
    <t>충남 천안시 서북구 성거읍 정자1길 10 (오색당리)</t>
  </si>
  <si>
    <t>이재희</t>
  </si>
  <si>
    <t>경기도 이천시 부발읍 황무로2065번길 41 (가산리)</t>
  </si>
  <si>
    <t>(주)은성글로벌</t>
  </si>
  <si>
    <t>의약품 도매업</t>
  </si>
  <si>
    <t>오연호</t>
  </si>
  <si>
    <t>윤대영</t>
  </si>
  <si>
    <t>https://rnr.surveybox.kr/?pid=S16269h8ufyh&amp;grpid=list&amp;resid=4866&amp;fwid=S16269h8ufyhz56yr</t>
  </si>
  <si>
    <t>(주)루트로닉</t>
  </si>
  <si>
    <t>루트로닉</t>
  </si>
  <si>
    <t>황해령</t>
  </si>
  <si>
    <t>의료기기, 전기의료 기타 장비 및 부품</t>
  </si>
  <si>
    <t>070-4714-6022</t>
  </si>
  <si>
    <t>경기도 고양시 덕양구 소원로 219 (행신동)</t>
  </si>
  <si>
    <t>hansukim@lutronic.com</t>
  </si>
  <si>
    <t>박현종</t>
  </si>
  <si>
    <t>의료용구 제조업</t>
  </si>
  <si>
    <t>https://rnr.surveybox.kr/?pid=S16269h8ufyh&amp;grpid=list&amp;resid=4899&amp;fwid=S16269h8ufyhz56yr</t>
  </si>
  <si>
    <t>한국요꼬가와전기(주)</t>
  </si>
  <si>
    <t>한국요꼬가와전기</t>
  </si>
  <si>
    <t>나카지마코이치</t>
  </si>
  <si>
    <t>계장 및 제어기기 및 시스템</t>
  </si>
  <si>
    <t>02-2628-6000</t>
  </si>
  <si>
    <t>서울 영등포구 선유로45길 21 (양평동4가)</t>
  </si>
  <si>
    <t>https://rnr.surveybox.kr/?pid=S16269h8ufyh&amp;grpid=list&amp;resid=4906&amp;fwid=S16269h8ufyhz56yr</t>
  </si>
  <si>
    <t>(주)풍산시스템</t>
  </si>
  <si>
    <t>풍산시스템</t>
  </si>
  <si>
    <t>정윤수</t>
  </si>
  <si>
    <t>LCD라인 공정장비 외</t>
  </si>
  <si>
    <t>031-415-3737</t>
  </si>
  <si>
    <t>경기도 안산시 상록구 안산테콤1길 19 (사사동)</t>
  </si>
  <si>
    <t>전기전자</t>
  </si>
  <si>
    <t>김정석</t>
  </si>
  <si>
    <t>오광석</t>
  </si>
  <si>
    <t>산업처리공정 제어장비 제조업</t>
  </si>
  <si>
    <t>https://rnr.surveybox.kr/?pid=S16269h8ufyh&amp;grpid=list&amp;resid=4932&amp;fwid=S16269h8ufyhz56yr</t>
  </si>
  <si>
    <t>(주)티에스이</t>
  </si>
  <si>
    <t>티에스이</t>
  </si>
  <si>
    <t>김철호,오창수</t>
  </si>
  <si>
    <t>반도체검사장비</t>
  </si>
  <si>
    <t>041-581-9955</t>
  </si>
  <si>
    <t>충남 천안시 서북구 직산읍 군수1길 189 (군서리)</t>
  </si>
  <si>
    <t>kmk@tse21.com</t>
  </si>
  <si>
    <t>김동석</t>
  </si>
  <si>
    <t>박성길</t>
  </si>
  <si>
    <t>김명준</t>
  </si>
  <si>
    <t>김창규</t>
  </si>
  <si>
    <t>조용호</t>
  </si>
  <si>
    <t>주현</t>
  </si>
  <si>
    <t>김호진</t>
  </si>
  <si>
    <t>(주)제이티</t>
  </si>
  <si>
    <t>이상훈</t>
  </si>
  <si>
    <t>서정기</t>
  </si>
  <si>
    <t>이준기</t>
  </si>
  <si>
    <t>박종국</t>
  </si>
  <si>
    <t>김상수</t>
  </si>
  <si>
    <t>서현철</t>
  </si>
  <si>
    <t>https://rnr.surveybox.kr/?pid=S16269h8ufyh&amp;grpid=list&amp;resid=5001&amp;fwid=S16269h8ufyhz56yr</t>
  </si>
  <si>
    <t>크린팩토메이션(주)</t>
  </si>
  <si>
    <t>크린팩토메이션</t>
  </si>
  <si>
    <t>키타하라모토유키</t>
  </si>
  <si>
    <t>반도체 반송설비 외</t>
  </si>
  <si>
    <t>031-8015-7800</t>
  </si>
  <si>
    <t>경기 화성시 동탄지성로 14 (반송동)</t>
  </si>
  <si>
    <t>0415381017 총무팀 담당재부재</t>
  </si>
  <si>
    <t>이철우</t>
  </si>
  <si>
    <t>https://rnr.surveybox.kr/?pid=S16269h8ufyh&amp;grpid=list&amp;resid=5005&amp;fwid=S16269h8ufyhz56yr</t>
  </si>
  <si>
    <t>(주)엠플러스</t>
  </si>
  <si>
    <t>엠플러스</t>
  </si>
  <si>
    <t>자동화설비 제작,판매</t>
  </si>
  <si>
    <t>043-272-7079</t>
  </si>
  <si>
    <t>충청북도 청주시 흥덕구 옥산면 옥산산단로 27 (호죽리)</t>
  </si>
  <si>
    <t>재무회계팀5번</t>
  </si>
  <si>
    <t>김영인</t>
  </si>
  <si>
    <t>https://rnr.surveybox.kr/?pid=S16269h8ufyh&amp;grpid=list&amp;resid=14363&amp;fwid=S16269h8ufyhz56yr</t>
  </si>
  <si>
    <t>테크랩스(주)</t>
  </si>
  <si>
    <t>테크랩스</t>
  </si>
  <si>
    <t>유지헌</t>
  </si>
  <si>
    <t>광고 대행</t>
  </si>
  <si>
    <t>070-4230-6355</t>
  </si>
  <si>
    <t>서울 강남구 언주로 428 9층 (역삼동)</t>
  </si>
  <si>
    <t>김완수</t>
  </si>
  <si>
    <t>https://rnr.surveybox.kr/?pid=S16269h8ufyh&amp;grpid=list&amp;resid=5012&amp;fwid=S16269h8ufyhz56yr</t>
  </si>
  <si>
    <t>(주)다원시스</t>
  </si>
  <si>
    <t>다원시스</t>
  </si>
  <si>
    <t>박선순</t>
  </si>
  <si>
    <t>핵융합전원장치, 플라즈마전원장치, 전자유도가열장치 외</t>
  </si>
  <si>
    <t>031-8085-3017</t>
  </si>
  <si>
    <t>경기 안산시 단원구 시화호수로 485 (성곡동)</t>
  </si>
  <si>
    <t>jaeiri96@dawonsys.com</t>
  </si>
  <si>
    <t>조언호</t>
  </si>
  <si>
    <t>https://rnr.surveybox.kr/?pid=S16269h8ufyh&amp;grpid=list&amp;resid=5023&amp;fwid=S16269h8ufyhz56yr</t>
  </si>
  <si>
    <t>한국에머슨(주)</t>
  </si>
  <si>
    <t>한국에머슨</t>
  </si>
  <si>
    <t>충첸화이</t>
  </si>
  <si>
    <t>산업처리공정 제어장비</t>
  </si>
  <si>
    <t>031-8034-0000</t>
  </si>
  <si>
    <t>경기 용인시 수지구 대지로 259-1 (죽전동)</t>
  </si>
  <si>
    <t>reception.korea@emerson.com</t>
  </si>
  <si>
    <t xml:space="preserve">메일 우선 보내달라고 함 </t>
  </si>
  <si>
    <t>https://rnr.surveybox.kr/?pid=S16269h8ufyh&amp;grpid=list&amp;resid=5026&amp;fwid=S16269h8ufyhz56yr</t>
  </si>
  <si>
    <t>엠케이에스코리아(유)</t>
  </si>
  <si>
    <t>엠케이에스코리아</t>
  </si>
  <si>
    <t>세드홈스버그쇼우</t>
  </si>
  <si>
    <t>산업처리 자동측정 및 제어장비 제조업</t>
  </si>
  <si>
    <t>031-8021-1302</t>
  </si>
  <si>
    <t>경기도 용인시 기흥구 원고매로 12 6층 (고매동,리더스타워)</t>
  </si>
  <si>
    <t>https://rnr.surveybox.kr/?pid=S16269h8ufyh&amp;grpid=list&amp;resid=5034&amp;fwid=S16269h8ufyhz56yr</t>
  </si>
  <si>
    <t>(주)톱텍</t>
  </si>
  <si>
    <t>톱텍</t>
  </si>
  <si>
    <t>정지용</t>
  </si>
  <si>
    <t>공장 자동화 시스템, 에너지 저장 시스템, 나노 제품</t>
  </si>
  <si>
    <t>054-472-1100</t>
  </si>
  <si>
    <t>경상북도 구미시 산동읍 5공단4로 28 (도중리)</t>
  </si>
  <si>
    <t>내선1(인사총무) / 부재</t>
  </si>
  <si>
    <t>이재윤</t>
  </si>
  <si>
    <t>전영하</t>
  </si>
  <si>
    <t>김연수</t>
  </si>
  <si>
    <t>김형종</t>
  </si>
  <si>
    <t>https://rnr.surveybox.kr/?pid=S16269h8ufyh&amp;grpid=list&amp;resid=5049&amp;fwid=S16269h8ufyhz56yr</t>
  </si>
  <si>
    <t>(주)파크시스템스</t>
  </si>
  <si>
    <t>파크시스템스</t>
  </si>
  <si>
    <t>원자현미경</t>
  </si>
  <si>
    <t>031-546-6800</t>
  </si>
  <si>
    <t>경기 수원시 영통구 광교로 109 4층 (이의동,나노소자특화팹센터)</t>
  </si>
  <si>
    <t>이창재</t>
  </si>
  <si>
    <t>반도체장비</t>
  </si>
  <si>
    <t>https://rnr.surveybox.kr/?pid=S16269h8ufyh&amp;grpid=list&amp;resid=5058&amp;fwid=S16269h8ufyhz56yr</t>
  </si>
  <si>
    <t>(주)하이비젼시스템</t>
  </si>
  <si>
    <t>하이비젼시스템</t>
  </si>
  <si>
    <t>최두원</t>
  </si>
  <si>
    <t>카메라모듈검사장비, CCM자동화 검사장비, 영상평가장치 외</t>
  </si>
  <si>
    <t>031-735-1573</t>
  </si>
  <si>
    <t>경기 성남시 중원구 둔촌대로 527 (상대원동)</t>
  </si>
  <si>
    <t>leemermaid@hyvision.co.kr</t>
  </si>
  <si>
    <t>김민석</t>
  </si>
  <si>
    <t>김기태</t>
  </si>
  <si>
    <t>김형준</t>
  </si>
  <si>
    <t>김경화</t>
  </si>
  <si>
    <t>https://rnr.surveybox.kr/?pid=S16269h8ufyh&amp;grpid=list&amp;resid=5065&amp;fwid=S16269h8ufyhz56yr</t>
  </si>
  <si>
    <t>(주)세코닉스</t>
  </si>
  <si>
    <t>세코닉스</t>
  </si>
  <si>
    <t>박은경</t>
  </si>
  <si>
    <t>CCD/CMOS Lens, DLP Lens, 차량카메라</t>
  </si>
  <si>
    <t>031-860-1000</t>
  </si>
  <si>
    <t>경기도 동두천시 평화로2862번길 28 (상봉암동)</t>
  </si>
  <si>
    <t>fson1130@sekonix.com</t>
  </si>
  <si>
    <t>서울 강남구 광평로 281 (수서동)</t>
  </si>
  <si>
    <t>이수경</t>
  </si>
  <si>
    <t>김재혁</t>
  </si>
  <si>
    <t>https://rnr.surveybox.kr/?pid=S16269h8ufyh&amp;grpid=list&amp;resid=5104&amp;fwid=S16269h8ufyhz56yr</t>
  </si>
  <si>
    <t>에이치디현대일렉트릭(주)</t>
  </si>
  <si>
    <t>에이치디현대일렉트릭</t>
  </si>
  <si>
    <t>조석</t>
  </si>
  <si>
    <t>전기장비(전력기기, 배전기기, 회전기기)</t>
  </si>
  <si>
    <t>02-746-7987</t>
  </si>
  <si>
    <t>경기도 성남시 분당구 분당수서로 477 (정자동)</t>
  </si>
  <si>
    <t>김성조</t>
  </si>
  <si>
    <t>https://rnr.surveybox.kr/?pid=S16269h8ufyh&amp;grpid=list&amp;resid=13935&amp;fwid=S16269h8ufyhz56yr</t>
  </si>
  <si>
    <t>태림주택종합관리(주)</t>
  </si>
  <si>
    <t>태림주택종합관리</t>
  </si>
  <si>
    <t>천경일</t>
  </si>
  <si>
    <t>건물관리업 서비스업 경비업 건물위생관리업</t>
  </si>
  <si>
    <t>02-843-6324</t>
  </si>
  <si>
    <t>서울특별시 성북구 보문로13길 31 4층 (보문동6가)</t>
  </si>
  <si>
    <t>이준엽</t>
  </si>
  <si>
    <t>변압기 제조업</t>
  </si>
  <si>
    <t>정진근</t>
  </si>
  <si>
    <t>박종훈</t>
  </si>
  <si>
    <t>전동기 및 발전기 제조업</t>
  </si>
  <si>
    <t>전동기 부품</t>
  </si>
  <si>
    <t>055-716-0330</t>
  </si>
  <si>
    <t>(주)로텍</t>
  </si>
  <si>
    <t>(주)한진산업</t>
  </si>
  <si>
    <t>https://rnr.surveybox.kr/?pid=S16269h8ufyh&amp;grpid=list&amp;resid=5145&amp;fwid=S16269h8ufyhz56yr</t>
  </si>
  <si>
    <t>효성전기(주)</t>
  </si>
  <si>
    <t>효성전기</t>
  </si>
  <si>
    <t>Blower Motor, Power Motor</t>
  </si>
  <si>
    <t>051-720-6300</t>
  </si>
  <si>
    <t>부산 기장군 장안읍 장안산단9로 190 (반룡리)</t>
  </si>
  <si>
    <t>김호철</t>
  </si>
  <si>
    <t>박동석</t>
  </si>
  <si>
    <t>서울특별시 마포구 마포대로 119 (공덕동)</t>
  </si>
  <si>
    <t>김형일</t>
  </si>
  <si>
    <t>오영식</t>
  </si>
  <si>
    <t>김만용</t>
  </si>
  <si>
    <t>https://rnr.surveybox.kr/?pid=S16269h8ufyh&amp;grpid=list&amp;resid=5180&amp;fwid=S16269h8ufyhz56yr</t>
  </si>
  <si>
    <t>동양이엔피(주)</t>
  </si>
  <si>
    <t>동양이엔피</t>
  </si>
  <si>
    <t>김재수,김재만</t>
  </si>
  <si>
    <t>전원공급기</t>
  </si>
  <si>
    <t>031-370-6600</t>
  </si>
  <si>
    <t>경기 평택시 진위면 진위산단로 76 (청호리)</t>
  </si>
  <si>
    <t>유영록</t>
  </si>
  <si>
    <t>박혜린</t>
  </si>
  <si>
    <t>(주)피에스텍</t>
  </si>
  <si>
    <t>070-4339-7100</t>
  </si>
  <si>
    <t>https://rnr.surveybox.kr/?pid=S16269h8ufyh&amp;grpid=list&amp;resid=5198&amp;fwid=S16269h8ufyhz56yr</t>
  </si>
  <si>
    <t>(주)에스케이시그넷</t>
  </si>
  <si>
    <t>에스케이시그넷</t>
  </si>
  <si>
    <t>전기자동차 충전기</t>
  </si>
  <si>
    <t>010-9077-5878</t>
  </si>
  <si>
    <t>전라남도 영광군 대마면 전기차로 49 (송죽리)</t>
  </si>
  <si>
    <t>jungmin.kim@sk.com</t>
  </si>
  <si>
    <t>https://rnr.surveybox.kr/?pid=S16269h8ufyh&amp;grpid=list&amp;resid=5203&amp;fwid=S16269h8ufyhz56yr</t>
  </si>
  <si>
    <t>대영채비(주)</t>
  </si>
  <si>
    <t>대영채비</t>
  </si>
  <si>
    <t>정민교</t>
  </si>
  <si>
    <t>전기자동차 충전기 제조 및 운영</t>
  </si>
  <si>
    <t>053-238-7038</t>
  </si>
  <si>
    <t>대구광역시 달성군 유가읍 테크노순환로7길 25 (상리)</t>
  </si>
  <si>
    <t>https://rnr.surveybox.kr/?pid=S16269h8ufyh&amp;grpid=list&amp;resid=5209&amp;fwid=S16269h8ufyhz56yr</t>
  </si>
  <si>
    <t>(주)비츠로테크</t>
  </si>
  <si>
    <t>비츠로테크</t>
  </si>
  <si>
    <t>유병언,장범수,장순상</t>
  </si>
  <si>
    <t>진공차단기(VCB), 자동절체개폐기(ATS), 저압차단기(ACB, MCCB), 지주사업, 입자가속기 등</t>
  </si>
  <si>
    <t>031-489-2000</t>
  </si>
  <si>
    <t>경기 안산시 단원구 별망로 327 (성곡동)</t>
  </si>
  <si>
    <t>김기형</t>
  </si>
  <si>
    <t>최인수</t>
  </si>
  <si>
    <t>https://rnr.surveybox.kr/?pid=S16269h8ufyh&amp;grpid=list&amp;resid=21423&amp;fwid=S16269h8ufyhz56yr</t>
  </si>
  <si>
    <t>콘티넨탈오토모티브일렉트로닉스(유)</t>
  </si>
  <si>
    <t>콘티넨탈오토모티브일렉트로닉스</t>
  </si>
  <si>
    <t>오희근,윤영훈,큐퍼스마틴피터게르하르트</t>
  </si>
  <si>
    <t>자동차온도제어기, 전자제어장치, 클러스터 등</t>
  </si>
  <si>
    <t>044-270-6114</t>
  </si>
  <si>
    <t>세종 부강면 금호선말길 74-7 (금호리)</t>
  </si>
  <si>
    <t>huiwon.seo@continental.com</t>
  </si>
  <si>
    <t>담당자 전달한다고 함</t>
  </si>
  <si>
    <t>정창교</t>
  </si>
  <si>
    <t>이태식</t>
  </si>
  <si>
    <t>https://rnr.surveybox.kr/?pid=S16269h8ufyh&amp;grpid=list&amp;resid=21352&amp;fwid=S16269h8ufyhz56yr</t>
  </si>
  <si>
    <t>케이유엠(유)</t>
  </si>
  <si>
    <t>케이유엠</t>
  </si>
  <si>
    <t>사이먼샤오밍양,유재식</t>
  </si>
  <si>
    <t>자동기기, 전자부품, 무역</t>
  </si>
  <si>
    <t>052-255-0212</t>
  </si>
  <si>
    <t>울산광역시 울주군 상북면 양등농공길 17 (양등리)</t>
  </si>
  <si>
    <t>yu.young.ju@aptiv.com</t>
  </si>
  <si>
    <t>유선 통신장비 제조업</t>
  </si>
  <si>
    <t>커넥터 외</t>
  </si>
  <si>
    <t>(주)대륙</t>
  </si>
  <si>
    <t>(주)세화</t>
  </si>
  <si>
    <t>이종현</t>
  </si>
  <si>
    <t>https://rnr.surveybox.kr/?pid=S16269h8ufyh&amp;grpid=list&amp;resid=5262&amp;fwid=S16269h8ufyhz56yr</t>
  </si>
  <si>
    <t>(주)에이비비코리아</t>
  </si>
  <si>
    <t>에이비비코리아</t>
  </si>
  <si>
    <t>최준호</t>
  </si>
  <si>
    <t>수배전 설비, 송배전 설비, 산업용 로봇 외</t>
  </si>
  <si>
    <t>02-528-3131</t>
  </si>
  <si>
    <t>서울특별시 강남구 테헤란로 521 9층 (삼성동,파르나스타워)</t>
  </si>
  <si>
    <t>https://rnr.surveybox.kr/?pid=S16269h8ufyh&amp;grpid=list&amp;resid=5271&amp;fwid=S16269h8ufyhz56yr</t>
  </si>
  <si>
    <t>인텍전기전자(주)</t>
  </si>
  <si>
    <t>인텍전기전자</t>
  </si>
  <si>
    <t>고인석,고영진,이화세</t>
  </si>
  <si>
    <t>고체절연 개폐장치, 수배전반, 가공/지중 부하개폐기 외</t>
  </si>
  <si>
    <t>031-299-8400</t>
  </si>
  <si>
    <t>경기도 화성시 봉담읍 최루백로 225-38 (분천리)</t>
  </si>
  <si>
    <t>https://rnr.surveybox.kr/?pid=S16269h8ufyh&amp;grpid=list&amp;resid=5277&amp;fwid=S16269h8ufyhz56yr</t>
  </si>
  <si>
    <t>(주)제다하네스</t>
  </si>
  <si>
    <t>제다하네스</t>
  </si>
  <si>
    <t>기기용및배전용 전기회로</t>
  </si>
  <si>
    <t>053-859-0123</t>
  </si>
  <si>
    <t>경북 경산시 자인면 자인로 57 1층 (교촌리)</t>
  </si>
  <si>
    <t>bhcho@zda.co.kr</t>
  </si>
  <si>
    <t>이인석</t>
  </si>
  <si>
    <t>이상권</t>
  </si>
  <si>
    <t>김종태</t>
  </si>
  <si>
    <t>이양원</t>
  </si>
  <si>
    <t>(주)근우</t>
  </si>
  <si>
    <t>한동수</t>
  </si>
  <si>
    <t>김승희</t>
  </si>
  <si>
    <t>https://rnr.surveybox.kr/?pid=S16269h8ufyh&amp;grpid=list&amp;resid=5326&amp;fwid=S16269h8ufyhz56yr</t>
  </si>
  <si>
    <t>(주)비츠로셀</t>
  </si>
  <si>
    <t>비츠로셀</t>
  </si>
  <si>
    <t>장승국</t>
  </si>
  <si>
    <t>리튬일차전지</t>
  </si>
  <si>
    <t>02-2024-3246</t>
  </si>
  <si>
    <t>충청남도 당진시 합덕읍 인더스파크로 70 (대전리)</t>
  </si>
  <si>
    <t>축전지 제조업</t>
  </si>
  <si>
    <t>https://rnr.surveybox.kr/?pid=S16269h8ufyh&amp;grpid=list&amp;resid=5332&amp;fwid=S16269h8ufyhz56yr</t>
  </si>
  <si>
    <t>신흥에스이씨(주)</t>
  </si>
  <si>
    <t>신흥에스이씨</t>
  </si>
  <si>
    <t>황만용</t>
  </si>
  <si>
    <t>기타전자관 및 전자부품제조업</t>
  </si>
  <si>
    <t>031-378-8141</t>
  </si>
  <si>
    <t>경기도 오산시 양산로 48 (서랑동)</t>
  </si>
  <si>
    <t>팩스만 가능하다고 함</t>
  </si>
  <si>
    <t>https://rnr.surveybox.kr/?pid=S16269h8ufyh&amp;grpid=list&amp;resid=5337&amp;fwid=S16269h8ufyhz56yr</t>
  </si>
  <si>
    <t>세방리튬배터리(주)</t>
  </si>
  <si>
    <t>세방리튬배터리</t>
  </si>
  <si>
    <t>정지관</t>
  </si>
  <si>
    <t>빌트인캠 보조배터리 외</t>
  </si>
  <si>
    <t>02-3451-6048</t>
  </si>
  <si>
    <t>경기 안양시 동안구 벌말로 148 (관양동)</t>
  </si>
  <si>
    <t>sjahn305@slbattery.co.kr</t>
  </si>
  <si>
    <t>충북 충주시 대소원면 기업도시1로 69 (영평리)</t>
  </si>
  <si>
    <t>경기도 오산시 지곶중앙로 1-19 (세교동)</t>
  </si>
  <si>
    <t>https://rnr.surveybox.kr/?pid=S16269h8ufyh&amp;grpid=list&amp;resid=5341&amp;fwid=S16269h8ufyhz56yr</t>
  </si>
  <si>
    <t>세방전지(주)</t>
  </si>
  <si>
    <t>세방전지</t>
  </si>
  <si>
    <t>김대웅</t>
  </si>
  <si>
    <t>축전지 외</t>
  </si>
  <si>
    <t>02-3451-6283</t>
  </si>
  <si>
    <t>서울 강남구 선릉로 433 (역삼동)</t>
  </si>
  <si>
    <t>hjin@gbattery.com</t>
  </si>
  <si>
    <t>회계팀 0234516138</t>
  </si>
  <si>
    <t>https://rnr.surveybox.kr/?pid=S16269h8ufyh&amp;grpid=list&amp;resid=5343&amp;fwid=S16269h8ufyhz56yr</t>
  </si>
  <si>
    <t>(유)솔라엣지테크놀로지스코리아</t>
  </si>
  <si>
    <t>솔라엣지테크놀로지스코리아</t>
  </si>
  <si>
    <t>로넨페이어,정세웅</t>
  </si>
  <si>
    <t>031-362-0100</t>
  </si>
  <si>
    <t>경기도 성남시 분당구 분당내곡로 131 7층 (백현동,판교테크원타워2)</t>
  </si>
  <si>
    <t>https://rnr.surveybox.kr/?pid=S16269h8ufyh&amp;grpid=list&amp;resid=5348&amp;fwid=S16269h8ufyhz56yr</t>
  </si>
  <si>
    <t>에스케이모바일에너지(주)</t>
  </si>
  <si>
    <t>에스케이모바일에너지</t>
  </si>
  <si>
    <t>강돈윤</t>
  </si>
  <si>
    <t>리튬전지 및 관련부품의 제조와 판매</t>
  </si>
  <si>
    <t>041-689-0501</t>
  </si>
  <si>
    <t>충남 서산시 성연면 성연로 207 (평리)</t>
  </si>
  <si>
    <t>박기홍</t>
  </si>
  <si>
    <t>김명훈</t>
  </si>
  <si>
    <t>https://rnr.surveybox.kr/?pid=S16269h8ufyh&amp;grpid=list&amp;resid=5353&amp;fwid=S16269h8ufyhz56yr</t>
  </si>
  <si>
    <t>(유)클라리오스델코</t>
  </si>
  <si>
    <t>클라리오스델코</t>
  </si>
  <si>
    <t>비크나라지시발링감,원석준</t>
  </si>
  <si>
    <t>영리를 목적으로 한 밧데리의 제조 및 이를 판매하는 행위</t>
  </si>
  <si>
    <t>054-4727-8614</t>
  </si>
  <si>
    <t>경상북도 구미시 옥계2공단로 13 (황상동)</t>
  </si>
  <si>
    <t>https://rnr.surveybox.kr/?pid=S16269h8ufyh&amp;grpid=list&amp;resid=5355&amp;fwid=S16269h8ufyhz56yr</t>
  </si>
  <si>
    <t>(주)엘앤에프</t>
  </si>
  <si>
    <t>엘앤에프</t>
  </si>
  <si>
    <t>최수안</t>
  </si>
  <si>
    <t>이차전지관련 소재</t>
  </si>
  <si>
    <t>053-580-0781</t>
  </si>
  <si>
    <t>대구광역시 달서구 이곡동로 11 (이곡동)</t>
  </si>
  <si>
    <t>1시20까지 점심시간, 그 이후로 연락해달라고함</t>
  </si>
  <si>
    <t>김광진</t>
  </si>
  <si>
    <t>https://rnr.surveybox.kr/?pid=S16269h8ufyh&amp;grpid=list&amp;resid=5363&amp;fwid=S16269h8ufyhz56yr</t>
  </si>
  <si>
    <t>(주)디엔오토모티브</t>
  </si>
  <si>
    <t>디엔오토모티브</t>
  </si>
  <si>
    <t>김상헌,김인환</t>
  </si>
  <si>
    <t>자동차용축전지</t>
  </si>
  <si>
    <t>055-380-5412</t>
  </si>
  <si>
    <t>경남 양산시 산막공단북11길 103 (산막동)</t>
  </si>
  <si>
    <t>jiyoung.ku@dncompany.com</t>
  </si>
  <si>
    <t>https://rnr.surveybox.kr/?pid=S16269h8ufyh&amp;grpid=list&amp;resid=5367&amp;fwid=S16269h8ufyhz56yr</t>
  </si>
  <si>
    <t>(주)에코프로비엠</t>
  </si>
  <si>
    <t>에코프로비엠</t>
  </si>
  <si>
    <t>주재환,최문호</t>
  </si>
  <si>
    <t>리튬이온 이차전지용 양극활물질</t>
  </si>
  <si>
    <t>043-710-5528</t>
  </si>
  <si>
    <t>충청북도 청주시 청원구 오창읍 2산단로 100 (송대리)</t>
  </si>
  <si>
    <t>kokyun@ecoprobm.com</t>
  </si>
  <si>
    <t>https://rnr.surveybox.kr/?pid=S16269h8ufyh&amp;grpid=list&amp;resid=5368&amp;fwid=S16269h8ufyhz56yr</t>
  </si>
  <si>
    <t>더블유씨피(주)</t>
  </si>
  <si>
    <t>더블유씨피</t>
  </si>
  <si>
    <t>최원근</t>
  </si>
  <si>
    <t>자동차용 및 에너지 저장용 배터리 부품·소재</t>
  </si>
  <si>
    <t>043-240-8851</t>
  </si>
  <si>
    <t>충북 충주시 대소원면 메가폴리스로 195 (영평리)</t>
  </si>
  <si>
    <t>이미연락 받음(메일 줌, 재무팀:043-240-8884)</t>
  </si>
  <si>
    <t>https://rnr.surveybox.kr/?pid=S16269h8ufyh&amp;grpid=list&amp;resid=15179&amp;fwid=S16269h8ufyhz56yr</t>
  </si>
  <si>
    <t>케이워터기술(주)</t>
  </si>
  <si>
    <t>케이워터기술</t>
  </si>
  <si>
    <t>박태현</t>
  </si>
  <si>
    <t>1.광역상수도, 공업용수도, 다목적댐, 용수댐, 홍수조절댐, 하굿둑 등 관계 법령에 따라 한국수자원공사가 댐시설 사용권 또는 수도시설관리권을 보유한 수자원 시설물, 설비의 점검정비 업무</t>
  </si>
  <si>
    <t>042-342-3787</t>
  </si>
  <si>
    <t>대전광역시 서구 대덕대로 226 7층 (둔산동,명동프라자)</t>
  </si>
  <si>
    <t>sypo@k-watertech.co.kr</t>
  </si>
  <si>
    <t>박정근</t>
  </si>
  <si>
    <t>전기, 전자부품 제조업</t>
  </si>
  <si>
    <t>오승훈</t>
  </si>
  <si>
    <t>https://rnr.surveybox.kr/?pid=S16269h8ufyh&amp;grpid=list&amp;resid=5408&amp;fwid=S16269h8ufyhz56yr</t>
  </si>
  <si>
    <t>(주)티엠씨</t>
  </si>
  <si>
    <t>티엠씨</t>
  </si>
  <si>
    <t>송수민,지영완</t>
  </si>
  <si>
    <t>선박용 전선</t>
  </si>
  <si>
    <t>041-589-6546</t>
  </si>
  <si>
    <t>충남 천안시 서북구 입장면 연곡길 443 (가산리)</t>
  </si>
  <si>
    <t>tyyoo@tmc-cable.com</t>
  </si>
  <si>
    <t>(재무회계팀: 031-8038-9952)</t>
  </si>
  <si>
    <t>이규호</t>
  </si>
  <si>
    <t>정용호</t>
  </si>
  <si>
    <t>정상은</t>
  </si>
  <si>
    <t>기타 기계 및 장비 도매업</t>
  </si>
  <si>
    <t>김경철</t>
  </si>
  <si>
    <t>전기회로 개폐, 보호 및 접속장치 제조업</t>
  </si>
  <si>
    <t>https://rnr.surveybox.kr/?pid=S16269h8ufyh&amp;grpid=list&amp;resid=5420&amp;fwid=S16269h8ufyhz56yr</t>
  </si>
  <si>
    <t>(주)경신전선</t>
  </si>
  <si>
    <t>경신전선</t>
  </si>
  <si>
    <t>조만행</t>
  </si>
  <si>
    <t>고무 및 합성수지류 절연전선</t>
  </si>
  <si>
    <t>032-725-9356</t>
  </si>
  <si>
    <t>충남 천안시 서북구 입장면 연곡길 567 (연곡리)</t>
  </si>
  <si>
    <t>https://rnr.surveybox.kr/?pid=S16269h8ufyh&amp;grpid=list&amp;resid=5421&amp;fwid=S16269h8ufyhz56yr</t>
  </si>
  <si>
    <t>(주)에스엘전자</t>
  </si>
  <si>
    <t>에스엘전자</t>
  </si>
  <si>
    <t>김명자</t>
  </si>
  <si>
    <t>절연 코드세트 및 기타 도체</t>
  </si>
  <si>
    <t>055-231-4455</t>
  </si>
  <si>
    <t>경남 창원시 마산회원구 내서읍 중리공단로5길 50 (중리)</t>
  </si>
  <si>
    <t>내선 연결 불량</t>
  </si>
  <si>
    <t>이석호</t>
  </si>
  <si>
    <t>김근우</t>
  </si>
  <si>
    <t>김용일</t>
  </si>
  <si>
    <t>김석호</t>
  </si>
  <si>
    <t>(주)말타니</t>
  </si>
  <si>
    <t>이세용,이종민</t>
  </si>
  <si>
    <t>이정임</t>
  </si>
  <si>
    <t>이수영</t>
  </si>
  <si>
    <t>최재원</t>
  </si>
  <si>
    <t>이은지</t>
  </si>
  <si>
    <t>김영석</t>
  </si>
  <si>
    <t>https://rnr.surveybox.kr/?pid=S16269h8ufyh&amp;grpid=list&amp;resid=5486&amp;fwid=S16269h8ufyhz56yr</t>
  </si>
  <si>
    <t>나노마이크로텍(주)</t>
  </si>
  <si>
    <t>나노마이크로텍</t>
  </si>
  <si>
    <t>조병찬</t>
  </si>
  <si>
    <t>정수기용 필터</t>
  </si>
  <si>
    <t>032-715-5060</t>
  </si>
  <si>
    <t>경기 시흥시 엠티브이북로 349 (정왕동)</t>
  </si>
  <si>
    <t>https://rnr.surveybox.kr/?pid=S16269h8ufyh&amp;grpid=list&amp;resid=5490&amp;fwid=S16269h8ufyhz56yr</t>
  </si>
  <si>
    <t>(주)위니아</t>
  </si>
  <si>
    <t>위니아</t>
  </si>
  <si>
    <t>김혁표</t>
  </si>
  <si>
    <t>가정용냉장고</t>
  </si>
  <si>
    <t>02-3490-6371</t>
  </si>
  <si>
    <t>광주광역시 광산구 하남산단9번로 110 (안청동)</t>
  </si>
  <si>
    <t>김종부</t>
  </si>
  <si>
    <t>https://rnr.surveybox.kr/?pid=S16269h8ufyh&amp;grpid=list&amp;resid=5508&amp;fwid=S16269h8ufyhz56yr</t>
  </si>
  <si>
    <t>(주)위닉스</t>
  </si>
  <si>
    <t>위닉스</t>
  </si>
  <si>
    <t>윤희종,윤철민</t>
  </si>
  <si>
    <t>제습기, Evaporator, 냉온수기, Condenser, 공기청정기,  에어컨부품 외</t>
  </si>
  <si>
    <t>031-499-5081</t>
  </si>
  <si>
    <t>경기도 시흥시 공단1대로 295 (정왕동)</t>
  </si>
  <si>
    <t>가전부품, 소형가전제품, 전기자동차부품</t>
  </si>
  <si>
    <t>https://rnr.surveybox.kr/?pid=S16269h8ufyh&amp;grpid=list&amp;resid=5524&amp;fwid=S16269h8ufyhz56yr</t>
  </si>
  <si>
    <t>(주)스타리온성철</t>
  </si>
  <si>
    <t>스타리온성철</t>
  </si>
  <si>
    <t>이용관</t>
  </si>
  <si>
    <t>냉장고제품, 세탁기외 부품, 난방기 외</t>
  </si>
  <si>
    <t>055-269-9000</t>
  </si>
  <si>
    <t>jeongjy@starion.co.kr</t>
  </si>
  <si>
    <t>담당자에게 전달(인사총무과: 055-269-9015)</t>
  </si>
  <si>
    <t>손연호,김종욱</t>
  </si>
  <si>
    <t>https://rnr.surveybox.kr/?pid=S16269h8ufyh&amp;grpid=list&amp;resid=5528&amp;fwid=S16269h8ufyhz56yr</t>
  </si>
  <si>
    <t>(주)경동나비엔</t>
  </si>
  <si>
    <t>경동나비엔</t>
  </si>
  <si>
    <t>가정용 보일러, 온수기 외</t>
  </si>
  <si>
    <t>031-8060-5500</t>
  </si>
  <si>
    <t>경기 평택시 서탄면 수월암길 95 (수월암리)</t>
  </si>
  <si>
    <t>https://rnr.surveybox.kr/?pid=S16269h8ufyh&amp;grpid=list&amp;resid=5530&amp;fwid=S16269h8ufyhz56yr</t>
  </si>
  <si>
    <t>(주)파세코</t>
  </si>
  <si>
    <t>파세코</t>
  </si>
  <si>
    <t>유일한</t>
  </si>
  <si>
    <t>Kerosene Heater, 식기세척기, 김치냉장고 외</t>
  </si>
  <si>
    <t>031-599-5637</t>
  </si>
  <si>
    <t>경기 안산시 단원구 원시로 248 (원시동)</t>
  </si>
  <si>
    <t>13시30까지점심시간</t>
  </si>
  <si>
    <t>최동진</t>
  </si>
  <si>
    <t>조상현</t>
  </si>
  <si>
    <t>https://rnr.surveybox.kr/?pid=S16269h8ufyh&amp;grpid=list&amp;resid=5549&amp;fwid=S16269h8ufyhz56yr</t>
  </si>
  <si>
    <t>아마노코리아(주)</t>
  </si>
  <si>
    <t>아마노코리아</t>
  </si>
  <si>
    <t>전명진</t>
  </si>
  <si>
    <t>주차관제 장비, 주차장용역관리, 무인정산기 시스템, 주차장 초음파유도관제 시스템, 외관촬영 시스템</t>
  </si>
  <si>
    <t>02-2164-9900</t>
  </si>
  <si>
    <t>서울 영등포구 양산로 43 407호 (양평동3가,양평동우림이비지센터)</t>
  </si>
  <si>
    <t>https://rnr.surveybox.kr/?pid=S16269h8ufyh&amp;grpid=list&amp;resid=5558&amp;fwid=S16269h8ufyhz56yr</t>
  </si>
  <si>
    <t>(주)파워로직스</t>
  </si>
  <si>
    <t>파워로직스</t>
  </si>
  <si>
    <t>장동훈</t>
  </si>
  <si>
    <t>043-219-5619</t>
  </si>
  <si>
    <t>충청북도 청주시 흥덕구 옥산면 과학산업4로 163 (남촌리)</t>
  </si>
  <si>
    <t>dyheo@powerlogics.kr</t>
  </si>
  <si>
    <t>https://rnr.surveybox.kr/?pid=S16269h8ufyh&amp;grpid=list&amp;resid=5560&amp;fwid=S16269h8ufyhz56yr</t>
  </si>
  <si>
    <t>(주)이씨스</t>
  </si>
  <si>
    <t>이씨스</t>
  </si>
  <si>
    <t>김용범</t>
  </si>
  <si>
    <t>ETCS(전자식 통행료 징수 시스템) 외</t>
  </si>
  <si>
    <t>032-215-0800</t>
  </si>
  <si>
    <t>인천 연수구 갯벌로 55 (송도동)</t>
  </si>
  <si>
    <t>팩스밖에 안된다고 함</t>
  </si>
  <si>
    <t>최영석</t>
  </si>
  <si>
    <t>김정인</t>
  </si>
  <si>
    <t>김찬하</t>
  </si>
  <si>
    <t>경북 구미시 산호대로 92 (공단동)</t>
  </si>
  <si>
    <t>이재석</t>
  </si>
  <si>
    <t>https://rnr.surveybox.kr/?pid=S16269h8ufyh&amp;grpid=list&amp;resid=13348&amp;fwid=S16269h8ufyhz56yr</t>
  </si>
  <si>
    <t>케이아이에스정보통신(주)</t>
  </si>
  <si>
    <t>J61</t>
  </si>
  <si>
    <t>케이아이에스정보통신</t>
  </si>
  <si>
    <t>김승현</t>
  </si>
  <si>
    <t>부가통신업</t>
  </si>
  <si>
    <t>02-1599-3700</t>
  </si>
  <si>
    <t>서울 구로구 새말로 97 센터포인트웨스트 사무동 22층, 23층 (구로동,신도림테크노마트)</t>
  </si>
  <si>
    <t>ARS 연결되지만 고객센터로 연결됨</t>
  </si>
  <si>
    <t>액정 표시장치 제조업</t>
  </si>
  <si>
    <t>https://rnr.surveybox.kr/?pid=S16269h8ufyh&amp;grpid=list&amp;resid=22309&amp;fwid=S16269h8ufyhz56yr</t>
  </si>
  <si>
    <t>충청북도충주의료원</t>
  </si>
  <si>
    <t>윤창규</t>
  </si>
  <si>
    <t>지역주민의 진료사업</t>
  </si>
  <si>
    <t>043-871-0440</t>
  </si>
  <si>
    <t>충청북도 충주시 안림로 239-50 (안림동)</t>
  </si>
  <si>
    <t>rla8395@naver.com</t>
  </si>
  <si>
    <t>https://rnr.surveybox.kr/?pid=S16269h8ufyh&amp;grpid=list&amp;resid=24660&amp;fwid=S16269h8ufyhz56yr</t>
  </si>
  <si>
    <t>충청북도청주의료원</t>
  </si>
  <si>
    <t>병원은 지방의료원의 설립 및 운영에 관한 법률과 의료법 및 충청북도</t>
  </si>
  <si>
    <t>043-279-0114</t>
  </si>
  <si>
    <t>충청북도 청주시 서원구 흥덕로 48 (사직동)</t>
  </si>
  <si>
    <t>xhfl82@naver.com</t>
  </si>
  <si>
    <t>관리부 4번 -총무팀1번</t>
  </si>
  <si>
    <t>https://rnr.surveybox.kr/?pid=S16269h8ufyh&amp;grpid=list&amp;resid=5596&amp;fwid=S16269h8ufyhz56yr</t>
  </si>
  <si>
    <t>(주)이수페타시스</t>
  </si>
  <si>
    <t>이수페타시스</t>
  </si>
  <si>
    <t>최창복</t>
  </si>
  <si>
    <t>02-590-5116</t>
  </si>
  <si>
    <t>대구 달성군 논공읍 논공로53길 36 (본리리)</t>
  </si>
  <si>
    <t>hanui@isupetasys.com</t>
  </si>
  <si>
    <t>담당자에게 전달</t>
  </si>
  <si>
    <t>충청남도 아산시 음봉면 산동로 433-31 (산동리)</t>
  </si>
  <si>
    <t>김영곤</t>
  </si>
  <si>
    <t>판매업</t>
  </si>
  <si>
    <t>(주)엔에프</t>
  </si>
  <si>
    <t>김범준</t>
  </si>
  <si>
    <t>정남교</t>
  </si>
  <si>
    <t>https://rnr.surveybox.kr/?pid=S16269h8ufyh&amp;grpid=list&amp;resid=5612&amp;fwid=S16269h8ufyhz56yr</t>
  </si>
  <si>
    <t>(주)모트롤</t>
  </si>
  <si>
    <t>모트롤</t>
  </si>
  <si>
    <t>권영민</t>
  </si>
  <si>
    <t>산업기계외</t>
  </si>
  <si>
    <t>055-269-5114</t>
  </si>
  <si>
    <t>경상남도 창원시 성산구 완암로 171 (내동)</t>
  </si>
  <si>
    <t>세진산업(주)</t>
  </si>
  <si>
    <t>https://rnr.surveybox.kr/?pid=S16269h8ufyh&amp;grpid=list&amp;resid=5616&amp;fwid=S16269h8ufyhz56yr</t>
  </si>
  <si>
    <t>한국미우라공업(주)</t>
  </si>
  <si>
    <t>한국미우라공업</t>
  </si>
  <si>
    <t>김광수,신현철</t>
  </si>
  <si>
    <t>산업용증기보일러, 수처리장치(연수기) 외</t>
  </si>
  <si>
    <t>02-2671-2410</t>
  </si>
  <si>
    <t>서울 영등포구 경인로 775 3동 7층 701호 (문래동3가,에이스하이테크시티)</t>
  </si>
  <si>
    <t>선박구성부분품</t>
  </si>
  <si>
    <t>정우진</t>
  </si>
  <si>
    <t>https://rnr.surveybox.kr/?pid=S16269h8ufyh&amp;grpid=list&amp;resid=5624&amp;fwid=S16269h8ufyhz56yr</t>
  </si>
  <si>
    <t>에스티엑스엔진(주)</t>
  </si>
  <si>
    <t>에스티엑스엔진</t>
  </si>
  <si>
    <t>이상수</t>
  </si>
  <si>
    <t>원동기의 제조,수리, 및 매매업</t>
  </si>
  <si>
    <t>055-280-0114</t>
  </si>
  <si>
    <t>경남 창원시 성산구 공단로474번길 36 (성산동)</t>
  </si>
  <si>
    <t>김민호</t>
  </si>
  <si>
    <t>(주)동아기업</t>
  </si>
  <si>
    <t>https://rnr.surveybox.kr/?pid=S16269h8ufyh&amp;grpid=list&amp;resid=5638&amp;fwid=S16269h8ufyhz56yr</t>
  </si>
  <si>
    <t>(주)티피씨메카트로닉스</t>
  </si>
  <si>
    <t>티피씨메카트로닉스</t>
  </si>
  <si>
    <t>엄재윤,엄주섭</t>
  </si>
  <si>
    <t>공기압 기기의 제조 및 판매</t>
  </si>
  <si>
    <t>032-580-0055</t>
  </si>
  <si>
    <t>인천광역시 서구 갑문2로 39 (오류동,단해창도클러스터)</t>
  </si>
  <si>
    <t>lsy9238@tanhay.com</t>
  </si>
  <si>
    <t>하이드로텍(주)</t>
  </si>
  <si>
    <t>https://rnr.surveybox.kr/?pid=S16269h8ufyh&amp;grpid=list&amp;resid=5654&amp;fwid=S16269h8ufyhz56yr</t>
  </si>
  <si>
    <t>(주)에스에이치팩</t>
  </si>
  <si>
    <t>에스에이치팩</t>
  </si>
  <si>
    <t>이종원,이정화</t>
  </si>
  <si>
    <t>유압기기</t>
  </si>
  <si>
    <t>051-831-3838</t>
  </si>
  <si>
    <t>부산 강서구 화전산단5로 81 (화전동)</t>
  </si>
  <si>
    <t>daehwa.choi@shpac.com</t>
  </si>
  <si>
    <t>051-831-3836</t>
  </si>
  <si>
    <t>이상호</t>
  </si>
  <si>
    <t>(주)영동테크</t>
  </si>
  <si>
    <t>https://rnr.surveybox.kr/?pid=S16269h8ufyh&amp;grpid=list&amp;resid=5665&amp;fwid=S16269h8ufyhz56yr</t>
  </si>
  <si>
    <t>디와이파워(주)</t>
  </si>
  <si>
    <t>디와이파워</t>
  </si>
  <si>
    <t>엄요한</t>
  </si>
  <si>
    <t>토목공사 및 유사용 기계장비 제조업</t>
  </si>
  <si>
    <t>055-278-0800</t>
  </si>
  <si>
    <t>경남 창원시 성산구 웅남로 812 (성주동)</t>
  </si>
  <si>
    <t>담당자 모름</t>
  </si>
  <si>
    <t>기어 및 동력전달장치 제조업</t>
  </si>
  <si>
    <t>김진석</t>
  </si>
  <si>
    <t>신동욱</t>
  </si>
  <si>
    <t>기체 펌프 및 압축기 제조업</t>
  </si>
  <si>
    <t>https://rnr.surveybox.kr/?pid=S16269h8ufyh&amp;grpid=list&amp;resid=5682&amp;fwid=S16269h8ufyhz56yr</t>
  </si>
  <si>
    <t>효성굿스프링스(주)</t>
  </si>
  <si>
    <t>효성굿스프링스</t>
  </si>
  <si>
    <t>석유화학 및 PROCESS용 PUMP 제조</t>
  </si>
  <si>
    <t>대표 메일 없음, 해당 관련 부서 없음</t>
  </si>
  <si>
    <t>정상용</t>
  </si>
  <si>
    <t>https://rnr.surveybox.kr/?pid=S16269h8ufyh&amp;grpid=list&amp;resid=5688&amp;fwid=S16269h8ufyhz56yr</t>
  </si>
  <si>
    <t>윌로펌프(주)</t>
  </si>
  <si>
    <t>윌로펌프</t>
  </si>
  <si>
    <t>전일승</t>
  </si>
  <si>
    <t>펌프</t>
  </si>
  <si>
    <t>051-950-8000</t>
  </si>
  <si>
    <t>부산 강서구 미음산단1로 46 (구랑동)</t>
  </si>
  <si>
    <t>경비실, 해당부서 연결 안 됨</t>
  </si>
  <si>
    <t>이명자</t>
  </si>
  <si>
    <t>김철민</t>
  </si>
  <si>
    <t>이훈</t>
  </si>
  <si>
    <t>https://rnr.surveybox.kr/?pid=S16269h8ufyh&amp;grpid=list&amp;resid=5700&amp;fwid=S16269h8ufyhz56yr</t>
  </si>
  <si>
    <t>한화파워시스템(주)</t>
  </si>
  <si>
    <t>한화파워시스템</t>
  </si>
  <si>
    <t>손영창</t>
  </si>
  <si>
    <t>산업용 압축기 등</t>
  </si>
  <si>
    <t>070-7147-8000</t>
  </si>
  <si>
    <t>경남 창원시 성산구 창원대로 1204 (성주동)</t>
  </si>
  <si>
    <t>https://rnr.surveybox.kr/?pid=S16269h8ufyh&amp;grpid=list&amp;resid=5703&amp;fwid=S16269h8ufyhz56yr</t>
  </si>
  <si>
    <t>두원중공업(주)</t>
  </si>
  <si>
    <t>두원중공업</t>
  </si>
  <si>
    <t>이병천</t>
  </si>
  <si>
    <t>자동차 공조용 압축기 및 방산제품</t>
  </si>
  <si>
    <t>055-851-2088</t>
  </si>
  <si>
    <t>경상남도 사천시 축동면 구해창길 20-7 (구호리)</t>
  </si>
  <si>
    <t>김기현</t>
  </si>
  <si>
    <t>이재훈</t>
  </si>
  <si>
    <t>(주)스페이스솔루션</t>
  </si>
  <si>
    <t>https://rnr.surveybox.kr/?pid=S16269h8ufyh&amp;grpid=list&amp;resid=5731&amp;fwid=S16269h8ufyhz56yr</t>
  </si>
  <si>
    <t>파카코리아(주)</t>
  </si>
  <si>
    <t>파카코리아</t>
  </si>
  <si>
    <t>김주한</t>
  </si>
  <si>
    <t>압축식 기관 및 원동기의 제조</t>
  </si>
  <si>
    <t>031-359-0700</t>
  </si>
  <si>
    <t>경기도 화성시 장안면 장안공단1길 23 (금의리)</t>
  </si>
  <si>
    <t>02-559-0433/부재</t>
  </si>
  <si>
    <t>https://rnr.surveybox.kr/?pid=S16269h8ufyh&amp;grpid=list&amp;resid=14032&amp;fwid=S16269h8ufyhz56yr</t>
  </si>
  <si>
    <t>충북대학교산학협력단</t>
  </si>
  <si>
    <t>이영성,김양훈</t>
  </si>
  <si>
    <t>043-261-3864</t>
  </si>
  <si>
    <t>충청북도 청주시 서원구 충대로 1 (개신동,충북대학교)</t>
  </si>
  <si>
    <t>담당부서  워크숍</t>
  </si>
  <si>
    <t>한국코소(주)</t>
  </si>
  <si>
    <t>이께가야다까시,이께가야유이치</t>
  </si>
  <si>
    <t>최병철</t>
  </si>
  <si>
    <t>이원구</t>
  </si>
  <si>
    <t>https://rnr.surveybox.kr/?pid=S16269h8ufyh&amp;grpid=list&amp;resid=15280&amp;fwid=S16269h8ufyhz56yr</t>
  </si>
  <si>
    <t>충북대학교병원</t>
  </si>
  <si>
    <t>보건업, 대학병원</t>
  </si>
  <si>
    <t>043-269-6114</t>
  </si>
  <si>
    <t>충북 청주시 서원구 1순환로 776 (개신동)</t>
  </si>
  <si>
    <t>이광호</t>
  </si>
  <si>
    <t>https://rnr.surveybox.kr/?pid=S16269h8ufyh&amp;grpid=list&amp;resid=5761&amp;fwid=S16269h8ufyhz56yr</t>
  </si>
  <si>
    <t>(주)비엠티</t>
  </si>
  <si>
    <t>비엠티</t>
  </si>
  <si>
    <t>윤종찬</t>
  </si>
  <si>
    <t>산업용 피팅 및 밸브 등</t>
  </si>
  <si>
    <t>055-783-1000</t>
  </si>
  <si>
    <t>부산광역시 기장군 장안읍 신소재산단2로 17 (반룡리)</t>
  </si>
  <si>
    <t>팩스만 가능함</t>
  </si>
  <si>
    <t>https://rnr.surveybox.kr/?pid=S16269h8ufyh&amp;grpid=list&amp;resid=5763&amp;fwid=S16269h8ufyhz56yr</t>
  </si>
  <si>
    <t>디케이락(주)</t>
  </si>
  <si>
    <t>디케이락</t>
  </si>
  <si>
    <t>노은식</t>
  </si>
  <si>
    <t>밸브 및 관연결구류 등</t>
  </si>
  <si>
    <t>055-338-0114</t>
  </si>
  <si>
    <t>경상남도 김해시 주촌면 골든루트로129번길 7 (농소리)</t>
  </si>
  <si>
    <t>yh_jo@dklok.com</t>
  </si>
  <si>
    <t>최정환</t>
  </si>
  <si>
    <t>https://rnr.surveybox.kr/?pid=S16269h8ufyh&amp;grpid=list&amp;resid=15284&amp;fwid=S16269h8ufyhz56yr</t>
  </si>
  <si>
    <t>충남대학교병원</t>
  </si>
  <si>
    <t>조강희</t>
  </si>
  <si>
    <t>충남대학교 의학,간호학,약학 등의 학생 임상교육</t>
  </si>
  <si>
    <t>042-280-8287</t>
  </si>
  <si>
    <t>대전 중구 문화로 282 (대사동)</t>
  </si>
  <si>
    <t>cnuhgaa@cnuh.co.kr</t>
  </si>
  <si>
    <t>https://rnr.surveybox.kr/?pid=S16269h8ufyh&amp;grpid=list&amp;resid=5787&amp;fwid=S16269h8ufyhz56yr</t>
  </si>
  <si>
    <t>삼익티에이치케이(주)</t>
  </si>
  <si>
    <t>삼익티에이치케이</t>
  </si>
  <si>
    <t>진영환,진주완</t>
  </si>
  <si>
    <t>LM시스템</t>
  </si>
  <si>
    <t>053-665-7000</t>
  </si>
  <si>
    <t>대구 달서구 성서동로 163 (월암동)</t>
  </si>
  <si>
    <t>https://rnr.surveybox.kr/?pid=S16269h8ufyh&amp;grpid=list&amp;resid=5795&amp;fwid=S16269h8ufyhz56yr</t>
  </si>
  <si>
    <t>대동모빌리티(주)</t>
  </si>
  <si>
    <t>대동모빌리티</t>
  </si>
  <si>
    <t>원유현,김준식</t>
  </si>
  <si>
    <t>기어 및 동력전달장치 제조</t>
  </si>
  <si>
    <t>031-6735-5447</t>
  </si>
  <si>
    <t>경기 안성시 대덕면 서동대로 4867-11 (건지리)</t>
  </si>
  <si>
    <t>김철곤</t>
  </si>
  <si>
    <t>김홍민</t>
  </si>
  <si>
    <t>최영태</t>
  </si>
  <si>
    <t>유승호</t>
  </si>
  <si>
    <t>최재영</t>
  </si>
  <si>
    <t>김용진</t>
  </si>
  <si>
    <t>https://rnr.surveybox.kr/?pid=S16269h8ufyh&amp;grpid=list&amp;resid=5836&amp;fwid=S16269h8ufyhz56yr</t>
  </si>
  <si>
    <t>에이치디현대사이트솔루션(주)</t>
  </si>
  <si>
    <t>에이치디현대사이트솔루션</t>
  </si>
  <si>
    <t>조영철,이동욱</t>
  </si>
  <si>
    <t>지게차 및 유압기기</t>
  </si>
  <si>
    <t>031-220-9608</t>
  </si>
  <si>
    <t>경기 부천시 오정로 215 (오정동)</t>
  </si>
  <si>
    <t>승강기 설치공사</t>
  </si>
  <si>
    <t>https://rnr.surveybox.kr/?pid=S16269h8ufyh&amp;grpid=list&amp;resid=5841&amp;fwid=S16269h8ufyhz56yr</t>
  </si>
  <si>
    <t>오티스엘리베이터(유)</t>
  </si>
  <si>
    <t>오티스엘리베이터</t>
  </si>
  <si>
    <t>조익서</t>
  </si>
  <si>
    <t>엘리베이터</t>
  </si>
  <si>
    <t>02-6007-3159</t>
  </si>
  <si>
    <t>서울 영등포구 국제금융로 10 8층 (여의도동,국제금융센터투아이에프씨빌딩)</t>
  </si>
  <si>
    <t>https://rnr.surveybox.kr/?pid=S16269h8ufyh&amp;grpid=list&amp;resid=23953&amp;fwid=S16269h8ufyhz56yr</t>
  </si>
  <si>
    <t>춘천도시공사</t>
  </si>
  <si>
    <t>홍영</t>
  </si>
  <si>
    <t>택지개발 등을 위한 토지의 취득, 개발 및 공급 임대관리</t>
  </si>
  <si>
    <t>033-262-6312</t>
  </si>
  <si>
    <t>강원 춘천시 삭주로 3 본관동 2층 (교동,춘천시청별관)</t>
  </si>
  <si>
    <t>ksc0422@nate.com</t>
  </si>
  <si>
    <t>예산(033-240-1525)</t>
  </si>
  <si>
    <t>https://rnr.surveybox.kr/?pid=S16269h8ufyh&amp;grpid=list&amp;resid=5850&amp;fwid=S16269h8ufyhz56yr</t>
  </si>
  <si>
    <t>티케이엘리베이터코리아(주)</t>
  </si>
  <si>
    <t>티케이엘리베이터코리아</t>
  </si>
  <si>
    <t>서득현</t>
  </si>
  <si>
    <t>승강기 제조</t>
  </si>
  <si>
    <t>02-2610-7800</t>
  </si>
  <si>
    <t>서울특별시 마포구 월드컵북로54길 25 (상암동)</t>
  </si>
  <si>
    <t>https://rnr.surveybox.kr/?pid=S16269h8ufyh&amp;grpid=list&amp;resid=5851&amp;fwid=S16269h8ufyhz56yr</t>
  </si>
  <si>
    <t>(주)쉰들러엘리베이터</t>
  </si>
  <si>
    <t>쉰들러엘리베이터</t>
  </si>
  <si>
    <t>쉬와러피터존</t>
  </si>
  <si>
    <t>엘리베이터, 에스컬레이터, 무빙워크, 유지보수용역</t>
  </si>
  <si>
    <t>031-431-0151</t>
  </si>
  <si>
    <t>경기도 시흥시 엠티브이북로 313 (정왕동)</t>
  </si>
  <si>
    <t>김호일</t>
  </si>
  <si>
    <t>이주한</t>
  </si>
  <si>
    <t>자동차 부품제조</t>
  </si>
  <si>
    <t>고정현</t>
  </si>
  <si>
    <t>심정환</t>
  </si>
  <si>
    <t>김태규</t>
  </si>
  <si>
    <t>김동일</t>
  </si>
  <si>
    <t>(주)코스</t>
  </si>
  <si>
    <t>(주)비오에이</t>
  </si>
  <si>
    <t>이기성</t>
  </si>
  <si>
    <t>https://rnr.surveybox.kr/?pid=S16269h8ufyh&amp;grpid=list&amp;resid=5904&amp;fwid=S16269h8ufyhz56yr</t>
  </si>
  <si>
    <t>창신이앤피(주)</t>
  </si>
  <si>
    <t>창신이앤피</t>
  </si>
  <si>
    <t>신상호,이행연,이호준</t>
  </si>
  <si>
    <t>환경보호장비 외</t>
  </si>
  <si>
    <t>055-582-5818</t>
  </si>
  <si>
    <t>경남 함안군 산인면 신산로 19 (신산리)</t>
  </si>
  <si>
    <t>csplant@csplant.co.kr</t>
  </si>
  <si>
    <t>대표 메일이라 담당자 직접회신 불가할 수도있음</t>
  </si>
  <si>
    <t>박상민</t>
  </si>
  <si>
    <t>김지수</t>
  </si>
  <si>
    <t>이광석</t>
  </si>
  <si>
    <t>(주)우성기업</t>
  </si>
  <si>
    <t>이용복</t>
  </si>
  <si>
    <t>김성문</t>
  </si>
  <si>
    <t>(주)대일</t>
  </si>
  <si>
    <t>(주)신성엔지니어링</t>
  </si>
  <si>
    <t>공기조화장치</t>
  </si>
  <si>
    <t>경북 청도군 청도읍 월곡2길 34 (월곡리)</t>
  </si>
  <si>
    <t>공기조화장치 제조업</t>
  </si>
  <si>
    <t>문정수</t>
  </si>
  <si>
    <t>(주)세기</t>
  </si>
  <si>
    <t>https://rnr.surveybox.kr/?pid=S16269h8ufyh&amp;grpid=list&amp;resid=5956&amp;fwid=S16269h8ufyhz56yr</t>
  </si>
  <si>
    <t>한온시스템(주)</t>
  </si>
  <si>
    <t>한온시스템</t>
  </si>
  <si>
    <t>너달쿠추카야,성민석</t>
  </si>
  <si>
    <t>수출입 및 교역</t>
  </si>
  <si>
    <t>041-533-8001</t>
  </si>
  <si>
    <t>대전 대덕구 신일서로 95 (신일동)</t>
  </si>
  <si>
    <t>해당부서 없음</t>
  </si>
  <si>
    <t>https://rnr.surveybox.kr/?pid=S16269h8ufyh&amp;grpid=list&amp;resid=5960&amp;fwid=S16269h8ufyhz56yr</t>
  </si>
  <si>
    <t>오텍캐리어(주)</t>
  </si>
  <si>
    <t>오텍캐리어</t>
  </si>
  <si>
    <t>강성희,윤영준,정필경</t>
  </si>
  <si>
    <t>062-958-0123</t>
  </si>
  <si>
    <t>nullnull</t>
  </si>
  <si>
    <t>이영배</t>
  </si>
  <si>
    <t>심재범</t>
  </si>
  <si>
    <t>055-710-5500</t>
  </si>
  <si>
    <t>경남 창원시 성산구 성주로137번길 19 (남산동)</t>
  </si>
  <si>
    <t>박기철</t>
  </si>
  <si>
    <t>세종 부강면 금호선말길 63 (금호리)</t>
  </si>
  <si>
    <t>김정우</t>
  </si>
  <si>
    <t>환경오염방지시설</t>
  </si>
  <si>
    <t>김윤태</t>
  </si>
  <si>
    <t>https://rnr.surveybox.kr/?pid=S16269h8ufyh&amp;grpid=list&amp;resid=15105&amp;fwid=S16269h8ufyhz56yr</t>
  </si>
  <si>
    <t>축산물품질평가원</t>
  </si>
  <si>
    <t>박병홍</t>
  </si>
  <si>
    <t>축산물 등급 판정</t>
  </si>
  <si>
    <t>044-410-7000</t>
  </si>
  <si>
    <t>세종 아름서길 21 (아름동,축산물품질평가원)</t>
  </si>
  <si>
    <t>ARS</t>
  </si>
  <si>
    <t>김동환</t>
  </si>
  <si>
    <t>https://rnr.surveybox.kr/?pid=S16269h8ufyh&amp;grpid=list&amp;resid=6001&amp;fwid=S16269h8ufyhz56yr</t>
  </si>
  <si>
    <t>(주)원봉</t>
  </si>
  <si>
    <t>원봉</t>
  </si>
  <si>
    <t>전기용품 냉,온수기 제조업</t>
  </si>
  <si>
    <t>02-1577-8399</t>
  </si>
  <si>
    <t>경기 김포시 양촌읍 발산로 171 (누산리)</t>
  </si>
  <si>
    <t>박기범</t>
  </si>
  <si>
    <t>(주)디티에스</t>
  </si>
  <si>
    <t>(주)신우이엔지</t>
  </si>
  <si>
    <t>https://rnr.surveybox.kr/?pid=S16269h8ufyh&amp;grpid=list&amp;resid=24601&amp;fwid=S16269h8ufyhz56yr</t>
  </si>
  <si>
    <t>청아의료재단</t>
  </si>
  <si>
    <t>병원</t>
  </si>
  <si>
    <t>055-230-1800</t>
  </si>
  <si>
    <t>경상남도 창원시 마산회원구 내서읍 호원로 265 (호계리)</t>
  </si>
  <si>
    <t>이근영</t>
  </si>
  <si>
    <t>https://rnr.surveybox.kr/?pid=S16269h8ufyh&amp;grpid=list&amp;resid=6039&amp;fwid=S16269h8ufyhz56yr</t>
  </si>
  <si>
    <t>한국후지필름비즈니스이노베이션(주)</t>
  </si>
  <si>
    <t>한국후지필름비즈니스이노베이션</t>
  </si>
  <si>
    <t>하토가이준</t>
  </si>
  <si>
    <t>복사기, 팩시밀리 외</t>
  </si>
  <si>
    <t>02-310-8912</t>
  </si>
  <si>
    <t>서울특별시 중구 서소문로11길 19 B동 (정동,배재빌딩)</t>
  </si>
  <si>
    <t>15448988로 전화해서 6번하라고 해서 하니까 관련부서 연결 x</t>
  </si>
  <si>
    <t>김희동</t>
  </si>
  <si>
    <t>https://rnr.surveybox.kr/?pid=S16269h8ufyh&amp;grpid=list&amp;resid=6044&amp;fwid=S16269h8ufyhz56yr</t>
  </si>
  <si>
    <t>캐논코리아(주)</t>
  </si>
  <si>
    <t>캐논코리아</t>
  </si>
  <si>
    <t>혼마토시오,박정우</t>
  </si>
  <si>
    <t>복합기, 프린터, 스캐너 외</t>
  </si>
  <si>
    <t>02-3450-0700</t>
  </si>
  <si>
    <t>서울 강남구 테헤란로 607 (삼성동)</t>
  </si>
  <si>
    <t>박원상</t>
  </si>
  <si>
    <t>https://rnr.surveybox.kr/?pid=S16269h8ufyh&amp;grpid=list&amp;resid=6047&amp;fwid=S16269h8ufyhz56yr</t>
  </si>
  <si>
    <t>(주)브이티</t>
  </si>
  <si>
    <t>브이티</t>
  </si>
  <si>
    <t>정철,강승곤</t>
  </si>
  <si>
    <t>전열기기 및 전자제품 제조,판매업</t>
  </si>
  <si>
    <t>02-508-3785</t>
  </si>
  <si>
    <t>경기 파주시 산업단지길 139 (문발동)</t>
  </si>
  <si>
    <t>neobizbox_gvt_c1000_d2219@vt-cosmetic.com</t>
  </si>
  <si>
    <t>김주연</t>
  </si>
  <si>
    <t>이승우</t>
  </si>
  <si>
    <t>https://rnr.surveybox.kr/?pid=S16269h8ufyh&amp;grpid=list&amp;resid=6060&amp;fwid=S16269h8ufyhz56yr</t>
  </si>
  <si>
    <t>엘에스엠트론(주)</t>
  </si>
  <si>
    <t>엘에스엠트론</t>
  </si>
  <si>
    <t>트랙터, 전자부품, 사출기</t>
  </si>
  <si>
    <t>031-689-8288</t>
  </si>
  <si>
    <t>경기 안양시 동안구 엘에스로 127 11층 (호계동,LS타워)</t>
  </si>
  <si>
    <t>서정권</t>
  </si>
  <si>
    <t>https://rnr.surveybox.kr/?pid=S16269h8ufyh&amp;grpid=list&amp;resid=6065&amp;fwid=S16269h8ufyhz56yr</t>
  </si>
  <si>
    <t>(주)카스</t>
  </si>
  <si>
    <t>카스</t>
  </si>
  <si>
    <t>김태인</t>
  </si>
  <si>
    <t>전자저울, 로드셀 등</t>
  </si>
  <si>
    <t>031-820-1100</t>
  </si>
  <si>
    <t>경기 양주시 광적면 그루고개로 262 (가납리)</t>
  </si>
  <si>
    <t>mari0560@globalcass.com</t>
  </si>
  <si>
    <t>김화숙</t>
  </si>
  <si>
    <t>https://rnr.surveybox.kr/?pid=S16269h8ufyh&amp;grpid=list&amp;resid=6073&amp;fwid=S16269h8ufyhz56yr</t>
  </si>
  <si>
    <t>(주)제이브이엠</t>
  </si>
  <si>
    <t>제이브이엠</t>
  </si>
  <si>
    <t>이동환</t>
  </si>
  <si>
    <t>병원, 약국 자동화 관련 장비 및 소프트웨어의 개발, 제조, 판매</t>
  </si>
  <si>
    <t>053-584-9999</t>
  </si>
  <si>
    <t>대구광역시 달서구 호산동로 121 (호산동)</t>
  </si>
  <si>
    <t>https://rnr.surveybox.kr/?pid=S16269h8ufyh&amp;grpid=list&amp;resid=6080&amp;fwid=S16269h8ufyhz56yr</t>
  </si>
  <si>
    <t>계양전기(주)</t>
  </si>
  <si>
    <t>계양전기</t>
  </si>
  <si>
    <t>임영환</t>
  </si>
  <si>
    <t>전동공구, 자동차부품, 엔진</t>
  </si>
  <si>
    <t>02-559-6804</t>
  </si>
  <si>
    <t>서울 강남구 테헤란로 508 2층 (대치동,해성2빌딩)</t>
  </si>
  <si>
    <t>정형로</t>
  </si>
  <si>
    <t>https://rnr.surveybox.kr/?pid=S16269h8ufyh&amp;grpid=list&amp;resid=6085&amp;fwid=S16269h8ufyhz56yr</t>
  </si>
  <si>
    <t>(주)고영테크놀러지</t>
  </si>
  <si>
    <t>고영테크놀러지</t>
  </si>
  <si>
    <t>고광일</t>
  </si>
  <si>
    <t>3D 정밀측정검사기</t>
  </si>
  <si>
    <t>02-6343-6000</t>
  </si>
  <si>
    <t>서울특별시 금천구 가산디지털2로 53 14층 (가산동,한라시그마밸리)</t>
  </si>
  <si>
    <t>ars 부재</t>
  </si>
  <si>
    <t>김영동</t>
  </si>
  <si>
    <t>https://rnr.surveybox.kr/?pid=S16269h8ufyh&amp;grpid=list&amp;resid=6098&amp;fwid=S16269h8ufyhz56yr</t>
  </si>
  <si>
    <t>엠엔테크(주)</t>
  </si>
  <si>
    <t>엠엔테크</t>
  </si>
  <si>
    <t>오명석</t>
  </si>
  <si>
    <t>산업기계, 기계설비공사, 재활용위탁운영 등</t>
  </si>
  <si>
    <t>031-356-6470</t>
  </si>
  <si>
    <t>경기도 안양시 동안구 시민대로 361 1201호 (관양동,에이스평촌타워)</t>
  </si>
  <si>
    <t>https://rnr.surveybox.kr/?pid=S16269h8ufyh&amp;grpid=list&amp;resid=6103&amp;fwid=S16269h8ufyhz56yr</t>
  </si>
  <si>
    <t>(주)아이센스</t>
  </si>
  <si>
    <t>아이센스</t>
  </si>
  <si>
    <t>차근식,남학현</t>
  </si>
  <si>
    <t>의료환경산업용센서및계측기</t>
  </si>
  <si>
    <t>02-916-6191</t>
  </si>
  <si>
    <t>서울 서초구 반포대로28길 43 (서초동)</t>
  </si>
  <si>
    <t>충청남도 천안시 서북구 2공단2로 105 (차암동)</t>
  </si>
  <si>
    <t>(주)제이엠테크</t>
  </si>
  <si>
    <t>충청남도 당진시 송악읍 대섬길 4-20 (고대리,협력관빌딩)</t>
  </si>
  <si>
    <t>https://rnr.surveybox.kr/?pid=S16269h8ufyh&amp;grpid=list&amp;resid=6123&amp;fwid=S16269h8ufyhz56yr</t>
  </si>
  <si>
    <t>티와이엠(주)</t>
  </si>
  <si>
    <t>티와이엠</t>
  </si>
  <si>
    <t>김희용,김도훈</t>
  </si>
  <si>
    <t>농업 및 임업용 기계, 필터</t>
  </si>
  <si>
    <t>02-3014-2800</t>
  </si>
  <si>
    <t>서울특별시 강남구 언주로133길 7 (논현동,대용빌딩)</t>
  </si>
  <si>
    <t>kwanpil.kim@tym.world</t>
  </si>
  <si>
    <t>02-3014-2751</t>
  </si>
  <si>
    <t>농업 및 임업용 기계 제조업</t>
  </si>
  <si>
    <t>황인성</t>
  </si>
  <si>
    <t>https://rnr.surveybox.kr/?pid=S16269h8ufyh&amp;grpid=list&amp;resid=6135&amp;fwid=S16269h8ufyhz56yr</t>
  </si>
  <si>
    <t>(주)아세아텍</t>
  </si>
  <si>
    <t>아세아텍</t>
  </si>
  <si>
    <t>김신길</t>
  </si>
  <si>
    <t>농기계(관리기, 이앙기 외)</t>
  </si>
  <si>
    <t>053-580-7803</t>
  </si>
  <si>
    <t>대구광역시 달성군 유가읍 비슬로96길 11 (금리)</t>
  </si>
  <si>
    <t>메일 괜히 많이 와서 싫다고 함</t>
  </si>
  <si>
    <t>https://rnr.surveybox.kr/?pid=S16269h8ufyh&amp;grpid=list&amp;resid=6136&amp;fwid=S16269h8ufyhz56yr</t>
  </si>
  <si>
    <t>대동(주)</t>
  </si>
  <si>
    <t>대동</t>
  </si>
  <si>
    <t>김준식,원유현</t>
  </si>
  <si>
    <t>농기계 제조 및 판매</t>
  </si>
  <si>
    <t>053-610-3000</t>
  </si>
  <si>
    <t>대구 달성군 논공읍 논공중앙로34길 35 (북리)</t>
  </si>
  <si>
    <t>02-3470-7353</t>
  </si>
  <si>
    <t>최영섭</t>
  </si>
  <si>
    <t>임창빈</t>
  </si>
  <si>
    <t>https://rnr.surveybox.kr/?pid=S16269h8ufyh&amp;grpid=list&amp;resid=6150&amp;fwid=S16269h8ufyhz56yr</t>
  </si>
  <si>
    <t>(주)디엔솔루션즈</t>
  </si>
  <si>
    <t>디엔솔루션즈</t>
  </si>
  <si>
    <t>김재섭,김원종</t>
  </si>
  <si>
    <t>공작기계</t>
  </si>
  <si>
    <t>055-280-4114</t>
  </si>
  <si>
    <t>경남 창원시 성산구 정동로162번길 40 (남산동)</t>
  </si>
  <si>
    <t>ARS연결시 업체명 상이함(두산)</t>
  </si>
  <si>
    <t>우영산업(주)</t>
  </si>
  <si>
    <t>https://rnr.surveybox.kr/?pid=S16269h8ufyh&amp;grpid=list&amp;resid=6160&amp;fwid=S16269h8ufyhz56yr</t>
  </si>
  <si>
    <t>화천기공(주)</t>
  </si>
  <si>
    <t>화천기공</t>
  </si>
  <si>
    <t>권영두,권영렬</t>
  </si>
  <si>
    <t>금속공작기계 및 주방품의 제조 판매</t>
  </si>
  <si>
    <t>062-951-5111</t>
  </si>
  <si>
    <t>광주광역시 광산구 하남산단4번로 123-17 (장덕동)</t>
  </si>
  <si>
    <t>yhk@hwacheon.com</t>
  </si>
  <si>
    <t>(주)티오피에스</t>
  </si>
  <si>
    <t>https://rnr.surveybox.kr/?pid=S16269h8ufyh&amp;grpid=list&amp;resid=6168&amp;fwid=S16269h8ufyhz56yr</t>
  </si>
  <si>
    <t>이엠코리아(주)</t>
  </si>
  <si>
    <t>이엠코리아</t>
  </si>
  <si>
    <t>강삼수</t>
  </si>
  <si>
    <t>공작기계 제작업</t>
  </si>
  <si>
    <t>055-274-9600</t>
  </si>
  <si>
    <t>경상남도 함안군 군북면 함마대로 290-34 (월촌리)</t>
  </si>
  <si>
    <t>sgan@yesenk.com</t>
  </si>
  <si>
    <t>이학렬</t>
  </si>
  <si>
    <t>에릭발리베,남정민</t>
  </si>
  <si>
    <t>김남진</t>
  </si>
  <si>
    <t>가공 공작기계 제조업</t>
  </si>
  <si>
    <t>이태용</t>
  </si>
  <si>
    <t>https://rnr.surveybox.kr/?pid=S16269h8ufyh&amp;grpid=list&amp;resid=6194&amp;fwid=S16269h8ufyhz56yr</t>
  </si>
  <si>
    <t>볼보그룹코리아(주)</t>
  </si>
  <si>
    <t>볼보그룹코리아</t>
  </si>
  <si>
    <t>앤드류마크나이트</t>
  </si>
  <si>
    <t>굴삭기, 로더 등 건설장비</t>
  </si>
  <si>
    <t>055-260-7330</t>
  </si>
  <si>
    <t>경남 창원시 성산구 두산볼보로 160 (귀현동)</t>
  </si>
  <si>
    <t>https://rnr.surveybox.kr/?pid=S16269h8ufyh&amp;grpid=list&amp;resid=6195&amp;fwid=S16269h8ufyhz56yr</t>
  </si>
  <si>
    <t>(주)현대에버다임</t>
  </si>
  <si>
    <t>현대에버다임</t>
  </si>
  <si>
    <t>임명진</t>
  </si>
  <si>
    <t>건설기계, 광산장비, 특수장비 등</t>
  </si>
  <si>
    <t>043-530-3300</t>
  </si>
  <si>
    <t>충북 진천군 진천읍 부영길 49 (장관리)</t>
  </si>
  <si>
    <t>산업은행 청주점과 거래중이라며 이메일 거부</t>
  </si>
  <si>
    <t>서정우</t>
  </si>
  <si>
    <t>https://rnr.surveybox.kr/?pid=S16269h8ufyh&amp;grpid=list&amp;resid=6207&amp;fwid=S16269h8ufyhz56yr</t>
  </si>
  <si>
    <t>선진정공(주)</t>
  </si>
  <si>
    <t>선진정공</t>
  </si>
  <si>
    <t>박성수,박현진</t>
  </si>
  <si>
    <t>그외 기타 분류 안된 특수목적용 기계 제조업</t>
  </si>
  <si>
    <t>041-350-1800</t>
  </si>
  <si>
    <t>충청남도 당진시 신평면 신평길 225-132 (한정리)</t>
  </si>
  <si>
    <t>김정순</t>
  </si>
  <si>
    <t>울산광역시 동구 고늘로 77 (일산동)</t>
  </si>
  <si>
    <t>박혜숙</t>
  </si>
  <si>
    <t>김종수</t>
  </si>
  <si>
    <t>서비스-도매</t>
  </si>
  <si>
    <t>이재우</t>
  </si>
  <si>
    <t>자동차 부품 제조 및 판매</t>
  </si>
  <si>
    <t>이태현</t>
  </si>
  <si>
    <t>정연희</t>
  </si>
  <si>
    <t>https://rnr.surveybox.kr/?pid=S16269h8ufyh&amp;grpid=list&amp;resid=6252&amp;fwid=S16269h8ufyhz56yr</t>
  </si>
  <si>
    <t>(주)아이씨디</t>
  </si>
  <si>
    <t>아이씨디</t>
  </si>
  <si>
    <t>FPD 전공정장비제조</t>
  </si>
  <si>
    <t>031-678-3333</t>
  </si>
  <si>
    <t>경기 안성시 대덕면 만세로 274 (소내리)</t>
  </si>
  <si>
    <t>mayumi@icd.co.kr</t>
  </si>
  <si>
    <t>이현주</t>
  </si>
  <si>
    <t>https://rnr.surveybox.kr/?pid=S16269h8ufyh&amp;grpid=list&amp;resid=6264&amp;fwid=S16269h8ufyhz56yr</t>
  </si>
  <si>
    <t>씨에스케이(주)</t>
  </si>
  <si>
    <t>씨에스케이</t>
  </si>
  <si>
    <t>윤제이슨재홍</t>
  </si>
  <si>
    <t>Scrubber, PDS 외</t>
  </si>
  <si>
    <t>031-781-3761</t>
  </si>
  <si>
    <t>경기 용인시 처인구 포곡읍 금어로 268 (금어리)</t>
  </si>
  <si>
    <t>https://rnr.surveybox.kr/?pid=S16269h8ufyh&amp;grpid=list&amp;resid=6265&amp;fwid=S16269h8ufyhz56yr</t>
  </si>
  <si>
    <t>(주)에이치비테크놀러지</t>
  </si>
  <si>
    <t>에이치비테크놀러지</t>
  </si>
  <si>
    <t>문성준</t>
  </si>
  <si>
    <t>LCD,AMOLED검사장비, 도광판, 확산판 외</t>
  </si>
  <si>
    <t>041-532-8730</t>
  </si>
  <si>
    <t>충남 아산시 음봉면 산동로 87 (산동리)</t>
  </si>
  <si>
    <t>김경조</t>
  </si>
  <si>
    <t>전병준</t>
  </si>
  <si>
    <t>김용대</t>
  </si>
  <si>
    <t>https://rnr.surveybox.kr/?pid=S16269h8ufyh&amp;grpid=list&amp;resid=24667&amp;fwid=S16269h8ufyhz56yr</t>
  </si>
  <si>
    <t>천성원</t>
  </si>
  <si>
    <t>윤진순</t>
  </si>
  <si>
    <t>사회복지사업</t>
  </si>
  <si>
    <t>042-349-2100</t>
  </si>
  <si>
    <t>대전 대덕구 대화1길 2 (대화동)</t>
  </si>
  <si>
    <t>https://rnr.surveybox.kr/?pid=S16269h8ufyh&amp;grpid=list&amp;resid=6274&amp;fwid=S16269h8ufyhz56yr</t>
  </si>
  <si>
    <t>시너스텍(주)</t>
  </si>
  <si>
    <t>시너스텍</t>
  </si>
  <si>
    <t>김주헌</t>
  </si>
  <si>
    <t>STOCKER, LIFTER, OHS, Conveyor, OHT</t>
  </si>
  <si>
    <t>031-698-2018</t>
  </si>
  <si>
    <t>경기 성남시 분당구 대왕판교로395번길 8 (백현동)</t>
  </si>
  <si>
    <t>https://rnr.surveybox.kr/?pid=S16269h8ufyh&amp;grpid=list&amp;resid=6277&amp;fwid=S16269h8ufyhz56yr</t>
  </si>
  <si>
    <t>한국알박(주)</t>
  </si>
  <si>
    <t>한국알박</t>
  </si>
  <si>
    <t>김선길</t>
  </si>
  <si>
    <t>진공장치 및 부속부품</t>
  </si>
  <si>
    <t>031-680-9017</t>
  </si>
  <si>
    <t>경기 평택시 청북읍 한산길 5 (한산리)</t>
  </si>
  <si>
    <t>seung-eun_shin@ulvac.com</t>
  </si>
  <si>
    <t>https://rnr.surveybox.kr/?pid=S16269h8ufyh&amp;grpid=list&amp;resid=6279&amp;fwid=S16269h8ufyhz56yr</t>
  </si>
  <si>
    <t>(주)탑엔지니어링</t>
  </si>
  <si>
    <t>탑엔지니어링</t>
  </si>
  <si>
    <t>TFT-LCD, OLED 패널 및 2차전지, 카메라모듈 공정장비</t>
  </si>
  <si>
    <t>054-482-0342</t>
  </si>
  <si>
    <t>경북 구미시 고아읍 농공단지길 53-17 (오로리)</t>
  </si>
  <si>
    <t>https://rnr.surveybox.kr/?pid=S16269h8ufyh&amp;grpid=list&amp;resid=6283&amp;fwid=S16269h8ufyhz56yr</t>
  </si>
  <si>
    <t>(주)인텍플러스</t>
  </si>
  <si>
    <t>인텍플러스</t>
  </si>
  <si>
    <t>자동 외관검사장비 및 모듈</t>
  </si>
  <si>
    <t>042-930-9900</t>
  </si>
  <si>
    <t>대전 유성구 테크노2로 263 (탑립동)</t>
  </si>
  <si>
    <t>https://rnr.surveybox.kr/?pid=S16269h8ufyh&amp;grpid=list&amp;resid=6288&amp;fwid=S16269h8ufyhz56yr</t>
  </si>
  <si>
    <t>(주)동원파츠</t>
  </si>
  <si>
    <t>동원파츠</t>
  </si>
  <si>
    <t>조덕형</t>
  </si>
  <si>
    <t>반도체 설비 부품</t>
  </si>
  <si>
    <t>031-319-3376</t>
  </si>
  <si>
    <t>경기도 시흥시 공단1대로80번길 140 (정왕동)</t>
  </si>
  <si>
    <t>support@dwparts.net</t>
  </si>
  <si>
    <t>https://rnr.surveybox.kr/?pid=S16269h8ufyh&amp;grpid=list&amp;resid=6294&amp;fwid=S16269h8ufyhz56yr</t>
  </si>
  <si>
    <t>(주)유진테크</t>
  </si>
  <si>
    <t>유진테크</t>
  </si>
  <si>
    <t>엄평용,신승우</t>
  </si>
  <si>
    <t>반도체장비, 부품제조 및 판매 및 수출입업</t>
  </si>
  <si>
    <t>031-323-5700</t>
  </si>
  <si>
    <t>경기도 용인시 처인구 양지면 추계로 42 (추계리)</t>
  </si>
  <si>
    <t>https://rnr.surveybox.kr/?pid=S16269h8ufyh&amp;grpid=list&amp;resid=6298&amp;fwid=S16269h8ufyhz56yr</t>
  </si>
  <si>
    <t>(주)에프에스티</t>
  </si>
  <si>
    <t>에프에스티</t>
  </si>
  <si>
    <t>장경빈</t>
  </si>
  <si>
    <t>전자기기, 항온항습기 외</t>
  </si>
  <si>
    <t>031-370-0900</t>
  </si>
  <si>
    <t>경기 화성시 동탄산단6길 15-23 (방교동)</t>
  </si>
  <si>
    <t>https://rnr.surveybox.kr/?pid=S16269h8ufyh&amp;grpid=list&amp;resid=6300&amp;fwid=S16269h8ufyhz56yr</t>
  </si>
  <si>
    <t>주성엔지니어링(주)</t>
  </si>
  <si>
    <t>주성엔지니어링</t>
  </si>
  <si>
    <t>황철주</t>
  </si>
  <si>
    <t>반도체, LCD, Solar Cell 장비</t>
  </si>
  <si>
    <t>031-760-7000</t>
  </si>
  <si>
    <t>경기도 광주시 오포로 240 (능평동)</t>
  </si>
  <si>
    <t>https://rnr.surveybox.kr/?pid=S16269h8ufyh&amp;grpid=list&amp;resid=6301&amp;fwid=S16269h8ufyhz56yr</t>
  </si>
  <si>
    <t>유니셈(주)</t>
  </si>
  <si>
    <t>유니셈</t>
  </si>
  <si>
    <t>김형균,이양구</t>
  </si>
  <si>
    <t>반도체 제조용 기계</t>
  </si>
  <si>
    <t>031-379-5800</t>
  </si>
  <si>
    <t>경기 화성시 장지남길 10-7 (장지동)</t>
  </si>
  <si>
    <t>자금지원 필요없음</t>
  </si>
  <si>
    <t>https://rnr.surveybox.kr/?pid=S16269h8ufyh&amp;grpid=list&amp;resid=6309&amp;fwid=S16269h8ufyhz56yr</t>
  </si>
  <si>
    <t>(주)테크윙</t>
  </si>
  <si>
    <t>테크윙</t>
  </si>
  <si>
    <t>나윤성,장남</t>
  </si>
  <si>
    <t>공장자동화에 필요한 기계장치 및 기계부품의 설계, 개발, 제작, 판매</t>
  </si>
  <si>
    <t>031-379-8000</t>
  </si>
  <si>
    <t>경기도 화성시 동탄산단6길 37 (방교동)</t>
  </si>
  <si>
    <t>https://rnr.surveybox.kr/?pid=S16269h8ufyh&amp;grpid=list&amp;resid=6312&amp;fwid=S16269h8ufyhz56yr</t>
  </si>
  <si>
    <t>(주)비비테크</t>
  </si>
  <si>
    <t>비비테크</t>
  </si>
  <si>
    <t>성열학,성진규</t>
  </si>
  <si>
    <t>반도체 및 디스플레이 유틸리티(가스, PCW 등의 배관설비 등) 외</t>
  </si>
  <si>
    <t>031-8009-0777</t>
  </si>
  <si>
    <t>경기 수원시 권선구 서부로 1433-80 (고색동)</t>
  </si>
  <si>
    <t>bbmaster@bbtech.co.kr</t>
  </si>
  <si>
    <t>https://rnr.surveybox.kr/?pid=S16269h8ufyh&amp;grpid=list&amp;resid=6318&amp;fwid=S16269h8ufyhz56yr</t>
  </si>
  <si>
    <t>한솔아이원스(주)</t>
  </si>
  <si>
    <t>한솔아이원스</t>
  </si>
  <si>
    <t>박인래</t>
  </si>
  <si>
    <t>디스플레이, 반도체 정밀부품 및 세정, 코팅</t>
  </si>
  <si>
    <t>031-8046-9999</t>
  </si>
  <si>
    <t>경기 안성시 고삼면 안성대로 2061 가유리 (가유리)</t>
  </si>
  <si>
    <t>반도체 제조용 기계 제조업</t>
  </si>
  <si>
    <t>이정근</t>
  </si>
  <si>
    <t>https://rnr.surveybox.kr/?pid=S16269h8ufyh&amp;grpid=list&amp;resid=6327&amp;fwid=S16269h8ufyhz56yr</t>
  </si>
  <si>
    <t>에이치씨엠(주)</t>
  </si>
  <si>
    <t>에이치씨엠</t>
  </si>
  <si>
    <t>박노훈</t>
  </si>
  <si>
    <t>반도체 및 LCD공정에 사용되는 약품의 공급 및 장비의 유지보수</t>
  </si>
  <si>
    <t>031-204-4330</t>
  </si>
  <si>
    <t>yuntaek1201@hcmkorea.com</t>
  </si>
  <si>
    <t>https://rnr.surveybox.kr/?pid=S16269h8ufyh&amp;grpid=list&amp;resid=6329&amp;fwid=S16269h8ufyhz56yr</t>
  </si>
  <si>
    <t>램리서치매뉴팩춰링코리아(유)</t>
  </si>
  <si>
    <t>램리서치매뉴팩춰링코리아</t>
  </si>
  <si>
    <t>조오지밀포드쉬슬러주니어,이상원</t>
  </si>
  <si>
    <t>식각장비(Bevel Etcher)의 제조,공급</t>
  </si>
  <si>
    <t>031-8055-6998</t>
  </si>
  <si>
    <t>경기 오산시 가장산업동로 14-9 (가장동)</t>
  </si>
  <si>
    <t>경기 화성시 삼성1로4길 48 (석우동)</t>
  </si>
  <si>
    <t>https://rnr.surveybox.kr/?pid=S16269h8ufyh&amp;grpid=list&amp;resid=6335&amp;fwid=S16269h8ufyhz56yr</t>
  </si>
  <si>
    <t>(주)에스티아이</t>
  </si>
  <si>
    <t>에스티아이</t>
  </si>
  <si>
    <t>서인수,이우석</t>
  </si>
  <si>
    <t>C.C.S.S., Wet System 외</t>
  </si>
  <si>
    <t>031-653-4380</t>
  </si>
  <si>
    <t>경기도 안성시 공도읍 봉기길 21 (양기리)</t>
  </si>
  <si>
    <t>hyeon@sti.co.kr</t>
  </si>
  <si>
    <t>https://rnr.surveybox.kr/?pid=S16269h8ufyh&amp;grpid=list&amp;resid=6336&amp;fwid=S16269h8ufyhz56yr</t>
  </si>
  <si>
    <t>(주)글로벌스탠다드테크놀로지</t>
  </si>
  <si>
    <t>글로벌스탠다드테크놀로지</t>
  </si>
  <si>
    <t>김덕준,장광수</t>
  </si>
  <si>
    <t>스크러버, 칠러</t>
  </si>
  <si>
    <t>031-371-2200</t>
  </si>
  <si>
    <t>경기 화성시 동탄산단6길 15-13 (방교동)</t>
  </si>
  <si>
    <t>반도체제조업</t>
  </si>
  <si>
    <t>https://rnr.surveybox.kr/?pid=S16269h8ufyh&amp;grpid=list&amp;resid=6368&amp;fwid=S16269h8ufyhz56yr</t>
  </si>
  <si>
    <t>(주)원익홀딩스</t>
  </si>
  <si>
    <t>원익홀딩스</t>
  </si>
  <si>
    <t>반도체, 엘씨디, 솔라 셀 제조장비의 생산, 레트로핏 및 판매</t>
  </si>
  <si>
    <t>031-230-4600</t>
  </si>
  <si>
    <t>경기도 평택시 진위면 마산12로 21 (마산리)</t>
  </si>
  <si>
    <t>mklee1@wonik.com</t>
  </si>
  <si>
    <t>01043315373 담당자번호</t>
  </si>
  <si>
    <t>김선태</t>
  </si>
  <si>
    <t>반도체 장비 제조업</t>
  </si>
  <si>
    <t>https://rnr.surveybox.kr/?pid=S16269h8ufyh&amp;grpid=list&amp;resid=6380&amp;fwid=S16269h8ufyhz56yr</t>
  </si>
  <si>
    <t>(주)테스</t>
  </si>
  <si>
    <t>테스</t>
  </si>
  <si>
    <t>주숭일,이재호</t>
  </si>
  <si>
    <t>031-3232-5524</t>
  </si>
  <si>
    <t>경기도 용인시 처인구 양지면 중부대로 2374-36 (제일리)</t>
  </si>
  <si>
    <t>wrlee@hites.co.kr</t>
  </si>
  <si>
    <t>엔지니어링 서비스업</t>
  </si>
  <si>
    <t>김윤호,김주환</t>
  </si>
  <si>
    <t>https://rnr.surveybox.kr/?pid=S16269h8ufyh&amp;grpid=list&amp;resid=6390&amp;fwid=S16269h8ufyhz56yr</t>
  </si>
  <si>
    <t>케이에스엠</t>
  </si>
  <si>
    <t>메탈벨로우즈와 파인세라믹 제품의 조립과 제조</t>
  </si>
  <si>
    <t>031-983-7700</t>
  </si>
  <si>
    <t>경기 김포시 대곶면 소래로 71 (송마리)</t>
  </si>
  <si>
    <t>bwch52@ksm.co.kr</t>
  </si>
  <si>
    <t>https://rnr.surveybox.kr/?pid=S16269h8ufyh&amp;grpid=list&amp;resid=6391&amp;fwid=S16269h8ufyhz56yr</t>
  </si>
  <si>
    <t>(주)이오테크닉스</t>
  </si>
  <si>
    <t>이오테크닉스</t>
  </si>
  <si>
    <t>성규동,박종구</t>
  </si>
  <si>
    <t>레이저 마커, 레이저 응용기기</t>
  </si>
  <si>
    <t>031-422-2501</t>
  </si>
  <si>
    <t>경기 안양시 동안구 동편로 91 (관양동)</t>
  </si>
  <si>
    <t>cgkim0608@eotechnics.com</t>
  </si>
  <si>
    <t>내선5(관리) / 031-420-2750, 031-337-9443</t>
  </si>
  <si>
    <t>https://rnr.surveybox.kr/?pid=S16269h8ufyh&amp;grpid=list&amp;resid=6401&amp;fwid=S16269h8ufyhz56yr</t>
  </si>
  <si>
    <t>피에스케이(주)</t>
  </si>
  <si>
    <t>피에스케이</t>
  </si>
  <si>
    <t>031-660-8826</t>
  </si>
  <si>
    <t>https://rnr.surveybox.kr/?pid=S16269h8ufyh&amp;grpid=list&amp;resid=6403&amp;fwid=S16269h8ufyhz56yr</t>
  </si>
  <si>
    <t>(주)뉴파워프라즈마</t>
  </si>
  <si>
    <t>뉴파워프라즈마</t>
  </si>
  <si>
    <t>위순임</t>
  </si>
  <si>
    <t>고주파 전원장치, 간접플라스마 세정장치, 고주파 임피던스 정합기 등</t>
  </si>
  <si>
    <t>031-612-7613</t>
  </si>
  <si>
    <t>경기 수원시 권선구 산업로155번길 214 (고색동)</t>
  </si>
  <si>
    <t>이메일 거부-팩스 송부 원함</t>
  </si>
  <si>
    <t>https://rnr.surveybox.kr/?pid=S16269h8ufyh&amp;grpid=list&amp;resid=24594&amp;fwid=S16269h8ufyhz56yr</t>
  </si>
  <si>
    <t>진주의료재단</t>
  </si>
  <si>
    <t>박진</t>
  </si>
  <si>
    <t>의료기관 설치운영 및 진료보호</t>
  </si>
  <si>
    <t>055-790-2222</t>
  </si>
  <si>
    <t>경상남도 진주시 문산읍 제곡길98번길 41 (삼곡리)</t>
  </si>
  <si>
    <t>https://rnr.surveybox.kr/?pid=S16269h8ufyh&amp;grpid=list&amp;resid=6413&amp;fwid=S16269h8ufyhz56yr</t>
  </si>
  <si>
    <t>세메스(주)</t>
  </si>
  <si>
    <t>세메스</t>
  </si>
  <si>
    <t>정태경</t>
  </si>
  <si>
    <t>041-620-8000</t>
  </si>
  <si>
    <t>충청남도 천안시 서북구 직산읍 4산단5길 77 (모시리)</t>
  </si>
  <si>
    <t>jk81.kim@gmail.com</t>
  </si>
  <si>
    <t>https://rnr.surveybox.kr/?pid=S16269h8ufyh&amp;grpid=list&amp;resid=6414&amp;fwid=S16269h8ufyhz56yr</t>
  </si>
  <si>
    <t>국제엘렉트릭코리아(주)</t>
  </si>
  <si>
    <t>국제엘렉트릭코리아</t>
  </si>
  <si>
    <t>박용성</t>
  </si>
  <si>
    <t>반도체 제조장치 및 LCD 제조장치의 제조 및 판매</t>
  </si>
  <si>
    <t>041-559-1705</t>
  </si>
  <si>
    <t>충청남도 천안시 서북구 2공단8길 46 (차암동)</t>
  </si>
  <si>
    <t>이상국</t>
  </si>
  <si>
    <t>https://rnr.surveybox.kr/?pid=S16269h8ufyh&amp;grpid=list&amp;resid=6418&amp;fwid=S16269h8ufyhz56yr</t>
  </si>
  <si>
    <t>(주)엘오티베큠</t>
  </si>
  <si>
    <t>엘오티베큠</t>
  </si>
  <si>
    <t>오흥식</t>
  </si>
  <si>
    <t>반도체용 진공펌프, 수선 외</t>
  </si>
  <si>
    <t>031-677-4431</t>
  </si>
  <si>
    <t>경기 오산시 지곶중앙로 1-20 (지곶동)</t>
  </si>
  <si>
    <t>전화번호 031-678-6245</t>
  </si>
  <si>
    <t>반도체장비 및 부품 제조업</t>
  </si>
  <si>
    <t>이종일</t>
  </si>
  <si>
    <t>정재훈</t>
  </si>
  <si>
    <t>https://rnr.surveybox.kr/?pid=S16269h8ufyh&amp;grpid=list&amp;resid=6430&amp;fwid=S16269h8ufyhz56yr</t>
  </si>
  <si>
    <t>에이에스엠케이(주)</t>
  </si>
  <si>
    <t>에이에스엠케이</t>
  </si>
  <si>
    <t>070-7596-7800</t>
  </si>
  <si>
    <t>경기 화성시 동탄첨단산업1로 63-11 (영천동)</t>
  </si>
  <si>
    <t>김기호</t>
  </si>
  <si>
    <t>https://rnr.surveybox.kr/?pid=S16269h8ufyh&amp;grpid=list&amp;resid=6443&amp;fwid=S16269h8ufyhz56yr</t>
  </si>
  <si>
    <t>케이씨텍</t>
  </si>
  <si>
    <t>최동규,양호근</t>
  </si>
  <si>
    <t>반도체제조용 기계</t>
  </si>
  <si>
    <t>031-670-8000</t>
  </si>
  <si>
    <t>경기도 안성시 미양면 제2공단3길 12 4공장 (계륵리)</t>
  </si>
  <si>
    <t>https://rnr.surveybox.kr/?pid=S16269h8ufyh&amp;grpid=list&amp;resid=6445&amp;fwid=S16269h8ufyhz56yr</t>
  </si>
  <si>
    <t>(주)원익아이피에스</t>
  </si>
  <si>
    <t>원익아이피에스</t>
  </si>
  <si>
    <t>이현덕</t>
  </si>
  <si>
    <t>반도체, Display, Solar Cell 제조용 장비</t>
  </si>
  <si>
    <t>031-8047-7000</t>
  </si>
  <si>
    <t>경기도 평택시 진위면 진위산단로 75 (청호리)</t>
  </si>
  <si>
    <t>02-316-4114</t>
  </si>
  <si>
    <t>https://rnr.surveybox.kr/?pid=S16269h8ufyh&amp;grpid=list&amp;resid=6453&amp;fwid=S16269h8ufyhz56yr</t>
  </si>
  <si>
    <t>(주)필옵틱스</t>
  </si>
  <si>
    <t>필옵틱스</t>
  </si>
  <si>
    <t>한기수</t>
  </si>
  <si>
    <t>OLED 디스플레이 공정장비, 이차전지 Stacking, Notching 장비 등</t>
  </si>
  <si>
    <t>031-8036-9720</t>
  </si>
  <si>
    <t>tnsals3942@philoptics.com</t>
  </si>
  <si>
    <t>https://rnr.surveybox.kr/?pid=S16269h8ufyh&amp;grpid=list&amp;resid=6454&amp;fwid=S16269h8ufyhz56yr</t>
  </si>
  <si>
    <t>(주)에이앤아이</t>
  </si>
  <si>
    <t>에이앤아이</t>
  </si>
  <si>
    <t>박병해</t>
  </si>
  <si>
    <t>디스플레이(LDC) 검사장비</t>
  </si>
  <si>
    <t>031-831-0300</t>
  </si>
  <si>
    <t>경기도 수원시 권선구 산업로156번길 201 602호 (고색동,디엠프라자)</t>
  </si>
  <si>
    <t>이재원</t>
  </si>
  <si>
    <t>https://rnr.surveybox.kr/?pid=S16269h8ufyh&amp;grpid=list&amp;resid=6467&amp;fwid=S16269h8ufyhz56yr</t>
  </si>
  <si>
    <t>에이피시스템(주)</t>
  </si>
  <si>
    <t>에이피시스템</t>
  </si>
  <si>
    <t>평판디스플레이 제조용 기계</t>
  </si>
  <si>
    <t>031-379-2912</t>
  </si>
  <si>
    <t>경기도 화성시 동탄산단8길 15-5 (방교동)</t>
  </si>
  <si>
    <t>이재혁</t>
  </si>
  <si>
    <t>https://rnr.surveybox.kr/?pid=S16269h8ufyh&amp;grpid=list&amp;resid=6470&amp;fwid=S16269h8ufyhz56yr</t>
  </si>
  <si>
    <t>(주)제우스</t>
  </si>
  <si>
    <t>제우스</t>
  </si>
  <si>
    <t>반도체 제조 장비, TFT-LCD IN-LINE TRANSFER SYSTEM 외</t>
  </si>
  <si>
    <t>031-377-9500</t>
  </si>
  <si>
    <t>경기 화성시 안녕남로 132 (안녕동)</t>
  </si>
  <si>
    <t>ARS상 담당부서 없음</t>
  </si>
  <si>
    <t>https://rnr.surveybox.kr/?pid=S16269h8ufyh&amp;grpid=list&amp;resid=6471&amp;fwid=S16269h8ufyhz56yr</t>
  </si>
  <si>
    <t>에드워드코리아(주)</t>
  </si>
  <si>
    <t>에드워드코리아</t>
  </si>
  <si>
    <t>진공 펌프</t>
  </si>
  <si>
    <t>031-710-2125</t>
  </si>
  <si>
    <t>충남 천안시 서북구 3공단1로 96 (차암동)</t>
  </si>
  <si>
    <t>https://rnr.surveybox.kr/?pid=S16269h8ufyh&amp;grpid=list&amp;resid=6472&amp;fwid=S16269h8ufyhz56yr</t>
  </si>
  <si>
    <t>와이엠씨(주)</t>
  </si>
  <si>
    <t>와이엠씨</t>
  </si>
  <si>
    <t>이윤용</t>
  </si>
  <si>
    <t>반도체 설비부품[TARGET 외]</t>
  </si>
  <si>
    <t>041-538-5200</t>
  </si>
  <si>
    <t>충청남도 아산시 둔포면 아산밸리중앙로 154-25 (석곡리)</t>
  </si>
  <si>
    <t>최양환</t>
  </si>
  <si>
    <t>https://rnr.surveybox.kr/?pid=S16269h8ufyh&amp;grpid=list&amp;resid=6476&amp;fwid=S16269h8ufyhz56yr</t>
  </si>
  <si>
    <t>(주)아바코</t>
  </si>
  <si>
    <t>아바코</t>
  </si>
  <si>
    <t>김광현</t>
  </si>
  <si>
    <t>전자응용가공기, 평판디스플레이 설비</t>
  </si>
  <si>
    <t>053-583-8150</t>
  </si>
  <si>
    <t>대구 달서구 성서4차첨단로 160-7 (월암동)</t>
  </si>
  <si>
    <t>이경희</t>
  </si>
  <si>
    <t>산업용 로봇</t>
  </si>
  <si>
    <t>https://rnr.surveybox.kr/?pid=S16269h8ufyh&amp;grpid=list&amp;resid=6505&amp;fwid=S16269h8ufyhz56yr</t>
  </si>
  <si>
    <t>현대로보틱스(주)</t>
  </si>
  <si>
    <t>현대로보틱스</t>
  </si>
  <si>
    <t>강철호</t>
  </si>
  <si>
    <t>053-670-7114</t>
  </si>
  <si>
    <t>대구광역시 달성군 유가읍 테크노순환로3길 50 (금리)</t>
  </si>
  <si>
    <t>이상민</t>
  </si>
  <si>
    <t>https://rnr.surveybox.kr/?pid=S16269h8ufyh&amp;grpid=list&amp;resid=6518&amp;fwid=S16269h8ufyhz56yr</t>
  </si>
  <si>
    <t>(주)유도</t>
  </si>
  <si>
    <t>유도</t>
  </si>
  <si>
    <t>김수한</t>
  </si>
  <si>
    <t>금형기용 분사장치(Hot Runner System)</t>
  </si>
  <si>
    <t>031-350-2500</t>
  </si>
  <si>
    <t>경기 화성시 팔탄면 서해로 1112 (구장리)</t>
  </si>
  <si>
    <t>바쁘다며 종료</t>
  </si>
  <si>
    <t>https://rnr.surveybox.kr/?pid=S16269h8ufyh&amp;grpid=list&amp;resid=6522&amp;fwid=S16269h8ufyhz56yr</t>
  </si>
  <si>
    <t>(주)지에스아이</t>
  </si>
  <si>
    <t>지에스아이</t>
  </si>
  <si>
    <t>이기현,이인호</t>
  </si>
  <si>
    <t>반도체 자동화 장비 및 휴대폰 자동화장비 외</t>
  </si>
  <si>
    <t>041-566-2517</t>
  </si>
  <si>
    <t>충남 천안시 서북구 직산읍 부송로 165-23 (양당리)</t>
  </si>
  <si>
    <t>필요없다고 종료</t>
  </si>
  <si>
    <t>https://rnr.surveybox.kr/?pid=S16269h8ufyh&amp;grpid=list&amp;resid=6532&amp;fwid=S16269h8ufyhz56yr</t>
  </si>
  <si>
    <t>(주)피엔티</t>
  </si>
  <si>
    <t>피엔티</t>
  </si>
  <si>
    <t>김준섭</t>
  </si>
  <si>
    <t>2차전지 코터 및 슬리터 외</t>
  </si>
  <si>
    <t>054-469-6900</t>
  </si>
  <si>
    <t>경북 구미시 첨단기업로 33 (금전동)</t>
  </si>
  <si>
    <t>phspoiu@epnt.co.kr</t>
  </si>
  <si>
    <t>https://rnr.surveybox.kr/?pid=S16269h8ufyh&amp;grpid=list&amp;resid=6533&amp;fwid=S16269h8ufyhz56yr</t>
  </si>
  <si>
    <t>(주)에스에프에이</t>
  </si>
  <si>
    <t>에스에프에이</t>
  </si>
  <si>
    <t>공장자동화기기, 물류시스템 외</t>
  </si>
  <si>
    <t>031-379-1759</t>
  </si>
  <si>
    <t>경기도 화성시 동탄순환대로29길 25 (영천동)</t>
  </si>
  <si>
    <t>https://rnr.surveybox.kr/?pid=S16269h8ufyh&amp;grpid=list&amp;resid=6534&amp;fwid=S16269h8ufyhz56yr</t>
  </si>
  <si>
    <t>두산산업차량(주)</t>
  </si>
  <si>
    <t>두산산업차량</t>
  </si>
  <si>
    <t>김태일</t>
  </si>
  <si>
    <t>지게차</t>
  </si>
  <si>
    <t>02-3398-8785</t>
  </si>
  <si>
    <t>인천광역시 동구 인중로 468 (만석동)</t>
  </si>
  <si>
    <t>https://rnr.surveybox.kr/?pid=S16269h8ufyh&amp;grpid=list&amp;resid=6538&amp;fwid=S16269h8ufyhz56yr</t>
  </si>
  <si>
    <t>(주)우진플라임</t>
  </si>
  <si>
    <t>우진플라임</t>
  </si>
  <si>
    <t>기계부품 및 전자부품 제작, 판매</t>
  </si>
  <si>
    <t>043-540-9000</t>
  </si>
  <si>
    <t>충북 보은군 장안면 우진플라임로 100 (봉비리)</t>
  </si>
  <si>
    <t>hyojin.jo@wjpim.com</t>
  </si>
  <si>
    <t>문동환</t>
  </si>
  <si>
    <t>https://rnr.surveybox.kr/?pid=S16269h8ufyh&amp;grpid=list&amp;resid=6546&amp;fwid=S16269h8ufyhz56yr</t>
  </si>
  <si>
    <t>모델솔루션(주)</t>
  </si>
  <si>
    <t>모델솔루션</t>
  </si>
  <si>
    <t>우병일</t>
  </si>
  <si>
    <t>시작품, 금형 및 사출 제작</t>
  </si>
  <si>
    <t>02-896-0311</t>
  </si>
  <si>
    <t>서울 금천구 벚꽃로20길 24 1층 (독산동)</t>
  </si>
  <si>
    <t>seoyeon.lee@model-solution.com</t>
  </si>
  <si>
    <t>김성환</t>
  </si>
  <si>
    <t>금형제작 및 판매업</t>
  </si>
  <si>
    <t>주형 및 금형 제조업</t>
  </si>
  <si>
    <t>김현호</t>
  </si>
  <si>
    <t>https://rnr.surveybox.kr/?pid=S16269h8ufyh&amp;grpid=list&amp;resid=6587&amp;fwid=S16269h8ufyhz56yr</t>
  </si>
  <si>
    <t>에이테크솔루션(주)</t>
  </si>
  <si>
    <t>에이테크솔루션</t>
  </si>
  <si>
    <t>유영목</t>
  </si>
  <si>
    <t>금형, 정밀부품</t>
  </si>
  <si>
    <t>031-350-8298</t>
  </si>
  <si>
    <t>경기 화성시 정남면 가장로 277 1층 (고지리)</t>
  </si>
  <si>
    <t>seoyeon.lee@model/</t>
  </si>
  <si>
    <t>신영호</t>
  </si>
  <si>
    <t>금형제조업</t>
  </si>
  <si>
    <t>https://rnr.surveybox.kr/?pid=S16269h8ufyh&amp;grpid=list&amp;resid=6597&amp;fwid=S16269h8ufyhz56yr</t>
  </si>
  <si>
    <t>기신정기(주)</t>
  </si>
  <si>
    <t>기신정기</t>
  </si>
  <si>
    <t>윤현도</t>
  </si>
  <si>
    <t>몰드베이스 외</t>
  </si>
  <si>
    <t>032-820-1500</t>
  </si>
  <si>
    <t>인천광역시 남동구 은봉로 111 (논현동)</t>
  </si>
  <si>
    <t>032-820-1533</t>
  </si>
  <si>
    <t>김성익</t>
  </si>
  <si>
    <t>https://rnr.surveybox.kr/?pid=S16269h8ufyh&amp;grpid=list&amp;resid=6606&amp;fwid=S16269h8ufyhz56yr</t>
  </si>
  <si>
    <t>(주)다이나믹디자인</t>
  </si>
  <si>
    <t>다이나믹디자인</t>
  </si>
  <si>
    <t>황응연</t>
  </si>
  <si>
    <t>타이어 금형 및 타이어 제조기계</t>
  </si>
  <si>
    <t>062-944-6161</t>
  </si>
  <si>
    <t>광주광역시 북구 첨단연신로29번길 12 (연제동)</t>
  </si>
  <si>
    <t>062-974-0085</t>
  </si>
  <si>
    <t>정병호</t>
  </si>
  <si>
    <t>김상년</t>
  </si>
  <si>
    <t>이용</t>
  </si>
  <si>
    <t>김경호</t>
  </si>
  <si>
    <t>김진홍</t>
  </si>
  <si>
    <t>고일주</t>
  </si>
  <si>
    <t>김동호</t>
  </si>
  <si>
    <t>박종승</t>
  </si>
  <si>
    <t>신동익</t>
  </si>
  <si>
    <t>https://rnr.surveybox.kr/?pid=S16269h8ufyh&amp;grpid=list&amp;resid=6659&amp;fwid=S16269h8ufyhz56yr</t>
  </si>
  <si>
    <t>(주)원익피앤이</t>
  </si>
  <si>
    <t>원익피앤이</t>
  </si>
  <si>
    <t>이기채</t>
  </si>
  <si>
    <t>2차 전지 양산 공정자동화 장비 및 광학필름 레이져응용 제조자동화장비 등</t>
  </si>
  <si>
    <t>010-9770-4167</t>
  </si>
  <si>
    <t>경기도 수원시 권선구 산업로 185 (고색동)</t>
  </si>
  <si>
    <t>mzseo@wonik.com</t>
  </si>
  <si>
    <t>https://rnr.surveybox.kr/?pid=S16269h8ufyh&amp;grpid=list&amp;resid=9558&amp;fwid=S16269h8ufyhz56yr</t>
  </si>
  <si>
    <t>진영(주)</t>
  </si>
  <si>
    <t>진영</t>
  </si>
  <si>
    <t>강영태</t>
  </si>
  <si>
    <t>농축산물 수출입업</t>
  </si>
  <si>
    <t>031-795-3170</t>
  </si>
  <si>
    <t>경기도 하남시 조정대로 150 9층 911호 (덕풍동,아이테코)</t>
  </si>
  <si>
    <t>장진숙</t>
  </si>
  <si>
    <t>https://rnr.surveybox.kr/?pid=S16269h8ufyh&amp;grpid=list&amp;resid=6673&amp;fwid=S16269h8ufyhz56yr</t>
  </si>
  <si>
    <t>에프엔에스테크(주)</t>
  </si>
  <si>
    <t>에프엔에스테크</t>
  </si>
  <si>
    <t>김팔곤,양상재</t>
  </si>
  <si>
    <t>041-584-4460</t>
  </si>
  <si>
    <t>충남 천안시 서북구 직산읍 4산단2길 19 (신갈리)</t>
  </si>
  <si>
    <t>조선영</t>
  </si>
  <si>
    <t>김병수</t>
  </si>
  <si>
    <t>https://rnr.surveybox.kr/?pid=S16269h8ufyh&amp;grpid=list&amp;resid=6683&amp;fwid=S16269h8ufyhz56yr</t>
  </si>
  <si>
    <t>(주)미래컴퍼니</t>
  </si>
  <si>
    <t>미래컴퍼니</t>
  </si>
  <si>
    <t>김준구</t>
  </si>
  <si>
    <t>Edge Grinder</t>
  </si>
  <si>
    <t>031-350-9813</t>
  </si>
  <si>
    <t>경기 화성시 양감면 정문송산로 69-12 (정문리)</t>
  </si>
  <si>
    <t>mojin@meerecompany.com</t>
  </si>
  <si>
    <t>윤인노</t>
  </si>
  <si>
    <t>프노에르베로랜드</t>
  </si>
  <si>
    <t>G45</t>
  </si>
  <si>
    <t>https://rnr.surveybox.kr/?pid=S16269h8ufyh&amp;grpid=list&amp;resid=6726&amp;fwid=S16269h8ufyhz56yr</t>
  </si>
  <si>
    <t>(주)디알액시온</t>
  </si>
  <si>
    <t>디알액시온</t>
  </si>
  <si>
    <t>이태훈,이정훈</t>
  </si>
  <si>
    <t>실린더헤드 외</t>
  </si>
  <si>
    <t>070-8640-6532</t>
  </si>
  <si>
    <t>부산 기장군 정관읍 농공길 2-127 (예림리)</t>
  </si>
  <si>
    <t>ghkim@draxion.co.kr</t>
  </si>
  <si>
    <t>032-520-2114</t>
  </si>
  <si>
    <t>인천광역시 부평구 부평대로 233 (청천동)</t>
  </si>
  <si>
    <t>충남 서산시 성연면 신당1로 105-1 (갈현리)</t>
  </si>
  <si>
    <t>https://rnr.surveybox.kr/?pid=S16269h8ufyh&amp;grpid=list&amp;resid=6738&amp;fwid=S16269h8ufyhz56yr</t>
  </si>
  <si>
    <t>(주)광주글로벌모터스</t>
  </si>
  <si>
    <t>광주글로벌모터스</t>
  </si>
  <si>
    <t>박광태</t>
  </si>
  <si>
    <t>1. 자동차위탁생산업</t>
  </si>
  <si>
    <t>062-616-5078</t>
  </si>
  <si>
    <t>광주광역시 광산구 빛그린산단로 333 (덕림동)</t>
  </si>
  <si>
    <t>https://rnr.surveybox.kr/?pid=S16269h8ufyh&amp;grpid=list&amp;resid=6745&amp;fwid=S16269h8ufyhz56yr</t>
  </si>
  <si>
    <t>타타대우상용차(주)</t>
  </si>
  <si>
    <t>타타대우상용차</t>
  </si>
  <si>
    <t>김방신</t>
  </si>
  <si>
    <t>맥쎈(대형트럭), 구쎈(중형트럭), 더쎈(준중형 트럭), NOVUS</t>
  </si>
  <si>
    <t>063-469-3270</t>
  </si>
  <si>
    <t>전라북도 군산시 동장산로 172 (소룡동)</t>
  </si>
  <si>
    <t>063-469-3163/현재 거래중이라고함</t>
  </si>
  <si>
    <t>자동차 차체용 부품 제조업</t>
  </si>
  <si>
    <t>이형찬</t>
  </si>
  <si>
    <t>https://rnr.surveybox.kr/?pid=S16269h8ufyh&amp;grpid=list&amp;resid=6777&amp;fwid=S16269h8ufyhz56yr</t>
  </si>
  <si>
    <t>에스트라오토모티브시스템(주)</t>
  </si>
  <si>
    <t>에스트라오토모티브시스템</t>
  </si>
  <si>
    <t>장웨이</t>
  </si>
  <si>
    <t>자동차부품,일반기,자동차A/M용품</t>
  </si>
  <si>
    <t>053-610-1493</t>
  </si>
  <si>
    <t>대구 달성군 논공읍 논공로 664 (북리)</t>
  </si>
  <si>
    <t>https://rnr.surveybox.kr/?pid=S16269h8ufyh&amp;grpid=list&amp;resid=6788&amp;fwid=S16269h8ufyhz56yr</t>
  </si>
  <si>
    <t>태양금속공업(주)</t>
  </si>
  <si>
    <t>태양금속공업</t>
  </si>
  <si>
    <t>한하워드성,한우삼</t>
  </si>
  <si>
    <t>자동차용 및 전자부품용 냉간단조제품</t>
  </si>
  <si>
    <t>031-490-5500</t>
  </si>
  <si>
    <t>경기 안산시 단원구 해봉로 212 (성곡동)</t>
  </si>
  <si>
    <t>https://rnr.surveybox.kr/?pid=S16269h8ufyh&amp;grpid=list&amp;resid=6790&amp;fwid=S16269h8ufyhz56yr</t>
  </si>
  <si>
    <t>(주)인팩</t>
  </si>
  <si>
    <t>인팩</t>
  </si>
  <si>
    <t>최웅선,최장돈</t>
  </si>
  <si>
    <t>자동차부품, 전자통신장비</t>
  </si>
  <si>
    <t>02-6714-5504</t>
  </si>
  <si>
    <t>서울특별시 송파구 백제고분로 450 (방이동)</t>
  </si>
  <si>
    <t>화물운송주선</t>
  </si>
  <si>
    <t>https://rnr.surveybox.kr/?pid=S16269h8ufyh&amp;grpid=list&amp;resid=6802&amp;fwid=S16269h8ufyhz56yr</t>
  </si>
  <si>
    <t>현대트랜시스(주)</t>
  </si>
  <si>
    <t>현대트랜시스</t>
  </si>
  <si>
    <t>여수동</t>
  </si>
  <si>
    <t>031-369-5202</t>
  </si>
  <si>
    <t>충남 서산시 성연면 신당1로 105 (갈현리)</t>
  </si>
  <si>
    <t>충청남도 천안시 동남구 수신면 수신로 739 (장산리)</t>
  </si>
  <si>
    <t>(주)케이디</t>
  </si>
  <si>
    <t>https://rnr.surveybox.kr/?pid=S16269h8ufyh&amp;grpid=list&amp;resid=6805&amp;fwid=S16269h8ufyhz56yr</t>
  </si>
  <si>
    <t>새론오토모티브(주)</t>
  </si>
  <si>
    <t>새론오토모티브</t>
  </si>
  <si>
    <t>이시이야스지,정경호</t>
  </si>
  <si>
    <t>041-560-4516</t>
  </si>
  <si>
    <t>충남 천안시 동남구 병천면 가전5길 133 (가전리)</t>
  </si>
  <si>
    <t>https://rnr.surveybox.kr/?pid=S16269h8ufyh&amp;grpid=list&amp;resid=6809&amp;fwid=S16269h8ufyhz56yr</t>
  </si>
  <si>
    <t>(주)평화발레오</t>
  </si>
  <si>
    <t>평화발레오</t>
  </si>
  <si>
    <t>자동차부품, 기계금형</t>
  </si>
  <si>
    <t>053-589-9724</t>
  </si>
  <si>
    <t>대구 달성군 유가읍 테크노순환로1길 56 (금리)</t>
  </si>
  <si>
    <t>다른 법인회사 번호임(PHC)</t>
  </si>
  <si>
    <t>https://rnr.surveybox.kr/?pid=S16269h8ufyh&amp;grpid=list&amp;resid=6812&amp;fwid=S16269h8ufyhz56yr</t>
  </si>
  <si>
    <t>(주)화신</t>
  </si>
  <si>
    <t>화신</t>
  </si>
  <si>
    <t>정서진,장의호</t>
  </si>
  <si>
    <t>054-330-5400</t>
  </si>
  <si>
    <t>경북 영천시 도남공단길 94-2 (봉동)</t>
  </si>
  <si>
    <t>김현성</t>
  </si>
  <si>
    <t>박철우</t>
  </si>
  <si>
    <t>박준모</t>
  </si>
  <si>
    <t>자동차 부품제조업</t>
  </si>
  <si>
    <t>https://rnr.surveybox.kr/?pid=S16269h8ufyh&amp;grpid=list&amp;resid=6824&amp;fwid=S16269h8ufyhz56yr</t>
  </si>
  <si>
    <t>엔브이에이치코리아(주)</t>
  </si>
  <si>
    <t>엔브이에이치코리아</t>
  </si>
  <si>
    <t>구자겸,이규양</t>
  </si>
  <si>
    <t>054-779-1822</t>
  </si>
  <si>
    <t>울산광역시 북구 모듈화산업로 207-14 (연암동)</t>
  </si>
  <si>
    <t>https://rnr.surveybox.kr/?pid=S16269h8ufyh&amp;grpid=list&amp;resid=6831&amp;fwid=S16269h8ufyhz56yr</t>
  </si>
  <si>
    <t>(주)포스코모빌리티솔루션</t>
  </si>
  <si>
    <t>포스코모빌리티솔루션</t>
  </si>
  <si>
    <t>노민용</t>
  </si>
  <si>
    <t>모터코아, 전자부품 등</t>
  </si>
  <si>
    <t>070-8765-9889</t>
  </si>
  <si>
    <t>충청남도 천안시 서북구 직산읍 군수1길 115 (군서리)</t>
  </si>
  <si>
    <t>ms5143@poscomobility.com</t>
  </si>
  <si>
    <t>김민성 섹션리더 070-7860-6142</t>
  </si>
  <si>
    <t>https://rnr.surveybox.kr/?pid=S16269h8ufyh&amp;grpid=list&amp;resid=6832&amp;fwid=S16269h8ufyhz56yr</t>
  </si>
  <si>
    <t>(주)일진글로벌</t>
  </si>
  <si>
    <t>일진글로벌</t>
  </si>
  <si>
    <t>송영수,이동섭</t>
  </si>
  <si>
    <t>자동차용부품</t>
  </si>
  <si>
    <t>02-2192-9030</t>
  </si>
  <si>
    <t>서울 강남구 삼성로 527 (삼성동)</t>
  </si>
  <si>
    <t>이규환</t>
  </si>
  <si>
    <t>(주)모토닉</t>
  </si>
  <si>
    <t>김영봉,신현돈</t>
  </si>
  <si>
    <t>053-589-6223</t>
  </si>
  <si>
    <t>한종석</t>
  </si>
  <si>
    <t>https://rnr.surveybox.kr/?pid=S16269h8ufyh&amp;grpid=list&amp;resid=6837&amp;fwid=S16269h8ufyhz56yr</t>
  </si>
  <si>
    <t>(주)삼기</t>
  </si>
  <si>
    <t>삼기</t>
  </si>
  <si>
    <t>김치환,이동원</t>
  </si>
  <si>
    <t>자동차 엔진/변속기 부품 외</t>
  </si>
  <si>
    <t>031-491-0341</t>
  </si>
  <si>
    <t>경기 평택시 포승읍 평택항로268번길 147 1층 (도곡리)</t>
  </si>
  <si>
    <t>정보통신사업</t>
  </si>
  <si>
    <t>https://rnr.surveybox.kr/?pid=S16269h8ufyh&amp;grpid=list&amp;resid=6840&amp;fwid=S16269h8ufyhz56yr</t>
  </si>
  <si>
    <t>(주)현대케피코</t>
  </si>
  <si>
    <t>현대케피코</t>
  </si>
  <si>
    <t>유영종</t>
  </si>
  <si>
    <t>031-450-9015</t>
  </si>
  <si>
    <t>경기도 군포시 고산로 102 (당정동)</t>
  </si>
  <si>
    <t>내선3 / 부재</t>
  </si>
  <si>
    <t>https://rnr.surveybox.kr/?pid=S16269h8ufyh&amp;grpid=list&amp;resid=6841&amp;fwid=S16269h8ufyhz56yr</t>
  </si>
  <si>
    <t>(주)서진캠</t>
  </si>
  <si>
    <t>서진캠</t>
  </si>
  <si>
    <t>이문석</t>
  </si>
  <si>
    <t>031-680-9132</t>
  </si>
  <si>
    <t>경기 평택시 청북읍 청북산단로 31 (어연리)</t>
  </si>
  <si>
    <t>https://rnr.surveybox.kr/?pid=S16269h8ufyh&amp;grpid=list&amp;resid=6853&amp;fwid=S16269h8ufyhz56yr</t>
  </si>
  <si>
    <t>유성기업(주)</t>
  </si>
  <si>
    <t>유성기업</t>
  </si>
  <si>
    <t>류현석</t>
  </si>
  <si>
    <t>자동차 엔진용 부품 제조업</t>
  </si>
  <si>
    <t>041-5395-0002</t>
  </si>
  <si>
    <t>충남 아산시 둔포면 아산밸리동로 22 (운용리)</t>
  </si>
  <si>
    <t>산업은행 직원과 정보 공유중</t>
  </si>
  <si>
    <t>동림산업(주)</t>
  </si>
  <si>
    <t>https://rnr.surveybox.kr/?pid=S16269h8ufyh&amp;grpid=list&amp;resid=6858&amp;fwid=S16269h8ufyhz56yr</t>
  </si>
  <si>
    <t>인지컨트롤스(주)</t>
  </si>
  <si>
    <t>인지컨트롤스</t>
  </si>
  <si>
    <t>정구용,김홍집,정혜승</t>
  </si>
  <si>
    <t>자동차 부품(Water Temp Control, Fuel Pressure Regulator 외)</t>
  </si>
  <si>
    <t>031-496-1726</t>
  </si>
  <si>
    <t>경기 시흥시 군자천로 171 (정왕동)</t>
  </si>
  <si>
    <t>isback12@inzi.co.kr</t>
  </si>
  <si>
    <t>https://rnr.surveybox.kr/?pid=S16269h8ufyh&amp;grpid=list&amp;resid=6859&amp;fwid=S16269h8ufyhz56yr</t>
  </si>
  <si>
    <t>(주)동서기공</t>
  </si>
  <si>
    <t>동서기공</t>
  </si>
  <si>
    <t>강동우,방창섭</t>
  </si>
  <si>
    <t>차량부품</t>
  </si>
  <si>
    <t>031-498-2630</t>
  </si>
  <si>
    <t>경기 시흥시 경기과기대로 252 (정왕동)</t>
  </si>
  <si>
    <t>https://rnr.surveybox.kr/?pid=S16269h8ufyh&amp;grpid=list&amp;resid=6860&amp;fwid=S16269h8ufyhz56yr</t>
  </si>
  <si>
    <t>동양피스톤(주)</t>
  </si>
  <si>
    <t>동양피스톤</t>
  </si>
  <si>
    <t>홍순겸</t>
  </si>
  <si>
    <t>피스톤과 관련부품의 제조 및 판매</t>
  </si>
  <si>
    <t>031-489-9000</t>
  </si>
  <si>
    <t>경기 안산시 단원구 해봉로255번길 16 (신길동)</t>
  </si>
  <si>
    <t>ARS 연결 부서 없음</t>
  </si>
  <si>
    <t>자동차 엔진용 신품 부품 제조업</t>
  </si>
  <si>
    <t>https://rnr.surveybox.kr/?pid=S16269h8ufyh&amp;grpid=list&amp;resid=6866&amp;fwid=S16269h8ufyhz56yr</t>
  </si>
  <si>
    <t>(주)동보</t>
  </si>
  <si>
    <t>동보</t>
  </si>
  <si>
    <t>김재경,김지만</t>
  </si>
  <si>
    <t>032-812-2361</t>
  </si>
  <si>
    <t>인천광역시 남동구 비류대로 646 (남촌동)</t>
  </si>
  <si>
    <t>hansh@dongbo.com</t>
  </si>
  <si>
    <t>자동차엔진용부품제조업</t>
  </si>
  <si>
    <t>이빅터우형</t>
  </si>
  <si>
    <t>044-861-6300</t>
  </si>
  <si>
    <t>세종 연동면 청연로 442-16 (응암리)</t>
  </si>
  <si>
    <t>https://rnr.surveybox.kr/?pid=S16269h8ufyh&amp;grpid=list&amp;resid=6876&amp;fwid=S16269h8ufyhz56yr</t>
  </si>
  <si>
    <t>케이비와이퍼시스템(주)</t>
  </si>
  <si>
    <t>케이비와이퍼시스템</t>
  </si>
  <si>
    <t>자동차 엔진용 부품 제조업, 자동차 차체용 부품 제조업, 자동차용 동력전달 장치 제조업</t>
  </si>
  <si>
    <t>053-718-2126</t>
  </si>
  <si>
    <t>대구광역시 달성군 구지면 국가산단대로33길 10 (응암리)</t>
  </si>
  <si>
    <t>생산부서 번호라 회사대표번호로 다시 연락바람</t>
  </si>
  <si>
    <t>https://rnr.surveybox.kr/?pid=S16269h8ufyh&amp;grpid=list&amp;resid=6880&amp;fwid=S16269h8ufyhz56yr</t>
  </si>
  <si>
    <t>페더럴모굴세종(주)</t>
  </si>
  <si>
    <t>페더럴모굴세종</t>
  </si>
  <si>
    <t>자동차부품, 갑류무역, 무역대리</t>
  </si>
  <si>
    <t>ARS연결부서 응답없음</t>
  </si>
  <si>
    <t>신화정밀(주)</t>
  </si>
  <si>
    <t>조승현</t>
  </si>
  <si>
    <t>김태윤</t>
  </si>
  <si>
    <t>자동차 부품 제조 및 판매업</t>
  </si>
  <si>
    <t>장세훈</t>
  </si>
  <si>
    <t>(주)하이원</t>
  </si>
  <si>
    <t>그외 기타 자동차 부품 제조업</t>
  </si>
  <si>
    <t>https://rnr.surveybox.kr/?pid=S16269h8ufyh&amp;grpid=list&amp;resid=8170&amp;fwid=S16269h8ufyhz56yr</t>
  </si>
  <si>
    <t>지에스파워(주)</t>
  </si>
  <si>
    <t>지에스파워</t>
  </si>
  <si>
    <t>조효제</t>
  </si>
  <si>
    <t>발전 및 난방자원의 개발 및 판매</t>
  </si>
  <si>
    <t>031-420-2590</t>
  </si>
  <si>
    <t>경기도 안양시 동안구 부림로 100 (평촌동)</t>
  </si>
  <si>
    <t>ARS관련 부서 없음</t>
  </si>
  <si>
    <t>(주)다스</t>
  </si>
  <si>
    <t>자동차부품제조</t>
  </si>
  <si>
    <t>자동차 부품 제조</t>
  </si>
  <si>
    <t>https://rnr.surveybox.kr/?pid=S16269h8ufyh&amp;grpid=list&amp;resid=24590&amp;fwid=S16269h8ufyhz56yr</t>
  </si>
  <si>
    <t>중앙의료재단</t>
  </si>
  <si>
    <t>의료기관의 설치운영, 분원 설치운영</t>
  </si>
  <si>
    <t>064-786-7162</t>
  </si>
  <si>
    <t>제주 제주시 월랑로 91 (이호이동)</t>
  </si>
  <si>
    <t>sjungang7160@daum.net</t>
  </si>
  <si>
    <t>안 될 시(sjoongang7160@daum.net)</t>
  </si>
  <si>
    <t>https://rnr.surveybox.kr/?pid=S16269h8ufyh&amp;grpid=list&amp;resid=24487&amp;fwid=S16269h8ufyhz56yr</t>
  </si>
  <si>
    <t>중앙대학교산학협력단</t>
  </si>
  <si>
    <t>고중혁</t>
  </si>
  <si>
    <t>산학협력계약의 체결 및 이행</t>
  </si>
  <si>
    <t>02-820-6627</t>
  </si>
  <si>
    <t>서울특별시 동작구 흑석로 84 (흑석동)</t>
  </si>
  <si>
    <t>tsjeong@cau.ac.kr</t>
  </si>
  <si>
    <t>https://rnr.surveybox.kr/?pid=S16269h8ufyh&amp;grpid=list&amp;resid=6933&amp;fwid=S16269h8ufyhz56yr</t>
  </si>
  <si>
    <t>유신정밀공업(주)</t>
  </si>
  <si>
    <t>유신정밀공업</t>
  </si>
  <si>
    <t>이동아,이재원,한의창</t>
  </si>
  <si>
    <t>자동차용 부품(Hose Clamp 외)</t>
  </si>
  <si>
    <t>032-850-8204</t>
  </si>
  <si>
    <t>인천광역시 남동구 능허대로577번길 124 (고잔동)</t>
  </si>
  <si>
    <t>(주)새한산업</t>
  </si>
  <si>
    <t>신현주</t>
  </si>
  <si>
    <t>https://rnr.surveybox.kr/?pid=S16269h8ufyh&amp;grpid=list&amp;resid=6937&amp;fwid=S16269h8ufyhz56yr</t>
  </si>
  <si>
    <t>(주)모베이스전자</t>
  </si>
  <si>
    <t>모베이스전자</t>
  </si>
  <si>
    <t>김상영,이광윤</t>
  </si>
  <si>
    <t>031-5174-3042</t>
  </si>
  <si>
    <t>경기 수원시 권선구 산업로156번길 100 (고색동)</t>
  </si>
  <si>
    <t>이병찬</t>
  </si>
  <si>
    <t>차량부품 제조업</t>
  </si>
  <si>
    <t>김유환</t>
  </si>
  <si>
    <t>경기 평택시 포승읍 포승공단순환로 303 (내기리)</t>
  </si>
  <si>
    <t>https://rnr.surveybox.kr/?pid=S16269h8ufyh&amp;grpid=list&amp;resid=6942&amp;fwid=S16269h8ufyhz56yr</t>
  </si>
  <si>
    <t>(주)아산</t>
  </si>
  <si>
    <t>아산</t>
  </si>
  <si>
    <t>김예경,조순제</t>
  </si>
  <si>
    <t>자동차 차체 및 휠하우스</t>
  </si>
  <si>
    <t>031-999-5100</t>
  </si>
  <si>
    <t>경기 김포시 대곶면 율생중앙로52번길 46 (율생리)</t>
  </si>
  <si>
    <t>산업은행 당진점과 거래중</t>
  </si>
  <si>
    <t>자동차부품 제조 및 판매</t>
  </si>
  <si>
    <t>https://rnr.surveybox.kr/?pid=S16269h8ufyh&amp;grpid=list&amp;resid=6948&amp;fwid=S16269h8ufyhz56yr</t>
  </si>
  <si>
    <t>카이스(주)</t>
  </si>
  <si>
    <t>카이스</t>
  </si>
  <si>
    <t>김종률,박건우</t>
  </si>
  <si>
    <t>031-6804-8223</t>
  </si>
  <si>
    <t>031-6804-822 전화연결</t>
  </si>
  <si>
    <t>https://rnr.surveybox.kr/?pid=S16269h8ufyh&amp;grpid=list&amp;resid=6952&amp;fwid=S16269h8ufyhz56yr</t>
  </si>
  <si>
    <t>인알파코리아(주)</t>
  </si>
  <si>
    <t>인알파코리아</t>
  </si>
  <si>
    <t>박세현</t>
  </si>
  <si>
    <t>031-369-8000</t>
  </si>
  <si>
    <t>경기도 화성시 마도면 마도공단로2길 39 마도지방산업단지 (쌍송리)</t>
  </si>
  <si>
    <t>윤준원</t>
  </si>
  <si>
    <t>https://rnr.surveybox.kr/?pid=S16269h8ufyh&amp;grpid=list&amp;resid=6959&amp;fwid=S16269h8ufyhz56yr</t>
  </si>
  <si>
    <t>(주)명신</t>
  </si>
  <si>
    <t>명신</t>
  </si>
  <si>
    <t>이태규,이양섭</t>
  </si>
  <si>
    <t>041-530-9825</t>
  </si>
  <si>
    <t>충청남도 아산시 영인면 구성길 51 (구성리)</t>
  </si>
  <si>
    <t>https://rnr.surveybox.kr/?pid=S16269h8ufyh&amp;grpid=list&amp;resid=6960&amp;fwid=S16269h8ufyhz56yr</t>
  </si>
  <si>
    <t>(주)아산 성우하이텍</t>
  </si>
  <si>
    <t>아산 성우하이텍</t>
  </si>
  <si>
    <t>조성현,박병찬</t>
  </si>
  <si>
    <t>070-7477-5000</t>
  </si>
  <si>
    <t>부산광역시 기장군 정관읍 농공길 2-9 (달산리)</t>
  </si>
  <si>
    <t>seunghyunlee@swhitech.com</t>
  </si>
  <si>
    <t>강호갑,손종억</t>
  </si>
  <si>
    <t>054-330-1284</t>
  </si>
  <si>
    <t>https://rnr.surveybox.kr/?pid=S16269h8ufyh&amp;grpid=list&amp;resid=20131&amp;fwid=S16269h8ufyhz56yr</t>
  </si>
  <si>
    <t>제주특별자치도개발공사</t>
  </si>
  <si>
    <t>백경훈</t>
  </si>
  <si>
    <t>법 제2조의 규정에 의한 주택매입, 임대사업</t>
  </si>
  <si>
    <t>064-780-3791</t>
  </si>
  <si>
    <t>제주도 제주시 조천읍 남조로 1717-35 (교래리)</t>
  </si>
  <si>
    <t>설비관련 부서 번호 안내했으나 부재중</t>
  </si>
  <si>
    <t>김용구</t>
  </si>
  <si>
    <t>https://rnr.surveybox.kr/?pid=S16269h8ufyh&amp;grpid=list&amp;resid=6978&amp;fwid=S16269h8ufyhz56yr</t>
  </si>
  <si>
    <t>(주)피에이치에이</t>
  </si>
  <si>
    <t>피에이치에이</t>
  </si>
  <si>
    <t>허승현</t>
  </si>
  <si>
    <t>자동차부품, 산업기계, 금형</t>
  </si>
  <si>
    <t>053-350-6364</t>
  </si>
  <si>
    <t>대구 달서구 성서4차첨단로 392 (대천동)</t>
  </si>
  <si>
    <t>https://rnr.surveybox.kr/?pid=S16269h8ufyh&amp;grpid=list&amp;resid=6979&amp;fwid=S16269h8ufyhz56yr</t>
  </si>
  <si>
    <t>동원금속(주)</t>
  </si>
  <si>
    <t>동원금속</t>
  </si>
  <si>
    <t>이은우,박승룡</t>
  </si>
  <si>
    <t>각종 자동차 부품, 산업기계용 부품의 제조 가공 및 판매업</t>
  </si>
  <si>
    <t>053-859-2311</t>
  </si>
  <si>
    <t>경상북도 경산시 진량읍 북리1길 69 (양기리)</t>
  </si>
  <si>
    <t>kimsb32@dwmic.com</t>
  </si>
  <si>
    <t>메일 주소 알려주심</t>
  </si>
  <si>
    <t>장제상</t>
  </si>
  <si>
    <t>대구광역시 달서구 달서대로 554 (신당동)</t>
  </si>
  <si>
    <t>(주)세원테크</t>
  </si>
  <si>
    <t>자동차부품 제조업 및 판매업</t>
  </si>
  <si>
    <t>https://rnr.surveybox.kr/?pid=S16269h8ufyh&amp;grpid=list&amp;resid=47&amp;fwid=S16269h8ufyhz56yr</t>
  </si>
  <si>
    <t>제주축산업협동조합</t>
  </si>
  <si>
    <t>천창수</t>
  </si>
  <si>
    <t>064-756-4203</t>
  </si>
  <si>
    <t>제주 제주시 동문로 41 (일도일동)</t>
  </si>
  <si>
    <t>nh178411-1@nonghyup.com</t>
  </si>
  <si>
    <t>https://rnr.surveybox.kr/?pid=S16269h8ufyh&amp;grpid=list&amp;resid=6987&amp;fwid=S16269h8ufyhz56yr</t>
  </si>
  <si>
    <t>에코플라스틱(주)</t>
  </si>
  <si>
    <t>에코플라스틱</t>
  </si>
  <si>
    <t>한상</t>
  </si>
  <si>
    <t>자동차 부품류의 제조 및 판매업</t>
  </si>
  <si>
    <t>054-770-3114</t>
  </si>
  <si>
    <t>경북 경주시 공단로69번길 30 (황성동)</t>
  </si>
  <si>
    <t>https://rnr.surveybox.kr/?pid=S16269h8ufyh&amp;grpid=list&amp;resid=6989&amp;fwid=S16269h8ufyhz56yr</t>
  </si>
  <si>
    <t>(주)엠에스오토텍</t>
  </si>
  <si>
    <t>엠에스오토텍</t>
  </si>
  <si>
    <t>054-770-1810</t>
  </si>
  <si>
    <t>경상북도 경주시 내남면 포석로 16-9 (노곡리)</t>
  </si>
  <si>
    <t>자동차 시트커버</t>
  </si>
  <si>
    <t>https://rnr.surveybox.kr/?pid=S16269h8ufyh&amp;grpid=list&amp;resid=6993&amp;fwid=S16269h8ufyhz56yr</t>
  </si>
  <si>
    <t>(주)신영</t>
  </si>
  <si>
    <t>신영</t>
  </si>
  <si>
    <t>경상북도 영천시 본촌공단길 39 (본촌동)</t>
  </si>
  <si>
    <t>송재열</t>
  </si>
  <si>
    <t>신정훈</t>
  </si>
  <si>
    <t>박용균</t>
  </si>
  <si>
    <t>https://rnr.surveybox.kr/?pid=S16269h8ufyh&amp;grpid=list&amp;resid=7001&amp;fwid=S16269h8ufyhz56yr</t>
  </si>
  <si>
    <t>아진산업(주)</t>
  </si>
  <si>
    <t>아진산업</t>
  </si>
  <si>
    <t>서중호</t>
  </si>
  <si>
    <t>자동차 차체 부품 및 전장품</t>
  </si>
  <si>
    <t>053-859-9137</t>
  </si>
  <si>
    <t>경상북도 경산시 진량읍 공단8로26길 40 (신제리)</t>
  </si>
  <si>
    <t>ddt2@wamc.co.kr</t>
  </si>
  <si>
    <t>(주)한일정공</t>
  </si>
  <si>
    <t>(주)구산</t>
  </si>
  <si>
    <t>황성진</t>
  </si>
  <si>
    <t>https://rnr.surveybox.kr/?pid=S16269h8ufyh&amp;grpid=list&amp;resid=7011&amp;fwid=S16269h8ufyhz56yr</t>
  </si>
  <si>
    <t>(주)제트에프삭스코리아</t>
  </si>
  <si>
    <t>제트에프삭스코리아</t>
  </si>
  <si>
    <t>경경환</t>
  </si>
  <si>
    <t>055-239-1635</t>
  </si>
  <si>
    <t>경상남도 창원시 성산구 성산패총로 173 (외동)</t>
  </si>
  <si>
    <t>독일본사에서 재무 컨펌을 받음</t>
  </si>
  <si>
    <t>김종석</t>
  </si>
  <si>
    <t>https://rnr.surveybox.kr/?pid=S16269h8ufyh&amp;grpid=list&amp;resid=7018&amp;fwid=S16269h8ufyhz56yr</t>
  </si>
  <si>
    <t>덕양산업(주)</t>
  </si>
  <si>
    <t>덕양산업</t>
  </si>
  <si>
    <t>윤성희,한상욱,정홍규</t>
  </si>
  <si>
    <t>자동차부품제조업 등</t>
  </si>
  <si>
    <t>010-9415-4299</t>
  </si>
  <si>
    <t>울산 북구 효암로 366 (연암동)</t>
  </si>
  <si>
    <t>https://rnr.surveybox.kr/?pid=S16269h8ufyh&amp;grpid=list&amp;resid=7023&amp;fwid=S16269h8ufyhz56yr</t>
  </si>
  <si>
    <t>(주)성우하이텍</t>
  </si>
  <si>
    <t>성우하이텍</t>
  </si>
  <si>
    <t>이문용,이명근</t>
  </si>
  <si>
    <t>070-7477-5400</t>
  </si>
  <si>
    <t>부산 기장군 정관읍 농공길 2-9 (달산리)</t>
  </si>
  <si>
    <t>최칠선</t>
  </si>
  <si>
    <t>https://rnr.surveybox.kr/?pid=S16269h8ufyh&amp;grpid=list&amp;resid=15292&amp;fwid=S16269h8ufyhz56yr</t>
  </si>
  <si>
    <t>제주대학교병원</t>
  </si>
  <si>
    <t>최국명</t>
  </si>
  <si>
    <t>제주대학교 의학, 간호학 등(이하'의학계'라 한다) 학생의 임상교육</t>
  </si>
  <si>
    <t>064-717-1065</t>
  </si>
  <si>
    <t>제주도 제주시 아란13길 15 (아라일동)</t>
  </si>
  <si>
    <t>yoon15129@jejunuh.co.kr</t>
  </si>
  <si>
    <t>권상훈</t>
  </si>
  <si>
    <t>자동차용 신품 동력 전달장치 제조업</t>
  </si>
  <si>
    <t>https://rnr.surveybox.kr/?pid=S16269h8ufyh&amp;grpid=list&amp;resid=7040&amp;fwid=S16269h8ufyhz56yr</t>
  </si>
  <si>
    <t>(주)보쉬전장</t>
  </si>
  <si>
    <t>보쉬전장</t>
  </si>
  <si>
    <t>조우연,토마스호눙</t>
  </si>
  <si>
    <t>소형전기모터,모터제어장치 외</t>
  </si>
  <si>
    <t>044-279-6777</t>
  </si>
  <si>
    <t>세종 부강면 금호선말길 115 (금호리)</t>
  </si>
  <si>
    <t>내선7(금융) / 부재</t>
  </si>
  <si>
    <t>https://rnr.surveybox.kr/?pid=S16269h8ufyh&amp;grpid=list&amp;resid=13918&amp;fwid=S16269h8ufyhz56yr</t>
  </si>
  <si>
    <t>제주국제자유도시개발센터</t>
  </si>
  <si>
    <t>양영철</t>
  </si>
  <si>
    <t>부동산 공급업</t>
  </si>
  <si>
    <t>064-797-5500</t>
  </si>
  <si>
    <t>제주 제주시 첨단로 213-4 3층 (영평동,첨단과학기술단지 엘리트빌딩)</t>
  </si>
  <si>
    <t>울산광역시 울주군 온산읍 화산로 229 (화산리)</t>
  </si>
  <si>
    <t>https://rnr.surveybox.kr/?pid=S16269h8ufyh&amp;grpid=list&amp;resid=7057&amp;fwid=S16269h8ufyhz56yr</t>
  </si>
  <si>
    <t>덕일산업(주)</t>
  </si>
  <si>
    <t>덕일산업</t>
  </si>
  <si>
    <t>유기덕</t>
  </si>
  <si>
    <t>자동차정눠 공급장치,제조업</t>
  </si>
  <si>
    <t>031-650-9715</t>
  </si>
  <si>
    <t>경기도 평택시 세교산단로 21-20 (세교동)</t>
  </si>
  <si>
    <t>방송수신기 및 기타 영상, 음향기기 제조업</t>
  </si>
  <si>
    <t>엄대열</t>
  </si>
  <si>
    <t>이광연,채승훈</t>
  </si>
  <si>
    <t>https://rnr.surveybox.kr/?pid=S16269h8ufyh&amp;grpid=list&amp;resid=7064&amp;fwid=S16269h8ufyhz56yr</t>
  </si>
  <si>
    <t>(주)티에이치엔</t>
  </si>
  <si>
    <t>티에이치엔</t>
  </si>
  <si>
    <t>절연 코드세트 및 기타 도체 제조업</t>
  </si>
  <si>
    <t>053-583-3001</t>
  </si>
  <si>
    <t>대구광역시 달서구 성서로71길 43 (갈산동)</t>
  </si>
  <si>
    <t>https://rnr.surveybox.kr/?pid=S16269h8ufyh&amp;grpid=list&amp;resid=7066&amp;fwid=S16269h8ufyhz56yr</t>
  </si>
  <si>
    <t>현대아이에이치엘(주)</t>
  </si>
  <si>
    <t>현대아이에이치엘</t>
  </si>
  <si>
    <t>김상형</t>
  </si>
  <si>
    <t>054-770-7700</t>
  </si>
  <si>
    <t>경북 경주시 외동읍 문산공단길 215 (문산리)</t>
  </si>
  <si>
    <t>https://rnr.surveybox.kr/?pid=S16269h8ufyh&amp;grpid=list&amp;resid=7067&amp;fwid=S16269h8ufyhz56yr</t>
  </si>
  <si>
    <t>발레오전장시스템스코리아(주)</t>
  </si>
  <si>
    <t>발레오전장시스템스코리아</t>
  </si>
  <si>
    <t>서상해,얀빠트릭가브리엘깨로드렌</t>
  </si>
  <si>
    <t>자동차산업용부품의 설계, 제조, 판매 및 일반상업회사로서의 업무수행</t>
  </si>
  <si>
    <t>054-770-6114</t>
  </si>
  <si>
    <t>경상북도 경주시 공단로69번길 52 (황성동)</t>
  </si>
  <si>
    <t>https://rnr.surveybox.kr/?pid=S16269h8ufyh&amp;grpid=list&amp;resid=7071&amp;fwid=S16269h8ufyhz56yr</t>
  </si>
  <si>
    <t>(주)신라공업</t>
  </si>
  <si>
    <t>신라공업</t>
  </si>
  <si>
    <t>최병선,최도식</t>
  </si>
  <si>
    <t>053-857-4800</t>
  </si>
  <si>
    <t>경상북도 경산시 남산면 대왕로 110-19 (우검리)</t>
  </si>
  <si>
    <t>sjkim@shillaind.com</t>
  </si>
  <si>
    <t>(주)현보</t>
  </si>
  <si>
    <t>김영태</t>
  </si>
  <si>
    <t>경기도 화성시 동탄첨단산업1로 73 (영천동)</t>
  </si>
  <si>
    <t>https://rnr.surveybox.kr/?pid=S16269h8ufyh&amp;grpid=list&amp;resid=7082&amp;fwid=S16269h8ufyhz56yr</t>
  </si>
  <si>
    <t>한국단자공업(주)</t>
  </si>
  <si>
    <t>한국단자공업</t>
  </si>
  <si>
    <t>이원준,이창원</t>
  </si>
  <si>
    <t>자동차용 커넥터, 전자모듈 등</t>
  </si>
  <si>
    <t>032-814-9981</t>
  </si>
  <si>
    <t>인천 연수구 갯벌로 38 (송도동)</t>
  </si>
  <si>
    <t>ARS연결 부서 없음</t>
  </si>
  <si>
    <t>(주)평산</t>
  </si>
  <si>
    <t>https://rnr.surveybox.kr/?pid=S16269h8ufyh&amp;grpid=list&amp;resid=7094&amp;fwid=S16269h8ufyhz56yr</t>
  </si>
  <si>
    <t>(주)비엠씨</t>
  </si>
  <si>
    <t>비엠씨</t>
  </si>
  <si>
    <t>양성호,정성원,오희근</t>
  </si>
  <si>
    <t>자동차모터하우징</t>
  </si>
  <si>
    <t>031-655-8006</t>
  </si>
  <si>
    <t>경기 안성시 원곡면 섬바위길 12 (반제리)</t>
  </si>
  <si>
    <t>dms@bmcmobility.com</t>
  </si>
  <si>
    <t>https://rnr.surveybox.kr/?pid=S16269h8ufyh&amp;grpid=list&amp;resid=7095&amp;fwid=S16269h8ufyhz56yr</t>
  </si>
  <si>
    <t>우리산업(주)</t>
  </si>
  <si>
    <t>우리산업</t>
  </si>
  <si>
    <t>ACTUATOR, PTC HEATER, HEATER CONTROL 등</t>
  </si>
  <si>
    <t>031-201-6544</t>
  </si>
  <si>
    <t>경기도 용인시 기흥구 지삼로 89 (지곡동)</t>
  </si>
  <si>
    <t>기타자동차부품제조업</t>
  </si>
  <si>
    <t>https://rnr.surveybox.kr/?pid=S16269h8ufyh&amp;grpid=list&amp;resid=7099&amp;fwid=S16269h8ufyhz56yr</t>
  </si>
  <si>
    <t>평화오일씰공업(주)</t>
  </si>
  <si>
    <t>평화오일씰공업</t>
  </si>
  <si>
    <t>김성익,사이토타카후미</t>
  </si>
  <si>
    <t>Oil Seal, Rubber, Resin, O-Ring</t>
  </si>
  <si>
    <t>053-610-9000</t>
  </si>
  <si>
    <t>대구 달성군 논공읍 논공중앙로51길 42 (본리리)</t>
  </si>
  <si>
    <t>rla3822@ph.co.kr</t>
  </si>
  <si>
    <t>박정기</t>
  </si>
  <si>
    <t>https://rnr.surveybox.kr/?pid=S16269h8ufyh&amp;grpid=list&amp;resid=7107&amp;fwid=S16269h8ufyhz56yr</t>
  </si>
  <si>
    <t>지엠비코리아(주)</t>
  </si>
  <si>
    <t>지엠비코리아</t>
  </si>
  <si>
    <t>정세영,송병영</t>
  </si>
  <si>
    <t>자동차 변속기, 엔진부품 외</t>
  </si>
  <si>
    <t>055-278-2117</t>
  </si>
  <si>
    <t>경남 창원시 성산구 웅남로 618 (성산동)</t>
  </si>
  <si>
    <t>kyb0401@gmb.co.kr</t>
  </si>
  <si>
    <t>김정만</t>
  </si>
  <si>
    <t>(주)두영</t>
  </si>
  <si>
    <t>https://rnr.surveybox.kr/?pid=S16269h8ufyh&amp;grpid=list&amp;resid=7121&amp;fwid=S16269h8ufyhz56yr</t>
  </si>
  <si>
    <t>대원강업(주)</t>
  </si>
  <si>
    <t>대원강업</t>
  </si>
  <si>
    <t>김항수</t>
  </si>
  <si>
    <t>각종 체인 제조 판매업</t>
  </si>
  <si>
    <t>041-520-7500</t>
  </si>
  <si>
    <t>충남 천안시 서북구 성거읍 오송1길 114-41 (모전리)</t>
  </si>
  <si>
    <t>자동차부품 제조 판매업</t>
  </si>
  <si>
    <t>https://rnr.surveybox.kr/?pid=S16269h8ufyh&amp;grpid=list&amp;resid=7125&amp;fwid=S16269h8ufyhz56yr</t>
  </si>
  <si>
    <t>모트렉스(주)</t>
  </si>
  <si>
    <t>모트렉스</t>
  </si>
  <si>
    <t>이형환</t>
  </si>
  <si>
    <t>자동차 부품개발</t>
  </si>
  <si>
    <t>070-4862-6100</t>
  </si>
  <si>
    <t>경기도 성남시 분당구 황새울로258번길 25 12층 (수내동,서영빌딩)</t>
  </si>
  <si>
    <t>https://rnr.surveybox.kr/?pid=S16269h8ufyh&amp;grpid=list&amp;resid=7131&amp;fwid=S16269h8ufyhz56yr</t>
  </si>
  <si>
    <t>명화공업(주)</t>
  </si>
  <si>
    <t>명화공업</t>
  </si>
  <si>
    <t>문성준,황승필</t>
  </si>
  <si>
    <t>자동차부품 전문 제조업</t>
  </si>
  <si>
    <t>02-852-0211</t>
  </si>
  <si>
    <t>서울 금천구 두산로 55 (독산동)</t>
  </si>
  <si>
    <t>mslee@myunghwa.com</t>
  </si>
  <si>
    <t>동광기연(주)</t>
  </si>
  <si>
    <t>차량부분품 및 부속품 제조 및 판매업</t>
  </si>
  <si>
    <t>042-935-7142</t>
  </si>
  <si>
    <t>조병호</t>
  </si>
  <si>
    <t>https://rnr.surveybox.kr/?pid=S16269h8ufyh&amp;grpid=list&amp;resid=7148&amp;fwid=S16269h8ufyhz56yr</t>
  </si>
  <si>
    <t>(주)대승</t>
  </si>
  <si>
    <t>대승</t>
  </si>
  <si>
    <t>이철근,김장송,정세민</t>
  </si>
  <si>
    <t>금형, 자동차부품제조 및 판매업</t>
  </si>
  <si>
    <t>031-610-8811</t>
  </si>
  <si>
    <t>경기도 평택시 서탄면 수월암4길 200 (수월암리)</t>
  </si>
  <si>
    <t>(주)에스엠벡셀</t>
  </si>
  <si>
    <t>충청남도 아산시 도고면 도고면로 48-15 (신언리)</t>
  </si>
  <si>
    <t>https://rnr.surveybox.kr/?pid=S16269h8ufyh&amp;grpid=list&amp;resid=7153&amp;fwid=S16269h8ufyhz56yr</t>
  </si>
  <si>
    <t>니덱모빌리티코리아(주)</t>
  </si>
  <si>
    <t>니덱모빌리티코리아</t>
  </si>
  <si>
    <t>와다카츠히로,김영락</t>
  </si>
  <si>
    <t>자동차부품, 전자부품</t>
  </si>
  <si>
    <t>02-850-5762</t>
  </si>
  <si>
    <t>경기 안성시 보개면 보개원삼로 790-12 (가율리)</t>
  </si>
  <si>
    <t>https://rnr.surveybox.kr/?pid=S16269h8ufyh&amp;grpid=list&amp;resid=7155&amp;fwid=S16269h8ufyhz56yr</t>
  </si>
  <si>
    <t>(주)일강</t>
  </si>
  <si>
    <t>일강</t>
  </si>
  <si>
    <t>정세민</t>
  </si>
  <si>
    <t>자동차 부품생산</t>
  </si>
  <si>
    <t>031-612-0400</t>
  </si>
  <si>
    <t>경기도 평택시 서탄면 수월암4길 240 (수월암리)</t>
  </si>
  <si>
    <t>hikj1130@ilgahng.com</t>
  </si>
  <si>
    <t>자동차용 신품 조향 장치 및 현가장치 제조업</t>
  </si>
  <si>
    <t>https://rnr.surveybox.kr/?pid=S16269h8ufyh&amp;grpid=list&amp;resid=7159&amp;fwid=S16269h8ufyhz56yr</t>
  </si>
  <si>
    <t>(주)대유에이텍</t>
  </si>
  <si>
    <t>대유에이텍</t>
  </si>
  <si>
    <t>권의경</t>
  </si>
  <si>
    <t>062-942-8611</t>
  </si>
  <si>
    <t>광주 광산구 소촌로123번길 40-11 (소촌동)</t>
  </si>
  <si>
    <t>박연주</t>
  </si>
  <si>
    <t>김기진</t>
  </si>
  <si>
    <t>https://rnr.surveybox.kr/?pid=S16269h8ufyh&amp;grpid=list&amp;resid=7174&amp;fwid=S16269h8ufyhz56yr</t>
  </si>
  <si>
    <t>한일정공</t>
  </si>
  <si>
    <t>임재윤</t>
  </si>
  <si>
    <t>031-4912-5115</t>
  </si>
  <si>
    <t>경기도 안산시 단원구 해봉로 231 (성곡동)</t>
  </si>
  <si>
    <t>https://rnr.surveybox.kr/?pid=S16269h8ufyh&amp;grpid=list&amp;resid=7178&amp;fwid=S16269h8ufyhz56yr</t>
  </si>
  <si>
    <t>(주)에스엘미러텍</t>
  </si>
  <si>
    <t>에스엘미러텍</t>
  </si>
  <si>
    <t>이군모</t>
  </si>
  <si>
    <t>031-496-8511</t>
  </si>
  <si>
    <t>경기도 시흥시 산기대학로 130 (정왕동)</t>
  </si>
  <si>
    <t>자금은 본사담당이라 이메일 주소 모름</t>
  </si>
  <si>
    <t>https://rnr.surveybox.kr/?pid=S16269h8ufyh&amp;grpid=list&amp;resid=7179&amp;fwid=S16269h8ufyhz56yr</t>
  </si>
  <si>
    <t>대원산업</t>
  </si>
  <si>
    <t>허재건,김재덕,허재명</t>
  </si>
  <si>
    <t>자동차시트 제조</t>
  </si>
  <si>
    <t>031-495-2301</t>
  </si>
  <si>
    <t>경기도 안산시 단원구 원시로 179 (원시동)</t>
  </si>
  <si>
    <t>2315@dwsu.co.kr</t>
  </si>
  <si>
    <t>이윤희</t>
  </si>
  <si>
    <t>김병호</t>
  </si>
  <si>
    <t>강원도 원주시 문막읍 동화공단로 77-1 (동화리)</t>
  </si>
  <si>
    <t>https://rnr.surveybox.kr/?pid=S16269h8ufyh&amp;grpid=list&amp;resid=24483&amp;fwid=S16269h8ufyhz56yr</t>
  </si>
  <si>
    <t>제이엠피코리아(주)</t>
  </si>
  <si>
    <t>제이엠피코리아</t>
  </si>
  <si>
    <t>노수열</t>
  </si>
  <si>
    <t>근로자 파견(아웃소싱)</t>
  </si>
  <si>
    <t>02-3142-4500</t>
  </si>
  <si>
    <t>서울 영등포구 영신로 220 1301호 (영등포동8가,케이앤케이디지털타워)</t>
  </si>
  <si>
    <t>https://rnr.surveybox.kr/?pid=S16269h8ufyh&amp;grpid=list&amp;resid=7206&amp;fwid=S16269h8ufyhz56yr</t>
  </si>
  <si>
    <t>핸즈식스(주)</t>
  </si>
  <si>
    <t>핸즈식스</t>
  </si>
  <si>
    <t>홍승재</t>
  </si>
  <si>
    <t>승용차, 상용차 부품(알미늄휠)제조업</t>
  </si>
  <si>
    <t>031-370-8000</t>
  </si>
  <si>
    <t>경기 화성시 마도면 마도공단로6길 12 (쌍송리)</t>
  </si>
  <si>
    <t>https://rnr.surveybox.kr/?pid=S16269h8ufyh&amp;grpid=list&amp;resid=7207&amp;fwid=S16269h8ufyhz56yr</t>
  </si>
  <si>
    <t>(주)유라</t>
  </si>
  <si>
    <t>유라</t>
  </si>
  <si>
    <t>엄대열,엄병윤</t>
  </si>
  <si>
    <t>일용상품 판매업</t>
  </si>
  <si>
    <t>070-7878-1729</t>
  </si>
  <si>
    <t>경기도 화성시 팔탄면 시청로 854 (율암리)</t>
  </si>
  <si>
    <t>담당자 연차</t>
  </si>
  <si>
    <t>(주)에이아이티</t>
  </si>
  <si>
    <t>이용호</t>
  </si>
  <si>
    <t>https://rnr.surveybox.kr/?pid=S16269h8ufyh&amp;grpid=list&amp;resid=7209&amp;fwid=S16269h8ufyhz56yr</t>
  </si>
  <si>
    <t>(주)인우</t>
  </si>
  <si>
    <t>인우</t>
  </si>
  <si>
    <t>최세진</t>
  </si>
  <si>
    <t>041-669-2726</t>
  </si>
  <si>
    <t>충청남도 서산시 성연면 신당1로 105 (갈현리)</t>
  </si>
  <si>
    <t>박종호</t>
  </si>
  <si>
    <t>https://rnr.surveybox.kr/?pid=S16269h8ufyh&amp;grpid=list&amp;resid=7213&amp;fwid=S16269h8ufyhz56yr</t>
  </si>
  <si>
    <t>삼보모터스(주)</t>
  </si>
  <si>
    <t>삼보모터스</t>
  </si>
  <si>
    <t>이재하</t>
  </si>
  <si>
    <t>053-582-9230</t>
  </si>
  <si>
    <t>대구 달서구 성서동로 142 (월암동)</t>
  </si>
  <si>
    <t>전화기 상태 오류</t>
  </si>
  <si>
    <t>https://rnr.surveybox.kr/?pid=S16269h8ufyh&amp;grpid=list&amp;resid=7215&amp;fwid=S16269h8ufyhz56yr</t>
  </si>
  <si>
    <t>(주)두올</t>
  </si>
  <si>
    <t>두올</t>
  </si>
  <si>
    <t>조인회,정재열</t>
  </si>
  <si>
    <t>섬유제품 제조업 및 판매영업</t>
  </si>
  <si>
    <t>02-6922-7272</t>
  </si>
  <si>
    <t>서울특별시 강남구 영동대로96길 20 2층 (삼성동,대화빌딩)</t>
  </si>
  <si>
    <t>관련 담당부서를 알수 없음</t>
  </si>
  <si>
    <t>운수관련서비스업</t>
  </si>
  <si>
    <t>02-2105-6300</t>
  </si>
  <si>
    <t>경기도 안산시 단원구 원시로 239-10 (원시동)</t>
  </si>
  <si>
    <t>https://rnr.surveybox.kr/?pid=S16269h8ufyh&amp;grpid=list&amp;resid=7218&amp;fwid=S16269h8ufyhz56yr</t>
  </si>
  <si>
    <t>(주)서연이화</t>
  </si>
  <si>
    <t>서연이화</t>
  </si>
  <si>
    <t>강용석</t>
  </si>
  <si>
    <t>자동차 부속 부분품 제조 판매업</t>
  </si>
  <si>
    <t>031-420-3200</t>
  </si>
  <si>
    <t>경기 안양시 동안구 부림로170번길 41-22 (관양동)</t>
  </si>
  <si>
    <t>https://rnr.surveybox.kr/?pid=S16269h8ufyh&amp;grpid=list&amp;resid=7219&amp;fwid=S16269h8ufyhz56yr</t>
  </si>
  <si>
    <t>오토리브(유)</t>
  </si>
  <si>
    <t>오토리브</t>
  </si>
  <si>
    <t>권순기</t>
  </si>
  <si>
    <t>자동차용 에어백 및 안전벨트와 탑승자 탐지시스템 판매업</t>
  </si>
  <si>
    <t>031-379-6500</t>
  </si>
  <si>
    <t>경기 화성시 동부대로 730-66 (송동)</t>
  </si>
  <si>
    <t>이메일거부 -팩스 0313785309</t>
  </si>
  <si>
    <t>자동차용 엔진 제조업</t>
  </si>
  <si>
    <t>(주)대한</t>
  </si>
  <si>
    <t>https://rnr.surveybox.kr/?pid=S16269h8ufyh&amp;grpid=list&amp;resid=7238&amp;fwid=S16269h8ufyhz56yr</t>
  </si>
  <si>
    <t>애디언트코리아(주)</t>
  </si>
  <si>
    <t>애디언트코리아</t>
  </si>
  <si>
    <t>041-538-6741</t>
  </si>
  <si>
    <t>충남 아산시 탕정면 탕정로 45 (용두리)</t>
  </si>
  <si>
    <t>https://rnr.surveybox.kr/?pid=S16269h8ufyh&amp;grpid=list&amp;resid=7239&amp;fwid=S16269h8ufyhz56yr</t>
  </si>
  <si>
    <t>(주)두원공조</t>
  </si>
  <si>
    <t>두원공조</t>
  </si>
  <si>
    <t>성기천</t>
  </si>
  <si>
    <t>차량용 냉난방장치 제조 및 판매, 자동차 부품 제조 및 판매</t>
  </si>
  <si>
    <t>041-546-2000</t>
  </si>
  <si>
    <t>충청남도 아산시 음봉면 연암율금로 43 (원남리)</t>
  </si>
  <si>
    <t>hoon0386@dwdcc.co.kr</t>
  </si>
  <si>
    <t>https://rnr.surveybox.kr/?pid=S16269h8ufyh&amp;grpid=list&amp;resid=7243&amp;fwid=S16269h8ufyhz56yr</t>
  </si>
  <si>
    <t>현담산업(주)</t>
  </si>
  <si>
    <t>현담산업</t>
  </si>
  <si>
    <t>노영배,나카노이사오</t>
  </si>
  <si>
    <t>041-539-7200</t>
  </si>
  <si>
    <t>충청남도 아산시 영인면 역리길 29 (역리)</t>
  </si>
  <si>
    <t>경비실전화번호</t>
  </si>
  <si>
    <t>https://rnr.surveybox.kr/?pid=S16269h8ufyh&amp;grpid=list&amp;resid=7245&amp;fwid=S16269h8ufyhz56yr</t>
  </si>
  <si>
    <t>자동차 부분품 제조업 판매업</t>
  </si>
  <si>
    <t>041-539-9899</t>
  </si>
  <si>
    <t>충남 아산시 둔포면 아산호로840번길 65-20 (신남리)</t>
  </si>
  <si>
    <t>박광호</t>
  </si>
  <si>
    <t>https://rnr.surveybox.kr/?pid=S16269h8ufyh&amp;grpid=list&amp;resid=7255&amp;fwid=S16269h8ufyhz56yr</t>
  </si>
  <si>
    <t>케이비오토텍(주)</t>
  </si>
  <si>
    <t>케이비오토텍</t>
  </si>
  <si>
    <t>이은창</t>
  </si>
  <si>
    <t>자동차 건설 중장비 농기계 부품 제조 및 판매업</t>
  </si>
  <si>
    <t>041-538-3114</t>
  </si>
  <si>
    <t>충남 아산시 탕정면 선문로254번길 10 (매곡리)</t>
  </si>
  <si>
    <t>mhjeong.at@kbigrp.com</t>
  </si>
  <si>
    <t>김명수</t>
  </si>
  <si>
    <t>정진수</t>
  </si>
  <si>
    <t>https://rnr.surveybox.kr/?pid=S16269h8ufyh&amp;grpid=list&amp;resid=7276&amp;fwid=S16269h8ufyhz56yr</t>
  </si>
  <si>
    <t>(주)디에이치글로벌</t>
  </si>
  <si>
    <t>디에이치글로벌</t>
  </si>
  <si>
    <t>김명욱</t>
  </si>
  <si>
    <t>자동차 차체용부품 제조업</t>
  </si>
  <si>
    <t>062-960-1800</t>
  </si>
  <si>
    <t>광주광역시 북구 첨단연신로29번길 27 (연제동)</t>
  </si>
  <si>
    <t>김영미</t>
  </si>
  <si>
    <t>https://rnr.surveybox.kr/?pid=S16269h8ufyh&amp;grpid=list&amp;resid=7291&amp;fwid=S16269h8ufyhz56yr</t>
  </si>
  <si>
    <t>에스엘(주)</t>
  </si>
  <si>
    <t>에스엘</t>
  </si>
  <si>
    <t>김한영,이성엽</t>
  </si>
  <si>
    <t>053-850-8545</t>
  </si>
  <si>
    <t>대구 북구 검단공단로 32 (검단동)</t>
  </si>
  <si>
    <t>josangwo@slworld.com</t>
  </si>
  <si>
    <t>https://rnr.surveybox.kr/?pid=S16269h8ufyh&amp;grpid=list&amp;resid=8172&amp;fwid=S16269h8ufyhz56yr</t>
  </si>
  <si>
    <t>제이비씨(주)</t>
  </si>
  <si>
    <t>제이비씨</t>
  </si>
  <si>
    <t>정귀동</t>
  </si>
  <si>
    <t>원자력, 화력, 기타 발전업, 송전및배전업, 신재생에너지사업 (태양력, 동력발전, 기타사업)</t>
  </si>
  <si>
    <t>02-3702-0831</t>
  </si>
  <si>
    <t>서울특별시 강남구 논현로 555 (역삼동,제이떠블유빌딩)</t>
  </si>
  <si>
    <t>02-3702-0813/본인이 산업은행에 확인해본다고함</t>
  </si>
  <si>
    <t>https://rnr.surveybox.kr/?pid=S16269h8ufyh&amp;grpid=list&amp;resid=7297&amp;fwid=S16269h8ufyhz56yr</t>
  </si>
  <si>
    <t>(주)일진베어링</t>
  </si>
  <si>
    <t>일진베어링</t>
  </si>
  <si>
    <t>하정환</t>
  </si>
  <si>
    <t>054-770-5555</t>
  </si>
  <si>
    <t>경상북도 경주시 공단로 85 (황성동)</t>
  </si>
  <si>
    <t>내선3(재무)</t>
  </si>
  <si>
    <t>김태균</t>
  </si>
  <si>
    <t>이원희</t>
  </si>
  <si>
    <t>김준우</t>
  </si>
  <si>
    <t>그외기타플라스틱제품제조업</t>
  </si>
  <si>
    <t>(주)태진</t>
  </si>
  <si>
    <t>장정희</t>
  </si>
  <si>
    <t>https://rnr.surveybox.kr/?pid=S16269h8ufyh&amp;grpid=list&amp;resid=7324&amp;fwid=S16269h8ufyhz56yr</t>
  </si>
  <si>
    <t>상신브레이크(주)</t>
  </si>
  <si>
    <t>상신브레이크</t>
  </si>
  <si>
    <t>김효일,박세종</t>
  </si>
  <si>
    <t>053-610-8366</t>
  </si>
  <si>
    <t>대구 달성군 논공읍 논공중앙로33길 10 (북리)</t>
  </si>
  <si>
    <t>maroontomato@sangsin.com</t>
  </si>
  <si>
    <t>김진섭</t>
  </si>
  <si>
    <t>자동자 부품 제조업</t>
  </si>
  <si>
    <t>김만홍</t>
  </si>
  <si>
    <t>한창석</t>
  </si>
  <si>
    <t>울산광역시 북구 염포로 272-1 (효문동)</t>
  </si>
  <si>
    <t>https://rnr.surveybox.kr/?pid=S16269h8ufyh&amp;grpid=list&amp;resid=7339&amp;fwid=S16269h8ufyhz56yr</t>
  </si>
  <si>
    <t>테슬라코리아(유)</t>
  </si>
  <si>
    <t>테슬라코리아</t>
  </si>
  <si>
    <t>데이비드존파인스타인,케네스어니스트무어</t>
  </si>
  <si>
    <t>자동차 및 이와 관련된 제품들(관련 부품, 악세서리 등을 포함함) 수입</t>
  </si>
  <si>
    <t>02-6188-0515</t>
  </si>
  <si>
    <t>서울특별시 강남구 테헤란로 134 14층 (역삼동)</t>
  </si>
  <si>
    <t>https://rnr.surveybox.kr/?pid=S16269h8ufyh&amp;grpid=list&amp;resid=2179&amp;fwid=S16269h8ufyhz56yr</t>
  </si>
  <si>
    <t>제이더블유중외제약(주)</t>
  </si>
  <si>
    <t>제이더블유중외제약</t>
  </si>
  <si>
    <t>신영섭</t>
  </si>
  <si>
    <t>02-840-6167</t>
  </si>
  <si>
    <t>https://rnr.surveybox.kr/?pid=S16269h8ufyh&amp;grpid=list&amp;resid=7357&amp;fwid=S16269h8ufyhz56yr</t>
  </si>
  <si>
    <t>영화금속(주)</t>
  </si>
  <si>
    <t>영화금속</t>
  </si>
  <si>
    <t>최동윤</t>
  </si>
  <si>
    <t>055-5517-5009</t>
  </si>
  <si>
    <t>경상남도 창원시 진해구 남의로 57 (남양동)</t>
  </si>
  <si>
    <t>현재 거래중이라고 함</t>
  </si>
  <si>
    <t>055-253-0486</t>
  </si>
  <si>
    <t>자동차부품 제조업.</t>
  </si>
  <si>
    <t>김경식</t>
  </si>
  <si>
    <t>https://rnr.surveybox.kr/?pid=S16269h8ufyh&amp;grpid=list&amp;resid=7367&amp;fwid=S16269h8ufyhz56yr</t>
  </si>
  <si>
    <t>(주)동희산업</t>
  </si>
  <si>
    <t>동희산업</t>
  </si>
  <si>
    <t>박주은,이동호,이태희</t>
  </si>
  <si>
    <t>070-7093-6982</t>
  </si>
  <si>
    <t>울산광역시 남구 처용로 675 (황성동)</t>
  </si>
  <si>
    <t>이은우</t>
  </si>
  <si>
    <t>(주)동양</t>
  </si>
  <si>
    <t>이정희</t>
  </si>
  <si>
    <t>055-333-2211</t>
  </si>
  <si>
    <t>https://rnr.surveybox.kr/?pid=S16269h8ufyh&amp;grpid=list&amp;resid=7380&amp;fwid=S16269h8ufyhz56yr</t>
  </si>
  <si>
    <t>(주)동희정공</t>
  </si>
  <si>
    <t>동희정공</t>
  </si>
  <si>
    <t>이동호,이태희,박주은,안정모</t>
  </si>
  <si>
    <t>031-681-0844</t>
  </si>
  <si>
    <t>경상남도 양산시 소주공단1길 41 (주남동)</t>
  </si>
  <si>
    <t>https://rnr.surveybox.kr/?pid=S16269h8ufyh&amp;grpid=list&amp;resid=7381&amp;fwid=S16269h8ufyhz56yr</t>
  </si>
  <si>
    <t>한국무브넥스(주)</t>
  </si>
  <si>
    <t>한국무브넥스</t>
  </si>
  <si>
    <t>프랜지의 제조 및 판매업</t>
  </si>
  <si>
    <t>052-233-5511</t>
  </si>
  <si>
    <t>울산 동구 미포1길 2 (동부동)</t>
  </si>
  <si>
    <t>https://rnr.surveybox.kr/?pid=S16269h8ufyh&amp;grpid=list&amp;resid=7384&amp;fwid=S16269h8ufyhz56yr</t>
  </si>
  <si>
    <t>우영산업</t>
  </si>
  <si>
    <t>041-585-4488</t>
  </si>
  <si>
    <t>충남 천안시 서북구 2공단8길 1 (차암동)</t>
  </si>
  <si>
    <t>toilet8793@wooyoung-ind.co.kr</t>
  </si>
  <si>
    <t>수출액수치는 모름</t>
  </si>
  <si>
    <t>https://rnr.surveybox.kr/?pid=S16269h8ufyh&amp;grpid=list&amp;resid=24610&amp;fwid=S16269h8ufyhz56yr</t>
  </si>
  <si>
    <t>정화의료재단</t>
  </si>
  <si>
    <t>김남희</t>
  </si>
  <si>
    <t>의료 기관의 설치 운영</t>
  </si>
  <si>
    <t>051-664-4000</t>
  </si>
  <si>
    <t>부산광역시 동구 중앙대로 401 (좌천동)</t>
  </si>
  <si>
    <t>ebongseng@bsmh.or.kr</t>
  </si>
  <si>
    <t>김상호</t>
  </si>
  <si>
    <t>자동차부품 조립업</t>
  </si>
  <si>
    <t>이선정</t>
  </si>
  <si>
    <t>https://rnr.surveybox.kr/?pid=S16269h8ufyh&amp;grpid=list&amp;resid=7394&amp;fwid=S16269h8ufyhz56yr</t>
  </si>
  <si>
    <t>(주)대유이피</t>
  </si>
  <si>
    <t>대유이피</t>
  </si>
  <si>
    <t>이석근,양찬유</t>
  </si>
  <si>
    <t>010-4968-2006</t>
  </si>
  <si>
    <t>부산광역시 기장군 장안읍 장안산단7로 82 (반룡리)</t>
  </si>
  <si>
    <t>https://rnr.surveybox.kr/?pid=S16269h8ufyh&amp;grpid=list&amp;resid=22612&amp;fwid=S16269h8ufyhz56yr</t>
  </si>
  <si>
    <t>전주시시설관리공단</t>
  </si>
  <si>
    <t>구대식</t>
  </si>
  <si>
    <t>기타사업서비스</t>
  </si>
  <si>
    <t>063-239-2500</t>
  </si>
  <si>
    <t>전라북도 전주시 완산구 백제대로 310 (중화산동2가)</t>
  </si>
  <si>
    <t>bk21heo@jjss.or.kr</t>
  </si>
  <si>
    <t>김금자</t>
  </si>
  <si>
    <t>강남욱</t>
  </si>
  <si>
    <t>김동현</t>
  </si>
  <si>
    <t>https://rnr.surveybox.kr/?pid=S16269h8ufyh&amp;grpid=list&amp;resid=7419&amp;fwid=S16269h8ufyhz56yr</t>
  </si>
  <si>
    <t>현대성우쏠라이트(주)</t>
  </si>
  <si>
    <t>현대성우쏠라이트</t>
  </si>
  <si>
    <t>이현환,박민규</t>
  </si>
  <si>
    <t>자동차 부품 제조 및 판매업 동대행업</t>
  </si>
  <si>
    <t>02-2189-5300</t>
  </si>
  <si>
    <t>서울특별시 강남구 봉은사로 609 (삼성동)</t>
  </si>
  <si>
    <t>임대업이라 상관없다고 거절</t>
  </si>
  <si>
    <t>강성욱</t>
  </si>
  <si>
    <t>https://rnr.surveybox.kr/?pid=S16269h8ufyh&amp;grpid=list&amp;resid=7431&amp;fwid=S16269h8ufyhz56yr</t>
  </si>
  <si>
    <t>현대엠시트(주)</t>
  </si>
  <si>
    <t>현대엠시트</t>
  </si>
  <si>
    <t>041-540-0754</t>
  </si>
  <si>
    <t>충남 아산시 신창면 서부북로 231 (신곡리)</t>
  </si>
  <si>
    <t>041-540-0763</t>
  </si>
  <si>
    <t>062-956-4081</t>
  </si>
  <si>
    <t>https://rnr.surveybox.kr/?pid=S16269h8ufyh&amp;grpid=list&amp;resid=7435&amp;fwid=S16269h8ufyhz56yr</t>
  </si>
  <si>
    <t>다스</t>
  </si>
  <si>
    <t>이상은,조진현</t>
  </si>
  <si>
    <t>054-770-1600</t>
  </si>
  <si>
    <t>경북 경주시 외동읍 외동농공단지길 14 (구어리)</t>
  </si>
  <si>
    <t>경영상담업</t>
  </si>
  <si>
    <t>https://rnr.surveybox.kr/?pid=S16269h8ufyh&amp;grpid=list&amp;resid=7442&amp;fwid=S16269h8ufyhz56yr</t>
  </si>
  <si>
    <t>코리아에프티(주)</t>
  </si>
  <si>
    <t>코리아에프티</t>
  </si>
  <si>
    <t>오원석,김재산</t>
  </si>
  <si>
    <t>070-7093-1500</t>
  </si>
  <si>
    <t>경기도 안성시 원곡면 섬바위길 23 (반제리)</t>
  </si>
  <si>
    <t>yrlee@kftec.com</t>
  </si>
  <si>
    <t>유승훈</t>
  </si>
  <si>
    <t>https://rnr.surveybox.kr/?pid=S16269h8ufyh&amp;grpid=list&amp;resid=7453&amp;fwid=S16269h8ufyhz56yr</t>
  </si>
  <si>
    <t>후성정공(주)</t>
  </si>
  <si>
    <t>후성정공</t>
  </si>
  <si>
    <t>이희찬</t>
  </si>
  <si>
    <t>자동차조향, 제동부품, 알루미늄압출, 단조제품</t>
  </si>
  <si>
    <t>031-352-9111</t>
  </si>
  <si>
    <t>경기 화성시 팔탄면 현대기아로 60 (노하리)</t>
  </si>
  <si>
    <t>jhkang@fpi.foosung.com</t>
  </si>
  <si>
    <t>https://rnr.surveybox.kr/?pid=S16269h8ufyh&amp;grpid=list&amp;resid=7462&amp;fwid=S16269h8ufyhz56yr</t>
  </si>
  <si>
    <t>(주)일흥</t>
  </si>
  <si>
    <t>일흥</t>
  </si>
  <si>
    <t>유용남,김상한</t>
  </si>
  <si>
    <t>031-543-9800</t>
  </si>
  <si>
    <t>경기 포천시 화합로 242 (동교동)</t>
  </si>
  <si>
    <t>ilhung@ilhung.co.kr</t>
  </si>
  <si>
    <t>이재영</t>
  </si>
  <si>
    <t>박용기</t>
  </si>
  <si>
    <t>https://rnr.surveybox.kr/?pid=S16269h8ufyh&amp;grpid=list&amp;resid=7475&amp;fwid=S16269h8ufyhz56yr</t>
  </si>
  <si>
    <t>포레시아코리아(주)</t>
  </si>
  <si>
    <t>포레시아코리아</t>
  </si>
  <si>
    <t>이상국,주현창</t>
  </si>
  <si>
    <t>031-8062-2981</t>
  </si>
  <si>
    <t>경기도 용인시 수지구 포은대로59번길 10 (상현동)</t>
  </si>
  <si>
    <t>박유미</t>
  </si>
  <si>
    <t>https://rnr.surveybox.kr/?pid=S16269h8ufyh&amp;grpid=list&amp;resid=7480&amp;fwid=S16269h8ufyhz56yr</t>
  </si>
  <si>
    <t>희성촉매(주)</t>
  </si>
  <si>
    <t>희성촉매</t>
  </si>
  <si>
    <t>최창학</t>
  </si>
  <si>
    <t>자동차촉매</t>
  </si>
  <si>
    <t>031-496-5500</t>
  </si>
  <si>
    <t>경기 시흥시 소망공원로 91 507호 (정왕동,희성촉매(주))</t>
  </si>
  <si>
    <t>jb.lee1@hscatalysts.com</t>
  </si>
  <si>
    <t>02-3709-7728</t>
  </si>
  <si>
    <t>https://rnr.surveybox.kr/?pid=S16269h8ufyh&amp;grpid=list&amp;resid=7492&amp;fwid=S16269h8ufyhz56yr</t>
  </si>
  <si>
    <t>(주)경신</t>
  </si>
  <si>
    <t>경신</t>
  </si>
  <si>
    <t>이승관,니시다미츠오,우루시바타켄이치,황정렬</t>
  </si>
  <si>
    <t>032-714-7100</t>
  </si>
  <si>
    <t>인천광역시 연수구 갯벌로 98 (송도동)</t>
  </si>
  <si>
    <t>daeil95@kyungshin.co.kr</t>
  </si>
  <si>
    <t>https://rnr.surveybox.kr/?pid=S16269h8ufyh&amp;grpid=list&amp;resid=7493&amp;fwid=S16269h8ufyhz56yr</t>
  </si>
  <si>
    <t>한일튜브(주)</t>
  </si>
  <si>
    <t>한일튜브</t>
  </si>
  <si>
    <t>이호재</t>
  </si>
  <si>
    <t>032-714-7800</t>
  </si>
  <si>
    <t>인천 서구 원전로 17 (경서동)</t>
  </si>
  <si>
    <t>jinmokang@haniltube.co.kr</t>
  </si>
  <si>
    <t>장재호</t>
  </si>
  <si>
    <t>자동차용 신품 의자 제조업</t>
  </si>
  <si>
    <t>송영호</t>
  </si>
  <si>
    <t>박장식</t>
  </si>
  <si>
    <t>https://rnr.surveybox.kr/?pid=S16269h8ufyh&amp;grpid=list&amp;resid=7506&amp;fwid=S16269h8ufyhz56yr</t>
  </si>
  <si>
    <t>에이치엘클레무브(주)</t>
  </si>
  <si>
    <t>에이치엘클레무브</t>
  </si>
  <si>
    <t>윤팔주</t>
  </si>
  <si>
    <t>자동차 부품 개발 빛 생산</t>
  </si>
  <si>
    <t>032-850-7075</t>
  </si>
  <si>
    <t>인천 연수구 하모니로 224 (송도동,,10-74)</t>
  </si>
  <si>
    <t>junhwan.choi@hlcompany.com</t>
  </si>
  <si>
    <t>032-850-7033/</t>
  </si>
  <si>
    <t>(주)성진이제닉</t>
  </si>
  <si>
    <t>변영광</t>
  </si>
  <si>
    <t>이재익</t>
  </si>
  <si>
    <t>https://rnr.surveybox.kr/?pid=S16269h8ufyh&amp;grpid=list&amp;resid=7510&amp;fwid=S16269h8ufyhz56yr</t>
  </si>
  <si>
    <t>엘지마그나이파워트레인(주)</t>
  </si>
  <si>
    <t>엘지마그나이파워트레인</t>
  </si>
  <si>
    <t>정원석</t>
  </si>
  <si>
    <t>전기차부품</t>
  </si>
  <si>
    <t>032-723-1114</t>
  </si>
  <si>
    <t>인천 서구 경명대로 322 (경서동,엘지전자 인천캠퍼스)</t>
  </si>
  <si>
    <t>대구광역시 달서구 달서대로91길 74 (호산동)</t>
  </si>
  <si>
    <t>김선우</t>
  </si>
  <si>
    <t>(주)오션테크</t>
  </si>
  <si>
    <t>김남수</t>
  </si>
  <si>
    <t>https://rnr.surveybox.kr/?pid=S16269h8ufyh&amp;grpid=list&amp;resid=7530&amp;fwid=S16269h8ufyhz56yr</t>
  </si>
  <si>
    <t>(주)유라코퍼레이션</t>
  </si>
  <si>
    <t>유라코퍼레이션</t>
  </si>
  <si>
    <t>070-7878-1316</t>
  </si>
  <si>
    <t>경기 성남시 분당구 판교로 308 (삼평동)</t>
  </si>
  <si>
    <t>ejyo2366@yura.co.kr</t>
  </si>
  <si>
    <t>김성근</t>
  </si>
  <si>
    <t>김혜삼</t>
  </si>
  <si>
    <t>https://rnr.surveybox.kr/?pid=S16269h8ufyh&amp;grpid=list&amp;resid=7534&amp;fwid=S16269h8ufyhz56yr</t>
  </si>
  <si>
    <t>(주)화승알앤에이</t>
  </si>
  <si>
    <t>화승알앤에이</t>
  </si>
  <si>
    <t>자동차부품, 산업용고무제품</t>
  </si>
  <si>
    <t>010-7313-0897</t>
  </si>
  <si>
    <t>경상남도 양산시 충렬로 61 (교동)</t>
  </si>
  <si>
    <t>https://rnr.surveybox.kr/?pid=S16269h8ufyh&amp;grpid=list&amp;resid=15286&amp;fwid=S16269h8ufyhz56yr</t>
  </si>
  <si>
    <t>전북대학교병원</t>
  </si>
  <si>
    <t>유희철</t>
  </si>
  <si>
    <t>063-250-1023</t>
  </si>
  <si>
    <t>전북 전주시 덕진구 건지로 20 (금암동)</t>
  </si>
  <si>
    <t>26443@jbuh.co.kr</t>
  </si>
  <si>
    <t>https://rnr.surveybox.kr/?pid=S16269h8ufyh&amp;grpid=list&amp;resid=7538&amp;fwid=S16269h8ufyhz56yr</t>
  </si>
  <si>
    <t>(주)진합</t>
  </si>
  <si>
    <t>진합</t>
  </si>
  <si>
    <t>김용칠,이원준</t>
  </si>
  <si>
    <t>자동차용부품(볼트 외)</t>
  </si>
  <si>
    <t>070-7430-1710</t>
  </si>
  <si>
    <t>대전광역시 대덕구 문평서로 42 (문평동)</t>
  </si>
  <si>
    <t>충청남도 예산군 신암면 오신로 927-14 (용궁리)</t>
  </si>
  <si>
    <t>https://rnr.surveybox.kr/?pid=S16269h8ufyh&amp;grpid=list&amp;resid=7551&amp;fwid=S16269h8ufyhz56yr</t>
  </si>
  <si>
    <t>디와이오토(주)</t>
  </si>
  <si>
    <t>디와이오토</t>
  </si>
  <si>
    <t>임연찬</t>
  </si>
  <si>
    <t>041-536-7222</t>
  </si>
  <si>
    <t>충남 아산시 도고면 도고면로 48-23 (신언리)</t>
  </si>
  <si>
    <t>https://rnr.surveybox.kr/?pid=S16269h8ufyh&amp;grpid=list&amp;resid=7554&amp;fwid=S16269h8ufyhz56yr</t>
  </si>
  <si>
    <t>로버트보쉬코리아(유)</t>
  </si>
  <si>
    <t>로버트보쉬코리아</t>
  </si>
  <si>
    <t>드리야카알렉산더,박철영</t>
  </si>
  <si>
    <t>자동차부품 제조, 전동공구 판매, 기술연구용역 외</t>
  </si>
  <si>
    <t>031-270-4120</t>
  </si>
  <si>
    <t>대전 대덕구 신일서로 5 (신일동)</t>
  </si>
  <si>
    <t>심상윤</t>
  </si>
  <si>
    <t>김정하</t>
  </si>
  <si>
    <t>자동차 부품 생산업</t>
  </si>
  <si>
    <t>https://rnr.surveybox.kr/?pid=S16269h8ufyh&amp;grpid=list&amp;resid=7573&amp;fwid=S16269h8ufyhz56yr</t>
  </si>
  <si>
    <t>(주)금호에이치티</t>
  </si>
  <si>
    <t>금호에이치티</t>
  </si>
  <si>
    <t>김두인,김진곤</t>
  </si>
  <si>
    <t>자동차용전구류[LED Module 등]</t>
  </si>
  <si>
    <t>061-390-8056</t>
  </si>
  <si>
    <t>광주 광산구 용아로 717 (오선동)</t>
  </si>
  <si>
    <t>임근호</t>
  </si>
  <si>
    <t>이용주</t>
  </si>
  <si>
    <t>황보환</t>
  </si>
  <si>
    <t>https://rnr.surveybox.kr/?pid=S16269h8ufyh&amp;grpid=list&amp;resid=7585&amp;fwid=S16269h8ufyhz56yr</t>
  </si>
  <si>
    <t>이래에이엠에스(주)</t>
  </si>
  <si>
    <t>이래에이엠에스</t>
  </si>
  <si>
    <t>자동차부품 제조업, 일반기, 자동차A/M용품</t>
  </si>
  <si>
    <t>010-5208-5449</t>
  </si>
  <si>
    <t>대구광역시 달성군 논공읍 논공로 664 (북리)</t>
  </si>
  <si>
    <t>https://rnr.surveybox.kr/?pid=S16269h8ufyh&amp;grpid=list&amp;resid=24657&amp;fwid=S16269h8ufyhz56yr</t>
  </si>
  <si>
    <t>전라북도군산의료원</t>
  </si>
  <si>
    <t>김경숙,조준필</t>
  </si>
  <si>
    <t>지역주민의 진료사업(양,한방의료기관)</t>
  </si>
  <si>
    <t>063-472-5000</t>
  </si>
  <si>
    <t>전북 군산시 의료원로 27 (지곡동)</t>
  </si>
  <si>
    <t>10500123@gunmed.or.kr</t>
  </si>
  <si>
    <t>상담원 연결 0번</t>
  </si>
  <si>
    <t>김도형</t>
  </si>
  <si>
    <t>박철</t>
  </si>
  <si>
    <t>https://rnr.surveybox.kr/?pid=S16269h8ufyh&amp;grpid=list&amp;resid=15285&amp;fwid=S16269h8ufyhz56yr</t>
  </si>
  <si>
    <t>전남대학교병원</t>
  </si>
  <si>
    <t>안영근</t>
  </si>
  <si>
    <t>전남대학교 의학, 치의학, 간호학, 약학등 (이하 "의학계"라 한다)</t>
  </si>
  <si>
    <t>062-220-5063</t>
  </si>
  <si>
    <t>광주 동구 제봉로 42 (학동)</t>
  </si>
  <si>
    <t>dm00585@cnuh.com</t>
  </si>
  <si>
    <t>https://rnr.surveybox.kr/?pid=S16269h8ufyh&amp;grpid=list&amp;resid=7602&amp;fwid=S16269h8ufyhz56yr</t>
  </si>
  <si>
    <t>(주)베어링아트</t>
  </si>
  <si>
    <t>베어링아트</t>
  </si>
  <si>
    <t>송영수</t>
  </si>
  <si>
    <t>02-2192-9881</t>
  </si>
  <si>
    <t>경북 경주시 현곡면 안현로 310 (라원리)</t>
  </si>
  <si>
    <t>바빠서 거절</t>
  </si>
  <si>
    <t>https://rnr.surveybox.kr/?pid=S16269h8ufyh&amp;grpid=list&amp;resid=7605&amp;fwid=S16269h8ufyhz56yr</t>
  </si>
  <si>
    <t>한국에스케이에프씰(주)</t>
  </si>
  <si>
    <t>한국에스케이에프씰</t>
  </si>
  <si>
    <t>토마스프뢰스트,허용수</t>
  </si>
  <si>
    <t>오일씰</t>
  </si>
  <si>
    <t>053-615-1004</t>
  </si>
  <si>
    <t>대구광역시 달성군 논공읍 논공중앙로45길 40 (북리)</t>
  </si>
  <si>
    <t>https://rnr.surveybox.kr/?pid=S16269h8ufyh&amp;grpid=list&amp;resid=7608&amp;fwid=S16269h8ufyhz56yr</t>
  </si>
  <si>
    <t>(주)카펙발레오</t>
  </si>
  <si>
    <t>카펙발레오</t>
  </si>
  <si>
    <t>에릭발리베,신순철</t>
  </si>
  <si>
    <t>자동차 부품, 변속장치</t>
  </si>
  <si>
    <t>053-260-3013</t>
  </si>
  <si>
    <t>대구 달서구 호산동로 113 (호산동)</t>
  </si>
  <si>
    <t>https://rnr.surveybox.kr/?pid=S16269h8ufyh&amp;grpid=list&amp;resid=7615&amp;fwid=S16269h8ufyhz56yr</t>
  </si>
  <si>
    <t>평화산업(주)</t>
  </si>
  <si>
    <t>평화산업</t>
  </si>
  <si>
    <t>황순용,김주영</t>
  </si>
  <si>
    <t>자동차 호스제품, 자동차 방진제품, 특수차량용 부품</t>
  </si>
  <si>
    <t>053-610-7000</t>
  </si>
  <si>
    <t>대구 달성군 논공읍 논공로 597 (본리리)</t>
  </si>
  <si>
    <t>snghs0806@ph.co.kr</t>
  </si>
  <si>
    <t>그 외 자동차용 신품 부품 제조업</t>
  </si>
  <si>
    <t>1. 자동차 부품 제조업</t>
  </si>
  <si>
    <t>https://rnr.surveybox.kr/?pid=S16269h8ufyh&amp;grpid=list&amp;resid=7629&amp;fwid=S16269h8ufyhz56yr</t>
  </si>
  <si>
    <t>(주)유니크</t>
  </si>
  <si>
    <t>유니크</t>
  </si>
  <si>
    <t>안정구,안영구</t>
  </si>
  <si>
    <t>055-340-2000</t>
  </si>
  <si>
    <t>경남 김해시 진영읍 서부로179번길 90 (죽곡리)</t>
  </si>
  <si>
    <t>자리에 안계셔서 다음주에 연락달라고함</t>
  </si>
  <si>
    <t>김병준</t>
  </si>
  <si>
    <t>https://rnr.surveybox.kr/?pid=S16269h8ufyh&amp;grpid=list&amp;resid=7644&amp;fwid=S16269h8ufyhz56yr</t>
  </si>
  <si>
    <t>덴소코리아(주)</t>
  </si>
  <si>
    <t>덴소코리아</t>
  </si>
  <si>
    <t>온다요시노리</t>
  </si>
  <si>
    <t>055-220-9311</t>
  </si>
  <si>
    <t>경남 창원시 마산합포구 첨단산업로 3 (우산동)</t>
  </si>
  <si>
    <t>https://rnr.surveybox.kr/?pid=S16269h8ufyh&amp;grpid=list&amp;resid=24349&amp;fwid=S16269h8ufyhz56yr</t>
  </si>
  <si>
    <t>재인지엔에스(주)</t>
  </si>
  <si>
    <t>재인지엔에스</t>
  </si>
  <si>
    <t>장종구</t>
  </si>
  <si>
    <t>인력도급업</t>
  </si>
  <si>
    <t>02-3476-6534</t>
  </si>
  <si>
    <t>서울특별시 서초구 서초중앙로29길 12 2층 (반포동,화빌딩)</t>
  </si>
  <si>
    <t>이민수</t>
  </si>
  <si>
    <t>김범수</t>
  </si>
  <si>
    <t>서범수</t>
  </si>
  <si>
    <t>(주)경원테크</t>
  </si>
  <si>
    <t>(주)유니</t>
  </si>
  <si>
    <t>https://rnr.surveybox.kr/?pid=S16269h8ufyh&amp;grpid=list&amp;resid=7659&amp;fwid=S16269h8ufyhz56yr</t>
  </si>
  <si>
    <t>세종공업(주)</t>
  </si>
  <si>
    <t>세종공업</t>
  </si>
  <si>
    <t>김익석,최정연</t>
  </si>
  <si>
    <t>자동차 부품(배기 매니폴드, 가변 소음기 등)</t>
  </si>
  <si>
    <t>031-219-9979</t>
  </si>
  <si>
    <t>울산광역시 북구 효자로 82 (효문동)</t>
  </si>
  <si>
    <t>sjj926@sjku.co.kr</t>
  </si>
  <si>
    <t>https://rnr.surveybox.kr/?pid=S16269h8ufyh&amp;grpid=list&amp;resid=7661&amp;fwid=S16269h8ufyhz56yr</t>
  </si>
  <si>
    <t>(주)디아이씨</t>
  </si>
  <si>
    <t>디아이씨</t>
  </si>
  <si>
    <t>052-255-0594</t>
  </si>
  <si>
    <t>울산광역시 울주군 두동면 봉계농공길 8 (봉계리)</t>
  </si>
  <si>
    <t>kshchange@dicorp.co.kr</t>
  </si>
  <si>
    <t>https://rnr.surveybox.kr/?pid=S16269h8ufyh&amp;grpid=list&amp;resid=7663&amp;fwid=S16269h8ufyhz56yr</t>
  </si>
  <si>
    <t>정명산업(주)</t>
  </si>
  <si>
    <t>정명산업</t>
  </si>
  <si>
    <t>052-294-8661</t>
  </si>
  <si>
    <t>울산 북구 모듈화산업로 14 (효문동)</t>
  </si>
  <si>
    <t>jmgbm@jungmyung.co.kr</t>
  </si>
  <si>
    <t>이호철</t>
  </si>
  <si>
    <t>https://rnr.surveybox.kr/?pid=S16269h8ufyh&amp;grpid=list&amp;resid=7674&amp;fwid=S16269h8ufyhz56yr</t>
  </si>
  <si>
    <t>광진산업</t>
  </si>
  <si>
    <t>권택성</t>
  </si>
  <si>
    <t>055-282-3755</t>
  </si>
  <si>
    <t>경상남도 창원시 성산구 성산패총로 107 (성산동)</t>
  </si>
  <si>
    <t>https://rnr.surveybox.kr/?pid=S16269h8ufyh&amp;grpid=list&amp;resid=7680&amp;fwid=S16269h8ufyhz56yr</t>
  </si>
  <si>
    <t>엘에스오토모티브테크놀로지스(주)</t>
  </si>
  <si>
    <t>엘에스오토모티브테크놀로지스</t>
  </si>
  <si>
    <t>엄정우</t>
  </si>
  <si>
    <t>031-5177-1749</t>
  </si>
  <si>
    <t>경기 안양시 동안구 시민대로 260 20층 안양금융센터에이에프씨 (관양동)</t>
  </si>
  <si>
    <t>https://rnr.surveybox.kr/?pid=S16269h8ufyh&amp;grpid=list&amp;resid=7683&amp;fwid=S16269h8ufyhz56yr</t>
  </si>
  <si>
    <t>(주)다원씨엔에스</t>
  </si>
  <si>
    <t>다원씨엔에스</t>
  </si>
  <si>
    <t>이영윤</t>
  </si>
  <si>
    <t>포장도급</t>
  </si>
  <si>
    <t>02-522-2022</t>
  </si>
  <si>
    <t>서울 서초구 효령로 424 203호 (서초동,대명빌딩)</t>
  </si>
  <si>
    <t>https://rnr.surveybox.kr/?pid=S16269h8ufyh&amp;grpid=list&amp;resid=7688&amp;fwid=S16269h8ufyhz56yr</t>
  </si>
  <si>
    <t>현대성우캐스팅(주)</t>
  </si>
  <si>
    <t>현대성우캐스팅</t>
  </si>
  <si>
    <t>박민규,이현환,이수철</t>
  </si>
  <si>
    <t>자동차 엔진용 부품 제조업, 자동차 차체용 부품 제조업, 자동차용 동력전달 장치 제조업, 자동차</t>
  </si>
  <si>
    <t>02-2189-5285</t>
  </si>
  <si>
    <t>서울 강남구 봉은사로 609 (삼성동)</t>
  </si>
  <si>
    <t>js6990@swa.co.kr</t>
  </si>
  <si>
    <t>02-2189-5131</t>
  </si>
  <si>
    <t>https://rnr.surveybox.kr/?pid=S16269h8ufyh&amp;grpid=list&amp;resid=7693&amp;fwid=S16269h8ufyhz56yr</t>
  </si>
  <si>
    <t>(주)동성화인텍</t>
  </si>
  <si>
    <t>동성화인텍</t>
  </si>
  <si>
    <t>합성수지 및 기타 화학물</t>
  </si>
  <si>
    <t>051-200-4630</t>
  </si>
  <si>
    <t>부산 사하구 신산로 99 (신평동)</t>
  </si>
  <si>
    <t>경상남도 창원시 진해구 명제로 60 (원포동)</t>
  </si>
  <si>
    <t>(주)동운</t>
  </si>
  <si>
    <t>경상남도 거제시 장평3로 80 (장평동)</t>
  </si>
  <si>
    <t>영진기업(주)</t>
  </si>
  <si>
    <t>https://rnr.surveybox.kr/?pid=S16269h8ufyh&amp;grpid=list&amp;resid=7699&amp;fwid=S16269h8ufyhz56yr</t>
  </si>
  <si>
    <t>대선조선(주)</t>
  </si>
  <si>
    <t>대선조선</t>
  </si>
  <si>
    <t>윤종호</t>
  </si>
  <si>
    <t>051-419-5000</t>
  </si>
  <si>
    <t>부산 영도구 봉래나루로 254 (봉래동4가)</t>
  </si>
  <si>
    <t>경기도 성남시 분당구 판교로227번길 23 (삼평동)</t>
  </si>
  <si>
    <t>조선업</t>
  </si>
  <si>
    <t>내선0 / 부재</t>
  </si>
  <si>
    <t>선박 임가공업</t>
  </si>
  <si>
    <t>울산 남구 처용로 800 (황성동)</t>
  </si>
  <si>
    <t>전남 영암군 삼호읍 대불로 93 (용당리)</t>
  </si>
  <si>
    <t>https://rnr.surveybox.kr/?pid=S16269h8ufyh&amp;grpid=list&amp;resid=7709&amp;fwid=S16269h8ufyhz56yr</t>
  </si>
  <si>
    <t>대한조선(주)</t>
  </si>
  <si>
    <t>대한조선</t>
  </si>
  <si>
    <t>정대성</t>
  </si>
  <si>
    <t>선박의 건조</t>
  </si>
  <si>
    <t>010-2877-4315</t>
  </si>
  <si>
    <t>전남 해남군 화원면 조선소길 498 (구림리)</t>
  </si>
  <si>
    <t>울산 동구 방어진순환도로 100 (방어동)</t>
  </si>
  <si>
    <t>우신기업(주)</t>
  </si>
  <si>
    <t>선박임가공</t>
  </si>
  <si>
    <t>울산광역시 남구 처용로 800 (황성동)</t>
  </si>
  <si>
    <t>방진선</t>
  </si>
  <si>
    <t>https://rnr.surveybox.kr/?pid=S16269h8ufyh&amp;grpid=list&amp;resid=7719&amp;fwid=S16269h8ufyhz56yr</t>
  </si>
  <si>
    <t>(주)디섹티앤에스</t>
  </si>
  <si>
    <t>디섹티앤에스</t>
  </si>
  <si>
    <t>윤석용</t>
  </si>
  <si>
    <t>1. 선박건조, 개조, 수리의 검사 및 기술용역</t>
  </si>
  <si>
    <t>055-733-1115</t>
  </si>
  <si>
    <t>선박건조 및 수리판매</t>
  </si>
  <si>
    <t>경상남도 거제시 장평3로 80 삼성중공업(주)거제조선소 (장평동)</t>
  </si>
  <si>
    <t>선박건조 및 수리업</t>
  </si>
  <si>
    <t>(주)성우산업</t>
  </si>
  <si>
    <t>선박임가공업</t>
  </si>
  <si>
    <t>울산광역시 동구 방어진순환도로 1000 (전하동,현대중공업)</t>
  </si>
  <si>
    <t>(주)씨앤아이</t>
  </si>
  <si>
    <t>울산 동구 방어진순환도로 1000 (전하동)</t>
  </si>
  <si>
    <t>(주)동진</t>
  </si>
  <si>
    <t>경남 거제시 거제대로 3370 (아주동,대우조선해양)</t>
  </si>
  <si>
    <t>김광용</t>
  </si>
  <si>
    <t>경남 거제시 장평3로 80 (장평동)</t>
  </si>
  <si>
    <t>선박 구성 부분품 제조업</t>
  </si>
  <si>
    <t>(주)원테크</t>
  </si>
  <si>
    <t>055-733-5322</t>
  </si>
  <si>
    <t>경상남도 거제시 거제대로 3370 (아주동,대우조선해양)</t>
  </si>
  <si>
    <t>선박구성 부분품</t>
  </si>
  <si>
    <t>선박구성부분품 제작, 설치업</t>
  </si>
  <si>
    <t>현장환</t>
  </si>
  <si>
    <t>선박구성 부분품 제조업</t>
  </si>
  <si>
    <t>최태윤</t>
  </si>
  <si>
    <t>현재우</t>
  </si>
  <si>
    <t>(주)이수기업</t>
  </si>
  <si>
    <t>이무철</t>
  </si>
  <si>
    <t>(주)대원산업</t>
  </si>
  <si>
    <t>이상범</t>
  </si>
  <si>
    <t>전라남도 해남군 화원면 조선소길 498 (구림리)</t>
  </si>
  <si>
    <t>선박구성부분품제조업</t>
  </si>
  <si>
    <t>https://rnr.surveybox.kr/?pid=S16269h8ufyh&amp;grpid=list&amp;resid=7795&amp;fwid=S16269h8ufyhz56yr</t>
  </si>
  <si>
    <t>대양전기공업(주)</t>
  </si>
  <si>
    <t>대양전기공업</t>
  </si>
  <si>
    <t>서영우</t>
  </si>
  <si>
    <t>051-200-5331</t>
  </si>
  <si>
    <t>부산광역시 사하구 장평로 245 (신평동)</t>
  </si>
  <si>
    <t>ymyoon@daeyang.co.kr</t>
  </si>
  <si>
    <t>051-200-5324</t>
  </si>
  <si>
    <t>https://rnr.surveybox.kr/?pid=S16269h8ufyh&amp;grpid=list&amp;resid=7797&amp;fwid=S16269h8ufyhz56yr</t>
  </si>
  <si>
    <t>하이에어코리아(주)</t>
  </si>
  <si>
    <t>하이에어코리아</t>
  </si>
  <si>
    <t>김근배,김태홍</t>
  </si>
  <si>
    <t>선박용 냉동기, 공기조절시스템</t>
  </si>
  <si>
    <t>055-340-5034</t>
  </si>
  <si>
    <t>경상남도 김해시 진례면 고모로324번길 204 (담안리)</t>
  </si>
  <si>
    <t>선박 구성 부분품</t>
  </si>
  <si>
    <t>https://rnr.surveybox.kr/?pid=S16269h8ufyh&amp;grpid=list&amp;resid=7816&amp;fwid=S16269h8ufyhz56yr</t>
  </si>
  <si>
    <t>(주)세진중공업</t>
  </si>
  <si>
    <t>세진중공업</t>
  </si>
  <si>
    <t>일반철물 제조</t>
  </si>
  <si>
    <t>052-231-8000</t>
  </si>
  <si>
    <t>울산광역시 울주군 온산읍 당월로 216-18 (원산리)</t>
  </si>
  <si>
    <t>이성기</t>
  </si>
  <si>
    <t>강남구</t>
  </si>
  <si>
    <t>(주)디에이치아이</t>
  </si>
  <si>
    <t>정병철</t>
  </si>
  <si>
    <t>선박블록</t>
  </si>
  <si>
    <t>경남 거제시 거제대로 3370 (주) 내 (아주동,대우조선해양)</t>
  </si>
  <si>
    <t>선박 임가공</t>
  </si>
  <si>
    <t>김성수</t>
  </si>
  <si>
    <t>선박 및 보트 건조업</t>
  </si>
  <si>
    <t>정병주</t>
  </si>
  <si>
    <t>이상기</t>
  </si>
  <si>
    <t>선박구성품 제조업</t>
  </si>
  <si>
    <t>이종만</t>
  </si>
  <si>
    <t>김두영</t>
  </si>
  <si>
    <t>경상남도 거제시 장평3로 80 (장평동,삼성중공업내)</t>
  </si>
  <si>
    <t>선박 구성부분품 제조업.</t>
  </si>
  <si>
    <t>(주)엔에스</t>
  </si>
  <si>
    <t>김현동</t>
  </si>
  <si>
    <t>김찬익</t>
  </si>
  <si>
    <t>055-733-5297</t>
  </si>
  <si>
    <t>정일석</t>
  </si>
  <si>
    <t>선박도장</t>
  </si>
  <si>
    <t>최충식</t>
  </si>
  <si>
    <t>https://rnr.surveybox.kr/?pid=S16269h8ufyh&amp;grpid=list&amp;resid=13676&amp;fwid=S16269h8ufyhz56yr</t>
  </si>
  <si>
    <t>잡코리아(유)</t>
  </si>
  <si>
    <t>잡코리아</t>
  </si>
  <si>
    <t>윤현준</t>
  </si>
  <si>
    <t>온라인리크루팅 정보제공 외</t>
  </si>
  <si>
    <t>02-3466-5356</t>
  </si>
  <si>
    <t>서울특별시 서초구 서초대로 301 16층, 17층, 18층 (서초동,동익성봉빌딩)</t>
  </si>
  <si>
    <t>055-273-1341</t>
  </si>
  <si>
    <t>https://rnr.surveybox.kr/?pid=S16269h8ufyh&amp;grpid=list&amp;resid=7899&amp;fwid=S16269h8ufyhz56yr</t>
  </si>
  <si>
    <t>대아티아이(주)</t>
  </si>
  <si>
    <t>대아티아이</t>
  </si>
  <si>
    <t>이상백,이일수</t>
  </si>
  <si>
    <t>철도 신호 시스템</t>
  </si>
  <si>
    <t>032-680-0800</t>
  </si>
  <si>
    <t>경기 부천시 수도로 139 (내동)</t>
  </si>
  <si>
    <t>(주)에스알</t>
  </si>
  <si>
    <t>이운용</t>
  </si>
  <si>
    <t>https://rnr.surveybox.kr/?pid=S16269h8ufyh&amp;grpid=list&amp;resid=7915&amp;fwid=S16269h8ufyhz56yr</t>
  </si>
  <si>
    <t>(주)케이피항공산업</t>
  </si>
  <si>
    <t>케이피항공산업</t>
  </si>
  <si>
    <t>김종판,윤승욱</t>
  </si>
  <si>
    <t>항공기부품 및 치공구</t>
  </si>
  <si>
    <t>055-342-5746</t>
  </si>
  <si>
    <t>경남 김해시 진례면 테크노밸리로 12 (담안리)</t>
  </si>
  <si>
    <t>6일 재통화</t>
  </si>
  <si>
    <t>(주)아이엠티</t>
  </si>
  <si>
    <t>https://rnr.surveybox.kr/?pid=S16269h8ufyh&amp;grpid=list&amp;resid=7921&amp;fwid=S16269h8ufyhz56yr</t>
  </si>
  <si>
    <t>(주)쎄트렉아이</t>
  </si>
  <si>
    <t>쎄트렉아이</t>
  </si>
  <si>
    <t>김이을</t>
  </si>
  <si>
    <t>위성시스템</t>
  </si>
  <si>
    <t>042-365-7500</t>
  </si>
  <si>
    <t>대전 유성구 유성대로1628번길 21 (전민동)</t>
  </si>
  <si>
    <t>https://rnr.surveybox.kr/?pid=S16269h8ufyh&amp;grpid=list&amp;resid=7926&amp;fwid=S16269h8ufyhz56yr</t>
  </si>
  <si>
    <t>한국항공우주산업(주)</t>
  </si>
  <si>
    <t>한국항공우주산업</t>
  </si>
  <si>
    <t>강구영</t>
  </si>
  <si>
    <t>항공기 및 항공기 부품</t>
  </si>
  <si>
    <t>055-851-1174</t>
  </si>
  <si>
    <t>경남 사천시 사남면 공단1로 78 (유천리)</t>
  </si>
  <si>
    <t>055-851-1047혹은9174</t>
  </si>
  <si>
    <t>조정환</t>
  </si>
  <si>
    <t>https://rnr.surveybox.kr/?pid=S16269h8ufyh&amp;grpid=list&amp;resid=7935&amp;fwid=S16269h8ufyhz56yr</t>
  </si>
  <si>
    <t>하이즈항공(주)</t>
  </si>
  <si>
    <t>하이즈항공</t>
  </si>
  <si>
    <t>하상헌</t>
  </si>
  <si>
    <t>항공기 부품</t>
  </si>
  <si>
    <t>051-761-8723</t>
  </si>
  <si>
    <t>경남 사천시 사남면 공단5로 24 (방지리)</t>
  </si>
  <si>
    <t>항공기부품</t>
  </si>
  <si>
    <t>이상석</t>
  </si>
  <si>
    <t>https://rnr.surveybox.kr/?pid=S16269h8ufyh&amp;grpid=list&amp;resid=7945&amp;fwid=S16269h8ufyhz56yr</t>
  </si>
  <si>
    <t>(주)율곡</t>
  </si>
  <si>
    <t>율곡</t>
  </si>
  <si>
    <t>위호철</t>
  </si>
  <si>
    <t>055-957-6189</t>
  </si>
  <si>
    <t>경남 창원시 성산구 반월로 38 (양곡동)</t>
  </si>
  <si>
    <t>sjpark621@yulkok.co.kr</t>
  </si>
  <si>
    <t>055-850-0611</t>
  </si>
  <si>
    <t>https://rnr.surveybox.kr/?pid=S16269h8ufyh&amp;grpid=list&amp;resid=7958&amp;fwid=S16269h8ufyhz56yr</t>
  </si>
  <si>
    <t>켄코아에어로스페이스(주)</t>
  </si>
  <si>
    <t>켄코아에어로스페이스</t>
  </si>
  <si>
    <t>케네스민규리</t>
  </si>
  <si>
    <t>항공기부품 제조</t>
  </si>
  <si>
    <t>070-4864-2622</t>
  </si>
  <si>
    <t>경남 사천시 사남면 외국기업로 152-44 (방지리)</t>
  </si>
  <si>
    <t>hgkim@kencoa.com</t>
  </si>
  <si>
    <t>안정호</t>
  </si>
  <si>
    <t>(주)에싸</t>
  </si>
  <si>
    <t>가구</t>
  </si>
  <si>
    <t>이순종</t>
  </si>
  <si>
    <t>인테리어 설계 및 시공</t>
  </si>
  <si>
    <t>일반가구</t>
  </si>
  <si>
    <t>김상철</t>
  </si>
  <si>
    <t>김준연</t>
  </si>
  <si>
    <t>이종경</t>
  </si>
  <si>
    <t>1차 금속제품 도매업</t>
  </si>
  <si>
    <t>이연주</t>
  </si>
  <si>
    <t>https://rnr.surveybox.kr/?pid=S16269h8ufyh&amp;grpid=list&amp;resid=8047&amp;fwid=S16269h8ufyhz56yr</t>
  </si>
  <si>
    <t>엘티메탈(주)</t>
  </si>
  <si>
    <t>엘티메탈</t>
  </si>
  <si>
    <t>노석호</t>
  </si>
  <si>
    <t>도금재, Bonding Wire 외</t>
  </si>
  <si>
    <t>02-757-7181</t>
  </si>
  <si>
    <t>인천 서구 가재울로 14 (가좌동)</t>
  </si>
  <si>
    <t>김병철</t>
  </si>
  <si>
    <t>기타 악기 제조업</t>
  </si>
  <si>
    <t>운동기구</t>
  </si>
  <si>
    <t>인형 및 장난감 제조업</t>
  </si>
  <si>
    <t>최종일</t>
  </si>
  <si>
    <t>광고대행업</t>
  </si>
  <si>
    <t>https://rnr.surveybox.kr/?pid=S16269h8ufyh&amp;grpid=list&amp;resid=8089&amp;fwid=S16269h8ufyhz56yr</t>
  </si>
  <si>
    <t>(주)아트박스</t>
  </si>
  <si>
    <t>아트박스</t>
  </si>
  <si>
    <t>조석현</t>
  </si>
  <si>
    <t>문구류, 잡화, 생활용품 외</t>
  </si>
  <si>
    <t>02-520-0200</t>
  </si>
  <si>
    <t>서울 서초구 반포대로12길 41 (서초동)</t>
  </si>
  <si>
    <t>(주)대양</t>
  </si>
  <si>
    <t>https://rnr.surveybox.kr/?pid=S16269h8ufyh&amp;grpid=list&amp;resid=8097&amp;fwid=S16269h8ufyhz56yr</t>
  </si>
  <si>
    <t>(주)에스피네이처</t>
  </si>
  <si>
    <t>에스피네이처</t>
  </si>
  <si>
    <t>국만호,김항섭,이병훈</t>
  </si>
  <si>
    <t>레미콘, 골재, 분체</t>
  </si>
  <si>
    <t>031-512-0001</t>
  </si>
  <si>
    <t>경상북도 포항시 남구 서원재로 66 (호동)</t>
  </si>
  <si>
    <t>https://rnr.surveybox.kr/?pid=S16269h8ufyh&amp;grpid=list&amp;resid=8098&amp;fwid=S16269h8ufyhz56yr</t>
  </si>
  <si>
    <t>와이케이케이한국(주)</t>
  </si>
  <si>
    <t>와이케이케이한국</t>
  </si>
  <si>
    <t>이즈미츠요시</t>
  </si>
  <si>
    <t>지퍼</t>
  </si>
  <si>
    <t>02-3705-7900</t>
  </si>
  <si>
    <t>서울특별시 서초구 방배천로 91 7층, 8층 (방배동,구산타워)</t>
  </si>
  <si>
    <t>seulhee_lee@ykk.com</t>
  </si>
  <si>
    <t>내선7(경리재무)</t>
  </si>
  <si>
    <t>유재호</t>
  </si>
  <si>
    <t>이덕호</t>
  </si>
  <si>
    <t>태영산업(주)</t>
  </si>
  <si>
    <t>식품제조가공업</t>
  </si>
  <si>
    <t>강기태</t>
  </si>
  <si>
    <t>의약품, 화장품 및 비누 도매업</t>
  </si>
  <si>
    <t>https://rnr.surveybox.kr/?pid=S16269h8ufyh&amp;grpid=list&amp;resid=8119&amp;fwid=S16269h8ufyhz56yr</t>
  </si>
  <si>
    <t>대웅</t>
  </si>
  <si>
    <t>윤재춘</t>
  </si>
  <si>
    <t>02-2190-6969</t>
  </si>
  <si>
    <t>경기 성남시 중원구 갈마치로 244 (상대원동)</t>
  </si>
  <si>
    <t>2220485@daewoong.co.kr</t>
  </si>
  <si>
    <t>전영만</t>
  </si>
  <si>
    <t>박향진</t>
  </si>
  <si>
    <t>https://rnr.surveybox.kr/?pid=S16269h8ufyh&amp;grpid=list&amp;resid=21335&amp;fwid=S16269h8ufyhz56yr</t>
  </si>
  <si>
    <t>자일대우버스(주)</t>
  </si>
  <si>
    <t>자일대우버스</t>
  </si>
  <si>
    <t>백성학</t>
  </si>
  <si>
    <t>영리를 목적으로 각종 자동차 및 중기와 동부품의 제조, 조립</t>
  </si>
  <si>
    <t>032-680-6618</t>
  </si>
  <si>
    <t>https://rnr.surveybox.kr/?pid=S16269h8ufyh&amp;grpid=list&amp;resid=8140&amp;fwid=S16269h8ufyhz56yr</t>
  </si>
  <si>
    <t>(주)에너넷</t>
  </si>
  <si>
    <t>에너넷</t>
  </si>
  <si>
    <t>신승업</t>
  </si>
  <si>
    <t>도시가스 점검 및 검침(서비스), 전기차충전업(전기판매)</t>
  </si>
  <si>
    <t>042-478-6697</t>
  </si>
  <si>
    <t>대전광역시 유성구 대덕대로 582 201호 (도룡동,옥토빌딩)</t>
  </si>
  <si>
    <t>https://rnr.surveybox.kr/?pid=S16269h8ufyh&amp;grpid=list&amp;resid=8141&amp;fwid=S16269h8ufyhz56yr</t>
  </si>
  <si>
    <t>나래에너지서비스(주)</t>
  </si>
  <si>
    <t>나래에너지서비스</t>
  </si>
  <si>
    <t>한수미,김봉진</t>
  </si>
  <si>
    <t>전기, 열 에너지</t>
  </si>
  <si>
    <t>02-6477-7726</t>
  </si>
  <si>
    <t>경기도 하남시 위례대로4길 29 (학암동)</t>
  </si>
  <si>
    <t>woonsh824@sk.com</t>
  </si>
  <si>
    <t>https://rnr.surveybox.kr/?pid=S16269h8ufyh&amp;grpid=list&amp;resid=9097&amp;fwid=S16269h8ufyhz56yr</t>
  </si>
  <si>
    <t>일진종합전설(주)</t>
  </si>
  <si>
    <t>일진종합전설</t>
  </si>
  <si>
    <t>이종웅,임형근</t>
  </si>
  <si>
    <t>FED 전기공사, 원자력 전기공사 외</t>
  </si>
  <si>
    <t>02-452-8140</t>
  </si>
  <si>
    <t>경기도 광주시 남한산성면 오전길 5 (오전리)</t>
  </si>
  <si>
    <t>지원 필요없음</t>
  </si>
  <si>
    <t>https://rnr.surveybox.kr/?pid=S16269h8ufyh&amp;grpid=list&amp;resid=24738&amp;fwid=S16269h8ufyhz56yr</t>
  </si>
  <si>
    <t>일송학원</t>
  </si>
  <si>
    <t>윤대원</t>
  </si>
  <si>
    <t>유아교육 및 고등교육을 실시</t>
  </si>
  <si>
    <t>02-2629-1242</t>
  </si>
  <si>
    <t>서울특별시 영등포구 버드나루로 155 (영등포동8가)</t>
  </si>
  <si>
    <t>jjbo0303@hallym.or.kr</t>
  </si>
  <si>
    <t>https://rnr.surveybox.kr/?pid=S16269h8ufyh&amp;grpid=list&amp;resid=8148&amp;fwid=S16269h8ufyhz56yr</t>
  </si>
  <si>
    <t>에스케이이엔에스(주)</t>
  </si>
  <si>
    <t>에스케이이엔에스</t>
  </si>
  <si>
    <t>추형욱</t>
  </si>
  <si>
    <t>가스 전기 난방 제조및공급업</t>
  </si>
  <si>
    <t>02-2121-3373</t>
  </si>
  <si>
    <t>김영문</t>
  </si>
  <si>
    <t>박현철</t>
  </si>
  <si>
    <t>권오현</t>
  </si>
  <si>
    <t>이승구</t>
  </si>
  <si>
    <t>정승일</t>
  </si>
  <si>
    <t>https://rnr.surveybox.kr/?pid=S16269h8ufyh&amp;grpid=list&amp;resid=24672&amp;fwid=S16269h8ufyhz56yr</t>
  </si>
  <si>
    <t>인화재단한국병원</t>
  </si>
  <si>
    <t>송재승</t>
  </si>
  <si>
    <t>의료기관의 설치 운영</t>
  </si>
  <si>
    <t>043-222-7000</t>
  </si>
  <si>
    <t>충북 청주시 상당구 단재로 106 (영운동)</t>
  </si>
  <si>
    <t>hk6170@hanmail.net</t>
  </si>
  <si>
    <t>경기도 성남시 분당구 판교역로241번길 20 3층 (삼평동,미래에셋타워)</t>
  </si>
  <si>
    <t>https://rnr.surveybox.kr/?pid=S16269h8ufyh&amp;grpid=list&amp;resid=24739&amp;fwid=S16269h8ufyhz56yr</t>
  </si>
  <si>
    <t>인하대학교의과대학부속병원</t>
  </si>
  <si>
    <t>이택</t>
  </si>
  <si>
    <t>의료서비스</t>
  </si>
  <si>
    <t>032-890-2854</t>
  </si>
  <si>
    <t>인천 중구 인항로 27 (신흥동3가)</t>
  </si>
  <si>
    <t>전동수</t>
  </si>
  <si>
    <t>조승호</t>
  </si>
  <si>
    <t>김정현</t>
  </si>
  <si>
    <t>https://rnr.surveybox.kr/?pid=S16269h8ufyh&amp;grpid=list&amp;resid=8178&amp;fwid=S16269h8ufyhz56yr</t>
  </si>
  <si>
    <t>두산퓨얼셀(주)</t>
  </si>
  <si>
    <t>두산퓨얼셀</t>
  </si>
  <si>
    <t>정형락,제후석</t>
  </si>
  <si>
    <t>연료전지 및 신재생에너지 사업, 설비의 개발, 제조, 판매, 서비스업</t>
  </si>
  <si>
    <t>02-3398-3808</t>
  </si>
  <si>
    <t>전북 익산시 석암로7길 100 (팔봉동)</t>
  </si>
  <si>
    <t>전기공사업</t>
  </si>
  <si>
    <t>https://rnr.surveybox.kr/?pid=S16269h8ufyh&amp;grpid=list&amp;resid=8184&amp;fwid=S16269h8ufyhz56yr</t>
  </si>
  <si>
    <t>서울도시가스(주)</t>
  </si>
  <si>
    <t>서울도시가스</t>
  </si>
  <si>
    <t>박근원,김진철</t>
  </si>
  <si>
    <t>도시가스의 제조 공급, 설비업</t>
  </si>
  <si>
    <t>서울 강서구 공항대로 607 (염창동)</t>
  </si>
  <si>
    <t>도시가스 콜센터 연결</t>
  </si>
  <si>
    <t>https://rnr.surveybox.kr/?pid=S16269h8ufyh&amp;grpid=list&amp;resid=8187&amp;fwid=S16269h8ufyhz56yr</t>
  </si>
  <si>
    <t>코원에너지서비스(주)</t>
  </si>
  <si>
    <t>코원에너지서비스</t>
  </si>
  <si>
    <t>일반도시가스사업</t>
  </si>
  <si>
    <t>02-3410-8000</t>
  </si>
  <si>
    <t>서울 강남구 남부순환로 3165 (대치동)</t>
  </si>
  <si>
    <t>고객센터로 연결</t>
  </si>
  <si>
    <t>https://rnr.surveybox.kr/?pid=S16269h8ufyh&amp;grpid=list&amp;resid=8189&amp;fwid=S16269h8ufyhz56yr</t>
  </si>
  <si>
    <t>한국발전기술(주)</t>
  </si>
  <si>
    <t>한국발전기술</t>
  </si>
  <si>
    <t>박영진</t>
  </si>
  <si>
    <t>여수집단에너지사업 시설의 오앤엠 사업</t>
  </si>
  <si>
    <t>02-788-8304</t>
  </si>
  <si>
    <t>서울특별시 영등포구 여의대로 24 34층 (여의도동,전국경제인연합회회관)</t>
  </si>
  <si>
    <t>전화변경 변경</t>
  </si>
  <si>
    <t>https://rnr.surveybox.kr/?pid=S16269h8ufyh&amp;grpid=list&amp;resid=24480&amp;fwid=S16269h8ufyhz56yr</t>
  </si>
  <si>
    <t>인하대학교산학협력단</t>
  </si>
  <si>
    <t>김주형</t>
  </si>
  <si>
    <t>학술용역 및 연구개발</t>
  </si>
  <si>
    <t>032-860-7182</t>
  </si>
  <si>
    <t>인천광역시 미추홀구 인하로 100 (용현동,인하대학교)</t>
  </si>
  <si>
    <t>정진혁</t>
  </si>
  <si>
    <t>https://rnr.surveybox.kr/?pid=S16269h8ufyh&amp;grpid=list&amp;resid=8192&amp;fwid=S16269h8ufyhz56yr</t>
  </si>
  <si>
    <t>(주)경동도시가스</t>
  </si>
  <si>
    <t>경동도시가스</t>
  </si>
  <si>
    <t>나윤호,송재호</t>
  </si>
  <si>
    <t>연료용 가스 제조 및 배관공급업</t>
  </si>
  <si>
    <t>052-219-5300</t>
  </si>
  <si>
    <t>울산광역시 북구 염포로 260-10 (진장동)</t>
  </si>
  <si>
    <t>박영수</t>
  </si>
  <si>
    <t>김홍식</t>
  </si>
  <si>
    <t>https://rnr.surveybox.kr/?pid=S16269h8ufyh&amp;grpid=list&amp;resid=24708&amp;fwid=S16269h8ufyhz56yr</t>
  </si>
  <si>
    <t>인천사랑의료재단</t>
  </si>
  <si>
    <t>032-425-2001</t>
  </si>
  <si>
    <t>인천광역시 미추홀구 미추홀대로 726 (주안동)</t>
  </si>
  <si>
    <t>도시가스사업</t>
  </si>
  <si>
    <t>https://rnr.surveybox.kr/?pid=S16269h8ufyh&amp;grpid=list&amp;resid=8216&amp;fwid=S16269h8ufyhz56yr</t>
  </si>
  <si>
    <t>(주)부산도시가스</t>
  </si>
  <si>
    <t>부산도시가스</t>
  </si>
  <si>
    <t>문상학</t>
  </si>
  <si>
    <t>가스 부산물의 제조 가공 또는 판매업</t>
  </si>
  <si>
    <t>051-607-1178</t>
  </si>
  <si>
    <t>부산 수영구 황령대로 513 (남천동)</t>
  </si>
  <si>
    <t>https://rnr.surveybox.kr/?pid=S16269h8ufyh&amp;grpid=list&amp;resid=8217&amp;fwid=S16269h8ufyhz56yr</t>
  </si>
  <si>
    <t>(주)예스코</t>
  </si>
  <si>
    <t>예스코</t>
  </si>
  <si>
    <t>정창시</t>
  </si>
  <si>
    <t>02-2210-7393</t>
  </si>
  <si>
    <t>서울특별시 성동구 자동차시장길 23 (용답동)</t>
  </si>
  <si>
    <t>정용기</t>
  </si>
  <si>
    <t>https://rnr.surveybox.kr/?pid=S16269h8ufyh&amp;grpid=list&amp;resid=8224&amp;fwid=S16269h8ufyhz56yr</t>
  </si>
  <si>
    <t>(주)지에스이앤알</t>
  </si>
  <si>
    <t>지에스이앤알</t>
  </si>
  <si>
    <t>김석환</t>
  </si>
  <si>
    <t>집단에너지 태양광에너지 풍력에너지 가스에너지등의 생산 수송분배</t>
  </si>
  <si>
    <t>031-363-3550</t>
  </si>
  <si>
    <t>경기도 안산시 단원구 해안로 404 (초지동)</t>
  </si>
  <si>
    <t>https://rnr.surveybox.kr/?pid=S16269h8ufyh&amp;grpid=list&amp;resid=8231&amp;fwid=S16269h8ufyhz56yr</t>
  </si>
  <si>
    <t>베올리아산업개발코리아(주)</t>
  </si>
  <si>
    <t>베올리아산업개발코리아</t>
  </si>
  <si>
    <t>산업용수공급 및 수처리서비스</t>
  </si>
  <si>
    <t>02-6323-2971</t>
  </si>
  <si>
    <t>서울 중구 청계천로 100 동관 16층 (수표동,시그니쳐타워)</t>
  </si>
  <si>
    <t>https://rnr.surveybox.kr/?pid=S16269h8ufyh&amp;grpid=list&amp;resid=8233&amp;fwid=S16269h8ufyhz56yr</t>
  </si>
  <si>
    <t>브니엘네이처(주)</t>
  </si>
  <si>
    <t>브니엘네이처</t>
  </si>
  <si>
    <t>박정호,이주필</t>
  </si>
  <si>
    <t>오수처리시설 설계 시공업</t>
  </si>
  <si>
    <t>032-566-0010</t>
  </si>
  <si>
    <t>인천광역시 서구 원당대로 841 6층 (원당동,골든벨프라자)</t>
  </si>
  <si>
    <t>https://rnr.surveybox.kr/?pid=S16269h8ufyh&amp;grpid=list&amp;resid=8237&amp;fwid=S16269h8ufyhz56yr</t>
  </si>
  <si>
    <t>(주)테크로스환경서비스</t>
  </si>
  <si>
    <t>테크로스환경서비스</t>
  </si>
  <si>
    <t>김정철</t>
  </si>
  <si>
    <t>하수처리시설의 관리, 운영, 시운전, 보수업</t>
  </si>
  <si>
    <t>032-680-0500</t>
  </si>
  <si>
    <t>경기도 부천시 도약로 261 B동 1105호 (도당동,부천대우테크노파크)</t>
  </si>
  <si>
    <t>https://rnr.surveybox.kr/?pid=S16269h8ufyh&amp;grpid=list&amp;resid=8240&amp;fwid=S16269h8ufyhz56yr</t>
  </si>
  <si>
    <t>환경시설관리(주)</t>
  </si>
  <si>
    <t>환경시설관리</t>
  </si>
  <si>
    <t>권지훈</t>
  </si>
  <si>
    <t>환경시설수탁운영</t>
  </si>
  <si>
    <t>031-8091-2033</t>
  </si>
  <si>
    <t>경기 안양시 만안구 일직로 88 (석수동,케이-타워 본관)</t>
  </si>
  <si>
    <t>용역회사라 해당사항없음</t>
  </si>
  <si>
    <t>https://rnr.surveybox.kr/?pid=S16269h8ufyh&amp;grpid=list&amp;resid=8241&amp;fwid=S16269h8ufyhz56yr</t>
  </si>
  <si>
    <t>(유)일토씨엔엠</t>
  </si>
  <si>
    <t>일토씨엔엠</t>
  </si>
  <si>
    <t>최규연</t>
  </si>
  <si>
    <t>공공하수도관리대행업</t>
  </si>
  <si>
    <t>418-81-0971</t>
  </si>
  <si>
    <t>전라북도 군산시 조촌4길 24-4, 3층 (조촌동)</t>
  </si>
  <si>
    <t>(주)태운</t>
  </si>
  <si>
    <t>폐기물 수집, 운반, 처리 및 원료 재생업</t>
  </si>
  <si>
    <t>정재열</t>
  </si>
  <si>
    <t>문영주</t>
  </si>
  <si>
    <t>박옥남</t>
  </si>
  <si>
    <t>생활폐기물 수집운반</t>
  </si>
  <si>
    <t>김미숙</t>
  </si>
  <si>
    <t>https://rnr.surveybox.kr/?pid=S16269h8ufyh&amp;grpid=list&amp;resid=8273&amp;fwid=S16269h8ufyhz56yr</t>
  </si>
  <si>
    <t>(주)우주엔비텍</t>
  </si>
  <si>
    <t>우주엔비텍</t>
  </si>
  <si>
    <t>곽태헌</t>
  </si>
  <si>
    <t>폐기물 소각시설의 관리,운영,시운전,보수업</t>
  </si>
  <si>
    <t>02-6121-8400</t>
  </si>
  <si>
    <t>서울특별시 영등포구 당산로41길 11 E동 1505호 (당산동4가,당산에스케이브이원센터)</t>
  </si>
  <si>
    <t>해당사항 없음</t>
  </si>
  <si>
    <t>https://rnr.surveybox.kr/?pid=S16269h8ufyh&amp;grpid=list&amp;resid=8274&amp;fwid=S16269h8ufyhz56yr</t>
  </si>
  <si>
    <t>환경에너지솔루션(주)</t>
  </si>
  <si>
    <t>환경에너지솔루션</t>
  </si>
  <si>
    <t>이용현</t>
  </si>
  <si>
    <t>산업환경설비공사, 환경시설물 위탁운영, 멤브레인</t>
  </si>
  <si>
    <t>031-779-5100</t>
  </si>
  <si>
    <t>경기도 안양시 동안구 시민대로 260 6층 602호 (관양동,안양금융센터에이에프씨)</t>
  </si>
  <si>
    <t>이정식</t>
  </si>
  <si>
    <t>김용호</t>
  </si>
  <si>
    <t>박지영</t>
  </si>
  <si>
    <t>폐기물 처리업</t>
  </si>
  <si>
    <t>이민석</t>
  </si>
  <si>
    <t>축산분뇨 처리업</t>
  </si>
  <si>
    <t>https://rnr.surveybox.kr/?pid=S16269h8ufyh&amp;grpid=list&amp;resid=24586&amp;fwid=S16269h8ufyhz56yr</t>
  </si>
  <si>
    <t>인석의료재단</t>
  </si>
  <si>
    <t>김성민</t>
  </si>
  <si>
    <t>의료기관을 설치 운영</t>
  </si>
  <si>
    <t>052-255-7114</t>
  </si>
  <si>
    <t>울산광역시 남구 돋질로336번길 10 (삼산동)</t>
  </si>
  <si>
    <t>eunyang-boram@naver.com</t>
  </si>
  <si>
    <t>https://rnr.surveybox.kr/?pid=S16269h8ufyh&amp;grpid=list&amp;resid=8305&amp;fwid=S16269h8ufyhz56yr</t>
  </si>
  <si>
    <t>인선이엔티(주)</t>
  </si>
  <si>
    <t>인선이엔티</t>
  </si>
  <si>
    <t>이준길</t>
  </si>
  <si>
    <t>건설폐기물처리</t>
  </si>
  <si>
    <t>031-969-1500</t>
  </si>
  <si>
    <t>경기 고양시 일산동구 동국로 240 (식사동)</t>
  </si>
  <si>
    <t>김용남</t>
  </si>
  <si>
    <t>이강우</t>
  </si>
  <si>
    <t>건축폐기물 처리업</t>
  </si>
  <si>
    <t>문성민</t>
  </si>
  <si>
    <t>오승재</t>
  </si>
  <si>
    <t>https://rnr.surveybox.kr/?pid=S16269h8ufyh&amp;grpid=list&amp;resid=14299&amp;fwid=S16269h8ufyhz56yr</t>
  </si>
  <si>
    <t>이촌회계법인</t>
  </si>
  <si>
    <t>회계 감사</t>
  </si>
  <si>
    <t>070-7660-0677</t>
  </si>
  <si>
    <t>서울특별시 영등포구 여의나루로 60 (여의도동)</t>
  </si>
  <si>
    <t>인천광역시 남동구 남동동로34번길 25 (고잔동)</t>
  </si>
  <si>
    <t>김주엽</t>
  </si>
  <si>
    <t>김재규</t>
  </si>
  <si>
    <t>일반토목공사</t>
  </si>
  <si>
    <t>https://rnr.surveybox.kr/?pid=S16269h8ufyh&amp;grpid=list&amp;resid=8350&amp;fwid=S16269h8ufyhz56yr</t>
  </si>
  <si>
    <t>에스케이에코플랜트(주)</t>
  </si>
  <si>
    <t>에스케이에코플랜트</t>
  </si>
  <si>
    <t>박경일</t>
  </si>
  <si>
    <t>02-3499-2439</t>
  </si>
  <si>
    <t>서울특별시 종로구 율곡로2길 19 (수송동)</t>
  </si>
  <si>
    <t>전원이 꺼져있다고함</t>
  </si>
  <si>
    <t>https://rnr.surveybox.kr/?pid=S16269h8ufyh&amp;grpid=list&amp;resid=8351&amp;fwid=S16269h8ufyhz56yr</t>
  </si>
  <si>
    <t>두산건설(주)</t>
  </si>
  <si>
    <t>두산건설</t>
  </si>
  <si>
    <t>이강홍,이정환</t>
  </si>
  <si>
    <t>토목건축공사, 주택사업</t>
  </si>
  <si>
    <t>02-510-3114</t>
  </si>
  <si>
    <t>서울특별시 강남구 언주로 726 (논현동)</t>
  </si>
  <si>
    <t>전병우</t>
  </si>
  <si>
    <t>https://rnr.surveybox.kr/?pid=S16269h8ufyh&amp;grpid=list&amp;resid=8353&amp;fwid=S16269h8ufyhz56yr</t>
  </si>
  <si>
    <t>일성건설(주)</t>
  </si>
  <si>
    <t>일성건설</t>
  </si>
  <si>
    <t>유필상</t>
  </si>
  <si>
    <t>일반토목건축공사, 신제생에너지사업</t>
  </si>
  <si>
    <t>02-3271-6460</t>
  </si>
  <si>
    <t>인천 남동구 인하로507번길 80 (구월동)</t>
  </si>
  <si>
    <t>https://rnr.surveybox.kr/?pid=S16269h8ufyh&amp;grpid=list&amp;resid=8355&amp;fwid=S16269h8ufyhz56yr</t>
  </si>
  <si>
    <t>롯데건설(주)</t>
  </si>
  <si>
    <t>롯데건설</t>
  </si>
  <si>
    <t>해외건설공사의 수급 및 시공업</t>
  </si>
  <si>
    <t>02-3480-9114</t>
  </si>
  <si>
    <t>서울 서초구 잠원로14길 29 (잠원동)</t>
  </si>
  <si>
    <t>https://rnr.surveybox.kr/?pid=S16269h8ufyh&amp;grpid=list&amp;resid=8357&amp;fwid=S16269h8ufyhz56yr</t>
  </si>
  <si>
    <t>(주)케이알산업</t>
  </si>
  <si>
    <t>케이알산업</t>
  </si>
  <si>
    <t>토목건축공사 및 고속도로 휴게소, 주유소 운영</t>
  </si>
  <si>
    <t>031-639-0226</t>
  </si>
  <si>
    <t>경기 이천시 부발읍 경충대로 2042-1 (아미리)</t>
  </si>
  <si>
    <t>토목건축공사</t>
  </si>
  <si>
    <t>https://rnr.surveybox.kr/?pid=S16269h8ufyh&amp;grpid=list&amp;resid=8361&amp;fwid=S16269h8ufyhz56yr</t>
  </si>
  <si>
    <t>계룡건설산업(주)</t>
  </si>
  <si>
    <t>계룡건설산업</t>
  </si>
  <si>
    <t>한승구,오태식,윤길호</t>
  </si>
  <si>
    <t>산업환경설비공사, 토목건축공사, 조경공사</t>
  </si>
  <si>
    <t>042-480-7114</t>
  </si>
  <si>
    <t>대전광역시 서구 문정로48번길 48 (탄방동)</t>
  </si>
  <si>
    <t>토목건축공사 외</t>
  </si>
  <si>
    <t>건물건설업</t>
  </si>
  <si>
    <t>https://rnr.surveybox.kr/?pid=S16269h8ufyh&amp;grpid=list&amp;resid=8372&amp;fwid=S16269h8ufyhz56yr</t>
  </si>
  <si>
    <t>한신공영(주)</t>
  </si>
  <si>
    <t>한신공영</t>
  </si>
  <si>
    <t>최문규,선홍규</t>
  </si>
  <si>
    <t>토목, 건축, 전기, 난방, 전화, 토사석채취, 기계, 소음방지시설 건설업</t>
  </si>
  <si>
    <t>02-3393-3114</t>
  </si>
  <si>
    <t>경기 용인시 처인구 백암면 덕평로 82 (백암리)</t>
  </si>
  <si>
    <t>https://rnr.surveybox.kr/?pid=S16269h8ufyh&amp;grpid=list&amp;resid=8375&amp;fwid=S16269h8ufyhz56yr</t>
  </si>
  <si>
    <t>대우산업개발(주)</t>
  </si>
  <si>
    <t>대우산업개발</t>
  </si>
  <si>
    <t>수출입업 및 동대행업, 중개업</t>
  </si>
  <si>
    <t>02-6244-7000</t>
  </si>
  <si>
    <t>인천광역시 연수구 컨벤시아대로 69 601호 (송도동,송도밀레니엄)</t>
  </si>
  <si>
    <t>gusry93@dwiaan.com</t>
  </si>
  <si>
    <t>https://rnr.surveybox.kr/?pid=S16269h8ufyh&amp;grpid=list&amp;resid=8376&amp;fwid=S16269h8ufyhz56yr</t>
  </si>
  <si>
    <t>제일건설(주)</t>
  </si>
  <si>
    <t>제일건설</t>
  </si>
  <si>
    <t>김경수,허만공</t>
  </si>
  <si>
    <t>토목건축공사, 건설업</t>
  </si>
  <si>
    <t>061-375-0157</t>
  </si>
  <si>
    <t>전라남도 화순군 화순읍 중앙로 78 2층 (향청리)</t>
  </si>
  <si>
    <t>주거용 건물 건설업</t>
  </si>
  <si>
    <t>https://rnr.surveybox.kr/?pid=S16269h8ufyh&amp;grpid=list&amp;resid=8379&amp;fwid=S16269h8ufyhz56yr</t>
  </si>
  <si>
    <t>동원건설산업(주)</t>
  </si>
  <si>
    <t>동원건설산업</t>
  </si>
  <si>
    <t>신동균</t>
  </si>
  <si>
    <t>건축, 토목, 전기공사</t>
  </si>
  <si>
    <t>02-589-4735</t>
  </si>
  <si>
    <t>경기 안양시 동안구 시민대로327번길 7 512호 (관양동,대명글로벌비즈스퀘어)</t>
  </si>
  <si>
    <t>sim1995@dongwon.com</t>
  </si>
  <si>
    <t>02-589-4086</t>
  </si>
  <si>
    <t>건축공사업</t>
  </si>
  <si>
    <t>신흥산업(주)</t>
  </si>
  <si>
    <t>안태일</t>
  </si>
  <si>
    <t>https://rnr.surveybox.kr/?pid=S16269h8ufyh&amp;grpid=list&amp;resid=8383&amp;fwid=S16269h8ufyhz56yr</t>
  </si>
  <si>
    <t>극동건설(주)</t>
  </si>
  <si>
    <t>극동건설</t>
  </si>
  <si>
    <t>문정동,박용득</t>
  </si>
  <si>
    <t>토목건축공사업</t>
  </si>
  <si>
    <t>041-841-8700</t>
  </si>
  <si>
    <t>부산광역시 남구 수영로 295 501호 (대연동,세웅빌딩)</t>
  </si>
  <si>
    <t>주택건설업</t>
  </si>
  <si>
    <t>토목공사업</t>
  </si>
  <si>
    <t>https://rnr.surveybox.kr/?pid=S16269h8ufyh&amp;grpid=list&amp;resid=15315&amp;fwid=S16269h8ufyhz56yr</t>
  </si>
  <si>
    <t>이원의료재단</t>
  </si>
  <si>
    <t>이덕구</t>
  </si>
  <si>
    <t>임상병리 검사</t>
  </si>
  <si>
    <t>032-210-2271</t>
  </si>
  <si>
    <t>인천광역시 연수구 하모니로 291 295 (송도동)</t>
  </si>
  <si>
    <t>담당자 연결 거부</t>
  </si>
  <si>
    <t>최재훈</t>
  </si>
  <si>
    <t>토목 건축 공사업</t>
  </si>
  <si>
    <t>https://rnr.surveybox.kr/?pid=S16269h8ufyh&amp;grpid=list&amp;resid=24500&amp;fwid=S16269h8ufyhz56yr</t>
  </si>
  <si>
    <t>이와이컨설팅(유)</t>
  </si>
  <si>
    <t>이와이컨설팅</t>
  </si>
  <si>
    <t>경영컨설팅</t>
  </si>
  <si>
    <t>02-3787-6000</t>
  </si>
  <si>
    <t>서울 영등포구 여의공원로 111 502호 (여의도동,여의도 태영빌딩)</t>
  </si>
  <si>
    <t>https://rnr.surveybox.kr/?pid=S16269h8ufyh&amp;grpid=list&amp;resid=8398&amp;fwid=S16269h8ufyhz56yr</t>
  </si>
  <si>
    <t>화성산업(주)</t>
  </si>
  <si>
    <t>화성산업</t>
  </si>
  <si>
    <t>이종원,최진엽</t>
  </si>
  <si>
    <t>토목건축공사, 주택분양</t>
  </si>
  <si>
    <t>053-760-3405</t>
  </si>
  <si>
    <t>대구 수성구 동대구로 111 (황금동)</t>
  </si>
  <si>
    <t>https://rnr.surveybox.kr/?pid=S16269h8ufyh&amp;grpid=list&amp;resid=8399&amp;fwid=S16269h8ufyhz56yr</t>
  </si>
  <si>
    <t>(주)포스코휴먼스</t>
  </si>
  <si>
    <t>포스코휴먼스</t>
  </si>
  <si>
    <t>김규홍</t>
  </si>
  <si>
    <t>친환경 금속조립 구조재 제조,건축업</t>
  </si>
  <si>
    <t>054-220-7733</t>
  </si>
  <si>
    <t>경북 포항시 남구 동해안로6213번길 15-1 (동촌동)</t>
  </si>
  <si>
    <t>054-220-7367</t>
  </si>
  <si>
    <t>부동산 매매업</t>
  </si>
  <si>
    <t>기계설비공사 외</t>
  </si>
  <si>
    <t>https://rnr.surveybox.kr/?pid=S16269h8ufyh&amp;grpid=list&amp;resid=8412&amp;fwid=S16269h8ufyhz56yr</t>
  </si>
  <si>
    <t>쌍용건설(주)</t>
  </si>
  <si>
    <t>쌍용건설</t>
  </si>
  <si>
    <t>02-3433-7114</t>
  </si>
  <si>
    <t>서울 송파구 올림픽로 299 (신천동)</t>
  </si>
  <si>
    <t>joon.uh@ssyenc.com</t>
  </si>
  <si>
    <t>이한준</t>
  </si>
  <si>
    <t>주택신축판매</t>
  </si>
  <si>
    <t>https://rnr.surveybox.kr/?pid=S16269h8ufyh&amp;grpid=list&amp;resid=1463&amp;fwid=S16269h8ufyhz56yr</t>
  </si>
  <si>
    <t>이수화학(주)</t>
  </si>
  <si>
    <t>이수화학</t>
  </si>
  <si>
    <t>김동민,주봉진</t>
  </si>
  <si>
    <t>석유화학제품, 석유제품과 그 부산물의 제조가공 및 판매업</t>
  </si>
  <si>
    <t>02-590-6600</t>
  </si>
  <si>
    <t>서울 서초구 사평대로 84 (반포동)</t>
  </si>
  <si>
    <t>twnoh@isu.co.kr</t>
  </si>
  <si>
    <t>https://rnr.surveybox.kr/?pid=S16269h8ufyh&amp;grpid=list&amp;resid=8415&amp;fwid=S16269h8ufyhz56yr</t>
  </si>
  <si>
    <t>아이에스동서(주)</t>
  </si>
  <si>
    <t>아이에스동서</t>
  </si>
  <si>
    <t>김갑진,정원호,허석헌,이준길</t>
  </si>
  <si>
    <t>요업 및 콘크리트 제품, 주택건설</t>
  </si>
  <si>
    <t>02-3218-6701</t>
  </si>
  <si>
    <t>서울 강남구 영동대로 741 (청담동,은성빌딩)</t>
  </si>
  <si>
    <t>서울 강남구 테헤란로 510 (대치동)</t>
  </si>
  <si>
    <t>장영준</t>
  </si>
  <si>
    <t>아파트 건설업</t>
  </si>
  <si>
    <t>https://rnr.surveybox.kr/?pid=S16269h8ufyh&amp;grpid=list&amp;resid=8427&amp;fwid=S16269h8ufyhz56yr</t>
  </si>
  <si>
    <t>중흥토건(주)</t>
  </si>
  <si>
    <t>중흥토건</t>
  </si>
  <si>
    <t>토목건축 외</t>
  </si>
  <si>
    <t>062-510-2335</t>
  </si>
  <si>
    <t>광주광역시 북구 무등로 204 (신안동)</t>
  </si>
  <si>
    <t>부일교통(주)</t>
  </si>
  <si>
    <t>부산 사하구 을숙도대로677번길 27 (신평동)</t>
  </si>
  <si>
    <t>https://rnr.surveybox.kr/?pid=S16269h8ufyh&amp;grpid=list&amp;resid=8431&amp;fwid=S16269h8ufyhz56yr</t>
  </si>
  <si>
    <t>(주)반도건설</t>
  </si>
  <si>
    <t>반도건설</t>
  </si>
  <si>
    <t>김용철,이정렬</t>
  </si>
  <si>
    <t>토목건축 및 주택건설사업, 부동산매매 및 임대</t>
  </si>
  <si>
    <t>02-3011-2700</t>
  </si>
  <si>
    <t>서울 강남구 테헤란로7길 12 11층 (역삼동,허바허바빌딩)</t>
  </si>
  <si>
    <t>고객센터</t>
  </si>
  <si>
    <t>라온건설(주)</t>
  </si>
  <si>
    <t>박진태</t>
  </si>
  <si>
    <t>건축공사</t>
  </si>
  <si>
    <t>주택건설사업</t>
  </si>
  <si>
    <t>박선하</t>
  </si>
  <si>
    <t>I55</t>
  </si>
  <si>
    <t>건물 건설업</t>
  </si>
  <si>
    <t>https://rnr.surveybox.kr/?pid=S16269h8ufyh&amp;grpid=list&amp;resid=8445&amp;fwid=S16269h8ufyhz56yr</t>
  </si>
  <si>
    <t>(주)진흥기업</t>
  </si>
  <si>
    <t>진흥기업</t>
  </si>
  <si>
    <t>박상신</t>
  </si>
  <si>
    <t>토목.건축.상하수도.포장.방수.도장공사 도급업</t>
  </si>
  <si>
    <t>02-772-1243</t>
  </si>
  <si>
    <t>인천광역시 연수구 컨벤시아대로 69 8층 807호 (송도동,송도밀레니엄)</t>
  </si>
  <si>
    <t>https://rnr.surveybox.kr/?pid=S16269h8ufyh&amp;grpid=list&amp;resid=8446&amp;fwid=S16269h8ufyhz56yr</t>
  </si>
  <si>
    <t>신동아건설(주)</t>
  </si>
  <si>
    <t>신동아건설</t>
  </si>
  <si>
    <t>진현기,류지일,김용선</t>
  </si>
  <si>
    <t>02-748-8822</t>
  </si>
  <si>
    <t>경기 용인시 기흥구 죽전로 7 901호 (보정동,하이프라자)</t>
  </si>
  <si>
    <t>dudals1196@naver.com</t>
  </si>
  <si>
    <t>https://rnr.surveybox.kr/?pid=S16269h8ufyh&amp;grpid=list&amp;resid=8448&amp;fwid=S16269h8ufyhz56yr</t>
  </si>
  <si>
    <t>경남기업(주)</t>
  </si>
  <si>
    <t>경남기업</t>
  </si>
  <si>
    <t>박석준</t>
  </si>
  <si>
    <t>토목,건축포장,상.하수도 설비 위생 및 냉난방 설비 공사업</t>
  </si>
  <si>
    <t>02-2210-0500</t>
  </si>
  <si>
    <t>충남 아산시 청운로176번길 25 2층 (권곡동)</t>
  </si>
  <si>
    <t>https://rnr.surveybox.kr/?pid=S16269h8ufyh&amp;grpid=list&amp;resid=8452&amp;fwid=S16269h8ufyhz56yr</t>
  </si>
  <si>
    <t>동문건설(주)</t>
  </si>
  <si>
    <t>동문건설</t>
  </si>
  <si>
    <t>이상주,경주선</t>
  </si>
  <si>
    <t>아파트 건설 및 분양, 토목건축공사</t>
  </si>
  <si>
    <t>02-2239-1000</t>
  </si>
  <si>
    <t>서울 영등포구 의사당대로1길 25 8층 (여의도동,하남빌딩)</t>
  </si>
  <si>
    <t>wynward@dmconst.co.kr</t>
  </si>
  <si>
    <t>김춘희</t>
  </si>
  <si>
    <t>종합건설업</t>
  </si>
  <si>
    <t>https://rnr.surveybox.kr/?pid=S16269h8ufyh&amp;grpid=list&amp;resid=8455&amp;fwid=S16269h8ufyhz56yr</t>
  </si>
  <si>
    <t>대방건설(주)</t>
  </si>
  <si>
    <t>대방건설</t>
  </si>
  <si>
    <t>구찬우</t>
  </si>
  <si>
    <t>주택건설</t>
  </si>
  <si>
    <t>02-2181-9400</t>
  </si>
  <si>
    <t>경기도 고양시 일산동구 중앙로 1072 (백석동)</t>
  </si>
  <si>
    <t>fodlxj2@dbcons.co.kr</t>
  </si>
  <si>
    <t>최상순</t>
  </si>
  <si>
    <t>https://rnr.surveybox.kr/?pid=S16269h8ufyh&amp;grpid=list&amp;resid=8459&amp;fwid=S16269h8ufyhz56yr</t>
  </si>
  <si>
    <t>에이치디씨현대산업개발(주)</t>
  </si>
  <si>
    <t>에이치디씨현대산업개발</t>
  </si>
  <si>
    <t>정익희,김회언,최익훈</t>
  </si>
  <si>
    <t>토목건축공사,지붕판금 및 건축물 조립공사 외</t>
  </si>
  <si>
    <t>031-883-9192</t>
  </si>
  <si>
    <t>서울 용산구 한강대로23길 55 9층 (한강로3가,현대아이파크몰)</t>
  </si>
  <si>
    <t>ysung0628@hdc-pce.com</t>
  </si>
  <si>
    <t>https://rnr.surveybox.kr/?pid=S16269h8ufyh&amp;grpid=list&amp;resid=8464&amp;fwid=S16269h8ufyhz56yr</t>
  </si>
  <si>
    <t>우미건설(주)</t>
  </si>
  <si>
    <t>우미건설</t>
  </si>
  <si>
    <t>배영한,김성철,조성준</t>
  </si>
  <si>
    <t>주택건설업 및 분양공급업</t>
  </si>
  <si>
    <t>광주광역시 광산구 사암로 209 2층 (우산동)</t>
  </si>
  <si>
    <t>062-520-0134</t>
  </si>
  <si>
    <t>https://rnr.surveybox.kr/?pid=S16269h8ufyh&amp;grpid=list&amp;resid=8469&amp;fwid=S16269h8ufyhz56yr</t>
  </si>
  <si>
    <t>(주)서한</t>
  </si>
  <si>
    <t>서한</t>
  </si>
  <si>
    <t>조종수,정우필</t>
  </si>
  <si>
    <t>토목건축공사, 조경공사, 산업환경설비공사 외</t>
  </si>
  <si>
    <t>053-741-9980</t>
  </si>
  <si>
    <t>대구 수성구 명덕로 415 1층 (수성동2가,서한빌딩)</t>
  </si>
  <si>
    <t>tian58@seo-han.co.kr</t>
  </si>
  <si>
    <t>장정규</t>
  </si>
  <si>
    <t>(주)동일</t>
  </si>
  <si>
    <t>https://rnr.surveybox.kr/?pid=S16269h8ufyh&amp;grpid=list&amp;resid=8484&amp;fwid=S16269h8ufyhz56yr</t>
  </si>
  <si>
    <t>신세계건설(주)</t>
  </si>
  <si>
    <t>신세계건설</t>
  </si>
  <si>
    <t>정두영</t>
  </si>
  <si>
    <t>건설사업, 레저사업</t>
  </si>
  <si>
    <t>02-3406-6620</t>
  </si>
  <si>
    <t>서울 중구 소월로 10 21층,22층,24층,25층 (남대문로5가,단암빌딩)</t>
  </si>
  <si>
    <t>김성일</t>
  </si>
  <si>
    <t>유성희</t>
  </si>
  <si>
    <t>https://rnr.surveybox.kr/?pid=S16269h8ufyh&amp;grpid=list&amp;resid=8513&amp;fwid=S16269h8ufyhz56yr</t>
  </si>
  <si>
    <t>(주)자이씨앤에이</t>
  </si>
  <si>
    <t>자이씨앤에이</t>
  </si>
  <si>
    <t>안채종</t>
  </si>
  <si>
    <t>02-6924-1933</t>
  </si>
  <si>
    <t>서울특별시 강서구 마곡중앙로 150 (마곡동)</t>
  </si>
  <si>
    <t>https://rnr.surveybox.kr/?pid=S16269h8ufyh&amp;grpid=list&amp;resid=8515&amp;fwid=S16269h8ufyhz56yr</t>
  </si>
  <si>
    <t>(주)에스지씨이테크건설</t>
  </si>
  <si>
    <t>에스지씨이테크건설</t>
  </si>
  <si>
    <t>안찬규,이우성</t>
  </si>
  <si>
    <t>플랜트 수출업</t>
  </si>
  <si>
    <t>02-489-9000</t>
  </si>
  <si>
    <t>서울특별시 서초구 양재대로 246 (염곡동)</t>
  </si>
  <si>
    <t>shkang@sgc.co.kr</t>
  </si>
  <si>
    <t>토목건축공사, 조경공사</t>
  </si>
  <si>
    <t>https://rnr.surveybox.kr/?pid=S16269h8ufyh&amp;grpid=list&amp;resid=8526&amp;fwid=S16269h8ufyhz56yr</t>
  </si>
  <si>
    <t>(주)녹십자이엠</t>
  </si>
  <si>
    <t>녹십자이엠</t>
  </si>
  <si>
    <t>박충권</t>
  </si>
  <si>
    <t>산업환경설비공사 외</t>
  </si>
  <si>
    <t>031-260-9130</t>
  </si>
  <si>
    <t>경기도 성남시 분당구 구미로 8 2층 (구미동,엠타워)</t>
  </si>
  <si>
    <t>심정섭</t>
  </si>
  <si>
    <t>https://rnr.surveybox.kr/?pid=S16269h8ufyh&amp;grpid=list&amp;resid=8530&amp;fwid=S16269h8ufyhz56yr</t>
  </si>
  <si>
    <t>동부건설(주)</t>
  </si>
  <si>
    <t>동부건설</t>
  </si>
  <si>
    <t>윤진오</t>
  </si>
  <si>
    <t>건설</t>
  </si>
  <si>
    <t>02-3484-2114</t>
  </si>
  <si>
    <t>서울 강남구 테헤란로 137 (역삼동,코레이트타워)</t>
  </si>
  <si>
    <t>dbxogjs32@dongbu.co.kr</t>
  </si>
  <si>
    <t>해외현장은 있음</t>
  </si>
  <si>
    <t>토목,건축 공사업</t>
  </si>
  <si>
    <t>토목건축공사 등</t>
  </si>
  <si>
    <t>https://rnr.surveybox.kr/?pid=S16269h8ufyh&amp;grpid=list&amp;resid=8540&amp;fwid=S16269h8ufyhz56yr</t>
  </si>
  <si>
    <t>삼부토건(주)</t>
  </si>
  <si>
    <t>삼부토건</t>
  </si>
  <si>
    <t>이응근,정창래</t>
  </si>
  <si>
    <t>02-3706-2308</t>
  </si>
  <si>
    <t>서울특별시 중구 퇴계로 67 9층-14층 (회현동1가,에이케이타워)</t>
  </si>
  <si>
    <t>https://rnr.surveybox.kr/?pid=S16269h8ufyh&amp;grpid=list&amp;resid=8542&amp;fwid=S16269h8ufyhz56yr</t>
  </si>
  <si>
    <t>금호건설(주)</t>
  </si>
  <si>
    <t>금호건설</t>
  </si>
  <si>
    <t>02-6303-0249</t>
  </si>
  <si>
    <t>전남 나주시 시청길 4 (송월동)</t>
  </si>
  <si>
    <t>https://rnr.surveybox.kr/?pid=S16269h8ufyh&amp;grpid=list&amp;resid=8547&amp;fwid=S16269h8ufyhz56yr</t>
  </si>
  <si>
    <t>(주)한양</t>
  </si>
  <si>
    <t>한양</t>
  </si>
  <si>
    <t>아파트건설 및 공급, 토목건축공사</t>
  </si>
  <si>
    <t>02-721-8345</t>
  </si>
  <si>
    <t>인천광역시 남동구 미래로 14 (구월동,일류빌딩)</t>
  </si>
  <si>
    <t>이메일거부 팩스(0504-985-7019)</t>
  </si>
  <si>
    <t>https://rnr.surveybox.kr/?pid=S16269h8ufyh&amp;grpid=list&amp;resid=8549&amp;fwid=S16269h8ufyhz56yr</t>
  </si>
  <si>
    <t>남광토건(주)</t>
  </si>
  <si>
    <t>남광토건</t>
  </si>
  <si>
    <t>임민규</t>
  </si>
  <si>
    <t>전기,통신,철공,수도위생및냉난방공사등 설계시공업,소방설비공사 및 정</t>
  </si>
  <si>
    <t>02-3011-0114</t>
  </si>
  <si>
    <t>경기 용인시 기흥구 흥덕중앙로 120 비122호 (영덕동,흥덕유타워)</t>
  </si>
  <si>
    <t>https://rnr.surveybox.kr/?pid=S16269h8ufyh&amp;grpid=list&amp;resid=8550&amp;fwid=S16269h8ufyhz56yr</t>
  </si>
  <si>
    <t>코오롱글로벌(주)</t>
  </si>
  <si>
    <t>코오롱글로벌</t>
  </si>
  <si>
    <t>김정일</t>
  </si>
  <si>
    <t>건설(토목건축, 플랜트, 주택 외), 수입차(BMW)</t>
  </si>
  <si>
    <t>032-420-9964</t>
  </si>
  <si>
    <t>경기 과천시 코오롱로 11 (별양동,코오롱)</t>
  </si>
  <si>
    <t>건축업</t>
  </si>
  <si>
    <t>서울특별시 강동구 상일로6길 26 (상일동)</t>
  </si>
  <si>
    <t>https://rnr.surveybox.kr/?pid=S16269h8ufyh&amp;grpid=list&amp;resid=24768&amp;fwid=S16269h8ufyhz56yr</t>
  </si>
  <si>
    <t>의정부을지대학교병원</t>
  </si>
  <si>
    <t>02-970-8410</t>
  </si>
  <si>
    <t>경기 의정부시 동일로 712 (금오동,의정부을지대학교병원)</t>
  </si>
  <si>
    <t>vat02@eulji.ac.kr</t>
  </si>
  <si>
    <t>신승호</t>
  </si>
  <si>
    <t>기타 비주거용 건물 건설업</t>
  </si>
  <si>
    <t>https://rnr.surveybox.kr/?pid=S16269h8ufyh&amp;grpid=list&amp;resid=8575&amp;fwid=S16269h8ufyhz56yr</t>
  </si>
  <si>
    <t>(주)케이씨씨건설</t>
  </si>
  <si>
    <t>케이씨씨건설</t>
  </si>
  <si>
    <t>정몽열,이창호</t>
  </si>
  <si>
    <t>건축공사, 토목공사, 아파트분양</t>
  </si>
  <si>
    <t>02-513-5755</t>
  </si>
  <si>
    <t>서울 서초구 강남대로 587 (잠원동)</t>
  </si>
  <si>
    <t>lsw95@kccworld.net</t>
  </si>
  <si>
    <t>회계과</t>
  </si>
  <si>
    <t>https://rnr.surveybox.kr/?pid=S16269h8ufyh&amp;grpid=list&amp;resid=8576&amp;fwid=S16269h8ufyhz56yr</t>
  </si>
  <si>
    <t>(주)에이치엘디앤아이한라</t>
  </si>
  <si>
    <t>에이치엘디앤아이한라</t>
  </si>
  <si>
    <t>홍석화</t>
  </si>
  <si>
    <t>종합건설업[토목건축공사, 산업환경설비공사, 조경공사 외]</t>
  </si>
  <si>
    <t>02-3434-5135</t>
  </si>
  <si>
    <t>서울특별시 송파구 올림픽로 289 (신천동)</t>
  </si>
  <si>
    <t>유정환</t>
  </si>
  <si>
    <t>토목, 건축공사업</t>
  </si>
  <si>
    <t>김순식</t>
  </si>
  <si>
    <t>이상용</t>
  </si>
  <si>
    <t>신민철</t>
  </si>
  <si>
    <t>김형석</t>
  </si>
  <si>
    <t>https://rnr.surveybox.kr/?pid=S16269h8ufyh&amp;grpid=list&amp;resid=8623&amp;fwid=S16269h8ufyhz56yr</t>
  </si>
  <si>
    <t>고운건설(주)</t>
  </si>
  <si>
    <t>고운건설</t>
  </si>
  <si>
    <t>이수지,이권수</t>
  </si>
  <si>
    <t>건축자재 판매 및 도소매업</t>
  </si>
  <si>
    <t>062-528-8100</t>
  </si>
  <si>
    <t>광주광역시 북구 북문대로 21 4층 (운암동)</t>
  </si>
  <si>
    <t>053-421-6771</t>
  </si>
  <si>
    <t>한성희</t>
  </si>
  <si>
    <t>031-375-1300</t>
  </si>
  <si>
    <t>https://rnr.surveybox.kr/?pid=S16269h8ufyh&amp;grpid=list&amp;resid=8640&amp;fwid=S16269h8ufyhz56yr</t>
  </si>
  <si>
    <t>동신건설(주)</t>
  </si>
  <si>
    <t>동신건설</t>
  </si>
  <si>
    <t>김근한,김동한</t>
  </si>
  <si>
    <t>070-8660-3021</t>
  </si>
  <si>
    <t>경상북도 안동시 서동문로 217 (동문동)</t>
  </si>
  <si>
    <t>박영호</t>
  </si>
  <si>
    <t>조경공사업</t>
  </si>
  <si>
    <t>박재석</t>
  </si>
  <si>
    <t>https://rnr.surveybox.kr/?pid=S16269h8ufyh&amp;grpid=list&amp;resid=8653&amp;fwid=S16269h8ufyhz56yr</t>
  </si>
  <si>
    <t>(주)포스코플랜텍</t>
  </si>
  <si>
    <t>포스코플랜텍</t>
  </si>
  <si>
    <t>김복태</t>
  </si>
  <si>
    <t>화공플랜트, 선수미블럭, HRSG(폐열회수처리장치), 철탑</t>
  </si>
  <si>
    <t>054-279-7114</t>
  </si>
  <si>
    <t>경상북도 포항시 남구 대송로83번길 61 (장흥동)</t>
  </si>
  <si>
    <t>newcarbon@poscoplantec.co.kr</t>
  </si>
  <si>
    <t>김준환</t>
  </si>
  <si>
    <t>https://rnr.surveybox.kr/?pid=S16269h8ufyh&amp;grpid=list&amp;resid=8659&amp;fwid=S16269h8ufyhz56yr</t>
  </si>
  <si>
    <t>디엘이앤씨(주)</t>
  </si>
  <si>
    <t>디엘이앤씨</t>
  </si>
  <si>
    <t>마창민</t>
  </si>
  <si>
    <t>1. 제재 및 원목생산</t>
  </si>
  <si>
    <t>02-2011-7114</t>
  </si>
  <si>
    <t>서울특별시 종로구 통일로 134 (평동)</t>
  </si>
  <si>
    <t>512116@dlenc.co.kr</t>
  </si>
  <si>
    <t>해외수출사항 모름</t>
  </si>
  <si>
    <t>https://rnr.surveybox.kr/?pid=S16269h8ufyh&amp;grpid=list&amp;resid=8668&amp;fwid=S16269h8ufyhz56yr</t>
  </si>
  <si>
    <t>에이치엘에코텍(주)</t>
  </si>
  <si>
    <t>에이치엘에코텍</t>
  </si>
  <si>
    <t>폐기물소각시설 유지보수 및 운영관리업</t>
  </si>
  <si>
    <t>02-3400-8900</t>
  </si>
  <si>
    <t>경상북도 안동시 경북대로 359 (옥동)</t>
  </si>
  <si>
    <t>jiae1.kim@hlcompany.com</t>
  </si>
  <si>
    <t>신재훈</t>
  </si>
  <si>
    <t>https://rnr.surveybox.kr/?pid=S16269h8ufyh&amp;grpid=list&amp;resid=8674&amp;fwid=S16269h8ufyhz56yr</t>
  </si>
  <si>
    <t>(주)금화피에스시</t>
  </si>
  <si>
    <t>금화피에스시</t>
  </si>
  <si>
    <t>김경태,김성기</t>
  </si>
  <si>
    <t>발전설비(화력/원자력/신재생에너지 분야 등) 정비 서비스 및 플랜트 건설업</t>
  </si>
  <si>
    <t>02-2186-6283</t>
  </si>
  <si>
    <t>서울 강남구 테헤란로25길 15-4 (역삼동)</t>
  </si>
  <si>
    <t>재무팀 02-2186-6238</t>
  </si>
  <si>
    <t>https://rnr.surveybox.kr/?pid=S16269h8ufyh&amp;grpid=list&amp;resid=8675&amp;fwid=S16269h8ufyhz56yr</t>
  </si>
  <si>
    <t>(주)한국플랜트서비스</t>
  </si>
  <si>
    <t>한국플랜트서비스</t>
  </si>
  <si>
    <t>이범혁</t>
  </si>
  <si>
    <t>산업플랜트 건설업</t>
  </si>
  <si>
    <t>02-799-6433</t>
  </si>
  <si>
    <t>https://rnr.surveybox.kr/?pid=S16269h8ufyh&amp;grpid=list&amp;resid=8676&amp;fwid=S16269h8ufyhz56yr</t>
  </si>
  <si>
    <t>옵티멀에너지서비스(주)</t>
  </si>
  <si>
    <t>옵티멀에너지서비스</t>
  </si>
  <si>
    <t>이형주</t>
  </si>
  <si>
    <t>발전설비 정비 및 공사</t>
  </si>
  <si>
    <t>02-786-3275</t>
  </si>
  <si>
    <t>서울특별시 영등포구 여의대로 24 34층 (여의도동)</t>
  </si>
  <si>
    <t>kjs@oes.kr</t>
  </si>
  <si>
    <t>https://rnr.surveybox.kr/?pid=S16269h8ufyh&amp;grpid=list&amp;resid=8677&amp;fwid=S16269h8ufyhz56yr</t>
  </si>
  <si>
    <t>(주)위테크</t>
  </si>
  <si>
    <t>위테크</t>
  </si>
  <si>
    <t>안종용</t>
  </si>
  <si>
    <t>반도체 생산시설용 설비 및 유틸리티</t>
  </si>
  <si>
    <t>031-224-0110</t>
  </si>
  <si>
    <t>경기도 화성시 기산로 59 1동 (기산동)</t>
  </si>
  <si>
    <t>leejeong@we-tech.co.kr</t>
  </si>
  <si>
    <t>기계설비공사업</t>
  </si>
  <si>
    <t>부동산 매매 및 임대업</t>
  </si>
  <si>
    <t>https://rnr.surveybox.kr/?pid=S16269h8ufyh&amp;grpid=list&amp;resid=8681&amp;fwid=S16269h8ufyhz56yr</t>
  </si>
  <si>
    <t>(주)수산인더스트리</t>
  </si>
  <si>
    <t>수산인더스트리</t>
  </si>
  <si>
    <t>한봉섭,김병현</t>
  </si>
  <si>
    <t>건설기계장비 및 철구 제작설치</t>
  </si>
  <si>
    <t>041-554-1541</t>
  </si>
  <si>
    <t>충청남도 천안시 서북구 천일고3길 47 (신당동)</t>
  </si>
  <si>
    <t>pjw0321@soosan.co.kr</t>
  </si>
  <si>
    <t>02-2017-8122(본사)/재무팀 02-2017-8119 15분뒤</t>
  </si>
  <si>
    <t>https://rnr.surveybox.kr/?pid=S16269h8ufyh&amp;grpid=list&amp;resid=8685&amp;fwid=S16269h8ufyhz56yr</t>
  </si>
  <si>
    <t>한라산업개발(주)</t>
  </si>
  <si>
    <t>한라산업개발</t>
  </si>
  <si>
    <t>김원근</t>
  </si>
  <si>
    <t>환경과 관련한 설비, 시설, 플랜트 등의 제작, 시공</t>
  </si>
  <si>
    <t>02-2047-5114</t>
  </si>
  <si>
    <t>경기 과천시 별양상가3로 5 (별양동)</t>
  </si>
  <si>
    <t>dasom@hallasanup.com</t>
  </si>
  <si>
    <t>https://rnr.surveybox.kr/?pid=S16269h8ufyh&amp;grpid=list&amp;resid=8690&amp;fwid=S16269h8ufyhz56yr</t>
  </si>
  <si>
    <t>동일산업</t>
  </si>
  <si>
    <t>052-261-6611</t>
  </si>
  <si>
    <t>울산 남구 봉월로14번길 18 (신정동)</t>
  </si>
  <si>
    <t>dongil@dicl.kr</t>
  </si>
  <si>
    <t>건물설비 설치 공사업</t>
  </si>
  <si>
    <t>김만중</t>
  </si>
  <si>
    <t>https://rnr.surveybox.kr/?pid=S16269h8ufyh&amp;grpid=list&amp;resid=24627&amp;fwid=S16269h8ufyhz56yr</t>
  </si>
  <si>
    <t>의료법인한성재단</t>
  </si>
  <si>
    <t>한동선</t>
  </si>
  <si>
    <t>서비스-의료</t>
  </si>
  <si>
    <t>054-275-0005</t>
  </si>
  <si>
    <t>경상북도 포항시 남구 포스코대로 351 (대도동)</t>
  </si>
  <si>
    <t>smgidok1782@hanmail.net</t>
  </si>
  <si>
    <t>기타문의9번</t>
  </si>
  <si>
    <t>https://rnr.surveybox.kr/?pid=S16269h8ufyh&amp;grpid=list&amp;resid=8694&amp;fwid=S16269h8ufyhz56yr</t>
  </si>
  <si>
    <t>디엘건설(주)</t>
  </si>
  <si>
    <t>디엘건설</t>
  </si>
  <si>
    <t>곽수윤</t>
  </si>
  <si>
    <t>토목건축공사, 전기공사 외</t>
  </si>
  <si>
    <t>032-518-3535</t>
  </si>
  <si>
    <t>인천 남동구 미래로 14 (구월동)</t>
  </si>
  <si>
    <t>내선3(관리) / 재무 02-2170-5141</t>
  </si>
  <si>
    <t>https://rnr.surveybox.kr/?pid=S16269h8ufyh&amp;grpid=list&amp;resid=8696&amp;fwid=S16269h8ufyhz56yr</t>
  </si>
  <si>
    <t>(주)태영건설</t>
  </si>
  <si>
    <t>태영건설</t>
  </si>
  <si>
    <t>토목건축공사, 산업/환경설비공사, 조경공사</t>
  </si>
  <si>
    <t>02-2090-2418</t>
  </si>
  <si>
    <t>경기도 광명시 신기로 20 (일직동)</t>
  </si>
  <si>
    <t>dero83@taeyoung.com</t>
  </si>
  <si>
    <t>임용일</t>
  </si>
  <si>
    <t>https://rnr.surveybox.kr/?pid=S16269h8ufyh&amp;grpid=list&amp;resid=24599&amp;fwid=S16269h8ufyhz56yr</t>
  </si>
  <si>
    <t>의료법인한마음국제의료재단</t>
  </si>
  <si>
    <t>하충식</t>
  </si>
  <si>
    <t>055-225-0000</t>
  </si>
  <si>
    <t>경상남도 창원시 의창구 용동로57번길 8 (사림동)</t>
  </si>
  <si>
    <t>hanheart2009@wehago.com</t>
  </si>
  <si>
    <t>ARS-0번-</t>
  </si>
  <si>
    <t>055-225-0902~4</t>
  </si>
  <si>
    <t>https://rnr.surveybox.kr/?pid=S16269h8ufyh&amp;grpid=list&amp;resid=24681&amp;fwid=S16269h8ufyhz56yr</t>
  </si>
  <si>
    <t>의료법인참예원의료재단</t>
  </si>
  <si>
    <t>김옥희</t>
  </si>
  <si>
    <t>02-409-2114</t>
  </si>
  <si>
    <t>서울 송파구 마천로 164 (오금동)</t>
  </si>
  <si>
    <t>안내0번</t>
  </si>
  <si>
    <t>https://rnr.surveybox.kr/?pid=S16269h8ufyh&amp;grpid=list&amp;resid=24670&amp;fwid=S16269h8ufyhz56yr</t>
  </si>
  <si>
    <t>의료법인자산의료재단제천서울병원</t>
  </si>
  <si>
    <t>박미령</t>
  </si>
  <si>
    <t>의료기관 설치운영</t>
  </si>
  <si>
    <t>043-642-7606</t>
  </si>
  <si>
    <t>충청북도 제천시 숭문로 57 (서부동)</t>
  </si>
  <si>
    <t>안내0번누르니 사용하지않은번호라고 함</t>
  </si>
  <si>
    <t>우방산업(주)</t>
  </si>
  <si>
    <t>02-2635-4500</t>
  </si>
  <si>
    <t>https://rnr.surveybox.kr/?pid=S16269h8ufyh&amp;grpid=list&amp;resid=24782&amp;fwid=S16269h8ufyhz56yr</t>
  </si>
  <si>
    <t>의료법인숭인의료재단</t>
  </si>
  <si>
    <t>이지영</t>
  </si>
  <si>
    <t>055-330-8883</t>
  </si>
  <si>
    <t>경상남도 김해시 활천로 33 (삼정동)</t>
  </si>
  <si>
    <t>청도건설(주)</t>
  </si>
  <si>
    <t>https://rnr.surveybox.kr/?pid=S16269h8ufyh&amp;grpid=list&amp;resid=8723&amp;fwid=S16269h8ufyhz56yr</t>
  </si>
  <si>
    <t>(주)호반건설</t>
  </si>
  <si>
    <t>호반건설</t>
  </si>
  <si>
    <t>박철희,변부섭</t>
  </si>
  <si>
    <t>02-6177-0000</t>
  </si>
  <si>
    <t>서울특별시 서초구 양재대로2길 18 (우면동,호반파크2관)</t>
  </si>
  <si>
    <t>ars 관련부서 없음</t>
  </si>
  <si>
    <t>https://rnr.surveybox.kr/?pid=S16269h8ufyh&amp;grpid=list&amp;resid=24298&amp;fwid=S16269h8ufyhz56yr</t>
  </si>
  <si>
    <t>의료법인성광의료재단</t>
  </si>
  <si>
    <t>김춘복</t>
  </si>
  <si>
    <t>031-727-8429</t>
  </si>
  <si>
    <t>서울특별시 강남구 논현로 566 (역삼동)</t>
  </si>
  <si>
    <t>jdu203@chamc.co.kr</t>
  </si>
  <si>
    <t>김승건</t>
  </si>
  <si>
    <t>김지환</t>
  </si>
  <si>
    <t>종합 건설업</t>
  </si>
  <si>
    <t>(주)일성</t>
  </si>
  <si>
    <t>김정숙</t>
  </si>
  <si>
    <t>비계구조물해체공사</t>
  </si>
  <si>
    <t>토공사, 철근콘크리트공사, 포장공사 외</t>
  </si>
  <si>
    <t>토공사 외</t>
  </si>
  <si>
    <t>토공사, 철근콘크리트공사 외</t>
  </si>
  <si>
    <t>김기홍</t>
  </si>
  <si>
    <t>토공사업</t>
  </si>
  <si>
    <t>https://rnr.surveybox.kr/?pid=S16269h8ufyh&amp;grpid=list&amp;resid=8793&amp;fwid=S16269h8ufyhz56yr</t>
  </si>
  <si>
    <t>삼호개발(주)</t>
  </si>
  <si>
    <t>삼호개발</t>
  </si>
  <si>
    <t>02-2046-7700</t>
  </si>
  <si>
    <t>충청남도 당진시 면천면 면천로 183 (사기소리)</t>
  </si>
  <si>
    <t>김승호</t>
  </si>
  <si>
    <t>이병희</t>
  </si>
  <si>
    <t>이효진</t>
  </si>
  <si>
    <t>수중공사</t>
  </si>
  <si>
    <t>박종열</t>
  </si>
  <si>
    <t>권오봉</t>
  </si>
  <si>
    <t>https://rnr.surveybox.kr/?pid=S16269h8ufyh&amp;grpid=list&amp;resid=8822&amp;fwid=S16269h8ufyhz56yr</t>
  </si>
  <si>
    <t>엘티삼보(주)</t>
  </si>
  <si>
    <t>엘티삼보</t>
  </si>
  <si>
    <t>보링그라우팅공사, 토공사, 수중공사, 철근콘크리트공사, 토목건축공사, 산업환경설비공사 외</t>
  </si>
  <si>
    <t>051-646-8600</t>
  </si>
  <si>
    <t>부산 남구 자성로 152 (문현동)</t>
  </si>
  <si>
    <t>jhyoo1@ltsambo.co.kr</t>
  </si>
  <si>
    <t>https://rnr.surveybox.kr/?pid=S16269h8ufyh&amp;grpid=list&amp;resid=24694&amp;fwid=S16269h8ufyhz56yr</t>
  </si>
  <si>
    <t>의료법인석경의료재단</t>
  </si>
  <si>
    <t>의료서비스제공(종합병원)</t>
  </si>
  <si>
    <t>031-8041-3000</t>
  </si>
  <si>
    <t>경기 시흥시 공단1대로 237 (정왕동)</t>
  </si>
  <si>
    <t>cmch3004@cmch.co.kr</t>
  </si>
  <si>
    <t>철근콘크리트공사</t>
  </si>
  <si>
    <t>https://rnr.surveybox.kr/?pid=S16269h8ufyh&amp;grpid=list&amp;resid=8835&amp;fwid=S16269h8ufyhz56yr</t>
  </si>
  <si>
    <t>한양기술공업</t>
  </si>
  <si>
    <t>권호준</t>
  </si>
  <si>
    <t>가스시설시공</t>
  </si>
  <si>
    <t>031-831-2625</t>
  </si>
  <si>
    <t>경기도 평택시 서탄면 수월암길 33 (수월암리)</t>
  </si>
  <si>
    <t>이봉수</t>
  </si>
  <si>
    <t>https://rnr.surveybox.kr/?pid=S16269h8ufyh&amp;grpid=list&amp;resid=8843&amp;fwid=S16269h8ufyhz56yr</t>
  </si>
  <si>
    <t>(주)대우에스티</t>
  </si>
  <si>
    <t>대우에스티</t>
  </si>
  <si>
    <t>김용태</t>
  </si>
  <si>
    <t>철구조물 제작/설치(강교,철골), 가설울타리/사무실축조(모빌), 비품 구매대행(MRO)</t>
  </si>
  <si>
    <t>02-2288-0800</t>
  </si>
  <si>
    <t>충북 진천군 덕산읍 한삼로 289 1층 (신척리)</t>
  </si>
  <si>
    <t>dam.lee@daewoost.com</t>
  </si>
  <si>
    <t>ars 재무문의 4번</t>
  </si>
  <si>
    <t>철근콘크리트공사 외</t>
  </si>
  <si>
    <t>https://rnr.surveybox.kr/?pid=S16269h8ufyh&amp;grpid=list&amp;resid=8853&amp;fwid=S16269h8ufyhz56yr</t>
  </si>
  <si>
    <t>(주)월드플랜</t>
  </si>
  <si>
    <t>월드플랜</t>
  </si>
  <si>
    <t>김동산</t>
  </si>
  <si>
    <t>철근·콘크리트공사</t>
  </si>
  <si>
    <t>02-3474-4799</t>
  </si>
  <si>
    <t>서울 서초구 서초대로46길 99 4층 4009호 (서초동,현빌딩)</t>
  </si>
  <si>
    <t>이범재</t>
  </si>
  <si>
    <t>철근/콘크리트공사</t>
  </si>
  <si>
    <t>건물 축조관련 전문 공사업</t>
  </si>
  <si>
    <t>손광수</t>
  </si>
  <si>
    <t>이성준</t>
  </si>
  <si>
    <t>https://rnr.surveybox.kr/?pid=S16269h8ufyh&amp;grpid=list&amp;resid=24637&amp;fwid=S16269h8ufyhz56yr</t>
  </si>
  <si>
    <t>의료법인목포구암의료재단</t>
  </si>
  <si>
    <t>이승택</t>
  </si>
  <si>
    <t>061-280-3365</t>
  </si>
  <si>
    <t>전라남도 목포시 영산로 623 (석현동)</t>
  </si>
  <si>
    <t>https://rnr.surveybox.kr/?pid=S16269h8ufyh&amp;grpid=list&amp;resid=24596&amp;fwid=S16269h8ufyhz56yr</t>
  </si>
  <si>
    <t>의료법인대우의료재단</t>
  </si>
  <si>
    <t>추호석</t>
  </si>
  <si>
    <t>의료기관의 설립 및 운영</t>
  </si>
  <si>
    <t>055-680-8452</t>
  </si>
  <si>
    <t>경상남도 거제시 두모길 16 (두모동)</t>
  </si>
  <si>
    <t>이명식</t>
  </si>
  <si>
    <t>https://rnr.surveybox.kr/?pid=S16269h8ufyh&amp;grpid=list&amp;resid=15314&amp;fwid=S16269h8ufyhz56yr</t>
  </si>
  <si>
    <t>의료법인녹십자의료재단</t>
  </si>
  <si>
    <t>이은희,김상만</t>
  </si>
  <si>
    <t>임상검사 외</t>
  </si>
  <si>
    <t>031-1566-0131</t>
  </si>
  <si>
    <t>이창수</t>
  </si>
  <si>
    <t>서정규</t>
  </si>
  <si>
    <t>https://rnr.surveybox.kr/?pid=S16269h8ufyh&amp;grpid=list&amp;resid=8891&amp;fwid=S16269h8ufyhz56yr</t>
  </si>
  <si>
    <t>백포건설(주)</t>
  </si>
  <si>
    <t>백포건설</t>
  </si>
  <si>
    <t>신부영</t>
  </si>
  <si>
    <t>051-502-0358</t>
  </si>
  <si>
    <t>부산 연제구 과정로 162 301호 (연산동,리치더블유아파트)</t>
  </si>
  <si>
    <t>이기태</t>
  </si>
  <si>
    <t>이영민</t>
  </si>
  <si>
    <t>https://rnr.surveybox.kr/?pid=S16269h8ufyh&amp;grpid=list&amp;resid=1319&amp;fwid=S16269h8ufyhz56yr</t>
  </si>
  <si>
    <t>유한킴벌리(주)</t>
  </si>
  <si>
    <t>유한킴벌리</t>
  </si>
  <si>
    <t>진재승,트리스트람오토윌킨슨</t>
  </si>
  <si>
    <t>화장지 원지 안면용 티슈스특 원지 타월 원지등 제조 생산 판매 수출</t>
  </si>
  <si>
    <t>02-528-1001</t>
  </si>
  <si>
    <t>서울특별시 송파구 올림픽로 300 (신천동)</t>
  </si>
  <si>
    <t>https://rnr.surveybox.kr/?pid=S16269h8ufyh&amp;grpid=list&amp;resid=8901&amp;fwid=S16269h8ufyhz56yr</t>
  </si>
  <si>
    <t>관악산업(주)</t>
  </si>
  <si>
    <t>관악산업</t>
  </si>
  <si>
    <t>이규항</t>
  </si>
  <si>
    <t>수중공사업</t>
  </si>
  <si>
    <t>02-2240-7900</t>
  </si>
  <si>
    <t>서울 송파구 올림픽로 293-19 2층 (신천동,현대타워빌딩)</t>
  </si>
  <si>
    <t>insa@gwan-ak.co.kr</t>
  </si>
  <si>
    <t>우경건설(주)</t>
  </si>
  <si>
    <t>기계설비공사, 소방설비공사</t>
  </si>
  <si>
    <t>기계설비공사, 전기공사 외</t>
  </si>
  <si>
    <t>홍인표</t>
  </si>
  <si>
    <t>https://rnr.surveybox.kr/?pid=S16269h8ufyh&amp;grpid=list&amp;resid=8933&amp;fwid=S16269h8ufyhz56yr</t>
  </si>
  <si>
    <t>한양이엔지(주)</t>
  </si>
  <si>
    <t>한양이엔지</t>
  </si>
  <si>
    <t>김형육,김덕림</t>
  </si>
  <si>
    <t>기계설비공사, 가스시설시공 외</t>
  </si>
  <si>
    <t>031-695-0000</t>
  </si>
  <si>
    <t>경기 화성시 영통로26번길 72 (반월동)</t>
  </si>
  <si>
    <t>담당부서 연결해줬는데 연결이 안됨</t>
  </si>
  <si>
    <t>https://rnr.surveybox.kr/?pid=S16269h8ufyh&amp;grpid=list&amp;resid=8934&amp;fwid=S16269h8ufyhz56yr</t>
  </si>
  <si>
    <t>(주)우신엔지니어링</t>
  </si>
  <si>
    <t>우신엔지니어링</t>
  </si>
  <si>
    <t>황창호,권영중,김용조</t>
  </si>
  <si>
    <t>건설기계설비공사업</t>
  </si>
  <si>
    <t>031-202-8471</t>
  </si>
  <si>
    <t>경기 화성시 반월북길 12-6 (반월동)</t>
  </si>
  <si>
    <t>wooshin@wooshineng.net</t>
  </si>
  <si>
    <t>기계설비공사, 소방시설공사 외</t>
  </si>
  <si>
    <t>https://rnr.surveybox.kr/?pid=S16269h8ufyh&amp;grpid=list&amp;resid=9421&amp;fwid=S16269h8ufyhz56yr</t>
  </si>
  <si>
    <t>유니투스(주)</t>
  </si>
  <si>
    <t>유니투스</t>
  </si>
  <si>
    <t>정정환</t>
  </si>
  <si>
    <t>자동차 부속품 제조판매업 및 수출입업</t>
  </si>
  <si>
    <t>041-599-9908</t>
  </si>
  <si>
    <t>충청남도 천안시 서북구 2공단1로 168 (차암동)</t>
  </si>
  <si>
    <t>기계설비공사</t>
  </si>
  <si>
    <t>https://rnr.surveybox.kr/?pid=S16269h8ufyh&amp;grpid=list&amp;resid=8954&amp;fwid=S16269h8ufyhz56yr</t>
  </si>
  <si>
    <t>(주)삼천리이엔지</t>
  </si>
  <si>
    <t>삼천리이엔지</t>
  </si>
  <si>
    <t>손원현,차봉근</t>
  </si>
  <si>
    <t>가스기기 제조 및 판매업</t>
  </si>
  <si>
    <t>02-368-3500</t>
  </si>
  <si>
    <t>서울 영등포구 국제금융로6길 42 (여의도동)</t>
  </si>
  <si>
    <t>suyeon@samchully.co.kr</t>
  </si>
  <si>
    <t>https://rnr.surveybox.kr/?pid=S16269h8ufyh&amp;grpid=list&amp;resid=24328&amp;fwid=S16269h8ufyhz56yr</t>
  </si>
  <si>
    <t>울산대학교산학협력단</t>
  </si>
  <si>
    <t>이재신</t>
  </si>
  <si>
    <t>공학 및 기술 연구 개발업</t>
  </si>
  <si>
    <t>052-259-1125</t>
  </si>
  <si>
    <t>울산광역시 남구 대학로 93 (무거동)</t>
  </si>
  <si>
    <t>김경배</t>
  </si>
  <si>
    <t>https://rnr.surveybox.kr/?pid=S16269h8ufyh&amp;grpid=list&amp;resid=8961&amp;fwid=S16269h8ufyhz56yr</t>
  </si>
  <si>
    <t>화성엔지니어링(주)</t>
  </si>
  <si>
    <t>화성엔지니어링</t>
  </si>
  <si>
    <t>류성목,김도형</t>
  </si>
  <si>
    <t>02-585-8632</t>
  </si>
  <si>
    <t>서울특별시 서초구 서운로11길 14 (서초동,상원빌딩)</t>
  </si>
  <si>
    <t>김진규</t>
  </si>
  <si>
    <t>https://rnr.surveybox.kr/?pid=S16269h8ufyh&amp;grpid=list&amp;resid=8972&amp;fwid=S16269h8ufyhz56yr</t>
  </si>
  <si>
    <t>(주)성도이엔지</t>
  </si>
  <si>
    <t>성도이엔지</t>
  </si>
  <si>
    <t>정영용,이언웅</t>
  </si>
  <si>
    <t>크린룸설치공사 외</t>
  </si>
  <si>
    <t>02-6244-5200</t>
  </si>
  <si>
    <t>서울 강남구 영동대로106길 42 (삼성동)</t>
  </si>
  <si>
    <t>jmlee@sungdokorea.com</t>
  </si>
  <si>
    <t xml:space="preserve"> ars 재무팀 6번</t>
  </si>
  <si>
    <t>기계설비공사, 전문소방시설공사</t>
  </si>
  <si>
    <t>기계설비공사, 소방시설공사</t>
  </si>
  <si>
    <t>(주)정도</t>
  </si>
  <si>
    <t>이계영</t>
  </si>
  <si>
    <t>김용주</t>
  </si>
  <si>
    <t>https://rnr.surveybox.kr/?pid=S16269h8ufyh&amp;grpid=list&amp;resid=9002&amp;fwid=S16269h8ufyhz56yr</t>
  </si>
  <si>
    <t>대아이앤씨(주)</t>
  </si>
  <si>
    <t>대아이앤씨</t>
  </si>
  <si>
    <t>이경,김경수</t>
  </si>
  <si>
    <t>기계설비공사, 보온보냉공사, 기계배관공사 외</t>
  </si>
  <si>
    <t>02-3461-8885</t>
  </si>
  <si>
    <t>서울 금천구 서부샛길 606 대성디폴리스 지식산업센터 B타워 30층 (가산동)</t>
  </si>
  <si>
    <t>daeahenc@daeahenc.co.kr</t>
  </si>
  <si>
    <t>산업플랜트공사업</t>
  </si>
  <si>
    <t>(주)선진테크</t>
  </si>
  <si>
    <t>박재영</t>
  </si>
  <si>
    <t>김상권</t>
  </si>
  <si>
    <t>https://rnr.surveybox.kr/?pid=S16269h8ufyh&amp;grpid=list&amp;resid=9032&amp;fwid=S16269h8ufyhz56yr</t>
  </si>
  <si>
    <t>존슨콘트롤즈인터내셔널코리아(주)</t>
  </si>
  <si>
    <t>존슨콘트롤즈인터내셔널코리아</t>
  </si>
  <si>
    <t>소방기자재, 소방전기공사 외</t>
  </si>
  <si>
    <t>02-2240-6000</t>
  </si>
  <si>
    <t>서울 중구 마른내로 34 (초동)</t>
  </si>
  <si>
    <t>연결음 없이 통화불능</t>
  </si>
  <si>
    <t>https://rnr.surveybox.kr/?pid=S16269h8ufyh&amp;grpid=list&amp;resid=9037&amp;fwid=S16269h8ufyhz56yr</t>
  </si>
  <si>
    <t>(주)아이티에스</t>
  </si>
  <si>
    <t>아이티에스</t>
  </si>
  <si>
    <t>김정억</t>
  </si>
  <si>
    <t>전기공사, 전문소방공사, 기계설비공사 외</t>
  </si>
  <si>
    <t>041-666-1803</t>
  </si>
  <si>
    <t>충남 서산시 성연면 성연4로 101-56 (왕정리)</t>
  </si>
  <si>
    <t>tiny_j@its-korea.com</t>
  </si>
  <si>
    <t>https://rnr.surveybox.kr/?pid=S16269h8ufyh&amp;grpid=list&amp;resid=9043&amp;fwid=S16269h8ufyhz56yr</t>
  </si>
  <si>
    <t>(주)케이씨이앤씨</t>
  </si>
  <si>
    <t>케이씨이앤씨</t>
  </si>
  <si>
    <t>정순찬</t>
  </si>
  <si>
    <t>02-2103-3636</t>
  </si>
  <si>
    <t>서울 강남구 테헤란로103길 5 (삼성동)</t>
  </si>
  <si>
    <t>이병관</t>
  </si>
  <si>
    <t>김희곤</t>
  </si>
  <si>
    <t>채희관</t>
  </si>
  <si>
    <t>(주)엔에스컴퍼니</t>
  </si>
  <si>
    <t>https://rnr.surveybox.kr/?pid=S16269h8ufyh&amp;grpid=list&amp;resid=14164&amp;fwid=S16269h8ufyhz56yr</t>
  </si>
  <si>
    <t>울산과학기술원</t>
  </si>
  <si>
    <t>이용훈</t>
  </si>
  <si>
    <t>학술연구, 대학교 외</t>
  </si>
  <si>
    <t>052-217-1450</t>
  </si>
  <si>
    <t>울산 울주군 언양읍 유니스트길 50 (반연리)</t>
  </si>
  <si>
    <t>박철수</t>
  </si>
  <si>
    <t>기타 건물 관련설비 설치 공사업</t>
  </si>
  <si>
    <t>김종배</t>
  </si>
  <si>
    <t>https://rnr.surveybox.kr/?pid=S16269h8ufyh&amp;grpid=list&amp;resid=24585&amp;fwid=S16269h8ufyhz56yr</t>
  </si>
  <si>
    <t>울산공업학원울산대학교병원</t>
  </si>
  <si>
    <t>정융기</t>
  </si>
  <si>
    <t>052-250-7000</t>
  </si>
  <si>
    <t>울산광역시 동구 방어진순환도로 877 (전하동)</t>
  </si>
  <si>
    <t>uuh_sgpark@uuh.ulsan.kr</t>
  </si>
  <si>
    <t>https://rnr.surveybox.kr/?pid=S16269h8ufyh&amp;grpid=list&amp;resid=24636&amp;fwid=S16269h8ufyhz56yr</t>
  </si>
  <si>
    <t>운경재단</t>
  </si>
  <si>
    <t>곽재훈</t>
  </si>
  <si>
    <t>053-252-2401</t>
  </si>
  <si>
    <t>대구광역시 수성구 유니버시아드로 365 (욱수동)</t>
  </si>
  <si>
    <t>전기공사</t>
  </si>
  <si>
    <t>전라남도 광양시 제철로 1800 (금호동)</t>
  </si>
  <si>
    <t>https://rnr.surveybox.kr/?pid=S16269h8ufyh&amp;grpid=list&amp;resid=8882&amp;fwid=S16269h8ufyhz56yr</t>
  </si>
  <si>
    <t>우영건설(주)</t>
  </si>
  <si>
    <t>우영건설</t>
  </si>
  <si>
    <t>김장수</t>
  </si>
  <si>
    <t>철근·콘크리트공사 등</t>
  </si>
  <si>
    <t>02-583-0099</t>
  </si>
  <si>
    <t>서울특별시 송파구 법원로 127 707호 (문정동,문정대명벨리온)</t>
  </si>
  <si>
    <t>홍성수</t>
  </si>
  <si>
    <t>https://rnr.surveybox.kr/?pid=S16269h8ufyh&amp;grpid=list&amp;resid=9081&amp;fwid=S16269h8ufyhz56yr</t>
  </si>
  <si>
    <t>(주)디투엔지니어링</t>
  </si>
  <si>
    <t>디투엔지니어링</t>
  </si>
  <si>
    <t>김낙경,김평래</t>
  </si>
  <si>
    <t>전기공사, 전기제어장치 외</t>
  </si>
  <si>
    <t>02-330-5001</t>
  </si>
  <si>
    <t>서울특별시 강서구 마곡중앙8로5길 12 (마곡동)</t>
  </si>
  <si>
    <t>설문은 응답하지 않음</t>
  </si>
  <si>
    <t>전기공사 외</t>
  </si>
  <si>
    <t>전기 공사업</t>
  </si>
  <si>
    <t>https://rnr.surveybox.kr/?pid=S16269h8ufyh&amp;grpid=list&amp;resid=9093&amp;fwid=S16269h8ufyhz56yr</t>
  </si>
  <si>
    <t>(주)태영티에스</t>
  </si>
  <si>
    <t>태영티에스</t>
  </si>
  <si>
    <t>김춘규</t>
  </si>
  <si>
    <t>청소용역, 터널/지하차도 세척, 전기공사, 시설물유지관리</t>
  </si>
  <si>
    <t>031-274-6450</t>
  </si>
  <si>
    <t>경기도 용인시 처인구 양지면 반정로 46-5 (송문리)</t>
  </si>
  <si>
    <t>태영티에스 아님</t>
  </si>
  <si>
    <t>https://rnr.surveybox.kr/?pid=S16269h8ufyh&amp;grpid=list&amp;resid=20829&amp;fwid=S16269h8ufyhz56yr</t>
  </si>
  <si>
    <t>오리온전기(주)</t>
  </si>
  <si>
    <t>오리온전기</t>
  </si>
  <si>
    <t>김익수</t>
  </si>
  <si>
    <t>전자관제조업</t>
  </si>
  <si>
    <t>054-469-5114</t>
  </si>
  <si>
    <t>경북 구미시 산호대로 377</t>
  </si>
  <si>
    <t>잘못된 번호(다른 업체)</t>
  </si>
  <si>
    <t>https://rnr.surveybox.kr/?pid=S16269h8ufyh&amp;grpid=list&amp;resid=9103&amp;fwid=S16269h8ufyhz56yr</t>
  </si>
  <si>
    <t>(주)삼영기업</t>
  </si>
  <si>
    <t>삼영기업</t>
  </si>
  <si>
    <t>금동흠,이상준</t>
  </si>
  <si>
    <t>02-2023-0410</t>
  </si>
  <si>
    <t>서울 서초구 강남대로79길 31 KD빌딩 4~6층 (반포동)</t>
  </si>
  <si>
    <t>이영훈</t>
  </si>
  <si>
    <t>박윤규</t>
  </si>
  <si>
    <t>전기공사, 전문소방시설공사 외</t>
  </si>
  <si>
    <t>주경두</t>
  </si>
  <si>
    <t>고로 유선제조에 따른 탕도 설치업</t>
  </si>
  <si>
    <t>전기공사, 소방시설공사</t>
  </si>
  <si>
    <t>이종호</t>
  </si>
  <si>
    <t>https://rnr.surveybox.kr/?pid=S16269h8ufyh&amp;grpid=list&amp;resid=24757&amp;fwid=S16269h8ufyhz56yr</t>
  </si>
  <si>
    <t>영남대학교의료원</t>
  </si>
  <si>
    <t>김종연</t>
  </si>
  <si>
    <t>053-620-4432</t>
  </si>
  <si>
    <t>대구광역시 남구 현충로 170 (대명동)</t>
  </si>
  <si>
    <t>https://rnr.surveybox.kr/?pid=S16269h8ufyh&amp;grpid=list&amp;resid=9127&amp;fwid=S16269h8ufyhz56yr</t>
  </si>
  <si>
    <t>(주)창원기전</t>
  </si>
  <si>
    <t>창원기전</t>
  </si>
  <si>
    <t>김귀범,이지수</t>
  </si>
  <si>
    <t>031-637-6801</t>
  </si>
  <si>
    <t>경기 성남시 분당구 야탑로81번길 10 613호 (야탑동,아미고타워)</t>
  </si>
  <si>
    <t>cwki2000@bill36524.com</t>
  </si>
  <si>
    <t>내선2(회계)</t>
  </si>
  <si>
    <t>https://rnr.surveybox.kr/?pid=S16269h8ufyh&amp;grpid=list&amp;resid=9131&amp;fwid=S16269h8ufyhz56yr</t>
  </si>
  <si>
    <t>(주)일진파워</t>
  </si>
  <si>
    <t>일진파워</t>
  </si>
  <si>
    <t>이광섭</t>
  </si>
  <si>
    <t>발전설비용 기계부품의 도매업</t>
  </si>
  <si>
    <t>052-237-5330</t>
  </si>
  <si>
    <t>울산광역시 울주군 온산읍 산암로 42 (화산리)</t>
  </si>
  <si>
    <t>syyun@ijeng.com</t>
  </si>
  <si>
    <t>통신공사 건설업</t>
  </si>
  <si>
    <t>https://rnr.surveybox.kr/?pid=S16269h8ufyh&amp;grpid=list&amp;resid=9135&amp;fwid=S16269h8ufyhz56yr</t>
  </si>
  <si>
    <t>한전케이피에스(주)</t>
  </si>
  <si>
    <t>한전케이피에스</t>
  </si>
  <si>
    <t>김홍연</t>
  </si>
  <si>
    <t>전력설비 및 관련시설물 개보수 공사업과 이에 관련된 다음 업무</t>
  </si>
  <si>
    <t>061-345-0114</t>
  </si>
  <si>
    <t>전라남도 나주시 문화로 211 (빛가람동)</t>
  </si>
  <si>
    <t>candle1kps.co.kr</t>
  </si>
  <si>
    <t>이병근</t>
  </si>
  <si>
    <t>박봉기</t>
  </si>
  <si>
    <t>최윤채</t>
  </si>
  <si>
    <t>(주)태화산업</t>
  </si>
  <si>
    <t>https://rnr.surveybox.kr/?pid=S16269h8ufyh&amp;grpid=list&amp;resid=9153&amp;fwid=S16269h8ufyhz56yr</t>
  </si>
  <si>
    <t>영진(주)</t>
  </si>
  <si>
    <t>영진</t>
  </si>
  <si>
    <t>이청훈</t>
  </si>
  <si>
    <t>052-226-9800</t>
  </si>
  <si>
    <t>울산광역시 남구 돋질로 170 (달동)</t>
  </si>
  <si>
    <t>김한욱</t>
  </si>
  <si>
    <t>전기공사, 정보통신공사</t>
  </si>
  <si>
    <t>https://rnr.surveybox.kr/?pid=S16269h8ufyh&amp;grpid=list&amp;resid=24779&amp;fwid=S16269h8ufyhz56yr</t>
  </si>
  <si>
    <t>연세의료원</t>
  </si>
  <si>
    <t>서승환</t>
  </si>
  <si>
    <t>의료업</t>
  </si>
  <si>
    <t>02-2227-7762</t>
  </si>
  <si>
    <t>서울특별시 서대문구 연세로 50 (신촌동)</t>
  </si>
  <si>
    <t>담당자 연결 불가(대표번호 아님)</t>
  </si>
  <si>
    <t>통신 공사업</t>
  </si>
  <si>
    <t>https://rnr.surveybox.kr/?pid=S16269h8ufyh&amp;grpid=list&amp;resid=9171&amp;fwid=S16269h8ufyhz56yr</t>
  </si>
  <si>
    <t>코리아이지텔(주)</t>
  </si>
  <si>
    <t>코리아이지텔</t>
  </si>
  <si>
    <t>임규학</t>
  </si>
  <si>
    <t>통신공사</t>
  </si>
  <si>
    <t>02-914-3310</t>
  </si>
  <si>
    <t>서울특별시 강서구 강서로56가길 53 6층 (등촌동,청호빌딩)</t>
  </si>
  <si>
    <t>가동중인 설비 없고 컴퓨터 추가 설치도 없음</t>
  </si>
  <si>
    <t>https://rnr.surveybox.kr/?pid=S16269h8ufyh&amp;grpid=list&amp;resid=9177&amp;fwid=S16269h8ufyhz56yr</t>
  </si>
  <si>
    <t>홈앤서비스(주)</t>
  </si>
  <si>
    <t>홈앤서비스</t>
  </si>
  <si>
    <t>유선통신서비스(초고속인터넷, IPTV, 전화) 설치 및 유지보수사업, 정보통신시설 운영사업 외</t>
  </si>
  <si>
    <t>02-6266-3856</t>
  </si>
  <si>
    <t>서울특별시 중구 퇴계로 10 16층 (남대문로5가,메트로타워)</t>
  </si>
  <si>
    <t>통신공사업</t>
  </si>
  <si>
    <t>https://rnr.surveybox.kr/?pid=S16269h8ufyh&amp;grpid=list&amp;resid=9184&amp;fwid=S16269h8ufyhz56yr</t>
  </si>
  <si>
    <t>(주)케이티엔지니어링</t>
  </si>
  <si>
    <t>케이티엔지니어링</t>
  </si>
  <si>
    <t>통신공사 및 유지보수</t>
  </si>
  <si>
    <t>02-2222-9800</t>
  </si>
  <si>
    <t>서울특별시 광진구 천호대로 549 (중곡동)</t>
  </si>
  <si>
    <t>https://rnr.surveybox.kr/?pid=S16269h8ufyh&amp;grpid=list&amp;resid=9187&amp;fwid=S16269h8ufyhz56yr</t>
  </si>
  <si>
    <t>에스케이티엔에스(주)</t>
  </si>
  <si>
    <t>에스케이티엔에스</t>
  </si>
  <si>
    <t>이응준</t>
  </si>
  <si>
    <t>정보통신공사 외</t>
  </si>
  <si>
    <t>02-3700-7070</t>
  </si>
  <si>
    <t>서울 종로구 인사동7길 32 (관훈동)</t>
  </si>
  <si>
    <t>정보통신 공사업</t>
  </si>
  <si>
    <t>https://rnr.surveybox.kr/?pid=S16269h8ufyh&amp;grpid=list&amp;resid=9196&amp;fwid=S16269h8ufyhz56yr</t>
  </si>
  <si>
    <t>에이치디씨랩스(주)</t>
  </si>
  <si>
    <t>에이치디씨랩스</t>
  </si>
  <si>
    <t>스마트홈IoT, 스마트빌딩, SOC(스크린도어 등)</t>
  </si>
  <si>
    <t>031-785-1700</t>
  </si>
  <si>
    <t>서울 서초구 효령로 346 (서초동)</t>
  </si>
  <si>
    <t>대신네트웍스(주)</t>
  </si>
  <si>
    <t>https://rnr.surveybox.kr/?pid=S16269h8ufyh&amp;grpid=list&amp;resid=9199&amp;fwid=S16269h8ufyhz56yr</t>
  </si>
  <si>
    <t>(주)유플러스홈서비스</t>
  </si>
  <si>
    <t>유플러스홈서비스</t>
  </si>
  <si>
    <t>양무열</t>
  </si>
  <si>
    <t>초고속인터넷, 인터넷전화, 인터넷TV, 홈 IoT 서비스 등 판매대행, 설치, 유지·보수, 개통</t>
  </si>
  <si>
    <t>070-5228-1616</t>
  </si>
  <si>
    <t>서울 마포구 월드컵북로 416 (상암동)</t>
  </si>
  <si>
    <t>자동응답으로 연결</t>
  </si>
  <si>
    <t>https://rnr.surveybox.kr/?pid=S16269h8ufyh&amp;grpid=list&amp;resid=14233&amp;fwid=S16269h8ufyhz56yr</t>
  </si>
  <si>
    <t>연세대학교산학협력단</t>
  </si>
  <si>
    <t>김지현</t>
  </si>
  <si>
    <t>연구개발 및 서비스</t>
  </si>
  <si>
    <t>02-2123-5145</t>
  </si>
  <si>
    <t>서울 서대문구 연세로 50 (신촌동,연세대학교)</t>
  </si>
  <si>
    <t>정보통신공사업</t>
  </si>
  <si>
    <t>조정화</t>
  </si>
  <si>
    <t>김종엽</t>
  </si>
  <si>
    <t>신광식</t>
  </si>
  <si>
    <t>전기통신사업</t>
  </si>
  <si>
    <t>이승용</t>
  </si>
  <si>
    <t>https://rnr.surveybox.kr/?pid=S16269h8ufyh&amp;grpid=list&amp;resid=23253&amp;fwid=S16269h8ufyhz56yr</t>
  </si>
  <si>
    <t>여수시도시관리공단</t>
  </si>
  <si>
    <t>김태규,김유화</t>
  </si>
  <si>
    <t>지방공기업법 제2조 제2항 제1호에 해당하는 사업 중 다음 각목의 사업</t>
  </si>
  <si>
    <t>061-662-8204</t>
  </si>
  <si>
    <t>전남 여수시 문수로 106 8층 (문수동,대흥빌딩)</t>
  </si>
  <si>
    <t>연결 안 됨</t>
  </si>
  <si>
    <t>김지영</t>
  </si>
  <si>
    <t>https://rnr.surveybox.kr/?pid=S16269h8ufyh&amp;grpid=list&amp;resid=9225&amp;fwid=S16269h8ufyhz56yr</t>
  </si>
  <si>
    <t>자이에스앤디(주)</t>
  </si>
  <si>
    <t>자이에스앤디</t>
  </si>
  <si>
    <t>엄관석</t>
  </si>
  <si>
    <t>소프트웨어 개발 및 판매업</t>
  </si>
  <si>
    <t>02-6677-0070</t>
  </si>
  <si>
    <t>서울특별시 중구 퇴계로 173 10층 (충무로3가,남산스퀘어빌딩)</t>
  </si>
  <si>
    <t>https://rnr.surveybox.kr/?pid=S16269h8ufyh&amp;grpid=list&amp;resid=9226&amp;fwid=S16269h8ufyhz56yr</t>
  </si>
  <si>
    <t>신흥정보통신(주)</t>
  </si>
  <si>
    <t>신흥정보통신</t>
  </si>
  <si>
    <t>장혜원</t>
  </si>
  <si>
    <t>일반통신공사업</t>
  </si>
  <si>
    <t>02-2192-7000</t>
  </si>
  <si>
    <t>경기 수원시 장안구 수성로350번길 30 (영화동)</t>
  </si>
  <si>
    <t>https://rnr.surveybox.kr/?pid=S16269h8ufyh&amp;grpid=list&amp;resid=9231&amp;fwid=S16269h8ufyhz56yr</t>
  </si>
  <si>
    <t>명신정보통신(주)</t>
  </si>
  <si>
    <t>명신정보통신</t>
  </si>
  <si>
    <t>서철</t>
  </si>
  <si>
    <t>통신공사, 전기공사</t>
  </si>
  <si>
    <t>02-572-4760</t>
  </si>
  <si>
    <t>서울특별시 송파구 법원로 114 비동 비-507호 (문정동,엠스테이트)</t>
  </si>
  <si>
    <t>https://rnr.surveybox.kr/?pid=S16269h8ufyh&amp;grpid=list&amp;resid=9232&amp;fwid=S16269h8ufyhz56yr</t>
  </si>
  <si>
    <t>(주)뉴젠스</t>
  </si>
  <si>
    <t>뉴젠스</t>
  </si>
  <si>
    <t>임영필,김재일</t>
  </si>
  <si>
    <t>전기통신망 설계 및 유지보수 외, 무선전송장비 시스템구축</t>
  </si>
  <si>
    <t>031-344-2340</t>
  </si>
  <si>
    <t>경기도 과천시 과천대로7길 20 6층 (갈현동,에이타워)</t>
  </si>
  <si>
    <t>전기통신 공사업</t>
  </si>
  <si>
    <t>https://rnr.surveybox.kr/?pid=S16269h8ufyh&amp;grpid=list&amp;resid=9235&amp;fwid=S16269h8ufyhz56yr</t>
  </si>
  <si>
    <t>(주)케이티서비스남부</t>
  </si>
  <si>
    <t>케이티서비스남부</t>
  </si>
  <si>
    <t>박성열</t>
  </si>
  <si>
    <t>정보통신사업, 별정통신사업 및 기타 부가통신사업</t>
  </si>
  <si>
    <t>042-479-8013</t>
  </si>
  <si>
    <t>대전 서구 갈마로 160 (괴정동,케이티인재개발원)</t>
  </si>
  <si>
    <t>권영욱</t>
  </si>
  <si>
    <t>실내건축공사</t>
  </si>
  <si>
    <t>02-576-3411</t>
  </si>
  <si>
    <t>https://rnr.surveybox.kr/?pid=S16269h8ufyh&amp;grpid=list&amp;resid=9243&amp;fwid=S16269h8ufyhz56yr</t>
  </si>
  <si>
    <t>비에스에이치에스(주)</t>
  </si>
  <si>
    <t>비에스에이치에스</t>
  </si>
  <si>
    <t>이희수</t>
  </si>
  <si>
    <t>건물관리 도급업,실내인테리어공사</t>
  </si>
  <si>
    <t>02-754-8327</t>
  </si>
  <si>
    <t>서울 용산구 후암로16가길 29 (후암동)</t>
  </si>
  <si>
    <t>https://rnr.surveybox.kr/?pid=S16269h8ufyh&amp;grpid=list&amp;resid=9244&amp;fwid=S16269h8ufyhz56yr</t>
  </si>
  <si>
    <t>(주)즐거운세상</t>
  </si>
  <si>
    <t>즐거운세상</t>
  </si>
  <si>
    <t>실내 건축 공사</t>
  </si>
  <si>
    <t>053-784-2596</t>
  </si>
  <si>
    <t>대구광역시 수성구 달구벌대로 2889 (연호동)</t>
  </si>
  <si>
    <t>https://rnr.surveybox.kr/?pid=S16269h8ufyh&amp;grpid=list&amp;resid=9253&amp;fwid=S16269h8ufyhz56yr</t>
  </si>
  <si>
    <t>엘림피엔씨(주)</t>
  </si>
  <si>
    <t>엘림피엔씨</t>
  </si>
  <si>
    <t>이온현</t>
  </si>
  <si>
    <t>도장공사, 시설물유지관리</t>
  </si>
  <si>
    <t>02-977-8501</t>
  </si>
  <si>
    <t>서울 노원구 동일로173가길 10 2층 (공릉동)</t>
  </si>
  <si>
    <t>도장공사</t>
  </si>
  <si>
    <t>이재식</t>
  </si>
  <si>
    <t>김동식</t>
  </si>
  <si>
    <t>(주)중앙공사</t>
  </si>
  <si>
    <t>김태종</t>
  </si>
  <si>
    <t>02-400-3921</t>
  </si>
  <si>
    <t>https://rnr.surveybox.kr/?pid=S16269h8ufyh&amp;grpid=list&amp;resid=4347&amp;fwid=S16269h8ufyhz56yr</t>
  </si>
  <si>
    <t>에이치알에스코리아(주)</t>
  </si>
  <si>
    <t>에이치알에스코리아</t>
  </si>
  <si>
    <t>이시이카즈노리,이상엽</t>
  </si>
  <si>
    <t>031-496-7140</t>
  </si>
  <si>
    <t>경기 시흥시 공단1대로 143 (정왕동)</t>
  </si>
  <si>
    <t xml:space="preserve">필요없다고 거부 </t>
  </si>
  <si>
    <t>https://rnr.surveybox.kr/?pid=S16269h8ufyh&amp;grpid=list&amp;resid=1543&amp;fwid=S16269h8ufyhz56yr</t>
  </si>
  <si>
    <t>에어프로덕츠코리아(주)</t>
  </si>
  <si>
    <t>에어프로덕츠코리아</t>
  </si>
  <si>
    <t>김승록</t>
  </si>
  <si>
    <t>02-2170-8000</t>
  </si>
  <si>
    <t>경기 용인시 기흥구 농서로46번길 3 (농서동)</t>
  </si>
  <si>
    <t>김성빈</t>
  </si>
  <si>
    <t>https://rnr.surveybox.kr/?pid=S16269h8ufyh&amp;grpid=list&amp;resid=9260&amp;fwid=S16269h8ufyhz56yr</t>
  </si>
  <si>
    <t>(주)국보디자인</t>
  </si>
  <si>
    <t>국보디자인</t>
  </si>
  <si>
    <t>황창연,이영준</t>
  </si>
  <si>
    <t>인테리어공사</t>
  </si>
  <si>
    <t>02-6220-1800</t>
  </si>
  <si>
    <t>서울특별시 마포구 월드컵로10길 49 (서교동)</t>
  </si>
  <si>
    <t>kukbo1@ikukbo.com</t>
  </si>
  <si>
    <t>김영대</t>
  </si>
  <si>
    <t>김용성</t>
  </si>
  <si>
    <t>실내건축공사, 금속구조물창호온실공사</t>
  </si>
  <si>
    <t>실내건축공사업</t>
  </si>
  <si>
    <t>https://rnr.surveybox.kr/?pid=S16269h8ufyh&amp;grpid=list&amp;resid=4048&amp;fwid=S16269h8ufyhz56yr</t>
  </si>
  <si>
    <t>에스피엠텍(주)</t>
  </si>
  <si>
    <t>에스피엠텍</t>
  </si>
  <si>
    <t>안민용</t>
  </si>
  <si>
    <t>1. 비메모리 반도체 생산업</t>
  </si>
  <si>
    <t>031-209-8998</t>
  </si>
  <si>
    <t>경기도 화성시 삼성전자로 12 1108호 (석우동,프리언스오피스텔)</t>
  </si>
  <si>
    <t>김승환</t>
  </si>
  <si>
    <t>홍성철</t>
  </si>
  <si>
    <t>유리 및 창호 공사업</t>
  </si>
  <si>
    <t>미장공사, 방수공사 등</t>
  </si>
  <si>
    <t>https://rnr.surveybox.kr/?pid=S16269h8ufyh&amp;grpid=list&amp;resid=4052&amp;fwid=S16269h8ufyhz56yr</t>
  </si>
  <si>
    <t>에스티피테크(주)</t>
  </si>
  <si>
    <t>에스티피테크</t>
  </si>
  <si>
    <t>반도체 제조업</t>
  </si>
  <si>
    <t>8210-4144-7473</t>
  </si>
  <si>
    <t>충청남도 아산시 배방읍 월천6길 81 301호 (북수리)</t>
  </si>
  <si>
    <t>김영표</t>
  </si>
  <si>
    <t>https://rnr.surveybox.kr/?pid=S16269h8ufyh&amp;grpid=list&amp;resid=9318&amp;fwid=S16269h8ufyhz56yr</t>
  </si>
  <si>
    <t>(주)수협개발</t>
  </si>
  <si>
    <t>수협개발</t>
  </si>
  <si>
    <t>청소, 시설물유지관리용역, 경비용역</t>
  </si>
  <si>
    <t>02-3432-0356</t>
  </si>
  <si>
    <t>서울 송파구 올림픽로30길 5 2층 (방이동,정윤빌딩)</t>
  </si>
  <si>
    <t>seul26@suhyupinfras.co.kr</t>
  </si>
  <si>
    <t>https://rnr.surveybox.kr/?pid=S16269h8ufyh&amp;grpid=list&amp;resid=9324&amp;fwid=S16269h8ufyhz56yr</t>
  </si>
  <si>
    <t>(주)하이원파트너스</t>
  </si>
  <si>
    <t>하이원파트너스</t>
  </si>
  <si>
    <t>최관열</t>
  </si>
  <si>
    <t>시설(건축물)유지관리업</t>
  </si>
  <si>
    <t>033-592-9396</t>
  </si>
  <si>
    <t>강원 정선군 사북읍 하이원길 265 (사북리)</t>
  </si>
  <si>
    <t>high1p@daum.net</t>
  </si>
  <si>
    <t>https://rnr.surveybox.kr/?pid=S16269h8ufyh&amp;grpid=list&amp;resid=11598&amp;fwid=S16269h8ufyhz56yr</t>
  </si>
  <si>
    <t>에스케이해운(주)</t>
  </si>
  <si>
    <t>H50</t>
  </si>
  <si>
    <t>에스케이해운</t>
  </si>
  <si>
    <t>김성익,변수근</t>
  </si>
  <si>
    <t>해상운송</t>
  </si>
  <si>
    <t>02-3788-8655</t>
  </si>
  <si>
    <t>서울 중구 한강대로 416 21층 (남대문로5가,서울스퀘어)</t>
  </si>
  <si>
    <t>https://rnr.surveybox.kr/?pid=S16269h8ufyh&amp;grpid=list&amp;resid=9343&amp;fwid=S16269h8ufyhz56yr</t>
  </si>
  <si>
    <t>고진모터스(주)</t>
  </si>
  <si>
    <t>고진모터스</t>
  </si>
  <si>
    <t>장홍선,장인우</t>
  </si>
  <si>
    <t>수입자동차, 수입자동차 부품</t>
  </si>
  <si>
    <t>02-3408-8307</t>
  </si>
  <si>
    <t>서울특별시 강남구 도산대로 306 (논현동)</t>
  </si>
  <si>
    <t>je.kim@gojin.com</t>
  </si>
  <si>
    <t>김문수</t>
  </si>
  <si>
    <t>사업 및 무형 재산권 중개업</t>
  </si>
  <si>
    <t>자동차 신품 판매업</t>
  </si>
  <si>
    <t>이원호</t>
  </si>
  <si>
    <t>https://rnr.surveybox.kr/?pid=S16269h8ufyh&amp;grpid=list&amp;resid=9351&amp;fwid=S16269h8ufyhz56yr</t>
  </si>
  <si>
    <t>한성자동차(주)</t>
  </si>
  <si>
    <t>한성자동차</t>
  </si>
  <si>
    <t>울프아우스프룽</t>
  </si>
  <si>
    <t>자동차 수입 및 판매업</t>
  </si>
  <si>
    <t>02-1522-3421</t>
  </si>
  <si>
    <t>서울특별시 서초구 방배로 137 (방배동)</t>
  </si>
  <si>
    <t>이기준</t>
  </si>
  <si>
    <t>자동차 판매업</t>
  </si>
  <si>
    <t>자동차 구입 및 판매업</t>
  </si>
  <si>
    <t>https://rnr.surveybox.kr/?pid=S16269h8ufyh&amp;grpid=list&amp;resid=9358&amp;fwid=S16269h8ufyhz56yr</t>
  </si>
  <si>
    <t>스투트가르트스포츠카(주)</t>
  </si>
  <si>
    <t>스투트가르트스포츠카</t>
  </si>
  <si>
    <t>유종한</t>
  </si>
  <si>
    <t>02-2185-3000</t>
  </si>
  <si>
    <t>서울 강남구 역삼로 523 6층, 7층 (대치동)</t>
  </si>
  <si>
    <t>박영식</t>
  </si>
  <si>
    <t>https://rnr.surveybox.kr/?pid=S16269h8ufyh&amp;grpid=list&amp;resid=9369&amp;fwid=S16269h8ufyhz56yr</t>
  </si>
  <si>
    <t>(주)바바리안모터스</t>
  </si>
  <si>
    <t>바바리안모터스</t>
  </si>
  <si>
    <t>수입자동차 판매 및 수리</t>
  </si>
  <si>
    <t>02-2649-7301</t>
  </si>
  <si>
    <t>서울 양천구 목동동로 210 (목동)</t>
  </si>
  <si>
    <t>wonji.ju@bavarian.co.kr</t>
  </si>
  <si>
    <t>https://rnr.surveybox.kr/?pid=S16269h8ufyh&amp;grpid=list&amp;resid=9374&amp;fwid=S16269h8ufyhz56yr</t>
  </si>
  <si>
    <t>선인자동차(주)</t>
  </si>
  <si>
    <t>선인자동차</t>
  </si>
  <si>
    <t>장인우피터,장홍선</t>
  </si>
  <si>
    <t>일반수출입업</t>
  </si>
  <si>
    <t>02-2216-1100</t>
  </si>
  <si>
    <t>서울특별시 동대문구 천호대로 445 (장안동)</t>
  </si>
  <si>
    <t>https://rnr.surveybox.kr/?pid=S16269h8ufyh&amp;grpid=list&amp;resid=9375&amp;fwid=S16269h8ufyhz56yr</t>
  </si>
  <si>
    <t>케이씨씨오토(주)</t>
  </si>
  <si>
    <t>케이씨씨오토</t>
  </si>
  <si>
    <t>류인진</t>
  </si>
  <si>
    <t>02-6355-0000</t>
  </si>
  <si>
    <t>서울특별시 강서구 공항대로 653-23 (염창동)</t>
  </si>
  <si>
    <t>https://rnr.surveybox.kr/?pid=S16269h8ufyh&amp;grpid=list&amp;resid=8704&amp;fwid=S16269h8ufyhz56yr</t>
  </si>
  <si>
    <t>에스케이에코엔지니어링(주)</t>
  </si>
  <si>
    <t>에스케이에코엔지니어링</t>
  </si>
  <si>
    <t>오동호</t>
  </si>
  <si>
    <t>1. 건축 및 토목공사업</t>
  </si>
  <si>
    <t>02-6324-5130</t>
  </si>
  <si>
    <t>서울 종로구 율곡로 6 트윈트리타워B동 SK에코엔지니어링 (중학동)</t>
  </si>
  <si>
    <t>안내데스크로 연결됨, 재무부 02 3499 1476</t>
  </si>
  <si>
    <t>https://rnr.surveybox.kr/?pid=S16269h8ufyh&amp;grpid=list&amp;resid=9394&amp;fwid=S16269h8ufyhz56yr</t>
  </si>
  <si>
    <t>(주)삼천리모터스</t>
  </si>
  <si>
    <t>삼천리모터스</t>
  </si>
  <si>
    <t>서광영</t>
  </si>
  <si>
    <t>043-236-7401</t>
  </si>
  <si>
    <t>경기도 군포시 당정로27번길 11 (당정동)</t>
  </si>
  <si>
    <t>바로 끊으심</t>
  </si>
  <si>
    <t>https://rnr.surveybox.kr/?pid=S16269h8ufyh&amp;grpid=list&amp;resid=9401&amp;fwid=S16269h8ufyhz56yr</t>
  </si>
  <si>
    <t>(주)내쇼날모터스</t>
  </si>
  <si>
    <t>내쇼날모터스</t>
  </si>
  <si>
    <t>김성률</t>
  </si>
  <si>
    <t>BMW 자동차 판매 및 정비</t>
  </si>
  <si>
    <t>063-213-7501</t>
  </si>
  <si>
    <t>전북 전주시 덕진구 신복로 180 (팔복동4가)</t>
  </si>
  <si>
    <t>ars 2번 총무팀 연결</t>
  </si>
  <si>
    <t>한영모터스(주)</t>
  </si>
  <si>
    <t>https://rnr.surveybox.kr/?pid=S16269h8ufyh&amp;grpid=list&amp;resid=9405&amp;fwid=S16269h8ufyhz56yr</t>
  </si>
  <si>
    <t>중앙모터스(주)</t>
  </si>
  <si>
    <t>중앙모터스</t>
  </si>
  <si>
    <t>권현숙</t>
  </si>
  <si>
    <t>자동차 소매</t>
  </si>
  <si>
    <t>053-629-9000</t>
  </si>
  <si>
    <t>대구광역시 서구 와룡로 427 (이현동)</t>
  </si>
  <si>
    <t>메일을 아예 쓰지 않음</t>
  </si>
  <si>
    <t>자동차 부품 및 부속품 판매업</t>
  </si>
  <si>
    <t>https://rnr.surveybox.kr/?pid=S16269h8ufyh&amp;grpid=list&amp;resid=9411&amp;fwid=S16269h8ufyhz56yr</t>
  </si>
  <si>
    <t>유카로오토모빌(주)</t>
  </si>
  <si>
    <t>유카로오토모빌</t>
  </si>
  <si>
    <t>한승학</t>
  </si>
  <si>
    <t>아우디 자동차</t>
  </si>
  <si>
    <t>051-611-3844</t>
  </si>
  <si>
    <t>부산광역시 수영구 황령대로 505 (남천동)</t>
  </si>
  <si>
    <t>ucarotp@naver.com</t>
  </si>
  <si>
    <t>051-611-2690 다시 연락</t>
  </si>
  <si>
    <t>https://rnr.surveybox.kr/?pid=S16269h8ufyh&amp;grpid=list&amp;resid=9413&amp;fwid=S16269h8ufyhz56yr</t>
  </si>
  <si>
    <t>(주)동성모터스</t>
  </si>
  <si>
    <t>동성모터스</t>
  </si>
  <si>
    <t>석상우</t>
  </si>
  <si>
    <t>금형 및 기계 제조업</t>
  </si>
  <si>
    <t>052-265-7301</t>
  </si>
  <si>
    <t>부산 해운대구 해운대해변로 299 (중동)</t>
  </si>
  <si>
    <t>https://rnr.surveybox.kr/?pid=S16269h8ufyh&amp;grpid=list&amp;resid=9416&amp;fwid=S16269h8ufyhz56yr</t>
  </si>
  <si>
    <t>오토플러스(주)</t>
  </si>
  <si>
    <t>오토플러스</t>
  </si>
  <si>
    <t>자동차이동정비</t>
  </si>
  <si>
    <t>02-3663-6113</t>
  </si>
  <si>
    <t>서울 영등포구 선유동2로 57 신관 11층 (양평동4가,이레빌딩)</t>
  </si>
  <si>
    <t>https://rnr.surveybox.kr/?pid=S16269h8ufyh&amp;grpid=list&amp;resid=5594&amp;fwid=S16269h8ufyhz56yr</t>
  </si>
  <si>
    <t>에스케이실트론(주)</t>
  </si>
  <si>
    <t>에스케이실트론</t>
  </si>
  <si>
    <t>02-6719-5312</t>
  </si>
  <si>
    <t>경북 구미시 임수로 53 (임수동)</t>
  </si>
  <si>
    <t>https://rnr.surveybox.kr/?pid=S16269h8ufyh&amp;grpid=list&amp;resid=9422&amp;fwid=S16269h8ufyhz56yr</t>
  </si>
  <si>
    <t>남양넥스모(주)</t>
  </si>
  <si>
    <t>남양넥스모</t>
  </si>
  <si>
    <t>홍진용,한재현,차인규</t>
  </si>
  <si>
    <t>자동차 부속품 제조 및 판매업(엔진 제외)</t>
  </si>
  <si>
    <t>031-470-1780</t>
  </si>
  <si>
    <t>경기도 안산시 단원구 목내로 150 (목내동)</t>
  </si>
  <si>
    <t>https://rnr.surveybox.kr/?pid=S16269h8ufyh&amp;grpid=list&amp;resid=9433&amp;fwid=S16269h8ufyhz56yr</t>
  </si>
  <si>
    <t>안형준</t>
  </si>
  <si>
    <t>제조 수탁 서비스업</t>
  </si>
  <si>
    <t>043-536-0041</t>
  </si>
  <si>
    <t>충청북도 진천군 덕산읍 한삼로 69-23 (한천리)</t>
  </si>
  <si>
    <t>https://rnr.surveybox.kr/?pid=S16269h8ufyh&amp;grpid=list&amp;resid=9438&amp;fwid=S16269h8ufyhz56yr</t>
  </si>
  <si>
    <t>콘티넨탈오토모티브코리아(주)</t>
  </si>
  <si>
    <t>콘티넨탈오토모티브코리아</t>
  </si>
  <si>
    <t>큐퍼스마틴피터게르하르트</t>
  </si>
  <si>
    <t>각종 자동차부품의 개발, 도안, 조립, 제조 및 판매</t>
  </si>
  <si>
    <t>031-697-3800</t>
  </si>
  <si>
    <t>경기 성남시 분당구 판교역로 220 7층 (삼평동,쏠리드스페이스빌딩)</t>
  </si>
  <si>
    <t>홍영준</t>
  </si>
  <si>
    <t>이영환</t>
  </si>
  <si>
    <t>https://rnr.surveybox.kr/?pid=S16269h8ufyh&amp;grpid=list&amp;resid=9463&amp;fwid=S16269h8ufyhz56yr</t>
  </si>
  <si>
    <t>(주)신세계엘앤비</t>
  </si>
  <si>
    <t>신세계엘앤비</t>
  </si>
  <si>
    <t>우창균</t>
  </si>
  <si>
    <t>주류</t>
  </si>
  <si>
    <t>02-2289-1111</t>
  </si>
  <si>
    <t>서울특별시 광진구 아차산로 563 7층 (광장동,대한제지빌딩)</t>
  </si>
  <si>
    <t>서울 송파구 양재대로 932 (가락동)</t>
  </si>
  <si>
    <t>https://rnr.surveybox.kr/?pid=S16269h8ufyh&amp;grpid=list&amp;resid=9472&amp;fwid=S16269h8ufyhz56yr</t>
  </si>
  <si>
    <t>씨제이프레시웨이(주)</t>
  </si>
  <si>
    <t>씨제이프레시웨이</t>
  </si>
  <si>
    <t>정성필</t>
  </si>
  <si>
    <t>식자재유통, 구내식당 운영</t>
  </si>
  <si>
    <t>02-2149-6978</t>
  </si>
  <si>
    <t>경기 용인시 기흥구 기곡로 32 (하갈동)</t>
  </si>
  <si>
    <t>songju.kwon@cj.net</t>
  </si>
  <si>
    <t>https://rnr.surveybox.kr/?pid=S16269h8ufyh&amp;grpid=list&amp;resid=9475&amp;fwid=S16269h8ufyhz56yr</t>
  </si>
  <si>
    <t>(주)비엔에프통상</t>
  </si>
  <si>
    <t>비엔에프통상</t>
  </si>
  <si>
    <t>이효욱,윤인권,조재성</t>
  </si>
  <si>
    <t>수입의류, 화장품 외</t>
  </si>
  <si>
    <t>02-2077-5679</t>
  </si>
  <si>
    <t>서울특별시 서초구 강남대로 629 (잠원동)</t>
  </si>
  <si>
    <t>naphan.lee@bnftrading.co.kr</t>
  </si>
  <si>
    <t>https://rnr.surveybox.kr/?pid=S16269h8ufyh&amp;grpid=list&amp;resid=9476&amp;fwid=S16269h8ufyhz56yr</t>
  </si>
  <si>
    <t>케이티알파(주)</t>
  </si>
  <si>
    <t>케이티알파</t>
  </si>
  <si>
    <t>정보통신 서비스업</t>
  </si>
  <si>
    <t>서울 동작구 보라매로5길 23 (신대방동,삼성보라매옴니타워)</t>
  </si>
  <si>
    <t>ARS라 연결 어려움</t>
  </si>
  <si>
    <t>민용기</t>
  </si>
  <si>
    <t>종합무역업.무역중개업</t>
  </si>
  <si>
    <t>https://rnr.surveybox.kr/?pid=S16269h8ufyh&amp;grpid=list&amp;resid=9496&amp;fwid=S16269h8ufyhz56yr</t>
  </si>
  <si>
    <t>부루벨코리아(주)</t>
  </si>
  <si>
    <t>부루벨코리아</t>
  </si>
  <si>
    <t>다니엘메이란</t>
  </si>
  <si>
    <t>도소매업, 무역업 및 무역대리업</t>
  </si>
  <si>
    <t>02-2185-8200</t>
  </si>
  <si>
    <t>서울특별시 강남구 선릉로 801 (신사동)</t>
  </si>
  <si>
    <t>reception.kr@bluebellgroup.com</t>
  </si>
  <si>
    <t>이시영</t>
  </si>
  <si>
    <t>https://rnr.surveybox.kr/?pid=S16269h8ufyh&amp;grpid=list&amp;resid=9499&amp;fwid=S16269h8ufyhz56yr</t>
  </si>
  <si>
    <t>케이비아이동국실업(주)</t>
  </si>
  <si>
    <t>케이비아이동국실업</t>
  </si>
  <si>
    <t>김진산</t>
  </si>
  <si>
    <t>수출입업(국내외 무역업)</t>
  </si>
  <si>
    <t>041-5430-5956</t>
  </si>
  <si>
    <t>서울 용산구 한강대로 350 (갈월동)</t>
  </si>
  <si>
    <t>https://rnr.surveybox.kr/?pid=S16269h8ufyh&amp;grpid=list&amp;resid=9500&amp;fwid=S16269h8ufyhz56yr</t>
  </si>
  <si>
    <t>(주)엘엑스인터내셔널</t>
  </si>
  <si>
    <t>엘엑스인터내셔널</t>
  </si>
  <si>
    <t>윤춘성</t>
  </si>
  <si>
    <t>수출입업 및 동대행업 물품매도 확약서 발행업</t>
  </si>
  <si>
    <t>서울특별시 종로구 새문안로 58 (신문로2가,엘지광화문빌딩)</t>
  </si>
  <si>
    <t>서울 영등포구 의사당대로 82 (여의도동)</t>
  </si>
  <si>
    <t>김희준</t>
  </si>
  <si>
    <t>김진의</t>
  </si>
  <si>
    <t>이만규</t>
  </si>
  <si>
    <t>곡물 도정업</t>
  </si>
  <si>
    <t>의령</t>
  </si>
  <si>
    <t>이성수</t>
  </si>
  <si>
    <t>이상일</t>
  </si>
  <si>
    <t>https://rnr.surveybox.kr/?pid=S16269h8ufyh&amp;grpid=list&amp;resid=9535&amp;fwid=S16269h8ufyhz56yr</t>
  </si>
  <si>
    <t>코레일유통(주)</t>
  </si>
  <si>
    <t>코레일유통</t>
  </si>
  <si>
    <t>한국철도공사 역내 점포사업</t>
  </si>
  <si>
    <t>070-7092-7866</t>
  </si>
  <si>
    <t>서울 영등포구 국회대로 612 (당산동3가)</t>
  </si>
  <si>
    <t>https://rnr.surveybox.kr/?pid=S16269h8ufyh&amp;grpid=list&amp;resid=9537&amp;fwid=S16269h8ufyhz56yr</t>
  </si>
  <si>
    <t>(주)초록마을</t>
  </si>
  <si>
    <t>초록마을</t>
  </si>
  <si>
    <t>김재연</t>
  </si>
  <si>
    <t>친환경유기농식품</t>
  </si>
  <si>
    <t>080-023-0023</t>
  </si>
  <si>
    <t>식품</t>
  </si>
  <si>
    <t>https://rnr.surveybox.kr/?pid=S16269h8ufyh&amp;grpid=list&amp;resid=9541&amp;fwid=S16269h8ufyhz56yr</t>
  </si>
  <si>
    <t>(주)에스피씨지에프에스</t>
  </si>
  <si>
    <t>에스피씨지에프에스</t>
  </si>
  <si>
    <t>식품유통, 구내식당, 위탁급식영업 등</t>
  </si>
  <si>
    <t>02-2276-4032</t>
  </si>
  <si>
    <t>cmyou@spc.co.kr</t>
  </si>
  <si>
    <t>농산물</t>
  </si>
  <si>
    <t>https://rnr.surveybox.kr/?pid=S16269h8ufyh&amp;grpid=list&amp;resid=9550&amp;fwid=S16269h8ufyhz56yr</t>
  </si>
  <si>
    <t>푸디스트(주)</t>
  </si>
  <si>
    <t>푸디스트</t>
  </si>
  <si>
    <t>유주열</t>
  </si>
  <si>
    <t>단체급식, 식자재</t>
  </si>
  <si>
    <t>070-4241-8707</t>
  </si>
  <si>
    <t>서울특별시 용산구 청파로 363 (서계동)</t>
  </si>
  <si>
    <t>https://rnr.surveybox.kr/?pid=S16269h8ufyh&amp;grpid=list&amp;resid=9552&amp;fwid=S16269h8ufyhz56yr</t>
  </si>
  <si>
    <t>(주)농협하나로유통</t>
  </si>
  <si>
    <t>농협하나로유통</t>
  </si>
  <si>
    <t>농림축수산물의 수집 및 저장,보관,냉장,운송,배송,가공,판매</t>
  </si>
  <si>
    <t>02-2022-6900</t>
  </si>
  <si>
    <t>서울특별시 마포구 신촌로 66 9층 (노고산동)</t>
  </si>
  <si>
    <t>담당자를 알수 없어 계속 이후 연락요청</t>
  </si>
  <si>
    <t>강병규</t>
  </si>
  <si>
    <t>농수산물 도소매업</t>
  </si>
  <si>
    <t>강석호</t>
  </si>
  <si>
    <t>https://rnr.surveybox.kr/?pid=S16269h8ufyh&amp;grpid=list&amp;resid=9201&amp;fwid=S16269h8ufyhz56yr</t>
  </si>
  <si>
    <t>에스케이네트웍스서비스(주)</t>
  </si>
  <si>
    <t>에스케이네트웍스서비스</t>
  </si>
  <si>
    <t>전형일</t>
  </si>
  <si>
    <t>통신장비, 정기 및 정밀기기 수리업</t>
  </si>
  <si>
    <t>02-1600-0466</t>
  </si>
  <si>
    <t>경기 수원시 장안구 장안로 120 5층 (정자동,세기빌딩)</t>
  </si>
  <si>
    <t>ars로 연결됨, 기타 6번으로 연결</t>
  </si>
  <si>
    <t>(주)아신</t>
  </si>
  <si>
    <t>02-544-8820</t>
  </si>
  <si>
    <t>https://rnr.surveybox.kr/?pid=S16269h8ufyh&amp;grpid=list&amp;resid=9570&amp;fwid=S16269h8ufyhz56yr</t>
  </si>
  <si>
    <t>(주)농협유통</t>
  </si>
  <si>
    <t>농협유통</t>
  </si>
  <si>
    <t>02-3498-1000</t>
  </si>
  <si>
    <t>서울특별시 서초구 청계산로 10 (양재동)</t>
  </si>
  <si>
    <t>https://rnr.surveybox.kr/?pid=S16269h8ufyh&amp;grpid=list&amp;resid=9575&amp;fwid=S16269h8ufyhz56yr</t>
  </si>
  <si>
    <t>(주)농업법인쿱스토어</t>
  </si>
  <si>
    <t>농업법인쿱스토어</t>
  </si>
  <si>
    <t>이선영</t>
  </si>
  <si>
    <t>유기농산물-도,소매</t>
  </si>
  <si>
    <t>031-428-3024</t>
  </si>
  <si>
    <t>경기도 수원시 영통구 영통로 145 2층 (망포동)</t>
  </si>
  <si>
    <t>서울 광진구 천호대로 636 (능동)</t>
  </si>
  <si>
    <t>https://rnr.surveybox.kr/?pid=S16269h8ufyh&amp;grpid=list&amp;resid=9602&amp;fwid=S16269h8ufyhz56yr</t>
  </si>
  <si>
    <t>(주)제너시스비비큐</t>
  </si>
  <si>
    <t>제너시스비비큐</t>
  </si>
  <si>
    <t>김태천</t>
  </si>
  <si>
    <t>상품 연쇄화산업(체인사업)</t>
  </si>
  <si>
    <t>02-3403-9114</t>
  </si>
  <si>
    <t>서울특별시 송파구 중대로 64 (문정동)</t>
  </si>
  <si>
    <t>김창환</t>
  </si>
  <si>
    <t>https://rnr.surveybox.kr/?pid=S16269h8ufyh&amp;grpid=list&amp;resid=9608&amp;fwid=S16269h8ufyhz56yr</t>
  </si>
  <si>
    <t>교촌에프앤비(주)</t>
  </si>
  <si>
    <t>교촌에프앤비</t>
  </si>
  <si>
    <t>윤진호</t>
  </si>
  <si>
    <t>생닭, 조미식품, 프랜차이즈 사업 등</t>
  </si>
  <si>
    <t>031-371-3526</t>
  </si>
  <si>
    <t>경상북도 칠곡군 가산면 송신로 78 (천평리)</t>
  </si>
  <si>
    <t>jhkim84@kyochon.com</t>
  </si>
  <si>
    <t>이메일 주소를 받았으나 응답거부가능성 높음</t>
  </si>
  <si>
    <t>수산물 도매업</t>
  </si>
  <si>
    <t>https://rnr.surveybox.kr/?pid=S16269h8ufyh&amp;grpid=list&amp;resid=9625&amp;fwid=S16269h8ufyhz56yr</t>
  </si>
  <si>
    <t>(주)푸드머스</t>
  </si>
  <si>
    <t>푸드머스</t>
  </si>
  <si>
    <t>박광순,천영훈</t>
  </si>
  <si>
    <t>두부, 콩나물, 음료</t>
  </si>
  <si>
    <t>010-4109-4750</t>
  </si>
  <si>
    <t>경기 용인시 처인구 원삼면 맹리로2번길 31 (맹리)</t>
  </si>
  <si>
    <t>https://rnr.surveybox.kr/?pid=S16269h8ufyh&amp;grpid=list&amp;resid=9636&amp;fwid=S16269h8ufyhz56yr</t>
  </si>
  <si>
    <t>롯데네슬레코리아(주)</t>
  </si>
  <si>
    <t>롯데네슬레코리아</t>
  </si>
  <si>
    <t>043-279-7114</t>
  </si>
  <si>
    <t>충청북도 청주시 흥덕구 백봉로72번길 21 (송정동)</t>
  </si>
  <si>
    <t>이석희</t>
  </si>
  <si>
    <t>김희수</t>
  </si>
  <si>
    <t>https://rnr.surveybox.kr/?pid=S16269h8ufyh&amp;grpid=list&amp;resid=9655&amp;fwid=S16269h8ufyhz56yr</t>
  </si>
  <si>
    <t>(주)이디야</t>
  </si>
  <si>
    <t>이디야</t>
  </si>
  <si>
    <t>문창기,권익범</t>
  </si>
  <si>
    <t>커피및차</t>
  </si>
  <si>
    <t>02-728-1754</t>
  </si>
  <si>
    <t>서울 강남구 논현로 636 (논현동)</t>
  </si>
  <si>
    <t>https://rnr.surveybox.kr/?pid=S16269h8ufyh&amp;grpid=list&amp;resid=9656&amp;fwid=S16269h8ufyhz56yr</t>
  </si>
  <si>
    <t>(주)다니엘</t>
  </si>
  <si>
    <t>다니엘</t>
  </si>
  <si>
    <t>도, 소매, 커피, 차류등 판매업</t>
  </si>
  <si>
    <t>02-3439-1919</t>
  </si>
  <si>
    <t>서울특별시 영등포구 경인로 775 2동 301-2호 (문래동3가,에이스하이테크시티)</t>
  </si>
  <si>
    <t>김종원</t>
  </si>
  <si>
    <t>가공식품 도매업</t>
  </si>
  <si>
    <t>https://rnr.surveybox.kr/?pid=S16269h8ufyh&amp;grpid=list&amp;resid=9668&amp;fwid=S16269h8ufyhz56yr</t>
  </si>
  <si>
    <t>(주)오아시스</t>
  </si>
  <si>
    <t>오아시스</t>
  </si>
  <si>
    <t>안준형</t>
  </si>
  <si>
    <t>진공장비 제조</t>
  </si>
  <si>
    <t>경기 성남시 중원구 갈마치로 218 (상대원동)</t>
  </si>
  <si>
    <t>oasis@oasis.co.kr</t>
  </si>
  <si>
    <t>농산물의 유통,가공,판매</t>
  </si>
  <si>
    <t>031-574-0300</t>
  </si>
  <si>
    <t>수퍼마켓</t>
  </si>
  <si>
    <t>식품잡화 도.소매업</t>
  </si>
  <si>
    <t>김수용</t>
  </si>
  <si>
    <t>https://rnr.surveybox.kr/?pid=S16269h8ufyh&amp;grpid=list&amp;resid=9685&amp;fwid=S16269h8ufyhz56yr</t>
  </si>
  <si>
    <t>(주)에프앤디넷</t>
  </si>
  <si>
    <t>에프앤디넷</t>
  </si>
  <si>
    <t>윤재웅</t>
  </si>
  <si>
    <t>식품, 의약품, 수입 판매 유통업</t>
  </si>
  <si>
    <t>02-430-9471</t>
  </si>
  <si>
    <t>서울 송파구 송이로 79 3층 (가락동,진성빌딩)</t>
  </si>
  <si>
    <t>이기현</t>
  </si>
  <si>
    <t>https://rnr.surveybox.kr/?pid=S16269h8ufyh&amp;grpid=list&amp;resid=9690&amp;fwid=S16269h8ufyhz56yr</t>
  </si>
  <si>
    <t>(주)다담리테일</t>
  </si>
  <si>
    <t>다담리테일</t>
  </si>
  <si>
    <t>임장택,임현호,임준범</t>
  </si>
  <si>
    <t>식품 유통업</t>
  </si>
  <si>
    <t>062-945-5000</t>
  </si>
  <si>
    <t>광주 광산구 손재로 436-68 (오선동)</t>
  </si>
  <si>
    <t>강민석</t>
  </si>
  <si>
    <t>https://rnr.surveybox.kr/?pid=S16269h8ufyh&amp;grpid=list&amp;resid=9694&amp;fwid=S16269h8ufyhz56yr</t>
  </si>
  <si>
    <t>풀무원식품(주)</t>
  </si>
  <si>
    <t>풀무원식품</t>
  </si>
  <si>
    <t>김진홍,한영호,이동훈</t>
  </si>
  <si>
    <t>두부, 면, 나물, 농/수/축산물 등</t>
  </si>
  <si>
    <t>02-2040-4400</t>
  </si>
  <si>
    <t>충북 음성군 대소면 삼양로 730-27 (삼호리)</t>
  </si>
  <si>
    <t>김하경</t>
  </si>
  <si>
    <t>https://rnr.surveybox.kr/?pid=S16269h8ufyh&amp;grpid=list&amp;resid=9701&amp;fwid=S16269h8ufyhz56yr</t>
  </si>
  <si>
    <t>(주)장보고식자재마트</t>
  </si>
  <si>
    <t>장보고식자재마트</t>
  </si>
  <si>
    <t>대구광역시 북구 칠곡중앙대로 21 (팔달동)</t>
  </si>
  <si>
    <t>jangbogofood@naver.com</t>
  </si>
  <si>
    <t>홈페이지에서 이메일 찾아보라고 함</t>
  </si>
  <si>
    <t>유통업</t>
  </si>
  <si>
    <t>기타 가공식품 도매업</t>
  </si>
  <si>
    <t>주류 도소매업</t>
  </si>
  <si>
    <t>주류 도매업</t>
  </si>
  <si>
    <t>https://rnr.surveybox.kr/?pid=S16269h8ufyh&amp;grpid=list&amp;resid=9722&amp;fwid=S16269h8ufyhz56yr</t>
  </si>
  <si>
    <t>(주)금양인터내셔날</t>
  </si>
  <si>
    <t>금양인터내셔날</t>
  </si>
  <si>
    <t>조상덕</t>
  </si>
  <si>
    <t>와인 외</t>
  </si>
  <si>
    <t>02-2109-9200</t>
  </si>
  <si>
    <t>경기도 부천시 신흥로511번길 80 에이-322-327호 (오정동)</t>
  </si>
  <si>
    <t>유형석</t>
  </si>
  <si>
    <t>경기도 이천시 마장면 서이천로 91 (이치리)</t>
  </si>
  <si>
    <t>김효상</t>
  </si>
  <si>
    <t>이은용</t>
  </si>
  <si>
    <t>1588-6551</t>
  </si>
  <si>
    <t>https://rnr.surveybox.kr/?pid=S16269h8ufyh&amp;grpid=list&amp;resid=9743&amp;fwid=S16269h8ufyhz56yr</t>
  </si>
  <si>
    <t>네슬레코리아(유)</t>
  </si>
  <si>
    <t>네슬레코리아</t>
  </si>
  <si>
    <t>토마스제프리카소</t>
  </si>
  <si>
    <t>네스카페 돌체구스토 머신, 캡슐, 무알콜 음료, 커피, 초콜렛 등</t>
  </si>
  <si>
    <t>080-600-2000</t>
  </si>
  <si>
    <t>서울특별시 서대문구 충정로 70 10,12,16층 (미근동,웨스트게이트타워)</t>
  </si>
  <si>
    <t>ARS고객센터라 연결어려움</t>
  </si>
  <si>
    <t>https://rnr.surveybox.kr/?pid=S16269h8ufyh&amp;grpid=list&amp;resid=9744&amp;fwid=S16269h8ufyhz56yr</t>
  </si>
  <si>
    <t>씨피엘비(주)</t>
  </si>
  <si>
    <t>씨피엘비</t>
  </si>
  <si>
    <t>유카이루,차크라보티산디판</t>
  </si>
  <si>
    <t>먹는샘물 유통전문판매업</t>
  </si>
  <si>
    <t>010-3879-8630</t>
  </si>
  <si>
    <t>서울특별시 송파구 올림픽로35다길 32 12층 (신천동)</t>
  </si>
  <si>
    <t>halee93@coupangpl.com</t>
  </si>
  <si>
    <t>J59</t>
  </si>
  <si>
    <t>조중기</t>
  </si>
  <si>
    <t>서울 영등포구 영등포로 272 (영등포동3가,젬백스링크타워)</t>
  </si>
  <si>
    <t>의류 제조 및 판매업</t>
  </si>
  <si>
    <t>https://rnr.surveybox.kr/?pid=S16269h8ufyh&amp;grpid=list&amp;resid=9761&amp;fwid=S16269h8ufyhz56yr</t>
  </si>
  <si>
    <t>데상트코리아(주)</t>
  </si>
  <si>
    <t>데상트코리아</t>
  </si>
  <si>
    <t>손승원,시미즈모토나리</t>
  </si>
  <si>
    <t>스포츠웨어, 캐주얼웨어</t>
  </si>
  <si>
    <t>02-2007-3300</t>
  </si>
  <si>
    <t>서울특별시 송파구 올림픽로 300 32층 (신천동,롯데월드타워)</t>
  </si>
  <si>
    <t>https://rnr.surveybox.kr/?pid=S16269h8ufyh&amp;grpid=list&amp;resid=9770&amp;fwid=S16269h8ufyhz56yr</t>
  </si>
  <si>
    <t>자라리테일코리아(주)</t>
  </si>
  <si>
    <t>자라리테일코리아</t>
  </si>
  <si>
    <t>이반바베라뜨라스뿌에스또</t>
  </si>
  <si>
    <t>의류및신발 액세서리 도소매업</t>
  </si>
  <si>
    <t>02-3413-9800</t>
  </si>
  <si>
    <t>서울특별시 강남구 영동대로 511 20층 (삼성동,무역센터트레이드타워)</t>
  </si>
  <si>
    <t>https://rnr.surveybox.kr/?pid=S16269h8ufyh&amp;grpid=list&amp;resid=9771&amp;fwid=S16269h8ufyhz56yr</t>
  </si>
  <si>
    <t>에프알엘코리아(주)</t>
  </si>
  <si>
    <t>에프알엘코리아</t>
  </si>
  <si>
    <t>정현석,하타세사토시</t>
  </si>
  <si>
    <t>대한민국 내에서의 유니클로 브랜드 의류품 등의 판매</t>
  </si>
  <si>
    <t>02-771-6303</t>
  </si>
  <si>
    <t>서울 송파구 올림픽로 300 24층 (신천동,롯데월드타워)</t>
  </si>
  <si>
    <t>https://rnr.surveybox.kr/?pid=S16269h8ufyh&amp;grpid=list&amp;resid=9772&amp;fwid=S16269h8ufyhz56yr</t>
  </si>
  <si>
    <t>(주)영원무역</t>
  </si>
  <si>
    <t>영원무역</t>
  </si>
  <si>
    <t>국내외 수출입업 및 그 대행업</t>
  </si>
  <si>
    <t>02-390-6114</t>
  </si>
  <si>
    <t>서울 중구 만리재로 159 (만리동2가)</t>
  </si>
  <si>
    <t>이상욱</t>
  </si>
  <si>
    <t>https://rnr.surveybox.kr/?pid=S16269h8ufyh&amp;grpid=list&amp;resid=9781&amp;fwid=S16269h8ufyhz56yr</t>
  </si>
  <si>
    <t>크리스챤디올꾸뛰르코리아(주)</t>
  </si>
  <si>
    <t>크리스챤디올꾸뛰르코리아</t>
  </si>
  <si>
    <t>트렁히엔트란,콩메이완샤론</t>
  </si>
  <si>
    <t>무역, 오파, 도매, 소매, 서비스</t>
  </si>
  <si>
    <t>02-513-3200</t>
  </si>
  <si>
    <t>서울특별시 중구 을지로5길 19 26층 (수하동)</t>
  </si>
  <si>
    <t>contactdiorkr@christiandior.com</t>
  </si>
  <si>
    <t>권혁원</t>
  </si>
  <si>
    <t>이원영</t>
  </si>
  <si>
    <t>의류 제조</t>
  </si>
  <si>
    <t>김복진</t>
  </si>
  <si>
    <t>https://rnr.surveybox.kr/?pid=S16269h8ufyh&amp;grpid=list&amp;resid=9786&amp;fwid=S16269h8ufyhz56yr</t>
  </si>
  <si>
    <t>(주)에이블리코퍼레이션</t>
  </si>
  <si>
    <t>에이블리코퍼레이션</t>
  </si>
  <si>
    <t>강석훈</t>
  </si>
  <si>
    <t>의류 및 관련기자재 도소매업, 무역업, 전자상거래업, 프랜차이즈업, 컨</t>
  </si>
  <si>
    <t>070-4779-8264</t>
  </si>
  <si>
    <t>서울특별시 서초구 강남대로 465 에이,비동 6층,9층 (서초동)</t>
  </si>
  <si>
    <t>finance@a-bly.com</t>
  </si>
  <si>
    <t>수출액 비중 잘 모름</t>
  </si>
  <si>
    <t>https://rnr.surveybox.kr/?pid=S16269h8ufyh&amp;grpid=list&amp;resid=9787&amp;fwid=S16269h8ufyhz56yr</t>
  </si>
  <si>
    <t>(주)신세계인터내셔날</t>
  </si>
  <si>
    <t>신세계인터내셔날</t>
  </si>
  <si>
    <t>윌리엄김</t>
  </si>
  <si>
    <t>무역.의류</t>
  </si>
  <si>
    <t>02-6979-1755</t>
  </si>
  <si>
    <t>서울 강남구 도산대로 449 (청담동)</t>
  </si>
  <si>
    <t>의류 도소매업</t>
  </si>
  <si>
    <t>박명규</t>
  </si>
  <si>
    <t>모자</t>
  </si>
  <si>
    <t>https://rnr.surveybox.kr/?pid=S16269h8ufyh&amp;grpid=list&amp;resid=9814&amp;fwid=S16269h8ufyhz56yr</t>
  </si>
  <si>
    <t>에르메스코리아(유)</t>
  </si>
  <si>
    <t>에르메스코리아</t>
  </si>
  <si>
    <t>한승헌</t>
  </si>
  <si>
    <t>종합무역업.의류도소매업 등</t>
  </si>
  <si>
    <t>02-544-7722</t>
  </si>
  <si>
    <t>서울특별시 강남구 도산대로45길 7 (신사동)</t>
  </si>
  <si>
    <t>https://rnr.surveybox.kr/?pid=S16269h8ufyh&amp;grpid=list&amp;resid=8134&amp;fwid=S16269h8ufyhz56yr</t>
  </si>
  <si>
    <t>에스앤티모티브(주)</t>
  </si>
  <si>
    <t>에스앤티모티브</t>
  </si>
  <si>
    <t>권형순</t>
  </si>
  <si>
    <t>군수정밀기기</t>
  </si>
  <si>
    <t>032-773-8622</t>
  </si>
  <si>
    <t>부산광역시 기장군 철마면 여락송정로 363 (송정리)</t>
  </si>
  <si>
    <t>https://rnr.surveybox.kr/?pid=S16269h8ufyh&amp;grpid=list&amp;resid=9827&amp;fwid=S16269h8ufyhz56yr</t>
  </si>
  <si>
    <t>(주)노바인터내쇼널</t>
  </si>
  <si>
    <t>노바인터내쇼널</t>
  </si>
  <si>
    <t>이효</t>
  </si>
  <si>
    <t>기타 신발 제조업</t>
  </si>
  <si>
    <t>051-311-3060</t>
  </si>
  <si>
    <t>부산광역시 강서구 범방2로 73 (범방동)</t>
  </si>
  <si>
    <t>https://rnr.surveybox.kr/?pid=S16269h8ufyh&amp;grpid=list&amp;resid=9837&amp;fwid=S16269h8ufyhz56yr</t>
  </si>
  <si>
    <t>(주)에이비씨마트코리아</t>
  </si>
  <si>
    <t>에이비씨마트코리아</t>
  </si>
  <si>
    <t>02-587-7880</t>
  </si>
  <si>
    <t>서울 중구 을지로 100 B동 21층 (을지로2가,파인에비뉴)</t>
  </si>
  <si>
    <t>휴무</t>
  </si>
  <si>
    <t>박병일</t>
  </si>
  <si>
    <t>https://rnr.surveybox.kr/?pid=S16269h8ufyh&amp;grpid=list&amp;resid=7031&amp;fwid=S16269h8ufyhz56yr</t>
  </si>
  <si>
    <t>에스앤티다이내믹스(주)</t>
  </si>
  <si>
    <t>에스앤티다이내믹스</t>
  </si>
  <si>
    <t>055-280-5000</t>
  </si>
  <si>
    <t>경남 창원시 성산구 남면로 599 (외동)</t>
  </si>
  <si>
    <t>(주)학산</t>
  </si>
  <si>
    <t>김봉조</t>
  </si>
  <si>
    <t>https://rnr.surveybox.kr/?pid=S16269h8ufyh&amp;grpid=list&amp;resid=9849&amp;fwid=S16269h8ufyhz56yr</t>
  </si>
  <si>
    <t>(주)신세계까사</t>
  </si>
  <si>
    <t>신세계까사</t>
  </si>
  <si>
    <t>김홍극</t>
  </si>
  <si>
    <t>가구, 인테리어 제품, 침장류 외</t>
  </si>
  <si>
    <t>02-6420-7238</t>
  </si>
  <si>
    <t>서울특별시 중구 남대문시장10길 2 5층 (회현동1가)</t>
  </si>
  <si>
    <t>https://rnr.surveybox.kr/?pid=S16269h8ufyh&amp;grpid=list&amp;resid=9865&amp;fwid=S16269h8ufyhz56yr</t>
  </si>
  <si>
    <t>비앤파트너(주)</t>
  </si>
  <si>
    <t>비앤파트너</t>
  </si>
  <si>
    <t>김준로</t>
  </si>
  <si>
    <t>인력 도급대행, 소형가전.건강식품 판매대행</t>
  </si>
  <si>
    <t>070-4681-5026</t>
  </si>
  <si>
    <t>서울특별시 노원구 상계로 260 1층 (상계동)</t>
  </si>
  <si>
    <t>도자기</t>
  </si>
  <si>
    <t>https://rnr.surveybox.kr/?pid=S16269h8ufyh&amp;grpid=list&amp;resid=9869&amp;fwid=S16269h8ufyhz56yr</t>
  </si>
  <si>
    <t>선우실업(주)</t>
  </si>
  <si>
    <t>선우실업</t>
  </si>
  <si>
    <t>강주석</t>
  </si>
  <si>
    <t>주방기구</t>
  </si>
  <si>
    <t>031-793-1172</t>
  </si>
  <si>
    <t>경기도 하남시 고골로262번길 51 (항동)</t>
  </si>
  <si>
    <t>이영우</t>
  </si>
  <si>
    <t>이재순</t>
  </si>
  <si>
    <t>https://rnr.surveybox.kr/?pid=S16269h8ufyh&amp;grpid=list&amp;resid=9879&amp;fwid=S16269h8ufyhz56yr</t>
  </si>
  <si>
    <t>하이케어솔루션(주)</t>
  </si>
  <si>
    <t>하이케어솔루션</t>
  </si>
  <si>
    <t>임명준</t>
  </si>
  <si>
    <t>1. 정수기 판매업</t>
  </si>
  <si>
    <t>02-6926-7700</t>
  </si>
  <si>
    <t>서울특별시 강서구 마곡중앙5로 18 (마곡동)</t>
  </si>
  <si>
    <t>남인봉</t>
  </si>
  <si>
    <t>https://rnr.surveybox.kr/?pid=S16269h8ufyh&amp;grpid=list&amp;resid=9886&amp;fwid=S16269h8ufyhz56yr</t>
  </si>
  <si>
    <t>온라인팜(주)</t>
  </si>
  <si>
    <t>온라인팜</t>
  </si>
  <si>
    <t>우기석</t>
  </si>
  <si>
    <t>02-1588-9708</t>
  </si>
  <si>
    <t>onlinepharm@hanmi.co.kr</t>
  </si>
  <si>
    <t>한미약품홈페이지에서 대표메일로 보내라고함</t>
  </si>
  <si>
    <t>김석주</t>
  </si>
  <si>
    <t>https://rnr.surveybox.kr/?pid=S16269h8ufyh&amp;grpid=list&amp;resid=9900&amp;fwid=S16269h8ufyhz56yr</t>
  </si>
  <si>
    <t>(주)지오영</t>
  </si>
  <si>
    <t>지오영</t>
  </si>
  <si>
    <t>조선혜</t>
  </si>
  <si>
    <t>02-3141-0509</t>
  </si>
  <si>
    <t>서울 서대문구 성산로 321 (연희동)</t>
  </si>
  <si>
    <t>서울특별시 서대문구 성산로 321 (연희동)</t>
  </si>
  <si>
    <t>https://rnr.surveybox.kr/?pid=S16269h8ufyh&amp;grpid=list&amp;resid=9908&amp;fwid=S16269h8ufyhz56yr</t>
  </si>
  <si>
    <t>한국노바티스(주)</t>
  </si>
  <si>
    <t>한국노바티스</t>
  </si>
  <si>
    <t>유병재</t>
  </si>
  <si>
    <t>의약제품 및 기타 보건관련제품의 제조,마케팅,분배 및 판매</t>
  </si>
  <si>
    <t>02-768-9000</t>
  </si>
  <si>
    <t>서울 영등포구 국제금융로 10 49층 (여의도동,쓰리아이에프씨)</t>
  </si>
  <si>
    <t>박혜영</t>
  </si>
  <si>
    <t>일반무역업</t>
  </si>
  <si>
    <t>https://rnr.surveybox.kr/?pid=S16269h8ufyh&amp;grpid=list&amp;resid=9926&amp;fwid=S16269h8ufyhz56yr</t>
  </si>
  <si>
    <t>(주)한국팜비오</t>
  </si>
  <si>
    <t>한국팜비오</t>
  </si>
  <si>
    <t>남준상,남봉길</t>
  </si>
  <si>
    <t>의약품,의약부외품,수의약품,화공약품,농예약품의 제조 및 동판매업</t>
  </si>
  <si>
    <t>043-849-0000</t>
  </si>
  <si>
    <t>충북 충주시 대소원면 첨단산업9로 36 (완오리)</t>
  </si>
  <si>
    <t>eb_choi@pharmbio.co.kr</t>
  </si>
  <si>
    <t>의약품도매업</t>
  </si>
  <si>
    <t>https://rnr.surveybox.kr/?pid=S16269h8ufyh&amp;grpid=list&amp;resid=14305&amp;fwid=S16269h8ufyhz56yr</t>
  </si>
  <si>
    <t>안진회계법인</t>
  </si>
  <si>
    <t>홍종성</t>
  </si>
  <si>
    <t>회계감사업무</t>
  </si>
  <si>
    <t>02-6676-1000</t>
  </si>
  <si>
    <t>담당자 연결 거절</t>
  </si>
  <si>
    <t>의약품 도.소매업</t>
  </si>
  <si>
    <t>https://rnr.surveybox.kr/?pid=S16269h8ufyh&amp;grpid=list&amp;resid=9945&amp;fwid=S16269h8ufyhz56yr</t>
  </si>
  <si>
    <t>한국아스트라제네카(주)</t>
  </si>
  <si>
    <t>한국아스트라제네카</t>
  </si>
  <si>
    <t>김상표</t>
  </si>
  <si>
    <t>02-2188-0800</t>
  </si>
  <si>
    <t>서울특별시 강남구 영동대로 517 21층 (삼성동,아셈타워)</t>
  </si>
  <si>
    <t>02-2136-9000</t>
  </si>
  <si>
    <t>https://rnr.surveybox.kr/?pid=S16269h8ufyh&amp;grpid=list&amp;resid=9950&amp;fwid=S16269h8ufyhz56yr</t>
  </si>
  <si>
    <t>(주)셀트리온제약</t>
  </si>
  <si>
    <t>셀트리온제약</t>
  </si>
  <si>
    <t>서정수</t>
  </si>
  <si>
    <t>043-717-7000</t>
  </si>
  <si>
    <t>충청북도 청주시 청원구 오창읍 2산단로 82 (송대리)</t>
  </si>
  <si>
    <t>https://rnr.surveybox.kr/?pid=S16269h8ufyh&amp;grpid=list&amp;resid=9955&amp;fwid=S16269h8ufyhz56yr</t>
  </si>
  <si>
    <t>(주)사노피-아벤티스코리아</t>
  </si>
  <si>
    <t>사노피-아벤티스코리아</t>
  </si>
  <si>
    <t>배경은</t>
  </si>
  <si>
    <t>도매, 마켓팅 및 배포</t>
  </si>
  <si>
    <t>서울특별시 서초구 반포대로 235 (반포동)</t>
  </si>
  <si>
    <t>https://rnr.surveybox.kr/?pid=S16269h8ufyh&amp;grpid=list&amp;resid=24721&amp;fwid=S16269h8ufyhz56yr</t>
  </si>
  <si>
    <t>안은의료재단</t>
  </si>
  <si>
    <t>의료기관의 설치,운영</t>
  </si>
  <si>
    <t>032-509-5461</t>
  </si>
  <si>
    <t>인천광역시 부평구 길주로 510 (청천동)</t>
  </si>
  <si>
    <t>https://rnr.surveybox.kr/?pid=S16269h8ufyh&amp;grpid=list&amp;resid=9957&amp;fwid=S16269h8ufyhz56yr</t>
  </si>
  <si>
    <t>머크(주)</t>
  </si>
  <si>
    <t>머크</t>
  </si>
  <si>
    <t>02-2185-3800</t>
  </si>
  <si>
    <t>의료기기 판매업</t>
  </si>
  <si>
    <t>https://rnr.surveybox.kr/?pid=S16269h8ufyh&amp;grpid=list&amp;resid=9977&amp;fwid=S16269h8ufyhz56yr</t>
  </si>
  <si>
    <t>백제약품(주)</t>
  </si>
  <si>
    <t>백제약품</t>
  </si>
  <si>
    <t>김승관</t>
  </si>
  <si>
    <t>의약품,의약부외품,화장품,의료용구,동물용의약품,시약,공업약품,농업용</t>
  </si>
  <si>
    <t>062-232-2251</t>
  </si>
  <si>
    <t>전남 목포시 삼일로 11 (남교동)</t>
  </si>
  <si>
    <t>의약품 도소매업</t>
  </si>
  <si>
    <t>https://rnr.surveybox.kr/?pid=S16269h8ufyh&amp;grpid=list&amp;resid=9984&amp;fwid=S16269h8ufyhz56yr</t>
  </si>
  <si>
    <t>(주)영남지오영</t>
  </si>
  <si>
    <t>영남지오영</t>
  </si>
  <si>
    <t>의약품 판매업(도매업)</t>
  </si>
  <si>
    <t>053-984-5555</t>
  </si>
  <si>
    <t>경상북도 포항시 북구 흥해읍 달전로5번길 61 (대련리)</t>
  </si>
  <si>
    <t>csjdg5555@empas.com</t>
  </si>
  <si>
    <t>https://rnr.surveybox.kr/?pid=S16269h8ufyh&amp;grpid=list&amp;resid=9987&amp;fwid=S16269h8ufyhz56yr</t>
  </si>
  <si>
    <t>(주)복산나이스</t>
  </si>
  <si>
    <t>복산나이스</t>
  </si>
  <si>
    <t>엄승욱</t>
  </si>
  <si>
    <t>0516-6715-1121</t>
  </si>
  <si>
    <t>부산 동구 자성로140번길 53 (범일동)</t>
  </si>
  <si>
    <t>최정규</t>
  </si>
  <si>
    <t>https://rnr.surveybox.kr/?pid=S16269h8ufyh&amp;grpid=list&amp;resid=9993&amp;fwid=S16269h8ufyhz56yr</t>
  </si>
  <si>
    <t>(주)알피바이오</t>
  </si>
  <si>
    <t>알피바이오</t>
  </si>
  <si>
    <t>윤재훈,이현정</t>
  </si>
  <si>
    <t>건강식품, 양약</t>
  </si>
  <si>
    <t>02-2002-9710</t>
  </si>
  <si>
    <t>서울특별시 강남구 삼성로 634 8층 (삼성동)</t>
  </si>
  <si>
    <t>안한다고함</t>
  </si>
  <si>
    <t>https://rnr.surveybox.kr/?pid=S16269h8ufyh&amp;grpid=list&amp;resid=9994&amp;fwid=S16269h8ufyhz56yr</t>
  </si>
  <si>
    <t>제일약품(주)</t>
  </si>
  <si>
    <t>제일약품</t>
  </si>
  <si>
    <t>성석제</t>
  </si>
  <si>
    <t>의약품 수출입, 제조, 판매업</t>
  </si>
  <si>
    <t>02-549-7451</t>
  </si>
  <si>
    <t>서울 서초구 사평대로 343 (반포동)</t>
  </si>
  <si>
    <t>https://rnr.surveybox.kr/?pid=S16269h8ufyh&amp;grpid=list&amp;resid=9995&amp;fwid=S16269h8ufyhz56yr</t>
  </si>
  <si>
    <t>에스케이플라즈마(주)</t>
  </si>
  <si>
    <t>에스케이플라즈마</t>
  </si>
  <si>
    <t>김승주</t>
  </si>
  <si>
    <t>의약품의 개발, 제조, 가공, 판매 및 수출업</t>
  </si>
  <si>
    <t>02-2008-2848</t>
  </si>
  <si>
    <t>김정원</t>
  </si>
  <si>
    <t>https://rnr.surveybox.kr/?pid=S16269h8ufyh&amp;grpid=list&amp;resid=9998&amp;fwid=S16269h8ufyhz56yr</t>
  </si>
  <si>
    <t>한국존슨앤드존슨메디칼(주)</t>
  </si>
  <si>
    <t>한국존슨앤드존슨메디칼</t>
  </si>
  <si>
    <t>오진용</t>
  </si>
  <si>
    <t>02-2094-3506</t>
  </si>
  <si>
    <t>김병용</t>
  </si>
  <si>
    <t>최철규</t>
  </si>
  <si>
    <t>서울 종로구 청계천로 35 (서린동)</t>
  </si>
  <si>
    <t>https://rnr.surveybox.kr/?pid=S16269h8ufyh&amp;grpid=list&amp;resid=10013&amp;fwid=S16269h8ufyhz56yr</t>
  </si>
  <si>
    <t>샤넬코리아(유)</t>
  </si>
  <si>
    <t>샤넬코리아</t>
  </si>
  <si>
    <t>스테판티에리피에르블랑샤르</t>
  </si>
  <si>
    <t>향수 및 화장품등 고급 소비재의 판매</t>
  </si>
  <si>
    <t>02-3708-2700</t>
  </si>
  <si>
    <t>서울특별시 중구 세종대로9길 41 11층 (서소문동,퍼시픽타워)</t>
  </si>
  <si>
    <t>안내데스크만연결됨</t>
  </si>
  <si>
    <t>https://rnr.surveybox.kr/?pid=S16269h8ufyh&amp;grpid=list&amp;resid=10021&amp;fwid=S16269h8ufyhz56yr</t>
  </si>
  <si>
    <t>(주)한국시세이도</t>
  </si>
  <si>
    <t>한국시세이도</t>
  </si>
  <si>
    <t>양근혜</t>
  </si>
  <si>
    <t>02-564-0055</t>
  </si>
  <si>
    <t>서울특별시 강남구 테헤란로108길 42 3층 (대치동,엠디엠타워)</t>
  </si>
  <si>
    <t>박성호</t>
  </si>
  <si>
    <t>화장품 도소매업</t>
  </si>
  <si>
    <t>박우섭</t>
  </si>
  <si>
    <t>김일수</t>
  </si>
  <si>
    <t>권오창</t>
  </si>
  <si>
    <t>070-4077-0852</t>
  </si>
  <si>
    <t>정성문</t>
  </si>
  <si>
    <t>https://rnr.surveybox.kr/?pid=S16269h8ufyh&amp;grpid=list&amp;resid=10035&amp;fwid=S16269h8ufyhz56yr</t>
  </si>
  <si>
    <t>엘브이엠에치코스메틱스(유)</t>
  </si>
  <si>
    <t>엘브이엠에치코스메틱스</t>
  </si>
  <si>
    <t>니꼴라페르난드자크스베르나르부이시에르,아리엘제인젠츠부르거</t>
  </si>
  <si>
    <t>무역, 화장품</t>
  </si>
  <si>
    <t>02-3438-9618</t>
  </si>
  <si>
    <t>서울 종로구 종로3길 17 (청진동)</t>
  </si>
  <si>
    <t>https://rnr.surveybox.kr/?pid=S16269h8ufyh&amp;grpid=list&amp;resid=10044&amp;fwid=S16269h8ufyhz56yr</t>
  </si>
  <si>
    <t>엘오케이(유)</t>
  </si>
  <si>
    <t>엘오케이</t>
  </si>
  <si>
    <t>사무엘티보부티에뒤리테일</t>
  </si>
  <si>
    <t>02-3497-9500</t>
  </si>
  <si>
    <t>서울 강남구 영동대로 517 31층 (삼성동,무역센터아셈타워)</t>
  </si>
  <si>
    <t>02-120-6797</t>
  </si>
  <si>
    <t>서울특별시 구로구 디지털로26길 38 (구로동,지타워)</t>
  </si>
  <si>
    <t>화장품 제조 판매업</t>
  </si>
  <si>
    <t>화장품의 포장 및 판매</t>
  </si>
  <si>
    <t>https://rnr.surveybox.kr/?pid=S16269h8ufyh&amp;grpid=list&amp;resid=10065&amp;fwid=S16269h8ufyhz56yr</t>
  </si>
  <si>
    <t>한국암웨이(주)</t>
  </si>
  <si>
    <t>한국암웨이</t>
  </si>
  <si>
    <t>배수정,아샤굽타</t>
  </si>
  <si>
    <t>건강보조식품, 정수기, 화장품, 세탁세제 외</t>
  </si>
  <si>
    <t>02-3468-6312</t>
  </si>
  <si>
    <t>서울 강남구 영동대로 517 (삼성동,아셈타워)</t>
  </si>
  <si>
    <t>최은희</t>
  </si>
  <si>
    <t>https://rnr.surveybox.kr/?pid=S16269h8ufyh&amp;grpid=list&amp;resid=10076&amp;fwid=S16269h8ufyhz56yr</t>
  </si>
  <si>
    <t>한국쓰리엠(주)</t>
  </si>
  <si>
    <t>한국쓰리엠</t>
  </si>
  <si>
    <t>이정한</t>
  </si>
  <si>
    <t>문구류 및 사무용품</t>
  </si>
  <si>
    <t>02-3771-4487</t>
  </si>
  <si>
    <t>https://rnr.surveybox.kr/?pid=S16269h8ufyh&amp;grpid=list&amp;resid=10093&amp;fwid=S16269h8ufyhz56yr</t>
  </si>
  <si>
    <t>(주)교원</t>
  </si>
  <si>
    <t>교원</t>
  </si>
  <si>
    <t>신영욱</t>
  </si>
  <si>
    <t>1. 학습지 및 도서판매업</t>
  </si>
  <si>
    <t>02-397-9099</t>
  </si>
  <si>
    <t>서울특별시 중구 을지로 51 (을지로2가)</t>
  </si>
  <si>
    <t>김철웅</t>
  </si>
  <si>
    <t>https://rnr.surveybox.kr/?pid=S16269h8ufyh&amp;grpid=list&amp;resid=10111&amp;fwid=S16269h8ufyhz56yr</t>
  </si>
  <si>
    <t>(주)에이케이무역</t>
  </si>
  <si>
    <t>에이케이무역</t>
  </si>
  <si>
    <t>노희창</t>
  </si>
  <si>
    <t>골프용품</t>
  </si>
  <si>
    <t>02-6674-7500</t>
  </si>
  <si>
    <t>서울특별시 영등포구 여의대방로62길 2 3층 (신길동,봉덕빌딩)</t>
  </si>
  <si>
    <t xml:space="preserve"> master@akgolf.co.kr</t>
  </si>
  <si>
    <t>https://rnr.surveybox.kr/?pid=S16269h8ufyh&amp;grpid=list&amp;resid=10114&amp;fwid=S16269h8ufyhz56yr</t>
  </si>
  <si>
    <t>(주)대연</t>
  </si>
  <si>
    <t>대연</t>
  </si>
  <si>
    <t>김대호</t>
  </si>
  <si>
    <t>나이키(NIKE) 신발, 의류, 용품</t>
  </si>
  <si>
    <t>032-505-8472</t>
  </si>
  <si>
    <t>인천광역시 부평구 경인로 1119 (일신동)</t>
  </si>
  <si>
    <t>김남형</t>
  </si>
  <si>
    <t>https://rnr.surveybox.kr/?pid=S16269h8ufyh&amp;grpid=list&amp;resid=10121&amp;fwid=S16269h8ufyhz56yr</t>
  </si>
  <si>
    <t>(유)나이키코리아</t>
  </si>
  <si>
    <t>나이키코리아</t>
  </si>
  <si>
    <t>킴벌리린창멘데스</t>
  </si>
  <si>
    <t>스포츠용 신발, 신발 구성품, 스포츠용 의류 및 스포츠용 악세사리</t>
  </si>
  <si>
    <t>02-1544-2367</t>
  </si>
  <si>
    <t>서울특별시 강남구 테헤란로 152 30층 (역삼동,강남파이낸스센터)</t>
  </si>
  <si>
    <t>신동호</t>
  </si>
  <si>
    <t>https://rnr.surveybox.kr/?pid=S16269h8ufyh&amp;grpid=list&amp;resid=10130&amp;fwid=S16269h8ufyhz56yr</t>
  </si>
  <si>
    <t>(주)스타럭스</t>
  </si>
  <si>
    <t>스타럭스</t>
  </si>
  <si>
    <t>안종훈</t>
  </si>
  <si>
    <t>핸드백, 시계, 쥬얼리 등</t>
  </si>
  <si>
    <t>02-6007-8086</t>
  </si>
  <si>
    <t>서울 강남구 삼성로 561 (삼성동,스타럭스빌딩)</t>
  </si>
  <si>
    <t>kimji@starluxe.co.kr</t>
  </si>
  <si>
    <t>02-528-5200</t>
  </si>
  <si>
    <t>서울특별시 중구 청계천로 24 15층 (다동)</t>
  </si>
  <si>
    <t>https://rnr.surveybox.kr/?pid=S16269h8ufyh&amp;grpid=list&amp;resid=23963&amp;fwid=S16269h8ufyhz56yr</t>
  </si>
  <si>
    <t>안양도시공사</t>
  </si>
  <si>
    <t>토지개발 등을 위한 토지의 취득, 개발, 공급, 임대 및 관리</t>
  </si>
  <si>
    <t>031-389-5352</t>
  </si>
  <si>
    <t>경기도 안양시 동안구 평촌대로 389 (비산동)</t>
  </si>
  <si>
    <t>kthjoun@auc.or.kr</t>
  </si>
  <si>
    <t>https://rnr.surveybox.kr/?pid=S16269h8ufyh&amp;grpid=list&amp;resid=10137&amp;fwid=S16269h8ufyhz56yr</t>
  </si>
  <si>
    <t>(주)티파니코리아</t>
  </si>
  <si>
    <t>티파니코리아</t>
  </si>
  <si>
    <t>뤽세이어,이승연</t>
  </si>
  <si>
    <t>종합무역업.시계및귀금속도소매업 등</t>
  </si>
  <si>
    <t>02-540-6270</t>
  </si>
  <si>
    <t>서울특별시 중구 청계천로 100 서관 17층 (수표동,시그니쳐타워)</t>
  </si>
  <si>
    <t>https://rnr.surveybox.kr/?pid=S16269h8ufyh&amp;grpid=list&amp;resid=10138&amp;fwid=S16269h8ufyhz56yr</t>
  </si>
  <si>
    <t>(주)명보아이엔씨</t>
  </si>
  <si>
    <t>명보아이엔씨</t>
  </si>
  <si>
    <t>시계수입업</t>
  </si>
  <si>
    <t>02-3279-9000</t>
  </si>
  <si>
    <t>서울특별시 용산구 장문로 35 (동빙고동)</t>
  </si>
  <si>
    <t>mikyung.kim@myungboinc.com</t>
  </si>
  <si>
    <t>https://rnr.surveybox.kr/?pid=S16269h8ufyh&amp;grpid=list&amp;resid=10140&amp;fwid=S16269h8ufyhz56yr</t>
  </si>
  <si>
    <t>(주)우림에프엠지</t>
  </si>
  <si>
    <t>우림에프엠지</t>
  </si>
  <si>
    <t>시계, 쥬얼리 외</t>
  </si>
  <si>
    <t>02-3284-1300</t>
  </si>
  <si>
    <t>서울특별시 동작구 보라매로5길 15 (신대방동)</t>
  </si>
  <si>
    <t>https://rnr.surveybox.kr/?pid=S16269h8ufyh&amp;grpid=list&amp;resid=10144&amp;fwid=S16269h8ufyhz56yr</t>
  </si>
  <si>
    <t>스와치그룹코리아(주)</t>
  </si>
  <si>
    <t>스와치그룹코리아</t>
  </si>
  <si>
    <t>레이날드애슐리만</t>
  </si>
  <si>
    <t>시계 등</t>
  </si>
  <si>
    <t>02-3149-9512</t>
  </si>
  <si>
    <t>서울특별시 서대문구 충정로 36 1층,2층,10층,11층 (충정로3가)</t>
  </si>
  <si>
    <t>https://rnr.surveybox.kr/?pid=S16269h8ufyh&amp;grpid=list&amp;resid=10151&amp;fwid=S16269h8ufyhz56yr</t>
  </si>
  <si>
    <t>올림푸스한국(주)</t>
  </si>
  <si>
    <t>올림푸스한국</t>
  </si>
  <si>
    <t>오카다나오키</t>
  </si>
  <si>
    <t>디지털카메라, 의료용기기, 현미경</t>
  </si>
  <si>
    <t>02-6255-3303</t>
  </si>
  <si>
    <t>서울 서초구 서초대로38길 12 2층~3층 (서초동,마제스타시티타워 원)</t>
  </si>
  <si>
    <t>김태주</t>
  </si>
  <si>
    <t>서울 영등포구 여의공원로 101 (여의도동)</t>
  </si>
  <si>
    <t>031-290-1500</t>
  </si>
  <si>
    <t>서울 종로구 종로 1 (종로1가)</t>
  </si>
  <si>
    <t>https://rnr.surveybox.kr/?pid=S16269h8ufyh&amp;grpid=list&amp;resid=10182&amp;fwid=S16269h8ufyhz56yr</t>
  </si>
  <si>
    <t>델인터내셔널(주)</t>
  </si>
  <si>
    <t>델인터내셔널</t>
  </si>
  <si>
    <t>컴퓨터, 스토리지 및 워크스테이션 등</t>
  </si>
  <si>
    <t>02-6147-1919</t>
  </si>
  <si>
    <t>서울특별시 강남구 테헤란로 152 18층 (역삼동,강남파이낸스센터)</t>
  </si>
  <si>
    <t>개인정보라 번호나 메일 알려줄수 없다고함</t>
  </si>
  <si>
    <t>컴퓨터 및 주변장치, 소프트웨어</t>
  </si>
  <si>
    <t>https://rnr.surveybox.kr/?pid=S16269h8ufyh&amp;grpid=list&amp;resid=10185&amp;fwid=S16269h8ufyhz56yr</t>
  </si>
  <si>
    <t>(주)에티버스</t>
  </si>
  <si>
    <t>에티버스</t>
  </si>
  <si>
    <t>정인욱,김범수,이호준</t>
  </si>
  <si>
    <t>서버, 노트북 외 컴퓨터 및 주변기기</t>
  </si>
  <si>
    <t>02-6004-7000</t>
  </si>
  <si>
    <t>서울특별시 중구 소월로 3 16층-22층 (남창동)</t>
  </si>
  <si>
    <t>https://rnr.surveybox.kr/?pid=S16269h8ufyh&amp;grpid=list&amp;resid=10188&amp;fwid=S16269h8ufyhz56yr</t>
  </si>
  <si>
    <t>(주)컴퓨존</t>
  </si>
  <si>
    <t>컴퓨존</t>
  </si>
  <si>
    <t>노인호</t>
  </si>
  <si>
    <t>컴퓨터 관련 종합 쇼핑몰</t>
  </si>
  <si>
    <t>02-2077-0723</t>
  </si>
  <si>
    <t>서울특별시 용산구 원효로58길 1 (원효로2가)</t>
  </si>
  <si>
    <t>서정열</t>
  </si>
  <si>
    <t>https://rnr.surveybox.kr/?pid=S16269h8ufyh&amp;grpid=list&amp;resid=10204&amp;fwid=S16269h8ufyhz56yr</t>
  </si>
  <si>
    <t>에스씨지솔루션즈(주)</t>
  </si>
  <si>
    <t>에스씨지솔루션즈</t>
  </si>
  <si>
    <t>남성능</t>
  </si>
  <si>
    <t>컴퓨터 및 전기통신기자재</t>
  </si>
  <si>
    <t>02-827-0020</t>
  </si>
  <si>
    <t>서울 송파구 법원로6길 11 5층 (문정동,환인빌딩)</t>
  </si>
  <si>
    <t>차중석</t>
  </si>
  <si>
    <t>https://rnr.surveybox.kr/?pid=S16269h8ufyh&amp;grpid=list&amp;resid=10211&amp;fwid=S16269h8ufyhz56yr</t>
  </si>
  <si>
    <t>한국아이비엠(주)</t>
  </si>
  <si>
    <t>한국아이비엠</t>
  </si>
  <si>
    <t>이은주</t>
  </si>
  <si>
    <t>02-3781-7114</t>
  </si>
  <si>
    <t>서울 영등포구 국제금융로 10 (여의도동,국제금융센터쓰리아이에프씨)</t>
  </si>
  <si>
    <t>https://rnr.surveybox.kr/?pid=S16269h8ufyh&amp;grpid=list&amp;resid=10212&amp;fwid=S16269h8ufyhz56yr</t>
  </si>
  <si>
    <t>한국휴렛팩커드(유)</t>
  </si>
  <si>
    <t>한국휴렛팩커드</t>
  </si>
  <si>
    <t>김영채</t>
  </si>
  <si>
    <t>서버, 스토리지, 네트워크 장비</t>
  </si>
  <si>
    <t>02-2199-4823</t>
  </si>
  <si>
    <t>서울특별시 영등포구 국제금융로8길 31 14층 (여의도동,에스케이증권빌딩)</t>
  </si>
  <si>
    <t>조명숙</t>
  </si>
  <si>
    <t>https://rnr.surveybox.kr/?pid=S16269h8ufyh&amp;grpid=list&amp;resid=10219&amp;fwid=S16269h8ufyhz56yr</t>
  </si>
  <si>
    <t>낙스넷(주)</t>
  </si>
  <si>
    <t>낙스넷</t>
  </si>
  <si>
    <t>천기대</t>
  </si>
  <si>
    <t>소프트웨어 개발, 공급, 유지보수 외</t>
  </si>
  <si>
    <t>02-553-8682</t>
  </si>
  <si>
    <t>서울특별시 강남구 논현로64길 30-1 (역삼동,엔스빌)</t>
  </si>
  <si>
    <t>소프트웨어</t>
  </si>
  <si>
    <t>https://rnr.surveybox.kr/?pid=S16269h8ufyh&amp;grpid=list&amp;resid=10225&amp;fwid=S16269h8ufyhz56yr</t>
  </si>
  <si>
    <t>코오롱베니트(주)</t>
  </si>
  <si>
    <t>코오롱베니트</t>
  </si>
  <si>
    <t>강이구</t>
  </si>
  <si>
    <t>컴퓨터시스템 통합 구축 및 컴퓨터 및 주변장치 도매, 정보통신공사</t>
  </si>
  <si>
    <t>02-3677-4477</t>
  </si>
  <si>
    <t>경기도 과천시 코오롱로 11 (별양동)</t>
  </si>
  <si>
    <t>02-2120-8018</t>
  </si>
  <si>
    <t>육심길</t>
  </si>
  <si>
    <t>컴퓨터 및 주변장치, 소프트웨어 도매업</t>
  </si>
  <si>
    <t>https://rnr.surveybox.kr/?pid=S16269h8ufyh&amp;grpid=list&amp;resid=10234&amp;fwid=S16269h8ufyhz56yr</t>
  </si>
  <si>
    <t>(주)오파스넷</t>
  </si>
  <si>
    <t>오파스넷</t>
  </si>
  <si>
    <t>장수현</t>
  </si>
  <si>
    <t>네트워크, 컴퓨터 시스템 구축 및 유지보수 등</t>
  </si>
  <si>
    <t>02-2193-8600</t>
  </si>
  <si>
    <t>서울 강남구 테헤란로 512 10층 (대치동,신안빌딩)</t>
  </si>
  <si>
    <t>김현미</t>
  </si>
  <si>
    <t>박동현</t>
  </si>
  <si>
    <t>컴퓨터 및 주변기기 도소매업</t>
  </si>
  <si>
    <t>김종천</t>
  </si>
  <si>
    <t>박현수</t>
  </si>
  <si>
    <t>성준경,홍희영</t>
  </si>
  <si>
    <t>https://rnr.surveybox.kr/?pid=S16269h8ufyh&amp;grpid=list&amp;resid=10257&amp;fwid=S16269h8ufyhz56yr</t>
  </si>
  <si>
    <t>디알씨티에스(주)</t>
  </si>
  <si>
    <t>디알씨티에스</t>
  </si>
  <si>
    <t>김완강</t>
  </si>
  <si>
    <t>컴퓨터,주변기기 도.소매</t>
  </si>
  <si>
    <t>031-702-0071</t>
  </si>
  <si>
    <t>경기도 성남시 중원구 경충대로 2484 (갈현동)</t>
  </si>
  <si>
    <t>drctsbill@drcts.com</t>
  </si>
  <si>
    <t>소프트웨어 개발 및 공급</t>
  </si>
  <si>
    <t>062-676-2100</t>
  </si>
  <si>
    <t>https://rnr.surveybox.kr/?pid=S16269h8ufyh&amp;grpid=list&amp;resid=10279&amp;fwid=S16269h8ufyhz56yr</t>
  </si>
  <si>
    <t>(주)에스와이에스리테일</t>
  </si>
  <si>
    <t>에스와이에스리테일</t>
  </si>
  <si>
    <t>김형영</t>
  </si>
  <si>
    <t>02-707-4764</t>
  </si>
  <si>
    <t>서울 용산구 청파로 74 (한강로3가)</t>
  </si>
  <si>
    <t>https://rnr.surveybox.kr/?pid=S16269h8ufyh&amp;grpid=list&amp;resid=10286&amp;fwid=S16269h8ufyhz56yr</t>
  </si>
  <si>
    <t>(주)하이프라자</t>
  </si>
  <si>
    <t>하이프라자</t>
  </si>
  <si>
    <t>박래원</t>
  </si>
  <si>
    <t>가전제품</t>
  </si>
  <si>
    <t>02-2164-1027</t>
  </si>
  <si>
    <t>서울특별시 강서구 마곡중앙5로 18 6-8층 (마곡동,케이지스퀘어)</t>
  </si>
  <si>
    <t>이운재</t>
  </si>
  <si>
    <t>https://rnr.surveybox.kr/?pid=S16269h8ufyh&amp;grpid=list&amp;resid=10297&amp;fwid=S16269h8ufyhz56yr</t>
  </si>
  <si>
    <t>삼성전자판매(주)</t>
  </si>
  <si>
    <t>삼성전자판매</t>
  </si>
  <si>
    <t>전자,전기제품 도,소매업</t>
  </si>
  <si>
    <t>02-3460-6663</t>
  </si>
  <si>
    <t>경기도 성남시 분당구 황새울로311번길 28 (서현동)</t>
  </si>
  <si>
    <t>박정부</t>
  </si>
  <si>
    <t>정은섭</t>
  </si>
  <si>
    <t>통신기기 소매업</t>
  </si>
  <si>
    <t>https://rnr.surveybox.kr/?pid=S16269h8ufyh&amp;grpid=list&amp;resid=10324&amp;fwid=S16269h8ufyhz56yr</t>
  </si>
  <si>
    <t>에릭슨엘지(주)</t>
  </si>
  <si>
    <t>에릭슨엘지</t>
  </si>
  <si>
    <t>허행만,한네스구스타브엑스트롬</t>
  </si>
  <si>
    <t>전기통신망의 연구,개발,제조,설계,공급 및 지원업</t>
  </si>
  <si>
    <t>031-450-4099</t>
  </si>
  <si>
    <t>서울특별시 강남구 강남대로 382 12층, 13층 (역삼동,메리츠타워)</t>
  </si>
  <si>
    <t>통신기기 도소매업</t>
  </si>
  <si>
    <t>기계공구 제조업</t>
  </si>
  <si>
    <t>https://rnr.surveybox.kr/?pid=S16269h8ufyh&amp;grpid=list&amp;resid=10358&amp;fwid=S16269h8ufyhz56yr</t>
  </si>
  <si>
    <t>슈나이더일렉트릭코리아(주)</t>
  </si>
  <si>
    <t>슈나이더일렉트릭코리아</t>
  </si>
  <si>
    <t>전기회로 개폐, 보호 및 접속장치, 차단기 등</t>
  </si>
  <si>
    <t>02-1588-2630</t>
  </si>
  <si>
    <t>서울 강서구 공항대로 248 6층 (마곡동,대방빌딩)</t>
  </si>
  <si>
    <t>ars에서담당자찾을수없음</t>
  </si>
  <si>
    <t>https://rnr.surveybox.kr/?pid=S16269h8ufyh&amp;grpid=list&amp;resid=10360&amp;fwid=S16269h8ufyhz56yr</t>
  </si>
  <si>
    <t>한국에스엠씨(주)</t>
  </si>
  <si>
    <t>한국에스엠씨</t>
  </si>
  <si>
    <t>사사히라나오요시</t>
  </si>
  <si>
    <t>자동화 제어기기[공기압기기 외]</t>
  </si>
  <si>
    <t>02-3219-0700</t>
  </si>
  <si>
    <t>서울특별시 영등포구 국회대로62길 14 8층 (여의도동,스카우트빌딩)</t>
  </si>
  <si>
    <t>jskim4@smckorea.co.kr</t>
  </si>
  <si>
    <t>02-3219-0785</t>
  </si>
  <si>
    <t>김우영</t>
  </si>
  <si>
    <t>김천수</t>
  </si>
  <si>
    <t>https://rnr.surveybox.kr/?pid=S16269h8ufyh&amp;grpid=list&amp;resid=10376&amp;fwid=S16269h8ufyhz56yr</t>
  </si>
  <si>
    <t>케이엘에이텐코코리아(주)</t>
  </si>
  <si>
    <t>케이엘에이텐코코리아</t>
  </si>
  <si>
    <t>브렌더글라스히긴스,김양형</t>
  </si>
  <si>
    <t>산업용 기계 및 장비</t>
  </si>
  <si>
    <t>031-728-9200</t>
  </si>
  <si>
    <t>경기 화성시 동탄순환대로 830 14층, 15층 (영천동,동탄에스케이브이원센터)</t>
  </si>
  <si>
    <t>https://rnr.surveybox.kr/?pid=S16269h8ufyh&amp;grpid=list&amp;resid=22337&amp;fwid=S16269h8ufyhz56yr</t>
  </si>
  <si>
    <t>아디다스코리아(유)</t>
  </si>
  <si>
    <t>아디다스코리아</t>
  </si>
  <si>
    <t>곽근엽</t>
  </si>
  <si>
    <t>국제적 등급의 아디다스 제품들의 국내수입, 마케팅 및 유통</t>
  </si>
  <si>
    <t>서울 서초구 서초대로74길 4 22층, 23층, 24층, 25층 (서초동,삼성생명서초타워)</t>
  </si>
  <si>
    <t>구영모</t>
  </si>
  <si>
    <t>https://rnr.surveybox.kr/?pid=S16269h8ufyh&amp;grpid=list&amp;resid=10394&amp;fwid=S16269h8ufyhz56yr</t>
  </si>
  <si>
    <t>칼자이스(주)</t>
  </si>
  <si>
    <t>칼자이스</t>
  </si>
  <si>
    <t>정현석</t>
  </si>
  <si>
    <t>의료장비, 광학현미경, 전자현미경, 반도체 계측장비, 3차원 측정기, 플라네타리움</t>
  </si>
  <si>
    <t>02-3140-2600</t>
  </si>
  <si>
    <t>서울특별시 송파구 법원로 135 1301호 (문정동,소노타워)</t>
  </si>
  <si>
    <t>https://rnr.surveybox.kr/?pid=S16269h8ufyh&amp;grpid=list&amp;resid=10398&amp;fwid=S16269h8ufyhz56yr</t>
  </si>
  <si>
    <t>지멘스(주)</t>
  </si>
  <si>
    <t>지멘스</t>
  </si>
  <si>
    <t>정하중</t>
  </si>
  <si>
    <t>첨단기기설비, 산업 및 조직공학 관련 서비스</t>
  </si>
  <si>
    <t>02-3450-7000</t>
  </si>
  <si>
    <t>내선번호 없다며 담당자 이름 알려주시라고 함</t>
  </si>
  <si>
    <t>이기덕</t>
  </si>
  <si>
    <t>https://rnr.surveybox.kr/?pid=S16269h8ufyh&amp;grpid=list&amp;resid=10408&amp;fwid=S16269h8ufyhz56yr</t>
  </si>
  <si>
    <t>(주)필립스코리아</t>
  </si>
  <si>
    <t>필립스코리아</t>
  </si>
  <si>
    <t>박재인</t>
  </si>
  <si>
    <t>산업 및 상업 자문업</t>
  </si>
  <si>
    <t>02-709-1252</t>
  </si>
  <si>
    <t>서울 중구 소월로2길 30 (남대문로5가,남산트라팰리스)</t>
  </si>
  <si>
    <t>석수진</t>
  </si>
  <si>
    <t>https://rnr.surveybox.kr/?pid=S16269h8ufyh&amp;grpid=list&amp;resid=10417&amp;fwid=S16269h8ufyhz56yr</t>
  </si>
  <si>
    <t>써모피셔사이언티픽솔루션스(유)</t>
  </si>
  <si>
    <t>써모피셔사이언티픽솔루션스</t>
  </si>
  <si>
    <t>연구용 시약, 연구 기자재 등</t>
  </si>
  <si>
    <t>02-2023-0600</t>
  </si>
  <si>
    <t>서울특별시 강남구 광평로 281 11층, 12층 (수서동,수서오피스빌딩)</t>
  </si>
  <si>
    <t>ars는 되나 담당자를 찾을수 없음</t>
  </si>
  <si>
    <t>김은영</t>
  </si>
  <si>
    <t>https://rnr.surveybox.kr/?pid=S16269h8ufyh&amp;grpid=list&amp;resid=10427&amp;fwid=S16269h8ufyhz56yr</t>
  </si>
  <si>
    <t>메드트로닉코리아(유)</t>
  </si>
  <si>
    <t>메드트로닉코리아</t>
  </si>
  <si>
    <t>이상수,유승록</t>
  </si>
  <si>
    <t>의료, 전문 및 과학기기 도매업</t>
  </si>
  <si>
    <t>02-3404-3600</t>
  </si>
  <si>
    <t>서울특별시 강남구 테헤란로 534 17층 (대치동,글라스타워)</t>
  </si>
  <si>
    <t>전종환</t>
  </si>
  <si>
    <t>https://rnr.surveybox.kr/?pid=S16269h8ufyh&amp;grpid=list&amp;resid=10440&amp;fwid=S16269h8ufyhz56yr</t>
  </si>
  <si>
    <t>케어캠프(주)</t>
  </si>
  <si>
    <t>케어캠프</t>
  </si>
  <si>
    <t>조선혜,유광렬</t>
  </si>
  <si>
    <t>의약관련 제품의 전자상거래업</t>
  </si>
  <si>
    <t>02-6393-9000</t>
  </si>
  <si>
    <t>김수홍</t>
  </si>
  <si>
    <t>서울 강남구 영동대로 517 13층 (삼성동,아셈타워)</t>
  </si>
  <si>
    <t>의료기기 도매업</t>
  </si>
  <si>
    <t>신동일</t>
  </si>
  <si>
    <t>https://rnr.surveybox.kr/?pid=S16269h8ufyh&amp;grpid=list&amp;resid=10465&amp;fwid=S16269h8ufyhz56yr</t>
  </si>
  <si>
    <t>지멘스헬시니어스(주)</t>
  </si>
  <si>
    <t>지멘스헬시니어스</t>
  </si>
  <si>
    <t>이명균</t>
  </si>
  <si>
    <t>의료장비</t>
  </si>
  <si>
    <t>02-3011-6556</t>
  </si>
  <si>
    <t>서울특별시 서초구 서초대로74길 14 10층 (서초동,더에셋)</t>
  </si>
  <si>
    <t>김성완</t>
  </si>
  <si>
    <t>서울특별시 구로구 디지털로31길 20 13층 (구로동,에이스테크노타워5차)</t>
  </si>
  <si>
    <t>양재원</t>
  </si>
  <si>
    <t>선박 구성부분품 제조업</t>
  </si>
  <si>
    <t>https://rnr.surveybox.kr/?pid=S16269h8ufyh&amp;grpid=list&amp;resid=10501&amp;fwid=S16269h8ufyhz56yr</t>
  </si>
  <si>
    <t>효성티앤에스(주)</t>
  </si>
  <si>
    <t>효성티앤에스</t>
  </si>
  <si>
    <t>손현식</t>
  </si>
  <si>
    <t>금융자동기</t>
  </si>
  <si>
    <t>02-6181-2163</t>
  </si>
  <si>
    <t>https://rnr.surveybox.kr/?pid=S16269h8ufyh&amp;grpid=list&amp;resid=10513&amp;fwid=S16269h8ufyhz56yr</t>
  </si>
  <si>
    <t>(주)일신비츠온</t>
  </si>
  <si>
    <t>일신비츠온</t>
  </si>
  <si>
    <t>진미애</t>
  </si>
  <si>
    <t>전선 케이블 도소매업</t>
  </si>
  <si>
    <t>031-573-8514</t>
  </si>
  <si>
    <t>경기도 남양주시 진접읍 팔야산단로12번길 55 56 (팔야리)</t>
  </si>
  <si>
    <t>https://rnr.surveybox.kr/?pid=S16269h8ufyh&amp;grpid=list&amp;resid=10529&amp;fwid=S16269h8ufyhz56yr</t>
  </si>
  <si>
    <t>어플라이드머티어리얼즈코리아(주)</t>
  </si>
  <si>
    <t>어플라이드머티어리얼즈코리아</t>
  </si>
  <si>
    <t>박광선</t>
  </si>
  <si>
    <t>반도체 제조장비의 제조,조립 및 시험, 관련제품의 무역업</t>
  </si>
  <si>
    <t>031-724-7778</t>
  </si>
  <si>
    <t>경기 성남시 분당구 양현로 322 5층 (야탑동,코리아디자인센터빌딩)</t>
  </si>
  <si>
    <t>https://rnr.surveybox.kr/?pid=S16269h8ufyh&amp;grpid=list&amp;resid=10531&amp;fwid=S16269h8ufyhz56yr</t>
  </si>
  <si>
    <t>한국램리서치(유)</t>
  </si>
  <si>
    <t>한국램리서치</t>
  </si>
  <si>
    <t>반도체 제조장비 및 관련부품 도매업</t>
  </si>
  <si>
    <t>031-710-6600</t>
  </si>
  <si>
    <t>경기 화성시 동탄산단5길 10-20 (방교동)</t>
  </si>
  <si>
    <t>https://rnr.surveybox.kr/?pid=S16269h8ufyh&amp;grpid=list&amp;resid=10542&amp;fwid=S16269h8ufyhz56yr</t>
  </si>
  <si>
    <t>제이셋스태츠칩팩코리아(유)</t>
  </si>
  <si>
    <t>제이셋스태츠칩팩코리아</t>
  </si>
  <si>
    <t>반도체 소자</t>
  </si>
  <si>
    <t>인천광역시 중구 자유무역로 299 (운서동)</t>
  </si>
  <si>
    <t>이재용</t>
  </si>
  <si>
    <t>오파업</t>
  </si>
  <si>
    <t>https://rnr.surveybox.kr/?pid=S16269h8ufyh&amp;grpid=list&amp;resid=10558&amp;fwid=S16269h8ufyhz56yr</t>
  </si>
  <si>
    <t>한국애질런트테크놀로지스(주)</t>
  </si>
  <si>
    <t>한국애질런트테크놀로지스</t>
  </si>
  <si>
    <t>유재수</t>
  </si>
  <si>
    <t>측정,분석,의료용기기,광학기기 도소매</t>
  </si>
  <si>
    <t>02-2194-9400</t>
  </si>
  <si>
    <t>서울특별시 서초구 강남대로 369 9층,10층,11층,13층,14층 (서초동,에이플러스에셋타워)</t>
  </si>
  <si>
    <t>안내데스크/담당부서 확인 없이 아무것도 알려줄수 없다고함</t>
  </si>
  <si>
    <t>황병수</t>
  </si>
  <si>
    <t>https://rnr.surveybox.kr/?pid=S16269h8ufyh&amp;grpid=list&amp;resid=10564&amp;fwid=S16269h8ufyhz56yr</t>
  </si>
  <si>
    <t>(주)한국미스미</t>
  </si>
  <si>
    <t>한국미스미</t>
  </si>
  <si>
    <t>프레스, 플라스틱금형용 부품, 금형제조 관련에 사용하는 소모품</t>
  </si>
  <si>
    <t>02-551-3611</t>
  </si>
  <si>
    <t>서울특별시 강남구 영동대로 511 3804호 (삼성동,무역회관)</t>
  </si>
  <si>
    <t>ARS부재/회원가입 후 문의</t>
  </si>
  <si>
    <t>김학선</t>
  </si>
  <si>
    <t>강희문</t>
  </si>
  <si>
    <t>오육환</t>
  </si>
  <si>
    <t>H51</t>
  </si>
  <si>
    <t>https://rnr.surveybox.kr/?pid=S16269h8ufyh&amp;grpid=list&amp;resid=10606&amp;fwid=S16269h8ufyhz56yr</t>
  </si>
  <si>
    <t>계림요업(주)</t>
  </si>
  <si>
    <t>계림요업</t>
  </si>
  <si>
    <t>유상정</t>
  </si>
  <si>
    <t>위생도기 제조업 및 수출입업(양변기류. 세면기류. 싱크류)</t>
  </si>
  <si>
    <t>054-462-0880</t>
  </si>
  <si>
    <t>경상북도 구미시 1공단로 168 (공단동)</t>
  </si>
  <si>
    <t xml:space="preserve"> hr@kelim.net</t>
  </si>
  <si>
    <t>https://rnr.surveybox.kr/?pid=S16269h8ufyh&amp;grpid=list&amp;resid=12164&amp;fwid=S16269h8ufyhz56yr</t>
  </si>
  <si>
    <t>씨제이푸드빌(주)</t>
  </si>
  <si>
    <t>씨제이푸드빌</t>
  </si>
  <si>
    <t>김찬호</t>
  </si>
  <si>
    <t>외식, 베이커리 사업</t>
  </si>
  <si>
    <t>02-6740-4567</t>
  </si>
  <si>
    <t>서울 중구 마른내로 34 3~11층 (초동,(주)케이티앤지 을지로타워)</t>
  </si>
  <si>
    <t>hj.byun1@cj.net</t>
  </si>
  <si>
    <t>https://rnr.surveybox.kr/?pid=S16269h8ufyh&amp;grpid=list&amp;resid=10609&amp;fwid=S16269h8ufyhz56yr</t>
  </si>
  <si>
    <t>(주)휴세코</t>
  </si>
  <si>
    <t>휴세코</t>
  </si>
  <si>
    <t>빌딩 및 각종 시설관리, 차량용 연료, 위탁급식 외</t>
  </si>
  <si>
    <t>02-6900-7624</t>
  </si>
  <si>
    <t>서울 종로구 창경궁로 120 10층 (인의동,종로플레이스)</t>
  </si>
  <si>
    <t>https://rnr.surveybox.kr/?pid=S16269h8ufyh&amp;grpid=list&amp;resid=10612&amp;fwid=S16269h8ufyhz56yr</t>
  </si>
  <si>
    <t>대성산업(주)</t>
  </si>
  <si>
    <t>대성산업</t>
  </si>
  <si>
    <t>김영대,이은우</t>
  </si>
  <si>
    <t>석유가스, 산업기계 외</t>
  </si>
  <si>
    <t>02-2624-5201</t>
  </si>
  <si>
    <t>서울 구로구 경인로 662 662호 (신도림동,디큐브시티)</t>
  </si>
  <si>
    <t>팩스로넘어감</t>
  </si>
  <si>
    <t>액체연료 및 관련제품 도매업</t>
  </si>
  <si>
    <t>동양산업(주)</t>
  </si>
  <si>
    <t>박기우</t>
  </si>
  <si>
    <t>김형우</t>
  </si>
  <si>
    <t>광주광역시 남구 서문대로473번길 19 (송하동)</t>
  </si>
  <si>
    <t>김병현</t>
  </si>
  <si>
    <t>김상우</t>
  </si>
  <si>
    <t>김영진</t>
  </si>
  <si>
    <t>https://rnr.surveybox.kr/?pid=S16269h8ufyh&amp;grpid=list&amp;resid=10638&amp;fwid=S16269h8ufyhz56yr</t>
  </si>
  <si>
    <t>에스케이가스(주)</t>
  </si>
  <si>
    <t>에스케이가스</t>
  </si>
  <si>
    <t>윤병석</t>
  </si>
  <si>
    <t>원유,천연가스,액화가스,기타 석유제품과 그 부산물의 수출입,제조,저장,</t>
  </si>
  <si>
    <t>02-6200-8114</t>
  </si>
  <si>
    <t>서일산업(주)</t>
  </si>
  <si>
    <t>액화석유가스</t>
  </si>
  <si>
    <t>042-522-0211</t>
  </si>
  <si>
    <t>대전광역시 서구 계백로 1371 (도마동)</t>
  </si>
  <si>
    <t>LPG</t>
  </si>
  <si>
    <t>도매</t>
  </si>
  <si>
    <t>https://rnr.surveybox.kr/?pid=S16269h8ufyh&amp;grpid=list&amp;resid=10653&amp;fwid=S16269h8ufyhz56yr</t>
  </si>
  <si>
    <t>현대아이에스씨(주)</t>
  </si>
  <si>
    <t>현대아이에스씨</t>
  </si>
  <si>
    <t>032-766-7927</t>
  </si>
  <si>
    <t>인천광역시 동구 샛골로210번길 9 304호 (송림동,황금플라자)</t>
  </si>
  <si>
    <t>mcg000@hyundai-isc.com</t>
  </si>
  <si>
    <t>김형노</t>
  </si>
  <si>
    <t>https://rnr.surveybox.kr/?pid=S16269h8ufyh&amp;grpid=list&amp;resid=10665&amp;fwid=S16269h8ufyhz56yr</t>
  </si>
  <si>
    <t>(주)대림</t>
  </si>
  <si>
    <t>대림</t>
  </si>
  <si>
    <t>배원복</t>
  </si>
  <si>
    <t>석유화학 제품 중심의 무역, 해운물류 서비스, ITC 사업</t>
  </si>
  <si>
    <t>서울 종로구 통일로 134 돈의문 (평동,디타워)</t>
  </si>
  <si>
    <t>https://rnr.surveybox.kr/?pid=S16269h8ufyh&amp;grpid=list&amp;resid=10670&amp;fwid=S16269h8ufyhz56yr</t>
  </si>
  <si>
    <t>오씨아이(주)</t>
  </si>
  <si>
    <t>오씨아이</t>
  </si>
  <si>
    <t>김택중,김유신</t>
  </si>
  <si>
    <t>각종 화학제품 (농약제품, 독극물 포함) 제조 및 판매업</t>
  </si>
  <si>
    <t>https://rnr.surveybox.kr/?pid=S16269h8ufyh&amp;grpid=list&amp;resid=10673&amp;fwid=S16269h8ufyhz56yr</t>
  </si>
  <si>
    <t>도레이배터리세퍼레이터필름한국(유)</t>
  </si>
  <si>
    <t>도레이배터리세퍼레이터필름한국</t>
  </si>
  <si>
    <t>김영섭,전해상</t>
  </si>
  <si>
    <t>합성수지필름, 부직포</t>
  </si>
  <si>
    <t>054-440-7173</t>
  </si>
  <si>
    <t>경상북도 구미시 산동읍 첨단기업7로 50 (신당리)</t>
  </si>
  <si>
    <t>플라스틱 물질 및 합성고무 도매업</t>
  </si>
  <si>
    <t>이성은</t>
  </si>
  <si>
    <t>복합운송 주선업</t>
  </si>
  <si>
    <t>산업용 가스 제조업</t>
  </si>
  <si>
    <t>이장희</t>
  </si>
  <si>
    <t>충청북도 청주시 흥덕구 대신로 215 (향정동)</t>
  </si>
  <si>
    <t>서울특별시 강남구 테헤란로 508 (대치동,해성2빌딩)</t>
  </si>
  <si>
    <t>https://rnr.surveybox.kr/?pid=S16269h8ufyh&amp;grpid=list&amp;resid=988&amp;fwid=S16269h8ufyhz56yr</t>
  </si>
  <si>
    <t>신성통상(주)</t>
  </si>
  <si>
    <t>신성통상</t>
  </si>
  <si>
    <t>염태순</t>
  </si>
  <si>
    <t>02-3709-9474</t>
  </si>
  <si>
    <t>서울특별시 강동구 풍성로63길 84 (둔촌동)</t>
  </si>
  <si>
    <t>wmomok@ssts.co.kr</t>
  </si>
  <si>
    <t>기타 소프트웨어 자문, 개발 및 공급업</t>
  </si>
  <si>
    <t>재생용 재료 수집 및 판매업</t>
  </si>
  <si>
    <t>윤용철</t>
  </si>
  <si>
    <t>https://rnr.surveybox.kr/?pid=S16269h8ufyh&amp;grpid=list&amp;resid=10728&amp;fwid=S16269h8ufyhz56yr</t>
  </si>
  <si>
    <t>두레시닝(주)</t>
  </si>
  <si>
    <t>두레시닝</t>
  </si>
  <si>
    <t>02-2280-5300</t>
  </si>
  <si>
    <t>서울특별시 서초구 방배로 131 8층 (방배동)</t>
  </si>
  <si>
    <t>manage@doore.co.kr</t>
  </si>
  <si>
    <t>이유경</t>
  </si>
  <si>
    <t>서울 강남구 언주로 709 (논현동)</t>
  </si>
  <si>
    <t>이수복</t>
  </si>
  <si>
    <t>이동훈</t>
  </si>
  <si>
    <t>김준영</t>
  </si>
  <si>
    <t>(주)에스와이</t>
  </si>
  <si>
    <t>선박용자재의 구매 및 조달 대행업</t>
  </si>
  <si>
    <t>서울특별시 서초구 서초대로 243 4층 (서초동,서현빌딩)</t>
  </si>
  <si>
    <t>https://rnr.surveybox.kr/?pid=S16269h8ufyh&amp;grpid=list&amp;resid=10749&amp;fwid=S16269h8ufyhz56yr</t>
  </si>
  <si>
    <t>히타치하이테크코리아(주)</t>
  </si>
  <si>
    <t>히타치하이테크코리아</t>
  </si>
  <si>
    <t>미요시케이타</t>
  </si>
  <si>
    <t>반도체 장비 및 장비 유지보수 외</t>
  </si>
  <si>
    <t>02-754-7654</t>
  </si>
  <si>
    <t>경기도 성남시 분당구 정자일로 155 N동 16층 (정자동,분당두산타워)</t>
  </si>
  <si>
    <t>https://rnr.surveybox.kr/?pid=S16269h8ufyh&amp;grpid=list&amp;resid=10752&amp;fwid=S16269h8ufyhz56yr</t>
  </si>
  <si>
    <t>(주)아이마켓코리아</t>
  </si>
  <si>
    <t>아이마켓코리아</t>
  </si>
  <si>
    <t>상품 종합 도매</t>
  </si>
  <si>
    <t>02-3708-5678</t>
  </si>
  <si>
    <t>서울특별시 강남구 삼성로 512 16층 (삼성동,삼성동빌딩)</t>
  </si>
  <si>
    <t>모든상담원이통화중이라전화연결안됨</t>
  </si>
  <si>
    <t>https://rnr.surveybox.kr/?pid=S16269h8ufyh&amp;grpid=list&amp;resid=23572&amp;fwid=S16269h8ufyhz56yr</t>
  </si>
  <si>
    <t>신구학원</t>
  </si>
  <si>
    <t>김길준</t>
  </si>
  <si>
    <t>점포（자기땅）</t>
  </si>
  <si>
    <t>031-740-1114</t>
  </si>
  <si>
    <t>경기 성남시 중원구 광명로 377 (금광동)</t>
  </si>
  <si>
    <t>https://rnr.surveybox.kr/?pid=S16269h8ufyh&amp;grpid=list&amp;resid=10762&amp;fwid=S16269h8ufyhz56yr</t>
  </si>
  <si>
    <t>시슬리코리아(유)</t>
  </si>
  <si>
    <t>시슬리코리아</t>
  </si>
  <si>
    <t>필립도르나노</t>
  </si>
  <si>
    <t>달리분류되지않은무역업</t>
  </si>
  <si>
    <t>02-3438-3909</t>
  </si>
  <si>
    <t>서울특별시 강남구 도산대로45길 6 (신사동)</t>
  </si>
  <si>
    <t>https://rnr.surveybox.kr/?pid=S16269h8ufyh&amp;grpid=list&amp;resid=10766&amp;fwid=S16269h8ufyhz56yr</t>
  </si>
  <si>
    <t>(주)서부티엔디</t>
  </si>
  <si>
    <t>서부티엔디</t>
  </si>
  <si>
    <t>승만호</t>
  </si>
  <si>
    <t>화물 자동차 터미널 운영업</t>
  </si>
  <si>
    <t>02-2689-0035</t>
  </si>
  <si>
    <t>서울특별시 양천구 신정로 167 (신정동)</t>
  </si>
  <si>
    <t>복합운송주선업</t>
  </si>
  <si>
    <t>https://rnr.surveybox.kr/?pid=S16269h8ufyh&amp;grpid=list&amp;resid=10776&amp;fwid=S16269h8ufyhz56yr</t>
  </si>
  <si>
    <t>(주)하림산업</t>
  </si>
  <si>
    <t>하림산업</t>
  </si>
  <si>
    <t>김기만,민동기</t>
  </si>
  <si>
    <t>유통 도, 소매업</t>
  </si>
  <si>
    <t>063-855-8400</t>
  </si>
  <si>
    <t>전라북도 익산시 중앙로 121 2층 (마동,하림지주빌딩)</t>
  </si>
  <si>
    <t>상품연쇄화사업</t>
  </si>
  <si>
    <t>https://rnr.surveybox.kr/?pid=S16269h8ufyh&amp;grpid=list&amp;resid=10783&amp;fwid=S16269h8ufyhz56yr</t>
  </si>
  <si>
    <t>이엘씨에이한국(유)</t>
  </si>
  <si>
    <t>이엘씨에이한국</t>
  </si>
  <si>
    <t>덩샤오화</t>
  </si>
  <si>
    <t>갑류무역업</t>
  </si>
  <si>
    <t>02-3400-2889</t>
  </si>
  <si>
    <t>서울 강남구 강남대로 382 (역삼동,메리츠타워)</t>
  </si>
  <si>
    <t>https://rnr.surveybox.kr/?pid=S16269h8ufyh&amp;grpid=list&amp;resid=10784&amp;fwid=S16269h8ufyhz56yr</t>
  </si>
  <si>
    <t>(주)더본코리아</t>
  </si>
  <si>
    <t>더본코리아</t>
  </si>
  <si>
    <t>백종원</t>
  </si>
  <si>
    <t>식자재, 프랜차이즈서비스, 단체급식, 소스류(제품)</t>
  </si>
  <si>
    <t>02-549-3864</t>
  </si>
  <si>
    <t>서울 강남구 봉은사로1길 39 5층,6층 (논현동,유성빌딩)</t>
  </si>
  <si>
    <t>1시부터2시까지점심시간임</t>
  </si>
  <si>
    <t>https://rnr.surveybox.kr/?pid=S16269h8ufyh&amp;grpid=list&amp;resid=10787&amp;fwid=S16269h8ufyhz56yr</t>
  </si>
  <si>
    <t>프라다코리아(유)</t>
  </si>
  <si>
    <t>프라다코리아</t>
  </si>
  <si>
    <t>최문영</t>
  </si>
  <si>
    <t>프라다,미우미우,카슈 등 프라다그룹의 상표가 부착된 상품의 소매업,부동산 관리업</t>
  </si>
  <si>
    <t>02-3443-2323</t>
  </si>
  <si>
    <t>서울 강남구 압구정로 439 (청담동)</t>
  </si>
  <si>
    <t>ars는되나모두통화중이라통화가안됨</t>
  </si>
  <si>
    <t>https://rnr.surveybox.kr/?pid=S16269h8ufyh&amp;grpid=list&amp;resid=10791&amp;fwid=S16269h8ufyhz56yr</t>
  </si>
  <si>
    <t>(주)비에이치씨</t>
  </si>
  <si>
    <t>비에이치씨</t>
  </si>
  <si>
    <t>임금옥</t>
  </si>
  <si>
    <t>02-6204-3406</t>
  </si>
  <si>
    <t>서울 송파구 올림픽로 300 19층 (신천동,롯데월드타워앤드롯데월드몰)</t>
  </si>
  <si>
    <t>2시부터전화받음</t>
  </si>
  <si>
    <t>https://rnr.surveybox.kr/?pid=S16269h8ufyh&amp;grpid=list&amp;resid=10793&amp;fwid=S16269h8ufyhz56yr</t>
  </si>
  <si>
    <t>코우치코리아리미티드(유)</t>
  </si>
  <si>
    <t>코우치코리아리미티드</t>
  </si>
  <si>
    <t>레오나르드토드칸</t>
  </si>
  <si>
    <t>가방,구두,가죽제품,액세서리,잡화의 수출입,도소매 및 제조</t>
  </si>
  <si>
    <t>02-569-3892</t>
  </si>
  <si>
    <t>서울특별시 종로구 종로3길 17 18층 (청진동)</t>
  </si>
  <si>
    <t>(주)탑런토탈솔루션</t>
  </si>
  <si>
    <t>054-472-4994</t>
  </si>
  <si>
    <t>경상북도 구미시 옥계2공단로 46-14 (황상동)</t>
  </si>
  <si>
    <t>https://rnr.surveybox.kr/?pid=S16269h8ufyh&amp;grpid=list&amp;resid=10800&amp;fwid=S16269h8ufyhz56yr</t>
  </si>
  <si>
    <t>(주)미코세라믹스</t>
  </si>
  <si>
    <t>미코세라믹스</t>
  </si>
  <si>
    <t>여문원</t>
  </si>
  <si>
    <t>무역업(반도체,엘씨디 및 전자제품 제조용 장비,원,부자재 부품의 수출입)</t>
  </si>
  <si>
    <t>031-612-6108</t>
  </si>
  <si>
    <t>경기도 안성시 공단로 100 (신모산동)</t>
  </si>
  <si>
    <t>없는번호</t>
  </si>
  <si>
    <t>김효철</t>
  </si>
  <si>
    <t>02-3703-1114</t>
  </si>
  <si>
    <t>https://rnr.surveybox.kr/?pid=S16269h8ufyh&amp;grpid=list&amp;resid=10814&amp;fwid=S16269h8ufyhz56yr</t>
  </si>
  <si>
    <t>(주)인터파크트리플</t>
  </si>
  <si>
    <t>인터파크트리플</t>
  </si>
  <si>
    <t>최휘영</t>
  </si>
  <si>
    <t>010-5370-1790</t>
  </si>
  <si>
    <t>서울특별시 강남구 삼성로 512 (삼성동)</t>
  </si>
  <si>
    <t>https://rnr.surveybox.kr/?pid=S16269h8ufyh&amp;grpid=list&amp;resid=10817&amp;fwid=S16269h8ufyhz56yr</t>
  </si>
  <si>
    <t>(주)중소기업유통센터</t>
  </si>
  <si>
    <t>중소기업유통센터</t>
  </si>
  <si>
    <t>백화점, 전자상거래, 중소기업지원서비스 외</t>
  </si>
  <si>
    <t>02-6678-9000</t>
  </si>
  <si>
    <t>서울특별시 양천구 목동동로 309 (목동)</t>
  </si>
  <si>
    <t>ars는되나전화를받지않음</t>
  </si>
  <si>
    <t>https://rnr.surveybox.kr/?pid=S16269h8ufyh&amp;grpid=list&amp;resid=10819&amp;fwid=S16269h8ufyhz56yr</t>
  </si>
  <si>
    <t>(주)서브원</t>
  </si>
  <si>
    <t>서브원</t>
  </si>
  <si>
    <t>MRO 구매관리 서비스</t>
  </si>
  <si>
    <t>02-6373-8127</t>
  </si>
  <si>
    <t>서울 종로구 새문안로 76 6-10층 (신문로1가,콘코디언(concordian))</t>
  </si>
  <si>
    <t>전화끊어버림</t>
  </si>
  <si>
    <t>고준</t>
  </si>
  <si>
    <t>https://rnr.surveybox.kr/?pid=S16269h8ufyh&amp;grpid=list&amp;resid=10825&amp;fwid=S16269h8ufyhz56yr</t>
  </si>
  <si>
    <t>에이케이에스앤디(주)</t>
  </si>
  <si>
    <t>에이케이에스앤디</t>
  </si>
  <si>
    <t>임대 및 개발</t>
  </si>
  <si>
    <t>010-5099-2272</t>
  </si>
  <si>
    <t>경기도 평택시 평택로 51 지하2층 (평택동)</t>
  </si>
  <si>
    <t>lhd27@aekyung.kr</t>
  </si>
  <si>
    <t>목요일까지는회신이어려워서금요일날달라고함</t>
  </si>
  <si>
    <t>https://rnr.surveybox.kr/?pid=S16269h8ufyh&amp;grpid=list&amp;resid=10829&amp;fwid=S16269h8ufyhz56yr</t>
  </si>
  <si>
    <t>(주)세이브존아이앤씨</t>
  </si>
  <si>
    <t>세이브존아이앤씨</t>
  </si>
  <si>
    <t>김현동,이상준</t>
  </si>
  <si>
    <t>백화점, 대형할인점, 전문점 사업경영</t>
  </si>
  <si>
    <t>032-320-9032</t>
  </si>
  <si>
    <t>서울특별시 노원구 한글비석로 57 (하계동)</t>
  </si>
  <si>
    <t>save01@savezone.co.kr</t>
  </si>
  <si>
    <t>종합소매업</t>
  </si>
  <si>
    <t>민병도</t>
  </si>
  <si>
    <t>https://rnr.surveybox.kr/?pid=S16269h8ufyh&amp;grpid=list&amp;resid=4001&amp;fwid=S16269h8ufyhz56yr</t>
  </si>
  <si>
    <t>스테코(주)</t>
  </si>
  <si>
    <t>스테코</t>
  </si>
  <si>
    <t>최기환</t>
  </si>
  <si>
    <t>텝  테이프 조립품의 제조, 임가공 및 판매</t>
  </si>
  <si>
    <t>041-629-7480</t>
  </si>
  <si>
    <t>충청남도 천안시 서북구 3공단1로 20 (백석동)</t>
  </si>
  <si>
    <t>https://rnr.surveybox.kr/?pid=S16269h8ufyh&amp;grpid=list&amp;resid=10836&amp;fwid=S16269h8ufyhz56yr</t>
  </si>
  <si>
    <t>(주)현대백화점면세점</t>
  </si>
  <si>
    <t>현대백화점면세점</t>
  </si>
  <si>
    <t>이재실</t>
  </si>
  <si>
    <t>관광객 이용시설업</t>
  </si>
  <si>
    <t>02-3416-5897</t>
  </si>
  <si>
    <t>서울 강남구 영동대로82길 19 (대치동)</t>
  </si>
  <si>
    <t>https://rnr.surveybox.kr/?pid=S16269h8ufyh&amp;grpid=list&amp;resid=10838&amp;fwid=S16269h8ufyhz56yr</t>
  </si>
  <si>
    <t>(주)코스트코코리아</t>
  </si>
  <si>
    <t>코스트코코리아</t>
  </si>
  <si>
    <t>조민수</t>
  </si>
  <si>
    <t>대형할인점</t>
  </si>
  <si>
    <t>02-2630-2680</t>
  </si>
  <si>
    <t>경기도 광명시 일직로 40 (일직동)</t>
  </si>
  <si>
    <t>ARS부재/연결부재</t>
  </si>
  <si>
    <t>https://rnr.surveybox.kr/?pid=S16269h8ufyh&amp;grpid=list&amp;resid=10845&amp;fwid=S16269h8ufyhz56yr</t>
  </si>
  <si>
    <t>(주)메가마트</t>
  </si>
  <si>
    <t>메가마트</t>
  </si>
  <si>
    <t>대규모 소매점업(수퍼마켓,쇼핑센타,대형점및 백화점업)</t>
  </si>
  <si>
    <t>서울특별시 금천구 시흥대로27길 32 (시흥동)</t>
  </si>
  <si>
    <t>ars에서담당자를찾을수없음</t>
  </si>
  <si>
    <t>강희석</t>
  </si>
  <si>
    <t>https://rnr.surveybox.kr/?pid=S16269h8ufyh&amp;grpid=list&amp;resid=24745&amp;fwid=S16269h8ufyhz56yr</t>
  </si>
  <si>
    <t>순천향대학교부속서울병원</t>
  </si>
  <si>
    <t>서교일</t>
  </si>
  <si>
    <t>의료</t>
  </si>
  <si>
    <t>02-710-3262</t>
  </si>
  <si>
    <t>서울 용산구 대사관로 59 (한남동)</t>
  </si>
  <si>
    <t>농수산물 수출입업</t>
  </si>
  <si>
    <t>https://rnr.surveybox.kr/?pid=S16269h8ufyh&amp;grpid=list&amp;resid=10862&amp;fwid=S16269h8ufyhz56yr</t>
  </si>
  <si>
    <t>롯데씨브이에스711(주)</t>
  </si>
  <si>
    <t>롯데씨브이에스711</t>
  </si>
  <si>
    <t>최경호</t>
  </si>
  <si>
    <t>상품연쇄화사업, 편의점 운영</t>
  </si>
  <si>
    <t>02-2103-9500</t>
  </si>
  <si>
    <t>경기도 이천시 호법면 중부대로866번길 55 (유산리)</t>
  </si>
  <si>
    <t>신현성</t>
  </si>
  <si>
    <t>슈퍼경영</t>
  </si>
  <si>
    <t>경기도 시흥시 평안상가1길 1 (정왕동)</t>
  </si>
  <si>
    <t>이동식</t>
  </si>
  <si>
    <t>https://rnr.surveybox.kr/?pid=S16269h8ufyh&amp;grpid=list&amp;resid=10884&amp;fwid=S16269h8ufyhz56yr</t>
  </si>
  <si>
    <t>(주)이마트에브리데이</t>
  </si>
  <si>
    <t>이마트에브리데이</t>
  </si>
  <si>
    <t>김성영</t>
  </si>
  <si>
    <t>02-380-5123</t>
  </si>
  <si>
    <t>서울 성동구 성수일로 56 8,9,10층 (성수동2가,백영성수센터)</t>
  </si>
  <si>
    <t>https://rnr.surveybox.kr/?pid=S16269h8ufyh&amp;grpid=list&amp;resid=10890&amp;fwid=S16269h8ufyhz56yr</t>
  </si>
  <si>
    <t>(주)서원유통</t>
  </si>
  <si>
    <t>서원유통</t>
  </si>
  <si>
    <t>이윤서,김병찬</t>
  </si>
  <si>
    <t>슈퍼마켓업</t>
  </si>
  <si>
    <t>051-330-2526</t>
  </si>
  <si>
    <t>부산광역시 북구 금곡대로 52 (덕천동)</t>
  </si>
  <si>
    <t>전화가되다가끊어짐</t>
  </si>
  <si>
    <t>이병훈</t>
  </si>
  <si>
    <t>https://rnr.surveybox.kr/?pid=S16269h8ufyh&amp;grpid=list&amp;resid=10896&amp;fwid=S16269h8ufyhz56yr</t>
  </si>
  <si>
    <t>(주)이랜드킴스클럽</t>
  </si>
  <si>
    <t>이랜드킴스클럽</t>
  </si>
  <si>
    <t>02-2012-5661</t>
  </si>
  <si>
    <t>서울특별시 금천구 가산디지털1로 159 10층 (가산동)</t>
  </si>
  <si>
    <t>이호</t>
  </si>
  <si>
    <t>https://rnr.surveybox.kr/?pid=S16269h8ufyh&amp;grpid=list&amp;resid=10906&amp;fwid=S16269h8ufyhz56yr</t>
  </si>
  <si>
    <t>(주)이마트24</t>
  </si>
  <si>
    <t>이마트24</t>
  </si>
  <si>
    <t>김장욱</t>
  </si>
  <si>
    <t>편의점 프랜차이즈 가맹점 개설 및 관리</t>
  </si>
  <si>
    <t>02-6916-1500</t>
  </si>
  <si>
    <t>서울특별시 성동구 광나루로 310 4층 (성수동2가,푸조비즈타워)</t>
  </si>
  <si>
    <t>https://rnr.surveybox.kr/?pid=S16269h8ufyh&amp;grpid=list&amp;resid=10908&amp;fwid=S16269h8ufyhz56yr</t>
  </si>
  <si>
    <t>(주)코리아세븐</t>
  </si>
  <si>
    <t>코리아세븐</t>
  </si>
  <si>
    <t>편의점</t>
  </si>
  <si>
    <t>02-2127-5951</t>
  </si>
  <si>
    <t>서울특별시 중구 청계천로 100 (수표동)</t>
  </si>
  <si>
    <t>https://rnr.surveybox.kr/?pid=S16269h8ufyh&amp;grpid=list&amp;resid=10910&amp;fwid=S16269h8ufyhz56yr</t>
  </si>
  <si>
    <t>(주)비지에프리테일</t>
  </si>
  <si>
    <t>비지에프리테일</t>
  </si>
  <si>
    <t>이건준</t>
  </si>
  <si>
    <t>02-708-1351</t>
  </si>
  <si>
    <t>서울특별시 강남구 테헤란로 405 (삼성동)</t>
  </si>
  <si>
    <t>rhkddbs1108@bgf.co.kr</t>
  </si>
  <si>
    <t>기타 음ㆍ식료품 위주 종합 소매업</t>
  </si>
  <si>
    <t>https://rnr.surveybox.kr/?pid=S16269h8ufyh&amp;grpid=list&amp;resid=14061&amp;fwid=S16269h8ufyhz56yr</t>
  </si>
  <si>
    <t>순천대학교산학협력단</t>
  </si>
  <si>
    <t>여현</t>
  </si>
  <si>
    <t>연구개발 및 산업재산권 임대</t>
  </si>
  <si>
    <t>061-750-6136</t>
  </si>
  <si>
    <t>전남 순천시 중앙로 255 (석현동)</t>
  </si>
  <si>
    <t>조원희</t>
  </si>
  <si>
    <t>서미정</t>
  </si>
  <si>
    <t>서형석</t>
  </si>
  <si>
    <t>https://rnr.surveybox.kr/?pid=S16269h8ufyh&amp;grpid=list&amp;resid=10941&amp;fwid=S16269h8ufyhz56yr</t>
  </si>
  <si>
    <t>피에스앤마케팅(주)</t>
  </si>
  <si>
    <t>피에스앤마케팅</t>
  </si>
  <si>
    <t>허선영</t>
  </si>
  <si>
    <t>070-7470-1220</t>
  </si>
  <si>
    <t>서울특별시 마포구 마포대로 144 (공덕동,마포티타운)</t>
  </si>
  <si>
    <t>https://rnr.surveybox.kr/?pid=S16269h8ufyh&amp;grpid=list&amp;resid=10913&amp;fwid=S16269h8ufyhz56yr</t>
  </si>
  <si>
    <t>순천</t>
  </si>
  <si>
    <t>강성채,최남휴</t>
  </si>
  <si>
    <t>061-754-1504</t>
  </si>
  <si>
    <t>전라남도 순천시 백연길 111 (조례동)</t>
  </si>
  <si>
    <t>메일 받기를 원치 않는다고 함</t>
  </si>
  <si>
    <t>https://rnr.surveybox.kr/?pid=S16269h8ufyh&amp;grpid=list&amp;resid=10944&amp;fwid=S16269h8ufyhz56yr</t>
  </si>
  <si>
    <t>롯데하이마트(주)</t>
  </si>
  <si>
    <t>롯데하이마트</t>
  </si>
  <si>
    <t>남창희</t>
  </si>
  <si>
    <t>도매.소매업 및 써비스업</t>
  </si>
  <si>
    <t>02-1588-0070</t>
  </si>
  <si>
    <t>서울 강남구 삼성로 156 (대치동)</t>
  </si>
  <si>
    <t>통신판매업</t>
  </si>
  <si>
    <t>https://rnr.surveybox.kr/?pid=S16269h8ufyh&amp;grpid=list&amp;resid=10949&amp;fwid=S16269h8ufyhz56yr</t>
  </si>
  <si>
    <t>(주)비케이브</t>
  </si>
  <si>
    <t>비케이브</t>
  </si>
  <si>
    <t>윤형석</t>
  </si>
  <si>
    <t>맨투맨, 티셔츠 등 의류</t>
  </si>
  <si>
    <t>02-338-3316</t>
  </si>
  <si>
    <t>서울특별시 마포구 잔다리로 24 5층 (서교동,서영빌딩)</t>
  </si>
  <si>
    <t>ars 1번</t>
  </si>
  <si>
    <t>소매,전자상거래업</t>
  </si>
  <si>
    <t>https://rnr.surveybox.kr/?pid=S16269h8ufyh&amp;grpid=list&amp;resid=10961&amp;fwid=S16269h8ufyhz56yr</t>
  </si>
  <si>
    <t>(주)원더플레이스</t>
  </si>
  <si>
    <t>원더플레이스</t>
  </si>
  <si>
    <t>의류 및 액세서리 외</t>
  </si>
  <si>
    <t>02-2205-1009</t>
  </si>
  <si>
    <t>서울 성동구 성수일로6길 33 5층 (성수동2가,아연디지털타워)</t>
  </si>
  <si>
    <t>ars 6번인사총무 안한다고함</t>
  </si>
  <si>
    <t>https://rnr.surveybox.kr/?pid=S16269h8ufyh&amp;grpid=list&amp;resid=10963&amp;fwid=S16269h8ufyhz56yr</t>
  </si>
  <si>
    <t>에이치앤엠헤네스앤모리츠(주)</t>
  </si>
  <si>
    <t>에이치앤엠헤네스앤모리츠</t>
  </si>
  <si>
    <t>아담칼슨,아네타포쿠친스카</t>
  </si>
  <si>
    <t>남성용, 여성용, 아동용 기타 의류 및 신발의 제조, 유통 및 판매업</t>
  </si>
  <si>
    <t>서울특별시 강남구 영동대로 421 9층 (대치동,삼탄빌딩)</t>
  </si>
  <si>
    <t>https://rnr.surveybox.kr/?pid=S16269h8ufyh&amp;grpid=list&amp;resid=10964&amp;fwid=S16269h8ufyhz56yr</t>
  </si>
  <si>
    <t>무인양품(주)</t>
  </si>
  <si>
    <t>무인양품</t>
  </si>
  <si>
    <t>사이토쇼이치,현종혁</t>
  </si>
  <si>
    <t>의복잡화, 생활잡화, 식품 외</t>
  </si>
  <si>
    <t>02-2632-8470</t>
  </si>
  <si>
    <t>서울특별시 서대문구 연세로 12 (창천동,피델리아빌딩)</t>
  </si>
  <si>
    <t>설비없음</t>
  </si>
  <si>
    <t>장철호</t>
  </si>
  <si>
    <t>https://rnr.surveybox.kr/?pid=S16269h8ufyh&amp;grpid=list&amp;resid=10968&amp;fwid=S16269h8ufyhz56yr</t>
  </si>
  <si>
    <t>랄프로렌코리아(유)</t>
  </si>
  <si>
    <t>랄프로렌코리아</t>
  </si>
  <si>
    <t>의류제품 제조 및 판매 업무</t>
  </si>
  <si>
    <t>02-6004-0022</t>
  </si>
  <si>
    <t>서울특별시 강남구 학동로 343 19층 (논현동)</t>
  </si>
  <si>
    <t>담당자 부재라 재통화</t>
  </si>
  <si>
    <t>https://rnr.surveybox.kr/?pid=S16269h8ufyh&amp;grpid=list&amp;resid=10971&amp;fwid=S16269h8ufyhz56yr</t>
  </si>
  <si>
    <t>(주)윈윈스포츠</t>
  </si>
  <si>
    <t>윈윈스포츠</t>
  </si>
  <si>
    <t>이철순</t>
  </si>
  <si>
    <t>나이키 신발, 의류</t>
  </si>
  <si>
    <t>031-420-7703</t>
  </si>
  <si>
    <t>경기도 군포시 산본로 362 (산본동)</t>
  </si>
  <si>
    <t>https://rnr.surveybox.kr/?pid=S16269h8ufyh&amp;grpid=list&amp;resid=10975&amp;fwid=S16269h8ufyhz56yr</t>
  </si>
  <si>
    <t>제일패션리테일(주)</t>
  </si>
  <si>
    <t>제일패션리테일</t>
  </si>
  <si>
    <t>류진무</t>
  </si>
  <si>
    <t>수입 의류 및 잡화 도소매 판매 유통업</t>
  </si>
  <si>
    <t>070-7130-9215</t>
  </si>
  <si>
    <t>서울특별시 강남구 선릉로 823 5층 (신사동,한양타운)</t>
  </si>
  <si>
    <t>타업체 삼성물산</t>
  </si>
  <si>
    <t>최동열</t>
  </si>
  <si>
    <t>https://rnr.surveybox.kr/?pid=S16269h8ufyh&amp;grpid=list&amp;resid=10978&amp;fwid=S16269h8ufyhz56yr</t>
  </si>
  <si>
    <t>(주)교보문고</t>
  </si>
  <si>
    <t>교보문고</t>
  </si>
  <si>
    <t>안병현,김상훈</t>
  </si>
  <si>
    <t>각종도서의 도소매업</t>
  </si>
  <si>
    <t>02-1544-1900</t>
  </si>
  <si>
    <t>ars 담당자찾을수없음</t>
  </si>
  <si>
    <t>https://rnr.surveybox.kr/?pid=S16269h8ufyh&amp;grpid=list&amp;resid=10982&amp;fwid=S16269h8ufyhz56yr</t>
  </si>
  <si>
    <t>(주)골프존커머스</t>
  </si>
  <si>
    <t>골프존커머스</t>
  </si>
  <si>
    <t>장성원</t>
  </si>
  <si>
    <t>070-4694-1223</t>
  </si>
  <si>
    <t>서울 송파구 백제고분로 101 8층,9층,10층 (잠실동,서일빌딩)</t>
  </si>
  <si>
    <t>박준우</t>
  </si>
  <si>
    <t>김희경</t>
  </si>
  <si>
    <t>https://rnr.surveybox.kr/?pid=S16269h8ufyh&amp;grpid=list&amp;resid=10998&amp;fwid=S16269h8ufyhz56yr</t>
  </si>
  <si>
    <t>(주)롱라이프그린케어</t>
  </si>
  <si>
    <t>롱라이프그린케어</t>
  </si>
  <si>
    <t>반호영</t>
  </si>
  <si>
    <t>의료기기, 용품 제조 및 판매, 임대업</t>
  </si>
  <si>
    <t>경기 용인시 기흥구 동백중앙로16번길 16-9 7층 (중동,이호지식산업센터)</t>
  </si>
  <si>
    <t>고객사정으로 전화받을수 없음</t>
  </si>
  <si>
    <t>https://rnr.surveybox.kr/?pid=S16269h8ufyh&amp;grpid=list&amp;resid=11002&amp;fwid=S16269h8ufyhz56yr</t>
  </si>
  <si>
    <t>(주)러쉬코리아</t>
  </si>
  <si>
    <t>우미령</t>
  </si>
  <si>
    <t>천연 핸드메이드 화장품</t>
  </si>
  <si>
    <t>02-795-7510</t>
  </si>
  <si>
    <t>서울특별시 강남구 학동로 336 1층 (논현동,메이트리빌딩)</t>
  </si>
  <si>
    <t>wsih@lush.co.kr</t>
  </si>
  <si>
    <t>전자상거래</t>
  </si>
  <si>
    <t>https://rnr.surveybox.kr/?pid=S16269h8ufyh&amp;grpid=list&amp;resid=11015&amp;fwid=S16269h8ufyhz56yr</t>
  </si>
  <si>
    <t>(주)하이컨시</t>
  </si>
  <si>
    <t>박근수</t>
  </si>
  <si>
    <t>통신판매 소매</t>
  </si>
  <si>
    <t>02-552-2373</t>
  </si>
  <si>
    <t>서울 강남구 도곡로 460 2층 (대치동,동선빌딩)</t>
  </si>
  <si>
    <t>seunlee@hiconsy.com</t>
  </si>
  <si>
    <t>02-556-2373인사팀 담당자는아니나확인후전달한다고함</t>
  </si>
  <si>
    <t>https://rnr.surveybox.kr/?pid=S16269h8ufyh&amp;grpid=list&amp;resid=11017&amp;fwid=S16269h8ufyhz56yr</t>
  </si>
  <si>
    <t>엔카닷컴(주)</t>
  </si>
  <si>
    <t>온라인정보제공, 자동차매매중개 외</t>
  </si>
  <si>
    <t>서울 중구 통일로2길 16 18층,19층 (순화동,에이아이에이타워)</t>
  </si>
  <si>
    <t>소프트웨어 자문, 개발 및 공급업</t>
  </si>
  <si>
    <t>김희정</t>
  </si>
  <si>
    <t>남정우</t>
  </si>
  <si>
    <t>https://rnr.surveybox.kr/?pid=S16269h8ufyh&amp;grpid=list&amp;resid=11033&amp;fwid=S16269h8ufyhz56yr</t>
  </si>
  <si>
    <t>(주)알라딘커뮤니케이션</t>
  </si>
  <si>
    <t>최우경</t>
  </si>
  <si>
    <t>전자 상거래업</t>
  </si>
  <si>
    <t>02-6913-2665</t>
  </si>
  <si>
    <t>서울특별시 중구 서소문로 89-31 (순화동)</t>
  </si>
  <si>
    <t>general@aladin.co.kr</t>
  </si>
  <si>
    <t>8경영지원</t>
  </si>
  <si>
    <t>온라인 정보제공업</t>
  </si>
  <si>
    <t>https://rnr.surveybox.kr/?pid=S16269h8ufyh&amp;grpid=list&amp;resid=11037&amp;fwid=S16269h8ufyhz56yr</t>
  </si>
  <si>
    <t>(주)티몬</t>
  </si>
  <si>
    <t>류광진</t>
  </si>
  <si>
    <t>소프트웨어의 개발, 제조, 유통 및 유지보수업</t>
  </si>
  <si>
    <t>서울특별시 강남구 압구정로 118 (신사동)</t>
  </si>
  <si>
    <t>고객센터에서 담당자를 확인할수 없다고함</t>
  </si>
  <si>
    <t>https://rnr.surveybox.kr/?pid=S16269h8ufyh&amp;grpid=list&amp;resid=11040&amp;fwid=S16269h8ufyhz56yr</t>
  </si>
  <si>
    <t>(주)무신사</t>
  </si>
  <si>
    <t>한문일</t>
  </si>
  <si>
    <t>의류 등</t>
  </si>
  <si>
    <t>070-5117-5167</t>
  </si>
  <si>
    <t>서울특별시 성동구 아차산로13길 11 1층 (성수동2가,무신사캠퍼스 엔1)</t>
  </si>
  <si>
    <t>sks@musinsa.com</t>
  </si>
  <si>
    <t>https://rnr.surveybox.kr/?pid=S16269h8ufyh&amp;grpid=list&amp;resid=11044&amp;fwid=S16269h8ufyhz56yr</t>
  </si>
  <si>
    <t>(주)브랜디</t>
  </si>
  <si>
    <t>의류패션 오픈마켓 플랫폼(브랜디, 하이버 등)</t>
  </si>
  <si>
    <t>02-6205-0303</t>
  </si>
  <si>
    <t>서울특별시 성동구 왕십리로 125 11층 (성수동1가,케이디타워)</t>
  </si>
  <si>
    <t>ir@brandi.co.kr</t>
  </si>
  <si>
    <t>인사3</t>
  </si>
  <si>
    <t>전자상거래 소매업</t>
  </si>
  <si>
    <t>https://rnr.surveybox.kr/?pid=S16269h8ufyh&amp;grpid=list&amp;resid=11047&amp;fwid=S16269h8ufyhz56yr</t>
  </si>
  <si>
    <t>예스이십사(주)</t>
  </si>
  <si>
    <t>김석환,최세라</t>
  </si>
  <si>
    <t>도서 전자상거래 및 소프트웨어 개발</t>
  </si>
  <si>
    <t>02-3215-9157</t>
  </si>
  <si>
    <t>서울 영등포구 은행로 11 5층,6층 (여의도동,일신빌딩)</t>
  </si>
  <si>
    <t>jw.han@yes24.com</t>
  </si>
  <si>
    <t>전자상거래 소매 중개업</t>
  </si>
  <si>
    <t>김재정</t>
  </si>
  <si>
    <t>https://rnr.surveybox.kr/?pid=S16269h8ufyh&amp;grpid=list&amp;resid=11056&amp;fwid=S16269h8ufyhz56yr</t>
  </si>
  <si>
    <t>(주)우아한청년들</t>
  </si>
  <si>
    <t>김병우</t>
  </si>
  <si>
    <t>온라인 음식주문 사이트 운영</t>
  </si>
  <si>
    <t>070-4352-5581</t>
  </si>
  <si>
    <t>서울 송파구 올림픽로35다길 32 9층 (신천동)</t>
  </si>
  <si>
    <t>기타7 통화량이많아연결이길어짐</t>
  </si>
  <si>
    <t>https://rnr.surveybox.kr/?pid=S16269h8ufyh&amp;grpid=list&amp;resid=11058&amp;fwid=S16269h8ufyhz56yr</t>
  </si>
  <si>
    <t>(주)위메프</t>
  </si>
  <si>
    <t>김효종,류화현</t>
  </si>
  <si>
    <t>02-3402-9664</t>
  </si>
  <si>
    <t>서울특별시 강남구 영동대로 502 (삼성동)</t>
  </si>
  <si>
    <t>전자상거래 및 인터넷관련사업</t>
  </si>
  <si>
    <t>https://rnr.surveybox.kr/?pid=S16269h8ufyh&amp;grpid=list&amp;resid=11061&amp;fwid=S16269h8ufyhz56yr</t>
  </si>
  <si>
    <t>십일번가(주)</t>
  </si>
  <si>
    <t>안정은,하형일</t>
  </si>
  <si>
    <t>전자상거래 소매 중개</t>
  </si>
  <si>
    <t>02-6119-1983</t>
  </si>
  <si>
    <t>서울 중구 한강대로 416 (남대문로5가)</t>
  </si>
  <si>
    <t>https://rnr.surveybox.kr/?pid=S16269h8ufyh&amp;grpid=list&amp;resid=13913&amp;fwid=S16269h8ufyhz56yr</t>
  </si>
  <si>
    <t>수원도시공사</t>
  </si>
  <si>
    <t>허정문</t>
  </si>
  <si>
    <t>031-218-6518</t>
  </si>
  <si>
    <t>경기 수원시 권선구 수인로 126 (서둔동)</t>
  </si>
  <si>
    <t>박정훈</t>
  </si>
  <si>
    <t>https://rnr.surveybox.kr/?pid=S16269h8ufyh&amp;grpid=list&amp;resid=8298&amp;fwid=S16269h8ufyhz56yr</t>
  </si>
  <si>
    <t>수도권매립지관리공사</t>
  </si>
  <si>
    <t>송병억</t>
  </si>
  <si>
    <t>특정폐기물수집.처리업</t>
  </si>
  <si>
    <t>032-560-9300</t>
  </si>
  <si>
    <t>인천광역시 서구 자원순환로 170 (백석동)</t>
  </si>
  <si>
    <t>이윤성</t>
  </si>
  <si>
    <t>성준경</t>
  </si>
  <si>
    <t>박종현</t>
  </si>
  <si>
    <t>이웅희</t>
  </si>
  <si>
    <t>https://rnr.surveybox.kr/?pid=S16269h8ufyh&amp;grpid=list&amp;resid=11091&amp;fwid=S16269h8ufyhz56yr</t>
  </si>
  <si>
    <t>케이카(주)</t>
  </si>
  <si>
    <t>정인국</t>
  </si>
  <si>
    <t>전자상거래업, 통신판매업</t>
  </si>
  <si>
    <t>010-3950-3945</t>
  </si>
  <si>
    <t>서울특별시 영등포구 선유로43길 27 3층 (양평동3가,청우오토프라자)</t>
  </si>
  <si>
    <t>partnership@kcar.com</t>
  </si>
  <si>
    <t>https://rnr.surveybox.kr/?pid=S16269h8ufyh&amp;grpid=list&amp;resid=11099&amp;fwid=S16269h8ufyhz56yr</t>
  </si>
  <si>
    <t>(주)공영홈쇼핑</t>
  </si>
  <si>
    <t>조성호</t>
  </si>
  <si>
    <t>방송채널사용사업</t>
  </si>
  <si>
    <t>02-6350-8000</t>
  </si>
  <si>
    <t>서울특별시 마포구 상암산로 34 6층, 17층 (상암동)</t>
  </si>
  <si>
    <t xml:space="preserve">2번 </t>
  </si>
  <si>
    <t>내선3</t>
  </si>
  <si>
    <t>https://rnr.surveybox.kr/?pid=S16269h8ufyh&amp;grpid=list&amp;resid=11101&amp;fwid=S16269h8ufyhz56yr</t>
  </si>
  <si>
    <t>(주)우리홈쇼핑</t>
  </si>
  <si>
    <t>김재겸</t>
  </si>
  <si>
    <t>방송채널사용사업,티브이홈쇼핑 프로그램공급업,기타 방송프로그램제작</t>
  </si>
  <si>
    <t>서울 영등포구 양평로21길 10 (양평동5가)</t>
  </si>
  <si>
    <t>고객센터에서 담당자번호안내불가하다함</t>
  </si>
  <si>
    <t>https://rnr.surveybox.kr/?pid=S16269h8ufyh&amp;grpid=list&amp;resid=11102&amp;fwid=S16269h8ufyhz56yr</t>
  </si>
  <si>
    <t>(주)엔에스쇼핑</t>
  </si>
  <si>
    <t>조항목</t>
  </si>
  <si>
    <t>02-6336-1234</t>
  </si>
  <si>
    <t>경기도 성남시 분당구 판교로228번길 15 (삼평동,엔에스쇼핑동)</t>
  </si>
  <si>
    <t>https://rnr.surveybox.kr/?pid=S16269h8ufyh&amp;grpid=list&amp;resid=11105&amp;fwid=S16269h8ufyhz56yr</t>
  </si>
  <si>
    <t>(주)현대홈쇼핑</t>
  </si>
  <si>
    <t>정교선,임대규</t>
  </si>
  <si>
    <t>02-2143-2487</t>
  </si>
  <si>
    <t>서울특별시 강동구 올림픽로70길 34 (천호동)</t>
  </si>
  <si>
    <t>https://rnr.surveybox.kr/?pid=S16269h8ufyh&amp;grpid=list&amp;resid=11107&amp;fwid=S16269h8ufyhz56yr</t>
  </si>
  <si>
    <t>에스케이스토아(주)</t>
  </si>
  <si>
    <t>윤석암</t>
  </si>
  <si>
    <t>상품 판매형 데이터 방송채널사용사업</t>
  </si>
  <si>
    <t>서울특별시 마포구 월드컵북로 402 (상암동,케이지아이티센터)</t>
  </si>
  <si>
    <t>https://rnr.surveybox.kr/?pid=S16269h8ufyh&amp;grpid=list&amp;resid=11110&amp;fwid=S16269h8ufyhz56yr</t>
  </si>
  <si>
    <t>중앙일보엠앤피(주)</t>
  </si>
  <si>
    <t>홍광표</t>
  </si>
  <si>
    <t>신문 판촉사업</t>
  </si>
  <si>
    <t>02-751-9491</t>
  </si>
  <si>
    <t>서울특별시 마포구 월드컵로 240 2층 (성산동,경기장)</t>
  </si>
  <si>
    <t>시내버스운송업</t>
  </si>
  <si>
    <t>https://rnr.surveybox.kr/?pid=S16269h8ufyh&amp;grpid=list&amp;resid=11113&amp;fwid=S16269h8ufyhz56yr</t>
  </si>
  <si>
    <t>철도운송사업</t>
  </si>
  <si>
    <t>서울특별시 강남구 광평로56길 12 (수서동,희림빌딩)</t>
  </si>
  <si>
    <t>3번 상담원 담당자번호확인이어렵다고함</t>
  </si>
  <si>
    <t>https://rnr.surveybox.kr/?pid=S16269h8ufyh&amp;grpid=list&amp;resid=21166&amp;fwid=S16269h8ufyhz56yr</t>
  </si>
  <si>
    <t>셰플러코리아(유)</t>
  </si>
  <si>
    <t>셰플러코리아</t>
  </si>
  <si>
    <t>자동차 부품, 기계식 동력전달장치,롤링 베어링 및 부속품 제조 및 판매</t>
  </si>
  <si>
    <t>02-311-3019</t>
  </si>
  <si>
    <t>경상남도 창원시 성산구 삼동로 90 (내동)</t>
  </si>
  <si>
    <t>여객운송사업</t>
  </si>
  <si>
    <t>https://rnr.surveybox.kr/?pid=S16269h8ufyh&amp;grpid=list&amp;resid=11119&amp;fwid=S16269h8ufyhz56yr</t>
  </si>
  <si>
    <t>(주)대원고속</t>
  </si>
  <si>
    <t>허상준</t>
  </si>
  <si>
    <t>육상여객운송 및 운수 외</t>
  </si>
  <si>
    <t>02-434-1927</t>
  </si>
  <si>
    <t>경기도 광주시 광주대로 171 (송정동)</t>
  </si>
  <si>
    <t>회사이메일주소가없다고함</t>
  </si>
  <si>
    <t>한강수</t>
  </si>
  <si>
    <t>(주)영진교통</t>
  </si>
  <si>
    <t>시내버스운수업</t>
  </si>
  <si>
    <t>https://rnr.surveybox.kr/?pid=S16269h8ufyh&amp;grpid=list&amp;resid=11125&amp;fwid=S16269h8ufyhz56yr</t>
  </si>
  <si>
    <t>서울매일버스(주)</t>
  </si>
  <si>
    <t>정평조</t>
  </si>
  <si>
    <t>서울시버스 운수업</t>
  </si>
  <si>
    <t>02-2617-8883</t>
  </si>
  <si>
    <t>서울 구로구 고척로 128 (개봉동)</t>
  </si>
  <si>
    <t>anyangbus@naver.com</t>
  </si>
  <si>
    <t>이경동,이준석</t>
  </si>
  <si>
    <t>시내버스 운송업</t>
  </si>
  <si>
    <t>시내버스 운송</t>
  </si>
  <si>
    <t>여객운송업</t>
  </si>
  <si>
    <t>도시 정기 육상 여객 운송업</t>
  </si>
  <si>
    <t>시내버스 운수업</t>
  </si>
  <si>
    <t>김명섭</t>
  </si>
  <si>
    <t>시외버스 운송업</t>
  </si>
  <si>
    <t>최준</t>
  </si>
  <si>
    <t>여객운송</t>
  </si>
  <si>
    <t>조옥환</t>
  </si>
  <si>
    <t>경상남도 진주시 진양호로 436 (인사동)</t>
  </si>
  <si>
    <t>https://rnr.surveybox.kr/?pid=S16269h8ufyh&amp;grpid=list&amp;resid=11143&amp;fwid=S16269h8ufyhz56yr</t>
  </si>
  <si>
    <t>공항철도(주)</t>
  </si>
  <si>
    <t>이후삼</t>
  </si>
  <si>
    <t>인천국제공항철도시설의 건설, 관리 및 운영</t>
  </si>
  <si>
    <t>인천광역시 서구 검바위로 46 (검암동)</t>
  </si>
  <si>
    <t>0상담사연결 홈페이지가입후고객문의로접수해야한다고함</t>
  </si>
  <si>
    <t>https://rnr.surveybox.kr/?pid=S16269h8ufyh&amp;grpid=list&amp;resid=23146&amp;fwid=S16269h8ufyhz56yr</t>
  </si>
  <si>
    <t>세종도시교통공사</t>
  </si>
  <si>
    <t>도순구</t>
  </si>
  <si>
    <t>시내버스, 마을버스, 수용응답형대중교통</t>
  </si>
  <si>
    <t>044-850-0133</t>
  </si>
  <si>
    <t>세종 조치원읍 군청로 93 (신흥리,조치원청사)</t>
  </si>
  <si>
    <t>서울특별시 강서구 개화동로8길 38 (개화동)</t>
  </si>
  <si>
    <t>https://rnr.surveybox.kr/?pid=S16269h8ufyh&amp;grpid=list&amp;resid=11150&amp;fwid=S16269h8ufyhz56yr</t>
  </si>
  <si>
    <t>김포교통(주)</t>
  </si>
  <si>
    <t>유기만,유영준</t>
  </si>
  <si>
    <t>02-2666-4673</t>
  </si>
  <si>
    <t>서울 강서구 금낭화로 170 (방화동)</t>
  </si>
  <si>
    <t>kimpo1459@hanmail.net</t>
  </si>
  <si>
    <t>여객(택시,버스) 자동차 운송사업</t>
  </si>
  <si>
    <t>02-374-0100</t>
  </si>
  <si>
    <t>버스 여객자동차운송사업</t>
  </si>
  <si>
    <t>https://rnr.surveybox.kr/?pid=S16269h8ufyh&amp;grpid=list&amp;resid=11154&amp;fwid=S16269h8ufyhz56yr</t>
  </si>
  <si>
    <t>다모아자동차(주)</t>
  </si>
  <si>
    <t>여객자동차 운송사업</t>
  </si>
  <si>
    <t>02-376-2300</t>
  </si>
  <si>
    <t>서울 마포구 가양대로 117 (상암동)</t>
  </si>
  <si>
    <t>조사안한다고함</t>
  </si>
  <si>
    <t>버스여객운송업</t>
  </si>
  <si>
    <t>버스여객자동차 운송사업</t>
  </si>
  <si>
    <t>https://rnr.surveybox.kr/?pid=S16269h8ufyh&amp;grpid=list&amp;resid=11157&amp;fwid=S16269h8ufyhz56yr</t>
  </si>
  <si>
    <t>신성교통(주)</t>
  </si>
  <si>
    <t>우세환</t>
  </si>
  <si>
    <t>02-350-6700</t>
  </si>
  <si>
    <t>경기도 파주시 교하로 1358 (교하동)</t>
  </si>
  <si>
    <t>ars에서 담당자찾을수없음</t>
  </si>
  <si>
    <t>제일여객자동차(주)</t>
  </si>
  <si>
    <t>우세환,우정록</t>
  </si>
  <si>
    <t>여객자동차 운수업</t>
  </si>
  <si>
    <t>https://rnr.surveybox.kr/?pid=S16269h8ufyh&amp;grpid=list&amp;resid=11160&amp;fwid=S16269h8ufyhz56yr</t>
  </si>
  <si>
    <t>(주)선진운수</t>
  </si>
  <si>
    <t>여객운송서비스업</t>
  </si>
  <si>
    <t>02-355-5855</t>
  </si>
  <si>
    <t>서울특별시 은평구 서오릉로 207 (구산동)</t>
  </si>
  <si>
    <t>내선7(기타)&gt;4(기타) / 재무부 070-8856-3130 / 전체 외근, 차주 연락요청</t>
  </si>
  <si>
    <t>현대교통(주)</t>
  </si>
  <si>
    <t>조장우</t>
  </si>
  <si>
    <t>02-936-6000</t>
  </si>
  <si>
    <t>서울 양천구 신정로7길 17 (신정동)</t>
  </si>
  <si>
    <t>https://rnr.surveybox.kr/?pid=S16269h8ufyh&amp;grpid=list&amp;resid=11163&amp;fwid=S16269h8ufyhz56yr</t>
  </si>
  <si>
    <t>한남여객운수(주)</t>
  </si>
  <si>
    <t>박진성</t>
  </si>
  <si>
    <t>02-873-8730</t>
  </si>
  <si>
    <t>서울특별시 관악구 신림로 87-8 (신림동)</t>
  </si>
  <si>
    <t>https://rnr.surveybox.kr/?pid=S16269h8ufyh&amp;grpid=list&amp;resid=11164&amp;fwid=S16269h8ufyhz56yr</t>
  </si>
  <si>
    <t>(주)우신버스</t>
  </si>
  <si>
    <t>조혜전,조희삼</t>
  </si>
  <si>
    <t>자동차 부속품 판매업 일체</t>
  </si>
  <si>
    <t>031-462-8143</t>
  </si>
  <si>
    <t>서울특별시 서초구 과천대로 796 (방배동)</t>
  </si>
  <si>
    <t>031-462-4905(번호안내받았는데팩스임)담당자확인안됨</t>
  </si>
  <si>
    <t>https://rnr.surveybox.kr/?pid=S16269h8ufyh&amp;grpid=list&amp;resid=11165&amp;fwid=S16269h8ufyhz56yr</t>
  </si>
  <si>
    <t>보성운수(주)</t>
  </si>
  <si>
    <t>박도식,유광봉</t>
  </si>
  <si>
    <t>시내버스운수보관업</t>
  </si>
  <si>
    <t>02-8551-0545</t>
  </si>
  <si>
    <t>서울특별시 구로구 도림로 84 (구로동)</t>
  </si>
  <si>
    <t>할수 있는 담당자가 누구냐고 조사원한테 물어보고 안한다고함</t>
  </si>
  <si>
    <t>https://rnr.surveybox.kr/?pid=S16269h8ufyh&amp;grpid=list&amp;resid=11166&amp;fwid=S16269h8ufyhz56yr</t>
  </si>
  <si>
    <t>세풍운수(주)</t>
  </si>
  <si>
    <t>02-2612-0015</t>
  </si>
  <si>
    <t>서울특별시 양천구 신정로7길 17 (신정동)</t>
  </si>
  <si>
    <t xml:space="preserve">1총무 </t>
  </si>
  <si>
    <t>피정권</t>
  </si>
  <si>
    <t>https://rnr.surveybox.kr/?pid=S16269h8ufyh&amp;grpid=list&amp;resid=11168&amp;fwid=S16269h8ufyhz56yr</t>
  </si>
  <si>
    <t>(주)신흥운수</t>
  </si>
  <si>
    <t>여승종,여상현</t>
  </si>
  <si>
    <t>여객 자동차 운수사업</t>
  </si>
  <si>
    <t>02-2617-1493</t>
  </si>
  <si>
    <t>서울특별시 광진구 자양번영로 3 (자양동)</t>
  </si>
  <si>
    <t>0기타문의사항 안한다고함</t>
  </si>
  <si>
    <t>https://rnr.surveybox.kr/?pid=S16269h8ufyh&amp;grpid=list&amp;resid=11170&amp;fwid=S16269h8ufyhz56yr</t>
  </si>
  <si>
    <t>신길운수(주)</t>
  </si>
  <si>
    <t>김유승</t>
  </si>
  <si>
    <t>02-2602-3122~3</t>
  </si>
  <si>
    <t>서울특별시 서초구 서초대로 397 22층 2206호 (서초동,부띠크모나코)</t>
  </si>
  <si>
    <t>https://rnr.surveybox.kr/?pid=S16269h8ufyh&amp;grpid=list&amp;resid=11171&amp;fwid=S16269h8ufyhz56yr</t>
  </si>
  <si>
    <t>중부운수(주)</t>
  </si>
  <si>
    <t>박복규,박진성</t>
  </si>
  <si>
    <t>02-2691-7779</t>
  </si>
  <si>
    <t>서울특별시 양천구 지양로 106 (신월동)</t>
  </si>
  <si>
    <t>1총무부 안한다고함</t>
  </si>
  <si>
    <t>보영운수(주)</t>
  </si>
  <si>
    <t>동화운수(주)</t>
  </si>
  <si>
    <t>자동차 운수사업</t>
  </si>
  <si>
    <t>https://rnr.surveybox.kr/?pid=S16269h8ufyh&amp;grpid=list&amp;resid=11178&amp;fwid=S16269h8ufyhz56yr</t>
  </si>
  <si>
    <t>삼영운수(주)</t>
  </si>
  <si>
    <t>신보영</t>
  </si>
  <si>
    <t>시내버스여객자동차운송업</t>
  </si>
  <si>
    <t>031-472-9111</t>
  </si>
  <si>
    <t>경기도 안양시 만안구 석수동 555-7번지</t>
  </si>
  <si>
    <t>https://rnr.surveybox.kr/?pid=S16269h8ufyh&amp;grpid=list&amp;resid=11179&amp;fwid=S16269h8ufyhz56yr</t>
  </si>
  <si>
    <t>버스여객 자동차 운송사업</t>
  </si>
  <si>
    <t>031-4729-1113</t>
  </si>
  <si>
    <t>경기도 안양시 만안구 창박로 46 (안양동)</t>
  </si>
  <si>
    <t>wjd123011@naver.com</t>
  </si>
  <si>
    <t xml:space="preserve">3인사 </t>
  </si>
  <si>
    <t>https://rnr.surveybox.kr/?pid=S16269h8ufyh&amp;grpid=list&amp;resid=11180&amp;fwid=S16269h8ufyhz56yr</t>
  </si>
  <si>
    <t>경진여객운수(주)</t>
  </si>
  <si>
    <t>권성욱,최진태</t>
  </si>
  <si>
    <t>031-292-8256</t>
  </si>
  <si>
    <t>경기 화성시 안녕길 58 (안녕동)</t>
  </si>
  <si>
    <t>6인사 조사안한다고함</t>
  </si>
  <si>
    <t>https://rnr.surveybox.kr/?pid=S16269h8ufyh&amp;grpid=list&amp;resid=11181&amp;fwid=S16269h8ufyhz56yr</t>
  </si>
  <si>
    <t>용남고속(주)</t>
  </si>
  <si>
    <t>권성욱</t>
  </si>
  <si>
    <t>여객자동차 운송, 자동차 운전 전문 학원 경영</t>
  </si>
  <si>
    <t>031-295-7105</t>
  </si>
  <si>
    <t>경기 수원시 권선구 온정로 88 (오목천동)</t>
  </si>
  <si>
    <t>경기도 수원시 권선구 서수원로 11 (오목천동)</t>
  </si>
  <si>
    <t>시내버스</t>
  </si>
  <si>
    <t>서비스업</t>
  </si>
  <si>
    <t>https://rnr.surveybox.kr/?pid=S16269h8ufyh&amp;grpid=list&amp;resid=11188&amp;fwid=S16269h8ufyhz56yr</t>
  </si>
  <si>
    <t>(주)대원버스</t>
  </si>
  <si>
    <t>031-7167-1113</t>
  </si>
  <si>
    <t>경기도 성남시 분당구 탄천상로 171 (구미동)</t>
  </si>
  <si>
    <t>0상담원 ars만되고 전화연결안됨</t>
  </si>
  <si>
    <t>https://rnr.surveybox.kr/?pid=S16269h8ufyh&amp;grpid=list&amp;resid=11190&amp;fwid=S16269h8ufyhz56yr</t>
  </si>
  <si>
    <t>(주)평안운수</t>
  </si>
  <si>
    <t>철도 운송업</t>
  </si>
  <si>
    <t>031-841-4037</t>
  </si>
  <si>
    <t>경기도 의정부시 평화로 692 (가능동)</t>
  </si>
  <si>
    <t>https://rnr.surveybox.kr/?pid=S16269h8ufyh&amp;grpid=list&amp;resid=11192&amp;fwid=S16269h8ufyhz56yr</t>
  </si>
  <si>
    <t>명성(주)</t>
  </si>
  <si>
    <t>서창호</t>
  </si>
  <si>
    <t>자동차 운송사업</t>
  </si>
  <si>
    <t>031-912-7031</t>
  </si>
  <si>
    <t>경기도 고양시 일산서구 대화로 97 (대화동)</t>
  </si>
  <si>
    <t>https://rnr.surveybox.kr/?pid=S16269h8ufyh&amp;grpid=list&amp;resid=11193&amp;fwid=S16269h8ufyhz56yr</t>
  </si>
  <si>
    <t>성남시내버스(주)</t>
  </si>
  <si>
    <t>시내버스 및 관련 부대사업 고압가스 충전 및 판매업</t>
  </si>
  <si>
    <t>031-781-0400</t>
  </si>
  <si>
    <t>경기도 성남시 분당구 판교로 774 (야탑동)</t>
  </si>
  <si>
    <t>경기도 부천시 벌말로 43 (대장동)</t>
  </si>
  <si>
    <t>박종윤</t>
  </si>
  <si>
    <t>https://rnr.surveybox.kr/?pid=S16269h8ufyh&amp;grpid=list&amp;resid=11198&amp;fwid=S16269h8ufyhz56yr</t>
  </si>
  <si>
    <t>(주)삼환교통</t>
  </si>
  <si>
    <t>032-885-8835</t>
  </si>
  <si>
    <t>인천광역시 중구 축항대로86번길 129 (항동7가)</t>
  </si>
  <si>
    <t>https://rnr.surveybox.kr/?pid=S16269h8ufyh&amp;grpid=list&amp;resid=11200&amp;fwid=S16269h8ufyhz56yr</t>
  </si>
  <si>
    <t>(주)대원운수</t>
  </si>
  <si>
    <t>운수보관업체(시내버스)</t>
  </si>
  <si>
    <t>02-434-1926</t>
  </si>
  <si>
    <t>경기도 남양주시 와부읍 덕소로 320 (도곡리)</t>
  </si>
  <si>
    <t>dudgns8516@naver.com</t>
  </si>
  <si>
    <t>https://rnr.surveybox.kr/?pid=S16269h8ufyh&amp;grpid=list&amp;resid=11202&amp;fwid=S16269h8ufyhz56yr</t>
  </si>
  <si>
    <t>화영운수(주)</t>
  </si>
  <si>
    <t>02-2687-0031</t>
  </si>
  <si>
    <t>경기도 광명시 도덕로 13 (광명동)</t>
  </si>
  <si>
    <t>hwayoungbus@hanmail.net</t>
  </si>
  <si>
    <t>https://rnr.surveybox.kr/?pid=S16269h8ufyh&amp;grpid=list&amp;resid=11203&amp;fwid=S16269h8ufyhz56yr</t>
  </si>
  <si>
    <t>(주)시흥교통</t>
  </si>
  <si>
    <t>민충기</t>
  </si>
  <si>
    <t>031-483-6035</t>
  </si>
  <si>
    <t>경기도 시흥시 청룡저수지길 366 (방산동)</t>
  </si>
  <si>
    <t>2인사 5시쯤통화가능</t>
  </si>
  <si>
    <t>https://rnr.surveybox.kr/?pid=S16269h8ufyh&amp;grpid=list&amp;resid=11204&amp;fwid=S16269h8ufyhz56yr</t>
  </si>
  <si>
    <t>수원여객운수(주)</t>
  </si>
  <si>
    <t>031-244-5343</t>
  </si>
  <si>
    <t>경기도 수원시 장안구 창훈로60번길 36-2 (연무동)</t>
  </si>
  <si>
    <t>https://rnr.surveybox.kr/?pid=S16269h8ufyh&amp;grpid=list&amp;resid=11206&amp;fwid=S16269h8ufyhz56yr</t>
  </si>
  <si>
    <t>선진버스(주)</t>
  </si>
  <si>
    <t>서창연,신재호</t>
  </si>
  <si>
    <t>운수업</t>
  </si>
  <si>
    <t>031-991-4133</t>
  </si>
  <si>
    <t>경기 김포시 월곶면 김포대로 2600 월곶공영차고지 (갈산리)</t>
  </si>
  <si>
    <t>https://rnr.surveybox.kr/?pid=S16269h8ufyh&amp;grpid=list&amp;resid=24727&amp;fwid=S16269h8ufyhz56yr</t>
  </si>
  <si>
    <t>성애의료재단</t>
  </si>
  <si>
    <t>02-834-2321</t>
  </si>
  <si>
    <t>서울특별시 영등포구 여의대방로53길 22 (신길동)</t>
  </si>
  <si>
    <t>https://rnr.surveybox.kr/?pid=S16269h8ufyh&amp;grpid=list&amp;resid=11215&amp;fwid=S16269h8ufyhz56yr</t>
  </si>
  <si>
    <t>경원여객자동차(주)</t>
  </si>
  <si>
    <t>민충기,이순옥</t>
  </si>
  <si>
    <t>031-4922-2603</t>
  </si>
  <si>
    <t>경기도 안산시 단원구 신원로 138 (성곡동)</t>
  </si>
  <si>
    <t>2인사노무 전화연결안됨</t>
  </si>
  <si>
    <t>최윤준</t>
  </si>
  <si>
    <t>https://rnr.surveybox.kr/?pid=S16269h8ufyh&amp;grpid=list&amp;resid=11218&amp;fwid=S16269h8ufyhz56yr</t>
  </si>
  <si>
    <t>대진여객(주)</t>
  </si>
  <si>
    <t>여객 자동차 운송사업</t>
  </si>
  <si>
    <t>02-941-3451</t>
  </si>
  <si>
    <t>서울특별시 성북구 보국문로 204 (정릉동)</t>
  </si>
  <si>
    <t>https://rnr.surveybox.kr/?pid=S16269h8ufyh&amp;grpid=list&amp;resid=11219&amp;fwid=S16269h8ufyhz56yr</t>
  </si>
  <si>
    <t>도원교통(주)</t>
  </si>
  <si>
    <t>02-914-9023</t>
  </si>
  <si>
    <t>서울특별시 성북구 정릉로10길 17 (정릉동)</t>
  </si>
  <si>
    <t>dwtrs20@hanmail.net</t>
  </si>
  <si>
    <t xml:space="preserve">5총무 </t>
  </si>
  <si>
    <t>https://rnr.surveybox.kr/?pid=S16269h8ufyh&amp;grpid=list&amp;resid=11221&amp;fwid=S16269h8ufyhz56yr</t>
  </si>
  <si>
    <t>대성운수(주)</t>
  </si>
  <si>
    <t>최종윤</t>
  </si>
  <si>
    <t>02-400-9411</t>
  </si>
  <si>
    <t>서울특별시 송파구 헌릉로 870 (장지동)</t>
  </si>
  <si>
    <t xml:space="preserve">4경리 </t>
  </si>
  <si>
    <t>https://rnr.surveybox.kr/?pid=S16269h8ufyh&amp;grpid=list&amp;resid=11222&amp;fwid=S16269h8ufyhz56yr</t>
  </si>
  <si>
    <t>동성교통(주)</t>
  </si>
  <si>
    <t>시내버스운송사업</t>
  </si>
  <si>
    <t>031-718-0540</t>
  </si>
  <si>
    <t>dongsungbus@daum.net</t>
  </si>
  <si>
    <t>https://rnr.surveybox.kr/?pid=S16269h8ufyh&amp;grpid=list&amp;resid=11225&amp;fwid=S16269h8ufyhz56yr</t>
  </si>
  <si>
    <t>동아운수(주)</t>
  </si>
  <si>
    <t>이강식</t>
  </si>
  <si>
    <t>02-9084-5514</t>
  </si>
  <si>
    <t>서울특별시 강북구 인수봉로 145 (수유동)</t>
  </si>
  <si>
    <t>donga001@hanmail.net</t>
  </si>
  <si>
    <t>https://rnr.surveybox.kr/?pid=S16269h8ufyh&amp;grpid=list&amp;resid=11227&amp;fwid=S16269h8ufyhz56yr</t>
  </si>
  <si>
    <t>한성운수(주)</t>
  </si>
  <si>
    <t>임상규,정현구</t>
  </si>
  <si>
    <t>시내버스 여객자동차 운송사업</t>
  </si>
  <si>
    <t>02-981-9003</t>
  </si>
  <si>
    <t>서울 강북구 한천로 939 (번동)</t>
  </si>
  <si>
    <t>080i@naver.com</t>
  </si>
  <si>
    <t>여객자동차 운수사업</t>
  </si>
  <si>
    <t>https://rnr.surveybox.kr/?pid=S16269h8ufyh&amp;grpid=list&amp;resid=11229&amp;fwid=S16269h8ufyhz56yr</t>
  </si>
  <si>
    <t>(주)서울승합</t>
  </si>
  <si>
    <t>유한철,유준하</t>
  </si>
  <si>
    <t>02-429-0568</t>
  </si>
  <si>
    <t>서울특별시 강동구 아리수로 426 (강일동)</t>
  </si>
  <si>
    <t>https://rnr.surveybox.kr/?pid=S16269h8ufyh&amp;grpid=list&amp;resid=11230&amp;fwid=S16269h8ufyhz56yr</t>
  </si>
  <si>
    <t>도선여객(주)</t>
  </si>
  <si>
    <t>이중원</t>
  </si>
  <si>
    <t>자동차 여객 운송사업</t>
  </si>
  <si>
    <t>02-574-0101</t>
  </si>
  <si>
    <t>서울특별시 강남구 양재대로 486 (개포동)</t>
  </si>
  <si>
    <t>https://rnr.surveybox.kr/?pid=S16269h8ufyh&amp;grpid=list&amp;resid=11232&amp;fwid=S16269h8ufyhz56yr</t>
  </si>
  <si>
    <t>진화운수(주)</t>
  </si>
  <si>
    <t>문봉철,문승택</t>
  </si>
  <si>
    <t>02-4063-0201</t>
  </si>
  <si>
    <t>서울특별시 송파구 충민로6길 61-5 (장지동)</t>
  </si>
  <si>
    <t>https://rnr.surveybox.kr/?pid=S16269h8ufyh&amp;grpid=list&amp;resid=11233&amp;fwid=S16269h8ufyhz56yr</t>
  </si>
  <si>
    <t>(주)대원교통</t>
  </si>
  <si>
    <t>02-436-7671</t>
  </si>
  <si>
    <t>서울특별시 성동구 왕십리로 125 (성수동1가,케이디타워)</t>
  </si>
  <si>
    <t>https://rnr.surveybox.kr/?pid=S16269h8ufyh&amp;grpid=list&amp;resid=11234&amp;fwid=S16269h8ufyhz56yr</t>
  </si>
  <si>
    <t>북부운수(주)</t>
  </si>
  <si>
    <t>02-432-0447</t>
  </si>
  <si>
    <t>서울특별시 중랑구 면목로 230 (면목동)</t>
  </si>
  <si>
    <t>https://rnr.surveybox.kr/?pid=S16269h8ufyh&amp;grpid=list&amp;resid=11235&amp;fwid=S16269h8ufyhz56yr</t>
  </si>
  <si>
    <t>(주)대원여객</t>
  </si>
  <si>
    <t>https://rnr.surveybox.kr/?pid=S16269h8ufyh&amp;grpid=list&amp;resid=11237&amp;fwid=S16269h8ufyhz56yr</t>
  </si>
  <si>
    <t>한성여객운수(주)</t>
  </si>
  <si>
    <t>서울특별시 노원구 덕릉로 811 (상계동)</t>
  </si>
  <si>
    <t>https://rnr.surveybox.kr/?pid=S16269h8ufyh&amp;grpid=list&amp;resid=11239&amp;fwid=S16269h8ufyhz56yr</t>
  </si>
  <si>
    <t>삼화상운(주)</t>
  </si>
  <si>
    <t>조장우,조장용</t>
  </si>
  <si>
    <t>https://rnr.surveybox.kr/?pid=S16269h8ufyh&amp;grpid=list&amp;resid=11240&amp;fwid=S16269h8ufyhz56yr</t>
  </si>
  <si>
    <t>흥안운수(주)</t>
  </si>
  <si>
    <t>운송업</t>
  </si>
  <si>
    <t>02-400-2332</t>
  </si>
  <si>
    <t>서울 송파구 충민로6길 61-29 (장지동)</t>
  </si>
  <si>
    <t>신동삼</t>
  </si>
  <si>
    <t>https://rnr.surveybox.kr/?pid=S16269h8ufyh&amp;grpid=list&amp;resid=11249&amp;fwid=S16269h8ufyhz56yr</t>
  </si>
  <si>
    <t>우진교통(주)</t>
  </si>
  <si>
    <t>김재수</t>
  </si>
  <si>
    <t>자동차 정비 사업</t>
  </si>
  <si>
    <t>043-297-4011</t>
  </si>
  <si>
    <t>충북 청주시 상당구 중고개로125번길 27 (용암동)</t>
  </si>
  <si>
    <t>https://rnr.surveybox.kr/?pid=S16269h8ufyh&amp;grpid=list&amp;resid=11250&amp;fwid=S16269h8ufyhz56yr</t>
  </si>
  <si>
    <t>경익운수(주)</t>
  </si>
  <si>
    <t>윤유식</t>
  </si>
  <si>
    <t>042-581-1511</t>
  </si>
  <si>
    <t>대전광역시 유성구 계백로801번길 31 (원내동)</t>
  </si>
  <si>
    <t>버스운수업</t>
  </si>
  <si>
    <t>동양교통(주)</t>
  </si>
  <si>
    <t>선진상운(주)</t>
  </si>
  <si>
    <t>031-987-6021</t>
  </si>
  <si>
    <t>최창구</t>
  </si>
  <si>
    <t>https://rnr.surveybox.kr/?pid=S16269h8ufyh&amp;grpid=list&amp;resid=11269&amp;fwid=S16269h8ufyhz56yr</t>
  </si>
  <si>
    <t>(주)나주교통</t>
  </si>
  <si>
    <t>류진영</t>
  </si>
  <si>
    <t>062-522-8089</t>
  </si>
  <si>
    <t>전남 나주시 왕곡면 영산포로 30-9 (장산리)</t>
  </si>
  <si>
    <t>(유)전일여객</t>
  </si>
  <si>
    <t>063-272-7000</t>
  </si>
  <si>
    <t>https://rnr.surveybox.kr/?pid=S16269h8ufyh&amp;grpid=list&amp;resid=11271&amp;fwid=S16269h8ufyhz56yr</t>
  </si>
  <si>
    <t>소신여객자동차(주)</t>
  </si>
  <si>
    <t>여객운수 및 이에 관련된 부대사업</t>
  </si>
  <si>
    <t>032-666-3911</t>
  </si>
  <si>
    <t>경기 부천시 부일로 490 (심곡동)</t>
  </si>
  <si>
    <t>김미경</t>
  </si>
  <si>
    <t>성보교통(주)</t>
  </si>
  <si>
    <t>이희주</t>
  </si>
  <si>
    <t>053-381-5961</t>
  </si>
  <si>
    <t>홍정민</t>
  </si>
  <si>
    <t>한일운수(주)</t>
  </si>
  <si>
    <t>이희욱</t>
  </si>
  <si>
    <t>https://rnr.surveybox.kr/?pid=S16269h8ufyh&amp;grpid=list&amp;resid=11286&amp;fwid=S16269h8ufyhz56yr</t>
  </si>
  <si>
    <t>코리아와이드포항(주)</t>
  </si>
  <si>
    <t>노진목</t>
  </si>
  <si>
    <t>054-277-8090</t>
  </si>
  <si>
    <t>경상북도 포항시 남구 오천읍 냉천로 700 (문덕리)</t>
  </si>
  <si>
    <t>운송보관업</t>
  </si>
  <si>
    <t>김경도</t>
  </si>
  <si>
    <t>https://rnr.surveybox.kr/?pid=S16269h8ufyh&amp;grpid=list&amp;resid=11292&amp;fwid=S16269h8ufyhz56yr</t>
  </si>
  <si>
    <t>신한여객자동차(주)</t>
  </si>
  <si>
    <t>성민호</t>
  </si>
  <si>
    <t>051-4050-5113</t>
  </si>
  <si>
    <t>부산광역시 영도구 태종로 810 (동삼동)</t>
  </si>
  <si>
    <t>부산 연제구 월드컵대로 420 (거제동)</t>
  </si>
  <si>
    <t>https://rnr.surveybox.kr/?pid=S16269h8ufyh&amp;grpid=list&amp;resid=11302&amp;fwid=S16269h8ufyhz56yr</t>
  </si>
  <si>
    <t>삼성여객(주)</t>
  </si>
  <si>
    <t>이준명,현영희</t>
  </si>
  <si>
    <t>시내버스 운송,써비스</t>
  </si>
  <si>
    <t>051-523-7213</t>
  </si>
  <si>
    <t>부산광역시 연제구 좌수영로 300 (연산동)</t>
  </si>
  <si>
    <t>장재영</t>
  </si>
  <si>
    <t>경상남도 창원시 성산구 불모산로48번길 5 (성주동)</t>
  </si>
  <si>
    <t>https://rnr.surveybox.kr/?pid=S16269h8ufyh&amp;grpid=list&amp;resid=11309&amp;fwid=S16269h8ufyhz56yr</t>
  </si>
  <si>
    <t>대운교통(주)</t>
  </si>
  <si>
    <t>임영훈</t>
  </si>
  <si>
    <t>055-274-3191</t>
  </si>
  <si>
    <t>시내버스 운보업</t>
  </si>
  <si>
    <t>육상운송업</t>
  </si>
  <si>
    <t>울산광역시 울주군 청량읍 율리 139-8번지</t>
  </si>
  <si>
    <t>https://rnr.surveybox.kr/?pid=S16269h8ufyh&amp;grpid=list&amp;resid=11313&amp;fwid=S16269h8ufyhz56yr</t>
  </si>
  <si>
    <t>남성여객자동차(주)</t>
  </si>
  <si>
    <t>버스 운송사업</t>
  </si>
  <si>
    <t>052-223-7640</t>
  </si>
  <si>
    <t>울산광역시 울주군 청량읍 웅촌로 1263 (율리)</t>
  </si>
  <si>
    <t>이민재</t>
  </si>
  <si>
    <t>이상전</t>
  </si>
  <si>
    <t>https://rnr.surveybox.kr/?pid=S16269h8ufyh&amp;grpid=list&amp;resid=11330&amp;fwid=S16269h8ufyhz56yr</t>
  </si>
  <si>
    <t>(주)한성교통</t>
  </si>
  <si>
    <t>052-293-8773</t>
  </si>
  <si>
    <t>https://rnr.surveybox.kr/?pid=S16269h8ufyh&amp;grpid=list&amp;resid=11331&amp;fwid=S16269h8ufyhz56yr</t>
  </si>
  <si>
    <t>삼신교통(주)</t>
  </si>
  <si>
    <t>류원주</t>
  </si>
  <si>
    <t>뻐스여객운송사업</t>
  </si>
  <si>
    <t>051-508-0047</t>
  </si>
  <si>
    <t>부산 금정구 중앙대로 2310 (노포동)</t>
  </si>
  <si>
    <t>경상남도 김해시 골든루트로66번길 143 (풍유동)</t>
  </si>
  <si>
    <t>배경석,심정환</t>
  </si>
  <si>
    <t>여객자동차운송사업</t>
  </si>
  <si>
    <t>https://rnr.surveybox.kr/?pid=S16269h8ufyh&amp;grpid=list&amp;resid=11343&amp;fwid=S16269h8ufyhz56yr</t>
  </si>
  <si>
    <t>(주)양천운수</t>
  </si>
  <si>
    <t>1. 여객자동차 운수사업</t>
  </si>
  <si>
    <t>https://rnr.surveybox.kr/?pid=S16269h8ufyh&amp;grpid=list&amp;resid=11346&amp;fwid=S16269h8ufyhz56yr</t>
  </si>
  <si>
    <t>(주)공항리무진</t>
  </si>
  <si>
    <t>1. 여객자동차 운송업</t>
  </si>
  <si>
    <t>02-2664-9898</t>
  </si>
  <si>
    <t>서울특별시 강서구 개화동로8길 17 2층 (개화동,강서공영차고지)</t>
  </si>
  <si>
    <t>https://rnr.surveybox.kr/?pid=S16269h8ufyh&amp;grpid=list&amp;resid=11348&amp;fwid=S16269h8ufyhz56yr</t>
  </si>
  <si>
    <t>(주)한일고속</t>
  </si>
  <si>
    <t>최지환</t>
  </si>
  <si>
    <t>고속버스 운송사업 및 여객선 운항사업</t>
  </si>
  <si>
    <t>02-5352-1016</t>
  </si>
  <si>
    <t>서울 서초구 신반포로 194 (반포동)</t>
  </si>
  <si>
    <t>4시반이후연락</t>
  </si>
  <si>
    <t>조인행</t>
  </si>
  <si>
    <t>시외버스 운송</t>
  </si>
  <si>
    <t>https://rnr.surveybox.kr/?pid=S16269h8ufyh&amp;grpid=list&amp;resid=11350&amp;fwid=S16269h8ufyhz56yr</t>
  </si>
  <si>
    <t>(주)경기고속</t>
  </si>
  <si>
    <t>허명회</t>
  </si>
  <si>
    <t>시외, 고속, 시내, 전세, 임대, 광고 등</t>
  </si>
  <si>
    <t>02-434-4992</t>
  </si>
  <si>
    <t>시설관리 0222017763</t>
  </si>
  <si>
    <t>https://rnr.surveybox.kr/?pid=S16269h8ufyh&amp;grpid=list&amp;resid=11351&amp;fwid=S16269h8ufyhz56yr</t>
  </si>
  <si>
    <t>(주)경기상운</t>
  </si>
  <si>
    <t>031-793-7920</t>
  </si>
  <si>
    <t>경기도 하남시 하남대로284번길 45 (상산곡동)</t>
  </si>
  <si>
    <t>https://rnr.surveybox.kr/?pid=S16269h8ufyh&amp;grpid=list&amp;resid=11353&amp;fwid=S16269h8ufyhz56yr</t>
  </si>
  <si>
    <t>동양고속</t>
  </si>
  <si>
    <t>백남근</t>
  </si>
  <si>
    <t>여객 자동차 운송사업(고속버스,전세버스,시외버스,시내버스)</t>
  </si>
  <si>
    <t>02-5353-1117</t>
  </si>
  <si>
    <t>경기도 안양시 동안구 흥안대로 71 (호계동)</t>
  </si>
  <si>
    <t>a01100@dyexpress.co.kr</t>
  </si>
  <si>
    <t>https://rnr.surveybox.kr/?pid=S16269h8ufyh&amp;grpid=list&amp;resid=11355&amp;fwid=S16269h8ufyhz56yr</t>
  </si>
  <si>
    <t>(주)중앙고속</t>
  </si>
  <si>
    <t>고속버스 운송</t>
  </si>
  <si>
    <t>031-379-8800</t>
  </si>
  <si>
    <t>경기 화성시 풀무골로 1 (영천동)</t>
  </si>
  <si>
    <t>https://rnr.surveybox.kr/?pid=S16269h8ufyh&amp;grpid=list&amp;resid=11357&amp;fwid=S16269h8ufyhz56yr</t>
  </si>
  <si>
    <t>(주)금강고속</t>
  </si>
  <si>
    <t>윤병훈</t>
  </si>
  <si>
    <t>버스여객자동차운수사업 및 자동차임대사업, 시외버스 운수업</t>
  </si>
  <si>
    <t>033-432-7891</t>
  </si>
  <si>
    <t>강원도 홍천군 홍천읍 홍천로 301 (희망리)</t>
  </si>
  <si>
    <t>031-562-8300/담당자 부재라 재통화/본인은 대표메일 모른다고 함</t>
  </si>
  <si>
    <t>동신운수(주)</t>
  </si>
  <si>
    <t>https://rnr.surveybox.kr/?pid=S16269h8ufyh&amp;grpid=list&amp;resid=11359&amp;fwid=S16269h8ufyhz56yr</t>
  </si>
  <si>
    <t>강원여객자동차(주)</t>
  </si>
  <si>
    <t>김연성</t>
  </si>
  <si>
    <t>여객운송업, 관광교통 및 여행주선사업</t>
  </si>
  <si>
    <t>033-643-1602</t>
  </si>
  <si>
    <t>강원 강릉시 하슬라로 27 (홍제동)</t>
  </si>
  <si>
    <t>박학도</t>
  </si>
  <si>
    <t>033-552-1238</t>
  </si>
  <si>
    <t>강원도 태백시 광장로 6 (황지동)</t>
  </si>
  <si>
    <t>https://rnr.surveybox.kr/?pid=S16269h8ufyh&amp;grpid=list&amp;resid=11363&amp;fwid=S16269h8ufyhz56yr</t>
  </si>
  <si>
    <t>(주)금남고속</t>
  </si>
  <si>
    <t>조성일</t>
  </si>
  <si>
    <t>여객자동차 운수 및 운송사업, 부동산임대업</t>
  </si>
  <si>
    <t>042-584-7768</t>
  </si>
  <si>
    <t>대전광역시 대덕구 대전로 1429 (읍내동)</t>
  </si>
  <si>
    <t>여객자동차운수 및 운송사업</t>
  </si>
  <si>
    <t>https://rnr.surveybox.kr/?pid=S16269h8ufyh&amp;grpid=list&amp;resid=11365&amp;fwid=S16269h8ufyhz56yr</t>
  </si>
  <si>
    <t>(주)충남고속</t>
  </si>
  <si>
    <t>이충용</t>
  </si>
  <si>
    <t>시외버스여객운송업, 정비업(1급)</t>
  </si>
  <si>
    <t>041-3332-9117</t>
  </si>
  <si>
    <t>충청남도 예산군 예산읍 금오대로 35-14 (산성리)</t>
  </si>
  <si>
    <t>명진교통(주)</t>
  </si>
  <si>
    <t>광주 서구 무진대로 904 (광천동)</t>
  </si>
  <si>
    <t>여객자동차운수사업</t>
  </si>
  <si>
    <t>전라북도 전주시 덕진구 가리내로 30 (금암동)</t>
  </si>
  <si>
    <t>박정현</t>
  </si>
  <si>
    <t>시내외버스운송업</t>
  </si>
  <si>
    <t>강영철</t>
  </si>
  <si>
    <t>https://rnr.surveybox.kr/?pid=S16269h8ufyh&amp;grpid=list&amp;resid=11394&amp;fwid=S16269h8ufyhz56yr</t>
  </si>
  <si>
    <t>금호익스프레스(주)</t>
  </si>
  <si>
    <t>고속, 시외, 전세버스</t>
  </si>
  <si>
    <t>02-530-6096</t>
  </si>
  <si>
    <t>인천광역시 강화군 선원면 중앙로 219 (창리)</t>
  </si>
  <si>
    <t>택시여객 자동차 운수사업</t>
  </si>
  <si>
    <t>서울특별시 은평구 응암로34길 7 (응암동)</t>
  </si>
  <si>
    <t>정부길,정승오</t>
  </si>
  <si>
    <t>도로화물 운송업</t>
  </si>
  <si>
    <t>서울특별시 양천구 가로공원로 71 (신월동)</t>
  </si>
  <si>
    <t>육상 여객 운송업</t>
  </si>
  <si>
    <t>택시</t>
  </si>
  <si>
    <t>여환성</t>
  </si>
  <si>
    <t>택시 운송</t>
  </si>
  <si>
    <t>윤기섭</t>
  </si>
  <si>
    <t>강북운수(주)</t>
  </si>
  <si>
    <t>정부길,정승윤</t>
  </si>
  <si>
    <t>서울특별시 금천구 범안로17길 67 (독산동)</t>
  </si>
  <si>
    <t>오인규</t>
  </si>
  <si>
    <t>택시 여객 운송사업</t>
  </si>
  <si>
    <t>택시 여객자동차 운송사업</t>
  </si>
  <si>
    <t>https://rnr.surveybox.kr/?pid=S16269h8ufyh&amp;grpid=list&amp;resid=11422&amp;fwid=S16269h8ufyhz56yr</t>
  </si>
  <si>
    <t>미광운수(주)</t>
  </si>
  <si>
    <t>정충용</t>
  </si>
  <si>
    <t>051-7525-0001</t>
  </si>
  <si>
    <t>부산광역시 수영구 구락로 22 (수영동)</t>
  </si>
  <si>
    <t>택시여객 자동차 운송사업</t>
  </si>
  <si>
    <t>경북 경산시 화랑로 13 (갑제동)</t>
  </si>
  <si>
    <t>조창진</t>
  </si>
  <si>
    <t>한창인</t>
  </si>
  <si>
    <t>전세버스 운송</t>
  </si>
  <si>
    <t>전세버스</t>
  </si>
  <si>
    <t>https://rnr.surveybox.kr/?pid=S16269h8ufyh&amp;grpid=list&amp;resid=11452&amp;fwid=S16269h8ufyhz56yr</t>
  </si>
  <si>
    <t>(주)남성버스</t>
  </si>
  <si>
    <t>김영상</t>
  </si>
  <si>
    <t>1. 버스여객자동차운송사업</t>
  </si>
  <si>
    <t>02-401-1359</t>
  </si>
  <si>
    <t>서울특별시 성북구 보국문로 188 (정릉동)</t>
  </si>
  <si>
    <t>https://rnr.surveybox.kr/?pid=S16269h8ufyh&amp;grpid=list&amp;resid=11460&amp;fwid=S16269h8ufyhz56yr</t>
  </si>
  <si>
    <t>신길교통(주)</t>
  </si>
  <si>
    <t>가. 버스여객자동차운송사업</t>
  </si>
  <si>
    <t>02-2602-3122</t>
  </si>
  <si>
    <t>서울특별시 양천구 월정로 117 (신월동)</t>
  </si>
  <si>
    <t>최종만</t>
  </si>
  <si>
    <t>이광희</t>
  </si>
  <si>
    <t>1. 여객자동차 운송사업</t>
  </si>
  <si>
    <t>화물자동차 운송사업</t>
  </si>
  <si>
    <t>https://rnr.surveybox.kr/?pid=S16269h8ufyh&amp;grpid=list&amp;resid=11471&amp;fwid=S16269h8ufyhz56yr</t>
  </si>
  <si>
    <t>동원로엑스(주)</t>
  </si>
  <si>
    <t>박성순</t>
  </si>
  <si>
    <t>물류[항만하역, 육상운송, 국제물류 등]</t>
  </si>
  <si>
    <t>02-6363-2664</t>
  </si>
  <si>
    <t>서울특별시 서초구 마방로 68 (양재동,동원산업빌딩)</t>
  </si>
  <si>
    <t>https://rnr.surveybox.kr/?pid=S16269h8ufyh&amp;grpid=list&amp;resid=11473&amp;fwid=S16269h8ufyhz56yr</t>
  </si>
  <si>
    <t>한석맨파워(주)</t>
  </si>
  <si>
    <t>화물운송업</t>
  </si>
  <si>
    <t>02-546-3851</t>
  </si>
  <si>
    <t>서울특별시 관악구 과천대로 941 501호 (남현동,지산빌딩)</t>
  </si>
  <si>
    <t>화물 운송</t>
  </si>
  <si>
    <t>https://rnr.surveybox.kr/?pid=S16269h8ufyh&amp;grpid=list&amp;resid=11478&amp;fwid=S16269h8ufyhz56yr</t>
  </si>
  <si>
    <t>인터지스(주)</t>
  </si>
  <si>
    <t>운송 및 하역</t>
  </si>
  <si>
    <t>051-604-3355</t>
  </si>
  <si>
    <t>부산 중구 충장대로9번길 52 13층 (중앙동4가)</t>
  </si>
  <si>
    <t>자동차 운송(Car Carrier),  물류창고 임대 외</t>
  </si>
  <si>
    <t>032-880-9139</t>
  </si>
  <si>
    <t>화물운송 대행업</t>
  </si>
  <si>
    <t>https://rnr.surveybox.kr/?pid=S16269h8ufyh&amp;grpid=list&amp;resid=11489&amp;fwid=S16269h8ufyhz56yr</t>
  </si>
  <si>
    <t>(주)명일</t>
  </si>
  <si>
    <t>박명식</t>
  </si>
  <si>
    <t>031-215-8888</t>
  </si>
  <si>
    <t>경기도 수원시 팔달구 효원로 295 401호 (인계동,경기도새마을회빌딩)</t>
  </si>
  <si>
    <t>https://rnr.surveybox.kr/?pid=S16269h8ufyh&amp;grpid=list&amp;resid=11490&amp;fwid=S16269h8ufyhz56yr</t>
  </si>
  <si>
    <t>(주)삼우에프앤지</t>
  </si>
  <si>
    <t>송만우</t>
  </si>
  <si>
    <t>구역화물자동차, 특수화물운송 운송, 차량관리 용역</t>
  </si>
  <si>
    <t>031-211-4111</t>
  </si>
  <si>
    <t>경기도 용인시 수지구 손곡로 29 (동천동)</t>
  </si>
  <si>
    <t>삼원운수(주)</t>
  </si>
  <si>
    <t>화물운송서비스</t>
  </si>
  <si>
    <t>02-598-3001</t>
  </si>
  <si>
    <t>경기 이천시 율면 금율로660번길 8-1 (석산리)</t>
  </si>
  <si>
    <t>https://rnr.surveybox.kr/?pid=S16269h8ufyh&amp;grpid=list&amp;resid=24737&amp;fwid=S16269h8ufyhz56yr</t>
  </si>
  <si>
    <t>성삼의료재단</t>
  </si>
  <si>
    <t>노성일</t>
  </si>
  <si>
    <t>02-2007-1209</t>
  </si>
  <si>
    <t>서울특별시 강서구 강서로 295 (내발산동)</t>
  </si>
  <si>
    <t>mwloverla@mizmedi.com</t>
  </si>
  <si>
    <t>화물운송</t>
  </si>
  <si>
    <t>화물자동차 운송업</t>
  </si>
  <si>
    <t>https://rnr.surveybox.kr/?pid=S16269h8ufyh&amp;grpid=list&amp;resid=11501&amp;fwid=S16269h8ufyhz56yr</t>
  </si>
  <si>
    <t>(주)한익스프레스</t>
  </si>
  <si>
    <t>이석환,유인철</t>
  </si>
  <si>
    <t>화물자동차 운송</t>
  </si>
  <si>
    <t>032-865-1314</t>
  </si>
  <si>
    <t>경기 화성시 양감면 초록로 103 (신왕리)</t>
  </si>
  <si>
    <t>https://rnr.surveybox.kr/?pid=S16269h8ufyh&amp;grpid=list&amp;resid=8896&amp;fwid=S16269h8ufyhz56yr</t>
  </si>
  <si>
    <t>성부건설(주)</t>
  </si>
  <si>
    <t>성부건설</t>
  </si>
  <si>
    <t>1. 콘크리트 및 철근공사업</t>
  </si>
  <si>
    <t>경기도 부천시 소향로13번길 14-11 407호 (상동,대야하이빌3)</t>
  </si>
  <si>
    <t>https://rnr.surveybox.kr/?pid=S16269h8ufyh&amp;grpid=list&amp;resid=11511&amp;fwid=S16269h8ufyhz56yr</t>
  </si>
  <si>
    <t>용마로지스(주)</t>
  </si>
  <si>
    <t>02-3290-6400</t>
  </si>
  <si>
    <t>경기도 김포시 고촌읍 아라육로 78 2동 (전호리,용마로지스(주)김포센터)</t>
  </si>
  <si>
    <t>https://rnr.surveybox.kr/?pid=S16269h8ufyh&amp;grpid=list&amp;resid=24707&amp;fwid=S16269h8ufyhz56yr</t>
  </si>
  <si>
    <t>성남시의료원</t>
  </si>
  <si>
    <t>이중의</t>
  </si>
  <si>
    <t>031-738-7000</t>
  </si>
  <si>
    <t>경기 성남시 수정구 수정로171번길 10 (태평동)</t>
  </si>
  <si>
    <t>ARS 0번 연결요청드렸으나 실패</t>
  </si>
  <si>
    <t>https://rnr.surveybox.kr/?pid=S16269h8ufyh&amp;grpid=list&amp;resid=11517&amp;fwid=S16269h8ufyhz56yr</t>
  </si>
  <si>
    <t>쿠팡로지스틱스서비스(유)</t>
  </si>
  <si>
    <t>쿠팡로지스틱스서비스</t>
  </si>
  <si>
    <t>이선승,강현오,홍용준</t>
  </si>
  <si>
    <t>육상화물, 해상화물, 항공화물 및 파이프라인 등 화물운송업</t>
  </si>
  <si>
    <t>1544-9898</t>
  </si>
  <si>
    <t>서울특별시 강남구 광평로 280 7층 (수서동,로즈데일빌딩)</t>
  </si>
  <si>
    <t>김태정</t>
  </si>
  <si>
    <t>경기도 용인시 처인구 이동읍 백옥대로 664-10 201호 (천리)</t>
  </si>
  <si>
    <t>일반 화물자동차 운송업</t>
  </si>
  <si>
    <t>https://rnr.surveybox.kr/?pid=S16269h8ufyh&amp;grpid=list&amp;resid=11535&amp;fwid=S16269h8ufyhz56yr</t>
  </si>
  <si>
    <t>(주)비엘피</t>
  </si>
  <si>
    <t>비엘피</t>
  </si>
  <si>
    <t>홍민표</t>
  </si>
  <si>
    <t>화물자동차운송업</t>
  </si>
  <si>
    <t>031-927-9918</t>
  </si>
  <si>
    <t>경기도 의왕시 장안남북로1길 4 101호 (삼동)</t>
  </si>
  <si>
    <t>jeein0126@blpartner.co.kr</t>
  </si>
  <si>
    <t>일반화물 운송사업</t>
  </si>
  <si>
    <t>https://rnr.surveybox.kr/?pid=S16269h8ufyh&amp;grpid=list&amp;resid=11540&amp;fwid=S16269h8ufyhz56yr</t>
  </si>
  <si>
    <t>오뚜기물류서비스(주)</t>
  </si>
  <si>
    <t>오뚜기물류서비스</t>
  </si>
  <si>
    <t>한태준</t>
  </si>
  <si>
    <t>1. 운수 및 창고업</t>
  </si>
  <si>
    <t>031-283-2861</t>
  </si>
  <si>
    <t>경기도 용인시 처인구 백암면 백암로 49 (백봉리)</t>
  </si>
  <si>
    <t>https://rnr.surveybox.kr/?pid=S16269h8ufyh&amp;grpid=list&amp;resid=23960&amp;fwid=S16269h8ufyhz56yr</t>
  </si>
  <si>
    <t>성남도시개발공사</t>
  </si>
  <si>
    <t>정건기</t>
  </si>
  <si>
    <t>031-725-9300</t>
  </si>
  <si>
    <t>경기 성남시 분당구 탄천로 215 (야탑동)</t>
  </si>
  <si>
    <t>https://rnr.surveybox.kr/?pid=S16269h8ufyh&amp;grpid=list&amp;resid=11555&amp;fwid=S16269h8ufyhz56yr</t>
  </si>
  <si>
    <t>(주)컬리넥스트마일</t>
  </si>
  <si>
    <t>컬리넥스트마일</t>
  </si>
  <si>
    <t>송승환</t>
  </si>
  <si>
    <t>070-4352-4791</t>
  </si>
  <si>
    <t>서울 송파구 송파대로 55 A동 504호 (장지동,서울복합물류단지)</t>
  </si>
  <si>
    <t>https://rnr.surveybox.kr/?pid=S16269h8ufyh&amp;grpid=list&amp;resid=11556&amp;fwid=S16269h8ufyhz56yr</t>
  </si>
  <si>
    <t>쿠팡풀필먼트서비스(유)</t>
  </si>
  <si>
    <t>쿠팡풀필먼트서비스</t>
  </si>
  <si>
    <t>엄성환,무뇨스제프리로렌스,브라운라이언애셔,정종철</t>
  </si>
  <si>
    <t>02-6150-8761</t>
  </si>
  <si>
    <t>서울 송파구 송파대로 570 8층 (신천동)</t>
  </si>
  <si>
    <t>https://rnr.surveybox.kr/?pid=S16269h8ufyh&amp;grpid=list&amp;resid=11558&amp;fwid=S16269h8ufyhz56yr</t>
  </si>
  <si>
    <t>(주)디투디</t>
  </si>
  <si>
    <t>디투디</t>
  </si>
  <si>
    <t>정봉주</t>
  </si>
  <si>
    <t>운송업 및 운송알선업</t>
  </si>
  <si>
    <t>031-635-1473</t>
  </si>
  <si>
    <t>경기도 이천시 마장면 덕평로 831-59 지하1층 (덕평리,덕평물류센터)</t>
  </si>
  <si>
    <t>https://rnr.surveybox.kr/?pid=S16269h8ufyh&amp;grpid=list&amp;resid=11560&amp;fwid=S16269h8ufyhz56yr</t>
  </si>
  <si>
    <t>에스와이</t>
  </si>
  <si>
    <t>오세종,오충석</t>
  </si>
  <si>
    <t>화물 운송업</t>
  </si>
  <si>
    <t>041-551-0990</t>
  </si>
  <si>
    <t>충남 천안시 동남구 신촌로 24 바동 4011호 (신방동,산업기자재단지)</t>
  </si>
  <si>
    <t>https://rnr.surveybox.kr/?pid=S16269h8ufyh&amp;grpid=list&amp;resid=11563&amp;fwid=S16269h8ufyhz56yr</t>
  </si>
  <si>
    <t>(주)팀프레시</t>
  </si>
  <si>
    <t>팀프레시</t>
  </si>
  <si>
    <t>이성일</t>
  </si>
  <si>
    <t>콜드체인 물류대행서비스 외</t>
  </si>
  <si>
    <t>02-423-0525</t>
  </si>
  <si>
    <t>서울특별시 강남구 봉은사로37길 7-9 (논현동)</t>
  </si>
  <si>
    <t>subin.lee@timf.co.kr</t>
  </si>
  <si>
    <t>https://rnr.surveybox.kr/?pid=S16269h8ufyh&amp;grpid=list&amp;resid=11565&amp;fwid=S16269h8ufyhz56yr</t>
  </si>
  <si>
    <t>(주)케이씨티시</t>
  </si>
  <si>
    <t>케이씨티시</t>
  </si>
  <si>
    <t>류주환</t>
  </si>
  <si>
    <t>항만하역, 화물자동차운송, 창고보관 서비스 외</t>
  </si>
  <si>
    <t>02-310-0700</t>
  </si>
  <si>
    <t>서울 중구 남대문로 63 16층 (소공동,한진빌딩)</t>
  </si>
  <si>
    <t>최정호</t>
  </si>
  <si>
    <t>도로화물운송업, 화물취급업, 보관 및 창고업</t>
  </si>
  <si>
    <t>1. 배달대행업</t>
  </si>
  <si>
    <t>https://rnr.surveybox.kr/?pid=S16269h8ufyh&amp;grpid=list&amp;resid=14594&amp;fwid=S16269h8ufyhz56yr</t>
  </si>
  <si>
    <t>성균관대학교산학협력단</t>
  </si>
  <si>
    <t>최재붕</t>
  </si>
  <si>
    <t>산학협력업무</t>
  </si>
  <si>
    <t>031-290-5563</t>
  </si>
  <si>
    <t>경기 수원시 장안구 서부로 2066 1층 (천천동,성균관대학교내)</t>
  </si>
  <si>
    <t>이성용</t>
  </si>
  <si>
    <t>퀵 서비스업</t>
  </si>
  <si>
    <t>서승일</t>
  </si>
  <si>
    <t>https://rnr.surveybox.kr/?pid=S16269h8ufyh&amp;grpid=list&amp;resid=24759&amp;fwid=S16269h8ufyhz56yr</t>
  </si>
  <si>
    <t>선우의료재단</t>
  </si>
  <si>
    <t>윤철수</t>
  </si>
  <si>
    <t>051-750-1181</t>
  </si>
  <si>
    <t>부산광역시 수영구 수영로 615 (광안동)</t>
  </si>
  <si>
    <t>https://rnr.surveybox.kr/?pid=S16269h8ufyh&amp;grpid=list&amp;resid=24725&amp;fwid=S16269h8ufyhz56yr</t>
  </si>
  <si>
    <t>서울특별시서울의료원</t>
  </si>
  <si>
    <t>송관영,이현석</t>
  </si>
  <si>
    <t>진료사업</t>
  </si>
  <si>
    <t>02-2270-7000</t>
  </si>
  <si>
    <t>서울특별시 중랑구 신내로 156 (신내동)</t>
  </si>
  <si>
    <t>다른업체임</t>
  </si>
  <si>
    <t>https://rnr.surveybox.kr/?pid=S16269h8ufyh&amp;grpid=list&amp;resid=11586&amp;fwid=S16269h8ufyhz56yr</t>
  </si>
  <si>
    <t>쿠팡이츠서비스(유)</t>
  </si>
  <si>
    <t>쿠팡이츠서비스</t>
  </si>
  <si>
    <t>장기환,김명규</t>
  </si>
  <si>
    <t>1. 음식 배달 대행 서비스업</t>
  </si>
  <si>
    <t>02-6150-6010</t>
  </si>
  <si>
    <t>서울특별시 강남구 테헤란로 332 8층 (역삼동,에이치제이타워)</t>
  </si>
  <si>
    <t>파이프라인 운송업</t>
  </si>
  <si>
    <t>https://rnr.surveybox.kr/?pid=S16269h8ufyh&amp;grpid=list&amp;resid=11588&amp;fwid=S16269h8ufyhz56yr</t>
  </si>
  <si>
    <t>(주)대한송유관공사</t>
  </si>
  <si>
    <t>대한송유관공사</t>
  </si>
  <si>
    <t>이강무</t>
  </si>
  <si>
    <t>031-779-9114</t>
  </si>
  <si>
    <t>경기도 성남시 분당구 안양판교로828번길 201 (석운동)</t>
  </si>
  <si>
    <t>항만하역</t>
  </si>
  <si>
    <t>김만태</t>
  </si>
  <si>
    <t>02-3701-0114</t>
  </si>
  <si>
    <t>외항 운송업</t>
  </si>
  <si>
    <t>외항화물운송 서비스</t>
  </si>
  <si>
    <t>서울특별시 중구 세종대로 64 (태평로2가,해남빌딩)</t>
  </si>
  <si>
    <t>김인호</t>
  </si>
  <si>
    <t>https://rnr.surveybox.kr/?pid=S16269h8ufyh&amp;grpid=list&amp;resid=22714&amp;fwid=S16269h8ufyhz56yr</t>
  </si>
  <si>
    <t>서울운수(주)</t>
  </si>
  <si>
    <t>서울운수</t>
  </si>
  <si>
    <t>운수업 시내버스운송업</t>
  </si>
  <si>
    <t>02-382-0490</t>
  </si>
  <si>
    <t>서울특별시 은평구 통일로 1190 (진관동)</t>
  </si>
  <si>
    <t>https://rnr.surveybox.kr/?pid=S16269h8ufyh&amp;grpid=list&amp;resid=11602&amp;fwid=S16269h8ufyhz56yr</t>
  </si>
  <si>
    <t>(주)케이에스에스해운</t>
  </si>
  <si>
    <t>케이에스에스해운</t>
  </si>
  <si>
    <t>박찬도</t>
  </si>
  <si>
    <t>02-3702-2700</t>
  </si>
  <si>
    <t>서울 종로구 인사동길 12 8층 (인사동)</t>
  </si>
  <si>
    <t>https://rnr.surveybox.kr/?pid=S16269h8ufyh&amp;grpid=list&amp;resid=11604&amp;fwid=S16269h8ufyhz56yr</t>
  </si>
  <si>
    <t>폴라리스쉬핑(주)</t>
  </si>
  <si>
    <t>폴라리스쉬핑</t>
  </si>
  <si>
    <t>김완중,한희승</t>
  </si>
  <si>
    <t>외항 화물 운송</t>
  </si>
  <si>
    <t>02-2003-1000</t>
  </si>
  <si>
    <t>서울특별시 종로구 종로 47 20층 (공평동,한국스탠다드차타드은행빌딩)</t>
  </si>
  <si>
    <t>https://rnr.surveybox.kr/?pid=S16269h8ufyh&amp;grpid=list&amp;resid=11605&amp;fwid=S16269h8ufyhz56yr</t>
  </si>
  <si>
    <t>현대엘엔지해운(주)</t>
  </si>
  <si>
    <t>현대엘엔지해운</t>
  </si>
  <si>
    <t>이규봉</t>
  </si>
  <si>
    <t>해상화물운송주선업</t>
  </si>
  <si>
    <t>02-6050-7200</t>
  </si>
  <si>
    <t>서울 중구 세종대로 39 7층 (남대문로4가)</t>
  </si>
  <si>
    <t>내항 운송업</t>
  </si>
  <si>
    <t>https://rnr.surveybox.kr/?pid=S16269h8ufyh&amp;grpid=list&amp;resid=11610&amp;fwid=S16269h8ufyhz56yr</t>
  </si>
  <si>
    <t>에이치라인해운(주)</t>
  </si>
  <si>
    <t>에이치라인해운</t>
  </si>
  <si>
    <t>서명득</t>
  </si>
  <si>
    <t>02-6020-1874</t>
  </si>
  <si>
    <t>서울 종로구 종로1길 42 8층 (수송동,이마빌딩)</t>
  </si>
  <si>
    <t>https://rnr.surveybox.kr/?pid=S16269h8ufyh&amp;grpid=list&amp;resid=11613&amp;fwid=S16269h8ufyhz56yr</t>
  </si>
  <si>
    <t>흥아해운(주)</t>
  </si>
  <si>
    <t>흥아해운</t>
  </si>
  <si>
    <t>이환구</t>
  </si>
  <si>
    <t>외항 화물 운송업</t>
  </si>
  <si>
    <t>02-3449-3000</t>
  </si>
  <si>
    <t>서울 중구 남대문로9길 39 8층 (을지로1가,부림빌딩)</t>
  </si>
  <si>
    <t>https://rnr.surveybox.kr/?pid=S16269h8ufyh&amp;grpid=list&amp;resid=261&amp;fwid=S16269h8ufyhz56yr</t>
  </si>
  <si>
    <t>서울우유협동조합</t>
  </si>
  <si>
    <t>문진섭</t>
  </si>
  <si>
    <t>낙농제품. 금융지원[신용사업] 등</t>
  </si>
  <si>
    <t>02-490-8106</t>
  </si>
  <si>
    <t>서울특별시 중랑구 중랑천로 71 (상봉동)</t>
  </si>
  <si>
    <t>roqoro@seoulmilk.co.kr</t>
  </si>
  <si>
    <t>https://rnr.surveybox.kr/?pid=S16269h8ufyh&amp;grpid=list&amp;resid=11615&amp;fwid=S16269h8ufyhz56yr</t>
  </si>
  <si>
    <t>에스엠상선(주)</t>
  </si>
  <si>
    <t>에스엠상선</t>
  </si>
  <si>
    <t>조유선,유조혁</t>
  </si>
  <si>
    <t>주택건설사업 및 대지조성사업</t>
  </si>
  <si>
    <t>부산광역시 중구 충장대로5번길 22 (중앙동4가)</t>
  </si>
  <si>
    <t>기타 해상 운송업</t>
  </si>
  <si>
    <t>박수정</t>
  </si>
  <si>
    <t>(주)금영</t>
  </si>
  <si>
    <t>김종훈</t>
  </si>
  <si>
    <t>해상화물 운송사업</t>
  </si>
  <si>
    <t>박성훈</t>
  </si>
  <si>
    <t>해운업</t>
  </si>
  <si>
    <t>선박관리업</t>
  </si>
  <si>
    <t>김태헌</t>
  </si>
  <si>
    <t>내항 화물 운송업</t>
  </si>
  <si>
    <t>https://rnr.surveybox.kr/?pid=S16269h8ufyh&amp;grpid=list&amp;resid=21910&amp;fwid=S16269h8ufyhz56yr</t>
  </si>
  <si>
    <t>서울에너지공사</t>
  </si>
  <si>
    <t>열병합발전업, 지역냉/난방업, 소규모전력중개, 태양광발전사업 외</t>
  </si>
  <si>
    <t>02-2640-5114</t>
  </si>
  <si>
    <t>서울 양천구 목동서로 20 (목동)</t>
  </si>
  <si>
    <t>btchung@i-se.co.kr</t>
  </si>
  <si>
    <t>해상운송업</t>
  </si>
  <si>
    <t>064-713-6780</t>
  </si>
  <si>
    <t>https://rnr.surveybox.kr/?pid=S16269h8ufyh&amp;grpid=list&amp;resid=11662&amp;fwid=S16269h8ufyhz56yr</t>
  </si>
  <si>
    <t>(주)티웨이항공</t>
  </si>
  <si>
    <t>티웨이항공</t>
  </si>
  <si>
    <t>정홍근</t>
  </si>
  <si>
    <t>항공운송업</t>
  </si>
  <si>
    <t>대구광역시 중구 동덕로 167 신관 10층 (동인동2가,케이티대구타워)</t>
  </si>
  <si>
    <t>국내외 항공 운송업</t>
  </si>
  <si>
    <t>항공운송</t>
  </si>
  <si>
    <t>https://rnr.surveybox.kr/?pid=S16269h8ufyh&amp;grpid=list&amp;resid=11665&amp;fwid=S16269h8ufyhz56yr</t>
  </si>
  <si>
    <t>(주)진에어</t>
  </si>
  <si>
    <t>진에어</t>
  </si>
  <si>
    <t>박병률</t>
  </si>
  <si>
    <t>항공여객운송업</t>
  </si>
  <si>
    <t>서울특별시 강서구 공항대로 453 3층 (등촌동,대한항공교육훈련센터)</t>
  </si>
  <si>
    <t>국내외항공운송업</t>
  </si>
  <si>
    <t>https://rnr.surveybox.kr/?pid=S16269h8ufyh&amp;grpid=list&amp;resid=11669&amp;fwid=S16269h8ufyhz56yr</t>
  </si>
  <si>
    <t>이스타항공(주)</t>
  </si>
  <si>
    <t>이스타항공</t>
  </si>
  <si>
    <t>조중석</t>
  </si>
  <si>
    <t>전북 군산시 옥서면 산동길 2 1층 (선연리,군산공항청사)</t>
  </si>
  <si>
    <t>https://rnr.surveybox.kr/?pid=S16269h8ufyh&amp;grpid=list&amp;resid=11670&amp;fwid=S16269h8ufyhz56yr</t>
  </si>
  <si>
    <t>에어부산(주)</t>
  </si>
  <si>
    <t>에어부산</t>
  </si>
  <si>
    <t>안병석</t>
  </si>
  <si>
    <t>051-410-0865</t>
  </si>
  <si>
    <t>부산광역시 강서구 유통단지1로57번가길 6 (대저2동)</t>
  </si>
  <si>
    <t>https://rnr.surveybox.kr/?pid=S16269h8ufyh&amp;grpid=list&amp;resid=11671&amp;fwid=S16269h8ufyhz56yr</t>
  </si>
  <si>
    <t>(주)제주항공</t>
  </si>
  <si>
    <t>제주항공</t>
  </si>
  <si>
    <t>김이배</t>
  </si>
  <si>
    <t>070-7420-1986</t>
  </si>
  <si>
    <t>제주 제주시 신대로 64 3층 (연동,건설공제회관)</t>
  </si>
  <si>
    <t>https://rnr.surveybox.kr/?pid=S16269h8ufyh&amp;grpid=list&amp;resid=11672&amp;fwid=S16269h8ufyhz56yr</t>
  </si>
  <si>
    <t>에어서울(주)</t>
  </si>
  <si>
    <t>에어서울</t>
  </si>
  <si>
    <t>조진만</t>
  </si>
  <si>
    <t>국내외 항공운송업</t>
  </si>
  <si>
    <t>02-2669-1364</t>
  </si>
  <si>
    <t>인천광역시 중구 공항로 272 2층 2090호 (운서동,인천국제공항여객터미널)</t>
  </si>
  <si>
    <t>https://rnr.surveybox.kr/?pid=S16269h8ufyh&amp;grpid=list&amp;resid=11673&amp;fwid=S16269h8ufyhz56yr</t>
  </si>
  <si>
    <t>페더럴익스프레스코리아(유)</t>
  </si>
  <si>
    <t>페더럴익스프레스코리아</t>
  </si>
  <si>
    <t>박원빈</t>
  </si>
  <si>
    <t>항공, 화물운송</t>
  </si>
  <si>
    <t>02-330-4567</t>
  </si>
  <si>
    <t>서울특별시 마포구 양화로 19 5층, 6층 (합정동,합정빌딩)</t>
  </si>
  <si>
    <t>https://rnr.surveybox.kr/?pid=S16269h8ufyh&amp;grpid=list&amp;resid=11677&amp;fwid=S16269h8ufyhz56yr</t>
  </si>
  <si>
    <t>동방</t>
  </si>
  <si>
    <t>김형곤,박창기</t>
  </si>
  <si>
    <t>항만하역, 화물자동차운송, 해상운송</t>
  </si>
  <si>
    <t>02-2190-8147</t>
  </si>
  <si>
    <t>서울특별시 중구 통일로2길 16 3층 (순화동,에이아이에이타워)</t>
  </si>
  <si>
    <t>그외 기타 분류안된 사업지원 서비스업</t>
  </si>
  <si>
    <t>02-3667-2511</t>
  </si>
  <si>
    <t>https://rnr.surveybox.kr/?pid=S16269h8ufyh&amp;grpid=list&amp;resid=11686&amp;fwid=S16269h8ufyhz56yr</t>
  </si>
  <si>
    <t>(주)유안로지스틱스</t>
  </si>
  <si>
    <t>유안로지스틱스</t>
  </si>
  <si>
    <t>문호경</t>
  </si>
  <si>
    <t>화물운송, 기업물류</t>
  </si>
  <si>
    <t>02-425-0206</t>
  </si>
  <si>
    <t>서울특별시 서초구 강남대로 327 20층 (서초동,대륭서초타워)</t>
  </si>
  <si>
    <t>https://rnr.surveybox.kr/?pid=S16269h8ufyh&amp;grpid=list&amp;resid=11688&amp;fwid=S16269h8ufyhz56yr</t>
  </si>
  <si>
    <t>선진에스씨엠(주)</t>
  </si>
  <si>
    <t>선진에스씨엠</t>
  </si>
  <si>
    <t>정유진</t>
  </si>
  <si>
    <t>운수보관업</t>
  </si>
  <si>
    <t>02-2225-9600</t>
  </si>
  <si>
    <t>서울특별시 강동구 양재대로 1553 (천호동)</t>
  </si>
  <si>
    <t>창고업</t>
  </si>
  <si>
    <t>032-886-3003</t>
  </si>
  <si>
    <t>https://rnr.surveybox.kr/?pid=S16269h8ufyh&amp;grpid=list&amp;resid=11694&amp;fwid=S16269h8ufyhz56yr</t>
  </si>
  <si>
    <t>(주)비지에프로지스</t>
  </si>
  <si>
    <t>비지에프로지스</t>
  </si>
  <si>
    <t>043-533-6770</t>
  </si>
  <si>
    <t>경기도 용인시 기흥구 기흥로 58 기흥아이씨티밸리 에스케이 브이1 비동 1801호,1809호, 1810호 (구갈동)</t>
  </si>
  <si>
    <t>창고보관업</t>
  </si>
  <si>
    <t>최태은</t>
  </si>
  <si>
    <t>02-2664-8401</t>
  </si>
  <si>
    <t>대전광역시 대덕구 신일서로68번길 50 (신일동)</t>
  </si>
  <si>
    <t>이인섭</t>
  </si>
  <si>
    <t>일반 창고업</t>
  </si>
  <si>
    <t>정현철</t>
  </si>
  <si>
    <t>김진희</t>
  </si>
  <si>
    <t>구숭완</t>
  </si>
  <si>
    <t>기타 도로화물 운송업</t>
  </si>
  <si>
    <t>https://rnr.surveybox.kr/?pid=S16269h8ufyh&amp;grpid=list&amp;resid=11748&amp;fwid=S16269h8ufyhz56yr</t>
  </si>
  <si>
    <t>(주)삼광랩트리</t>
  </si>
  <si>
    <t>삼광랩트리</t>
  </si>
  <si>
    <t>구성재</t>
  </si>
  <si>
    <t>수탁검사를 위한 검체운반 및 영업에 관한 사업</t>
  </si>
  <si>
    <t>02-3497-5260</t>
  </si>
  <si>
    <t>서울특별시 서초구 바우뫼로 225 6층 (양재동,한마음빌딩)</t>
  </si>
  <si>
    <t>https://rnr.surveybox.kr/?pid=S16269h8ufyh&amp;grpid=list&amp;resid=11749&amp;fwid=S16269h8ufyhz56yr</t>
  </si>
  <si>
    <t>(주)삼구엘에스</t>
  </si>
  <si>
    <t>삼구엘에스</t>
  </si>
  <si>
    <t>포장 및 물류 도급용역 외</t>
  </si>
  <si>
    <t>02-828-3939</t>
  </si>
  <si>
    <t>서울특별시 중구 청계천로 100 동관 6층 (수표동,시그니쳐타워)</t>
  </si>
  <si>
    <t>https://rnr.surveybox.kr/?pid=S16269h8ufyh&amp;grpid=list&amp;resid=11750&amp;fwid=S16269h8ufyhz56yr</t>
  </si>
  <si>
    <t>세방(주)</t>
  </si>
  <si>
    <t>세방</t>
  </si>
  <si>
    <t>항만하역 및 종합물류 서비스</t>
  </si>
  <si>
    <t>051-630-5300</t>
  </si>
  <si>
    <t>부산 남구 우암로 127 (감만동)</t>
  </si>
  <si>
    <t>최우석</t>
  </si>
  <si>
    <t>https://rnr.surveybox.kr/?pid=S16269h8ufyh&amp;grpid=list&amp;resid=11755&amp;fwid=S16269h8ufyhz56yr</t>
  </si>
  <si>
    <t>메인트란스(주)</t>
  </si>
  <si>
    <t>메인트란스</t>
  </si>
  <si>
    <t>김종년</t>
  </si>
  <si>
    <t>지하철 9호선 사업의 유지보수</t>
  </si>
  <si>
    <t>02-2656-0806</t>
  </si>
  <si>
    <t>https://rnr.surveybox.kr/?pid=S16269h8ufyh&amp;grpid=list&amp;resid=11756&amp;fwid=S16269h8ufyhz56yr</t>
  </si>
  <si>
    <t>코레일관광개발(주)</t>
  </si>
  <si>
    <t>코레일관광개발</t>
  </si>
  <si>
    <t>권신일</t>
  </si>
  <si>
    <t>열차내 승무서비스 외</t>
  </si>
  <si>
    <t>02-2084-7771</t>
  </si>
  <si>
    <t>서울 용산구 청파로 378 (동자동)</t>
  </si>
  <si>
    <t>기타 부동산 임대업</t>
  </si>
  <si>
    <t>https://rnr.surveybox.kr/?pid=S16269h8ufyh&amp;grpid=list&amp;resid=15307&amp;fwid=S16269h8ufyhz56yr</t>
  </si>
  <si>
    <t>서울대학교치과병원</t>
  </si>
  <si>
    <t>이용무</t>
  </si>
  <si>
    <t>서울대학교 치의학 및 관련 의학, 간호학, 약학등 학생의 임상교육</t>
  </si>
  <si>
    <t>02-2072-0351</t>
  </si>
  <si>
    <t>서울특별시 종로구 대학로 101 (연건동)</t>
  </si>
  <si>
    <t>문용기</t>
  </si>
  <si>
    <t>https://rnr.surveybox.kr/?pid=S16269h8ufyh&amp;grpid=list&amp;resid=11772&amp;fwid=S16269h8ufyhz56yr</t>
  </si>
  <si>
    <t>한국도로공사서비스(주)</t>
  </si>
  <si>
    <t>한국도로공사서비스</t>
  </si>
  <si>
    <t>노항래</t>
  </si>
  <si>
    <t>유료도로 및 관련시설 이용료의 수납업</t>
  </si>
  <si>
    <t>031-5178-1532</t>
  </si>
  <si>
    <t>경기도 성남시 수정구 창업로57번길 11 2층 (시흥동,한국도로공사 이엑스 스마트센터)</t>
  </si>
  <si>
    <t>주차장 운영 및 수탁관리</t>
  </si>
  <si>
    <t>백부기</t>
  </si>
  <si>
    <t>https://rnr.surveybox.kr/?pid=S16269h8ufyh&amp;grpid=list&amp;resid=11776&amp;fwid=S16269h8ufyhz56yr</t>
  </si>
  <si>
    <t>(주)하이파킹</t>
  </si>
  <si>
    <t>하이파킹</t>
  </si>
  <si>
    <t>박현규</t>
  </si>
  <si>
    <t>02-2648-8292</t>
  </si>
  <si>
    <t>서울특별시 서대문구 충정로 60 10층 (미근동,(주)케이티앤지 서대문타워)</t>
  </si>
  <si>
    <t>이동창</t>
  </si>
  <si>
    <t>주차장 운영업</t>
  </si>
  <si>
    <t>https://rnr.surveybox.kr/?pid=S16269h8ufyh&amp;grpid=list&amp;resid=11780&amp;fwid=S16269h8ufyhz56yr</t>
  </si>
  <si>
    <t>(주)비티엑스코리아</t>
  </si>
  <si>
    <t>비티엑스코리아</t>
  </si>
  <si>
    <t>02-2025-9026~7</t>
  </si>
  <si>
    <t>서울특별시 금천구 가산디지털1로 168 우림라이온스밸리 제비-12층 제1209호 (가산동)</t>
  </si>
  <si>
    <t>https://rnr.surveybox.kr/?pid=S16269h8ufyh&amp;grpid=list&amp;resid=11781&amp;fwid=S16269h8ufyhz56yr</t>
  </si>
  <si>
    <t>코레일로지스(주)</t>
  </si>
  <si>
    <t>코레일로지스</t>
  </si>
  <si>
    <t>양운학</t>
  </si>
  <si>
    <t>철도화물연계수송</t>
  </si>
  <si>
    <t>02-390-5912</t>
  </si>
  <si>
    <t>경기 의왕시 오봉로 175 의왕ICD내 6군운영건물 204, 205 (이동)</t>
  </si>
  <si>
    <t>물류 아웃소싱</t>
  </si>
  <si>
    <t>국제해운대리</t>
  </si>
  <si>
    <t>윤상호</t>
  </si>
  <si>
    <t>https://rnr.surveybox.kr/?pid=S16269h8ufyh&amp;grpid=list&amp;resid=11792&amp;fwid=S16269h8ufyhz56yr</t>
  </si>
  <si>
    <t>부산신항만(주)</t>
  </si>
  <si>
    <t>부산신항만</t>
  </si>
  <si>
    <t>김명후</t>
  </si>
  <si>
    <t>부산신항만 항만시설의 건설, 관리 및 운영</t>
  </si>
  <si>
    <t>051-601-8114</t>
  </si>
  <si>
    <t>부산광역시 강서구 신항남로 372 (성북동)</t>
  </si>
  <si>
    <t>손창호</t>
  </si>
  <si>
    <t>항구 및 기타 해상 터미널 운영업</t>
  </si>
  <si>
    <t>https://rnr.surveybox.kr/?pid=S16269h8ufyh&amp;grpid=list&amp;resid=11799&amp;fwid=S16269h8ufyhz56yr</t>
  </si>
  <si>
    <t>부산항터미널(주)</t>
  </si>
  <si>
    <t>부산항터미널</t>
  </si>
  <si>
    <t>이정행</t>
  </si>
  <si>
    <t>부산항 북항 항만시설의 관리 및 운영사업</t>
  </si>
  <si>
    <t>051-620-0200</t>
  </si>
  <si>
    <t>부산광역시 남구 신선로 294 (용당동)</t>
  </si>
  <si>
    <t>항만시설의 관리 및 운영사업</t>
  </si>
  <si>
    <t>https://rnr.surveybox.kr/?pid=S16269h8ufyh&amp;grpid=list&amp;resid=11802&amp;fwid=S16269h8ufyhz56yr</t>
  </si>
  <si>
    <t>부산신항국제터미널(주)</t>
  </si>
  <si>
    <t>부산신항국제터미널</t>
  </si>
  <si>
    <t>이석,임형구</t>
  </si>
  <si>
    <t>부산항만에서의 3선석과 컨테이너 장치장 및 부대장비의 관리 운영</t>
  </si>
  <si>
    <t>051-290-8306</t>
  </si>
  <si>
    <t>부산광역시 강서구 신항남로 330 (성북동)</t>
  </si>
  <si>
    <t>https://rnr.surveybox.kr/?pid=S16269h8ufyh&amp;grpid=list&amp;resid=11803&amp;fwid=S16269h8ufyhz56yr</t>
  </si>
  <si>
    <t>인천내항부두운영(주)</t>
  </si>
  <si>
    <t>인천내항부두운영</t>
  </si>
  <si>
    <t>진혁화</t>
  </si>
  <si>
    <t>032-680-6000</t>
  </si>
  <si>
    <t>인천 중구 내항로 67 (항동7가)</t>
  </si>
  <si>
    <t>https://rnr.surveybox.kr/?pid=S16269h8ufyh&amp;grpid=list&amp;resid=11806&amp;fwid=S16269h8ufyhz56yr</t>
  </si>
  <si>
    <t>(주)케이에스에스마린</t>
  </si>
  <si>
    <t>케이에스에스마린</t>
  </si>
  <si>
    <t>051-600-2900</t>
  </si>
  <si>
    <t>부산광역시 중구 중앙대로 146 8층 (중앙동4가)</t>
  </si>
  <si>
    <t>선박 관리업</t>
  </si>
  <si>
    <t>정영식</t>
  </si>
  <si>
    <t>서울특별시 강서구 하늘길 78 (과해동)</t>
  </si>
  <si>
    <t>https://rnr.surveybox.kr/?pid=S16269h8ufyh&amp;grpid=list&amp;resid=11818&amp;fwid=S16269h8ufyhz56yr</t>
  </si>
  <si>
    <t>케이에이씨공항서비스(주)</t>
  </si>
  <si>
    <t>케이에이씨공항서비스</t>
  </si>
  <si>
    <t>김금렬</t>
  </si>
  <si>
    <t>공항(인천국제공항을 제외한다. 이하 같다)의 관리.운영에 관한 서비스 제공 사업</t>
  </si>
  <si>
    <t>02-6325-1167</t>
  </si>
  <si>
    <t>서울특별시 강서구 하늘길 70 (과해동)</t>
  </si>
  <si>
    <t>https://rnr.surveybox.kr/?pid=S16269h8ufyh&amp;grpid=list&amp;resid=11819&amp;fwid=S16269h8ufyhz56yr</t>
  </si>
  <si>
    <t>인천공항시설관리(주)</t>
  </si>
  <si>
    <t>인천공항시설관리</t>
  </si>
  <si>
    <t>황열헌</t>
  </si>
  <si>
    <t>인천국제공항 관리.운영 및 유지.보수에 관한 사업으로서 정부 또는 인천국제공항공사로부터</t>
  </si>
  <si>
    <t>032-741-8925</t>
  </si>
  <si>
    <t>인천광역시 중구 제2터미널대로 444 310호 (운서동,제2합동청사)</t>
  </si>
  <si>
    <t>https://rnr.surveybox.kr/?pid=S16269h8ufyh&amp;grpid=list&amp;resid=11820&amp;fwid=S16269h8ufyhz56yr</t>
  </si>
  <si>
    <t>(주)샤프에비에이션케이</t>
  </si>
  <si>
    <t>샤프에비에이션케이</t>
  </si>
  <si>
    <t>백순석</t>
  </si>
  <si>
    <t>항공기정비, 항공지상조업, 항공기하역업</t>
  </si>
  <si>
    <t>02-735-8500</t>
  </si>
  <si>
    <t>서울특별시 종로구 종로 22 (서린동)</t>
  </si>
  <si>
    <t>https://rnr.surveybox.kr/?pid=S16269h8ufyh&amp;grpid=list&amp;resid=11821&amp;fwid=S16269h8ufyhz56yr</t>
  </si>
  <si>
    <t>아시아나에어포트(주)</t>
  </si>
  <si>
    <t>아시아나에어포트</t>
  </si>
  <si>
    <t>남기형</t>
  </si>
  <si>
    <t>항공화물 하역업</t>
  </si>
  <si>
    <t>02-2669-8511</t>
  </si>
  <si>
    <t>서울특별시 강서구 하늘길 170-1 (공항동)</t>
  </si>
  <si>
    <t>https://rnr.surveybox.kr/?pid=S16269h8ufyh&amp;grpid=list&amp;resid=11822&amp;fwid=S16269h8ufyhz56yr</t>
  </si>
  <si>
    <t>한국공항(주)</t>
  </si>
  <si>
    <t>한국공항</t>
  </si>
  <si>
    <t>이수근</t>
  </si>
  <si>
    <t>02-2660-3114</t>
  </si>
  <si>
    <t>서울 강서구 양천로 13 (방화동)</t>
  </si>
  <si>
    <t>https://rnr.surveybox.kr/?pid=S16269h8ufyh&amp;grpid=list&amp;resid=11824&amp;fwid=S16269h8ufyhz56yr</t>
  </si>
  <si>
    <t>(주)에어코리아</t>
  </si>
  <si>
    <t>에어코리아</t>
  </si>
  <si>
    <t>지상조업</t>
  </si>
  <si>
    <t>032-743-2797</t>
  </si>
  <si>
    <t>인천 중구 공항로424번길 47 (운서동)</t>
  </si>
  <si>
    <t>https://rnr.surveybox.kr/?pid=S16269h8ufyh&amp;grpid=list&amp;resid=11826&amp;fwid=S16269h8ufyhz56yr</t>
  </si>
  <si>
    <t>에이큐(주)</t>
  </si>
  <si>
    <t>에이큐</t>
  </si>
  <si>
    <t>윤준노,김정호</t>
  </si>
  <si>
    <t>항공운수지원 서비스업</t>
  </si>
  <si>
    <t>02-2659-2450</t>
  </si>
  <si>
    <t>서울특별시 강서구 마곡중앙로 161-8 C동 705호 (마곡동,두산더랜드파크)</t>
  </si>
  <si>
    <t>https://rnr.surveybox.kr/?pid=S16269h8ufyh&amp;grpid=list&amp;resid=11827&amp;fwid=S16269h8ufyhz56yr</t>
  </si>
  <si>
    <t>스위스포트코리아(주)</t>
  </si>
  <si>
    <t>스위스포트코리아</t>
  </si>
  <si>
    <t>김일홍</t>
  </si>
  <si>
    <t>항공화물운송업</t>
  </si>
  <si>
    <t>032-744-1600</t>
  </si>
  <si>
    <t>인천광역시 중구 공항로 271 (운서동,인천국제공항여객터미널)</t>
  </si>
  <si>
    <t>https://rnr.surveybox.kr/?pid=S16269h8ufyh&amp;grpid=list&amp;resid=11828&amp;fwid=S16269h8ufyhz56yr</t>
  </si>
  <si>
    <t>제이에이에스(주)</t>
  </si>
  <si>
    <t>제이에이에스</t>
  </si>
  <si>
    <t>장우영</t>
  </si>
  <si>
    <t>항공기 지상조업</t>
  </si>
  <si>
    <t>070-4352-0730</t>
  </si>
  <si>
    <t>인천광역시 중구 공항로 272 2층 4-24-07(2093호) (운서동,인천공항제1여객터미널)</t>
  </si>
  <si>
    <t>https://rnr.surveybox.kr/?pid=S16269h8ufyh&amp;grpid=list&amp;resid=11830&amp;fwid=S16269h8ufyhz56yr</t>
  </si>
  <si>
    <t>남부공항서비스(주)</t>
  </si>
  <si>
    <t>남부공항서비스</t>
  </si>
  <si>
    <t>조현영</t>
  </si>
  <si>
    <t>1. 공항(인천국제공항을 제외한다. 이하 같다) 및 비행장의 관리·운영에 관한 서비스 제공 사</t>
  </si>
  <si>
    <t>051-974-2026</t>
  </si>
  <si>
    <t>부산광역시 강서구 공항진입로 108 국제선 화물청사 218호, 219호 (대저2동)</t>
  </si>
  <si>
    <t>https://rnr.surveybox.kr/?pid=S16269h8ufyh&amp;grpid=list&amp;resid=11832&amp;fwid=S16269h8ufyhz56yr</t>
  </si>
  <si>
    <t>롯데글로벌로지스(주)</t>
  </si>
  <si>
    <t>롯데글로벌로지스</t>
  </si>
  <si>
    <t>박찬복</t>
  </si>
  <si>
    <t>화물운송 중개, 대리 및 관련서비스</t>
  </si>
  <si>
    <t>02-2170-3853</t>
  </si>
  <si>
    <t>서울 중구 통일로 10 10-12층 (남대문로5가,연세재단세브란스빌딩)</t>
  </si>
  <si>
    <t>https://rnr.surveybox.kr/?pid=S16269h8ufyh&amp;grpid=list&amp;resid=11833&amp;fwid=S16269h8ufyhz56yr</t>
  </si>
  <si>
    <t>아이앤케이신항만(주)</t>
  </si>
  <si>
    <t>아이앤케이신항만</t>
  </si>
  <si>
    <t>임남규</t>
  </si>
  <si>
    <t>컨테이너 및 이와 관련되는 화물의 하역, 보관, 운송 및 조작</t>
  </si>
  <si>
    <t>051-290-8600</t>
  </si>
  <si>
    <t>부산 강서구 신항남로 586 (성북동)</t>
  </si>
  <si>
    <t>강성구</t>
  </si>
  <si>
    <t>광고업</t>
  </si>
  <si>
    <t>기타 도로 화물 운송업</t>
  </si>
  <si>
    <t>02-2178-8010</t>
  </si>
  <si>
    <t>(주)선광</t>
  </si>
  <si>
    <t>김진구</t>
  </si>
  <si>
    <t>항만하역업</t>
  </si>
  <si>
    <t>https://rnr.surveybox.kr/?pid=S16269h8ufyh&amp;grpid=list&amp;resid=14298&amp;fwid=S16269h8ufyhz56yr</t>
  </si>
  <si>
    <t>삼일</t>
  </si>
  <si>
    <t>윤훈수</t>
  </si>
  <si>
    <t>회계감사, 세무자문, 경영자문</t>
  </si>
  <si>
    <t>02-3781-3131</t>
  </si>
  <si>
    <t>kr_cantack@pwc.com</t>
  </si>
  <si>
    <t>대표메일</t>
  </si>
  <si>
    <t>https://rnr.surveybox.kr/?pid=S16269h8ufyh&amp;grpid=list&amp;resid=11852&amp;fwid=S16269h8ufyhz56yr</t>
  </si>
  <si>
    <t>한진부산컨테이너터미널(주)</t>
  </si>
  <si>
    <t>한진부산컨테이너터미널</t>
  </si>
  <si>
    <t>김규경</t>
  </si>
  <si>
    <t>051-220-2166</t>
  </si>
  <si>
    <t>경상남도 창원시 진해구 신항로 433 (안골동)</t>
  </si>
  <si>
    <t>그외 기타 운송관련 서비스업</t>
  </si>
  <si>
    <t>국제물류주선</t>
  </si>
  <si>
    <t>복합운송주선</t>
  </si>
  <si>
    <t>https://rnr.surveybox.kr/?pid=S16269h8ufyh&amp;grpid=list&amp;resid=11862&amp;fwid=S16269h8ufyhz56yr</t>
  </si>
  <si>
    <t>(주)엘엑스판토스</t>
  </si>
  <si>
    <t>엘엑스판토스</t>
  </si>
  <si>
    <t>최원혁</t>
  </si>
  <si>
    <t>복합운송주선 외</t>
  </si>
  <si>
    <t>02-6908-0715</t>
  </si>
  <si>
    <t>서울 종로구 새문안로 58 (신문로2가,LG광화문빌딩)</t>
  </si>
  <si>
    <t>https://rnr.surveybox.kr/?pid=S16269h8ufyh&amp;grpid=list&amp;resid=11864&amp;fwid=S16269h8ufyhz56yr</t>
  </si>
  <si>
    <t>(주)로지션</t>
  </si>
  <si>
    <t>로지션</t>
  </si>
  <si>
    <t>박제명</t>
  </si>
  <si>
    <t>물류컨설팅, 운영, 서비스</t>
  </si>
  <si>
    <t>031-618-1751</t>
  </si>
  <si>
    <t>경기도 화성시 동탄영천로 150 1434호 (영천동,실리콘앨리 비동)</t>
  </si>
  <si>
    <t>연락처변경0313771751</t>
  </si>
  <si>
    <t>https://rnr.surveybox.kr/?pid=S16269h8ufyh&amp;grpid=list&amp;resid=11868&amp;fwid=S16269h8ufyhz56yr</t>
  </si>
  <si>
    <t>와이케이엔젤스(주)</t>
  </si>
  <si>
    <t>와이케이엔젤스</t>
  </si>
  <si>
    <t>박현국</t>
  </si>
  <si>
    <t>물류대행, 건물위생관리</t>
  </si>
  <si>
    <t>02-6276-9520</t>
  </si>
  <si>
    <t>서울특별시 중구 세종대로14길 15 8층 (북창동,백영북창빌딩)</t>
  </si>
  <si>
    <t>02-583-2910</t>
  </si>
  <si>
    <t>물류서비스</t>
  </si>
  <si>
    <t>서울특별시 금천구 가산로9길 54 (가산동)</t>
  </si>
  <si>
    <t>물류대행업</t>
  </si>
  <si>
    <t>https://rnr.surveybox.kr/?pid=S16269h8ufyh&amp;grpid=list&amp;resid=11878&amp;fwid=S16269h8ufyhz56yr</t>
  </si>
  <si>
    <t>(주)쉥커코리아</t>
  </si>
  <si>
    <t>쉥커코리아</t>
  </si>
  <si>
    <t>염효숙</t>
  </si>
  <si>
    <t>복합운송 주선, 창고업 외</t>
  </si>
  <si>
    <t>032-744-0300</t>
  </si>
  <si>
    <t>인천 중구 공항동로296번길 97-49 (운서동)</t>
  </si>
  <si>
    <t>화물운송 주선업</t>
  </si>
  <si>
    <t>박진수</t>
  </si>
  <si>
    <t>https://rnr.surveybox.kr/?pid=S16269h8ufyh&amp;grpid=list&amp;resid=11893&amp;fwid=S16269h8ufyhz56yr</t>
  </si>
  <si>
    <t>(주)케이더블유이코리아</t>
  </si>
  <si>
    <t>케이더블유이코리아</t>
  </si>
  <si>
    <t>타카기노부나리</t>
  </si>
  <si>
    <t>02-3145-0522</t>
  </si>
  <si>
    <t>서울 강서구 방화대로 303 (방화동)</t>
  </si>
  <si>
    <t>scallet.lim@kw.com</t>
  </si>
  <si>
    <t>https://rnr.surveybox.kr/?pid=S16269h8ufyh&amp;grpid=list&amp;resid=11897&amp;fwid=S16269h8ufyhz56yr</t>
  </si>
  <si>
    <t>한국로지스풀(주)</t>
  </si>
  <si>
    <t>한국로지스풀</t>
  </si>
  <si>
    <t>서병륜,서용기</t>
  </si>
  <si>
    <t>공동물류사업</t>
  </si>
  <si>
    <t>서울특별시 마포구 마포대로 63-8 (도화동)</t>
  </si>
  <si>
    <t>김만수</t>
  </si>
  <si>
    <t>김장호</t>
  </si>
  <si>
    <t>https://rnr.surveybox.kr/?pid=S16269h8ufyh&amp;grpid=list&amp;resid=11905&amp;fwid=S16269h8ufyhz56yr</t>
  </si>
  <si>
    <t>유나이티드파슬서비스코리아(주)</t>
  </si>
  <si>
    <t>유나이티드파슬서비스코리아</t>
  </si>
  <si>
    <t>국제항공화물송달</t>
  </si>
  <si>
    <t>02-2000-1026</t>
  </si>
  <si>
    <t>서울특별시 영등포구 문래로 94-3 (문래동3가)</t>
  </si>
  <si>
    <t>권오인</t>
  </si>
  <si>
    <t>https://rnr.surveybox.kr/?pid=S16269h8ufyh&amp;grpid=list&amp;resid=11914&amp;fwid=S16269h8ufyhz56yr</t>
  </si>
  <si>
    <t>(주)해우지엘에스</t>
  </si>
  <si>
    <t>해우지엘에스</t>
  </si>
  <si>
    <t>02-3663-9100</t>
  </si>
  <si>
    <t>서울특별시 강서구 강서로 402 (등촌동)</t>
  </si>
  <si>
    <t>https://rnr.surveybox.kr/?pid=S16269h8ufyh&amp;grpid=list&amp;resid=11927&amp;fwid=S16269h8ufyhz56yr</t>
  </si>
  <si>
    <t>(주)태웅로직스</t>
  </si>
  <si>
    <t>태웅로직스</t>
  </si>
  <si>
    <t>02-2029-4353</t>
  </si>
  <si>
    <t>서울 강남구 테헤란로37길 13-6 9층 (역삼동,태웅빌딩)</t>
  </si>
  <si>
    <t>해운대리점업</t>
  </si>
  <si>
    <t>서비스</t>
  </si>
  <si>
    <t>https://rnr.surveybox.kr/?pid=S16269h8ufyh&amp;grpid=list&amp;resid=11946&amp;fwid=S16269h8ufyhz56yr</t>
  </si>
  <si>
    <t>(주)디에이치엘코리아</t>
  </si>
  <si>
    <t>디에이치엘코리아</t>
  </si>
  <si>
    <t>한병구</t>
  </si>
  <si>
    <t>국제특송서비스, 항공운송서비스 외</t>
  </si>
  <si>
    <t>02-1588-0001</t>
  </si>
  <si>
    <t>서울 마포구 백범로28길 22 (염리동)</t>
  </si>
  <si>
    <t>(주)신양</t>
  </si>
  <si>
    <t>https://rnr.surveybox.kr/?pid=S16269h8ufyh&amp;grpid=list&amp;resid=11959&amp;fwid=S16269h8ufyhz56yr</t>
  </si>
  <si>
    <t>(주)하나로티앤에스</t>
  </si>
  <si>
    <t>하나로티앤에스</t>
  </si>
  <si>
    <t>윤건병</t>
  </si>
  <si>
    <t>수출입 통관, 수출입 화물보관, 항공 및 해상운송 외</t>
  </si>
  <si>
    <t>031-378-9318</t>
  </si>
  <si>
    <t>경기도 수원시 영통구 광교로 107 415호 (이의동,경기R&amp;DB센터)</t>
  </si>
  <si>
    <t>김영남</t>
  </si>
  <si>
    <t>이영운</t>
  </si>
  <si>
    <t>기업물류 종합 대행서비스업</t>
  </si>
  <si>
    <t>https://rnr.surveybox.kr/?pid=S16269h8ufyh&amp;grpid=list&amp;resid=11976&amp;fwid=S16269h8ufyhz56yr</t>
  </si>
  <si>
    <t>(주)피앤에스로지스</t>
  </si>
  <si>
    <t>피앤에스로지스</t>
  </si>
  <si>
    <t>조영식,김상현</t>
  </si>
  <si>
    <t>화물 운송 및 주선 서비스</t>
  </si>
  <si>
    <t>02-2151-6343</t>
  </si>
  <si>
    <t>서울특별시 영등포구 의사당대로 83 13층 (여의도동,오투타워)</t>
  </si>
  <si>
    <t>https://rnr.surveybox.kr/?pid=S16269h8ufyh&amp;grpid=list&amp;resid=11978&amp;fwid=S16269h8ufyhz56yr</t>
  </si>
  <si>
    <t>(주)위니아에이드</t>
  </si>
  <si>
    <t>위니아에이드</t>
  </si>
  <si>
    <t>백성식</t>
  </si>
  <si>
    <t>유통, 물류 외</t>
  </si>
  <si>
    <t>031-599-6225</t>
  </si>
  <si>
    <t>운송주선업</t>
  </si>
  <si>
    <t>이현호</t>
  </si>
  <si>
    <t>서울특별시 영등포구 양산로 53 906호 (양평동3가,월드메르디앙비즈센터)</t>
  </si>
  <si>
    <t>김기운</t>
  </si>
  <si>
    <t>경남 양산시 상북면 수서로 223-40 (좌삼리)</t>
  </si>
  <si>
    <t>1. 해운업</t>
  </si>
  <si>
    <t>https://rnr.surveybox.kr/?pid=S16269h8ufyh&amp;grpid=list&amp;resid=11988&amp;fwid=S16269h8ufyhz56yr</t>
  </si>
  <si>
    <t>대한해운엘엔지(주)</t>
  </si>
  <si>
    <t>대한해운엘엔지</t>
  </si>
  <si>
    <t>서울특별시 영등포구 선유동1로 22 (당산동2가,진덕빌딩)</t>
  </si>
  <si>
    <t>https://rnr.surveybox.kr/?pid=S16269h8ufyh&amp;grpid=list&amp;resid=11993&amp;fwid=S16269h8ufyhz56yr</t>
  </si>
  <si>
    <t>(주)와이에스피</t>
  </si>
  <si>
    <t>와이에스피</t>
  </si>
  <si>
    <t>전학수</t>
  </si>
  <si>
    <t>062-600-1803</t>
  </si>
  <si>
    <t>광주광역시 광산구 평동산단10번로 19 (연산동)</t>
  </si>
  <si>
    <t>hsb@yong-san.com</t>
  </si>
  <si>
    <t>운수</t>
  </si>
  <si>
    <t>https://rnr.surveybox.kr/?pid=S16269h8ufyh&amp;grpid=list&amp;resid=11997&amp;fwid=S16269h8ufyhz56yr</t>
  </si>
  <si>
    <t>(주)발렉스특수물류</t>
  </si>
  <si>
    <t>발렉스특수물류</t>
  </si>
  <si>
    <t>박상현</t>
  </si>
  <si>
    <t>경비, 귀중품 운송</t>
  </si>
  <si>
    <t>02-3393-8300</t>
  </si>
  <si>
    <t>서울 영등포구 의사당대로 83 12층 (여의도동,오투타워)</t>
  </si>
  <si>
    <t>사무용 가구 및 기기 도매업</t>
  </si>
  <si>
    <t>물류컨설팅 및 물류관련 서비스업</t>
  </si>
  <si>
    <t>운송관련 서비스업</t>
  </si>
  <si>
    <t>02-335-3330</t>
  </si>
  <si>
    <t>그외 기타 분류안된 운송관련 서비스업</t>
  </si>
  <si>
    <t>https://rnr.surveybox.kr/?pid=S16269h8ufyh&amp;grpid=list&amp;resid=12007&amp;fwid=S16269h8ufyhz56yr</t>
  </si>
  <si>
    <t>(주)새로고침</t>
  </si>
  <si>
    <t>새로고침</t>
  </si>
  <si>
    <t>김경욱</t>
  </si>
  <si>
    <t>창고 및 운송관련 서비스업</t>
  </si>
  <si>
    <t>070-4352-2727</t>
  </si>
  <si>
    <t>경기도 안양시 동안구 시민대로110번길 20 3층 (호계동)</t>
  </si>
  <si>
    <t>물류서비스업</t>
  </si>
  <si>
    <t>이일용</t>
  </si>
  <si>
    <t>관광 호텔업</t>
  </si>
  <si>
    <t>https://rnr.surveybox.kr/?pid=S16269h8ufyh&amp;grpid=list&amp;resid=12013&amp;fwid=S16269h8ufyhz56yr</t>
  </si>
  <si>
    <t>에이블현대호텔앤리조트(주)</t>
  </si>
  <si>
    <t>에이블현대호텔앤리조트</t>
  </si>
  <si>
    <t>장폴혁,최종윤</t>
  </si>
  <si>
    <t>관광호텔업 및 관광객 이용 시설업</t>
  </si>
  <si>
    <t>02-2250-8221</t>
  </si>
  <si>
    <t>서울 중구 장충단로 60 (장충동2가)</t>
  </si>
  <si>
    <t>관광숙박업</t>
  </si>
  <si>
    <t>https://rnr.surveybox.kr/?pid=S16269h8ufyh&amp;grpid=list&amp;resid=12016&amp;fwid=S16269h8ufyhz56yr</t>
  </si>
  <si>
    <t>(주)조선호텔앤리조트</t>
  </si>
  <si>
    <t>조선호텔앤리조트</t>
  </si>
  <si>
    <t>한채양</t>
  </si>
  <si>
    <t>02-771-0500</t>
  </si>
  <si>
    <t>서울특별시 중구 소공로 106 (소공동)</t>
  </si>
  <si>
    <t>https://rnr.surveybox.kr/?pid=S16269h8ufyh&amp;grpid=list&amp;resid=12017&amp;fwid=S16269h8ufyhz56yr</t>
  </si>
  <si>
    <t>에스아이에프씨호텔디벨로프먼트(유)</t>
  </si>
  <si>
    <t>에스아이에프씨호텔디벨로프먼트</t>
  </si>
  <si>
    <t>스튜어트메르시에</t>
  </si>
  <si>
    <t>관광호텔업</t>
  </si>
  <si>
    <t>02-3782-4682</t>
  </si>
  <si>
    <t>서울특별시 영등포구 국제금융로 10 (여의도동,콘래드서울)</t>
  </si>
  <si>
    <t>https://rnr.surveybox.kr/?pid=S16269h8ufyh&amp;grpid=list&amp;resid=12018&amp;fwid=S16269h8ufyhz56yr</t>
  </si>
  <si>
    <t>미래에셋컨설팅(주)</t>
  </si>
  <si>
    <t>미래에셋컨설팅</t>
  </si>
  <si>
    <t>부동산 관리업</t>
  </si>
  <si>
    <t>02-3774-7474</t>
  </si>
  <si>
    <t>광주광역시 서구 시청로 81 1층 (치평동,대아빌딩)</t>
  </si>
  <si>
    <t>관광 숙박업</t>
  </si>
  <si>
    <t>https://rnr.surveybox.kr/?pid=S16269h8ufyh&amp;grpid=list&amp;resid=12021&amp;fwid=S16269h8ufyhz56yr</t>
  </si>
  <si>
    <t>서울미라마(유)</t>
  </si>
  <si>
    <t>서울미라마</t>
  </si>
  <si>
    <t>김옥진</t>
  </si>
  <si>
    <t>관광호텔의 소유,경영 및 이에 부수되는 오락유흥사업</t>
  </si>
  <si>
    <t>02-797-1234</t>
  </si>
  <si>
    <t>서울특별시 용산구 소월로 322 (한남동)</t>
  </si>
  <si>
    <t>박은주</t>
  </si>
  <si>
    <t>서울특별시 용산구 한강대로 296 (남영동)</t>
  </si>
  <si>
    <t>호텔업</t>
  </si>
  <si>
    <t>https://rnr.surveybox.kr/?pid=S16269h8ufyh&amp;grpid=list&amp;resid=12026&amp;fwid=S16269h8ufyhz56yr</t>
  </si>
  <si>
    <t>(주)칼호텔네트워크</t>
  </si>
  <si>
    <t>칼호텔네트워크</t>
  </si>
  <si>
    <t>데이빗페이시,정성환</t>
  </si>
  <si>
    <t>02-2656-7363</t>
  </si>
  <si>
    <t>인천광역시 중구 영종해안남로321번길 208 (운서동)</t>
  </si>
  <si>
    <t>https://rnr.surveybox.kr/?pid=S16269h8ufyh&amp;grpid=list&amp;resid=12029&amp;fwid=S16269h8ufyhz56yr</t>
  </si>
  <si>
    <t>한무컨벤션(주)</t>
  </si>
  <si>
    <t>한무컨벤션</t>
  </si>
  <si>
    <t>조윤영</t>
  </si>
  <si>
    <t>호텔 운영</t>
  </si>
  <si>
    <t>02-3466-7304</t>
  </si>
  <si>
    <t>서울특별시 강남구 테헤란로87길 58 (삼성동)</t>
  </si>
  <si>
    <t>https://rnr.surveybox.kr/?pid=S16269h8ufyh&amp;grpid=list&amp;resid=11493&amp;fwid=S16269h8ufyhz56yr</t>
  </si>
  <si>
    <t>삼원종합물류(주)</t>
  </si>
  <si>
    <t>삼원종합물류</t>
  </si>
  <si>
    <t>정종혁</t>
  </si>
  <si>
    <t>https://rnr.surveybox.kr/?pid=S16269h8ufyh&amp;grpid=list&amp;resid=12031&amp;fwid=S16269h8ufyhz56yr</t>
  </si>
  <si>
    <t>토요코인코리아(주)</t>
  </si>
  <si>
    <t>토요코인코리아</t>
  </si>
  <si>
    <t>홍지명</t>
  </si>
  <si>
    <t>1.호텔의 경영2.레스토랑의 경영3.전각호에 부대관련하는 일체의 업무</t>
  </si>
  <si>
    <t>051-638-1045</t>
  </si>
  <si>
    <t>부산 중구 중앙대로 125 2층 (대창동1가)</t>
  </si>
  <si>
    <t>https://rnr.surveybox.kr/?pid=S16269h8ufyh&amp;grpid=list&amp;resid=12032&amp;fwid=S16269h8ufyhz56yr</t>
  </si>
  <si>
    <t>호텔에이치디씨(주)</t>
  </si>
  <si>
    <t>호텔에이치디씨</t>
  </si>
  <si>
    <t>02-2016-1234</t>
  </si>
  <si>
    <t>서울특별시 강남구 테헤란로 606 (대치동)</t>
  </si>
  <si>
    <t>https://rnr.surveybox.kr/?pid=S16269h8ufyh&amp;grpid=list&amp;resid=12034&amp;fwid=S16269h8ufyhz56yr</t>
  </si>
  <si>
    <t>(주)파라다이스세가사미</t>
  </si>
  <si>
    <t>파라다이스세가사미</t>
  </si>
  <si>
    <t>최종환</t>
  </si>
  <si>
    <t>관광호텔숙박업</t>
  </si>
  <si>
    <t>인천 중구 영종해안남로321번길 186 (운서동,파라다이스시티)</t>
  </si>
  <si>
    <t>호텔사업</t>
  </si>
  <si>
    <t>https://rnr.surveybox.kr/?pid=S16269h8ufyh&amp;grpid=list&amp;resid=12037&amp;fwid=S16269h8ufyhz56yr</t>
  </si>
  <si>
    <t>(주)라한호텔</t>
  </si>
  <si>
    <t>라한호텔</t>
  </si>
  <si>
    <t>이동춘,이성호</t>
  </si>
  <si>
    <t>052-250-6301</t>
  </si>
  <si>
    <t>울산광역시 동구 방어진순환도로 875 (전하동)</t>
  </si>
  <si>
    <t>이철희</t>
  </si>
  <si>
    <t>최지원</t>
  </si>
  <si>
    <t>김삼남</t>
  </si>
  <si>
    <t>https://rnr.surveybox.kr/?pid=S16269h8ufyh&amp;grpid=list&amp;resid=24735&amp;fwid=S16269h8ufyhz56yr</t>
  </si>
  <si>
    <t>삼성의료재단</t>
  </si>
  <si>
    <t>황득규</t>
  </si>
  <si>
    <t>의료기간설치운영,보건의료연구개발및국민의의료시혜사업국민보건향상</t>
  </si>
  <si>
    <t>02-2001-1130</t>
  </si>
  <si>
    <t>서울 종로구 새문안로 29 (평동)</t>
  </si>
  <si>
    <t>https://rnr.surveybox.kr/?pid=S16269h8ufyh&amp;grpid=list&amp;resid=12059&amp;fwid=S16269h8ufyhz56yr</t>
  </si>
  <si>
    <t>더케이호텔앤리조트(주)</t>
  </si>
  <si>
    <t>더케이호텔앤리조트</t>
  </si>
  <si>
    <t>진재호,유재중</t>
  </si>
  <si>
    <t>관광호텔 서울교육문화회관의 운영</t>
  </si>
  <si>
    <t>02-571-8100</t>
  </si>
  <si>
    <t>서울특별시 서초구 바우뫼로12길 70 (양재동)</t>
  </si>
  <si>
    <t>관광호텔</t>
  </si>
  <si>
    <t>https://rnr.surveybox.kr/?pid=S16269h8ufyh&amp;grpid=list&amp;resid=12079&amp;fwid=S16269h8ufyhz56yr</t>
  </si>
  <si>
    <t>(주)부산롯데호텔</t>
  </si>
  <si>
    <t>부산롯데호텔</t>
  </si>
  <si>
    <t>서정곤,이승국</t>
  </si>
  <si>
    <t>051-810-1000</t>
  </si>
  <si>
    <t>부산 부산진구 가야대로 772 (부전동)</t>
  </si>
  <si>
    <t>https://rnr.surveybox.kr/?pid=S16269h8ufyh&amp;grpid=list&amp;resid=12080&amp;fwid=S16269h8ufyhz56yr</t>
  </si>
  <si>
    <t>해비치호텔앤드리조트(주)</t>
  </si>
  <si>
    <t>해비치호텔앤드리조트</t>
  </si>
  <si>
    <t>체육 시설업(골프장업)</t>
  </si>
  <si>
    <t>064-780-8100</t>
  </si>
  <si>
    <t>제주도 서귀포시 남원읍 원님로399번길 319 (신흥리)</t>
  </si>
  <si>
    <t>https://rnr.surveybox.kr/?pid=S16269h8ufyh&amp;grpid=list&amp;resid=15370&amp;fwid=S16269h8ufyhz56yr</t>
  </si>
  <si>
    <t>사회적협동조합양주도우누리</t>
  </si>
  <si>
    <t>맹두열</t>
  </si>
  <si>
    <t>경기 양주시 평화로 1426 801호 (덕계동,영토빌딩)</t>
  </si>
  <si>
    <t>서울특별시 강남구 도산대로 156 (논현동)</t>
  </si>
  <si>
    <t>https://rnr.surveybox.kr/?pid=S16269h8ufyh&amp;grpid=list&amp;resid=12090&amp;fwid=S16269h8ufyhz56yr</t>
  </si>
  <si>
    <t>금호리조트(주)</t>
  </si>
  <si>
    <t>금호리조트</t>
  </si>
  <si>
    <t>휴양콘도, 레저시설 운영</t>
  </si>
  <si>
    <t>02-737-5400</t>
  </si>
  <si>
    <t>경기 용인시 처인구 양지면 양대로 290 (대대리,아시아나C.C)</t>
  </si>
  <si>
    <t>종합레저 및 스포츠사업과 그 관련사업</t>
  </si>
  <si>
    <t>https://rnr.surveybox.kr/?pid=S16269h8ufyh&amp;grpid=list&amp;resid=12094&amp;fwid=S16269h8ufyhz56yr</t>
  </si>
  <si>
    <t>(주)이랜드파크</t>
  </si>
  <si>
    <t>이랜드파크</t>
  </si>
  <si>
    <t>윤성대</t>
  </si>
  <si>
    <t>종합관광 휴양업</t>
  </si>
  <si>
    <t>033-631-7601</t>
  </si>
  <si>
    <t>강원도 고성군 토성면 신평골길 8-25 (신평리)</t>
  </si>
  <si>
    <t>https://rnr.surveybox.kr/?pid=S16269h8ufyh&amp;grpid=list&amp;resid=12095&amp;fwid=S16269h8ufyhz56yr</t>
  </si>
  <si>
    <t>(주)호반호텔앤리조트</t>
  </si>
  <si>
    <t>호반호텔앤리조트</t>
  </si>
  <si>
    <t>종합레져 관광 개발업</t>
  </si>
  <si>
    <t>041-671-7000</t>
  </si>
  <si>
    <t>충남 태안군 안면읍 꽃지해안로 204 (중장리)</t>
  </si>
  <si>
    <t>https://rnr.surveybox.kr/?pid=S16269h8ufyh&amp;grpid=list&amp;resid=12096&amp;fwid=S16269h8ufyhz56yr</t>
  </si>
  <si>
    <t>(주)블루원</t>
  </si>
  <si>
    <t>블루원</t>
  </si>
  <si>
    <t>윤재연</t>
  </si>
  <si>
    <t>휴양콘도 운영업</t>
  </si>
  <si>
    <t>경상북도 경주시 보불로 391 (천군동)</t>
  </si>
  <si>
    <t>https://rnr.surveybox.kr/?pid=S16269h8ufyh&amp;grpid=list&amp;resid=12099&amp;fwid=S16269h8ufyhz56yr</t>
  </si>
  <si>
    <t>신라에이치엠(주)</t>
  </si>
  <si>
    <t>신라에이치엠</t>
  </si>
  <si>
    <t>박상오</t>
  </si>
  <si>
    <t>02-2230-5927</t>
  </si>
  <si>
    <t>서울 중구 다산로 210 5층, 6층 (신당동,홍진빌딩)</t>
  </si>
  <si>
    <t>https://rnr.surveybox.kr/?pid=S16269h8ufyh&amp;grpid=list&amp;resid=12100&amp;fwid=S16269h8ufyhz56yr</t>
  </si>
  <si>
    <t>(주)엘도라도리조트</t>
  </si>
  <si>
    <t>엘도라도리조트</t>
  </si>
  <si>
    <t>김광중</t>
  </si>
  <si>
    <t>부동산매매 및 임대업</t>
  </si>
  <si>
    <t>061-275-8845</t>
  </si>
  <si>
    <t>경기 안양시 동안구 관평로170번길 43 601호 (관양동,훼미리타운)</t>
  </si>
  <si>
    <t>관광진흥에 관한 사업</t>
  </si>
  <si>
    <t>053-380-0114</t>
  </si>
  <si>
    <t>https://rnr.surveybox.kr/?pid=S16269h8ufyh&amp;grpid=list&amp;resid=12103&amp;fwid=S16269h8ufyhz56yr</t>
  </si>
  <si>
    <t>(주)상록골프앤리조트</t>
  </si>
  <si>
    <t>상록골프앤리조트</t>
  </si>
  <si>
    <t>민창현</t>
  </si>
  <si>
    <t>공무원연금공단(이하 공단 이라 한다)이 운영하는 공무원후생복지시설(천안상록리조트, 화성</t>
  </si>
  <si>
    <t>041-560-9122</t>
  </si>
  <si>
    <t>충청남도 천안시 동남구 수신면 수신로 576 (장산리)</t>
  </si>
  <si>
    <t>https://rnr.surveybox.kr/?pid=S16269h8ufyh&amp;grpid=list&amp;resid=12106&amp;fwid=S16269h8ufyhz56yr</t>
  </si>
  <si>
    <t>더테이스터블(주)</t>
  </si>
  <si>
    <t>더테이스터블</t>
  </si>
  <si>
    <t>박원석</t>
  </si>
  <si>
    <t>1. 관광숙박업(관광호텔업, 유스호스텔업, 해상관광호텔업, 가족호텔업, 한국전통호텔업)의 건설관리 운영, 회원모집 및 임대, 위탁경영업</t>
  </si>
  <si>
    <t>02-786-9671</t>
  </si>
  <si>
    <t>서울특별시 영등포구 63로 40 102호 (여의도동,라이프오피스텔)</t>
  </si>
  <si>
    <t>a201204948@hanwha.com</t>
  </si>
  <si>
    <t>음식점업</t>
  </si>
  <si>
    <t>서울특별시 강남구 논현로76길 27 2층,4층 (역삼동)</t>
  </si>
  <si>
    <t>음식점</t>
  </si>
  <si>
    <t>https://rnr.surveybox.kr/?pid=S16269h8ufyh&amp;grpid=list&amp;resid=12116&amp;fwid=S16269h8ufyhz56yr</t>
  </si>
  <si>
    <t>(주)이랜드이츠</t>
  </si>
  <si>
    <t>이랜드이츠</t>
  </si>
  <si>
    <t>황성윤</t>
  </si>
  <si>
    <t>애슐리, 자연별곡 및 프랜차이즈 음식점 등</t>
  </si>
  <si>
    <t>02-2029-3397</t>
  </si>
  <si>
    <t>서울특별시 금천구 가산디지털1로 186 213호 (가산동,제이플라츠)</t>
  </si>
  <si>
    <t>외식업</t>
  </si>
  <si>
    <t>이종길</t>
  </si>
  <si>
    <t>음식점 운영업</t>
  </si>
  <si>
    <t>김치헌</t>
  </si>
  <si>
    <t>https://rnr.surveybox.kr/?pid=S16269h8ufyh&amp;grpid=list&amp;resid=12127&amp;fwid=S16269h8ufyhz56yr</t>
  </si>
  <si>
    <t>(주)부자되세요</t>
  </si>
  <si>
    <t>부자되세요</t>
  </si>
  <si>
    <t>한우식당업 위주의 외식사업</t>
  </si>
  <si>
    <t>서울특별시 영등포구 국제금융로6길 33 중2층 (여의도동)</t>
  </si>
  <si>
    <t>cs@bhc.co.kr</t>
  </si>
  <si>
    <t>https://rnr.surveybox.kr/?pid=S16269h8ufyh&amp;grpid=list&amp;resid=12128&amp;fwid=S16269h8ufyhz56yr</t>
  </si>
  <si>
    <t>(주)정정당당</t>
  </si>
  <si>
    <t>정정당당</t>
  </si>
  <si>
    <t>이종은</t>
  </si>
  <si>
    <t>외식체인화사업</t>
  </si>
  <si>
    <t>02-488-7896</t>
  </si>
  <si>
    <t>서울특별시 송파구 올림픽로 553 (풍납동)</t>
  </si>
  <si>
    <t>https://rnr.surveybox.kr/?pid=S16269h8ufyh&amp;grpid=list&amp;resid=12129&amp;fwid=S16269h8ufyhz56yr</t>
  </si>
  <si>
    <t>동경(주)</t>
  </si>
  <si>
    <t>동경</t>
  </si>
  <si>
    <t>한식업</t>
  </si>
  <si>
    <t>031-878-6400</t>
  </si>
  <si>
    <t>경기도 양주시 장흥면 호국로527번길 11-10 (부곡리)</t>
  </si>
  <si>
    <t>02-337-7758</t>
  </si>
  <si>
    <t>https://rnr.surveybox.kr/?pid=S16269h8ufyh&amp;grpid=list&amp;resid=12132&amp;fwid=S16269h8ufyhz56yr</t>
  </si>
  <si>
    <t>(주)전한</t>
  </si>
  <si>
    <t>전한</t>
  </si>
  <si>
    <t>노상환</t>
  </si>
  <si>
    <t>02-3392-5425</t>
  </si>
  <si>
    <t>서울 강남구 논현로 325 제2층 (역삼동)</t>
  </si>
  <si>
    <t>음식업</t>
  </si>
  <si>
    <t>https://rnr.surveybox.kr/?pid=S16269h8ufyh&amp;grpid=list&amp;resid=12135&amp;fwid=S16269h8ufyhz56yr</t>
  </si>
  <si>
    <t>(주)캘리스코</t>
  </si>
  <si>
    <t>캘리스코</t>
  </si>
  <si>
    <t>장성호</t>
  </si>
  <si>
    <t>외식전문 프랜차이즈</t>
  </si>
  <si>
    <t>02-6966-9495</t>
  </si>
  <si>
    <t>서울특별시 강남구 역삼로 115 (역삼동)</t>
  </si>
  <si>
    <t>https://rnr.surveybox.kr/?pid=S16269h8ufyh&amp;grpid=list&amp;resid=12136&amp;fwid=S16269h8ufyhz56yr</t>
  </si>
  <si>
    <t>본푸드서비스(주)</t>
  </si>
  <si>
    <t>본푸드서비스</t>
  </si>
  <si>
    <t>임미화</t>
  </si>
  <si>
    <t>푸드서비스, 식자재유통, 컨세션사업 외</t>
  </si>
  <si>
    <t>02-3019-2277</t>
  </si>
  <si>
    <t>서울 영등포구 선유로 165 7층 (양평동3가,와이피센터)</t>
  </si>
  <si>
    <t>https://rnr.surveybox.kr/?pid=S16269h8ufyh&amp;grpid=list&amp;resid=15348&amp;fwid=S16269h8ufyhz56yr</t>
  </si>
  <si>
    <t>사회복지법인마가렛사회복지회</t>
  </si>
  <si>
    <t>김기준</t>
  </si>
  <si>
    <t>수용시설</t>
  </si>
  <si>
    <t>033-743-9891</t>
  </si>
  <si>
    <t>강원도 원주시 태장동 1346-72번지</t>
  </si>
  <si>
    <t>https://rnr.surveybox.kr/?pid=S16269h8ufyh&amp;grpid=list&amp;resid=12140&amp;fwid=S16269h8ufyhz56yr</t>
  </si>
  <si>
    <t>디딤이앤에프(주)</t>
  </si>
  <si>
    <t>디딤이앤에프</t>
  </si>
  <si>
    <t>박승복</t>
  </si>
  <si>
    <t>직영매장 및 프랜차이즈 외식사업</t>
  </si>
  <si>
    <t>032-819-6870</t>
  </si>
  <si>
    <t>인천광역시 남동구 논현로46번길 39-24 (논현동)</t>
  </si>
  <si>
    <t>032-456-8336</t>
  </si>
  <si>
    <t>https://rnr.surveybox.kr/?pid=S16269h8ufyh&amp;grpid=list&amp;resid=12141&amp;fwid=S16269h8ufyhz56yr</t>
  </si>
  <si>
    <t>(주)엔타스</t>
  </si>
  <si>
    <t>엔타스</t>
  </si>
  <si>
    <t>김미애,박노봉</t>
  </si>
  <si>
    <t>한식 육류요리</t>
  </si>
  <si>
    <t>서울특별시 송파구 오금로11길 7 2층 (방이동,거봉빌딩)</t>
  </si>
  <si>
    <t>단체급식</t>
  </si>
  <si>
    <t>중국음식점</t>
  </si>
  <si>
    <t>https://rnr.surveybox.kr/?pid=S16269h8ufyh&amp;grpid=list&amp;resid=12150&amp;fwid=S16269h8ufyhz56yr</t>
  </si>
  <si>
    <t>(주)신화아이푸드</t>
  </si>
  <si>
    <t>신화아이푸드</t>
  </si>
  <si>
    <t>김지연</t>
  </si>
  <si>
    <t>음식점업 및 급식업</t>
  </si>
  <si>
    <t>031-7137-6512</t>
  </si>
  <si>
    <t>경기 성남시 분당구 새마을로 75 (서현동)</t>
  </si>
  <si>
    <t>https://rnr.surveybox.kr/?pid=S16269h8ufyh&amp;grpid=list&amp;resid=12151&amp;fwid=S16269h8ufyhz56yr</t>
  </si>
  <si>
    <t>(주)신화푸드</t>
  </si>
  <si>
    <t>신화푸드</t>
  </si>
  <si>
    <t>032-438-3133</t>
  </si>
  <si>
    <t>인천광역시 연수구 능허대로 16 (옥련동)</t>
  </si>
  <si>
    <t>https://rnr.surveybox.kr/?pid=S16269h8ufyh&amp;grpid=list&amp;resid=12155&amp;fwid=S16269h8ufyhz56yr</t>
  </si>
  <si>
    <t>(주)제이알더블유</t>
  </si>
  <si>
    <t>제이알더블유</t>
  </si>
  <si>
    <t>박연수</t>
  </si>
  <si>
    <t>음식점 경영업</t>
  </si>
  <si>
    <t>02-6959-8671</t>
  </si>
  <si>
    <t>서울특별시 서초구 방배로42길 61 B동 2층 (방배동,빌딩7719)</t>
  </si>
  <si>
    <t>https://rnr.surveybox.kr/?pid=S16269h8ufyh&amp;grpid=list&amp;resid=24714&amp;fwid=S16269h8ufyhz56yr</t>
  </si>
  <si>
    <t>사회복지법인대순진리회복지재단</t>
  </si>
  <si>
    <t>윤은도</t>
  </si>
  <si>
    <t>노인의료복지시설 중 노인요양시설, 노인전문병원 설치 운영</t>
  </si>
  <si>
    <t>031-887-0517</t>
  </si>
  <si>
    <t>경기 여주군 강천면 강천로 702</t>
  </si>
  <si>
    <t>전달X</t>
  </si>
  <si>
    <t>https://rnr.surveybox.kr/?pid=S16269h8ufyh&amp;grpid=list&amp;resid=12159&amp;fwid=S16269h8ufyhz56yr</t>
  </si>
  <si>
    <t>(유)아웃백스테이크하우스코리아</t>
  </si>
  <si>
    <t>아웃백스테이크하우스코리아</t>
  </si>
  <si>
    <t>서양식 가족형 음식점업</t>
  </si>
  <si>
    <t>02-3019-7000</t>
  </si>
  <si>
    <t>서울특별시 송파구 올림픽로 300 19층 (신천동,롯데월드타워)</t>
  </si>
  <si>
    <t>신희호</t>
  </si>
  <si>
    <t>https://rnr.surveybox.kr/?pid=S16269h8ufyh&amp;grpid=list&amp;resid=12163&amp;fwid=S16269h8ufyhz56yr</t>
  </si>
  <si>
    <t>(주)엠에프지코리아</t>
  </si>
  <si>
    <t>엠에프지코리아</t>
  </si>
  <si>
    <t>서양식 음식점</t>
  </si>
  <si>
    <t>02-2286-8873</t>
  </si>
  <si>
    <t>서울특별시 중구 동호로15길 31 B동 (신당동,종하빌딩)</t>
  </si>
  <si>
    <t>https://rnr.surveybox.kr/?pid=S16269h8ufyh&amp;grpid=list&amp;resid=34&amp;fwid=S16269h8ufyhz56yr</t>
  </si>
  <si>
    <t>사조원(주)</t>
  </si>
  <si>
    <t>사조원</t>
  </si>
  <si>
    <t>김현영</t>
  </si>
  <si>
    <t>가금류, 육가공품</t>
  </si>
  <si>
    <t>061-330-4572</t>
  </si>
  <si>
    <t>전라북도 김제시 금산면 구성6길 122 (용산리)</t>
  </si>
  <si>
    <t>구내식당</t>
  </si>
  <si>
    <t>https://rnr.surveybox.kr/?pid=S16269h8ufyh&amp;grpid=list&amp;resid=12169&amp;fwid=S16269h8ufyhz56yr</t>
  </si>
  <si>
    <t>아라마크(주)</t>
  </si>
  <si>
    <t>아라마크</t>
  </si>
  <si>
    <t>폴시저,양인규</t>
  </si>
  <si>
    <t>대한민국과 한반도 영토내에서 단체급식 전문 위탁경영사업</t>
  </si>
  <si>
    <t>02-3278-8000</t>
  </si>
  <si>
    <t>서울 마포구 마포대로 137 8층 (공덕동)</t>
  </si>
  <si>
    <t>https://rnr.surveybox.kr/?pid=S16269h8ufyh&amp;grpid=list&amp;resid=12170&amp;fwid=S16269h8ufyhz56yr</t>
  </si>
  <si>
    <t>삼성웰스토리(주)</t>
  </si>
  <si>
    <t>삼성웰스토리</t>
  </si>
  <si>
    <t>정해린</t>
  </si>
  <si>
    <t>단체급식, 식자재유통</t>
  </si>
  <si>
    <t>031-5171-1563</t>
  </si>
  <si>
    <t>경기도 성남시 분당구 구미로 8 (구미동,엠타워)</t>
  </si>
  <si>
    <t>구지은</t>
  </si>
  <si>
    <t>김순희</t>
  </si>
  <si>
    <t>위탁급식</t>
  </si>
  <si>
    <t>https://rnr.surveybox.kr/?pid=S16269h8ufyh&amp;grpid=list&amp;resid=12176&amp;fwid=S16269h8ufyhz56yr</t>
  </si>
  <si>
    <t>제이제이케터링(주)</t>
  </si>
  <si>
    <t>제이제이케터링</t>
  </si>
  <si>
    <t>이봉우</t>
  </si>
  <si>
    <t>직단급식위탁경영</t>
  </si>
  <si>
    <t>02-518-0855</t>
  </si>
  <si>
    <t>서울특별시 서초구 서초중앙로29길 26 2층 (반포동,낙강빌딩)</t>
  </si>
  <si>
    <t>jjhr@jjfs.co.kr</t>
  </si>
  <si>
    <t>https://rnr.surveybox.kr/?pid=S16269h8ufyh&amp;grpid=list&amp;resid=12177&amp;fwid=S16269h8ufyhz56yr</t>
  </si>
  <si>
    <t>(주)풀무원푸드앤컬처</t>
  </si>
  <si>
    <t>풀무원푸드앤컬처</t>
  </si>
  <si>
    <t>단체급식 및 컨세션 사업, 고속도로 휴게소 운영업</t>
  </si>
  <si>
    <t>02-3400-7500</t>
  </si>
  <si>
    <t>서울 송파구 송파대로34길 29 (송파동)</t>
  </si>
  <si>
    <t>https://rnr.surveybox.kr/?pid=S16269h8ufyh&amp;grpid=list&amp;resid=12178&amp;fwid=S16269h8ufyhz56yr</t>
  </si>
  <si>
    <t>(주)후니드</t>
  </si>
  <si>
    <t>후니드</t>
  </si>
  <si>
    <t>손병재,김진무</t>
  </si>
  <si>
    <t>02-3434-8000</t>
  </si>
  <si>
    <t>서울특별시 송파구 중대로 132 (가락동)</t>
  </si>
  <si>
    <t>https://rnr.surveybox.kr/?pid=S16269h8ufyh&amp;grpid=list&amp;resid=12179&amp;fwid=S16269h8ufyhz56yr</t>
  </si>
  <si>
    <t>(주)엘에스씨푸드</t>
  </si>
  <si>
    <t>엘에스씨푸드</t>
  </si>
  <si>
    <t>곽한민,정기옥</t>
  </si>
  <si>
    <t>02-3392-0455</t>
  </si>
  <si>
    <t>서울 노원구 동일로 1021 501호 (공릉동,하이서울빌딩)</t>
  </si>
  <si>
    <t>6인사경리 안한다고함</t>
  </si>
  <si>
    <t>https://rnr.surveybox.kr/?pid=S16269h8ufyh&amp;grpid=list&amp;resid=12182&amp;fwid=S16269h8ufyhz56yr</t>
  </si>
  <si>
    <t>(주)한울에프앤에스</t>
  </si>
  <si>
    <t>한울에프앤에스</t>
  </si>
  <si>
    <t>백창기,김광호</t>
  </si>
  <si>
    <t>위탁급식 서비스 등</t>
  </si>
  <si>
    <t>042-931-3880</t>
  </si>
  <si>
    <t>대전 대덕구 덕암로 144 (상서동)</t>
  </si>
  <si>
    <t>hanulfs@hanul.com</t>
  </si>
  <si>
    <t>070-7700-5462</t>
  </si>
  <si>
    <t>https://rnr.surveybox.kr/?pid=S16269h8ufyh&amp;grpid=list&amp;resid=12187&amp;fwid=S16269h8ufyhz56yr</t>
  </si>
  <si>
    <t>(주)아이비푸드</t>
  </si>
  <si>
    <t>아이비푸드</t>
  </si>
  <si>
    <t>반용호</t>
  </si>
  <si>
    <t>구내식당, 위탁급식</t>
  </si>
  <si>
    <t>053-427-8994</t>
  </si>
  <si>
    <t>대구광역시 북구 유통단지로 130 (산격동)</t>
  </si>
  <si>
    <t>https://rnr.surveybox.kr/?pid=S16269h8ufyh&amp;grpid=list&amp;resid=12190&amp;fwid=S16269h8ufyhz56yr</t>
  </si>
  <si>
    <t>(주)가온에프앤에스</t>
  </si>
  <si>
    <t>가온에프앤에스</t>
  </si>
  <si>
    <t>김주홍</t>
  </si>
  <si>
    <t>단체 위탁급식</t>
  </si>
  <si>
    <t>042-719-1115</t>
  </si>
  <si>
    <t>대전광역시 유성구 유성대로 1180 2층,3층 (신성동,가온빌딩)</t>
  </si>
  <si>
    <t>1경영지원</t>
  </si>
  <si>
    <t>https://rnr.surveybox.kr/?pid=S16269h8ufyh&amp;grpid=list&amp;resid=12192&amp;fwid=S16269h8ufyhz56yr</t>
  </si>
  <si>
    <t>(주)현대그린푸드</t>
  </si>
  <si>
    <t>현대그린푸드</t>
  </si>
  <si>
    <t>박홍진</t>
  </si>
  <si>
    <t>급식, 식자재 외</t>
  </si>
  <si>
    <t>031-525-2056</t>
  </si>
  <si>
    <t>경기도 용인시 수지구 문인로 30 (동천동)</t>
  </si>
  <si>
    <t>jay556@hyundaigreenfood.com</t>
  </si>
  <si>
    <t>자금팀연결</t>
  </si>
  <si>
    <t>박도영</t>
  </si>
  <si>
    <t>https://rnr.surveybox.kr/?pid=S16269h8ufyh&amp;grpid=list&amp;resid=12199&amp;fwid=S16269h8ufyhz56yr</t>
  </si>
  <si>
    <t>투썸플레이스(주)</t>
  </si>
  <si>
    <t>투썸플레이스</t>
  </si>
  <si>
    <t>휴게음식점</t>
  </si>
  <si>
    <t>02-2058-6700</t>
  </si>
  <si>
    <t>서울 중구 을지로 170 8층 (을지로4가,을지로트윈타워)</t>
  </si>
  <si>
    <t>helpmaster@twosome.co.kr</t>
  </si>
  <si>
    <t>https://rnr.surveybox.kr/?pid=S16269h8ufyh&amp;grpid=list&amp;resid=12201&amp;fwid=S16269h8ufyhz56yr</t>
  </si>
  <si>
    <t>(주)지에프에프지</t>
  </si>
  <si>
    <t>지에프에프지</t>
  </si>
  <si>
    <t>이준범</t>
  </si>
  <si>
    <t>도너츠 등 디저트류</t>
  </si>
  <si>
    <t>010-9944-4334</t>
  </si>
  <si>
    <t>서울특별시 강남구 도산대로53길 15 (신사동)</t>
  </si>
  <si>
    <t>빵,과자 제조 및 판매업</t>
  </si>
  <si>
    <t>032-525-0045</t>
  </si>
  <si>
    <t>https://rnr.surveybox.kr/?pid=S16269h8ufyh&amp;grpid=list&amp;resid=12204&amp;fwid=S16269h8ufyhz56yr</t>
  </si>
  <si>
    <t>(주)비케이알</t>
  </si>
  <si>
    <t>비케이알</t>
  </si>
  <si>
    <t>이동형</t>
  </si>
  <si>
    <t>음식점, 식자재 외</t>
  </si>
  <si>
    <t>02-6331-8282</t>
  </si>
  <si>
    <t>서울특별시 종로구 삼봉로 71 4층, 5층 (수송동,지타워)</t>
  </si>
  <si>
    <t xml:space="preserve">4인사채용 </t>
  </si>
  <si>
    <t>https://rnr.surveybox.kr/?pid=S16269h8ufyh&amp;grpid=list&amp;resid=12205&amp;fwid=S16269h8ufyhz56yr</t>
  </si>
  <si>
    <t>롯데지알에스(주)</t>
  </si>
  <si>
    <t>롯데지알에스</t>
  </si>
  <si>
    <t>차우철</t>
  </si>
  <si>
    <t>패스트푸드, 음식점, 프렌차이즈</t>
  </si>
  <si>
    <t>02-709-6849</t>
  </si>
  <si>
    <t>서울특별시 금천구 벚꽃로 104 (독산동)</t>
  </si>
  <si>
    <t>담당자확인이어려움</t>
  </si>
  <si>
    <t>https://rnr.surveybox.kr/?pid=S16269h8ufyh&amp;grpid=list&amp;resid=12207&amp;fwid=S16269h8ufyhz56yr</t>
  </si>
  <si>
    <t>청오디피케이(주)</t>
  </si>
  <si>
    <t>청오디피케이</t>
  </si>
  <si>
    <t>오광현,김영훈</t>
  </si>
  <si>
    <t>02-6954-3061</t>
  </si>
  <si>
    <t>서울특별시 강남구 역삼로25길 35 (역삼동)</t>
  </si>
  <si>
    <t>김선주</t>
  </si>
  <si>
    <t>https://rnr.surveybox.kr/?pid=S16269h8ufyh&amp;grpid=list&amp;resid=12211&amp;fwid=S16269h8ufyhz56yr</t>
  </si>
  <si>
    <t>(주)케이에프씨코리아</t>
  </si>
  <si>
    <t>케이에프씨코리아</t>
  </si>
  <si>
    <t>신호상</t>
  </si>
  <si>
    <t>음식점,식음료품 접객,조리판매 및 기타 서비스업</t>
  </si>
  <si>
    <t>02-3670-8383</t>
  </si>
  <si>
    <t>서울특별시 송파구 올림픽로 299 2층 (신천동,대한제당빌딩)</t>
  </si>
  <si>
    <t>기타음식점업（간이음식점）편의방</t>
  </si>
  <si>
    <t>경기도 성남시 분당구 야탑로81번길 10 7층 710호 (야탑동,아미고타워)</t>
  </si>
  <si>
    <t>https://rnr.surveybox.kr/?pid=S16269h8ufyh&amp;grpid=list&amp;resid=12227&amp;fwid=S16269h8ufyhz56yr</t>
  </si>
  <si>
    <t>대보유통(주)</t>
  </si>
  <si>
    <t>대보유통</t>
  </si>
  <si>
    <t>김진경</t>
  </si>
  <si>
    <t>고속도로 휴게소 운영</t>
  </si>
  <si>
    <t>02-3016-9100</t>
  </si>
  <si>
    <t>경기 화성시 팔탄면 서해안고속도로 302 1층 (화성(상)휴게소) (덕천리)</t>
  </si>
  <si>
    <t>https://rnr.surveybox.kr/?pid=S16269h8ufyh&amp;grpid=list&amp;resid=12228&amp;fwid=S16269h8ufyhz56yr</t>
  </si>
  <si>
    <t>하이디라오코리아(유)</t>
  </si>
  <si>
    <t>하이디라오코리아</t>
  </si>
  <si>
    <t>슈핑</t>
  </si>
  <si>
    <t>식당의 운영</t>
  </si>
  <si>
    <t>02-6361-8262</t>
  </si>
  <si>
    <t>서울 영등포구 경인로 870 2층 (영등포동1가,제이앤에스빌딩)</t>
  </si>
  <si>
    <t>https://rnr.surveybox.kr/?pid=S16269h8ufyh&amp;grpid=list&amp;resid=12231&amp;fwid=S16269h8ufyhz56yr</t>
  </si>
  <si>
    <t>(주)갓텐코리아</t>
  </si>
  <si>
    <t>갓텐코리아</t>
  </si>
  <si>
    <t>제성수</t>
  </si>
  <si>
    <t>일식</t>
  </si>
  <si>
    <t>경기도 하남시 산곡동로86번길 8-1 2호 (하산곡동)</t>
  </si>
  <si>
    <t>1재무</t>
  </si>
  <si>
    <t>https://rnr.surveybox.kr/?pid=S16269h8ufyh&amp;grpid=list&amp;resid=12235&amp;fwid=S16269h8ufyhz56yr</t>
  </si>
  <si>
    <t>(주)슬로우라이프</t>
  </si>
  <si>
    <t>슬로우라이프</t>
  </si>
  <si>
    <t>일반음식점 써비스</t>
  </si>
  <si>
    <t>02-565-8285</t>
  </si>
  <si>
    <t>서울특별시 중구 칠패로 27 C동 919호 (순화동,순화동더샵)</t>
  </si>
  <si>
    <t>slsportsks@naver.com</t>
  </si>
  <si>
    <t>https://rnr.surveybox.kr/?pid=S16269h8ufyh&amp;grpid=list&amp;resid=12245&amp;fwid=S16269h8ufyhz56yr</t>
  </si>
  <si>
    <t>(주)공차코리아</t>
  </si>
  <si>
    <t>공차코리아</t>
  </si>
  <si>
    <t>박재홍,조준흠</t>
  </si>
  <si>
    <t>음료 프랜차이즈</t>
  </si>
  <si>
    <t>02-779-7758</t>
  </si>
  <si>
    <t>서울 종로구 종로 47 (공평동,한국스탠다드차타드은행빌딩)</t>
  </si>
  <si>
    <t>ars에서 담당자를 찾을수없음</t>
  </si>
  <si>
    <t>https://rnr.surveybox.kr/?pid=S16269h8ufyh&amp;grpid=list&amp;resid=12246&amp;fwid=S16269h8ufyhz56yr</t>
  </si>
  <si>
    <t>(주)커피빈코리아</t>
  </si>
  <si>
    <t>커피빈코리아</t>
  </si>
  <si>
    <t>감종철</t>
  </si>
  <si>
    <t>커피, 티, 빵 외</t>
  </si>
  <si>
    <t>02-1577-4708</t>
  </si>
  <si>
    <t>서울특별시 강남구 봉은사로99길 7 (삼성동)</t>
  </si>
  <si>
    <t>https://rnr.surveybox.kr/?pid=S16269h8ufyh&amp;grpid=list&amp;resid=12248&amp;fwid=S16269h8ufyhz56yr</t>
  </si>
  <si>
    <t>(주)케이지할리스에프앤비</t>
  </si>
  <si>
    <t>케이지할리스에프앤비</t>
  </si>
  <si>
    <t>음료 및 디저트류</t>
  </si>
  <si>
    <t>02-2188-7137</t>
  </si>
  <si>
    <t>서울특별시 중구 통일로 92 9층 (순화동,케이지타워)</t>
  </si>
  <si>
    <t>https://rnr.surveybox.kr/?pid=S16269h8ufyh&amp;grpid=list&amp;resid=12251&amp;fwid=S16269h8ufyhz56yr</t>
  </si>
  <si>
    <t>엠즈씨드(주)</t>
  </si>
  <si>
    <t>엠즈씨드</t>
  </si>
  <si>
    <t>김용철</t>
  </si>
  <si>
    <t>커피</t>
  </si>
  <si>
    <t>02-2056-3005</t>
  </si>
  <si>
    <t>서울특별시 강남구 도산대로75길 20 (청담동)</t>
  </si>
  <si>
    <t>https://rnr.surveybox.kr/?pid=S16269h8ufyh&amp;grpid=list&amp;resid=12252&amp;fwid=S16269h8ufyhz56yr</t>
  </si>
  <si>
    <t>(주)보나비</t>
  </si>
  <si>
    <t>보나비</t>
  </si>
  <si>
    <t>이종민,이장열</t>
  </si>
  <si>
    <t>02-2155-5777</t>
  </si>
  <si>
    <t>서울 강남구 테헤란로28길 32 (역삼동)</t>
  </si>
  <si>
    <t>ssh@bonavie.co.kr</t>
  </si>
  <si>
    <t>재무팀5799</t>
  </si>
  <si>
    <t>도서출판 제조</t>
  </si>
  <si>
    <t>https://rnr.surveybox.kr/?pid=S16269h8ufyh&amp;grpid=list&amp;resid=12255&amp;fwid=S16269h8ufyhz56yr</t>
  </si>
  <si>
    <t>(주)웅진북센</t>
  </si>
  <si>
    <t>웅진북센</t>
  </si>
  <si>
    <t>출판물(도서,잡지,전자출판물) 도매, 물류대행/3PL물류 외</t>
  </si>
  <si>
    <t>031-955-6647</t>
  </si>
  <si>
    <t>경기 파주시 문발로 77 (문발동,파주출판문화정보산업단지)</t>
  </si>
  <si>
    <t>sarah8084@wjbooxen.com</t>
  </si>
  <si>
    <t>https://rnr.surveybox.kr/?pid=S16269h8ufyh&amp;grpid=list&amp;resid=12258&amp;fwid=S16269h8ufyhz56yr</t>
  </si>
  <si>
    <t>(주)비상교육</t>
  </si>
  <si>
    <t>비상교육</t>
  </si>
  <si>
    <t>양태회</t>
  </si>
  <si>
    <t>교과서, 학습지</t>
  </si>
  <si>
    <t>02-6970-6045</t>
  </si>
  <si>
    <t>서울 구로구 디지털로33길 48 19층 (구로동,대륭포스트7차)</t>
  </si>
  <si>
    <t>leesy11@visang.com</t>
  </si>
  <si>
    <t>https://rnr.surveybox.kr/?pid=S16269h8ufyh&amp;grpid=list&amp;resid=12259&amp;fwid=S16269h8ufyhz56yr</t>
  </si>
  <si>
    <t>미래엔</t>
  </si>
  <si>
    <t>신광수</t>
  </si>
  <si>
    <t>교과서, 교육출판 외</t>
  </si>
  <si>
    <t>02-3475-3812</t>
  </si>
  <si>
    <t>서울 서초구 신반포로 321 (잠원동)</t>
  </si>
  <si>
    <t>https://rnr.surveybox.kr/?pid=S16269h8ufyh&amp;grpid=list&amp;resid=12261&amp;fwid=S16269h8ufyhz56yr</t>
  </si>
  <si>
    <t>(주)와이비엠</t>
  </si>
  <si>
    <t>와이비엠</t>
  </si>
  <si>
    <t>정용환,허문호</t>
  </si>
  <si>
    <t>도서출판업</t>
  </si>
  <si>
    <t>02-2000-0509</t>
  </si>
  <si>
    <t>서울 종로구 종로 104 (종로2가)</t>
  </si>
  <si>
    <t>교환업무를하는 곳이라고함</t>
  </si>
  <si>
    <t>https://rnr.surveybox.kr/?pid=S16269h8ufyh&amp;grpid=list&amp;resid=12262&amp;fwid=S16269h8ufyhz56yr</t>
  </si>
  <si>
    <t>(주)교원프라퍼티</t>
  </si>
  <si>
    <t>교원프라퍼티</t>
  </si>
  <si>
    <t>장평순</t>
  </si>
  <si>
    <t>도서출판 제조업</t>
  </si>
  <si>
    <t>서울 중구 을지로 51 (을지로2가)</t>
  </si>
  <si>
    <t>https://rnr.surveybox.kr/?pid=S16269h8ufyh&amp;grpid=list&amp;resid=12263&amp;fwid=S16269h8ufyhz56yr</t>
  </si>
  <si>
    <t>동아출판(주)</t>
  </si>
  <si>
    <t>동아출판</t>
  </si>
  <si>
    <t>이욱상</t>
  </si>
  <si>
    <t>출판, 영상, 방송통신 및 정보서비스업</t>
  </si>
  <si>
    <t>02-2229-7303</t>
  </si>
  <si>
    <t>서울특별시 영등포구 은행로 30 (여의도동)</t>
  </si>
  <si>
    <t>https://rnr.surveybox.kr/?pid=S16269h8ufyh&amp;grpid=list&amp;resid=12264&amp;fwid=S16269h8ufyhz56yr</t>
  </si>
  <si>
    <t>(주)금성출판사</t>
  </si>
  <si>
    <t>금성출판사</t>
  </si>
  <si>
    <t>김무상</t>
  </si>
  <si>
    <t>교과서 및 학습서적</t>
  </si>
  <si>
    <t>02-2077-8952</t>
  </si>
  <si>
    <t>서울특별시 마포구 만리재옛길 23 (공덕동)</t>
  </si>
  <si>
    <t>https://rnr.surveybox.kr/?pid=S16269h8ufyh&amp;grpid=list&amp;resid=12269&amp;fwid=S16269h8ufyhz56yr</t>
  </si>
  <si>
    <t>(주)천재교육</t>
  </si>
  <si>
    <t>천재교육</t>
  </si>
  <si>
    <t>강희철,최정민</t>
  </si>
  <si>
    <t>교과서, 학습교재, 온라인교육 서비스 외</t>
  </si>
  <si>
    <t>02-3282-1600</t>
  </si>
  <si>
    <t>https://rnr.surveybox.kr/?pid=S16269h8ufyh&amp;grpid=list&amp;resid=12270&amp;fwid=S16269h8ufyhz56yr</t>
  </si>
  <si>
    <t>(주)천재교과서</t>
  </si>
  <si>
    <t>천재교과서</t>
  </si>
  <si>
    <t>박정과,임형진,최돈용</t>
  </si>
  <si>
    <t>교과서, 참고서, 이러닝 외</t>
  </si>
  <si>
    <t>02-3282-7553</t>
  </si>
  <si>
    <t>서울특별시 금천구 가산디지털1로 16 11층, 18층, 19층,20층 (가산동,가산에스케이브이원에이피타워)</t>
  </si>
  <si>
    <t>https://rnr.surveybox.kr/?pid=S16269h8ufyh&amp;grpid=list&amp;resid=12276&amp;fwid=S16269h8ufyhz56yr</t>
  </si>
  <si>
    <t>(주)재능교육</t>
  </si>
  <si>
    <t>재능교육</t>
  </si>
  <si>
    <t>교육출판 문화사업</t>
  </si>
  <si>
    <t>서울특별시 동대문구 하정로 40-12 (신설동)</t>
  </si>
  <si>
    <t>고객센터에서 확인안됨</t>
  </si>
  <si>
    <t>일반서적출판, 교과서출판</t>
  </si>
  <si>
    <t>https://rnr.surveybox.kr/?pid=S16269h8ufyh&amp;grpid=list&amp;resid=12295&amp;fwid=S16269h8ufyhz56yr</t>
  </si>
  <si>
    <t>엔이능률</t>
  </si>
  <si>
    <t>주민홍</t>
  </si>
  <si>
    <t>도서출판 및 판매업</t>
  </si>
  <si>
    <t>02-2014-7114</t>
  </si>
  <si>
    <t>서울 마포구 월드컵북로 396 10층 (상암동,누리꿈스퀘어)</t>
  </si>
  <si>
    <t>ne114@neungyule.com</t>
  </si>
  <si>
    <t>ARS부재 / 내선6(기타)&gt;3(기타)</t>
  </si>
  <si>
    <t>박영일</t>
  </si>
  <si>
    <t>서적 출판업</t>
  </si>
  <si>
    <t>정규도</t>
  </si>
  <si>
    <t>잡지 및 정기간행물 발행업</t>
  </si>
  <si>
    <t>https://rnr.surveybox.kr/?pid=S16269h8ufyh&amp;grpid=list&amp;resid=12327&amp;fwid=S16269h8ufyhz56yr</t>
  </si>
  <si>
    <t>(주)머니투데이</t>
  </si>
  <si>
    <t>머니투데이</t>
  </si>
  <si>
    <t>정희경</t>
  </si>
  <si>
    <t>신문,출판,통신판매,인터넷신문,광고</t>
  </si>
  <si>
    <t>02-724-7751</t>
  </si>
  <si>
    <t>서울특별시 종로구 청계천로 11 (서린동,청계한국빌딩)</t>
  </si>
  <si>
    <t>bingzhen0196@mt.co.kr</t>
  </si>
  <si>
    <t>https://rnr.surveybox.kr/?pid=S16269h8ufyh&amp;grpid=list&amp;resid=5008&amp;fwid=S16269h8ufyhz56yr</t>
  </si>
  <si>
    <t>비테스코테크놀로지스코리아(유)</t>
  </si>
  <si>
    <t>비테스코테크놀로지스코리아</t>
  </si>
  <si>
    <t>031-645-4794</t>
  </si>
  <si>
    <t>경기 이천시 사음로 45-29 1층 (사음동)</t>
  </si>
  <si>
    <t>본인은 모른다며 추후 재통화</t>
  </si>
  <si>
    <t>https://rnr.surveybox.kr/?pid=S16269h8ufyh&amp;grpid=list&amp;resid=12329&amp;fwid=S16269h8ufyhz56yr</t>
  </si>
  <si>
    <t>(주)동아일보사</t>
  </si>
  <si>
    <t>동아일보사</t>
  </si>
  <si>
    <t>김재호,임채청</t>
  </si>
  <si>
    <t>신문, 잡지 및 정기간행물 발행 외</t>
  </si>
  <si>
    <t>02-2020-0114</t>
  </si>
  <si>
    <t>서울 종로구 청계천로 1 (서린동,동아일보사)</t>
  </si>
  <si>
    <t>팩스가 아니면 안한다고함</t>
  </si>
  <si>
    <t>https://rnr.surveybox.kr/?pid=S16269h8ufyh&amp;grpid=list&amp;resid=12330&amp;fwid=S16269h8ufyhz56yr</t>
  </si>
  <si>
    <t>(주)연합뉴스</t>
  </si>
  <si>
    <t>연합뉴스</t>
  </si>
  <si>
    <t>성기홍</t>
  </si>
  <si>
    <t>뉴스통신</t>
  </si>
  <si>
    <t>02-398-3114</t>
  </si>
  <si>
    <t>서울특별시 종로구 율곡로2길 25 (수송동,연합뉴스빌딩)</t>
  </si>
  <si>
    <t>https://rnr.surveybox.kr/?pid=S16269h8ufyh&amp;grpid=list&amp;resid=12331&amp;fwid=S16269h8ufyhz56yr</t>
  </si>
  <si>
    <t>(주)헤럴드</t>
  </si>
  <si>
    <t>헤럴드</t>
  </si>
  <si>
    <t>전창협</t>
  </si>
  <si>
    <t>신문발행 및 출판업, 부동산 임대업</t>
  </si>
  <si>
    <t>02-727-0073</t>
  </si>
  <si>
    <t>서울 용산구 후암로4길 10 (후암동)</t>
  </si>
  <si>
    <t>https://rnr.surveybox.kr/?pid=S16269h8ufyh&amp;grpid=list&amp;resid=12332&amp;fwid=S16269h8ufyhz56yr</t>
  </si>
  <si>
    <t>(주)서울신문사</t>
  </si>
  <si>
    <t>서울신문사</t>
  </si>
  <si>
    <t>신문 발행업</t>
  </si>
  <si>
    <t>02-2000-9000</t>
  </si>
  <si>
    <t>chdan9621@seoul.co.kr</t>
  </si>
  <si>
    <t>내선3(부서안내)&gt;3(경영본부)</t>
  </si>
  <si>
    <t>https://rnr.surveybox.kr/?pid=S16269h8ufyh&amp;grpid=list&amp;resid=12333&amp;fwid=S16269h8ufyhz56yr</t>
  </si>
  <si>
    <t>(주)조선일보사</t>
  </si>
  <si>
    <t>조선일보사</t>
  </si>
  <si>
    <t>방상훈,홍준호</t>
  </si>
  <si>
    <t>신문발행업</t>
  </si>
  <si>
    <t>031-380-1160</t>
  </si>
  <si>
    <t>서울특별시 중구 세종대로21길 30 (태평로1가)</t>
  </si>
  <si>
    <t>https://rnr.surveybox.kr/?pid=S16269h8ufyh&amp;grpid=list&amp;resid=12337&amp;fwid=S16269h8ufyhz56yr</t>
  </si>
  <si>
    <t>국민일보(주)</t>
  </si>
  <si>
    <t>국민일보</t>
  </si>
  <si>
    <t>변재운</t>
  </si>
  <si>
    <t>신문 도서잡지 발행 및 판매, 외부간행물 인쇄업, 선교사업</t>
  </si>
  <si>
    <t>02-781-9114</t>
  </si>
  <si>
    <t>서울특별시 영등포구 여의공원로 101 (여의도동)</t>
  </si>
  <si>
    <t>g6119t@kmib.co.kr</t>
  </si>
  <si>
    <t>https://rnr.surveybox.kr/?pid=S16269h8ufyh&amp;grpid=list&amp;resid=12338&amp;fwid=S16269h8ufyhz56yr</t>
  </si>
  <si>
    <t>한겨레신문(주)</t>
  </si>
  <si>
    <t>한겨레신문</t>
  </si>
  <si>
    <t>최우성</t>
  </si>
  <si>
    <t>신문, 잡지 발행</t>
  </si>
  <si>
    <t>02-710-0220</t>
  </si>
  <si>
    <t>서울 마포구 효창목길 6 (공덕동,한겨레신문사)</t>
  </si>
  <si>
    <t>rozha@hani.co.kr</t>
  </si>
  <si>
    <t>신문의 발행 및 판매업</t>
  </si>
  <si>
    <t>02-799-9256</t>
  </si>
  <si>
    <t>신문의 발행 및 판매</t>
  </si>
  <si>
    <t>https://rnr.surveybox.kr/?pid=S16269h8ufyh&amp;grpid=list&amp;resid=12343&amp;fwid=S16269h8ufyhz56yr</t>
  </si>
  <si>
    <t>(주)중앙일보</t>
  </si>
  <si>
    <t>중앙일보</t>
  </si>
  <si>
    <t>02-751-9114</t>
  </si>
  <si>
    <t>서울특별시 마포구 상암산로 48-6 (상암동,중앙일보빌딩)</t>
  </si>
  <si>
    <t>yoon.sanga@joongang.co.kr</t>
  </si>
  <si>
    <t>https://rnr.surveybox.kr/?pid=S16269h8ufyh&amp;grpid=list&amp;resid=12344&amp;fwid=S16269h8ufyhz56yr</t>
  </si>
  <si>
    <t>(주)한국경제신문</t>
  </si>
  <si>
    <t>한국경제신문</t>
  </si>
  <si>
    <t>02-360-4736</t>
  </si>
  <si>
    <t>서울 중구 청파로 463 (중림동,한국경제신문사빌딩)</t>
  </si>
  <si>
    <t>ge5248@hankyung.com</t>
  </si>
  <si>
    <t>https://rnr.surveybox.kr/?pid=S16269h8ufyh&amp;grpid=list&amp;resid=23836&amp;fwid=S16269h8ufyhz56yr</t>
  </si>
  <si>
    <t>부산도시공사</t>
  </si>
  <si>
    <t>김용학</t>
  </si>
  <si>
    <t>주택 및 일반건축물의 취득,개발,분양,임대 및 관린사업</t>
  </si>
  <si>
    <t>051-810-1200</t>
  </si>
  <si>
    <t>부산광역시 부산진구 신천대로 156 (부전동)</t>
  </si>
  <si>
    <t>bk4234@bmc.busan.kr</t>
  </si>
  <si>
    <t>https://rnr.surveybox.kr/?pid=S16269h8ufyh&amp;grpid=list&amp;resid=12352&amp;fwid=S16269h8ufyhz56yr</t>
  </si>
  <si>
    <t>(주)매일경제신문사</t>
  </si>
  <si>
    <t>매일경제신문사</t>
  </si>
  <si>
    <t>장대환,장승준,서양원</t>
  </si>
  <si>
    <t>인쇄제본</t>
  </si>
  <si>
    <t>02-2000-2114</t>
  </si>
  <si>
    <t>서울특별시 중구 퇴계로 190 (필동1가)</t>
  </si>
  <si>
    <t>mkmaster@mk.co.kr</t>
  </si>
  <si>
    <t>https://rnr.surveybox.kr/?pid=S16269h8ufyh&amp;grpid=list&amp;resid=12353&amp;fwid=S16269h8ufyhz56yr</t>
  </si>
  <si>
    <t>(주)서울경제신문</t>
  </si>
  <si>
    <t>서울경제신문</t>
  </si>
  <si>
    <t>장재민,전성환,손동영</t>
  </si>
  <si>
    <t>신문,광고</t>
  </si>
  <si>
    <t>02-724-8600</t>
  </si>
  <si>
    <t>서울특별시 종로구 율곡로 6 비동 14층,15층,16층 (중학동,트윈트리빌딩)</t>
  </si>
  <si>
    <t>insa@sedaily.com</t>
  </si>
  <si>
    <t>대구 중구 서성로 20 (계산동2가)</t>
  </si>
  <si>
    <t>남길우</t>
  </si>
  <si>
    <t>이동한</t>
  </si>
  <si>
    <t>https://rnr.surveybox.kr/?pid=S16269h8ufyh&amp;grpid=list&amp;resid=12370&amp;fwid=S16269h8ufyhz56yr</t>
  </si>
  <si>
    <t>(주)미디어윌</t>
  </si>
  <si>
    <t>미디어윌</t>
  </si>
  <si>
    <t>주원석,장영보</t>
  </si>
  <si>
    <t>신문, 잡지 발간업</t>
  </si>
  <si>
    <t>032-684-4121</t>
  </si>
  <si>
    <t>경기도 부천시 신흥로 167 3층 (중동,신영빌딩)</t>
  </si>
  <si>
    <t>https://rnr.surveybox.kr/?pid=S16269h8ufyh&amp;grpid=list&amp;resid=12373&amp;fwid=S16269h8ufyhz56yr</t>
  </si>
  <si>
    <t>(주)아이스크림에듀</t>
  </si>
  <si>
    <t>아이스크림에듀</t>
  </si>
  <si>
    <t>이윤석</t>
  </si>
  <si>
    <t>디지털컨텐츠 개발 및 서비스업</t>
  </si>
  <si>
    <t>02-1544-0910</t>
  </si>
  <si>
    <t>서울특별시 강남구 테헤란로88길 15 (대치동)</t>
  </si>
  <si>
    <t>박정식</t>
  </si>
  <si>
    <t>https://rnr.surveybox.kr/?pid=S16269h8ufyh&amp;grpid=list&amp;resid=24296&amp;fwid=S16269h8ufyhz56yr</t>
  </si>
  <si>
    <t>부경대학교산학협력단</t>
  </si>
  <si>
    <t>오정환</t>
  </si>
  <si>
    <t>051-629-5200</t>
  </si>
  <si>
    <t>부산광역시 남구 신선로 365 (용당동,부경대학교)</t>
  </si>
  <si>
    <t>https://rnr.surveybox.kr/?pid=S16269h8ufyh&amp;grpid=list&amp;resid=12378&amp;fwid=S16269h8ufyhz56yr</t>
  </si>
  <si>
    <t>현대이지웰(주)</t>
  </si>
  <si>
    <t>현대이지웰</t>
  </si>
  <si>
    <t>장영순</t>
  </si>
  <si>
    <t>선택적 복지서비스</t>
  </si>
  <si>
    <t>02-2131-6000</t>
  </si>
  <si>
    <t>서울특별시 서대문구 충정로 23 8층 일부, 9, 10층 (충정로3가,풍산빌딩)</t>
  </si>
  <si>
    <t>eungoon@hyundaiezwel.com</t>
  </si>
  <si>
    <t>이홍재</t>
  </si>
  <si>
    <t>소프트웨어 개발 및 판매</t>
  </si>
  <si>
    <t>https://rnr.surveybox.kr/?pid=S16269h8ufyh&amp;grpid=list&amp;resid=12389&amp;fwid=S16269h8ufyhz56yr</t>
  </si>
  <si>
    <t>(주)넷마블에프앤씨</t>
  </si>
  <si>
    <t>넷마블에프앤씨</t>
  </si>
  <si>
    <t>서우원</t>
  </si>
  <si>
    <t>소프트웨어 개발 및 자문</t>
  </si>
  <si>
    <t>02-2271-7336</t>
  </si>
  <si>
    <t>김성윤</t>
  </si>
  <si>
    <t>https://rnr.surveybox.kr/?pid=S16269h8ufyh&amp;grpid=list&amp;resid=12391&amp;fwid=S16269h8ufyhz56yr</t>
  </si>
  <si>
    <t>(주)솔로몬텍</t>
  </si>
  <si>
    <t>솔로몬텍</t>
  </si>
  <si>
    <t>홍성진,홍지수</t>
  </si>
  <si>
    <t>02-508-6781</t>
  </si>
  <si>
    <t>서울특별시 영등포구 당산로37길 16 복합동 3층 (당산동4가,씨에스로직스복합시설)</t>
  </si>
  <si>
    <t>https://rnr.surveybox.kr/?pid=S16269h8ufyh&amp;grpid=list&amp;resid=12393&amp;fwid=S16269h8ufyhz56yr</t>
  </si>
  <si>
    <t>와이즈와이어즈(주)</t>
  </si>
  <si>
    <t>와이즈와이어즈</t>
  </si>
  <si>
    <t>신성우</t>
  </si>
  <si>
    <t>소프트웨어 개발 및 컨설팅</t>
  </si>
  <si>
    <t>02-6265-3044</t>
  </si>
  <si>
    <t>서울 성동구 성수일로 10 10층 (성수동1가,서울숲ITCT지식산업센터)</t>
  </si>
  <si>
    <t>https://rnr.surveybox.kr/?pid=S16269h8ufyh&amp;grpid=list&amp;resid=12394&amp;fwid=S16269h8ufyhz56yr</t>
  </si>
  <si>
    <t>정보와기술(주)</t>
  </si>
  <si>
    <t>정보와기술</t>
  </si>
  <si>
    <t>이충근</t>
  </si>
  <si>
    <t>02-2107-7030</t>
  </si>
  <si>
    <t>서울특별시 금천구 디지털로9길 68 제1801호 - 제1810호, 제비201호, 제1408호, 제1409호 (가산동,대륭포스)</t>
  </si>
  <si>
    <t>https://rnr.surveybox.kr/?pid=S16269h8ufyh&amp;grpid=list&amp;resid=12397&amp;fwid=S16269h8ufyhz56yr</t>
  </si>
  <si>
    <t>두나무(주)</t>
  </si>
  <si>
    <t>두나무</t>
  </si>
  <si>
    <t>컴퓨터설비자문및소프트웨어자문개발공급</t>
  </si>
  <si>
    <t>070-8230-3391</t>
  </si>
  <si>
    <t>서울 강남구 테헤란로4길 14 5층 (역삼동)</t>
  </si>
  <si>
    <t>daisy@dunamu.com</t>
  </si>
  <si>
    <t>신동준</t>
  </si>
  <si>
    <t>https://rnr.surveybox.kr/?pid=S16269h8ufyh&amp;grpid=list&amp;resid=12405&amp;fwid=S16269h8ufyhz56yr</t>
  </si>
  <si>
    <t>(주)위메이드</t>
  </si>
  <si>
    <t>위메이드</t>
  </si>
  <si>
    <t>장현국</t>
  </si>
  <si>
    <t>S/W, 디지털컨텐츠개발및공급</t>
  </si>
  <si>
    <t>02-3709-2000</t>
  </si>
  <si>
    <t>경기 성남시 분당구 대왕판교로644번길 49 코리아벤처타운업무시설 비블럭 (삼평동,위메이드타워)</t>
  </si>
  <si>
    <t>https://rnr.surveybox.kr/?pid=S16269h8ufyh&amp;grpid=list&amp;resid=12406&amp;fwid=S16269h8ufyhz56yr</t>
  </si>
  <si>
    <t>(주)와이즈넛</t>
  </si>
  <si>
    <t>와이즈넛</t>
  </si>
  <si>
    <t>강용성</t>
  </si>
  <si>
    <t>검색솔루션, 검색광고서비스, 빅데이터 분석, 챗봇</t>
  </si>
  <si>
    <t>02-3404-6100</t>
  </si>
  <si>
    <t>경기 성남시 분당구 대왕판교로644번길 49 5,6층 (삼평동,디티씨타워)</t>
  </si>
  <si>
    <t>김기배</t>
  </si>
  <si>
    <t>김철영</t>
  </si>
  <si>
    <t>https://rnr.surveybox.kr/?pid=S16269h8ufyh&amp;grpid=list&amp;resid=12416&amp;fwid=S16269h8ufyhz56yr</t>
  </si>
  <si>
    <t>(주)인카금융서비스</t>
  </si>
  <si>
    <t>인카금융서비스</t>
  </si>
  <si>
    <t>최병채</t>
  </si>
  <si>
    <t>소프트웨어자문, 개발및공급</t>
  </si>
  <si>
    <t>02-2192-8900</t>
  </si>
  <si>
    <t>서울특별시 성동구 아차산로 33 5,6층 (성수동1가,삼일빌딩)</t>
  </si>
  <si>
    <t>https://rnr.surveybox.kr/?pid=S16269h8ufyh&amp;grpid=list&amp;resid=12419&amp;fwid=S16269h8ufyhz56yr</t>
  </si>
  <si>
    <t>(주)이카운트</t>
  </si>
  <si>
    <t>이카운트</t>
  </si>
  <si>
    <t>김신래</t>
  </si>
  <si>
    <t>소프트웨어 개발공급업</t>
  </si>
  <si>
    <t>02-3452-0500</t>
  </si>
  <si>
    <t>서울 구로구 디지털로26길 61 603호 (구로동,에이스하이엔드타워2차)</t>
  </si>
  <si>
    <t>https://rnr.surveybox.kr/?pid=S16269h8ufyh&amp;grpid=list&amp;resid=12425&amp;fwid=S16269h8ufyhz56yr</t>
  </si>
  <si>
    <t>넷마블넥서스(주)</t>
  </si>
  <si>
    <t>넷마블넥서스</t>
  </si>
  <si>
    <t>김정민,배경태</t>
  </si>
  <si>
    <t>모바일소프트웨어 개발</t>
  </si>
  <si>
    <t>02-2271-7781</t>
  </si>
  <si>
    <t>김형식</t>
  </si>
  <si>
    <t>권용석</t>
  </si>
  <si>
    <t>소프트웨어 개발</t>
  </si>
  <si>
    <t>박태욱</t>
  </si>
  <si>
    <t>https://rnr.surveybox.kr/?pid=S16269h8ufyh&amp;grpid=list&amp;resid=12447&amp;fwid=S16269h8ufyhz56yr</t>
  </si>
  <si>
    <t>넥슨게임즈(주)</t>
  </si>
  <si>
    <t>넥슨게임즈</t>
  </si>
  <si>
    <t>온라인, 모바일게임 소프트웨어 개발</t>
  </si>
  <si>
    <t>02-6421-7772</t>
  </si>
  <si>
    <t>서울 강남구 남부순환로 2621 5층 (도곡동,에스앤아이강남빌딩)</t>
  </si>
  <si>
    <t>https://rnr.surveybox.kr/?pid=S16269h8ufyh&amp;grpid=list&amp;resid=12448&amp;fwid=S16269h8ufyhz56yr</t>
  </si>
  <si>
    <t>(주)그라비티</t>
  </si>
  <si>
    <t>그라비티</t>
  </si>
  <si>
    <t>PC온라인 및 모바일 게임</t>
  </si>
  <si>
    <t>02-2132-7000</t>
  </si>
  <si>
    <t>서울특별시 마포구 월드컵북로 396 15층 (상암동,누리꿈스퀘어연구개발타워)</t>
  </si>
  <si>
    <t>유태호</t>
  </si>
  <si>
    <t>게임소프트웨어 개발 및 공급업</t>
  </si>
  <si>
    <t>https://rnr.surveybox.kr/?pid=S16269h8ufyh&amp;grpid=list&amp;resid=12453&amp;fwid=S16269h8ufyhz56yr</t>
  </si>
  <si>
    <t>넷마블몬스터(주)</t>
  </si>
  <si>
    <t>넷마블몬스터</t>
  </si>
  <si>
    <t>김건</t>
  </si>
  <si>
    <t>멀티미디어 하드웨어 및 소프트웨어의 개발,제조,판매업</t>
  </si>
  <si>
    <t>02-549-4096</t>
  </si>
  <si>
    <t>게임 소프트웨어 개발 및 공급업</t>
  </si>
  <si>
    <t>https://rnr.surveybox.kr/?pid=S16269h8ufyh&amp;grpid=list&amp;resid=12455&amp;fwid=S16269h8ufyhz56yr</t>
  </si>
  <si>
    <t>넷마블(주)</t>
  </si>
  <si>
    <t>넷마블</t>
  </si>
  <si>
    <t>권영식,도기욱</t>
  </si>
  <si>
    <t>게임개발 자회사의 주식 보유 및 게임개발 자회사 관리사업</t>
  </si>
  <si>
    <t>서울 구로구 디지털로26길 38 지하3~지상2층, 지상7~39층 (구로동,지타워)</t>
  </si>
  <si>
    <t>김연준</t>
  </si>
  <si>
    <t>https://rnr.surveybox.kr/?pid=S16269h8ufyh&amp;grpid=list&amp;resid=12460&amp;fwid=S16269h8ufyhz56yr</t>
  </si>
  <si>
    <t>넷마블네오(주)</t>
  </si>
  <si>
    <t>넷마블네오</t>
  </si>
  <si>
    <t>권영식</t>
  </si>
  <si>
    <t>유, 무선 인터넷 관련사업</t>
  </si>
  <si>
    <t>02-2271-8603</t>
  </si>
  <si>
    <t>팩스 연락바람</t>
  </si>
  <si>
    <t>https://rnr.surveybox.kr/?pid=S16269h8ufyh&amp;grpid=list&amp;resid=12462&amp;fwid=S16269h8ufyhz56yr</t>
  </si>
  <si>
    <t>(주)조이시티</t>
  </si>
  <si>
    <t>조이시티</t>
  </si>
  <si>
    <t>조성원</t>
  </si>
  <si>
    <t>모바일,온라인 게임 소프트웨어 개발 및 공급업</t>
  </si>
  <si>
    <t>031-789-6500</t>
  </si>
  <si>
    <t>경기도 성남시 분당구 분당로 55 (서현동,분당퍼스트타워)</t>
  </si>
  <si>
    <t>https://rnr.surveybox.kr/?pid=S16269h8ufyh&amp;grpid=list&amp;resid=12465&amp;fwid=S16269h8ufyhz56yr</t>
  </si>
  <si>
    <t>(주)엑스엘게임즈</t>
  </si>
  <si>
    <t>엑스엘게임즈</t>
  </si>
  <si>
    <t>최관호</t>
  </si>
  <si>
    <t>온라인 게임소프트웨어의 개발 및 온라인서비스제공업</t>
  </si>
  <si>
    <t>031-789-3570</t>
  </si>
  <si>
    <t>경기 성남시 분당구 대왕판교로645번길 14 7층,8층 (삼평동,네오위즈판교타워)</t>
  </si>
  <si>
    <t>https://rnr.surveybox.kr/?pid=S16269h8ufyh&amp;grpid=list&amp;resid=12469&amp;fwid=S16269h8ufyhz56yr</t>
  </si>
  <si>
    <t>(주)펄어비스</t>
  </si>
  <si>
    <t>펄어비스</t>
  </si>
  <si>
    <t>허진영</t>
  </si>
  <si>
    <t>031-476-8583</t>
  </si>
  <si>
    <t>경기도 과천시 과천대로2길 48 (갈현동,펄어비스 홈 원)</t>
  </si>
  <si>
    <t>https://rnr.surveybox.kr/?pid=S16269h8ufyh&amp;grpid=list&amp;resid=12470&amp;fwid=S16269h8ufyhz56yr</t>
  </si>
  <si>
    <t>엔에이치엔(주)</t>
  </si>
  <si>
    <t>엔에이치엔</t>
  </si>
  <si>
    <t>전자금융업</t>
  </si>
  <si>
    <t>경기도 성남시 분당구 대왕판교로645번길 16 (삼평동)</t>
  </si>
  <si>
    <t>https://rnr.surveybox.kr/?pid=S16269h8ufyh&amp;grpid=list&amp;resid=12471&amp;fwid=S16269h8ufyhz56yr</t>
  </si>
  <si>
    <t>(주)카카오게임즈</t>
  </si>
  <si>
    <t>카카오게임즈</t>
  </si>
  <si>
    <t>조계현</t>
  </si>
  <si>
    <t>경기 성남시 분당구 판교역로 152 14층 (백현동,알파돔타워3)</t>
  </si>
  <si>
    <t>contact@kakaogames.com</t>
  </si>
  <si>
    <t>https://rnr.surveybox.kr/?pid=S16269h8ufyh&amp;grpid=list&amp;resid=12473&amp;fwid=S16269h8ufyhz56yr</t>
  </si>
  <si>
    <t>(주)네오플</t>
  </si>
  <si>
    <t>네오플</t>
  </si>
  <si>
    <t>윤명진</t>
  </si>
  <si>
    <t>소프트웨어 개발, 판매 및 서비스업</t>
  </si>
  <si>
    <t>064-903-1551</t>
  </si>
  <si>
    <t>제주 제주시 1100로 3198-13 (노형동)</t>
  </si>
  <si>
    <t>홈페이지에서 확인 바람/ 홈페이지에 메일이 없고 홈페이지에서 직접 접수하는 형식으로 되어있음</t>
  </si>
  <si>
    <t>https://rnr.surveybox.kr/?pid=S16269h8ufyh&amp;grpid=list&amp;resid=12474&amp;fwid=S16269h8ufyhz56yr</t>
  </si>
  <si>
    <t>(주)스마일게이트엔터테인먼트</t>
  </si>
  <si>
    <t>스마일게이트엔터테인먼트</t>
  </si>
  <si>
    <t>장인아,성준호</t>
  </si>
  <si>
    <t>031-600-8200</t>
  </si>
  <si>
    <t>경기도 성남시 분당구 판교역로 220 5층 (삼평동,쏠리드스페이스)</t>
  </si>
  <si>
    <t>https://rnr.surveybox.kr/?pid=S16269h8ufyh&amp;grpid=list&amp;resid=12478&amp;fwid=S16269h8ufyhz56yr</t>
  </si>
  <si>
    <t>(주)웹젠</t>
  </si>
  <si>
    <t>웹젠</t>
  </si>
  <si>
    <t>온라인 게임 개발업, 게임 소프트웨어 제작업</t>
  </si>
  <si>
    <t>031-627-6600</t>
  </si>
  <si>
    <t>경기도 성남시 분당구 판교로 242 B동 (삼평동,판교디지털센터)</t>
  </si>
  <si>
    <t>컴퓨터 및 통신기기를 이용한 정보자료처리 및 정보통신서비스업</t>
  </si>
  <si>
    <t>https://rnr.surveybox.kr/?pid=S16269h8ufyh&amp;grpid=list&amp;resid=12480&amp;fwid=S16269h8ufyhz56yr</t>
  </si>
  <si>
    <t>(주)더블유게임즈</t>
  </si>
  <si>
    <t>더블유게임즈</t>
  </si>
  <si>
    <t>김가람</t>
  </si>
  <si>
    <t>온라인 게임 개발 및 서비스</t>
  </si>
  <si>
    <t>02-563-2961</t>
  </si>
  <si>
    <t>서울 강남구 테헤란로 152 16층 (역삼동,강남파이낸스센터)</t>
  </si>
  <si>
    <t>김정훈</t>
  </si>
  <si>
    <t>https://rnr.surveybox.kr/?pid=S16269h8ufyh&amp;grpid=list&amp;resid=12486&amp;fwid=S16269h8ufyhz56yr</t>
  </si>
  <si>
    <t>아이지에스(주)</t>
  </si>
  <si>
    <t>아이지에스</t>
  </si>
  <si>
    <t>조일권</t>
  </si>
  <si>
    <t>소프트웨어의 개발, 제조, 자문, 유통 및 유지보수업</t>
  </si>
  <si>
    <t>02-2271-8800</t>
  </si>
  <si>
    <t>서울특별시 영등포구 문래로28길 25 6층 일부, 7층, 8층 일부 (문래동3가,엔타워)</t>
  </si>
  <si>
    <t>https://rnr.surveybox.kr/?pid=S16269h8ufyh&amp;grpid=list&amp;resid=12491&amp;fwid=S16269h8ufyhz56yr</t>
  </si>
  <si>
    <t>(주)스마일게이트알피지</t>
  </si>
  <si>
    <t>스마일게이트알피지</t>
  </si>
  <si>
    <t>지원길</t>
  </si>
  <si>
    <t>031-622-4516</t>
  </si>
  <si>
    <t>경기도 성남시 분당구 판교로 344 6,7층 (삼평동,스마일게이트캠퍼스)</t>
  </si>
  <si>
    <t>김영모</t>
  </si>
  <si>
    <t>김동성</t>
  </si>
  <si>
    <t>박재숙</t>
  </si>
  <si>
    <t>https://rnr.surveybox.kr/?pid=S16269h8ufyh&amp;grpid=list&amp;resid=12503&amp;fwid=S16269h8ufyhz56yr</t>
  </si>
  <si>
    <t>(주)컴투스</t>
  </si>
  <si>
    <t>컴투스</t>
  </si>
  <si>
    <t>이주환</t>
  </si>
  <si>
    <t>모바일게임 개발 및 공급</t>
  </si>
  <si>
    <t>02-6292-6000</t>
  </si>
  <si>
    <t>서울 금천구 가산디지털1로 131 에이동 (가산동)</t>
  </si>
  <si>
    <t>https://rnr.surveybox.kr/?pid=S16269h8ufyh&amp;grpid=list&amp;resid=12510&amp;fwid=S16269h8ufyhz56yr</t>
  </si>
  <si>
    <t>(주)슈퍼캣</t>
  </si>
  <si>
    <t>슈퍼캣</t>
  </si>
  <si>
    <t>김영을</t>
  </si>
  <si>
    <t>070-4322-5119</t>
  </si>
  <si>
    <t>경기도 성남시 분당구 분당로 55 13 (서현동,분당퍼스트타워)</t>
  </si>
  <si>
    <t>이영일</t>
  </si>
  <si>
    <t>https://rnr.surveybox.kr/?pid=S16269h8ufyh&amp;grpid=list&amp;resid=12515&amp;fwid=S16269h8ufyhz56yr</t>
  </si>
  <si>
    <t>(주)네오위즈</t>
  </si>
  <si>
    <t>네오위즈</t>
  </si>
  <si>
    <t>김승철,배태근</t>
  </si>
  <si>
    <t>컴퓨터설비자문업</t>
  </si>
  <si>
    <t>031-8023-6600</t>
  </si>
  <si>
    <t>경기 성남시 분당구 대왕판교로645번길 14 (삼평동,네오위즈판교타워)</t>
  </si>
  <si>
    <t>https://rnr.surveybox.kr/?pid=S16269h8ufyh&amp;grpid=list&amp;resid=12524&amp;fwid=S16269h8ufyhz56yr</t>
  </si>
  <si>
    <t>(주)엔픽셀</t>
  </si>
  <si>
    <t>엔픽셀</t>
  </si>
  <si>
    <t>배봉건,정현호</t>
  </si>
  <si>
    <t>게임 소프트웨어 제작업</t>
  </si>
  <si>
    <t>02-501-5757</t>
  </si>
  <si>
    <t>서울특별시 강남구 테헤란로 231 센터필드 웨스트타워 12-14층 (역삼동)</t>
  </si>
  <si>
    <t>business@npixel.co.kr</t>
  </si>
  <si>
    <t>https://rnr.surveybox.kr/?pid=S16269h8ufyh&amp;grpid=list&amp;resid=12530&amp;fwid=S16269h8ufyhz56yr</t>
  </si>
  <si>
    <t>트리노드(주)</t>
  </si>
  <si>
    <t>트리노드</t>
  </si>
  <si>
    <t>이미주</t>
  </si>
  <si>
    <t>051-747-1426</t>
  </si>
  <si>
    <t>부산광역시 해운대구 센텀2로 25 503호, 701호, 802호, 803호, 1302호, 15층 (우동,센텀드림월드)</t>
  </si>
  <si>
    <t>contact@treenod.com</t>
  </si>
  <si>
    <t>https://rnr.surveybox.kr/?pid=S16269h8ufyh&amp;grpid=list&amp;resid=12544&amp;fwid=S16269h8ufyhz56yr</t>
  </si>
  <si>
    <t>(주)이글루코퍼레이션</t>
  </si>
  <si>
    <t>이글루코퍼레이션</t>
  </si>
  <si>
    <t>이득춘</t>
  </si>
  <si>
    <t>통합보안관리 서비스 외</t>
  </si>
  <si>
    <t>02-3452-8814</t>
  </si>
  <si>
    <t>서울 송파구 정의로8길 7 (문정동,한스빌딩)</t>
  </si>
  <si>
    <t>https://rnr.surveybox.kr/?pid=S16269h8ufyh&amp;grpid=list&amp;resid=12550&amp;fwid=S16269h8ufyhz56yr</t>
  </si>
  <si>
    <t>(주)엑셈</t>
  </si>
  <si>
    <t>엑셈</t>
  </si>
  <si>
    <t>조종암</t>
  </si>
  <si>
    <t>시스템, 응용 소프트웨어 개발 외</t>
  </si>
  <si>
    <t>02-6203-6300</t>
  </si>
  <si>
    <t>서울특별시 강서구 마곡중앙8로5길 40 (주)엑셈 (마곡동)</t>
  </si>
  <si>
    <t>소프트웨어 개발, 유지보수</t>
  </si>
  <si>
    <t>https://rnr.surveybox.kr/?pid=S16269h8ufyh&amp;grpid=list&amp;resid=12558&amp;fwid=S16269h8ufyhz56yr</t>
  </si>
  <si>
    <t>알서포트(주)</t>
  </si>
  <si>
    <t>알서포트</t>
  </si>
  <si>
    <t>서형수</t>
  </si>
  <si>
    <t>원격지원 서비스</t>
  </si>
  <si>
    <t>070-7011-1333</t>
  </si>
  <si>
    <t>서울특별시 송파구 위례성대로 10 8층, 9층, 10층, 11층, 12층 (방이동,에스타워)</t>
  </si>
  <si>
    <t>강성철</t>
  </si>
  <si>
    <t>https://rnr.surveybox.kr/?pid=S16269h8ufyh&amp;grpid=list&amp;resid=22619&amp;fwid=S16269h8ufyhz56yr</t>
  </si>
  <si>
    <t>보테가베네타코리아(유)</t>
  </si>
  <si>
    <t>보테가베네타코리아</t>
  </si>
  <si>
    <t>김하정</t>
  </si>
  <si>
    <t>02-3438-7690</t>
  </si>
  <si>
    <t>서울특별시 강남구 도산대로 458 (청담동)</t>
  </si>
  <si>
    <t>박상호</t>
  </si>
  <si>
    <t>소프트웨어개발</t>
  </si>
  <si>
    <t>서울특별시 종로구 종로33길 15 (연지동,연강빌딩)</t>
  </si>
  <si>
    <t>이준희</t>
  </si>
  <si>
    <t>https://rnr.surveybox.kr/?pid=S16269h8ufyh&amp;grpid=list&amp;resid=12587&amp;fwid=S16269h8ufyhz56yr</t>
  </si>
  <si>
    <t>(주)윈스</t>
  </si>
  <si>
    <t>윈스</t>
  </si>
  <si>
    <t>김보연</t>
  </si>
  <si>
    <t>정보보안솔루션, 네트워크 보안 소프트웨어</t>
  </si>
  <si>
    <t>031-622-8611</t>
  </si>
  <si>
    <t>경기도 성남시 분당구 판교로228번길 15 (삼평동,판교세븐벤처밸리1)</t>
  </si>
  <si>
    <t>서울 종로구 창경궁로 120 12층 (인의동,종로플레이스)</t>
  </si>
  <si>
    <t>https://rnr.surveybox.kr/?pid=S16269h8ufyh&amp;grpid=list&amp;resid=21455&amp;fwid=S16269h8ufyhz56yr</t>
  </si>
  <si>
    <t>보그워너모빌리티코리아</t>
  </si>
  <si>
    <t>박귀선</t>
  </si>
  <si>
    <t>031-680-3000</t>
  </si>
  <si>
    <t>경기도 평택시 청북읍 한산길 63 어연한산공단 (한산리)</t>
  </si>
  <si>
    <t>parkjy@borgwarner.com</t>
  </si>
  <si>
    <t>https://rnr.surveybox.kr/?pid=S16269h8ufyh&amp;grpid=list&amp;resid=12596&amp;fwid=S16269h8ufyhz56yr</t>
  </si>
  <si>
    <t>(주)유비케어</t>
  </si>
  <si>
    <t>유비케어</t>
  </si>
  <si>
    <t>이상경</t>
  </si>
  <si>
    <t>병의원/약국 대상 EMR 솔루션, 유통, 제약데이터</t>
  </si>
  <si>
    <t>02-2105-5000</t>
  </si>
  <si>
    <t>서울특별시 영등포구 여의대로 108 29층, 30층, 31층 (여의도동,파크원타워2)</t>
  </si>
  <si>
    <t>최병호</t>
  </si>
  <si>
    <t>https://rnr.surveybox.kr/?pid=S16269h8ufyh&amp;grpid=list&amp;resid=12602&amp;fwid=S16269h8ufyhz56yr</t>
  </si>
  <si>
    <t>(주)안랩</t>
  </si>
  <si>
    <t>안랩</t>
  </si>
  <si>
    <t>강석균</t>
  </si>
  <si>
    <t>컴퓨터바이러스 백신프로그램, 보안솔루션 외</t>
  </si>
  <si>
    <t>031-722-8000</t>
  </si>
  <si>
    <t>경기도 성남시 분당구 판교역로 220 (삼평동)</t>
  </si>
  <si>
    <t>팩스 연락 바람</t>
  </si>
  <si>
    <t>소프트웨어 개발 및 구축</t>
  </si>
  <si>
    <t>이상돈</t>
  </si>
  <si>
    <t>소프트웨어개발및판매</t>
  </si>
  <si>
    <t>https://rnr.surveybox.kr/?pid=S16269h8ufyh&amp;grpid=list&amp;resid=12613&amp;fwid=S16269h8ufyhz56yr</t>
  </si>
  <si>
    <t>(주)엠로</t>
  </si>
  <si>
    <t>엠로</t>
  </si>
  <si>
    <t>송재민</t>
  </si>
  <si>
    <t>S/W 개발 및 판매,S/W 판매, 경영컨설팅</t>
  </si>
  <si>
    <t>02-785-9848</t>
  </si>
  <si>
    <t>서울특별시 영등포구 당산로41길 11 E동 5층 (당산동4가,당산에스케이브이1센터)</t>
  </si>
  <si>
    <t>https://rnr.surveybox.kr/?pid=S16269h8ufyh&amp;grpid=list&amp;resid=12626&amp;fwid=S16269h8ufyhz56yr</t>
  </si>
  <si>
    <t>(주)씨앤에스</t>
  </si>
  <si>
    <t>씨앤에스</t>
  </si>
  <si>
    <t>공영화</t>
  </si>
  <si>
    <t>031-278-6230</t>
  </si>
  <si>
    <t>경기도 화성시 영통로 14-6 2층 (반월동)</t>
  </si>
  <si>
    <t>김유신</t>
  </si>
  <si>
    <t>김갑산</t>
  </si>
  <si>
    <t>소프트웨어 외</t>
  </si>
  <si>
    <t>02-6430-1620</t>
  </si>
  <si>
    <t>https://rnr.surveybox.kr/?pid=S16269h8ufyh&amp;grpid=list&amp;resid=12645&amp;fwid=S16269h8ufyhz56yr</t>
  </si>
  <si>
    <t>동국시스템즈(주)</t>
  </si>
  <si>
    <t>동국시스템즈</t>
  </si>
  <si>
    <t>컴퓨터 소프트웨어 개발 및 관련 장비</t>
  </si>
  <si>
    <t>02-2101-0900</t>
  </si>
  <si>
    <t>서울특별시 중구 을지로5길 19 (수하동,페럼타워)</t>
  </si>
  <si>
    <t>https://rnr.surveybox.kr/?pid=S16269h8ufyh&amp;grpid=list&amp;resid=12646&amp;fwid=S16269h8ufyhz56yr</t>
  </si>
  <si>
    <t>씨제이올리브네트웍스(주)</t>
  </si>
  <si>
    <t>씨제이올리브네트웍스</t>
  </si>
  <si>
    <t>유인상</t>
  </si>
  <si>
    <t>IT사업[IT시스템 구축 외]</t>
  </si>
  <si>
    <t>02-6252-0939</t>
  </si>
  <si>
    <t>서울 용산구 한강대로 366 10층 (동자동,트윈시티)</t>
  </si>
  <si>
    <t>https://rnr.surveybox.kr/?pid=S16269h8ufyh&amp;grpid=list&amp;resid=12647&amp;fwid=S16269h8ufyhz56yr</t>
  </si>
  <si>
    <t>현대오토에버(주)</t>
  </si>
  <si>
    <t>현대오토에버</t>
  </si>
  <si>
    <t>서정식</t>
  </si>
  <si>
    <t>02-6296-6000</t>
  </si>
  <si>
    <t>내선5(지원) / 차주연락요청 (담당부서 내용전달 完)</t>
  </si>
  <si>
    <t>컴퓨터 조직 및 프로그램 개발업</t>
  </si>
  <si>
    <t>경영 컨설팅업</t>
  </si>
  <si>
    <t>강창석</t>
  </si>
  <si>
    <t>박재완</t>
  </si>
  <si>
    <t>https://rnr.surveybox.kr/?pid=S16269h8ufyh&amp;grpid=list&amp;resid=12676&amp;fwid=S16269h8ufyhz56yr</t>
  </si>
  <si>
    <t>씨앤토트플러스(주)</t>
  </si>
  <si>
    <t>씨앤토트플러스</t>
  </si>
  <si>
    <t>장준원</t>
  </si>
  <si>
    <t>02-6900-7025</t>
  </si>
  <si>
    <t>서울 서초구 방배천로 91 5층 (방배동,구산타워)</t>
  </si>
  <si>
    <t>정영철</t>
  </si>
  <si>
    <t>02-522-3491</t>
  </si>
  <si>
    <t>https://rnr.surveybox.kr/?pid=S16269h8ufyh&amp;grpid=list&amp;resid=12679&amp;fwid=S16269h8ufyhz56yr</t>
  </si>
  <si>
    <t>(유)한국오라클</t>
  </si>
  <si>
    <t>한국오라클</t>
  </si>
  <si>
    <t>문건</t>
  </si>
  <si>
    <t>컴퓨터프로그램매체제조및개발,컴퓨터교육서비스</t>
  </si>
  <si>
    <t>02-2194-8000</t>
  </si>
  <si>
    <t>서울특별시 강남구 영동대로 517 15층, 16층, 36층 (삼성동)</t>
  </si>
  <si>
    <t>yoonkyoung.ryou@oracle.com</t>
  </si>
  <si>
    <t>서울 서초구 사평대로 16 (방배동)</t>
  </si>
  <si>
    <t>허용도</t>
  </si>
  <si>
    <t>https://rnr.surveybox.kr/?pid=S16269h8ufyh&amp;grpid=list&amp;resid=12689&amp;fwid=S16269h8ufyhz56yr</t>
  </si>
  <si>
    <t>(주)미라콤아이앤씨</t>
  </si>
  <si>
    <t>미라콤아이앤씨</t>
  </si>
  <si>
    <t>강석립</t>
  </si>
  <si>
    <t>소프트웨어 개발,생산,제작,유통업</t>
  </si>
  <si>
    <t>02-2125-6800</t>
  </si>
  <si>
    <t>서울 송파구 올림픽로35길 123 10층 (신천동,향군타워)</t>
  </si>
  <si>
    <t>https://rnr.surveybox.kr/?pid=S16269h8ufyh&amp;grpid=list&amp;resid=12692&amp;fwid=S16269h8ufyhz56yr</t>
  </si>
  <si>
    <t>(주)인피니트헬스케어</t>
  </si>
  <si>
    <t>인피니트헬스케어</t>
  </si>
  <si>
    <t>김동욱,홍기태</t>
  </si>
  <si>
    <t>공학분야업종과관련된연구개발업, 소프트웨어개발</t>
  </si>
  <si>
    <t>02-2194-1600</t>
  </si>
  <si>
    <t>서울 구로구 디지털로34길 27 (구로동)</t>
  </si>
  <si>
    <t>내선2(세금계산서문의) / 재무팀 02-2194-1698 부재</t>
  </si>
  <si>
    <t>김수현</t>
  </si>
  <si>
    <t>https://rnr.surveybox.kr/?pid=S16269h8ufyh&amp;grpid=list&amp;resid=12697&amp;fwid=S16269h8ufyhz56yr</t>
  </si>
  <si>
    <t>에스코어(주)</t>
  </si>
  <si>
    <t>에스코어</t>
  </si>
  <si>
    <t>옥재준</t>
  </si>
  <si>
    <t>모바일플랫폼(OS) 개발 등</t>
  </si>
  <si>
    <t>02-6411-4115</t>
  </si>
  <si>
    <t>서울특별시 송파구 올림픽로35길 123 13층 (신천동,향군타워)</t>
  </si>
  <si>
    <t>소프트웨어의 개발, 제조, 유통, 자문 및 유지보수업</t>
  </si>
  <si>
    <t>시스템 소프트웨어 개발 및 공급업</t>
  </si>
  <si>
    <t>보험업무 대리점업</t>
  </si>
  <si>
    <t>https://rnr.surveybox.kr/?pid=S16269h8ufyh&amp;grpid=list&amp;resid=12718&amp;fwid=S16269h8ufyhz56yr</t>
  </si>
  <si>
    <t>(주)삼경엠에스</t>
  </si>
  <si>
    <t>삼경엠에스</t>
  </si>
  <si>
    <t>엄연옥</t>
  </si>
  <si>
    <t>무인경비 통합 관리 시스템 구축 및 운영</t>
  </si>
  <si>
    <t>031-386-6556</t>
  </si>
  <si>
    <t>경기도 군포시 산본로 94 3층 (당정동)</t>
  </si>
  <si>
    <t>sam4951@iskms.com</t>
  </si>
  <si>
    <t>https://rnr.surveybox.kr/?pid=S16269h8ufyh&amp;grpid=list&amp;resid=12723&amp;fwid=S16269h8ufyhz56yr</t>
  </si>
  <si>
    <t>우리에프아이에스(주)</t>
  </si>
  <si>
    <t>우리에프아이에스</t>
  </si>
  <si>
    <t>컴퓨터시스템의 개발,판매 및 유지보수</t>
  </si>
  <si>
    <t>02-3151-7000</t>
  </si>
  <si>
    <t>서울특별시 마포구 월드컵북로60길 17 (상암동,우리금융상암센터)</t>
  </si>
  <si>
    <t>https://rnr.surveybox.kr/?pid=S16269h8ufyh&amp;grpid=list&amp;resid=12729&amp;fwid=S16269h8ufyhz56yr</t>
  </si>
  <si>
    <t>슈어소프트테크(주)</t>
  </si>
  <si>
    <t>슈어소프트테크</t>
  </si>
  <si>
    <t>배현섭</t>
  </si>
  <si>
    <t>02-6472-2800</t>
  </si>
  <si>
    <t>경기도 성남시 수정구 금토로80번길 37 E동 (금토동,인피니티타워)</t>
  </si>
  <si>
    <t>https://rnr.surveybox.kr/?pid=S16269h8ufyh&amp;grpid=list&amp;resid=12736&amp;fwid=S16269h8ufyhz56yr</t>
  </si>
  <si>
    <t>(주)소만사</t>
  </si>
  <si>
    <t>소만사</t>
  </si>
  <si>
    <t>소프트웨어 자문 및 개발 공급업</t>
  </si>
  <si>
    <t>02-2636-8300</t>
  </si>
  <si>
    <t>서울특별시 영등포구 영신로 220 (영등포동8가)</t>
  </si>
  <si>
    <t>인터넷 서비스업</t>
  </si>
  <si>
    <t>https://rnr.surveybox.kr/?pid=S16269h8ufyh&amp;grpid=list&amp;resid=12749&amp;fwid=S16269h8ufyhz56yr</t>
  </si>
  <si>
    <t>(주)케이비데이타시스템</t>
  </si>
  <si>
    <t>케이비데이타시스템</t>
  </si>
  <si>
    <t>소프트웨어 개발 및 공급, 자문</t>
  </si>
  <si>
    <t>02-3215-6000</t>
  </si>
  <si>
    <t>서울 마포구 마포대로 78 (도화동,자람빌딩)</t>
  </si>
  <si>
    <t>https://rnr.surveybox.kr/?pid=S16269h8ufyh&amp;grpid=list&amp;resid=12752&amp;fwid=S16269h8ufyhz56yr</t>
  </si>
  <si>
    <t>(주)티맥스소프트</t>
  </si>
  <si>
    <t>티맥스소프트</t>
  </si>
  <si>
    <t>이형배</t>
  </si>
  <si>
    <t>미들웨어, 인터페이스, 프레임워크 외</t>
  </si>
  <si>
    <t>031-8018-1000</t>
  </si>
  <si>
    <t>경기 성남시 분당구 황새울로258번길 29 (수내동)</t>
  </si>
  <si>
    <t>https://rnr.surveybox.kr/?pid=S16269h8ufyh&amp;grpid=list&amp;resid=12755&amp;fwid=S16269h8ufyhz56yr</t>
  </si>
  <si>
    <t>에스케이엠앤서비스(주)</t>
  </si>
  <si>
    <t>에스케이엠앤서비스</t>
  </si>
  <si>
    <t>박정민</t>
  </si>
  <si>
    <t>소프트웨어의 개발,제조,유통,유지보수</t>
  </si>
  <si>
    <t>02-6323-9023</t>
  </si>
  <si>
    <t>서울특별시 중구 수표로 34 16층 (저동2가,씨티센터타워)</t>
  </si>
  <si>
    <t>https://rnr.surveybox.kr/?pid=S16269h8ufyh&amp;grpid=list&amp;resid=12756&amp;fwid=S16269h8ufyhz56yr</t>
  </si>
  <si>
    <t>(주)시큐아이</t>
  </si>
  <si>
    <t>시큐아이</t>
  </si>
  <si>
    <t>정삼용</t>
  </si>
  <si>
    <t>네트워크 보안 솔루션</t>
  </si>
  <si>
    <t>02-3783-6600</t>
  </si>
  <si>
    <t>서울특별시 종로구 종로 51 3,5,6층 (종로2가,종로타워)</t>
  </si>
  <si>
    <t>김인배</t>
  </si>
  <si>
    <t>소프트웨어 개발, 제작 및 판매업</t>
  </si>
  <si>
    <t>김진원</t>
  </si>
  <si>
    <t>시스템 통합(SI) 구축</t>
  </si>
  <si>
    <t>https://rnr.surveybox.kr/?pid=S16269h8ufyh&amp;grpid=list&amp;resid=12785&amp;fwid=S16269h8ufyhz56yr</t>
  </si>
  <si>
    <t>(주)클래스101</t>
  </si>
  <si>
    <t>클래스101</t>
  </si>
  <si>
    <t>공대선</t>
  </si>
  <si>
    <t>02-779-3008</t>
  </si>
  <si>
    <t>서울특별시 강남구 테헤란로 302 1층, 2층, 3층, 4층, 5층, 6층, 7층, 8층, 9층, 10층, 11층, 13층 (역삼동)</t>
  </si>
  <si>
    <t>https://rnr.surveybox.kr/?pid=S16269h8ufyh&amp;grpid=list&amp;resid=12788&amp;fwid=S16269h8ufyhz56yr</t>
  </si>
  <si>
    <t>(주)스트라드비젼</t>
  </si>
  <si>
    <t>스트라드비젼</t>
  </si>
  <si>
    <t>인공지능 소프트웨어 개발</t>
  </si>
  <si>
    <t>010-8865-8958</t>
  </si>
  <si>
    <t>경북 포항시 남구 지곡로 394 제5벤처동 304호,305호,306호,307호,308호 (지곡동,포항테크노파크)</t>
  </si>
  <si>
    <t>jun.kim@stradvision.com</t>
  </si>
  <si>
    <t>https://rnr.surveybox.kr/?pid=S16269h8ufyh&amp;grpid=list&amp;resid=12804&amp;fwid=S16269h8ufyhz56yr</t>
  </si>
  <si>
    <t>이지케어텍(주)</t>
  </si>
  <si>
    <t>이지케어텍</t>
  </si>
  <si>
    <t>위원량</t>
  </si>
  <si>
    <t>시스템통합구축서비스의 판매업</t>
  </si>
  <si>
    <t>070-7410-4206</t>
  </si>
  <si>
    <t>서울특별시 중구 퇴계로 307 4층 4층, 5층, 6층 (광희동1가,광희빌딩)</t>
  </si>
  <si>
    <t>https://rnr.surveybox.kr/?pid=S16269h8ufyh&amp;grpid=list&amp;resid=12805&amp;fwid=S16269h8ufyhz56yr</t>
  </si>
  <si>
    <t>파킹클라우드(주)</t>
  </si>
  <si>
    <t>파킹클라우드</t>
  </si>
  <si>
    <t>하태년</t>
  </si>
  <si>
    <t>주차관제시스템</t>
  </si>
  <si>
    <t>070-5211-2406</t>
  </si>
  <si>
    <t>경기도 광명시 신기로 20 6층 (일직동,유타워)</t>
  </si>
  <si>
    <t>김혁</t>
  </si>
  <si>
    <t>https://rnr.surveybox.kr/?pid=S16269h8ufyh&amp;grpid=list&amp;resid=12808&amp;fwid=S16269h8ufyhz56yr</t>
  </si>
  <si>
    <t>현대에이치디에스(주)</t>
  </si>
  <si>
    <t>현대에이치디에스</t>
  </si>
  <si>
    <t>보안 컨설팅</t>
  </si>
  <si>
    <t>02-724-0700</t>
  </si>
  <si>
    <t>서울특별시 송파구 송파대로 570 (신천동)</t>
  </si>
  <si>
    <t>https://rnr.surveybox.kr/?pid=S16269h8ufyh&amp;grpid=list&amp;resid=14266&amp;fwid=S16269h8ufyhz56yr</t>
  </si>
  <si>
    <t>법무법인유한율촌</t>
  </si>
  <si>
    <t>강석훈,윤희웅,최동열</t>
  </si>
  <si>
    <t>변호사의 직무에 속하는 업무</t>
  </si>
  <si>
    <t>서울 강남구 테헤란로 521 38층 (삼성동)</t>
  </si>
  <si>
    <t>mail@yulchon.com</t>
  </si>
  <si>
    <t>담당자 메일만 알려줌(수출여부 모름)</t>
  </si>
  <si>
    <t>https://rnr.surveybox.kr/?pid=S16269h8ufyh&amp;grpid=list&amp;resid=12812&amp;fwid=S16269h8ufyhz56yr</t>
  </si>
  <si>
    <t>진우산전(주)</t>
  </si>
  <si>
    <t>진우산전</t>
  </si>
  <si>
    <t>정진태,박봉섭</t>
  </si>
  <si>
    <t>시스템통합및소프트웨어관련사업</t>
  </si>
  <si>
    <t>02-6011-9231</t>
  </si>
  <si>
    <t>서울특별시 금천구 가산디지털2로 30 6층 (가산동,알에스엠타워)</t>
  </si>
  <si>
    <t>안병윤</t>
  </si>
  <si>
    <t>소프트웨어 개발 판매업</t>
  </si>
  <si>
    <t>정진욱</t>
  </si>
  <si>
    <t>https://rnr.surveybox.kr/?pid=S16269h8ufyh&amp;grpid=list&amp;resid=12830&amp;fwid=S16269h8ufyhz56yr</t>
  </si>
  <si>
    <t>뱅크웨어글로벌(주)</t>
  </si>
  <si>
    <t>뱅크웨어글로벌</t>
  </si>
  <si>
    <t>이경조,이은중</t>
  </si>
  <si>
    <t>금융기관 시스템 솔루션 개발 및 구축, 컨설팅 용역</t>
  </si>
  <si>
    <t>02-501-6415</t>
  </si>
  <si>
    <t>서울특별시 중구 서소문로11길 19 B동 12층 (정동,배재정동빌딩)</t>
  </si>
  <si>
    <t>https://rnr.surveybox.kr/?pid=S16269h8ufyh&amp;grpid=list&amp;resid=12833&amp;fwid=S16269h8ufyhz56yr</t>
  </si>
  <si>
    <t>(주)한글과컴퓨터</t>
  </si>
  <si>
    <t>한글과컴퓨터</t>
  </si>
  <si>
    <t>변성준,김연수</t>
  </si>
  <si>
    <t>오피스SW, 모바일솔루션</t>
  </si>
  <si>
    <t>031-627-7000</t>
  </si>
  <si>
    <t>경기도 성남시 분당구 대왕판교로644번길 49 10층 (삼평동,한컴타워)</t>
  </si>
  <si>
    <t>이순</t>
  </si>
  <si>
    <t>https://rnr.surveybox.kr/?pid=S16269h8ufyh&amp;grpid=list&amp;resid=12849&amp;fwid=S16269h8ufyhz56yr</t>
  </si>
  <si>
    <t>코나아이(주)</t>
  </si>
  <si>
    <t>코나아이</t>
  </si>
  <si>
    <t>조정일</t>
  </si>
  <si>
    <t>전자금융, 교통카드시스템, 스마트카드, 단말기, 수집, 정산시스템 개발, 도매</t>
  </si>
  <si>
    <t>02-2168-7500</t>
  </si>
  <si>
    <t>서울특별시 영등포구 은행로 3 801호 (여의도동,익스콘벤처타워)</t>
  </si>
  <si>
    <t>syeon.lee@konai.com</t>
  </si>
  <si>
    <t>내선3(기타)</t>
  </si>
  <si>
    <t>박상만</t>
  </si>
  <si>
    <t>https://rnr.surveybox.kr/?pid=S16269h8ufyh&amp;grpid=list&amp;resid=12874&amp;fwid=S16269h8ufyhz56yr</t>
  </si>
  <si>
    <t>(주)메디트</t>
  </si>
  <si>
    <t>메디트</t>
  </si>
  <si>
    <t>고규범</t>
  </si>
  <si>
    <t>소프트웨어자문개발및공급</t>
  </si>
  <si>
    <t>02-2193-9678</t>
  </si>
  <si>
    <t>서울 영등포구 양평로25길 8 9층, 10층, 13층, 14층, 16층 (양평동5가,URBAN322)</t>
  </si>
  <si>
    <t>tax@medit.com</t>
  </si>
  <si>
    <t>https://rnr.surveybox.kr/?pid=S16269h8ufyh&amp;grpid=list&amp;resid=12880&amp;fwid=S16269h8ufyhz56yr</t>
  </si>
  <si>
    <t>에스에이피코리아(주)</t>
  </si>
  <si>
    <t>에스에이피코리아</t>
  </si>
  <si>
    <t>안상원,박메리신</t>
  </si>
  <si>
    <t>소프트웨어자문.개발및공급업.무역업</t>
  </si>
  <si>
    <t>02-2194-2400</t>
  </si>
  <si>
    <t>서울특별시 강남구 남부순환로 2806 (도곡동)</t>
  </si>
  <si>
    <t>https://rnr.surveybox.kr/?pid=S16269h8ufyh&amp;grpid=list&amp;resid=12885&amp;fwid=S16269h8ufyhz56yr</t>
  </si>
  <si>
    <t>(주)커넥트웨이브</t>
  </si>
  <si>
    <t>커넥트웨이브</t>
  </si>
  <si>
    <t>김상혁,정재웅,이건수</t>
  </si>
  <si>
    <t>02-2026-2300</t>
  </si>
  <si>
    <t>서울 양천구 목동동로 233-1 5층 501호 (목동,현대드림타워)</t>
  </si>
  <si>
    <t>ARS 연결되지만 관련 담당부서 없음</t>
  </si>
  <si>
    <t>https://rnr.surveybox.kr/?pid=S16269h8ufyh&amp;grpid=list&amp;resid=12893&amp;fwid=S16269h8ufyhz56yr</t>
  </si>
  <si>
    <t>(주)유플러스아이티</t>
  </si>
  <si>
    <t>유플러스아이티</t>
  </si>
  <si>
    <t>김상하</t>
  </si>
  <si>
    <t>시스템 개발 및 유지보수, 하드웨어 및 소프트웨어 판매</t>
  </si>
  <si>
    <t>02-6941-0813</t>
  </si>
  <si>
    <t>서울특별시 영등포구 양평로21길 26 908동 909호 (양평동5가,1-1 선유도역1차 아이에스비즈타워)</t>
  </si>
  <si>
    <t>ARS 연결되지만 관련 담당부서 없음 042-861-1500 연락바람</t>
  </si>
  <si>
    <t>강호준</t>
  </si>
  <si>
    <t>교육 서비스업</t>
  </si>
  <si>
    <t>응용 소프트웨어 개발 및 공급업</t>
  </si>
  <si>
    <t>김봉기</t>
  </si>
  <si>
    <t>https://rnr.surveybox.kr/?pid=S16269h8ufyh&amp;grpid=list&amp;resid=12899&amp;fwid=S16269h8ufyhz56yr</t>
  </si>
  <si>
    <t>(주)버킷플레이스</t>
  </si>
  <si>
    <t>버킷플레이스</t>
  </si>
  <si>
    <t>소프트웨어 및 어플리케이션 개발 및 공급업</t>
  </si>
  <si>
    <t>070-7606-1800</t>
  </si>
  <si>
    <t>서울특별시 서초구 서초대로74길 4 25층, 27층 (서초동,삼성생명서초타워)</t>
  </si>
  <si>
    <t>https://rnr.surveybox.kr/?pid=S16269h8ufyh&amp;grpid=list&amp;resid=12902&amp;fwid=S16269h8ufyhz56yr</t>
  </si>
  <si>
    <t>어니컴(주)</t>
  </si>
  <si>
    <t>어니컴</t>
  </si>
  <si>
    <t>양인집,이석호</t>
  </si>
  <si>
    <t>SQA/SW용역</t>
  </si>
  <si>
    <t>02-541-0080</t>
  </si>
  <si>
    <t>서울특별시 용산구 두텁바위로 21 5층 (갈월동,어니컴빌딩)</t>
  </si>
  <si>
    <t>https://rnr.surveybox.kr/?pid=S16269h8ufyh&amp;grpid=list&amp;resid=14272&amp;fwid=S16269h8ufyhz56yr</t>
  </si>
  <si>
    <t>법무법인와이케이</t>
  </si>
  <si>
    <t>강경훈,김범한</t>
  </si>
  <si>
    <t>변호사업</t>
  </si>
  <si>
    <t>02-522-4705</t>
  </si>
  <si>
    <t>서울 서초구 서초중앙로 138 3층,5층,6층 (서초동,우림빌딩)</t>
  </si>
  <si>
    <t>14:00 연락요청</t>
  </si>
  <si>
    <t>김윤철</t>
  </si>
  <si>
    <t>https://rnr.surveybox.kr/?pid=S16269h8ufyh&amp;grpid=list&amp;resid=12917&amp;fwid=S16269h8ufyhz56yr</t>
  </si>
  <si>
    <t>(주)우아한형제들</t>
  </si>
  <si>
    <t>우아한형제들</t>
  </si>
  <si>
    <t>이국환</t>
  </si>
  <si>
    <t>02-1600-7001</t>
  </si>
  <si>
    <t>서울특별시 송파구 위례성대로 2 (방이동,장은빌딩)</t>
  </si>
  <si>
    <t>김인숙</t>
  </si>
  <si>
    <t>소프트웨어 자문, 개발 및 공급</t>
  </si>
  <si>
    <t>김기혁</t>
  </si>
  <si>
    <t>https://rnr.surveybox.kr/?pid=S16269h8ufyh&amp;grpid=list&amp;resid=12934&amp;fwid=S16269h8ufyhz56yr</t>
  </si>
  <si>
    <t>엔테크서비스(주)</t>
  </si>
  <si>
    <t>엔테크서비스</t>
  </si>
  <si>
    <t>조규찬</t>
  </si>
  <si>
    <t>경기도 성남시 분당구 황새울로 246 에이동 2층,3층,5층,6층,8층,12층,비동 3층 (수내동)</t>
  </si>
  <si>
    <t>https://rnr.surveybox.kr/?pid=S16269h8ufyh&amp;grpid=list&amp;resid=12936&amp;fwid=S16269h8ufyhz56yr</t>
  </si>
  <si>
    <t>(주)더존비즈온</t>
  </si>
  <si>
    <t>더존비즈온</t>
  </si>
  <si>
    <t>김용우</t>
  </si>
  <si>
    <t>기업용솔루션, 유지보수 서비스</t>
  </si>
  <si>
    <t>02-6233-3000</t>
  </si>
  <si>
    <t>강원도 춘천시 남산면 버들1길 130 (수동리)</t>
  </si>
  <si>
    <t>https://rnr.surveybox.kr/?pid=S16269h8ufyh&amp;grpid=list&amp;resid=14267&amp;fwid=S16269h8ufyhz56yr</t>
  </si>
  <si>
    <t>법무법인(유한)화우</t>
  </si>
  <si>
    <t>법무법인화우</t>
  </si>
  <si>
    <t>02-6003-7000</t>
  </si>
  <si>
    <t>서울 강남구 영동대로 517 (삼성동,아셈타워 18,19,22,23,34)</t>
  </si>
  <si>
    <t>hwawoo@hwawoo.com</t>
  </si>
  <si>
    <t>https://rnr.surveybox.kr/?pid=S16269h8ufyh&amp;grpid=list&amp;resid=12947&amp;fwid=S16269h8ufyhz56yr</t>
  </si>
  <si>
    <t>라인비즈플러스(주)</t>
  </si>
  <si>
    <t>라인비즈플러스</t>
  </si>
  <si>
    <t>강재승</t>
  </si>
  <si>
    <t>소프트웨어 개발, 수출입, 판매업</t>
  </si>
  <si>
    <t>031-8039-8580</t>
  </si>
  <si>
    <t>경기도 성남시 분당구 분당내곡로 117 7층 (백현동)</t>
  </si>
  <si>
    <t>백동훈</t>
  </si>
  <si>
    <t>02-6713-0994</t>
  </si>
  <si>
    <t>02-569-1994</t>
  </si>
  <si>
    <t>대전 유성구 유성대로1689번길 70 (전민동)</t>
  </si>
  <si>
    <t>서울특별시 금천구 가산디지털1로 186 13층 (가산동,제이플라츠)</t>
  </si>
  <si>
    <t>박영민</t>
  </si>
  <si>
    <t>02-549-7052</t>
  </si>
  <si>
    <t>강원주</t>
  </si>
  <si>
    <t>고재용</t>
  </si>
  <si>
    <t>https://rnr.surveybox.kr/?pid=S16269h8ufyh&amp;grpid=list&amp;resid=12996&amp;fwid=S16269h8ufyhz56yr</t>
  </si>
  <si>
    <t>(주)더핑크퐁컴퍼니</t>
  </si>
  <si>
    <t>더핑크퐁컴퍼니</t>
  </si>
  <si>
    <t>02-3470-6869</t>
  </si>
  <si>
    <t>서울특별시 서초구 명달로 94 5층 (서초동)</t>
  </si>
  <si>
    <t>https://rnr.surveybox.kr/?pid=S16269h8ufyh&amp;grpid=list&amp;resid=12999&amp;fwid=S16269h8ufyhz56yr</t>
  </si>
  <si>
    <t>카카오스타일(주)</t>
  </si>
  <si>
    <t>카카오스타일</t>
  </si>
  <si>
    <t>02-1670-8050</t>
  </si>
  <si>
    <t>서울 강남구 테헤란로 521 27층 (삼성동,파르나스타워)</t>
  </si>
  <si>
    <t>https://rnr.surveybox.kr/?pid=S16269h8ufyh&amp;grpid=list&amp;resid=13000&amp;fwid=S16269h8ufyhz56yr</t>
  </si>
  <si>
    <t>네이버시스템(주)</t>
  </si>
  <si>
    <t>네이버시스템</t>
  </si>
  <si>
    <t>임병조</t>
  </si>
  <si>
    <t>모바일/교통솔루션, 미디어플랫폼, GIS개발 및 DB, 국방공공사업</t>
  </si>
  <si>
    <t>02-6258-1500</t>
  </si>
  <si>
    <t>서울 송파구 중대로 135 1601호 (가락동,아이티벤처타워동관16층)</t>
  </si>
  <si>
    <t>https://rnr.surveybox.kr/?pid=S16269h8ufyh&amp;grpid=list&amp;resid=13011&amp;fwid=S16269h8ufyhz56yr</t>
  </si>
  <si>
    <t>(주)영림원소프트랩</t>
  </si>
  <si>
    <t>영림원소프트랩</t>
  </si>
  <si>
    <t>권영범</t>
  </si>
  <si>
    <t>컴퓨터 소프트웨어 및 정보의 제조,유통판매업과 사후관리</t>
  </si>
  <si>
    <t>02-2093-1100</t>
  </si>
  <si>
    <t>서울 강서구 양천로 583 (염창동)</t>
  </si>
  <si>
    <t>금융솔루션</t>
  </si>
  <si>
    <t>정보통신 관련 컴퓨터시스템 개발 및 자문업</t>
  </si>
  <si>
    <t>https://rnr.surveybox.kr/?pid=S16269h8ufyh&amp;grpid=list&amp;resid=13022&amp;fwid=S16269h8ufyhz56yr</t>
  </si>
  <si>
    <t>(유)시높시스코리아</t>
  </si>
  <si>
    <t>시높시스코리아</t>
  </si>
  <si>
    <t>리차드스콧마호니</t>
  </si>
  <si>
    <t>코어EDA, IP시스템SI, 매뉴팩처링솔루션 외</t>
  </si>
  <si>
    <t>02-3404-2700</t>
  </si>
  <si>
    <t>경기도 성남시 분당구 판교역로 235 N동 5층 501호 (삼평동,에이치스퀘어)</t>
  </si>
  <si>
    <t>(주)에어패스</t>
  </si>
  <si>
    <t>https://rnr.surveybox.kr/?pid=S16269h8ufyh&amp;grpid=list&amp;resid=13027&amp;fwid=S16269h8ufyhz56yr</t>
  </si>
  <si>
    <t>(주)인피닉</t>
  </si>
  <si>
    <t>인피닉</t>
  </si>
  <si>
    <t>Software Test Service, Data Management Service</t>
  </si>
  <si>
    <t>02-525-2202</t>
  </si>
  <si>
    <t>서울 금천구 가산디지털1로 186 701호 (가산동,제이플라츠)</t>
  </si>
  <si>
    <t>김효종</t>
  </si>
  <si>
    <t>정상원</t>
  </si>
  <si>
    <t>컴퓨터 프로그램 매체의 제조 및 도매</t>
  </si>
  <si>
    <t>김동민</t>
  </si>
  <si>
    <t>https://rnr.surveybox.kr/?pid=S16269h8ufyh&amp;grpid=list&amp;resid=13066&amp;fwid=S16269h8ufyhz56yr</t>
  </si>
  <si>
    <t>(주)티맥스티베로</t>
  </si>
  <si>
    <t>티맥스티베로</t>
  </si>
  <si>
    <t>박명애,김대기</t>
  </si>
  <si>
    <t>소프트웨어 개발,공급</t>
  </si>
  <si>
    <t>031-8018-1700</t>
  </si>
  <si>
    <t>경기도 성남시 분당구 황새울로258번길 29 (수내동)</t>
  </si>
  <si>
    <t>ARS 연결되지만 관련 담당부서 연결안됨</t>
  </si>
  <si>
    <t>소프트웨어 개발, 자문, 공급업</t>
  </si>
  <si>
    <t>응용소프트웨어 개발 및 공급업</t>
  </si>
  <si>
    <t>031-8018-9300</t>
  </si>
  <si>
    <t>윤성국</t>
  </si>
  <si>
    <t>소프트웨어 개발, 판매 및 임대업</t>
  </si>
  <si>
    <t>김성호</t>
  </si>
  <si>
    <t>김승일</t>
  </si>
  <si>
    <t>https://rnr.surveybox.kr/?pid=S16269h8ufyh&amp;grpid=list&amp;resid=13116&amp;fwid=S16269h8ufyhz56yr</t>
  </si>
  <si>
    <t>(주)아이엔에쓰</t>
  </si>
  <si>
    <t>아이엔에쓰</t>
  </si>
  <si>
    <t>시스템 설계, 개발 및 운영</t>
  </si>
  <si>
    <t>02-2138-1617</t>
  </si>
  <si>
    <t>서울 마포구 삼개로 16 2층 201호 (도화동,근신빌딩2신관)</t>
  </si>
  <si>
    <t>김창욱</t>
  </si>
  <si>
    <t>경기도 성남시 분당구 분당내곡로 131 8층 (백현동,테크원타워)</t>
  </si>
  <si>
    <t>강성근</t>
  </si>
  <si>
    <t>소프트웨어 개발, 제조, 판매업</t>
  </si>
  <si>
    <t>https://rnr.surveybox.kr/?pid=S16269h8ufyh&amp;grpid=list&amp;resid=13129&amp;fwid=S16269h8ufyhz56yr</t>
  </si>
  <si>
    <t>(주)디케이테크인</t>
  </si>
  <si>
    <t>디케이테크인</t>
  </si>
  <si>
    <t>이원주</t>
  </si>
  <si>
    <t>컴퓨터, 멀티미디어 프로그램의 개발, 제조 및 판매</t>
  </si>
  <si>
    <t>031-606-4682</t>
  </si>
  <si>
    <t>경기도 성남시 분당구 판교역로 235 3층 (삼평동,에이치스퀘어 엔동)</t>
  </si>
  <si>
    <t>(주)포스텍</t>
  </si>
  <si>
    <t>정희석</t>
  </si>
  <si>
    <t>https://rnr.surveybox.kr/?pid=S16269h8ufyh&amp;grpid=list&amp;resid=13139&amp;fwid=S16269h8ufyhz56yr</t>
  </si>
  <si>
    <t>네이버제트(주)</t>
  </si>
  <si>
    <t>네이버제트</t>
  </si>
  <si>
    <t>김대욱,김창욱</t>
  </si>
  <si>
    <t>031-784-2250</t>
  </si>
  <si>
    <t>경기도 성남시 분당구 분당내곡로 131 7층 (백현동,테크원타워)</t>
  </si>
  <si>
    <t>https://rnr.surveybox.kr/?pid=S16269h8ufyh&amp;grpid=list&amp;resid=13143&amp;fwid=S16269h8ufyhz56yr</t>
  </si>
  <si>
    <t>(주)위버스컴퍼니</t>
  </si>
  <si>
    <t>위버스컴퍼니</t>
  </si>
  <si>
    <t>최준원</t>
  </si>
  <si>
    <t>02-3444-0105</t>
  </si>
  <si>
    <t>경기도 성남시 분당구 분당내곡로 131 6층 (백현동)</t>
  </si>
  <si>
    <t>https://rnr.surveybox.kr/?pid=S16269h8ufyh&amp;grpid=list&amp;resid=13146&amp;fwid=S16269h8ufyhz56yr</t>
  </si>
  <si>
    <t>포티투닷(주)</t>
  </si>
  <si>
    <t>포티투닷</t>
  </si>
  <si>
    <t>송창현</t>
  </si>
  <si>
    <t>010-4106-0193</t>
  </si>
  <si>
    <t>서울 강남구 남부순환로 2621 9층 (도곡동,에스앤아이강남빌딩)</t>
  </si>
  <si>
    <t>이정원</t>
  </si>
  <si>
    <t>https://rnr.surveybox.kr/?pid=S16269h8ufyh&amp;grpid=list&amp;resid=13155&amp;fwid=S16269h8ufyhz56yr</t>
  </si>
  <si>
    <t>(주)스노우</t>
  </si>
  <si>
    <t>스노우</t>
  </si>
  <si>
    <t>소프트웨어 개발 및 공급업/ 컴퓨터프로그래밍</t>
  </si>
  <si>
    <t>010-9283-2250</t>
  </si>
  <si>
    <t>연락받은 담당자 휴가중, 차주연락요청</t>
  </si>
  <si>
    <t>정용은</t>
  </si>
  <si>
    <t>컴퓨터 프로그래밍 서비스업</t>
  </si>
  <si>
    <t>https://rnr.surveybox.kr/?pid=S16269h8ufyh&amp;grpid=list&amp;resid=13175&amp;fwid=S16269h8ufyhz56yr</t>
  </si>
  <si>
    <t>(주)카카오엔터테인먼트</t>
  </si>
  <si>
    <t>카카오엔터테인먼트</t>
  </si>
  <si>
    <t>이진수,김성수</t>
  </si>
  <si>
    <t>디지털콘텐츠기획, 제작 유통 및 판매</t>
  </si>
  <si>
    <t>010-9276-9622</t>
  </si>
  <si>
    <t>경기도 성남시 분당구 판교역로 221 6층 (삼평동,투썬월드빌딩)</t>
  </si>
  <si>
    <t>https://rnr.surveybox.kr/?pid=S16269h8ufyh&amp;grpid=list&amp;resid=13181&amp;fwid=S16269h8ufyhz56yr</t>
  </si>
  <si>
    <t>(주)에스비에스에이앤티</t>
  </si>
  <si>
    <t>에스비에스에이앤티</t>
  </si>
  <si>
    <t>이동희</t>
  </si>
  <si>
    <t>뉴스 제작 및 방송 프로그램 제작</t>
  </si>
  <si>
    <t>02-2113-5614</t>
  </si>
  <si>
    <t>서울 양천구 목동서로 161 (목동,SBS방송센터)</t>
  </si>
  <si>
    <t>이용규</t>
  </si>
  <si>
    <t>애니메이션 제작</t>
  </si>
  <si>
    <t>애니메이션 영화 및 비디오물 제작업</t>
  </si>
  <si>
    <t>방송 프로그램 제작업</t>
  </si>
  <si>
    <t>김영삼</t>
  </si>
  <si>
    <t>방송프로그램</t>
  </si>
  <si>
    <t>https://rnr.surveybox.kr/?pid=S16269h8ufyh&amp;grpid=list&amp;resid=13222&amp;fwid=S16269h8ufyhz56yr</t>
  </si>
  <si>
    <t>(주)크릭앤리버엔터테인먼트</t>
  </si>
  <si>
    <t>크릭앤리버엔터테인먼트</t>
  </si>
  <si>
    <t>육연식</t>
  </si>
  <si>
    <t>티비(TV)프로그램, 라디오 프로그램 기획 및 제작업</t>
  </si>
  <si>
    <t>02-761-8901</t>
  </si>
  <si>
    <t>서울특별시 영등포구 국회대로74길 12 401,402호 (여의도동,남중빌딩)</t>
  </si>
  <si>
    <t>김제현</t>
  </si>
  <si>
    <t>https://rnr.surveybox.kr/?pid=S16269h8ufyh&amp;grpid=list&amp;resid=13227&amp;fwid=S16269h8ufyhz56yr</t>
  </si>
  <si>
    <t>(주)덱스터스튜디오</t>
  </si>
  <si>
    <t>덱스터스튜디오</t>
  </si>
  <si>
    <t>강종익,김욱</t>
  </si>
  <si>
    <t>시각효과(VFX)</t>
  </si>
  <si>
    <t>02-6391-7000</t>
  </si>
  <si>
    <t>서울 마포구 매봉산로 75 1801호, 1901호 (상암동,디디엠씨)</t>
  </si>
  <si>
    <t>dexterstudios@dexterstudios.com</t>
  </si>
  <si>
    <t>김남식</t>
  </si>
  <si>
    <t>https://rnr.surveybox.kr/?pid=S16269h8ufyh&amp;grpid=list&amp;resid=13230&amp;fwid=S16269h8ufyhz56yr</t>
  </si>
  <si>
    <t>(주)샌드박스네트워크</t>
  </si>
  <si>
    <t>샌드박스네트워크</t>
  </si>
  <si>
    <t>이필성,최문우</t>
  </si>
  <si>
    <t>온라인 동영상 제작</t>
  </si>
  <si>
    <t>02-562-2287</t>
  </si>
  <si>
    <t>서울특별시 용산구 서빙고로 17 28층 28층,29층,30층 (한강로3가,센트럴파크해링턴타워)</t>
  </si>
  <si>
    <t>(주)알엔알</t>
  </si>
  <si>
    <t>영화관 운영업</t>
  </si>
  <si>
    <t>https://rnr.surveybox.kr/?pid=S16269h8ufyh&amp;grpid=list&amp;resid=13242&amp;fwid=S16269h8ufyhz56yr</t>
  </si>
  <si>
    <t>롯데컬처웍스(주)</t>
  </si>
  <si>
    <t>롯데컬처웍스</t>
  </si>
  <si>
    <t>최병환</t>
  </si>
  <si>
    <t>영화관 운영</t>
  </si>
  <si>
    <t>02-3470-3527</t>
  </si>
  <si>
    <t>서울 송파구 올림픽로 300 27층 (신천동,월드타워)</t>
  </si>
  <si>
    <t>https://rnr.surveybox.kr/?pid=S16269h8ufyh&amp;grpid=list&amp;resid=13243&amp;fwid=S16269h8ufyhz56yr</t>
  </si>
  <si>
    <t>(주)와이지엔터테인먼트</t>
  </si>
  <si>
    <t>와이지엔터테인먼트</t>
  </si>
  <si>
    <t>황보경,양민석</t>
  </si>
  <si>
    <t>신인가수 및 연기자의 발굴, 양성</t>
  </si>
  <si>
    <t>02-3142-1104</t>
  </si>
  <si>
    <t>서울특별시 마포구 희우정로1길 7 (합정동)</t>
  </si>
  <si>
    <t>qna@ygmail.net</t>
  </si>
  <si>
    <t>ARS로 알려줌</t>
  </si>
  <si>
    <t>https://rnr.surveybox.kr/?pid=S16269h8ufyh&amp;grpid=list&amp;resid=13244&amp;fwid=S16269h8ufyhz56yr</t>
  </si>
  <si>
    <t>(주)에스엠엔터테인먼트</t>
  </si>
  <si>
    <t>에스엠엔터테인먼트</t>
  </si>
  <si>
    <t>장철혁</t>
  </si>
  <si>
    <t>방송프로그램제작업</t>
  </si>
  <si>
    <t>02-3438-9800</t>
  </si>
  <si>
    <t>서울특별시 성동구 왕십리로 83-21 (성수동1가,아크로서울포레스트)</t>
  </si>
  <si>
    <t>https://rnr.surveybox.kr/?pid=S16269h8ufyh&amp;grpid=list&amp;resid=13245&amp;fwid=S16269h8ufyhz56yr</t>
  </si>
  <si>
    <t>(주)하이브</t>
  </si>
  <si>
    <t>하이브</t>
  </si>
  <si>
    <t>박지원</t>
  </si>
  <si>
    <t>음악제작, 음반제작, 음악 및 음반유통업</t>
  </si>
  <si>
    <t>서울특별시 용산구 한강대로 42 (한강로3가,용산트레이드센터)</t>
  </si>
  <si>
    <t>contact@hybecorp.com</t>
  </si>
  <si>
    <t>https://rnr.surveybox.kr/?pid=S16269h8ufyh&amp;grpid=list&amp;resid=13251&amp;fwid=S16269h8ufyhz56yr</t>
  </si>
  <si>
    <t>(주)제이와이피엔터테인먼트</t>
  </si>
  <si>
    <t>제이와이피엔터테인먼트</t>
  </si>
  <si>
    <t>정욱</t>
  </si>
  <si>
    <t>엔터테인먼트 서비스업</t>
  </si>
  <si>
    <t>02-3438-2300</t>
  </si>
  <si>
    <t>서울특별시 강동구 강동대로 205 (성내동,제이와이피센터)</t>
  </si>
  <si>
    <t>신영재</t>
  </si>
  <si>
    <t>https://rnr.surveybox.kr/?pid=S16269h8ufyh&amp;grpid=list&amp;resid=14264&amp;fwid=S16269h8ufyhz56yr</t>
  </si>
  <si>
    <t>법무법인(유한)세종</t>
  </si>
  <si>
    <t>법무법인세종</t>
  </si>
  <si>
    <t>오종한</t>
  </si>
  <si>
    <t>법률서비스</t>
  </si>
  <si>
    <t>02-316-1508</t>
  </si>
  <si>
    <t>jiskim@shinkim.com</t>
  </si>
  <si>
    <t>내용 확인 후 담당자에게 전달한다고 함</t>
  </si>
  <si>
    <t>방송사업 및 문화서비스업</t>
  </si>
  <si>
    <t>대구광역시 동구 방천로 58 (지저동)</t>
  </si>
  <si>
    <t>https://rnr.surveybox.kr/?pid=S16269h8ufyh&amp;grpid=list&amp;resid=13282&amp;fwid=S16269h8ufyhz56yr</t>
  </si>
  <si>
    <t>(주)매일방송</t>
  </si>
  <si>
    <t>매일방송</t>
  </si>
  <si>
    <t>방송업</t>
  </si>
  <si>
    <t>02-2000-3114</t>
  </si>
  <si>
    <t>서울 중구 퇴계로 190 (필동1가)</t>
  </si>
  <si>
    <t>https://rnr.surveybox.kr/?pid=S16269h8ufyh&amp;grpid=list&amp;resid=13285&amp;fwid=S16269h8ufyhz56yr</t>
  </si>
  <si>
    <t>(주)와이티엔</t>
  </si>
  <si>
    <t>와이티엔</t>
  </si>
  <si>
    <t>우장균</t>
  </si>
  <si>
    <t>종합 뉴스프로그램의 제작 및 공급</t>
  </si>
  <si>
    <t>02-398-8000</t>
  </si>
  <si>
    <t>서울 마포구 상암산로 76 (상암동)</t>
  </si>
  <si>
    <t>서울특별시 중구 세종대로21길 40 (태평로1가,조선일보씨스퀘어빌딩)</t>
  </si>
  <si>
    <t>방송사업(방송법 제2조 2호에 따른 방송사업) 및 문화 서비스업</t>
  </si>
  <si>
    <t>https://rnr.surveybox.kr/?pid=S16269h8ufyh&amp;grpid=list&amp;resid=13293&amp;fwid=S16269h8ufyhz56yr</t>
  </si>
  <si>
    <t>(주)채널에이</t>
  </si>
  <si>
    <t>채널에이</t>
  </si>
  <si>
    <t>김재호,김차수</t>
  </si>
  <si>
    <t>방송프로그램 제작 및 공급</t>
  </si>
  <si>
    <t>02-2020-2647</t>
  </si>
  <si>
    <t>서울 종로구 청계천로 1 (서린동)</t>
  </si>
  <si>
    <t>https://rnr.surveybox.kr/?pid=S16269h8ufyh&amp;grpid=list&amp;resid=13294&amp;fwid=S16269h8ufyhz56yr</t>
  </si>
  <si>
    <t>(주)조선방송</t>
  </si>
  <si>
    <t>조선방송</t>
  </si>
  <si>
    <t>주용중</t>
  </si>
  <si>
    <t>방송사업 및 광고사업</t>
  </si>
  <si>
    <t>tvchosun@chosun.com</t>
  </si>
  <si>
    <t>https://rnr.surveybox.kr/?pid=S16269h8ufyh&amp;grpid=list&amp;resid=13295&amp;fwid=S16269h8ufyhz56yr</t>
  </si>
  <si>
    <t>(주)제이티비씨</t>
  </si>
  <si>
    <t>제이티비씨</t>
  </si>
  <si>
    <t>이수영,전진배</t>
  </si>
  <si>
    <t>02-751-6000</t>
  </si>
  <si>
    <t>서울특별시 마포구 상암산로 38 (상암동)</t>
  </si>
  <si>
    <t>https://rnr.surveybox.kr/?pid=S16269h8ufyh&amp;grpid=list&amp;resid=24543&amp;fwid=S16269h8ufyhz56yr</t>
  </si>
  <si>
    <t>법무법인(유한)광장</t>
  </si>
  <si>
    <t>법무법인광장</t>
  </si>
  <si>
    <t>김동은,김상곤,김현태,송평근</t>
  </si>
  <si>
    <t>변호사업, 법률서비스업</t>
  </si>
  <si>
    <t>02-772-4000</t>
  </si>
  <si>
    <t>서울 중구 남대문로 63 18층 (소공동,한진빌딩)</t>
  </si>
  <si>
    <t>대구광역시 달서구 달구벌대로 1611 (감삼동)</t>
  </si>
  <si>
    <t>https://rnr.surveybox.kr/?pid=S16269h8ufyh&amp;grpid=list&amp;resid=13307&amp;fwid=S16269h8ufyhz56yr</t>
  </si>
  <si>
    <t>(주)에이치씨엔</t>
  </si>
  <si>
    <t>에이치씨엔</t>
  </si>
  <si>
    <t>홍기섭</t>
  </si>
  <si>
    <t>1. 종합유선방송업</t>
  </si>
  <si>
    <t>070-8109-1153</t>
  </si>
  <si>
    <t>서울특별시 서초구 반포대로 19 (서초동,에이치씨엔빌딩)</t>
  </si>
  <si>
    <t>redgrace@hcn.co.kr</t>
  </si>
  <si>
    <t>종합유선방송국 운영</t>
  </si>
  <si>
    <t>https://rnr.surveybox.kr/?pid=S16269h8ufyh&amp;grpid=list&amp;resid=13312&amp;fwid=S16269h8ufyhz56yr</t>
  </si>
  <si>
    <t>케이티스카이라이프(주)</t>
  </si>
  <si>
    <t>케이티스카이라이프</t>
  </si>
  <si>
    <t>양춘식</t>
  </si>
  <si>
    <t>디지털 위성 방송사업</t>
  </si>
  <si>
    <t>02-2003-3000</t>
  </si>
  <si>
    <t>서울 마포구 매봉산로 75 (상암동)</t>
  </si>
  <si>
    <t>이용백</t>
  </si>
  <si>
    <t>https://rnr.surveybox.kr/?pid=S16269h8ufyh&amp;grpid=list&amp;resid=24664&amp;fwid=S16269h8ufyhz56yr</t>
  </si>
  <si>
    <t>백제병원</t>
  </si>
  <si>
    <t>비영리 의료법인</t>
  </si>
  <si>
    <t>041-730-8850</t>
  </si>
  <si>
    <t>충청남도 논산시 취암동 21-14번지</t>
  </si>
  <si>
    <t>hiphop237@naver.com</t>
  </si>
  <si>
    <t>https://rnr.surveybox.kr/?pid=S16269h8ufyh&amp;grpid=list&amp;resid=13324&amp;fwid=S16269h8ufyhz56yr</t>
  </si>
  <si>
    <t>케이티링커스(주)</t>
  </si>
  <si>
    <t>케이티링커스</t>
  </si>
  <si>
    <t>김충성</t>
  </si>
  <si>
    <t>공중전화 사업</t>
  </si>
  <si>
    <t>031-724-3030</t>
  </si>
  <si>
    <t>경기 성남시 수정구 성남대로 1182 2층7층 (수진동,케이티모란빌딩)</t>
  </si>
  <si>
    <t>https://rnr.surveybox.kr/?pid=S16269h8ufyh&amp;grpid=list&amp;resid=13325&amp;fwid=S16269h8ufyhz56yr</t>
  </si>
  <si>
    <t>(주)미디어로그</t>
  </si>
  <si>
    <t>미디어로그</t>
  </si>
  <si>
    <t>전기통신사업법에 의한 부가통신 서비스</t>
  </si>
  <si>
    <t>서울 마포구 월드컵북로 416 10층, 13층 (상암동,엘지유플러스상암사옥)</t>
  </si>
  <si>
    <t>https://rnr.surveybox.kr/?pid=S16269h8ufyh&amp;grpid=list&amp;resid=13326&amp;fwid=S16269h8ufyhz56yr</t>
  </si>
  <si>
    <t>세종텔레콤(주)</t>
  </si>
  <si>
    <t>세종텔레콤</t>
  </si>
  <si>
    <t>김형진,이병국</t>
  </si>
  <si>
    <t>정보통신사업(시내전화,시외전화,국제전화역무의 제공 포함)</t>
  </si>
  <si>
    <t>02-3415-4935</t>
  </si>
  <si>
    <t>서울 강동구 상일로10길 36 (상일동)</t>
  </si>
  <si>
    <t>https://rnr.surveybox.kr/?pid=S16269h8ufyh&amp;grpid=list&amp;resid=13327&amp;fwid=S16269h8ufyhz56yr</t>
  </si>
  <si>
    <t>(주)케이티서비스북부</t>
  </si>
  <si>
    <t>케이티서비스북부</t>
  </si>
  <si>
    <t>인터넷 개통/AS</t>
  </si>
  <si>
    <t>02-750-0733</t>
  </si>
  <si>
    <t>서울특별시 동작구 보라매로5길 35 8층 (신대방동,파크스퀘어)</t>
  </si>
  <si>
    <t>정성태</t>
  </si>
  <si>
    <t>https://rnr.surveybox.kr/?pid=S16269h8ufyh&amp;grpid=list&amp;resid=24717&amp;fwid=S16269h8ufyhz56yr</t>
  </si>
  <si>
    <t>백송의료재단</t>
  </si>
  <si>
    <t>이승광</t>
  </si>
  <si>
    <t>031-5182-7700</t>
  </si>
  <si>
    <t>경기도 평택시 중앙로 338 (합정동)</t>
  </si>
  <si>
    <t>서울 영등포구 은행로 17 (여의도동)</t>
  </si>
  <si>
    <t>https://rnr.surveybox.kr/?pid=S16269h8ufyh&amp;grpid=list&amp;resid=13354&amp;fwid=S16269h8ufyhz56yr</t>
  </si>
  <si>
    <t>(주)신한디에스</t>
  </si>
  <si>
    <t>신한디에스</t>
  </si>
  <si>
    <t>조경선</t>
  </si>
  <si>
    <t>프로그램 개발 용역</t>
  </si>
  <si>
    <t>02-756-0056</t>
  </si>
  <si>
    <t>서울특별시 중구 남대문로10길 29 (삼각동)</t>
  </si>
  <si>
    <t>https://rnr.surveybox.kr/?pid=S16269h8ufyh&amp;grpid=list&amp;resid=13356&amp;fwid=S16269h8ufyhz56yr</t>
  </si>
  <si>
    <t>(주)이테크시스템</t>
  </si>
  <si>
    <t>이테크시스템</t>
  </si>
  <si>
    <t>김군도</t>
  </si>
  <si>
    <t>컴퓨터시스템 통합 자문, 구축 및 관리업</t>
  </si>
  <si>
    <t>02-3449-6705</t>
  </si>
  <si>
    <t>서울 중구 소월로 3 18층. 19층 (남창동)</t>
  </si>
  <si>
    <t>김근호</t>
  </si>
  <si>
    <t>https://rnr.surveybox.kr/?pid=S16269h8ufyh&amp;grpid=list&amp;resid=13359&amp;fwid=S16269h8ufyhz56yr</t>
  </si>
  <si>
    <t>(주)현대아이티앤이</t>
  </si>
  <si>
    <t>현대아이티앤이</t>
  </si>
  <si>
    <t>IT서비스</t>
  </si>
  <si>
    <t>02-6904-1731</t>
  </si>
  <si>
    <t>서울특별시 강남구 테헤란로98길 12 6층 (대치동)</t>
  </si>
  <si>
    <t>baeheulk@hyundai-ite.com</t>
  </si>
  <si>
    <t>https://rnr.surveybox.kr/?pid=S16269h8ufyh&amp;grpid=list&amp;resid=13365&amp;fwid=S16269h8ufyhz56yr</t>
  </si>
  <si>
    <t>(주)키다리스튜디오</t>
  </si>
  <si>
    <t>키다리스튜디오</t>
  </si>
  <si>
    <t>컴퓨터 하드웨어및 소프트웨어의 개발,제조,판매,임대,서비스업</t>
  </si>
  <si>
    <t>02-6320-8500</t>
  </si>
  <si>
    <t>서울특별시 성동구 연무장11길 8 (성수동2가)</t>
  </si>
  <si>
    <t>business@bomtoon.com</t>
  </si>
  <si>
    <t>남석우</t>
  </si>
  <si>
    <t>연구개발업</t>
  </si>
  <si>
    <t>컴퓨터 프로그래밍, 시스템 통합 및 관리업</t>
  </si>
  <si>
    <t>https://rnr.surveybox.kr/?pid=S16269h8ufyh&amp;grpid=list&amp;resid=13381&amp;fwid=S16269h8ufyhz56yr</t>
  </si>
  <si>
    <t>(주)비바리퍼블리카</t>
  </si>
  <si>
    <t>비바리퍼블리카</t>
  </si>
  <si>
    <t>TOSS</t>
  </si>
  <si>
    <t>02-566-7016</t>
  </si>
  <si>
    <t>서울 강남구 테헤란로 142 12층 (역삼동,아크플레이스)</t>
  </si>
  <si>
    <t>이경진</t>
  </si>
  <si>
    <t>https://rnr.surveybox.kr/?pid=S16269h8ufyh&amp;grpid=list&amp;resid=13394&amp;fwid=S16269h8ufyhz56yr</t>
  </si>
  <si>
    <t>(주)하나금융티아이</t>
  </si>
  <si>
    <t>하나금융티아이</t>
  </si>
  <si>
    <t>박근영</t>
  </si>
  <si>
    <t>컴퓨터프로그램개발 및 운영(IT)</t>
  </si>
  <si>
    <t>02-2151-6400</t>
  </si>
  <si>
    <t>인천광역시 서구 에코로 167 (청라동)</t>
  </si>
  <si>
    <t>kangkh@hanafn.com</t>
  </si>
  <si>
    <t>김용민</t>
  </si>
  <si>
    <t>https://rnr.surveybox.kr/?pid=S16269h8ufyh&amp;grpid=list&amp;resid=13400&amp;fwid=S16269h8ufyhz56yr</t>
  </si>
  <si>
    <t>(주)빗썸코리아</t>
  </si>
  <si>
    <t>빗썸코리아</t>
  </si>
  <si>
    <t>서울 강남구 테헤란로 124 15층, 16층 (역삼동,삼원빌딩)</t>
  </si>
  <si>
    <t>partnership@bithumbcorp.com</t>
  </si>
  <si>
    <t>내선1(동의)&gt;1(유선연락) / 고객센터연결</t>
  </si>
  <si>
    <t>정준영</t>
  </si>
  <si>
    <t>이명기</t>
  </si>
  <si>
    <t>조원규</t>
  </si>
  <si>
    <t>서울 종로구 새문안로5길 37 12층 (도렴동,도렴빌딩)</t>
  </si>
  <si>
    <t>https://rnr.surveybox.kr/?pid=S16269h8ufyh&amp;grpid=list&amp;resid=22475&amp;fwid=S16269h8ufyhz56yr</t>
  </si>
  <si>
    <t>발렌시아가코리아(유)</t>
  </si>
  <si>
    <t>발렌시아가코리아</t>
  </si>
  <si>
    <t>브누아프랑수아조셉자크방트</t>
  </si>
  <si>
    <t>의류, 신발, 가죽제품 외</t>
  </si>
  <si>
    <t>02-6943-7055</t>
  </si>
  <si>
    <t>컴퓨터시스템 통합 자문 및 구축 서비스</t>
  </si>
  <si>
    <t>이승헌</t>
  </si>
  <si>
    <t>https://rnr.surveybox.kr/?pid=S16269h8ufyh&amp;grpid=list&amp;resid=13426&amp;fwid=S16269h8ufyhz56yr</t>
  </si>
  <si>
    <t>(주)섹타나인</t>
  </si>
  <si>
    <t>섹타나인</t>
  </si>
  <si>
    <t>이경배,김대일</t>
  </si>
  <si>
    <t>VAN서비스</t>
  </si>
  <si>
    <t>02-2276-6800</t>
  </si>
  <si>
    <t>내선1(부서연결) / 부재</t>
  </si>
  <si>
    <t>https://rnr.surveybox.kr/?pid=S16269h8ufyh&amp;grpid=list&amp;resid=13430&amp;fwid=S16269h8ufyhz56yr</t>
  </si>
  <si>
    <t>(주)씨에이에스</t>
  </si>
  <si>
    <t>씨에이에스</t>
  </si>
  <si>
    <t>정보시스템 감리, 정보보호, 정보기술 컨설팅 외</t>
  </si>
  <si>
    <t>02-786-3815</t>
  </si>
  <si>
    <t>서울 금천구 가산디지털1로 168 C동 1106, 1206호 (가산동,우림라이온스밸리)</t>
  </si>
  <si>
    <t>https://rnr.surveybox.kr/?pid=S16269h8ufyh&amp;grpid=list&amp;resid=13440&amp;fwid=S16269h8ufyhz56yr</t>
  </si>
  <si>
    <t>(주)한국정보기술단</t>
  </si>
  <si>
    <t>한국정보기술단</t>
  </si>
  <si>
    <t>이우용</t>
  </si>
  <si>
    <t>정보시스템 감리 및 정보보안, 컨설팅 외</t>
  </si>
  <si>
    <t>02-3471-7771</t>
  </si>
  <si>
    <t>경기 과천시 뒷골2로 66-1 (과천동)</t>
  </si>
  <si>
    <t>차성진</t>
  </si>
  <si>
    <t>김광묵</t>
  </si>
  <si>
    <t>https://rnr.surveybox.kr/?pid=S16269h8ufyh&amp;grpid=list&amp;resid=13454&amp;fwid=S16269h8ufyhz56yr</t>
  </si>
  <si>
    <t>(주)아이비케이시스템</t>
  </si>
  <si>
    <t>아이비케이시스템</t>
  </si>
  <si>
    <t>금융솔루션 구축, 시스템장비</t>
  </si>
  <si>
    <t>02-3407-6630</t>
  </si>
  <si>
    <t>서울 중구 퇴계로 141-7 (충무로2가)</t>
  </si>
  <si>
    <t>park1114@ibksystem.co.kr</t>
  </si>
  <si>
    <t>박성용</t>
  </si>
  <si>
    <t>https://rnr.surveybox.kr/?pid=S16269h8ufyh&amp;grpid=list&amp;resid=13458&amp;fwid=S16269h8ufyhz56yr</t>
  </si>
  <si>
    <t>(주)지에스아이티엠</t>
  </si>
  <si>
    <t>지에스아이티엠</t>
  </si>
  <si>
    <t>변재철</t>
  </si>
  <si>
    <t>02-2189-6700</t>
  </si>
  <si>
    <t>서울특별시 종로구 계동길 31 (재동,보헌빌딩)</t>
  </si>
  <si>
    <t>hoohae777@gsitm.com</t>
  </si>
  <si>
    <t>https://rnr.surveybox.kr/?pid=S16269h8ufyh&amp;grpid=list&amp;resid=13460&amp;fwid=S16269h8ufyhz56yr</t>
  </si>
  <si>
    <t>아시아나아이디티(주)</t>
  </si>
  <si>
    <t>아시아나아이디티</t>
  </si>
  <si>
    <t>서근식</t>
  </si>
  <si>
    <t>전산시스템 통합 자문 및 구축 서비스</t>
  </si>
  <si>
    <t>02-6303-3038</t>
  </si>
  <si>
    <t>서울 종로구 우정국로 26 에이동 21층, 22층(표시층 23층, 25층) (공평동,센트로폴리스)</t>
  </si>
  <si>
    <t>https://rnr.surveybox.kr/?pid=S16269h8ufyh&amp;grpid=list&amp;resid=13461&amp;fwid=S16269h8ufyhz56yr</t>
  </si>
  <si>
    <t>(주)로지시스</t>
  </si>
  <si>
    <t>로지시스</t>
  </si>
  <si>
    <t>컴퓨터 및 사무용기기 수리업</t>
  </si>
  <si>
    <t>02-2125-6300</t>
  </si>
  <si>
    <t>서울특별시 마포구 독막로 281 (염리동)</t>
  </si>
  <si>
    <t>sangmin67@logisys.co.kr</t>
  </si>
  <si>
    <t>이춘식</t>
  </si>
  <si>
    <t>https://rnr.surveybox.kr/?pid=S16269h8ufyh&amp;grpid=list&amp;resid=13472&amp;fwid=S16269h8ufyhz56yr</t>
  </si>
  <si>
    <t>케이씨씨정보통신(주)</t>
  </si>
  <si>
    <t>케이씨씨정보통신</t>
  </si>
  <si>
    <t>이상현,권혁상</t>
  </si>
  <si>
    <t>SI, 소프트웨어개발 외</t>
  </si>
  <si>
    <t>02-6090-7860</t>
  </si>
  <si>
    <t>서울특별시 용산구 청파로61길 5 (청파동1가)</t>
  </si>
  <si>
    <t>hschoi@kcc.co.kr</t>
  </si>
  <si>
    <t>https://rnr.surveybox.kr/?pid=S16269h8ufyh&amp;grpid=list&amp;resid=13473&amp;fwid=S16269h8ufyhz56yr</t>
  </si>
  <si>
    <t>(주)시스원</t>
  </si>
  <si>
    <t>시스원</t>
  </si>
  <si>
    <t>서일종,이상훈</t>
  </si>
  <si>
    <t>시스템 통합 구축</t>
  </si>
  <si>
    <t>02-6090-6800</t>
  </si>
  <si>
    <t>서울특별시 강서구 마곡중앙14로 26 (마곡동)</t>
  </si>
  <si>
    <t>02-6090-6853(회계팀)</t>
  </si>
  <si>
    <t>https://rnr.surveybox.kr/?pid=S16269h8ufyh&amp;grpid=list&amp;resid=13478&amp;fwid=S16269h8ufyhz56yr</t>
  </si>
  <si>
    <t>굿모닝아이텍(주)</t>
  </si>
  <si>
    <t>굿모닝아이텍</t>
  </si>
  <si>
    <t>이주찬</t>
  </si>
  <si>
    <t>가상화서버시스템</t>
  </si>
  <si>
    <t>02-3775-2347</t>
  </si>
  <si>
    <t>서울특별시 마포구 월드컵북로 434 10층 (상암동,상암아이티타워)</t>
  </si>
  <si>
    <t>goodmit@goodmit.co.kr</t>
  </si>
  <si>
    <t>김대진</t>
  </si>
  <si>
    <t>박준규</t>
  </si>
  <si>
    <t>https://rnr.surveybox.kr/?pid=S16269h8ufyh&amp;grpid=list&amp;resid=9340&amp;fwid=S16269h8ufyhz56yr</t>
  </si>
  <si>
    <t>모트라스(주)</t>
  </si>
  <si>
    <t>모트라스</t>
  </si>
  <si>
    <t>김원혁</t>
  </si>
  <si>
    <t>010-9362-8351</t>
  </si>
  <si>
    <t>충청남도 아산시 영인면 토정로 40 (아산리)</t>
  </si>
  <si>
    <t>임영택</t>
  </si>
  <si>
    <t>02-2109-5400</t>
  </si>
  <si>
    <t>https://rnr.surveybox.kr/?pid=S16269h8ufyh&amp;grpid=list&amp;resid=13514&amp;fwid=S16269h8ufyhz56yr</t>
  </si>
  <si>
    <t>한국마이크로소프트(유)</t>
  </si>
  <si>
    <t>한국마이크로소프트</t>
  </si>
  <si>
    <t>이지은</t>
  </si>
  <si>
    <t>하드웨어 및 소프트웨어 개발, 한글화 작업, 제조, 복제, 마케팅 및 기술적 지원 외</t>
  </si>
  <si>
    <t>02-531-4500</t>
  </si>
  <si>
    <t>서울 종로구 종로1길 50 A동 12층 (중학동,케이트윈타워)</t>
  </si>
  <si>
    <t>관련부서 연결 거부</t>
  </si>
  <si>
    <t>https://rnr.surveybox.kr/?pid=S16269h8ufyh&amp;grpid=list&amp;resid=13515&amp;fwid=S16269h8ufyhz56yr</t>
  </si>
  <si>
    <t>에스넷시스템(주)</t>
  </si>
  <si>
    <t>에스넷시스템</t>
  </si>
  <si>
    <t>장병강,유홍준</t>
  </si>
  <si>
    <t>네트워크 장비 개발 및 공급, 유지보수 용역</t>
  </si>
  <si>
    <t>02-3469-2956</t>
  </si>
  <si>
    <t>서울 강남구 선릉로 514 (삼성동)</t>
  </si>
  <si>
    <t>ARS고객센터</t>
  </si>
  <si>
    <t>경기 성남시 분당구 판교로 286 (삼평동)</t>
  </si>
  <si>
    <t>김기종</t>
  </si>
  <si>
    <t>정철우</t>
  </si>
  <si>
    <t>김종열</t>
  </si>
  <si>
    <t>김경원</t>
  </si>
  <si>
    <t>https://rnr.surveybox.kr/?pid=S16269h8ufyh&amp;grpid=list&amp;resid=13540&amp;fwid=S16269h8ufyhz56yr</t>
  </si>
  <si>
    <t>(주)신세계아이앤씨</t>
  </si>
  <si>
    <t>신세계아이앤씨</t>
  </si>
  <si>
    <t>형태준</t>
  </si>
  <si>
    <t>시스템 통합구축 서비스의 개발 외</t>
  </si>
  <si>
    <t>02-3397-1234</t>
  </si>
  <si>
    <t>서울특별시 중구 남대문시장10길 2 21층 (회현동1가,메사빌딩)</t>
  </si>
  <si>
    <t>https://rnr.surveybox.kr/?pid=S16269h8ufyh&amp;grpid=list&amp;resid=13541&amp;fwid=S16269h8ufyhz56yr</t>
  </si>
  <si>
    <t>한진정보통신(주)</t>
  </si>
  <si>
    <t>한진정보통신</t>
  </si>
  <si>
    <t>박은호</t>
  </si>
  <si>
    <t>컴퓨터시스템 통합 자문 및 구축 서비스업</t>
  </si>
  <si>
    <t>02-2166-7114</t>
  </si>
  <si>
    <t>서울 강서구 공항대로 453 (등촌동)</t>
  </si>
  <si>
    <t>kjang@hist.co.kr</t>
  </si>
  <si>
    <t>02-2166-7472(자금팀)</t>
  </si>
  <si>
    <t>https://rnr.surveybox.kr/?pid=S16269h8ufyh&amp;grpid=list&amp;resid=13542&amp;fwid=S16269h8ufyhz56yr</t>
  </si>
  <si>
    <t>쌍용정보통신(주)</t>
  </si>
  <si>
    <t>쌍용정보통신</t>
  </si>
  <si>
    <t>강승우,신장호</t>
  </si>
  <si>
    <t>시스템 통합(SI) 구축 및 유지보수</t>
  </si>
  <si>
    <t>02-2262-8114</t>
  </si>
  <si>
    <t>서울 중구 수표로 34 (저동2가)</t>
  </si>
  <si>
    <t>khkim2@sicc.co.kr</t>
  </si>
  <si>
    <t>02-3497-6924</t>
  </si>
  <si>
    <t>https://rnr.surveybox.kr/?pid=S16269h8ufyh&amp;grpid=list&amp;resid=13545&amp;fwid=S16269h8ufyhz56yr</t>
  </si>
  <si>
    <t>교보정보통신(주)</t>
  </si>
  <si>
    <t>교보정보통신</t>
  </si>
  <si>
    <t>권창기</t>
  </si>
  <si>
    <t>전자계산기에의한자료처리업무 등</t>
  </si>
  <si>
    <t>02-708-6700</t>
  </si>
  <si>
    <t>서울특별시 종로구 새문안로3길 23 12층 (내수동,교보문고빌딩)</t>
  </si>
  <si>
    <t>https://rnr.surveybox.kr/?pid=S16269h8ufyh&amp;grpid=list&amp;resid=22987&amp;fwid=S16269h8ufyhz56yr</t>
  </si>
  <si>
    <t>명진운수(주)</t>
  </si>
  <si>
    <t>명진운수</t>
  </si>
  <si>
    <t>박정숙</t>
  </si>
  <si>
    <t>농·어촌버스 운송업</t>
  </si>
  <si>
    <t>031-573-4342</t>
  </si>
  <si>
    <t>경기도 남양주시 오남읍 경복대로 135-1 (양지리)</t>
  </si>
  <si>
    <t>이명숙</t>
  </si>
  <si>
    <t>김종택</t>
  </si>
  <si>
    <t>최동성</t>
  </si>
  <si>
    <t>https://rnr.surveybox.kr/?pid=S16269h8ufyh&amp;grpid=list&amp;resid=13559&amp;fwid=S16269h8ufyhz56yr</t>
  </si>
  <si>
    <t>동원씨앤에스(주)</t>
  </si>
  <si>
    <t>동원씨앤에스</t>
  </si>
  <si>
    <t>김인철</t>
  </si>
  <si>
    <t>인력공급업</t>
  </si>
  <si>
    <t>02-529-2800</t>
  </si>
  <si>
    <t>서울특별시 서초구 마방로 60 (양재동)</t>
  </si>
  <si>
    <t>sge1102@dongwon.com</t>
  </si>
  <si>
    <t>https://rnr.surveybox.kr/?pid=S16269h8ufyh&amp;grpid=list&amp;resid=13567&amp;fwid=S16269h8ufyhz56yr</t>
  </si>
  <si>
    <t>(주)다우기술</t>
  </si>
  <si>
    <t>다우기술</t>
  </si>
  <si>
    <t>김윤덕</t>
  </si>
  <si>
    <t>금융 시스템 구축 및 관리, 업무용 인프라 서비스 등</t>
  </si>
  <si>
    <t>070-8707-1490</t>
  </si>
  <si>
    <t>경기도 용인시 수지구 디지털벨리로 81 6층 (죽전동,디지털스퀘어)</t>
  </si>
  <si>
    <t>trustme718@daou.co.kr</t>
  </si>
  <si>
    <t>김종문</t>
  </si>
  <si>
    <t>https://rnr.surveybox.kr/?pid=S16269h8ufyh&amp;grpid=list&amp;resid=13573&amp;fwid=S16269h8ufyhz56yr</t>
  </si>
  <si>
    <t>(주)비즈테크아이</t>
  </si>
  <si>
    <t>비즈테크아이</t>
  </si>
  <si>
    <t>권주오</t>
  </si>
  <si>
    <t>경영정보시스템 구축, 유지보수, 시스템 소프트웨어</t>
  </si>
  <si>
    <t>02-2084-6700</t>
  </si>
  <si>
    <t>서울 마포구 매봉산로 75 12층 (상암동)</t>
  </si>
  <si>
    <t>jseon@biziwith.com</t>
  </si>
  <si>
    <t>수출범위모름</t>
  </si>
  <si>
    <t>https://rnr.surveybox.kr/?pid=S16269h8ufyh&amp;grpid=list&amp;resid=13581&amp;fwid=S16269h8ufyhz56yr</t>
  </si>
  <si>
    <t>(주)콤텍시스템</t>
  </si>
  <si>
    <t>콤텍시스템</t>
  </si>
  <si>
    <t>권창완,김완호</t>
  </si>
  <si>
    <t>시스템 구축사업 및 유지보수</t>
  </si>
  <si>
    <t>02-3289-0114</t>
  </si>
  <si>
    <t>서울 영등포구 가마산로 343 (대림동)</t>
  </si>
  <si>
    <t>cm@comtec.co.kr</t>
  </si>
  <si>
    <t>내선8</t>
  </si>
  <si>
    <t>이화식</t>
  </si>
  <si>
    <t>02-393-5400</t>
  </si>
  <si>
    <t>김명희</t>
  </si>
  <si>
    <t>홍성완</t>
  </si>
  <si>
    <t>이상희</t>
  </si>
  <si>
    <t>https://rnr.surveybox.kr/?pid=S16269h8ufyh&amp;grpid=list&amp;resid=13591&amp;fwid=S16269h8ufyhz56yr</t>
  </si>
  <si>
    <t>세림티에스지(주)</t>
  </si>
  <si>
    <t>세림티에스지</t>
  </si>
  <si>
    <t>이병철</t>
  </si>
  <si>
    <t>042-600-0619</t>
  </si>
  <si>
    <t>대전 유성구 테크노1로 62-16 (관평동)</t>
  </si>
  <si>
    <t>eunjeong.ki@selim.kr</t>
  </si>
  <si>
    <t>신상훈</t>
  </si>
  <si>
    <t>https://rnr.surveybox.kr/?pid=S16269h8ufyh&amp;grpid=list&amp;resid=13597&amp;fwid=S16269h8ufyhz56yr</t>
  </si>
  <si>
    <t>(주)올포랜드</t>
  </si>
  <si>
    <t>올포랜드</t>
  </si>
  <si>
    <t>김병기</t>
  </si>
  <si>
    <t>데이터베이스, 온라인 정보</t>
  </si>
  <si>
    <t>070-7167-1754</t>
  </si>
  <si>
    <t>전북 전주시 완산구 아중로 33 202호 (중노송동,문화산업지원센터)</t>
  </si>
  <si>
    <t>https://rnr.surveybox.kr/?pid=S16269h8ufyh&amp;grpid=list&amp;resid=13598&amp;fwid=S16269h8ufyhz56yr</t>
  </si>
  <si>
    <t>대신정보통신(주)</t>
  </si>
  <si>
    <t>대신정보통신</t>
  </si>
  <si>
    <t>이재원,최현택</t>
  </si>
  <si>
    <t>금융S/W, OKnet, DS-NET, Output 솔루션</t>
  </si>
  <si>
    <t>02-2107-5013</t>
  </si>
  <si>
    <t>광주광역시 서구 상무중앙로 110 (치평동,우체국보험광주회관)</t>
  </si>
  <si>
    <t>이재광</t>
  </si>
  <si>
    <t>이상길</t>
  </si>
  <si>
    <t>전상현</t>
  </si>
  <si>
    <t>https://rnr.surveybox.kr/?pid=S16269h8ufyh&amp;grpid=list&amp;resid=13614&amp;fwid=S16269h8ufyhz56yr</t>
  </si>
  <si>
    <t>롯데정보통신(주)</t>
  </si>
  <si>
    <t>롯데정보통신</t>
  </si>
  <si>
    <t>SI, SM 및 통신공사</t>
  </si>
  <si>
    <t>02-2626-4000</t>
  </si>
  <si>
    <t>서울 금천구 가산디지털2로 179 (가산동,롯데센터)</t>
  </si>
  <si>
    <t>ARS내선7&gt;5 부재</t>
  </si>
  <si>
    <t>https://rnr.surveybox.kr/?pid=S16269h8ufyh&amp;grpid=list&amp;resid=13616&amp;fwid=S16269h8ufyhz56yr</t>
  </si>
  <si>
    <t>(주)카카오엔터프라이즈</t>
  </si>
  <si>
    <t>카카오엔터프라이즈</t>
  </si>
  <si>
    <t>기업용 통합 클라우드 플랫폼 카카오 i 클라우드, 협업 플랫폼 카카오 워크, AI 기반 물류 플랫폼 카카오 i 라스, AI 고객센터 플랫폼 카카오 i 커넥트</t>
  </si>
  <si>
    <t>031-696-7400</t>
  </si>
  <si>
    <t>경기 성남시 분당구 판교역로 235 3층 일부 (삼평동,에이치스퀘어 엔동)</t>
  </si>
  <si>
    <t>at스퀘어건물 대표전화</t>
  </si>
  <si>
    <t>https://rnr.surveybox.kr/?pid=S16269h8ufyh&amp;grpid=list&amp;resid=13618&amp;fwid=S16269h8ufyhz56yr</t>
  </si>
  <si>
    <t>현대무벡스(주)</t>
  </si>
  <si>
    <t>현대무벡스</t>
  </si>
  <si>
    <t>이수강</t>
  </si>
  <si>
    <t>시스템 자문, S/W 개발 공급 및 물류시스템 설치, PSD 설치</t>
  </si>
  <si>
    <t>02-2072-6014</t>
  </si>
  <si>
    <t>서울특별시 종로구 율곡로 194 (연지동)</t>
  </si>
  <si>
    <t>arhan@hyundaimovex.com</t>
  </si>
  <si>
    <t>민종기</t>
  </si>
  <si>
    <t>https://rnr.surveybox.kr/?pid=S16269h8ufyh&amp;grpid=list&amp;resid=14279&amp;fwid=S16269h8ufyhz56yr</t>
  </si>
  <si>
    <t>리앤목특허법인</t>
  </si>
  <si>
    <t>이영필</t>
  </si>
  <si>
    <t>변리사</t>
  </si>
  <si>
    <t>02-588-8585</t>
  </si>
  <si>
    <t>서울특별시 강남구 언주로30길 13 6층,10층,11층,12층 (도곡동,대림아크로텔)</t>
  </si>
  <si>
    <t>02-531-9000</t>
  </si>
  <si>
    <t>https://rnr.surveybox.kr/?pid=S16269h8ufyh&amp;grpid=list&amp;resid=13632&amp;fwid=S16269h8ufyhz56yr</t>
  </si>
  <si>
    <t>에스케이쉴더스(주)</t>
  </si>
  <si>
    <t>에스케이쉴더스</t>
  </si>
  <si>
    <t>보안솔루션, 정보보호 관제, 정보보호 컨설팅 외</t>
  </si>
  <si>
    <t>02-1800-6400</t>
  </si>
  <si>
    <t>https://rnr.surveybox.kr/?pid=S16269h8ufyh&amp;grpid=list&amp;resid=13643&amp;fwid=S16269h8ufyhz56yr</t>
  </si>
  <si>
    <t>엔에이치엔클라우드(주)</t>
  </si>
  <si>
    <t>엔에이치엔클라우드</t>
  </si>
  <si>
    <t>김동훈,백도민</t>
  </si>
  <si>
    <t>1. 클라우드 및 관련 서비스업</t>
  </si>
  <si>
    <t>02-1588-7967</t>
  </si>
  <si>
    <t>https://rnr.surveybox.kr/?pid=S16269h8ufyh&amp;grpid=list&amp;resid=13650&amp;fwid=S16269h8ufyhz56yr</t>
  </si>
  <si>
    <t>(주)가비아</t>
  </si>
  <si>
    <t>가비아</t>
  </si>
  <si>
    <t>김홍국</t>
  </si>
  <si>
    <t>인터넷 인프라 구축 서비스</t>
  </si>
  <si>
    <t>02-1544-4370</t>
  </si>
  <si>
    <t>경기도 성남시 분당구 대왕판교로 660 비동 401호, 501호 (삼평동,유스페이스1)</t>
  </si>
  <si>
    <t>https://rnr.surveybox.kr/?pid=S16269h8ufyh&amp;grpid=list&amp;resid=13652&amp;fwid=S16269h8ufyhz56yr</t>
  </si>
  <si>
    <t>(주)코스콤</t>
  </si>
  <si>
    <t>코스콤</t>
  </si>
  <si>
    <t>홍우선</t>
  </si>
  <si>
    <t>증권유관기관, 증권회사 및 기타 단체의 정보처리 수탁 서비스업</t>
  </si>
  <si>
    <t>02-767-7114</t>
  </si>
  <si>
    <t>서울특별시 영등포구 여의나루로4길 21 (여의도동,코스콤본사빌딩)</t>
  </si>
  <si>
    <t>https://rnr.surveybox.kr/?pid=S16269h8ufyh&amp;grpid=list&amp;resid=13653&amp;fwid=S16269h8ufyhz56yr</t>
  </si>
  <si>
    <t>(주)컴파트너스</t>
  </si>
  <si>
    <t>컴파트너스</t>
  </si>
  <si>
    <t>김윤호,김성필</t>
  </si>
  <si>
    <t>자료 처리업</t>
  </si>
  <si>
    <t>인천광역시 부평구 경원대로 1373 (부평동,북인천우체국청사)</t>
  </si>
  <si>
    <t>기타 출판업</t>
  </si>
  <si>
    <t>https://rnr.surveybox.kr/?pid=S16269h8ufyh&amp;grpid=list&amp;resid=13661&amp;fwid=S16269h8ufyhz56yr</t>
  </si>
  <si>
    <t>카페24(주)</t>
  </si>
  <si>
    <t>카페24</t>
  </si>
  <si>
    <t>온라인 서비스업</t>
  </si>
  <si>
    <t>02-3284-0300</t>
  </si>
  <si>
    <t>서울특별시 동작구 보라매로5길 15 (신대방동,전문건설회관)</t>
  </si>
  <si>
    <t>송기홍</t>
  </si>
  <si>
    <t>이주완</t>
  </si>
  <si>
    <t>https://rnr.surveybox.kr/?pid=S16269h8ufyh&amp;grpid=list&amp;resid=13665&amp;fwid=S16269h8ufyhz56yr</t>
  </si>
  <si>
    <t>메가존(주)</t>
  </si>
  <si>
    <t>메가존</t>
  </si>
  <si>
    <t>장지황</t>
  </si>
  <si>
    <t>서버 및 네트워크 구축관리서비스, 광고대행</t>
  </si>
  <si>
    <t>02-2109-2500</t>
  </si>
  <si>
    <t>서울특별시 강남구 논현로85길 46 6층, 7층 (역삼동,메가존빌딩)</t>
  </si>
  <si>
    <t>tax@mz.co.kr</t>
  </si>
  <si>
    <t>https://rnr.surveybox.kr/?pid=S16269h8ufyh&amp;grpid=list&amp;resid=13667&amp;fwid=S16269h8ufyhz56yr</t>
  </si>
  <si>
    <t>메가존클라우드(주)</t>
  </si>
  <si>
    <t>메가존클라우드</t>
  </si>
  <si>
    <t>클라우드, 호스팅</t>
  </si>
  <si>
    <t>02-2108-9289</t>
  </si>
  <si>
    <t>서울 강남구 논현로85길 46 4,5층 (역삼동,갈라빌딩)</t>
  </si>
  <si>
    <t>https://rnr.surveybox.kr/?pid=S16269h8ufyh&amp;grpid=list&amp;resid=3306&amp;fwid=S16269h8ufyhz56yr</t>
  </si>
  <si>
    <t>롯데알미늄(주)</t>
  </si>
  <si>
    <t>롯데알미늄</t>
  </si>
  <si>
    <t>조현철</t>
  </si>
  <si>
    <t>알미늄박제품, 음료용 CAN 및 PET병 외</t>
  </si>
  <si>
    <t>02-760-6558</t>
  </si>
  <si>
    <t>서울특별시 금천구 벚꽃로 104 11-18층 (독산동,금천롯데타워)</t>
  </si>
  <si>
    <t>minheehong@lotte.net</t>
  </si>
  <si>
    <t>담당자 부재(회신 부탁)</t>
  </si>
  <si>
    <t>https://rnr.surveybox.kr/?pid=S16269h8ufyh&amp;grpid=list&amp;resid=13672&amp;fwid=S16269h8ufyhz56yr</t>
  </si>
  <si>
    <t>에스케이플래닛(주)</t>
  </si>
  <si>
    <t>에스케이플래닛</t>
  </si>
  <si>
    <t>이한상</t>
  </si>
  <si>
    <t>마케팅 플랫폼 사업(OK캐쉬백 등), ICT 솔루션 사업</t>
  </si>
  <si>
    <t>02-6119-0938</t>
  </si>
  <si>
    <t>경기도 성남시 분당구 판교로 264 (삼평동)</t>
  </si>
  <si>
    <t>mjh100@sk.com</t>
  </si>
  <si>
    <t>포털 및 기타 인터넷 정보매개 서비스업</t>
  </si>
  <si>
    <t>https://rnr.surveybox.kr/?pid=S16269h8ufyh&amp;grpid=list&amp;resid=3051&amp;fwid=S16269h8ufyhz56yr</t>
  </si>
  <si>
    <t>동화기업</t>
  </si>
  <si>
    <t>철강업에 관한사업 및 투자</t>
  </si>
  <si>
    <t>054-272-1995</t>
  </si>
  <si>
    <t>경북 포항시 남구 양학천로 138 (대도동)</t>
  </si>
  <si>
    <t>https://rnr.surveybox.kr/?pid=S16269h8ufyh&amp;grpid=list&amp;resid=13677&amp;fwid=S16269h8ufyhz56yr</t>
  </si>
  <si>
    <t>(주)사람인</t>
  </si>
  <si>
    <t>사람인</t>
  </si>
  <si>
    <t>김용환</t>
  </si>
  <si>
    <t>인터넷을 통한 구인.구직사업</t>
  </si>
  <si>
    <t>02-2025-4733</t>
  </si>
  <si>
    <t>서울 구로구 디지털로34길 43 201호 (구로동,코오롱싸이언스밸리1차)</t>
  </si>
  <si>
    <t>송영록</t>
  </si>
  <si>
    <t>서울 강남구 영동대로 511 (삼성동)</t>
  </si>
  <si>
    <t>https://rnr.surveybox.kr/?pid=S16269h8ufyh&amp;grpid=list&amp;resid=13686&amp;fwid=S16269h8ufyhz56yr</t>
  </si>
  <si>
    <t>구글코리아(유)</t>
  </si>
  <si>
    <t>구글코리아</t>
  </si>
  <si>
    <t>낸시메이블워커</t>
  </si>
  <si>
    <t>인터넷검색,인터넷광고업</t>
  </si>
  <si>
    <t>서울 강남구 테헤란로 152 22층 (역삼동,강남파이낸스센터)</t>
  </si>
  <si>
    <t>https://rnr.surveybox.kr/?pid=S16269h8ufyh&amp;grpid=list&amp;resid=13688&amp;fwid=S16269h8ufyhz56yr</t>
  </si>
  <si>
    <t>(주)직방</t>
  </si>
  <si>
    <t>직방</t>
  </si>
  <si>
    <t>안성우</t>
  </si>
  <si>
    <t>부동산 정보 중개 서비스</t>
  </si>
  <si>
    <t>02-568-4909</t>
  </si>
  <si>
    <t>서울특별시 강남구 영동대로 731 지하2층 (청담동,신영빌딩)</t>
  </si>
  <si>
    <t>https://rnr.surveybox.kr/?pid=S16269h8ufyh&amp;grpid=list&amp;resid=13689&amp;fwid=S16269h8ufyhz56yr</t>
  </si>
  <si>
    <t>(주)골프존</t>
  </si>
  <si>
    <t>골프존</t>
  </si>
  <si>
    <t>박강수,최덕형</t>
  </si>
  <si>
    <t>골프시뮬레이터 개발, 판매, 가맹 및 직영점 운영</t>
  </si>
  <si>
    <t>070-8640-6158</t>
  </si>
  <si>
    <t>서울 강남구 영동대로 735 (청담동)</t>
  </si>
  <si>
    <t>사업지원 서비스업</t>
  </si>
  <si>
    <t>https://rnr.surveybox.kr/?pid=S16269h8ufyh&amp;grpid=list&amp;resid=13693&amp;fwid=S16269h8ufyhz56yr</t>
  </si>
  <si>
    <t>라인플러스(주)</t>
  </si>
  <si>
    <t>라인플러스</t>
  </si>
  <si>
    <t>경기도 성남시 분당구 황새울로360번길 42 20층 (서현동,에이케이플라자 분당점)</t>
  </si>
  <si>
    <t>benjamin.park@linecorp.com</t>
  </si>
  <si>
    <t>담당자 메일(담당자 부재,전달은 불가)/수출여부 모름</t>
  </si>
  <si>
    <t>인터넷 정보 서비스업</t>
  </si>
  <si>
    <t>최수연</t>
  </si>
  <si>
    <t>https://rnr.surveybox.kr/?pid=S16269h8ufyh&amp;grpid=list&amp;resid=13700&amp;fwid=S16269h8ufyhz56yr</t>
  </si>
  <si>
    <t>(주)야놀자</t>
  </si>
  <si>
    <t>야놀자</t>
  </si>
  <si>
    <t>이수진,김종윤,배보찬</t>
  </si>
  <si>
    <t>숙박정보, 예약 플랫폼, 숙박 프랜차이즈 외</t>
  </si>
  <si>
    <t>02-6106-7287</t>
  </si>
  <si>
    <t>서울특별시 강남구 테헤란로108길 42 (대치동,엠디엠타워)</t>
  </si>
  <si>
    <t>https://rnr.surveybox.kr/?pid=S16269h8ufyh&amp;grpid=list&amp;resid=13702&amp;fwid=S16269h8ufyhz56yr</t>
  </si>
  <si>
    <t>(주)인컴즈</t>
  </si>
  <si>
    <t>인컴즈</t>
  </si>
  <si>
    <t>최용,김성필</t>
  </si>
  <si>
    <t>기타 도급업</t>
  </si>
  <si>
    <t>033-259-2701</t>
  </si>
  <si>
    <t>강원도 춘천시 퇴계로 89 (퇴계동)</t>
  </si>
  <si>
    <t>https://rnr.surveybox.kr/?pid=S16269h8ufyh&amp;grpid=list&amp;resid=13706&amp;fwid=S16269h8ufyhz56yr</t>
  </si>
  <si>
    <t>골프존지디알아카데미(주)</t>
  </si>
  <si>
    <t>골프존지디알아카데미</t>
  </si>
  <si>
    <t>송재순</t>
  </si>
  <si>
    <t>인터넷온라인 서비스업</t>
  </si>
  <si>
    <t>02-8640-6415</t>
  </si>
  <si>
    <t>서울특별시 강남구 도산대로 544 6,7층 (청담동,파라곤빌딩)</t>
  </si>
  <si>
    <t>https://rnr.surveybox.kr/?pid=S16269h8ufyh&amp;grpid=list&amp;resid=13709&amp;fwid=S16269h8ufyhz56yr</t>
  </si>
  <si>
    <t>네이버웹툰(유)</t>
  </si>
  <si>
    <t>네이버웹툰</t>
  </si>
  <si>
    <t>1. 컴퓨터 및 통신기기를 이용한 정보자료처리 및 정보통신서비스업</t>
  </si>
  <si>
    <t>031-784-1629</t>
  </si>
  <si>
    <t>경기도 성남시 분당구 분당내곡로 131 11, 12층 (백현동,판교테크원 타워1)</t>
  </si>
  <si>
    <t>https://rnr.surveybox.kr/?pid=S16269h8ufyh&amp;grpid=list&amp;resid=13710&amp;fwid=S16269h8ufyhz56yr</t>
  </si>
  <si>
    <t>(주)여기어때컴퍼니</t>
  </si>
  <si>
    <t>여기어때컴퍼니</t>
  </si>
  <si>
    <t>정명훈</t>
  </si>
  <si>
    <t>온라인 정보 제공업</t>
  </si>
  <si>
    <t>02-6745-9065~6</t>
  </si>
  <si>
    <t>서울특별시 강남구 봉은사로 479 11층 (삼성동)</t>
  </si>
  <si>
    <t>인재파견업</t>
  </si>
  <si>
    <t>온라인정보제공업</t>
  </si>
  <si>
    <t>신원근</t>
  </si>
  <si>
    <t>김태관</t>
  </si>
  <si>
    <t>https://rnr.surveybox.kr/?pid=S16269h8ufyh&amp;grpid=list&amp;resid=24618&amp;fwid=S16269h8ufyhz56yr</t>
  </si>
  <si>
    <t>동춘의료재단문경제일병원</t>
  </si>
  <si>
    <t>류창수</t>
  </si>
  <si>
    <t>054-550-7702</t>
  </si>
  <si>
    <t>경상북도 문경시 당교3길 25 (모전동)</t>
  </si>
  <si>
    <t>정보서비스업</t>
  </si>
  <si>
    <t>데이터베이스 및 온라인정보 제공업</t>
  </si>
  <si>
    <t>https://rnr.surveybox.kr/?pid=S16269h8ufyh&amp;grpid=list&amp;resid=9070&amp;fwid=S16269h8ufyhz56yr</t>
  </si>
  <si>
    <t>동은엔지니어링(주)</t>
  </si>
  <si>
    <t>동은엔지니어링</t>
  </si>
  <si>
    <t>임장순</t>
  </si>
  <si>
    <t>전기공사, 통신공사, 소방시설공사</t>
  </si>
  <si>
    <t>02-6925-2557</t>
  </si>
  <si>
    <t>충남 천안시 동남구 광덕면 신흥리1길 66 2층 (신흥리)</t>
  </si>
  <si>
    <t>de_eng@naver.com</t>
  </si>
  <si>
    <t>https://rnr.surveybox.kr/?pid=S16269h8ufyh&amp;grpid=list&amp;resid=13744&amp;fwid=S16269h8ufyhz56yr</t>
  </si>
  <si>
    <t>(주)나이스디앤비</t>
  </si>
  <si>
    <t>나이스디앤비</t>
  </si>
  <si>
    <t>강용구</t>
  </si>
  <si>
    <t>기업정보데이타베이스 제공업무</t>
  </si>
  <si>
    <t>02-2122-2500</t>
  </si>
  <si>
    <t>서울특별시 마포구 마포대로 217 (아현동)</t>
  </si>
  <si>
    <t>kmseol@nicednb.com</t>
  </si>
  <si>
    <t>내선5(경영지원)</t>
  </si>
  <si>
    <t>김은주</t>
  </si>
  <si>
    <t>https://rnr.surveybox.kr/?pid=S16269h8ufyh&amp;grpid=list&amp;resid=13751&amp;fwid=S16269h8ufyhz56yr</t>
  </si>
  <si>
    <t>나이스평가정보(주)</t>
  </si>
  <si>
    <t>나이스평가정보</t>
  </si>
  <si>
    <t>신희부</t>
  </si>
  <si>
    <t>기업정보, 개인신용정보, 솔루션개발</t>
  </si>
  <si>
    <t>02-2122-4000</t>
  </si>
  <si>
    <t>온라인 광고대행</t>
  </si>
  <si>
    <t>https://rnr.surveybox.kr/?pid=S16269h8ufyh&amp;grpid=list&amp;resid=13757&amp;fwid=S16269h8ufyhz56yr</t>
  </si>
  <si>
    <t>(주)링크프라이스</t>
  </si>
  <si>
    <t>링크프라이스</t>
  </si>
  <si>
    <t>이병헌</t>
  </si>
  <si>
    <t>온라인 키워드 정보 제공 서비스</t>
  </si>
  <si>
    <t>02-3775-9221</t>
  </si>
  <si>
    <t>서울특별시 금천구 가산디지털1로 171 1112호 (가산동,가산 에스케이 브이원 센터)</t>
  </si>
  <si>
    <t>hr@linkprice.com</t>
  </si>
  <si>
    <t>https://rnr.surveybox.kr/?pid=S16269h8ufyh&amp;grpid=list&amp;resid=13758&amp;fwid=S16269h8ufyhz56yr</t>
  </si>
  <si>
    <t>리디(주)</t>
  </si>
  <si>
    <t>리디</t>
  </si>
  <si>
    <t>배기식</t>
  </si>
  <si>
    <t>전자도서 서비스</t>
  </si>
  <si>
    <t>02-2051-0331</t>
  </si>
  <si>
    <t>서울 강남구 테헤란로 325 4층, 10층, 11층 (역삼동,어반벤치빌딩)</t>
  </si>
  <si>
    <t>biz@ridi.com</t>
  </si>
  <si>
    <t>https://rnr.surveybox.kr/?pid=S16269h8ufyh&amp;grpid=list&amp;resid=13765&amp;fwid=S16269h8ufyhz56yr</t>
  </si>
  <si>
    <t>(주)카카오모빌리티</t>
  </si>
  <si>
    <t>카카오모빌리티</t>
  </si>
  <si>
    <t>류긍선</t>
  </si>
  <si>
    <t>데이터베이스 검색, 개발 및 판매업</t>
  </si>
  <si>
    <t>경기 성남시 분당구 판교역로 152 13층 (백현동,알파돔타워)</t>
  </si>
  <si>
    <t>https://rnr.surveybox.kr/?pid=S16269h8ufyh&amp;grpid=list&amp;resid=13776&amp;fwid=S16269h8ufyhz56yr</t>
  </si>
  <si>
    <t>(주)와이비엠넷</t>
  </si>
  <si>
    <t>와이비엠넷</t>
  </si>
  <si>
    <t>김종익</t>
  </si>
  <si>
    <t>소프트웨어, 교육 외</t>
  </si>
  <si>
    <t>02-2008-5219</t>
  </si>
  <si>
    <t>서울특별시 종로구 종로 98 4,5,6,7,8,9층 (종로2가)</t>
  </si>
  <si>
    <t>이호준</t>
  </si>
  <si>
    <t>https://rnr.surveybox.kr/?pid=S16269h8ufyh&amp;grpid=list&amp;resid=13783&amp;fwid=S16269h8ufyhz56yr</t>
  </si>
  <si>
    <t>(주)넥슨네트웍스</t>
  </si>
  <si>
    <t>넥슨네트웍스</t>
  </si>
  <si>
    <t>문새벽</t>
  </si>
  <si>
    <t>기록매체복제업</t>
  </si>
  <si>
    <t>064-741-3933</t>
  </si>
  <si>
    <t>제주 제주시 도령로 33 3층, 4층, 8층 (노형동,현대해상빌딩)</t>
  </si>
  <si>
    <t>https://rnr.surveybox.kr/?pid=S16269h8ufyh&amp;grpid=list&amp;resid=13789&amp;fwid=S16269h8ufyhz56yr</t>
  </si>
  <si>
    <t>(주)케이티씨에스</t>
  </si>
  <si>
    <t>케이티씨에스</t>
  </si>
  <si>
    <t>박경원</t>
  </si>
  <si>
    <t>114번호안내서비스, 유선번호안내, 콜센터도급, 별정통신</t>
  </si>
  <si>
    <t>042-604-5246</t>
  </si>
  <si>
    <t>대전 서구 갈마로 160 본관 6,7층 (괴정동,KT인재개발원)</t>
  </si>
  <si>
    <t>https://rnr.surveybox.kr/?pid=S16269h8ufyh&amp;grpid=list&amp;resid=24356&amp;fwid=S16269h8ufyhz56yr</t>
  </si>
  <si>
    <t>동원학원</t>
  </si>
  <si>
    <t>사업및경영상담업</t>
  </si>
  <si>
    <t>031-760-0193</t>
  </si>
  <si>
    <t>경기 광주시 곤지암읍 경충대로 26 (신촌리)</t>
  </si>
  <si>
    <t>https://rnr.surveybox.kr/?pid=S16269h8ufyh&amp;grpid=list&amp;resid=13803&amp;fwid=S16269h8ufyhz56yr</t>
  </si>
  <si>
    <t>티맵모빌리티(주)</t>
  </si>
  <si>
    <t>티맵모빌리티</t>
  </si>
  <si>
    <t>데이터베이스 및 온라인 정보 제공업</t>
  </si>
  <si>
    <t>02-6370-5240</t>
  </si>
  <si>
    <t>서울 중구 삼일대로 343 12층, 13층, 14층 (저동1가,대신파이낸스센터(Daishin Finance Center))</t>
  </si>
  <si>
    <t>https://rnr.surveybox.kr/?pid=S16269h8ufyh&amp;grpid=list&amp;resid=13808&amp;fwid=S16269h8ufyhz56yr</t>
  </si>
  <si>
    <t>(주)케이티아이에스</t>
  </si>
  <si>
    <t>케이티아이에스</t>
  </si>
  <si>
    <t>윤경근</t>
  </si>
  <si>
    <t>컨택센터서비스 등</t>
  </si>
  <si>
    <t>02-3215-2054</t>
  </si>
  <si>
    <t>서울 영등포구 여의대로 14 10층 (여의도동,주식회사케이티여의도빌딩)</t>
  </si>
  <si>
    <t>jihye.jeong@kt.com</t>
  </si>
  <si>
    <t>https://rnr.surveybox.kr/?pid=S16269h8ufyh&amp;grpid=list&amp;resid=13810&amp;fwid=S16269h8ufyhz56yr</t>
  </si>
  <si>
    <t>넷마블엔투(주)</t>
  </si>
  <si>
    <t>넷마블엔투</t>
  </si>
  <si>
    <t>권민관</t>
  </si>
  <si>
    <t>모바일 소프트웨어 개발</t>
  </si>
  <si>
    <t>이정아</t>
  </si>
  <si>
    <t>https://rnr.surveybox.kr/?pid=S16269h8ufyh&amp;grpid=list&amp;resid=13818&amp;fwid=S16269h8ufyhz56yr</t>
  </si>
  <si>
    <t>(주)아프리카티비</t>
  </si>
  <si>
    <t>아프리카티비</t>
  </si>
  <si>
    <t>정찬용</t>
  </si>
  <si>
    <t>멀티미디어 플랫폼 사업 외</t>
  </si>
  <si>
    <t>02-1688-7022</t>
  </si>
  <si>
    <t>경기 성남시 분당구 판교로228번길 15 2동 201호 , 801호, 901호 (삼평동,판교세븐벤처밸리1단지)</t>
  </si>
  <si>
    <t>https://rnr.surveybox.kr/?pid=S16269h8ufyh&amp;grpid=list&amp;resid=22083&amp;fwid=S16269h8ufyhz56yr</t>
  </si>
  <si>
    <t>동우에스지이(주)</t>
  </si>
  <si>
    <t>동우에스지이</t>
  </si>
  <si>
    <t>김평중</t>
  </si>
  <si>
    <t>031-611-7133</t>
  </si>
  <si>
    <t>경기 평택시 안중읍 오성서로 34 (금곡리)</t>
  </si>
  <si>
    <t>설비계획이 없다며 거절</t>
  </si>
  <si>
    <t>https://rnr.surveybox.kr/?pid=S16269h8ufyh&amp;grpid=list&amp;resid=13824&amp;fwid=S16269h8ufyhz56yr</t>
  </si>
  <si>
    <t>베스핀글로벌(주)</t>
  </si>
  <si>
    <t>베스핀글로벌</t>
  </si>
  <si>
    <t>이존한주,이해민</t>
  </si>
  <si>
    <t>컴퓨터 시스템 매니지드 서비스</t>
  </si>
  <si>
    <t>02-1668-1280</t>
  </si>
  <si>
    <t>서울특별시 서초구 강남대로 327 13층,14층,15층,16층 (서초동,대륭서초타워)</t>
  </si>
  <si>
    <t>info@bespinglobal.com</t>
  </si>
  <si>
    <t>https://rnr.surveybox.kr/?pid=S16269h8ufyh&amp;grpid=list&amp;resid=13828&amp;fwid=S16269h8ufyhz56yr</t>
  </si>
  <si>
    <t>(주)디앤오</t>
  </si>
  <si>
    <t>디앤오</t>
  </si>
  <si>
    <t>이동언</t>
  </si>
  <si>
    <t>임대 및 관리</t>
  </si>
  <si>
    <t>02-6924-5669</t>
  </si>
  <si>
    <t>서울 강서구 마곡중앙로 150 (마곡동)</t>
  </si>
  <si>
    <t>https://rnr.surveybox.kr/?pid=S16269h8ufyh&amp;grpid=list&amp;resid=13829&amp;fwid=S16269h8ufyhz56yr</t>
  </si>
  <si>
    <t>글래드호텔앤리조트(주)</t>
  </si>
  <si>
    <t>글래드호텔앤리조트</t>
  </si>
  <si>
    <t>박명신</t>
  </si>
  <si>
    <t>부동산 매매업 및 임대업</t>
  </si>
  <si>
    <t>064-747-5000</t>
  </si>
  <si>
    <t>제주도 제주시 노연로 80 (연동)</t>
  </si>
  <si>
    <t>임대</t>
  </si>
  <si>
    <t>https://rnr.surveybox.kr/?pid=S16269h8ufyh&amp;grpid=list&amp;resid=13831&amp;fwid=S16269h8ufyhz56yr</t>
  </si>
  <si>
    <t>패스트파이브(주)</t>
  </si>
  <si>
    <t>패스트파이브</t>
  </si>
  <si>
    <t>김대일</t>
  </si>
  <si>
    <t>공유오피스</t>
  </si>
  <si>
    <t>010-6221-2389</t>
  </si>
  <si>
    <t>서울 서초구 남부순환로333길 10 2층,3층 (서초동,원일빌딩)</t>
  </si>
  <si>
    <t>부동산업</t>
  </si>
  <si>
    <t>https://rnr.surveybox.kr/?pid=S16269h8ufyh&amp;grpid=list&amp;resid=13838&amp;fwid=S16269h8ufyhz56yr</t>
  </si>
  <si>
    <t>(주)신세계센트럴시티</t>
  </si>
  <si>
    <t>신세계센트럴시티</t>
  </si>
  <si>
    <t>박주형</t>
  </si>
  <si>
    <t>자동차 정류장사업</t>
  </si>
  <si>
    <t>02-6282-0114</t>
  </si>
  <si>
    <t>서울특별시 서초구 신반포로 176 (반포동)</t>
  </si>
  <si>
    <t>비주거용 건물 임대업</t>
  </si>
  <si>
    <t>비 주거용 건물 임대업</t>
  </si>
  <si>
    <t>부동산 임대 및 공급업</t>
  </si>
  <si>
    <t>부동산 임대, 전대업</t>
  </si>
  <si>
    <t>황호율</t>
  </si>
  <si>
    <t>물류업</t>
  </si>
  <si>
    <t>부동산 분양대행업</t>
  </si>
  <si>
    <t>윤대인</t>
  </si>
  <si>
    <t>윤여웅</t>
  </si>
  <si>
    <t>https://rnr.surveybox.kr/?pid=S16269h8ufyh&amp;grpid=list&amp;resid=13890&amp;fwid=S16269h8ufyhz56yr</t>
  </si>
  <si>
    <t>(주)호반산업</t>
  </si>
  <si>
    <t>호반산업</t>
  </si>
  <si>
    <t>송종민,이용</t>
  </si>
  <si>
    <t>062-417-7915</t>
  </si>
  <si>
    <t>경기도 화성시 동탄오산로 86-11 402호 (오산동)</t>
  </si>
  <si>
    <t>https://rnr.surveybox.kr/?pid=S16269h8ufyh&amp;grpid=list&amp;resid=13896&amp;fwid=S16269h8ufyhz56yr</t>
  </si>
  <si>
    <t>에스케이디앤디(주)</t>
  </si>
  <si>
    <t>에스케이디앤디</t>
  </si>
  <si>
    <t>김도현</t>
  </si>
  <si>
    <t>부동산 공급업(주거용, 비주거용 분양 및 판매)</t>
  </si>
  <si>
    <t>02-398-4700</t>
  </si>
  <si>
    <t>경기도 성남시 분당구 판교로 332 (삼평동)</t>
  </si>
  <si>
    <t>https://rnr.surveybox.kr/?pid=S16269h8ufyh&amp;grpid=list&amp;resid=13907&amp;fwid=S16269h8ufyhz56yr</t>
  </si>
  <si>
    <t>아난티코브(주)</t>
  </si>
  <si>
    <t>아난티코브</t>
  </si>
  <si>
    <t>관광숙박업 및 관광객 이용시설업</t>
  </si>
  <si>
    <t>02-6742-1553</t>
  </si>
  <si>
    <t>부산광역시 기장군 기장읍 기장해안로 268-31 (시랑리)</t>
  </si>
  <si>
    <t>jwshin@ananti.kr/ljm820212@ananti.kr</t>
  </si>
  <si>
    <t>재경팀(02-6742-1610), 두 메일 모두 전송요망</t>
  </si>
  <si>
    <t>https://rnr.surveybox.kr/?pid=S16269h8ufyh&amp;grpid=list&amp;resid=13909&amp;fwid=S16269h8ufyhz56yr</t>
  </si>
  <si>
    <t>(주)신세계프라퍼티</t>
  </si>
  <si>
    <t>신세계프라퍼티</t>
  </si>
  <si>
    <t>임영록</t>
  </si>
  <si>
    <t>부동산 투자, 개발, 공급업</t>
  </si>
  <si>
    <t>02-6921-1615</t>
  </si>
  <si>
    <t>서울특별시 강남구 테헤란로 231 22층 (역삼동,센터필드)</t>
  </si>
  <si>
    <t>jiyounglee12@shinsegae.com</t>
  </si>
  <si>
    <t>https://rnr.surveybox.kr/?pid=S16269h8ufyh&amp;grpid=list&amp;resid=13911&amp;fwid=S16269h8ufyhz56yr</t>
  </si>
  <si>
    <t>(주)케이티에스테이트</t>
  </si>
  <si>
    <t>케이티에스테이트</t>
  </si>
  <si>
    <t>최남철</t>
  </si>
  <si>
    <t>부동산개발 및 공급업, 부동산매매업, 주택공급 등</t>
  </si>
  <si>
    <t>02-2040-3003</t>
  </si>
  <si>
    <t>서울특별시 강남구 테헤란로 422 17층 (대치동)</t>
  </si>
  <si>
    <t>https://rnr.surveybox.kr/?pid=S16269h8ufyh&amp;grpid=list&amp;resid=2240&amp;fwid=S16269h8ufyhz56yr</t>
  </si>
  <si>
    <t>동아제약(주)</t>
  </si>
  <si>
    <t>동아제약</t>
  </si>
  <si>
    <t>최호진</t>
  </si>
  <si>
    <t>02-920-8437</t>
  </si>
  <si>
    <t>서울특별시 동대문구 천호대로 64 (용두동)</t>
  </si>
  <si>
    <t>https://rnr.surveybox.kr/?pid=S16269h8ufyh&amp;grpid=list&amp;resid=24612&amp;fwid=S16269h8ufyhz56yr</t>
  </si>
  <si>
    <t>동아대학교의료원</t>
  </si>
  <si>
    <t>정휘위</t>
  </si>
  <si>
    <t>종합병원-의료업</t>
  </si>
  <si>
    <t>051-240-2000</t>
  </si>
  <si>
    <t>부산 서구 대신공원로 26 (동대신동3가,동아대학교병원)</t>
  </si>
  <si>
    <t>changbumryu@damc.or.kr</t>
  </si>
  <si>
    <t>상담원연결 0번</t>
  </si>
  <si>
    <t>https://rnr.surveybox.kr/?pid=S16269h8ufyh&amp;grpid=list&amp;resid=3047&amp;fwid=S16269h8ufyhz56yr</t>
  </si>
  <si>
    <t>동국제강(주)</t>
  </si>
  <si>
    <t>동국제강</t>
  </si>
  <si>
    <t>최삼영</t>
  </si>
  <si>
    <t>제철, 제강, 압연, 제정, 강선, 아연멕기업</t>
  </si>
  <si>
    <t>https://rnr.surveybox.kr/?pid=S16269h8ufyh&amp;grpid=list&amp;resid=13930&amp;fwid=S16269h8ufyhz56yr</t>
  </si>
  <si>
    <t>람정제주개발(주)</t>
  </si>
  <si>
    <t>람정제주개발</t>
  </si>
  <si>
    <t>린촉추</t>
  </si>
  <si>
    <t>관광 및 숙박 시설 건설/임대, 운영/관리</t>
  </si>
  <si>
    <t>064-908-6000</t>
  </si>
  <si>
    <t>제주도 서귀포시 안덕면 녹차분재로 217 (서광리)</t>
  </si>
  <si>
    <t>https://rnr.surveybox.kr/?pid=S16269h8ufyh&amp;grpid=list&amp;resid=3048&amp;fwid=S16269h8ufyhz56yr</t>
  </si>
  <si>
    <t>동국씨엠(주)</t>
  </si>
  <si>
    <t>동국씨엠</t>
  </si>
  <si>
    <t>박상훈</t>
  </si>
  <si>
    <t>https://rnr.surveybox.kr/?pid=S16269h8ufyh&amp;grpid=list&amp;resid=13938&amp;fwid=S16269h8ufyhz56yr</t>
  </si>
  <si>
    <t>씨비알이코리아(주)</t>
  </si>
  <si>
    <t>씨비알이코리아</t>
  </si>
  <si>
    <t>임동수</t>
  </si>
  <si>
    <t>부동산 관리 및 중개 서비스 외</t>
  </si>
  <si>
    <t>02-2170-5800</t>
  </si>
  <si>
    <t>서울 종로구 종로 47 19층 (공평동,SC제일은행본점빌딩)</t>
  </si>
  <si>
    <t>김광기</t>
  </si>
  <si>
    <t>건물 종합관리 및 각종 시설물 관리용역업</t>
  </si>
  <si>
    <t>https://rnr.surveybox.kr/?pid=S16269h8ufyh&amp;grpid=list&amp;resid=13943&amp;fwid=S16269h8ufyhz56yr</t>
  </si>
  <si>
    <t>(주)세원종합관리</t>
  </si>
  <si>
    <t>세원종합관리</t>
  </si>
  <si>
    <t>정화찬</t>
  </si>
  <si>
    <t>위생관리용역 외</t>
  </si>
  <si>
    <t>02-938-9545</t>
  </si>
  <si>
    <t>서울특별시 노원구 공릉로58가길 4 2층 (하계동,세원빌딩)</t>
  </si>
  <si>
    <t>응답지 대답할 여력 없음</t>
  </si>
  <si>
    <t>https://rnr.surveybox.kr/?pid=S16269h8ufyh&amp;grpid=list&amp;resid=13944&amp;fwid=S16269h8ufyhz56yr</t>
  </si>
  <si>
    <t>(주)신화비엠씨</t>
  </si>
  <si>
    <t>신화비엠씨</t>
  </si>
  <si>
    <t>정영희</t>
  </si>
  <si>
    <t>공동주택관리업</t>
  </si>
  <si>
    <t>02-932-9997</t>
  </si>
  <si>
    <t>서울특별시 노원구 한글비석로52길 6 3층 (상계동)</t>
  </si>
  <si>
    <t>https://rnr.surveybox.kr/?pid=S16269h8ufyh&amp;grpid=list&amp;resid=13945&amp;fwid=S16269h8ufyhz56yr</t>
  </si>
  <si>
    <t>(주)윈피앤에스</t>
  </si>
  <si>
    <t>윈피앤에스</t>
  </si>
  <si>
    <t>박화재</t>
  </si>
  <si>
    <t>시설 유지관리</t>
  </si>
  <si>
    <t>02-460-3065</t>
  </si>
  <si>
    <t>서울 성동구 아차산로15길 19 (성수동2가,우리더블유타워)</t>
  </si>
  <si>
    <t>https://rnr.surveybox.kr/?pid=S16269h8ufyh&amp;grpid=list&amp;resid=14257&amp;fwid=S16269h8ufyhz56yr</t>
  </si>
  <si>
    <t>동국대학교와이즈캠퍼스산학협력단</t>
  </si>
  <si>
    <t>반상우</t>
  </si>
  <si>
    <t>산학협력사업, 지적재산권 취득 및 관리 외</t>
  </si>
  <si>
    <t>054-770-2855</t>
  </si>
  <si>
    <t>경상북도 경주시 동대로 123 (석장동)</t>
  </si>
  <si>
    <t>https://rnr.surveybox.kr/?pid=S16269h8ufyh&amp;grpid=list&amp;resid=24746&amp;fwid=S16269h8ufyhz56yr</t>
  </si>
  <si>
    <t>동강의료재단</t>
  </si>
  <si>
    <t>박원희</t>
  </si>
  <si>
    <t>의료기관의 설치운영 및 보건의료에 관한 조사연구</t>
  </si>
  <si>
    <t>052-241-1114</t>
  </si>
  <si>
    <t>울산 중구 태화로 239 (태화동)</t>
  </si>
  <si>
    <t>https://rnr.surveybox.kr/?pid=S16269h8ufyh&amp;grpid=list&amp;resid=13948&amp;fwid=S16269h8ufyhz56yr</t>
  </si>
  <si>
    <t>(주)상원에스앤씨</t>
  </si>
  <si>
    <t>상원에스앤씨</t>
  </si>
  <si>
    <t>이종준</t>
  </si>
  <si>
    <t>경비용역업</t>
  </si>
  <si>
    <t>053-473-8820</t>
  </si>
  <si>
    <t>대구 수성구 지범로 196 2층 (범물동)</t>
  </si>
  <si>
    <t>https://rnr.surveybox.kr/?pid=S16269h8ufyh&amp;grpid=list&amp;resid=13950&amp;fwid=S16269h8ufyhz56yr</t>
  </si>
  <si>
    <t>(주)제산</t>
  </si>
  <si>
    <t>제산</t>
  </si>
  <si>
    <t>신병철</t>
  </si>
  <si>
    <t>부동산관리업-서비스</t>
  </si>
  <si>
    <t>054-456-5164</t>
  </si>
  <si>
    <t>경상북도 구미시 형곡로33길 48 형곡삼우타운 제상가 지하층 1호 (형곡동)</t>
  </si>
  <si>
    <t>https://rnr.surveybox.kr/?pid=S16269h8ufyh&amp;grpid=list&amp;resid=13951&amp;fwid=S16269h8ufyhz56yr</t>
  </si>
  <si>
    <t>태웅</t>
  </si>
  <si>
    <t>최건호</t>
  </si>
  <si>
    <t>주택관리업</t>
  </si>
  <si>
    <t>054-457-0046</t>
  </si>
  <si>
    <t>경상북도 구미시 송정대로 164 2층 (송정동,새로넷빌딩)</t>
  </si>
  <si>
    <t>https://rnr.surveybox.kr/?pid=S16269h8ufyh&amp;grpid=list&amp;resid=13952&amp;fwid=S16269h8ufyhz56yr</t>
  </si>
  <si>
    <t>(주)하나종합관리</t>
  </si>
  <si>
    <t>하나종합관리</t>
  </si>
  <si>
    <t>주택 관리업</t>
  </si>
  <si>
    <t>055-333-0111</t>
  </si>
  <si>
    <t>경남 김해시 삼문로 19 802호 (대청동,대암월드피아)</t>
  </si>
  <si>
    <t>hana0111@daum.net</t>
  </si>
  <si>
    <t>https://rnr.surveybox.kr/?pid=S16269h8ufyh&amp;grpid=list&amp;resid=13953&amp;fwid=S16269h8ufyhz56yr</t>
  </si>
  <si>
    <t>에이제이대원(주)</t>
  </si>
  <si>
    <t>에이제이대원</t>
  </si>
  <si>
    <t>공동주택, 빌딩 관리</t>
  </si>
  <si>
    <t>02-6240-0541</t>
  </si>
  <si>
    <t>서울 송파구 정의로8길 9 12층 (문정동,AJ빌딩)</t>
  </si>
  <si>
    <t>https://rnr.surveybox.kr/?pid=S16269h8ufyh&amp;grpid=list&amp;resid=13955&amp;fwid=S16269h8ufyhz56yr</t>
  </si>
  <si>
    <t>주택관리공단(주)</t>
  </si>
  <si>
    <t>주택관리공단</t>
  </si>
  <si>
    <t>서종균</t>
  </si>
  <si>
    <t>공동주택(부대시설 및 복리시설 포함)의 관리 유지보수, 운영및기타업무</t>
  </si>
  <si>
    <t>031-303-3000</t>
  </si>
  <si>
    <t>경남 진주시 사들로 137 (충무공동)</t>
  </si>
  <si>
    <t>https://rnr.surveybox.kr/?pid=S16269h8ufyh&amp;grpid=list&amp;resid=13956&amp;fwid=S16269h8ufyhz56yr</t>
  </si>
  <si>
    <t>(주)신대한관리</t>
  </si>
  <si>
    <t>신대한관리</t>
  </si>
  <si>
    <t>박천환</t>
  </si>
  <si>
    <t>공동주택 관리업</t>
  </si>
  <si>
    <t>02-507-6577</t>
  </si>
  <si>
    <t>경기도 과천시 별양상가1로 18 5층 비-2호 (별양동,과천오피스텔)</t>
  </si>
  <si>
    <t>공동주택 관리</t>
  </si>
  <si>
    <t>https://rnr.surveybox.kr/?pid=S16269h8ufyh&amp;grpid=list&amp;resid=13960&amp;fwid=S16269h8ufyhz56yr</t>
  </si>
  <si>
    <t>(주)다하리</t>
  </si>
  <si>
    <t>다하리</t>
  </si>
  <si>
    <t>김영경</t>
  </si>
  <si>
    <t>아파트관리, 경비, 청소용역</t>
  </si>
  <si>
    <t>041-577-2983</t>
  </si>
  <si>
    <t>충남 천안시 서북구 검은들3길 25 701호 (불당동,명품암펠로스빌딩)</t>
  </si>
  <si>
    <t>연결 음성 오류</t>
  </si>
  <si>
    <t>이종구</t>
  </si>
  <si>
    <t>https://rnr.surveybox.kr/?pid=S16269h8ufyh&amp;grpid=list&amp;resid=13962&amp;fwid=S16269h8ufyhz56yr</t>
  </si>
  <si>
    <t>한국타운세이퍼(주)</t>
  </si>
  <si>
    <t>한국타운세이퍼</t>
  </si>
  <si>
    <t>공동주택관리사업</t>
  </si>
  <si>
    <t>042-254-0075</t>
  </si>
  <si>
    <t>대전광역시 서구 가수원로 43 3층 (가수원동,중부빌딩)</t>
  </si>
  <si>
    <t>부동산 관리</t>
  </si>
  <si>
    <t>https://rnr.surveybox.kr/?pid=S16269h8ufyh&amp;grpid=list&amp;resid=13964&amp;fwid=S16269h8ufyhz56yr</t>
  </si>
  <si>
    <t>(주)상일종합관리</t>
  </si>
  <si>
    <t>상일종합관리</t>
  </si>
  <si>
    <t>전종수,이갑열</t>
  </si>
  <si>
    <t>아파트 위탁관리, 사업장 유지관리</t>
  </si>
  <si>
    <t>053-744-7701</t>
  </si>
  <si>
    <t>대구 남구 용두방천2길 34 3층 (이천동)</t>
  </si>
  <si>
    <t>오후 연락 바람</t>
  </si>
  <si>
    <t>https://rnr.surveybox.kr/?pid=S16269h8ufyh&amp;grpid=list&amp;resid=13967&amp;fwid=S16269h8ufyhz56yr</t>
  </si>
  <si>
    <t>(주)삼성씨에스</t>
  </si>
  <si>
    <t>삼성씨에스</t>
  </si>
  <si>
    <t>055-528-6500</t>
  </si>
  <si>
    <t>경상남도 창원시 성산구 마디미로56번길 14 4층 (상남동,아모르빌딩)</t>
  </si>
  <si>
    <t>https://rnr.surveybox.kr/?pid=S16269h8ufyh&amp;grpid=list&amp;resid=13968&amp;fwid=S16269h8ufyhz56yr</t>
  </si>
  <si>
    <t>지산주택(주)</t>
  </si>
  <si>
    <t>지산주택</t>
  </si>
  <si>
    <t>한종덕</t>
  </si>
  <si>
    <t>공동 주택관리, 시설물유지관리공사</t>
  </si>
  <si>
    <t>052-265-0246</t>
  </si>
  <si>
    <t>울산 남구 정동로 126 2층 (삼산동,버들빌딩)</t>
  </si>
  <si>
    <t>https://rnr.surveybox.kr/?pid=S16269h8ufyh&amp;grpid=list&amp;resid=13969&amp;fwid=S16269h8ufyhz56yr</t>
  </si>
  <si>
    <t>(주)로이안에이치앤에프</t>
  </si>
  <si>
    <t>로이안에이치앤에프</t>
  </si>
  <si>
    <t>방준형</t>
  </si>
  <si>
    <t>공동주택관리, 시설물유지관리 외</t>
  </si>
  <si>
    <t>051-746-5991</t>
  </si>
  <si>
    <t>서울특별시 강남구 논현로 18 4층 (개포동,지수빌딩)</t>
  </si>
  <si>
    <t>이상구</t>
  </si>
  <si>
    <t>부동산관리업</t>
  </si>
  <si>
    <t>https://rnr.surveybox.kr/?pid=S16269h8ufyh&amp;grpid=list&amp;resid=13972&amp;fwid=S16269h8ufyhz56yr</t>
  </si>
  <si>
    <t>존스랑라살(주)</t>
  </si>
  <si>
    <t>존스랑라살</t>
  </si>
  <si>
    <t>장재훈</t>
  </si>
  <si>
    <t>부동산 서비스</t>
  </si>
  <si>
    <t>02-3704-8888</t>
  </si>
  <si>
    <t>서울 영등포구 국제금융로 10 32층 (여의도동,원아이에프씨)</t>
  </si>
  <si>
    <t>https://rnr.surveybox.kr/?pid=S16269h8ufyh&amp;grpid=list&amp;resid=13973&amp;fwid=S16269h8ufyhz56yr</t>
  </si>
  <si>
    <t>교보리얼코(주)</t>
  </si>
  <si>
    <t>교보리얼코</t>
  </si>
  <si>
    <t>건물시설물관리,건물시공관리,양식,이용원</t>
  </si>
  <si>
    <t>02-2210-2200</t>
  </si>
  <si>
    <t>ghm@kyoborealco.co.kr</t>
  </si>
  <si>
    <t>건물관리</t>
  </si>
  <si>
    <t>https://rnr.surveybox.kr/?pid=S16269h8ufyh&amp;grpid=list&amp;resid=22479&amp;fwid=S16269h8ufyhz56yr</t>
  </si>
  <si>
    <t>덕성학원</t>
  </si>
  <si>
    <t>이면재</t>
  </si>
  <si>
    <t>대학교</t>
  </si>
  <si>
    <t>02-766-0274</t>
  </si>
  <si>
    <t>서울 종로구 운니동 114번지</t>
  </si>
  <si>
    <t>https://rnr.surveybox.kr/?pid=S16269h8ufyh&amp;grpid=list&amp;resid=13978&amp;fwid=S16269h8ufyhz56yr</t>
  </si>
  <si>
    <t>(주)케이티팝스</t>
  </si>
  <si>
    <t>케이티팝스</t>
  </si>
  <si>
    <t>구희태</t>
  </si>
  <si>
    <t>건물 관리업</t>
  </si>
  <si>
    <t>경기 수원시 팔달구 인계로 110 3층 (인계동,비와이씨수원사옥)</t>
  </si>
  <si>
    <t>https://rnr.surveybox.kr/?pid=S16269h8ufyh&amp;grpid=list&amp;resid=13981&amp;fwid=S16269h8ufyhz56yr</t>
  </si>
  <si>
    <t>(주)한덕엔지니어링</t>
  </si>
  <si>
    <t>한덕엔지니어링</t>
  </si>
  <si>
    <t>한재만</t>
  </si>
  <si>
    <t>건물 및 각종 시설물 관리 용역업</t>
  </si>
  <si>
    <t>02-515-0347</t>
  </si>
  <si>
    <t>서울특별시 서초구 서운로 138 6층 (서초동,서초동아타워)</t>
  </si>
  <si>
    <t>https://rnr.surveybox.kr/?pid=S16269h8ufyh&amp;grpid=list&amp;resid=13983&amp;fwid=S16269h8ufyhz56yr</t>
  </si>
  <si>
    <t>(주)세안텍스</t>
  </si>
  <si>
    <t>세안텍스</t>
  </si>
  <si>
    <t>염규연</t>
  </si>
  <si>
    <t>공동주택 및 빌딩관리업</t>
  </si>
  <si>
    <t>02-3413-9300</t>
  </si>
  <si>
    <t>서울 송파구 송이로30길 13 5층 (문정동,세안빌딩)</t>
  </si>
  <si>
    <t>박형국</t>
  </si>
  <si>
    <t>https://rnr.surveybox.kr/?pid=S16269h8ufyh&amp;grpid=list&amp;resid=13999&amp;fwid=S16269h8ufyhz56yr</t>
  </si>
  <si>
    <t>나라솔루션(주)</t>
  </si>
  <si>
    <t>나라솔루션</t>
  </si>
  <si>
    <t>김선일</t>
  </si>
  <si>
    <t>위탁관리, 경비용역, 미화용역</t>
  </si>
  <si>
    <t>053-768-0536</t>
  </si>
  <si>
    <t>대구광역시 수성구 상화로 122-1 (두산동)</t>
  </si>
  <si>
    <t>https://rnr.surveybox.kr/?pid=S16269h8ufyh&amp;grpid=list&amp;resid=14001&amp;fwid=S16269h8ufyhz56yr</t>
  </si>
  <si>
    <t>(주)하나감정평가법인</t>
  </si>
  <si>
    <t>하나감정평가법인</t>
  </si>
  <si>
    <t>양기철</t>
  </si>
  <si>
    <t>부동산 감정평가</t>
  </si>
  <si>
    <t>02-593-2000</t>
  </si>
  <si>
    <t>서울특별시 서초구 양재대로11길 36 금관 5층 (양재동,서울오토갤러리)</t>
  </si>
  <si>
    <t>hana01@kapaland.co.kr</t>
  </si>
  <si>
    <t>내선5</t>
  </si>
  <si>
    <t>https://rnr.surveybox.kr/?pid=S16269h8ufyh&amp;grpid=list&amp;resid=14003&amp;fwid=S16269h8ufyhz56yr</t>
  </si>
  <si>
    <t>(주)태평양감정평가법인</t>
  </si>
  <si>
    <t>태평양감정평가법인</t>
  </si>
  <si>
    <t>정해욱</t>
  </si>
  <si>
    <t>부동산 감정</t>
  </si>
  <si>
    <t>02-514-8811</t>
  </si>
  <si>
    <t>서울 중구 다산로 32 (신당동,남산타운 5번상가 4층)</t>
  </si>
  <si>
    <t>https://rnr.surveybox.kr/?pid=S16269h8ufyh&amp;grpid=list&amp;resid=14004&amp;fwid=S16269h8ufyhz56yr</t>
  </si>
  <si>
    <t>(주)중앙감정평가법인</t>
  </si>
  <si>
    <t>중앙감정평가법인</t>
  </si>
  <si>
    <t>신상윤</t>
  </si>
  <si>
    <t>감정평가업</t>
  </si>
  <si>
    <t>02-3490-2000</t>
  </si>
  <si>
    <t>서울 서초구 서초중앙로 63 2층 (서초동,리더스빌딩)</t>
  </si>
  <si>
    <t>https://rnr.surveybox.kr/?pid=S16269h8ufyh&amp;grpid=list&amp;resid=14006&amp;fwid=S16269h8ufyhz56yr</t>
  </si>
  <si>
    <t>(주)나라감정평가법인</t>
  </si>
  <si>
    <t>나라감정평가법인</t>
  </si>
  <si>
    <t>담보감정평가 외</t>
  </si>
  <si>
    <t>02-737-8871</t>
  </si>
  <si>
    <t>서울 종로구 사직로 130 8층 (적선동,적선현대빌딩)</t>
  </si>
  <si>
    <t>nara1@kapaland.co.kr</t>
  </si>
  <si>
    <t>https://rnr.surveybox.kr/?pid=S16269h8ufyh&amp;grpid=list&amp;resid=14008&amp;fwid=S16269h8ufyhz56yr</t>
  </si>
  <si>
    <t>(주)감정평가법인대일감정원</t>
  </si>
  <si>
    <t>감정평가법인대일감정원</t>
  </si>
  <si>
    <t>김이건</t>
  </si>
  <si>
    <t>동산,부동산 감정평가</t>
  </si>
  <si>
    <t>02-2105-6500</t>
  </si>
  <si>
    <t>서울특별시 서초구 논현로 83 2층 (양재동,삼호물산빌딩)</t>
  </si>
  <si>
    <t>https://rnr.surveybox.kr/?pid=S16269h8ufyh&amp;grpid=list&amp;resid=14009&amp;fwid=S16269h8ufyhz56yr</t>
  </si>
  <si>
    <t>(주)가람감정평가법인</t>
  </si>
  <si>
    <t>가람감정평가법인</t>
  </si>
  <si>
    <t>주종천</t>
  </si>
  <si>
    <t>부동산 감정평가 서비스, 공시지가 검증 및 평가서비스</t>
  </si>
  <si>
    <t>02-556-0048</t>
  </si>
  <si>
    <t>서울 서초구 남부순환로364길 8-9 4층 (양재동,가람빌딩)</t>
  </si>
  <si>
    <t>kaaram@kapaland.co.kr</t>
  </si>
  <si>
    <t>https://rnr.surveybox.kr/?pid=S16269h8ufyh&amp;grpid=list&amp;resid=14010&amp;fwid=S16269h8ufyhz56yr</t>
  </si>
  <si>
    <t>(주)제일감정평가법인</t>
  </si>
  <si>
    <t>제일감정평가법인</t>
  </si>
  <si>
    <t>동산,부동산 기타 재산의 감정평가에 관한 업무</t>
  </si>
  <si>
    <t>02-3019-1290</t>
  </si>
  <si>
    <t>서울 서초구 방배로 28 (방배동)</t>
  </si>
  <si>
    <t>facc@facc.co.kr</t>
  </si>
  <si>
    <t>https://rnr.surveybox.kr/?pid=S16269h8ufyh&amp;grpid=list&amp;resid=14011&amp;fwid=S16269h8ufyhz56yr</t>
  </si>
  <si>
    <t>(주)삼창감정평가법인</t>
  </si>
  <si>
    <t>삼창감정평가법인</t>
  </si>
  <si>
    <t>임재남</t>
  </si>
  <si>
    <t>02-540-7100</t>
  </si>
  <si>
    <t>서울 서초구 반포대로14길 27 2층 (서초동,탑스벤처타워)</t>
  </si>
  <si>
    <t>https://rnr.surveybox.kr/?pid=S16269h8ufyh&amp;grpid=list&amp;resid=24688&amp;fwid=S16269h8ufyhz56yr</t>
  </si>
  <si>
    <t>대한적십자사</t>
  </si>
  <si>
    <t>신희영,김철수</t>
  </si>
  <si>
    <t>적십자 사업의 수행 도모, 인도주의를 실현, 복지공헌</t>
  </si>
  <si>
    <t>02-3705-3705</t>
  </si>
  <si>
    <t>강원도 원주시 혁신로 50 (반곡동)</t>
  </si>
  <si>
    <t>krc100@redcross.or.kr</t>
  </si>
  <si>
    <t>https://rnr.surveybox.kr/?pid=S16269h8ufyh&amp;grpid=list&amp;resid=14014&amp;fwid=S16269h8ufyhz56yr</t>
  </si>
  <si>
    <t>(주)미래새한감정평가법인</t>
  </si>
  <si>
    <t>미래새한감정평가법인</t>
  </si>
  <si>
    <t>동산, 부동산 기타 재산의 감정평가에 관한 업무</t>
  </si>
  <si>
    <t>02-558-5151</t>
  </si>
  <si>
    <t>서울 송파구 충민로 52 A동 9층 (문정동,가든파이브웍스)</t>
  </si>
  <si>
    <t>https://rnr.surveybox.kr/?pid=S16269h8ufyh&amp;grpid=list&amp;resid=14015&amp;fwid=S16269h8ufyhz56yr</t>
  </si>
  <si>
    <t>(주)경일감정평가법인</t>
  </si>
  <si>
    <t>경일감정평가법인</t>
  </si>
  <si>
    <t>배태성</t>
  </si>
  <si>
    <t>감정평가, 중개, 리서치 외</t>
  </si>
  <si>
    <t>02-2142-3800</t>
  </si>
  <si>
    <t>서울특별시 송파구 중대로 135 동관 7층 (가락동,IT벤쳐타워)</t>
  </si>
  <si>
    <t>https://rnr.surveybox.kr/?pid=S16269h8ufyh&amp;grpid=list&amp;resid=14016&amp;fwid=S16269h8ufyhz56yr</t>
  </si>
  <si>
    <t>(주)대화감정평가법인</t>
  </si>
  <si>
    <t>대화감정평가법인</t>
  </si>
  <si>
    <t>조근렬</t>
  </si>
  <si>
    <t>부동산 감정평가 외</t>
  </si>
  <si>
    <t>02-525-2733</t>
  </si>
  <si>
    <t>서울 서초구 서초중앙로 14 18층 (서초동)</t>
  </si>
  <si>
    <t>daehwa7332@bill36524.com</t>
  </si>
  <si>
    <t>황성규</t>
  </si>
  <si>
    <t>https://rnr.surveybox.kr/?pid=S16269h8ufyh&amp;grpid=list&amp;resid=14018&amp;fwid=S16269h8ufyhz56yr</t>
  </si>
  <si>
    <t>(주)대한감정평가법인</t>
  </si>
  <si>
    <t>대한감정평가법인</t>
  </si>
  <si>
    <t>서해룡</t>
  </si>
  <si>
    <t>감정평가용역</t>
  </si>
  <si>
    <t>02-521-0077</t>
  </si>
  <si>
    <t>서울 송파구 충민로 10 10층 10-S13호 (문정동,가든파이브툴)</t>
  </si>
  <si>
    <t>daehan1021@kosal.com</t>
  </si>
  <si>
    <t>내선4</t>
  </si>
  <si>
    <t>https://rnr.surveybox.kr/?pid=S16269h8ufyh&amp;grpid=list&amp;resid=15368&amp;fwid=S16269h8ufyhz56yr</t>
  </si>
  <si>
    <t>대한예수교장로회실로암시각장애인복지회</t>
  </si>
  <si>
    <t>사회복지</t>
  </si>
  <si>
    <t>02-880-0504</t>
  </si>
  <si>
    <t>서울특별시 관악구 남부순환로 1717 (봉천동,실로암시각장애인복지관)</t>
  </si>
  <si>
    <t>siloamwf@daum.net</t>
  </si>
  <si>
    <t>https://rnr.surveybox.kr/?pid=S16269h8ufyh&amp;grpid=list&amp;resid=14268&amp;fwid=S16269h8ufyhz56yr</t>
  </si>
  <si>
    <t>대한법률구조공단</t>
  </si>
  <si>
    <t>법률구조 (법률상담, 민사 및 가사소송대리, 형사변호)</t>
  </si>
  <si>
    <t>054-810-0132</t>
  </si>
  <si>
    <t>경상북도 김천시 혁신2로 26 (율곡동)</t>
  </si>
  <si>
    <t>https://rnr.surveybox.kr/?pid=S16269h8ufyh&amp;grpid=list&amp;resid=10715&amp;fwid=S16269h8ufyhz56yr</t>
  </si>
  <si>
    <t>대한민국특수임무유공자회</t>
  </si>
  <si>
    <t>비영리 보훈단체, 보훈가족 관리, 수익사업(재생재료, 용역)</t>
  </si>
  <si>
    <t>02-738-8240</t>
  </si>
  <si>
    <t>서울특별시 강동구 천중로 206 6층 (길동)</t>
  </si>
  <si>
    <t>https://rnr.surveybox.kr/?pid=S16269h8ufyh&amp;grpid=list&amp;resid=22420&amp;fwid=S16269h8ufyhz56yr</t>
  </si>
  <si>
    <t>대한민국상이군경회</t>
  </si>
  <si>
    <t>유을상</t>
  </si>
  <si>
    <t>영상감시장치, 구내방송장치</t>
  </si>
  <si>
    <t>02-769-9669</t>
  </si>
  <si>
    <t>서울 영등포구 국회대로76길 33 (여의도동)</t>
  </si>
  <si>
    <t>https://rnr.surveybox.kr/?pid=S16269h8ufyh&amp;grpid=list&amp;resid=2264&amp;fwid=S16269h8ufyhz56yr</t>
  </si>
  <si>
    <t>대한뉴팜(주)</t>
  </si>
  <si>
    <t>대한뉴팜</t>
  </si>
  <si>
    <t>인체의약품,동물의약품,바이오의약품,사료첨가제,건강기능식품</t>
  </si>
  <si>
    <t>031-3536-1415</t>
  </si>
  <si>
    <t>경기 화성시 향남읍 제약공단1길 66 (상신리)</t>
  </si>
  <si>
    <t>1-&gt;9</t>
  </si>
  <si>
    <t>https://rnr.surveybox.kr/?pid=S16269h8ufyh&amp;grpid=list&amp;resid=22032&amp;fwid=S16269h8ufyhz56yr</t>
  </si>
  <si>
    <t>대전도시공사</t>
  </si>
  <si>
    <t>정국영</t>
  </si>
  <si>
    <t>주택,일반건축물의 취득,개발,분양,임대 및 관리사업</t>
  </si>
  <si>
    <t>042-530-9200</t>
  </si>
  <si>
    <t>대전광역시 중구 중앙로 118 (대흥동)</t>
  </si>
  <si>
    <t>042-530-9184</t>
  </si>
  <si>
    <t>https://rnr.surveybox.kr/?pid=S16269h8ufyh&amp;grpid=list&amp;resid=11115&amp;fwid=S16269h8ufyhz56yr</t>
  </si>
  <si>
    <t>대전교통공사</t>
  </si>
  <si>
    <t>연규양</t>
  </si>
  <si>
    <t>042-539-3114</t>
  </si>
  <si>
    <t>대전광역시 서구 월드컵대로 480 (월평동)</t>
  </si>
  <si>
    <t>4번직원 안한다고함</t>
  </si>
  <si>
    <t>https://rnr.surveybox.kr/?pid=S16269h8ufyh&amp;grpid=list&amp;resid=8707&amp;fwid=S16269h8ufyhz56yr</t>
  </si>
  <si>
    <t>대우조선해양건설(주)</t>
  </si>
  <si>
    <t>대우조선해양건설</t>
  </si>
  <si>
    <t>장세웅,전병우</t>
  </si>
  <si>
    <t>02-750-8000</t>
  </si>
  <si>
    <t>경기 용인시 수지구 성복2로 17 B동 221호 (성복동,수지골드프라자1차)</t>
  </si>
  <si>
    <t>관리부</t>
  </si>
  <si>
    <t>https://rnr.surveybox.kr/?pid=S16269h8ufyh&amp;grpid=list&amp;resid=21252&amp;fwid=S16269h8ufyhz56yr</t>
  </si>
  <si>
    <t>대구텍(유)</t>
  </si>
  <si>
    <t>대구텍</t>
  </si>
  <si>
    <t>한현준</t>
  </si>
  <si>
    <t>고성능 금속절삭공구(텅스텐 카바이드 공구)의 제조 및 판매</t>
  </si>
  <si>
    <t>053-760-7250</t>
  </si>
  <si>
    <t>대구광역시 달성군 가창면 가창로 1040 (용계리)</t>
  </si>
  <si>
    <t>https://rnr.surveybox.kr/?pid=S16269h8ufyh&amp;grpid=list&amp;resid=24634&amp;fwid=S16269h8ufyhz56yr</t>
  </si>
  <si>
    <t>대구의료원</t>
  </si>
  <si>
    <t>김승미</t>
  </si>
  <si>
    <t>의료 서비스</t>
  </si>
  <si>
    <t>053-560-9358</t>
  </si>
  <si>
    <t>대구광역시 서구 평리로 157 (중리동)</t>
  </si>
  <si>
    <t>jdp69@hanmail.net</t>
  </si>
  <si>
    <t>https://rnr.surveybox.kr/?pid=S16269h8ufyh&amp;grpid=list&amp;resid=14139&amp;fwid=S16269h8ufyhz56yr</t>
  </si>
  <si>
    <t>대구경북첨단의료산업진흥재단</t>
  </si>
  <si>
    <t>양진영</t>
  </si>
  <si>
    <t>의료기기 시제품 제작, 시제의약품 제조, 신약후보물질 발굴, 실험동물관리,</t>
  </si>
  <si>
    <t>053-790-5124</t>
  </si>
  <si>
    <t>대구 동구 동내로 88 (동내동,커뮤니케이션센터)</t>
  </si>
  <si>
    <t>시스템 장애</t>
  </si>
  <si>
    <t>https://rnr.surveybox.kr/?pid=S16269h8ufyh&amp;grpid=list&amp;resid=24616&amp;fwid=S16269h8ufyhz56yr</t>
  </si>
  <si>
    <t>대구가톨릭대학교의료원</t>
  </si>
  <si>
    <t>노광수</t>
  </si>
  <si>
    <t>053-626-5301</t>
  </si>
  <si>
    <t>대구 남구 두류공원로17길 33 (대명동)</t>
  </si>
  <si>
    <t>dcumcda@co.kr</t>
  </si>
  <si>
    <t>병원관련문의4번</t>
  </si>
  <si>
    <t>산학협력</t>
  </si>
  <si>
    <t>연구</t>
  </si>
  <si>
    <t>연구개발</t>
  </si>
  <si>
    <t>경기 안성시 중앙로 327 (석정동)</t>
  </si>
  <si>
    <t>https://rnr.surveybox.kr/?pid=S16269h8ufyh&amp;grpid=list&amp;resid=3029&amp;fwid=S16269h8ufyhz56yr</t>
  </si>
  <si>
    <t>대광산기(주)</t>
  </si>
  <si>
    <t>대광산기</t>
  </si>
  <si>
    <t>윤용백</t>
  </si>
  <si>
    <t>산업기계설비 및 정비보수 유지업</t>
  </si>
  <si>
    <t>054-272-1970</t>
  </si>
  <si>
    <t>경북 포항시 남구 상대로 124-1 4층 (대도동,세환빌딩)</t>
  </si>
  <si>
    <t>수출액은 없음</t>
  </si>
  <si>
    <t>연구용역</t>
  </si>
  <si>
    <t>https://rnr.surveybox.kr/?pid=S16269h8ufyh&amp;grpid=list&amp;resid=9246&amp;fwid=S16269h8ufyhz56yr</t>
  </si>
  <si>
    <t>남재건설(주)</t>
  </si>
  <si>
    <t>남재건설</t>
  </si>
  <si>
    <t>최종주</t>
  </si>
  <si>
    <t>실내건축공사, 습식방수공사</t>
  </si>
  <si>
    <t>031-262-1330</t>
  </si>
  <si>
    <t>경기 용인시 수지구 고기로377번길 45-17 1~2층 (고기동)</t>
  </si>
  <si>
    <t>손정민</t>
  </si>
  <si>
    <t>https://rnr.surveybox.kr/?pid=S16269h8ufyh&amp;grpid=list&amp;resid=23954&amp;fwid=S16269h8ufyhz56yr</t>
  </si>
  <si>
    <t>김해시도시개발공사</t>
  </si>
  <si>
    <t>최기영</t>
  </si>
  <si>
    <t>토지의 취득, 개발, 공급, 임대 및 관리</t>
  </si>
  <si>
    <t>055-323-7310</t>
  </si>
  <si>
    <t>경상남도 김해시 가야로 245 (구산동)</t>
  </si>
  <si>
    <t>055-320-0450재무회계팀</t>
  </si>
  <si>
    <t>https://rnr.surveybox.kr/?pid=S16269h8ufyh&amp;grpid=list&amp;resid=11207&amp;fwid=S16269h8ufyhz56yr</t>
  </si>
  <si>
    <t>김포운수(주)</t>
  </si>
  <si>
    <t>김포운수</t>
  </si>
  <si>
    <t>신재호,정종운</t>
  </si>
  <si>
    <t>031-991-6133</t>
  </si>
  <si>
    <t>경기 김포시 양촌읍 향동로 20 (대포리)</t>
  </si>
  <si>
    <t>kimpot01@naver.com</t>
  </si>
  <si>
    <t>https://rnr.surveybox.kr/?pid=S16269h8ufyh&amp;grpid=list&amp;resid=14073&amp;fwid=S16269h8ufyhz56yr</t>
  </si>
  <si>
    <t>(주)유바이오로직스</t>
  </si>
  <si>
    <t>유바이오로직스</t>
  </si>
  <si>
    <t>백영옥</t>
  </si>
  <si>
    <t>02-572-6675</t>
  </si>
  <si>
    <t>서울 강남구 도산대로 207 8층 (신사동)</t>
  </si>
  <si>
    <t>knw1290@eubiologics.com</t>
  </si>
  <si>
    <t>https://rnr.surveybox.kr/?pid=S16269h8ufyh&amp;grpid=list&amp;resid=24696&amp;fwid=S16269h8ufyhz56yr</t>
  </si>
  <si>
    <t>길의료재단</t>
  </si>
  <si>
    <t>이 법인은 비영리 의료법인으로서 사회공익에 기여할 수 있는 의료기관</t>
  </si>
  <si>
    <t>032-460-3986</t>
  </si>
  <si>
    <t>인천 남동구 남동대로774번길 21 (구월동)</t>
  </si>
  <si>
    <t>ghct@gachonatct.com</t>
  </si>
  <si>
    <t>김용문</t>
  </si>
  <si>
    <t>https://rnr.surveybox.kr/?pid=S16269h8ufyh&amp;grpid=list&amp;resid=14254&amp;fwid=S16269h8ufyhz56yr</t>
  </si>
  <si>
    <t>기초과학연구원</t>
  </si>
  <si>
    <t>이신두,노도영</t>
  </si>
  <si>
    <t>학술연구</t>
  </si>
  <si>
    <t>042-878-8134</t>
  </si>
  <si>
    <t>대전 유성구 엑스포로 55 (도룡동)</t>
  </si>
  <si>
    <t>chsong25@ibs.re.kr</t>
  </si>
  <si>
    <t>재무팀(042-878-8215)</t>
  </si>
  <si>
    <t>https://rnr.surveybox.kr/?pid=S16269h8ufyh&amp;grpid=list&amp;resid=10761&amp;fwid=S16269h8ufyhz56yr</t>
  </si>
  <si>
    <t>금우인베스트먼트(주)</t>
  </si>
  <si>
    <t>금우인베스트먼트</t>
  </si>
  <si>
    <t>산업용품 원자재수출입업</t>
  </si>
  <si>
    <t>031-901-2330</t>
  </si>
  <si>
    <t>경기도 고양시 일산동구 백마로213번길 12 1012호 (장항동,한솔프레미낭)</t>
  </si>
  <si>
    <t>https://rnr.surveybox.kr/?pid=S16269h8ufyh&amp;grpid=list&amp;resid=14084&amp;fwid=S16269h8ufyhz56yr</t>
  </si>
  <si>
    <t>(주)드림씨아이에스</t>
  </si>
  <si>
    <t>드림씨아이에스</t>
  </si>
  <si>
    <t>유정희</t>
  </si>
  <si>
    <t>임상시험대행업, 의약품허가 대행업, 의약및 연구개발업, 의약품도매</t>
  </si>
  <si>
    <t>02-2010-4500</t>
  </si>
  <si>
    <t>서울특별시 종로구 사직로 130 10층 10호 (적선동,적선현대빌딩)</t>
  </si>
  <si>
    <t>dae-han.choi@tigermedgrp.com</t>
  </si>
  <si>
    <t>연구및개발업</t>
  </si>
  <si>
    <t>의학 및 약학 연구개발업</t>
  </si>
  <si>
    <t>https://rnr.surveybox.kr/?pid=S16269h8ufyh&amp;grpid=list&amp;resid=14098&amp;fwid=S16269h8ufyhz56yr</t>
  </si>
  <si>
    <t>한국아이큐비아(주)</t>
  </si>
  <si>
    <t>한국아이큐비아</t>
  </si>
  <si>
    <t>바바니시바링검</t>
  </si>
  <si>
    <t>02-2046-8888</t>
  </si>
  <si>
    <t>서울 송파구 송파대로 558 13층 (신천동,월드타워빌딩)</t>
  </si>
  <si>
    <t>seongryeong.an@iqvia.com</t>
  </si>
  <si>
    <t>https://rnr.surveybox.kr/?pid=S16269h8ufyh&amp;grpid=list&amp;resid=14101&amp;fwid=S16269h8ufyhz56yr</t>
  </si>
  <si>
    <t>파머수티컬리서치어소시에이츠코리아</t>
  </si>
  <si>
    <t>로버트제임스레프트위치</t>
  </si>
  <si>
    <t>제약연구데이터 처리 및 임상실험관리</t>
  </si>
  <si>
    <t>02-2222-6400</t>
  </si>
  <si>
    <t>서울특별시 강남구 테헤란로 142 18층 (역삼동,캐피탈타워)</t>
  </si>
  <si>
    <t>https://rnr.surveybox.kr/?pid=S16269h8ufyh&amp;grpid=list&amp;resid=4691&amp;fwid=S16269h8ufyhz56yr</t>
  </si>
  <si>
    <t>금성통신(주)</t>
  </si>
  <si>
    <t>금성통신</t>
  </si>
  <si>
    <t>백중영</t>
  </si>
  <si>
    <t>텔레비전, 비디오 및 기타 영상기기 제조업</t>
  </si>
  <si>
    <t>서울 영등포구 여의대로 128</t>
  </si>
  <si>
    <t>https://rnr.surveybox.kr/?pid=S16269h8ufyh&amp;grpid=list&amp;resid=14110&amp;fwid=S16269h8ufyhz56yr</t>
  </si>
  <si>
    <t>삼성바이오에피스(주)</t>
  </si>
  <si>
    <t>삼성바이오에피스</t>
  </si>
  <si>
    <t>고크리스토퍼한승</t>
  </si>
  <si>
    <t>바이오시밀러 의약품을 포함한 의약품 일체의 개발, 생산, 상업화</t>
  </si>
  <si>
    <t>032-455-6114</t>
  </si>
  <si>
    <t>인천광역시 연수구 송도교육로 76 (송도동)</t>
  </si>
  <si>
    <t>김건수</t>
  </si>
  <si>
    <t>의학 및 약학 연구개발</t>
  </si>
  <si>
    <t>https://rnr.surveybox.kr/?pid=S16269h8ufyh&amp;grpid=list&amp;resid=11764&amp;fwid=S16269h8ufyhz56yr</t>
  </si>
  <si>
    <t>굿윌코리아(주)</t>
  </si>
  <si>
    <t>굿윌코리아</t>
  </si>
  <si>
    <t>노환우</t>
  </si>
  <si>
    <t>1.물류센터운영 및 관리서비스업</t>
  </si>
  <si>
    <t>경기도 성남시 분당구 판교로319번길 13 5층 501호 (삼평동,디테라스)</t>
  </si>
  <si>
    <t>https://rnr.surveybox.kr/?pid=S16269h8ufyh&amp;grpid=list&amp;resid=14121&amp;fwid=S16269h8ufyhz56yr</t>
  </si>
  <si>
    <t>(주)엘에스케이글로벌파마서비스</t>
  </si>
  <si>
    <t>엘에스케이글로벌파마서비스</t>
  </si>
  <si>
    <t>이영작</t>
  </si>
  <si>
    <t>작물 재배업 및 축산 복합농업</t>
  </si>
  <si>
    <t>02-546-1008</t>
  </si>
  <si>
    <t>서울특별시 중구 퇴계로 97 16층 (충무로1가)</t>
  </si>
  <si>
    <t>park.hyerim@lskglobal.com</t>
  </si>
  <si>
    <t>https://rnr.surveybox.kr/?pid=S16269h8ufyh&amp;grpid=list&amp;resid=15372&amp;fwid=S16269h8ufyhz56yr</t>
  </si>
  <si>
    <t>굿네이버스</t>
  </si>
  <si>
    <t>이호균</t>
  </si>
  <si>
    <t>062-376-1315</t>
  </si>
  <si>
    <t>서울특별시 영등포구 버드나루로 13 (영등포동2가)</t>
  </si>
  <si>
    <t>본부에서 관리한다함</t>
  </si>
  <si>
    <t>https://rnr.surveybox.kr/?pid=S16269h8ufyh&amp;grpid=list&amp;resid=14150&amp;fwid=S16269h8ufyhz56yr</t>
  </si>
  <si>
    <t>에스케이바이오사이언스(주)</t>
  </si>
  <si>
    <t>에스케이바이오사이언스</t>
  </si>
  <si>
    <t>안재용</t>
  </si>
  <si>
    <t>백신 의약품 등의 연구, 개발 , 제조, 가공, 상업화, 유통, 수출입 및 판매사업</t>
  </si>
  <si>
    <t>02-2008-2200</t>
  </si>
  <si>
    <t>mike.an@sk.com</t>
  </si>
  <si>
    <t>온라인센터 고객문의 이메일주소로 연락 요청</t>
  </si>
  <si>
    <t>https://rnr.surveybox.kr/?pid=S16269h8ufyh&amp;grpid=list&amp;resid=14151&amp;fwid=S16269h8ufyhz56yr</t>
  </si>
  <si>
    <t>씨엔알리서치(주)</t>
  </si>
  <si>
    <t>씨엔알리서치</t>
  </si>
  <si>
    <t>윤문태</t>
  </si>
  <si>
    <t>임상용역서비스</t>
  </si>
  <si>
    <t>02-750-5519</t>
  </si>
  <si>
    <t>서울특별시 강남구 역삼로 412 (대치동,씨엔알빌딩)</t>
  </si>
  <si>
    <t>https://rnr.surveybox.kr/?pid=S16269h8ufyh&amp;grpid=list&amp;resid=15147&amp;fwid=S16269h8ufyhz56yr</t>
  </si>
  <si>
    <t>국토안전관리원</t>
  </si>
  <si>
    <t>시설물의 정밀안전진단 및 건설공사 안전점검</t>
  </si>
  <si>
    <t>경상남도 진주시 에나로128번길 24 (충무공동)</t>
  </si>
  <si>
    <t>하지않겠다고 거부하심</t>
  </si>
  <si>
    <t>https://rnr.surveybox.kr/?pid=S16269h8ufyh&amp;grpid=list&amp;resid=24780&amp;fwid=S16269h8ufyhz56yr</t>
  </si>
  <si>
    <t>국민건강보험공단일산병원</t>
  </si>
  <si>
    <t>정기석</t>
  </si>
  <si>
    <t>종합병원-보건</t>
  </si>
  <si>
    <t>031-900-0114</t>
  </si>
  <si>
    <t>경기 고양시 일산동구 일산로 100 일산병 경기 고양 일산 백석 1232 (백석동)</t>
  </si>
  <si>
    <t>기계설비팀(031-900-0078)</t>
  </si>
  <si>
    <t>https://rnr.surveybox.kr/?pid=S16269h8ufyh&amp;grpid=list&amp;resid=15288&amp;fwid=S16269h8ufyhz56yr</t>
  </si>
  <si>
    <t>국립중앙의료원</t>
  </si>
  <si>
    <t>주영수</t>
  </si>
  <si>
    <t>종합병원, 의학 연구개발, 부동산 임대</t>
  </si>
  <si>
    <t>02-2260-7114</t>
  </si>
  <si>
    <t>서울특별시 중구 을지로 245 (을지로6가)</t>
  </si>
  <si>
    <t>https://rnr.surveybox.kr/?pid=S16269h8ufyh&amp;grpid=list&amp;resid=14108&amp;fwid=S16269h8ufyhz56yr</t>
  </si>
  <si>
    <t>국립암센터</t>
  </si>
  <si>
    <t>서홍관</t>
  </si>
  <si>
    <t>연구 및 의료</t>
  </si>
  <si>
    <t>031-920-1373</t>
  </si>
  <si>
    <t>경기 고양시 일산동구 일산로 323 (마두동)</t>
  </si>
  <si>
    <t>031-920-1472(재정운영팀)</t>
  </si>
  <si>
    <t>https://rnr.surveybox.kr/?pid=S16269h8ufyh&amp;grpid=list&amp;resid=14077&amp;fwid=S16269h8ufyhz56yr</t>
  </si>
  <si>
    <t>국립생태원</t>
  </si>
  <si>
    <t>조도순</t>
  </si>
  <si>
    <t>생태에 관한 조사.연구 및 평가</t>
  </si>
  <si>
    <t>041-950-5334</t>
  </si>
  <si>
    <t>충청남도 서천군 마서면 금강로 1210 (송내리)</t>
  </si>
  <si>
    <t>https://rnr.surveybox.kr/?pid=S16269h8ufyh&amp;grpid=list&amp;resid=23952&amp;fwid=S16269h8ufyhz56yr</t>
  </si>
  <si>
    <t>국립대학법인인천대학교</t>
  </si>
  <si>
    <t>032-835-9467</t>
  </si>
  <si>
    <t>인천 연수구 아카데미로 119 (송도동)</t>
  </si>
  <si>
    <t>accounting@inu.ac.kr</t>
  </si>
  <si>
    <t>https://rnr.surveybox.kr/?pid=S16269h8ufyh&amp;grpid=list&amp;resid=22407&amp;fwid=S16269h8ufyhz56yr</t>
  </si>
  <si>
    <t>구찌코리아(유)</t>
  </si>
  <si>
    <t>구찌코리아</t>
  </si>
  <si>
    <t>실뱅꼴라델</t>
  </si>
  <si>
    <t>종합무역업.신발도매업.귀금속등소매업등</t>
  </si>
  <si>
    <t>02-3442-7921</t>
  </si>
  <si>
    <t>서울 강남구 영동대로 517 35층 (삼성동,아셈타워)</t>
  </si>
  <si>
    <t>https://rnr.surveybox.kr/?pid=S16269h8ufyh&amp;grpid=list&amp;resid=14043&amp;fwid=S16269h8ufyhz56yr</t>
  </si>
  <si>
    <t>광주과학기술원</t>
  </si>
  <si>
    <t>김기선,임기철</t>
  </si>
  <si>
    <t>학술, 연구</t>
  </si>
  <si>
    <t>062-715-2124</t>
  </si>
  <si>
    <t>광주광역시 북구 첨단과기로 123 (오룡동)</t>
  </si>
  <si>
    <t>cw8948@gist.ac.kr</t>
  </si>
  <si>
    <t>https://rnr.surveybox.kr/?pid=S16269h8ufyh&amp;grpid=list&amp;resid=22250&amp;fwid=S16269h8ufyhz56yr</t>
  </si>
  <si>
    <t>고양도시관리공사</t>
  </si>
  <si>
    <t>안병구</t>
  </si>
  <si>
    <t>택지개발</t>
  </si>
  <si>
    <t>031-929-4800</t>
  </si>
  <si>
    <t>경기도 고양시 일산서구 중앙로 1601 (대화동)</t>
  </si>
  <si>
    <t>beloved012@gys.or.kr</t>
  </si>
  <si>
    <t>0,</t>
  </si>
  <si>
    <t>https://rnr.surveybox.kr/?pid=S16269h8ufyh&amp;grpid=list&amp;resid=24742&amp;fwid=S16269h8ufyhz56yr</t>
  </si>
  <si>
    <t>고신대학교복음병원</t>
  </si>
  <si>
    <t>유연수</t>
  </si>
  <si>
    <t>부속병원 의료</t>
  </si>
  <si>
    <t>051-990-3250</t>
  </si>
  <si>
    <t>부산 서구 감천로 262 (암남동)</t>
  </si>
  <si>
    <t>https://rnr.surveybox.kr/?pid=S16269h8ufyh&amp;grpid=list&amp;resid=24786&amp;fwid=S16269h8ufyhz56yr</t>
  </si>
  <si>
    <t>고려대학교의료원</t>
  </si>
  <si>
    <t>의료서비스(종합병원)</t>
  </si>
  <si>
    <t>02-920-6053</t>
  </si>
  <si>
    <t>서울 성북구 고려대로 73 (안암동5가)</t>
  </si>
  <si>
    <t>이재근</t>
  </si>
  <si>
    <t>https://rnr.surveybox.kr/?pid=S16269h8ufyh&amp;grpid=list&amp;resid=14197&amp;fwid=S16269h8ufyhz56yr</t>
  </si>
  <si>
    <t>(주)베바스토코리아홀딩스</t>
  </si>
  <si>
    <t>베바스토코리아홀딩스</t>
  </si>
  <si>
    <t>샤샤요바노비츠,최태봉</t>
  </si>
  <si>
    <t>070-7093-6716</t>
  </si>
  <si>
    <t>울산 울주군 온산읍 처용산업로 6 (처용리)</t>
  </si>
  <si>
    <t>조명현</t>
  </si>
  <si>
    <t>https://rnr.surveybox.kr/?pid=S16269h8ufyh&amp;grpid=list&amp;resid=14200&amp;fwid=S16269h8ufyhz56yr</t>
  </si>
  <si>
    <t>지엠테크니컬센터코리아(주)</t>
  </si>
  <si>
    <t>지엠테크니컬센터코리아</t>
  </si>
  <si>
    <t>브라이언맥머레이</t>
  </si>
  <si>
    <t>각종 자동차, 관련 기계, 관련 설비 및 관련 부품에 관한 시제품 제작 및 그에 부수한 판매</t>
  </si>
  <si>
    <t>https://rnr.surveybox.kr/?pid=S16269h8ufyh&amp;grpid=list&amp;resid=22686&amp;fwid=S16269h8ufyhz56yr</t>
  </si>
  <si>
    <t>고려교통(주)</t>
  </si>
  <si>
    <t>고려교통</t>
  </si>
  <si>
    <t>김정희,정유철</t>
  </si>
  <si>
    <t>부정기 여객 육상 운송업</t>
  </si>
  <si>
    <t>051-503-4633</t>
  </si>
  <si>
    <t>부산광역시 연제구 중앙대로 1246 (거제동)</t>
  </si>
  <si>
    <t>김세원</t>
  </si>
  <si>
    <t>https://rnr.surveybox.kr/?pid=S16269h8ufyh&amp;grpid=list&amp;resid=24763&amp;fwid=S16269h8ufyhz56yr</t>
  </si>
  <si>
    <t>경희의료원</t>
  </si>
  <si>
    <t>종합병원, 한약 조제 및 탕전</t>
  </si>
  <si>
    <t>서울 동대문구 경희대로 23 경희의료원 (경희대학교병원, 경희대학교치과병원, 경희대학교한방병원) (회기동)</t>
  </si>
  <si>
    <t>경제학 연구개발업</t>
  </si>
  <si>
    <t>https://rnr.surveybox.kr/?pid=S16269h8ufyh&amp;grpid=list&amp;resid=7586&amp;fwid=S16269h8ufyhz56yr</t>
  </si>
  <si>
    <t>경창산업(주)</t>
  </si>
  <si>
    <t>경창산업</t>
  </si>
  <si>
    <t>손일호,강기봉</t>
  </si>
  <si>
    <t>053-721-1233</t>
  </si>
  <si>
    <t>대구 달서구 성서로35길 6 (월암동)</t>
  </si>
  <si>
    <t>yj072594@kc.ko.kr</t>
  </si>
  <si>
    <t>재무 053-721-1047</t>
  </si>
  <si>
    <t>https://rnr.surveybox.kr/?pid=S16269h8ufyh&amp;grpid=list&amp;resid=23884&amp;fwid=S16269h8ufyhz56yr</t>
  </si>
  <si>
    <t>경원문화(주)</t>
  </si>
  <si>
    <t>경원문화</t>
  </si>
  <si>
    <t>박형훈</t>
  </si>
  <si>
    <t>청소 및 경비용역, 공동주택관리, 소독용역</t>
  </si>
  <si>
    <t>062-513-3663</t>
  </si>
  <si>
    <t>광주 광산구 첨단중앙로 164 301호 (쌍암동,미래빌딩)</t>
  </si>
  <si>
    <t>계획에 없다며 강하게 반발함</t>
  </si>
  <si>
    <t>손승우</t>
  </si>
  <si>
    <t>(재)울산연구원</t>
  </si>
  <si>
    <t>편상훈</t>
  </si>
  <si>
    <t>https://rnr.surveybox.kr/?pid=S16269h8ufyh&amp;grpid=list&amp;resid=24524&amp;fwid=S16269h8ufyhz56yr</t>
  </si>
  <si>
    <t>경상국립대학교산학협력단</t>
  </si>
  <si>
    <t>정재우</t>
  </si>
  <si>
    <t>055-772-0233</t>
  </si>
  <si>
    <t>경상남도 진주시 진주대로 501 (가좌동)</t>
  </si>
  <si>
    <t>https://rnr.surveybox.kr/?pid=S16269h8ufyh&amp;grpid=list&amp;resid=24595&amp;fwid=S16269h8ufyhz56yr</t>
  </si>
  <si>
    <t>경상국립대학교병원</t>
  </si>
  <si>
    <t>윤철호,권순기</t>
  </si>
  <si>
    <t>의학, 간호학등(이하 의학계라 한다)학생의 임상교육</t>
  </si>
  <si>
    <t>055-750-8000</t>
  </si>
  <si>
    <t>경남 진주시 강남로 79 (칠암동)</t>
  </si>
  <si>
    <t>gad@gnuh.co.kr</t>
  </si>
  <si>
    <t>https://rnr.surveybox.kr/?pid=S16269h8ufyh&amp;grpid=list&amp;resid=15287&amp;fwid=S16269h8ufyhz56yr</t>
  </si>
  <si>
    <t>경북대학교병원</t>
  </si>
  <si>
    <t>김용림</t>
  </si>
  <si>
    <t>종합병원.주차장운영</t>
  </si>
  <si>
    <t>053-200-5046</t>
  </si>
  <si>
    <t>대구 중구 동덕로 130 (삼덕동2가)</t>
  </si>
  <si>
    <t>knuh@hanmail.net</t>
  </si>
  <si>
    <t>https://rnr.surveybox.kr/?pid=S16269h8ufyh&amp;grpid=list&amp;resid=23969&amp;fwid=S16269h8ufyhz56yr</t>
  </si>
  <si>
    <t>경기주택도시공사</t>
  </si>
  <si>
    <t>김세용</t>
  </si>
  <si>
    <t>주택건설, 토지개발, 관광지조성, 무역, 임대, 매매업</t>
  </si>
  <si>
    <t>경기도 수원시 권선구 권중로 46 (권선동)</t>
  </si>
  <si>
    <t>안내원이 관련 부서로 연결해준다고 함-&gt; 그런 조사 한적 없다며 내용 문의하심</t>
  </si>
  <si>
    <t>https://rnr.surveybox.kr/?pid=S16269h8ufyh&amp;grpid=list&amp;resid=24783&amp;fwid=S16269h8ufyhz56yr</t>
  </si>
  <si>
    <t>건국대학교병원</t>
  </si>
  <si>
    <t>황대용</t>
  </si>
  <si>
    <t>02-1588-1533</t>
  </si>
  <si>
    <t>서울특별시 광진구 능동로 120-1 (화양동)</t>
  </si>
  <si>
    <t>https://rnr.surveybox.kr/?pid=S16269h8ufyh&amp;grpid=list&amp;resid=14039&amp;fwid=S16269h8ufyhz56yr</t>
  </si>
  <si>
    <t>강원대학교산학협력단</t>
  </si>
  <si>
    <t>장철성</t>
  </si>
  <si>
    <t>033-250-6925</t>
  </si>
  <si>
    <t>강원 춘천시 강원대학길 1 3동 (효자동,강원대학교 태백관)</t>
  </si>
  <si>
    <t>tndud1314@kangwon.ac.kr</t>
  </si>
  <si>
    <t>https://rnr.surveybox.kr/?pid=S16269h8ufyh&amp;grpid=list&amp;resid=15283&amp;fwid=S16269h8ufyhz56yr</t>
  </si>
  <si>
    <t>강원대학교병원</t>
  </si>
  <si>
    <t>남우동</t>
  </si>
  <si>
    <t>강원대학교 의학, 간호학등(이하"의학계"라 한다)학생의 임상교육</t>
  </si>
  <si>
    <t>033-252-4984</t>
  </si>
  <si>
    <t>강원도 춘천시 백령로 156 (효자동)</t>
  </si>
  <si>
    <t>https://rnr.surveybox.kr/?pid=S16269h8ufyh&amp;grpid=list&amp;resid=14207&amp;fwid=S16269h8ufyhz56yr</t>
  </si>
  <si>
    <t>가톨릭대학교산학협력단</t>
  </si>
  <si>
    <t>조석구</t>
  </si>
  <si>
    <t>학술연구기금 운영, 산학협력, 대학시설 및 운영지원</t>
  </si>
  <si>
    <t>02-2258-7156</t>
  </si>
  <si>
    <t>서울특별시 서초구 반포대로 222 성의교정내 (반포동,가톨릭대학교성의교정)</t>
  </si>
  <si>
    <t>https://rnr.surveybox.kr/?pid=S16269h8ufyh&amp;grpid=list&amp;resid=23342&amp;fwid=S16269h8ufyhz56yr</t>
  </si>
  <si>
    <t>가람푸드써비스(주)</t>
  </si>
  <si>
    <t>가람푸드써비스</t>
  </si>
  <si>
    <t>남궁열</t>
  </si>
  <si>
    <t>단체 및 학교급식 위탁경영,구내 휴게매점</t>
  </si>
  <si>
    <t>02-573-8215</t>
  </si>
  <si>
    <t>서울특별시 서초구 동산로 48 201호 (양재동,동진빌딩)</t>
  </si>
  <si>
    <t>됐다며 거부</t>
  </si>
  <si>
    <t>https://rnr.surveybox.kr/?pid=S16269h8ufyh&amp;grpid=list&amp;resid=24604&amp;fwid=S16269h8ufyhz56yr</t>
  </si>
  <si>
    <t>(학)화봉학원</t>
  </si>
  <si>
    <t>화봉학원</t>
  </si>
  <si>
    <t>박성환</t>
  </si>
  <si>
    <t>이 법인은 대한민국의 교육이념에 입각하여 전문대학교육을 실시함을목적</t>
  </si>
  <si>
    <t>051-554-1233</t>
  </si>
  <si>
    <t>부산 금정구 동부곡로27번길 88 (부곡동)</t>
  </si>
  <si>
    <t>6일(월요일) 재연락 요망</t>
  </si>
  <si>
    <t>(재)부산정보산업진흥원</t>
  </si>
  <si>
    <t>https://rnr.surveybox.kr/?pid=S16269h8ufyh&amp;grpid=list&amp;resid=22401&amp;fwid=S16269h8ufyhz56yr</t>
  </si>
  <si>
    <t>(학)인천가톨릭학원</t>
  </si>
  <si>
    <t>인천가톨릭학원</t>
  </si>
  <si>
    <t>정신철</t>
  </si>
  <si>
    <t>인천가톨릭대학교</t>
  </si>
  <si>
    <t>032-766-6982</t>
  </si>
  <si>
    <t>인천 동구 박문로 1 310호 (송림동,인천교구청)</t>
  </si>
  <si>
    <t>sykim@iccef.or.kr</t>
  </si>
  <si>
    <t>https://rnr.surveybox.kr/?pid=S16269h8ufyh&amp;grpid=list&amp;resid=24758&amp;fwid=S16269h8ufyhz56yr</t>
  </si>
  <si>
    <t>(학)새빛학원</t>
  </si>
  <si>
    <t>새빛학원</t>
  </si>
  <si>
    <t>오성계</t>
  </si>
  <si>
    <t>032-270-8110</t>
  </si>
  <si>
    <t>인천 중구 답동로30번길 10 (율목동)</t>
  </si>
  <si>
    <t>https://rnr.surveybox.kr/?pid=S16269h8ufyh&amp;grpid=list&amp;resid=24749&amp;fwid=S16269h8ufyhz56yr</t>
  </si>
  <si>
    <t>(학)동의학원</t>
  </si>
  <si>
    <t>동의학원</t>
  </si>
  <si>
    <t>정량부</t>
  </si>
  <si>
    <t>051-890-1121</t>
  </si>
  <si>
    <t>부산광역시 부산진구 엄광로 176 (가야동)</t>
  </si>
  <si>
    <t>https://rnr.surveybox.kr/?pid=S16269h8ufyh&amp;grpid=list&amp;resid=22324&amp;fwid=S16269h8ufyhz56yr</t>
  </si>
  <si>
    <t>(학)광운학원</t>
  </si>
  <si>
    <t>광운학원</t>
  </si>
  <si>
    <t>02-909-3114</t>
  </si>
  <si>
    <t>서울특별시 노원구 광운로 20 (월계동)</t>
  </si>
  <si>
    <t>https://rnr.surveybox.kr/?pid=S16269h8ufyh&amp;grpid=list&amp;resid=24762&amp;fwid=S16269h8ufyhz56yr</t>
  </si>
  <si>
    <t>(학)가톨릭학원</t>
  </si>
  <si>
    <t>가톨릭학원</t>
  </si>
  <si>
    <t>정순택</t>
  </si>
  <si>
    <t>02-2258-8331</t>
  </si>
  <si>
    <t>서울 중구 명동길 74 (명동2가)</t>
  </si>
  <si>
    <t>https://rnr.surveybox.kr/?pid=S16269h8ufyh&amp;grpid=list&amp;resid=24315&amp;fwid=S16269h8ufyhz56yr</t>
  </si>
  <si>
    <t>(주)휴비즈넷</t>
  </si>
  <si>
    <t>휴비즈넷</t>
  </si>
  <si>
    <t>양병만</t>
  </si>
  <si>
    <t>근로자파견 및 업무제공용역</t>
  </si>
  <si>
    <t>02-890-0800</t>
  </si>
  <si>
    <t>서울특별시 구로구 디지털로31길 59-14 4층 (구로동)</t>
  </si>
  <si>
    <t>법무관련 서비스업</t>
  </si>
  <si>
    <t>https://rnr.surveybox.kr/?pid=S16269h8ufyh&amp;grpid=list&amp;resid=6973&amp;fwid=S16269h8ufyhz56yr</t>
  </si>
  <si>
    <t>(주)호원</t>
  </si>
  <si>
    <t>호원</t>
  </si>
  <si>
    <t>자동차부품제조 및 판매</t>
  </si>
  <si>
    <t>062-944-8311</t>
  </si>
  <si>
    <t>광주광역시 광산구 용아로 548 (장덕동)</t>
  </si>
  <si>
    <t>최진기</t>
  </si>
  <si>
    <t>변리사업</t>
  </si>
  <si>
    <t>https://rnr.surveybox.kr/?pid=S16269h8ufyh&amp;grpid=list&amp;resid=23763&amp;fwid=S16269h8ufyhz56yr</t>
  </si>
  <si>
    <t>(주)헬로서치</t>
  </si>
  <si>
    <t>헬로서치</t>
  </si>
  <si>
    <t>정주섭</t>
  </si>
  <si>
    <t>직업 소개사업</t>
  </si>
  <si>
    <t>02-3460-0701</t>
  </si>
  <si>
    <t>서울 강남구 삼성로81길 22 3층 (대치동,한정빌딩)</t>
  </si>
  <si>
    <t>이준석</t>
  </si>
  <si>
    <t>https://rnr.surveybox.kr/?pid=S16269h8ufyh&amp;grpid=list&amp;resid=14287&amp;fwid=S16269h8ufyhz56yr</t>
  </si>
  <si>
    <t>(주)뷰티플휴먼</t>
  </si>
  <si>
    <t>뷰티플휴먼</t>
  </si>
  <si>
    <t>하천기</t>
  </si>
  <si>
    <t>교육사업</t>
  </si>
  <si>
    <t>02-706-5115</t>
  </si>
  <si>
    <t>서울특별시 강서구 마곡중앙로 161-8 11층 씨동-1115호, 1113호, 1107호, 1114호 (마곡동,두산더랜드파크)</t>
  </si>
  <si>
    <t>https://rnr.surveybox.kr/?pid=S16269h8ufyh&amp;grpid=list&amp;resid=11549&amp;fwid=S16269h8ufyhz56yr</t>
  </si>
  <si>
    <t>(주)한승항만물류산업</t>
  </si>
  <si>
    <t>한승항만물류산업</t>
  </si>
  <si>
    <t>박진기</t>
  </si>
  <si>
    <t>051-631-8172</t>
  </si>
  <si>
    <t>부산광역시 남구 신선로 173 3층 (감만동)</t>
  </si>
  <si>
    <t>https://rnr.surveybox.kr/?pid=S16269h8ufyh&amp;grpid=list&amp;resid=14293&amp;fwid=S16269h8ufyhz56yr</t>
  </si>
  <si>
    <t>대주</t>
  </si>
  <si>
    <t>회계감사 및 경영자문 외</t>
  </si>
  <si>
    <t>02-563-7683</t>
  </si>
  <si>
    <t>서울 강남구 남부순환로 2913 (대치동)</t>
  </si>
  <si>
    <t>허정</t>
  </si>
  <si>
    <t>공인회계사-서비스</t>
  </si>
  <si>
    <t>https://rnr.surveybox.kr/?pid=S16269h8ufyh&amp;grpid=list&amp;resid=14297&amp;fwid=S16269h8ufyhz56yr</t>
  </si>
  <si>
    <t>삼정</t>
  </si>
  <si>
    <t>김교태</t>
  </si>
  <si>
    <t>회계감사, 세무 및 경영자문 서비스</t>
  </si>
  <si>
    <t>02-2112-0084</t>
  </si>
  <si>
    <t>서울 강남구 테헤란로 152 27층 (역삼동,강남파이낸스센터)</t>
  </si>
  <si>
    <t>02-2112-0069(재무팀)</t>
  </si>
  <si>
    <t>https://rnr.surveybox.kr/?pid=S16269h8ufyh&amp;grpid=list&amp;resid=11579&amp;fwid=S16269h8ufyhz56yr</t>
  </si>
  <si>
    <t>(주)한빛넷</t>
  </si>
  <si>
    <t>한빛넷</t>
  </si>
  <si>
    <t>한경신</t>
  </si>
  <si>
    <t>대구 달성군 다사읍 대실역북로4길 10 (매곡리)</t>
  </si>
  <si>
    <t>https://rnr.surveybox.kr/?pid=S16269h8ufyh&amp;grpid=list&amp;resid=9932&amp;fwid=S16269h8ufyhz56yr</t>
  </si>
  <si>
    <t>(주)한림엠에스</t>
  </si>
  <si>
    <t>한림엠에스</t>
  </si>
  <si>
    <t>김정진</t>
  </si>
  <si>
    <t>의약품제조 및 판매업</t>
  </si>
  <si>
    <t>031-336-0540</t>
  </si>
  <si>
    <t>경기도 용인시 처인구 영문로 2-27 (유방동)</t>
  </si>
  <si>
    <t>회계서비스</t>
  </si>
  <si>
    <t>https://rnr.surveybox.kr/?pid=S16269h8ufyh&amp;grpid=list&amp;resid=13947&amp;fwid=S16269h8ufyhz56yr</t>
  </si>
  <si>
    <t>(주)한국종합주택관리</t>
  </si>
  <si>
    <t>한국종합주택관리</t>
  </si>
  <si>
    <t>안재성</t>
  </si>
  <si>
    <t>063-231-6481</t>
  </si>
  <si>
    <t>전라북도 전주시 완산구 중인1길 136-20 113동 301호,302호 (중인동,옥성골든카운티)</t>
  </si>
  <si>
    <t>https://rnr.surveybox.kr/?pid=S16269h8ufyh&amp;grpid=list&amp;resid=24515&amp;fwid=S16269h8ufyhz56yr</t>
  </si>
  <si>
    <t>(주)한국공동주택관리</t>
  </si>
  <si>
    <t>한국공동주택관리</t>
  </si>
  <si>
    <t>근로자파견업</t>
  </si>
  <si>
    <t>054-457-0113</t>
  </si>
  <si>
    <t>경상북도 구미시 선산읍 유학길 439 (원리)</t>
  </si>
  <si>
    <t>회계감사 외</t>
  </si>
  <si>
    <t>김재율</t>
  </si>
  <si>
    <t>김현</t>
  </si>
  <si>
    <t>https://rnr.surveybox.kr/?pid=S16269h8ufyh&amp;grpid=list&amp;resid=8703&amp;fwid=S16269h8ufyhz56yr</t>
  </si>
  <si>
    <t>(주)한국가스기술공사</t>
  </si>
  <si>
    <t>한국가스기술공사</t>
  </si>
  <si>
    <t>조용돈</t>
  </si>
  <si>
    <t>건물 및 토목 엔지니어링 서비스업</t>
  </si>
  <si>
    <t>042-600-8000</t>
  </si>
  <si>
    <t>대전 유성구 대덕대로 1227 (봉산동)</t>
  </si>
  <si>
    <t>02-816-9799</t>
  </si>
  <si>
    <t>광고대행</t>
  </si>
  <si>
    <t>박병철</t>
  </si>
  <si>
    <t>최성준</t>
  </si>
  <si>
    <t>https://rnr.surveybox.kr/?pid=S16269h8ufyh&amp;grpid=list&amp;resid=14354&amp;fwid=S16269h8ufyhz56yr</t>
  </si>
  <si>
    <t>(주)메조미디어</t>
  </si>
  <si>
    <t>메조미디어</t>
  </si>
  <si>
    <t>회원사 및 광고주를 위한 고품질 인터넷 광고 솔루션의 제공</t>
  </si>
  <si>
    <t>02-6484-3000</t>
  </si>
  <si>
    <t>서울특별시 중구 동호로 330 4층 (쌍림동)</t>
  </si>
  <si>
    <t>https://rnr.surveybox.kr/?pid=S16269h8ufyh&amp;grpid=list&amp;resid=14361&amp;fwid=S16269h8ufyhz56yr</t>
  </si>
  <si>
    <t>(주)플레이디</t>
  </si>
  <si>
    <t>플레이디</t>
  </si>
  <si>
    <t>이준용</t>
  </si>
  <si>
    <t>031-1566-3265</t>
  </si>
  <si>
    <t>경기도 성남시 분당구 황새울로359번길 11 (서현동,미래에셋플레이스)</t>
  </si>
  <si>
    <t>https://rnr.surveybox.kr/?pid=S16269h8ufyh&amp;grpid=list&amp;resid=517&amp;fwid=S16269h8ufyhz56yr</t>
  </si>
  <si>
    <t>학산</t>
  </si>
  <si>
    <t>김의열</t>
  </si>
  <si>
    <t>원두커피, 커피음료</t>
  </si>
  <si>
    <t>033-648-2760</t>
  </si>
  <si>
    <t>강원도 강릉시 구정면 현천길 25 (어단리)</t>
  </si>
  <si>
    <t>광고 대행업</t>
  </si>
  <si>
    <t>02-735-1160</t>
  </si>
  <si>
    <t>한상호</t>
  </si>
  <si>
    <t>https://rnr.surveybox.kr/?pid=S16269h8ufyh&amp;grpid=list&amp;resid=14369&amp;fwid=S16269h8ufyhz56yr</t>
  </si>
  <si>
    <t>(주)제일기획</t>
  </si>
  <si>
    <t>제일기획</t>
  </si>
  <si>
    <t>02-3780-2114</t>
  </si>
  <si>
    <t>서울 용산구 이태원로 222 (한남동)</t>
  </si>
  <si>
    <t>webmaster@cheil.com</t>
  </si>
  <si>
    <t>김성중</t>
  </si>
  <si>
    <t>이기행</t>
  </si>
  <si>
    <t>02-513-1114</t>
  </si>
  <si>
    <t>서울특별시 강남구 삼성로 507 (삼성동,제이에스타워)</t>
  </si>
  <si>
    <t>https://rnr.surveybox.kr/?pid=S16269h8ufyh&amp;grpid=list&amp;resid=14379&amp;fwid=S16269h8ufyhz56yr</t>
  </si>
  <si>
    <t>(주)차이커뮤니케이션</t>
  </si>
  <si>
    <t>차이커뮤니케이션</t>
  </si>
  <si>
    <t>온라인광고대행, 광고물 작성, 스프트웨어 개발, 공급</t>
  </si>
  <si>
    <t>02-2017-8800</t>
  </si>
  <si>
    <t>서울특별시 강남구 학동로43길 6 (논현동,221비 에비뉴)</t>
  </si>
  <si>
    <t>14:30 연락요청</t>
  </si>
  <si>
    <t>https://rnr.surveybox.kr/?pid=S16269h8ufyh&amp;grpid=list&amp;resid=14391&amp;fwid=S16269h8ufyhz56yr</t>
  </si>
  <si>
    <t>(주)이엠넷</t>
  </si>
  <si>
    <t>이엠넷</t>
  </si>
  <si>
    <t>김영원</t>
  </si>
  <si>
    <t>02-2037-1406</t>
  </si>
  <si>
    <t>서울특별시 구로구 디지털로34길 27 14층 (구로동,대륭포스트타워3차)</t>
  </si>
  <si>
    <t>https://rnr.surveybox.kr/?pid=S16269h8ufyh&amp;grpid=list&amp;resid=14395&amp;fwid=S16269h8ufyhz56yr</t>
  </si>
  <si>
    <t>(주)에스엠컬처앤콘텐츠</t>
  </si>
  <si>
    <t>에스엠컬처앤콘텐츠</t>
  </si>
  <si>
    <t>남궁철</t>
  </si>
  <si>
    <t>광고사업, 매니지먼트, 여행사업</t>
  </si>
  <si>
    <t>02-6240-9353</t>
  </si>
  <si>
    <t>서울특별시 성동구 왕십리로 83-21 디타워동 14층 (성수동1가,아크로 서울포레스트)</t>
  </si>
  <si>
    <t>https://rnr.surveybox.kr/?pid=S16269h8ufyh&amp;grpid=list&amp;resid=14396&amp;fwid=S16269h8ufyhz56yr</t>
  </si>
  <si>
    <t>(주)나스미디어</t>
  </si>
  <si>
    <t>나스미디어</t>
  </si>
  <si>
    <t>박평권</t>
  </si>
  <si>
    <t>퍼블리셔 및 광고주를 위한 고품질 인터넷 광고 솔루션의 제공</t>
  </si>
  <si>
    <t>02-2188-7300</t>
  </si>
  <si>
    <t>서울 강남구 도곡로1길 14 3층 301호, 4층,5층 (역삼동,삼일프라자)</t>
  </si>
  <si>
    <t>정진영</t>
  </si>
  <si>
    <t>https://rnr.surveybox.kr/?pid=S16269h8ufyh&amp;grpid=list&amp;resid=14402&amp;fwid=S16269h8ufyhz56yr</t>
  </si>
  <si>
    <t>(주)이노션</t>
  </si>
  <si>
    <t>이노션</t>
  </si>
  <si>
    <t>이용우</t>
  </si>
  <si>
    <t>02-2016-2157</t>
  </si>
  <si>
    <t>서울 강남구 강남대로 308 (역삼동)</t>
  </si>
  <si>
    <t>rina@innocean.com</t>
  </si>
  <si>
    <t>김수연</t>
  </si>
  <si>
    <t>이상화</t>
  </si>
  <si>
    <t>오창근</t>
  </si>
  <si>
    <t>https://rnr.surveybox.kr/?pid=S16269h8ufyh&amp;grpid=list&amp;resid=14433&amp;fwid=S16269h8ufyhz56yr</t>
  </si>
  <si>
    <t>(주)대홍기획</t>
  </si>
  <si>
    <t>대홍기획</t>
  </si>
  <si>
    <t>광고 및 홍보대행</t>
  </si>
  <si>
    <t>02-3671-6471</t>
  </si>
  <si>
    <t>서울 중구 통일로 10 8,9층 (남대문로5가,대홍기획)</t>
  </si>
  <si>
    <t>choism55@daehong.co.kr</t>
  </si>
  <si>
    <t>권기환</t>
  </si>
  <si>
    <t>https://rnr.surveybox.kr/?pid=S16269h8ufyh&amp;grpid=list&amp;resid=14443&amp;fwid=S16269h8ufyhz56yr</t>
  </si>
  <si>
    <t>(주)자이언트스텝</t>
  </si>
  <si>
    <t>자이언트스텝</t>
  </si>
  <si>
    <t>이지철,하승봉</t>
  </si>
  <si>
    <t>광고물 및 영상</t>
  </si>
  <si>
    <t>02-549-0005</t>
  </si>
  <si>
    <t>서울 강남구 학동로37길 8 (논현동)</t>
  </si>
  <si>
    <t>info@giantstep.co.kr</t>
  </si>
  <si>
    <t>영화, 비디오물, 방송프로그램 제작 및 배급업</t>
  </si>
  <si>
    <t>이용만</t>
  </si>
  <si>
    <t>김소연</t>
  </si>
  <si>
    <t>시장조사</t>
  </si>
  <si>
    <t>https://rnr.surveybox.kr/?pid=S16269h8ufyh&amp;grpid=list&amp;resid=14459&amp;fwid=S16269h8ufyhz56yr</t>
  </si>
  <si>
    <t>(주)마크로밀엠브레인</t>
  </si>
  <si>
    <t>마크로밀엠브레인</t>
  </si>
  <si>
    <t>시장조사 및 여론조사</t>
  </si>
  <si>
    <t>02-3444-4000</t>
  </si>
  <si>
    <t>서울 강남구 강남대로 318 (역삼동)</t>
  </si>
  <si>
    <t>정수용</t>
  </si>
  <si>
    <t>시장조사업</t>
  </si>
  <si>
    <t>서울특별시 중구 퇴계로 173 23층 (충무로3가,남산스퀘어)</t>
  </si>
  <si>
    <t>최경희</t>
  </si>
  <si>
    <t>정영숙</t>
  </si>
  <si>
    <t>https://rnr.surveybox.kr/?pid=S16269h8ufyh&amp;grpid=list&amp;resid=24577&amp;fwid=S16269h8ufyhz56yr</t>
  </si>
  <si>
    <t>(주)피엔에이링크</t>
  </si>
  <si>
    <t>피엔에이링크</t>
  </si>
  <si>
    <t>연제성</t>
  </si>
  <si>
    <t>근로자파견 외</t>
  </si>
  <si>
    <t>02-6497-6260</t>
  </si>
  <si>
    <t>서울 강남구 봉은사로 533 2층 (삼성동,윤곡빌딩)</t>
  </si>
  <si>
    <t>pna@pnalink.com</t>
  </si>
  <si>
    <t>https://rnr.surveybox.kr/?pid=S16269h8ufyh&amp;grpid=list&amp;resid=14481&amp;fwid=S16269h8ufyhz56yr</t>
  </si>
  <si>
    <t>(주)웅진</t>
  </si>
  <si>
    <t>웅진</t>
  </si>
  <si>
    <t>이수영,윤새봄</t>
  </si>
  <si>
    <t>경영자문 및 컨설팅, 기타출판</t>
  </si>
  <si>
    <t>02-1600-0147</t>
  </si>
  <si>
    <t>서울특별시 중구 청계천로 24 (다동,케이스퀘어시티)</t>
  </si>
  <si>
    <t>윤석빈</t>
  </si>
  <si>
    <t>각종 과자류제품 제조 판매업</t>
  </si>
  <si>
    <t>서울 용산구 한강대로72길 3 (남영동)</t>
  </si>
  <si>
    <t>경영 컨설팅</t>
  </si>
  <si>
    <t>금융업</t>
  </si>
  <si>
    <t>https://rnr.surveybox.kr/?pid=S16269h8ufyh&amp;grpid=list&amp;resid=14488&amp;fwid=S16269h8ufyhz56yr</t>
  </si>
  <si>
    <t>(주)오픈</t>
  </si>
  <si>
    <t>오픈</t>
  </si>
  <si>
    <t>프랜차이즈컨설팅전대 서비스</t>
  </si>
  <si>
    <t>1588-8922</t>
  </si>
  <si>
    <t>서울특별시 강남구 도산대로55길 16-6 지하 1층-4층 (청담동)</t>
  </si>
  <si>
    <t>https://rnr.surveybox.kr/?pid=S16269h8ufyh&amp;grpid=list&amp;resid=14489&amp;fwid=S16269h8ufyhz56yr</t>
  </si>
  <si>
    <t>(주)에이에이호텔매니지먼트</t>
  </si>
  <si>
    <t>에이에이호텔매니지먼트</t>
  </si>
  <si>
    <t>가스이안시몬스</t>
  </si>
  <si>
    <t>02-2270-3633</t>
  </si>
  <si>
    <t>서울 중구 동호로 297 (장충동2가)</t>
  </si>
  <si>
    <t>개발부서 연락처로 인사, 총무쪽으로 연락하라고 함</t>
  </si>
  <si>
    <t>https://rnr.surveybox.kr/?pid=S16269h8ufyh&amp;grpid=list&amp;resid=630&amp;fwid=S16269h8ufyhz56yr</t>
  </si>
  <si>
    <t>(주)풀무원</t>
  </si>
  <si>
    <t>풀무원</t>
  </si>
  <si>
    <t>이효율</t>
  </si>
  <si>
    <t>지주회사</t>
  </si>
  <si>
    <t>sd.hong@pulmuone.com</t>
  </si>
  <si>
    <t>02-2040-4300/재무팀 메일 알려주심</t>
  </si>
  <si>
    <t>https://rnr.surveybox.kr/?pid=S16269h8ufyh&amp;grpid=list&amp;resid=14497&amp;fwid=S16269h8ufyhz56yr</t>
  </si>
  <si>
    <t>언더아머코리아(유)</t>
  </si>
  <si>
    <t>언더아머코리아</t>
  </si>
  <si>
    <t>경영컨설팅, 자문업</t>
  </si>
  <si>
    <t>02-1577-9691</t>
  </si>
  <si>
    <t>서울특별시 강남구 테헤란로 521 28층 (삼성동,파르나스타워)</t>
  </si>
  <si>
    <t>https://rnr.surveybox.kr/?pid=S16269h8ufyh&amp;grpid=list&amp;resid=14501&amp;fwid=S16269h8ufyhz56yr</t>
  </si>
  <si>
    <t>(주)에이드피플</t>
  </si>
  <si>
    <t>에이드피플</t>
  </si>
  <si>
    <t>서영재</t>
  </si>
  <si>
    <t>경영컨설팅 외</t>
  </si>
  <si>
    <t>02-325-7707</t>
  </si>
  <si>
    <t>경기도 부천시 조마루로385번길 92 19층 1912호,1913호 (원미동,부천테크노밸리유1센터)</t>
  </si>
  <si>
    <t>https://rnr.surveybox.kr/?pid=S16269h8ufyh&amp;grpid=list&amp;resid=14502&amp;fwid=S16269h8ufyhz56yr</t>
  </si>
  <si>
    <t>(유)프라이스워터하우스쿠퍼스컨설팅</t>
  </si>
  <si>
    <t>프라이스워터하우스쿠퍼스컨설팅</t>
  </si>
  <si>
    <t>이기학</t>
  </si>
  <si>
    <t>02-709-0500</t>
  </si>
  <si>
    <t>내부팀 없음(외주)</t>
  </si>
  <si>
    <t>이보형</t>
  </si>
  <si>
    <t>경영컨설팅업</t>
  </si>
  <si>
    <t>(주)지지엠</t>
  </si>
  <si>
    <t>https://rnr.surveybox.kr/?pid=S16269h8ufyh&amp;grpid=list&amp;resid=14509&amp;fwid=S16269h8ufyhz56yr</t>
  </si>
  <si>
    <t>(주)엘지경영개발원</t>
  </si>
  <si>
    <t>엘지경영개발원</t>
  </si>
  <si>
    <t>김영민,이명관</t>
  </si>
  <si>
    <t>경영자문, 자료조사</t>
  </si>
  <si>
    <t>02-3777-0485</t>
  </si>
  <si>
    <t>서울 영등포구 여의대로 128 (여의도동,엘지트윈타워)</t>
  </si>
  <si>
    <t>https://rnr.surveybox.kr/?pid=S16269h8ufyh&amp;grpid=list&amp;resid=14510&amp;fwid=S16269h8ufyhz56yr</t>
  </si>
  <si>
    <t>(주)한국능률협회컨설팅</t>
  </si>
  <si>
    <t>한국능률협회컨설팅</t>
  </si>
  <si>
    <t>한수희</t>
  </si>
  <si>
    <t>경영컨설팅 및 자문,경영지도,교육</t>
  </si>
  <si>
    <t>02-3786-0114</t>
  </si>
  <si>
    <t>https://rnr.surveybox.kr/?pid=S16269h8ufyh&amp;grpid=list&amp;resid=14512&amp;fwid=S16269h8ufyhz56yr</t>
  </si>
  <si>
    <t>딜로이트컨설팅(유)</t>
  </si>
  <si>
    <t>딜로이트컨설팅</t>
  </si>
  <si>
    <t>홍진석</t>
  </si>
  <si>
    <t>경영, 인사 컨설팅 및 경영기술자문</t>
  </si>
  <si>
    <t>서울특별시 영등포구 국제금융로 10 (여의도동)</t>
  </si>
  <si>
    <t>프랜차이즈업</t>
  </si>
  <si>
    <t>이동섭</t>
  </si>
  <si>
    <t>https://rnr.surveybox.kr/?pid=S16269h8ufyh&amp;grpid=list&amp;resid=14521&amp;fwid=S16269h8ufyhz56yr</t>
  </si>
  <si>
    <t>오비맥주(주)</t>
  </si>
  <si>
    <t>오비맥주</t>
  </si>
  <si>
    <t>벤마그다제이베르하르트</t>
  </si>
  <si>
    <t>02-759-1439</t>
  </si>
  <si>
    <t>서울특별시 강남구 영동대로 517 8층 (삼성동,아셈타워)</t>
  </si>
  <si>
    <t>https://rnr.surveybox.kr/?pid=S16269h8ufyh&amp;grpid=list&amp;resid=14522&amp;fwid=S16269h8ufyhz56yr</t>
  </si>
  <si>
    <t>에이에스엠엘코리아(유)</t>
  </si>
  <si>
    <t>에이에스엠엘코리아</t>
  </si>
  <si>
    <t>1. 반도체 설비시장에서 대리인과 고객에 대한 서비스 애플리케이션 지원 및 아프터서비스 제공그리고 마켓팅과 판매활동</t>
  </si>
  <si>
    <t>031-379-1500</t>
  </si>
  <si>
    <t>https://rnr.surveybox.kr/?pid=S16269h8ufyh&amp;grpid=list&amp;resid=14528&amp;fwid=S16269h8ufyhz56yr</t>
  </si>
  <si>
    <t>이트너스(주)</t>
  </si>
  <si>
    <t>이트너스</t>
  </si>
  <si>
    <t>임각균</t>
  </si>
  <si>
    <t>경영지원 컨설팅</t>
  </si>
  <si>
    <t>031-628-6205</t>
  </si>
  <si>
    <t>경기 성남시 분당구 대왕판교로 670 7층 704호 (삼평동,유스페이스2 비동)</t>
  </si>
  <si>
    <t>https://rnr.surveybox.kr/?pid=S16269h8ufyh&amp;grpid=list&amp;resid=14533&amp;fwid=S16269h8ufyhz56yr</t>
  </si>
  <si>
    <t>(주)에프앤씨시스템</t>
  </si>
  <si>
    <t>에프앤씨시스템</t>
  </si>
  <si>
    <t>이준영,손문수,금동일</t>
  </si>
  <si>
    <t>업무도급 및 업무위탁운영업</t>
  </si>
  <si>
    <t>02-2018-0912</t>
  </si>
  <si>
    <t>서울특별시 강서구 양천로 401 B동 914, 915호 (가양동,강서한강 자이타워)</t>
  </si>
  <si>
    <t>문지훈</t>
  </si>
  <si>
    <t>https://rnr.surveybox.kr/?pid=S16269h8ufyh&amp;grpid=list&amp;resid=14541&amp;fwid=S16269h8ufyhz56yr</t>
  </si>
  <si>
    <t>(주)세라젬씨앤에스</t>
  </si>
  <si>
    <t>세라젬씨앤에스</t>
  </si>
  <si>
    <t>이경수,이병익</t>
  </si>
  <si>
    <t>1. 매장 운영사업</t>
  </si>
  <si>
    <t>02-3488-9664</t>
  </si>
  <si>
    <t>서울특별시 강남구 테헤란로 231 웨스트 10층 (역삼동,센터필드)</t>
  </si>
  <si>
    <t>산업은행과 거래안한다고함</t>
  </si>
  <si>
    <t>https://rnr.surveybox.kr/?pid=S16269h8ufyh&amp;grpid=list&amp;resid=14542&amp;fwid=S16269h8ufyhz56yr</t>
  </si>
  <si>
    <t>한국앤컴퍼니(주)</t>
  </si>
  <si>
    <t>한국앤컴퍼니</t>
  </si>
  <si>
    <t>조현범,안종선</t>
  </si>
  <si>
    <t>031-5178-8114</t>
  </si>
  <si>
    <t>사업 및 경영상담업</t>
  </si>
  <si>
    <t>https://rnr.surveybox.kr/?pid=S16269h8ufyh&amp;grpid=list&amp;resid=14548&amp;fwid=S16269h8ufyhz56yr</t>
  </si>
  <si>
    <t>(주)알펜시아</t>
  </si>
  <si>
    <t>알펜시아</t>
  </si>
  <si>
    <t>장철원</t>
  </si>
  <si>
    <t>위탁관리용역 서비스업</t>
  </si>
  <si>
    <t>033-339-0554</t>
  </si>
  <si>
    <t>강원도 평창군 대관령면 솔봉로 325 (용산리)</t>
  </si>
  <si>
    <t>a11026@alpensia.com</t>
  </si>
  <si>
    <t>재무팀 033-339-0505</t>
  </si>
  <si>
    <t>최홍수</t>
  </si>
  <si>
    <t>이원재</t>
  </si>
  <si>
    <t>임상진</t>
  </si>
  <si>
    <t>https://rnr.surveybox.kr/?pid=S16269h8ufyh&amp;grpid=list&amp;resid=14559&amp;fwid=S16269h8ufyhz56yr</t>
  </si>
  <si>
    <t>(주)에스앤에스컴퍼니</t>
  </si>
  <si>
    <t>에스앤에스컴퍼니</t>
  </si>
  <si>
    <t>서양식 음식점 프랜차이즈 관리 등</t>
  </si>
  <si>
    <t>070-4610-5579</t>
  </si>
  <si>
    <t>대구광역시 수성구 수성로 354 5층 (수성동2가)</t>
  </si>
  <si>
    <t>fa@snsbrand.co.kr</t>
  </si>
  <si>
    <t>프랜차이즈 사업</t>
  </si>
  <si>
    <t>채승석</t>
  </si>
  <si>
    <t>https://rnr.surveybox.kr/?pid=S16269h8ufyh&amp;grpid=list&amp;resid=14575&amp;fwid=S16269h8ufyhz56yr</t>
  </si>
  <si>
    <t>(주)북두시스템</t>
  </si>
  <si>
    <t>북두시스템</t>
  </si>
  <si>
    <t>기업경영관리 관련업무 및 컨설팅업.</t>
  </si>
  <si>
    <t>070-8708-5334</t>
  </si>
  <si>
    <t>김대윤</t>
  </si>
  <si>
    <t>https://rnr.surveybox.kr/?pid=S16269h8ufyh&amp;grpid=list&amp;resid=14585&amp;fwid=S16269h8ufyhz56yr</t>
  </si>
  <si>
    <t>에이티커니코리아(유)</t>
  </si>
  <si>
    <t>에이티커니코리아</t>
  </si>
  <si>
    <t>이원주,조승용</t>
  </si>
  <si>
    <t>02-6001-8541</t>
  </si>
  <si>
    <t>서울 강남구 영동대로 517 40층 (삼성동,무역센터아셈타워)</t>
  </si>
  <si>
    <t>seoulsalesops@kearney.com</t>
  </si>
  <si>
    <t>https://rnr.surveybox.kr/?pid=S16269h8ufyh&amp;grpid=list&amp;resid=11585&amp;fwid=S16269h8ufyhz56yr</t>
  </si>
  <si>
    <t>(주)푸드뱅크</t>
  </si>
  <si>
    <t>푸드뱅크</t>
  </si>
  <si>
    <t>최영진</t>
  </si>
  <si>
    <t>경기도 김포시 김포한강2로24번길 134-12 상가 1층 101호 (장기동)</t>
  </si>
  <si>
    <t>https://rnr.surveybox.kr/?pid=S16269h8ufyh&amp;grpid=list&amp;resid=9166&amp;fwid=S16269h8ufyhz56yr</t>
  </si>
  <si>
    <t>(주)포스코지와이솔루션</t>
  </si>
  <si>
    <t>포스코지와이솔루션</t>
  </si>
  <si>
    <t>윤훈</t>
  </si>
  <si>
    <t>정비서비스</t>
  </si>
  <si>
    <t>061-797-9671</t>
  </si>
  <si>
    <t>https://rnr.surveybox.kr/?pid=S16269h8ufyh&amp;grpid=list&amp;resid=14596&amp;fwid=S16269h8ufyhz56yr</t>
  </si>
  <si>
    <t>(주)가온감정평가법인</t>
  </si>
  <si>
    <t>가온감정평가법인</t>
  </si>
  <si>
    <t>김동각</t>
  </si>
  <si>
    <t>02-3460-4100</t>
  </si>
  <si>
    <t>서울 송파구 충민로 10 8층에스-33 (문정동,가든파이브툴)</t>
  </si>
  <si>
    <t>gaon01@kapaland.co.kr</t>
  </si>
  <si>
    <t>https://rnr.surveybox.kr/?pid=S16269h8ufyh&amp;grpid=list&amp;resid=3039&amp;fwid=S16269h8ufyhz56yr</t>
  </si>
  <si>
    <t>(주)포스코</t>
  </si>
  <si>
    <t>포스코</t>
  </si>
  <si>
    <t>김학동,이시우</t>
  </si>
  <si>
    <t>제강,제철,합금철,코크스,연탄,석유제품,화학물질,화학제품,철강압연,비철금속압연,압출,연신제품 제조</t>
  </si>
  <si>
    <t>산학협력단</t>
  </si>
  <si>
    <t>김민기</t>
  </si>
  <si>
    <t>비파괴검사</t>
  </si>
  <si>
    <t>건설사업관리</t>
  </si>
  <si>
    <t>https://rnr.surveybox.kr/?pid=S16269h8ufyh&amp;grpid=list&amp;resid=14614&amp;fwid=S16269h8ufyhz56yr</t>
  </si>
  <si>
    <t>(주)전인씨엠건축사사무소</t>
  </si>
  <si>
    <t>전인씨엠건축사사무소</t>
  </si>
  <si>
    <t>안명제,한상규,한준오,송호섭</t>
  </si>
  <si>
    <t>건설사업관리, 감리</t>
  </si>
  <si>
    <t>02-552-0025</t>
  </si>
  <si>
    <t>서울 강남구 테헤란로 620 A동 17층 (대치동,미래에셋타워)</t>
  </si>
  <si>
    <t>https://rnr.surveybox.kr/?pid=S16269h8ufyh&amp;grpid=list&amp;resid=14618&amp;fwid=S16269h8ufyhz56yr</t>
  </si>
  <si>
    <t>(주)무영씨엠건축사사무소</t>
  </si>
  <si>
    <t>무영씨엠건축사사무소</t>
  </si>
  <si>
    <t>한일기</t>
  </si>
  <si>
    <t>건설사업관리(CM), 프로젝트관리(PM)</t>
  </si>
  <si>
    <t>02-2188-3128</t>
  </si>
  <si>
    <t>경기도 과천시 과천대로7길 26 2층 (갈현동,과천스마트케이비타워)</t>
  </si>
  <si>
    <t>ck7324@naver.com</t>
  </si>
  <si>
    <t>이영두</t>
  </si>
  <si>
    <t>건축설계</t>
  </si>
  <si>
    <t>건축설계 및 감리용역</t>
  </si>
  <si>
    <t>건축설계 및 감리</t>
  </si>
  <si>
    <t>건축설계 및 감리 서비스</t>
  </si>
  <si>
    <t>https://rnr.surveybox.kr/?pid=S16269h8ufyh&amp;grpid=list&amp;resid=24348&amp;fwid=S16269h8ufyhz56yr</t>
  </si>
  <si>
    <t>(주)파인스태프</t>
  </si>
  <si>
    <t>파인스태프</t>
  </si>
  <si>
    <t>권영록</t>
  </si>
  <si>
    <t>아웃소싱 및 헤드헌팅업</t>
  </si>
  <si>
    <t>02-5842-4301</t>
  </si>
  <si>
    <t>서울특별시 서초구 강남대로39길 6-21 4층 (서초동,파인빌딩)</t>
  </si>
  <si>
    <t>건축설계 및 관련 서비스업</t>
  </si>
  <si>
    <t>https://rnr.surveybox.kr/?pid=S16269h8ufyh&amp;grpid=list&amp;resid=4650&amp;fwid=S16269h8ufyhz56yr</t>
  </si>
  <si>
    <t>(주)텍슨</t>
  </si>
  <si>
    <t>텍슨</t>
  </si>
  <si>
    <t>류영수,서연선</t>
  </si>
  <si>
    <t>통신기지국 장비</t>
  </si>
  <si>
    <t>031-852-3366</t>
  </si>
  <si>
    <t>경기도 의정부시 산단로98번길 24 (용현동)</t>
  </si>
  <si>
    <t>엔지니어링 서비스</t>
  </si>
  <si>
    <t>https://rnr.surveybox.kr/?pid=S16269h8ufyh&amp;grpid=list&amp;resid=14647&amp;fwid=S16269h8ufyhz56yr</t>
  </si>
  <si>
    <t>(주)한국종합건축사사무소</t>
  </si>
  <si>
    <t>한국종합건축사사무소</t>
  </si>
  <si>
    <t>윤재일,강성찬</t>
  </si>
  <si>
    <t>부동산 건축 설계</t>
  </si>
  <si>
    <t>02-2187-2345</t>
  </si>
  <si>
    <t>서울 강남구 논현로87길 15-8 (역삼동)</t>
  </si>
  <si>
    <t>https://rnr.surveybox.kr/?pid=S16269h8ufyh&amp;grpid=list&amp;resid=8877&amp;fwid=S16269h8ufyhz56yr</t>
  </si>
  <si>
    <t>(주)태항</t>
  </si>
  <si>
    <t>태항</t>
  </si>
  <si>
    <t>곽성주</t>
  </si>
  <si>
    <t>02-3394-7245</t>
  </si>
  <si>
    <t>경기도 하남시 미사강변대로 52 502호 (풍산동,미사강변블루)</t>
  </si>
  <si>
    <t>https://rnr.surveybox.kr/?pid=S16269h8ufyh&amp;grpid=list&amp;resid=8875&amp;fwid=S16269h8ufyhz56yr</t>
  </si>
  <si>
    <t>(주)태우건설</t>
  </si>
  <si>
    <t>태우건설</t>
  </si>
  <si>
    <t>김종기</t>
  </si>
  <si>
    <t>061-394-5393</t>
  </si>
  <si>
    <t>전남 장성군 북하면 단풍로 1064 (대악리)</t>
  </si>
  <si>
    <t>https://rnr.surveybox.kr/?pid=S16269h8ufyh&amp;grpid=list&amp;resid=14651&amp;fwid=S16269h8ufyhz56yr</t>
  </si>
  <si>
    <t>(주)영화키스톤건축사사무소</t>
  </si>
  <si>
    <t>영화키스톤건축사사무소</t>
  </si>
  <si>
    <t>김주열</t>
  </si>
  <si>
    <t>종합건축설계 및 감리업</t>
  </si>
  <si>
    <t>02-3488-7991</t>
  </si>
  <si>
    <t>서울특별시 서초구 강남대로 190 6,7층 (양재동,대관빌딩)</t>
  </si>
  <si>
    <t>https://rnr.surveybox.kr/?pid=S16269h8ufyh&amp;grpid=list&amp;resid=14653&amp;fwid=S16269h8ufyhz56yr</t>
  </si>
  <si>
    <t>(주)종합건축사사무소근정</t>
  </si>
  <si>
    <t>종합건축사사무소근정</t>
  </si>
  <si>
    <t>김종문,안상구</t>
  </si>
  <si>
    <t>건축설계업</t>
  </si>
  <si>
    <t>02-540-4485</t>
  </si>
  <si>
    <t>경기도 과천시 과천대로7길 20 7층 (갈현동,에이타워)</t>
  </si>
  <si>
    <t>qkrcosl@naver.com</t>
  </si>
  <si>
    <t>https://rnr.surveybox.kr/?pid=S16269h8ufyh&amp;grpid=list&amp;resid=14654&amp;fwid=S16269h8ufyhz56yr</t>
  </si>
  <si>
    <t>(주)포스코에이앤씨건축사사무소</t>
  </si>
  <si>
    <t>포스코에이앤씨건축사사무소</t>
  </si>
  <si>
    <t>김동근</t>
  </si>
  <si>
    <t>건축설계 및 관련 서비스</t>
  </si>
  <si>
    <t>02-2018-7700</t>
  </si>
  <si>
    <t>인천 연수구 컨벤시아대로 165 24층 (송도동)</t>
  </si>
  <si>
    <t>ingzyoon@poscoanc.com</t>
  </si>
  <si>
    <t>내선0 / 재무팀 02-2018-7713</t>
  </si>
  <si>
    <t>https://rnr.surveybox.kr/?pid=S16269h8ufyh&amp;grpid=list&amp;resid=14660&amp;fwid=S16269h8ufyhz56yr</t>
  </si>
  <si>
    <t>에이앤유디자인그룹건축사사무소(주)</t>
  </si>
  <si>
    <t>에이앤유디자인그룹건축사사무소</t>
  </si>
  <si>
    <t>황성택,최홍남</t>
  </si>
  <si>
    <t>건축설계서비스</t>
  </si>
  <si>
    <t>02-2047-3000</t>
  </si>
  <si>
    <t>서울 송파구 충민로 52 4층 (문정동,가든파이브웍스)</t>
  </si>
  <si>
    <t>https://rnr.surveybox.kr/?pid=S16269h8ufyh&amp;grpid=list&amp;resid=14664&amp;fwid=S16269h8ufyhz56yr</t>
  </si>
  <si>
    <t>(주)케이디엔지니어링건축사사무소</t>
  </si>
  <si>
    <t>케이디엔지니어링건축사사무소</t>
  </si>
  <si>
    <t>박효열</t>
  </si>
  <si>
    <t>건설관련 법규에 의한 종합 감리업</t>
  </si>
  <si>
    <t>031-717-4860</t>
  </si>
  <si>
    <t>경기도 성남시 분당구 구미로9번길 3-10 8층 (구미동,글로리타워)</t>
  </si>
  <si>
    <t>김선영</t>
  </si>
  <si>
    <t>https://rnr.surveybox.kr/?pid=S16269h8ufyh&amp;grpid=list&amp;resid=14671&amp;fwid=S16269h8ufyhz56yr</t>
  </si>
  <si>
    <t>(주)다인그룹엔지니어링건축사사무소</t>
  </si>
  <si>
    <t>다인그룹엔지니어링건축사사무소</t>
  </si>
  <si>
    <t>건축설계 및 관련서비스업</t>
  </si>
  <si>
    <t>02-6925-2700</t>
  </si>
  <si>
    <t>서울특별시 강남구 영동대로96길 20 8층9층 (삼성동,대화빌딩)</t>
  </si>
  <si>
    <t>https://rnr.surveybox.kr/?pid=S16269h8ufyh&amp;grpid=list&amp;resid=14675&amp;fwid=S16269h8ufyhz56yr</t>
  </si>
  <si>
    <t>(주)건축사사무소광장</t>
  </si>
  <si>
    <t>건축사사무소광장</t>
  </si>
  <si>
    <t>신만석</t>
  </si>
  <si>
    <t>설계용역업(건축,토목,설비,전기,소방 등)</t>
  </si>
  <si>
    <t>031-898-3535</t>
  </si>
  <si>
    <t>경기도 용인시 기흥구 죽전로 39 707호 (보정동,에스제이타워)</t>
  </si>
  <si>
    <t>plaza3576@daun.net</t>
  </si>
  <si>
    <t>내선9</t>
  </si>
  <si>
    <t>https://rnr.surveybox.kr/?pid=S16269h8ufyh&amp;grpid=list&amp;resid=14680&amp;fwid=S16269h8ufyhz56yr</t>
  </si>
  <si>
    <t>(주)동명기술공단종합건축사사무소</t>
  </si>
  <si>
    <t>동명기술공단종합건축사사무소</t>
  </si>
  <si>
    <t>신완수</t>
  </si>
  <si>
    <t>설계, 측량, 감기, 물절역 전문업</t>
  </si>
  <si>
    <t>02-6211-7053</t>
  </si>
  <si>
    <t>경기도 화성시 노작로4길 8 4층 (반송동,성원프라자)</t>
  </si>
  <si>
    <t>byungjo.moon@dmec.co.kr</t>
  </si>
  <si>
    <t>https://rnr.surveybox.kr/?pid=S16269h8ufyh&amp;grpid=list&amp;resid=14684&amp;fwid=S16269h8ufyhz56yr</t>
  </si>
  <si>
    <t>(주)정림건축종합건축사사무소</t>
  </si>
  <si>
    <t>정림건축종합건축사사무소</t>
  </si>
  <si>
    <t>건축설계외</t>
  </si>
  <si>
    <t>02-708-8600</t>
  </si>
  <si>
    <t>서울 중구 세종대로12길 12 (남대문로4가)</t>
  </si>
  <si>
    <t>내선9 / 회계팀 김미영담당 02-708-8570</t>
  </si>
  <si>
    <t>건축 설계업</t>
  </si>
  <si>
    <t>https://rnr.surveybox.kr/?pid=S16269h8ufyh&amp;grpid=list&amp;resid=14686&amp;fwid=S16269h8ufyhz56yr</t>
  </si>
  <si>
    <t>(주)간삼건축종합건축사사무소</t>
  </si>
  <si>
    <t>간삼건축종합건축사사무소</t>
  </si>
  <si>
    <t>김태집</t>
  </si>
  <si>
    <t>건축설계, 감리 외</t>
  </si>
  <si>
    <t>02-2250-6000</t>
  </si>
  <si>
    <t>서울 중구 동호로20다길 16 (신당동,간삼건축사옥)</t>
  </si>
  <si>
    <t>https://rnr.surveybox.kr/?pid=S16269h8ufyh&amp;grpid=list&amp;resid=14687&amp;fwid=S16269h8ufyhz56yr</t>
  </si>
  <si>
    <t>(주)종합건축사사무소가람건축</t>
  </si>
  <si>
    <t>종합건축사사무소가람건축</t>
  </si>
  <si>
    <t>장연철,이득영</t>
  </si>
  <si>
    <t>02-511-0361</t>
  </si>
  <si>
    <t>서울 강남구 도산대로 165 (신사동)</t>
  </si>
  <si>
    <t>https://rnr.surveybox.kr/?pid=S16269h8ufyh&amp;grpid=list&amp;resid=14688&amp;fwid=S16269h8ufyhz56yr</t>
  </si>
  <si>
    <t>(주)토문엔지니어링건축사사무소</t>
  </si>
  <si>
    <t>토문엔지니어링건축사사무소</t>
  </si>
  <si>
    <t>이을재</t>
  </si>
  <si>
    <t>02-515-5001</t>
  </si>
  <si>
    <t>서울특별시 송파구 충민로 52 8층 (문정동,가든파이브 웍스 디동)</t>
  </si>
  <si>
    <t>tomoon@tomoon.co.kr</t>
  </si>
  <si>
    <t>설계 및 감리</t>
  </si>
  <si>
    <t>https://rnr.surveybox.kr/?pid=S16269h8ufyh&amp;grpid=list&amp;resid=14691&amp;fwid=S16269h8ufyhz56yr</t>
  </si>
  <si>
    <t>(주)디에이그룹엔지니어링종합건축사사무소</t>
  </si>
  <si>
    <t>디에이그룹엔지니어링종합건축사사무소</t>
  </si>
  <si>
    <t>김현호,조원준</t>
  </si>
  <si>
    <t>02-531-0484</t>
  </si>
  <si>
    <t>서울 강남구 테헤란로104길 7 (대치동,디에이그룹빌딩)</t>
  </si>
  <si>
    <t>https://rnr.surveybox.kr/?pid=S16269h8ufyh&amp;grpid=list&amp;resid=14693&amp;fwid=S16269h8ufyhz56yr</t>
  </si>
  <si>
    <t>(주)행림종합건축사사무소</t>
  </si>
  <si>
    <t>행림종합건축사사무소</t>
  </si>
  <si>
    <t>한규철,이용호,박철홍</t>
  </si>
  <si>
    <t>건축설계 감리</t>
  </si>
  <si>
    <t>02-526-8000</t>
  </si>
  <si>
    <t>경기도 안양시 동안구 흥안대로 516 (관양동)</t>
  </si>
  <si>
    <t>kim.jy1@haenglim.com</t>
  </si>
  <si>
    <t>https://rnr.surveybox.kr/?pid=S16269h8ufyh&amp;grpid=list&amp;resid=14694&amp;fwid=S16269h8ufyhz56yr</t>
  </si>
  <si>
    <t>(주)희림종합건축사사무소</t>
  </si>
  <si>
    <t>희림종합건축사사무소</t>
  </si>
  <si>
    <t>이목운,정영균,허철호</t>
  </si>
  <si>
    <t>건축설계, 감리, 엔지니어링 등</t>
  </si>
  <si>
    <t>02-3410-9219</t>
  </si>
  <si>
    <t>서울 강동구 상일로6길 39 (상일동)</t>
  </si>
  <si>
    <t>기존 연락하는 산업은행 지점 통해서 연락달라고함</t>
  </si>
  <si>
    <t>https://rnr.surveybox.kr/?pid=S16269h8ufyh&amp;grpid=list&amp;resid=14698&amp;fwid=S16269h8ufyhz56yr</t>
  </si>
  <si>
    <t>(주)이가에이씨엠건축사사무소</t>
  </si>
  <si>
    <t>이가에이씨엠건축사사무소</t>
  </si>
  <si>
    <t>하인철</t>
  </si>
  <si>
    <t>건설사업관리, 건축/토목설계 및 감리용역 외</t>
  </si>
  <si>
    <t>02-6717-6008</t>
  </si>
  <si>
    <t>경상북도 경산시 성동로 15-1 5층 (정평동)</t>
  </si>
  <si>
    <t>https://rnr.surveybox.kr/?pid=S16269h8ufyh&amp;grpid=list&amp;resid=14699&amp;fwid=S16269h8ufyhz56yr</t>
  </si>
  <si>
    <t>(주)신한종합건축사사무소</t>
  </si>
  <si>
    <t>신한종합건축사사무소</t>
  </si>
  <si>
    <t>02-405-8114</t>
  </si>
  <si>
    <t>서울특별시 강남구 테헤란로103길 17 2층-4층 (삼성동,정석빌딩)</t>
  </si>
  <si>
    <t>https://rnr.surveybox.kr/?pid=S16269h8ufyh&amp;grpid=list&amp;resid=14700&amp;fwid=S16269h8ufyhz56yr</t>
  </si>
  <si>
    <t>(주)삼우씨엠건축사사무소</t>
  </si>
  <si>
    <t>삼우씨엠건축사사무소</t>
  </si>
  <si>
    <t>강인철,정승진</t>
  </si>
  <si>
    <t>건축설계감리, 건설사업관리(CM)</t>
  </si>
  <si>
    <t>02-3400-3395</t>
  </si>
  <si>
    <t>서울특별시 송파구 백제고분로 69 (잠실동)</t>
  </si>
  <si>
    <t>산업은행에서 추가 지원이 불가하다는 답변을 이미 받았다고함</t>
  </si>
  <si>
    <t>https://rnr.surveybox.kr/?pid=S16269h8ufyh&amp;grpid=list&amp;resid=14702&amp;fwid=S16269h8ufyhz56yr</t>
  </si>
  <si>
    <t>(주)휴먼텍코리아엔지니어링건축사사무소</t>
  </si>
  <si>
    <t>휴먼텍코리아엔지니어링건축사사무소</t>
  </si>
  <si>
    <t>이충기</t>
  </si>
  <si>
    <t>CM/감리</t>
  </si>
  <si>
    <t>02-474-6002</t>
  </si>
  <si>
    <t>서울특별시 송파구 법원로 127 708호, 709호, 710호 (문정동,문정대명벨리온)</t>
  </si>
  <si>
    <t>https://rnr.surveybox.kr/?pid=S16269h8ufyh&amp;grpid=list&amp;resid=13946&amp;fwid=S16269h8ufyhz56yr</t>
  </si>
  <si>
    <t>(주)태성주택관리</t>
  </si>
  <si>
    <t>태성주택관리</t>
  </si>
  <si>
    <t>손병균</t>
  </si>
  <si>
    <t>주택관리, 경비, 위생관리 용역</t>
  </si>
  <si>
    <t>033-744-5378</t>
  </si>
  <si>
    <t>강원 원주시 천매봉길 19 (단구동)</t>
  </si>
  <si>
    <t>https://rnr.surveybox.kr/?pid=S16269h8ufyh&amp;grpid=list&amp;resid=14709&amp;fwid=S16269h8ufyhz56yr</t>
  </si>
  <si>
    <t>한방유비스(주)</t>
  </si>
  <si>
    <t>한방유비스</t>
  </si>
  <si>
    <t>황현수,최두찬</t>
  </si>
  <si>
    <t>소방시설의 설계 및 감리, 방재연구 용역</t>
  </si>
  <si>
    <t>02-2023-5016</t>
  </si>
  <si>
    <t>서울 성동구 성수일로 77 9층 (성수동1가,서울숲아이티밸리)</t>
  </si>
  <si>
    <t>https://rnr.surveybox.kr/?pid=S16269h8ufyh&amp;grpid=list&amp;resid=14712&amp;fwid=S16269h8ufyhz56yr</t>
  </si>
  <si>
    <t>(주)한미글로벌건축사사무소</t>
  </si>
  <si>
    <t>한미글로벌건축사사무소</t>
  </si>
  <si>
    <t>윤요현,박서영</t>
  </si>
  <si>
    <t>02-3429-6300</t>
  </si>
  <si>
    <t>서울 강남구 테헤란로87길 36 9층 동 (삼성동,도심공항타워빌딩)</t>
  </si>
  <si>
    <t>https://rnr.surveybox.kr/?pid=S16269h8ufyh&amp;grpid=list&amp;resid=14715&amp;fwid=S16269h8ufyhz56yr</t>
  </si>
  <si>
    <t>(주)건축사사무소건원엔지니어링</t>
  </si>
  <si>
    <t>건축사사무소건원엔지니어링</t>
  </si>
  <si>
    <t>김득한,이석기</t>
  </si>
  <si>
    <t>책임 감리용역, 건설사업관리(CM), 컨설팅, 구조감리 및 설계감리 외</t>
  </si>
  <si>
    <t>02-3458-2871</t>
  </si>
  <si>
    <t>서울 송파구 송파대로 167 B동 16층 1606호 (문정동,문정테라타워)</t>
  </si>
  <si>
    <t>https://rnr.surveybox.kr/?pid=S16269h8ufyh&amp;grpid=list&amp;resid=14717&amp;fwid=S16269h8ufyhz56yr</t>
  </si>
  <si>
    <t>(주)삼우종합건축사사무소</t>
  </si>
  <si>
    <t>삼우종합건축사사무소</t>
  </si>
  <si>
    <t>손창규</t>
  </si>
  <si>
    <t>02-2184-5379</t>
  </si>
  <si>
    <t>서울 강동구 천호대로 1077 19층~23층 (천호동,이스트센트럴타워)</t>
  </si>
  <si>
    <t>https://rnr.surveybox.kr/?pid=S16269h8ufyh&amp;grpid=list&amp;resid=14719&amp;fwid=S16269h8ufyhz56yr</t>
  </si>
  <si>
    <t>(주)청우종합건축사사무소</t>
  </si>
  <si>
    <t>청우종합건축사사무소</t>
  </si>
  <si>
    <t>연동익</t>
  </si>
  <si>
    <t>043-276-7211</t>
  </si>
  <si>
    <t>충북 청주시 흥덕구 사운로 190 2층, 3층 (운천동,주성빌딩)</t>
  </si>
  <si>
    <t>https://rnr.surveybox.kr/?pid=S16269h8ufyh&amp;grpid=list&amp;resid=14720&amp;fwid=S16269h8ufyhz56yr</t>
  </si>
  <si>
    <t>신성종합건축사사무소(주)</t>
  </si>
  <si>
    <t>신성종합건축사사무소</t>
  </si>
  <si>
    <t>권오준,정현석</t>
  </si>
  <si>
    <t>건축설계,감리진단-서비스</t>
  </si>
  <si>
    <t>043-2378-1013</t>
  </si>
  <si>
    <t>충청북도 청주시 흥덕구 2순환로1261번길 40 3층 (가경동,프라임타워)</t>
  </si>
  <si>
    <t>https://rnr.surveybox.kr/?pid=S16269h8ufyh&amp;grpid=list&amp;resid=23918&amp;fwid=S16269h8ufyhz56yr</t>
  </si>
  <si>
    <t>(주)태룡에스디</t>
  </si>
  <si>
    <t>태룡에스디</t>
  </si>
  <si>
    <t>02-2029-7790</t>
  </si>
  <si>
    <t>경기 고양시 일산동구 숲속마을1로 26 3층 304호 (풍동,다인타운)</t>
  </si>
  <si>
    <t>설비 투자계획 없습니다, 없습니다 반복</t>
  </si>
  <si>
    <t>https://rnr.surveybox.kr/?pid=S16269h8ufyh&amp;grpid=list&amp;resid=14729&amp;fwid=S16269h8ufyhz56yr</t>
  </si>
  <si>
    <t>(주)길종합건축사사무소이엔지</t>
  </si>
  <si>
    <t>길종합건축사사무소이엔지</t>
  </si>
  <si>
    <t>이길환</t>
  </si>
  <si>
    <t>건축설계, 감리, 문화재설계 외</t>
  </si>
  <si>
    <t>063-276-7200</t>
  </si>
  <si>
    <t>전북 전주시 완산구 서곡5길 14-3 (효자동3가)</t>
  </si>
  <si>
    <t>내선0 / ARS 연결어려움</t>
  </si>
  <si>
    <t>https://rnr.surveybox.kr/?pid=S16269h8ufyh&amp;grpid=list&amp;resid=14730&amp;fwid=S16269h8ufyhz56yr</t>
  </si>
  <si>
    <t>(주)목양종합건축사사무소</t>
  </si>
  <si>
    <t>목양종합건축사사무소</t>
  </si>
  <si>
    <t>김경옥</t>
  </si>
  <si>
    <t>070-4490-8411</t>
  </si>
  <si>
    <t>경기 안양시 동안구 학의로 282 1004호 (관양동,금강펜테리움아이티타워)</t>
  </si>
  <si>
    <t>https://rnr.surveybox.kr/?pid=S16269h8ufyh&amp;grpid=list&amp;resid=14734&amp;fwid=S16269h8ufyhz56yr</t>
  </si>
  <si>
    <t>(주)동우이앤씨</t>
  </si>
  <si>
    <t>동우이앤씨</t>
  </si>
  <si>
    <t>기획,부동산개발 컨설팅사업</t>
  </si>
  <si>
    <t>053-749-2000</t>
  </si>
  <si>
    <t>대구광역시 동구 동대구로 489 16층 (신천동,대구무역회관)</t>
  </si>
  <si>
    <t>ars 인사총무 3번</t>
  </si>
  <si>
    <t>건축설계 및 감리업</t>
  </si>
  <si>
    <t>https://rnr.surveybox.kr/?pid=S16269h8ufyh&amp;grpid=list&amp;resid=14736&amp;fwid=S16269h8ufyhz56yr</t>
  </si>
  <si>
    <t>(주)펨코엔지니어링건축사사무소</t>
  </si>
  <si>
    <t>펨코엔지니어링건축사사무소</t>
  </si>
  <si>
    <t>홍정선,류중수</t>
  </si>
  <si>
    <t>건축시공감리업</t>
  </si>
  <si>
    <t>02-554-2090</t>
  </si>
  <si>
    <t>서울특별시 서초구 반포대로12길 30 (서초동,펨코사옥)</t>
  </si>
  <si>
    <t>https://rnr.surveybox.kr/?pid=S16269h8ufyh&amp;grpid=list&amp;resid=14738&amp;fwid=S16269h8ufyhz56yr</t>
  </si>
  <si>
    <t>(주)상지엔지니어링건축사사무소</t>
  </si>
  <si>
    <t>상지엔지니어링건축사사무소</t>
  </si>
  <si>
    <t>김동회,허동윤</t>
  </si>
  <si>
    <t>051-247-0208</t>
  </si>
  <si>
    <t>부산광역시 중구 자갈치로 42 513호 (남포동5가,신동아빌딩)</t>
  </si>
  <si>
    <t>https://rnr.surveybox.kr/?pid=S16269h8ufyh&amp;grpid=list&amp;resid=14741&amp;fwid=S16269h8ufyhz56yr</t>
  </si>
  <si>
    <t>(주)대흥종합엔지니어링건축사사무소</t>
  </si>
  <si>
    <t>대흥종합엔지니어링건축사사무소</t>
  </si>
  <si>
    <t>정태석</t>
  </si>
  <si>
    <t>건축 설계 서비스</t>
  </si>
  <si>
    <t>052-271-9860</t>
  </si>
  <si>
    <t>울산 남구 두왕로322번길 6-7 (신정동)</t>
  </si>
  <si>
    <t>kcak016@chol.com</t>
  </si>
  <si>
    <t>ars 연결됨 1번</t>
  </si>
  <si>
    <t>https://rnr.surveybox.kr/?pid=S16269h8ufyh&amp;grpid=list&amp;resid=341&amp;fwid=S16269h8ufyhz56yr</t>
  </si>
  <si>
    <t>(주)크라운제과</t>
  </si>
  <si>
    <t>크라운제과</t>
  </si>
  <si>
    <t>02-7919-1233~3</t>
  </si>
  <si>
    <t>junseok2531@crown.co.kr</t>
  </si>
  <si>
    <t>https://rnr.surveybox.kr/?pid=S16269h8ufyh&amp;grpid=list&amp;resid=14755&amp;fwid=S16269h8ufyhz56yr</t>
  </si>
  <si>
    <t>문엔지니어링(주)</t>
  </si>
  <si>
    <t>문엔지니어링</t>
  </si>
  <si>
    <t>김성만</t>
  </si>
  <si>
    <t>정보통신 엔지니어링</t>
  </si>
  <si>
    <t>02-2122-0700</t>
  </si>
  <si>
    <t>서울특별시 금천구 가산디지털1로 146 1207호 (가산동,대륭테크노타운22차)</t>
  </si>
  <si>
    <t>대한엔지니어링(주)</t>
  </si>
  <si>
    <t>박성철</t>
  </si>
  <si>
    <t>최종철</t>
  </si>
  <si>
    <t>https://rnr.surveybox.kr/?pid=S16269h8ufyh&amp;grpid=list&amp;resid=14779&amp;fwid=S16269h8ufyhz56yr</t>
  </si>
  <si>
    <t>(주)한맥기술</t>
  </si>
  <si>
    <t>한맥기술</t>
  </si>
  <si>
    <t>이경훈</t>
  </si>
  <si>
    <t>토목 설계 및 감리</t>
  </si>
  <si>
    <t>02-2141-7100</t>
  </si>
  <si>
    <t>충남 당진시 고대면 성산로 464 (성산리)</t>
  </si>
  <si>
    <t>ARS 연결 부재</t>
  </si>
  <si>
    <t>토목엔지니어링 서비스</t>
  </si>
  <si>
    <t>전기, 통신, 소방 설계 및 감리</t>
  </si>
  <si>
    <t>https://rnr.surveybox.kr/?pid=S16269h8ufyh&amp;grpid=list&amp;resid=14786&amp;fwid=S16269h8ufyhz56yr</t>
  </si>
  <si>
    <t>코레일테크(주)</t>
  </si>
  <si>
    <t>코레일테크</t>
  </si>
  <si>
    <t>조대식</t>
  </si>
  <si>
    <t>철도 궤도공사, 철도 선로유지 관리, 안전진단 외</t>
  </si>
  <si>
    <t>042-257-9486</t>
  </si>
  <si>
    <t>대전 중구 대종로 476 (은행동)</t>
  </si>
  <si>
    <t>https://rnr.surveybox.kr/?pid=S16269h8ufyh&amp;grpid=list&amp;resid=14787&amp;fwid=S16269h8ufyhz56yr</t>
  </si>
  <si>
    <t>(주)경동엔지니어링</t>
  </si>
  <si>
    <t>경동엔지니어링</t>
  </si>
  <si>
    <t>강재홍,강성묵</t>
  </si>
  <si>
    <t>전문기술용역(설계,건설사업관리,진단)</t>
  </si>
  <si>
    <t>070-7437-9517</t>
  </si>
  <si>
    <t>충청남도 천안시 동남구 만남로 72 1514호 (신부동,삼부르네상스홈)</t>
  </si>
  <si>
    <t>kjkim2957@kdec.co.kr</t>
  </si>
  <si>
    <t>유충희</t>
  </si>
  <si>
    <t>https://rnr.surveybox.kr/?pid=S16269h8ufyh&amp;grpid=list&amp;resid=14796&amp;fwid=S16269h8ufyhz56yr</t>
  </si>
  <si>
    <t>(주)수성엔지니어링</t>
  </si>
  <si>
    <t>수성엔지니어링</t>
  </si>
  <si>
    <t>박미례,강병윤</t>
  </si>
  <si>
    <t>토목 설계감리</t>
  </si>
  <si>
    <t>02-552-0111</t>
  </si>
  <si>
    <t>경상남도 창원시 성산구 창이대로 510 403호 (용호동,경남보훈회관)</t>
  </si>
  <si>
    <t>해외 수출은 안하고 있음/메일주소 문의시 바쁘다며거절</t>
  </si>
  <si>
    <t>https://rnr.surveybox.kr/?pid=S16269h8ufyh&amp;grpid=list&amp;resid=11584&amp;fwid=S16269h8ufyhz56yr</t>
  </si>
  <si>
    <t>(주)콜이오</t>
  </si>
  <si>
    <t>콜이오</t>
  </si>
  <si>
    <t>곽완수</t>
  </si>
  <si>
    <t>대구광역시 달성군 다사읍 대실역북로2길 113 101호 (매곡리)</t>
  </si>
  <si>
    <t>https://rnr.surveybox.kr/?pid=S16269h8ufyh&amp;grpid=list&amp;resid=14802&amp;fwid=S16269h8ufyhz56yr</t>
  </si>
  <si>
    <t>(주)대한콘설탄트</t>
  </si>
  <si>
    <t>대한콘설탄트</t>
  </si>
  <si>
    <t>사업 및 시설물의 계획,연구설계분석,조사,구매,조달,시험,시운전</t>
  </si>
  <si>
    <t>02-735-5249</t>
  </si>
  <si>
    <t>서울특별시 종로구 필운대로 9 (필운동)</t>
  </si>
  <si>
    <t>바쁘다며 통화 거부</t>
  </si>
  <si>
    <t>https://rnr.surveybox.kr/?pid=S16269h8ufyh&amp;grpid=list&amp;resid=14805&amp;fwid=S16269h8ufyhz56yr</t>
  </si>
  <si>
    <t>피애이코리아(주)</t>
  </si>
  <si>
    <t>피애이코리아</t>
  </si>
  <si>
    <t>정창욱</t>
  </si>
  <si>
    <t>토목(산업시스템, 기계, 전기, 유류저장탱크유지및보수)</t>
  </si>
  <si>
    <t>02-714-6343</t>
  </si>
  <si>
    <t>서울특별시 마포구 마포대로 38 (도화동)</t>
  </si>
  <si>
    <t>토목설계 외</t>
  </si>
  <si>
    <t>https://rnr.surveybox.kr/?pid=S16269h8ufyh&amp;grpid=list&amp;resid=14809&amp;fwid=S16269h8ufyhz56yr</t>
  </si>
  <si>
    <t>(주)세광종합기술단</t>
  </si>
  <si>
    <t>세광종합기술단</t>
  </si>
  <si>
    <t>이재완,김한선,이선용</t>
  </si>
  <si>
    <t>항만 설계 및 감리, 해양환경영향평가</t>
  </si>
  <si>
    <t>02-330-6122</t>
  </si>
  <si>
    <t>서울 강남구 논현로106길 27 (역삼동,세광빌딩)</t>
  </si>
  <si>
    <t>거부</t>
  </si>
  <si>
    <t>https://rnr.surveybox.kr/?pid=S16269h8ufyh&amp;grpid=list&amp;resid=14811&amp;fwid=S16269h8ufyhz56yr</t>
  </si>
  <si>
    <t>(주)서현기술단</t>
  </si>
  <si>
    <t>서현기술단</t>
  </si>
  <si>
    <t>정병율,안명숙</t>
  </si>
  <si>
    <t>031-425-2100</t>
  </si>
  <si>
    <t>서울특별시 관악구 양녕로1길 32 1층 (봉천동)</t>
  </si>
  <si>
    <t>https://rnr.surveybox.kr/?pid=S16269h8ufyh&amp;grpid=list&amp;resid=14812&amp;fwid=S16269h8ufyhz56yr</t>
  </si>
  <si>
    <t>벽산엔지니어링(주)</t>
  </si>
  <si>
    <t>벽산엔지니어링</t>
  </si>
  <si>
    <t>김희근</t>
  </si>
  <si>
    <t>공공측량업</t>
  </si>
  <si>
    <t>02-767-5552</t>
  </si>
  <si>
    <t>경기 성남시 분당구 벌말로50번길 41 (야탑동)</t>
  </si>
  <si>
    <t>https://rnr.surveybox.kr/?pid=S16269h8ufyh&amp;grpid=list&amp;resid=6664&amp;fwid=S16269h8ufyhz56yr</t>
  </si>
  <si>
    <t>(주)코미코</t>
  </si>
  <si>
    <t>코미코</t>
  </si>
  <si>
    <t>최용하</t>
  </si>
  <si>
    <t>무역업 (반도체,LCD 및 전자제품 제조용 장비, 원,부자재 부품의 수출</t>
  </si>
  <si>
    <t>031-8056-5800</t>
  </si>
  <si>
    <t>경기도 안성시 모산로 8 (신모산동)</t>
  </si>
  <si>
    <t>031-8024-9245</t>
  </si>
  <si>
    <t>https://rnr.surveybox.kr/?pid=S16269h8ufyh&amp;grpid=list&amp;resid=14821&amp;fwid=S16269h8ufyhz56yr</t>
  </si>
  <si>
    <t>(주)평화엔지니어링</t>
  </si>
  <si>
    <t>평화엔지니어링</t>
  </si>
  <si>
    <t>권선준</t>
  </si>
  <si>
    <t>토목공사 설계 및 감리 용역</t>
  </si>
  <si>
    <t>031-420-6467</t>
  </si>
  <si>
    <t>전남 나주시 문화로 194 601호 (빛가람동,티타워빌딩)</t>
  </si>
  <si>
    <t>https://rnr.surveybox.kr/?pid=S16269h8ufyh&amp;grpid=list&amp;resid=14822&amp;fwid=S16269h8ufyhz56yr</t>
  </si>
  <si>
    <t>(주)케이지엔지니어링종합건축사사무소</t>
  </si>
  <si>
    <t>케이지엔지니어링종합건축사사무소</t>
  </si>
  <si>
    <t>천병희</t>
  </si>
  <si>
    <t>국토 및 자연자원의 보전,이용,개발 및 개조를 위한 기술용역</t>
  </si>
  <si>
    <t>031-828-1114</t>
  </si>
  <si>
    <t>경기도 의정부시 의정로 20 (의정부동)</t>
  </si>
  <si>
    <t>https://rnr.surveybox.kr/?pid=S16269h8ufyh&amp;grpid=list&amp;resid=14824&amp;fwid=S16269h8ufyhz56yr</t>
  </si>
  <si>
    <t>(주)한국종합기술</t>
  </si>
  <si>
    <t>한국종합기술</t>
  </si>
  <si>
    <t>설계, 감리 및 토목건축공사 외</t>
  </si>
  <si>
    <t>02-2049-5114</t>
  </si>
  <si>
    <t>경기도 하남시 덕풍동로 111-21 (덕풍동)</t>
  </si>
  <si>
    <t>hannara0127@kecc.co.kr</t>
  </si>
  <si>
    <t>개인 메일 주소 알려주심</t>
  </si>
  <si>
    <t>토목설계</t>
  </si>
  <si>
    <t>https://rnr.surveybox.kr/?pid=S16269h8ufyh&amp;grpid=list&amp;resid=14828&amp;fwid=S16269h8ufyhz56yr</t>
  </si>
  <si>
    <t>(주)경호엔지니어링종합건축사사무소</t>
  </si>
  <si>
    <t>경호엔지니어링종합건축사사무소</t>
  </si>
  <si>
    <t>토목설계 및 감리와 기타 환경관련시설에 대한 설계,감리,시공</t>
  </si>
  <si>
    <t>031-5530-0401</t>
  </si>
  <si>
    <t>경기도 구리시 체육관로74번길 41 (수택동)</t>
  </si>
  <si>
    <t>https://rnr.surveybox.kr/?pid=S16269h8ufyh&amp;grpid=list&amp;resid=14831&amp;fwid=S16269h8ufyhz56yr</t>
  </si>
  <si>
    <t>(주)다산컨설턴트</t>
  </si>
  <si>
    <t>다산컨설턴트</t>
  </si>
  <si>
    <t>이해경</t>
  </si>
  <si>
    <t>토목설계 및 감리</t>
  </si>
  <si>
    <t>02-2222-4022</t>
  </si>
  <si>
    <t>경북 구미시 구미중앙로42길 5-66 (송정동)</t>
  </si>
  <si>
    <t>dasan@dasan93.co.kr</t>
  </si>
  <si>
    <t>https://rnr.surveybox.kr/?pid=S16269h8ufyh&amp;grpid=list&amp;resid=14832&amp;fwid=S16269h8ufyhz56yr</t>
  </si>
  <si>
    <t>신성엔지니어링</t>
  </si>
  <si>
    <t>정태섭,정재규</t>
  </si>
  <si>
    <t>02-3498-6000</t>
  </si>
  <si>
    <t>경기도 안양시 동안구 흥안대로 457-27 1동 1004호 (관양동)</t>
  </si>
  <si>
    <t>https://rnr.surveybox.kr/?pid=S16269h8ufyh&amp;grpid=list&amp;resid=13668&amp;fwid=S16269h8ufyhz56yr</t>
  </si>
  <si>
    <t>(주)케이티클라우드</t>
  </si>
  <si>
    <t>케이티클라우드</t>
  </si>
  <si>
    <t>윤동식</t>
  </si>
  <si>
    <t>데이터센터 및 클라우드 서비스</t>
  </si>
  <si>
    <t>02-3276-1492</t>
  </si>
  <si>
    <t>서울특별시 강남구 학동로 343 15층 (논현동,더피나클강남)</t>
  </si>
  <si>
    <t>wonjeong.cho@kt.com</t>
  </si>
  <si>
    <t>https://rnr.surveybox.kr/?pid=S16269h8ufyh&amp;grpid=list&amp;resid=14834&amp;fwid=S16269h8ufyhz56yr</t>
  </si>
  <si>
    <t>(주)이산</t>
  </si>
  <si>
    <t>이산</t>
  </si>
  <si>
    <t>이원찬</t>
  </si>
  <si>
    <t>토목 설계, 감리, 유지관리</t>
  </si>
  <si>
    <t>031-389-0114</t>
  </si>
  <si>
    <t>경기도 안양시 동안구 부림로 121 (관양동)</t>
  </si>
  <si>
    <t>꼭 해야하는건지 물어보며 거부</t>
  </si>
  <si>
    <t>https://rnr.surveybox.kr/?pid=S16269h8ufyh&amp;grpid=list&amp;resid=14835&amp;fwid=S16269h8ufyhz56yr</t>
  </si>
  <si>
    <t>(주)서영엔지니어링</t>
  </si>
  <si>
    <t>서영엔지니어링</t>
  </si>
  <si>
    <t>김종흔</t>
  </si>
  <si>
    <t>토목설계 및 감리용역</t>
  </si>
  <si>
    <t>02-6915-7041</t>
  </si>
  <si>
    <t>경기도 성남시 분당구 황새울로 246 (수내동,도담빌딩)</t>
  </si>
  <si>
    <t>설비 안한다며 거부</t>
  </si>
  <si>
    <t>https://rnr.surveybox.kr/?pid=S16269h8ufyh&amp;grpid=list&amp;resid=14838&amp;fwid=S16269h8ufyhz56yr</t>
  </si>
  <si>
    <t>동부엔지니어링(주)</t>
  </si>
  <si>
    <t>동부엔지니어링</t>
  </si>
  <si>
    <t>김완석</t>
  </si>
  <si>
    <t>토목 설계, 감리, 기술용역</t>
  </si>
  <si>
    <t>02-2122-6904</t>
  </si>
  <si>
    <t>경기도 안양시 만안구 안양로 155 (안양동)</t>
  </si>
  <si>
    <t>https://rnr.surveybox.kr/?pid=S16269h8ufyh&amp;grpid=list&amp;resid=14840&amp;fwid=S16269h8ufyhz56yr</t>
  </si>
  <si>
    <t>극동엔지니어링(주)</t>
  </si>
  <si>
    <t>극동엔지니어링</t>
  </si>
  <si>
    <t>유의근</t>
  </si>
  <si>
    <t>서비스/설계감리 엔지니어링</t>
  </si>
  <si>
    <t>053-816-9671</t>
  </si>
  <si>
    <t>경상북도 경산시 남매공원로1길 1 304호 (계양동,더베스트)</t>
  </si>
  <si>
    <t>multimedia02@naver.com</t>
  </si>
  <si>
    <t>031-428-4100총무부-번호 알려주어 통화 완료</t>
  </si>
  <si>
    <t>https://rnr.surveybox.kr/?pid=S16269h8ufyh&amp;grpid=list&amp;resid=4628&amp;fwid=S16269h8ufyhz56yr</t>
  </si>
  <si>
    <t>(주)케이원</t>
  </si>
  <si>
    <t>케이원</t>
  </si>
  <si>
    <t>송관섭,손기봉,이동규</t>
  </si>
  <si>
    <t>정보통신설비 및 주변기기 유지보수</t>
  </si>
  <si>
    <t>02-853-5250</t>
  </si>
  <si>
    <t>서울특별시 금천구 가산디지털2로 14 (가산동)</t>
  </si>
  <si>
    <t>https://rnr.surveybox.kr/?pid=S16269h8ufyh&amp;grpid=list&amp;resid=14842&amp;fwid=S16269h8ufyhz56yr</t>
  </si>
  <si>
    <t>케이씨아이</t>
  </si>
  <si>
    <t>이길용</t>
  </si>
  <si>
    <t>031-8086-5517</t>
  </si>
  <si>
    <t>경북 경산시 대학로 28 201호 (정평동)</t>
  </si>
  <si>
    <t>11/2 이후 연락요청</t>
  </si>
  <si>
    <t>안전진단</t>
  </si>
  <si>
    <t>서동관</t>
  </si>
  <si>
    <t>https://rnr.surveybox.kr/?pid=S16269h8ufyh&amp;grpid=list&amp;resid=14852&amp;fwid=S16269h8ufyhz56yr</t>
  </si>
  <si>
    <t>(주)동일기술공사</t>
  </si>
  <si>
    <t>동일기술공사</t>
  </si>
  <si>
    <t>황주환,이상학</t>
  </si>
  <si>
    <t>건축설계,시공 및 주택건설업, 기술용역</t>
  </si>
  <si>
    <t>02-3400-5600</t>
  </si>
  <si>
    <t>서울특별시 송파구 송이로30길 7 (문정동)</t>
  </si>
  <si>
    <t>https://rnr.surveybox.kr/?pid=S16269h8ufyh&amp;grpid=list&amp;resid=23245&amp;fwid=S16269h8ufyhz56yr</t>
  </si>
  <si>
    <t>(주)케이에이</t>
  </si>
  <si>
    <t>케이에이</t>
  </si>
  <si>
    <t>장회식,임종석</t>
  </si>
  <si>
    <t>02-3665-6633</t>
  </si>
  <si>
    <t>서울특별시 강서구 강서로 456 404호 (등촌동,센타빌딩)</t>
  </si>
  <si>
    <t>https://rnr.surveybox.kr/?pid=S16269h8ufyh&amp;grpid=list&amp;resid=14856&amp;fwid=S16269h8ufyhz56yr</t>
  </si>
  <si>
    <t>(주)동해종합기술공사</t>
  </si>
  <si>
    <t>동해종합기술공사</t>
  </si>
  <si>
    <t>김승진</t>
  </si>
  <si>
    <t>토목설계, 토목엔지니어링, 구조물 엔지니어링, 도시계획, 환경엔지니어링 등</t>
  </si>
  <si>
    <t>02-575-1199</t>
  </si>
  <si>
    <t>서울특별시 성동구 광나루로6길 35 502호 (성수동2가,우림이-비즈센타)</t>
  </si>
  <si>
    <t>https://rnr.surveybox.kr/?pid=S16269h8ufyh&amp;grpid=list&amp;resid=14861&amp;fwid=S16269h8ufyhz56yr</t>
  </si>
  <si>
    <t>(주)제일엔지니어링종합건축사사무소</t>
  </si>
  <si>
    <t>제일엔지니어링종합건축사사무소</t>
  </si>
  <si>
    <t>오승교</t>
  </si>
  <si>
    <t>설계, 감리 용역</t>
  </si>
  <si>
    <t>02-3498-2600</t>
  </si>
  <si>
    <t>서울 서초구 강남대로16길 22-6 (양재동)</t>
  </si>
  <si>
    <t>02-3498-2609담당자 부재로 번호 알려줌</t>
  </si>
  <si>
    <t>https://rnr.surveybox.kr/?pid=S16269h8ufyh&amp;grpid=list&amp;resid=14863&amp;fwid=S16269h8ufyhz56yr</t>
  </si>
  <si>
    <t>(주)토펙엔지니어링건축사사무소</t>
  </si>
  <si>
    <t>토펙엔지니어링건축사사무소</t>
  </si>
  <si>
    <t>김철중,전홍철</t>
  </si>
  <si>
    <t>건축, 소방, 전기감리 및 CM</t>
  </si>
  <si>
    <t>070-7609-4011</t>
  </si>
  <si>
    <t>서울 강남구 논현로28길 29 2층 (도곡동,토펙빌딩)</t>
  </si>
  <si>
    <t>설계회사라서 설비 관련은 필요없다며 거부</t>
  </si>
  <si>
    <t>https://rnr.surveybox.kr/?pid=S16269h8ufyh&amp;grpid=list&amp;resid=14866&amp;fwid=S16269h8ufyhz56yr</t>
  </si>
  <si>
    <t>(주)신화엔지니어링종합건축사사무소</t>
  </si>
  <si>
    <t>신화엔지니어링종합건축사사무소</t>
  </si>
  <si>
    <t>김인수,송명기,박성원,최재인</t>
  </si>
  <si>
    <t>설계, 감리 외</t>
  </si>
  <si>
    <t>042-670-3114</t>
  </si>
  <si>
    <t>대전 동구 동서대로 1659 1층 (용전동)</t>
  </si>
  <si>
    <t>jhyoon@shinhwaeng.com</t>
  </si>
  <si>
    <t>(주)윤성이엔지</t>
  </si>
  <si>
    <t>건물 및 토목엔지니어링 서비스</t>
  </si>
  <si>
    <t>김은희</t>
  </si>
  <si>
    <t>박주원</t>
  </si>
  <si>
    <t>https://rnr.surveybox.kr/?pid=S16269h8ufyh&amp;grpid=list&amp;resid=14881&amp;fwid=S16269h8ufyhz56yr</t>
  </si>
  <si>
    <t>(주)유탑엔지니어링</t>
  </si>
  <si>
    <t>유탑엔지니어링</t>
  </si>
  <si>
    <t>이창희,김종흥</t>
  </si>
  <si>
    <t>건축물의 설계와 공사감리</t>
  </si>
  <si>
    <t>061-371-0406</t>
  </si>
  <si>
    <t>전라남도 화순군 화순읍 자치샘로 48 310호 (향청리,미래타워)</t>
  </si>
  <si>
    <t>(주)한가람</t>
  </si>
  <si>
    <t>https://rnr.surveybox.kr/?pid=S16269h8ufyh&amp;grpid=list&amp;resid=14888&amp;fwid=S16269h8ufyhz56yr</t>
  </si>
  <si>
    <t>(주)굿모닝이엔씨</t>
  </si>
  <si>
    <t>굿모닝이엔씨</t>
  </si>
  <si>
    <t>시설물하자보수공사</t>
  </si>
  <si>
    <t>053-428-4114</t>
  </si>
  <si>
    <t>대구광역시 동구 동부로 76 3층 302호, 303호, 304호 (신천동)</t>
  </si>
  <si>
    <t>https://rnr.surveybox.kr/?pid=S16269h8ufyh&amp;grpid=list&amp;resid=14891&amp;fwid=S16269h8ufyhz56yr</t>
  </si>
  <si>
    <t>(주)동성엔지니어링</t>
  </si>
  <si>
    <t>동성엔지니어링</t>
  </si>
  <si>
    <t>이상규,황해근</t>
  </si>
  <si>
    <t>02-2041-8545</t>
  </si>
  <si>
    <t>경북 경산시 성암로21길 41 (옥산동)</t>
  </si>
  <si>
    <t>https://rnr.surveybox.kr/?pid=S16269h8ufyh&amp;grpid=list&amp;resid=14897&amp;fwid=S16269h8ufyhz56yr</t>
  </si>
  <si>
    <t>(주)삼보기술단</t>
  </si>
  <si>
    <t>삼보기술단</t>
  </si>
  <si>
    <t>황규현</t>
  </si>
  <si>
    <t>토목관련설계</t>
  </si>
  <si>
    <t>053-811-7200</t>
  </si>
  <si>
    <t>경상북도 경산시 대학로 63 7층 (정평동,킴스메디빌빌딩)</t>
  </si>
  <si>
    <t>mhbond@naver.com</t>
  </si>
  <si>
    <t>김무창</t>
  </si>
  <si>
    <t>https://rnr.surveybox.kr/?pid=S16269h8ufyh&amp;grpid=list&amp;resid=836&amp;fwid=S16269h8ufyhz56yr</t>
  </si>
  <si>
    <t>(주)케이다시블루</t>
  </si>
  <si>
    <t>케이다시블루</t>
  </si>
  <si>
    <t>김중식</t>
  </si>
  <si>
    <t>1.마스크 제조,판매 및 무역업</t>
  </si>
  <si>
    <t>02-942-9253</t>
  </si>
  <si>
    <t>서울특별시 동대문구 홍릉로 48-1 3층 (청량리동)</t>
  </si>
  <si>
    <t>https://rnr.surveybox.kr/?pid=S16269h8ufyh&amp;grpid=list&amp;resid=14925&amp;fwid=S16269h8ufyhz56yr</t>
  </si>
  <si>
    <t>(주)에코프로에이치엔</t>
  </si>
  <si>
    <t>에코프로에이치엔</t>
  </si>
  <si>
    <t>김종섭</t>
  </si>
  <si>
    <t>1. 환경 오염 방지 관련 소재 및 설비 산업</t>
  </si>
  <si>
    <t>충청북도 청주시 청원구 오창읍 과학산업2로 587-40 (송대리)</t>
  </si>
  <si>
    <t>https://rnr.surveybox.kr/?pid=S16269h8ufyh&amp;grpid=list&amp;resid=14928&amp;fwid=S16269h8ufyhz56yr</t>
  </si>
  <si>
    <t>(주)두현이엔씨</t>
  </si>
  <si>
    <t>두현이엔씨</t>
  </si>
  <si>
    <t>김규열</t>
  </si>
  <si>
    <t>환경기술관리 대행, 환경오염방지 시설공사</t>
  </si>
  <si>
    <t>041-544-6250</t>
  </si>
  <si>
    <t>충청남도 홍성군 홍성읍 월산로 70-79 (월산리)</t>
  </si>
  <si>
    <t>(주)그린환경</t>
  </si>
  <si>
    <t>https://rnr.surveybox.kr/?pid=S16269h8ufyh&amp;grpid=list&amp;resid=14940&amp;fwid=S16269h8ufyhz56yr</t>
  </si>
  <si>
    <t>(주)에코비트워터</t>
  </si>
  <si>
    <t>에코비트워터</t>
  </si>
  <si>
    <t>김인석</t>
  </si>
  <si>
    <t>사회간접자본시설 민간투자</t>
  </si>
  <si>
    <t>02-6901-8368</t>
  </si>
  <si>
    <t>경기도 성남시 수정구 위례서일로 18 205호 (창곡동,더존메디컬타워)</t>
  </si>
  <si>
    <t>https://rnr.surveybox.kr/?pid=S16269h8ufyh&amp;grpid=list&amp;resid=12944&amp;fwid=S16269h8ufyhz56yr</t>
  </si>
  <si>
    <t>(주)카카오브이엑스</t>
  </si>
  <si>
    <t>카카오브이엑스</t>
  </si>
  <si>
    <t>문태식</t>
  </si>
  <si>
    <t>게임소프트웨어 개발, 제작 및 판매업</t>
  </si>
  <si>
    <t>070-7931-1523</t>
  </si>
  <si>
    <t>경기도 성남시 분당구 판교역로 231 S동 5층 (삼평동,에이치스퀘어)</t>
  </si>
  <si>
    <t>https://rnr.surveybox.kr/?pid=S16269h8ufyh&amp;grpid=list&amp;resid=14943&amp;fwid=S16269h8ufyhz56yr</t>
  </si>
  <si>
    <t>도요엔지니어링코리아(주)</t>
  </si>
  <si>
    <t>도요엔지니어링코리아</t>
  </si>
  <si>
    <t>후카이토시츠구</t>
  </si>
  <si>
    <t>화학공장 및 일반 산업공장에 관련한 사업계획, 사업성검토, 기본설계 등</t>
  </si>
  <si>
    <t>02-2189-1859</t>
  </si>
  <si>
    <t>서울특별시 강남구 테헤란로37길 11 (역삼동)</t>
  </si>
  <si>
    <t>cheolhoon.ji2@toyo-eng.com</t>
  </si>
  <si>
    <t>본인 회사랑 맞으면 회신 하는데 아니면 안한다고 함</t>
  </si>
  <si>
    <t>https://rnr.surveybox.kr/?pid=S16269h8ufyh&amp;grpid=list&amp;resid=14945&amp;fwid=S16269h8ufyhz56yr</t>
  </si>
  <si>
    <t>벽산파워(주)</t>
  </si>
  <si>
    <t>벽산파워</t>
  </si>
  <si>
    <t>송한승</t>
  </si>
  <si>
    <t>전력시설물 설계, 감리</t>
  </si>
  <si>
    <t>02-767-5455</t>
  </si>
  <si>
    <t>서울 구로구 디지털로31길 12 16층,18층 (구로동,태평양물산빌딩)</t>
  </si>
  <si>
    <t>https://rnr.surveybox.kr/?pid=S16269h8ufyh&amp;grpid=list&amp;resid=14947&amp;fwid=S16269h8ufyhz56yr</t>
  </si>
  <si>
    <t>(주)글로텍엔지니어링</t>
  </si>
  <si>
    <t>글로텍엔지니어링</t>
  </si>
  <si>
    <t>김균</t>
  </si>
  <si>
    <t>플랜트 설계 및 감리업</t>
  </si>
  <si>
    <t>02-6345-7000</t>
  </si>
  <si>
    <t>서울특별시 금천구 가산디지털1로 171 12층 1201호-1218호,13층 1301호-1318호 (가산동,가산 에스케이 브이)</t>
  </si>
  <si>
    <t>tiyoon@gteng.co.kr</t>
  </si>
  <si>
    <t>https://rnr.surveybox.kr/?pid=S16269h8ufyh&amp;grpid=list&amp;resid=14948&amp;fwid=S16269h8ufyhz56yr</t>
  </si>
  <si>
    <t>(주)에스엠세이프</t>
  </si>
  <si>
    <t>에스엠세이프</t>
  </si>
  <si>
    <t>조용삼</t>
  </si>
  <si>
    <t>반도체 제조현장 안전관리 관련 서비스 등</t>
  </si>
  <si>
    <t>02-824-8212</t>
  </si>
  <si>
    <t>서울특별시 금천구 디지털로9길 68 205호 (가산동,대륭포스트타워5차)</t>
  </si>
  <si>
    <t>https://rnr.surveybox.kr/?pid=S16269h8ufyh&amp;grpid=list&amp;resid=14955&amp;fwid=S16269h8ufyhz56yr</t>
  </si>
  <si>
    <t>(주)케이씨에이</t>
  </si>
  <si>
    <t>케이씨에이</t>
  </si>
  <si>
    <t>문대원</t>
  </si>
  <si>
    <t>정보시스템 개발 및 감리, IT 컨설팅 등</t>
  </si>
  <si>
    <t>02-532-0532</t>
  </si>
  <si>
    <t>서울특별시 서초구 동작대로 214 (방배동,정금빌딩)</t>
  </si>
  <si>
    <t>kca@kca21.com</t>
  </si>
  <si>
    <t>오정훈</t>
  </si>
  <si>
    <t>서울특별시 관악구 관악로 1 (신림동)</t>
  </si>
  <si>
    <t>https://rnr.surveybox.kr/?pid=S16269h8ufyh&amp;grpid=list&amp;resid=14963&amp;fwid=S16269h8ufyhz56yr</t>
  </si>
  <si>
    <t>(주)케이알티씨</t>
  </si>
  <si>
    <t>케이알티씨</t>
  </si>
  <si>
    <t>이상진,김재학,장봉희</t>
  </si>
  <si>
    <t>국토종합개발과 관련되는 철도분야의 계획 조사, 연구 및 용역업</t>
  </si>
  <si>
    <t>02-2186-1800</t>
  </si>
  <si>
    <t>서울특별시 관악구 승방4길 14 (남현동)</t>
  </si>
  <si>
    <t>krtc2565@krtc.co.kr</t>
  </si>
  <si>
    <t>https://rnr.surveybox.kr/?pid=S16269h8ufyh&amp;grpid=list&amp;resid=14967&amp;fwid=S16269h8ufyhz56yr</t>
  </si>
  <si>
    <t>한국전력기술(주)</t>
  </si>
  <si>
    <t>한국전력기술</t>
  </si>
  <si>
    <t>김성암</t>
  </si>
  <si>
    <t>원자력/수화력 발전소 설계, 발전설비 O&amp;M, 플랜트 건설사업 및 신재생에너지 사업</t>
  </si>
  <si>
    <t>경상북도 김천시 혁신로 269 (율곡동)</t>
  </si>
  <si>
    <t>054-421-4324</t>
  </si>
  <si>
    <t>https://rnr.surveybox.kr/?pid=S16269h8ufyh&amp;grpid=list&amp;resid=14968&amp;fwid=S16269h8ufyhz56yr</t>
  </si>
  <si>
    <t>캐논쎄미콘덕터엔지니어링코리아(주)</t>
  </si>
  <si>
    <t>캐논쎄미콘덕터엔지니어링코리아</t>
  </si>
  <si>
    <t>니지마유지</t>
  </si>
  <si>
    <t>Canon제 반도체 제조장치/액정 제조장치의 설치, 유지보수 서비스 및 판매 지원</t>
  </si>
  <si>
    <t>02-6445-0029</t>
  </si>
  <si>
    <t>https://rnr.surveybox.kr/?pid=S16269h8ufyh&amp;grpid=list&amp;resid=14970&amp;fwid=S16269h8ufyhz56yr</t>
  </si>
  <si>
    <t>삼성엔지니어링(주)</t>
  </si>
  <si>
    <t>삼성엔지니어링</t>
  </si>
  <si>
    <t>남궁홍</t>
  </si>
  <si>
    <t>토목건축공사, 산업환경설비공사 등</t>
  </si>
  <si>
    <t>02-2053-2617</t>
  </si>
  <si>
    <t>김홍선</t>
  </si>
  <si>
    <t>측량</t>
  </si>
  <si>
    <t>https://rnr.surveybox.kr/?pid=S16269h8ufyh&amp;grpid=list&amp;resid=14990&amp;fwid=S16269h8ufyhz56yr</t>
  </si>
  <si>
    <t>대보정보통신(주)</t>
  </si>
  <si>
    <t>대보정보통신</t>
  </si>
  <si>
    <t>고속도로 및 그에 준하는 도로의 유지보수 및 시설개량, 안전점검 외</t>
  </si>
  <si>
    <t>02-3470-7700</t>
  </si>
  <si>
    <t>경기도 용인시 기흥구 신구로12번길 17 2층 (구갈동)</t>
  </si>
  <si>
    <t>https://rnr.surveybox.kr/?pid=S16269h8ufyh&amp;grpid=list&amp;resid=14993&amp;fwid=S16269h8ufyhz56yr</t>
  </si>
  <si>
    <t>(주)우진엔텍</t>
  </si>
  <si>
    <t>우진엔텍</t>
  </si>
  <si>
    <t>신상연</t>
  </si>
  <si>
    <t>원자력발전소 계측제어설비 정비용역 외</t>
  </si>
  <si>
    <t>031-379-3607</t>
  </si>
  <si>
    <t>경기도 화성시 동탄역로 24-2 (오산동)</t>
  </si>
  <si>
    <t>경기도 용인시 수지구 디지털벨리로 81 4층 (죽전동,다우디지털스퀘어)</t>
  </si>
  <si>
    <t>이성찬</t>
  </si>
  <si>
    <t>https://rnr.surveybox.kr/?pid=S16269h8ufyh&amp;grpid=list&amp;resid=15004&amp;fwid=S16269h8ufyhz56yr</t>
  </si>
  <si>
    <t>한전산업개발(주)</t>
  </si>
  <si>
    <t>한전산업개발</t>
  </si>
  <si>
    <t>함흥규</t>
  </si>
  <si>
    <t>계기의 검침 및 요금에 관련된 업무</t>
  </si>
  <si>
    <t>041-674-5292</t>
  </si>
  <si>
    <t>서울 중구 서소문로 115 (서소문동)</t>
  </si>
  <si>
    <t>https://rnr.surveybox.kr/?pid=S16269h8ufyh&amp;grpid=list&amp;resid=15011&amp;fwid=S16269h8ufyhz56yr</t>
  </si>
  <si>
    <t>(주)아이티엠건축사사무소</t>
  </si>
  <si>
    <t>아이티엠건축사사무소</t>
  </si>
  <si>
    <t>임재춘</t>
  </si>
  <si>
    <t>설계, 감리용역 등</t>
  </si>
  <si>
    <t>02-2140-5319</t>
  </si>
  <si>
    <t>서울 강남구 선릉로 747 4층 (논현동,삼성당빌딩)</t>
  </si>
  <si>
    <t>https://rnr.surveybox.kr/?pid=S16269h8ufyh&amp;grpid=list&amp;resid=15019&amp;fwid=S16269h8ufyhz56yr</t>
  </si>
  <si>
    <t>(주)포스코디엑스</t>
  </si>
  <si>
    <t>포스코디엑스</t>
  </si>
  <si>
    <t>정덕균</t>
  </si>
  <si>
    <t>엔지니어링기술진흥법 및 관련 법령에 정한 엔지니어링활동 및</t>
  </si>
  <si>
    <t>054-280-1114</t>
  </si>
  <si>
    <t>경상북도 포항시 남구 호동로 68 (호동)</t>
  </si>
  <si>
    <t>전자부품 설계업</t>
  </si>
  <si>
    <t>https://rnr.surveybox.kr/?pid=S16269h8ufyh&amp;grpid=list&amp;resid=15035&amp;fwid=S16269h8ufyhz56yr</t>
  </si>
  <si>
    <t>(주)마인엔지니어링건축사사무소</t>
  </si>
  <si>
    <t>마인엔지니어링건축사사무소</t>
  </si>
  <si>
    <t>전기 설계 감리업</t>
  </si>
  <si>
    <t>062-368-2300</t>
  </si>
  <si>
    <t>전라남도 나주시 빛가람로 685 1동 6층 612호 (빛가람동,비젼타워)</t>
  </si>
  <si>
    <t>https://rnr.surveybox.kr/?pid=S16269h8ufyh&amp;grpid=list&amp;resid=15045&amp;fwid=S16269h8ufyhz56yr</t>
  </si>
  <si>
    <t>에이치디현대글로벌서비스(주)</t>
  </si>
  <si>
    <t>에이치디현대글로벌서비스</t>
  </si>
  <si>
    <t>02-479-9530</t>
  </si>
  <si>
    <t>부산 해운대구 센텀중앙로 79 6층 (우동,센텀사이언스파크)</t>
  </si>
  <si>
    <t>스팸일수도 있어 이메일 알려주기 불안함</t>
  </si>
  <si>
    <t>https://rnr.surveybox.kr/?pid=S16269h8ufyh&amp;grpid=list&amp;resid=15051&amp;fwid=S16269h8ufyhz56yr</t>
  </si>
  <si>
    <t>에이치디현대이엔티(주)</t>
  </si>
  <si>
    <t>에이치디현대이엔티</t>
  </si>
  <si>
    <t>오세광</t>
  </si>
  <si>
    <t>선박설계</t>
  </si>
  <si>
    <t>052-280-2106</t>
  </si>
  <si>
    <t>울산 동구 문현6길 42 (방어동)</t>
  </si>
  <si>
    <t>https://rnr.surveybox.kr/?pid=S16269h8ufyh&amp;grpid=list&amp;resid=15052&amp;fwid=S16269h8ufyhz56yr</t>
  </si>
  <si>
    <t>(주)수산이앤에스</t>
  </si>
  <si>
    <t>수산이앤에스</t>
  </si>
  <si>
    <t>에너지기술용역</t>
  </si>
  <si>
    <t>052-258-3860</t>
  </si>
  <si>
    <t>울산 북구 매곡산업로 21 (매곡동)</t>
  </si>
  <si>
    <t>https://rnr.surveybox.kr/?pid=S16269h8ufyh&amp;grpid=list&amp;resid=15053&amp;fwid=S16269h8ufyhz56yr</t>
  </si>
  <si>
    <t>쏘테크(주)</t>
  </si>
  <si>
    <t>쏘테크</t>
  </si>
  <si>
    <t>선박설계업</t>
  </si>
  <si>
    <t>055-630-7730</t>
  </si>
  <si>
    <t>경남 거제시 장평3로 75 (장평동)</t>
  </si>
  <si>
    <t>경남 거제시 옥포로 122 (옥포동)</t>
  </si>
  <si>
    <t>이강윤</t>
  </si>
  <si>
    <t>https://rnr.surveybox.kr/?pid=S16269h8ufyh&amp;grpid=list&amp;resid=15069&amp;fwid=S16269h8ufyhz56yr</t>
  </si>
  <si>
    <t>한국인터텍테스팅서비스(주)</t>
  </si>
  <si>
    <t>한국인터텍테스팅서비스</t>
  </si>
  <si>
    <t>김주용</t>
  </si>
  <si>
    <t>Soft line testing</t>
  </si>
  <si>
    <t>02-6090-9550</t>
  </si>
  <si>
    <t>서울특별시 성동구 아차산로5길 7 1층 (성수동2가,아주디지털타워)</t>
  </si>
  <si>
    <t>https://rnr.surveybox.kr/?pid=S16269h8ufyh&amp;grpid=list&amp;resid=15071&amp;fwid=S16269h8ufyhz56yr</t>
  </si>
  <si>
    <t>한국에스지에스(주)</t>
  </si>
  <si>
    <t>한국에스지에스</t>
  </si>
  <si>
    <t>검사 및 실험서비스</t>
  </si>
  <si>
    <t>02-709-4500</t>
  </si>
  <si>
    <t>서울 용산구 한강대로 257 (갈월동,청룡빌딩 11, 12층)</t>
  </si>
  <si>
    <t>https://rnr.surveybox.kr/?pid=S16269h8ufyh&amp;grpid=list&amp;resid=3205&amp;fwid=S16269h8ufyhz56yr</t>
  </si>
  <si>
    <t>(주)청광솔루션</t>
  </si>
  <si>
    <t>청광솔루션</t>
  </si>
  <si>
    <t>1. 도금, 착색 및 기타 표면처리강재 제조업</t>
  </si>
  <si>
    <t>광주광역시 서구 화운로 277 (내방동)</t>
  </si>
  <si>
    <t>https://rnr.surveybox.kr/?pid=S16269h8ufyh&amp;grpid=list&amp;resid=14814&amp;fwid=S16269h8ufyhz56yr</t>
  </si>
  <si>
    <t>(주)천일</t>
  </si>
  <si>
    <t>천일</t>
  </si>
  <si>
    <t>김도빈</t>
  </si>
  <si>
    <t>기술용역업,건물임대</t>
  </si>
  <si>
    <t>02-558-1001</t>
  </si>
  <si>
    <t>서울 강남구 언주로30길 10 522호 (도곡동,현대비젼21)</t>
  </si>
  <si>
    <t>chunil5389@naver.com</t>
  </si>
  <si>
    <t>장창수</t>
  </si>
  <si>
    <t>기술검사서비스</t>
  </si>
  <si>
    <t>(재)대한건설기계안전관리원</t>
  </si>
  <si>
    <t>https://rnr.surveybox.kr/?pid=S16269h8ufyh&amp;grpid=list&amp;resid=9840&amp;fwid=S16269h8ufyhz56yr</t>
  </si>
  <si>
    <t>(주)창신아이엔씨</t>
  </si>
  <si>
    <t>창신아이엔씨</t>
  </si>
  <si>
    <t>남충일</t>
  </si>
  <si>
    <t>051-960-8800</t>
  </si>
  <si>
    <t>부산 사하구 장평로 242 (신평동)</t>
  </si>
  <si>
    <t>김상일</t>
  </si>
  <si>
    <t>https://rnr.surveybox.kr/?pid=S16269h8ufyh&amp;grpid=list&amp;resid=15318&amp;fwid=S16269h8ufyhz56yr</t>
  </si>
  <si>
    <t>(주)지씨케어</t>
  </si>
  <si>
    <t>지씨케어</t>
  </si>
  <si>
    <t>안효조</t>
  </si>
  <si>
    <t>건강관리 및 질병관리업</t>
  </si>
  <si>
    <t>02-2040-9100</t>
  </si>
  <si>
    <t>서울특별시 영등포구 여의대로 108 2동 32층 (여의도동,파크원타워)</t>
  </si>
  <si>
    <t>gcyjahn@gccorp.com</t>
  </si>
  <si>
    <t>https://rnr.surveybox.kr/?pid=S16269h8ufyh&amp;grpid=list&amp;resid=22578&amp;fwid=S16269h8ufyhz56yr</t>
  </si>
  <si>
    <t>(주)지마켓</t>
  </si>
  <si>
    <t>지마켓</t>
  </si>
  <si>
    <t>전항일</t>
  </si>
  <si>
    <t>소프트웨어의 자문, 개발 및 공급업</t>
  </si>
  <si>
    <t>02-589-7034</t>
  </si>
  <si>
    <t>서울 강남구 테헤란로 152 19층, 34층 내지 37층 (역삼동,강남파이낸스센터)</t>
  </si>
  <si>
    <t>공문 등기우편요구</t>
  </si>
  <si>
    <t>https://rnr.surveybox.kr/?pid=S16269h8ufyh&amp;grpid=list&amp;resid=15106&amp;fwid=S16269h8ufyhz56yr</t>
  </si>
  <si>
    <t>(주)두산테스나</t>
  </si>
  <si>
    <t>두산테스나</t>
  </si>
  <si>
    <t>김윤건,김도원</t>
  </si>
  <si>
    <t>반도체 제조관련 테스트 및 엔지니어링 서비스</t>
  </si>
  <si>
    <t>031-646-8500</t>
  </si>
  <si>
    <t>경기도 평택시 산단로16번길 72 (모곡동)</t>
  </si>
  <si>
    <t>https://rnr.surveybox.kr/?pid=S16269h8ufyh&amp;grpid=list&amp;resid=24288&amp;fwid=S16269h8ufyhz56yr</t>
  </si>
  <si>
    <t>(주)지로템라인</t>
  </si>
  <si>
    <t>지로템라인</t>
  </si>
  <si>
    <t>전문 직종 도급 사업.</t>
  </si>
  <si>
    <t>02-554-4641</t>
  </si>
  <si>
    <t>서울 강남구 강남대로 314 4층 (역삼동,서우빌딩)</t>
  </si>
  <si>
    <t>생산설비 투자 계획과 관계없는 회사라심</t>
  </si>
  <si>
    <t>정명호</t>
  </si>
  <si>
    <t>박명희</t>
  </si>
  <si>
    <t>https://rnr.surveybox.kr/?pid=S16269h8ufyh&amp;grpid=list&amp;resid=21992&amp;fwid=S16269h8ufyhz56yr</t>
  </si>
  <si>
    <t>(주)정석건업</t>
  </si>
  <si>
    <t>정석건업</t>
  </si>
  <si>
    <t>안병환</t>
  </si>
  <si>
    <t>철근콘크리트 공사업</t>
  </si>
  <si>
    <t>051-819-7625</t>
  </si>
  <si>
    <t>대구광역시 동구 해동로 139 (입석동)</t>
  </si>
  <si>
    <t>기계설비 따로 없으니 안받고 싶다심</t>
  </si>
  <si>
    <t>https://rnr.surveybox.kr/?pid=S16269h8ufyh&amp;grpid=list&amp;resid=14745&amp;fwid=S16269h8ufyhz56yr</t>
  </si>
  <si>
    <t>(주)정림씨엠건축사사무소</t>
  </si>
  <si>
    <t>정림씨엠건축사사무소</t>
  </si>
  <si>
    <t>방명세</t>
  </si>
  <si>
    <t>건축시공감리 전문용역업</t>
  </si>
  <si>
    <t>서울특별시 중구 세종대로12길 12 6층 (남대문로4가)</t>
  </si>
  <si>
    <t>https://rnr.surveybox.kr/?pid=S16269h8ufyh&amp;grpid=list&amp;resid=15124&amp;fwid=S16269h8ufyhz56yr</t>
  </si>
  <si>
    <t>(주)오르비텍</t>
  </si>
  <si>
    <t>오르비텍</t>
  </si>
  <si>
    <t>정성현</t>
  </si>
  <si>
    <t>비파괴검사업</t>
  </si>
  <si>
    <t>02-8522-2234</t>
  </si>
  <si>
    <t>서울 금천구 범안로 1130 8층 (가산동,가산디지털엠파이어)</t>
  </si>
  <si>
    <t>https://rnr.surveybox.kr/?pid=S16269h8ufyh&amp;grpid=list&amp;resid=11516&amp;fwid=S16269h8ufyhz56yr</t>
  </si>
  <si>
    <t>일성</t>
  </si>
  <si>
    <t>조행일</t>
  </si>
  <si>
    <t>1. 도로화물 운송업</t>
  </si>
  <si>
    <t>경기도 이천시 대월면 대월로932번길 94 (초지리)</t>
  </si>
  <si>
    <t>김길식</t>
  </si>
  <si>
    <t>https://rnr.surveybox.kr/?pid=S16269h8ufyh&amp;grpid=list&amp;resid=15138&amp;fwid=S16269h8ufyhz56yr</t>
  </si>
  <si>
    <t>(주)에이치시티</t>
  </si>
  <si>
    <t>에이치시티</t>
  </si>
  <si>
    <t>허봉재</t>
  </si>
  <si>
    <t>인증 취득을 위한 시험평가 서비스 및 측정기 교정 서비스</t>
  </si>
  <si>
    <t>031-645-7703</t>
  </si>
  <si>
    <t>경기 이천시 마장면 서이천로578번길 74 (장암리)</t>
  </si>
  <si>
    <t>swan789@hct.co.kr</t>
  </si>
  <si>
    <t>https://rnr.surveybox.kr/?pid=S16269h8ufyh&amp;grpid=list&amp;resid=24557&amp;fwid=S16269h8ufyhz56yr</t>
  </si>
  <si>
    <t>(주)인프로</t>
  </si>
  <si>
    <t>인프로</t>
  </si>
  <si>
    <t>홍원기</t>
  </si>
  <si>
    <t>031-607-6006</t>
  </si>
  <si>
    <t>경기 성남시 분당구 탄천상로 164 B동 822호 (구미동,시그마2오피스텔)</t>
  </si>
  <si>
    <t>조혜경</t>
  </si>
  <si>
    <t>기타 기술 시험, 검사 및 분석업</t>
  </si>
  <si>
    <t>서울 강남구 도산대로51길 20 (신사동)</t>
  </si>
  <si>
    <t>https://rnr.surveybox.kr/?pid=S16269h8ufyh&amp;grpid=list&amp;resid=23913&amp;fwid=S16269h8ufyhz56yr</t>
  </si>
  <si>
    <t>(주)인성종합관리</t>
  </si>
  <si>
    <t>인성종합관리</t>
  </si>
  <si>
    <t>최영임</t>
  </si>
  <si>
    <t>위생관리, 건물관리</t>
  </si>
  <si>
    <t>032-429-5021</t>
  </si>
  <si>
    <t>인천광역시 미추홀구 인주대로496번길 15 1층 1호 (주안동,부흥빌딩)</t>
  </si>
  <si>
    <t>https://rnr.surveybox.kr/?pid=S16269h8ufyh&amp;grpid=list&amp;resid=15155&amp;fwid=S16269h8ufyhz56yr</t>
  </si>
  <si>
    <t>서울검사(주)</t>
  </si>
  <si>
    <t>서울검사</t>
  </si>
  <si>
    <t>강신태</t>
  </si>
  <si>
    <t>기술검사서비스(비파괴검사, 검정감리)</t>
  </si>
  <si>
    <t>070-4340-8931</t>
  </si>
  <si>
    <t>서울특별시 서초구 바우뫼로41길 54 (양재동)</t>
  </si>
  <si>
    <t>김광태</t>
  </si>
  <si>
    <t>https://rnr.surveybox.kr/?pid=S16269h8ufyh&amp;grpid=list&amp;resid=15161&amp;fwid=S16269h8ufyhz56yr</t>
  </si>
  <si>
    <t>(주)테스트테크</t>
  </si>
  <si>
    <t>테스트테크</t>
  </si>
  <si>
    <t>한승희</t>
  </si>
  <si>
    <t>인쇄회로기판 전기검사</t>
  </si>
  <si>
    <t>043-210-1600</t>
  </si>
  <si>
    <t>충북 청주시 청원구 오창읍 연구단지로 226 (양청리)</t>
  </si>
  <si>
    <t>https://rnr.surveybox.kr/?pid=S16269h8ufyh&amp;grpid=list&amp;resid=15162&amp;fwid=S16269h8ufyhz56yr</t>
  </si>
  <si>
    <t>아이비텍(주)</t>
  </si>
  <si>
    <t>아이비텍</t>
  </si>
  <si>
    <t>양재현</t>
  </si>
  <si>
    <t>PCB 정밀검사</t>
  </si>
  <si>
    <t>043-265-5343</t>
  </si>
  <si>
    <t>충북 청주시 흥덕구 산단로 162 (송정동)</t>
  </si>
  <si>
    <t>김진선</t>
  </si>
  <si>
    <t>전자기기 테스트업</t>
  </si>
  <si>
    <t>고영진</t>
  </si>
  <si>
    <t>https://rnr.surveybox.kr/?pid=S16269h8ufyh&amp;grpid=list&amp;resid=10608&amp;fwid=S16269h8ufyhz56yr</t>
  </si>
  <si>
    <t>(주)이원</t>
  </si>
  <si>
    <t>이원</t>
  </si>
  <si>
    <t>구자용,천정식</t>
  </si>
  <si>
    <t>02-3441-4114</t>
  </si>
  <si>
    <t>핸드폰이라 연결 어려움/담당자 부재</t>
  </si>
  <si>
    <t>https://rnr.surveybox.kr/?pid=S16269h8ufyh&amp;grpid=list&amp;resid=22340&amp;fwid=S16269h8ufyhz56yr</t>
  </si>
  <si>
    <t>(주)위대한상상</t>
  </si>
  <si>
    <t>위대한상상</t>
  </si>
  <si>
    <t>서성원</t>
  </si>
  <si>
    <t>통신판매중개업</t>
  </si>
  <si>
    <t>02-3447-3612</t>
  </si>
  <si>
    <t>서울특별시 서초구 서초대로38길 12 17층 (서초동,마제스타시티타워투)</t>
  </si>
  <si>
    <t>강인구</t>
  </si>
  <si>
    <t>https://rnr.surveybox.kr/?pid=S16269h8ufyh&amp;grpid=list&amp;resid=15209&amp;fwid=S16269h8ufyhz56yr</t>
  </si>
  <si>
    <t>(주)다원앤컴퍼니</t>
  </si>
  <si>
    <t>다원앤컴퍼니</t>
  </si>
  <si>
    <t>조서윤,이태일</t>
  </si>
  <si>
    <t>02-3468-5800</t>
  </si>
  <si>
    <t>서울 강남구 테헤란로16길 12 (역삼동)</t>
  </si>
  <si>
    <t>홈페이지 질문란에 들어가서 메일주소 질문하라함</t>
  </si>
  <si>
    <t>인테리어 디자인업</t>
  </si>
  <si>
    <t>02-325-2767</t>
  </si>
  <si>
    <t>https://rnr.surveybox.kr/?pid=S16269h8ufyh&amp;grpid=list&amp;resid=15230&amp;fwid=S16269h8ufyhz56yr</t>
  </si>
  <si>
    <t>(주)이노와이어리스</t>
  </si>
  <si>
    <t>이노와이어리스</t>
  </si>
  <si>
    <t>곽영수</t>
  </si>
  <si>
    <t>031-788-1700</t>
  </si>
  <si>
    <t>경기도 성남시 분당구 서현로 190 (서현동,이노와이어리스빌딩)</t>
  </si>
  <si>
    <t>donghyeon.kim@innowireless.com</t>
  </si>
  <si>
    <t>031-788-4630</t>
  </si>
  <si>
    <t>https://rnr.surveybox.kr/?pid=S16269h8ufyh&amp;grpid=list&amp;resid=15231&amp;fwid=S16269h8ufyhz56yr</t>
  </si>
  <si>
    <t>(주)에이팩트</t>
  </si>
  <si>
    <t>에이팩트</t>
  </si>
  <si>
    <t>이성동</t>
  </si>
  <si>
    <t>031-8046-1700</t>
  </si>
  <si>
    <t>경기도 안성시 일죽면 서동대로 7280-26 (월정리)</t>
  </si>
  <si>
    <t>dj.ko@apact.co.kr</t>
  </si>
  <si>
    <t>정태화</t>
  </si>
  <si>
    <t>이일영</t>
  </si>
  <si>
    <t>이중엽</t>
  </si>
  <si>
    <t>https://rnr.surveybox.kr/?pid=S16269h8ufyh&amp;grpid=list&amp;resid=22476&amp;fwid=S16269h8ufyhz56yr</t>
  </si>
  <si>
    <t>(주)원에이치알코퍼레이션</t>
  </si>
  <si>
    <t>원에이치알코퍼레이션</t>
  </si>
  <si>
    <t>김동영</t>
  </si>
  <si>
    <t>생산도급업</t>
  </si>
  <si>
    <t>02-2632-0222</t>
  </si>
  <si>
    <t>서울특별시 영등포구 양산로 43 511호 (양평동3가,이비지센터)</t>
  </si>
  <si>
    <t>외근중 11/3일 연락어려움</t>
  </si>
  <si>
    <t>이대우</t>
  </si>
  <si>
    <t>https://rnr.surveybox.kr/?pid=S16269h8ufyh&amp;grpid=list&amp;resid=9222&amp;fwid=S16269h8ufyhz56yr</t>
  </si>
  <si>
    <t>(주)원솔루션코퍼레이션</t>
  </si>
  <si>
    <t>원솔루션코퍼레이션</t>
  </si>
  <si>
    <t>홍영민,박상은</t>
  </si>
  <si>
    <t>정보통신공사 건설업(면허무)</t>
  </si>
  <si>
    <t>053-421-6000</t>
  </si>
  <si>
    <t>서울특별시 강남구 테헤란로 423 9434호 (삼성동,현대타워)</t>
  </si>
  <si>
    <t>그 외 기타 분류 안된 전문, 과학 및 기술 서비스업</t>
  </si>
  <si>
    <t>https://rnr.surveybox.kr/?pid=S16269h8ufyh&amp;grpid=list&amp;resid=15261&amp;fwid=S16269h8ufyhz56yr</t>
  </si>
  <si>
    <t>한국정보기술(주)</t>
  </si>
  <si>
    <t>한국정보기술</t>
  </si>
  <si>
    <t>김대휘</t>
  </si>
  <si>
    <t>ITS, 통합플랫폼 구축, 정보통신공사 등</t>
  </si>
  <si>
    <t>031-622-0883</t>
  </si>
  <si>
    <t>경기 안양시 동안구 벌말로 126 25층 (관양동)</t>
  </si>
  <si>
    <t>https://rnr.surveybox.kr/?pid=S16269h8ufyh&amp;grpid=list&amp;resid=15264&amp;fwid=S16269h8ufyhz56yr</t>
  </si>
  <si>
    <t>(주)마크로젠</t>
  </si>
  <si>
    <t>마크로젠</t>
  </si>
  <si>
    <t>의약품, 유전자이식(생쥐)</t>
  </si>
  <si>
    <t>02-2180-7000</t>
  </si>
  <si>
    <t>서울 금천구 벚꽃로 254 10층 (가산동)</t>
  </si>
  <si>
    <t>sh.yoon@macrogen.com</t>
  </si>
  <si>
    <t>내선1&gt;5 / 회계팀 02-2180-7308</t>
  </si>
  <si>
    <t>https://rnr.surveybox.kr/?pid=S16269h8ufyh&amp;grpid=list&amp;resid=22897&amp;fwid=S16269h8ufyhz56yr</t>
  </si>
  <si>
    <t>(주)우신씨아이엠</t>
  </si>
  <si>
    <t>우신씨아이엠</t>
  </si>
  <si>
    <t>조종현</t>
  </si>
  <si>
    <t>02-482-2447</t>
  </si>
  <si>
    <t>서울특별시 서초구 과천대로 840 (방배동)</t>
  </si>
  <si>
    <t>서울특별시 종로구 종로3길 17 (청진동)</t>
  </si>
  <si>
    <t>김병주</t>
  </si>
  <si>
    <t>https://rnr.surveybox.kr/?pid=S16269h8ufyh&amp;grpid=list&amp;resid=9287&amp;fwid=S16269h8ufyhz56yr</t>
  </si>
  <si>
    <t>(주)용화아이앤씨</t>
  </si>
  <si>
    <t>용화아이앤씨</t>
  </si>
  <si>
    <t>정상미</t>
  </si>
  <si>
    <t>인테리어공사업</t>
  </si>
  <si>
    <t>02-934-7068</t>
  </si>
  <si>
    <t>서울특별시 강남구 도곡로 516 3층 309호 (대치동)</t>
  </si>
  <si>
    <t>https://rnr.surveybox.kr/?pid=S16269h8ufyh&amp;grpid=list&amp;resid=7388&amp;fwid=S16269h8ufyhz56yr</t>
  </si>
  <si>
    <t>(주)용산</t>
  </si>
  <si>
    <t>용산</t>
  </si>
  <si>
    <t>정재모</t>
  </si>
  <si>
    <t>자동차부품류 제조업</t>
  </si>
  <si>
    <t>052-219-0729</t>
  </si>
  <si>
    <t>울산광역시 북구 무룡로 42 (연암동)</t>
  </si>
  <si>
    <t>https://rnr.surveybox.kr/?pid=S16269h8ufyh&amp;grpid=list&amp;resid=3760&amp;fwid=S16269h8ufyhz56yr</t>
  </si>
  <si>
    <t>(주)와이지원</t>
  </si>
  <si>
    <t>와이지원</t>
  </si>
  <si>
    <t>송호근,송시한</t>
  </si>
  <si>
    <t>톱 및 호환성공구, 금속 절삭가동기계 제조 외</t>
  </si>
  <si>
    <t>032-526-0909</t>
  </si>
  <si>
    <t>인천광역시 연수구 송도과학로16번길 13-40 (송도동)</t>
  </si>
  <si>
    <t>https://rnr.surveybox.kr/?pid=S16269h8ufyh&amp;grpid=list&amp;resid=645&amp;fwid=S16269h8ufyhz56yr</t>
  </si>
  <si>
    <t>(주)오리온</t>
  </si>
  <si>
    <t>오리온</t>
  </si>
  <si>
    <t>과자류(비스킷, 파이, 스낵 등)</t>
  </si>
  <si>
    <t>02-710-6181</t>
  </si>
  <si>
    <t>서울특별시 용산구 백범로90다길 13 (문배동)</t>
  </si>
  <si>
    <t>https://rnr.surveybox.kr/?pid=S16269h8ufyh&amp;grpid=list&amp;resid=24341&amp;fwid=S16269h8ufyhz56yr</t>
  </si>
  <si>
    <t>(주)영일</t>
  </si>
  <si>
    <t>영일</t>
  </si>
  <si>
    <t>전향숙</t>
  </si>
  <si>
    <t>경남 김해시 김해대로 1769 301호 (삼계동)</t>
  </si>
  <si>
    <t>괜찮다며 거부</t>
  </si>
  <si>
    <t>https://rnr.surveybox.kr/?pid=S16269h8ufyh&amp;grpid=list&amp;resid=4016&amp;fwid=S16269h8ufyhz56yr</t>
  </si>
  <si>
    <t>(주)엘비루셈</t>
  </si>
  <si>
    <t>엘비루셈</t>
  </si>
  <si>
    <t>이대교</t>
  </si>
  <si>
    <t>반도체 IC 조립 및 시험사업</t>
  </si>
  <si>
    <t>054-478-0344</t>
  </si>
  <si>
    <t>경북 구미시 4공단로7길 9 (구포동)</t>
  </si>
  <si>
    <t>alsrb3851@lblusem.com</t>
  </si>
  <si>
    <t>내일 중으로 회신</t>
  </si>
  <si>
    <t>https://rnr.surveybox.kr/?pid=S16269h8ufyh&amp;grpid=list&amp;resid=14648&amp;fwid=S16269h8ufyhz56yr</t>
  </si>
  <si>
    <t>(주)에이치케이건축사사무소</t>
  </si>
  <si>
    <t>에이치케이건축사사무소</t>
  </si>
  <si>
    <t>서진철</t>
  </si>
  <si>
    <t>02-591-0071</t>
  </si>
  <si>
    <t>서울특별시 강남구 강남대로 566 7층 (논현동)</t>
  </si>
  <si>
    <t>https://rnr.surveybox.kr/?pid=S16269h8ufyh&amp;grpid=list&amp;resid=12058&amp;fwid=S16269h8ufyhz56yr</t>
  </si>
  <si>
    <t>(주)에이치제이매그놀리아용평호텔앤리조트</t>
  </si>
  <si>
    <t>에이치제이매그놀리아용평호텔앤리조트</t>
  </si>
  <si>
    <t>신달순,임학운</t>
  </si>
  <si>
    <t>콘도운영 외</t>
  </si>
  <si>
    <t>033-330-8350</t>
  </si>
  <si>
    <t>강원도 평창군 대관령면 올림픽로 715 (용산리)</t>
  </si>
  <si>
    <t>account@yongpyong.co.kr</t>
  </si>
  <si>
    <t>https://rnr.surveybox.kr/?pid=S16269h8ufyh&amp;grpid=list&amp;resid=11507&amp;fwid=S16269h8ufyhz56yr</t>
  </si>
  <si>
    <t>(주)에이치아이엘</t>
  </si>
  <si>
    <t>에이치아이엘</t>
  </si>
  <si>
    <t>화물자동차 운수사업 및 주선, 알선업</t>
  </si>
  <si>
    <t>042-271-4565</t>
  </si>
  <si>
    <t>대전광역시 대덕구 한밭대로 1146 3층 (중리동)</t>
  </si>
  <si>
    <t>https://rnr.surveybox.kr/?pid=S16269h8ufyh&amp;grpid=list&amp;resid=5583&amp;fwid=S16269h8ufyhz56yr</t>
  </si>
  <si>
    <t>(주)에이스</t>
  </si>
  <si>
    <t>에이스</t>
  </si>
  <si>
    <t>김형국</t>
  </si>
  <si>
    <t>1. 전자제품 제조 및 도소매업</t>
  </si>
  <si>
    <t>062-956-7381</t>
  </si>
  <si>
    <t>광주광역시 광산구 진곡산단중앙로 80 (오선동)</t>
  </si>
  <si>
    <t>ace8479@acecor.co.kr</t>
  </si>
  <si>
    <t>https://rnr.surveybox.kr/?pid=S16269h8ufyh&amp;grpid=list&amp;resid=23865&amp;fwid=S16269h8ufyhz56yr</t>
  </si>
  <si>
    <t>(주)에이비씨서비스</t>
  </si>
  <si>
    <t>에이비씨서비스</t>
  </si>
  <si>
    <t>조수현</t>
  </si>
  <si>
    <t>공동주택 관리, 경비 및 미화용역</t>
  </si>
  <si>
    <t>051-715-8669</t>
  </si>
  <si>
    <t>부산 해운대구 APEC로 17 3602호 (우동,센텀리더스마크)</t>
  </si>
  <si>
    <t>https://rnr.surveybox.kr/?pid=S16269h8ufyh&amp;grpid=list&amp;resid=8414&amp;fwid=S16269h8ufyhz56yr</t>
  </si>
  <si>
    <t>(주)에버건설</t>
  </si>
  <si>
    <t>에버건설</t>
  </si>
  <si>
    <t>한진환</t>
  </si>
  <si>
    <t>031-8897-6623</t>
  </si>
  <si>
    <t>경기도 용인시 기흥구 죽현로 8-22 704호 (보정동,휴먼타워)</t>
  </si>
  <si>
    <t>https://rnr.surveybox.kr/?pid=S16269h8ufyh&amp;grpid=list&amp;resid=7645&amp;fwid=S16269h8ufyhz56yr</t>
  </si>
  <si>
    <t>(주)씨티알</t>
  </si>
  <si>
    <t>씨티알</t>
  </si>
  <si>
    <t>윤용호,이호영</t>
  </si>
  <si>
    <t>010-5047-5400</t>
  </si>
  <si>
    <t>경남 창원시 성산구 공단로 551 (성산동)</t>
  </si>
  <si>
    <t>dltkddud1234@gmail.com</t>
  </si>
  <si>
    <t>김영권</t>
  </si>
  <si>
    <t>의료기관의 설치·운영</t>
  </si>
  <si>
    <t>https://rnr.surveybox.kr/?pid=S16269h8ufyh&amp;grpid=list&amp;resid=2386&amp;fwid=S16269h8ufyhz56yr</t>
  </si>
  <si>
    <t>신흥</t>
  </si>
  <si>
    <t>강웅</t>
  </si>
  <si>
    <t>055-750-6145</t>
  </si>
  <si>
    <t>경남 진주시 대신로 150 (상평동)</t>
  </si>
  <si>
    <t>umean@shinkotire.co.kr</t>
  </si>
  <si>
    <t>요양병원</t>
  </si>
  <si>
    <t>https://rnr.surveybox.kr/?pid=S16269h8ufyh&amp;grpid=list&amp;resid=12030&amp;fwid=S16269h8ufyhz56yr</t>
  </si>
  <si>
    <t>(주)신안관광</t>
  </si>
  <si>
    <t>신안관광</t>
  </si>
  <si>
    <t>김소야</t>
  </si>
  <si>
    <t>02-541-3111</t>
  </si>
  <si>
    <t>서울특별시 강남구 영동대로 737 (청담동)</t>
  </si>
  <si>
    <t>https://rnr.surveybox.kr/?pid=S16269h8ufyh&amp;grpid=list&amp;resid=21645&amp;fwid=S16269h8ufyhz56yr</t>
  </si>
  <si>
    <t>(주)신아에스비</t>
  </si>
  <si>
    <t>신아에스비</t>
  </si>
  <si>
    <t>도춘석,유재억</t>
  </si>
  <si>
    <t>선박의 건조 및 판매</t>
  </si>
  <si>
    <t>055-642-1611</t>
  </si>
  <si>
    <t>경남 통영시 도남로 195 (도남동)</t>
  </si>
  <si>
    <t>https://rnr.surveybox.kr/?pid=S16269h8ufyh&amp;grpid=list&amp;resid=9077&amp;fwid=S16269h8ufyhz56yr</t>
  </si>
  <si>
    <t>신보</t>
  </si>
  <si>
    <t>송병규,정재문,이원표</t>
  </si>
  <si>
    <t>02-710-0923</t>
  </si>
  <si>
    <t>서울 마포구 백범로 235 6-8층 (신공덕동,신보빌딩)</t>
  </si>
  <si>
    <t>(의)의료법인한국의료재단</t>
  </si>
  <si>
    <t>나재수</t>
  </si>
  <si>
    <t>https://rnr.surveybox.kr/?pid=S16269h8ufyh&amp;grpid=list&amp;resid=9313&amp;fwid=S16269h8ufyhz56yr</t>
  </si>
  <si>
    <t>(주)시대건설</t>
  </si>
  <si>
    <t>시대건설</t>
  </si>
  <si>
    <t>임종락</t>
  </si>
  <si>
    <t>미장/방수/조적공사</t>
  </si>
  <si>
    <t>053-783-7750</t>
  </si>
  <si>
    <t>대구광역시 동구 범안로 946-1 3층 (율암동)</t>
  </si>
  <si>
    <t>sidae7750@hanmail.net</t>
  </si>
  <si>
    <t>https://rnr.surveybox.kr/?pid=S16269h8ufyh&amp;grpid=list&amp;resid=24109&amp;fwid=S16269h8ufyhz56yr</t>
  </si>
  <si>
    <t>(주)시너지컨설팅</t>
  </si>
  <si>
    <t>시너지컨설팅</t>
  </si>
  <si>
    <t>경영컨설팅 서비스(조직진단, 인사제도, 채용 등)</t>
  </si>
  <si>
    <t>02-571-9192</t>
  </si>
  <si>
    <t>서울 성동구 왕십리로24나길 20 8층 (도선동,창성빌딩)</t>
  </si>
  <si>
    <t>invoice@thesynergy.co.kr</t>
  </si>
  <si>
    <t>보건업</t>
  </si>
  <si>
    <t>https://rnr.surveybox.kr/?pid=S16269h8ufyh&amp;grpid=list&amp;resid=7596&amp;fwid=S16269h8ufyhz56yr</t>
  </si>
  <si>
    <t>(주)세진</t>
  </si>
  <si>
    <t>세진</t>
  </si>
  <si>
    <t>054-779-9028</t>
  </si>
  <si>
    <t>경북 경주시 양남면 동남로 167-42 (서동리)</t>
  </si>
  <si>
    <t>20051202@sejin-c.co.kr</t>
  </si>
  <si>
    <t>https://rnr.surveybox.kr/?pid=S16269h8ufyh&amp;grpid=list&amp;resid=11074&amp;fwid=S16269h8ufyhz56yr</t>
  </si>
  <si>
    <t>(주)세스코라이프케어</t>
  </si>
  <si>
    <t>세스코라이프케어</t>
  </si>
  <si>
    <t>1. 방문판매,통신판매,전자상거래업 및 이에 부수한 서비스업</t>
  </si>
  <si>
    <t>02-2140-0305</t>
  </si>
  <si>
    <t>서울특별시 강동구 상일로6길 67 (상일동)</t>
  </si>
  <si>
    <t>1588-1119/고객센터번호임</t>
  </si>
  <si>
    <t>https://rnr.surveybox.kr/?pid=S16269h8ufyh&amp;grpid=list&amp;resid=8955&amp;fwid=S16269h8ufyhz56yr</t>
  </si>
  <si>
    <t>(주)세보엠이씨</t>
  </si>
  <si>
    <t>세보엠이씨</t>
  </si>
  <si>
    <t>김우영,이원하</t>
  </si>
  <si>
    <t>반도체 생산시설 제작설치업</t>
  </si>
  <si>
    <t>02-2046-7922</t>
  </si>
  <si>
    <t>서울 서초구 효령로 341 (서초동)</t>
  </si>
  <si>
    <t>ars 경영지원 6번/ 연결했는데 소리없음</t>
  </si>
  <si>
    <t>https://rnr.surveybox.kr/?pid=S16269h8ufyh&amp;grpid=list&amp;resid=23862&amp;fwid=S16269h8ufyhz56yr</t>
  </si>
  <si>
    <t>(주)서영주택관리</t>
  </si>
  <si>
    <t>서영주택관리</t>
  </si>
  <si>
    <t>이창곤</t>
  </si>
  <si>
    <t>건물관리, 경비용역, 청소용역</t>
  </si>
  <si>
    <t>063-843-2411</t>
  </si>
  <si>
    <t>전북 익산시 무왕로25길 21 3층 (부송동,예린빌딩)</t>
  </si>
  <si>
    <t>cy2411@daum.net</t>
  </si>
  <si>
    <t>최영수</t>
  </si>
  <si>
    <t>사회복지 서비스</t>
  </si>
  <si>
    <t>https://rnr.surveybox.kr/?pid=S16269h8ufyh&amp;grpid=list&amp;resid=15331&amp;fwid=S16269h8ufyhz56yr</t>
  </si>
  <si>
    <t>서울시니어스타워(주)</t>
  </si>
  <si>
    <t>서울시니어스타워</t>
  </si>
  <si>
    <t>이종균</t>
  </si>
  <si>
    <t>노인복지시설의 설치운영 및 분양, 판매업</t>
  </si>
  <si>
    <t>02-3660-7715</t>
  </si>
  <si>
    <t>서울특별시 강서구 화곡로68길 102 (등촌동)</t>
  </si>
  <si>
    <t>노인복지사업</t>
  </si>
  <si>
    <t>김종인</t>
  </si>
  <si>
    <t>사회복지법인청인재단</t>
  </si>
  <si>
    <t>이경순</t>
  </si>
  <si>
    <t>053-624-8520</t>
  </si>
  <si>
    <t>대구광역시 수성구 명덕로 384 4층 (수성동1가)</t>
  </si>
  <si>
    <t>https://rnr.surveybox.kr/?pid=S16269h8ufyh&amp;grpid=list&amp;resid=23833&amp;fwid=S16269h8ufyhz56yr</t>
  </si>
  <si>
    <t>(주)북성산업</t>
  </si>
  <si>
    <t>북성산업</t>
  </si>
  <si>
    <t>박환병</t>
  </si>
  <si>
    <t>시설 유지관리 용역</t>
  </si>
  <si>
    <t>055-299-8489</t>
  </si>
  <si>
    <t>경상남도 창원시 성산구 용지로 90 4층 35호 (중앙동,공성상가)</t>
  </si>
  <si>
    <t>팩스만 된다고 함</t>
  </si>
  <si>
    <t>https://rnr.surveybox.kr/?pid=S16269h8ufyh&amp;grpid=list&amp;resid=20806&amp;fwid=S16269h8ufyhz56yr</t>
  </si>
  <si>
    <t>(주)베스트윈</t>
  </si>
  <si>
    <t>베스트윈</t>
  </si>
  <si>
    <t>하헌환</t>
  </si>
  <si>
    <t>메모리 반도체 생산업</t>
  </si>
  <si>
    <t>031-208-5901</t>
  </si>
  <si>
    <t>경기도 화성시 삼성전자로 12 403호 (석우동,프리언스오피스텔)</t>
  </si>
  <si>
    <t>https://rnr.surveybox.kr/?pid=S16269h8ufyh&amp;grpid=list&amp;resid=9059&amp;fwid=S16269h8ufyhz56yr</t>
  </si>
  <si>
    <t>(주)범진이엔지</t>
  </si>
  <si>
    <t>범진이엔지</t>
  </si>
  <si>
    <t>마창심,박주안</t>
  </si>
  <si>
    <t>062-953-0491</t>
  </si>
  <si>
    <t>광주 광산구 풍영로228번길 31 2층 (장덕동)</t>
  </si>
  <si>
    <t>방문요양업</t>
  </si>
  <si>
    <t>윤선희</t>
  </si>
  <si>
    <t>https://rnr.surveybox.kr/?pid=S16269h8ufyh&amp;grpid=list&amp;resid=23850&amp;fwid=S16269h8ufyhz56yr</t>
  </si>
  <si>
    <t>(주)백송종합관리</t>
  </si>
  <si>
    <t>백송종합관리</t>
  </si>
  <si>
    <t>시설 경비 용역</t>
  </si>
  <si>
    <t>02-3492-2232</t>
  </si>
  <si>
    <t>서울특별시 도봉구 도봉로 415 203호 (쌍문동,쌍문리버뷰)</t>
  </si>
  <si>
    <t>https://rnr.surveybox.kr/?pid=S16269h8ufyh&amp;grpid=list&amp;resid=20227&amp;fwid=S16269h8ufyhz56yr</t>
  </si>
  <si>
    <t>(주)발렌타인</t>
  </si>
  <si>
    <t>발렌타인</t>
  </si>
  <si>
    <t>김원헌</t>
  </si>
  <si>
    <t>넥타이 스카프(머플러) 및 양잡 제조 도매 서비스업 및 수출입업</t>
  </si>
  <si>
    <t>02-516-2542</t>
  </si>
  <si>
    <t>서울 강남구 논현로 748 2층 (논현동,세화빌딩)</t>
  </si>
  <si>
    <t>https://rnr.surveybox.kr/?pid=S16269h8ufyh&amp;grpid=list&amp;resid=12139&amp;fwid=S16269h8ufyhz56yr</t>
  </si>
  <si>
    <t>(주)메이크어베러</t>
  </si>
  <si>
    <t>메이크어베러</t>
  </si>
  <si>
    <t>부성훈</t>
  </si>
  <si>
    <t>음식점 및 주점업</t>
  </si>
  <si>
    <t>064-747-2555</t>
  </si>
  <si>
    <t>제주 제주시 한라대학로 39 1층 (노형동)</t>
  </si>
  <si>
    <t>전체운영팀장 010-7444-3294 / 부재</t>
  </si>
  <si>
    <t>사회복지 서비스업</t>
  </si>
  <si>
    <t>김진영,이우선</t>
  </si>
  <si>
    <t>(주)디앤엠솔루션즈</t>
  </si>
  <si>
    <t>신강목</t>
  </si>
  <si>
    <t>CAD/CAMSOLUTION, 자동차부품 설계</t>
  </si>
  <si>
    <t>052-267-6144</t>
  </si>
  <si>
    <t>울산광역시 남구 옥현로 129 806호 (무거동,벤처빌딩)</t>
  </si>
  <si>
    <t>(주)제키스</t>
  </si>
  <si>
    <t>정기범</t>
  </si>
  <si>
    <t>초코렛 제조업</t>
  </si>
  <si>
    <t>064-721-1950</t>
  </si>
  <si>
    <t>제주도 제주시 애월읍 유수암평화길 205 (유수암리)</t>
  </si>
  <si>
    <t>(주)뚜또</t>
  </si>
  <si>
    <t>남상주</t>
  </si>
  <si>
    <t>과일젤리 및 과일통신판매업</t>
  </si>
  <si>
    <t>080-700-4740</t>
  </si>
  <si>
    <t>경상북도 예천군 예천읍 농공단지길 43 (지내리)</t>
  </si>
  <si>
    <t>(주)한일식품</t>
  </si>
  <si>
    <t>단무지, 우엉 외</t>
  </si>
  <si>
    <t>055-744-2144</t>
  </si>
  <si>
    <t>경상남도 진주시 대곡면 대화로 68 (와룡리)</t>
  </si>
  <si>
    <t>(주)모두랑</t>
  </si>
  <si>
    <t>최유정</t>
  </si>
  <si>
    <t>음식료품 제조업</t>
  </si>
  <si>
    <t>051-831-5624</t>
  </si>
  <si>
    <t>부산 강서구 녹산산단381로 21 (송정동)</t>
  </si>
  <si>
    <t>(주)대광에프앤씨</t>
  </si>
  <si>
    <t>051-263-7797</t>
  </si>
  <si>
    <t>부산광역시 사하구 다대로1066번길 61 (장림동)</t>
  </si>
  <si>
    <t>일진푸드(주)</t>
  </si>
  <si>
    <t>조범래</t>
  </si>
  <si>
    <t>농산물, 축산물, 수산물의 가공판매, 재배, 사육, 양식업 및 동 대행업</t>
  </si>
  <si>
    <t>051-200-2611</t>
  </si>
  <si>
    <t>부산광역시 사하구 다대로 210 (장림동)</t>
  </si>
  <si>
    <t>(주)에스앤에스식품</t>
  </si>
  <si>
    <t>이철호</t>
  </si>
  <si>
    <t>수산물냉동식품</t>
  </si>
  <si>
    <t>051-262-6502</t>
  </si>
  <si>
    <t>부산 사하구 다대로1066번길 38</t>
  </si>
  <si>
    <t>(주)유림수산</t>
  </si>
  <si>
    <t>유종기</t>
  </si>
  <si>
    <t>수산물 등</t>
  </si>
  <si>
    <t>051-2610-2167</t>
  </si>
  <si>
    <t>부산 사하구 다산로225번길 58 (장림동)</t>
  </si>
  <si>
    <t>구미협동식품(합)</t>
  </si>
  <si>
    <t>054-481-7011</t>
  </si>
  <si>
    <t>경북 구미시 고아읍 농공단지길 36-22 (오로리)</t>
  </si>
  <si>
    <t>풍기특산물영농조합법인</t>
  </si>
  <si>
    <t>박관식</t>
  </si>
  <si>
    <t>인삼식품 제조업</t>
  </si>
  <si>
    <t>054-636-4114</t>
  </si>
  <si>
    <t>경상북도 영주시 풍기읍 죽령로 1118 (백리)</t>
  </si>
  <si>
    <t>(주)세웅수산</t>
  </si>
  <si>
    <t>대게</t>
  </si>
  <si>
    <t>054-732-8131</t>
  </si>
  <si>
    <t>경북 영덕군 강구면 강영로 84 (강구리)</t>
  </si>
  <si>
    <t>(주)이가</t>
  </si>
  <si>
    <t>이재삼</t>
  </si>
  <si>
    <t>계육</t>
  </si>
  <si>
    <t>070-7434-0900</t>
  </si>
  <si>
    <t>대구 달서구 성서공단로 138 (월암동)</t>
  </si>
  <si>
    <t>제조-도살해체</t>
  </si>
  <si>
    <t>053-380-2100</t>
  </si>
  <si>
    <t>대구광역시 북구 검단북로11길 11 (검단동)</t>
  </si>
  <si>
    <t>(주)계림물산</t>
  </si>
  <si>
    <t>허재영</t>
  </si>
  <si>
    <t>육계 외</t>
  </si>
  <si>
    <t>053-811-8224</t>
  </si>
  <si>
    <t>경상북도 경산시 남천면 산전길 33-22 (산전리)</t>
  </si>
  <si>
    <t>한성푸드</t>
  </si>
  <si>
    <t>061-835-7830</t>
  </si>
  <si>
    <t>전라남도 고흥군 동강면 죽암로 13 (노동리)</t>
  </si>
  <si>
    <t>(주)삼진지.에프</t>
  </si>
  <si>
    <t>방관혁</t>
  </si>
  <si>
    <t>061-331-6663</t>
  </si>
  <si>
    <t>전라남도 나주시 금천면 영산로 5911 (촌곡리)</t>
  </si>
  <si>
    <t>(주)현대푸드시스템</t>
  </si>
  <si>
    <t>윤미숙</t>
  </si>
  <si>
    <t>식품제조및 판매업</t>
  </si>
  <si>
    <t>061-395-3115</t>
  </si>
  <si>
    <t>전라남도 장성군 황룡면 강변로 452-21 (월평리)</t>
  </si>
  <si>
    <t>(주)라벨리</t>
  </si>
  <si>
    <t>최선웅</t>
  </si>
  <si>
    <t>빙과(팥빙수,이천쌀콘,옥수수익어가는)</t>
  </si>
  <si>
    <t>061-372-0151</t>
  </si>
  <si>
    <t>전남 화순군 화순읍 쌍충로 127-1 (대리)</t>
  </si>
  <si>
    <t>(유)신포우리식품</t>
  </si>
  <si>
    <t>박양진</t>
  </si>
  <si>
    <t>가공 식품류(만두, 돈가스, 쫄면 등)</t>
  </si>
  <si>
    <t>063-546-7501</t>
  </si>
  <si>
    <t>전라북도 김제시 황산면 용마로 429-9 (용마리)</t>
  </si>
  <si>
    <t>(유)해동푸드</t>
  </si>
  <si>
    <t>양기승</t>
  </si>
  <si>
    <t>1. 농산, 축산 및 수산물 가공 및 제조업</t>
  </si>
  <si>
    <t>063-856-7337</t>
  </si>
  <si>
    <t>전북 익산시 은기길 393 (은기동)</t>
  </si>
  <si>
    <t>https://rnr.surveybox.kr/?pid=S16269h8ufyh&amp;grpid=list&amp;resid=20025&amp;fwid=S16269h8ufyhz56yr</t>
  </si>
  <si>
    <t>한우물</t>
  </si>
  <si>
    <t>최정운</t>
  </si>
  <si>
    <t>집단재배 및 공동작업에 관한 사업</t>
  </si>
  <si>
    <t>063-547-8200</t>
  </si>
  <si>
    <t>전라북도 김제시 용지면 백자1길 112 (부교리)</t>
  </si>
  <si>
    <t>icyu@hanwoomul.kr</t>
  </si>
  <si>
    <t>전라북도 김제시 금산면 구성길 630 (용산리)</t>
  </si>
  <si>
    <t>(주)타르틴코리아</t>
  </si>
  <si>
    <t>홍용완</t>
  </si>
  <si>
    <t>과자류, 디저트, 베이커리 제조 및 유통업</t>
  </si>
  <si>
    <t>02-790-3101</t>
  </si>
  <si>
    <t>서울특별시 강남구 압구정로42길 50 4층 401호 (신사동,우진빌딩)</t>
  </si>
  <si>
    <t>(주)동화</t>
  </si>
  <si>
    <t>노동영</t>
  </si>
  <si>
    <t>043-273-0937</t>
  </si>
  <si>
    <t>충청북도 청주시 흥덕구 월명로201번길 31 (봉명동)</t>
  </si>
  <si>
    <t>참오름(주)</t>
  </si>
  <si>
    <t>이문용</t>
  </si>
  <si>
    <t>과실, 채소가공 및 저장처리업</t>
  </si>
  <si>
    <t>041-956-8427</t>
  </si>
  <si>
    <t>충청남도 서천군 종천면 종천공단길 47 (석촌리)</t>
  </si>
  <si>
    <t>이대영</t>
  </si>
  <si>
    <t>(주)씨.에스코리아</t>
  </si>
  <si>
    <t>043-857-9755</t>
  </si>
  <si>
    <t>충청북도 충주시 대소원면 완오길 232 (완오리)</t>
  </si>
  <si>
    <t>(주)대청기업</t>
  </si>
  <si>
    <t>정무영</t>
  </si>
  <si>
    <t>축산물 도축 및 임가공</t>
  </si>
  <si>
    <t>043-877-9517</t>
  </si>
  <si>
    <t>충청북도 음성군 금왕읍 대금로1278번길 81 (오선리)</t>
  </si>
  <si>
    <t>(주)아이작</t>
  </si>
  <si>
    <t>차경식</t>
  </si>
  <si>
    <t>천연 및 혼합조제 조미식품 제조업</t>
  </si>
  <si>
    <t>031-739-5201</t>
  </si>
  <si>
    <t>충청북도 음성군 대소면 대동로537번길 44-19 (부윤리)</t>
  </si>
  <si>
    <t>(주)두리메링게</t>
  </si>
  <si>
    <t>전호영</t>
  </si>
  <si>
    <t>건과자 제조업</t>
  </si>
  <si>
    <t>043-854-5436</t>
  </si>
  <si>
    <t>충북 충주시 충주호수로 331 (용탄동)</t>
  </si>
  <si>
    <t>한일후드(주)</t>
  </si>
  <si>
    <t>박노춘</t>
  </si>
  <si>
    <t>식료품임가공 제조업</t>
  </si>
  <si>
    <t>02-515-6527</t>
  </si>
  <si>
    <t>충청북도 옥천군 청산면 남부로 1917-12 (효목리)</t>
  </si>
  <si>
    <t>티에스유업(주)</t>
  </si>
  <si>
    <t>홍현호</t>
  </si>
  <si>
    <t>1) 혼합조제분말생산업</t>
  </si>
  <si>
    <t>043-260-2103</t>
  </si>
  <si>
    <t>충청북도 청주시 흥덕구 옥산면 덕촌덕절길 21 (덕촌리)</t>
  </si>
  <si>
    <t>https://rnr.surveybox.kr/?pid=S16269h8ufyh&amp;grpid=list&amp;resid=20038&amp;fwid=S16269h8ufyhz56yr</t>
  </si>
  <si>
    <t>(주)체리부로</t>
  </si>
  <si>
    <t>체리부로</t>
  </si>
  <si>
    <t>순종,원종,종계 등 육종에 관한 사업</t>
  </si>
  <si>
    <t>043-530-3200</t>
  </si>
  <si>
    <t>충북 진천군 이월면 생거진천로 1770 (중산리)</t>
  </si>
  <si>
    <t>(주)협신미트</t>
  </si>
  <si>
    <t>김래형</t>
  </si>
  <si>
    <t>농, 축산물 가공 및 제조, 도.소매업</t>
  </si>
  <si>
    <t>031-447-7013</t>
  </si>
  <si>
    <t>경기도 안양시 만안구 박달로 298 4층 (박달동,가동)</t>
  </si>
  <si>
    <t>해성식품(주)</t>
  </si>
  <si>
    <t>김삼노</t>
  </si>
  <si>
    <t>033-631-9933</t>
  </si>
  <si>
    <t>강원도 속초시 농공단지1길 28-7 (대포동)</t>
  </si>
  <si>
    <t>https://rnr.surveybox.kr/?pid=S16269h8ufyh&amp;grpid=list&amp;resid=20044&amp;fwid=S16269h8ufyhz56yr</t>
  </si>
  <si>
    <t>(주)농협목우촌</t>
  </si>
  <si>
    <t>농협목우촌</t>
  </si>
  <si>
    <t>조재철</t>
  </si>
  <si>
    <t>돈육, 계육, 육가공품 등</t>
  </si>
  <si>
    <t>02-2224-8748</t>
  </si>
  <si>
    <t>(주)한스제과</t>
  </si>
  <si>
    <t>한성훈,안영식,안주태</t>
  </si>
  <si>
    <t>분식품류 제조 및 판매업</t>
  </si>
  <si>
    <t>031-463-3505</t>
  </si>
  <si>
    <t>경기 안양시 동안구 시민대로 401 B동 111호 (관양동,대륭테크노타운15차)</t>
  </si>
  <si>
    <t>스위트밀(주)</t>
  </si>
  <si>
    <t>안태준</t>
  </si>
  <si>
    <t>베이커리</t>
  </si>
  <si>
    <t>02-2120-7915</t>
  </si>
  <si>
    <t>경기도 안산시 단원구 원포공원1로 60 (초지동)</t>
  </si>
  <si>
    <t>(주)승화푸드</t>
  </si>
  <si>
    <t>신분남,김종현</t>
  </si>
  <si>
    <t>김치,절임류등의 식품 제조,가공업소</t>
  </si>
  <si>
    <t>02-907-6041</t>
  </si>
  <si>
    <t>경기도 포천시 가산면 가산로 113-23 (방축리)</t>
  </si>
  <si>
    <t>(주)쵸코스페이스</t>
  </si>
  <si>
    <t>최승일</t>
  </si>
  <si>
    <t>디저트류(초콜릿 등)</t>
  </si>
  <si>
    <t>031-977-7589</t>
  </si>
  <si>
    <t>경기도 고양시 일산동구 하늘마을로 170 에이동 1301호, 1401호, 1402호, 1403호, 1404호 (중산동,대방트리)</t>
  </si>
  <si>
    <t>(주)가가</t>
  </si>
  <si>
    <t>안소라</t>
  </si>
  <si>
    <t>농 수산물 수탁 도매업</t>
  </si>
  <si>
    <t>031-494-4660</t>
  </si>
  <si>
    <t>경기 안산시 단원구 새뿔길 22-7 11호 (신길동)</t>
  </si>
  <si>
    <t>신성일</t>
  </si>
  <si>
    <t>032-811-8070</t>
  </si>
  <si>
    <t>인천광역시 남동구 은봉로105번길 44-30 남동공단 (논현동)</t>
  </si>
  <si>
    <t>(주)신원에프아이</t>
  </si>
  <si>
    <t>혼합조미료, 균질화식품, 식품첨가물</t>
  </si>
  <si>
    <t>031-351-0221</t>
  </si>
  <si>
    <t>경기도 화성시 장안면 수정로299번길 18 (수촌리)</t>
  </si>
  <si>
    <t>(주)파미유</t>
  </si>
  <si>
    <t>용우승,김경욱</t>
  </si>
  <si>
    <t>경기도 파주시 신촌로 27 (신촌동)</t>
  </si>
  <si>
    <t>전통젓갈, 조미김 생산업체</t>
  </si>
  <si>
    <t>031-9626-7402</t>
  </si>
  <si>
    <t>경기도 고양시 일산동구 성현로 605-25 (사리현동)</t>
  </si>
  <si>
    <t>(주)성원휴먼스</t>
  </si>
  <si>
    <t>윤하영</t>
  </si>
  <si>
    <t>조미김 생산도급업</t>
  </si>
  <si>
    <t>031-632-2020</t>
  </si>
  <si>
    <t>경기도 이천시 신둔면 황무로 563-38 (수광리)</t>
  </si>
  <si>
    <t>(주)에스지푸드</t>
  </si>
  <si>
    <t>김봉일</t>
  </si>
  <si>
    <t>농수산물 가공 및 제조업</t>
  </si>
  <si>
    <t>(주)오래식품</t>
  </si>
  <si>
    <t>김희춘</t>
  </si>
  <si>
    <t>031-761-2733</t>
  </si>
  <si>
    <t>경기도 광주시 곤지암읍 광여로99번길 31 (곤지암리)</t>
  </si>
  <si>
    <t>(주)야미푸드</t>
  </si>
  <si>
    <t>손희영</t>
  </si>
  <si>
    <t>식육가공품(돈까스,스테이크,햄 등)</t>
  </si>
  <si>
    <t>031-704-8980</t>
  </si>
  <si>
    <t>경기 이천시 마장면 덕평로691번길 46 1층 (이평리)</t>
  </si>
  <si>
    <t>(주)에스엘에스</t>
  </si>
  <si>
    <t>031-655-1559</t>
  </si>
  <si>
    <t>경기도 평택시 팽성읍 추팔산단2길 23 (추팔리)</t>
  </si>
  <si>
    <t>도드람엘피씨공사</t>
  </si>
  <si>
    <t>공춘식</t>
  </si>
  <si>
    <t>031-8056-3300</t>
  </si>
  <si>
    <t>경기도 안성시 일죽면 일생로 185-11 (금산리)</t>
  </si>
  <si>
    <t>(주)화성한과</t>
  </si>
  <si>
    <t>강석찬</t>
  </si>
  <si>
    <t>한과 제조업 및 도소매업</t>
  </si>
  <si>
    <t>031-352-5422</t>
  </si>
  <si>
    <t>경기도 화성시 양감면 초록로 471-8 (사창리)</t>
  </si>
  <si>
    <t>미주물산(주)</t>
  </si>
  <si>
    <t>이완희</t>
  </si>
  <si>
    <t>031-766-0890</t>
  </si>
  <si>
    <t>경기도 광주시 직동로 131-10 (직동)</t>
  </si>
  <si>
    <t>김영옥</t>
  </si>
  <si>
    <t>(주)미미식품유통</t>
  </si>
  <si>
    <t>안영일</t>
  </si>
  <si>
    <t>031-794-3024</t>
  </si>
  <si>
    <t>경기 평택시 산단로 88-15 (모곡동)</t>
  </si>
  <si>
    <t>(주)비비팜</t>
  </si>
  <si>
    <t>윤정석</t>
  </si>
  <si>
    <t>축산물 유통업</t>
  </si>
  <si>
    <t>02-863-9678</t>
  </si>
  <si>
    <t>서울특별시 금천구 범안로19길 14 지하1층 (독산동,삼화통신공업)</t>
  </si>
  <si>
    <t>에스엘비코리아(주)</t>
  </si>
  <si>
    <t>정주백</t>
  </si>
  <si>
    <t>식품제조업.</t>
  </si>
  <si>
    <t>031-274-9746</t>
  </si>
  <si>
    <t>경기 용인시 기흥구 지삼로98번길 29-12 가동 (지곡동)</t>
  </si>
  <si>
    <t>삼홍실업(주)</t>
  </si>
  <si>
    <t>정상근마이클</t>
  </si>
  <si>
    <t>수산물제조가공수출</t>
  </si>
  <si>
    <t>02-518-0037</t>
  </si>
  <si>
    <t>서울특별시 서초구 강남대로 507 (반포동)</t>
  </si>
  <si>
    <t>로얄제과(주)</t>
  </si>
  <si>
    <t>나기준</t>
  </si>
  <si>
    <t>031-332-0508</t>
  </si>
  <si>
    <t>경기도 용인시 처인구 경안천로122번길 15 (고림동)</t>
  </si>
  <si>
    <t>(주)영의정</t>
  </si>
  <si>
    <t>김덕식</t>
  </si>
  <si>
    <t>032-656-9700</t>
  </si>
  <si>
    <t>경기도 부천시 조마루로411번길 40 (원미동)</t>
  </si>
  <si>
    <t>태광식품(주)</t>
  </si>
  <si>
    <t>김도백</t>
  </si>
  <si>
    <t>선식 미숫가루 생산업</t>
  </si>
  <si>
    <t>02-383-7257</t>
  </si>
  <si>
    <t>서울특별시 마포구 매봉산로 45 15층 (상암동,케이비에스미디어센터)</t>
  </si>
  <si>
    <t>건식무역(주)</t>
  </si>
  <si>
    <t>김치 및 절임제품제조업, 종합무역업</t>
  </si>
  <si>
    <t>055-351-4100</t>
  </si>
  <si>
    <t>경상남도 밀양시 무안면 무안리 1117-2번지</t>
  </si>
  <si>
    <t>(주)나무와벽돌</t>
  </si>
  <si>
    <t>윤영주,이영애</t>
  </si>
  <si>
    <t>식당업</t>
  </si>
  <si>
    <t>서울특별시 종로구 북촌로5길 14 (재동)</t>
  </si>
  <si>
    <t>(주)넥스트씨앤씨</t>
  </si>
  <si>
    <t>진영호</t>
  </si>
  <si>
    <t>커피 가공품(원두커피, 원두 등)</t>
  </si>
  <si>
    <t>02-1577-8395</t>
  </si>
  <si>
    <t>서울 금천구 가산디지털1로 226 602호 (가산동,에이스하이엔드타워5차)</t>
  </si>
  <si>
    <t>영월농업협동조합</t>
  </si>
  <si>
    <t>유인목,최승철</t>
  </si>
  <si>
    <t>천연 및 혼합조제 조미료 제조업</t>
  </si>
  <si>
    <t>033-3734-4007</t>
  </si>
  <si>
    <t>강원도 영월군 영월읍 중앙로 40 (영흥리)</t>
  </si>
  <si>
    <t>(주)이성당</t>
  </si>
  <si>
    <t>제과점（빵，생과자，떡제판）</t>
  </si>
  <si>
    <t>063-730-2701</t>
  </si>
  <si>
    <t>전북 군산시 중앙로 177 (중앙로1가)</t>
  </si>
  <si>
    <t>(주)뺑오르방씨엘</t>
  </si>
  <si>
    <t>최인호</t>
  </si>
  <si>
    <t>제빵,제과 제조업</t>
  </si>
  <si>
    <t>031-8021-0933</t>
  </si>
  <si>
    <t>경기도 용인시 처인구 백령로 47 1동 1층 (유방동)</t>
  </si>
  <si>
    <t>(주)광성식품</t>
  </si>
  <si>
    <t>계육 판매 관리업</t>
  </si>
  <si>
    <t>055-781-2258</t>
  </si>
  <si>
    <t>경상남도 양산시 산막공단남8길 20 (호계동)</t>
  </si>
  <si>
    <t>(주)다미원</t>
  </si>
  <si>
    <t>강율원</t>
  </si>
  <si>
    <t>농수산물 제조 및 판매업</t>
  </si>
  <si>
    <t>031-769-0100</t>
  </si>
  <si>
    <t>서울 서초구 남부순환로309길 60 (방배동)</t>
  </si>
  <si>
    <t>(주)엘에프푸드제천</t>
  </si>
  <si>
    <t>조은현</t>
  </si>
  <si>
    <t>043-653-7883</t>
  </si>
  <si>
    <t>충청북도 제천시 제2바이오밸리로2길 23 (왕암동)</t>
  </si>
  <si>
    <t>(주)엄마사랑</t>
  </si>
  <si>
    <t>조성용,이강표</t>
  </si>
  <si>
    <t>선식, 미숫가루 외</t>
  </si>
  <si>
    <t>043-218-0077</t>
  </si>
  <si>
    <t>충북 청주시 청원구 오창읍 양청송대길 95 1층 (송대리)</t>
  </si>
  <si>
    <t>(주)한성식품</t>
  </si>
  <si>
    <t>김순자</t>
  </si>
  <si>
    <t>절임김치 제조</t>
  </si>
  <si>
    <t>032-684-5500</t>
  </si>
  <si>
    <t>경기도 부천시 오정로134번길 9-10 (내동)</t>
  </si>
  <si>
    <t>(주)청담은</t>
  </si>
  <si>
    <t>070-8850-5611</t>
  </si>
  <si>
    <t>전라남도 나주시 노안면 노안로 455-98 (장동리)</t>
  </si>
  <si>
    <t>양포식품(주)</t>
  </si>
  <si>
    <t>박진선</t>
  </si>
  <si>
    <t>통조림(양송이, 굴, 꽁치, 고등어, 황도, 백도, 포도)</t>
  </si>
  <si>
    <t>054-276-1612</t>
  </si>
  <si>
    <t>경상북도 포항시 남구 장기면 동해안로 3296 (양포리)</t>
  </si>
  <si>
    <t>(주)가온에프에스</t>
  </si>
  <si>
    <t>박민준</t>
  </si>
  <si>
    <t>061-393-6114</t>
  </si>
  <si>
    <t>전라남도 장성군 황룡면 강변로 431-15 (신호리)</t>
  </si>
  <si>
    <t>(주)에브릿</t>
  </si>
  <si>
    <t>식품제조 가공 및 운반, 보존 판매업</t>
  </si>
  <si>
    <t>042-637-3406</t>
  </si>
  <si>
    <t>대전광역시 대덕구 대화로 20 (대화동)</t>
  </si>
  <si>
    <t>케이터링서비스파트너(주)</t>
  </si>
  <si>
    <t>케이터링 용역 서비스</t>
  </si>
  <si>
    <t>032-744-5227</t>
  </si>
  <si>
    <t>인천광역시 서구 소담2로 42 (금곡동,아이푸드파크산업단지)</t>
  </si>
  <si>
    <t>(주)환공식품</t>
  </si>
  <si>
    <t>055-342-5704</t>
  </si>
  <si>
    <t>경상남도 김해시 진영읍 서부로346번길 28-12 (의전리)</t>
  </si>
  <si>
    <t>(주)미동농산</t>
  </si>
  <si>
    <t>최민수</t>
  </si>
  <si>
    <t>견과류 가공품</t>
  </si>
  <si>
    <t>010-9081-8550</t>
  </si>
  <si>
    <t>경기 남양주시 별내면 청학로92번길 137-1 (청학리)</t>
  </si>
  <si>
    <t>(주)한영식품</t>
  </si>
  <si>
    <t>조문호</t>
  </si>
  <si>
    <t>061-336-1950</t>
  </si>
  <si>
    <t>전라남도 나주시 동수농공단지길 62-151 (운곡동)</t>
  </si>
  <si>
    <t>(주)두메식품</t>
  </si>
  <si>
    <t>권나영</t>
  </si>
  <si>
    <t>오이지, 단무지</t>
  </si>
  <si>
    <t>054-554-5254</t>
  </si>
  <si>
    <t>경상북도 문경시 산양면 산양공단2길 9-12 (진정리)</t>
  </si>
  <si>
    <t>행복(주)</t>
  </si>
  <si>
    <t>윤영우</t>
  </si>
  <si>
    <t>종돈의 사육 및 분양업</t>
  </si>
  <si>
    <t>041-931-8090</t>
  </si>
  <si>
    <t>충청남도 보령시 청소면 청소큰길 254 (진죽리)</t>
  </si>
  <si>
    <t>(주)위드인푸드</t>
  </si>
  <si>
    <t>김복미</t>
  </si>
  <si>
    <t>02-3662-2822</t>
  </si>
  <si>
    <t>서울특별시 강서구 마곡중앙로 161-8 C동 1303호 (마곡동,두산더랜드파크)</t>
  </si>
  <si>
    <t>(주)동서웰빙</t>
  </si>
  <si>
    <t>최경자</t>
  </si>
  <si>
    <t>커피, 건강기능식품 외</t>
  </si>
  <si>
    <t>054-336-1212</t>
  </si>
  <si>
    <t>경상북도 영천시 산업단지로 164 (본촌동)</t>
  </si>
  <si>
    <t>삼삼해물씨푸드(주)</t>
  </si>
  <si>
    <t>이현진</t>
  </si>
  <si>
    <t>055-687-0039</t>
  </si>
  <si>
    <t>경상남도 거제시 장승포로 76 2층 (장승포동)</t>
  </si>
  <si>
    <t>(주)다움</t>
  </si>
  <si>
    <t>김형서</t>
  </si>
  <si>
    <t>건강보조식품 소매업</t>
  </si>
  <si>
    <t>055-834-4564</t>
  </si>
  <si>
    <t>경상남도 사천시 송포공단길 81-10 (송포동)</t>
  </si>
  <si>
    <t>(주)디엔비</t>
  </si>
  <si>
    <t>신영이</t>
  </si>
  <si>
    <t>빵류(도넛, 핫도그 등)</t>
  </si>
  <si>
    <t>031-938-4355</t>
  </si>
  <si>
    <t>경기도 고양시 덕양구 원당로392번길 5 (원당동)</t>
  </si>
  <si>
    <t>https://rnr.surveybox.kr/?pid=S16269h8ufyh&amp;grpid=list&amp;resid=22287&amp;fwid=S16269h8ufyhz56yr</t>
  </si>
  <si>
    <t>(주)마당</t>
  </si>
  <si>
    <t>마당</t>
  </si>
  <si>
    <t>서동부</t>
  </si>
  <si>
    <t>054-7422-6903</t>
  </si>
  <si>
    <t>경상북도 경주시 충현로 64 2층 (충효동)</t>
  </si>
  <si>
    <t>(주)승림</t>
  </si>
  <si>
    <t>정용표</t>
  </si>
  <si>
    <t>제사 방적 및 직조업</t>
  </si>
  <si>
    <t>051-205-8703</t>
  </si>
  <si>
    <t>부산광역시 사하구 신산로29번길 25 (신평동)</t>
  </si>
  <si>
    <t>모계염직(주)</t>
  </si>
  <si>
    <t>각종 직물류의 염색업</t>
  </si>
  <si>
    <t>051-2075-2104</t>
  </si>
  <si>
    <t>부산 사하구 신산로 27 (신평동)</t>
  </si>
  <si>
    <t>(주)한진시스템</t>
  </si>
  <si>
    <t>이행수</t>
  </si>
  <si>
    <t>농작물살충제 제조</t>
  </si>
  <si>
    <t>041-935-1373</t>
  </si>
  <si>
    <t>충남 보령시 보령북로 143 (대천동)</t>
  </si>
  <si>
    <t>태광섬유(주)</t>
  </si>
  <si>
    <t>손근태</t>
  </si>
  <si>
    <t>섬유제조판매업,섬유임직과 원사임가공</t>
  </si>
  <si>
    <t>053-856-7071</t>
  </si>
  <si>
    <t>경북 경산시 진량읍 다문로 150 (신상리)</t>
  </si>
  <si>
    <t>(주)신대한물산</t>
  </si>
  <si>
    <t>직물제조</t>
  </si>
  <si>
    <t>053-583-2477</t>
  </si>
  <si>
    <t>대구광역시 달서구 성서공단로50길 9 (월암동)</t>
  </si>
  <si>
    <t>(주)대동기업</t>
  </si>
  <si>
    <t>농산물 포장용 그물망 포대 제조 및 판매</t>
  </si>
  <si>
    <t>053-523-1010</t>
  </si>
  <si>
    <t>경상북도 칠곡군 왜관읍 공단로3길 17-23 (금산리)</t>
  </si>
  <si>
    <t>덕영섬유(주)</t>
  </si>
  <si>
    <t>권태영</t>
  </si>
  <si>
    <t>053-354-2501</t>
  </si>
  <si>
    <t>대구광역시 북구 노원로25길 63 (노원동3가)</t>
  </si>
  <si>
    <t>(주)에이치에스어패럴</t>
  </si>
  <si>
    <t>최진혁</t>
  </si>
  <si>
    <t>053-353-2356</t>
  </si>
  <si>
    <t>대구광역시 달서구 월성로 79 5층 501 비호 (월성동)</t>
  </si>
  <si>
    <t>(주)창운염직</t>
  </si>
  <si>
    <t>홍덕주</t>
  </si>
  <si>
    <t>폴리에스터 감량물외</t>
  </si>
  <si>
    <t>053-358-9945</t>
  </si>
  <si>
    <t>대구광역시 서구 와룡로90길 41 6층 602호 (이현동,서대구복합지식산업센터)</t>
  </si>
  <si>
    <t>(주)하동염직</t>
  </si>
  <si>
    <t>장용태</t>
  </si>
  <si>
    <t>섬유염색 임가공업</t>
  </si>
  <si>
    <t>053-582-2434</t>
  </si>
  <si>
    <t>대구광역시 달서구 성서로54길 2 (장동)</t>
  </si>
  <si>
    <t>(주)조양염직</t>
  </si>
  <si>
    <t>정명필</t>
  </si>
  <si>
    <t>염색가공업</t>
  </si>
  <si>
    <t>053-353-2531</t>
  </si>
  <si>
    <t>대구 서구 염색공단로21길 19-15 (비산동)</t>
  </si>
  <si>
    <t>(주)대륙섬유</t>
  </si>
  <si>
    <t>박달화</t>
  </si>
  <si>
    <t>솜 및 실 염색 가공업</t>
  </si>
  <si>
    <t>053-521-0542</t>
  </si>
  <si>
    <t>대구 서구 국채보상로 76 (중리동)</t>
  </si>
  <si>
    <t>청구염직(주)</t>
  </si>
  <si>
    <t>염색가공 제조</t>
  </si>
  <si>
    <t>053-354-5101</t>
  </si>
  <si>
    <t>대구 서구 달서천로 144</t>
  </si>
  <si>
    <t>(주)상현</t>
  </si>
  <si>
    <t>053-582-2999</t>
  </si>
  <si>
    <t>대구 달서구 성서공단북로43길 25</t>
  </si>
  <si>
    <t>삼일염직(주)</t>
  </si>
  <si>
    <t>노희찬</t>
  </si>
  <si>
    <t>염색가공제조 , 직물제조 판매업</t>
  </si>
  <si>
    <t>053-3501-1213</t>
  </si>
  <si>
    <t>대구광역시 서구 염색공단로11길 56 (비산동)</t>
  </si>
  <si>
    <t>(주)삼환염직</t>
  </si>
  <si>
    <t>도형직</t>
  </si>
  <si>
    <t>직물제조업(화섬직물)</t>
  </si>
  <si>
    <t>053-352-3355</t>
  </si>
  <si>
    <t>대구광역시 서구 염색공단천로19길 37 (비산동)</t>
  </si>
  <si>
    <t>국제텍(주)</t>
  </si>
  <si>
    <t>염색가공, 제조</t>
  </si>
  <si>
    <t>053-351-9555</t>
  </si>
  <si>
    <t>대구광역시 서구 염색공단중앙로 122 (비산동)</t>
  </si>
  <si>
    <t>(주)유진통상</t>
  </si>
  <si>
    <t>강부석</t>
  </si>
  <si>
    <t>기타 섬유제품 제조업</t>
  </si>
  <si>
    <t>053-551-7071</t>
  </si>
  <si>
    <t>대구 중구 국채보상로 469</t>
  </si>
  <si>
    <t>(주)새한염공</t>
  </si>
  <si>
    <t>한수철</t>
  </si>
  <si>
    <t>063-466-7250</t>
  </si>
  <si>
    <t>전라북도 군산시 외항1길 32-68 (소룡동)</t>
  </si>
  <si>
    <t>티피아이앤디(주)</t>
  </si>
  <si>
    <t>부동산업,임대,신축판매업</t>
  </si>
  <si>
    <t>043-646-0575</t>
  </si>
  <si>
    <t>서울특별시 영등포구 의사당대로 127 101동 3204호 (여의도동,롯데캐슬엠파이어)</t>
  </si>
  <si>
    <t>(주)창안애</t>
  </si>
  <si>
    <t>블라인드,커튼,어닝 제조업</t>
  </si>
  <si>
    <t>070-5070-9800</t>
  </si>
  <si>
    <t>대구광역시 동구 방촌로15길 43-7 (방촌동)</t>
  </si>
  <si>
    <t>(주)무한타올</t>
  </si>
  <si>
    <t>강형철</t>
  </si>
  <si>
    <t>02-548-7412</t>
  </si>
  <si>
    <t>서울특별시 강남구 강남대로156길 36 1층 (신사동,무한빌딩)</t>
  </si>
  <si>
    <t>(주)동우인더스트리</t>
  </si>
  <si>
    <t>문서진</t>
  </si>
  <si>
    <t>침구류제조 판매업</t>
  </si>
  <si>
    <t>031-997-5000</t>
  </si>
  <si>
    <t>경기도 김포시 승가로76번길 78-13 (풍무동)</t>
  </si>
  <si>
    <t>풍원산업(주)</t>
  </si>
  <si>
    <t>백상익</t>
  </si>
  <si>
    <t>섬유제조 및 임가공업</t>
  </si>
  <si>
    <t>054-976-9031</t>
  </si>
  <si>
    <t>경상북도 칠곡군 왜관읍 2산업단지2길 64 (낙산리)</t>
  </si>
  <si>
    <t>(주)보은</t>
  </si>
  <si>
    <t>박현석,박진영</t>
  </si>
  <si>
    <t>염색외</t>
  </si>
  <si>
    <t>031-494-8003</t>
  </si>
  <si>
    <t>경기도 안산시 상록구 양지편로 38 202호 (이동,보은타운)</t>
  </si>
  <si>
    <t>남영나이론(주)</t>
  </si>
  <si>
    <t>각종직물의 염색 및 가공업</t>
  </si>
  <si>
    <t>031-493-2222</t>
  </si>
  <si>
    <t>(주)등보실크</t>
  </si>
  <si>
    <t>김홍조,이성수</t>
  </si>
  <si>
    <t>섬유류 제조업</t>
  </si>
  <si>
    <t>02-3442-3444</t>
  </si>
  <si>
    <t>경기도 안산시 단원구 원선로 50 108동 1001호 (원곡동,벽산블루밍아파트)</t>
  </si>
  <si>
    <t>신한염직(주)</t>
  </si>
  <si>
    <t>문창용,문진</t>
  </si>
  <si>
    <t>섬유제품 제조 및 판매 써비스업</t>
  </si>
  <si>
    <t>031-499-6111</t>
  </si>
  <si>
    <t>경기 시흥시 옥구천서로 27 (정왕동)</t>
  </si>
  <si>
    <t>(주)경향섬유</t>
  </si>
  <si>
    <t>이향래</t>
  </si>
  <si>
    <t>나염</t>
  </si>
  <si>
    <t>031-543-5581</t>
  </si>
  <si>
    <t>경기 포천시 영중면 양문공단로2길 11 (양문리)</t>
  </si>
  <si>
    <t>(주)한천</t>
  </si>
  <si>
    <t>이순태</t>
  </si>
  <si>
    <t>직물포대 제조업</t>
  </si>
  <si>
    <t>032-654-1715</t>
  </si>
  <si>
    <t>경기 부천시 조마루로427번길 61 A동 201호 (원미동)</t>
  </si>
  <si>
    <t>(주)더브류.제이</t>
  </si>
  <si>
    <t>박균월</t>
  </si>
  <si>
    <t>특수원단 임가공업</t>
  </si>
  <si>
    <t>031-867-7191-2</t>
  </si>
  <si>
    <t>경기도 동두천시 승전로 16 (하봉암동)</t>
  </si>
  <si>
    <t>조철순</t>
  </si>
  <si>
    <t>직물및편조원단염색가공업</t>
  </si>
  <si>
    <t>031-533-3800</t>
  </si>
  <si>
    <t>경기 포천시 신북면 신평로72번길 41-37 (신평리)</t>
  </si>
  <si>
    <t>삼협유직공업(주)</t>
  </si>
  <si>
    <t>각종 섬유직물 생산 판매업</t>
  </si>
  <si>
    <t>031-792-2465</t>
  </si>
  <si>
    <t>경기 하남시 하남대로 630 (천현동)</t>
  </si>
  <si>
    <t>(주)우양알앤비</t>
  </si>
  <si>
    <t>박찬엽</t>
  </si>
  <si>
    <t>카펫 및 러그 도소매업</t>
  </si>
  <si>
    <t>02-518-4851</t>
  </si>
  <si>
    <t>서울특별시 강남구 논현로142길 22 (논현동)</t>
  </si>
  <si>
    <t>(주)운수레스</t>
  </si>
  <si>
    <t>박용민,박재영</t>
  </si>
  <si>
    <t>편직물 및 레이스류 제조 및 판매</t>
  </si>
  <si>
    <t>02-5402-0578</t>
  </si>
  <si>
    <t>한영인베스트(주)</t>
  </si>
  <si>
    <t>섬유제품나염 및 표백가공업</t>
  </si>
  <si>
    <t>031-497-1010</t>
  </si>
  <si>
    <t>제주도 서귀포시 안덕면 산록남로 863 (핀크스 비오토피아 사우스-8) (상천리)</t>
  </si>
  <si>
    <t>하바지트코리아(주)</t>
  </si>
  <si>
    <t>쓰가와준</t>
  </si>
  <si>
    <t>산업용 벨트 생산업체</t>
  </si>
  <si>
    <t>031-737-9370</t>
  </si>
  <si>
    <t>경기 성남시 중원구 갈마치로244번길 31 102호 (상대원동,성남현대아이밸리)</t>
  </si>
  <si>
    <t>(주)운현궁</t>
  </si>
  <si>
    <t>김미옥</t>
  </si>
  <si>
    <t>062-374-0535</t>
  </si>
  <si>
    <t>광주광역시 광산구 평동로803번안길 104 (용동)</t>
  </si>
  <si>
    <t>(주)대흥섬유</t>
  </si>
  <si>
    <t>견직물 제조업</t>
  </si>
  <si>
    <t>031-867-7630</t>
  </si>
  <si>
    <t>(주)창</t>
  </si>
  <si>
    <t>신상하</t>
  </si>
  <si>
    <t>커튼</t>
  </si>
  <si>
    <t>054-231-9115</t>
  </si>
  <si>
    <t>경상북도 포항시 북구 청하면 동해대로2315번길 13-3 (하대리)</t>
  </si>
  <si>
    <t>(주)텍스랜드앤넥스코</t>
  </si>
  <si>
    <t>김일한</t>
  </si>
  <si>
    <t>플라스틱수지 제조 및 도소매업</t>
  </si>
  <si>
    <t>053-582-0010</t>
  </si>
  <si>
    <t>대구 달서구 성서공단로22길 22 (월암동)</t>
  </si>
  <si>
    <t>(주)대안</t>
  </si>
  <si>
    <t>제조업. 염색</t>
  </si>
  <si>
    <t>053-357-8780</t>
  </si>
  <si>
    <t>대구광역시 서구 달서천로 68 (이현동)</t>
  </si>
  <si>
    <t>(주)국일방적</t>
  </si>
  <si>
    <t>02-3771-0550</t>
  </si>
  <si>
    <t>서울 영등포구 여의나루로 67 (여의도동)</t>
  </si>
  <si>
    <t>비앤더비(주)</t>
  </si>
  <si>
    <t>노도현</t>
  </si>
  <si>
    <t>원단, 실 염색가공</t>
  </si>
  <si>
    <t>051-205-8704</t>
  </si>
  <si>
    <t>제원화섬(주)</t>
  </si>
  <si>
    <t>정동인</t>
  </si>
  <si>
    <t>각종섬유제품의 제조 판매 및 수출업</t>
  </si>
  <si>
    <t>054-473-3426</t>
  </si>
  <si>
    <t>경북 구미시 1공단로6길 103-19 (공단동)</t>
  </si>
  <si>
    <t>원평산업(주)</t>
  </si>
  <si>
    <t>소포직물, 봉제업, 침구류</t>
  </si>
  <si>
    <t>031-491-3101</t>
  </si>
  <si>
    <t>경기도 안산시 단원구 동산로27번길 62 (원시동)</t>
  </si>
  <si>
    <t>(주)에이치제이</t>
  </si>
  <si>
    <t>윤세원</t>
  </si>
  <si>
    <t>재귀반사 시트</t>
  </si>
  <si>
    <t>031-353-3030</t>
  </si>
  <si>
    <t>경기도 화성시 향남읍 발안공단로4길 30 (구문천리)</t>
  </si>
  <si>
    <t>(주)송스</t>
  </si>
  <si>
    <t>섬유제조 및 판매</t>
  </si>
  <si>
    <t>054-463-8387</t>
  </si>
  <si>
    <t>대구광역시 서구 서대구로63길 1 (비산동)</t>
  </si>
  <si>
    <t>김명주</t>
  </si>
  <si>
    <t>자동차 시트커버(백커버)</t>
  </si>
  <si>
    <t>052-282-4588</t>
  </si>
  <si>
    <t>울산광역시 북구 약수8길 22 (중산동)</t>
  </si>
  <si>
    <t>창진(주)</t>
  </si>
  <si>
    <t>손우진</t>
  </si>
  <si>
    <t>제조,나염</t>
  </si>
  <si>
    <t>031-863-4111</t>
  </si>
  <si>
    <t>경기 양주시 남면 검준길 120 (상수리)</t>
  </si>
  <si>
    <t>(주)창진엠앤디</t>
  </si>
  <si>
    <t>방병철</t>
  </si>
  <si>
    <t>053-592-1701</t>
  </si>
  <si>
    <t>대구광역시 달서구 성서로9길 26 (대천동)</t>
  </si>
  <si>
    <t>(주)예지패션</t>
  </si>
  <si>
    <t>유니폼제조</t>
  </si>
  <si>
    <t>051-783-7700</t>
  </si>
  <si>
    <t>부산 해운대구 재송1로32번길 27 (재송동)</t>
  </si>
  <si>
    <t>(주)우진아이에스</t>
  </si>
  <si>
    <t>정태숙,김광주</t>
  </si>
  <si>
    <t>피복제품 제조업</t>
  </si>
  <si>
    <t>051-631-6120-1</t>
  </si>
  <si>
    <t>부산광역시 남구 고동골로 130-31 (문현동)</t>
  </si>
  <si>
    <t>(주)미주산업사</t>
  </si>
  <si>
    <t>셔츠제조업</t>
  </si>
  <si>
    <t>051-644-5605</t>
  </si>
  <si>
    <t>부산광역시 남구 전포대로91번길 11 (문현동)</t>
  </si>
  <si>
    <t>(주)우진통상</t>
  </si>
  <si>
    <t>김민규,박선경</t>
  </si>
  <si>
    <t>남성정장제조업</t>
  </si>
  <si>
    <t>051-864-3333</t>
  </si>
  <si>
    <t>부산광역시 연제구 세병로 19 (연산동)</t>
  </si>
  <si>
    <t>(주)라온케이디</t>
  </si>
  <si>
    <t>백명주</t>
  </si>
  <si>
    <t>의류 및 소방제복, 경찰제복, 군복 제조 및 판매업</t>
  </si>
  <si>
    <t>02-953-3320</t>
  </si>
  <si>
    <t>서울특별시 동대문구 천호대로 57 (용두동)</t>
  </si>
  <si>
    <t>(주)진영에프엔시</t>
  </si>
  <si>
    <t>장영덕</t>
  </si>
  <si>
    <t>053-573-1260</t>
  </si>
  <si>
    <t>서울특별시 송파구 오금로 87 (방이동)</t>
  </si>
  <si>
    <t>씨앤금호콜렉션</t>
  </si>
  <si>
    <t>서정용</t>
  </si>
  <si>
    <t>053-962-0152</t>
  </si>
  <si>
    <t>대구광역시 동구 용계로6길 7-6 (용계동)</t>
  </si>
  <si>
    <t>(주)혜공</t>
  </si>
  <si>
    <t>김우종</t>
  </si>
  <si>
    <t>섬유류제품 무역업</t>
  </si>
  <si>
    <t>053-783-8474</t>
  </si>
  <si>
    <t>대구광역시 수성구 범안로 93 (범물동)</t>
  </si>
  <si>
    <t>(주)모던집시</t>
  </si>
  <si>
    <t>안우찬,안형준</t>
  </si>
  <si>
    <t>의류 임가공업</t>
  </si>
  <si>
    <t>042-583-6386</t>
  </si>
  <si>
    <t>대전광역시 중구 유천로34번길 55 (유천동)</t>
  </si>
  <si>
    <t>(주)씨엔씨</t>
  </si>
  <si>
    <t>이병호,김인수</t>
  </si>
  <si>
    <t>무진의류 제조 및 보수업</t>
  </si>
  <si>
    <t>043-877-5900</t>
  </si>
  <si>
    <t>충청북도 음성군 삼성면 금일로965번길 105 (용성리)</t>
  </si>
  <si>
    <t>(주)더아크홀딩스</t>
  </si>
  <si>
    <t>임창완</t>
  </si>
  <si>
    <t>의류제조 및 도소매업</t>
  </si>
  <si>
    <t>02-2145-1810</t>
  </si>
  <si>
    <t>서울특별시 영등포구 여의대방로 383 523호 (여의도동,경도빌딩)</t>
  </si>
  <si>
    <t>(주)근화모피</t>
  </si>
  <si>
    <t>모피의류제조</t>
  </si>
  <si>
    <t>02-419-3857</t>
  </si>
  <si>
    <t>서울특별시 송파구 삼전로 88 (삼전동)</t>
  </si>
  <si>
    <t>(주)성진에프엔씨</t>
  </si>
  <si>
    <t>02-409-7033</t>
  </si>
  <si>
    <t>서울특별시 서초구 청룡마을길 37 (신원동)</t>
  </si>
  <si>
    <t>(주)구미인터내셔날</t>
  </si>
  <si>
    <t>정하순</t>
  </si>
  <si>
    <t>02-515-1900</t>
  </si>
  <si>
    <t>서울특별시 강남구 압구정로30길 75 (신사동)</t>
  </si>
  <si>
    <t>(주)미려비젼</t>
  </si>
  <si>
    <t>민홍기</t>
  </si>
  <si>
    <t>유니폼</t>
  </si>
  <si>
    <t>02-511-8451</t>
  </si>
  <si>
    <t>서울 서초구 강남대로99길 45 1층 (잠원동,화인빌딩)</t>
  </si>
  <si>
    <t>(주)국제모피</t>
  </si>
  <si>
    <t>김영광</t>
  </si>
  <si>
    <t>각종 모피류 수출입업</t>
  </si>
  <si>
    <t>02-546-8008</t>
  </si>
  <si>
    <t>서울특별시 강남구 논현로 724 (논현동)</t>
  </si>
  <si>
    <t>https://rnr.surveybox.kr/?pid=S16269h8ufyh&amp;grpid=list&amp;resid=10136&amp;fwid=S16269h8ufyhz56yr</t>
  </si>
  <si>
    <t>(주)리치몬트코리아</t>
  </si>
  <si>
    <t>리치몬트코리아</t>
  </si>
  <si>
    <t>이진원</t>
  </si>
  <si>
    <t>시계와 보석 도,소매업</t>
  </si>
  <si>
    <t>02-3440-5500</t>
  </si>
  <si>
    <t>서울특별시 중구 퇴계로 100 (회현동2가)</t>
  </si>
  <si>
    <t>(주)앤디앤뎁</t>
  </si>
  <si>
    <t>의류, 구두, 장신구 무역</t>
  </si>
  <si>
    <t>02-2205-4715</t>
  </si>
  <si>
    <t>서울특별시 성동구 뚝섬로 345 2층,4층 (성수동1가)</t>
  </si>
  <si>
    <t>(주)제이스타일</t>
  </si>
  <si>
    <t>강현석</t>
  </si>
  <si>
    <t>02-980-7586</t>
  </si>
  <si>
    <t>서울특별시 성동구 성수일로8길 5 A동 1308호 (성수동2가,서울숲에스케이브이1타워)</t>
  </si>
  <si>
    <t>(주)가배어패럴</t>
  </si>
  <si>
    <t>심희돈</t>
  </si>
  <si>
    <t>아동복,숙녀복 제조업</t>
  </si>
  <si>
    <t>02-942-0763</t>
  </si>
  <si>
    <t>서울 성북구 동소문로 118 11층 1108호 (동선동1가,플라망스타워)</t>
  </si>
  <si>
    <t>(주)아름다운사람</t>
  </si>
  <si>
    <t>정장 제조</t>
  </si>
  <si>
    <t>070-4070-3905</t>
  </si>
  <si>
    <t>서울 금천구 범안로15길 73 3층 (독산동)</t>
  </si>
  <si>
    <t>(주)데미안</t>
  </si>
  <si>
    <t>김형숙</t>
  </si>
  <si>
    <t>숙녀복 제조 및 판매</t>
  </si>
  <si>
    <t>02-7771-0513</t>
  </si>
  <si>
    <t>서울특별시 성동구 성수이로 144 6층 (성수동2가,이엠타워)</t>
  </si>
  <si>
    <t>(주)원풍사람들</t>
  </si>
  <si>
    <t>정일호</t>
  </si>
  <si>
    <t>032-578-5353</t>
  </si>
  <si>
    <t>인천광역시 서구 가좌로 31 (가좌동)</t>
  </si>
  <si>
    <t>덕흥산업(주)</t>
  </si>
  <si>
    <t>이성탄</t>
  </si>
  <si>
    <t>032-573-9833</t>
  </si>
  <si>
    <t>인천광역시 서구 거북로 40-1 B동 (석남동)</t>
  </si>
  <si>
    <t>(주)토탈영패션</t>
  </si>
  <si>
    <t>031-333-9750</t>
  </si>
  <si>
    <t>경기 용인시 처인구 중부대로 1534 (마평동)</t>
  </si>
  <si>
    <t>(주)성진장갑</t>
  </si>
  <si>
    <t>편조의복 및 기타 편조제품 제조업</t>
  </si>
  <si>
    <t>031-852-0560</t>
  </si>
  <si>
    <t>경기도 의정부시 충의로 149 (용현동)</t>
  </si>
  <si>
    <t>무궁화보훈복지(주)</t>
  </si>
  <si>
    <t>제조 피복류</t>
  </si>
  <si>
    <t>031-352-2735</t>
  </si>
  <si>
    <t>경기 화성시 정남면 고지리 산9-2</t>
  </si>
  <si>
    <t>(주)와이월드제모</t>
  </si>
  <si>
    <t>이오승</t>
  </si>
  <si>
    <t>모자 제조 판매업</t>
  </si>
  <si>
    <t>02-487-9811</t>
  </si>
  <si>
    <t>경기도 하남시 서하남로47번길 35-11 (감북동)</t>
  </si>
  <si>
    <t>(주)제일패션컴퍼니</t>
  </si>
  <si>
    <t>이대곤</t>
  </si>
  <si>
    <t>1. 의류, 의류용품 생산 및 제조업</t>
  </si>
  <si>
    <t>02-6959-3402</t>
  </si>
  <si>
    <t>서울특별시 금천구 디지털로 173 1104호 9호실 (가산동,엘리시아)</t>
  </si>
  <si>
    <t>(주)우성어패럴</t>
  </si>
  <si>
    <t>김복선</t>
  </si>
  <si>
    <t>의류유통업</t>
  </si>
  <si>
    <t>02-807-0101</t>
  </si>
  <si>
    <t>서울특별시 금천구 범안로15길 73 (독산동)</t>
  </si>
  <si>
    <t>(주)지브이투</t>
  </si>
  <si>
    <t>김창준</t>
  </si>
  <si>
    <t>02-591-1367</t>
  </si>
  <si>
    <t>서울특별시 강남구 역삼로 106 914호 (역삼동,BIEL 106)</t>
  </si>
  <si>
    <t>풍영산업(주)</t>
  </si>
  <si>
    <t>김기덕</t>
  </si>
  <si>
    <t>제조업(여성의류)</t>
  </si>
  <si>
    <t>02-717-3511</t>
  </si>
  <si>
    <t>서울 마포구 신수동 361 풍영산업 2층</t>
  </si>
  <si>
    <t>(주)한남글로벌</t>
  </si>
  <si>
    <t>학생복(교복) 하의, 남성복 하의 등</t>
  </si>
  <si>
    <t>051-851-6671</t>
  </si>
  <si>
    <t>부산광역시 연제구 고분로112번길 5 (연산동)</t>
  </si>
  <si>
    <t>대원에프앤드씨(주)</t>
  </si>
  <si>
    <t>문정욱</t>
  </si>
  <si>
    <t>02-465-1080</t>
  </si>
  <si>
    <t>서울 성동구 동일로 221 3층 (송정동,대원빌딩)</t>
  </si>
  <si>
    <t>패션그룹형지(주)</t>
  </si>
  <si>
    <t>02-3498-7200</t>
  </si>
  <si>
    <t>https://rnr.surveybox.kr/?pid=S16269h8ufyh&amp;grpid=list&amp;resid=20258&amp;fwid=S16269h8ufyhz56yr</t>
  </si>
  <si>
    <t>(주)바바패션</t>
  </si>
  <si>
    <t>바바패션</t>
  </si>
  <si>
    <t>문장우</t>
  </si>
  <si>
    <t>여성의류 제조,도소매</t>
  </si>
  <si>
    <t>02-512-6341</t>
  </si>
  <si>
    <t>서울특별시 서초구 신반포로 339 (잠원동)</t>
  </si>
  <si>
    <t>apjh700@babafashion.com</t>
  </si>
  <si>
    <t>(주)이센스</t>
  </si>
  <si>
    <t>최지훈</t>
  </si>
  <si>
    <t>넥타이 제조, 도소매 및 수출입업</t>
  </si>
  <si>
    <t>02-794-3367</t>
  </si>
  <si>
    <t>서울특별시 용산구 한남대로 29 (한남동,이센스빌딩)</t>
  </si>
  <si>
    <t>욱일산업(주)</t>
  </si>
  <si>
    <t>고재혁</t>
  </si>
  <si>
    <t>운동화, 등산화, 구두 외</t>
  </si>
  <si>
    <t>051-525-6981</t>
  </si>
  <si>
    <t>부산광역시 금정구 공단서로8번길 80-5 (금사동)</t>
  </si>
  <si>
    <t>(주)우영제화</t>
  </si>
  <si>
    <t>윤성민</t>
  </si>
  <si>
    <t>신발 제조</t>
  </si>
  <si>
    <t>051-527-2929</t>
  </si>
  <si>
    <t>부산광역시 해운대구 좌동순환로 177 (좌동)</t>
  </si>
  <si>
    <t>(주)범표라텍스</t>
  </si>
  <si>
    <t>최게숭</t>
  </si>
  <si>
    <t>신발제조업</t>
  </si>
  <si>
    <t>055-447-721</t>
  </si>
  <si>
    <t>경남 양산시 물금읍 범어리 460</t>
  </si>
  <si>
    <t>(주)에이스유나이티드</t>
  </si>
  <si>
    <t>남창우</t>
  </si>
  <si>
    <t>신발 제조 및 판매업</t>
  </si>
  <si>
    <t>051-301-3110</t>
  </si>
  <si>
    <t>부산 사상구 낙동대로1420번길 17 (삼락동)</t>
  </si>
  <si>
    <t>동서화학(주)</t>
  </si>
  <si>
    <t>조훈제</t>
  </si>
  <si>
    <t>051-3028-3034</t>
  </si>
  <si>
    <t>부산광역시 사상구 사상로477번길 56 (모라동)</t>
  </si>
  <si>
    <t>(주)수남상사</t>
  </si>
  <si>
    <t>문가연</t>
  </si>
  <si>
    <t>피혁</t>
  </si>
  <si>
    <t>051-266-0141</t>
  </si>
  <si>
    <t>부산광역시 사하구 하신중앙로 333 (하단동)</t>
  </si>
  <si>
    <t>(주)신승</t>
  </si>
  <si>
    <t>이인규</t>
  </si>
  <si>
    <t>031-493-7191</t>
  </si>
  <si>
    <t>경기도 안산시 단원구 신원로 311 (목내동)</t>
  </si>
  <si>
    <t>(주)대화</t>
  </si>
  <si>
    <t>이키원</t>
  </si>
  <si>
    <t>031-444-3630</t>
  </si>
  <si>
    <t>경기 안양시 만안구 안양로405번길 9</t>
  </si>
  <si>
    <t>(주)에스티아이모바일</t>
  </si>
  <si>
    <t>서지연</t>
  </si>
  <si>
    <t>휴대폰악세사리 제조</t>
  </si>
  <si>
    <t>070-7805-5877</t>
  </si>
  <si>
    <t>서울 영등포구 영등포로 109 (당산동2가)</t>
  </si>
  <si>
    <t>성보하이팩(주)</t>
  </si>
  <si>
    <t>박상엽</t>
  </si>
  <si>
    <t>목상자 제작업</t>
  </si>
  <si>
    <t>052-202-8225</t>
  </si>
  <si>
    <t>울산 동구 방어진순환도로 652 제1동 제씨306호 (일산동)</t>
  </si>
  <si>
    <t>(주)한성목재</t>
  </si>
  <si>
    <t>구민모</t>
  </si>
  <si>
    <t>파렛트, 목상자 외</t>
  </si>
  <si>
    <t>031-221-1251</t>
  </si>
  <si>
    <t>경기도 화성시 세자로475번길 36 (안녕동)</t>
  </si>
  <si>
    <t>(주)신세계기획</t>
  </si>
  <si>
    <t>무대장치 설계제작 및 설치업</t>
  </si>
  <si>
    <t>02-783-3480</t>
  </si>
  <si>
    <t>경기도 남양주시 다산중앙로 117 1001호 (다산동,안강이타워)</t>
  </si>
  <si>
    <t>(주)한국무빙월</t>
  </si>
  <si>
    <t>이동식 칸막이 제조업</t>
  </si>
  <si>
    <t>02-333-0340</t>
  </si>
  <si>
    <t>경기도 김포시 월곶면 점동로 45 (갈산리)</t>
  </si>
  <si>
    <t>아주판지공업(주)</t>
  </si>
  <si>
    <t>손기문</t>
  </si>
  <si>
    <t>제지업</t>
  </si>
  <si>
    <t>055-3824-4956</t>
  </si>
  <si>
    <t>부산광역시 사하구 다산로208번길 44 (장림동)</t>
  </si>
  <si>
    <t>(주)국제제지</t>
  </si>
  <si>
    <t>윤부환</t>
  </si>
  <si>
    <t>지류 제조업</t>
  </si>
  <si>
    <t>055-824-431</t>
  </si>
  <si>
    <t>서울 강남구 도산대로51길 20</t>
  </si>
  <si>
    <t>보람동산</t>
  </si>
  <si>
    <t>차선세</t>
  </si>
  <si>
    <t>장애인직업재활시설 설치운영</t>
  </si>
  <si>
    <t>043-214-2271</t>
  </si>
  <si>
    <t>충북 청주시 청원구 북이면 충청대로 1205 (현암리)</t>
  </si>
  <si>
    <t>(유)도영</t>
  </si>
  <si>
    <t>허영옥</t>
  </si>
  <si>
    <t>종이 원자재(고리,펄프)등 상하차 및 운반 보관업</t>
  </si>
  <si>
    <t>063-210-8957</t>
  </si>
  <si>
    <t>(주)태양지대</t>
  </si>
  <si>
    <t>윤거용</t>
  </si>
  <si>
    <t>종이 포대 제조업</t>
  </si>
  <si>
    <t>032-811-6080</t>
  </si>
  <si>
    <t>인천광역시 남동구 남동서로 61 (고잔동)</t>
  </si>
  <si>
    <t>코러패드코리아(주)</t>
  </si>
  <si>
    <t>정강훈</t>
  </si>
  <si>
    <t>포장지, 골판지상자, 전자제품 외</t>
  </si>
  <si>
    <t>031-339-3100</t>
  </si>
  <si>
    <t>경기도 용인시 처인구 남사읍 처인성로 79 (봉명리)</t>
  </si>
  <si>
    <t>(주)성문산업</t>
  </si>
  <si>
    <t>손학중</t>
  </si>
  <si>
    <t>방수재 생산</t>
  </si>
  <si>
    <t>02-2675-1297</t>
  </si>
  <si>
    <t>서울특별시 강서구 양천로67길 63 (염창동)</t>
  </si>
  <si>
    <t>(주)금진</t>
  </si>
  <si>
    <t>김진현</t>
  </si>
  <si>
    <t>화학</t>
  </si>
  <si>
    <t>043-278-2110</t>
  </si>
  <si>
    <t>충청북도 청주시 흥덕구 옥산면 환희길 337 (환희리)</t>
  </si>
  <si>
    <t>(주)비원씨앤알</t>
  </si>
  <si>
    <t>현용욱</t>
  </si>
  <si>
    <t>종이용 포장상자</t>
  </si>
  <si>
    <t>02-3462-3906</t>
  </si>
  <si>
    <t>서울특별시 강남구 강남대로110길 61 엘층 (역삼동,디오빌딩)</t>
  </si>
  <si>
    <t>한덕판지공업(주)</t>
  </si>
  <si>
    <t>이완종</t>
  </si>
  <si>
    <t>골판지, 지함제조업</t>
  </si>
  <si>
    <t>031-311-2525</t>
  </si>
  <si>
    <t>경기도 시흥시 시흥대로 890 (미산동)</t>
  </si>
  <si>
    <t>국제인쇄(주)</t>
  </si>
  <si>
    <t>정문철</t>
  </si>
  <si>
    <t>051-323-7511</t>
  </si>
  <si>
    <t>부산광역시 사상구 새벽로167번길 129 (감전동)</t>
  </si>
  <si>
    <t>(주)엘원</t>
  </si>
  <si>
    <t>도영일</t>
  </si>
  <si>
    <t>상업인쇄,출판,종합인쇄업</t>
  </si>
  <si>
    <t>054-4617-2013</t>
  </si>
  <si>
    <t>경북 구미시 1공단로 86-39 (공단동)</t>
  </si>
  <si>
    <t>(주)케이티희망지음</t>
  </si>
  <si>
    <t>02-504-8300</t>
  </si>
  <si>
    <t>경기도 과천시 새술막길 39 2층 (중앙동,케이티과천스마트타워)</t>
  </si>
  <si>
    <t>(주)신광씨링</t>
  </si>
  <si>
    <t>라벨, 제품설명서</t>
  </si>
  <si>
    <t>062-515-9933</t>
  </si>
  <si>
    <t>광주 서구 하남대로502번길 14 (동천동)</t>
  </si>
  <si>
    <t>(주)영림인쇄</t>
  </si>
  <si>
    <t>이홍일</t>
  </si>
  <si>
    <t>031-955-3900</t>
  </si>
  <si>
    <t>경기도 파주시 직지길 438 (문발동,파주출판문화정보산업단지)</t>
  </si>
  <si>
    <t>삼성금박카드라인(주)</t>
  </si>
  <si>
    <t>한재극</t>
  </si>
  <si>
    <t>카드 및 금박 인쇄업</t>
  </si>
  <si>
    <t>031-674-5100</t>
  </si>
  <si>
    <t>경기 안성시 공단로 49 (신건지동)</t>
  </si>
  <si>
    <t>(주)제일코비</t>
  </si>
  <si>
    <t>실크 인쇄물 제조업</t>
  </si>
  <si>
    <t>02-420-0814</t>
  </si>
  <si>
    <t>서울특별시 송파구 위례성대로12길 24 4층.5층 (방이동,석남빌딩)</t>
  </si>
  <si>
    <t>(주)바이블코리아</t>
  </si>
  <si>
    <t>신장희</t>
  </si>
  <si>
    <t>제본업</t>
  </si>
  <si>
    <t>031-957-1292</t>
  </si>
  <si>
    <t>경기도 파주시 월롱면 엘지로344번길 110 (덕은리)</t>
  </si>
  <si>
    <t>양평</t>
  </si>
  <si>
    <t>(주)아이씨엠코리아</t>
  </si>
  <si>
    <t>라벨 인쇄, 광고대행, 온라인컨텐츠(교육용) 제작</t>
  </si>
  <si>
    <t>02-2279-8038</t>
  </si>
  <si>
    <t>서울특별시 중구 필동로8길 12-9 (필동2가,상전빌딩)</t>
  </si>
  <si>
    <t>(주)일호기업</t>
  </si>
  <si>
    <t>재판 및 조판 제조 및 판매업</t>
  </si>
  <si>
    <t>032-813-7004</t>
  </si>
  <si>
    <t>인천광역시 서구 누리1로 30 검단일반산업단지 (오류동)</t>
  </si>
  <si>
    <t>김원배</t>
  </si>
  <si>
    <t>잡지 및 정기 간행물 발행</t>
  </si>
  <si>
    <t>032-509-8112</t>
  </si>
  <si>
    <t>인천 부평구 부평대로313번길 14 (청천동)</t>
  </si>
  <si>
    <t>남성일</t>
  </si>
  <si>
    <t>031-8040-9500</t>
  </si>
  <si>
    <t>경기도 안산시 단원구 성곡로134번길 15 (성곡동)</t>
  </si>
  <si>
    <t>(주)일광</t>
  </si>
  <si>
    <t>그외 기타 분류안된 모든 서비스업</t>
  </si>
  <si>
    <t>031-730-3114</t>
  </si>
  <si>
    <t>인천광역시 부평구 부평대로313번길 14 (청천동)</t>
  </si>
  <si>
    <t>(주)유비코리아</t>
  </si>
  <si>
    <t>모현</t>
  </si>
  <si>
    <t>031-963-1822</t>
  </si>
  <si>
    <t>경기도 고양시 덕양구 무원로6번길 50 303호 (행신동,명승세도나)</t>
  </si>
  <si>
    <t>삼성인쇄(주)</t>
  </si>
  <si>
    <t>채명훈</t>
  </si>
  <si>
    <t>02-8531-2515</t>
  </si>
  <si>
    <t>서울특별시 구로구 경인로 661 22층 제101-2201호 (신도림동,신도림1차푸르지오)</t>
  </si>
  <si>
    <t>(주)삼본스크린</t>
  </si>
  <si>
    <t>노태용</t>
  </si>
  <si>
    <t>인쇄용 기자재 판매업</t>
  </si>
  <si>
    <t>031-433-9003</t>
  </si>
  <si>
    <t>경기 안산시 단원구 번영로32번길 22 (성곡동)</t>
  </si>
  <si>
    <t>(주)메드랑</t>
  </si>
  <si>
    <t>나신택,김용로</t>
  </si>
  <si>
    <t>인쇄, 출판, 행사대행</t>
  </si>
  <si>
    <t>02-325-2093</t>
  </si>
  <si>
    <t>서울특별시 중구 무교로 32 7층 700호 (무교동,효령빌딩)</t>
  </si>
  <si>
    <t>(주)베어베터</t>
  </si>
  <si>
    <t>이진희,김정호</t>
  </si>
  <si>
    <t>인쇄, 명함, 화훼, 원두커피, 제과 등</t>
  </si>
  <si>
    <t>02-6267-6919</t>
  </si>
  <si>
    <t>서울 성동구 성수일로4길 25 807호 (성수동2가,서울숲코오롱디지털타워)</t>
  </si>
  <si>
    <t>성호프린트(주)</t>
  </si>
  <si>
    <t>최용석,김갑수</t>
  </si>
  <si>
    <t>031-354-9171</t>
  </si>
  <si>
    <t>경기 화성시 팔탄면 푸른들판로 617-22 (구장리)</t>
  </si>
  <si>
    <t>(주)새남소재</t>
  </si>
  <si>
    <t>이무섭</t>
  </si>
  <si>
    <t>방습제</t>
  </si>
  <si>
    <t>010-2803-1828</t>
  </si>
  <si>
    <t>경상북도 경산시 자인면 자인공단2로4길 21 (북사리)</t>
  </si>
  <si>
    <t>한국호세코(주)</t>
  </si>
  <si>
    <t>뱅샹트레루,김은수</t>
  </si>
  <si>
    <t>주물및제강용화학약품제조</t>
  </si>
  <si>
    <t>032-675-3211</t>
  </si>
  <si>
    <t>경기 부천시 정주로 74 (도당동)</t>
  </si>
  <si>
    <t>https://rnr.surveybox.kr/?pid=S16269h8ufyh&amp;grpid=list&amp;resid=20339&amp;fwid=S16269h8ufyhz56yr</t>
  </si>
  <si>
    <t>(주)동성케미컬</t>
  </si>
  <si>
    <t>동성케미컬</t>
  </si>
  <si>
    <t>백진우,이만우</t>
  </si>
  <si>
    <t>비금융 지주회사, 경영자문 외</t>
  </si>
  <si>
    <t>02-6190-8700</t>
  </si>
  <si>
    <t>관련부서 연결중 통화중 걸림</t>
  </si>
  <si>
    <t>한국유미코아(유)</t>
  </si>
  <si>
    <t>안철주</t>
  </si>
  <si>
    <t>그외 기타 분류안된 제품 제조업</t>
  </si>
  <si>
    <t>041-620-0200</t>
  </si>
  <si>
    <t>충청남도 천안시 서북구 3공단2로 71 (차암동)</t>
  </si>
  <si>
    <t>동광화학(주)</t>
  </si>
  <si>
    <t>탄산칼슘제조판매업</t>
  </si>
  <si>
    <t>043-645-4981</t>
  </si>
  <si>
    <t>충북 제천시 송학면 송학주천로 149</t>
  </si>
  <si>
    <t>(주)오영</t>
  </si>
  <si>
    <t>정홍기,정진욱</t>
  </si>
  <si>
    <t>염료 및 계면활성제 제조 판매업</t>
  </si>
  <si>
    <t>031-499-2781</t>
  </si>
  <si>
    <t>경기 시흥시 소망공원로 102 402호 (정왕동,시화공단1라)</t>
  </si>
  <si>
    <t>(주)포스포</t>
  </si>
  <si>
    <t>박승혁,윤호신</t>
  </si>
  <si>
    <t>LED용 형광체</t>
  </si>
  <si>
    <t>062-973-9061</t>
  </si>
  <si>
    <t>전남 목포시 대양로 14-139 (연산동)</t>
  </si>
  <si>
    <t>대아수지공업(주)</t>
  </si>
  <si>
    <t>자동차 및 전자부품(수지 제품)</t>
  </si>
  <si>
    <t>054-471-7193</t>
  </si>
  <si>
    <t>경상북도 구미시 옥계2공단로3길 30 (구포동)</t>
  </si>
  <si>
    <t>(주)오륜</t>
  </si>
  <si>
    <t>인력 공급업</t>
  </si>
  <si>
    <t>061-685-5050</t>
  </si>
  <si>
    <t>전남 여수시 여문문화2길 61 (문수동)</t>
  </si>
  <si>
    <t>(주)케이실</t>
  </si>
  <si>
    <t>서인철</t>
  </si>
  <si>
    <t>생산공정 도급 및 도급 용역업</t>
  </si>
  <si>
    <t>041-666-1905</t>
  </si>
  <si>
    <t>충청남도 서산시 대산읍 대죽1로 165 (대죽리)</t>
  </si>
  <si>
    <t>(주)대촌</t>
  </si>
  <si>
    <t>합성수지 및 강화수지등의 제조 및 판매</t>
  </si>
  <si>
    <t>02-757-1361</t>
  </si>
  <si>
    <t>충북 음성군 삼성면 금일로 1282 (대사리)</t>
  </si>
  <si>
    <t>(주)동방실리콘</t>
  </si>
  <si>
    <t>최완용</t>
  </si>
  <si>
    <t>산업용, 위생용 실리콘제품</t>
  </si>
  <si>
    <t>031-988-8612</t>
  </si>
  <si>
    <t>인천 강화군 강화읍 강화산단로 242 (월곳리)</t>
  </si>
  <si>
    <t>미포산업(주)</t>
  </si>
  <si>
    <t>이헌승</t>
  </si>
  <si>
    <t>카멧트코팅,종이코팅</t>
  </si>
  <si>
    <t>경기 부천시 소사구 송내2동 500-1</t>
  </si>
  <si>
    <t>삼성포리머(주)</t>
  </si>
  <si>
    <t>김평기</t>
  </si>
  <si>
    <t>합성수지 제조, 폴리우레탄계수지의 제조 및 판매</t>
  </si>
  <si>
    <t>031-499-8011</t>
  </si>
  <si>
    <t>경기도 안산시 단원구 지원로 15 (성곡동)</t>
  </si>
  <si>
    <t>(주)플라스틱과사람들</t>
  </si>
  <si>
    <t>플라스틱화합물</t>
  </si>
  <si>
    <t>043-878-7369</t>
  </si>
  <si>
    <t>충청북도 음성군 삼성면 금율로389번길 17-21 (능산리)</t>
  </si>
  <si>
    <t>https://rnr.surveybox.kr/?pid=S16269h8ufyh&amp;grpid=list&amp;resid=20363&amp;fwid=S16269h8ufyhz56yr</t>
  </si>
  <si>
    <t>국도화학(주)</t>
  </si>
  <si>
    <t>국도화학</t>
  </si>
  <si>
    <t>이시창,허연진</t>
  </si>
  <si>
    <t>에폭시수지포리아마이드수지 아염산소다 및 동 가공품의 제조 판매</t>
  </si>
  <si>
    <t>02-3282-1400</t>
  </si>
  <si>
    <t>서울 금천구 가산디지털2로 61 (가산동)</t>
  </si>
  <si>
    <t>4번 재경부로 연결했으나 연결 언됨</t>
  </si>
  <si>
    <t>https://rnr.surveybox.kr/?pid=S16269h8ufyh&amp;grpid=list&amp;resid=8736&amp;fwid=S16269h8ufyhz56yr</t>
  </si>
  <si>
    <t>(주)디아이솔루션</t>
  </si>
  <si>
    <t>디아이솔루션</t>
  </si>
  <si>
    <t>유민희</t>
  </si>
  <si>
    <t>1.일반건축 공사업</t>
  </si>
  <si>
    <t>경기도 안산시 단원구 산단로 326 16동 219호 (원곡동,원곡유통상가)</t>
  </si>
  <si>
    <t>(주)지엔비</t>
  </si>
  <si>
    <t>이순철</t>
  </si>
  <si>
    <t>055-328-0086</t>
  </si>
  <si>
    <t>경남 김해시 한림면 김해대로 1558-37 (신천리)</t>
  </si>
  <si>
    <t>(주)유일</t>
  </si>
  <si>
    <t>한영홍</t>
  </si>
  <si>
    <t>토양의 갸량 및 무공해 농작물 시험재배업</t>
  </si>
  <si>
    <t>055-532-4744</t>
  </si>
  <si>
    <t>경상남도 창녕군 대합면 대합공단길 46 (장기리)</t>
  </si>
  <si>
    <t>이승연</t>
  </si>
  <si>
    <t>(주)농협케미컬</t>
  </si>
  <si>
    <t>윤경수</t>
  </si>
  <si>
    <t>농약 및 화공약품 제조판매업</t>
  </si>
  <si>
    <t>031-738-5200</t>
  </si>
  <si>
    <t>경기 성남시 분당구 황새울로312번길 26 10층 (서현동,케이티앤지분당타워)</t>
  </si>
  <si>
    <t>https://rnr.surveybox.kr/?pid=S16269h8ufyh&amp;grpid=list&amp;resid=20378&amp;fwid=S16269h8ufyhz56yr</t>
  </si>
  <si>
    <t>씨제이올리브영(주)</t>
  </si>
  <si>
    <t>씨제이올리브영</t>
  </si>
  <si>
    <t>인터넷관련 사업 및 투자</t>
  </si>
  <si>
    <t>02-6970-8108</t>
  </si>
  <si>
    <t>서울특별시 용산구 한강대로 372 24층 (동자동,케이디비타워)</t>
  </si>
  <si>
    <t>본인이 담당자 아닌것 같다며 끊음</t>
  </si>
  <si>
    <t>(주)동화에스알</t>
  </si>
  <si>
    <t>식품첨가제(솔비톨) 제조업</t>
  </si>
  <si>
    <t>052-225-8849</t>
  </si>
  <si>
    <t>울산광역시 울주군 웅촌면 웅비공단길 115-14 (대대리)</t>
  </si>
  <si>
    <t>(주)케이에프엔티</t>
  </si>
  <si>
    <t>변재명</t>
  </si>
  <si>
    <t>나일론 섬유와 관련제품의 제조 가공 및 판매업</t>
  </si>
  <si>
    <t>052-228-2300</t>
  </si>
  <si>
    <t>울산 남구 용연로 184 (용연동)</t>
  </si>
  <si>
    <t>(주)가온코스</t>
  </si>
  <si>
    <t>소사장제로서의 화장품 제조</t>
  </si>
  <si>
    <t>경기도 용인시 기흥구 강남동로 42 602동 1504호 (구갈동,강남마을자연앤)</t>
  </si>
  <si>
    <t>(주)삼우티에스</t>
  </si>
  <si>
    <t>박헌경</t>
  </si>
  <si>
    <t>편광필름, 컬러필터 제조업 및 서비스업</t>
  </si>
  <si>
    <t>031-681-4533</t>
  </si>
  <si>
    <t>경기도 평택시 포승읍 평택항로268번길 189 (도곡리)</t>
  </si>
  <si>
    <t>(주)로아코스메틱</t>
  </si>
  <si>
    <t>김선숙</t>
  </si>
  <si>
    <t>화장품 및 화장품관련 제조업</t>
  </si>
  <si>
    <t>강원도 춘천시 퇴계공단길 36 (퇴계동)</t>
  </si>
  <si>
    <t>(주)강동팩</t>
  </si>
  <si>
    <t>강영수</t>
  </si>
  <si>
    <t>화장품 및 관련 제품의 제조, 임가공, 수출입 및 도소매업</t>
  </si>
  <si>
    <t>(주)유영</t>
  </si>
  <si>
    <t>김인근</t>
  </si>
  <si>
    <t>생활용품 및 화장품 생산, 포장업</t>
  </si>
  <si>
    <t>042-605-5766</t>
  </si>
  <si>
    <t>대전광역시 대덕구 대화로 160 12동 202호 (대화동,대전산업용재유통상가공구상가)</t>
  </si>
  <si>
    <t>(주)케이지산업</t>
  </si>
  <si>
    <t>안봉구</t>
  </si>
  <si>
    <t>화이트코스팜(주)</t>
  </si>
  <si>
    <t>윤재동</t>
  </si>
  <si>
    <t>041-565-3400</t>
  </si>
  <si>
    <t>충청남도 천안시 서북구 성거읍 성거길 194 (천흥리)</t>
  </si>
  <si>
    <t>(주)정수</t>
  </si>
  <si>
    <t>생활용품 및 화장품 생산 및 임가공 업</t>
  </si>
  <si>
    <t>(주)웰컴엠에스</t>
  </si>
  <si>
    <t>화장품 제조, 도소매</t>
  </si>
  <si>
    <t>02-543-3339</t>
  </si>
  <si>
    <t>서울특별시 송파구 백제고분로 177 (잠실동,유창빌딩)</t>
  </si>
  <si>
    <t>록시땅코리아(유)</t>
  </si>
  <si>
    <t>안드레조셉호프만</t>
  </si>
  <si>
    <t>02-2054-0511</t>
  </si>
  <si>
    <t>서울 강남구 테헤란로87길 36, 21층 (삼성동,도심공항타워)</t>
  </si>
  <si>
    <t>베네피트코스메틱스코리아(유)</t>
  </si>
  <si>
    <t>정선민</t>
  </si>
  <si>
    <t>화장품도매업, 비누 및 세정제 도매업, 화장품 및 화장비누 소매업</t>
  </si>
  <si>
    <t>02-3438-9679</t>
  </si>
  <si>
    <t>(주)루미가넷네일죤</t>
  </si>
  <si>
    <t>문유선,김우태</t>
  </si>
  <si>
    <t>미용재료 도소매업</t>
  </si>
  <si>
    <t>070-7012-9204</t>
  </si>
  <si>
    <t>서울특별시 강남구 역삼로 432 1층 (대치동)</t>
  </si>
  <si>
    <t>(주)대창섬유</t>
  </si>
  <si>
    <t>김계순</t>
  </si>
  <si>
    <t>합성섬유제조업</t>
  </si>
  <si>
    <t>02-773-7101</t>
  </si>
  <si>
    <t>서울 중구 퇴계로 141-7</t>
  </si>
  <si>
    <t>(주)자안바이오</t>
  </si>
  <si>
    <t>표면 보호제 제조업</t>
  </si>
  <si>
    <t>031-364-7400</t>
  </si>
  <si>
    <t>경기도 안산시 단원구 고잔2길 45 7층 701-18호 (고잔동,코스모프라자)</t>
  </si>
  <si>
    <t>에스앤에이치에리자(주)</t>
  </si>
  <si>
    <t>이윤주,임백운</t>
  </si>
  <si>
    <t>그외 종이 및 판지 제품 제조업</t>
  </si>
  <si>
    <t>032-565-0123</t>
  </si>
  <si>
    <t>인천 서구 봉수대로1568번길 7-6 (금곡동)</t>
  </si>
  <si>
    <t>(주)케이에이치</t>
  </si>
  <si>
    <t>한진호</t>
  </si>
  <si>
    <t>031-336-0046</t>
  </si>
  <si>
    <t>경기도 여주시 장여로 1699 (점봉동)</t>
  </si>
  <si>
    <t>(주)태익</t>
  </si>
  <si>
    <t>정민경</t>
  </si>
  <si>
    <t>032-683-9101</t>
  </si>
  <si>
    <t>경기 부천시 삼작로107번길 23 (삼정동)</t>
  </si>
  <si>
    <t>가나안복지재단</t>
  </si>
  <si>
    <t>송윤면</t>
  </si>
  <si>
    <t>종별 정신지체인의 복지관의 설치 운영</t>
  </si>
  <si>
    <t>031-707-0546</t>
  </si>
  <si>
    <t>경기도 성남시 분당구 야탑로 225 (야탑동)</t>
  </si>
  <si>
    <t>(주)신흥문구공업</t>
  </si>
  <si>
    <t>바인더,고체풀 제조</t>
  </si>
  <si>
    <t>031-8428-1178</t>
  </si>
  <si>
    <t>경기도 동두천시 강변로794번길 6 (동두천동)</t>
  </si>
  <si>
    <t>(주)제이케이인베스트먼트홀딩스</t>
  </si>
  <si>
    <t>구자겸</t>
  </si>
  <si>
    <t>합성섬유 제조 판매업</t>
  </si>
  <si>
    <t>031-542-0520</t>
  </si>
  <si>
    <t>경기도 포천시 화합로 169-32 (동교동)</t>
  </si>
  <si>
    <t>(주)세인코스</t>
  </si>
  <si>
    <t>김석춘</t>
  </si>
  <si>
    <t>화장품의 제조 포장</t>
  </si>
  <si>
    <t>경기 의왕시 백운중앙로 45 201동 1602호 (학의동,의왕백운해링턴플레이스)</t>
  </si>
  <si>
    <t>(주)진성팩</t>
  </si>
  <si>
    <t>임세진</t>
  </si>
  <si>
    <t>031-8047-2640</t>
  </si>
  <si>
    <t>경기도 수원시 권선구 서부로 1534 상가 301호 (고색동,대한아파트)</t>
  </si>
  <si>
    <t>에스피더불유코리아(유)</t>
  </si>
  <si>
    <t>이천용</t>
  </si>
  <si>
    <t>02-3475-7617</t>
  </si>
  <si>
    <t>서울특별시 강남구 테헤란로 447 (삼성동)</t>
  </si>
  <si>
    <t>엘리자베스아덴코리아(유)</t>
  </si>
  <si>
    <t>02-2071-1881</t>
  </si>
  <si>
    <t>서울 용산구 한남대로21길 17, 6층 (한남동,신화빌딩)</t>
  </si>
  <si>
    <t>(주)에스티씨펜타논</t>
  </si>
  <si>
    <t>이계호</t>
  </si>
  <si>
    <t>화장품,건강식품,생활용품</t>
  </si>
  <si>
    <t>02-3270-2500</t>
  </si>
  <si>
    <t>서울특별시 용산구 유엔빌리지길 72 (한남동)</t>
  </si>
  <si>
    <t>(주)세리통상</t>
  </si>
  <si>
    <t>한해일</t>
  </si>
  <si>
    <t>계면활성제제조업</t>
  </si>
  <si>
    <t>041-2307-2099</t>
  </si>
  <si>
    <t>서울특별시 종로구 새문안로9길 29-3 (당주동)</t>
  </si>
  <si>
    <t>(주)아트코리아</t>
  </si>
  <si>
    <t>텐린산</t>
  </si>
  <si>
    <t>화장품의 제조 및 판매</t>
  </si>
  <si>
    <t>02-394-5510</t>
  </si>
  <si>
    <t>서울특별시 종로구 자하문로 231 (부암동)</t>
  </si>
  <si>
    <t>(주)바이오에스텍</t>
  </si>
  <si>
    <t>장석윤</t>
  </si>
  <si>
    <t>화장품패치, 화장품</t>
  </si>
  <si>
    <t>043-878-1472</t>
  </si>
  <si>
    <t>충북 음성군 원남면 원남산단로 274-46 (상당리)</t>
  </si>
  <si>
    <t>(주)씨엔씨오</t>
  </si>
  <si>
    <t>진인란</t>
  </si>
  <si>
    <t>02-2257-8886</t>
  </si>
  <si>
    <t>서울특별시 영등포구 선유로13길 25 1103호, 1104호, 1105호 (문래동6가,에이스하이테크시티2)</t>
  </si>
  <si>
    <t>이용준</t>
  </si>
  <si>
    <t>https://rnr.surveybox.kr/?pid=S16269h8ufyh&amp;grpid=list&amp;resid=20425&amp;fwid=S16269h8ufyhz56yr</t>
  </si>
  <si>
    <t>(주)노루페인트</t>
  </si>
  <si>
    <t>노루페인트</t>
  </si>
  <si>
    <t>도료 및 관련 제품</t>
  </si>
  <si>
    <t>031-467-6114</t>
  </si>
  <si>
    <t>경기 안양시 만안구 박달로 351 (박달동)</t>
  </si>
  <si>
    <t>ejkim@noroo.com</t>
  </si>
  <si>
    <t>(주)스킨푸드</t>
  </si>
  <si>
    <t>구도곤</t>
  </si>
  <si>
    <t>화장품 도,소매업</t>
  </si>
  <si>
    <t>경기도 안성시 미양면 제2공단1길 104 (계륵리)</t>
  </si>
  <si>
    <t>(주)카보라인코리아</t>
  </si>
  <si>
    <t>이동현</t>
  </si>
  <si>
    <t>각종도료의제조</t>
  </si>
  <si>
    <t>055-343-6441</t>
  </si>
  <si>
    <t>경상남도 김해시 진영읍 본산로 81 (진영리)</t>
  </si>
  <si>
    <t>https://rnr.surveybox.kr/?pid=S16269h8ufyh&amp;grpid=list&amp;resid=20434&amp;fwid=S16269h8ufyhz56yr</t>
  </si>
  <si>
    <t>송원산업(주)</t>
  </si>
  <si>
    <t>송원산업</t>
  </si>
  <si>
    <t>김충식</t>
  </si>
  <si>
    <t>폴리머안정제, 산화방지제, PVC안정제 외</t>
  </si>
  <si>
    <t>052-273-9841</t>
  </si>
  <si>
    <t>울산 남구 장생포로 83 (여천동)</t>
  </si>
  <si>
    <t>통화중 1분 넘게 다른 업무보심</t>
  </si>
  <si>
    <t>(주)블리스팩</t>
  </si>
  <si>
    <t>안종원</t>
  </si>
  <si>
    <t>031-495-2253</t>
  </si>
  <si>
    <t>경기 시흥시 경기과기대로 171 716호 (정왕동,시화공단3다)</t>
  </si>
  <si>
    <t>https://rnr.surveybox.kr/?pid=S16269h8ufyh&amp;grpid=list&amp;resid=20442&amp;fwid=S16269h8ufyhz56yr</t>
  </si>
  <si>
    <t>삼화페인트공업(주)</t>
  </si>
  <si>
    <t>삼화페인트공업</t>
  </si>
  <si>
    <t>류기붕,배맹달</t>
  </si>
  <si>
    <t>도료, 화공약품 등</t>
  </si>
  <si>
    <t>031-499-0394</t>
  </si>
  <si>
    <t>경기도 안산시 단원구 별망로 178 (성곡동)</t>
  </si>
  <si>
    <t>대표번호-&gt; 담당부서. 이메일 주소 안받아도 된다심 거부</t>
  </si>
  <si>
    <t>https://rnr.surveybox.kr/?pid=S16269h8ufyh&amp;grpid=list&amp;resid=2942&amp;fwid=S16269h8ufyhz56yr</t>
  </si>
  <si>
    <t>동양</t>
  </si>
  <si>
    <t>정진학</t>
  </si>
  <si>
    <t>레미콘, PHC파일, 전문공사 등</t>
  </si>
  <si>
    <t>02-6150-7000</t>
  </si>
  <si>
    <t>서울 영등포구 국제금융로2길 24 (여의도동)</t>
  </si>
  <si>
    <t>(주)씨와이</t>
  </si>
  <si>
    <t>서영석</t>
  </si>
  <si>
    <t>한의약 제조 및 유통</t>
  </si>
  <si>
    <t>070-5070-1121</t>
  </si>
  <si>
    <t>전남 장성군 동화면 수연로 68-12 (용정리)</t>
  </si>
  <si>
    <t>043-530-7194</t>
  </si>
  <si>
    <t>충청북도 음성군 대소면 대소산단로 20 (대풍리)</t>
  </si>
  <si>
    <t>맥널티제약(주)</t>
  </si>
  <si>
    <t>완제 의약품 제조업 외</t>
  </si>
  <si>
    <t>02-332-3226</t>
  </si>
  <si>
    <t>경기도 수원시 영통구 광교로 145 A동 9층 (이의동,차세대융합기술연구원)</t>
  </si>
  <si>
    <t>디아이디바이오(주)</t>
  </si>
  <si>
    <t>031-319-1990</t>
  </si>
  <si>
    <t>경기 시흥시 경제로 59 (정왕동)</t>
  </si>
  <si>
    <t>https://rnr.surveybox.kr/?pid=S16269h8ufyh&amp;grpid=list&amp;resid=20452&amp;fwid=S16269h8ufyhz56yr</t>
  </si>
  <si>
    <t>(주)바이오니아</t>
  </si>
  <si>
    <t>바이오니아</t>
  </si>
  <si>
    <t>박한오</t>
  </si>
  <si>
    <t>대전광역시 대덕구 문평서로 8-11 (문평동)</t>
  </si>
  <si>
    <t>한국신텍스제약(주)</t>
  </si>
  <si>
    <t>박병철,최임용</t>
  </si>
  <si>
    <t>의약품 제조 판매업.</t>
  </si>
  <si>
    <t>063-853-8100</t>
  </si>
  <si>
    <t>전라북도 익산시 삼기면 산단오룡길 106 (오룡리)</t>
  </si>
  <si>
    <t>미래바이오제약(주)</t>
  </si>
  <si>
    <t>031-672-0221</t>
  </si>
  <si>
    <t>경기도 안성시 공단2로 104 (신소현동)</t>
  </si>
  <si>
    <t>성원애드콕제약(주)</t>
  </si>
  <si>
    <t>박형미</t>
  </si>
  <si>
    <t>시약,수입의약품</t>
  </si>
  <si>
    <t>02-3665-2872</t>
  </si>
  <si>
    <t>경기도 김포시 고촌읍 아라육로152번길 210-22 3층 엠케이빌딩 (전호리)</t>
  </si>
  <si>
    <t>https://rnr.surveybox.kr/?pid=S16269h8ufyh&amp;grpid=list&amp;resid=20467&amp;fwid=S16269h8ufyhz56yr</t>
  </si>
  <si>
    <t>(주)유영제약</t>
  </si>
  <si>
    <t>유영제약</t>
  </si>
  <si>
    <t>유주평</t>
  </si>
  <si>
    <t>043-539-8800</t>
  </si>
  <si>
    <t>충청북도 진천군 광혜원면 용소2길 33 (죽현리)</t>
  </si>
  <si>
    <t>02-6207-6114</t>
  </si>
  <si>
    <t>한국정상화성(주)</t>
  </si>
  <si>
    <t>카토모토히사</t>
  </si>
  <si>
    <t>자전차 및 오토바이용쥬브 다이야 제조업</t>
  </si>
  <si>
    <t>055-2550-8545</t>
  </si>
  <si>
    <t>경상남도 창원시 마산회원구 자유무역5길 100 (봉암동)</t>
  </si>
  <si>
    <t>한국게이츠(주)</t>
  </si>
  <si>
    <t>데이비드위스니우스키</t>
  </si>
  <si>
    <t>타이밍벨트, 마이크로브이벨트, 오토텐셔너</t>
  </si>
  <si>
    <t>053-610-6100</t>
  </si>
  <si>
    <t>대구 달성군 논공읍 논공로 523 (본리리)</t>
  </si>
  <si>
    <t>티엔에스산업(주)</t>
  </si>
  <si>
    <t>오연희</t>
  </si>
  <si>
    <t>타이어제조업</t>
  </si>
  <si>
    <t>062-940-2970</t>
  </si>
  <si>
    <t>광주광역시 서구 신기길 3 (마륵동)</t>
  </si>
  <si>
    <t>대정에스알(주)</t>
  </si>
  <si>
    <t>배현진</t>
  </si>
  <si>
    <t>기타 고무제품 제조업</t>
  </si>
  <si>
    <t>대전광역시 대덕구 대덕대로1284번길 317 (신일동)</t>
  </si>
  <si>
    <t>(주)마미손</t>
  </si>
  <si>
    <t>조윤환</t>
  </si>
  <si>
    <t>031-499-2103</t>
  </si>
  <si>
    <t>경기도 시흥시 협력로 191 (정왕동)</t>
  </si>
  <si>
    <t>대양테크(주)</t>
  </si>
  <si>
    <t>송영철</t>
  </si>
  <si>
    <t>합성수지제품전반(자동차용, 건축용, 산업용)</t>
  </si>
  <si>
    <t>031-356-5001</t>
  </si>
  <si>
    <t>경기 화성시 남양읍 주석로80번길 18-19 (북양리)</t>
  </si>
  <si>
    <t>동아우찌야마공업(주)</t>
  </si>
  <si>
    <t>이호진</t>
  </si>
  <si>
    <t>한국내에서 산업용 각종 합성고무 팩킹과 가스켓의 판매 및 사용</t>
  </si>
  <si>
    <t>043-744-9736</t>
  </si>
  <si>
    <t>충청북도 영동군 용산면 남부로 1464 (매금리)</t>
  </si>
  <si>
    <t>(주)태화지앤지</t>
  </si>
  <si>
    <t>김선준,박미령</t>
  </si>
  <si>
    <t>고무장갑 및 생활용품의 제조 및 판매업</t>
  </si>
  <si>
    <t>051-322-8545</t>
  </si>
  <si>
    <t>부산광역시 사상구 학장로317번길 42 (학장동)</t>
  </si>
  <si>
    <t>(주)이도테크윈</t>
  </si>
  <si>
    <t>정준</t>
  </si>
  <si>
    <t>전자부품 조립 등</t>
  </si>
  <si>
    <t>031-375-3997</t>
  </si>
  <si>
    <t>경기 용인시 처인구 백옥대로 1153, 301호 (김량장동,용문빌딩)</t>
  </si>
  <si>
    <t>(주)해동하이테크</t>
  </si>
  <si>
    <t>김정필</t>
  </si>
  <si>
    <t>플라스틱제품 제조.판매 및 수출입업</t>
  </si>
  <si>
    <t>055-384-7701</t>
  </si>
  <si>
    <t>경상남도 양산시 산막공단북6길 29 (산막동)</t>
  </si>
  <si>
    <t>덕산정밀(주)</t>
  </si>
  <si>
    <t>황웅</t>
  </si>
  <si>
    <t>053-857-7616</t>
  </si>
  <si>
    <t>경상북도 경산시 자인면 자인공단2로 48 (북사리)</t>
  </si>
  <si>
    <t>타이어금형</t>
  </si>
  <si>
    <t>055-724-4970</t>
  </si>
  <si>
    <t>경상남도 김해시 한림면 김해대로1434번길 16-1 (신천리)</t>
  </si>
  <si>
    <t>동인테크(주)</t>
  </si>
  <si>
    <t>곽상만</t>
  </si>
  <si>
    <t>프라스틱 제조업</t>
  </si>
  <si>
    <t>055-337-1797</t>
  </si>
  <si>
    <t>경남 김해시 김해대로2611번길 4</t>
  </si>
  <si>
    <t>정밀프라스틱 성형제품 제조 및 판매업</t>
  </si>
  <si>
    <t>055-673-7457</t>
  </si>
  <si>
    <t>경상남도 고성군 회화면 배둔공단길 103 (배둔리)</t>
  </si>
  <si>
    <t>(주)비에스실텍</t>
  </si>
  <si>
    <t>자동차, 산업용 고무 실링 제품</t>
  </si>
  <si>
    <t>043-733-1271</t>
  </si>
  <si>
    <t>충북 옥천군 옥천읍 옥천농공길 53-15 (동안리)</t>
  </si>
  <si>
    <t>무겐인터내셔널(주)</t>
  </si>
  <si>
    <t>주방용품 외</t>
  </si>
  <si>
    <t>031-902-3285</t>
  </si>
  <si>
    <t>서울특별시 서초구 방배로3길 10-3 (방배동,삼호한숲아파트)</t>
  </si>
  <si>
    <t>(주)성안세이브</t>
  </si>
  <si>
    <t>안전보호구를 생산</t>
  </si>
  <si>
    <t>051-853-3200</t>
  </si>
  <si>
    <t>부산광역시 부산진구 중앙대로941번길 65 (양정동)</t>
  </si>
  <si>
    <t>(주)에스엠인더스트리</t>
  </si>
  <si>
    <t>조동희</t>
  </si>
  <si>
    <t>051-291-3110</t>
  </si>
  <si>
    <t>부산 사하구 하신번영로 427 (하단동)</t>
  </si>
  <si>
    <t>(주)신원테크</t>
  </si>
  <si>
    <t>장영근,장재용</t>
  </si>
  <si>
    <t>사출금형</t>
  </si>
  <si>
    <t>054-465-8550</t>
  </si>
  <si>
    <t>경상북도 구미시 1공단로6길 64-23 9-8동 (공단동)</t>
  </si>
  <si>
    <t>(주)승우</t>
  </si>
  <si>
    <t>유수창</t>
  </si>
  <si>
    <t>054-464-5307</t>
  </si>
  <si>
    <t>경상북도 구미시 1공단로4길 141-37 (공단동)</t>
  </si>
  <si>
    <t>(주)인우테크</t>
  </si>
  <si>
    <t>정원득</t>
  </si>
  <si>
    <t>자동차 헤드램프</t>
  </si>
  <si>
    <t>054-972-6179</t>
  </si>
  <si>
    <t>경상북도 칠곡군 왜관읍 공단로 245-17 (금산리)</t>
  </si>
  <si>
    <t>(주)윤일정밀</t>
  </si>
  <si>
    <t>오응택</t>
  </si>
  <si>
    <t>사출금형(휴대폰, 노트북 프린터 등의 부품)</t>
  </si>
  <si>
    <t>054-975-8001</t>
  </si>
  <si>
    <t>경북 칠곡군 석적읍 강변대로 2398-6 (중리)</t>
  </si>
  <si>
    <t>(주)대산</t>
  </si>
  <si>
    <t>플라스틱 발포 성형제품 제조업</t>
  </si>
  <si>
    <t>054-463-5112</t>
  </si>
  <si>
    <t>경북 구미시 1공단로6길 103-73 (공단동)</t>
  </si>
  <si>
    <t>(주)엔텍</t>
  </si>
  <si>
    <t>플라스틱 사출 성형 제조 및 조립업</t>
  </si>
  <si>
    <t>054-338-3373</t>
  </si>
  <si>
    <t>경상북도 영천시 고경면 고도길 118 (용전리)</t>
  </si>
  <si>
    <t>(주)성광옵틱</t>
  </si>
  <si>
    <t>김응철,김은영</t>
  </si>
  <si>
    <t>안경케이스 제조.판매업</t>
  </si>
  <si>
    <t>054-972-2233</t>
  </si>
  <si>
    <t>경북 칠곡군 지천면 신동로2길 91-31 (신리)</t>
  </si>
  <si>
    <t>(주)성일플레이팅</t>
  </si>
  <si>
    <t>서병국</t>
  </si>
  <si>
    <t>053-581-8852</t>
  </si>
  <si>
    <t>대구광역시 달서구 성서로64길 25 (갈산동)</t>
  </si>
  <si>
    <t>(주)야성</t>
  </si>
  <si>
    <t>염화 비닐호스 제조 및 판매업</t>
  </si>
  <si>
    <t>053-963-3400</t>
  </si>
  <si>
    <t>대구광역시 동구 안심로65길 5 (각산동)</t>
  </si>
  <si>
    <t>(주)남우진흥</t>
  </si>
  <si>
    <t>손중근</t>
  </si>
  <si>
    <t>기초화학공업 제품의 판매</t>
  </si>
  <si>
    <t>061-688-5313</t>
  </si>
  <si>
    <t>전라남도 여수시 상암로 514 (호명동)</t>
  </si>
  <si>
    <t>(주)한도테크</t>
  </si>
  <si>
    <t>이한수</t>
  </si>
  <si>
    <t>프라스틱 사출 및 금형제조</t>
  </si>
  <si>
    <t>062-955-2011</t>
  </si>
  <si>
    <t>광주광역시 북구 첨단연신로 76 (연제동)</t>
  </si>
  <si>
    <t>(주)알오엠텍</t>
  </si>
  <si>
    <t>알오(RO) 필터 제조업</t>
  </si>
  <si>
    <t>043-236-9241</t>
  </si>
  <si>
    <t>충청북도 청주시 흥덕구 옥산면 옥산산단2로 11 (호죽리)</t>
  </si>
  <si>
    <t>(주)이더블유</t>
  </si>
  <si>
    <t>필름 및 기타 재단사업.</t>
  </si>
  <si>
    <t>043-212-0237</t>
  </si>
  <si>
    <t>충청북도 청주시 흥덕구 서부로 741 (현암동)</t>
  </si>
  <si>
    <t>(주)도윤산업</t>
  </si>
  <si>
    <t>권철우</t>
  </si>
  <si>
    <t>자동차부품의 제조 및 판매업</t>
  </si>
  <si>
    <t>충남 서산시 인지면 둔당로 99 108동 601호 (둔당리,산호옥마을아파트)</t>
  </si>
  <si>
    <t>(주)동아엠텍</t>
  </si>
  <si>
    <t>041-667-5432</t>
  </si>
  <si>
    <t>충청남도 서산시 지곡면 화천3길 164-1 (화천리)</t>
  </si>
  <si>
    <t>(유)가야미</t>
  </si>
  <si>
    <t>자동차내장제 제조업 판매업</t>
  </si>
  <si>
    <t>063-835-8100</t>
  </si>
  <si>
    <t>전라북도 익산시 왕궁면 왕궁농공단지길 26 (광암리)</t>
  </si>
  <si>
    <t>플라맥스(주)</t>
  </si>
  <si>
    <t>송하윤</t>
  </si>
  <si>
    <t>프라스틱(수지가공품)류 제조업</t>
  </si>
  <si>
    <t>043-877-4610</t>
  </si>
  <si>
    <t>충청북도 음성군 맹동면 덕금로87번길 69 (신돈리)</t>
  </si>
  <si>
    <t>우성프라스틱(주)</t>
  </si>
  <si>
    <t>황인우</t>
  </si>
  <si>
    <t>포장용 플라스틱 성형</t>
  </si>
  <si>
    <t>043-269-2125</t>
  </si>
  <si>
    <t>충청북도 청주시 흥덕구 옥산면 신촌길 75 (신촌리)</t>
  </si>
  <si>
    <t>추장호</t>
  </si>
  <si>
    <t>반도체금형 반도체장비용 Conversion Kit</t>
  </si>
  <si>
    <t>043-534-2471</t>
  </si>
  <si>
    <t>충청북도 진천군 이월면 수평1길 125 (사곡리)</t>
  </si>
  <si>
    <t>에이치엠(주)</t>
  </si>
  <si>
    <t>에프알피(FRP) 제품 제조, 판매, 수리업</t>
  </si>
  <si>
    <t>052-240-3586</t>
  </si>
  <si>
    <t>경상남도 함안군 군북면 함마대로 442 (사도리)</t>
  </si>
  <si>
    <t>(주)제삼플라스틱</t>
  </si>
  <si>
    <t>전만기</t>
  </si>
  <si>
    <t>플라스틱 식음료용기(컵) 제조 및 판매업</t>
  </si>
  <si>
    <t>033-731-2742</t>
  </si>
  <si>
    <t>강원도 원주시 호저면 칠봉로 331-31 (산현리)</t>
  </si>
  <si>
    <t>(주)문일케미칼</t>
  </si>
  <si>
    <t>문장휘</t>
  </si>
  <si>
    <t>031-868-5294</t>
  </si>
  <si>
    <t>경기 양주시 은현면 화합로691번길 34-17 (운암리)</t>
  </si>
  <si>
    <t>(주)디.엔.에스</t>
  </si>
  <si>
    <t>이정만</t>
  </si>
  <si>
    <t>초정밀부품 제조 및 판매업</t>
  </si>
  <si>
    <t>032-933-1966</t>
  </si>
  <si>
    <t>인천광역시 강화군 선원면 대문고개로 15-7 (냉정리)</t>
  </si>
  <si>
    <t>일흥합성공업(주)</t>
  </si>
  <si>
    <t>임동일,김채영</t>
  </si>
  <si>
    <t>합성수지판류 및 기타 합성수지 제품제조 및 판매</t>
  </si>
  <si>
    <t>063-832-1429</t>
  </si>
  <si>
    <t>전북 익산시 서동로 576 (석암동)</t>
  </si>
  <si>
    <t>츠카타니코리아(주)</t>
  </si>
  <si>
    <t>사칸요시테루,야스이타쿠야</t>
  </si>
  <si>
    <t>1)공업용 기계절단기의 제작및 판매 2)전기 상품관련의 부재,부품,기계,</t>
  </si>
  <si>
    <t>031-358-1177</t>
  </si>
  <si>
    <t>경기도 화성시 장안면 장안공단1길 49 (금의리)</t>
  </si>
  <si>
    <t>(주)영성티아이에스</t>
  </si>
  <si>
    <t>이승한</t>
  </si>
  <si>
    <t>031-499-5320</t>
  </si>
  <si>
    <t>경기도 시흥시 시화벤처로 368 (정왕동)</t>
  </si>
  <si>
    <t>(주)지제이테크</t>
  </si>
  <si>
    <t>공연식</t>
  </si>
  <si>
    <t>플라스틱 압출 제조업</t>
  </si>
  <si>
    <t>032-816-3375</t>
  </si>
  <si>
    <t>경기도 화성시 마도면 청원산단1길 86 (청원리)</t>
  </si>
  <si>
    <t>(주)디엠피트</t>
  </si>
  <si>
    <t>최민철</t>
  </si>
  <si>
    <t>식음료용 피팅 제조업</t>
  </si>
  <si>
    <t>032-8127-3113</t>
  </si>
  <si>
    <t>인천광역시 남동구 남동동로77번길 27 (고잔동)</t>
  </si>
  <si>
    <t>(주)케이엠피</t>
  </si>
  <si>
    <t>이광희,양지경,윤성수</t>
  </si>
  <si>
    <t>032-666-6460</t>
  </si>
  <si>
    <t>경기도 부천시 성주로 12 (송내동)</t>
  </si>
  <si>
    <t>윤태종</t>
  </si>
  <si>
    <t>환풍기CASE 탁상시계CASE 전화기CASE</t>
  </si>
  <si>
    <t>032-675-4200</t>
  </si>
  <si>
    <t>경기 부천시 삼작로115번길 64 (삼정동)</t>
  </si>
  <si>
    <t>(주)비엠솔루션</t>
  </si>
  <si>
    <t>차수범</t>
  </si>
  <si>
    <t>플라스틱필름 제조업</t>
  </si>
  <si>
    <t>031-526-9898</t>
  </si>
  <si>
    <t>경기도 이천시 호법면 장자터로 33-10 (매곡리)</t>
  </si>
  <si>
    <t>대성정밀(주)</t>
  </si>
  <si>
    <t>이준연</t>
  </si>
  <si>
    <t>복사기 제조업</t>
  </si>
  <si>
    <t>031-852-8777</t>
  </si>
  <si>
    <t>경기도 의정부시 산단로76번길 32 (용현동)</t>
  </si>
  <si>
    <t>태영화학공업(주)</t>
  </si>
  <si>
    <t>백민경,백승진</t>
  </si>
  <si>
    <t>접착제 및 플라스틱 제품</t>
  </si>
  <si>
    <t>031-864-1552</t>
  </si>
  <si>
    <t>경기도 양주시 남면 휴암로284번길 403-79 (상수리)</t>
  </si>
  <si>
    <t>(주)한서앨앤디</t>
  </si>
  <si>
    <t>조정웅,조현호</t>
  </si>
  <si>
    <t>폴리에틸렌필름 제조</t>
  </si>
  <si>
    <t>02-476-1341</t>
  </si>
  <si>
    <t>서울 서초구 서초중앙로 69 309호 (서초동,르네상스빌딩)</t>
  </si>
  <si>
    <t>에스원패키지(주)</t>
  </si>
  <si>
    <t>서대원</t>
  </si>
  <si>
    <t>연포장제 제조업</t>
  </si>
  <si>
    <t>031-366-6399</t>
  </si>
  <si>
    <t>경기도 화성시 향남읍 발안로 742-33 (수직리)</t>
  </si>
  <si>
    <t>성원전자부품(주)</t>
  </si>
  <si>
    <t>조봉기</t>
  </si>
  <si>
    <t>플라스틱케이스,플라스틱전자부품</t>
  </si>
  <si>
    <t>경기 군포시 당정동 629-3</t>
  </si>
  <si>
    <t>송녹정,신동윤</t>
  </si>
  <si>
    <t>(주)바라</t>
  </si>
  <si>
    <t>송승혁</t>
  </si>
  <si>
    <t>프라스틱제조 및 판매업</t>
  </si>
  <si>
    <t>043-879-7800</t>
  </si>
  <si>
    <t>충청북도 음성군 대소면 대금로379번길 126 (오류리)</t>
  </si>
  <si>
    <t>(주)뉴서광</t>
  </si>
  <si>
    <t>이상섭</t>
  </si>
  <si>
    <t>061-394-6458</t>
  </si>
  <si>
    <t>광주광역시 광산구 하남산단7번로 63 (오선동)</t>
  </si>
  <si>
    <t>플라스틱 사출 금형</t>
  </si>
  <si>
    <t>박상윤</t>
  </si>
  <si>
    <t>패키징얼라이언스그룹(주)</t>
  </si>
  <si>
    <t>윤여준</t>
  </si>
  <si>
    <t>연 포장재 제조 및 판매업</t>
  </si>
  <si>
    <t>031-366-6398</t>
  </si>
  <si>
    <t>존스미디어(주)</t>
  </si>
  <si>
    <t>송종율</t>
  </si>
  <si>
    <t>필름코팅</t>
  </si>
  <si>
    <t>063-461-6281</t>
  </si>
  <si>
    <t>전북 군산시 중가도길 14 (오식도동)</t>
  </si>
  <si>
    <t>(주)상오정밀</t>
  </si>
  <si>
    <t>금형 및 관련 제품</t>
  </si>
  <si>
    <t>062-955-2900</t>
  </si>
  <si>
    <t>광주광역시 북구 첨단벤처로40번길 25 (대촌동)</t>
  </si>
  <si>
    <t>이기만</t>
  </si>
  <si>
    <t>054-742-5115</t>
  </si>
  <si>
    <t>경상북도 경주시 천북면 모아동산길 205-13 (동산리)</t>
  </si>
  <si>
    <t>이랑산업(주)</t>
  </si>
  <si>
    <t>곽재순</t>
  </si>
  <si>
    <t>플라스틱 성형품 제조업</t>
  </si>
  <si>
    <t>054-971-9607</t>
  </si>
  <si>
    <t>경상북도 칠곡군 왜관읍 2산업단지2길 79 (낙산리)</t>
  </si>
  <si>
    <t>이익선</t>
  </si>
  <si>
    <t>화장품 용기 및 디스펜스 제조 및 판매업</t>
  </si>
  <si>
    <t>032-575-1094</t>
  </si>
  <si>
    <t>인천광역시 서구 건지로95번길 58 (석남동)</t>
  </si>
  <si>
    <t>홍승노</t>
  </si>
  <si>
    <t>041-661-9935</t>
  </si>
  <si>
    <t>충청남도 서산시 지곡면 충의로 958 현대파워텍 내 (화천리)</t>
  </si>
  <si>
    <t>최봉규</t>
  </si>
  <si>
    <t>합성고무 및 플라스틱 물질 제조업</t>
  </si>
  <si>
    <t>062-7141-7003</t>
  </si>
  <si>
    <t>광주광역시 광산구 평동산단1번로 38 (용동)</t>
  </si>
  <si>
    <t>(주)알엔디엔티</t>
  </si>
  <si>
    <t>자동차용 흡기시스템</t>
  </si>
  <si>
    <t>010-7173-5148</t>
  </si>
  <si>
    <t>경기도 화성시 양감면 사창리 775-30번지</t>
  </si>
  <si>
    <t>세미플론(주)</t>
  </si>
  <si>
    <t>반도체관련장비웨이퍼캐리어제조 등</t>
  </si>
  <si>
    <t>055-370-0822</t>
  </si>
  <si>
    <t>경상남도 양산시 충렬로 309 (유산동)</t>
  </si>
  <si>
    <t>(주)진영프로토</t>
  </si>
  <si>
    <t>목금형 주조 제조업</t>
  </si>
  <si>
    <t>031-352-7384</t>
  </si>
  <si>
    <t>경기 화성시 향남읍 발안로 629 (송곡리)</t>
  </si>
  <si>
    <t>혜인전기(주)</t>
  </si>
  <si>
    <t>043-213-6846</t>
  </si>
  <si>
    <t>충청북도 청주시 청원구 북이면 현암길 35-2 (현암리)</t>
  </si>
  <si>
    <t>(주)서진텍</t>
  </si>
  <si>
    <t>심재용</t>
  </si>
  <si>
    <t>금형제조 및 판매</t>
  </si>
  <si>
    <t>032-555-1780</t>
  </si>
  <si>
    <t>인천 계양구 서운산단로1길 16 (서운동)</t>
  </si>
  <si>
    <t>(주)아이펙</t>
  </si>
  <si>
    <t>금형부품</t>
  </si>
  <si>
    <t>02-852-5079</t>
  </si>
  <si>
    <t>서울 금천구 범안로9길 61 (독산동)</t>
  </si>
  <si>
    <t>헬러만타이툰(유)</t>
  </si>
  <si>
    <t>앤드류토마스제임스레이랜드</t>
  </si>
  <si>
    <t>케이블타이 外</t>
  </si>
  <si>
    <t>032-833-8012</t>
  </si>
  <si>
    <t>인천광역시 연수구 벤처로12번길 28 (송도동)</t>
  </si>
  <si>
    <t>(주)한국폴리테크</t>
  </si>
  <si>
    <t>최경주</t>
  </si>
  <si>
    <t>일반프라스틱 제조, 도매</t>
  </si>
  <si>
    <t>061-857-9100</t>
  </si>
  <si>
    <t>전라남도 보성군 벌교읍 농공단지길 65 (연산리)</t>
  </si>
  <si>
    <t>(주)에스앤티이노베이션</t>
  </si>
  <si>
    <t>김진종</t>
  </si>
  <si>
    <t>052-283-7323</t>
  </si>
  <si>
    <t>(주)베스트글라스</t>
  </si>
  <si>
    <t>정미숙</t>
  </si>
  <si>
    <t>강화유리, 접합유리, 복층유리</t>
  </si>
  <si>
    <t>043-878-2951~4</t>
  </si>
  <si>
    <t>충북 음성군 삼성면 대성로547번길 117-4 (용성리)</t>
  </si>
  <si>
    <t>(자)우진창호</t>
  </si>
  <si>
    <t>양희복</t>
  </si>
  <si>
    <t>033-735-6204</t>
  </si>
  <si>
    <t>강원 원주시 문막읍 보통로 31 (동화리)</t>
  </si>
  <si>
    <t>(주)용천자연유리</t>
  </si>
  <si>
    <t>한강회</t>
  </si>
  <si>
    <t>담금주 유리병 제조 및 판매업</t>
  </si>
  <si>
    <t>031-865-9232</t>
  </si>
  <si>
    <t>경기도 양주시 천보산로143번길 17 (회암동)</t>
  </si>
  <si>
    <t>이명근</t>
  </si>
  <si>
    <t>동양전자초자(주)</t>
  </si>
  <si>
    <t>장일성,카노토모노리</t>
  </si>
  <si>
    <t>이화학및기타산업용유리제품제조업</t>
  </si>
  <si>
    <t>054-4632-7214</t>
  </si>
  <si>
    <t>경북 구미시 수출대로3길 68-20 (공단동)</t>
  </si>
  <si>
    <t>(주)에이치엔알</t>
  </si>
  <si>
    <t>김재황</t>
  </si>
  <si>
    <t>연와적재 및 가공업</t>
  </si>
  <si>
    <t>054-292-5311</t>
  </si>
  <si>
    <t>(주)인텍</t>
  </si>
  <si>
    <t>김인술</t>
  </si>
  <si>
    <t>산업용 세라믹, 설비</t>
  </si>
  <si>
    <t>054-231-6280</t>
  </si>
  <si>
    <t>경상북도 포항시 북구 청하면 수목원로 1270 (유계리)</t>
  </si>
  <si>
    <t>알엠테크(주)</t>
  </si>
  <si>
    <t>축로공사 및 공업용 로 보수, 제조업</t>
  </si>
  <si>
    <t>061-799-0513</t>
  </si>
  <si>
    <t>전라남도 광양시 희망길 12-14 (금호동)</t>
  </si>
  <si>
    <t>(주)네오세라믹</t>
  </si>
  <si>
    <t>이창용</t>
  </si>
  <si>
    <t>061-453-4531</t>
  </si>
  <si>
    <t>전라남도 무안군 청계면 청계공단길 129 (청수리)</t>
  </si>
  <si>
    <t>(주)에릭스</t>
  </si>
  <si>
    <t>이오훈</t>
  </si>
  <si>
    <t>영업용도자 기제조 생산</t>
  </si>
  <si>
    <t>061-454-7100</t>
  </si>
  <si>
    <t>전라남도 무안군 일로읍 봉명양장로 15-37 (상신기리)</t>
  </si>
  <si>
    <t>(주)광주요</t>
  </si>
  <si>
    <t>조태권,성복화</t>
  </si>
  <si>
    <t>도자기 생산 판매업</t>
  </si>
  <si>
    <t>031-632-7007</t>
  </si>
  <si>
    <t>경기도 이천시 신둔면 경충대로3234번길 19 (수광리)</t>
  </si>
  <si>
    <t>지오인프라(주)</t>
  </si>
  <si>
    <t>임대걸</t>
  </si>
  <si>
    <t>콘크리트제조업</t>
  </si>
  <si>
    <t>055-587-8107</t>
  </si>
  <si>
    <t>경상남도 함안군 칠서면 공단북길 50 (계내리)</t>
  </si>
  <si>
    <t>(주)에슬린</t>
  </si>
  <si>
    <t>천자우</t>
  </si>
  <si>
    <t>보온단열재, 기계설비공사</t>
  </si>
  <si>
    <t>054-331-0566</t>
  </si>
  <si>
    <t>경북 영천시 영천산단로 66 (채신동)</t>
  </si>
  <si>
    <t>(주)태성콘크리트</t>
  </si>
  <si>
    <t>전상국,이제열</t>
  </si>
  <si>
    <t>콘크리트조립 구조재 및 철강보강 제품 제조업</t>
  </si>
  <si>
    <t>041-541-5371</t>
  </si>
  <si>
    <t>충남 아산시 영인면 월선길 2-49 (월선리)</t>
  </si>
  <si>
    <t>대림산업개발(주)</t>
  </si>
  <si>
    <t>이상웅</t>
  </si>
  <si>
    <t>광산개발 및 판매업</t>
  </si>
  <si>
    <t>033-534-1300</t>
  </si>
  <si>
    <t>강원도 동해시 감추2길 39 (천곡동)</t>
  </si>
  <si>
    <t>(주)세진대리석</t>
  </si>
  <si>
    <t>석재성형가공품제조업</t>
  </si>
  <si>
    <t>061-555-5555</t>
  </si>
  <si>
    <t>서울특별시 강남구 삼성동 159</t>
  </si>
  <si>
    <t>경신스틸(주)</t>
  </si>
  <si>
    <t>이경석</t>
  </si>
  <si>
    <t>주단강 가공업</t>
  </si>
  <si>
    <t>061-760-7351</t>
  </si>
  <si>
    <t>인천광역시 미추홀구 경인로 399-1 4층 401호 (주안동,훈산빌딩)</t>
  </si>
  <si>
    <t>미주테크(주)</t>
  </si>
  <si>
    <t>일관 제철소의 조업, 운전 등에 관한 사업.</t>
  </si>
  <si>
    <t>041-680-5056</t>
  </si>
  <si>
    <t>충청남도 당진시 송악읍 대섬길 4-20, 306호 (고대리,협력관빌딩)</t>
  </si>
  <si>
    <t>(주)동성씨테크</t>
  </si>
  <si>
    <t>표면처리 강재업</t>
  </si>
  <si>
    <t>052-223-1700</t>
  </si>
  <si>
    <t>울산 북구 효암로 84-13 3층 (명촌동)</t>
  </si>
  <si>
    <t>대흥산업(주)</t>
  </si>
  <si>
    <t>이형우</t>
  </si>
  <si>
    <t>WIRE ROPE 제조</t>
  </si>
  <si>
    <t>055-580-7700</t>
  </si>
  <si>
    <t>경상남도 함안군 대산면 함의로 731 (평림리)</t>
  </si>
  <si>
    <t>우노메탈(주)</t>
  </si>
  <si>
    <t>손준원,하태윤</t>
  </si>
  <si>
    <t>냉연강판,표면처리강판,알루미늄판의 절단(임)가공과 판매업</t>
  </si>
  <si>
    <t>054-278-5921</t>
  </si>
  <si>
    <t>인천광역시 남동구 남동대로 165 (고잔동)</t>
  </si>
  <si>
    <t>(주)명산</t>
  </si>
  <si>
    <t>김판권,우주택</t>
  </si>
  <si>
    <t>특수합금강 제조업</t>
  </si>
  <si>
    <t>054-331-4700</t>
  </si>
  <si>
    <t>경북 영천시 임고면 수평길 108 (양평리)</t>
  </si>
  <si>
    <t>퍼시픽기계기술(주)</t>
  </si>
  <si>
    <t>기타 일반목적용 기계 제조업</t>
  </si>
  <si>
    <t>061-651-4060</t>
  </si>
  <si>
    <t>전남 여수시 산단중앙로 77-30 (화치동)</t>
  </si>
  <si>
    <t>광양로공업(주)</t>
  </si>
  <si>
    <t>김규한</t>
  </si>
  <si>
    <t>공업용로 제조업</t>
  </si>
  <si>
    <t>061-794-4531</t>
  </si>
  <si>
    <t>전라남도 광양시 오류로 40 (중동)</t>
  </si>
  <si>
    <t>(주)제철공무</t>
  </si>
  <si>
    <t>안우정</t>
  </si>
  <si>
    <t>제조,써비스,건설</t>
  </si>
  <si>
    <t>061-755-1400</t>
  </si>
  <si>
    <t>전라남도 광양시 옥곡면 신금산단1길 44-9 (신금리)</t>
  </si>
  <si>
    <t>(주)지앤씨스틸</t>
  </si>
  <si>
    <t>심대용</t>
  </si>
  <si>
    <t>철분말 생산 및 판매 사업</t>
  </si>
  <si>
    <t>041-680-7711</t>
  </si>
  <si>
    <t>충청남도 당진시 송악읍 반촌로 108 110동 902호 (반촌리,당진롯데캐슬아파트)</t>
  </si>
  <si>
    <t>(주)평림</t>
  </si>
  <si>
    <t>신상현</t>
  </si>
  <si>
    <t>소방기구 및 배관자재 제조업</t>
  </si>
  <si>
    <t>055-974-7119</t>
  </si>
  <si>
    <t>경남 산청군 금서면 친환경로2451번길 33 (매촌리)</t>
  </si>
  <si>
    <t>(주)청도</t>
  </si>
  <si>
    <t>플렉소 인쇄용 인쇄판</t>
  </si>
  <si>
    <t>043-217-8844</t>
  </si>
  <si>
    <t>충청북도 청주시 청원구 오창읍 두릉유리로 837 (성산리)</t>
  </si>
  <si>
    <t>(주)광일금속</t>
  </si>
  <si>
    <t>조재규,조완재</t>
  </si>
  <si>
    <t>스테인리스, 철판소재 가공 및 제조업</t>
  </si>
  <si>
    <t>051-324-0006</t>
  </si>
  <si>
    <t>부산광역시 사상구 가야대로 104 (학장동)</t>
  </si>
  <si>
    <t>기타 일반 기계 수리업</t>
  </si>
  <si>
    <t>이충희</t>
  </si>
  <si>
    <t>(주)대아선재</t>
  </si>
  <si>
    <t>진영준</t>
  </si>
  <si>
    <t>못.철선 제조</t>
  </si>
  <si>
    <t>051-2632-3468</t>
  </si>
  <si>
    <t>부산광역시 사하구 다산로 15 (다대동)</t>
  </si>
  <si>
    <t>시멘트, 석회 및 플라스터 제조업</t>
  </si>
  <si>
    <t>(주)무궁화용사촌에프앤씨</t>
  </si>
  <si>
    <t>국가유공자 자활자립 및 복리증진사업</t>
  </si>
  <si>
    <t>042-585-5101</t>
  </si>
  <si>
    <t>대전광역시 서구 영골길 82-76 2층 (오동)</t>
  </si>
  <si>
    <t>(주)태화미공</t>
  </si>
  <si>
    <t>김진상</t>
  </si>
  <si>
    <t>플라스틱 가공</t>
  </si>
  <si>
    <t>031-492-8751</t>
  </si>
  <si>
    <t>경기도 안산시 단원구 중앙대로 907 3동 204호 (고잔동,안산종합상가)</t>
  </si>
  <si>
    <t>자동차 종합 수리업</t>
  </si>
  <si>
    <t>헤드코메탈스코리아(유)</t>
  </si>
  <si>
    <t>알렉산더세르바첸코</t>
  </si>
  <si>
    <t>알루미늄, 스테인리스 스틸, 티타늄, 인코넬 등</t>
  </si>
  <si>
    <t>031-675-6061</t>
  </si>
  <si>
    <t>경기도 안성시 일죽면 사실로 376 (방초리)</t>
  </si>
  <si>
    <t>https://rnr.surveybox.kr/?pid=S16269h8ufyh&amp;grpid=list&amp;resid=20662&amp;fwid=S16269h8ufyhz56yr</t>
  </si>
  <si>
    <t>케이비아이메탈(주)</t>
  </si>
  <si>
    <t>케이비아이메탈</t>
  </si>
  <si>
    <t>김재충</t>
  </si>
  <si>
    <t>모타와 트랜스의 코아 및 모타와 트랜스의 제조판매</t>
  </si>
  <si>
    <t>대구광역시 달성군 논공읍 논공로87길 88 (본리리)</t>
  </si>
  <si>
    <t>담당부서에 아무도 안계신다함</t>
  </si>
  <si>
    <t>(주)인트라락</t>
  </si>
  <si>
    <t>서윤현</t>
  </si>
  <si>
    <t>창틀 부속품(개폐장치, 창틀 프레임, 손잡이)</t>
  </si>
  <si>
    <t>053-964-4321</t>
  </si>
  <si>
    <t>경상북도 경산시 압량읍 내리길25길 42 가동 (내리)</t>
  </si>
  <si>
    <t>금속주조 및 단조업</t>
  </si>
  <si>
    <t>055-263-7437</t>
  </si>
  <si>
    <t>경남 창원시 성산구 상남로 107 805호 (상남동,상남 큐비 메종드테라스)</t>
  </si>
  <si>
    <t>주식회사 세화</t>
  </si>
  <si>
    <t>공해수</t>
  </si>
  <si>
    <t>대형선박엔진 주물소재 선박 부품 가공</t>
  </si>
  <si>
    <t>054-956-7100</t>
  </si>
  <si>
    <t>경북 고령군 다산면 다산산단3길 41 (송곡리)</t>
  </si>
  <si>
    <t>(주)씨케이도어</t>
  </si>
  <si>
    <t>도어제조</t>
  </si>
  <si>
    <t>041-587-6760</t>
  </si>
  <si>
    <t>충남 천안시 서북구 직산읍 4산단4로 20 1층 (모시리)</t>
  </si>
  <si>
    <t>(주)동양메탈</t>
  </si>
  <si>
    <t>제갈광복</t>
  </si>
  <si>
    <t>비철 금속 제련업</t>
  </si>
  <si>
    <t>061-903-5000</t>
  </si>
  <si>
    <t>광주광역시 광산구 손재로 257-26 (하남동)</t>
  </si>
  <si>
    <t>경기도 화성시 남양읍 현대연구소로 150 (장덕리,현대기아자동차남양연구소)</t>
  </si>
  <si>
    <t>디에이치마린(주)</t>
  </si>
  <si>
    <t>우영문</t>
  </si>
  <si>
    <t>선박철구조물 제조업</t>
  </si>
  <si>
    <t>052-232-9737</t>
  </si>
  <si>
    <t>해도산업(주)</t>
  </si>
  <si>
    <t>선박 도장업</t>
  </si>
  <si>
    <t>052-235-0031</t>
  </si>
  <si>
    <t>(주)태경엔지니어링</t>
  </si>
  <si>
    <t>이충열</t>
  </si>
  <si>
    <t>선박 제조업</t>
  </si>
  <si>
    <t>052-202-4694</t>
  </si>
  <si>
    <t>현진엔지니어링(주)</t>
  </si>
  <si>
    <t>선박 임가공 제조업</t>
  </si>
  <si>
    <t>052-201-8539</t>
  </si>
  <si>
    <t>울산광역시 남구 삼산중로74번길 22 401호 (삼산동,울산폴리프라자)</t>
  </si>
  <si>
    <t>(주)보경테크</t>
  </si>
  <si>
    <t>이갑재</t>
  </si>
  <si>
    <t>052-209-1500</t>
  </si>
  <si>
    <t>울산광역시 동구 화암10길 4 305호 (방어동,화암빌)</t>
  </si>
  <si>
    <t>(주)보람</t>
  </si>
  <si>
    <t>남정렬</t>
  </si>
  <si>
    <t>선박부품 임가공업</t>
  </si>
  <si>
    <t>052-234-6100</t>
  </si>
  <si>
    <t>(주)흥신산업</t>
  </si>
  <si>
    <t>정문옥</t>
  </si>
  <si>
    <t>052-201-6918</t>
  </si>
  <si>
    <t>신화이디테크(주)</t>
  </si>
  <si>
    <t>이헌영,이성규</t>
  </si>
  <si>
    <t>제조업(도장)</t>
  </si>
  <si>
    <t>052-287-6901</t>
  </si>
  <si>
    <t>울산광역시 북구 효암로 354-6 (연암동)</t>
  </si>
  <si>
    <t>(주)티씨씨벤드코리아</t>
  </si>
  <si>
    <t>각종 배관자재,관,이음쇠류 제조 판매업</t>
  </si>
  <si>
    <t>055-830-8500</t>
  </si>
  <si>
    <t>경상남도 사천시 사남면 공단2로 220 (유천리)</t>
  </si>
  <si>
    <t>(주)척추산업</t>
  </si>
  <si>
    <t>김수복</t>
  </si>
  <si>
    <t>선박 건조업</t>
  </si>
  <si>
    <t>055-635-7375</t>
  </si>
  <si>
    <t>(주)정우기업</t>
  </si>
  <si>
    <t>이정철</t>
  </si>
  <si>
    <t>철구조물제작,선박구성부분품 제조</t>
  </si>
  <si>
    <t>055-637-2383</t>
  </si>
  <si>
    <t>청운해양(주)</t>
  </si>
  <si>
    <t>선박배관설계 및 설치업</t>
  </si>
  <si>
    <t>070-8282-9655</t>
  </si>
  <si>
    <t>울산광역시 울주군 삼남읍 울산역로 274 101동 3301호 (교동리,동문굿모닝힐)</t>
  </si>
  <si>
    <t>(주)덕천</t>
  </si>
  <si>
    <t>정수원,정희범</t>
  </si>
  <si>
    <t>052-288-2083</t>
  </si>
  <si>
    <t>울산광역시 북구 산성로 40 1동 319호 (효문동,울산아파트형공장)</t>
  </si>
  <si>
    <t>천명기업(주)</t>
  </si>
  <si>
    <t>송재만</t>
  </si>
  <si>
    <t>052-252-5533</t>
  </si>
  <si>
    <t>울산광역시 동구 번덕8길 72 503호 (일산동,일산오피스텔)</t>
  </si>
  <si>
    <t>수성테크(주)</t>
  </si>
  <si>
    <t>임수진</t>
  </si>
  <si>
    <t>휴대폰부품 제조업</t>
  </si>
  <si>
    <t>055-296-0162</t>
  </si>
  <si>
    <t>문주복</t>
  </si>
  <si>
    <t>055-281-8762</t>
  </si>
  <si>
    <t>경상남도 창원시 성산구 두산볼보로 22 (귀곡동)</t>
  </si>
  <si>
    <t>(유)광영산업</t>
  </si>
  <si>
    <t>기타도급(도장공사)</t>
  </si>
  <si>
    <t>061-460-4021</t>
  </si>
  <si>
    <t>전남 영암군 삼호읍 용당리 1700</t>
  </si>
  <si>
    <t>(주)유강</t>
  </si>
  <si>
    <t>선박 철구조물 제작업</t>
  </si>
  <si>
    <t>(주)니텍스제침</t>
  </si>
  <si>
    <t>이만석</t>
  </si>
  <si>
    <t>편직기용 제침 제조업</t>
  </si>
  <si>
    <t>053-857-8417</t>
  </si>
  <si>
    <t>경상북도 경산시 압량읍 용암길 19 (용암리)</t>
  </si>
  <si>
    <t>(주)태성하이텍</t>
  </si>
  <si>
    <t>백창웅</t>
  </si>
  <si>
    <t>가방, 액세서리 수출업</t>
  </si>
  <si>
    <t>053-633-8448</t>
  </si>
  <si>
    <t>대구광역시 달서구 월암로 16 (월성동)</t>
  </si>
  <si>
    <t>(자)소백산업</t>
  </si>
  <si>
    <t>서현숙</t>
  </si>
  <si>
    <t>파이프생산업</t>
  </si>
  <si>
    <t>054-637-3453</t>
  </si>
  <si>
    <t>경상북도 영주시 장수면 장수로220번길 15 (반구리)</t>
  </si>
  <si>
    <t>이용동</t>
  </si>
  <si>
    <t>블로우 파이프</t>
  </si>
  <si>
    <t>054-278-0900-5</t>
  </si>
  <si>
    <t>경북 포항시 남구 대송면 송덕로126번길 39 (옥명리)</t>
  </si>
  <si>
    <t>(주)성동기업</t>
  </si>
  <si>
    <t>최동선</t>
  </si>
  <si>
    <t>금속조립구조재제조업</t>
  </si>
  <si>
    <t>061-686-3483</t>
  </si>
  <si>
    <t>전라남도 여수시 무선로 207 (화장동)</t>
  </si>
  <si>
    <t>(유)부경이엔지</t>
  </si>
  <si>
    <t>염창근</t>
  </si>
  <si>
    <t>금속도장</t>
  </si>
  <si>
    <t>061-725-5901</t>
  </si>
  <si>
    <t>전라남도 광양시 광양읍 율촌산단3로 111 (세풍리)</t>
  </si>
  <si>
    <t>(주)포스플레이트</t>
  </si>
  <si>
    <t>전응림</t>
  </si>
  <si>
    <t>철물 가공작업</t>
  </si>
  <si>
    <t>061-790-8331</t>
  </si>
  <si>
    <t>전라남도 광양시 길호4길 14 2층 (중동)</t>
  </si>
  <si>
    <t>(주)태영에스앤시</t>
  </si>
  <si>
    <t>양종학</t>
  </si>
  <si>
    <t>선박블럭 제작업</t>
  </si>
  <si>
    <t>061-462-3490</t>
  </si>
  <si>
    <t>(유)태양</t>
  </si>
  <si>
    <t>안정석</t>
  </si>
  <si>
    <t>061-460-4031</t>
  </si>
  <si>
    <t>전남 영암군 삼호읍 용당리 1700번지</t>
  </si>
  <si>
    <t>(유)해룡</t>
  </si>
  <si>
    <t>정해룡</t>
  </si>
  <si>
    <t>선박 도장</t>
  </si>
  <si>
    <t>061-462-5234</t>
  </si>
  <si>
    <t>전라남도 영암군 삼호읍 용당리  1700</t>
  </si>
  <si>
    <t>(유)대유산업</t>
  </si>
  <si>
    <t>장순익</t>
  </si>
  <si>
    <t>선박도장,금속구조제</t>
  </si>
  <si>
    <t>061-460-4062</t>
  </si>
  <si>
    <t>(주)보광에프앤씨</t>
  </si>
  <si>
    <t>선박 철구조물 공사업</t>
  </si>
  <si>
    <t>061-460-3996</t>
  </si>
  <si>
    <t>전라남도 영암군 삼호읍 난전로 67 (삼포리)</t>
  </si>
  <si>
    <t>(유)해송</t>
  </si>
  <si>
    <t>이강웅</t>
  </si>
  <si>
    <t>철탑 및 철의장품 제조</t>
  </si>
  <si>
    <t>061-2822-6856</t>
  </si>
  <si>
    <t>전라남도 무안군 일로읍 봉명양장로 16-14 (상신기리)</t>
  </si>
  <si>
    <t>(유)하나산업</t>
  </si>
  <si>
    <t>신창옥</t>
  </si>
  <si>
    <t>임가공 도축업</t>
  </si>
  <si>
    <t>063-545-2772</t>
  </si>
  <si>
    <t>(주)화왕산업</t>
  </si>
  <si>
    <t>김중곤</t>
  </si>
  <si>
    <t>철구조물 제조업</t>
  </si>
  <si>
    <t>052-267-6343</t>
  </si>
  <si>
    <t>(주)선장산업</t>
  </si>
  <si>
    <t>조순구</t>
  </si>
  <si>
    <t>041-669-6776</t>
  </si>
  <si>
    <t>충청남도 서산시 성연면 신당1로 105-1 동희오토 주식회사 내 (갈현리)</t>
  </si>
  <si>
    <t>(주)다인솔루션</t>
  </si>
  <si>
    <t>남덕우</t>
  </si>
  <si>
    <t>생산도급</t>
  </si>
  <si>
    <t>041-566-2351</t>
  </si>
  <si>
    <t>충남 천안시 서북구 서부대로 688 401호 (성정동,현대프라자)</t>
  </si>
  <si>
    <t>(주)마중물오에스</t>
  </si>
  <si>
    <t>고성용</t>
  </si>
  <si>
    <t>기타도급업</t>
  </si>
  <si>
    <t>042-226-9933</t>
  </si>
  <si>
    <t>대전광역시 중구 중교로73번길 33 (은행동)</t>
  </si>
  <si>
    <t>(주)로훈</t>
  </si>
  <si>
    <t>우영욱</t>
  </si>
  <si>
    <t>공업로 내화물 시공</t>
  </si>
  <si>
    <t>055-264-5411</t>
  </si>
  <si>
    <t>경상남도 창원시 성산구 적현로 147 (주)세아창원특수강 내 (신촌동)</t>
  </si>
  <si>
    <t>정창균</t>
  </si>
  <si>
    <t>금속가공제품 제조업 및 수입,수출업</t>
  </si>
  <si>
    <t>033-731-2086</t>
  </si>
  <si>
    <t>강원 원주시 문막읍 문막공단길 178 (반계리)</t>
  </si>
  <si>
    <t>(주)신일산업</t>
  </si>
  <si>
    <t>엄병수,박상우</t>
  </si>
  <si>
    <t>갱폼(GANG FORM) 외</t>
  </si>
  <si>
    <t>02-6411-9011</t>
  </si>
  <si>
    <t>충북 음성군 생극면 생극산단길 131 (신양리)</t>
  </si>
  <si>
    <t>(주)삼영피앤텍</t>
  </si>
  <si>
    <t>김상학</t>
  </si>
  <si>
    <t>핸드폰 외장 부품 제조업</t>
  </si>
  <si>
    <t>031-493-3903</t>
  </si>
  <si>
    <t>경기 안산시 단원구 목내로 129 (목내동)</t>
  </si>
  <si>
    <t>(주)금성열처리</t>
  </si>
  <si>
    <t>오수성</t>
  </si>
  <si>
    <t>금속열처리(고주파,진공,질화)</t>
  </si>
  <si>
    <t>031-683-0022</t>
  </si>
  <si>
    <t>경기도 평택시 청북읍 청북중앙로 298-17 (삼계리)</t>
  </si>
  <si>
    <t>(주)대한금속</t>
  </si>
  <si>
    <t>박광웅</t>
  </si>
  <si>
    <t>031-571-4001</t>
  </si>
  <si>
    <t>경기 남양주시 진접읍 부평리 745-8</t>
  </si>
  <si>
    <t>(주)에니텍</t>
  </si>
  <si>
    <t>임영오</t>
  </si>
  <si>
    <t>원료의약품 위탁생산</t>
  </si>
  <si>
    <t>032-899-0953</t>
  </si>
  <si>
    <t>인천 남동구 은청로 4-19 A동 329호 (고잔동,남동공단산업용품상가)</t>
  </si>
  <si>
    <t>(주)국민정밀</t>
  </si>
  <si>
    <t>김부영</t>
  </si>
  <si>
    <t>금속압형(프레스) 제조</t>
  </si>
  <si>
    <t>032-676-4029</t>
  </si>
  <si>
    <t>경기도 부천시 삼작로144번길 9 (내동)</t>
  </si>
  <si>
    <t>(주)보성</t>
  </si>
  <si>
    <t>유시흥</t>
  </si>
  <si>
    <t>라이타부품 제조업</t>
  </si>
  <si>
    <t>031-932-3182</t>
  </si>
  <si>
    <t>충청북도 충주시 주덕읍 주덕농공길 60 (삼청리)</t>
  </si>
  <si>
    <t>유경테크노(주)</t>
  </si>
  <si>
    <t>032-522-1570</t>
  </si>
  <si>
    <t>인천광역시 부평구 갈월동로 45 상가 114동 2층 205호 (갈산동,두산아파트)</t>
  </si>
  <si>
    <t>부강이엔지</t>
  </si>
  <si>
    <t>이순희</t>
  </si>
  <si>
    <t>선박 BLOCK</t>
  </si>
  <si>
    <t>032-581-9464</t>
  </si>
  <si>
    <t>인천 동구 방축로83번길 23, 25동 136호 ,137</t>
  </si>
  <si>
    <t>(주)영광산업</t>
  </si>
  <si>
    <t>윤일표</t>
  </si>
  <si>
    <t>금속제조업(알미늄류)</t>
  </si>
  <si>
    <t>031-431-2050</t>
  </si>
  <si>
    <t>경기 시흥시 군자천로 143 301호 동 7호 (정왕동,시화공단2라)</t>
  </si>
  <si>
    <t>(주)도보즈</t>
  </si>
  <si>
    <t>함석, 스텐, 철 등 금속가공업</t>
  </si>
  <si>
    <t>054-862-2525</t>
  </si>
  <si>
    <t>경상북도 의성군 단밀면 도안로 562-35 (낙정리,단밀논공단지)</t>
  </si>
  <si>
    <t>승영기업(주)</t>
  </si>
  <si>
    <t>박미자,이영준</t>
  </si>
  <si>
    <t>강구조물</t>
  </si>
  <si>
    <t>061-753-2542</t>
  </si>
  <si>
    <t>전남 순천시 해룡면 율촌산단1로 19-10 (선월리)</t>
  </si>
  <si>
    <t>한청수</t>
  </si>
  <si>
    <t>055-299-8885</t>
  </si>
  <si>
    <t>경남 창원시 마산회원구 봉암공단9길 46 (봉암동)</t>
  </si>
  <si>
    <t>(주)일성도금</t>
  </si>
  <si>
    <t>손병기</t>
  </si>
  <si>
    <t>053-583-1618</t>
  </si>
  <si>
    <t>대구광역시 달서구 성서공단북로 341 (갈산동)</t>
  </si>
  <si>
    <t>(주)제이에스피</t>
  </si>
  <si>
    <t>금속가공업</t>
  </si>
  <si>
    <t>041-680-7361</t>
  </si>
  <si>
    <t>충청남도 당진시 송악읍 대섬길 4-20, 201호 (고대리,협력관빌딩)</t>
  </si>
  <si>
    <t>(주)이레코리아</t>
  </si>
  <si>
    <t>강석주</t>
  </si>
  <si>
    <t>이동식화장실 제조 및 도매업</t>
  </si>
  <si>
    <t>031-298-4114</t>
  </si>
  <si>
    <t>경기도 화성시 정남면 시청로1610번길 10-50 (백리)</t>
  </si>
  <si>
    <t>(주)디지에쓰</t>
  </si>
  <si>
    <t>권준희,김정운</t>
  </si>
  <si>
    <t>054-931-9567</t>
  </si>
  <si>
    <t>경상북도 성주군 선남면 관용로 297 (오도리)</t>
  </si>
  <si>
    <t>(주)지피솔루션</t>
  </si>
  <si>
    <t>손원주</t>
  </si>
  <si>
    <t>휴대폰 기구 부품, 기계 부품</t>
  </si>
  <si>
    <t>054-463-7173</t>
  </si>
  <si>
    <t>경북 구미시 수출대로5길 15 (공단동)</t>
  </si>
  <si>
    <t>지피케이(주)</t>
  </si>
  <si>
    <t>이문재</t>
  </si>
  <si>
    <t>051-8310-6805</t>
  </si>
  <si>
    <t>부산광역시 강서구 녹산산단261로31번길 20 (송정동)</t>
  </si>
  <si>
    <t>(주)대한에스엠</t>
  </si>
  <si>
    <t>스탠스틸 판금속 제좀 제조업</t>
  </si>
  <si>
    <t>055-364-9977</t>
  </si>
  <si>
    <t>경상남도 양산시 덕계북길 47 (덕계동)</t>
  </si>
  <si>
    <t>산업기계 정비 및 수리업</t>
  </si>
  <si>
    <t>황동산업(주)</t>
  </si>
  <si>
    <t>금속제품 설계 제작 시공</t>
  </si>
  <si>
    <t>02-549-6799</t>
  </si>
  <si>
    <t>서울특별시 중구 을지로 146-2 (을지로3가)</t>
  </si>
  <si>
    <t>(주)신미정공</t>
  </si>
  <si>
    <t>소순민</t>
  </si>
  <si>
    <t>051-8310-5434</t>
  </si>
  <si>
    <t>부산광역시 강서구 녹산산단382로 40 (송정동)</t>
  </si>
  <si>
    <t>(주)풍국전자</t>
  </si>
  <si>
    <t>이인기</t>
  </si>
  <si>
    <t>전기 전자 부품 제조업</t>
  </si>
  <si>
    <t>055-374-7426</t>
  </si>
  <si>
    <t>경남 양산시 산막공단북9길 117 (산막동)</t>
  </si>
  <si>
    <t>(주)에이킴스</t>
  </si>
  <si>
    <t>박석배</t>
  </si>
  <si>
    <t>051-204-0590</t>
  </si>
  <si>
    <t>충청북도 청주시 흥덕구 산단로 162 1층 (송정동)</t>
  </si>
  <si>
    <t>(주)세인블루텍</t>
  </si>
  <si>
    <t>정밀 전자부품 가공업</t>
  </si>
  <si>
    <t>054-462-3966</t>
  </si>
  <si>
    <t>경상북도 구미시 산호대로 116-43 (공단동)</t>
  </si>
  <si>
    <t>김종률,권미애</t>
  </si>
  <si>
    <t>반도체, LCD 제조 및 도급업</t>
  </si>
  <si>
    <t>041-535-3976</t>
  </si>
  <si>
    <t>충남 아산시 탕정면 탕정면로 223 208호 (호산리,태화오피스텔)</t>
  </si>
  <si>
    <t>(주)프라우텍</t>
  </si>
  <si>
    <t>김경현,박숙희</t>
  </si>
  <si>
    <t>043-539-5200</t>
  </si>
  <si>
    <t>충북 청주시 흥덕구 옥산면 과학산업3로 32 (남촌리)</t>
  </si>
  <si>
    <t>(주)고도텍</t>
  </si>
  <si>
    <t>전영신</t>
  </si>
  <si>
    <t>PCB 마킹,검사</t>
  </si>
  <si>
    <t>043-2734-6334</t>
  </si>
  <si>
    <t>(주)대건대건</t>
  </si>
  <si>
    <t>남상용</t>
  </si>
  <si>
    <t>1.피씨비(PCB) 제조업</t>
  </si>
  <si>
    <t>031-508-2285</t>
  </si>
  <si>
    <t>경기 시흥시 옥구천서로131번길 20 시화공단1 406호 (정왕동)</t>
  </si>
  <si>
    <t>(주)비씨</t>
  </si>
  <si>
    <t>방종철</t>
  </si>
  <si>
    <t>PCB 제조 및 도.소매업</t>
  </si>
  <si>
    <t>032-819-1917</t>
  </si>
  <si>
    <t>인천 남동구 청능대로410번길 31 (고잔동)</t>
  </si>
  <si>
    <t>정형환</t>
  </si>
  <si>
    <t>전기,전자 제품 개발업</t>
  </si>
  <si>
    <t>032-624-2110</t>
  </si>
  <si>
    <t>경기도 부천시 석천로 397 103동 913호 (삼정동,부천테크노파크쌍용3차)</t>
  </si>
  <si>
    <t>아덴텍코리아(주)</t>
  </si>
  <si>
    <t>로영송</t>
  </si>
  <si>
    <t>전자집적회로 제조업</t>
  </si>
  <si>
    <t>031-681-9168</t>
  </si>
  <si>
    <t>경기 평택시 청북읍 청북산단로 61 (어연리)</t>
  </si>
  <si>
    <t>(주)엘림테크놀로지</t>
  </si>
  <si>
    <t>김장석</t>
  </si>
  <si>
    <t>반도체부품 정비 수출, 수입업</t>
  </si>
  <si>
    <t>031-202-4783</t>
  </si>
  <si>
    <t>경기도 화성시 동탄첨단산업1로 51-9 619호,620호 (영천동,엠타워지식산업센터)</t>
  </si>
  <si>
    <t>(주)우림테크</t>
  </si>
  <si>
    <t>박동승</t>
  </si>
  <si>
    <t>반도체 및 부품 제조업</t>
  </si>
  <si>
    <t>031-378-2793</t>
  </si>
  <si>
    <t>경기도 수원시 영통구 덕영대로1556번길 16 A동 701호 (영통동,디지털엠파이어)</t>
  </si>
  <si>
    <t>(주)유니밴스</t>
  </si>
  <si>
    <t>지인석,김승규</t>
  </si>
  <si>
    <t>반도체 및 TFT 관련된 부품과 장비를 연구개발, 제조, 판매사업</t>
  </si>
  <si>
    <t>031-427-3601</t>
  </si>
  <si>
    <t>경기도 군포시 고산로148번길 17 A동 2602호 (당정동,군포아이티밸리)</t>
  </si>
  <si>
    <t>https://rnr.surveybox.kr/?pid=S16269h8ufyh&amp;grpid=list&amp;resid=20803&amp;fwid=S16269h8ufyhz56yr</t>
  </si>
  <si>
    <t>(주)에이치티엠</t>
  </si>
  <si>
    <t>에이치티엠</t>
  </si>
  <si>
    <t>070-7034-0929</t>
  </si>
  <si>
    <t>경기도 수원시 영통구 광교호수공원로 20 104동 2411호 (원천동,더샵광교레이크시티)</t>
  </si>
  <si>
    <t>https://rnr.surveybox.kr/?pid=S16269h8ufyh&amp;grpid=list&amp;resid=20804&amp;fwid=S16269h8ufyhz56yr</t>
  </si>
  <si>
    <t>(주)텔레칩스</t>
  </si>
  <si>
    <t>텔레칩스</t>
  </si>
  <si>
    <t>이장규</t>
  </si>
  <si>
    <t>02-3017-5720</t>
  </si>
  <si>
    <t>경기도 성남시 수정구 금토로80번길 27 (금토동,텔레칩스)</t>
  </si>
  <si>
    <t>https://rnr.surveybox.kr/?pid=S16269h8ufyh&amp;grpid=list&amp;resid=2624&amp;fwid=S16269h8ufyhz56yr</t>
  </si>
  <si>
    <t>원성역</t>
  </si>
  <si>
    <t>반도체 포장자재[IC Shipping Tray]</t>
  </si>
  <si>
    <t>031-794-2001</t>
  </si>
  <si>
    <t>경기도 하남시 하남대로622번길 33 (창우동)</t>
  </si>
  <si>
    <t>https://rnr.surveybox.kr/?pid=S16269h8ufyh&amp;grpid=list&amp;resid=20807&amp;fwid=S16269h8ufyhz56yr</t>
  </si>
  <si>
    <t>에스케이하이닉스시스템아이씨(주)</t>
  </si>
  <si>
    <t>에스케이하이닉스시스템아이씨</t>
  </si>
  <si>
    <t>반도체 소자 제조 및 판매</t>
  </si>
  <si>
    <t>043-907-5114</t>
  </si>
  <si>
    <t>따로 연결할 부서나 이메일 주소 없다심</t>
  </si>
  <si>
    <t>(주)모비프렌</t>
  </si>
  <si>
    <t>허주원</t>
  </si>
  <si>
    <t>휴대폰단말기-제조</t>
  </si>
  <si>
    <t>경상북도 구미시 인동52길 88 에이동,비동 (구평동)</t>
  </si>
  <si>
    <t>(주)코스마</t>
  </si>
  <si>
    <t>김기복,문승호</t>
  </si>
  <si>
    <t>반도체통신부품 외 제조업</t>
  </si>
  <si>
    <t>032-661-9197</t>
  </si>
  <si>
    <t>경기도 부천시 경인로60번길 14-20 (송내동)</t>
  </si>
  <si>
    <t>지브이엠(주)</t>
  </si>
  <si>
    <t>강규영,김기태</t>
  </si>
  <si>
    <t>디스플레이 외</t>
  </si>
  <si>
    <t>041-566-0334</t>
  </si>
  <si>
    <t>충청남도 천안시 서북구 직산읍 직산로 136 성공관 101호 (삼은리,충남테크노파크)</t>
  </si>
  <si>
    <t>(주)알티자동화</t>
  </si>
  <si>
    <t>자동화 설비 제작 및 유지관리 기술</t>
  </si>
  <si>
    <t>041-567-5582</t>
  </si>
  <si>
    <t>충청남도 아산시 음봉면 연암율금로295번길 2-1 (소동리)</t>
  </si>
  <si>
    <t>성경정밀(주)</t>
  </si>
  <si>
    <t>성경모</t>
  </si>
  <si>
    <t>031-458-9973</t>
  </si>
  <si>
    <t>경기도 군포시 당정로60번안길 8-1 (당정동)</t>
  </si>
  <si>
    <t>(주)범양정밀</t>
  </si>
  <si>
    <t>송준석</t>
  </si>
  <si>
    <t>자동차용 플라스틱 부품(엔진 부품, 모터 프레임 등)</t>
  </si>
  <si>
    <t>043-733-3991</t>
  </si>
  <si>
    <t>충청북도 옥천군 동이면 적하길 251 (금암리)</t>
  </si>
  <si>
    <t>배기욱</t>
  </si>
  <si>
    <t>건물종합관리 및 주택관리업</t>
  </si>
  <si>
    <t>055-265-2144</t>
  </si>
  <si>
    <t>경남 창원시 의창구 용동로 87, 501호 (사림동,호영아너스)</t>
  </si>
  <si>
    <t>문성전자(주)</t>
  </si>
  <si>
    <t>심순애</t>
  </si>
  <si>
    <t>055-298-7750</t>
  </si>
  <si>
    <t>경상남도 창원시 마산회원구 봉암공단13길 23-29 9호동 5층 (봉암동)</t>
  </si>
  <si>
    <t>(주)유진모빌텍</t>
  </si>
  <si>
    <t>조영필</t>
  </si>
  <si>
    <t>자동차관련전기. 전자부품제조업</t>
  </si>
  <si>
    <t>053-857-8711</t>
  </si>
  <si>
    <t>경상북도 칠곡군 약목면 교8길 41-6 (교리)</t>
  </si>
  <si>
    <t>(주)일진전자산업</t>
  </si>
  <si>
    <t>Cable Ass＇y 및 Wiring Harness</t>
  </si>
  <si>
    <t>054-453-1926</t>
  </si>
  <si>
    <t>경상북도 구미시 수출대로 223 (공단동)</t>
  </si>
  <si>
    <t>https://rnr.surveybox.kr/?pid=S16269h8ufyh&amp;grpid=list&amp;resid=457&amp;fwid=S16269h8ufyhz56yr</t>
  </si>
  <si>
    <t>(주)대영</t>
  </si>
  <si>
    <t>대영</t>
  </si>
  <si>
    <t>강경진</t>
  </si>
  <si>
    <t>032-890-9978</t>
  </si>
  <si>
    <t>인천광역시 중구 서해대로 168 (신흥동3가)</t>
  </si>
  <si>
    <t>(주)대동전자</t>
  </si>
  <si>
    <t>손홍배</t>
  </si>
  <si>
    <t>전자기기 부품 제조 및 판매업</t>
  </si>
  <si>
    <t>053-593-5226</t>
  </si>
  <si>
    <t>대구광역시 달서구 성서4차첨단로 85 (대천동)</t>
  </si>
  <si>
    <t>선호기업(주)</t>
  </si>
  <si>
    <t>김상훈,김용채</t>
  </si>
  <si>
    <t>062-954-0020</t>
  </si>
  <si>
    <t>광주광역시 광산구 하림길 45 (임곡동)</t>
  </si>
  <si>
    <t>(주)원광전자</t>
  </si>
  <si>
    <t>강종태</t>
  </si>
  <si>
    <t>전자부품(반도체 제조업)</t>
  </si>
  <si>
    <t>063-433-4566</t>
  </si>
  <si>
    <t>전라북도 익산시 약촌로 133 3층 (신흥동)</t>
  </si>
  <si>
    <t>(주)글로벌리드</t>
  </si>
  <si>
    <t>식품재료 포장운반업</t>
  </si>
  <si>
    <t>02-842-1373</t>
  </si>
  <si>
    <t>서울특별시 영등포구 대림로29가길 15-1 (대림동)</t>
  </si>
  <si>
    <t>(주)지우옵틱</t>
  </si>
  <si>
    <t>정보전자소재업</t>
  </si>
  <si>
    <t>043-213-3103</t>
  </si>
  <si>
    <t>충청북도 청주시 청원구 내수읍 청암로 192-8 (학평리)</t>
  </si>
  <si>
    <t>(주)테크노시스</t>
  </si>
  <si>
    <t>황운현</t>
  </si>
  <si>
    <t>정보전자소재의 제조, 가공, 검사업</t>
  </si>
  <si>
    <t>043-266-7390</t>
  </si>
  <si>
    <t>충북 청주시 청원구 오창읍 오창공원로 127 2018호 (양청리,엘파크)</t>
  </si>
  <si>
    <t>그린씨엔지(주)</t>
  </si>
  <si>
    <t>박형서</t>
  </si>
  <si>
    <t>LCD 제조업</t>
  </si>
  <si>
    <t>충남 아산시 탕정면 탕정면로 223 303호 (호산리,태화오피스텔)</t>
  </si>
  <si>
    <t>이기로지스(주)</t>
  </si>
  <si>
    <t>신이기</t>
  </si>
  <si>
    <t>041-535-4597</t>
  </si>
  <si>
    <t>충남 천안시 서북구 도원9길 32 1층 (성정동)</t>
  </si>
  <si>
    <t>(주)비에스티</t>
  </si>
  <si>
    <t>변상태</t>
  </si>
  <si>
    <t>전자부품, 반도체관련장비</t>
  </si>
  <si>
    <t>043-237-7137</t>
  </si>
  <si>
    <t>충청북도 청주시 흥덕구 1순환로 396 (신봉동)</t>
  </si>
  <si>
    <t>(주)유완전자</t>
  </si>
  <si>
    <t>최원조</t>
  </si>
  <si>
    <t>인쇄회로기판 가접, 접합가공 외</t>
  </si>
  <si>
    <t>051-201-1056</t>
  </si>
  <si>
    <t>충북 청주시 상당구 남일면 단재로 466-5 (효촌리)</t>
  </si>
  <si>
    <t>충청남도 아산시 탕정면 만전당길 30 (명암리)</t>
  </si>
  <si>
    <t>맥테크코리아(주)</t>
  </si>
  <si>
    <t>하코다히로시,오와다마사유키</t>
  </si>
  <si>
    <t>전자부품의 매입 및 판매</t>
  </si>
  <si>
    <t>070-7834-7589</t>
  </si>
  <si>
    <t>서울특별시 금천구 가산디지털1로 186 515호 (가산동,제이플라츠)</t>
  </si>
  <si>
    <t>온누리전자(주)</t>
  </si>
  <si>
    <t>최수</t>
  </si>
  <si>
    <t>02-3399-6900</t>
  </si>
  <si>
    <t>서울특별시 노원구 노원로15길 10 B동 6층 (하계동,하계테크노타운)</t>
  </si>
  <si>
    <t>(유)윈텍</t>
  </si>
  <si>
    <t>서호열</t>
  </si>
  <si>
    <t>1. 전자부품용 부품제조 및 판매업</t>
  </si>
  <si>
    <t>031-940-7414</t>
  </si>
  <si>
    <t>경기도 파주시 탄현면 평화로 711 (법흥리)</t>
  </si>
  <si>
    <t>(유)엔씨테크</t>
  </si>
  <si>
    <t>김남성</t>
  </si>
  <si>
    <t>031-945-3253</t>
  </si>
  <si>
    <t>(주)유진전자</t>
  </si>
  <si>
    <t>최용기,박동원</t>
  </si>
  <si>
    <t>031-498-4788</t>
  </si>
  <si>
    <t>경기도 안산시 단원구 범지기로141번길 39 (원시동)</t>
  </si>
  <si>
    <t>(주)여주전자</t>
  </si>
  <si>
    <t>박수명</t>
  </si>
  <si>
    <t>전자부품 제조 및 수출입업</t>
  </si>
  <si>
    <t>02-894-6121</t>
  </si>
  <si>
    <t>경기도 광명시 하안로 108 309호 310호 (소하동,에이스광명타워)</t>
  </si>
  <si>
    <t>(주)상진미크론</t>
  </si>
  <si>
    <t>정밀프레스금형 제조업, 치공구 및 전자부품 제조업</t>
  </si>
  <si>
    <t>032-814-2002</t>
  </si>
  <si>
    <t>인천 연수구 인천타워대로 323 C동 4003호 (송도동,송도센트로드)</t>
  </si>
  <si>
    <t>삼익산업(주)</t>
  </si>
  <si>
    <t>031-462-3100</t>
  </si>
  <si>
    <t>경기도 수원시 권선구 오목천로132번길 19 1층 (고색동)</t>
  </si>
  <si>
    <t>(주)찬구화학</t>
  </si>
  <si>
    <t>심기영</t>
  </si>
  <si>
    <t>031-378-8652</t>
  </si>
  <si>
    <t>경기도 화성시 동탄산단4길 9-3 (방교동)</t>
  </si>
  <si>
    <t>(주)경진전자</t>
  </si>
  <si>
    <t>조영복,김영기</t>
  </si>
  <si>
    <t>031-490-7294</t>
  </si>
  <si>
    <t>(주)탑써킷</t>
  </si>
  <si>
    <t>안홍훈</t>
  </si>
  <si>
    <t>1. 인쇄회로기판 제조업</t>
  </si>
  <si>
    <t>031-490-2992</t>
  </si>
  <si>
    <t>경기도 안산시 단원구 범지기로141번길 50 (원시동)</t>
  </si>
  <si>
    <t>(주)태산전자</t>
  </si>
  <si>
    <t>031-436-3549</t>
  </si>
  <si>
    <t>(주)유니텍</t>
  </si>
  <si>
    <t>정주한</t>
  </si>
  <si>
    <t>031-492-9533</t>
  </si>
  <si>
    <t>경기도 안산시 단원구 강촌로139번길 9 (성곡동)</t>
  </si>
  <si>
    <t>(주)금천전자</t>
  </si>
  <si>
    <t>이광중</t>
  </si>
  <si>
    <t>인쇄 회로기판 제조 및 판매업</t>
  </si>
  <si>
    <t>031-508-1555</t>
  </si>
  <si>
    <t>경기도 안산시 단원구 원시로 71 (목내동)</t>
  </si>
  <si>
    <t>(주)시몬테크</t>
  </si>
  <si>
    <t>한영희</t>
  </si>
  <si>
    <t>피씨비 제조업</t>
  </si>
  <si>
    <t>031-493-8465</t>
  </si>
  <si>
    <t>경기도 안산시 단원구 해봉로273번길 21 (신길동)</t>
  </si>
  <si>
    <t>(주)동진티아이</t>
  </si>
  <si>
    <t>동축콘넥터</t>
  </si>
  <si>
    <t>032-462-5553</t>
  </si>
  <si>
    <t>인천광역시 남동구 능허대로625번길 18-32 남동공단 (고잔동)</t>
  </si>
  <si>
    <t>(주)우성아이앤티</t>
  </si>
  <si>
    <t>전자제품 제조 및 조립업</t>
  </si>
  <si>
    <t>032-680-9704</t>
  </si>
  <si>
    <t>경기도 부천시 석천로 397 104동 214호 (삼정동,부천테크노파크)</t>
  </si>
  <si>
    <t>태승전자(주)</t>
  </si>
  <si>
    <t>032-329-7600</t>
  </si>
  <si>
    <t>인천광역시 서구 로봇랜드로249번길 62-8 (청라동)</t>
  </si>
  <si>
    <t>(주)에스엠트로닉스</t>
  </si>
  <si>
    <t>여인구</t>
  </si>
  <si>
    <t>컴퓨터 입?출력장치 및 기타 주변기기 제조업</t>
  </si>
  <si>
    <t>031-4939-9604</t>
  </si>
  <si>
    <t>경기 안산시 단원구 성곡로 199 (신길동)</t>
  </si>
  <si>
    <t>연경전자(주)</t>
  </si>
  <si>
    <t>헤드폰, 이어폰  제조업</t>
  </si>
  <si>
    <t>032-6752-2179</t>
  </si>
  <si>
    <t>경기도 부천시 부천로198번길 36 102동 701호 (춘의동,춘의테크노파크)</t>
  </si>
  <si>
    <t>서룡전자공업(주)</t>
  </si>
  <si>
    <t>허건</t>
  </si>
  <si>
    <t>필름콘덴서 전문제조업</t>
  </si>
  <si>
    <t>032-821-6321</t>
  </si>
  <si>
    <t>인천 남동구 함박뫼로402번길 28 (논현동)</t>
  </si>
  <si>
    <t>(주)유피엘시디</t>
  </si>
  <si>
    <t>정순영</t>
  </si>
  <si>
    <t>전자관 및 기타 전자부품 제조 및 임가공</t>
  </si>
  <si>
    <t>031-860-7896</t>
  </si>
  <si>
    <t>경기도 양주시 남면 휴암로392번길 315 (구암리)</t>
  </si>
  <si>
    <t>(주)뉴프로텍</t>
  </si>
  <si>
    <t>권영일</t>
  </si>
  <si>
    <t>연성인쇄회로기판용 부분품 외</t>
  </si>
  <si>
    <t>031-611-1017</t>
  </si>
  <si>
    <t>경기 안산시 단원구 별망로 578 (원시동)</t>
  </si>
  <si>
    <t>(주)해현테크</t>
  </si>
  <si>
    <t>이해돈</t>
  </si>
  <si>
    <t>031-373-3203</t>
  </si>
  <si>
    <t>경기 화성시 정남면 제기길 30 (제기리)</t>
  </si>
  <si>
    <t>(주)성민전자</t>
  </si>
  <si>
    <t>서성실</t>
  </si>
  <si>
    <t>핸드폰소물류, SENSOR COVER 외</t>
  </si>
  <si>
    <t>031-376-1935</t>
  </si>
  <si>
    <t>경기도 오산시 가장산업동로 14-27 (가장동)</t>
  </si>
  <si>
    <t>한림기업(주)</t>
  </si>
  <si>
    <t>전자부품 조립 및 도소매업</t>
  </si>
  <si>
    <t>031-221-2052</t>
  </si>
  <si>
    <t>경기도 화성시 향남읍 발안로 644-37 (길성리)</t>
  </si>
  <si>
    <t>다솔하이텍(주)</t>
  </si>
  <si>
    <t>황금순</t>
  </si>
  <si>
    <t>산업용 인쇄회로기판 제조 및 판매</t>
  </si>
  <si>
    <t>031-664-9516</t>
  </si>
  <si>
    <t>경기 평택시 진위면 삼봉로 612-8 (은산리)</t>
  </si>
  <si>
    <t>인쇄 회로판 제조업</t>
  </si>
  <si>
    <t>031-372-5103</t>
  </si>
  <si>
    <t>경기 화성시 동탄하나1길 47-8 206호 (능동,익현오피스텔)</t>
  </si>
  <si>
    <t>(주)광산</t>
  </si>
  <si>
    <t>041-543-8460</t>
  </si>
  <si>
    <t>충청남도 아산시 둔포면 윤보선로 286 (신항리)</t>
  </si>
  <si>
    <t>광일이노텍(주)</t>
  </si>
  <si>
    <t>김장재</t>
  </si>
  <si>
    <t>전자부품 제조 판매</t>
  </si>
  <si>
    <t>031-354-2151</t>
  </si>
  <si>
    <t>경기도 화성시 향남읍 동오1길 11-31 (동오리)</t>
  </si>
  <si>
    <t>(주)웨이브파워</t>
  </si>
  <si>
    <t>전자부품 및 제품 제조 판매업</t>
  </si>
  <si>
    <t>031-688-0641</t>
  </si>
  <si>
    <t>(주)매직다다</t>
  </si>
  <si>
    <t>박정열</t>
  </si>
  <si>
    <t>전자부품 조립 및 판매업</t>
  </si>
  <si>
    <t>031-451-4177</t>
  </si>
  <si>
    <t>경기 김포시 하성면 봉성로76번길 61 (하사리)</t>
  </si>
  <si>
    <t>(주)풍전</t>
  </si>
  <si>
    <t>배기풍</t>
  </si>
  <si>
    <t>HEATER CORD, SEAT HEATER, SIGNAL CABLE, POWER CORD, AUTOMOBILE HARNE</t>
  </si>
  <si>
    <t>031-443-8944</t>
  </si>
  <si>
    <t>경기도 안양시 만안구 덕천로34번길 22 (안양동)</t>
  </si>
  <si>
    <t>(주)프로웰</t>
  </si>
  <si>
    <t>반도체 Test Probe Pin</t>
  </si>
  <si>
    <t>031-849-8816</t>
  </si>
  <si>
    <t>경기도 안산시 단원구 진흥로 14 1층, 4층 (성곡동)</t>
  </si>
  <si>
    <t>대원전자(주)</t>
  </si>
  <si>
    <t>김굉일</t>
  </si>
  <si>
    <t>032-547-7071</t>
  </si>
  <si>
    <t>인천광역시 계양구 아나지로97번길 23 (효성동)</t>
  </si>
  <si>
    <t>(주)에이에스에이텍</t>
  </si>
  <si>
    <t>김영윤</t>
  </si>
  <si>
    <t>전자,제품,부품제조, 도.소매, 수출입업</t>
  </si>
  <si>
    <t>070-5038-5130</t>
  </si>
  <si>
    <t>경기도 광주시 오포읍 봉골길81번길 37 (문형리)</t>
  </si>
  <si>
    <t>(주)에스지이엠디</t>
  </si>
  <si>
    <t>김재숙,남건우</t>
  </si>
  <si>
    <t>전기,전자부품 제조 및 조립업</t>
  </si>
  <si>
    <t>043-276-8331</t>
  </si>
  <si>
    <t>충청북도 청주시 흥덕구 송절로 75-18 (송절동)</t>
  </si>
  <si>
    <t>(주)동성테크</t>
  </si>
  <si>
    <t>김기봉</t>
  </si>
  <si>
    <t>Sheet류 외 전자기기부품</t>
  </si>
  <si>
    <t>031-376-8828</t>
  </si>
  <si>
    <t>경기도 화성시 동탄산단4길 9-4 (방교동)</t>
  </si>
  <si>
    <t>임용진</t>
  </si>
  <si>
    <t>https://rnr.surveybox.kr/?pid=S16269h8ufyh&amp;grpid=list&amp;resid=20889&amp;fwid=S16269h8ufyhz56yr</t>
  </si>
  <si>
    <t>(주)온셀텍</t>
  </si>
  <si>
    <t>온셀텍</t>
  </si>
  <si>
    <t>박윤민</t>
  </si>
  <si>
    <t>LCD 가공 및 제조업</t>
  </si>
  <si>
    <t>031-678-8290</t>
  </si>
  <si>
    <t>충남 천안시 서북구 3공단6로 86-9 (차암동)</t>
  </si>
  <si>
    <t>작년에 어느 부서, 누구와 통화했냐고 이멜 안알려줌</t>
  </si>
  <si>
    <t>(주)비오테크</t>
  </si>
  <si>
    <t>석광기</t>
  </si>
  <si>
    <t>054-460-7878</t>
  </si>
  <si>
    <t>경상북도 구미시 3공단1로 302-7 지원동 601호 (임수동,구미공구상가)</t>
  </si>
  <si>
    <t>(주)동성매니지먼트</t>
  </si>
  <si>
    <t>박동훈</t>
  </si>
  <si>
    <t>전자, 전기 부품제조업</t>
  </si>
  <si>
    <t>041-623-5750</t>
  </si>
  <si>
    <t>충남 아산시 무궁화로 46-1 (초사동)</t>
  </si>
  <si>
    <t>정재곤</t>
  </si>
  <si>
    <t>전자부품 조립업</t>
  </si>
  <si>
    <t>055-339-0282</t>
  </si>
  <si>
    <t>경상남도 김해시 삼안로24번길 15-14 (지내동)</t>
  </si>
  <si>
    <t>(주)하이엘</t>
  </si>
  <si>
    <t>정웅기</t>
  </si>
  <si>
    <t>PTC THERMISTOR, VARISTOR</t>
  </si>
  <si>
    <t>063-243-8157</t>
  </si>
  <si>
    <t>전북 완주군 소양면 원암로 54-13 (해월리)</t>
  </si>
  <si>
    <t>(주)진유사</t>
  </si>
  <si>
    <t>천형기</t>
  </si>
  <si>
    <t>금형전자부품</t>
  </si>
  <si>
    <t>055-337-7138</t>
  </si>
  <si>
    <t>경상남도 김해시 한림면 김해대로1402번길 42 (신천리)</t>
  </si>
  <si>
    <t>(주)디아이테크</t>
  </si>
  <si>
    <t>조병열</t>
  </si>
  <si>
    <t>031-480-7388</t>
  </si>
  <si>
    <t>충청북도 충주시 대소원면 메가폴리스3로 129 (영평리)</t>
  </si>
  <si>
    <t>(주)에이스원</t>
  </si>
  <si>
    <t>김보현</t>
  </si>
  <si>
    <t>Control Box</t>
  </si>
  <si>
    <t>062-962-5380</t>
  </si>
  <si>
    <t>광주광역시 광산구 하남산단6번로 32 (오선동)</t>
  </si>
  <si>
    <t>와우코리아(주)</t>
  </si>
  <si>
    <t>백학선</t>
  </si>
  <si>
    <t>Ass＇y Case PCB Panel 외</t>
  </si>
  <si>
    <t>062-953-5267</t>
  </si>
  <si>
    <t>광주광역시 북구 양일로18번길 11 (연제동)</t>
  </si>
  <si>
    <t>https://rnr.surveybox.kr/?pid=S16269h8ufyh&amp;grpid=list&amp;resid=20918&amp;fwid=S16269h8ufyhz56yr</t>
  </si>
  <si>
    <t>(주)파트론</t>
  </si>
  <si>
    <t>파트론</t>
  </si>
  <si>
    <t>김종구,김원근</t>
  </si>
  <si>
    <t>카메라모듈, 센서모듈, 안테나 외</t>
  </si>
  <si>
    <t>031-201-7700</t>
  </si>
  <si>
    <t>경기 화성시 삼성1로2길 22 (석우동)</t>
  </si>
  <si>
    <t>어느 부서와 통화했는지 물으며 의심함</t>
  </si>
  <si>
    <t>(주)엘포스텍</t>
  </si>
  <si>
    <t>양상진</t>
  </si>
  <si>
    <t>자동차 및 통신용 Wiring Harness</t>
  </si>
  <si>
    <t>031-366-5677</t>
  </si>
  <si>
    <t>경기도 안산시 상록구 충정공길 44 (사사동)</t>
  </si>
  <si>
    <t>(주)상영이엔지</t>
  </si>
  <si>
    <t>이상영</t>
  </si>
  <si>
    <t>전자, 전기부품 제조업</t>
  </si>
  <si>
    <t>041-535-5760</t>
  </si>
  <si>
    <t>충청남도 아산시 탕정면 선문로 373-1 (호산리)</t>
  </si>
  <si>
    <t>(주)피티앤케이</t>
  </si>
  <si>
    <t>Probe Needle</t>
  </si>
  <si>
    <t>031-453-4997</t>
  </si>
  <si>
    <t>경기도 안양시 동안구 전파로104번길 23 3층,4층 (호계동,동우빌딩)</t>
  </si>
  <si>
    <t>(주)다원전자</t>
  </si>
  <si>
    <t>이재명</t>
  </si>
  <si>
    <t>FPCB 회로기판</t>
  </si>
  <si>
    <t>031-364-1902</t>
  </si>
  <si>
    <t>경기 시흥시 엠티브이24로56번길 14 (정왕동)</t>
  </si>
  <si>
    <t>(주)케이텍</t>
  </si>
  <si>
    <t>고병대</t>
  </si>
  <si>
    <t>자동제어장치 제작업</t>
  </si>
  <si>
    <t>054-281-0100</t>
  </si>
  <si>
    <t>경상북도 포항시 남구 뱃머리길 16 (상도동)</t>
  </si>
  <si>
    <t>에버린트(주)</t>
  </si>
  <si>
    <t>채광석,노현철</t>
  </si>
  <si>
    <t>프린터 메카니즘 제조업</t>
  </si>
  <si>
    <t>070-8230-4200</t>
  </si>
  <si>
    <t>충북 충주시 충주산단1로 129 (용탄동)</t>
  </si>
  <si>
    <t>(주)도심엔지니어링종합건축사사무소</t>
  </si>
  <si>
    <t>김왕선</t>
  </si>
  <si>
    <t>031-423-4889</t>
  </si>
  <si>
    <t>경기 안양시 동안구 평촌대로212번길 55 4층 (관양동,대고빌딩)</t>
  </si>
  <si>
    <t>(주)지2터치</t>
  </si>
  <si>
    <t>표주찬,김준목</t>
  </si>
  <si>
    <t>Touch IC</t>
  </si>
  <si>
    <t>031-696-2200</t>
  </si>
  <si>
    <t>경기도 성남시 분당구 판교로255번길 35 B동 203호 (삼평동,판교실리콘파크)</t>
  </si>
  <si>
    <t>(주)미래디피</t>
  </si>
  <si>
    <t>송영봉</t>
  </si>
  <si>
    <t>터치스크린 패널</t>
  </si>
  <si>
    <t>031-778-3700</t>
  </si>
  <si>
    <t>경기 성남시 중원구 순환로214번길 11 (상대원동)</t>
  </si>
  <si>
    <t>도시바삼성스토리지테크놀러지코리아(주)</t>
  </si>
  <si>
    <t>광디스크 드라이브,그 응용제품 및 주요관련 부품의 연구,개발,제조</t>
  </si>
  <si>
    <t>031-8006-6004</t>
  </si>
  <si>
    <t>경기도 수원시 영통구 신원로 88, 102동 14층 (신동,디지털엠파이어2)</t>
  </si>
  <si>
    <t>https://rnr.surveybox.kr/?pid=S16269h8ufyh&amp;grpid=list&amp;resid=8693&amp;fwid=S16269h8ufyhz56yr</t>
  </si>
  <si>
    <t>(주)대명건설</t>
  </si>
  <si>
    <t>대명건설</t>
  </si>
  <si>
    <t>서경선</t>
  </si>
  <si>
    <t>토목 건축공사업</t>
  </si>
  <si>
    <t>02-2222-3976</t>
  </si>
  <si>
    <t>강원도 홍천군 남면 양덕원로 89 1층 (양덕원리)</t>
  </si>
  <si>
    <t>(주)스마일서브</t>
  </si>
  <si>
    <t>서버 생산 판매업</t>
  </si>
  <si>
    <t>02-1688-4889</t>
  </si>
  <si>
    <t>경기도 성남시 분당구 대왕판교로644번길 86 3층 (삼평동,케이티이동판교빌딩)</t>
  </si>
  <si>
    <t>(주)한국스테노</t>
  </si>
  <si>
    <t>손석연</t>
  </si>
  <si>
    <t>컴퓨터 속기 시스템 외  제조 서비스</t>
  </si>
  <si>
    <t>02-839-0322</t>
  </si>
  <si>
    <t>서울 구로구 디지털로31길 38-9 (구로동,에이스테크노타워)</t>
  </si>
  <si>
    <t>https://rnr.surveybox.kr/?pid=S16269h8ufyh&amp;grpid=list&amp;resid=20947&amp;fwid=S16269h8ufyhz56yr</t>
  </si>
  <si>
    <t>알에프에이치아이씨(주)</t>
  </si>
  <si>
    <t>알에프에이치아이씨</t>
  </si>
  <si>
    <t>조덕수</t>
  </si>
  <si>
    <t>통신기기 및 방송장비</t>
  </si>
  <si>
    <t>031-8069-3000</t>
  </si>
  <si>
    <t>경기도 안양시 동안구 부림로170번길 41-14 (관양동)</t>
  </si>
  <si>
    <t>통신기기및방송장비제조업</t>
  </si>
  <si>
    <t>055-2850-1413</t>
  </si>
  <si>
    <t>경남 창원시 성산구 정동로62번길 74-29</t>
  </si>
  <si>
    <t>(주)태한</t>
  </si>
  <si>
    <t>구병태</t>
  </si>
  <si>
    <t>휴대용전화기 반제품 제조</t>
  </si>
  <si>
    <t>055-297-7447</t>
  </si>
  <si>
    <t>경상남도 창원시 성산구 마디미로31번길 3 (상남동)</t>
  </si>
  <si>
    <t>(주)엠알씨</t>
  </si>
  <si>
    <t>황승연</t>
  </si>
  <si>
    <t>전신전화 설비 공사업</t>
  </si>
  <si>
    <t>051-400-2610</t>
  </si>
  <si>
    <t>부산광역시 영도구 남항서로 6-19 (남항동3가)</t>
  </si>
  <si>
    <t>(주)경원전자</t>
  </si>
  <si>
    <t>배진오</t>
  </si>
  <si>
    <t>054-471-3336</t>
  </si>
  <si>
    <t>경상북도 칠곡군 가산면 경북대로 1511-1 (천평리)</t>
  </si>
  <si>
    <t>(주)오일전자통신</t>
  </si>
  <si>
    <t>홍순기</t>
  </si>
  <si>
    <t>전자부품  제조</t>
  </si>
  <si>
    <t>054-482-5788</t>
  </si>
  <si>
    <t>경상북도 구미시 고아읍 포아로 980-14 (파산리)</t>
  </si>
  <si>
    <t>포미(주)</t>
  </si>
  <si>
    <t>허상휴</t>
  </si>
  <si>
    <t>광점퍼코드 광감쇠기</t>
  </si>
  <si>
    <t>062-971-2237</t>
  </si>
  <si>
    <t>광주광역시 북구 첨단연신로288번길 30 (연제동)</t>
  </si>
  <si>
    <t>알폰스테크(주)</t>
  </si>
  <si>
    <t>무선 통신장비</t>
  </si>
  <si>
    <t>031-730-3600</t>
  </si>
  <si>
    <t>경기 성남시 중원구 사기막골로 52 605호 (상대원동,선텍시티2차아파트형공장)</t>
  </si>
  <si>
    <t>(주)세기에이치이</t>
  </si>
  <si>
    <t>전자기기부품 제조 및 도산매업</t>
  </si>
  <si>
    <t>02-3446-3003</t>
  </si>
  <si>
    <t>서울특별시 중구 소파로 127 2층 (남산동2가,세기빌딩)</t>
  </si>
  <si>
    <t>키퍼테크놀로지(주)</t>
  </si>
  <si>
    <t>031-312-5888</t>
  </si>
  <si>
    <t>경기 시흥시 시흥대로 1115 5층 (신천동,산호테크노빌)</t>
  </si>
  <si>
    <t>성진씨앤티(주)</t>
  </si>
  <si>
    <t>한성운</t>
  </si>
  <si>
    <t>커넥터, 통신장비</t>
  </si>
  <si>
    <t>031-310-1700</t>
  </si>
  <si>
    <t>경기도 시흥시 은계중앙로306번길 58-1 (대야동)</t>
  </si>
  <si>
    <t>(주)에이스컴텍</t>
  </si>
  <si>
    <t>김인애</t>
  </si>
  <si>
    <t>전기통신공사업</t>
  </si>
  <si>
    <t>032-610-3720</t>
  </si>
  <si>
    <t>인천광역시 연수구 송도국제대로 157 2019호 (송도동,오네스타)</t>
  </si>
  <si>
    <t>(주)젠믹스텍</t>
  </si>
  <si>
    <t>승성표</t>
  </si>
  <si>
    <t>IF/RF 송수신 모듈 등</t>
  </si>
  <si>
    <t>031-713-6105</t>
  </si>
  <si>
    <t>경기 성남시 중원구 둔촌대로388번길 24, 1005호 (상대원동,성남우림라이온스밸리3차)</t>
  </si>
  <si>
    <t>스피맥스(주)</t>
  </si>
  <si>
    <t>컴퓨터 및 소프트웨어 개발, 제조, 판매업</t>
  </si>
  <si>
    <t>031-731-7327</t>
  </si>
  <si>
    <t>경기도 광주시 절골길 113 (장지동)</t>
  </si>
  <si>
    <t>씨아이즈(주)</t>
  </si>
  <si>
    <t>최해용</t>
  </si>
  <si>
    <t>영상장비(전원중첩영상전송장비, UTP영상전송장치 외), 정보통신공사</t>
  </si>
  <si>
    <t>031-730-5800</t>
  </si>
  <si>
    <t>경기도 성남시 중원구 둔촌대로 555 5층 505호 506호 (상대원동,선일테크노피아)</t>
  </si>
  <si>
    <t>(주)닛시</t>
  </si>
  <si>
    <t>박선우</t>
  </si>
  <si>
    <t>경기도 화성시 동탄대로25길 21 (영천동)</t>
  </si>
  <si>
    <t>(주)클립컴</t>
  </si>
  <si>
    <t>손종서</t>
  </si>
  <si>
    <t>소프트웨어 개발, 유통 및 유지보수업</t>
  </si>
  <si>
    <t>02-541-9081</t>
  </si>
  <si>
    <t>서울특별시 강남구 선릉로 704 12층 1254-5호 (청담동,청담벤처프라자)</t>
  </si>
  <si>
    <t>영화산업전기(주)</t>
  </si>
  <si>
    <t>공호영</t>
  </si>
  <si>
    <t>전자코일,변성기및기타전자유도자제조업</t>
  </si>
  <si>
    <t>032-671-7184</t>
  </si>
  <si>
    <t>경기도 부천시 신흥로438번길 43 (내동)</t>
  </si>
  <si>
    <t>(주)아원</t>
  </si>
  <si>
    <t>군시험 장비, 군용전자장비, 전자식 안정기, SMPS 등</t>
  </si>
  <si>
    <t>054-467-1300</t>
  </si>
  <si>
    <t>경상북도 구미시 산호대로 131 (공단동)</t>
  </si>
  <si>
    <t>(주)수인산업</t>
  </si>
  <si>
    <t>박연의</t>
  </si>
  <si>
    <t>062-956-4011</t>
  </si>
  <si>
    <t>광주광역시 광산구 진곡산단5번로 17-19 (진곡동)</t>
  </si>
  <si>
    <t>(주)큐셀네트웍스</t>
  </si>
  <si>
    <t>유,무선 통신시스템 개발 및 제조업</t>
  </si>
  <si>
    <t>031-788-1641</t>
  </si>
  <si>
    <t>경기 성남시 분당구 서현로 190 (서현동,이노와이어리스빌딩)</t>
  </si>
  <si>
    <t>(주)비트센싱</t>
  </si>
  <si>
    <t>이재은,이성진</t>
  </si>
  <si>
    <t>레이더 센서</t>
  </si>
  <si>
    <t>070-7114-1010</t>
  </si>
  <si>
    <t>경기도 성남시 수정구 고등로 3 A동 301호 (고등동,현대지식산업센터)</t>
  </si>
  <si>
    <t>광통신업</t>
  </si>
  <si>
    <t>031-318-9350</t>
  </si>
  <si>
    <t>경기 안산시 단원구 엠티브이20로12번길 40 (성곡동)</t>
  </si>
  <si>
    <t>(주)창명</t>
  </si>
  <si>
    <t>한기훈</t>
  </si>
  <si>
    <t>텔레비전 제조업</t>
  </si>
  <si>
    <t>054-4646-4468</t>
  </si>
  <si>
    <t>경상북도 구미시 1공단로 212 512호 (공단동,한라시그마밸리)</t>
  </si>
  <si>
    <t>엠아이테크(주)</t>
  </si>
  <si>
    <t>043-710-1162</t>
  </si>
  <si>
    <t>(주)엘프프로페셔널</t>
  </si>
  <si>
    <t>유영재</t>
  </si>
  <si>
    <t>02-3662-3667</t>
  </si>
  <si>
    <t>서울특별시 강서구 허준로 217 104호 (가양동,가양테크노타운)</t>
  </si>
  <si>
    <t>(주)아이엠피</t>
  </si>
  <si>
    <t>정혜영</t>
  </si>
  <si>
    <t>전자응용기계 기구류 제조업</t>
  </si>
  <si>
    <t>02-3494-2333</t>
  </si>
  <si>
    <t>경기도 양주시 광적면 백은로 263 (가납리)</t>
  </si>
  <si>
    <t>선광상사(주)</t>
  </si>
  <si>
    <t>02-683-9672</t>
  </si>
  <si>
    <t>서울 영등포구 은행로 17</t>
  </si>
  <si>
    <t>(주)비에스이</t>
  </si>
  <si>
    <t>박수근,서호수</t>
  </si>
  <si>
    <t>휴대폰용 음향기기(마이크, 스피커, 리시버 등)</t>
  </si>
  <si>
    <t>032-500-1700</t>
  </si>
  <si>
    <t>인천광역시 남동구 남동서로 193 (고잔동)</t>
  </si>
  <si>
    <t>명품기업(주)</t>
  </si>
  <si>
    <t>정광식</t>
  </si>
  <si>
    <t>052-249-2578</t>
  </si>
  <si>
    <t>울산 중구 남외1길 20 105동 203호 (남외동,삼환나우빌2단지)</t>
  </si>
  <si>
    <t>(주)에스엔텍</t>
  </si>
  <si>
    <t>김선남</t>
  </si>
  <si>
    <t>풍력발전용 부품의 제조 및 판매업</t>
  </si>
  <si>
    <t>054-272-7488</t>
  </si>
  <si>
    <t>(주)젬스메디컬</t>
  </si>
  <si>
    <t>이자성,윤진일</t>
  </si>
  <si>
    <t>의류기기(치료 및 진단장비) 제조 및 판매</t>
  </si>
  <si>
    <t>031-746-2211</t>
  </si>
  <si>
    <t>경기 성남시 중원구 둔촌대로541번길 29, 2층 동방렌탈 (상대원동)</t>
  </si>
  <si>
    <t>(유)팔케피탈파트너스</t>
  </si>
  <si>
    <t>서재일</t>
  </si>
  <si>
    <t>의약품 등 인허가, 품질검사, 임상실험, 제조용역위탁업</t>
  </si>
  <si>
    <t>02-784-9961</t>
  </si>
  <si>
    <t>서울특별시 송파구 올림픽로 300 제월드타워동 제5206호 (신천동,롯데월드타워앤드롯데월드몰)</t>
  </si>
  <si>
    <t>메스코(주)</t>
  </si>
  <si>
    <t>한영익</t>
  </si>
  <si>
    <t>통신기자재 및 항해장비 제조</t>
  </si>
  <si>
    <t>051-412-0642</t>
  </si>
  <si>
    <t>부산광역시 영도구 와치로 72 (청학동)</t>
  </si>
  <si>
    <t>(주)이노</t>
  </si>
  <si>
    <t>진정욱</t>
  </si>
  <si>
    <t>안경테 제조업</t>
  </si>
  <si>
    <t>053-242-6588</t>
  </si>
  <si>
    <t>대구광역시 북구 노원로 61-7 (노원동3가)</t>
  </si>
  <si>
    <t>(주)녹십자메디스</t>
  </si>
  <si>
    <t>혈당측정기용 코드칩 제작 및 납품</t>
  </si>
  <si>
    <t>041-551-0600</t>
  </si>
  <si>
    <t>충남 천안시 서북구 성거읍 정자1길 16 (정촌리)</t>
  </si>
  <si>
    <t>(주)지성이엔지</t>
  </si>
  <si>
    <t>생산 자동화설비 및 산업자동제어장비 제조업</t>
  </si>
  <si>
    <t>041-546-6859</t>
  </si>
  <si>
    <t>충청남도 아산시 탕정면 탕정면로 218 2층 (호산리)</t>
  </si>
  <si>
    <t>한독옵텍(주)</t>
  </si>
  <si>
    <t>윤중구</t>
  </si>
  <si>
    <t>안경렌즈제조 및 판매업</t>
  </si>
  <si>
    <t>041-853-3300</t>
  </si>
  <si>
    <t>충청북도 충주시 가금면 감노로 2315 (용전리)</t>
  </si>
  <si>
    <t>(주)굿플</t>
  </si>
  <si>
    <t>정치성</t>
  </si>
  <si>
    <t>의료기기의 제조 및 서비스</t>
  </si>
  <si>
    <t>033-1644-5866</t>
  </si>
  <si>
    <t>강원도 원주시 문막읍 동화공단로 107 (동화리)</t>
  </si>
  <si>
    <t>폼팩터코리아(유)</t>
  </si>
  <si>
    <t>스하이스아헐,신향식</t>
  </si>
  <si>
    <t>경영 상담업</t>
  </si>
  <si>
    <t>031-711-8920</t>
  </si>
  <si>
    <t>경기 성남시 분당구 성남대로 349 8층 (정자동,시그마타워)</t>
  </si>
  <si>
    <t>우삼의료기(주)</t>
  </si>
  <si>
    <t>허승욱</t>
  </si>
  <si>
    <t>02-743-0781</t>
  </si>
  <si>
    <t>경기도 파주시 월롱면 통일로642번길 89-25 (영태리)</t>
  </si>
  <si>
    <t>(주)세영엔디씨</t>
  </si>
  <si>
    <t>조현제</t>
  </si>
  <si>
    <t>의료기기 및 방사선계측기 무역및 제조 판매업</t>
  </si>
  <si>
    <t>02-368-2020</t>
  </si>
  <si>
    <t>서울특별시 강남구 자곡로7길 8-4 (자곡동)</t>
  </si>
  <si>
    <t>계량기 계측기 제조업</t>
  </si>
  <si>
    <t>032-820-2400</t>
  </si>
  <si>
    <t>인천광역시 연수구 벤처로12번길 34 2층 (송도동)</t>
  </si>
  <si>
    <t>(주)오성엠앤디</t>
  </si>
  <si>
    <t>최인준</t>
  </si>
  <si>
    <t>031-987-5395</t>
  </si>
  <si>
    <t>경기도 김포시 양촌읍 황금로109번길 57 (학운리)</t>
  </si>
  <si>
    <t>(주)에스아이티테크</t>
  </si>
  <si>
    <t>정석영</t>
  </si>
  <si>
    <t>반도체 자동제어 밸브센서 유지보수 외</t>
  </si>
  <si>
    <t>070-5030-2799</t>
  </si>
  <si>
    <t>경기도 화성시 효행로 1370 2층 (반월동,덕산빌딩)</t>
  </si>
  <si>
    <t>오스템올소(주)</t>
  </si>
  <si>
    <t>김병일</t>
  </si>
  <si>
    <t>의료기기, 의료용품, 전자부품</t>
  </si>
  <si>
    <t>031-477-9902</t>
  </si>
  <si>
    <t>경기 의왕시 오전공업길 13 제에이동 1203호, 1204호 (오전동)</t>
  </si>
  <si>
    <t>(주)에스비</t>
  </si>
  <si>
    <t>031-847-5071</t>
  </si>
  <si>
    <t>경기도 양주시 백석읍 월암로 196 (연곡리)</t>
  </si>
  <si>
    <t>(주)유남옵틱스</t>
  </si>
  <si>
    <t>디스플레이용 광학부품</t>
  </si>
  <si>
    <t>031-632-2271</t>
  </si>
  <si>
    <t>경기도 부천시 부천로419번길 1 (내동)</t>
  </si>
  <si>
    <t>(주)아시아정밀</t>
  </si>
  <si>
    <t>정성근</t>
  </si>
  <si>
    <t>031-677-0704</t>
  </si>
  <si>
    <t>경기도 안산시 단원구 범지기로 85 B동 401호 (원시동,유진테크노벨리)</t>
  </si>
  <si>
    <t>(주)세정테크</t>
  </si>
  <si>
    <t>박주열</t>
  </si>
  <si>
    <t>033-744-2038</t>
  </si>
  <si>
    <t>강원도 원주시 문막읍 동화공단로 52 (동화리)</t>
  </si>
  <si>
    <t>(주)수앤수메드</t>
  </si>
  <si>
    <t>031-472-3172</t>
  </si>
  <si>
    <t>경기도 군포시 봉성로 67 (당정동,나염동)</t>
  </si>
  <si>
    <t>(주)대영씨앤티</t>
  </si>
  <si>
    <t>남기동</t>
  </si>
  <si>
    <t>시험기 제조판매업</t>
  </si>
  <si>
    <t>031-458-1425</t>
  </si>
  <si>
    <t>경기도 군포시 공단로140번안길 10-10 (당정동)</t>
  </si>
  <si>
    <t>비피솔루션(주)</t>
  </si>
  <si>
    <t>고선웅</t>
  </si>
  <si>
    <t>전자제품 통신기기 제작업</t>
  </si>
  <si>
    <t>031-416-5331</t>
  </si>
  <si>
    <t>경기도 안산시 상록구 광덕1로 355, 209호 (이동,데코스포텔)</t>
  </si>
  <si>
    <t>에이치와이비(주)</t>
  </si>
  <si>
    <t>허영백,허창현</t>
  </si>
  <si>
    <t>각종시계 및 부분품의 제조 수출입판매</t>
  </si>
  <si>
    <t>032-524-3558</t>
  </si>
  <si>
    <t>서울특별시 영등포구 여의대로6길 17 C동 702호 (여의도동,공작아파트)</t>
  </si>
  <si>
    <t>(주)맥사이언스</t>
  </si>
  <si>
    <t>윤철오</t>
  </si>
  <si>
    <t>산업용 계측장비 등</t>
  </si>
  <si>
    <t>031-303-5799</t>
  </si>
  <si>
    <t>경기 수원시 영통구 덕영대로1556번길 16 B동 1102호 (영통동,디지털엠파이어빌딩)</t>
  </si>
  <si>
    <t>성원메디칼(주)</t>
  </si>
  <si>
    <t>043-232-6424</t>
  </si>
  <si>
    <t>충북 청주시 흥덕구 강내면 태성탑연로 199 (황탄리)</t>
  </si>
  <si>
    <t>(주)동양종합물류시스템</t>
  </si>
  <si>
    <t>반도체 화학약품제조, 포장업(광섬유, 광학요소 제조, 화학 제조)</t>
  </si>
  <si>
    <t>063-831-8100</t>
  </si>
  <si>
    <t>전라북도 익산시 서동로46길 33 (석암동)</t>
  </si>
  <si>
    <t>원치과기공(주)</t>
  </si>
  <si>
    <t>이도찬</t>
  </si>
  <si>
    <t>치과보철물 외</t>
  </si>
  <si>
    <t>051-852-2926</t>
  </si>
  <si>
    <t>부산광역시 연제구 거제대로214번길 33 3층 (거제동)</t>
  </si>
  <si>
    <t>(주)유앤알컴퍼니</t>
  </si>
  <si>
    <t>박용호</t>
  </si>
  <si>
    <t>02-547-2283</t>
  </si>
  <si>
    <t>서울 구로구 디지털로29길 38 1203호,1205호 (구로동,에이스테크노타워3차)</t>
  </si>
  <si>
    <t>(주)광성계측기</t>
  </si>
  <si>
    <t>임진규</t>
  </si>
  <si>
    <t>계측기 제작업체</t>
  </si>
  <si>
    <t>051-723-3000</t>
  </si>
  <si>
    <t>부산광역시 기장군 장안읍 장안산단8로 126 (반룡리)</t>
  </si>
  <si>
    <t>(주)디디에스</t>
  </si>
  <si>
    <t>금속절삭가공기계</t>
  </si>
  <si>
    <t>02-6121-4543</t>
  </si>
  <si>
    <t>서울특별시 금천구 가산디지털1로 2 908동 911호 (가산동,우림라이온스밸리2차)</t>
  </si>
  <si>
    <t>엔비스아나(주)</t>
  </si>
  <si>
    <t>전자장치연구개발</t>
  </si>
  <si>
    <t>070-4202-0757</t>
  </si>
  <si>
    <t>경기 용인시 기흥구 흥덕중앙로 120 2801호 (영덕동,U-TOWER)</t>
  </si>
  <si>
    <t>라인치과기공(주)</t>
  </si>
  <si>
    <t>진순환</t>
  </si>
  <si>
    <t>치과보철물, 장치물 제작 및 수리</t>
  </si>
  <si>
    <t>02-846-5297</t>
  </si>
  <si>
    <t>서울특별시 영등포구 가마산로 329 . 401,402호 (대림동)</t>
  </si>
  <si>
    <t>https://rnr.surveybox.kr/?pid=S16269h8ufyh&amp;grpid=list&amp;resid=21064&amp;fwid=S16269h8ufyhz56yr</t>
  </si>
  <si>
    <t>미래나노텍(주)</t>
  </si>
  <si>
    <t>미래나노텍</t>
  </si>
  <si>
    <t>LCD TV용 광학필름 등</t>
  </si>
  <si>
    <t>043-710-1100</t>
  </si>
  <si>
    <t>누구와 통화했는지 물으며 이멜 안알려줌</t>
  </si>
  <si>
    <t>대윤계기산업(주)</t>
  </si>
  <si>
    <t>서인호,서윤성</t>
  </si>
  <si>
    <t>수질측정기, 염분측정기, 에어미터, 단위수량측정기 등</t>
  </si>
  <si>
    <t>02-858-6870</t>
  </si>
  <si>
    <t>서울특별시 구로구 디지털로31길 19 2층 207호 (구로동,구로2차에이스테크노타워)</t>
  </si>
  <si>
    <t>비엘테크(주)</t>
  </si>
  <si>
    <t>배진우</t>
  </si>
  <si>
    <t>정형외과용 부목(Splint,Cast)</t>
  </si>
  <si>
    <t>033-264-2686</t>
  </si>
  <si>
    <t>강원도 춘천시 퇴계농공로 84 (퇴계동)</t>
  </si>
  <si>
    <t>(주)대화연료펌프</t>
  </si>
  <si>
    <t>유명석</t>
  </si>
  <si>
    <t>수송기계기구 부품(연료펌프) 제조 및 판매업</t>
  </si>
  <si>
    <t>032-8510-0116</t>
  </si>
  <si>
    <t>인천광역시 연수구 갯벌로 102 (송도동)</t>
  </si>
  <si>
    <t>(주)아미글로벌</t>
  </si>
  <si>
    <t>유실근</t>
  </si>
  <si>
    <t>의료기기 제조.판매 및 수출입업</t>
  </si>
  <si>
    <t>051-293-6472</t>
  </si>
  <si>
    <t>부산광역시 사하구 장림번영로104번길 22 (장림동)</t>
  </si>
  <si>
    <t>(주)휴레브</t>
  </si>
  <si>
    <t>유기홍</t>
  </si>
  <si>
    <t>의료용 전극장치 등</t>
  </si>
  <si>
    <t>010-3453-8964</t>
  </si>
  <si>
    <t>강원 원주시 문막읍 동화공단로 107-3 (동화리)</t>
  </si>
  <si>
    <t>(주)큐시스</t>
  </si>
  <si>
    <t>홍진후</t>
  </si>
  <si>
    <t>광경화형 광섬유 코팅제 생산 및 판매업</t>
  </si>
  <si>
    <t>062-971-5300</t>
  </si>
  <si>
    <t>광주광역시 북구 첨단벤처소로 16-3 (월출동)</t>
  </si>
  <si>
    <t>(주)대평전자</t>
  </si>
  <si>
    <t>안태현,이광수</t>
  </si>
  <si>
    <t>전기, 전자 부품 및 제품 제조</t>
  </si>
  <si>
    <t>031-338-7051</t>
  </si>
  <si>
    <t>경기도 용인시 처인구 양지면 중부대로 2446-1 (제일리)</t>
  </si>
  <si>
    <t>(주)신성사</t>
  </si>
  <si>
    <t>박준승,박문주</t>
  </si>
  <si>
    <t>055-342-4701</t>
  </si>
  <si>
    <t>경상남도 김해시 진영읍 서부로 210 (죽곡리)</t>
  </si>
  <si>
    <t>(주)에스엠텍</t>
  </si>
  <si>
    <t>김호영</t>
  </si>
  <si>
    <t>053-627-3400</t>
  </si>
  <si>
    <t>경상북도 경산시 진량읍 다문로 240 (문천리)</t>
  </si>
  <si>
    <t>제이에스일렉트릭(주)</t>
  </si>
  <si>
    <t>박호준,이병석</t>
  </si>
  <si>
    <t>소형직류전동기</t>
  </si>
  <si>
    <t>054-461-5831-5</t>
  </si>
  <si>
    <t>경기도 군포시 엘에스로 13 1308호 (당정동,신일아이티유토지식산업센터)</t>
  </si>
  <si>
    <t>(주)동방테크</t>
  </si>
  <si>
    <t>전자기기, 통신기기 제작 및 판매업</t>
  </si>
  <si>
    <t>053-354-2088</t>
  </si>
  <si>
    <t>대구광역시 북구 노원로40길 30 (침산동)</t>
  </si>
  <si>
    <t>(주)두원전장</t>
  </si>
  <si>
    <t>박상원,박상근</t>
  </si>
  <si>
    <t>053-857-0170</t>
  </si>
  <si>
    <t>https://rnr.surveybox.kr/?pid=S16269h8ufyh&amp;grpid=list&amp;resid=4042&amp;fwid=S16269h8ufyhz56yr</t>
  </si>
  <si>
    <t>(주)네패스라웨</t>
  </si>
  <si>
    <t>네패스라웨</t>
  </si>
  <si>
    <t>반도체 및 전자부품의 제조 및 임가공업</t>
  </si>
  <si>
    <t>010-9074-2276</t>
  </si>
  <si>
    <t>충청북도 괴산군 청안면 네패스로 30 (조천리)</t>
  </si>
  <si>
    <t>한양시스템(주)</t>
  </si>
  <si>
    <t>반도체제조용 Gas 공급장치</t>
  </si>
  <si>
    <t>031-434-7300</t>
  </si>
  <si>
    <t>경기 시흥시 시화벤처로 331 (정왕동)</t>
  </si>
  <si>
    <t>헥스파워시스템(주)</t>
  </si>
  <si>
    <t>김상성</t>
  </si>
  <si>
    <t>전력변환장치 제조 및 판매업</t>
  </si>
  <si>
    <t>070-4432-0552</t>
  </si>
  <si>
    <t>서울 금천구 시흥대로 179 206호, 207호 (시흥동,금천쏠라이지움)</t>
  </si>
  <si>
    <t>(주)을지전기</t>
  </si>
  <si>
    <t>백남홍</t>
  </si>
  <si>
    <t>전동기</t>
  </si>
  <si>
    <t>02-406-1214</t>
  </si>
  <si>
    <t>경기도 하남시 감일로15번길 81 (감일동)</t>
  </si>
  <si>
    <t>(주)그린씨앤씨텍</t>
  </si>
  <si>
    <t>최상민</t>
  </si>
  <si>
    <t>031-373-3623</t>
  </si>
  <si>
    <t>경기도 수원시 권선구 산업로92번길 75 (고색동)</t>
  </si>
  <si>
    <t>(사)꿈드래장애인협회</t>
  </si>
  <si>
    <t>하태복</t>
  </si>
  <si>
    <t>배전반 및 자동제어반 제조업</t>
  </si>
  <si>
    <t>063-255-0049</t>
  </si>
  <si>
    <t>전라북도 전주시 덕진구 기린대로 451 (덕진동1가)</t>
  </si>
  <si>
    <t>도창인산업(주)</t>
  </si>
  <si>
    <t>조성임</t>
  </si>
  <si>
    <t>개폐기 외</t>
  </si>
  <si>
    <t>043-277-6969</t>
  </si>
  <si>
    <t>세종 부강면 부강행산로 245 (산수리)</t>
  </si>
  <si>
    <t>극동전자정밀(주)</t>
  </si>
  <si>
    <t>유선통신장치</t>
  </si>
  <si>
    <t>032-582-0071</t>
  </si>
  <si>
    <t>인천광역시 서구 중봉대로376번길 17 (원창동)</t>
  </si>
  <si>
    <t>제이엠테크노(주)</t>
  </si>
  <si>
    <t>070-4376-2000</t>
  </si>
  <si>
    <t>인천광역시 연수구 벤처로12번길 14 (송도동)</t>
  </si>
  <si>
    <t>(주)한길이에스티</t>
  </si>
  <si>
    <t>윤기석</t>
  </si>
  <si>
    <t>전기경보 및 제어장치 제조업</t>
  </si>
  <si>
    <t>043-241-6900</t>
  </si>
  <si>
    <t>충청북도 청주시 청원구 오창읍 팔결로 399-8 (가곡리)</t>
  </si>
  <si>
    <t>(주)토마스엔지니어링</t>
  </si>
  <si>
    <t>성문규</t>
  </si>
  <si>
    <t>산업용 케이블 등</t>
  </si>
  <si>
    <t>043-240-0814</t>
  </si>
  <si>
    <t>충청북도 청주시 청원구 북이면 신대석성로 397 (석성리)</t>
  </si>
  <si>
    <t>(주)에이치엔이</t>
  </si>
  <si>
    <t>SMPS(파워보드)</t>
  </si>
  <si>
    <t>054-462-9422</t>
  </si>
  <si>
    <t>경북 구미시 1공단로6길 103-61 (공단동)</t>
  </si>
  <si>
    <t>금속 및 플라스틱 케이스(외함)</t>
  </si>
  <si>
    <t>043-877-3611</t>
  </si>
  <si>
    <t>충청북도 음성군 맹동면 맹동산단1길 60 (쌍정리)</t>
  </si>
  <si>
    <t>(주)세스</t>
  </si>
  <si>
    <t>김차현</t>
  </si>
  <si>
    <t>비접촉전원공급장치, 인버터, ESS 등</t>
  </si>
  <si>
    <t>041-585-8501</t>
  </si>
  <si>
    <t>충청남도 천안시 서북구 직산읍 4산단4로 32 (모시리)</t>
  </si>
  <si>
    <t>태광물산(주)</t>
  </si>
  <si>
    <t>임재경</t>
  </si>
  <si>
    <t>스위치</t>
  </si>
  <si>
    <t>051-866-8111</t>
  </si>
  <si>
    <t>부산광역시 연제구 월드컵대로164번길 17 (연산동)</t>
  </si>
  <si>
    <t>스웰(주)</t>
  </si>
  <si>
    <t>용접기 제조업</t>
  </si>
  <si>
    <t>055-630-4357</t>
  </si>
  <si>
    <t>경상남도 거제시 연초면 연하해안로 204-8 (오비리)</t>
  </si>
  <si>
    <t>(주)케이알엘이디</t>
  </si>
  <si>
    <t>제조업/led조명</t>
  </si>
  <si>
    <t>054-461-2250</t>
  </si>
  <si>
    <t>경상북도 구미시 3공단2로 137 (시미동)</t>
  </si>
  <si>
    <t>차성환</t>
  </si>
  <si>
    <t>센서모듈 제조 및 도매업</t>
  </si>
  <si>
    <t>032-426-3529</t>
  </si>
  <si>
    <t>인천광역시 남동구 음실서로 63 (운연동)</t>
  </si>
  <si>
    <t>(주)제이티케이</t>
  </si>
  <si>
    <t>조혁수</t>
  </si>
  <si>
    <t>전자제품, 가전제품 관련 부품 제조 납품업</t>
  </si>
  <si>
    <t>055-275-3794</t>
  </si>
  <si>
    <t>경남 창원시 성산구 창원대로 754 별관동 4호 (외동)</t>
  </si>
  <si>
    <t>(주)흥일전장</t>
  </si>
  <si>
    <t>자동차 부품제조 및 도소매업.</t>
  </si>
  <si>
    <t>031-543-3342</t>
  </si>
  <si>
    <t>경기 포천시 군내면 용정경제로2길 36 (용정리)</t>
  </si>
  <si>
    <t>(주)스타키코리아</t>
  </si>
  <si>
    <t>심상돈,브랜든리사와리치</t>
  </si>
  <si>
    <t>정형외과용품제조업.의료용품도매업</t>
  </si>
  <si>
    <t>02-465-0999</t>
  </si>
  <si>
    <t>서울 금천구 가산디지털1로 128 1702호,1703호,1704호,1706호,1707호,1708호,1709호,1710호,1711호 (가산동,에스티엑스브이타워)</t>
  </si>
  <si>
    <t>(주)새한텅스텐</t>
  </si>
  <si>
    <t>각종 전구용 텅스텐 필라멘트 제조판매업</t>
  </si>
  <si>
    <t>031-529-3333</t>
  </si>
  <si>
    <t>경기도 남양주시 진접읍 금강로1845번길 9 (팔야리)</t>
  </si>
  <si>
    <t>동명전기(주)</t>
  </si>
  <si>
    <t>유태우</t>
  </si>
  <si>
    <t>조명기구제조업</t>
  </si>
  <si>
    <t>031-674-8585</t>
  </si>
  <si>
    <t>경기 안성시 양성면 동항공단길 41 (동항리,동항지방산업단지)</t>
  </si>
  <si>
    <t>(주)제이에스피브이</t>
  </si>
  <si>
    <t>이정현,김충열</t>
  </si>
  <si>
    <t>태양광모듈</t>
  </si>
  <si>
    <t>041-549-0600</t>
  </si>
  <si>
    <t>충청남도 아산시 둔포면 윤보선로336번길 28 (신남리)</t>
  </si>
  <si>
    <t>(주)세이프시스템</t>
  </si>
  <si>
    <t>이창혁</t>
  </si>
  <si>
    <t>중계기, 수신기, 화재감지기, 발신기, 유도등, 소방설비공사</t>
  </si>
  <si>
    <t>031-425-0830</t>
  </si>
  <si>
    <t>경기 용인시 수지구 신수로 767 A동 417호 418호 419호 (동천동,분당수지U-TOWER)</t>
  </si>
  <si>
    <t>(주)애니룩스</t>
  </si>
  <si>
    <t>고예름</t>
  </si>
  <si>
    <t>LED 모듈 등</t>
  </si>
  <si>
    <t>054-552-2347</t>
  </si>
  <si>
    <t>경북 문경시 신기산단2길 5 (신기동)</t>
  </si>
  <si>
    <t>(주)솔라파크코리아</t>
  </si>
  <si>
    <t>박현우</t>
  </si>
  <si>
    <t>02-534-9111</t>
  </si>
  <si>
    <t>전라북도 완주군 봉동읍 완주산단6로 292 300호 (둔산리,(주)솔라월드코리아)</t>
  </si>
  <si>
    <t>https://rnr.surveybox.kr/?pid=S16269h8ufyh&amp;grpid=list&amp;resid=21123&amp;fwid=S16269h8ufyhz56yr</t>
  </si>
  <si>
    <t>(주)엠티에스코퍼레이션</t>
  </si>
  <si>
    <t>엠티에스코퍼레이션</t>
  </si>
  <si>
    <t>손유성</t>
  </si>
  <si>
    <t>전기,전자제품 생산도급업</t>
  </si>
  <si>
    <t>043-820-1823</t>
  </si>
  <si>
    <t>경기도 이천시 부발읍 경충대로 2088 (아미리)</t>
  </si>
  <si>
    <t>https://rnr.surveybox.kr/?pid=S16269h8ufyh&amp;grpid=list&amp;resid=21125&amp;fwid=S16269h8ufyhz56yr</t>
  </si>
  <si>
    <t>(주)에이엠에스</t>
  </si>
  <si>
    <t>에이엠에스</t>
  </si>
  <si>
    <t>이명곤,이준성</t>
  </si>
  <si>
    <t>053-850-8816</t>
  </si>
  <si>
    <t>경북 경산시 자인면 금박로 95 (읍천리)</t>
  </si>
  <si>
    <t>누구와 통화했는지 알려달라함</t>
  </si>
  <si>
    <t>(주)포씨엠</t>
  </si>
  <si>
    <t>하수열</t>
  </si>
  <si>
    <t>인쇄회로기판(PCB), 조명기기</t>
  </si>
  <si>
    <t>041-588-8783</t>
  </si>
  <si>
    <t>충청남도 천안시 서북구 입장면 위례성로 1921 (기로리)</t>
  </si>
  <si>
    <t>(주)리더스테크</t>
  </si>
  <si>
    <t>육근창</t>
  </si>
  <si>
    <t>소방기구 제조 판매</t>
  </si>
  <si>
    <t>032-611-2119</t>
  </si>
  <si>
    <t>경기도 부천시 부천로298번길 20 (도당동)</t>
  </si>
  <si>
    <t>(주)보승전기</t>
  </si>
  <si>
    <t>이형곤</t>
  </si>
  <si>
    <t>조명기구 제조 판매업</t>
  </si>
  <si>
    <t>041-355-5711</t>
  </si>
  <si>
    <t>충남 당진시 시곡로 326 (시곡동)</t>
  </si>
  <si>
    <t>(주)솔엠시스텍</t>
  </si>
  <si>
    <t>케이블조립체, 선측케이블조립체 외</t>
  </si>
  <si>
    <t>055-286-0357</t>
  </si>
  <si>
    <t>경남 창원시 성산구 완암로 50 (성산동,SK테크노파크테크동 911,912호)</t>
  </si>
  <si>
    <t>(주)하나전장</t>
  </si>
  <si>
    <t>복진아</t>
  </si>
  <si>
    <t>와이어하네스,엔진배선</t>
  </si>
  <si>
    <t>053-641-1393</t>
  </si>
  <si>
    <t>대구광역시 남구 안골길 64 103호 (대명동,하나전장)</t>
  </si>
  <si>
    <t>https://rnr.surveybox.kr/?pid=S16269h8ufyh&amp;grpid=list&amp;resid=21140&amp;fwid=S16269h8ufyhz56yr</t>
  </si>
  <si>
    <t>가온전선(주)</t>
  </si>
  <si>
    <t>가온전선</t>
  </si>
  <si>
    <t>전력선,통신케이블 제조,도매,수출입</t>
  </si>
  <si>
    <t xml:space="preserve">031-8068-3917 </t>
  </si>
  <si>
    <t>경기 군포시 엘에스로45번길 120</t>
  </si>
  <si>
    <t>상장</t>
  </si>
  <si>
    <t>어느부서 누구와 통화했느냐고 물음</t>
  </si>
  <si>
    <t>(주)태일금속</t>
  </si>
  <si>
    <t>철강금속</t>
  </si>
  <si>
    <t>053-592-6011</t>
  </si>
  <si>
    <t>대구광역시 달서구 달서대로95길 136 (파호동)</t>
  </si>
  <si>
    <t>(주)나영산업</t>
  </si>
  <si>
    <t>고정주</t>
  </si>
  <si>
    <t>에어컨용 외장케이스 외</t>
  </si>
  <si>
    <t>062-951-1001</t>
  </si>
  <si>
    <t>광주 광산구 하남산단6번로 57 (오선동)</t>
  </si>
  <si>
    <t>(유)남미전기</t>
  </si>
  <si>
    <t>김현화</t>
  </si>
  <si>
    <t>청소기, 에어컨, 냉장고 Assembly</t>
  </si>
  <si>
    <t>062-941-3601</t>
  </si>
  <si>
    <t>광주광역시 광산구 우산천변길 21-6 (우산동)</t>
  </si>
  <si>
    <t>엠스탭(주)</t>
  </si>
  <si>
    <t>박천웅</t>
  </si>
  <si>
    <t>가정용 전기기기 제조업</t>
  </si>
  <si>
    <t>062-351-6050</t>
  </si>
  <si>
    <t>서울특별시 성동구 한림말길 18 7층 701-1호 (옥수동,영도캐피탈빌딩)</t>
  </si>
  <si>
    <t>(주)한국이엠에스</t>
  </si>
  <si>
    <t>박남규</t>
  </si>
  <si>
    <t>전기,전자부품 제조업</t>
  </si>
  <si>
    <t>042-836-3305</t>
  </si>
  <si>
    <t>충청남도 천안시 서북구 오성로 134 201호 (성정동,온누리빌딩)</t>
  </si>
  <si>
    <t>상도전기공업(주)</t>
  </si>
  <si>
    <t>전기기계기구 제조</t>
  </si>
  <si>
    <t>031-499-0011</t>
  </si>
  <si>
    <t>경기도 시흥시 군자천로237번길 32 (정왕동)</t>
  </si>
  <si>
    <t>https://rnr.surveybox.kr/?pid=S16269h8ufyh&amp;grpid=list&amp;resid=21153&amp;fwid=S16269h8ufyhz56yr</t>
  </si>
  <si>
    <t>(주)위니아전자매뉴팩처링</t>
  </si>
  <si>
    <t>위니아전자매뉴팩처링</t>
  </si>
  <si>
    <t>위대성</t>
  </si>
  <si>
    <t>일반용, 가정용 및 산업용 전기기기, 전자부품, 통신기기 제조가공 및 판매업</t>
  </si>
  <si>
    <t>062-950-8150</t>
  </si>
  <si>
    <t>광주광역시 광산구 용아로 559 (장덕동)</t>
  </si>
  <si>
    <t>전산망 오류로 답변 어려움</t>
  </si>
  <si>
    <t>https://rnr.surveybox.kr/?pid=S16269h8ufyh&amp;grpid=list&amp;resid=21154&amp;fwid=S16269h8ufyhz56yr</t>
  </si>
  <si>
    <t>(주)위니아전자</t>
  </si>
  <si>
    <t>위니아전자</t>
  </si>
  <si>
    <t>박윌리엄</t>
  </si>
  <si>
    <t>냉장고, 세탁기 외</t>
  </si>
  <si>
    <t>02-360-7114</t>
  </si>
  <si>
    <t>내선번호 오류</t>
  </si>
  <si>
    <t>(주)썬터치</t>
  </si>
  <si>
    <t>김용경</t>
  </si>
  <si>
    <t>가스기기 제조업</t>
  </si>
  <si>
    <t>041-751-1801</t>
  </si>
  <si>
    <t>충남 금산군 복수면 용천로 867 (용진리)</t>
  </si>
  <si>
    <t>이수이(주)</t>
  </si>
  <si>
    <t>권득윤</t>
  </si>
  <si>
    <t>전기공사, 전문소방공사, 통신공사</t>
  </si>
  <si>
    <t>032-205-1570</t>
  </si>
  <si>
    <t>인천광역시 계양구 양지로 171 2층 (귤현동)</t>
  </si>
  <si>
    <t>김기용</t>
  </si>
  <si>
    <t>055-630-5318</t>
  </si>
  <si>
    <t>경상남도 거제시 제산로 86 105동 1201호 (양정동,거제더샵)</t>
  </si>
  <si>
    <t>https://rnr.surveybox.kr/?pid=S16269h8ufyh&amp;grpid=list&amp;resid=14641&amp;fwid=S16269h8ufyhz56yr</t>
  </si>
  <si>
    <t>(주)나우동인건축사사무소</t>
  </si>
  <si>
    <t>나우동인건축사사무소</t>
  </si>
  <si>
    <t>박병욱,김수훤,안대호</t>
  </si>
  <si>
    <t>건축설계 용역업</t>
  </si>
  <si>
    <t>02-529-1855</t>
  </si>
  <si>
    <t>서울특별시 서초구 매헌로 54 나우건축 (양재동)</t>
  </si>
  <si>
    <t>nowarch@bill36524.com</t>
  </si>
  <si>
    <t>성광엘리베이터(주)</t>
  </si>
  <si>
    <t>055-583-4529</t>
  </si>
  <si>
    <t>경상남도 창원시 의창구 창원대로18번길 22 벤처동 406호 (팔용동,경남테크노파크)</t>
  </si>
  <si>
    <t>유아이엠(주)</t>
  </si>
  <si>
    <t>조원선</t>
  </si>
  <si>
    <t>에어컨 부품(콘트롤박스, HVB, 리모콘, 집진기 외), 소형가전(가습기, 믹서기 )</t>
  </si>
  <si>
    <t>055-313-2834</t>
  </si>
  <si>
    <t>경상남도 김해시 장유로55번길 29-17 (부곡동)</t>
  </si>
  <si>
    <t>삼보엘리베이터(주)</t>
  </si>
  <si>
    <t>정동화</t>
  </si>
  <si>
    <t>승강기 보수업</t>
  </si>
  <si>
    <t>051-304-3204</t>
  </si>
  <si>
    <t>부산광역시 남구 유엔평화로143번길 10-15 101호 (용당동)</t>
  </si>
  <si>
    <t>(주)와우텍</t>
  </si>
  <si>
    <t>이화진</t>
  </si>
  <si>
    <t>기어및동력전달장치</t>
  </si>
  <si>
    <t>053-611-9559</t>
  </si>
  <si>
    <t>대구 달성군 구지면 달성2차3로 12 (내리)</t>
  </si>
  <si>
    <t>잘만정공(주)</t>
  </si>
  <si>
    <t>박경윤</t>
  </si>
  <si>
    <t>로드 엔드, 스페리칼 플레인, 볼 조인트, LM 스트로크 등</t>
  </si>
  <si>
    <t>053-583-1244</t>
  </si>
  <si>
    <t>대구 달서구 성서4차첨단로 50-8 (대천동)</t>
  </si>
  <si>
    <t>(주)프로템</t>
  </si>
  <si>
    <t>황중국</t>
  </si>
  <si>
    <t>그외 기타 일반목적용 기계 제조업</t>
  </si>
  <si>
    <t>054-463-4630</t>
  </si>
  <si>
    <t>경북 구미시 산호대로 20 (공단동)</t>
  </si>
  <si>
    <t>삼익기전(주)</t>
  </si>
  <si>
    <t>황창한,황상열</t>
  </si>
  <si>
    <t>냉각  공기조화  여과  증류 및 가스발생기 제조업</t>
  </si>
  <si>
    <t>053-857-0350</t>
  </si>
  <si>
    <t>경상북도 경산시 자인면 자인공단로 5 (북사리)</t>
  </si>
  <si>
    <t>지티아이솔루션스코리아(주)</t>
  </si>
  <si>
    <t>조재만</t>
  </si>
  <si>
    <t>화학장치류</t>
  </si>
  <si>
    <t>02-6246-7400</t>
  </si>
  <si>
    <t>강원 원주시 문막읍 반산2로 51 (반계리)</t>
  </si>
  <si>
    <t>한마테크(주)</t>
  </si>
  <si>
    <t>이인원</t>
  </si>
  <si>
    <t>철근 및 철판등 판매업</t>
  </si>
  <si>
    <t>031-647-3203</t>
  </si>
  <si>
    <t>충청남도 천안시 서북구 두정고6길 29 201호 (두정동,크로바부동산)</t>
  </si>
  <si>
    <t>이수인(주)</t>
  </si>
  <si>
    <t>신우승</t>
  </si>
  <si>
    <t>제조업(기계설비)</t>
  </si>
  <si>
    <t>032-679-3313</t>
  </si>
  <si>
    <t>경기도 부천시 경인로92번길 15 (송내동)</t>
  </si>
  <si>
    <t>동건공업(주)</t>
  </si>
  <si>
    <t>김남곤</t>
  </si>
  <si>
    <t>전동기 및 발전기, 변압기 제조업</t>
  </si>
  <si>
    <t>032-811-0241-7</t>
  </si>
  <si>
    <t>인천광역시 남동구 남동서로 31 (고잔동)</t>
  </si>
  <si>
    <t>(주)덕신양행</t>
  </si>
  <si>
    <t>박경서</t>
  </si>
  <si>
    <t>전기제품 및 연구소기구의 제조, 판매 및 써비스업(중개)</t>
  </si>
  <si>
    <t>032-812-6257</t>
  </si>
  <si>
    <t>인천광역시 남동구 승기천로 110 (고잔동)</t>
  </si>
  <si>
    <t>(주)에어메이저</t>
  </si>
  <si>
    <t>에어컨 냉각기 제조 및 판매업</t>
  </si>
  <si>
    <t>032-571-1307</t>
  </si>
  <si>
    <t>인천광역시 서구 장고개로126번길 3-1 (가좌동)</t>
  </si>
  <si>
    <t>유압실린더</t>
  </si>
  <si>
    <t>031-987-8544</t>
  </si>
  <si>
    <t>세종 소정면 소정산단1로 22 (고등리)</t>
  </si>
  <si>
    <t>대영공업(주)</t>
  </si>
  <si>
    <t>이정문</t>
  </si>
  <si>
    <t>032-561-0090-3</t>
  </si>
  <si>
    <t>인천 서구 사렴로31번길 17 서부산업단지 (경서동)</t>
  </si>
  <si>
    <t>(주)엔젤위드</t>
  </si>
  <si>
    <t>하순철,이일권</t>
  </si>
  <si>
    <t>제조,복사기</t>
  </si>
  <si>
    <t>031-490-7403</t>
  </si>
  <si>
    <t>경기도 안산시 단원구 시화벤처로 575 (성곡동)</t>
  </si>
  <si>
    <t>(주)지코코리아</t>
  </si>
  <si>
    <t>정재석</t>
  </si>
  <si>
    <t>정육, 오픈 냉동 냉장 쇼케이스 제조 판매 및 설치업</t>
  </si>
  <si>
    <t>062-941-9962</t>
  </si>
  <si>
    <t>인천광역시 연수구 갯벌로 12 806호 (송도동,갯벌타워)</t>
  </si>
  <si>
    <t>(주)연우뉴매틱</t>
  </si>
  <si>
    <t>이형윤</t>
  </si>
  <si>
    <t>공장자동화 부품 생산업</t>
  </si>
  <si>
    <t>031-433-6330</t>
  </si>
  <si>
    <t>경기도 시흥시 옥구천서로237번길 17 602호 (정왕동,시화공단1나)</t>
  </si>
  <si>
    <t>스프레이시스템코리아(유)</t>
  </si>
  <si>
    <t>이진권</t>
  </si>
  <si>
    <t>스프레이 노즐</t>
  </si>
  <si>
    <t>032-821-5633</t>
  </si>
  <si>
    <t>인천광역시 남동구 함박뫼로377번길 145 (남촌동)</t>
  </si>
  <si>
    <t>https://rnr.surveybox.kr/?pid=S16269h8ufyh&amp;grpid=list&amp;resid=23869&amp;fwid=S16269h8ufyhz56yr</t>
  </si>
  <si>
    <t>(주)금강주택관리</t>
  </si>
  <si>
    <t>금강주택관리</t>
  </si>
  <si>
    <t>이호방</t>
  </si>
  <si>
    <t>공동주택 위탁관리용역, 경비, 청소용역</t>
  </si>
  <si>
    <t>041-572-8080</t>
  </si>
  <si>
    <t>충남 천안시 동남구 개목4길 29-1 2층 (봉명동)</t>
  </si>
  <si>
    <t>(주)하이메크</t>
  </si>
  <si>
    <t>강영기</t>
  </si>
  <si>
    <t>산업용기계부품 제조업</t>
  </si>
  <si>
    <t>031-9887-7714</t>
  </si>
  <si>
    <t>경기 김포시 통진읍 율마로300번길 110</t>
  </si>
  <si>
    <t>(주)바이텔</t>
  </si>
  <si>
    <t>정석규</t>
  </si>
  <si>
    <t>전자식의  기타  교환기 (유선  전화 .전신용의  것 )</t>
  </si>
  <si>
    <t>02-545-2630</t>
  </si>
  <si>
    <t>경기도 성남시 중원구 사기막골로62번길 37 ,353-6 스타타워 710호 (상대원동)</t>
  </si>
  <si>
    <t>(복)사회복지법인홍애원</t>
  </si>
  <si>
    <t>고영애</t>
  </si>
  <si>
    <t>장애인복지법의 규정에 의한 장애인복지시설의 설치 운영사업</t>
  </si>
  <si>
    <t>031-963-6736</t>
  </si>
  <si>
    <t>경기도 고양시 덕양구 보광로106번길 93 (벽제동)</t>
  </si>
  <si>
    <t>(주)솔티</t>
  </si>
  <si>
    <t>이종헌</t>
  </si>
  <si>
    <t>기체 여과기 제조업</t>
  </si>
  <si>
    <t>031-3191-6234</t>
  </si>
  <si>
    <t>경기 시흥시 공단1대로322번길 106 (정왕동)</t>
  </si>
  <si>
    <t>오익환</t>
  </si>
  <si>
    <t>(주)금강테크엘리베이터</t>
  </si>
  <si>
    <t>김민성,장권희</t>
  </si>
  <si>
    <t>엘리베이터제작, 수리, 보수업</t>
  </si>
  <si>
    <t>02-834-5020</t>
  </si>
  <si>
    <t>서울 금천구 가산디지털2로 14 1010호 (가산동,대륭테크노타운12차)</t>
  </si>
  <si>
    <t>(주)신원엘리베이터</t>
  </si>
  <si>
    <t>엘리베이터 설치, 승강기 유지보수, 승강기 수리 등</t>
  </si>
  <si>
    <t>032-329-1897</t>
  </si>
  <si>
    <t>인천광역시 부평구 주부토로 236 디-1505호, 디-1506호 (갈산동,인천테크노밸리유1센터)</t>
  </si>
  <si>
    <t>제일케미텍(주)</t>
  </si>
  <si>
    <t>오천근</t>
  </si>
  <si>
    <t>산업용 냉장 및 냉동장비, 플라스틱제품 제조업</t>
  </si>
  <si>
    <t>055-5328-7057</t>
  </si>
  <si>
    <t>경남 창녕군 대합면 수장퇴산로 77 (모전리)</t>
  </si>
  <si>
    <t>(주)티피티퍼시픽</t>
  </si>
  <si>
    <t>오정석</t>
  </si>
  <si>
    <t>석유 및 화학물질 정제용 장치 제조 및 판매</t>
  </si>
  <si>
    <t>02-6356-2550</t>
  </si>
  <si>
    <t>서울 종로구 인사동5길 25 1층 (인사동,하나로빌딩)</t>
  </si>
  <si>
    <t>한국콘트롤공업(주)</t>
  </si>
  <si>
    <t>서상현</t>
  </si>
  <si>
    <t>펌프및압축기제조업</t>
  </si>
  <si>
    <t>031-655-1144</t>
  </si>
  <si>
    <t>경기도 평택시 세교산단로22번길 9 (세교동)</t>
  </si>
  <si>
    <t>(주)엠비아이</t>
  </si>
  <si>
    <t>정광명</t>
  </si>
  <si>
    <t>자전거 및 관련부품 제조업</t>
  </si>
  <si>
    <t>043-2749-7012</t>
  </si>
  <si>
    <t>충청북도 청주시 서원구 남이면 남이외천1길 26-33 2층,3층 (외천리)</t>
  </si>
  <si>
    <t>(주)동아스트</t>
  </si>
  <si>
    <t>도장공사업</t>
  </si>
  <si>
    <t>031-389-8880</t>
  </si>
  <si>
    <t>경기 안양시 동안구 시민대로 401 1406호 (관양동,대륭테크노타운15차)</t>
  </si>
  <si>
    <t>(주)세진엘리베이터</t>
  </si>
  <si>
    <t>주정석</t>
  </si>
  <si>
    <t>승강기 제작 및 설치</t>
  </si>
  <si>
    <t>031-975-0665</t>
  </si>
  <si>
    <t>경기도 고양시 일산서구 일산로803번길 35 1층 (대화동)</t>
  </si>
  <si>
    <t>상하수도 처리 설비 제조업</t>
  </si>
  <si>
    <t>054-474-2283</t>
  </si>
  <si>
    <t>경상북도 구미시 해평면 월호3길 29 (월호리)</t>
  </si>
  <si>
    <t>(주)태성에스컬레이터</t>
  </si>
  <si>
    <t>윤삼덕</t>
  </si>
  <si>
    <t>승강기, 에스컬레이터 유지보수 및 설치</t>
  </si>
  <si>
    <t>02-582-9060</t>
  </si>
  <si>
    <t>서울특별시 서초구 서초대로27길 21 2층 (방배동)</t>
  </si>
  <si>
    <t>(주)아엠비하이드로릭스</t>
  </si>
  <si>
    <t>유압기계 및 부품제조업</t>
  </si>
  <si>
    <t>051-220-2815</t>
  </si>
  <si>
    <t>부산광역시 사하구 신산북로 62 (신평동)</t>
  </si>
  <si>
    <t>(주)한텔</t>
  </si>
  <si>
    <t>한강식,정현식</t>
  </si>
  <si>
    <t>정보통신공사업-건설</t>
  </si>
  <si>
    <t>053-322-3100</t>
  </si>
  <si>
    <t>대구 동구 팔공로28길 87-4 (도동)</t>
  </si>
  <si>
    <t>수광산업(주)</t>
  </si>
  <si>
    <t>펌프, 수처리기계</t>
  </si>
  <si>
    <t>031-437-1095</t>
  </si>
  <si>
    <t>경기 안산시 단원구 정왕천동로 170 (성곡동)</t>
  </si>
  <si>
    <t>https://rnr.surveybox.kr/?pid=S16269h8ufyh&amp;grpid=list&amp;resid=3525&amp;fwid=S16269h8ufyhz56yr</t>
  </si>
  <si>
    <t>(주)귀뚜라미</t>
  </si>
  <si>
    <t>귀뚜라미</t>
  </si>
  <si>
    <t>난방기구 판매 및 제조, 임대 외</t>
  </si>
  <si>
    <t>054-370-9004</t>
  </si>
  <si>
    <t>존크레인코리아(주)</t>
  </si>
  <si>
    <t>메카니컬씰, 조립금속제품 외</t>
  </si>
  <si>
    <t>02-3147-2491</t>
  </si>
  <si>
    <t>서울특별시 서대문구 충정로 70 15층 (미근동,웨스트게이트타워)</t>
  </si>
  <si>
    <t>효림이엔아이(주)</t>
  </si>
  <si>
    <t>남태훈,신호준</t>
  </si>
  <si>
    <t>발전,취수설비 외</t>
  </si>
  <si>
    <t>031-781-6061</t>
  </si>
  <si>
    <t>경기도 성남시 분당구 야탑로 96-8 2층 (야탑동,상우빌딩)</t>
  </si>
  <si>
    <t>(주)구츠</t>
  </si>
  <si>
    <t>정수기, 음수기, 공기살균기</t>
  </si>
  <si>
    <t>02-976-2233</t>
  </si>
  <si>
    <t>경기 양주시 율정로247번길 79-6 (율정동)</t>
  </si>
  <si>
    <t>(주)모텍스</t>
  </si>
  <si>
    <t>장상빈</t>
  </si>
  <si>
    <t>가격 표시기 등</t>
  </si>
  <si>
    <t>032-673-5005</t>
  </si>
  <si>
    <t>경기도 부천시 오정로 163 (내동)</t>
  </si>
  <si>
    <t>(주)덕우산업</t>
  </si>
  <si>
    <t>오치안</t>
  </si>
  <si>
    <t>크린룸 장비 외</t>
  </si>
  <si>
    <t>031-366-2571</t>
  </si>
  <si>
    <t>경기도 화성시 향남읍 발안공단로4길 119 (구문천리)</t>
  </si>
  <si>
    <t>(주)신일승강기</t>
  </si>
  <si>
    <t>김해종</t>
  </si>
  <si>
    <t>엘리베이터류와 동부분품 생산, 판매</t>
  </si>
  <si>
    <t>031-8059-6023</t>
  </si>
  <si>
    <t>경기도 화성시 향남읍 발안공단로 167 (구문천리)</t>
  </si>
  <si>
    <t>(주)모놀리아</t>
  </si>
  <si>
    <t>특수광물 및 관련부산물 가공처리 장치 제작, 운용</t>
  </si>
  <si>
    <t>02-575-1841</t>
  </si>
  <si>
    <t>전라남도 광양시 산업로 283 (태인동)</t>
  </si>
  <si>
    <t>농업용기계,건설용기계장비 제조</t>
  </si>
  <si>
    <t>경남 사천시 사남면 공단2로 51 (월성리)</t>
  </si>
  <si>
    <t>(주)명진기업</t>
  </si>
  <si>
    <t>김택세</t>
  </si>
  <si>
    <t>유압탱므 및 커버등 중장비부품</t>
  </si>
  <si>
    <t>055-854-5720</t>
  </si>
  <si>
    <t>경남 사천시 곤양면 곤양공단길 50 (서정리)</t>
  </si>
  <si>
    <t>(유)신동공업</t>
  </si>
  <si>
    <t>김명관</t>
  </si>
  <si>
    <t>판금전문 제조업</t>
  </si>
  <si>
    <t>055-752-2882</t>
  </si>
  <si>
    <t>경상남도 사천시 곤양면 곤북로 82 (서정리,신동공업)</t>
  </si>
  <si>
    <t>(주)동우정공</t>
  </si>
  <si>
    <t>콘트롤 및 릴리프밸브 설계 및 제조</t>
  </si>
  <si>
    <t>055-256-3555</t>
  </si>
  <si>
    <t>경상남도 창원시 의창구 차룡로14번길 26 (팔용동)</t>
  </si>
  <si>
    <t>https://rnr.surveybox.kr/?pid=S16269h8ufyh&amp;grpid=list&amp;resid=11077&amp;fwid=S16269h8ufyhz56yr</t>
  </si>
  <si>
    <t>(주)구미플러스</t>
  </si>
  <si>
    <t>구미플러스</t>
  </si>
  <si>
    <t>노순필</t>
  </si>
  <si>
    <t>1.통신판매 및 전자상거래업</t>
  </si>
  <si>
    <t>경상북도 구미시 인동19길 20 2층 (인의동)</t>
  </si>
  <si>
    <t>(주)티아이</t>
  </si>
  <si>
    <t>하정기</t>
  </si>
  <si>
    <t>반도체 관련 기계장비</t>
  </si>
  <si>
    <t>054-474-6370</t>
  </si>
  <si>
    <t>경상북도 구미시 산동읍 첨단기업5로 48-169 (신당리)</t>
  </si>
  <si>
    <t>산업용 오븐, 노 및 노용 버너 제조업</t>
  </si>
  <si>
    <t>한부엔지니어링(주)</t>
  </si>
  <si>
    <t>전귀선</t>
  </si>
  <si>
    <t>절삭공구 및 공구홀더 제조</t>
  </si>
  <si>
    <t>041-6210-5438</t>
  </si>
  <si>
    <t>충청남도 천안시 서북구 3공단1로 70 (백석동)</t>
  </si>
  <si>
    <t>(주)다산기술</t>
  </si>
  <si>
    <t>정두수</t>
  </si>
  <si>
    <t>033-731-2591</t>
  </si>
  <si>
    <t>강원도 원주시 신림면 신림황둔로 260 (성남리)</t>
  </si>
  <si>
    <t>(주)엔바이오컨스</t>
  </si>
  <si>
    <t>이동완</t>
  </si>
  <si>
    <t>건설자재 도.소매업</t>
  </si>
  <si>
    <t>02-3151-9800</t>
  </si>
  <si>
    <t>서울특별시 마포구 성암로 189 6층 (상암동)</t>
  </si>
  <si>
    <t>박난규</t>
  </si>
  <si>
    <t>자동화기계장비, 반도체부품등의 제조업</t>
  </si>
  <si>
    <t>041-428-5056</t>
  </si>
  <si>
    <t>충청남도 아산시 음봉면 산동로 278-4 (산동리)</t>
  </si>
  <si>
    <t>(주)앰엘에스글로벌</t>
  </si>
  <si>
    <t>도장 및 기계 설비</t>
  </si>
  <si>
    <t>032-5658-4123</t>
  </si>
  <si>
    <t>인천광역시 서구 봉수대로 1227 (왕길동)</t>
  </si>
  <si>
    <t>비투비엔지니어링(주)</t>
  </si>
  <si>
    <t>김성년</t>
  </si>
  <si>
    <t>반도체 관련 기기 제조 및 판매업</t>
  </si>
  <si>
    <t>031-373-6673</t>
  </si>
  <si>
    <t>경기도 화성시 삼성1로 160 216호 (석우동,디지털스테이션)</t>
  </si>
  <si>
    <t>(주)셀텍</t>
  </si>
  <si>
    <t>2차전지 생산설비, 반도체 제조설비</t>
  </si>
  <si>
    <t>070-8680-5943</t>
  </si>
  <si>
    <t>인천 서구 북항로245번길 30 (원창동)</t>
  </si>
  <si>
    <t>(주)세아스</t>
  </si>
  <si>
    <t>한종훈,박관종</t>
  </si>
  <si>
    <t>기타 특수목적용 기계 제조업</t>
  </si>
  <si>
    <t>031-488-8027</t>
  </si>
  <si>
    <t>경기도 안산시 단원구 진흥로 80 506-1호 (성곡동,시화공단5라)</t>
  </si>
  <si>
    <t>에스지엔(주)</t>
  </si>
  <si>
    <t>윤순광</t>
  </si>
  <si>
    <t>LCD, 반도체산업 관련 검사 및 측정기기 제작</t>
  </si>
  <si>
    <t>031-377-7850</t>
  </si>
  <si>
    <t>경기도 화성시 정남면 서봉로 976-20 (문학리)</t>
  </si>
  <si>
    <t>(주)에이티이</t>
  </si>
  <si>
    <t>김두희</t>
  </si>
  <si>
    <t>031-677-7199</t>
  </si>
  <si>
    <t>경기도 안성시 양성면 조일말길 64 (조일리)</t>
  </si>
  <si>
    <t>(주)케이테크노</t>
  </si>
  <si>
    <t>안찬모</t>
  </si>
  <si>
    <t>반도체, LCD 부품가공업</t>
  </si>
  <si>
    <t>031-684-1593</t>
  </si>
  <si>
    <t>경기 평택시 청북읍 청북중앙로 313-22 (삼계리)</t>
  </si>
  <si>
    <t>한국닛켄(주)</t>
  </si>
  <si>
    <t>와카이슈지</t>
  </si>
  <si>
    <t>금속가공 및 부품제조 판매업</t>
  </si>
  <si>
    <t>032-763-4461</t>
  </si>
  <si>
    <t>인천 남동구 남동대로 170 (고잔동,남동공단)</t>
  </si>
  <si>
    <t>동서콘트롤(주)</t>
  </si>
  <si>
    <t>박춘경</t>
  </si>
  <si>
    <t>기타 자동차 부품업</t>
  </si>
  <si>
    <t>063-214-8461</t>
  </si>
  <si>
    <t>전라북도 전주시 덕진구 구렛들1길20, 1동(팔복동1가)</t>
  </si>
  <si>
    <t>대영엔지니어링(주)</t>
  </si>
  <si>
    <t>산업기계 설비 제조업</t>
  </si>
  <si>
    <t>063-465-5760</t>
  </si>
  <si>
    <t>전라북도 군산시 산단동서로 31 (오식도동)</t>
  </si>
  <si>
    <t>(주)케이오비에이</t>
  </si>
  <si>
    <t>용석필</t>
  </si>
  <si>
    <t>충격완충기 외</t>
  </si>
  <si>
    <t>02-2105-5632</t>
  </si>
  <si>
    <t>서울특별시 구로구 부일로 869 6층 (온수동,코바타워)</t>
  </si>
  <si>
    <t>한진퓨텍(주)</t>
  </si>
  <si>
    <t>055-2779-0813</t>
  </si>
  <si>
    <t>경상남도 창원시 의창구 평산로 96 305호 (팔용동,웰빙프라자)</t>
  </si>
  <si>
    <t>(주)아셈텍</t>
  </si>
  <si>
    <t>자동화기계 제조</t>
  </si>
  <si>
    <t>031-359-9950</t>
  </si>
  <si>
    <t>경기도 화성시 향남읍 발안공단로4길 98-14 (구문천리)</t>
  </si>
  <si>
    <t>일성기계공업(주)</t>
  </si>
  <si>
    <t>섬유용 염색기계의 제조판매</t>
  </si>
  <si>
    <t>054-461-6600</t>
  </si>
  <si>
    <t>경상북도 구미시 1공단로7길 58-27 (공단동)</t>
  </si>
  <si>
    <t>(주)한일공업</t>
  </si>
  <si>
    <t>신성덕</t>
  </si>
  <si>
    <t>농기계 제조업</t>
  </si>
  <si>
    <t>053-8522-9213</t>
  </si>
  <si>
    <t>경상북도 영천시 금호읍 영천산단로 300 (구암리)</t>
  </si>
  <si>
    <t>브로드컴코리아리서치(유)</t>
  </si>
  <si>
    <t>토마스해리클라우스주니어,커스텐마그레타스피어스</t>
  </si>
  <si>
    <t>다양한 반도체 제품의 수입, 판매마케팅, 디자인과 진흥 활동</t>
  </si>
  <si>
    <t>02-2050-5400</t>
  </si>
  <si>
    <t>서울특별시 서초구 매헌로 16 리빙관 5층 (양재동,하이브랜드)</t>
  </si>
  <si>
    <t>(주)제일이앤엠</t>
  </si>
  <si>
    <t>박효가,이창훈</t>
  </si>
  <si>
    <t>자동차부품 및 철강 제조용 공작기계 등</t>
  </si>
  <si>
    <t>054-763-7634</t>
  </si>
  <si>
    <t>경북 경주시 강동면 호명리 254-2번지</t>
  </si>
  <si>
    <t>하영준</t>
  </si>
  <si>
    <t>자동용접장비 외</t>
  </si>
  <si>
    <t>055-372-6601</t>
  </si>
  <si>
    <t>경남 양산시 산막공단남10길 6 (호계동)</t>
  </si>
  <si>
    <t>(주)토르</t>
  </si>
  <si>
    <t>장정환</t>
  </si>
  <si>
    <t>반도체제조용기계제조업</t>
  </si>
  <si>
    <t>031-372-4770</t>
  </si>
  <si>
    <t>경기도 화성시 정남면 안념길 121-24 마동 (내리)</t>
  </si>
  <si>
    <t>이강호</t>
  </si>
  <si>
    <t>경기도 화성시 동탄반송3길 59 101호 (반송동)</t>
  </si>
  <si>
    <t>핫몰드엔지니어링(주)</t>
  </si>
  <si>
    <t>유승찬</t>
  </si>
  <si>
    <t>핫런너시스템</t>
  </si>
  <si>
    <t>043-878-4507</t>
  </si>
  <si>
    <t>충청북도 음성군 생극면 신덕로 71-8 (오생리)</t>
  </si>
  <si>
    <t>건우정공(주)</t>
  </si>
  <si>
    <t>차덕부</t>
  </si>
  <si>
    <t>커넥팅로드,엔진헤드,캐리어등</t>
  </si>
  <si>
    <t>055-852-7387</t>
  </si>
  <si>
    <t>경상남도 사천시 사남면 공단2로 42 (월성리)</t>
  </si>
  <si>
    <t>한비기계(주)</t>
  </si>
  <si>
    <t>베어링 제조 및 판매업</t>
  </si>
  <si>
    <t>031-499-1802</t>
  </si>
  <si>
    <t>경기도 안산시 단원구 정왕천동로 100 101호 (성곡동,시화공단4마)</t>
  </si>
  <si>
    <t>대진기계(주)</t>
  </si>
  <si>
    <t>홍진관</t>
  </si>
  <si>
    <t>033-521-8247</t>
  </si>
  <si>
    <t>강원 동해시 공단9로 87 (구호동)</t>
  </si>
  <si>
    <t>(주)지테크인터내셔날</t>
  </si>
  <si>
    <t>한성우</t>
  </si>
  <si>
    <t>농축산업용 자동화장비 설계,생산업</t>
  </si>
  <si>
    <t>031-852-4070</t>
  </si>
  <si>
    <t>경기도 의정부시 산단로68번길 29 (용현동)</t>
  </si>
  <si>
    <t>(주)라컴텍</t>
  </si>
  <si>
    <t>최진경</t>
  </si>
  <si>
    <t>LCD/PDP 이송용 핸드 레진콘크리트 베드</t>
  </si>
  <si>
    <t>042-932-8761</t>
  </si>
  <si>
    <t>대전광역시 유성구 테크노2로 167-11 (용산동)</t>
  </si>
  <si>
    <t>https://rnr.surveybox.kr/?pid=S16269h8ufyh&amp;grpid=list&amp;resid=9254&amp;fwid=S16269h8ufyhz56yr</t>
  </si>
  <si>
    <t>(주)거산코아트</t>
  </si>
  <si>
    <t>거산코아트</t>
  </si>
  <si>
    <t>조강호</t>
  </si>
  <si>
    <t>도장공사 등</t>
  </si>
  <si>
    <t>02-521-8658</t>
  </si>
  <si>
    <t>서울 서초구 사임당로 87 4층 (서초동,서원빌딩)</t>
  </si>
  <si>
    <t>(주)엔텍이엔지</t>
  </si>
  <si>
    <t>류성진</t>
  </si>
  <si>
    <t>설비공사</t>
  </si>
  <si>
    <t>052-239-1334</t>
  </si>
  <si>
    <t>울산 울주군 청량읍 처용산업4길 52 (용암리)</t>
  </si>
  <si>
    <t>백광이엔지(주)</t>
  </si>
  <si>
    <t>백영권</t>
  </si>
  <si>
    <t>하수슬러지 처리장 건조기, 소각로 Duct Insulation, 설치 공사 외</t>
  </si>
  <si>
    <t>031-319-7490</t>
  </si>
  <si>
    <t>경기 안산시 단원구 번영로 30 (성곡동)</t>
  </si>
  <si>
    <t>동인(주)</t>
  </si>
  <si>
    <t>1. 플라스틱 사출, 금형제작 및 판매업</t>
  </si>
  <si>
    <t>041-428-3223</t>
  </si>
  <si>
    <t>충남 아산시 음봉면 아산밸리로 441 (신휴리)</t>
  </si>
  <si>
    <t>(주)이큐브랩</t>
  </si>
  <si>
    <t>권순범</t>
  </si>
  <si>
    <t>태양광 에너지 응용 압축 쓰레기통 제조 및 판매</t>
  </si>
  <si>
    <t>02-2109-0293</t>
  </si>
  <si>
    <t>서울특별시 구로구 디지털로34길 55 1503호 (구로동,코오롱싸이언스밸리2차)</t>
  </si>
  <si>
    <t>(주)진솔루션</t>
  </si>
  <si>
    <t>반도체 가스공급장치</t>
  </si>
  <si>
    <t>031-371-8700</t>
  </si>
  <si>
    <t>경기도 화성시 동탄산단7길 98-38 (방교동)</t>
  </si>
  <si>
    <t>(주)포엠솔루텍</t>
  </si>
  <si>
    <t>서성택</t>
  </si>
  <si>
    <t>1. 기계 가공, 조립, 제조 및 판매업</t>
  </si>
  <si>
    <t>031-546-8850</t>
  </si>
  <si>
    <t>경기도 화성시 동탄첨단산업1로 51-9 1212호 (영천동)</t>
  </si>
  <si>
    <t>(주)디유티코리아</t>
  </si>
  <si>
    <t>정용채</t>
  </si>
  <si>
    <t>폴리우레탄 성형기(폴리우레탄 고압믹싱헤드, 고압 발포기 등)</t>
  </si>
  <si>
    <t>051-202-0586</t>
  </si>
  <si>
    <t>부산 강서구 화전산단1로 173 (화전동)</t>
  </si>
  <si>
    <t>첨단정공(주)</t>
  </si>
  <si>
    <t>이천호</t>
  </si>
  <si>
    <t>치공구제작업</t>
  </si>
  <si>
    <t>055-286-7886</t>
  </si>
  <si>
    <t>경상남도 창원시 마산회원구 자유무역2길 112 (양덕동)</t>
  </si>
  <si>
    <t>(주)우경기업</t>
  </si>
  <si>
    <t>김종견</t>
  </si>
  <si>
    <t>자동차 제조업</t>
  </si>
  <si>
    <t>041-661-4085</t>
  </si>
  <si>
    <t>충청남도 서산시 성연면 신당1로 105-1 (갈현리)</t>
  </si>
  <si>
    <t>(주)서응</t>
  </si>
  <si>
    <t>양승찬</t>
  </si>
  <si>
    <t>자동차조립, 제조 및 생산업</t>
  </si>
  <si>
    <t>041-664-9791</t>
  </si>
  <si>
    <t>(주)네오디에스</t>
  </si>
  <si>
    <t>기계장비 제작, 제조 판매업</t>
  </si>
  <si>
    <t>031-671-0700</t>
  </si>
  <si>
    <t>경기도 안성시 죽산면 용대길 38-9 (두교리)</t>
  </si>
  <si>
    <t>(유)에스지로지스</t>
  </si>
  <si>
    <t>정상균</t>
  </si>
  <si>
    <t>자동차엔진 조립업</t>
  </si>
  <si>
    <t>031-617-0239</t>
  </si>
  <si>
    <t>전라북도 익산시 왕궁면 호반로 31 1동 (동용리,남양도자기(주))</t>
  </si>
  <si>
    <t>https://rnr.surveybox.kr/?pid=S16269h8ufyh&amp;grpid=list&amp;resid=24227&amp;fwid=S16269h8ufyhz56yr</t>
  </si>
  <si>
    <t>(재)한국화학융합시험연구원</t>
  </si>
  <si>
    <t>한국화학융합시험연구원</t>
  </si>
  <si>
    <t>시험분석, 검사, 인증, 평가, 감정, 형식승인, 교정 등의 적합성 평가업</t>
  </si>
  <si>
    <t>02-2164-0011</t>
  </si>
  <si>
    <t>경기도 과천시 교육원로 98 (중앙동)</t>
  </si>
  <si>
    <t>jhson@ktr.or.kr</t>
  </si>
  <si>
    <t>02-2164-0073</t>
  </si>
  <si>
    <t>(주)에이스토탈</t>
  </si>
  <si>
    <t>박정진</t>
  </si>
  <si>
    <t>전자제품 제조 및 도소매업</t>
  </si>
  <si>
    <t>광주 광산구 진곡산단중앙로 80 (오선동)</t>
  </si>
  <si>
    <t>(주)비티엠</t>
  </si>
  <si>
    <t>곽정윤</t>
  </si>
  <si>
    <t>자동차 부분품 제조업</t>
  </si>
  <si>
    <t>041-661-9933</t>
  </si>
  <si>
    <t>충남 서산시 지곡면 충의로 958 (화천리)</t>
  </si>
  <si>
    <t>고희성</t>
  </si>
  <si>
    <t>041-663-2995</t>
  </si>
  <si>
    <t>충청남도 서산시 안견로 599 1층 (갈산동)</t>
  </si>
  <si>
    <t>(주)한국몰드김제</t>
  </si>
  <si>
    <t>자동차 부품, 금형 개발</t>
  </si>
  <si>
    <t>063-545-7878</t>
  </si>
  <si>
    <t>전라북도 김제시 백산면 대동공단2길 38 (수록리)</t>
  </si>
  <si>
    <t>상인테크(주)</t>
  </si>
  <si>
    <t>자동차부품 제조 판매</t>
  </si>
  <si>
    <t>대구 달성군 구지면 국가산단대로33길 10 (응암리)</t>
  </si>
  <si>
    <t>신승(주)</t>
  </si>
  <si>
    <t>자동차 부품류의 제조 판매업</t>
  </si>
  <si>
    <t>052-288-4261</t>
  </si>
  <si>
    <t>울산광역시 북구 효산2길 12 (효문동)</t>
  </si>
  <si>
    <t>대명오토(주)</t>
  </si>
  <si>
    <t>충청남도 예산군 삽교읍 산단1길 131 (효림리)</t>
  </si>
  <si>
    <t>(주)세진큐앤텍</t>
  </si>
  <si>
    <t>조수선</t>
  </si>
  <si>
    <t>상하오폐수기기설비 제조업</t>
  </si>
  <si>
    <t>055-386-1781</t>
  </si>
  <si>
    <t>경상남도 양산시 어곡공단1길 142 (어곡동)</t>
  </si>
  <si>
    <t>(주)알츠씨에스</t>
  </si>
  <si>
    <t>052-922-5553</t>
  </si>
  <si>
    <t>울산광역시 울주군 상북면 길천산업2길 18 (거리)</t>
  </si>
  <si>
    <t>(주)우주특수산업</t>
  </si>
  <si>
    <t>백용선</t>
  </si>
  <si>
    <t>052-243-6441</t>
  </si>
  <si>
    <t>울산광역시 중구 성안8길 55 (성안동)</t>
  </si>
  <si>
    <t>(주)대양오토</t>
  </si>
  <si>
    <t>김응창</t>
  </si>
  <si>
    <t>052-287-2500</t>
  </si>
  <si>
    <t>울산광역시 북구 진장17길 9 301호 (진장동,연옥빌딩)</t>
  </si>
  <si>
    <t>거림기업(주)</t>
  </si>
  <si>
    <t>예찬수</t>
  </si>
  <si>
    <t>052-280-1111</t>
  </si>
  <si>
    <t>울산광역시 북구 박상진2로 121, 401동 101호 (화봉동,한라비발디캠퍼스)</t>
  </si>
  <si>
    <t>(주)안풍산업</t>
  </si>
  <si>
    <t>김연국</t>
  </si>
  <si>
    <t>052-254-5301</t>
  </si>
  <si>
    <t>울산광역시 울주군 삼남읍 마산보들길 96 (신화리)</t>
  </si>
  <si>
    <t>https://rnr.surveybox.kr/?pid=S16269h8ufyh&amp;grpid=list&amp;resid=14262&amp;fwid=S16269h8ufyhz56yr</t>
  </si>
  <si>
    <t>(재)한국특허기술진흥원</t>
  </si>
  <si>
    <t>한국특허기술진흥원</t>
  </si>
  <si>
    <t>특허관련 서비스</t>
  </si>
  <si>
    <t>대전광역시 서구 문정로48번길 48 8층 (탄방동,계룡타워)</t>
  </si>
  <si>
    <t>(주)신성그린텍</t>
  </si>
  <si>
    <t>하규식</t>
  </si>
  <si>
    <t>안테나류 제조업</t>
  </si>
  <si>
    <t>055-336-0190</t>
  </si>
  <si>
    <t>경상남도 김해시 김해대로2567번길 59 (어방동)</t>
  </si>
  <si>
    <t>보그워너창녕(유)</t>
  </si>
  <si>
    <t>김동희</t>
  </si>
  <si>
    <t>1. 영리를 목적으로 하는 자동차 전장부품의 제조, 조립, 국내판매 및 수출</t>
  </si>
  <si>
    <t>055-520-2000</t>
  </si>
  <si>
    <t>경상남도 창녕군 계성면 명리길 78 (명리)</t>
  </si>
  <si>
    <t>일광금속(유)</t>
  </si>
  <si>
    <t>김말철</t>
  </si>
  <si>
    <t>자동차 부품 제조 판매</t>
  </si>
  <si>
    <t>055-744-2155</t>
  </si>
  <si>
    <t>경남 진주시 대곡면 대화로 78 (와룡리)</t>
  </si>
  <si>
    <t>대운에스알(주)</t>
  </si>
  <si>
    <t>윤재용</t>
  </si>
  <si>
    <t>울산광역시 울주군 온산읍 처용산업로 6 (처용리)</t>
  </si>
  <si>
    <t>원진테크(주)</t>
  </si>
  <si>
    <t>정효찬</t>
  </si>
  <si>
    <t>052-265-8998</t>
  </si>
  <si>
    <t>울산광역시 울주군 웅촌면 부채골길 24-30 (검단리)</t>
  </si>
  <si>
    <t>타이온(주)</t>
  </si>
  <si>
    <t>정연칠</t>
  </si>
  <si>
    <t>052-226-2051</t>
  </si>
  <si>
    <t>울산광역시 남구 처용로487번길 18-39 (성암동)</t>
  </si>
  <si>
    <t>(주)엠와이티</t>
  </si>
  <si>
    <t>052-228-2160</t>
  </si>
  <si>
    <t>울산 남구 삼산로 358 212호 (삼산동,코아루벨라채)</t>
  </si>
  <si>
    <t>(주)진우공업</t>
  </si>
  <si>
    <t>고원득</t>
  </si>
  <si>
    <t>052-287-5237</t>
  </si>
  <si>
    <t>울산광역시 북구 모듈화산업로 71 (효문동)</t>
  </si>
  <si>
    <t>(주)리람</t>
  </si>
  <si>
    <t>자동차 계기판용 명판</t>
  </si>
  <si>
    <t>055-2995-0113</t>
  </si>
  <si>
    <t>경상남도 창원시 성산구 원이대로580번길 3 3층 305호 (중앙동,GS25 용지점)</t>
  </si>
  <si>
    <t>(주)창일기계</t>
  </si>
  <si>
    <t>황진태,황상훈</t>
  </si>
  <si>
    <t>055-297-2333</t>
  </si>
  <si>
    <t>경남 창원시 마산회원구 봉암공단13길 23-12 (봉암동)</t>
  </si>
  <si>
    <t>(주)미래테크</t>
  </si>
  <si>
    <t>김동우,정재현</t>
  </si>
  <si>
    <t>자동차부품업</t>
  </si>
  <si>
    <t>055-532-6534</t>
  </si>
  <si>
    <t>경상남도 창녕군 성산면 후천공단길 38 (후천리)</t>
  </si>
  <si>
    <t>(주)삼풍공업</t>
  </si>
  <si>
    <t>051-728-5315</t>
  </si>
  <si>
    <t>부산광역시 기장군 장안읍 장안산단8로 26 (반룡리)</t>
  </si>
  <si>
    <t>(주)피앤씨</t>
  </si>
  <si>
    <t>맹룡섭,신동진</t>
  </si>
  <si>
    <t>051-205-9192</t>
  </si>
  <si>
    <t>부산 강서구 르노삼성대로 61 (신호동,주식회사피앤씨)</t>
  </si>
  <si>
    <t>(주)삼광케미칼</t>
  </si>
  <si>
    <t>플라스틱제품 제작업</t>
  </si>
  <si>
    <t>051-203-0019</t>
  </si>
  <si>
    <t>울산 북구 산성로 83 (효문동)</t>
  </si>
  <si>
    <t>(주)티엠산업</t>
  </si>
  <si>
    <t>오성환</t>
  </si>
  <si>
    <t>054-743-5807</t>
  </si>
  <si>
    <t>경상북도 경주시 외동읍 문산2산단4로 74-8 (석계리)</t>
  </si>
  <si>
    <t>(주)엔에스테크</t>
  </si>
  <si>
    <t>유세곤</t>
  </si>
  <si>
    <t>041-742-0288</t>
  </si>
  <si>
    <t>전라북도 군산시 서수면 용천로 334-12 (마룡리)</t>
  </si>
  <si>
    <t>신우신(주)</t>
  </si>
  <si>
    <t>이지우</t>
  </si>
  <si>
    <t>053-811-5880</t>
  </si>
  <si>
    <t>경북 경산시 남천면 경청로 936-1 (협석리)</t>
  </si>
  <si>
    <t>(주)대일정공사</t>
  </si>
  <si>
    <t>김병중</t>
  </si>
  <si>
    <t>053-582-1796</t>
  </si>
  <si>
    <t>대구광역시 달서구 성서공단남로36길 19-12 (월암동)</t>
  </si>
  <si>
    <t>경동공업(주)</t>
  </si>
  <si>
    <t>문기술</t>
  </si>
  <si>
    <t>053-581-6885</t>
  </si>
  <si>
    <t>대구광역시 달성군 다사읍 세천로1길 76-8 (세천리)</t>
  </si>
  <si>
    <t>신성산업(주)</t>
  </si>
  <si>
    <t>053-592-7600</t>
  </si>
  <si>
    <t>대구 달서구 호산동로1길 71 (호림동)</t>
  </si>
  <si>
    <t>삼정산업(주)</t>
  </si>
  <si>
    <t>박희두</t>
  </si>
  <si>
    <t>자동차 부속품 제조</t>
  </si>
  <si>
    <t>053-582-5490</t>
  </si>
  <si>
    <t>대구광역시 달서구 성서로5길 79 (대천동)</t>
  </si>
  <si>
    <t>삼영금속공업(주)</t>
  </si>
  <si>
    <t>자동차부품 제조판매</t>
  </si>
  <si>
    <t>053-583-3480</t>
  </si>
  <si>
    <t>대구 달서구 성서로 94 (월암동)</t>
  </si>
  <si>
    <t>김철재</t>
  </si>
  <si>
    <t>054-262-4821</t>
  </si>
  <si>
    <t>경상북도 포항시 북구 흥해읍 성곡길70번길 5 (성곡리)</t>
  </si>
  <si>
    <t>경동정공(주)</t>
  </si>
  <si>
    <t>한대림</t>
  </si>
  <si>
    <t>054-776-7991</t>
  </si>
  <si>
    <t>경상북도 경주시 천북면 천북산단로1길 10 (오야리)</t>
  </si>
  <si>
    <t>한국앱티브커넥션시스템즈(유)</t>
  </si>
  <si>
    <t>자동차, 전자부품</t>
  </si>
  <si>
    <t>031-350-1678</t>
  </si>
  <si>
    <t>(주)한양실업</t>
  </si>
  <si>
    <t>김욱중</t>
  </si>
  <si>
    <t>054-774-1486</t>
  </si>
  <si>
    <t>경북 경주시 천북면 천강로 295-154</t>
  </si>
  <si>
    <t>(주)만승</t>
  </si>
  <si>
    <t>이봉재</t>
  </si>
  <si>
    <t>053-586-8989</t>
  </si>
  <si>
    <t>대구광역시 달성군 유가읍 테크노순환로1길 56 (금리)</t>
  </si>
  <si>
    <t>(주)신화테크</t>
  </si>
  <si>
    <t>김찬영</t>
  </si>
  <si>
    <t>053-5866-7413</t>
  </si>
  <si>
    <t>대구광역시 달서구 성서로9길 15 (대천동)</t>
  </si>
  <si>
    <t>(주)나누리</t>
  </si>
  <si>
    <t>041-901-4517</t>
  </si>
  <si>
    <t>충청남도 예산군 신암면 추사로 447 (신종리)</t>
  </si>
  <si>
    <t>(주)동성정공</t>
  </si>
  <si>
    <t>송영석</t>
  </si>
  <si>
    <t>자동차차체용부품제조업</t>
  </si>
  <si>
    <t>063-261-1890</t>
  </si>
  <si>
    <t>전라북도 전주시 완산구 한지길 38 (풍남동2가)</t>
  </si>
  <si>
    <t>(주)대유금형</t>
  </si>
  <si>
    <t>선박건조업과 선박구성부분품 제조업</t>
  </si>
  <si>
    <t>061-337-8610</t>
  </si>
  <si>
    <t>광주광역시 광산구 용아로 559 2층 (장덕동)</t>
  </si>
  <si>
    <t>(주)코아월드</t>
  </si>
  <si>
    <t>남명효</t>
  </si>
  <si>
    <t>062-952-1207</t>
  </si>
  <si>
    <t>광주광역시 광산구 하남산단7번로 47 (오선동)</t>
  </si>
  <si>
    <t>(주)비젼디에스엠</t>
  </si>
  <si>
    <t>강희규</t>
  </si>
  <si>
    <t>전자부품 가공업</t>
  </si>
  <si>
    <t>062-952-2722</t>
  </si>
  <si>
    <t>광주광역시 광산구 하남산단3번로 14-49 (장덕동)</t>
  </si>
  <si>
    <t>한국아이엠씨(주)</t>
  </si>
  <si>
    <t>서구준</t>
  </si>
  <si>
    <t>합성수지 성형가공 제조업</t>
  </si>
  <si>
    <t>062-944-7200</t>
  </si>
  <si>
    <t>광주 광산구 평동로913번길 36 (월전동)</t>
  </si>
  <si>
    <t>황성공업(주)</t>
  </si>
  <si>
    <t>윤이경</t>
  </si>
  <si>
    <t>063-543-2085</t>
  </si>
  <si>
    <t>전북 김제시 백구면 번영로 2640-37 (석담리)</t>
  </si>
  <si>
    <t>(주)태형</t>
  </si>
  <si>
    <t>서찬진</t>
  </si>
  <si>
    <t>범버, 가니쉬, 휀다 외 차량용 바퀴 받침대</t>
  </si>
  <si>
    <t>063-832-8500</t>
  </si>
  <si>
    <t>전라북도 익산시 석암로9길 51 (석암동)</t>
  </si>
  <si>
    <t>이수산업(주)</t>
  </si>
  <si>
    <t>임귀예</t>
  </si>
  <si>
    <t>063-835-5682</t>
  </si>
  <si>
    <t>전라북도 익산시 약촌로8길 20-23 (영등동)</t>
  </si>
  <si>
    <t>(유)성일기업</t>
  </si>
  <si>
    <t>김학임</t>
  </si>
  <si>
    <t>063-260-6859</t>
  </si>
  <si>
    <t>전북 익산시 인북로4길 28</t>
  </si>
  <si>
    <t>032-540-8726</t>
  </si>
  <si>
    <t>경기도 안산시 단원구 산단로 164, 1동 2층 (원시동,태광공업(주))</t>
  </si>
  <si>
    <t>소사장제</t>
  </si>
  <si>
    <t>(주)우송피앤씨</t>
  </si>
  <si>
    <t>041-660-0158</t>
  </si>
  <si>
    <t>서울특별시 강서구 화곡로68길 120 상가동 지하 29호 (등촌동)</t>
  </si>
  <si>
    <t>우수산업(주)</t>
  </si>
  <si>
    <t>임우종</t>
  </si>
  <si>
    <t>041-661-9586</t>
  </si>
  <si>
    <t>(주)미래산업</t>
  </si>
  <si>
    <t>041-662-0175</t>
  </si>
  <si>
    <t>충청남도 서산시 성연면 명천산업로 69 (명천리)</t>
  </si>
  <si>
    <t>(주)대신기업</t>
  </si>
  <si>
    <t>박상수</t>
  </si>
  <si>
    <t>승용차 조립품</t>
  </si>
  <si>
    <t>041-669-5446</t>
  </si>
  <si>
    <t>(주)이루테크</t>
  </si>
  <si>
    <t>041-669-6893</t>
  </si>
  <si>
    <t>충청남도 서산시 지곡면 충의로 958 (화천리)</t>
  </si>
  <si>
    <t>넥스턴기술(주)</t>
  </si>
  <si>
    <t>자동차부품 제조 및 임가공업</t>
  </si>
  <si>
    <t>041-664-5522</t>
  </si>
  <si>
    <t>인천광역시 부평구 부평대로329번길 26 (청천동)</t>
  </si>
  <si>
    <t>(주)명성이엔지</t>
  </si>
  <si>
    <t>진현학</t>
  </si>
  <si>
    <t>041-662-0081</t>
  </si>
  <si>
    <t>익산기전(주)</t>
  </si>
  <si>
    <t>전우철</t>
  </si>
  <si>
    <t>내연기관용 전기장치 제조업</t>
  </si>
  <si>
    <t>042-527-8756</t>
  </si>
  <si>
    <t>대전광역시 서구 도산로314번길 19 2층 (가장동,엘케이빌딩)</t>
  </si>
  <si>
    <t>인력공급 및 고용알선업</t>
  </si>
  <si>
    <t>(주)제이디테크놀러지</t>
  </si>
  <si>
    <t>김도훈</t>
  </si>
  <si>
    <t>041-548-3936</t>
  </si>
  <si>
    <t>충청남도 아산시 음봉면 산동로 190-23 (산동리)</t>
  </si>
  <si>
    <t>서원산업(주)</t>
  </si>
  <si>
    <t>041-425-1050</t>
  </si>
  <si>
    <t>충청남도 아산시 음봉면 산동로 323 (산동리)</t>
  </si>
  <si>
    <t>(주)모스트</t>
  </si>
  <si>
    <t>이근원</t>
  </si>
  <si>
    <t>전자.전기.자동차 부품 제조업</t>
  </si>
  <si>
    <t>041-621-5677</t>
  </si>
  <si>
    <t>041-563-2771</t>
  </si>
  <si>
    <t>제이에스케이(주)</t>
  </si>
  <si>
    <t>최정열</t>
  </si>
  <si>
    <t>041-541-8388</t>
  </si>
  <si>
    <t>충청남도 아산시 인주면 해암로 224 (해암리)</t>
  </si>
  <si>
    <t>(주)아산금창</t>
  </si>
  <si>
    <t>자동차부품-제조</t>
  </si>
  <si>
    <t>041-532-0500</t>
  </si>
  <si>
    <t>충남 아산시 염치읍 충무로 471-20 (방현리)</t>
  </si>
  <si>
    <t>대한냉열공업(주)</t>
  </si>
  <si>
    <t>가츠마따이치로</t>
  </si>
  <si>
    <t>신냉매용 자동차공조용 자동제어기기의 제조,판매</t>
  </si>
  <si>
    <t>041-545-0088</t>
  </si>
  <si>
    <t>충남 아산시 음봉면 연암율금로 237-43 (소동리)</t>
  </si>
  <si>
    <t>(주)에스아이디</t>
  </si>
  <si>
    <t>손진훈</t>
  </si>
  <si>
    <t>041-334-2004</t>
  </si>
  <si>
    <t>충청남도 예산군 예산읍 예산산업단지로 57-9 (주교리)</t>
  </si>
  <si>
    <t>041-661-9931</t>
  </si>
  <si>
    <t>충청남도 서산시 인지면 둔산2길 20-5 (둔당리)</t>
  </si>
  <si>
    <t>박종민</t>
  </si>
  <si>
    <t>보그워너오창(유)</t>
  </si>
  <si>
    <t>최재흔</t>
  </si>
  <si>
    <t>043-210-0322</t>
  </si>
  <si>
    <t>충북 청주시 청원구 오창읍 과학산업5로 113 (각리)</t>
  </si>
  <si>
    <t>보그워너충주(유)</t>
  </si>
  <si>
    <t>043-850-8495</t>
  </si>
  <si>
    <t>충청북도 충주시 대소원면 기업도시2로 131 (영평리)</t>
  </si>
  <si>
    <t>한국보그워너티에스(유)</t>
  </si>
  <si>
    <t>자동차변속기부품제조 등</t>
  </si>
  <si>
    <t>043-8818-5916</t>
  </si>
  <si>
    <t>충청북도 음성군 대소면 한삼로251번길 19 (삼정리)</t>
  </si>
  <si>
    <t>인지컨트롤스옥천(주)</t>
  </si>
  <si>
    <t>유관식</t>
  </si>
  <si>
    <t>043-730-5500</t>
  </si>
  <si>
    <t>충청북도 옥천군 이원면 이원농공로 70 (건진리)</t>
  </si>
  <si>
    <t>모딘원진(주)</t>
  </si>
  <si>
    <t>조영석</t>
  </si>
  <si>
    <t>중장비 및 차량에 들어가는 파워트레인,엔진 냉각용 부품,모듈</t>
  </si>
  <si>
    <t>043-531-4600</t>
  </si>
  <si>
    <t>충청북도 진천군 진천읍 금사로 16-1 (금암리)</t>
  </si>
  <si>
    <t>(주)우진하이텍</t>
  </si>
  <si>
    <t>043-2116-5889</t>
  </si>
  <si>
    <t>충청북도 청주시 청원구 북이면 대율경촌길 3-62 (대율리)</t>
  </si>
  <si>
    <t>https://rnr.surveybox.kr/?pid=S16269h8ufyh&amp;grpid=list&amp;resid=15327&amp;fwid=S16269h8ufyhz56yr</t>
  </si>
  <si>
    <t>(재)한국장애인개발원</t>
  </si>
  <si>
    <t>한국장애인개발원</t>
  </si>
  <si>
    <t>이경혜</t>
  </si>
  <si>
    <t>각종 조사.연구 및 정책개발 사업</t>
  </si>
  <si>
    <t>02-3433-0600</t>
  </si>
  <si>
    <t>서울 영등포구 의사당대로 22 (여의도동)</t>
  </si>
  <si>
    <t>errom@koddi.or.kr</t>
  </si>
  <si>
    <t>21세기기업(주)</t>
  </si>
  <si>
    <t>자동차 부품 제조및 판매업</t>
  </si>
  <si>
    <t>033-652-2121</t>
  </si>
  <si>
    <t>강원도 강릉시 강변로604번길 2 (입암동)</t>
  </si>
  <si>
    <t>(주)신동성</t>
  </si>
  <si>
    <t>자동차부품 생산,가공및 조립업.</t>
  </si>
  <si>
    <t>033-733-1100</t>
  </si>
  <si>
    <t>강원 원주시 문막읍 원양1로 284 (반계리)</t>
  </si>
  <si>
    <t>(주)현대이엔지</t>
  </si>
  <si>
    <t>주현칠</t>
  </si>
  <si>
    <t>자동차부품도장 자동차부품조립</t>
  </si>
  <si>
    <t>033-732-3812</t>
  </si>
  <si>
    <t>강원도 원주시 문막읍 문막공단길 101 (반계리,현대이엔지)</t>
  </si>
  <si>
    <t>(주)승진</t>
  </si>
  <si>
    <t>김두환</t>
  </si>
  <si>
    <t>자동차 안전장구 제조 및 판매업</t>
  </si>
  <si>
    <t>033-748-3885</t>
  </si>
  <si>
    <t>강원 원주시 문막읍 문막공단길 202 (반계리)</t>
  </si>
  <si>
    <t>에프엔비네트웍(주)</t>
  </si>
  <si>
    <t>김정은</t>
  </si>
  <si>
    <t>전기기계 제조 및 판매업</t>
  </si>
  <si>
    <t>070-4060-6610</t>
  </si>
  <si>
    <t>서울특별시 서초구 서운로6길 26 4층 (서초동,지훈빌딩)</t>
  </si>
  <si>
    <t>(주)태진코퍼레이션</t>
  </si>
  <si>
    <t>자동차부품 조립업 및 생산업</t>
  </si>
  <si>
    <t>032-518-0849</t>
  </si>
  <si>
    <t>서울 서초구 논현로 83 A동 1005호 (양재동,삼호물산빌딩)</t>
  </si>
  <si>
    <t>(주)대륙오토</t>
  </si>
  <si>
    <t>한상훈,이희영</t>
  </si>
  <si>
    <t>충남 예산군 삽교읍 산단1길 131 (효림리)</t>
  </si>
  <si>
    <t>(주)티비산업</t>
  </si>
  <si>
    <t>자동차 범퍼 조립 및 포장</t>
  </si>
  <si>
    <t>041-415-0170</t>
  </si>
  <si>
    <t>충청북도 진천군 문백면 계산2길 59 (계산리)</t>
  </si>
  <si>
    <t>(주)에이스테크</t>
  </si>
  <si>
    <t>김주식</t>
  </si>
  <si>
    <t>041-661-9934</t>
  </si>
  <si>
    <t>스마트디엔에스(주)</t>
  </si>
  <si>
    <t>강구철,이명근</t>
  </si>
  <si>
    <t>자동차검사구 및 개발품</t>
  </si>
  <si>
    <t>031-358-0304</t>
  </si>
  <si>
    <t>경기도 화성시 장안면 석포로 236-38 236-46 (석포리)</t>
  </si>
  <si>
    <t>(주)영테크</t>
  </si>
  <si>
    <t>031-322-0012</t>
  </si>
  <si>
    <t>경기도 용인시 기흥구 강남로 12 302호 (구갈동,스카이프라자)</t>
  </si>
  <si>
    <t>(유)고려소재</t>
  </si>
  <si>
    <t>권민호,권회현</t>
  </si>
  <si>
    <t>1. 플라스틱 제조, 판매업</t>
  </si>
  <si>
    <t>032-812-3438</t>
  </si>
  <si>
    <t>인천 남동구 함박뫼로347번길 122 남동공단 (남촌동)</t>
  </si>
  <si>
    <t>동아특수정밀(주)</t>
  </si>
  <si>
    <t>전준식,전병일</t>
  </si>
  <si>
    <t>자동개폐기 제조업</t>
  </si>
  <si>
    <t>032-816-5011-4</t>
  </si>
  <si>
    <t>인천 남동구 호구포로 47 남동공단2단지 (고잔동)</t>
  </si>
  <si>
    <t>(주)대기정밀</t>
  </si>
  <si>
    <t>조덕천</t>
  </si>
  <si>
    <t>032-578-4551</t>
  </si>
  <si>
    <t>인천 서구 가재울로32번길 32 (가좌동,한국산업단지공단5단지)</t>
  </si>
  <si>
    <t>(주)엣센테크</t>
  </si>
  <si>
    <t>양세남</t>
  </si>
  <si>
    <t>031-481-1503</t>
  </si>
  <si>
    <t>경기 안산시 단원구 능길로 94 (성곡동)</t>
  </si>
  <si>
    <t>장문수</t>
  </si>
  <si>
    <t>차량부품 조립업</t>
  </si>
  <si>
    <t>031-493-7004</t>
  </si>
  <si>
    <t>경기 안산시 단원구 신원로 189 (주)안산공장내 사내협력업체사무실 (성곡동,현대위아)</t>
  </si>
  <si>
    <t>성우산업(주)</t>
  </si>
  <si>
    <t>정춘수,정재우</t>
  </si>
  <si>
    <t>신발중창 제조 및 판매업</t>
  </si>
  <si>
    <t>031-497-6368</t>
  </si>
  <si>
    <t>경기 안산시 단원구 산단로20번길 21-13 (원시동)</t>
  </si>
  <si>
    <t>동아테크(주)</t>
  </si>
  <si>
    <t>성태상</t>
  </si>
  <si>
    <t>엔진용 가스켓</t>
  </si>
  <si>
    <t>031-686-5044</t>
  </si>
  <si>
    <t>경기도 평택시 포승읍 평택항로268번길 143 (도곡리)</t>
  </si>
  <si>
    <t>거성공업(주)</t>
  </si>
  <si>
    <t>서세영</t>
  </si>
  <si>
    <t>031-491-1241</t>
  </si>
  <si>
    <t>경기도 안산시 단원구 해봉로255번길 15 (신길동)</t>
  </si>
  <si>
    <t>(주)효창전기</t>
  </si>
  <si>
    <t>시그날스위치 와이퍼스위치</t>
  </si>
  <si>
    <t>031-408-9933</t>
  </si>
  <si>
    <t>경기도 안산시 상록구 선진안길 13 (사동)</t>
  </si>
  <si>
    <t>동광산업(주)</t>
  </si>
  <si>
    <t>차량부품 및 부속제조 판매업</t>
  </si>
  <si>
    <t>031-491-7211</t>
  </si>
  <si>
    <t>인천광역시 계양구 아나지로 412 (작전동)</t>
  </si>
  <si>
    <t>영일카디오넷(주)</t>
  </si>
  <si>
    <t>이운선</t>
  </si>
  <si>
    <t>카오디오부품(오디오판넬/AVN 판넬), 자동차부품(히터콘트럴판넬)</t>
  </si>
  <si>
    <t>032-816-0212</t>
  </si>
  <si>
    <t>인천광역시 남동구 남동서로 107 (고잔동,남동공단)</t>
  </si>
  <si>
    <t>(주)한일프라튜</t>
  </si>
  <si>
    <t>플라스틱 소재의 제조업</t>
  </si>
  <si>
    <t>032-812-7426</t>
  </si>
  <si>
    <t>인천 남동구 남동서로362번길 28 (남촌동,남동공단)</t>
  </si>
  <si>
    <t>(주)베스템</t>
  </si>
  <si>
    <t>이종익</t>
  </si>
  <si>
    <t>032-813-1643</t>
  </si>
  <si>
    <t>인천 남동구 호구포로14번길 80, 남동공단 (고잔동)</t>
  </si>
  <si>
    <t>(주)왕신</t>
  </si>
  <si>
    <t>전찬욱</t>
  </si>
  <si>
    <t>031-542-5266</t>
  </si>
  <si>
    <t>경기도 포천시 가산면 금현경제로 51 (금현리)</t>
  </si>
  <si>
    <t>오성정밀산업(주)</t>
  </si>
  <si>
    <t>오흥업</t>
  </si>
  <si>
    <t>자동차부품 생산업</t>
  </si>
  <si>
    <t>충청남도 아산시 음봉면 월산로 158-15 2동 (산동리)</t>
  </si>
  <si>
    <t>https://rnr.surveybox.kr/?pid=S16269h8ufyh&amp;grpid=list&amp;resid=15319&amp;fwid=S16269h8ufyhz56yr</t>
  </si>
  <si>
    <t>(재)한국의학연구소</t>
  </si>
  <si>
    <t>한국의학연구소</t>
  </si>
  <si>
    <t>의학 연구 개발 및 병리실험, 건강검진서비스 외</t>
  </si>
  <si>
    <t>02-1599-7070</t>
  </si>
  <si>
    <t>서울특별시 중구 남대문로 117 (다동,동아빌딩)</t>
  </si>
  <si>
    <t>(주)도남정공</t>
  </si>
  <si>
    <t>한상회,한장희</t>
  </si>
  <si>
    <t>샤프트 제조업</t>
  </si>
  <si>
    <t>031-355-5670</t>
  </si>
  <si>
    <t>경기도 화성시 비봉면 화성로1616번길 2-33 (양노리)</t>
  </si>
  <si>
    <t>남길산업(주)</t>
  </si>
  <si>
    <t>경기 군포시 금정동 177-16</t>
  </si>
  <si>
    <t>더원테크(주)</t>
  </si>
  <si>
    <t>041-668-6992</t>
  </si>
  <si>
    <t>충청남도 서산시 안견로 616 (갈산동)</t>
  </si>
  <si>
    <t>화인아이엔지(주)</t>
  </si>
  <si>
    <t>심재희</t>
  </si>
  <si>
    <t>자동차 부품 조립</t>
  </si>
  <si>
    <t>032-517-0201</t>
  </si>
  <si>
    <t>인천광역시 남동구 소래역로 42 303호 (논현동,소래타워)</t>
  </si>
  <si>
    <t>(주)제이원라인</t>
  </si>
  <si>
    <t>자동차부품 도급업</t>
  </si>
  <si>
    <t>032-330-5741</t>
  </si>
  <si>
    <t>인천광역시 부평구 부평대로 9 1402호 (부평동,문화드림빌)</t>
  </si>
  <si>
    <t>승일테크(유)</t>
  </si>
  <si>
    <t>자동차부품 제조, 도소매 및 무역업</t>
  </si>
  <si>
    <t>02-558-8551</t>
  </si>
  <si>
    <t>서울특별시 금천구 두산로 70 B동 1408호 (독산동,현대지식산업센터)</t>
  </si>
  <si>
    <t>정하진</t>
  </si>
  <si>
    <t>효성정밀(주)</t>
  </si>
  <si>
    <t>이준효</t>
  </si>
  <si>
    <t>02-808-9400</t>
  </si>
  <si>
    <t>서울특별시 금천구 범안로16길 11 (독산동)</t>
  </si>
  <si>
    <t>(주)동성정밀엘엑스</t>
  </si>
  <si>
    <t>전기.전자부품 제조.판매 및 수출입업</t>
  </si>
  <si>
    <t>033-743-4685</t>
  </si>
  <si>
    <t>강원도 원주시 문막읍 원양1로 284 (반계리)</t>
  </si>
  <si>
    <t>(주)티에이엠</t>
  </si>
  <si>
    <t>이태민</t>
  </si>
  <si>
    <t>자동차 및 자동차부품 ,제품 제조업,도소매업</t>
  </si>
  <si>
    <t>02-833-7702</t>
  </si>
  <si>
    <t>서울 영등포구 여의동로 213 A동 310호 (여의도동,여의도금호리첸시아)</t>
  </si>
  <si>
    <t>김효환</t>
  </si>
  <si>
    <t>(주)코아텍</t>
  </si>
  <si>
    <t>박노준</t>
  </si>
  <si>
    <t>051-727-8023</t>
  </si>
  <si>
    <t>부산 기장군 정관읍 산단3로 92-7 (달산리)</t>
  </si>
  <si>
    <t>(주)상신정공</t>
  </si>
  <si>
    <t>054-976-2105</t>
  </si>
  <si>
    <t>경북 칠곡군 왜관읍 공단로1길 71-9 (삼청리)</t>
  </si>
  <si>
    <t>(주)엘라스텍</t>
  </si>
  <si>
    <t>gasket, oilseal 외</t>
  </si>
  <si>
    <t>054-975-7785</t>
  </si>
  <si>
    <t>경북 칠곡군 약목면 복성15길 25 (복성리)</t>
  </si>
  <si>
    <t>https://rnr.surveybox.kr/?pid=S16269h8ufyh&amp;grpid=list&amp;resid=21487&amp;fwid=S16269h8ufyhz56yr</t>
  </si>
  <si>
    <t>(주)동우에프씨</t>
  </si>
  <si>
    <t>동우에프씨</t>
  </si>
  <si>
    <t>이기택,이범재,석상연</t>
  </si>
  <si>
    <t>043-720-9369</t>
  </si>
  <si>
    <t>충청북도 충주시 번영대로 222 102호 (연수동)</t>
  </si>
  <si>
    <t>(주)한호</t>
  </si>
  <si>
    <t>한수경</t>
  </si>
  <si>
    <t>063-261-7850</t>
  </si>
  <si>
    <t>전북 완주군 봉동읍 완주산단5로 236 (제3공단) (용암리)</t>
  </si>
  <si>
    <t>(주)아이피글로벌</t>
  </si>
  <si>
    <t>유희제</t>
  </si>
  <si>
    <t>자동차부품 가공 및 제조업</t>
  </si>
  <si>
    <t>063-837-7985</t>
  </si>
  <si>
    <t>전라북도 익산시 서동로32길 43 (금강동)</t>
  </si>
  <si>
    <t>(주)이룸테크</t>
  </si>
  <si>
    <t>김복현</t>
  </si>
  <si>
    <t>자동차 도어 조립</t>
  </si>
  <si>
    <t>010-5209-8593</t>
  </si>
  <si>
    <t>충청남도 아산시 인주면 현대로 1077 (금성리)</t>
  </si>
  <si>
    <t>제일금속(주)</t>
  </si>
  <si>
    <t>자동차부품 및 정밀가공</t>
  </si>
  <si>
    <t>032-672-6611</t>
  </si>
  <si>
    <t>경기 시흥시 군자천로237번길 76 (정왕동)</t>
  </si>
  <si>
    <t>https://rnr.surveybox.kr/?pid=S16269h8ufyh&amp;grpid=list&amp;resid=21503&amp;fwid=S16269h8ufyhz56yr</t>
  </si>
  <si>
    <t>(주)그린이노텍</t>
  </si>
  <si>
    <t>그린이노텍</t>
  </si>
  <si>
    <t>차동호,이범재</t>
  </si>
  <si>
    <t>043-270-9365</t>
  </si>
  <si>
    <t>충청북도 충주시 대소원면 첨단산업1로 92 201호 (본리,타임빌딩)</t>
  </si>
  <si>
    <t>gh01071@korea.kr</t>
  </si>
  <si>
    <t>대동도어(주)</t>
  </si>
  <si>
    <t>송학성</t>
  </si>
  <si>
    <t>자동차 및 이륜차 부품 제조업</t>
  </si>
  <si>
    <t>032-716-9480</t>
  </si>
  <si>
    <t>인천 연수구 첨단대로124번길 64 (송도동)</t>
  </si>
  <si>
    <t>제온테크(주)</t>
  </si>
  <si>
    <t>강병용</t>
  </si>
  <si>
    <t>031-499-7675</t>
  </si>
  <si>
    <t>경기도 시흥시 공단1대로28번길 82 104호 (정왕동,시화공단1라)</t>
  </si>
  <si>
    <t>허친슨코리아(유)</t>
  </si>
  <si>
    <t>에릭버나드피에르다니엘클라우드비리오</t>
  </si>
  <si>
    <t>고무플라스틱 및 이와 유사한 재료로 만든 제품의 판매, 수입 및 수출 등</t>
  </si>
  <si>
    <t>02-425-2600</t>
  </si>
  <si>
    <t>서울특별시 송파구 백제고분로 512 7층 (방이동,로가디스빌딩)</t>
  </si>
  <si>
    <t>삼진산업(주)</t>
  </si>
  <si>
    <t>권태진</t>
  </si>
  <si>
    <t>자동차부품 제조업 및 이와 관련된 부대사업</t>
  </si>
  <si>
    <t>063-548-1901</t>
  </si>
  <si>
    <t>전라북도 김제시 월촌공단길 110-31 (연정동)</t>
  </si>
  <si>
    <t>윤정상</t>
  </si>
  <si>
    <t>(주)연일금속</t>
  </si>
  <si>
    <t>장인식</t>
  </si>
  <si>
    <t>053-856-5083</t>
  </si>
  <si>
    <t>경상북도 경산시 진량읍 대구대로 608-27 (다문리)</t>
  </si>
  <si>
    <t>은성화학(주)</t>
  </si>
  <si>
    <t>자동차 및 전자부품 제조 가공업</t>
  </si>
  <si>
    <t>031-658-4087</t>
  </si>
  <si>
    <t>경기도 안성시 원곡면 천덕산로 510-27 (성주리)</t>
  </si>
  <si>
    <t>성실몰드테크(주)</t>
  </si>
  <si>
    <t>032-673-1994</t>
  </si>
  <si>
    <t>경기 부천시 산업로8번길 24 (오정동)</t>
  </si>
  <si>
    <t>(주)손진씨에스</t>
  </si>
  <si>
    <t>손중순</t>
  </si>
  <si>
    <t>자동차시트카바 제조업</t>
  </si>
  <si>
    <t>052-287-5036</t>
  </si>
  <si>
    <t>울산광역시 북구 상방2길 6 (연암동)</t>
  </si>
  <si>
    <t>남도금형제2공장(주)</t>
  </si>
  <si>
    <t>오대종</t>
  </si>
  <si>
    <t>자동차부품생산업</t>
  </si>
  <si>
    <t>062-956-9350</t>
  </si>
  <si>
    <t>광주광역시 광산구 평동산단3번로 166 (월전동)</t>
  </si>
  <si>
    <t>(주)동서금속</t>
  </si>
  <si>
    <t>055-3917-7889</t>
  </si>
  <si>
    <t>경상남도 밀양시 부북면 사포산단중앙로 57-8 (전사포리)</t>
  </si>
  <si>
    <t>(주)대경코빌</t>
  </si>
  <si>
    <t>마성창</t>
  </si>
  <si>
    <t>전기자동차 배터리 팩 외</t>
  </si>
  <si>
    <t>043-841-6880</t>
  </si>
  <si>
    <t>(주)순성산업</t>
  </si>
  <si>
    <t>이덕삼</t>
  </si>
  <si>
    <t>유아용 카시트 등</t>
  </si>
  <si>
    <t>031-574-9555</t>
  </si>
  <si>
    <t>경기도 남양주시 순화궁로 249 지식산업센터-2동 엠2014호 (별내동,별내역파라곤스퀘어)</t>
  </si>
  <si>
    <t>김영익,정성훈</t>
  </si>
  <si>
    <t>전자 전기부품 제조 및 판매업</t>
  </si>
  <si>
    <t>054-4622-4647</t>
  </si>
  <si>
    <t>경상북도 구미시 1공단로6길 151-3 (공단동)</t>
  </si>
  <si>
    <t>안광혁</t>
  </si>
  <si>
    <t>자동차 내장재 부품(트레이박스, 센터페시아등)</t>
  </si>
  <si>
    <t>041-547-0552</t>
  </si>
  <si>
    <t>한국마그넷(주)</t>
  </si>
  <si>
    <t>디프케이스(Diff-Case), 슬리브(Sleeve), 플라이휠, 레디알하우징 외</t>
  </si>
  <si>
    <t>055-752-1396</t>
  </si>
  <si>
    <t>경남 진주시 동진로 329 (상대동)</t>
  </si>
  <si>
    <t>(주)영진산업</t>
  </si>
  <si>
    <t>정일봉</t>
  </si>
  <si>
    <t>자동차 머플러 행거, 더스트 커버류 외</t>
  </si>
  <si>
    <t>054-746-3747</t>
  </si>
  <si>
    <t>경상북도 경주시 외동읍 문산공단안길 35 (모화리)</t>
  </si>
  <si>
    <t>에온테크(주)</t>
  </si>
  <si>
    <t>1.자동차부품제조업</t>
  </si>
  <si>
    <t>경기도 안산시 단원구 번영로 124 507호 (성곡동,시화공단4라)</t>
  </si>
  <si>
    <t>(주)신창정밀</t>
  </si>
  <si>
    <t>권원기</t>
  </si>
  <si>
    <t>053-351-5518</t>
  </si>
  <si>
    <t>대구광역시 북구 3공단로 245-1 (노원동3가)</t>
  </si>
  <si>
    <t>(주)티오엠에스</t>
  </si>
  <si>
    <t>오봉택</t>
  </si>
  <si>
    <t>항공기 엔지니어링 서비스</t>
  </si>
  <si>
    <t>055-854-2970</t>
  </si>
  <si>
    <t>경상남도 사천시 사남면 방지로 80 206호 (방지리,경남테크노파크항공우주센터)</t>
  </si>
  <si>
    <t>(주)삼우정밀</t>
  </si>
  <si>
    <t>송호정</t>
  </si>
  <si>
    <t>053-5812-2813</t>
  </si>
  <si>
    <t>대구광역시 달서구 달서대로95길 86 (호산동)</t>
  </si>
  <si>
    <t>(유)은강산업</t>
  </si>
  <si>
    <t>이안용</t>
  </si>
  <si>
    <t>061-462-7893</t>
  </si>
  <si>
    <t>(유)신진산업</t>
  </si>
  <si>
    <t>나기명</t>
  </si>
  <si>
    <t>선박 블록 제조업</t>
  </si>
  <si>
    <t>061-460-4066</t>
  </si>
  <si>
    <t>(주)다솔</t>
  </si>
  <si>
    <t>이주열</t>
  </si>
  <si>
    <t>055-632-2183</t>
  </si>
  <si>
    <t>경상남도 거제시 연초면 연하해안로 825 (한내리,신한내공장)</t>
  </si>
  <si>
    <t>(주)동천이엔지</t>
  </si>
  <si>
    <t>김상빈</t>
  </si>
  <si>
    <t>선박블럭제작업</t>
  </si>
  <si>
    <t>(주)대양기업</t>
  </si>
  <si>
    <t>진용모</t>
  </si>
  <si>
    <t>055-630-6644</t>
  </si>
  <si>
    <t>경상남도 거제시 장평3로 80 (장평동,삼성중공업거제조선소)</t>
  </si>
  <si>
    <t>(유)해찬이엔지</t>
  </si>
  <si>
    <t>선박구성부분품 제작업</t>
  </si>
  <si>
    <t>전라남도 영암군 삼호읍 대불로 93 (삼포리)</t>
  </si>
  <si>
    <t>(유)이오테크</t>
  </si>
  <si>
    <t>정규성</t>
  </si>
  <si>
    <t>061-464-2578</t>
  </si>
  <si>
    <t>(주)엠에스이</t>
  </si>
  <si>
    <t>김경중,이도현</t>
  </si>
  <si>
    <t>승강기설치공사 및 유지보수</t>
  </si>
  <si>
    <t>031-689-4034</t>
  </si>
  <si>
    <t>경기 안양시 동안구 전파로 88 708호 (호계동,신원비젼타워)</t>
  </si>
  <si>
    <t>(주)우리이엔지건축사사무소</t>
  </si>
  <si>
    <t>토목조사,측량,설계 및 감리</t>
  </si>
  <si>
    <t>055-3677-8003</t>
  </si>
  <si>
    <t>경상남도 양산시 물금읍 부산대학로 150, 603호.604호.605호 (범어리,대한빌딩)</t>
  </si>
  <si>
    <t>(주)해양서일</t>
  </si>
  <si>
    <t>서석일</t>
  </si>
  <si>
    <t>울산광역시 동구 방어진순환도로 400 (방어동)</t>
  </si>
  <si>
    <t>(주)서문</t>
  </si>
  <si>
    <t>김준호</t>
  </si>
  <si>
    <t>선박제조업</t>
  </si>
  <si>
    <t>052-202-4170</t>
  </si>
  <si>
    <t>(주)성우해양</t>
  </si>
  <si>
    <t>하대한</t>
  </si>
  <si>
    <t>052-733-5351</t>
  </si>
  <si>
    <t>울산광역시 울주군 온산읍 우봉길 35 (우봉리)</t>
  </si>
  <si>
    <t>(주)세홍</t>
  </si>
  <si>
    <t>임동완</t>
  </si>
  <si>
    <t>조선용 기자재의 제작, 판매설치 및 수리업</t>
  </si>
  <si>
    <t>052-234-6560</t>
  </si>
  <si>
    <t>조해현</t>
  </si>
  <si>
    <t>선박제조 및 설치업</t>
  </si>
  <si>
    <t>052-203-9245</t>
  </si>
  <si>
    <t>울산광역시 동구 방어진순환도로 771 907호 (전하동,에스오션타워)</t>
  </si>
  <si>
    <t>(주)주원기업</t>
  </si>
  <si>
    <t>김동선,차주일</t>
  </si>
  <si>
    <t>선박부품 제작업</t>
  </si>
  <si>
    <t>(주)금영산업</t>
  </si>
  <si>
    <t>조선선박도장</t>
  </si>
  <si>
    <t>052-203-6978</t>
  </si>
  <si>
    <t>울산광역시 동구 방어진순환도로 1000 (전하동,현대중공업주식회사 내)</t>
  </si>
  <si>
    <t>(주)광림이엔지</t>
  </si>
  <si>
    <t>권용문</t>
  </si>
  <si>
    <t>052-202-4873</t>
  </si>
  <si>
    <t>(주)성호이엔지</t>
  </si>
  <si>
    <t>한기성</t>
  </si>
  <si>
    <t>052-233-2120</t>
  </si>
  <si>
    <t>백상구</t>
  </si>
  <si>
    <t>철구조물 제조</t>
  </si>
  <si>
    <t>052-202-9003</t>
  </si>
  <si>
    <t>(주)부광선박</t>
  </si>
  <si>
    <t>김수호</t>
  </si>
  <si>
    <t>서비스선박임가공업</t>
  </si>
  <si>
    <t>052-236-9054</t>
  </si>
  <si>
    <t>울산 동구 방어진순환도로 1000</t>
  </si>
  <si>
    <t>(주)미건</t>
  </si>
  <si>
    <t>맹인영</t>
  </si>
  <si>
    <t>052-201-6787</t>
  </si>
  <si>
    <t>경상북도 포항시 북구 장량로31번길 52, 2층 (장성동)</t>
  </si>
  <si>
    <t>서영기업(주)</t>
  </si>
  <si>
    <t>이슬기</t>
  </si>
  <si>
    <t>선박 부분품 제작, 제조, 판매업</t>
  </si>
  <si>
    <t>052-252-9392</t>
  </si>
  <si>
    <t>울산광역시 북구 성골길 8-6 101호 (어물동)</t>
  </si>
  <si>
    <t>(주)태경선박</t>
  </si>
  <si>
    <t>하재섭</t>
  </si>
  <si>
    <t>선박임가공 위탁 제조업</t>
  </si>
  <si>
    <t>052-250-6966</t>
  </si>
  <si>
    <t>울산 동구 방어진순환도로 100 내 (방어동,현대미포조선)</t>
  </si>
  <si>
    <t>(주)대양이엔지</t>
  </si>
  <si>
    <t>차주일</t>
  </si>
  <si>
    <t>052-251-4678</t>
  </si>
  <si>
    <t>(주)금양기업</t>
  </si>
  <si>
    <t>정재수,강준석</t>
  </si>
  <si>
    <t>052-232-3887</t>
  </si>
  <si>
    <t>(주)성운에스비</t>
  </si>
  <si>
    <t>김영줄</t>
  </si>
  <si>
    <t>울산 동구 월봉8길 47</t>
  </si>
  <si>
    <t>(주)유창이엔지</t>
  </si>
  <si>
    <t>052-236-5907</t>
  </si>
  <si>
    <t>울산 동구 녹수5길 32 4층 (전하동)</t>
  </si>
  <si>
    <t>(주)덴코</t>
  </si>
  <si>
    <t>김문식,장기환</t>
  </si>
  <si>
    <t>선박보온공사업</t>
  </si>
  <si>
    <t>052-288-2700</t>
  </si>
  <si>
    <t>(주)동경기업</t>
  </si>
  <si>
    <t>주형춘</t>
  </si>
  <si>
    <t>052-234-8282</t>
  </si>
  <si>
    <t>(주)씨엔씨세이프티</t>
  </si>
  <si>
    <t>이미덕</t>
  </si>
  <si>
    <t>청소용역 등 제 용역업</t>
  </si>
  <si>
    <t>051-622-0556</t>
  </si>
  <si>
    <t>부산광역시 서구 구덕로 155-1 (초장동)</t>
  </si>
  <si>
    <t>(주)우암</t>
  </si>
  <si>
    <t>정재민</t>
  </si>
  <si>
    <t>선박엔진 부품 제조 및 판매업</t>
  </si>
  <si>
    <t>055-346-6900</t>
  </si>
  <si>
    <t>경상남도 김해시 진례면 고모로216번길 48 (송현리)</t>
  </si>
  <si>
    <t>아피아엔지니어링(주)</t>
  </si>
  <si>
    <t>하태흡</t>
  </si>
  <si>
    <t>항공기 및 자동차부품 설계업</t>
  </si>
  <si>
    <t>055-759-1670</t>
  </si>
  <si>
    <t>경상남도 진주시 동부로169번길 12 A동 310호 (충무공동,윙스타워)</t>
  </si>
  <si>
    <t>(주)창남조선</t>
  </si>
  <si>
    <t>김주숙</t>
  </si>
  <si>
    <t>055-867-5050</t>
  </si>
  <si>
    <t>경남 남해군 창선면 동부대로 2944 (대벽리)</t>
  </si>
  <si>
    <t>(주)성주산업</t>
  </si>
  <si>
    <t>원춘희</t>
  </si>
  <si>
    <t>선박임가공(도장)</t>
  </si>
  <si>
    <t>055-681-9344</t>
  </si>
  <si>
    <t>경상남도 고성군 영오면 영산4길 3 (영산리)</t>
  </si>
  <si>
    <t>동광기업(주)</t>
  </si>
  <si>
    <t>최영규</t>
  </si>
  <si>
    <t>055-734-3169</t>
  </si>
  <si>
    <t>(주)화련</t>
  </si>
  <si>
    <t>박준오</t>
  </si>
  <si>
    <t>배관설치</t>
  </si>
  <si>
    <t>055-637-9160</t>
  </si>
  <si>
    <t>경상남도 거제시 장평3로 80 삼성중공업주식회사 내 (장평동)</t>
  </si>
  <si>
    <t>(주)디와이엔지니어링</t>
  </si>
  <si>
    <t>안승렬</t>
  </si>
  <si>
    <t>선박구성부분품 제작,설치업</t>
  </si>
  <si>
    <t>055-632-8444</t>
  </si>
  <si>
    <t>경남 거제시 연초면 연하해안로 795-1 (한내리)</t>
  </si>
  <si>
    <t>(주)성운</t>
  </si>
  <si>
    <t>현용진</t>
  </si>
  <si>
    <t>055-638-5503</t>
  </si>
  <si>
    <t>경상남도 거제시 사등면 언양로 289 (사등리)</t>
  </si>
  <si>
    <t>대영기업(주)</t>
  </si>
  <si>
    <t>김억곤</t>
  </si>
  <si>
    <t>055-630-4808</t>
  </si>
  <si>
    <t>(주)남광</t>
  </si>
  <si>
    <t>신용수</t>
  </si>
  <si>
    <t>055-734-3090</t>
  </si>
  <si>
    <t>정환기업(주)</t>
  </si>
  <si>
    <t>055-635-5956</t>
  </si>
  <si>
    <t>(주)우송엔지니어링</t>
  </si>
  <si>
    <t>최만수</t>
  </si>
  <si>
    <t>055-734-3517</t>
  </si>
  <si>
    <t>경남 거제시 거제대로 3370 (아주동,대우조선해양 내)</t>
  </si>
  <si>
    <t>(주)탑</t>
  </si>
  <si>
    <t>055-688-2401</t>
  </si>
  <si>
    <t>경상남도 거제시 연초면 연하해안로 96 (연사리)</t>
  </si>
  <si>
    <t>(주)디원이엔지</t>
  </si>
  <si>
    <t>신용호</t>
  </si>
  <si>
    <t>선박구성부분품(해양전계장 설치, 화기작업)</t>
  </si>
  <si>
    <t>055-680-7431</t>
  </si>
  <si>
    <t>경남 거제시 능포로 233 601호 (능포동)</t>
  </si>
  <si>
    <t>(주)이스코</t>
  </si>
  <si>
    <t>선박 전기설비</t>
  </si>
  <si>
    <t>055-681-3137</t>
  </si>
  <si>
    <t>경남 통영시 용남면 화포1길 59-83 1층 안내실 (화삼리)</t>
  </si>
  <si>
    <t>(주)금명</t>
  </si>
  <si>
    <t>경상남도 거제시 거제중앙로17길 3-1 201호 (고현동)</t>
  </si>
  <si>
    <t>(주)이테크</t>
  </si>
  <si>
    <t>백철진</t>
  </si>
  <si>
    <t>Heat Tracying 시스템</t>
  </si>
  <si>
    <t>055-633-2702</t>
  </si>
  <si>
    <t>경남 거제시 연초면 한내2길 11-26 (한내리)</t>
  </si>
  <si>
    <t>선영기업(주)</t>
  </si>
  <si>
    <t>오봉환</t>
  </si>
  <si>
    <t>055-630-4789</t>
  </si>
  <si>
    <t>경상남도 통영시 멘데해안길 111 2층 (정량동,나동)</t>
  </si>
  <si>
    <t>이철재,신관우</t>
  </si>
  <si>
    <t>선박용 배관 등</t>
  </si>
  <si>
    <t>경상남도 거제시 연초면 연하해안로 600-1 (오비리)</t>
  </si>
  <si>
    <t>(주)신동양</t>
  </si>
  <si>
    <t>055-734-3386</t>
  </si>
  <si>
    <t>(주)씨메이드</t>
  </si>
  <si>
    <t>박민숙</t>
  </si>
  <si>
    <t>선박 및 해양설계 용역업</t>
  </si>
  <si>
    <t>055-680-8801</t>
  </si>
  <si>
    <t>부산광역시 동래구 온천천로339번길 28 102동 1002호 (낙민동,낙민동한일유앤아이아파트)</t>
  </si>
  <si>
    <t>(주)순흥</t>
  </si>
  <si>
    <t>제덕홍</t>
  </si>
  <si>
    <t>선박 방열공사업</t>
  </si>
  <si>
    <t>055-630-4779</t>
  </si>
  <si>
    <t>경상남도 거제시 장평3로 80 (장평동,삼성중공업 내)</t>
  </si>
  <si>
    <t>태원산업(주)</t>
  </si>
  <si>
    <t>윤상신</t>
  </si>
  <si>
    <t>055-734-3817</t>
  </si>
  <si>
    <t>(주)동주기업</t>
  </si>
  <si>
    <t>임동주</t>
  </si>
  <si>
    <t>선박제작업</t>
  </si>
  <si>
    <t>055-630-6058</t>
  </si>
  <si>
    <t>경상남도 거제시 장평3로 80 (장평동,삼성중공업(주)거제조선소)</t>
  </si>
  <si>
    <t>(주)을지정보기술</t>
  </si>
  <si>
    <t>노기윤</t>
  </si>
  <si>
    <t>선박 설계용역</t>
  </si>
  <si>
    <t>055-680-9839</t>
  </si>
  <si>
    <t>경상남도 거제시 서문로 30 105동 1502호 (고현동,거제롯데인벤스가)</t>
  </si>
  <si>
    <t>(주)성도엔지니어링</t>
  </si>
  <si>
    <t>임춘섭</t>
  </si>
  <si>
    <t>055-680-9780</t>
  </si>
  <si>
    <t>경남 거제시 거제대로 4537-1 4층 (수월동,키움빌딩)</t>
  </si>
  <si>
    <t>(주)운일</t>
  </si>
  <si>
    <t>김기석</t>
  </si>
  <si>
    <t>내부 전기배선 공사업</t>
  </si>
  <si>
    <t>055-632-1632</t>
  </si>
  <si>
    <t>(주)유성기업</t>
  </si>
  <si>
    <t>류주모</t>
  </si>
  <si>
    <t>선박임가공 서비스</t>
  </si>
  <si>
    <t>055-633-3003</t>
  </si>
  <si>
    <t>경상남도 거제시 장평로8길 17 1층 (장평동,정원빌딩)</t>
  </si>
  <si>
    <t>(주)삼일기업</t>
  </si>
  <si>
    <t>윤종주</t>
  </si>
  <si>
    <t>구조용 금속제품 제조업</t>
  </si>
  <si>
    <t>055-630-4218</t>
  </si>
  <si>
    <t>신철</t>
  </si>
  <si>
    <t>055-638-2974</t>
  </si>
  <si>
    <t>경상남도 거제시 사등면 거제대로 6025-17 (청곡리)</t>
  </si>
  <si>
    <t>(주)두광기업</t>
  </si>
  <si>
    <t>김광두</t>
  </si>
  <si>
    <t>조선기자재 제조업</t>
  </si>
  <si>
    <t>055-680-6897</t>
  </si>
  <si>
    <t>(주)일운기업</t>
  </si>
  <si>
    <t>055-633-4810</t>
  </si>
  <si>
    <t>(주)성진엔지니어링</t>
  </si>
  <si>
    <t>선박 블록</t>
  </si>
  <si>
    <t>055-680-6432</t>
  </si>
  <si>
    <t>다오(주)</t>
  </si>
  <si>
    <t>박을흠</t>
  </si>
  <si>
    <t>선박임가공 제조</t>
  </si>
  <si>
    <t>055-630-4773</t>
  </si>
  <si>
    <t>경상남도 사천시 용현면 용정길 102-20 (온정리)</t>
  </si>
  <si>
    <t>(주)퓨텍</t>
  </si>
  <si>
    <t>우세영</t>
  </si>
  <si>
    <t>선박설계 서비스</t>
  </si>
  <si>
    <t>055-6809-7312</t>
  </si>
  <si>
    <t>경남 거제시 거제면 서정2길 85-17 (서정리)</t>
  </si>
  <si>
    <t>윤경돌</t>
  </si>
  <si>
    <t>선박임가공/선박구성부분품</t>
  </si>
  <si>
    <t>055-632-1609</t>
  </si>
  <si>
    <t>https://rnr.surveybox.kr/?pid=S16269h8ufyh&amp;grpid=list&amp;resid=1422&amp;fwid=S16269h8ufyhz56yr</t>
  </si>
  <si>
    <t>(재)한국우편사업진흥원</t>
  </si>
  <si>
    <t>한국우편사업진흥원</t>
  </si>
  <si>
    <t>민재석</t>
  </si>
  <si>
    <t>우표 보급, 우체국쇼핑사업(지역특산물 외), 우편고객만족센터(우체국콜센터) 외</t>
  </si>
  <si>
    <t>02-2108-9898</t>
  </si>
  <si>
    <t>서울특별시 영등포구 영중로 83 (영등포동7가)</t>
  </si>
  <si>
    <t>(주)부원테크</t>
  </si>
  <si>
    <t>선박건조 및 수리판매업</t>
  </si>
  <si>
    <t>052-236-2025</t>
  </si>
  <si>
    <t>울산광역시 울주군 온산읍 명봉거남로 53 (덕신리)</t>
  </si>
  <si>
    <t>태창기업(주)</t>
  </si>
  <si>
    <t>정사균</t>
  </si>
  <si>
    <t>052-252-4567</t>
  </si>
  <si>
    <t>대영이앤지(주)</t>
  </si>
  <si>
    <t>김중호</t>
  </si>
  <si>
    <t>052-201-4220</t>
  </si>
  <si>
    <t>울산광역시 울주군 청량면 송전1길 8-1, 201호 (상남리)</t>
  </si>
  <si>
    <t>(주)대협테크</t>
  </si>
  <si>
    <t>052-2779-1103</t>
  </si>
  <si>
    <t>울산광역시 울주군 서생면 에너지산업6로 45 (주)대협테크 (신암리)</t>
  </si>
  <si>
    <t>영풍기공(주)</t>
  </si>
  <si>
    <t>052-201-3417</t>
  </si>
  <si>
    <t>대진이엔지(주)</t>
  </si>
  <si>
    <t>이근목</t>
  </si>
  <si>
    <t>052-256-6635</t>
  </si>
  <si>
    <t>제갈재곤</t>
  </si>
  <si>
    <t>선박임가공 외</t>
  </si>
  <si>
    <t>052-201-7705</t>
  </si>
  <si>
    <t>055-545-4920</t>
  </si>
  <si>
    <t>경남 창원시 진해구 명제로 60</t>
  </si>
  <si>
    <t>(주)엠테크이엔지</t>
  </si>
  <si>
    <t>엄병호</t>
  </si>
  <si>
    <t>선박 기계 제조 등</t>
  </si>
  <si>
    <t>055-650-9348</t>
  </si>
  <si>
    <t>경상남도 창원시 성산구 연덕로27번길 28 (웅남동)</t>
  </si>
  <si>
    <t>(주)동진생명연구원</t>
  </si>
  <si>
    <t>이창흡</t>
  </si>
  <si>
    <t>물질 성분 검사업</t>
  </si>
  <si>
    <t>055-293-5440</t>
  </si>
  <si>
    <t>경상남도 창원시 의창구 차룡로48번길 61 비동 (팔용동)</t>
  </si>
  <si>
    <t>(주)이엔씨테크</t>
  </si>
  <si>
    <t>류화열</t>
  </si>
  <si>
    <t>산업폐기물 분류업</t>
  </si>
  <si>
    <t>051-970-9077</t>
  </si>
  <si>
    <t>경상남도 김해시 내외중앙로 30 818호 (외동,메트로타워1)</t>
  </si>
  <si>
    <t>(주)광명토탈엔지니어링</t>
  </si>
  <si>
    <t>전기, 소방, 정보통신 설계, 감리, 안전진단</t>
  </si>
  <si>
    <t>051-818-2391</t>
  </si>
  <si>
    <t>부산 부산진구 중앙대로775번길 5 1601호 (부전동,삼정기업빌딩)</t>
  </si>
  <si>
    <t>삼호아이앤디(주)</t>
  </si>
  <si>
    <t>정지훈</t>
  </si>
  <si>
    <t>유류운송,보관업</t>
  </si>
  <si>
    <t>051-601-1600</t>
  </si>
  <si>
    <t>부산광역시 중구 중앙대로 21, 4층 429호 (중앙동6가,부산데파트)</t>
  </si>
  <si>
    <t>(주)광현이엔지</t>
  </si>
  <si>
    <t>우정언</t>
  </si>
  <si>
    <t>조선 기 자재 제작업</t>
  </si>
  <si>
    <t>061-462-8370</t>
  </si>
  <si>
    <t>전라남도 영암군 삼호읍 대불로 93 (삼포리,현대삼호중공업)</t>
  </si>
  <si>
    <t>(주)해동기술개발공사</t>
  </si>
  <si>
    <t>구용호</t>
  </si>
  <si>
    <t>기술용역</t>
  </si>
  <si>
    <t>053-811-4073</t>
  </si>
  <si>
    <t>경북 경산시 중앙초등길 14 (중방동)</t>
  </si>
  <si>
    <t>(주)삼양</t>
  </si>
  <si>
    <t>강재호</t>
  </si>
  <si>
    <t>기계, 금속, 자동</t>
  </si>
  <si>
    <t>053-581-0091</t>
  </si>
  <si>
    <t>대구광역시 달서구 성서공단로 59 (호림동)</t>
  </si>
  <si>
    <t>(주)맵스엔지니어링</t>
  </si>
  <si>
    <t>강진건</t>
  </si>
  <si>
    <t>선박 설계업</t>
  </si>
  <si>
    <t>055-680-6500</t>
  </si>
  <si>
    <t>경상남도 거제시 장평4로 54, 2층 (장평동,삼성중공업설계지원센터)</t>
  </si>
  <si>
    <t>(주)두양전력</t>
  </si>
  <si>
    <t>전기 및 통신공사 사업</t>
  </si>
  <si>
    <t>061-795-2212</t>
  </si>
  <si>
    <t>전라남도 광양시 희망길 12-14 3층 (금호동,제철협력회관)</t>
  </si>
  <si>
    <t>(주)프롬스</t>
  </si>
  <si>
    <t>노재원</t>
  </si>
  <si>
    <t>061-795-8482</t>
  </si>
  <si>
    <t>리어코리아엔지니어링(유)</t>
  </si>
  <si>
    <t>관리적 및 기술적인 자문 서비스의 제공</t>
  </si>
  <si>
    <t>서울특별시 금천구 벚꽃로 254 3층 (가산동,월드메르디앙벤처센타1차)</t>
  </si>
  <si>
    <t>대현기술개발(주)</t>
  </si>
  <si>
    <t>김삼곤</t>
  </si>
  <si>
    <t>엔지니어링 활동주체사업</t>
  </si>
  <si>
    <t>062-351-6924</t>
  </si>
  <si>
    <t>전남 여수시 도원로 272 3층 (학동)</t>
  </si>
  <si>
    <t>전라남도 영암군 삼호읍 삼불3길 14 (난전리)</t>
  </si>
  <si>
    <t>(유)목원산업</t>
  </si>
  <si>
    <t>박승건</t>
  </si>
  <si>
    <t>061-463-6356</t>
  </si>
  <si>
    <t>(유)승후산업</t>
  </si>
  <si>
    <t>정종원</t>
  </si>
  <si>
    <t>선박 블록(BLOCK)제작업</t>
  </si>
  <si>
    <t>061-463-9908</t>
  </si>
  <si>
    <t>전라남도 영암군 삼호읍 대불로 93 현대삼호중공업내 (용당리)</t>
  </si>
  <si>
    <t>(유)대양디에스</t>
  </si>
  <si>
    <t>선박건조 수리업</t>
  </si>
  <si>
    <t>(유)해진이엔지</t>
  </si>
  <si>
    <t>송을종</t>
  </si>
  <si>
    <t>선박의장품 제작업</t>
  </si>
  <si>
    <t>061-464-8897</t>
  </si>
  <si>
    <t>(주)삼호산업</t>
  </si>
  <si>
    <t>선박 임.가공업</t>
  </si>
  <si>
    <t>061-461-2192</t>
  </si>
  <si>
    <t>전남 영암군 삼호읍 대불로 93 (삼포리)</t>
  </si>
  <si>
    <t>(유)일주기업</t>
  </si>
  <si>
    <t>전병천</t>
  </si>
  <si>
    <t>061-464-0580</t>
  </si>
  <si>
    <t>(유)지원이엔지</t>
  </si>
  <si>
    <t>문두진</t>
  </si>
  <si>
    <t>061-462-7307</t>
  </si>
  <si>
    <t>(유)원진산업</t>
  </si>
  <si>
    <t>선박도장업</t>
  </si>
  <si>
    <t>061-461-0037</t>
  </si>
  <si>
    <t>(유)덕인기업</t>
  </si>
  <si>
    <t>함건기</t>
  </si>
  <si>
    <t>061-464-3411</t>
  </si>
  <si>
    <t>(유)건일기업</t>
  </si>
  <si>
    <t>장이석</t>
  </si>
  <si>
    <t>선박건조및수리,배관설치</t>
  </si>
  <si>
    <t>061-464-3117</t>
  </si>
  <si>
    <t>(유)세종기술</t>
  </si>
  <si>
    <t>서귀남</t>
  </si>
  <si>
    <t>선박철구조물</t>
  </si>
  <si>
    <t>061-464-4696</t>
  </si>
  <si>
    <t>(주)서경이엔지</t>
  </si>
  <si>
    <t>전형서</t>
  </si>
  <si>
    <t>061-460-3980</t>
  </si>
  <si>
    <t>전라남도 영암군 삼호읍 용당리1700</t>
  </si>
  <si>
    <t>은적산업(주)</t>
  </si>
  <si>
    <t>김정국</t>
  </si>
  <si>
    <t>선박내 전기시설업</t>
  </si>
  <si>
    <t>061-464-8803</t>
  </si>
  <si>
    <t>전남 영암군 삼호읍 소등로 120 201호 (나불리,세일)</t>
  </si>
  <si>
    <t>(주)삼호기업</t>
  </si>
  <si>
    <t>기타 사업지원 서비스업</t>
  </si>
  <si>
    <t>061-461-1550</t>
  </si>
  <si>
    <t>전남 영암군 삼호읍 용당리1700</t>
  </si>
  <si>
    <t>(주)우영기술단건축사사무소</t>
  </si>
  <si>
    <t>김호신</t>
  </si>
  <si>
    <t>도시계획 및 조경설계</t>
  </si>
  <si>
    <t>062-650-6405</t>
  </si>
  <si>
    <t>전라남도 영암군 영암읍 열무정로 12-1 2층 (서남리)</t>
  </si>
  <si>
    <t>(유)하람기업</t>
  </si>
  <si>
    <t>선박구성 부분품업</t>
  </si>
  <si>
    <t>061-460-4246</t>
  </si>
  <si>
    <t>(주)세진기업</t>
  </si>
  <si>
    <t>서윤석</t>
  </si>
  <si>
    <t>055-630-4772</t>
  </si>
  <si>
    <t>(주)건유이엔지</t>
  </si>
  <si>
    <t>손중만</t>
  </si>
  <si>
    <t>선박 부분품(배관 등) 제작 및 설치검사</t>
  </si>
  <si>
    <t>010-8494-6420</t>
  </si>
  <si>
    <t>(주)오성이엔지</t>
  </si>
  <si>
    <t>유이운</t>
  </si>
  <si>
    <t>052-250-6949</t>
  </si>
  <si>
    <t>(주)환성</t>
  </si>
  <si>
    <t>김철관</t>
  </si>
  <si>
    <t>LNG 단열박스</t>
  </si>
  <si>
    <t>055-734-3113</t>
  </si>
  <si>
    <t>경상남도 거제시 연초면 다공2길 22 (다공리)</t>
  </si>
  <si>
    <t>에코엔(주)</t>
  </si>
  <si>
    <t>박정래,심차현</t>
  </si>
  <si>
    <t>엔지니어링기술진흥법에 의한 엔지니어링사업 관련사업</t>
  </si>
  <si>
    <t>042-471-9878</t>
  </si>
  <si>
    <t>경상남도 창원시 성산구 중앙대로 225 5층 (용호동)</t>
  </si>
  <si>
    <t>연수중공업(주)</t>
  </si>
  <si>
    <t>예인선 외</t>
  </si>
  <si>
    <t>041-956-8825</t>
  </si>
  <si>
    <t>충청남도 서천군 장항읍 장항로 258 (원수리)</t>
  </si>
  <si>
    <t>https://rnr.surveybox.kr/?pid=S16269h8ufyh&amp;grpid=list&amp;resid=14035&amp;fwid=S16269h8ufyhz56yr</t>
  </si>
  <si>
    <t>(재)한국연구재단</t>
  </si>
  <si>
    <t>한국연구재단</t>
  </si>
  <si>
    <t>이광복</t>
  </si>
  <si>
    <t>학술과 연구개발 활동의 지원</t>
  </si>
  <si>
    <t>042-869-6114</t>
  </si>
  <si>
    <t>대전 유성구 가정로 201 (가정동)</t>
  </si>
  <si>
    <t>내선번호 5&gt;2</t>
  </si>
  <si>
    <t>(주)진앤스타</t>
  </si>
  <si>
    <t>이웅주</t>
  </si>
  <si>
    <t>전기로 기계정비업.</t>
  </si>
  <si>
    <t>041-352-9620</t>
  </si>
  <si>
    <t>충청남도 당진시 송산면 유곡5길 6-9 102호 (유곡리)</t>
  </si>
  <si>
    <t>(주)한얼시스템</t>
  </si>
  <si>
    <t>한재도</t>
  </si>
  <si>
    <t>항공기, 우주선, 위성체, 산업용가스터빈</t>
  </si>
  <si>
    <t>042-931-2222</t>
  </si>
  <si>
    <t>대전광역시 유성구 테크노1로 40 (관평동)</t>
  </si>
  <si>
    <t>(유)대형이엔지</t>
  </si>
  <si>
    <t>고서일</t>
  </si>
  <si>
    <t>061-460-4073</t>
  </si>
  <si>
    <t>https://rnr.surveybox.kr/?pid=S16269h8ufyh&amp;grpid=list&amp;resid=21699&amp;fwid=S16269h8ufyhz56yr</t>
  </si>
  <si>
    <t>현대엘리베이터서비스(주)</t>
  </si>
  <si>
    <t>현대엘리베이터서비스</t>
  </si>
  <si>
    <t>승강기 및 주차기 유지관리 서비스</t>
  </si>
  <si>
    <t>02-3670-4370</t>
  </si>
  <si>
    <t>서울특별시 종로구 율곡로 190 (연지동)</t>
  </si>
  <si>
    <t>yj.do0@hdelsvc.co.kr</t>
  </si>
  <si>
    <t>(주)세민기업</t>
  </si>
  <si>
    <t>손용준</t>
  </si>
  <si>
    <t>052-202-4997</t>
  </si>
  <si>
    <t>(주)진우산업</t>
  </si>
  <si>
    <t>변유선</t>
  </si>
  <si>
    <t>기타 선박건조업</t>
  </si>
  <si>
    <t>052-209-1612</t>
  </si>
  <si>
    <t>울산광역시 동구 남목13길 38 상가동 지하 2호 (동부동,현대파크맨션)</t>
  </si>
  <si>
    <t>(주)예다종합설계감리사무소</t>
  </si>
  <si>
    <t>이용수,이윤상</t>
  </si>
  <si>
    <t>전력시설물의 설계 및 공사 감리업</t>
  </si>
  <si>
    <t>02-2635-3858</t>
  </si>
  <si>
    <t>서울 영등포구 당산로2길 12 606호 (문래동3가,에이스테크노타워)</t>
  </si>
  <si>
    <t>(주)산이앤씨건축사사무소</t>
  </si>
  <si>
    <t>이상헌,김남성,김진봉,한광호,민춘기</t>
  </si>
  <si>
    <t>033-256-2994</t>
  </si>
  <si>
    <t>강원도 춘천시 중앙로134번길 12 (소양로4가)</t>
  </si>
  <si>
    <t>(주)맥스킬</t>
  </si>
  <si>
    <t>김석기</t>
  </si>
  <si>
    <t>070-4490-1500</t>
  </si>
  <si>
    <t>서울특별시 강남구 테헤란로69길 10 8층 7호 (삼성동,퍼시픽오피스텔)</t>
  </si>
  <si>
    <t>(주)청우이엔지</t>
  </si>
  <si>
    <t>서윤선,이원강</t>
  </si>
  <si>
    <t>설비설계 및 감리, 소방점검</t>
  </si>
  <si>
    <t>02-514-1191</t>
  </si>
  <si>
    <t>서울특별시 강남구 봉은사로 310 10층 (역삼동)</t>
  </si>
  <si>
    <t>(주)청명기연환경</t>
  </si>
  <si>
    <t>김상우,심애경</t>
  </si>
  <si>
    <t>환경질조사용역 외</t>
  </si>
  <si>
    <t>02-424-2007</t>
  </si>
  <si>
    <t>서울특별시 송파구 백제고분로36길 12 (석촌동)</t>
  </si>
  <si>
    <t>https://rnr.surveybox.kr/?pid=S16269h8ufyh&amp;grpid=list&amp;resid=21707&amp;fwid=S16269h8ufyhz56yr</t>
  </si>
  <si>
    <t>(주)케이티엠오에스북부</t>
  </si>
  <si>
    <t>케이티엠오에스북부</t>
  </si>
  <si>
    <t>김성인</t>
  </si>
  <si>
    <t>통신공사 유지보수 및 공사</t>
  </si>
  <si>
    <t>02-701-5751</t>
  </si>
  <si>
    <t>서울 강남구 광평로47길 28 1, 5층 (수서동,케이티수서빌딩)</t>
  </si>
  <si>
    <t>오엔씨네트웍스(주)</t>
  </si>
  <si>
    <t>김정서</t>
  </si>
  <si>
    <t>전화,인터넷등 정보통신서비스 네트워크의 설계,구축,운용</t>
  </si>
  <si>
    <t>02-6266-2063</t>
  </si>
  <si>
    <t>서울 강남구 영동대로112길 36 (삼성동)</t>
  </si>
  <si>
    <t>(주)삼진탑테크엔지니어링</t>
  </si>
  <si>
    <t>건축기계설비설계 용역업</t>
  </si>
  <si>
    <t>02-2082-8118</t>
  </si>
  <si>
    <t>서울특별시 금천구 가산디지털1로 212 305호,306호 (가산동,코오롱디지털타워애스턴)</t>
  </si>
  <si>
    <t>(주)예담엔지니어링</t>
  </si>
  <si>
    <t>윤석배</t>
  </si>
  <si>
    <t>02-3472-7530</t>
  </si>
  <si>
    <t>서울특별시 서초구 반포대로28길 28 , 19  2층 (서초동,초석빌딩)</t>
  </si>
  <si>
    <t>(주)영설계엔지니어링</t>
  </si>
  <si>
    <t>하상만,안형국</t>
  </si>
  <si>
    <t>소방설계 감리업</t>
  </si>
  <si>
    <t>02-416-6647</t>
  </si>
  <si>
    <t>경기도 안양시 동안구 학의로 282 1519호, 1520호 (관양동,금강펜테리움아이티타워)</t>
  </si>
  <si>
    <t>(주)연우피씨엔지니어링</t>
  </si>
  <si>
    <t>건축엔지니어링</t>
  </si>
  <si>
    <t>02-3445-1664</t>
  </si>
  <si>
    <t>서울 서초구 방배로33길 29 2층 (방배동,방배한신트리플)</t>
  </si>
  <si>
    <t>(주)협우지여엔지니어링</t>
  </si>
  <si>
    <t>전기설계 및 엔지니어링 서비스</t>
  </si>
  <si>
    <t>02-890-6464</t>
  </si>
  <si>
    <t>서울 구로구 디지털로 243 1701동 1705호 (구로동,지하이시티)</t>
  </si>
  <si>
    <t>한국엔지니어링협회</t>
  </si>
  <si>
    <t>엔지니어링 사업자, 엔지니어링기술자에대한 현황 및 관련통계 조사</t>
  </si>
  <si>
    <t>02-3019-3200</t>
  </si>
  <si>
    <t>서울 동작구 남부순환로 2017 (사당동)</t>
  </si>
  <si>
    <t>다이쿄니시카와코리아(주)</t>
  </si>
  <si>
    <t>콘도히로노부</t>
  </si>
  <si>
    <t>자동차부품설계제작에관한기술지도및 컨살팅,금형설계업무서비스</t>
  </si>
  <si>
    <t>031-4553-6214</t>
  </si>
  <si>
    <t>경기 안양시 동안구 엘에스로 122 712호 (호계동,호계데시앙플렉스)</t>
  </si>
  <si>
    <t>(유)웰테크</t>
  </si>
  <si>
    <t>황길수</t>
  </si>
  <si>
    <t>(주)한국마이크로시스템</t>
  </si>
  <si>
    <t>정구훈</t>
  </si>
  <si>
    <t>컴퓨터 유지보수 및 프로젝트 용역</t>
  </si>
  <si>
    <t>02-719-1500</t>
  </si>
  <si>
    <t>서울특별시 광진구 광나루로56길 85 19층 7호 (구의동,테크노마트)</t>
  </si>
  <si>
    <t>(주)삼마기업</t>
  </si>
  <si>
    <t>유화상</t>
  </si>
  <si>
    <t>055-631-9084</t>
  </si>
  <si>
    <t>경남 거제시 장평3로 80 (장평동,삼성중공업주식회사거제조선소)</t>
  </si>
  <si>
    <t>나드마린(주)</t>
  </si>
  <si>
    <t>신건수</t>
  </si>
  <si>
    <t>052-202-5060</t>
  </si>
  <si>
    <t>(주)대산전장</t>
  </si>
  <si>
    <t>구태환</t>
  </si>
  <si>
    <t>031-705-7729</t>
  </si>
  <si>
    <t>경기도 양평군 옥천면 검듸길 52-21 (신복리)</t>
  </si>
  <si>
    <t>케이탑아이앤씨(주)</t>
  </si>
  <si>
    <t>산업용 장치, 설비에 관한 에프터서비스 제공업</t>
  </si>
  <si>
    <t>031-267-4555</t>
  </si>
  <si>
    <t>경기도 오산시 경기대로632번길 119 (내삼미동)</t>
  </si>
  <si>
    <t>(주)코리아텍</t>
  </si>
  <si>
    <t>유재근</t>
  </si>
  <si>
    <t>자동차를 중심으로 디자인에서 설계까지 토탈 솔루션 제공업체</t>
  </si>
  <si>
    <t>031-4162-4267</t>
  </si>
  <si>
    <t>경기도 광명시 기아로 34 4층 (소하동,기아자동차고객센터)</t>
  </si>
  <si>
    <t>(주)큐파인</t>
  </si>
  <si>
    <t>성관희</t>
  </si>
  <si>
    <t>031-2244-4816</t>
  </si>
  <si>
    <t>경기도 용인시 수지구 광교호수로 431 101동 704호 (상현동,광교레이크포레)</t>
  </si>
  <si>
    <t>(주)대명기술단</t>
  </si>
  <si>
    <t>전기공사,설계,감리업</t>
  </si>
  <si>
    <t>031-223-1943</t>
  </si>
  <si>
    <t>경기 수원시 팔달구 인계로 140 6층 (인계동,시안프라자)</t>
  </si>
  <si>
    <t>(주)대웅이엔지</t>
  </si>
  <si>
    <t>031-353-5084</t>
  </si>
  <si>
    <t>경기도 용인시 처인구 포곡읍 포곡로 288 2층 (삼계리)</t>
  </si>
  <si>
    <t>https://rnr.surveybox.kr/?pid=S16269h8ufyh&amp;grpid=list&amp;resid=21726&amp;fwid=S16269h8ufyhz56yr</t>
  </si>
  <si>
    <t>유엔에이엔지니어링(주)</t>
  </si>
  <si>
    <t>유엔에이엔지니어링</t>
  </si>
  <si>
    <t>강명훈</t>
  </si>
  <si>
    <t>070-7877-1724</t>
  </si>
  <si>
    <t>경기 군포시 공단로 149 701호 (당동,군포아이밸리)</t>
  </si>
  <si>
    <t>(주)캔두</t>
  </si>
  <si>
    <t>임효만</t>
  </si>
  <si>
    <t>플랜트 엔지니어링 관련업</t>
  </si>
  <si>
    <t>02-2026-6800</t>
  </si>
  <si>
    <t>서울특별시 강남구 테헤란로8길 21 4층 (역삼동,화인강남빌딩)</t>
  </si>
  <si>
    <t>제네랄일렉트릭인터네셔날인코포레이티드</t>
  </si>
  <si>
    <t>모든종류의 전기,전자,기계,화학,원자핵 및 기타의 제품과 기구 제조</t>
  </si>
  <si>
    <t>02-6201-3000</t>
  </si>
  <si>
    <t>서울특별시 강남구 학동로 343 (논현동,포바강남타워)</t>
  </si>
  <si>
    <t>(주)인터파워엔지니어링</t>
  </si>
  <si>
    <t>안시영,천광순,홍종윤</t>
  </si>
  <si>
    <t>전기설비설계용역</t>
  </si>
  <si>
    <t>02-574-4606</t>
  </si>
  <si>
    <t>서울 서초구 효령로34길 25 501호 (방배동,롯데아파트)</t>
  </si>
  <si>
    <t>(주)전방재엔지니어링</t>
  </si>
  <si>
    <t>전홍재</t>
  </si>
  <si>
    <t>소방시설공사, 소방 설계 및 감리 등</t>
  </si>
  <si>
    <t>02-6337-1190</t>
  </si>
  <si>
    <t>서울특별시 금천구 디지털로9길 56 1003호 (가산동,코오롱테크노밸리)</t>
  </si>
  <si>
    <t>(주)이엔에쓰플랜트엔지니어링</t>
  </si>
  <si>
    <t>천찬우</t>
  </si>
  <si>
    <t>전기, 제어 설계 및 기타 엔지니어링 서비스업</t>
  </si>
  <si>
    <t>070-4270-1540</t>
  </si>
  <si>
    <t>서울특별시 금천구 서부샛길 606, B동 2103,2104호 (가산동,대성디폴리스)</t>
  </si>
  <si>
    <t>글로벌이엔지(주)</t>
  </si>
  <si>
    <t>박명도</t>
  </si>
  <si>
    <t>엔지니어링에 관한 사업(기술용역에 관한 사업)</t>
  </si>
  <si>
    <t>070-4688-7302</t>
  </si>
  <si>
    <t>서울특별시 금천구 디지털로 130 514호 (가산동,남성프라자)</t>
  </si>
  <si>
    <t>에이치텍이엔지(주)</t>
  </si>
  <si>
    <t>플랜트종합설계 및 기타 엔지니어링서비스업</t>
  </si>
  <si>
    <t>02-6679-0800</t>
  </si>
  <si>
    <t>서울특별시 금천구 두산로 70 에이동 14층 1호,6호-12호 (독산동,현대지식산업센터)</t>
  </si>
  <si>
    <t>(주)지팸</t>
  </si>
  <si>
    <t>엔지니어링업</t>
  </si>
  <si>
    <t>02-850-7651</t>
  </si>
  <si>
    <t>서울특별시 금천구 가산디지털1로 58 1211호 (가산동,에이스한솔타워)</t>
  </si>
  <si>
    <t>티엠이엔지(주)</t>
  </si>
  <si>
    <t>문용석</t>
  </si>
  <si>
    <t>052-201-1644</t>
  </si>
  <si>
    <t>울산 동구 방어진순환도로 1000 (전하동,현대중공업주식회사내)</t>
  </si>
  <si>
    <t>세진종합기술(주)</t>
  </si>
  <si>
    <t>최용길</t>
  </si>
  <si>
    <t>전기,전자부분의 공업계측 및 전기 응용의 기술용역</t>
  </si>
  <si>
    <t>02-2624-1000</t>
  </si>
  <si>
    <t>서울특별시 금천구 가산디지털1로 145 305호 (가산동,에이스하이엔드타워3차)</t>
  </si>
  <si>
    <t>(주)지엠이앤에스</t>
  </si>
  <si>
    <t>김완섭</t>
  </si>
  <si>
    <t>설계, 감리</t>
  </si>
  <si>
    <t>02-844-8588</t>
  </si>
  <si>
    <t>경기 광명시 하안로 60 D동 1209호 (소하동,광명테크노파크)</t>
  </si>
  <si>
    <t>(주)비에스아이그룹코리아</t>
  </si>
  <si>
    <t>임성환</t>
  </si>
  <si>
    <t>시스템 평가 및 등록 서비스</t>
  </si>
  <si>
    <t>02-777-4123</t>
  </si>
  <si>
    <t>서울특별시 종로구 인사동5길 29 8층 (인사동,태화빌딩)</t>
  </si>
  <si>
    <t>퍼시픽엔지니어링(주)</t>
  </si>
  <si>
    <t>하우스컨테이너 제작업</t>
  </si>
  <si>
    <t>02-774-1422</t>
  </si>
  <si>
    <t>(주)한빛파워</t>
  </si>
  <si>
    <t>선봉수</t>
  </si>
  <si>
    <t>원자력 발전소 설비 및 부대시설의 운영 및 관리업</t>
  </si>
  <si>
    <t>02-2117-0150</t>
  </si>
  <si>
    <t>서울 성동구 성수이로7길 27 601호 (성수동2가,코오롱디지털타워2차)</t>
  </si>
  <si>
    <t>(주)티엠솔루션</t>
  </si>
  <si>
    <t>진상영</t>
  </si>
  <si>
    <t>055-633-6820</t>
  </si>
  <si>
    <t>https://rnr.surveybox.kr/?pid=S16269h8ufyh&amp;grpid=list&amp;resid=21746&amp;fwid=S16269h8ufyhz56yr</t>
  </si>
  <si>
    <t>(주)용문</t>
  </si>
  <si>
    <t>용문</t>
  </si>
  <si>
    <t>양종택</t>
  </si>
  <si>
    <t>선박수리, 콘테이너 수리 서비스</t>
  </si>
  <si>
    <t>051-627-1528</t>
  </si>
  <si>
    <t>부산광역시 남구 수영로 12 302동 2호 (문현동,세종그랑시아)</t>
  </si>
  <si>
    <t>죄송해요,, 끊음</t>
  </si>
  <si>
    <t>(주)동해이앤티</t>
  </si>
  <si>
    <t>김진영</t>
  </si>
  <si>
    <t>플랜트 설계 외</t>
  </si>
  <si>
    <t>052-288-4111</t>
  </si>
  <si>
    <t>울산 북구 염포로 188 3층 (진장동,태화빌딩)</t>
  </si>
  <si>
    <t>(주)건웅</t>
  </si>
  <si>
    <t>윤부원</t>
  </si>
  <si>
    <t>055-630-5466</t>
  </si>
  <si>
    <t>(주)한국구조물안전연구원</t>
  </si>
  <si>
    <t>토목공학 서비스업</t>
  </si>
  <si>
    <t>02-400-8733</t>
  </si>
  <si>
    <t>서울특별시 송파구 송이로 147 (가락동,정이품빌딩)</t>
  </si>
  <si>
    <t>https://rnr.surveybox.kr/?pid=S16269h8ufyh&amp;grpid=list&amp;resid=21754&amp;fwid=S16269h8ufyhz56yr</t>
  </si>
  <si>
    <t>오티스서비스엑스퍼트(유)</t>
  </si>
  <si>
    <t>오티스서비스엑스퍼트</t>
  </si>
  <si>
    <t>장두호</t>
  </si>
  <si>
    <t>엘리베이터, 에스컬레이터, 이동식복도 등 유지관리 외</t>
  </si>
  <si>
    <t>010-9771-4274</t>
  </si>
  <si>
    <t>서울특별시 강동구 성내로6길 11 2층 (성내동)</t>
  </si>
  <si>
    <t>끊음</t>
  </si>
  <si>
    <t>(주)도선기업</t>
  </si>
  <si>
    <t>김윤식</t>
  </si>
  <si>
    <t>선박 도장(선박 블럭 등)</t>
  </si>
  <si>
    <t>055-630-4679</t>
  </si>
  <si>
    <t>(주)진호기업</t>
  </si>
  <si>
    <t>이기진</t>
  </si>
  <si>
    <t>055-638-1636</t>
  </si>
  <si>
    <t>전자통신관련 엔지니어링</t>
  </si>
  <si>
    <t>031-940-7562</t>
  </si>
  <si>
    <t>(주)서광건설엔지니어링</t>
  </si>
  <si>
    <t>서비스(토목설계,측량,감리업)</t>
  </si>
  <si>
    <t>02-2024-2745</t>
  </si>
  <si>
    <t>강원도 원주시 천사로 24 2동 501호 (단계동,모닝프라자)</t>
  </si>
  <si>
    <t>(주)두우엔지니어링</t>
  </si>
  <si>
    <t>차재훈</t>
  </si>
  <si>
    <t>건설,토목</t>
  </si>
  <si>
    <t>031-262-0990</t>
  </si>
  <si>
    <t>경기도 용인시 기흥구 죽전로 20 A동 319호 (보정동,죽전누리에뜰)</t>
  </si>
  <si>
    <t>https://rnr.surveybox.kr/?pid=S16269h8ufyh&amp;grpid=list&amp;resid=21765&amp;fwid=S16269h8ufyhz56yr</t>
  </si>
  <si>
    <t>하이엠솔루텍(주)</t>
  </si>
  <si>
    <t>하이엠솔루텍</t>
  </si>
  <si>
    <t>냉난방기기, 건설자재, 냉난방, 닥트, 배관, 공조기기 수리설비보수 외</t>
  </si>
  <si>
    <t>02-6940-0000</t>
  </si>
  <si>
    <t>서울특별시 강서구 마곡중앙5로 18 10층,11층 (마곡동)</t>
  </si>
  <si>
    <t>ars 연락번호 부재</t>
  </si>
  <si>
    <t>1. 선박구성부분품</t>
  </si>
  <si>
    <t>055-630-6248</t>
  </si>
  <si>
    <t>경남 거제시 장평3로 80 (장평동,삼성중공업 내)</t>
  </si>
  <si>
    <t>측량서비스업</t>
  </si>
  <si>
    <t>053-3843-8903</t>
  </si>
  <si>
    <t>경상북도 김천시 구농고길 52 3층 (부곡동)</t>
  </si>
  <si>
    <t>(주)기안건축사사무소</t>
  </si>
  <si>
    <t>02-3461-2595</t>
  </si>
  <si>
    <t>서울 강남구 도곡로 204 7층 (도곡동,동신빌딩)</t>
  </si>
  <si>
    <t>(주)에이알텍</t>
  </si>
  <si>
    <t>이상남</t>
  </si>
  <si>
    <t>철도신호 시스템 등의 설계, 감리 외</t>
  </si>
  <si>
    <t>02-2083-5600</t>
  </si>
  <si>
    <t>서울특별시 금천구 벚꽃로 298 909호 (가산동,대륭포스트타워6차)</t>
  </si>
  <si>
    <t>(주)아이엠테크</t>
  </si>
  <si>
    <t>이효재</t>
  </si>
  <si>
    <t>선박 임가공(LNG 운반선 금속탱크 및 저장용기 등)</t>
  </si>
  <si>
    <t>061-460-4231</t>
  </si>
  <si>
    <t>경상남도 거제시 고현로14길 67-1 (고현동)</t>
  </si>
  <si>
    <t>(주)신화에프이원</t>
  </si>
  <si>
    <t>오석열</t>
  </si>
  <si>
    <t>소방점검업</t>
  </si>
  <si>
    <t>02-2635-8119</t>
  </si>
  <si>
    <t>서울 영등포구 당산로 168 7층 (당산동4가)</t>
  </si>
  <si>
    <t>(주)자람앤수엔지니어링</t>
  </si>
  <si>
    <t>오대영</t>
  </si>
  <si>
    <t>전기/통신/소방 설계 및 감리, 안전진단</t>
  </si>
  <si>
    <t>031-343-0110</t>
  </si>
  <si>
    <t>경기 안양시 동안구 엘에스로91번길 16-39 803호 (호계동,안양IT밸리)</t>
  </si>
  <si>
    <t>(주)코네스코퍼레이션</t>
  </si>
  <si>
    <t>방사성 폐기물 및 사용후연료 용기제작</t>
  </si>
  <si>
    <t>054-775-4003</t>
  </si>
  <si>
    <t>대전광역시 유성구 계룡로 55 414호,415호,416호 (봉명동,유성자이)</t>
  </si>
  <si>
    <t>(주)동우텍</t>
  </si>
  <si>
    <t>전광규</t>
  </si>
  <si>
    <t>황경기자재-도.소매</t>
  </si>
  <si>
    <t>042-9349-4078</t>
  </si>
  <si>
    <t>대전광역시 유성구 테크노4로 17 에이동 3층 309호, 에이동 2층 212호 (관평동,대덕비즈센터)</t>
  </si>
  <si>
    <t>(주)삼의공영</t>
  </si>
  <si>
    <t>변윤재</t>
  </si>
  <si>
    <t>발전소 설계</t>
  </si>
  <si>
    <t>031-732-2091</t>
  </si>
  <si>
    <t>경기도 성남시 중원구 사기막골로 52 408호 (상대원동,선텍시티2)</t>
  </si>
  <si>
    <t>(주)장진</t>
  </si>
  <si>
    <t>신동</t>
  </si>
  <si>
    <t>선체 블럭</t>
  </si>
  <si>
    <t>052-209-5160</t>
  </si>
  <si>
    <t>울산 울주군 온산읍 산암로 520 (이진리)</t>
  </si>
  <si>
    <t>하이에어코리아의장(주)</t>
  </si>
  <si>
    <t>이맹로,김수홍</t>
  </si>
  <si>
    <t>AIRCON 공조설비, 선박의장</t>
  </si>
  <si>
    <t>055-670-9041</t>
  </si>
  <si>
    <t>경남 고성군 거류면 거류로 376-48 (신용리)</t>
  </si>
  <si>
    <t>휴먼중공업(주)</t>
  </si>
  <si>
    <t>나영우</t>
  </si>
  <si>
    <t>선박건조, 수리업</t>
  </si>
  <si>
    <t>055-283-2337</t>
  </si>
  <si>
    <t>경남 함안군 칠서면 계룡로 110 (계내리)</t>
  </si>
  <si>
    <t>(주)안세기술</t>
  </si>
  <si>
    <t>이용안</t>
  </si>
  <si>
    <t>정보통신용역 외</t>
  </si>
  <si>
    <t>02-6220-6123</t>
  </si>
  <si>
    <t>서울특별시 구로구 디지털로26길 5 701,702,703,1103호 (구로동,에이스하이엔드타워)</t>
  </si>
  <si>
    <t>동산엔지니어링(주)</t>
  </si>
  <si>
    <t>김동만</t>
  </si>
  <si>
    <t>전기부문 설계,감리,시공</t>
  </si>
  <si>
    <t>02-3400-9000</t>
  </si>
  <si>
    <t>서울특별시 송파구 충민로 10 S동 8층 18호 (문정동,가든파이브툴관)</t>
  </si>
  <si>
    <t>https://rnr.surveybox.kr/?pid=S16269h8ufyh&amp;grpid=list&amp;resid=21798&amp;fwid=S16269h8ufyhz56yr</t>
  </si>
  <si>
    <t>(주)티씨씨한진</t>
  </si>
  <si>
    <t>티씨씨한진</t>
  </si>
  <si>
    <t>각종기계 설치 및 보수업</t>
  </si>
  <si>
    <t>054-293-7501</t>
  </si>
  <si>
    <t>경북 포항시 남구 동해안로 6045 (청림동)</t>
  </si>
  <si>
    <t>미래종합기술(주)</t>
  </si>
  <si>
    <t>플랜트(조선,해양)설계, 철구조물 제조</t>
  </si>
  <si>
    <t>052-287-2165</t>
  </si>
  <si>
    <t>울산광역시 남구 돋질로 383 5층 (삼산동)</t>
  </si>
  <si>
    <t>(주)글로텍이엔씨</t>
  </si>
  <si>
    <t>진봉수</t>
  </si>
  <si>
    <t>플랜트엔지니어링 설계 및 감리업</t>
  </si>
  <si>
    <t>02-6678-6000</t>
  </si>
  <si>
    <t>서울특별시 금천구 가산디지털1로 171 14층 1401호-1408호 (가산동,가산 에스케이 브이원 센터)</t>
  </si>
  <si>
    <t>(주)티엠이</t>
  </si>
  <si>
    <t>김옥환</t>
  </si>
  <si>
    <t>선박설계 및 용역업</t>
  </si>
  <si>
    <t>052-250-0800</t>
  </si>
  <si>
    <t>울산광역시 동구 방어진순환도로 1000 (전하동,조선별관)</t>
  </si>
  <si>
    <t>(주)진명기업</t>
  </si>
  <si>
    <t>이강동</t>
  </si>
  <si>
    <t>010-8879-4050</t>
  </si>
  <si>
    <t>대신엔지니어링(주)</t>
  </si>
  <si>
    <t>박용우</t>
  </si>
  <si>
    <t>프렌트,발전소 및 일반산업공장과 그시설의 건설을 위한 설계,엔지니어링</t>
  </si>
  <si>
    <t>02-2102-1197</t>
  </si>
  <si>
    <t>서울특별시 구로구 디지털로 271 벽산디지털밸리3 10층 8,9,10호 (구로동)</t>
  </si>
  <si>
    <t>엔디티항공(주)</t>
  </si>
  <si>
    <t>한현우</t>
  </si>
  <si>
    <t>항공기 부품가공, 조립, 제조업.</t>
  </si>
  <si>
    <t>055-264-9200</t>
  </si>
  <si>
    <t>경상남도 창원시 마산회원구 자유무역4길 11 (봉암동)</t>
  </si>
  <si>
    <t>하스테크(주)</t>
  </si>
  <si>
    <t>허남균</t>
  </si>
  <si>
    <t>운송장비 제조업</t>
  </si>
  <si>
    <t>070-7773-6270</t>
  </si>
  <si>
    <t>부산광역시 강서구 미음국제5로 23 (미음동)</t>
  </si>
  <si>
    <t>(주)코렘</t>
  </si>
  <si>
    <t>정기영</t>
  </si>
  <si>
    <t>철도차량 정비, 보수 및 제작업</t>
  </si>
  <si>
    <t>061-794-1177</t>
  </si>
  <si>
    <t>전라남도 광양시 폭포사랑길 20-26 (금호동,광양제철소 내)</t>
  </si>
  <si>
    <t>(주)유아이시스템퍼니처</t>
  </si>
  <si>
    <t>조범규</t>
  </si>
  <si>
    <t>가구 및 가구부품 국내외 제조, 판매업 및 수출입업</t>
  </si>
  <si>
    <t>031-433-1437</t>
  </si>
  <si>
    <t>경기 안산시 단원구 첨단로 127 (성곡동)</t>
  </si>
  <si>
    <t>(주)광일체어</t>
  </si>
  <si>
    <t>오상효</t>
  </si>
  <si>
    <t>사무용 의자 제조 및 판매업</t>
  </si>
  <si>
    <t>032-576-5361</t>
  </si>
  <si>
    <t>인천 서구 건지로109번길 21 (석남동)</t>
  </si>
  <si>
    <t>(주)크라텍</t>
  </si>
  <si>
    <t>가구도어,  음향자재 등</t>
  </si>
  <si>
    <t>031-352-0540</t>
  </si>
  <si>
    <t>경기도 화성시 우정읍 호곡길168번길 74-50 (호곡리)</t>
  </si>
  <si>
    <t>(주)만석</t>
  </si>
  <si>
    <t>조만길</t>
  </si>
  <si>
    <t>선박부품 제조업</t>
  </si>
  <si>
    <t>052-203-1840</t>
  </si>
  <si>
    <t>(주)금농산업</t>
  </si>
  <si>
    <t>배진근</t>
  </si>
  <si>
    <t>052-202-4099</t>
  </si>
  <si>
    <t>(주)지우산업</t>
  </si>
  <si>
    <t>송혁명</t>
  </si>
  <si>
    <t>선박,철구조물 건축도장업</t>
  </si>
  <si>
    <t>052-202-9817</t>
  </si>
  <si>
    <t>(주)동아산업</t>
  </si>
  <si>
    <t>정문옥,윤근식</t>
  </si>
  <si>
    <t>052-250-6924</t>
  </si>
  <si>
    <t>보현산업(주)</t>
  </si>
  <si>
    <t>박광혁</t>
  </si>
  <si>
    <t>자동차부품 조립 및 제조업</t>
  </si>
  <si>
    <t>052-260-0505</t>
  </si>
  <si>
    <t>정영기</t>
  </si>
  <si>
    <t>사업시설 유지관리 서비스업</t>
  </si>
  <si>
    <t>(주)신광레포츠</t>
  </si>
  <si>
    <t>송인규</t>
  </si>
  <si>
    <t>그외 기타 도매업</t>
  </si>
  <si>
    <t>051-2624-4245</t>
  </si>
  <si>
    <t>부산 사하구 장평로 31-1 (장림동)</t>
  </si>
  <si>
    <t>(주)옥스포드</t>
  </si>
  <si>
    <t>김영만</t>
  </si>
  <si>
    <t>완구 도매업</t>
  </si>
  <si>
    <t>051-205-4792</t>
  </si>
  <si>
    <t>부산광역시 사하구 하신번영로151번길 55 (신평동)</t>
  </si>
  <si>
    <t>(주)한스이엔지</t>
  </si>
  <si>
    <t>오재호</t>
  </si>
  <si>
    <t>승용완구 제조 및 판매업</t>
  </si>
  <si>
    <t>051-205-3333</t>
  </si>
  <si>
    <t>부산광역시 강서구 녹산산단381로 29 (송정동)</t>
  </si>
  <si>
    <t>(주)대진기업</t>
  </si>
  <si>
    <t>이충원,한명섭</t>
  </si>
  <si>
    <t>실물 설명용 모형 제작</t>
  </si>
  <si>
    <t>02-856-4390</t>
  </si>
  <si>
    <t>서울특별시 금천구 두산로7길 13-14 (독산동)</t>
  </si>
  <si>
    <t>(주)덕영글로벌</t>
  </si>
  <si>
    <t>권기철</t>
  </si>
  <si>
    <t>창고관리업</t>
  </si>
  <si>
    <t>054-469-6320</t>
  </si>
  <si>
    <t>경상북도 구미시 4공단로 161-22 1동,2동 (구포동)</t>
  </si>
  <si>
    <t>삼보물산(주)</t>
  </si>
  <si>
    <t>견직</t>
  </si>
  <si>
    <t>053-422-4567</t>
  </si>
  <si>
    <t>대구광역시 수성구 무학로 63 (상동)</t>
  </si>
  <si>
    <t>(주)씨앤제이</t>
  </si>
  <si>
    <t>정인규</t>
  </si>
  <si>
    <t>생산공정도급 및 도급용역업</t>
  </si>
  <si>
    <t>충남 서산시 대산읍 대죽1로 165 (대죽리)</t>
  </si>
  <si>
    <t>(주)에스에스산업</t>
  </si>
  <si>
    <t>공영주</t>
  </si>
  <si>
    <t>자동차 타이어 및 동 부속품의 제조 및 판매업</t>
  </si>
  <si>
    <t>062-940-2262</t>
  </si>
  <si>
    <t>광주광역시 광산구 어등대로 658 1층 연구동 (소촌동,광주공장)</t>
  </si>
  <si>
    <t>(주)신라주얼리</t>
  </si>
  <si>
    <t>정윤희,정경호</t>
  </si>
  <si>
    <t>귀금속, 보석제품의 가공판매 및 수출입업</t>
  </si>
  <si>
    <t>063-383-3310</t>
  </si>
  <si>
    <t>전라북도 익산시 삼기면 산단구평길 102 (연동리)</t>
  </si>
  <si>
    <t>(주)피앤</t>
  </si>
  <si>
    <t>정강선</t>
  </si>
  <si>
    <t>디자인 업체</t>
  </si>
  <si>
    <t>02-6747-4091</t>
  </si>
  <si>
    <t>서울 금천구 가산디지털1로 151 이노플렉스-1 제1403호 (가산동)</t>
  </si>
  <si>
    <t>(유)고려실업</t>
  </si>
  <si>
    <t>김희영</t>
  </si>
  <si>
    <t>063-261-5545</t>
  </si>
  <si>
    <t>전라북도 완주군 봉동읍 과학로 755 (구미리,오일뱅크)</t>
  </si>
  <si>
    <t>(주)현창</t>
  </si>
  <si>
    <t>강종욱</t>
  </si>
  <si>
    <t>041-661-4075</t>
  </si>
  <si>
    <t>충청남도 서산시 성연면 신당1로 105-1 동희오토(주) (갈현리)</t>
  </si>
  <si>
    <t>우진기업(주)</t>
  </si>
  <si>
    <t>구본식</t>
  </si>
  <si>
    <t>수질개선 용제의 제조 및 판매업</t>
  </si>
  <si>
    <t>041-660-1788</t>
  </si>
  <si>
    <t>https://rnr.surveybox.kr/?pid=S16269h8ufyh&amp;grpid=list&amp;resid=14186&amp;fwid=S16269h8ufyhz56yr</t>
  </si>
  <si>
    <t>(재)한국소방산업기술원</t>
  </si>
  <si>
    <t>한국소방산업기술원</t>
  </si>
  <si>
    <t>소방산업의 육성과 소방산업 기술진흥을 위한 정책,제도의 조사.연구</t>
  </si>
  <si>
    <t>031-289-2700</t>
  </si>
  <si>
    <t>경기 용인시 기흥구 지삼로 331 (지곡동)</t>
  </si>
  <si>
    <t>(주)인투필라테스</t>
  </si>
  <si>
    <t>이명곤,김영준</t>
  </si>
  <si>
    <t>02-466-9362</t>
  </si>
  <si>
    <t>경기도 성남시 중원구 둔촌대로457번길 26 에이동 전부 (상대원동)</t>
  </si>
  <si>
    <t>(주)히즈윌</t>
  </si>
  <si>
    <t>디자인 개발업</t>
  </si>
  <si>
    <t>070-4099-0468</t>
  </si>
  <si>
    <t>서울 성동구 아차산로11길 30 3층 (성수동2가,삼성아파트형공장)</t>
  </si>
  <si>
    <t>(주)지구화학</t>
  </si>
  <si>
    <t>임훈</t>
  </si>
  <si>
    <t>문구류 제조업</t>
  </si>
  <si>
    <t>02-464-1386</t>
  </si>
  <si>
    <t>서울특별시 성동구 성수일로4길 47 (성수동2가)</t>
  </si>
  <si>
    <t>(유)다은실업</t>
  </si>
  <si>
    <t>한상만</t>
  </si>
  <si>
    <t>제지 생산업</t>
  </si>
  <si>
    <t>충청남도 청양군 대치면 비끼내길 93 (시전리)</t>
  </si>
  <si>
    <t>(유)도요엔지니어링</t>
  </si>
  <si>
    <t>현광호</t>
  </si>
  <si>
    <t>낚시장비및관련용품</t>
  </si>
  <si>
    <t>032-654-4876</t>
  </si>
  <si>
    <t>경기도 부천시 길주로411번길 30 (춘의동)</t>
  </si>
  <si>
    <t>(주)성음악기</t>
  </si>
  <si>
    <t>박인재</t>
  </si>
  <si>
    <t>악기 제조업</t>
  </si>
  <si>
    <t>031-858-7000</t>
  </si>
  <si>
    <t>경기 양주시 평화로 1837 (회정동)</t>
  </si>
  <si>
    <t>(주)두양보타니</t>
  </si>
  <si>
    <t>오황택</t>
  </si>
  <si>
    <t>모조 장신·장식용품 및 교시용 모형 제조업</t>
  </si>
  <si>
    <t>031-535-0234</t>
  </si>
  <si>
    <t>서울특별시 종로구 종로39길 28 (종로6가)</t>
  </si>
  <si>
    <t>(주)서울조구</t>
  </si>
  <si>
    <t>김중안</t>
  </si>
  <si>
    <t>낚시도구 생산 및 도소매 판매업</t>
  </si>
  <si>
    <t>032-5213-5036</t>
  </si>
  <si>
    <t>인천광역시 계양구 아나지로 72 (효성동)</t>
  </si>
  <si>
    <t>(주)플러스플랜</t>
  </si>
  <si>
    <t>김종경</t>
  </si>
  <si>
    <t>전자제품 모형 제조업</t>
  </si>
  <si>
    <t>02-2083-9100</t>
  </si>
  <si>
    <t>서울특별시 금천구 시흥대로139길 15 2동 2층 (독산동)</t>
  </si>
  <si>
    <t>(주)태경</t>
  </si>
  <si>
    <t>봉제완구</t>
  </si>
  <si>
    <t>02-851-2929</t>
  </si>
  <si>
    <t>서울특별시 구로구 가리봉동 239-15</t>
  </si>
  <si>
    <t>https://rnr.surveybox.kr/?pid=S16269h8ufyh&amp;grpid=list&amp;resid=21860&amp;fwid=S16269h8ufyhz56yr</t>
  </si>
  <si>
    <t>(주)제이에스티나</t>
  </si>
  <si>
    <t>제이에스티나</t>
  </si>
  <si>
    <t>김유미,장호선</t>
  </si>
  <si>
    <t>시계, 귀금속장신구</t>
  </si>
  <si>
    <t>02-2190-7114</t>
  </si>
  <si>
    <t>서울특별시 송파구 양재대로62길 53 (가락동)</t>
  </si>
  <si>
    <t>nhkim@jestina.com</t>
  </si>
  <si>
    <t>휴먼테크(주)</t>
  </si>
  <si>
    <t>치간칫솔, 치실, 칫솔 등의 구강제품</t>
  </si>
  <si>
    <t>041-734-5687</t>
  </si>
  <si>
    <t>충청남도 논산시 상월면 상월로 82-38 (학당리)</t>
  </si>
  <si>
    <t>(주)라인플러스</t>
  </si>
  <si>
    <t>석종완</t>
  </si>
  <si>
    <t>볼펜, 형광펜, 매직펜, 보드펜 등</t>
  </si>
  <si>
    <t>043-421-5477</t>
  </si>
  <si>
    <t>충청북도 단양군 매포읍 적성농공로 37-19 (평동리)</t>
  </si>
  <si>
    <t>(주)지엠피쥬얼리</t>
  </si>
  <si>
    <t>이상철,정인환,원숙자</t>
  </si>
  <si>
    <t>귀금속, 악세사리 제품 제조</t>
  </si>
  <si>
    <t>031-701-7529</t>
  </si>
  <si>
    <t>경기도 성남시 분당구 판교로 700 E동 206호 (야탑동,분당테크노파크)</t>
  </si>
  <si>
    <t>이엠오토모티브(주)</t>
  </si>
  <si>
    <t>조성근</t>
  </si>
  <si>
    <t>032-324-9789</t>
  </si>
  <si>
    <t>경기 화성시 장안면 장안공단4길 11 (수촌리)</t>
  </si>
  <si>
    <t>(주)당신의파트너</t>
  </si>
  <si>
    <t>광고물-제조도매</t>
  </si>
  <si>
    <t>02-2058-3388</t>
  </si>
  <si>
    <t>서울특별시 영등포구 양평로30길 40 (양평동6가)</t>
  </si>
  <si>
    <t>미구산업(주)</t>
  </si>
  <si>
    <t>신영민</t>
  </si>
  <si>
    <t>041-680-2648</t>
  </si>
  <si>
    <t>충청남도 당진시 송산면 송산로 864-10 103동 904호 (유곡리,당진송산청광아파트)</t>
  </si>
  <si>
    <t>(주)케이비덴탈</t>
  </si>
  <si>
    <t>양영석</t>
  </si>
  <si>
    <t>칫솔, 치간브러시, 치간칫솔, 치실, 혀클리너 외 구강용품</t>
  </si>
  <si>
    <t>042-472-9272</t>
  </si>
  <si>
    <t>대전광역시 동구 하소남로 47 (하소동)</t>
  </si>
  <si>
    <t>(주)세줄</t>
  </si>
  <si>
    <t>여현모</t>
  </si>
  <si>
    <t>수정테이프 등의 사무용품</t>
  </si>
  <si>
    <t>070-8890-3510</t>
  </si>
  <si>
    <t>인천 서구 승학로 204 (심곡동)</t>
  </si>
  <si>
    <t>(주)대영아이엔시</t>
  </si>
  <si>
    <t>서경수</t>
  </si>
  <si>
    <t>자동차 시트 커버</t>
  </si>
  <si>
    <t>051-323-6462</t>
  </si>
  <si>
    <t>부산 사하구 장림번영로104번길 28 (장림동)</t>
  </si>
  <si>
    <t>https://rnr.surveybox.kr/?pid=S16269h8ufyh&amp;grpid=list&amp;resid=21877&amp;fwid=S16269h8ufyhz56yr</t>
  </si>
  <si>
    <t>(주)슈피겐코리아</t>
  </si>
  <si>
    <t>슈피겐코리아</t>
  </si>
  <si>
    <t>휴대폰 케이스, 보호 필름</t>
  </si>
  <si>
    <t>02-6713-6010</t>
  </si>
  <si>
    <t>서울 강남구 봉은사로 446 (삼성동,슈피겐 에이치큐 에이동)</t>
  </si>
  <si>
    <t>ars 게시판, 카카오톡 상담만 가능</t>
  </si>
  <si>
    <t>삼한광업(주)</t>
  </si>
  <si>
    <t>강해성</t>
  </si>
  <si>
    <t>아연광업</t>
  </si>
  <si>
    <t>02-462-5909</t>
  </si>
  <si>
    <t>서울 강남구 테헤란로86길 14 (대치동)</t>
  </si>
  <si>
    <t>호남탄좌개발(주)</t>
  </si>
  <si>
    <t>권태주</t>
  </si>
  <si>
    <t>무연탄제조업</t>
  </si>
  <si>
    <t>061-373-0026</t>
  </si>
  <si>
    <t>서울특별시 종로구 신문로1가 171-6</t>
  </si>
  <si>
    <t>민경산업(주)</t>
  </si>
  <si>
    <t>이대규,이지홍</t>
  </si>
  <si>
    <t>납석 및 도석을 제조 판매</t>
  </si>
  <si>
    <t>02-752-7155</t>
  </si>
  <si>
    <t>서울특별시 중구 서소문로 101 (서소문동)</t>
  </si>
  <si>
    <t>서해에너지서비스(주)</t>
  </si>
  <si>
    <t>송민섭</t>
  </si>
  <si>
    <t>가스사용시설의 안전점검과 관련되는 사업</t>
  </si>
  <si>
    <t>041-350-7721</t>
  </si>
  <si>
    <t>충청남도 당진시 시곡로 348 1층 (시곡동)</t>
  </si>
  <si>
    <t>(주)선운이앤지</t>
  </si>
  <si>
    <t>전홍진</t>
  </si>
  <si>
    <t>전기공사 및 설계 감리</t>
  </si>
  <si>
    <t>062-651-9272</t>
  </si>
  <si>
    <t>전남 나주시 산포면 산포로 428 (매성리)</t>
  </si>
  <si>
    <t>(주)엠아이</t>
  </si>
  <si>
    <t>김기남</t>
  </si>
  <si>
    <t>진공장비부품</t>
  </si>
  <si>
    <t>041-583-0919</t>
  </si>
  <si>
    <t>충남 아산시 음봉면 산동로 246-88 (산동리)</t>
  </si>
  <si>
    <t>https://rnr.surveybox.kr/?pid=S16269h8ufyh&amp;grpid=list&amp;resid=15256&amp;fwid=S16269h8ufyhz56yr</t>
  </si>
  <si>
    <t>(재)한국생산기술연구원</t>
  </si>
  <si>
    <t>한국생산기술연구원</t>
  </si>
  <si>
    <t>이상목</t>
  </si>
  <si>
    <t>041-589-8421</t>
  </si>
  <si>
    <t>충청남도 천안시 서북구 입장면 양대기로길 89 (기로리)</t>
  </si>
  <si>
    <t>김정애</t>
  </si>
  <si>
    <t>대도환경(주)</t>
  </si>
  <si>
    <t>구권도</t>
  </si>
  <si>
    <t>판지가공업</t>
  </si>
  <si>
    <t>051-973-5030</t>
  </si>
  <si>
    <t>부산광역시 강서구 생곡로 29 (녹산동)</t>
  </si>
  <si>
    <t>(유)김해공영</t>
  </si>
  <si>
    <t>김석중</t>
  </si>
  <si>
    <t>폐기물 수집 운반</t>
  </si>
  <si>
    <t>055-312-9721</t>
  </si>
  <si>
    <t>경상남도 김해시 부곡로 71 (부곡동)</t>
  </si>
  <si>
    <t>김해시공영(유)</t>
  </si>
  <si>
    <t>김용하</t>
  </si>
  <si>
    <t>지정외폐기물수집운반업</t>
  </si>
  <si>
    <t>055-326-6675</t>
  </si>
  <si>
    <t>경상남도 김해시 김해대로2385번길 18 (부원동)</t>
  </si>
  <si>
    <t>건물 및 기타 사업장 청소업</t>
  </si>
  <si>
    <t>정경현</t>
  </si>
  <si>
    <t>051-746-2720</t>
  </si>
  <si>
    <t>부산광역시 해운대구 해운대로 575 1502호 (우동,국제빌딩)</t>
  </si>
  <si>
    <t>(주)선도산업</t>
  </si>
  <si>
    <t>서영교</t>
  </si>
  <si>
    <t>생활폐기물 수집 및 운반업</t>
  </si>
  <si>
    <t>051-626-8131</t>
  </si>
  <si>
    <t>부산 남구 신선대산복로 42 (용당동)</t>
  </si>
  <si>
    <t>(주)대방환경</t>
  </si>
  <si>
    <t>생활폐기물 수집.운반</t>
  </si>
  <si>
    <t>051-624-8282</t>
  </si>
  <si>
    <t>부산광역시 남구 신선로 231-1 (용당동)</t>
  </si>
  <si>
    <t>현대환경산업(주)</t>
  </si>
  <si>
    <t>이용갑,이청일</t>
  </si>
  <si>
    <t>055-742-2825</t>
  </si>
  <si>
    <t>경상남도 진주시 남강로 692 (장대동)</t>
  </si>
  <si>
    <t>진주환경(유)</t>
  </si>
  <si>
    <t>권영택</t>
  </si>
  <si>
    <t>오물수거 서비스</t>
  </si>
  <si>
    <t>055-752-5933</t>
  </si>
  <si>
    <t>경상남도 진주시 솔밭로31번길 17 (상평동)</t>
  </si>
  <si>
    <t>동성산업(주)</t>
  </si>
  <si>
    <t>이영철</t>
  </si>
  <si>
    <t>생활폐기물 수집·운반</t>
  </si>
  <si>
    <t>055-542-5050</t>
  </si>
  <si>
    <t>경상남도 창원시 진해구 태평로 146 (대죽동)</t>
  </si>
  <si>
    <t>청신산업(주)</t>
  </si>
  <si>
    <t>신용술</t>
  </si>
  <si>
    <t>051-3018-2013</t>
  </si>
  <si>
    <t>부산광역시 사상구 낙동대로1404번길 27 (삼락동)</t>
  </si>
  <si>
    <t>건축물 일반 청소업</t>
  </si>
  <si>
    <t>(주)청미산업</t>
  </si>
  <si>
    <t>이순재</t>
  </si>
  <si>
    <t>051-334-7300</t>
  </si>
  <si>
    <t>부산광역시 북구 사상로 620 (구포동)</t>
  </si>
  <si>
    <t>(주)두산환경산업</t>
  </si>
  <si>
    <t>박상태</t>
  </si>
  <si>
    <t>051-242-9520</t>
  </si>
  <si>
    <t>부산광역시 서구 자갈치로 10 (충무동1가)</t>
  </si>
  <si>
    <t>(주)가람환경산업</t>
  </si>
  <si>
    <t>지정 폐기물 수집운반업</t>
  </si>
  <si>
    <t>054-293-0110</t>
  </si>
  <si>
    <t>경상북도 포항시 남구 오천읍 문덕로64번길 33 (문덕리)</t>
  </si>
  <si>
    <t>영산만산업(주)</t>
  </si>
  <si>
    <t>황인식</t>
  </si>
  <si>
    <t>054-278-2020</t>
  </si>
  <si>
    <t>경상북도 포항시 남구 오천읍 문덕로11번길 32-3 (문덕리)</t>
  </si>
  <si>
    <t>(주)레스코</t>
  </si>
  <si>
    <t>류영현</t>
  </si>
  <si>
    <t>그외 기타 분류안된 비금속광물제품 제조업</t>
  </si>
  <si>
    <t>054-283-7930</t>
  </si>
  <si>
    <t>경북 포항시 남구 중앙로62번길 4-1 (해도동)</t>
  </si>
  <si>
    <t>(주)광양환경공사</t>
  </si>
  <si>
    <t>김채진</t>
  </si>
  <si>
    <t>061-761-0067</t>
  </si>
  <si>
    <t>전라남도 광양시 광양읍 유당로 35 (목성리)</t>
  </si>
  <si>
    <t>(주)대명크린</t>
  </si>
  <si>
    <t>정진환</t>
  </si>
  <si>
    <t>재활용품처리업</t>
  </si>
  <si>
    <t>062-373-2900</t>
  </si>
  <si>
    <t>광주광역시 서구 매월2로 53 11동 210호 (매월동,산업용재유통센터)</t>
  </si>
  <si>
    <t>(유)제이산업</t>
  </si>
  <si>
    <t>양승용</t>
  </si>
  <si>
    <t>생활폐기물 수집,운반 및 처리업</t>
  </si>
  <si>
    <t>063-857-4140</t>
  </si>
  <si>
    <t>전라북도 익산시 군익로 453 (송학동)</t>
  </si>
  <si>
    <t>(유)행복나누미</t>
  </si>
  <si>
    <t>폐기물 선별</t>
  </si>
  <si>
    <t>063-838-4430</t>
  </si>
  <si>
    <t>전북 익산시 선화로 798 (부송동)</t>
  </si>
  <si>
    <t>(유)금강공사</t>
  </si>
  <si>
    <t>최은규</t>
  </si>
  <si>
    <t>지정외 폐기물 수집운반업</t>
  </si>
  <si>
    <t>063-836-7981</t>
  </si>
  <si>
    <t>전라북도 익산시 지아골1길 51 (덕기동)</t>
  </si>
  <si>
    <t>(유)청보환경</t>
  </si>
  <si>
    <t>폐기물수집운반,장비임대,소규모점포임대</t>
  </si>
  <si>
    <t>063-228-7227</t>
  </si>
  <si>
    <t>전북 전주시 완산구 삼산길 18</t>
  </si>
  <si>
    <t>(유)토우</t>
  </si>
  <si>
    <t>육소영</t>
  </si>
  <si>
    <t>측량기술 용역업</t>
  </si>
  <si>
    <t>063-226-6161</t>
  </si>
  <si>
    <t>전라북도 전주시 덕진구 초포로 249-29 (호성동2가)</t>
  </si>
  <si>
    <t>중부환경(주)</t>
  </si>
  <si>
    <t>041-583-0255</t>
  </si>
  <si>
    <t>충남 천안시 서북구 천일고2길 31 (신당동)</t>
  </si>
  <si>
    <t>(자)천안청화공사</t>
  </si>
  <si>
    <t>하수, 분뇨 및 축산폐기물 처리업</t>
  </si>
  <si>
    <t>041-557-9704</t>
  </si>
  <si>
    <t>충청남도 천안시 동남구 용곡6길 7-48 (용곡동)</t>
  </si>
  <si>
    <t>(주)가곡환경</t>
  </si>
  <si>
    <t>041-354-1929</t>
  </si>
  <si>
    <t>충남 당진시 송산면 석문방조제로 532 (가곡리)</t>
  </si>
  <si>
    <t>우승환경(주)</t>
  </si>
  <si>
    <t>지정폐기물처리업</t>
  </si>
  <si>
    <t>032-676-8470</t>
  </si>
  <si>
    <t>경기 부천시 수도로 190 (도당동)</t>
  </si>
  <si>
    <t>(주)신성그린</t>
  </si>
  <si>
    <t>염기동</t>
  </si>
  <si>
    <t>액상 폐기물 정화조의 설계시공업( 단 건설업법 제3조에 의한 경미한 환</t>
  </si>
  <si>
    <t>032-657-2577</t>
  </si>
  <si>
    <t>경기도 부천시 까치로74번길 102 (작동)</t>
  </si>
  <si>
    <t>청안기업(자)</t>
  </si>
  <si>
    <t>서중원,손정규</t>
  </si>
  <si>
    <t>031-975-2338</t>
  </si>
  <si>
    <t>경기도 고양시 일산동구 견달산로369번길 80 (문봉동)</t>
  </si>
  <si>
    <t>(주)우리산업</t>
  </si>
  <si>
    <t>윤여철</t>
  </si>
  <si>
    <t>지정폐기물중간처리업</t>
  </si>
  <si>
    <t>031-533-9980</t>
  </si>
  <si>
    <t>경기도 포천시 신북면 호국로2378번길 15 24 (만세교리)</t>
  </si>
  <si>
    <t>(자)송탄평애미화사</t>
  </si>
  <si>
    <t>이욱용,이정훈</t>
  </si>
  <si>
    <t>폐기물처리업</t>
  </si>
  <si>
    <t>031-667-0875</t>
  </si>
  <si>
    <t>경기도 평택시 삼봉로 106 (독곡동)</t>
  </si>
  <si>
    <t>(자)서림환경</t>
  </si>
  <si>
    <t>이종복</t>
  </si>
  <si>
    <t>오물처리업(분뇨,진개)</t>
  </si>
  <si>
    <t>031-691-2703</t>
  </si>
  <si>
    <t>경기도 평택시 평남로 408-19 (군문동)</t>
  </si>
  <si>
    <t>로얄환경(주)</t>
  </si>
  <si>
    <t>박신재</t>
  </si>
  <si>
    <t>지정외 폐기물 수집,운반업</t>
  </si>
  <si>
    <t>02-567-2240</t>
  </si>
  <si>
    <t>서울특별시 강남구 영동대로 216 306호 (대치동,상지빌딩)</t>
  </si>
  <si>
    <t>평아용역(주)</t>
  </si>
  <si>
    <t>정은예</t>
  </si>
  <si>
    <t>청소대행-써비스</t>
  </si>
  <si>
    <t>02-568-8608</t>
  </si>
  <si>
    <t>서울특별시 강남구 역삼로 415 2층 (대치동,성진빌딩)</t>
  </si>
  <si>
    <t>하진기업(주)</t>
  </si>
  <si>
    <t>김준용</t>
  </si>
  <si>
    <t>02-3442-6507</t>
  </si>
  <si>
    <t>서울 강남구 논현로127길 13-3 3층 (논현동,태림빌딩)</t>
  </si>
  <si>
    <t>태성기업(주)</t>
  </si>
  <si>
    <t>써비스업(오물처리 써비스)</t>
  </si>
  <si>
    <t>055-632-1117</t>
  </si>
  <si>
    <t>경상남도 거제시 연초면 연하해안로 271 (오비리)</t>
  </si>
  <si>
    <t>(주)우용실업</t>
  </si>
  <si>
    <t>이홍엽</t>
  </si>
  <si>
    <t>041-547-0261</t>
  </si>
  <si>
    <t>충청남도 아산시 모종로 98-22 (모종동)</t>
  </si>
  <si>
    <t>코리아엔텍(주)</t>
  </si>
  <si>
    <t>이해윤</t>
  </si>
  <si>
    <t>02-2655-9971</t>
  </si>
  <si>
    <t>전라남도 순천시 팔마3길 12 401호 (연향동,인아빌딩)</t>
  </si>
  <si>
    <t>한종산업개발(주)</t>
  </si>
  <si>
    <t>임남재</t>
  </si>
  <si>
    <t>수원시 자원 회수시설 위탁운영</t>
  </si>
  <si>
    <t>031-695-4800</t>
  </si>
  <si>
    <t>경상남도 창원시 마산합포구 현동로 50 204호 (현동,중앙빌딩)</t>
  </si>
  <si>
    <t>(주)세화이티에프</t>
  </si>
  <si>
    <t>정보통신 공사업 외 건설업 외</t>
  </si>
  <si>
    <t>02-521-9705</t>
  </si>
  <si>
    <t>경기도 성남시 수정구 신촌로 37 (신촌동)</t>
  </si>
  <si>
    <t>(주)정원</t>
  </si>
  <si>
    <t>정진성</t>
  </si>
  <si>
    <t>061-793-9012</t>
  </si>
  <si>
    <t>전라남도 광양시 제철로 1704 (금호동)</t>
  </si>
  <si>
    <t>(주)대성산전</t>
  </si>
  <si>
    <t>승강기설치공사 외</t>
  </si>
  <si>
    <t>041-598-8379</t>
  </si>
  <si>
    <t>충청남도 천안시 서북구 월봉10길 16 (쌍용동)</t>
  </si>
  <si>
    <t>(주)제일정보통신</t>
  </si>
  <si>
    <t>박재길</t>
  </si>
  <si>
    <t>055-321-6767</t>
  </si>
  <si>
    <t>경남 김해시 주촌면 주선로 122 2층 (선지리)</t>
  </si>
  <si>
    <t>(주)태인텔레콤</t>
  </si>
  <si>
    <t>김은식</t>
  </si>
  <si>
    <t>통신기기 도,소매업</t>
  </si>
  <si>
    <t>051-755-3351</t>
  </si>
  <si>
    <t>부산광역시 연제구 거제시장로22번길 16 (거제동)</t>
  </si>
  <si>
    <t>(주)한울정보통신</t>
  </si>
  <si>
    <t>공철표</t>
  </si>
  <si>
    <t>이동통신 중계기 시설공사</t>
  </si>
  <si>
    <t>051-754-1702</t>
  </si>
  <si>
    <t>부산광역시 해운대구 해운대로1105번길 32-7 (송정동)</t>
  </si>
  <si>
    <t>(합)서전텔콤</t>
  </si>
  <si>
    <t>양석진</t>
  </si>
  <si>
    <t>유무선통신시스템 설치 통신시스템 설계 및 장애처리등</t>
  </si>
  <si>
    <t>051-620-0001</t>
  </si>
  <si>
    <t>부산광역시 해운대구 센텀5로 41 (우동)</t>
  </si>
  <si>
    <t>(주)배명</t>
  </si>
  <si>
    <t>이철전</t>
  </si>
  <si>
    <t>052-2458-9912</t>
  </si>
  <si>
    <t>울산 중구 유곡로 10 1동 2층 201호 (우정동,선경2차아파트)</t>
  </si>
  <si>
    <t>(주)신평화</t>
  </si>
  <si>
    <t>건설 및 서비스업</t>
  </si>
  <si>
    <t>052-208-6116</t>
  </si>
  <si>
    <t>울산광역시 울주군 청량읍 처용산업4길 61 (용암리)</t>
  </si>
  <si>
    <t>대진설비(주)</t>
  </si>
  <si>
    <t>김춘생</t>
  </si>
  <si>
    <t>052-268-1005</t>
  </si>
  <si>
    <t>울산 남구 신선로 83 (야음동)</t>
  </si>
  <si>
    <t>(주)힘콤</t>
  </si>
  <si>
    <t>오창환</t>
  </si>
  <si>
    <t>070-8671-3467</t>
  </si>
  <si>
    <t>부산 북구 금곡대로8번길 33 2-1호 (덕천동,아남프라자)</t>
  </si>
  <si>
    <t>https://rnr.surveybox.kr/?pid=S16269h8ufyh&amp;grpid=list&amp;resid=24180&amp;fwid=S16269h8ufyhz56yr</t>
  </si>
  <si>
    <t>(재)한국기계전기전자시험연구원</t>
  </si>
  <si>
    <t>한국기계전기전자시험연구원</t>
  </si>
  <si>
    <t>안성일</t>
  </si>
  <si>
    <t>검사, 기술용역, 연구용역</t>
  </si>
  <si>
    <t>031-428-5666</t>
  </si>
  <si>
    <t>경기 군포시 흥안대로27번길 22 (금정동)</t>
  </si>
  <si>
    <t>대진전자통신(주)</t>
  </si>
  <si>
    <t>설진길</t>
  </si>
  <si>
    <t>051-807-5859</t>
  </si>
  <si>
    <t>부산 부산진구 전포대로256번길 20-4 (전포동)</t>
  </si>
  <si>
    <t>선운(주)</t>
  </si>
  <si>
    <t>김묵현</t>
  </si>
  <si>
    <t>정보통신시설공사업</t>
  </si>
  <si>
    <t>051-317-0700</t>
  </si>
  <si>
    <t>부산광역시 사하구 장림번영로 4 (장림동)</t>
  </si>
  <si>
    <t>(주)경동엘리베이터</t>
  </si>
  <si>
    <t>김태백</t>
  </si>
  <si>
    <t>051-807-4091</t>
  </si>
  <si>
    <t>부산광역시 동구 초량중로 114 상가동 엘-101호 (초량동,범양레우스센트럴베이)</t>
  </si>
  <si>
    <t>(자)조광</t>
  </si>
  <si>
    <t>김정례,이주원</t>
  </si>
  <si>
    <t>051-2934-1902</t>
  </si>
  <si>
    <t>부산광역시 사하구 회화나무길 77 (괴정동)</t>
  </si>
  <si>
    <t>금신개발(주)</t>
  </si>
  <si>
    <t>김동욱</t>
  </si>
  <si>
    <t>선박 임대</t>
  </si>
  <si>
    <t>051-463-5411</t>
  </si>
  <si>
    <t>부산광역시 중구 중앙대로 24 501호 (중앙동6가,주경빌딩)</t>
  </si>
  <si>
    <t>(주)대하정보기술</t>
  </si>
  <si>
    <t>051-632-2600</t>
  </si>
  <si>
    <t>부산광역시 금정구 동천로7번길 63 (회동동)</t>
  </si>
  <si>
    <t>인성테크(주)</t>
  </si>
  <si>
    <t>유우석</t>
  </si>
  <si>
    <t>배관공사, 선박전기공사 등</t>
  </si>
  <si>
    <t>055-682-4230</t>
  </si>
  <si>
    <t>경상남도 거제시 연초면 죽토로 64 지하1층 호 (죽토리)</t>
  </si>
  <si>
    <t>양산정보통신(주)</t>
  </si>
  <si>
    <t>서성규</t>
  </si>
  <si>
    <t>통신시설 유지보수 및 설치공사업</t>
  </si>
  <si>
    <t>051-532-2212</t>
  </si>
  <si>
    <t>부산광역시 동래구 명안로 68 (명장동)</t>
  </si>
  <si>
    <t>(주)선화이엔지</t>
  </si>
  <si>
    <t>055-275-2928</t>
  </si>
  <si>
    <t>경북 포항시 남구 괴동로 114 (호동)</t>
  </si>
  <si>
    <t>경일전력(주)</t>
  </si>
  <si>
    <t>박한선,조향숙</t>
  </si>
  <si>
    <t>제조-전기공사</t>
  </si>
  <si>
    <t>054-292-8285</t>
  </si>
  <si>
    <t>경상북도 포항시 남구 정몽주로847번길 19-7 (청림동)</t>
  </si>
  <si>
    <t>해솔정보통신(주)</t>
  </si>
  <si>
    <t>전기통신공사, 전기, 통신기자재 도소매, 기계장비 임대</t>
  </si>
  <si>
    <t>042-864-3500</t>
  </si>
  <si>
    <t>대전광역시 서구 벌곡로1328번안길 143 (가수원동)</t>
  </si>
  <si>
    <t>(주)청구</t>
  </si>
  <si>
    <t>차용수</t>
  </si>
  <si>
    <t>053-740-1009</t>
  </si>
  <si>
    <t>대구 동구 동부로 103-18, 103호</t>
  </si>
  <si>
    <t>(주)반석</t>
  </si>
  <si>
    <t>철구조물 도장업</t>
  </si>
  <si>
    <t>055-630-4782</t>
  </si>
  <si>
    <t>한일기전(주)</t>
  </si>
  <si>
    <t>김종기,김동훈</t>
  </si>
  <si>
    <t>전기공사 및 소방공사 외</t>
  </si>
  <si>
    <t>061-685-4511</t>
  </si>
  <si>
    <t>전라남도 여수시 흥국사길 50 (중흥동)</t>
  </si>
  <si>
    <t>영화기업(주)</t>
  </si>
  <si>
    <t>지병남</t>
  </si>
  <si>
    <t>061-686-5852</t>
  </si>
  <si>
    <t>전라남도 여수시 주동2길 36-6 (주삼동)</t>
  </si>
  <si>
    <t>(주)영동이앤씨</t>
  </si>
  <si>
    <t>박정일</t>
  </si>
  <si>
    <t>소방 및 기계공사, 소방점검용역, 소방기자재</t>
  </si>
  <si>
    <t>061-652-8881</t>
  </si>
  <si>
    <t>전라남도 여수시 봉계6길 12-1 (봉계동)</t>
  </si>
  <si>
    <t>아주통신(주)</t>
  </si>
  <si>
    <t>통신공사업, 통신기자재도소매, 전산장비공급및유지보수서비스</t>
  </si>
  <si>
    <t>061-723-3000</t>
  </si>
  <si>
    <t>전라남도 순천시 해룡면 상성길 209 (상삼리)</t>
  </si>
  <si>
    <t>서봉종합건설(주)</t>
  </si>
  <si>
    <t>정순길</t>
  </si>
  <si>
    <t>조사, 측량, 설계공사 감독 등 기술용역업</t>
  </si>
  <si>
    <t>062-652-2354</t>
  </si>
  <si>
    <t>전남 화순군 화순읍 칠충로 83-3 (삼천리)</t>
  </si>
  <si>
    <t>한주통신(주)</t>
  </si>
  <si>
    <t>탁용환</t>
  </si>
  <si>
    <t>통신공사,전기,설비공사,통신기기 도소매,서비스</t>
  </si>
  <si>
    <t>062-682-8037</t>
  </si>
  <si>
    <t>광주광역시 광산구 상무대로 507-30 (우산동)</t>
  </si>
  <si>
    <t>(주)유림</t>
  </si>
  <si>
    <t>윤보선,윤영선</t>
  </si>
  <si>
    <t>전기공사 등</t>
  </si>
  <si>
    <t>062-369-2100</t>
  </si>
  <si>
    <t>광주 남구 대남대로 323-1 (월산동)</t>
  </si>
  <si>
    <t>(주)제이엔테크</t>
  </si>
  <si>
    <t>정보통신,전기공사</t>
  </si>
  <si>
    <t>062-432-7200</t>
  </si>
  <si>
    <t>광주광역시 북구 서양로 56 상가 113동 204호 (중흥동,모아타운)</t>
  </si>
  <si>
    <t>(주)광주텔레콤</t>
  </si>
  <si>
    <t>최정원</t>
  </si>
  <si>
    <t>통신공사업-통신공사</t>
  </si>
  <si>
    <t>062-417-5006</t>
  </si>
  <si>
    <t>광주광역시 북구 금남로 146 (누문동)</t>
  </si>
  <si>
    <t>(주)광영이엠씨</t>
  </si>
  <si>
    <t>심판구,심영대,황내연</t>
  </si>
  <si>
    <t>소프트웨어 개발 및 시스템 통합사업</t>
  </si>
  <si>
    <t>062-374-2600</t>
  </si>
  <si>
    <t>전남 화순군 사평면 김삿갓로 109-1 (장전리)</t>
  </si>
  <si>
    <t>(유)성화종합산업개발</t>
  </si>
  <si>
    <t>하헌준</t>
  </si>
  <si>
    <t>사무·상업용 및 공공기관용 건물 건설업</t>
  </si>
  <si>
    <t>063-460-8339</t>
  </si>
  <si>
    <t>전라북도 군산시 외항로 522 (소룡동)</t>
  </si>
  <si>
    <t>(주)윈덤피엘파트너스</t>
  </si>
  <si>
    <t>김은영,김정철</t>
  </si>
  <si>
    <t>부동산업 및 숙박업</t>
  </si>
  <si>
    <t>02-529-3950</t>
  </si>
  <si>
    <t>서울특별시 강남구 언주로 120 601호 (도곡동,인스토피아)</t>
  </si>
  <si>
    <t>이의균</t>
  </si>
  <si>
    <t>유성버스트, 이로스(ELOS)통신시스템 개발, 제조, 판매업</t>
  </si>
  <si>
    <t>042-934-6807</t>
  </si>
  <si>
    <t>https://rnr.surveybox.kr/?pid=S16269h8ufyh&amp;grpid=list&amp;resid=24531&amp;fwid=S16269h8ufyhz56yr</t>
  </si>
  <si>
    <t>(재)한국건설생활환경시험연구원</t>
  </si>
  <si>
    <t>한국건설생활환경시험연구원</t>
  </si>
  <si>
    <t>시험분석,검사,인증,평가,감정,형식승인,교정 등의 적합성 평가업무</t>
  </si>
  <si>
    <t>02-2102-2500</t>
  </si>
  <si>
    <t>서울특별시 금천구 가산디지털1로 199 (가산동)</t>
  </si>
  <si>
    <t>연구팀이라 필요 없다고 함</t>
  </si>
  <si>
    <t>에이치알엔(주)</t>
  </si>
  <si>
    <t>통신써비스업</t>
  </si>
  <si>
    <t>042-369-9012</t>
  </si>
  <si>
    <t>대전광역시 서구 둔산로 62 (둔산동,SK브로드밴드)</t>
  </si>
  <si>
    <t>https://rnr.surveybox.kr/?pid=S16269h8ufyh&amp;grpid=list&amp;resid=22034&amp;fwid=S16269h8ufyhz56yr</t>
  </si>
  <si>
    <t>(주)케이티엠오에스남부</t>
  </si>
  <si>
    <t>케이티엠오에스남부</t>
  </si>
  <si>
    <t>임보헌</t>
  </si>
  <si>
    <t>기지국 중계기 시설관리 및 유지보수 서비스</t>
  </si>
  <si>
    <t>042-483-8161</t>
  </si>
  <si>
    <t>대전 서구 괴정로 72 6층 (괴정동,KT서대전지사)</t>
  </si>
  <si>
    <t>사업시설 유지관리</t>
  </si>
  <si>
    <t>(주)선진인더스트리</t>
  </si>
  <si>
    <t>최열</t>
  </si>
  <si>
    <t>기계설비 운반 하역 설치업</t>
  </si>
  <si>
    <t>041-900-0400</t>
  </si>
  <si>
    <t>충청남도 아산시 탕정면 선문로 339 (호산리)</t>
  </si>
  <si>
    <t>(주)광진통신</t>
  </si>
  <si>
    <t>김홍열</t>
  </si>
  <si>
    <t>041-534-4000</t>
  </si>
  <si>
    <t>충청남도 아산시 충무로 93 (권곡동,한국통신아산지점별관)</t>
  </si>
  <si>
    <t>(주)동우실업</t>
  </si>
  <si>
    <t>윤기붕</t>
  </si>
  <si>
    <t>041-352-6885</t>
  </si>
  <si>
    <t>충청남도 당진시 석문면 교로길 30 (교로리)</t>
  </si>
  <si>
    <t>세이콘(주)</t>
  </si>
  <si>
    <t>강주현,김문영</t>
  </si>
  <si>
    <t>032-513-0978</t>
  </si>
  <si>
    <t>인천광역시 부평구 장제로 145 1117호 (부평동,신명스카이홈)</t>
  </si>
  <si>
    <t>(주)대청엘리베이터</t>
  </si>
  <si>
    <t>엘리베이터설치업</t>
  </si>
  <si>
    <t>042-621-0684</t>
  </si>
  <si>
    <t>대전광역시 동구 동대전로 336 9층 904호 (가양동,에스에스빌딩)</t>
  </si>
  <si>
    <t>(주)우정넷</t>
  </si>
  <si>
    <t>류성열</t>
  </si>
  <si>
    <t>042-489-1410</t>
  </si>
  <si>
    <t>대전광역시 유성구 죽동로 79 (죽동)</t>
  </si>
  <si>
    <t>양승도</t>
  </si>
  <si>
    <t>습식/방수공사</t>
  </si>
  <si>
    <t>032-715-6299</t>
  </si>
  <si>
    <t>인천광역시 계양구 계산새로65번길 13 3층 302호 (계산동,태흥프라자)</t>
  </si>
  <si>
    <t>상원건설(주)</t>
  </si>
  <si>
    <t>이기원</t>
  </si>
  <si>
    <t>041-358-5528</t>
  </si>
  <si>
    <t>충남 당진시 송악읍 구래3길 27-15 1층 (복운리)</t>
  </si>
  <si>
    <t>신안기계공업(주)</t>
  </si>
  <si>
    <t>주복용</t>
  </si>
  <si>
    <t>033-534-8655</t>
  </si>
  <si>
    <t>강원도 동해시 공단9로 95-11 (구호동)</t>
  </si>
  <si>
    <t>(자)동양아이텍</t>
  </si>
  <si>
    <t>고광만</t>
  </si>
  <si>
    <t>033-257-8111</t>
  </si>
  <si>
    <t>강원도 춘천시 춘천로 402 (후평동)</t>
  </si>
  <si>
    <t>양창복</t>
  </si>
  <si>
    <t>일반전기공사업</t>
  </si>
  <si>
    <t>031-843-0557</t>
  </si>
  <si>
    <t>경기도 의정부시 추동로 9, 3층 305호 (신곡동,휴먼시티빌딩)</t>
  </si>
  <si>
    <t>정밀승강기(주)</t>
  </si>
  <si>
    <t>전미현</t>
  </si>
  <si>
    <t>02-995-1231</t>
  </si>
  <si>
    <t>서울특별시 도봉구 우이천로24길 50 107동 101호,1층 (쌍문동,힐트리움)</t>
  </si>
  <si>
    <t>블루엔이(주)</t>
  </si>
  <si>
    <t>정홍채</t>
  </si>
  <si>
    <t>전기통신공사업,정보통신기기제조,정보통신공사,설계,유지보수업</t>
  </si>
  <si>
    <t>02-2103-5680</t>
  </si>
  <si>
    <t>서울 구로구 디지털로32길 30 507호 (구로동,코오롱디지털타워)</t>
  </si>
  <si>
    <t>(주)세하통신</t>
  </si>
  <si>
    <t>이영태,이영길</t>
  </si>
  <si>
    <t>통신공사-건설업</t>
  </si>
  <si>
    <t>031-790-4242</t>
  </si>
  <si>
    <t>경기도 하남시 조정대로 150 1032호 (덕풍동,아이테코)</t>
  </si>
  <si>
    <t>(자)광진물산</t>
  </si>
  <si>
    <t>차대윤</t>
  </si>
  <si>
    <t>02-928-3338</t>
  </si>
  <si>
    <t>서울특별시 성북구 북악산로22길 26 (돈암동)</t>
  </si>
  <si>
    <t>이앤씨텔레콤(주)</t>
  </si>
  <si>
    <t>김진갑</t>
  </si>
  <si>
    <t>통신 설계 및 용역 서비스업</t>
  </si>
  <si>
    <t>02-2043-9400</t>
  </si>
  <si>
    <t>서울 송파구 오금로 300 402호 (가락동,김해빌딩)</t>
  </si>
  <si>
    <t>성보중건(주)</t>
  </si>
  <si>
    <t>소홍서</t>
  </si>
  <si>
    <t>02-921-2566</t>
  </si>
  <si>
    <t>서울특별시 성북구 보문로 50 (보문동7가)</t>
  </si>
  <si>
    <t>(주)휴레스트</t>
  </si>
  <si>
    <t>이일수</t>
  </si>
  <si>
    <t>체력단련시설 운영업</t>
  </si>
  <si>
    <t>02-778-7700</t>
  </si>
  <si>
    <t>서울특별시 성동구 무학로4길 27 1층 (도선동)</t>
  </si>
  <si>
    <t>소독및구충，건물청소및유지</t>
  </si>
  <si>
    <t>(주)다힘에스엔티</t>
  </si>
  <si>
    <t>나선자</t>
  </si>
  <si>
    <t>반도체 및 LCD 장비(중량물 이전 설치)</t>
  </si>
  <si>
    <t>031-215-6547</t>
  </si>
  <si>
    <t>경기도 화성시 반월길40번길 26-2 , 324-21 (반월동)</t>
  </si>
  <si>
    <t>(주)세한이엔씨</t>
  </si>
  <si>
    <t>정훈종</t>
  </si>
  <si>
    <t>CCTV 설치 및 유지보수</t>
  </si>
  <si>
    <t>031-695-6767</t>
  </si>
  <si>
    <t>경기 수원시 권선구 곡반정로 46-42 (곡반정동)</t>
  </si>
  <si>
    <t>제이드이엔지(주)</t>
  </si>
  <si>
    <t>조경 공사업</t>
  </si>
  <si>
    <t>031-320-8492</t>
  </si>
  <si>
    <t>경기 용인시 처인구 포곡읍 에버랜드로 199 0-15동(2층) (전대리)</t>
  </si>
  <si>
    <t>(주)희원정보통신</t>
  </si>
  <si>
    <t>최상연</t>
  </si>
  <si>
    <t>031-484-4443</t>
  </si>
  <si>
    <t>경기도 안산시 상록구 평안로 25-1 (사동)</t>
  </si>
  <si>
    <t>탄탄엘리베이터(주)</t>
  </si>
  <si>
    <t>김영칠</t>
  </si>
  <si>
    <t>승강기설치공사업</t>
  </si>
  <si>
    <t>031-574-8695</t>
  </si>
  <si>
    <t>경기 남양주시 식송1로 21 지하1층 (별내동)</t>
  </si>
  <si>
    <t>(주)한지</t>
  </si>
  <si>
    <t>김원탁</t>
  </si>
  <si>
    <t>타일공사 외</t>
  </si>
  <si>
    <t>031-594-8324</t>
  </si>
  <si>
    <t>경기 남양주시 늘을1로16번길 29 8층 804호 일부(804-2호) (호평동,늘봄타워)</t>
  </si>
  <si>
    <t>승강기 설치 및 보수</t>
  </si>
  <si>
    <t>https://rnr.surveybox.kr/?pid=S16269h8ufyh&amp;grpid=list&amp;resid=22074&amp;fwid=S16269h8ufyhz56yr</t>
  </si>
  <si>
    <t>(주)원중기업</t>
  </si>
  <si>
    <t>원중기업</t>
  </si>
  <si>
    <t>고재정</t>
  </si>
  <si>
    <t>경비용역업(시설, 보안, 경호)</t>
  </si>
  <si>
    <t>032-467-6060</t>
  </si>
  <si>
    <t>인천광역시 남동구 인주대로 670 (구월동)</t>
  </si>
  <si>
    <t>필요없다며 끊음</t>
  </si>
  <si>
    <t>(주)비엔비케이</t>
  </si>
  <si>
    <t>권성호</t>
  </si>
  <si>
    <t>031-752-6222</t>
  </si>
  <si>
    <t>경기도 성남시 수정구 복정로 97 5층 (복정동)</t>
  </si>
  <si>
    <t>(주)와텍</t>
  </si>
  <si>
    <t>상하수도설비공사, 엔지니어링</t>
  </si>
  <si>
    <t>042-483-2563</t>
  </si>
  <si>
    <t>대전광역시 대덕구 대화로 120 508호 내지 512호 (대화동,가온비즈타워)</t>
  </si>
  <si>
    <t>(주)대신엘리베이터</t>
  </si>
  <si>
    <t>승강기 설치 및 유지 관리업</t>
  </si>
  <si>
    <t>031-704-7573</t>
  </si>
  <si>
    <t>경기도 성남시 분당구 야탑로 95 618호 (야탑동,세신옴니코아빌딩)</t>
  </si>
  <si>
    <t>(주)아트원</t>
  </si>
  <si>
    <t>정수균</t>
  </si>
  <si>
    <t>방송세트 무대장치,제조</t>
  </si>
  <si>
    <t>031-912-9374</t>
  </si>
  <si>
    <t>경기도 고양시 일산동구 태극로 60 10층 1008호 빛마루 (장항동)</t>
  </si>
  <si>
    <t>(주)파이런텍</t>
  </si>
  <si>
    <t>이병길</t>
  </si>
  <si>
    <t>통신공사, 소방공사, 전기공사</t>
  </si>
  <si>
    <t>02-407-3488</t>
  </si>
  <si>
    <t>서울 송파구 송파대로 201 B동 13층 1301호 (문정동,송파테라타워2)</t>
  </si>
  <si>
    <t>(주)동성그린</t>
  </si>
  <si>
    <t>조용섭,조윤제</t>
  </si>
  <si>
    <t>농업용 기계 및 장비 도매업</t>
  </si>
  <si>
    <t>031-285-0285</t>
  </si>
  <si>
    <t>경기도 용인시 기흥구 지삼로 219 (지곡동)</t>
  </si>
  <si>
    <t>https://rnr.surveybox.kr/?pid=S16269h8ufyh&amp;grpid=list&amp;resid=24611&amp;fwid=S16269h8ufyhz56yr</t>
  </si>
  <si>
    <t>(재)한.호기독교선교회</t>
  </si>
  <si>
    <t>한.호기독교선교회</t>
  </si>
  <si>
    <t>인명진</t>
  </si>
  <si>
    <t>전도 및 교육사업</t>
  </si>
  <si>
    <t>051-630-0629</t>
  </si>
  <si>
    <t>부산광역시 동구 좌천동 471</t>
  </si>
  <si>
    <t>hanho1924@naver.com</t>
  </si>
  <si>
    <t>성진이앤씨(주)</t>
  </si>
  <si>
    <t>구청수</t>
  </si>
  <si>
    <t>031-613-0508</t>
  </si>
  <si>
    <t>경기 화성시 동탄대로21길 10 1506호 (영천동,더퍼스트타워)</t>
  </si>
  <si>
    <t>경기도 용인시 처인구 남사읍 원암로39번길 3-8 (원암리)</t>
  </si>
  <si>
    <t>(주)파워텔레콤</t>
  </si>
  <si>
    <t>조호연</t>
  </si>
  <si>
    <t>070-7507-7001</t>
  </si>
  <si>
    <t>경기도 수원시 권선구 서부로 1555 3층 (고색동)</t>
  </si>
  <si>
    <t>https://rnr.surveybox.kr/?pid=S16269h8ufyh&amp;grpid=list&amp;resid=22088&amp;fwid=S16269h8ufyhz56yr</t>
  </si>
  <si>
    <t>(주)규람타워렌탈</t>
  </si>
  <si>
    <t>규람타워렌탈</t>
  </si>
  <si>
    <t>노성호,안승규</t>
  </si>
  <si>
    <t>타워크레인, 호이스트 임대, 설치 및 해체</t>
  </si>
  <si>
    <t>031-479-5818</t>
  </si>
  <si>
    <t>경기 안양시 동안구 엘에스로 92 업무지원 나동 311호,312호 (호계동,국제유통단지)</t>
  </si>
  <si>
    <t>관련부서로 연락 돌려준다심-&gt; 은행 아닌거 같아 끊는다심</t>
  </si>
  <si>
    <t>다원통신(주)</t>
  </si>
  <si>
    <t>032-503-6666</t>
  </si>
  <si>
    <t>인천광역시 부평구 경인로 851-1 비01호,201호,301호 (부평동,아라빌딩)</t>
  </si>
  <si>
    <t>(주)케이너스</t>
  </si>
  <si>
    <t>최영두</t>
  </si>
  <si>
    <t>정보통신망 및 시스템의 구축, 운용, 유지보수, 컨설팅용역, 제조</t>
  </si>
  <si>
    <t>02-528-2200</t>
  </si>
  <si>
    <t>서울특별시 강남구 도곡로1길 14 1214호,1215호 (역삼동,삼일프라자)</t>
  </si>
  <si>
    <t>남영건설(주)</t>
  </si>
  <si>
    <t>김창남</t>
  </si>
  <si>
    <t>062-370-1042</t>
  </si>
  <si>
    <t>전라남도 화순군 능주면 지석로 1512 (석고리)</t>
  </si>
  <si>
    <t>(주)삼지엔지니어링</t>
  </si>
  <si>
    <t>김동명,김장욱</t>
  </si>
  <si>
    <t>02-561-6521</t>
  </si>
  <si>
    <t>서울 강남구 논현로63길 52 (역삼동)</t>
  </si>
  <si>
    <t>유지텔레컴(주)</t>
  </si>
  <si>
    <t>정우창</t>
  </si>
  <si>
    <t>02-6674-3131</t>
  </si>
  <si>
    <t>경기도 용인시 기흥구 신정로191번길 10 (신갈동)</t>
  </si>
  <si>
    <t>(주)동남이앤에스</t>
  </si>
  <si>
    <t>엔지니어링산업진흥법에 따른 정보통신기술부분 정보통신전문분야 및</t>
  </si>
  <si>
    <t>070-7731-0500</t>
  </si>
  <si>
    <t>서울특별시 금천구 가산디지털1로 84, 1301-1호 (가산동,에이스하이엔드타워8차)</t>
  </si>
  <si>
    <t>나드리건설(주)</t>
  </si>
  <si>
    <t>김태흥</t>
  </si>
  <si>
    <t>02-783-3061</t>
  </si>
  <si>
    <t>서울 영등포구 국회대로74길 12</t>
  </si>
  <si>
    <t>벽산건설(주)</t>
  </si>
  <si>
    <t>건축기자재 제조 및 판매업</t>
  </si>
  <si>
    <t>032-455-7200</t>
  </si>
  <si>
    <t>인천광역시 연수구 갯벌로 12 (송도동)</t>
  </si>
  <si>
    <t>대성네트웍(주)</t>
  </si>
  <si>
    <t>02-6112-2727</t>
  </si>
  <si>
    <t>경기 광명시 하안로 60 B동 1105호 (소하동,에스케이광명테크노파크)</t>
  </si>
  <si>
    <t>구철회</t>
  </si>
  <si>
    <t>소프트웨어 개발 및 서비스업</t>
  </si>
  <si>
    <t>070-4706-2075</t>
  </si>
  <si>
    <t>부산광역시 기장군 기장읍 청강로 58 (청강리)</t>
  </si>
  <si>
    <t>(주)대흥데이타통신</t>
  </si>
  <si>
    <t>박상영</t>
  </si>
  <si>
    <t>건설 서비스업</t>
  </si>
  <si>
    <t>02-3140-4400</t>
  </si>
  <si>
    <t>서울특별시 서대문구 증가로 9 (연희동)</t>
  </si>
  <si>
    <t>오케이엘리베이터(주)</t>
  </si>
  <si>
    <t>승강기 설치공사업</t>
  </si>
  <si>
    <t>031-493-4424</t>
  </si>
  <si>
    <t>경기도 안산시 단원구 산단로 296 4층 419호 (원시동,대우테크노피아아파트형공장)</t>
  </si>
  <si>
    <t>(주)메트로컴넷</t>
  </si>
  <si>
    <t>최선민</t>
  </si>
  <si>
    <t>네트워크 및 전산장비 도소매업</t>
  </si>
  <si>
    <t>02-395-7199</t>
  </si>
  <si>
    <t>서울특별시 서대문구 연희로41다길 3 2층 (홍은동,성진빌딩)</t>
  </si>
  <si>
    <t>디에스지엔(주)</t>
  </si>
  <si>
    <t>신재범</t>
  </si>
  <si>
    <t>통신기기판매업</t>
  </si>
  <si>
    <t>02-583-3124</t>
  </si>
  <si>
    <t>서울특별시 동작구 동작대로 89 13층 (사당동,골든시네마타워)</t>
  </si>
  <si>
    <t>승호티엔디(주)</t>
  </si>
  <si>
    <t>습식공사, 방수공사 외</t>
  </si>
  <si>
    <t>02-2637-1037</t>
  </si>
  <si>
    <t>서울특별시 구로구 경인로53길 90 714호 (구로동,에스티엑스더블유-타워)</t>
  </si>
  <si>
    <t>(주)대인정보통신</t>
  </si>
  <si>
    <t>전기,통신공사</t>
  </si>
  <si>
    <t>02-813-2220</t>
  </si>
  <si>
    <t>서울특별시 동작구 양녕로 284 (상도1동)</t>
  </si>
  <si>
    <t>제이마스터(주)</t>
  </si>
  <si>
    <t>윤재갑</t>
  </si>
  <si>
    <t>조경용역</t>
  </si>
  <si>
    <t>070-4126-1691</t>
  </si>
  <si>
    <t>서울 용산구 보광로 46 (보광동)</t>
  </si>
  <si>
    <t>진명이엔씨(주)</t>
  </si>
  <si>
    <t>02-706-0111</t>
  </si>
  <si>
    <t>서울 용산구 효창원로66길 2 3층 (효창동,세림빌딩)</t>
  </si>
  <si>
    <t>https://rnr.surveybox.kr/?pid=S16269h8ufyh&amp;grpid=list&amp;resid=22114&amp;fwid=S16269h8ufyhz56yr</t>
  </si>
  <si>
    <t>서울도시철도엔지니어링(주)</t>
  </si>
  <si>
    <t>서울도시철도엔지니어링</t>
  </si>
  <si>
    <t>도시철도 시설물 경비 안전관리 업무</t>
  </si>
  <si>
    <t>02-6311-8807</t>
  </si>
  <si>
    <t>서울 강동구 아리수로87길 32 내 관리동 2층 (강일동,고덕차량기지)</t>
  </si>
  <si>
    <t>세승엔지니어링(주)</t>
  </si>
  <si>
    <t>임오순</t>
  </si>
  <si>
    <t>승강기 설치 공사업</t>
  </si>
  <si>
    <t>02-3141-9541</t>
  </si>
  <si>
    <t>서울특별시 강서구 공항대로 242 9층 911-1호 (마곡동,열린엠타워2)</t>
  </si>
  <si>
    <t>대창설비(주)</t>
  </si>
  <si>
    <t>민광호</t>
  </si>
  <si>
    <t>02-902-4701</t>
  </si>
  <si>
    <t>서울특별시 노원구 덕릉로 738 5층 (상계동)</t>
  </si>
  <si>
    <t>(주)파워엔지니어링</t>
  </si>
  <si>
    <t>김기석,박인호</t>
  </si>
  <si>
    <t>전기 설계 및 감리, 전기공사</t>
  </si>
  <si>
    <t>061-793-8500</t>
  </si>
  <si>
    <t>전남 광양시 행정3길 30, 3층 (중동)</t>
  </si>
  <si>
    <t>아이컴넷(주)</t>
  </si>
  <si>
    <t>권영길</t>
  </si>
  <si>
    <t>건물내 통신장비 설치, 구내배선 공사</t>
  </si>
  <si>
    <t>061-793-2891</t>
  </si>
  <si>
    <t>전라남도 광양시 오류로 45 2층 (중동)</t>
  </si>
  <si>
    <t>선린건설(주)</t>
  </si>
  <si>
    <t>석공사</t>
  </si>
  <si>
    <t>062-261-0234</t>
  </si>
  <si>
    <t>광주광역시 서구 덕흥1길 39-24 101호 (덕흥동)</t>
  </si>
  <si>
    <t>(주)다빈이앤씨</t>
  </si>
  <si>
    <t>에너지생산시설 공사, 발전설비 공사, 전기 공사, 태양광발전장치 제조, 발전기 제조 등</t>
  </si>
  <si>
    <t>044-868-0866</t>
  </si>
  <si>
    <t>대전광역시 유성구 노은로 178 807호 (지족동,금강프라자)</t>
  </si>
  <si>
    <t>(주)흥건</t>
  </si>
  <si>
    <t>063-223-6003</t>
  </si>
  <si>
    <t>전북 전주시 덕진구 백제대로 751 10층 (인후동2가,사학연금회관)</t>
  </si>
  <si>
    <t>(주)코원이엔씨</t>
  </si>
  <si>
    <t>이종표</t>
  </si>
  <si>
    <t>기계설비 공사, 비계 공사</t>
  </si>
  <si>
    <t>041-357-0453</t>
  </si>
  <si>
    <t>충청남도 당진시 신평면 신평길 140 2층 (금천리)</t>
  </si>
  <si>
    <t>(주)서일이엔씨</t>
  </si>
  <si>
    <t>김철호</t>
  </si>
  <si>
    <t>토공사, 보링그라우팅공사 외</t>
  </si>
  <si>
    <t>054-336-6055</t>
  </si>
  <si>
    <t>전라남도 여수시 신기북2길 11 1층 (신기동)</t>
  </si>
  <si>
    <t>(주)웨이브엔텍</t>
  </si>
  <si>
    <t>정보통신공사(네트워크 시스템 구축공사 등)</t>
  </si>
  <si>
    <t>031-414-8511</t>
  </si>
  <si>
    <t>경기 시흥시 수인로 3352 (신천동)</t>
  </si>
  <si>
    <t>한일통신(주)</t>
  </si>
  <si>
    <t>강창선</t>
  </si>
  <si>
    <t>방송장치 제조, 판매업</t>
  </si>
  <si>
    <t>042-671-3900</t>
  </si>
  <si>
    <t>대전광역시 유성구 테크노8로 28 2층 (용산동)</t>
  </si>
  <si>
    <t>한국종합기계기술(주)</t>
  </si>
  <si>
    <t>박종춘</t>
  </si>
  <si>
    <t>건물용기계장비설치공사업</t>
  </si>
  <si>
    <t>041-667-9954</t>
  </si>
  <si>
    <t>충남 서산시 대산읍 대죽1로 173 (대죽리)</t>
  </si>
  <si>
    <t>(주)대영에코건설</t>
  </si>
  <si>
    <t>건축, 토목공사업 및 도급업</t>
  </si>
  <si>
    <t>053-741-0866</t>
  </si>
  <si>
    <t>경상북도 경산시 하양읍 하양로37길 22 1동1층상가1호 (동서리)</t>
  </si>
  <si>
    <t>(주)유선통신</t>
  </si>
  <si>
    <t>최종수</t>
  </si>
  <si>
    <t>033-644-9904</t>
  </si>
  <si>
    <t>강원도 강릉시 교동광장로100번길 8-7 (교동)</t>
  </si>
  <si>
    <t>(주)에이피에스</t>
  </si>
  <si>
    <t>김수라</t>
  </si>
  <si>
    <t>시설물유지관리, 주택관리</t>
  </si>
  <si>
    <t>031-423-1863</t>
  </si>
  <si>
    <t>경기 양주시 옥정서로 227 (옥정동)</t>
  </si>
  <si>
    <t>(주)인플랜</t>
  </si>
  <si>
    <t>손진욱</t>
  </si>
  <si>
    <t>051-760-8100</t>
  </si>
  <si>
    <t>부산 수영구 무학로 73 3층 (민락동,트윈-스퀘어빌딩)</t>
  </si>
  <si>
    <t>이넵스(주)</t>
  </si>
  <si>
    <t>이동일</t>
  </si>
  <si>
    <t>Hygienic Piping 설계, 제작 및 시공</t>
  </si>
  <si>
    <t>031-889-1840</t>
  </si>
  <si>
    <t>경기 용인시 기흥구 흥덕중앙로 120 2605호 (영덕동,흥덕유타워)</t>
  </si>
  <si>
    <t>주연건설(주)</t>
  </si>
  <si>
    <t>송미영</t>
  </si>
  <si>
    <t>조적.타일공사업</t>
  </si>
  <si>
    <t>053-564-2724</t>
  </si>
  <si>
    <t>대전광역시 동구 동구청로204번길 2 (판암동)</t>
  </si>
  <si>
    <t>(주)건국방재엔지니어링</t>
  </si>
  <si>
    <t>임완재</t>
  </si>
  <si>
    <t>소방시설공사, 점검 및 안전관리, 기술용역</t>
  </si>
  <si>
    <t>02-2047-1556</t>
  </si>
  <si>
    <t>서울 송파구 충민로 52 B동 502호 (문정동,가든파이브웍스)</t>
  </si>
  <si>
    <t>현진건업(주)</t>
  </si>
  <si>
    <t>채창희</t>
  </si>
  <si>
    <t>033-521-8262</t>
  </si>
  <si>
    <t>강원 동해시 한섬로 133-9 나동 2층 (천곡동,아이체크현진호텔)</t>
  </si>
  <si>
    <t>(주)국민</t>
  </si>
  <si>
    <t>윤풍식</t>
  </si>
  <si>
    <t>062-655-5656</t>
  </si>
  <si>
    <t>전남 완도군 신지면 명사십리61번길 230 (대곡리)</t>
  </si>
  <si>
    <t>피에스이엔지(주)</t>
  </si>
  <si>
    <t>김옥선,김순철</t>
  </si>
  <si>
    <t>031-205-9831</t>
  </si>
  <si>
    <t>경기도 화성시 반월체육공원길 38 (반월동)</t>
  </si>
  <si>
    <t>(주)조화엔지니어링</t>
  </si>
  <si>
    <t>최봉호</t>
  </si>
  <si>
    <t>기술용역 및 안전진단</t>
  </si>
  <si>
    <t>070-8768-4080</t>
  </si>
  <si>
    <t>전북 완주군 이서면 오공로 11-19 1012호 (갈산리,엠카운티오피스텔)</t>
  </si>
  <si>
    <t>탑하우징건설(주)</t>
  </si>
  <si>
    <t>구기석,권부섭</t>
  </si>
  <si>
    <t>031-5183-9601</t>
  </si>
  <si>
    <t>경기도 화성시 동탄기흥로 560 1307호 (영천동,동익미라벨타워)</t>
  </si>
  <si>
    <t>경기교통공사</t>
  </si>
  <si>
    <t>민경선</t>
  </si>
  <si>
    <t>이공사는 지방공기업법과 경기교통공사 설립 및 운영 조례가 정하는 바에 따라 대중교통시설 및수단을 효율적으로 운영.확충하고,안전하고 편리한 교통서비스 제공을 통한 도민의 복리증진을목적으로 다음의 각 호에</t>
  </si>
  <si>
    <t>031-860-1500</t>
  </si>
  <si>
    <t>경기도 양주시 옥정로6길 18 3층 (옥정동,한길프라자2)</t>
  </si>
  <si>
    <t>(주)성일정보</t>
  </si>
  <si>
    <t>배창용</t>
  </si>
  <si>
    <t>053-624-8777</t>
  </si>
  <si>
    <t>대구광역시 북구 매전로 46-92 (태전동)</t>
  </si>
  <si>
    <t>성한(주)</t>
  </si>
  <si>
    <t>윤홍익</t>
  </si>
  <si>
    <t>컴퓨터운용관련업 및 엔지니어링사업(전산센터 시설구축.자문.용역)</t>
  </si>
  <si>
    <t>042-861-8603</t>
  </si>
  <si>
    <t>대전 유성구 대학로76번길 71 2층 (궁동,호산빌딩)</t>
  </si>
  <si>
    <t>(주)아인스텍</t>
  </si>
  <si>
    <t>박승호</t>
  </si>
  <si>
    <t>네트윅 설치 공사 및 유지관리</t>
  </si>
  <si>
    <t>02-6207-8000</t>
  </si>
  <si>
    <t>충남 천안시 서북구 백석4길 3 502호 (백석동,백석매디칼빌딩)</t>
  </si>
  <si>
    <t>삼원플랜트(주)</t>
  </si>
  <si>
    <t>김남선</t>
  </si>
  <si>
    <t>061-682-6340</t>
  </si>
  <si>
    <t>전라남도 여수시 소라면 화양로 1784 (관기리)</t>
  </si>
  <si>
    <t>설악이앤씨(주)</t>
  </si>
  <si>
    <t>정종화,안종관</t>
  </si>
  <si>
    <t>통신공사 외</t>
  </si>
  <si>
    <t>033-900-0400</t>
  </si>
  <si>
    <t>강원도 원주시 살대울모래기길 7 (봉산동)</t>
  </si>
  <si>
    <t>(주)한일통신</t>
  </si>
  <si>
    <t>허진섭</t>
  </si>
  <si>
    <t>전기통신공사</t>
  </si>
  <si>
    <t>053-314-0032</t>
  </si>
  <si>
    <t>대구 북구 태전로3길 23-10 (태전동)</t>
  </si>
  <si>
    <t>아이더블유아이(주)</t>
  </si>
  <si>
    <t>김만규</t>
  </si>
  <si>
    <t>02-891-5580</t>
  </si>
  <si>
    <t>서울 금천구 시흥대로73길 67 1307호 (시흥동,엠메디컬타워)</t>
  </si>
  <si>
    <t>(주)수성이앤씨건축사사무소</t>
  </si>
  <si>
    <t>이용희,박성재,염용규</t>
  </si>
  <si>
    <t>설계, 시공</t>
  </si>
  <si>
    <t>070-7416-8535</t>
  </si>
  <si>
    <t>충남 예산군 예산읍 충서로 760 (주교리)</t>
  </si>
  <si>
    <t>(주)유비솔루션</t>
  </si>
  <si>
    <t>박정석</t>
  </si>
  <si>
    <t>02-6970-1538</t>
  </si>
  <si>
    <t>경기도 용인시 기흥구 기흥로 58 B동 2703호 (구갈동,기흥아이씨티밸리)</t>
  </si>
  <si>
    <t>(주)네오그린</t>
  </si>
  <si>
    <t>김중돈</t>
  </si>
  <si>
    <t>051-503-6424</t>
  </si>
  <si>
    <t>부산광역시 해운대구 양운로80번길 22 502-1호 (좌동,와이에이치프라자)</t>
  </si>
  <si>
    <t>금송전기(주)</t>
  </si>
  <si>
    <t>02-5810-6304</t>
  </si>
  <si>
    <t>서울 서초구 서운로9길 14 6층 (서초동,일석빌딩)</t>
  </si>
  <si>
    <t>장석준</t>
  </si>
  <si>
    <t>산업환경 설비공사</t>
  </si>
  <si>
    <t>031-378-3716</t>
  </si>
  <si>
    <t>경기 평택시 진위면 진위산단로 53-60 (청호리)</t>
  </si>
  <si>
    <t>박용선</t>
  </si>
  <si>
    <t>(주)도우엔지니어링</t>
  </si>
  <si>
    <t>윤우근</t>
  </si>
  <si>
    <t>기계설비공사, 소방공사 외</t>
  </si>
  <si>
    <t>032-819-0876</t>
  </si>
  <si>
    <t>인천광역시 연수구 송도미래로 30 D동 1604호,1605호,1606호 (송도동,송도비알씨스마트밸리지식산업센터)</t>
  </si>
  <si>
    <t>금강통신(주)</t>
  </si>
  <si>
    <t>이영자</t>
  </si>
  <si>
    <t>051-515-3535</t>
  </si>
  <si>
    <t>부산광역시 금정구 개좌로 266-19 (회동동)</t>
  </si>
  <si>
    <t>(유)강남이앤씨</t>
  </si>
  <si>
    <t>이학곤</t>
  </si>
  <si>
    <t>062-655-0402</t>
  </si>
  <si>
    <t>광주광역시 서구 매월2로15번길 16 105동 214호 (매월동,매월종합상가)</t>
  </si>
  <si>
    <t>(주)세반건설</t>
  </si>
  <si>
    <t>오해숙</t>
  </si>
  <si>
    <t>031-781-0330</t>
  </si>
  <si>
    <t>경기도 성남시 분당구 서현로 204 1022호 (서현동,엘지분당에클라트2차)</t>
  </si>
  <si>
    <t>(주)태원이엔지</t>
  </si>
  <si>
    <t>이종억</t>
  </si>
  <si>
    <t>기계설비 배관업</t>
  </si>
  <si>
    <t>031-274-4075</t>
  </si>
  <si>
    <t>경기도 화성시 여울로4길 34 4층 401호 (능동)</t>
  </si>
  <si>
    <t>지승건설(주)</t>
  </si>
  <si>
    <t>양동춘</t>
  </si>
  <si>
    <t>02-2699-5515</t>
  </si>
  <si>
    <t>서울 강서구 화곡로 149 503호 (화곡동,심당빌딩)</t>
  </si>
  <si>
    <t>윤영내</t>
  </si>
  <si>
    <t>054-741-2188</t>
  </si>
  <si>
    <t>경북 경주시 알천북로249번길 1 (동천동)</t>
  </si>
  <si>
    <t>아이엠개발(주)</t>
  </si>
  <si>
    <t>시설물유지관리공사, 건축물일반청소, 시설경비</t>
  </si>
  <si>
    <t>053-985-0006</t>
  </si>
  <si>
    <t>대구광역시 북구 유통단지로8길 120-11 (산격동)</t>
  </si>
  <si>
    <t>태지종합건설(주)</t>
  </si>
  <si>
    <t>박명호</t>
  </si>
  <si>
    <t>전기공사, 토목공사 외</t>
  </si>
  <si>
    <t>02-333-5568</t>
  </si>
  <si>
    <t>서울 마포구 독막로8길 7 (합정동)</t>
  </si>
  <si>
    <t>(주)한성아이넷</t>
  </si>
  <si>
    <t>강원수</t>
  </si>
  <si>
    <t>정보통신공사, 유선통신기기 제조 등</t>
  </si>
  <si>
    <t>051-515-4541</t>
  </si>
  <si>
    <t>부산 금정구 중앙대로1841번길 45 (구서동)</t>
  </si>
  <si>
    <t>(주)가온건설</t>
  </si>
  <si>
    <t>비계 구조물 설치/해체 공사, 가설 방음벽 설치 공사, 석면 해체 공사 등</t>
  </si>
  <si>
    <t>041-541-4363</t>
  </si>
  <si>
    <t>충남 아산시 탕정면 탕정로 105 (용두리)</t>
  </si>
  <si>
    <t>(주)경성네트웍</t>
  </si>
  <si>
    <t>편해용</t>
  </si>
  <si>
    <t>인터넷 구축사업</t>
  </si>
  <si>
    <t>070-8157-0112</t>
  </si>
  <si>
    <t>서울 금천구 시흥대로41길 91 303호 (시흥동,태정빌딩)</t>
  </si>
  <si>
    <t>영난이엔지(주)</t>
  </si>
  <si>
    <t>유인찬,유명열</t>
  </si>
  <si>
    <t>02-6449-2201</t>
  </si>
  <si>
    <t>서울 영등포구 양평로22나길 11 3층 (양평동5가,어반빌리지)</t>
  </si>
  <si>
    <t>(주)일주종합건설</t>
  </si>
  <si>
    <t>031-572-3214</t>
  </si>
  <si>
    <t>경기도 연천군 전곡읍 전곡로 78 (전곡리)</t>
  </si>
  <si>
    <t>https://rnr.surveybox.kr/?pid=S16269h8ufyh&amp;grpid=list&amp;resid=24424&amp;fwid=S16269h8ufyhz56yr</t>
  </si>
  <si>
    <t>(재)자생의료재단</t>
  </si>
  <si>
    <t>자생의료재단</t>
  </si>
  <si>
    <t>박병모</t>
  </si>
  <si>
    <t>척추질환연구소 운영</t>
  </si>
  <si>
    <t>02-3218-2124</t>
  </si>
  <si>
    <t>서울특별시 강남구 강남대로 540 (논현동)</t>
  </si>
  <si>
    <t>(주)엔젤스테크</t>
  </si>
  <si>
    <t>김홍빈</t>
  </si>
  <si>
    <t>062-952-9600</t>
  </si>
  <si>
    <t>광주광역시 광산구 목련로219번길 102-31 (운남동)</t>
  </si>
  <si>
    <t>(주)프로텍메인터넌스</t>
  </si>
  <si>
    <t>가스 충전소 및 산업체 시설 안전점검</t>
  </si>
  <si>
    <t>052-228-8402</t>
  </si>
  <si>
    <t>울산광역시 남구 돋질로 331 3층 (삼산동,제이에스빌딩)</t>
  </si>
  <si>
    <t>https://rnr.surveybox.kr/?pid=S16269h8ufyh&amp;grpid=list&amp;resid=22246&amp;fwid=S16269h8ufyhz56yr</t>
  </si>
  <si>
    <t>(주)동명물류</t>
  </si>
  <si>
    <t>동명물류</t>
  </si>
  <si>
    <t>신학경</t>
  </si>
  <si>
    <t>도급,용역/중기부속 임대</t>
  </si>
  <si>
    <t>02-2672-4337</t>
  </si>
  <si>
    <t>서울 영등포구 선유로 27 (문래동5가)</t>
  </si>
  <si>
    <t>아니, 괜찮아요,,거절하심</t>
  </si>
  <si>
    <t>(주)해천</t>
  </si>
  <si>
    <t>김예진</t>
  </si>
  <si>
    <t>전문직별 공사업</t>
  </si>
  <si>
    <t>051-809-5955</t>
  </si>
  <si>
    <t>부산광역시 해운대구 해운대로774번길 11 10층 (좌동,해천빌딩)</t>
  </si>
  <si>
    <t>(주)비전엔지니어링</t>
  </si>
  <si>
    <t>고영현</t>
  </si>
  <si>
    <t>소방시설공사, 전기공사 외</t>
  </si>
  <si>
    <t>031-8002-3450</t>
  </si>
  <si>
    <t>경기도 수원시 영통구 신원로 306 1동 1-102호 1-103호 1-104호 1-비401호 1-비402호 (원천동,영통이노플렉)</t>
  </si>
  <si>
    <t>(주)올림커뮤니케이션</t>
  </si>
  <si>
    <t>인테리어 공사 외</t>
  </si>
  <si>
    <t>02-338-7940</t>
  </si>
  <si>
    <t>서울특별시 강서구 공항대로 242 401호, 407호 (마곡동,열린엠타워)</t>
  </si>
  <si>
    <t>https://rnr.surveybox.kr/?pid=S16269h8ufyh&amp;grpid=list&amp;resid=13320&amp;fwid=S16269h8ufyhz56yr</t>
  </si>
  <si>
    <t>(재)우체국물류지원단</t>
  </si>
  <si>
    <t>우체국물류지원단</t>
  </si>
  <si>
    <t>변주용</t>
  </si>
  <si>
    <t>우편물 운송사업 및 발착사업(구분, 정리, 배분)</t>
  </si>
  <si>
    <t>070-7202-1001</t>
  </si>
  <si>
    <t>서울특별시 광진구 자양로 76 (자양동)</t>
  </si>
  <si>
    <t>케이블텍(주)</t>
  </si>
  <si>
    <t>송한용,고정호</t>
  </si>
  <si>
    <t>031-606-8600</t>
  </si>
  <si>
    <t>경기 성남시 분당구 분당내곡로 151 1101호 (삼평동,삼도타워)</t>
  </si>
  <si>
    <t>김정섭</t>
  </si>
  <si>
    <t>자동차판매 및 알선</t>
  </si>
  <si>
    <t>051-623-7700</t>
  </si>
  <si>
    <t>부산광역시 남구 황령대로 378 (대연동)</t>
  </si>
  <si>
    <t>옥포종합판매써비스(주)</t>
  </si>
  <si>
    <t>이영한</t>
  </si>
  <si>
    <t>자동차도소매업,부동산임대,자동차정비업등</t>
  </si>
  <si>
    <t>055-687-7131</t>
  </si>
  <si>
    <t>경남 거제시 계룡로 144 3층 (고현동)</t>
  </si>
  <si>
    <t>(주)와이엠토요타</t>
  </si>
  <si>
    <t>김성권,성상제</t>
  </si>
  <si>
    <t>080-856-7000</t>
  </si>
  <si>
    <t>대구광역시 수성구 동대구로 46 (지산동)</t>
  </si>
  <si>
    <t>케이씨씨네트웍스(주)</t>
  </si>
  <si>
    <t>이승희</t>
  </si>
  <si>
    <t>자동차 매매업</t>
  </si>
  <si>
    <t>02-6355-2015</t>
  </si>
  <si>
    <t>서울특별시 서초구 남부순환로 2219 1,2층 (방배동,나노빌딩)</t>
  </si>
  <si>
    <t>(주)세인</t>
  </si>
  <si>
    <t>백도현</t>
  </si>
  <si>
    <t>031-857-4785</t>
  </si>
  <si>
    <t>경기도 동두천시 강변로850번길 60 (동두천동)</t>
  </si>
  <si>
    <t>https://rnr.surveybox.kr/?pid=S16269h8ufyh&amp;grpid=list&amp;resid=22257&amp;fwid=S16269h8ufyhz56yr</t>
  </si>
  <si>
    <t>(주)롯데오토케어</t>
  </si>
  <si>
    <t>롯데오토케어</t>
  </si>
  <si>
    <t>이규필</t>
  </si>
  <si>
    <t>자동차 정비업</t>
  </si>
  <si>
    <t>02-3404-3023</t>
  </si>
  <si>
    <t>서울 영등포구 문래로 83 (문래동3가,아라비즈타워)</t>
  </si>
  <si>
    <t>kyoungseok.kim@lotte.net</t>
  </si>
  <si>
    <t>지엠아시아퍼시픽지역본부(주)</t>
  </si>
  <si>
    <t>구스타보다니엘콜로시</t>
  </si>
  <si>
    <t>완성차 및 관련부품의 수출입,판매(도,소매),마케팅 및 배포</t>
  </si>
  <si>
    <t>032-363-7553</t>
  </si>
  <si>
    <t>한국닛산(주)</t>
  </si>
  <si>
    <t>세키구치이사오</t>
  </si>
  <si>
    <t>자동차(중고차 포함) 및 자동차의 부분품 및 부속품의 매입,판매,수리,보</t>
  </si>
  <si>
    <t>02-2085-8900</t>
  </si>
  <si>
    <t>서울특별시 영등포구 의사당대로 97 10층 (여의도동)</t>
  </si>
  <si>
    <t>(주)선진모터스</t>
  </si>
  <si>
    <t>장인우피터</t>
  </si>
  <si>
    <t>자동차의 수출입,판매 등을 포함한 무역업</t>
  </si>
  <si>
    <t>02-2230-2321</t>
  </si>
  <si>
    <t>(주)제이엘모터스</t>
  </si>
  <si>
    <t>전긍수</t>
  </si>
  <si>
    <t>수입자동차 도,소매업</t>
  </si>
  <si>
    <t>042-637-1400</t>
  </si>
  <si>
    <t>대전광역시 서구 둔산남로 50 (탄방동)</t>
  </si>
  <si>
    <t>한불모터스(주)</t>
  </si>
  <si>
    <t>송승철</t>
  </si>
  <si>
    <t>02-3408-1622</t>
  </si>
  <si>
    <t>서울 성동구 광나루로 310 (성수동2가)</t>
  </si>
  <si>
    <t>다니엘웰링턴코리아(유)</t>
  </si>
  <si>
    <t>존필립티샌더</t>
  </si>
  <si>
    <t>다니엘웰링턴 상표와 관련된 손목시계, 시계줄, 부속품의 수입, 도매, 소매업 및 이와 관련</t>
  </si>
  <si>
    <t>02-3468-4300</t>
  </si>
  <si>
    <t>서울특별시 중구 청계천로 100 서관 9층 936호 (수표동,시그니처타워)</t>
  </si>
  <si>
    <t>해인콜드시스팀(주)</t>
  </si>
  <si>
    <t>김인홍</t>
  </si>
  <si>
    <t>일반 도소매업</t>
  </si>
  <si>
    <t>055-329-2992</t>
  </si>
  <si>
    <t>경상남도 김해시 주촌면 서부로1293번길 29 (양동리)</t>
  </si>
  <si>
    <t>(주)동방씨월드</t>
  </si>
  <si>
    <t>064-753-0242</t>
  </si>
  <si>
    <t>제주도 제주시 만덕로3길 26 101동 602호 (건입동,현대아파트)</t>
  </si>
  <si>
    <t>(주)씨엠</t>
  </si>
  <si>
    <t>단체급식 위탁운영업</t>
  </si>
  <si>
    <t>055-312-4002</t>
  </si>
  <si>
    <t>경상남도 김해시 대동면 대동로 308 (주동리)</t>
  </si>
  <si>
    <t>에스테스코(주)</t>
  </si>
  <si>
    <t>박원호</t>
  </si>
  <si>
    <t>선박구성부품 제조</t>
  </si>
  <si>
    <t>055-630-4446</t>
  </si>
  <si>
    <t>경상남도 양산시 하북면 삼수새동네2길 35 (삼수리)</t>
  </si>
  <si>
    <t>지역산업 혁신주체 간 연계 등 지역혁신거점 기능 수행</t>
  </si>
  <si>
    <t>(주)우현</t>
  </si>
  <si>
    <t>이낙문</t>
  </si>
  <si>
    <t>승용차 및 기타 여객용 자동차 제조업</t>
  </si>
  <si>
    <t>052-288-8657</t>
  </si>
  <si>
    <t>울산광역시 중구 평동3길 1 109동 1201호 (유곡동,울산유곡푸르지오)</t>
  </si>
  <si>
    <t>세일산업(주)</t>
  </si>
  <si>
    <t>황선출</t>
  </si>
  <si>
    <t>055-232-7552</t>
  </si>
  <si>
    <t>경상남도 창원시 마산회원구 내서읍 중리공단로3길 18-2 (중리)</t>
  </si>
  <si>
    <t>통신장비 판매, 통신공사 외</t>
  </si>
  <si>
    <t>055-251-4567</t>
  </si>
  <si>
    <t>경상남도 창원시 성산구 중앙대로 263 409호 (용호동,오피스플라자)</t>
  </si>
  <si>
    <t>(주)폰친구몰</t>
  </si>
  <si>
    <t>통신기기 도,소매 무역업</t>
  </si>
  <si>
    <t>02-1588-3018</t>
  </si>
  <si>
    <t>부산광역시 동구 조방로 14 412호 (범일동,동일타워)</t>
  </si>
  <si>
    <t>(주)네오아이오티</t>
  </si>
  <si>
    <t>금융자동화기기와 시스템 및 네트워크 장비 판매, 설치, 임대운영</t>
  </si>
  <si>
    <t>031-8043-3528</t>
  </si>
  <si>
    <t>경기 화성시 동탄산단2길 7-17 (방교동)</t>
  </si>
  <si>
    <t>(주)삼화모데스띠</t>
  </si>
  <si>
    <t>정영수</t>
  </si>
  <si>
    <t>남자용 정장 제조업</t>
  </si>
  <si>
    <t>053-856-1691</t>
  </si>
  <si>
    <t>경상북도 경산시 진량읍 공단1로 61 (신상리)</t>
  </si>
  <si>
    <t>(주)홈마트</t>
  </si>
  <si>
    <t>송호익</t>
  </si>
  <si>
    <t>공산품 유통 및 판매업</t>
  </si>
  <si>
    <t>054-855-8900</t>
  </si>
  <si>
    <t>경상북도 안동시 경북대로 396 (옥동)</t>
  </si>
  <si>
    <t>(주)아이랙스</t>
  </si>
  <si>
    <t>박승민</t>
  </si>
  <si>
    <t>기계설비공사, 냉난방 공조설비</t>
  </si>
  <si>
    <t>054-274-1414</t>
  </si>
  <si>
    <t>경북 포항시 남구 포스코대로 321 (상도동)</t>
  </si>
  <si>
    <t>https://rnr.surveybox.kr/?pid=S16269h8ufyh&amp;grpid=list&amp;resid=24788&amp;fwid=S16269h8ufyhz56yr</t>
  </si>
  <si>
    <t>(재)예수병원유지재단</t>
  </si>
  <si>
    <t>예수병원유지재단</t>
  </si>
  <si>
    <t>고영환</t>
  </si>
  <si>
    <t>063-230-8531</t>
  </si>
  <si>
    <t>전북 전주시 완산구 서원로 365 (중화산동1가)</t>
  </si>
  <si>
    <t>팩스번호임</t>
  </si>
  <si>
    <t>보성기계(주)</t>
  </si>
  <si>
    <t>나경태</t>
  </si>
  <si>
    <t>농기구,농자내,임대-제조,부동산</t>
  </si>
  <si>
    <t>053-358-7331</t>
  </si>
  <si>
    <t>대구광역시 북구 노원로17길 42 (노원동3가)</t>
  </si>
  <si>
    <t>(주)아이에스케이</t>
  </si>
  <si>
    <t>충전기및 휴대폰 악세사리 제조및 판매업</t>
  </si>
  <si>
    <t>053-588-9017</t>
  </si>
  <si>
    <t>대구 달서구 달서대로94길 13 (갈산동)</t>
  </si>
  <si>
    <t>(주)우성산업</t>
  </si>
  <si>
    <t>섬유제품제조업-봉제의복제외</t>
  </si>
  <si>
    <t>053-626-0007</t>
  </si>
  <si>
    <t>대구 서구 문화로4길 16 (이현동)</t>
  </si>
  <si>
    <t>https://rnr.surveybox.kr/?pid=S16269h8ufyh&amp;grpid=list&amp;resid=22443&amp;fwid=S16269h8ufyhz56yr</t>
  </si>
  <si>
    <t>(재)아름다운가게</t>
  </si>
  <si>
    <t>아름다운가게</t>
  </si>
  <si>
    <t>박진원</t>
  </si>
  <si>
    <t>헌 물건 및 생태적 상품 등을 기증 받고 가공, 제조, 유통, 판매</t>
  </si>
  <si>
    <t>02-3676-1009</t>
  </si>
  <si>
    <t>서울 중구 소공로 34 (회현동2가)</t>
  </si>
  <si>
    <t>(주)로앤파이넌스파트너스</t>
  </si>
  <si>
    <t>대형 종합 소매업</t>
  </si>
  <si>
    <t>02-2273-2556</t>
  </si>
  <si>
    <t>제주 제주시 삼무로 51, 5층 (연동,에이치케이빌딩)</t>
  </si>
  <si>
    <t>(주)어울림에프</t>
  </si>
  <si>
    <t>주은환</t>
  </si>
  <si>
    <t>기타 임가공업(비닐, 종이 쇼핑백, 플라스틱 조립)</t>
  </si>
  <si>
    <t>경기도 수원시 영통구 영통로 329 (매탄동)</t>
  </si>
  <si>
    <t>진도군수산업협동조합</t>
  </si>
  <si>
    <t>수산물도매업</t>
  </si>
  <si>
    <t>061-543-5111</t>
  </si>
  <si>
    <t>전남 진도군 진도읍 옥주길 26 (쌍정리)</t>
  </si>
  <si>
    <t>(주)태평소금</t>
  </si>
  <si>
    <t>가공염 및 제재염</t>
  </si>
  <si>
    <t>061-275-0370</t>
  </si>
  <si>
    <t>전라남도 신안군 증도면 지도증도로 1083-4 (대초리)</t>
  </si>
  <si>
    <t>(주)삼면자산운용</t>
  </si>
  <si>
    <t>고병삼</t>
  </si>
  <si>
    <t>062-951-7001</t>
  </si>
  <si>
    <t>광주광역시 남구 이순길 40 (이장동)</t>
  </si>
  <si>
    <t>남선산업(주)</t>
  </si>
  <si>
    <t>연탄제조및판매업,석유류 판매,정보통신기기 판매</t>
  </si>
  <si>
    <t>062-234-2458</t>
  </si>
  <si>
    <t>(재)광주그린카진흥원</t>
  </si>
  <si>
    <t>김덕모</t>
  </si>
  <si>
    <t>자동차산업 기술정책,산업정책 등 광주지역 자동차산업 기획업무 총괄</t>
  </si>
  <si>
    <t>062-960-9500</t>
  </si>
  <si>
    <t>광주광역시 광산구 진곡산단중앙로 55 (오선동)</t>
  </si>
  <si>
    <t>지방시코리아(유)</t>
  </si>
  <si>
    <t>르노마리베르나르드레스켕뒤플레시스카소</t>
  </si>
  <si>
    <t>경영관리컨설팅 서비스 제공</t>
  </si>
  <si>
    <t>(주)해피브릿지공주공장</t>
  </si>
  <si>
    <t>김일호</t>
  </si>
  <si>
    <t>식품 제조, 유통업</t>
  </si>
  <si>
    <t>044-866-2212</t>
  </si>
  <si>
    <t>충남 공주시 월미농공단지길 68 (월미동)</t>
  </si>
  <si>
    <t>(주)충청주류상사</t>
  </si>
  <si>
    <t>기타-도매업</t>
  </si>
  <si>
    <t>042-621-2181</t>
  </si>
  <si>
    <t>대전광역시 동구 우암로 211-8 (가양동)</t>
  </si>
  <si>
    <t>유엔약품(주)</t>
  </si>
  <si>
    <t>042-622-2552</t>
  </si>
  <si>
    <t>대전 동구 한밭대로 1245 지하1층,1층, 8층, 9층 (용전동)</t>
  </si>
  <si>
    <t>(주)두웰</t>
  </si>
  <si>
    <t>대전광역시 중구 계룡로 807 7층 (용두동,동아일보빌딩)</t>
  </si>
  <si>
    <t>현대오피스유한책임회사</t>
  </si>
  <si>
    <t>천용태</t>
  </si>
  <si>
    <t>지폐계수기 도소매업</t>
  </si>
  <si>
    <t>042-621-2581</t>
  </si>
  <si>
    <t>대전광역시 대덕구 한밭대로 1176 (중리동,세주빌딩)</t>
  </si>
  <si>
    <t>https://rnr.surveybox.kr/?pid=S16269h8ufyh&amp;grpid=list&amp;resid=24680&amp;fwid=S16269h8ufyhz56yr</t>
  </si>
  <si>
    <t>(재)씨젠의료재단</t>
  </si>
  <si>
    <t>씨젠의료재단</t>
  </si>
  <si>
    <t>천종기</t>
  </si>
  <si>
    <t>병리학 분야에 대한 연구 개발.</t>
  </si>
  <si>
    <t>02-1566-6500</t>
  </si>
  <si>
    <t>서울 성동구 천호대로 320 (용답동)</t>
  </si>
  <si>
    <t>(유)현대종합주류</t>
  </si>
  <si>
    <t>김영숙</t>
  </si>
  <si>
    <t>전 주류 도매업</t>
  </si>
  <si>
    <t>031-314-9758</t>
  </si>
  <si>
    <t>인천광역시 중구 서해대로210번길 45 (신흥동3가)</t>
  </si>
  <si>
    <t>씨에이코퍼레이션(주)</t>
  </si>
  <si>
    <t>심풍래</t>
  </si>
  <si>
    <t>전기용 기계·장비 및 관련 기자재 도매업</t>
  </si>
  <si>
    <t>031-436-3726</t>
  </si>
  <si>
    <t>서울특별시 강남구 테헤란로1길 28-8 5층 (역삼동)</t>
  </si>
  <si>
    <t>테크트로닉인더스트리즈코리아(주)</t>
  </si>
  <si>
    <t>데이비드라일버츠</t>
  </si>
  <si>
    <t>전기, 전자, 화력 발전, 태양열 발전 및 소형 장비, 기계, 기구와</t>
  </si>
  <si>
    <t>02-2190-3761</t>
  </si>
  <si>
    <t>(주)인비트윈인터내셔날</t>
  </si>
  <si>
    <t>섬유, 의류, 잡화 도,소매업</t>
  </si>
  <si>
    <t>02-6712-0815</t>
  </si>
  <si>
    <t>서울 강남구 언주로134길 4 3층 (논현동,아이비빌딩 인터관)</t>
  </si>
  <si>
    <t>백두대간영농조합법인</t>
  </si>
  <si>
    <t>육류 포장육 유통</t>
  </si>
  <si>
    <t>033-340-0012</t>
  </si>
  <si>
    <t>강원도 강릉시 정원로 54 9층 (교동,주니어타운)</t>
  </si>
  <si>
    <t>(주)대진산업</t>
  </si>
  <si>
    <t>신태원</t>
  </si>
  <si>
    <t>종이컵 제조업</t>
  </si>
  <si>
    <t>033-747-5452</t>
  </si>
  <si>
    <t>강원 원주시 적동1길 18 (태장동)</t>
  </si>
  <si>
    <t>(주)푸른강정보통신</t>
  </si>
  <si>
    <t>남승열</t>
  </si>
  <si>
    <t>인터넷 관련사업</t>
  </si>
  <si>
    <t>033-532-6010</t>
  </si>
  <si>
    <t>서울 강남구 테헤란로70길 14-8 6층 (대치동,세왕개발빌딩)</t>
  </si>
  <si>
    <t>(주)프리스코</t>
  </si>
  <si>
    <t>베이커리 운영 및 가맹점 컨설팅</t>
  </si>
  <si>
    <t>02-2135-7525</t>
  </si>
  <si>
    <t>서울특별시 마포구 마포대로14길 4 2층 (공덕동)</t>
  </si>
  <si>
    <t>(주)시원아이웨어</t>
  </si>
  <si>
    <t>고성주</t>
  </si>
  <si>
    <t>안경, 안경테, 썬그라스 수출입업 및 도소매업</t>
  </si>
  <si>
    <t>02-565-6940</t>
  </si>
  <si>
    <t>서울특별시 강남구 테헤란로38길 46 4층 (역삼동,성보빌딩)</t>
  </si>
  <si>
    <t>펄라코리아(주)</t>
  </si>
  <si>
    <t>주칭허</t>
  </si>
  <si>
    <t>가방,핸드백,지갑,모자,선글라스,의류,벨트,시계,장갑,구두,귀금속</t>
  </si>
  <si>
    <t>02-515-2747</t>
  </si>
  <si>
    <t>서울특별시 강남구 테헤란로103길 6 6층 (삼성동,한진빌딩)</t>
  </si>
  <si>
    <t>(주)쎌바이오텍인터내셔날</t>
  </si>
  <si>
    <t>건강식품, 공산품, 생활용품, 컴퓨터및주변기기도소매, 무역</t>
  </si>
  <si>
    <t>02-2668-6077</t>
  </si>
  <si>
    <t>(주)광우메딕스</t>
  </si>
  <si>
    <t>김한</t>
  </si>
  <si>
    <t>의료기기 도소매업</t>
  </si>
  <si>
    <t>02-565-1221</t>
  </si>
  <si>
    <t>서울 강남구 테헤란로 625 3층 지하2층 (삼성동,덕명빌딩)</t>
  </si>
  <si>
    <t>https://rnr.surveybox.kr/?pid=S16269h8ufyh&amp;grpid=list&amp;resid=23680&amp;fwid=S16269h8ufyhz56yr</t>
  </si>
  <si>
    <t>(재)씨비에스</t>
  </si>
  <si>
    <t>씨비에스</t>
  </si>
  <si>
    <t>손달익</t>
  </si>
  <si>
    <t>기독교적 가치관의 실현 사업</t>
  </si>
  <si>
    <t>02-2650-7000</t>
  </si>
  <si>
    <t>서울특별시 양천구 목동서로 159-1 (목동)</t>
  </si>
  <si>
    <t>mslg718@cbs.co.kr</t>
  </si>
  <si>
    <t>디에스대성하우징(주)</t>
  </si>
  <si>
    <t>이병남</t>
  </si>
  <si>
    <t>욕실자재 및 타일, 도기 도소매업</t>
  </si>
  <si>
    <t>02-996-1078</t>
  </si>
  <si>
    <t>서울특별시 도봉구 노해로 271 (창동)</t>
  </si>
  <si>
    <t>(주)유기농산</t>
  </si>
  <si>
    <t>김순분</t>
  </si>
  <si>
    <t>비가공 식품 도매업</t>
  </si>
  <si>
    <t>031-591-6204</t>
  </si>
  <si>
    <t>서울특별시 강동구 동남로71길 20 5층 (명일동)</t>
  </si>
  <si>
    <t>(주)세원아이티씨</t>
  </si>
  <si>
    <t>정재진</t>
  </si>
  <si>
    <t>선글라스</t>
  </si>
  <si>
    <t>070-4453-1175</t>
  </si>
  <si>
    <t>서울특별시 마포구 토정로 197-20 가동 B102호 (구수동,용암빌라)</t>
  </si>
  <si>
    <t>(주)라인상사</t>
  </si>
  <si>
    <t>최영호</t>
  </si>
  <si>
    <t>생활필수품,식품(잡화)의 알선 및 판매업</t>
  </si>
  <si>
    <t>031-796-2092</t>
  </si>
  <si>
    <t>경기 하남시 천현로134번길 60 (천현동)</t>
  </si>
  <si>
    <t>(주)위드컴</t>
  </si>
  <si>
    <t>서민석</t>
  </si>
  <si>
    <t>컴퓨터 주변기기 판매, 제조 및 수출입업</t>
  </si>
  <si>
    <t>02-6480-1300</t>
  </si>
  <si>
    <t>서울특별시 송파구 백제고분로 286 (석촌동,코리아빌딩)</t>
  </si>
  <si>
    <t>(주)더씨에이치디</t>
  </si>
  <si>
    <t>최상업</t>
  </si>
  <si>
    <t>02-6300-2527</t>
  </si>
  <si>
    <t>서울특별시 서초구 강남대로 27 1203호 (양재동,AT센터)</t>
  </si>
  <si>
    <t>(주)위메드</t>
  </si>
  <si>
    <t>정팔문</t>
  </si>
  <si>
    <t>통신기기 도소매</t>
  </si>
  <si>
    <t>02-1577-6888</t>
  </si>
  <si>
    <t>서울특별시 강남구 삼성로96길 6, 1510호 (삼성동,LG트윈텔1)</t>
  </si>
  <si>
    <t>(유)프라임모터</t>
  </si>
  <si>
    <t>이지선</t>
  </si>
  <si>
    <t>자동차도소매업</t>
  </si>
  <si>
    <t>080-924-9000</t>
  </si>
  <si>
    <t>서울특별시 성동구 광나루로6길 46 6층 (성수동2가)</t>
  </si>
  <si>
    <t>다나넥스트(주)</t>
  </si>
  <si>
    <t>박민호</t>
  </si>
  <si>
    <t>02-413-8293</t>
  </si>
  <si>
    <t>서울특별시 강서구 마곡중앙로 161-8 A동 5층 507호 (마곡동,두산더랜드타워)</t>
  </si>
  <si>
    <t>금호개발상사(주)</t>
  </si>
  <si>
    <t>도로관리, 상품무역 외</t>
  </si>
  <si>
    <t>02-6961-3332</t>
  </si>
  <si>
    <t>서울특별시 중구 청계천로 100 동관 4층 (수표동,시그니쳐타워)</t>
  </si>
  <si>
    <t>https://rnr.surveybox.kr/?pid=S16269h8ufyh&amp;grpid=list&amp;resid=15321&amp;fwid=S16269h8ufyhz56yr</t>
  </si>
  <si>
    <t>(재)서울의과학연구소</t>
  </si>
  <si>
    <t>서울의과학연구소</t>
  </si>
  <si>
    <t>이관수</t>
  </si>
  <si>
    <t>수탁검사, 병리 실험, 의료 및 연구개발</t>
  </si>
  <si>
    <t>02-330-2231</t>
  </si>
  <si>
    <t>경기도 용인시 기흥구 흥덕1로 13 24층, 25층, 26층, 27층 (영덕동,흥덕아이티밸리 타워동)</t>
  </si>
  <si>
    <t>담당할 사람이 없다고 거절</t>
  </si>
  <si>
    <t>https://rnr.surveybox.kr/?pid=S16269h8ufyh&amp;grpid=list&amp;resid=24635&amp;fwid=S16269h8ufyhz56yr</t>
  </si>
  <si>
    <t>(재)대구포교성베네딕도수녀회대구파티마병원</t>
  </si>
  <si>
    <t>대구포교성베네딕도수녀회대구파티마병원</t>
  </si>
  <si>
    <t>문현숙</t>
  </si>
  <si>
    <t>053-313-3431</t>
  </si>
  <si>
    <t>대구 동구 아양로 99 (신암동)</t>
  </si>
  <si>
    <t>(주)성보농수축산물유통</t>
  </si>
  <si>
    <t>남철우</t>
  </si>
  <si>
    <t>031-551-0437</t>
  </si>
  <si>
    <t>경기도 구리시 동구릉로136번길 90 (인창동,구리농수산물도매시장)</t>
  </si>
  <si>
    <t>(주)뉴에라리테일</t>
  </si>
  <si>
    <t>모자 외</t>
  </si>
  <si>
    <t>070-4282-5950</t>
  </si>
  <si>
    <t>경기 고양시 일산동구 성석로 332-7 (성석동)</t>
  </si>
  <si>
    <t>https://rnr.surveybox.kr/?pid=S16269h8ufyh&amp;grpid=list&amp;resid=22293&amp;fwid=S16269h8ufyhz56yr</t>
  </si>
  <si>
    <t>(재)대구구천주교회유지재단</t>
  </si>
  <si>
    <t>대구구천주교회유지재단</t>
  </si>
  <si>
    <t>조환길</t>
  </si>
  <si>
    <t>천주교회 및 선교에 필요한 사업</t>
  </si>
  <si>
    <t>053-252-0814</t>
  </si>
  <si>
    <t>대구광역시 중구 남산로4길 112 (남산동)</t>
  </si>
  <si>
    <t>(주)이폴리움</t>
  </si>
  <si>
    <t>이정배</t>
  </si>
  <si>
    <t>02-583-2973</t>
  </si>
  <si>
    <t>서울특별시 서초구 서초중앙로 151 3,4층,지하2층 (서초동,정암빌딩)</t>
  </si>
  <si>
    <t>(주)마카스</t>
  </si>
  <si>
    <t>컴퓨터 및 주변기기 판매업</t>
  </si>
  <si>
    <t>02-545-4333</t>
  </si>
  <si>
    <t>서울특별시 강남구 학동로 230 2층 (논현동,유빔빌딩)</t>
  </si>
  <si>
    <t>테라다인코리아(유)</t>
  </si>
  <si>
    <t>찰스제프리그레이,라이언에릭드리스콜,준린통</t>
  </si>
  <si>
    <t>02-2155-4402</t>
  </si>
  <si>
    <t>서울특별시 서초구 매헌로 16 10층 (양재동,하이브랜드빌딩)</t>
  </si>
  <si>
    <t>(주)성우아이앤디</t>
  </si>
  <si>
    <t>농,축,수산물 판매업</t>
  </si>
  <si>
    <t>032-682-2662</t>
  </si>
  <si>
    <t>경기도 부천시 송내대로 524 (삼정동)</t>
  </si>
  <si>
    <t>(주)폴리폴리코리아</t>
  </si>
  <si>
    <t>로우치우츄엔</t>
  </si>
  <si>
    <t>상품 종합도매업</t>
  </si>
  <si>
    <t>02-544-7474</t>
  </si>
  <si>
    <t>서울특별시 강남구 테헤란로98길 6-9, 11층 (대치동)</t>
  </si>
  <si>
    <t>인성무역(주)</t>
  </si>
  <si>
    <t>02-3445-7788</t>
  </si>
  <si>
    <t>서울 강남구 논현로131길 23 (논현동,홍재빌딩)</t>
  </si>
  <si>
    <t>멀츠아시아퍼시픽피티이엘티디(영업소)</t>
  </si>
  <si>
    <t>유수연</t>
  </si>
  <si>
    <t>상품 종합 도매업</t>
  </si>
  <si>
    <t>02-555-8460</t>
  </si>
  <si>
    <t>서울 강남구 테헤란로 509 4층 (삼성동,엔씨타워 I)</t>
  </si>
  <si>
    <t>블랙앤드데커아시아퍼시픽피티이리미티드</t>
  </si>
  <si>
    <t>전동공구</t>
  </si>
  <si>
    <t>02-3016-9200</t>
  </si>
  <si>
    <t>서울 강남구 역삼로 218 4층 (역삼동,재승빌딩)</t>
  </si>
  <si>
    <t>퍼애버투앤디원코리아(주)</t>
  </si>
  <si>
    <t>02-2141-0021</t>
  </si>
  <si>
    <t>서울특별시 금천구 벚꽃로 298, 20층 2004호, 2005호, 2006호, 2007호 (가산동,대륭포스트타워6차)</t>
  </si>
  <si>
    <t>세기밀리너(주)</t>
  </si>
  <si>
    <t>성영찬</t>
  </si>
  <si>
    <t>02-764-3623</t>
  </si>
  <si>
    <t>서울특별시 성북구 보문로30길 71 403호 (동선동2가,패션빌딩)</t>
  </si>
  <si>
    <t>인흥물산(주)</t>
  </si>
  <si>
    <t>새뮤얼성우안</t>
  </si>
  <si>
    <t>직물 봉제 가공업</t>
  </si>
  <si>
    <t>02-466-6446</t>
  </si>
  <si>
    <t>서울 광진구 동일로 409 (중곡동)</t>
  </si>
  <si>
    <t>(주)밀탑</t>
  </si>
  <si>
    <t>식품 제조, 가공, 도소매업</t>
  </si>
  <si>
    <t>02-3444-5000</t>
  </si>
  <si>
    <t>서울 성동구 아차산로 103 601호,602호 (성수동2가,영동테크노타워)</t>
  </si>
  <si>
    <t>(주)마루느루</t>
  </si>
  <si>
    <t>프로젝터, 헤어드라이기 등</t>
  </si>
  <si>
    <t>070-7865-9760</t>
  </si>
  <si>
    <t>서울 광진구 구의강변로 86 301, 302호 (구의동,강변리치타워)</t>
  </si>
  <si>
    <t>(주)나노팜</t>
  </si>
  <si>
    <t>의약품 및 의약부외품의 제조 가공 매매와 소분 매매</t>
  </si>
  <si>
    <t>02-2216-3353</t>
  </si>
  <si>
    <t>서울 동대문구 천호대로77길 17 (장안동)</t>
  </si>
  <si>
    <t>디에이인포메이션(주)</t>
  </si>
  <si>
    <t>전자계산조직을 이용한 시스템 분석 및 프로그램 용역업</t>
  </si>
  <si>
    <t>070-8636-3800</t>
  </si>
  <si>
    <t>서울 동대문구 천호대로 3 7층 (신설동)</t>
  </si>
  <si>
    <t>푸르본</t>
  </si>
  <si>
    <t>신분옥</t>
  </si>
  <si>
    <t>경기도 남양주시 진접읍 금강로960번길 40 (내곡리)</t>
  </si>
  <si>
    <t>(주)올벤</t>
  </si>
  <si>
    <t>가전제품 도,소매업</t>
  </si>
  <si>
    <t>02-2237-6530</t>
  </si>
  <si>
    <t>서울특별시 중구 다산로16길 7 (신당동,신영빌딩)</t>
  </si>
  <si>
    <t>신영측기(주)</t>
  </si>
  <si>
    <t>고한종</t>
  </si>
  <si>
    <t>측량기, 레이저 레벨</t>
  </si>
  <si>
    <t>032-345-0123</t>
  </si>
  <si>
    <t>경기 부천시 지봉로121번길 6 (역곡동)</t>
  </si>
  <si>
    <t>정우인터내셔날임포트(주)</t>
  </si>
  <si>
    <t>정창재</t>
  </si>
  <si>
    <t>무역 및 오파업</t>
  </si>
  <si>
    <t>02-2273-7407</t>
  </si>
  <si>
    <t>서울특별시 서초구 반포대로27길 21 3층 4층 (서초동)</t>
  </si>
  <si>
    <t>https://rnr.surveybox.kr/?pid=S16269h8ufyh&amp;grpid=list&amp;resid=22363&amp;fwid=S16269h8ufyhz56yr</t>
  </si>
  <si>
    <t>(주)샘표아이에스피</t>
  </si>
  <si>
    <t>샘표아이에스피</t>
  </si>
  <si>
    <t>박용학</t>
  </si>
  <si>
    <t>판촉부문 아웃소싱 사업</t>
  </si>
  <si>
    <t>02-3393-5950</t>
  </si>
  <si>
    <t>서울 중구 충무로 2 (필동1가)</t>
  </si>
  <si>
    <t>1,생산설비쪽 아예 안하고 있어서 괜찮다</t>
  </si>
  <si>
    <t>(주)선호에프엔비</t>
  </si>
  <si>
    <t>김종범</t>
  </si>
  <si>
    <t>속초코다리냉면</t>
  </si>
  <si>
    <t>02-569-3929</t>
  </si>
  <si>
    <t>서울특별시 금천구 벚꽃로 298 1908-4호 (가산동,대륭포스트타워6차)</t>
  </si>
  <si>
    <t>(주)비츠</t>
  </si>
  <si>
    <t>한정수,안경식</t>
  </si>
  <si>
    <t>02-1877-9920</t>
  </si>
  <si>
    <t>경기도 용인시 기흥구 기흥로 58 B동 803호 (구갈동,기흥아이씨티밸리)</t>
  </si>
  <si>
    <t>(주)벗이</t>
  </si>
  <si>
    <t>박효서</t>
  </si>
  <si>
    <t>도로 화물 운송업</t>
  </si>
  <si>
    <t>031-288-0596</t>
  </si>
  <si>
    <t>경기도 용인시 처인구 양지면 학촌로53번길 4 (양지리)</t>
  </si>
  <si>
    <t>엠즈베버리지(주)</t>
  </si>
  <si>
    <t>이종완</t>
  </si>
  <si>
    <t>수입맥주 등 주류</t>
  </si>
  <si>
    <t>02-2140-9316</t>
  </si>
  <si>
    <t>(주)중앙에프앤비</t>
  </si>
  <si>
    <t>소정식</t>
  </si>
  <si>
    <t>빵, 빙과류, 음류, 잡화 도,소매업</t>
  </si>
  <si>
    <t>02-809-1588</t>
  </si>
  <si>
    <t>경기 시흥시 금오로 237 (무지내동)</t>
  </si>
  <si>
    <t>(주)엑스리치네트웍스</t>
  </si>
  <si>
    <t>정경연</t>
  </si>
  <si>
    <t>초고속 인터넷 통신회선 판매대리점</t>
  </si>
  <si>
    <t>070-8655-4911</t>
  </si>
  <si>
    <t>경기도 시흥시 정왕대로233번길 12 3층 (정왕동)</t>
  </si>
  <si>
    <t>(유)라온</t>
  </si>
  <si>
    <t>임원섭,신동열</t>
  </si>
  <si>
    <t>종합 주류 도매업</t>
  </si>
  <si>
    <t>031-421-8160</t>
  </si>
  <si>
    <t>경기 의왕시 양지편2로 7 503호 (청계동,청송빌딩)</t>
  </si>
  <si>
    <t>부강개발(자)</t>
  </si>
  <si>
    <t>하기철</t>
  </si>
  <si>
    <t>택시 운송업</t>
  </si>
  <si>
    <t>032-577-9111</t>
  </si>
  <si>
    <t>인천광역시 서구 칠천왕로7번길 13 (석남동)</t>
  </si>
  <si>
    <t>뷔르트인더스트리코리아(유)</t>
  </si>
  <si>
    <t>(1) 공구 및 기계체결부품 제조업(2) 공구 및 기계체결부품, 화학제품 판매업(3) 기계 및 기계체결부품, 화학제품 수출, 수입업(4) 기계 및 부속류 제조업(5) 기계 및 부속류 오-퍼업(6) 첨단물류기기 제조 및 도,</t>
  </si>
  <si>
    <t>070-7596-3194</t>
  </si>
  <si>
    <t>경기도 안성시 보개면 보개원삼로 291-25 (불현리)</t>
  </si>
  <si>
    <t>케이비엔텍(주)</t>
  </si>
  <si>
    <t>심석원</t>
  </si>
  <si>
    <t>환경오염물질 측정대행 서비스 외</t>
  </si>
  <si>
    <t>031-495-4902</t>
  </si>
  <si>
    <t>경기 안산시 단원구 원포공원1로 64 2층 (초지동,키즈타운)</t>
  </si>
  <si>
    <t>(주)정삼산업</t>
  </si>
  <si>
    <t>박초순</t>
  </si>
  <si>
    <t>악기제조업</t>
  </si>
  <si>
    <t>032-692-2784</t>
  </si>
  <si>
    <t>경기도 시흥시 문화마을로16번길 43 (대야동)</t>
  </si>
  <si>
    <t>상대유통(주)</t>
  </si>
  <si>
    <t>김덕영</t>
  </si>
  <si>
    <t>농수산물 도,소매업</t>
  </si>
  <si>
    <t>031-567-9500</t>
  </si>
  <si>
    <t>경기 구리시 동구릉로136번길 90 구리농수산물도매시장내 수산2동1층 21110호 (인창동)</t>
  </si>
  <si>
    <t>(주)수암</t>
  </si>
  <si>
    <t>도소매(농,수축산물,식품)</t>
  </si>
  <si>
    <t>041-356-4122</t>
  </si>
  <si>
    <t>충청남도 당진시 송악읍 틀모시로 625 (기지시리)</t>
  </si>
  <si>
    <t>(주)삼원무역</t>
  </si>
  <si>
    <t>장강동</t>
  </si>
  <si>
    <t>031-722-1708</t>
  </si>
  <si>
    <t>경기도 용인시 처인구 모현읍 독점로 105 (갈담리)</t>
  </si>
  <si>
    <t>네츄럴코어(주)</t>
  </si>
  <si>
    <t>이진혁</t>
  </si>
  <si>
    <t>애완용사료용품 도,소매업</t>
  </si>
  <si>
    <t>031-711-0595</t>
  </si>
  <si>
    <t>경기도 성남시 수정구 탄천로307번길 5 (사송동)</t>
  </si>
  <si>
    <t>(주)에이치디씨</t>
  </si>
  <si>
    <t>김가총,손창덕</t>
  </si>
  <si>
    <t>애완동물 사료 제조, 도소매 및 수출입업</t>
  </si>
  <si>
    <t>031-675-9967</t>
  </si>
  <si>
    <t>경기도 안성시 죽산면 장원공단길 35-33 (장원리)</t>
  </si>
  <si>
    <t>한국쥬맥스(주)</t>
  </si>
  <si>
    <t>최문식</t>
  </si>
  <si>
    <t>수입식품 및 음료 도소매업</t>
  </si>
  <si>
    <t>031-708-5664</t>
  </si>
  <si>
    <t>경기도 광주시 오포읍 포은대로 282-19 (추자리)</t>
  </si>
  <si>
    <t>(주)에스제이이엔씨</t>
  </si>
  <si>
    <t>강경석</t>
  </si>
  <si>
    <t>031-926-2010</t>
  </si>
  <si>
    <t>경기도 구리시 산마루로 5 2층 213호 (갈매동,대방디엠시티)</t>
  </si>
  <si>
    <t>(주)체리쉬</t>
  </si>
  <si>
    <t>유준식</t>
  </si>
  <si>
    <t>02-6013-1054</t>
  </si>
  <si>
    <t>경기 고양시 덕양구 화랑로165번길 9 (화전동)</t>
  </si>
  <si>
    <t>성호산업(주)</t>
  </si>
  <si>
    <t>이해운</t>
  </si>
  <si>
    <t>그외 기타 분류안된 상품 전문 소매업</t>
  </si>
  <si>
    <t>031-9635-6158</t>
  </si>
  <si>
    <t>경기도 파주시 광탄면 부흥로169번길 49 (방축리)</t>
  </si>
  <si>
    <t>서부여객운수(주)</t>
  </si>
  <si>
    <t>우영환</t>
  </si>
  <si>
    <t>031-943-6541</t>
  </si>
  <si>
    <t>경기도 파주시 문화로 62 (금촌동)</t>
  </si>
  <si>
    <t>타사키코리아(주)</t>
  </si>
  <si>
    <t>타사키쇼다이</t>
  </si>
  <si>
    <t>1)기타 상품중개업 2)시계및 귀금속제품 도매업</t>
  </si>
  <si>
    <t>02-3461-5558</t>
  </si>
  <si>
    <t>서울특별시 강남구 영동대로 511 1402호 (삼성동,트레이드타워)</t>
  </si>
  <si>
    <t>(주)농업법인도담</t>
  </si>
  <si>
    <t>친환경 농산물 유통</t>
  </si>
  <si>
    <t>031-793-7315</t>
  </si>
  <si>
    <t>충청북도 청주시 흥덕구 청주역로 517-63 (신촌동)</t>
  </si>
  <si>
    <t>좋은느낌엔에프(주)</t>
  </si>
  <si>
    <t>박정배</t>
  </si>
  <si>
    <t>침장류 제조 도.소매업</t>
  </si>
  <si>
    <t>02-3427-4491</t>
  </si>
  <si>
    <t>경기도 하남시 감초로185번길 59 (초이동)</t>
  </si>
  <si>
    <t>(주)신우그린</t>
  </si>
  <si>
    <t>민호영,민규영</t>
  </si>
  <si>
    <t>비료, 조경자재, 조경식재공사</t>
  </si>
  <si>
    <t>031-373-8919</t>
  </si>
  <si>
    <t>김영희</t>
  </si>
  <si>
    <t>롤스톰(주)</t>
  </si>
  <si>
    <t>임홍빈</t>
  </si>
  <si>
    <t>철도운송지원서비스업</t>
  </si>
  <si>
    <t>031-386-7762</t>
  </si>
  <si>
    <t>경기 안양시 동안구 시민대로 161, 725호 (비산동,안양무역센터)</t>
  </si>
  <si>
    <t>https://rnr.surveybox.kr/?pid=S16269h8ufyh&amp;grpid=list&amp;resid=24769&amp;fwid=S16269h8ufyhz56yr</t>
  </si>
  <si>
    <t>(재)광주기독병원</t>
  </si>
  <si>
    <t>광주기독병원</t>
  </si>
  <si>
    <t>박병란</t>
  </si>
  <si>
    <t>의료기관의 유지경영</t>
  </si>
  <si>
    <t>062-650-5000</t>
  </si>
  <si>
    <t>광주 남구 양림로 37 (양림동)</t>
  </si>
  <si>
    <t>병원이라고 해당 없다고 하심</t>
  </si>
  <si>
    <t>한국코와(주)</t>
  </si>
  <si>
    <t>다나카마사타카</t>
  </si>
  <si>
    <t>02-6930-4800</t>
  </si>
  <si>
    <t>서울특별시 강남구 영동대로 302 (대치동)</t>
  </si>
  <si>
    <t>(주)아람인코리아</t>
  </si>
  <si>
    <t>이서윤</t>
  </si>
  <si>
    <t>도매,문구</t>
  </si>
  <si>
    <t>02-521-1919</t>
  </si>
  <si>
    <t>서울 강남구 논현로 416 7층 (역삼동,운기빌딩)</t>
  </si>
  <si>
    <t>한국카처(주)</t>
  </si>
  <si>
    <t>클라우스푸마이어,황영권</t>
  </si>
  <si>
    <t>산업용,가정용,기타 목적의 카처 청소기기의 수입,수출판매,수선 서비스</t>
  </si>
  <si>
    <t>02-322-6591</t>
  </si>
  <si>
    <t>서울특별시 양천구 공항대로 598 (목동)</t>
  </si>
  <si>
    <t>에이치엘씨(유)</t>
  </si>
  <si>
    <t>신용두</t>
  </si>
  <si>
    <t>02-514-6306</t>
  </si>
  <si>
    <t>서울특별시 강남구 언주로 120 11층 10호 (도곡동,인스토피아빌딩)</t>
  </si>
  <si>
    <t>(주)에버트러스트정보기술</t>
  </si>
  <si>
    <t>컴퓨터 및 관련기기의 제조 판매 서비스 임대 무역업</t>
  </si>
  <si>
    <t>02-445-1180</t>
  </si>
  <si>
    <t>서울특별시 강남구 광평로 280 1629호 (수서동,로즈데일빌딩)</t>
  </si>
  <si>
    <t>https://rnr.surveybox.kr/?pid=S16269h8ufyh&amp;grpid=list&amp;resid=22792&amp;fwid=S16269h8ufyhz56yr</t>
  </si>
  <si>
    <t>(자)을로운수</t>
  </si>
  <si>
    <t>을로운수</t>
  </si>
  <si>
    <t>062-674-1459</t>
  </si>
  <si>
    <t>광주광역시 남구 송암로24번나길 12 (송하동)</t>
  </si>
  <si>
    <t>답변자 아무도 안 계심, 추후 다시 연락</t>
  </si>
  <si>
    <t>시스코시스템즈코리아(유)</t>
  </si>
  <si>
    <t>에반슬로베스,최지희</t>
  </si>
  <si>
    <t>통신제품 판매와 관련된 각종 기술적,홍보적 지원사업</t>
  </si>
  <si>
    <t>02-3429-8000</t>
  </si>
  <si>
    <t>서울 강남구 영동대로 517 5층 (삼성동)</t>
  </si>
  <si>
    <t>비아비솔루션스코리아(유)</t>
  </si>
  <si>
    <t>케빈크리스토퍼시버트</t>
  </si>
  <si>
    <t>과학기구장비도매업및무역업</t>
  </si>
  <si>
    <t>02-563-2236</t>
  </si>
  <si>
    <t>서울 금천구 디지털로9길 46 14층 (가산동)</t>
  </si>
  <si>
    <t>(주)보고팜</t>
  </si>
  <si>
    <t>02-813-9799</t>
  </si>
  <si>
    <t>경기도 하남시 서하남로75번길 101 (감북동)</t>
  </si>
  <si>
    <t>제이엔비아이(주)</t>
  </si>
  <si>
    <t>오윤선,윤재륜</t>
  </si>
  <si>
    <t>02-858-1492</t>
  </si>
  <si>
    <t>서울특별시 관악구 남부순환로 1492 (신림동)</t>
  </si>
  <si>
    <t>커피베이(주)</t>
  </si>
  <si>
    <t>최종열</t>
  </si>
  <si>
    <t>피씨방 프랜차이즈업</t>
  </si>
  <si>
    <t>서울 금천구 벚꽃로 254 201호201-1호 (가산동,월드메르디앙벤처센타1차)</t>
  </si>
  <si>
    <t>에이치디솔루션즈(주)</t>
  </si>
  <si>
    <t>양승일</t>
  </si>
  <si>
    <t>CAD/CAM 통합환경 솔루션</t>
  </si>
  <si>
    <t>02-6918-3810</t>
  </si>
  <si>
    <t>서울 구로구 디지털로 272 709호 (구로동,한신아이티타워)</t>
  </si>
  <si>
    <t>(주)삼다돈</t>
  </si>
  <si>
    <t>유행수</t>
  </si>
  <si>
    <t>농, 축, 수산물 도, 소매업</t>
  </si>
  <si>
    <t>064-743-7904</t>
  </si>
  <si>
    <t>제주도 제주시 연삼로 295-1 1층 (도남동)</t>
  </si>
  <si>
    <t>(사)대한주택건설협회</t>
  </si>
  <si>
    <t>정원주</t>
  </si>
  <si>
    <t>주택사업관련 법령,정책 및 제도등의 개선에 관한 연구 및 건의</t>
  </si>
  <si>
    <t>02-785-0990</t>
  </si>
  <si>
    <t>서울 영등포구 국제금융로8길 25 (여의도동)</t>
  </si>
  <si>
    <t>강영구</t>
  </si>
  <si>
    <t>https://rnr.surveybox.kr/?pid=S16269h8ufyh&amp;grpid=list&amp;resid=15279&amp;fwid=S16269h8ufyhz56yr</t>
  </si>
  <si>
    <t>(의)혜원의료재단</t>
  </si>
  <si>
    <t>혜원의료재단</t>
  </si>
  <si>
    <t>박진식</t>
  </si>
  <si>
    <t>032-240-8738</t>
  </si>
  <si>
    <t>경기도 부천시 호현로489번길 28 (소사본동)</t>
  </si>
  <si>
    <t>y7910@naver.com</t>
  </si>
  <si>
    <t>네트원정보통신(주)</t>
  </si>
  <si>
    <t>김주병,김재훈</t>
  </si>
  <si>
    <t>전자계산기, 사무용기기</t>
  </si>
  <si>
    <t>02-3462-9222</t>
  </si>
  <si>
    <t>서울특별시 강남구 광평로51길 6-27 303호 (수서동,성우빌딩)</t>
  </si>
  <si>
    <t>쌍계명차(주)</t>
  </si>
  <si>
    <t>김동곤</t>
  </si>
  <si>
    <t>차류 판매업</t>
  </si>
  <si>
    <t>02-516-2440</t>
  </si>
  <si>
    <t>서울 서초구 서초대로25길 16-1 3층 (방배동)</t>
  </si>
  <si>
    <t>(주)한가람문구</t>
  </si>
  <si>
    <t>김찬환</t>
  </si>
  <si>
    <t>문구류,미술용품 도소매업</t>
  </si>
  <si>
    <t>02-535-6238</t>
  </si>
  <si>
    <t>서울 서초구 신반포로 194 지하1층 (반포동,강남고속버스터미널)</t>
  </si>
  <si>
    <t>(주)에잇엑스코퍼레이션</t>
  </si>
  <si>
    <t>오석주</t>
  </si>
  <si>
    <t>여행가방,  배낭 및 침낭</t>
  </si>
  <si>
    <t>서울특별시 동대문구 청계천로 447 302호 (신설동,100-29, 92-68번지 한국도자기빌딩)</t>
  </si>
  <si>
    <t>에스씨엔(주)</t>
  </si>
  <si>
    <t>황규헌</t>
  </si>
  <si>
    <t>IT종합유지보수업</t>
  </si>
  <si>
    <t>02-591-5591</t>
  </si>
  <si>
    <t>서울특별시 서초구 반포대로12길 33 510호 (서초동,현대오피스텔)</t>
  </si>
  <si>
    <t>(주)천하코퍼레이션</t>
  </si>
  <si>
    <t>형준우</t>
  </si>
  <si>
    <t>원부자재 식품,잡화 도소매업</t>
  </si>
  <si>
    <t>02-3431-0100</t>
  </si>
  <si>
    <t>서울 송파구 정의로 70 11층 (문정동,케이디유타워)</t>
  </si>
  <si>
    <t>(주)실리만</t>
  </si>
  <si>
    <t>김창호,김성태</t>
  </si>
  <si>
    <t>가정생활용품 제조 및 유통업</t>
  </si>
  <si>
    <t>031-954-9891</t>
  </si>
  <si>
    <t>경기도 파주시 파주읍 돈유2로 116 (향양리)</t>
  </si>
  <si>
    <t>(주)엠펠</t>
  </si>
  <si>
    <t>이종식</t>
  </si>
  <si>
    <t>소형 생활가전 판매업</t>
  </si>
  <si>
    <t>02-2631-9390</t>
  </si>
  <si>
    <t>서울특별시 영등포구 경인로 775 1동 1201호 (문래동3가,에이스하이테크시티)</t>
  </si>
  <si>
    <t>(주)파란엘림</t>
  </si>
  <si>
    <t>정운덕</t>
  </si>
  <si>
    <t>침구류 등</t>
  </si>
  <si>
    <t>02-2677-5968</t>
  </si>
  <si>
    <t>서울 영등포구 버드나루로14가길 24 5층 (당산동,대한결핵협회)</t>
  </si>
  <si>
    <t>https://rnr.surveybox.kr/?pid=S16269h8ufyh&amp;grpid=list&amp;resid=22432&amp;fwid=S16269h8ufyhz56yr</t>
  </si>
  <si>
    <t>이케아코리아(유)</t>
  </si>
  <si>
    <t>이케아코리아</t>
  </si>
  <si>
    <t>프레드릭클래스요한손</t>
  </si>
  <si>
    <t>하기 품목들에 대한 소매판매, 수출, 수입, 운송과 보관</t>
  </si>
  <si>
    <t>02-310-8712</t>
  </si>
  <si>
    <t>경기도 광명시 일직로 17 (일직동)</t>
  </si>
  <si>
    <t>(주)엠피지오</t>
  </si>
  <si>
    <t>통신장비 수출입업</t>
  </si>
  <si>
    <t>001-599-0730</t>
  </si>
  <si>
    <t>경기도 의정부시 의정로 98 (가능동)</t>
  </si>
  <si>
    <t>(주)벤처씨엔씨프라자</t>
  </si>
  <si>
    <t>박재범,문성주</t>
  </si>
  <si>
    <t>컴퓨터,주변기기 유통/유지보수</t>
  </si>
  <si>
    <t>02-928-8434</t>
  </si>
  <si>
    <t>서울특별시 성북구 동소문로13가길 66 101호 (동소문동4가,현대아트빌)</t>
  </si>
  <si>
    <t>(주)아이엠피코리아</t>
  </si>
  <si>
    <t>내의 도매업</t>
  </si>
  <si>
    <t>02-3780-1293</t>
  </si>
  <si>
    <t>경기도 부천시 오정로 215 (오정동)</t>
  </si>
  <si>
    <t>한국코닝(주)</t>
  </si>
  <si>
    <t>이행희</t>
  </si>
  <si>
    <t>기타 내화요업 제조, 무역, 오파업</t>
  </si>
  <si>
    <t>02-709-3458</t>
  </si>
  <si>
    <t>서울특별시 강남구 테헤란로 152 (역삼동,강남파이낸스센터)</t>
  </si>
  <si>
    <t>한국로얄코펜하겐(주)</t>
  </si>
  <si>
    <t>게나디질린스키</t>
  </si>
  <si>
    <t>주방용품 등</t>
  </si>
  <si>
    <t>02-749-2002</t>
  </si>
  <si>
    <t>서울특별시 강남구 학동로 175 301호 (논현동,미디어센터빌딩)</t>
  </si>
  <si>
    <t>갑진개발(주)</t>
  </si>
  <si>
    <t>김재오</t>
  </si>
  <si>
    <t>가구 주방시설 제작 수리 및 판매업</t>
  </si>
  <si>
    <t>02-790-3802</t>
  </si>
  <si>
    <t>서울특별시 용산구 한강대로102길 12 3층 (갈월동)</t>
  </si>
  <si>
    <t>(유)용우상사</t>
  </si>
  <si>
    <t>강신규</t>
  </si>
  <si>
    <t>주류유통업</t>
  </si>
  <si>
    <t>02-793-2222</t>
  </si>
  <si>
    <t>서울특별시 용산구 한강대로14길 77 (한강로3가)</t>
  </si>
  <si>
    <t>(주)뉴서아토산</t>
  </si>
  <si>
    <t>홍흔</t>
  </si>
  <si>
    <t>관광 기념품, 토산품 판매업</t>
  </si>
  <si>
    <t>02-333-8828</t>
  </si>
  <si>
    <t>서울특별시 마포구 연희로 25-1 (동교동)</t>
  </si>
  <si>
    <t>(주)리마켓</t>
  </si>
  <si>
    <t>가구 소매업</t>
  </si>
  <si>
    <t>02-713-7289</t>
  </si>
  <si>
    <t>경기도 용인시 기흥구 용구대로2469번길 59 2층 (보정동)</t>
  </si>
  <si>
    <t>원일교통(주)</t>
  </si>
  <si>
    <t>탁지희</t>
  </si>
  <si>
    <t>택시운수업</t>
  </si>
  <si>
    <t>02-374-7161</t>
  </si>
  <si>
    <t>서울특별시 마포구 가양대로 131 (상암동,원일교통주식회사)</t>
  </si>
  <si>
    <t>https://rnr.surveybox.kr/?pid=S16269h8ufyh&amp;grpid=list&amp;resid=24778&amp;fwid=S16269h8ufyhz56yr</t>
  </si>
  <si>
    <t>(의)혜명심의료재단</t>
  </si>
  <si>
    <t>혜명심의료재단</t>
  </si>
  <si>
    <t>임성현</t>
  </si>
  <si>
    <t>의료기관을 설치 운영하고 보건의료에 관한 연구개발등을 통하여 국민건</t>
  </si>
  <si>
    <t>052-259-5000</t>
  </si>
  <si>
    <t>울산광역시 남구 월평로171번길 13 (신정동)</t>
  </si>
  <si>
    <t>aaa597@naver.com</t>
  </si>
  <si>
    <t>(재)서울기독교청년회유지재단</t>
  </si>
  <si>
    <t>김인복</t>
  </si>
  <si>
    <t>02-395-8231</t>
  </si>
  <si>
    <t>서울특별시 종로구 종로 69 (종로2가)</t>
  </si>
  <si>
    <t>(주)쥬얼밸리</t>
  </si>
  <si>
    <t>심형보</t>
  </si>
  <si>
    <t>악세사리 시계 등 도소매 및 제조업</t>
  </si>
  <si>
    <t>070-7010-3537</t>
  </si>
  <si>
    <t>서울특별시 영등포구 양산로 53 1201호,1204호 (양평동3가,월드메르디앙비즈센터)</t>
  </si>
  <si>
    <t>(주)에이제이피</t>
  </si>
  <si>
    <t>최용희</t>
  </si>
  <si>
    <t>판촉서비스업</t>
  </si>
  <si>
    <t>02-6293-2080</t>
  </si>
  <si>
    <t>서울특별시 금천구 벚꽃로 278 1510호 (가산동,에스제이테크노빌)</t>
  </si>
  <si>
    <t>(주)엠이티</t>
  </si>
  <si>
    <t>산업용 전자장비 수리</t>
  </si>
  <si>
    <t>042-934-8257</t>
  </si>
  <si>
    <t>대전광역시 유성구 테크노11로 46 (탑립동)</t>
  </si>
  <si>
    <t>(주)디자인벤처스</t>
  </si>
  <si>
    <t>안교강</t>
  </si>
  <si>
    <t>02-3444-3382</t>
  </si>
  <si>
    <t>서울특별시 강남구 학동로 130 (논현동,디자인벤처스빌딩)</t>
  </si>
  <si>
    <t>(주)경흥아메스</t>
  </si>
  <si>
    <t>김학</t>
  </si>
  <si>
    <t>귀금속 및 장신구</t>
  </si>
  <si>
    <t>02-738-2884</t>
  </si>
  <si>
    <t>서울 종로구 율곡로 53 (안국동,혜영회관)</t>
  </si>
  <si>
    <t>(주)렌즈맘</t>
  </si>
  <si>
    <t>박진열</t>
  </si>
  <si>
    <t>010-2399-5074</t>
  </si>
  <si>
    <t>경기도 성남시 중원구 순환로 165 301호,303호,304호,305호 (상대원동,포스테크노)</t>
  </si>
  <si>
    <t>(주)아리시스</t>
  </si>
  <si>
    <t>이대섭</t>
  </si>
  <si>
    <t>유,무선통신장비 개발 및 제조업</t>
  </si>
  <si>
    <t>02-2177-8100</t>
  </si>
  <si>
    <t>서울 금천구 가산디지털1로 145 1102호 (가산동,에이스하이엔드타워3차)</t>
  </si>
  <si>
    <t>입생로랑코리아(유)</t>
  </si>
  <si>
    <t>히로후미탐보</t>
  </si>
  <si>
    <t>의복, 악세서리</t>
  </si>
  <si>
    <t>02-3438-7635</t>
  </si>
  <si>
    <t>나진산업(주)</t>
  </si>
  <si>
    <t>02-704-3014</t>
  </si>
  <si>
    <t>서울특별시 용산구 청파로 109 (한강로3가,나진전자월드)</t>
  </si>
  <si>
    <t>(주)앞썬아이앤씨</t>
  </si>
  <si>
    <t>이강업</t>
  </si>
  <si>
    <t>의약품 및 의료용품 소매업</t>
  </si>
  <si>
    <t>041-730-5364</t>
  </si>
  <si>
    <t>서울특별시 송파구 마천로27길 3 (오금동)</t>
  </si>
  <si>
    <t>쿠산코리아(주)</t>
  </si>
  <si>
    <t>김동완,최재석</t>
  </si>
  <si>
    <t>02-3144-0122</t>
  </si>
  <si>
    <t>서울특별시 강남구 압구정로10길 13 3층 (신사동,마사빌딩)</t>
  </si>
  <si>
    <t>권호겸,권재욱</t>
  </si>
  <si>
    <t>자동제어기기,공장자동화부품,도매업 및 제조업</t>
  </si>
  <si>
    <t>053-582-5556</t>
  </si>
  <si>
    <t>대구광역시 달서구 성서서로40길 8 (갈산동)</t>
  </si>
  <si>
    <t>https://rnr.surveybox.kr/?pid=S16269h8ufyh&amp;grpid=list&amp;resid=22472&amp;fwid=S16269h8ufyhz56yr</t>
  </si>
  <si>
    <t>애플코리아(유)</t>
  </si>
  <si>
    <t>애플코리아</t>
  </si>
  <si>
    <t>피터알덴우드</t>
  </si>
  <si>
    <t>소프트웨어자문 개발및공급업</t>
  </si>
  <si>
    <t>02-6001-6600</t>
  </si>
  <si>
    <t>서울특별시 강남구 영동대로 517, 3901호 (삼성동,무역센터아셈타워)</t>
  </si>
  <si>
    <t>https://rnr.surveybox.kr/?pid=S16269h8ufyh&amp;grpid=list&amp;resid=24659&amp;fwid=S16269h8ufyhz56yr</t>
  </si>
  <si>
    <t>(의)정산의료재단효성병원</t>
  </si>
  <si>
    <t>정산의료재단효성병원</t>
  </si>
  <si>
    <t>오창진</t>
  </si>
  <si>
    <t>043-221-5000</t>
  </si>
  <si>
    <t>충북 청주시 상당구 쇠내로 16 (금천동)</t>
  </si>
  <si>
    <t>hyosung5388@daum.net, tpgml8276@nate.com</t>
  </si>
  <si>
    <t>https://rnr.surveybox.kr/?pid=S16269h8ufyh&amp;grpid=list&amp;resid=24644&amp;fwid=S16269h8ufyhz56yr</t>
  </si>
  <si>
    <t>(의)인성의료재단함평성심병원</t>
  </si>
  <si>
    <t>인성의료재단함평성심병원</t>
  </si>
  <si>
    <t>송영종</t>
  </si>
  <si>
    <t>032-540-8662</t>
  </si>
  <si>
    <t>전남 함평군 함평읍 영수길 136 (내교리)</t>
  </si>
  <si>
    <t>(주)쿱스토어전북</t>
  </si>
  <si>
    <t>오영미</t>
  </si>
  <si>
    <t>한국농업의 발전전략에 따라 일반 유통분야와 외식사업을 담당한다.</t>
  </si>
  <si>
    <t>063-277-2733</t>
  </si>
  <si>
    <t>전라북도 전주시 덕진구 솔내8길 37-1 1동 201호 (송천동1가)</t>
  </si>
  <si>
    <t>https://rnr.surveybox.kr/?pid=S16269h8ufyh&amp;grpid=list&amp;resid=15316&amp;fwid=S16269h8ufyhz56yr</t>
  </si>
  <si>
    <t>(의)인성의료재단</t>
  </si>
  <si>
    <t>인성의료재단</t>
  </si>
  <si>
    <t>032-540-9114</t>
  </si>
  <si>
    <t>인천광역시 계양구 장제로 722 (작전동,한림병원)</t>
  </si>
  <si>
    <t>hallympl@hallym.net</t>
  </si>
  <si>
    <t>(주)프레시원광주</t>
  </si>
  <si>
    <t>농축수산물과 임산물의 제조,가공,판매,양식업 및 동대행업</t>
  </si>
  <si>
    <t>062-450-4511</t>
  </si>
  <si>
    <t>광주광역시 광산구 하남산단9번로 187 (도천동)</t>
  </si>
  <si>
    <t>(주)필웨이</t>
  </si>
  <si>
    <t>상품매매 중개업</t>
  </si>
  <si>
    <t>서울특별시 마포구 독막로2길 37 (합정동)</t>
  </si>
  <si>
    <t>(주)이와이푸드</t>
  </si>
  <si>
    <t>식자재 도,소매업</t>
  </si>
  <si>
    <t>경기도 광주시 도척면 도척로 76-67 (궁평리)</t>
  </si>
  <si>
    <t>(주)테이스터스</t>
  </si>
  <si>
    <t>서경원</t>
  </si>
  <si>
    <t>아이스크림 및 기타음료 제조, 판매 및 유통업</t>
  </si>
  <si>
    <t>02-784-6643</t>
  </si>
  <si>
    <t>서울특별시 마포구 토정로 316 4층 (용강동,성진빌딩)</t>
  </si>
  <si>
    <t>(주)신진유통</t>
  </si>
  <si>
    <t>이정운</t>
  </si>
  <si>
    <t>수산물 가공품(굴비, 건어물, 해조류 등)</t>
  </si>
  <si>
    <t>031-425-6422</t>
  </si>
  <si>
    <t>전라남도 영광군 법성면 용덕로 104 (대덕리)</t>
  </si>
  <si>
    <t>(주)팀벨</t>
  </si>
  <si>
    <t>안상현,윤종후</t>
  </si>
  <si>
    <t>인공지능 음성인식 속기 솔루션</t>
  </si>
  <si>
    <t>02-584-8181</t>
  </si>
  <si>
    <t>서울특별시 강남구 강남대로94길 66 3층 (역삼동,산돌빌딩)</t>
  </si>
  <si>
    <t>(주)하이테크이엔지</t>
  </si>
  <si>
    <t>심홍섭</t>
  </si>
  <si>
    <t>주방기기</t>
  </si>
  <si>
    <t>02-525-3020</t>
  </si>
  <si>
    <t>경기 하남시 감초로 60 3층 (감북동)</t>
  </si>
  <si>
    <t>리레코코리아(주)</t>
  </si>
  <si>
    <t>자비에제라드앙리앙투안느마리에스티엔</t>
  </si>
  <si>
    <t>경영삼담업,문구용품도소매업,사무용기기도소매</t>
  </si>
  <si>
    <t>02-3480-8800</t>
  </si>
  <si>
    <t>서울특별시 강남구 테헤란로78길 16 3층 (대치동,노벨빌딩)</t>
  </si>
  <si>
    <t>(유)백산산업</t>
  </si>
  <si>
    <t>임호현</t>
  </si>
  <si>
    <t>양계,축산물 유통 가공 및 제조업</t>
  </si>
  <si>
    <t>063-862-5346</t>
  </si>
  <si>
    <t>전라북도 익산시 망성면 망성로 14 (어량리)</t>
  </si>
  <si>
    <t>(주)에스에프에스</t>
  </si>
  <si>
    <t>이윤서</t>
  </si>
  <si>
    <t>051-314-6790</t>
  </si>
  <si>
    <t>부산광역시 사상구 강변대로456번길 16-8 (엄궁동)</t>
  </si>
  <si>
    <t>https://rnr.surveybox.kr/?pid=S16269h8ufyh&amp;grpid=list&amp;resid=22501&amp;fwid=S16269h8ufyhz56yr</t>
  </si>
  <si>
    <t>루이비통코리아(유)</t>
  </si>
  <si>
    <t>루이비통코리아</t>
  </si>
  <si>
    <t>데이비드폰조</t>
  </si>
  <si>
    <t>02-548-8626</t>
  </si>
  <si>
    <t>서울특별시 중구 청계천로 100 서관 16층 (수표동)</t>
  </si>
  <si>
    <t>(주)에이블커피그룹</t>
  </si>
  <si>
    <t>02-561-0612</t>
  </si>
  <si>
    <t>서울특별시 마포구 독막로8길 38 4층 (합정동)</t>
  </si>
  <si>
    <t>(주)네오임플란트</t>
  </si>
  <si>
    <t>의료용구, 의료기기, 치과재료 제조,판매업</t>
  </si>
  <si>
    <t>경기도 광명시 일직로 43 지아이디씨 10층 씨동 1002, 1003호 (일직동)</t>
  </si>
  <si>
    <t>생드르영농조합법인</t>
  </si>
  <si>
    <t>신선식품 및 가공식품</t>
  </si>
  <si>
    <t>064-783-6145</t>
  </si>
  <si>
    <t>제주 제주시 조천읍 신촌남8길 220-25 (신촌리)</t>
  </si>
  <si>
    <t>(주)근해유통</t>
  </si>
  <si>
    <t>농, 수, 축산물 도,소매업</t>
  </si>
  <si>
    <t>070-4205-4154</t>
  </si>
  <si>
    <t>부산 금정구 금샘로 394 2층 (구서동)</t>
  </si>
  <si>
    <t>시스템게이트(주)</t>
  </si>
  <si>
    <t>성인현</t>
  </si>
  <si>
    <t>042-4729-1234</t>
  </si>
  <si>
    <t>대전광역시 유성구 송림로 51 (하기동)</t>
  </si>
  <si>
    <t>https://rnr.surveybox.kr/?pid=S16269h8ufyh&amp;grpid=list&amp;resid=22512&amp;fwid=S16269h8ufyhz56yr</t>
  </si>
  <si>
    <t>(주)잇올</t>
  </si>
  <si>
    <t>잇올</t>
  </si>
  <si>
    <t>백태규</t>
  </si>
  <si>
    <t>교과 교육 서비스, 비대면 학습 시스템 개발</t>
  </si>
  <si>
    <t>010-2094-3610</t>
  </si>
  <si>
    <t>서울특별시 서초구 사임당로 143 5층 501호-505호, 511호-513호 (서초동,크로스143타워)</t>
  </si>
  <si>
    <t>부재중 메시지뜸</t>
  </si>
  <si>
    <t>(주)인피테크</t>
  </si>
  <si>
    <t>홍진표</t>
  </si>
  <si>
    <t>컴퓨터 및 컴퓨터 주변기기 제조 및 판매업</t>
  </si>
  <si>
    <t>043-221-0301</t>
  </si>
  <si>
    <t>충청북도 청주시 흥덕구 가로수로 1366 (복대동,진용빌딩)</t>
  </si>
  <si>
    <t>(주)에스아이아이에스</t>
  </si>
  <si>
    <t>김문규</t>
  </si>
  <si>
    <t>위성영상, 항공영상, 부가영상 및 관련 인쇄물에 대한 제조, 판매 및 서</t>
  </si>
  <si>
    <t>042-341-0401</t>
  </si>
  <si>
    <t>대전 유성구 과학로 169-84 132호 (어은동,한국항공우주연구원국가위성정보활용지원센터)</t>
  </si>
  <si>
    <t>(주)해마루</t>
  </si>
  <si>
    <t>김소현</t>
  </si>
  <si>
    <t>동물진료</t>
  </si>
  <si>
    <t>031-781-2992</t>
  </si>
  <si>
    <t>경기도 성남시 분당구 황새울로319번길 8-6 (서현동)</t>
  </si>
  <si>
    <t>파슬코리아(유)</t>
  </si>
  <si>
    <t>에너믹발레스티</t>
  </si>
  <si>
    <t>시계, 가방, 귀금속 등</t>
  </si>
  <si>
    <t>02-3440-6441</t>
  </si>
  <si>
    <t>서울특별시 강남구 테헤란로87길 29 5층, 6층 (삼성동,엠타워)</t>
  </si>
  <si>
    <t>대화</t>
  </si>
  <si>
    <t>이정민,김진복</t>
  </si>
  <si>
    <t>금융사업, 농산물 도매 외</t>
  </si>
  <si>
    <t>033-333-2720</t>
  </si>
  <si>
    <t>강원 평창군 대화면 대화중앙로 106 (대화리)</t>
  </si>
  <si>
    <t>(주)서흥인터내셔날</t>
  </si>
  <si>
    <t>김희국,김민식</t>
  </si>
  <si>
    <t>가구 및 생활용품 판매업</t>
  </si>
  <si>
    <t>02-2246-2850</t>
  </si>
  <si>
    <t>서울특별시 동대문구 한천로 205 (장안동)</t>
  </si>
  <si>
    <t>(주)에바다수산</t>
  </si>
  <si>
    <t>051-255-2301</t>
  </si>
  <si>
    <t>부산 서구 원양로 1 B동 201호 202호 (암남동,수산가공선진화단지)</t>
  </si>
  <si>
    <t>(주)아크레텍코리아</t>
  </si>
  <si>
    <t>카와무라코이치,이상철</t>
  </si>
  <si>
    <t>반도체제조장치의 판매</t>
  </si>
  <si>
    <t>031-786-4000</t>
  </si>
  <si>
    <t>경기도 화성시 동탄대로24길 31-8 1동 205호 (영천동)</t>
  </si>
  <si>
    <t>(주)꾸까</t>
  </si>
  <si>
    <t>박춘화</t>
  </si>
  <si>
    <t>꽃 판매업</t>
  </si>
  <si>
    <t>서울특별시 서초구 명달로 9 지하1층 전체 (방배동)</t>
  </si>
  <si>
    <t>(주)아이스크림키즈</t>
  </si>
  <si>
    <t>박대민</t>
  </si>
  <si>
    <t>디지털 컨텐츠 개발 및 서비스업</t>
  </si>
  <si>
    <t>031-720-9522</t>
  </si>
  <si>
    <t>경기 성남시 분당구 대왕판교로 660 (삼평동)</t>
  </si>
  <si>
    <t>(주)티지알앤</t>
  </si>
  <si>
    <t>손관영</t>
  </si>
  <si>
    <t>건강기능식품(선식, 효소제품 등)</t>
  </si>
  <si>
    <t>02-908-0878</t>
  </si>
  <si>
    <t>전북 군산시 조촌안3길 2 3층 (조촌동)</t>
  </si>
  <si>
    <t>케어링와치앤주얼리코리아(유)</t>
  </si>
  <si>
    <t>티에리필립마티</t>
  </si>
  <si>
    <t>귀금속, 향수</t>
  </si>
  <si>
    <t>서울특별시 강남구 테헤란로 510 (대치동)</t>
  </si>
  <si>
    <t>이든푸드영농조합법인</t>
  </si>
  <si>
    <t>김진민</t>
  </si>
  <si>
    <t>농,축산물 가공 및 판매업</t>
  </si>
  <si>
    <t>043-544-0800</t>
  </si>
  <si>
    <t>충북 보은군 내북면 남부로 6379 (성암리)</t>
  </si>
  <si>
    <t>(주)우수이엔지</t>
  </si>
  <si>
    <t>류제진</t>
  </si>
  <si>
    <t>설비,소방기기 제조 및 판매업</t>
  </si>
  <si>
    <t>031-366-6764</t>
  </si>
  <si>
    <t>경기도 의왕시 이미로 40 B동 510호 (포일동,인덕원아이티밸리)</t>
  </si>
  <si>
    <t>(주)농업회사법인백제</t>
  </si>
  <si>
    <t>김미순</t>
  </si>
  <si>
    <t>면류 제조업</t>
  </si>
  <si>
    <t>041-641-3431</t>
  </si>
  <si>
    <t>충청남도 홍성군 광천읍 오서길 209-7 (담산리)</t>
  </si>
  <si>
    <t>(주)한울씨앤에스</t>
  </si>
  <si>
    <t>신장호</t>
  </si>
  <si>
    <t>전기 및 전자기기와 그부품의 시스템을 제조,판매</t>
  </si>
  <si>
    <t>043-234-2077</t>
  </si>
  <si>
    <t>충청북도 청주시 흥덕구 신성로 88 (신성동)</t>
  </si>
  <si>
    <t>피브이에이치코리아(유)</t>
  </si>
  <si>
    <t>후이혼치우제프리</t>
  </si>
  <si>
    <t>02-516-1811</t>
  </si>
  <si>
    <t>에스엘지수원(주)</t>
  </si>
  <si>
    <t>031-216-9425</t>
  </si>
  <si>
    <t>경기도 수원시 영통구 광교호수공원로 320 (하동)</t>
  </si>
  <si>
    <t>(주)러브패리스</t>
  </si>
  <si>
    <t>02-1877-5975</t>
  </si>
  <si>
    <t>서울특별시 성북구 보문로 152 1층,2층 (삼선동5가,윤홍빌딩)</t>
  </si>
  <si>
    <t>부산광역시개인택시운송사업조합</t>
  </si>
  <si>
    <t>(주)천일리테일</t>
  </si>
  <si>
    <t>박신현</t>
  </si>
  <si>
    <t>식품, 생활용품 및 각종 물품을 제조가공판매하는 종합 도소매업</t>
  </si>
  <si>
    <t>051-317-7615</t>
  </si>
  <si>
    <t>부산광역시 사상구 사상로 201 (괘법동)</t>
  </si>
  <si>
    <t>(주)창안필마트</t>
  </si>
  <si>
    <t>서영욱</t>
  </si>
  <si>
    <t>의류수출입업</t>
  </si>
  <si>
    <t>054-479-9971</t>
  </si>
  <si>
    <t>대구광역시 북구 한강로8길 20 106호 (금호동,동림프라자)</t>
  </si>
  <si>
    <t>(주)진원씨엔씨</t>
  </si>
  <si>
    <t>구자환,설대근</t>
  </si>
  <si>
    <t>쇼핑몰운영업</t>
  </si>
  <si>
    <t>02-2212-6467</t>
  </si>
  <si>
    <t>서울특별시 동대문구 천호대로 433 8층 (장안동,세우빌딩)</t>
  </si>
  <si>
    <t>(유)나은</t>
  </si>
  <si>
    <t>하태봉</t>
  </si>
  <si>
    <t>061-761-9011</t>
  </si>
  <si>
    <t>전남 광양시 광양읍 인덕로 1021 (칠성리)</t>
  </si>
  <si>
    <t>(주)고고싱</t>
  </si>
  <si>
    <t>황은숙</t>
  </si>
  <si>
    <t>인터넷사업및 전자 상거래업</t>
  </si>
  <si>
    <t>070-8915-4161</t>
  </si>
  <si>
    <t>전라북도 전주시 덕진구 상리로 45 나동 301호 (팔복동2가)</t>
  </si>
  <si>
    <t>(주)푸드라이브</t>
  </si>
  <si>
    <t>김지완</t>
  </si>
  <si>
    <t>041-640-6059</t>
  </si>
  <si>
    <t>충남 천안시 동남구 만남로 43 (신부동)</t>
  </si>
  <si>
    <t>더제이마트(주)</t>
  </si>
  <si>
    <t>전재권,전종현</t>
  </si>
  <si>
    <t>슈퍼</t>
  </si>
  <si>
    <t>031-756-7890</t>
  </si>
  <si>
    <t>경기도 성남시 수정구 위례동로 135-4 (창곡동)</t>
  </si>
  <si>
    <t>https://rnr.surveybox.kr/?pid=S16269h8ufyh&amp;grpid=list&amp;resid=24671&amp;fwid=S16269h8ufyhz56yr</t>
  </si>
  <si>
    <t>(의)의료법인한마음의료재단하나병원</t>
  </si>
  <si>
    <t>의료법인한마음의료재단하나병원</t>
  </si>
  <si>
    <t>박중겸</t>
  </si>
  <si>
    <t>043-230-6114</t>
  </si>
  <si>
    <t>충청북도 청주시 흥덕구 2순환로 1262 (가경동)</t>
  </si>
  <si>
    <t>61078@cjhana.com</t>
  </si>
  <si>
    <t>(주)에이에이치씨코리아</t>
  </si>
  <si>
    <t>조만철,박태일</t>
  </si>
  <si>
    <t>02-6925-2555</t>
  </si>
  <si>
    <t>서울 송파구 법원로11길 11 A동 1107호, 1108호 (문정동,현대지식산업센터)</t>
  </si>
  <si>
    <t>(주)카레클린트</t>
  </si>
  <si>
    <t>안오준,탁의성</t>
  </si>
  <si>
    <t>원목가구 외</t>
  </si>
  <si>
    <t>070-4452-3806</t>
  </si>
  <si>
    <t>서울특별시 성동구 아차산로17길 48 1610호 (성수동2가,성수 에스케이 브이원 센터1)</t>
  </si>
  <si>
    <t>국민대학교생활협동조합</t>
  </si>
  <si>
    <t>조합원의 소비생활에 필요한 물자를 구입.생산. 가공하여 공급</t>
  </si>
  <si>
    <t>02-911-3083</t>
  </si>
  <si>
    <t>서울특별시 성북구 정릉로 77 (정릉동,국민대학교)</t>
  </si>
  <si>
    <t>잇츠유어스(주)</t>
  </si>
  <si>
    <t>이영준,조인국</t>
  </si>
  <si>
    <t>미국 신발관리 전문용품브랜드 펭귄사의 아시아 총판업무</t>
  </si>
  <si>
    <t>070-7606-6632</t>
  </si>
  <si>
    <t>서울 강남구 언주로172길 7 402호 (신사동,대명빌딩)</t>
  </si>
  <si>
    <t>배영식</t>
  </si>
  <si>
    <t>자동판매기 설치 및 가동업</t>
  </si>
  <si>
    <t>02-2274-1741</t>
  </si>
  <si>
    <t>서울특별시 중구 을지로 158 (을지로4가)</t>
  </si>
  <si>
    <t>(주)더메이</t>
  </si>
  <si>
    <t>안영호</t>
  </si>
  <si>
    <t>의류 제조 및 관련 도,소매, 수출입, 무역업</t>
  </si>
  <si>
    <t>02-1544-3262</t>
  </si>
  <si>
    <t>경기 고양시 덕양구 통일로 140 B동 4층 449호 (동산동,삼송테크노밸리)</t>
  </si>
  <si>
    <t>(주)경인문고케이북스</t>
  </si>
  <si>
    <t>도서류 도매 및 판매</t>
  </si>
  <si>
    <t>032-743-0077</t>
  </si>
  <si>
    <t>인천광역시 중구 공항로424번길 66 지하1층 제비116호 (운서동,엘지인천공항에클라트)</t>
  </si>
  <si>
    <t>(주)스타일노리터</t>
  </si>
  <si>
    <t>이선근</t>
  </si>
  <si>
    <t>031-823-8779</t>
  </si>
  <si>
    <t>서울 동대문구 왕산로 43 9층 (용두동,디그빌딩)</t>
  </si>
  <si>
    <t>(주)영남물류</t>
  </si>
  <si>
    <t>김재석</t>
  </si>
  <si>
    <t>일회용품(위생장갑, 위생팩, 종이컵), 생활용품 등</t>
  </si>
  <si>
    <t>031-531-3750</t>
  </si>
  <si>
    <t>경기도 포천시 소흘읍 정금로 52-12</t>
  </si>
  <si>
    <t>(주)리빙픽</t>
  </si>
  <si>
    <t>조용원</t>
  </si>
  <si>
    <t>주방용품, 화장품</t>
  </si>
  <si>
    <t>02-6952-3456</t>
  </si>
  <si>
    <t>서울특별시 강남구 논현로 653 2층 (논현동)</t>
  </si>
  <si>
    <t>제이티앤미디어(주)</t>
  </si>
  <si>
    <t>인터넷 신문</t>
  </si>
  <si>
    <t>02-319-0002</t>
  </si>
  <si>
    <t>서울특별시 종로구 이화장길 26 5층 (이화동,제이티앤아트홀)</t>
  </si>
  <si>
    <t>(주)리컴퍼니</t>
  </si>
  <si>
    <t>이용섭</t>
  </si>
  <si>
    <t>02-488-5743</t>
  </si>
  <si>
    <t>서울 강동구 천호대로 1089 18층 (천호동,강동헤르셔타워)</t>
  </si>
  <si>
    <t>(주)세종메딕스</t>
  </si>
  <si>
    <t>김철련</t>
  </si>
  <si>
    <t>무역업(의료기기 등)</t>
  </si>
  <si>
    <t>02-404-2920</t>
  </si>
  <si>
    <t>서울특별시 송파구 동남로 134 지하 1층,6층 (문정동)</t>
  </si>
  <si>
    <t>(주)엑스트라이버</t>
  </si>
  <si>
    <t>인터넷을 통한 상품의 중개, 거래 및 금융거래를 영위하는 사업</t>
  </si>
  <si>
    <t>070-5089-3131</t>
  </si>
  <si>
    <t>서울특별시 강남구 봉은사로 524 인터컨티넨탈 서울 코엑스 비269 (삼성동,스파크플러스)</t>
  </si>
  <si>
    <t>(주)카사코리아</t>
  </si>
  <si>
    <t>홍재근</t>
  </si>
  <si>
    <t>전자상거래 및 통신판매업</t>
  </si>
  <si>
    <t>02-6203-1472</t>
  </si>
  <si>
    <t>서울특별시 강남구 테헤란로 302 16층 (역삼동,위워크타워)</t>
  </si>
  <si>
    <t>유구</t>
  </si>
  <si>
    <t>강승석</t>
  </si>
  <si>
    <t>기타 음?식료품 위주 종합 소매업</t>
  </si>
  <si>
    <t>041-841-2501</t>
  </si>
  <si>
    <t>충청남도 공주시 유구읍 중앙1길 93 (석남리)</t>
  </si>
  <si>
    <t>(주)신설</t>
  </si>
  <si>
    <t>홍은아</t>
  </si>
  <si>
    <t>인터넷 설치, LAN 공사 및 유지보수</t>
  </si>
  <si>
    <t>064-800-5575</t>
  </si>
  <si>
    <t>제주도 제주시 신설로7길 25 4층 (이도이동,신설빌딩)</t>
  </si>
  <si>
    <t>(주)제이숲</t>
  </si>
  <si>
    <t>헤어제품(샴푸, 트리트먼트, 헤어팩 등)</t>
  </si>
  <si>
    <t>031-846-1223</t>
  </si>
  <si>
    <t>경기 의정부시 태평로214번길 36 (가능동)</t>
  </si>
  <si>
    <t>충주축산업협동조합</t>
  </si>
  <si>
    <t>오후택</t>
  </si>
  <si>
    <t>부동산 임대/편의점,연쇄점</t>
  </si>
  <si>
    <t>043-850-7530</t>
  </si>
  <si>
    <t>충북 충주시 예성로 256 (교현동)</t>
  </si>
  <si>
    <t>(주)앤피디</t>
  </si>
  <si>
    <t>강성기</t>
  </si>
  <si>
    <t>신문유통 및 판매</t>
  </si>
  <si>
    <t>1666-1920</t>
  </si>
  <si>
    <t>강원도 원주시 학성길 121 (학성동)</t>
  </si>
  <si>
    <t>(주)에이치에스리테일</t>
  </si>
  <si>
    <t>슈퍼마켓 설치 및 운영업</t>
  </si>
  <si>
    <t>031-912-5877</t>
  </si>
  <si>
    <t>경기도 고양시 일산서구 일산로 567 (일산동)</t>
  </si>
  <si>
    <t>제주관광공사</t>
  </si>
  <si>
    <t>고은숙</t>
  </si>
  <si>
    <t>관광통합홍보, 마케팅, 관광상품개발, 관광산업지원 등</t>
  </si>
  <si>
    <t>064-740-6000</t>
  </si>
  <si>
    <t>제주 제주시 선덕로 23 (연동)</t>
  </si>
  <si>
    <t>https://rnr.surveybox.kr/?pid=S16269h8ufyh&amp;grpid=list&amp;resid=24752&amp;fwid=S16269h8ufyhz56yr</t>
  </si>
  <si>
    <t>(의)의료법인정안의료재단</t>
  </si>
  <si>
    <t>의료법인정안의료재단</t>
  </si>
  <si>
    <t>서중환</t>
  </si>
  <si>
    <t>의료기관 설치 운영업</t>
  </si>
  <si>
    <t>052-226-1100</t>
  </si>
  <si>
    <t>울산광역시 남구 문수로 472 (신정동)</t>
  </si>
  <si>
    <t>(주)파우컴퍼니</t>
  </si>
  <si>
    <t>02-6941-2417</t>
  </si>
  <si>
    <t>서울 강남구 압구정로 104 3층 (신사동,보암빌딩)</t>
  </si>
  <si>
    <t>https://rnr.surveybox.kr/?pid=S16269h8ufyh&amp;grpid=list&amp;resid=24607&amp;fwid=S16269h8ufyhz56yr</t>
  </si>
  <si>
    <t>(의)의료법인인당의료재단</t>
  </si>
  <si>
    <t>의료법인인당의료재단</t>
  </si>
  <si>
    <t>정흥태</t>
  </si>
  <si>
    <t>051-366-7000</t>
  </si>
  <si>
    <t>부산 북구 사상로 605 (구포동)</t>
  </si>
  <si>
    <t>kyky8298@bumin.co.kr</t>
  </si>
  <si>
    <t>성대지마트(주)</t>
  </si>
  <si>
    <t>이병창</t>
  </si>
  <si>
    <t>슈퍼마켓 운영</t>
  </si>
  <si>
    <t>010-4772-4403</t>
  </si>
  <si>
    <t>서울특별시 동작구 상도로 102 (상도동)</t>
  </si>
  <si>
    <t>이씨플라자(주)</t>
  </si>
  <si>
    <t>전자상거래외 서비스, 제조</t>
  </si>
  <si>
    <t>02-3433-4210</t>
  </si>
  <si>
    <t>서울특별시 강동구 강동대로 143-40 1층 (성내동,신호빌라트)</t>
  </si>
  <si>
    <t>(주)그랜드관광호텔</t>
  </si>
  <si>
    <t>서윤자,조용격</t>
  </si>
  <si>
    <t>관광호텔, 임대</t>
  </si>
  <si>
    <t>053-742-0001</t>
  </si>
  <si>
    <t>대구광역시 수성구 동대구로 305 (범어동)</t>
  </si>
  <si>
    <t>(주)씨케이글로벌네트</t>
  </si>
  <si>
    <t>최애영</t>
  </si>
  <si>
    <t>건강기능식품(헛깨 가공품 등)</t>
  </si>
  <si>
    <t>010-5528-0841</t>
  </si>
  <si>
    <t>서울특별시 은평구 증산로 379 (신사동)</t>
  </si>
  <si>
    <t>(주)비플</t>
  </si>
  <si>
    <t>LG데이콤 전문대리점</t>
  </si>
  <si>
    <t>서울특별시 중구 삼일대로6길 5 2층 (충무로2가)</t>
  </si>
  <si>
    <t>동광교통(자)</t>
  </si>
  <si>
    <t>택시,자동차판매대리,-운보,써비스 주유소</t>
  </si>
  <si>
    <t>052-273-2841</t>
  </si>
  <si>
    <t>울산광역시 북구 산업로 1452 (신천동)</t>
  </si>
  <si>
    <t>용남공항리무진(주)</t>
  </si>
  <si>
    <t>경기도 수원시 권선구 온정로 88 (오목천동)</t>
  </si>
  <si>
    <t>일신교통(자)</t>
  </si>
  <si>
    <t>하용조</t>
  </si>
  <si>
    <t>055-338-2325</t>
  </si>
  <si>
    <t>경상남도 김해시 주촌면 서부로1637번길 251-14 (원지리)</t>
  </si>
  <si>
    <t>한양교통(주)</t>
  </si>
  <si>
    <t>일반택시 운수업</t>
  </si>
  <si>
    <t>051-5257-7723</t>
  </si>
  <si>
    <t>부산광역시 금정구 공단서로8번길 81 (금사동)</t>
  </si>
  <si>
    <t>신명택시(주)</t>
  </si>
  <si>
    <t>택시운보업</t>
  </si>
  <si>
    <t>055-332-0001</t>
  </si>
  <si>
    <t>경상남도 김해시 분성로3번길 239 (내동)</t>
  </si>
  <si>
    <t>전세여객자동차운송사업</t>
  </si>
  <si>
    <t>(주)신명교통</t>
  </si>
  <si>
    <t>여대청</t>
  </si>
  <si>
    <t>택시, 기타 여객 자동차 운송사업</t>
  </si>
  <si>
    <t>051-531-7721</t>
  </si>
  <si>
    <t>(주)한명교통</t>
  </si>
  <si>
    <t>택시 운보</t>
  </si>
  <si>
    <t>051-531-7772</t>
  </si>
  <si>
    <t>해남운수(주)</t>
  </si>
  <si>
    <t>김미진</t>
  </si>
  <si>
    <t>051-531-2048</t>
  </si>
  <si>
    <t>부산광역시 금정구 반송로 455 (금사동)</t>
  </si>
  <si>
    <t>서흥여객자동차(주)</t>
  </si>
  <si>
    <t>박종덕,장재영</t>
  </si>
  <si>
    <t>055-942-3633</t>
  </si>
  <si>
    <t>경상남도 거창군 거창읍 밭들길 33 (대평리)</t>
  </si>
  <si>
    <t>임철규,이상봉</t>
  </si>
  <si>
    <t>택시여객자동차 운송사업</t>
  </si>
  <si>
    <t>051-523-8680</t>
  </si>
  <si>
    <t>부산 금정구 반송로 406-7 (금사동)</t>
  </si>
  <si>
    <t>일월운수(주)</t>
  </si>
  <si>
    <t>이상윤,임철규</t>
  </si>
  <si>
    <t>부산광역시 금정구 개좌로 20 (금사동)</t>
  </si>
  <si>
    <t>일광택시(주)</t>
  </si>
  <si>
    <t>이종락</t>
  </si>
  <si>
    <t>051-528-2391</t>
  </si>
  <si>
    <t>부산광역시 금정구 공단로 39 (금사동,일광택시)</t>
  </si>
  <si>
    <t>(주)양산택시</t>
  </si>
  <si>
    <t>류달렬</t>
  </si>
  <si>
    <t>055-372-5000</t>
  </si>
  <si>
    <t>경상남도 양산시 명곡양지마을2길 51 (명곡동)</t>
  </si>
  <si>
    <t>신한택시(주)</t>
  </si>
  <si>
    <t>운송</t>
  </si>
  <si>
    <t>051-525-0004</t>
  </si>
  <si>
    <t>부산 금정구 반송로 406-10 (서동)</t>
  </si>
  <si>
    <t>동성택시(주)</t>
  </si>
  <si>
    <t>055-387-8254</t>
  </si>
  <si>
    <t>경상남도 양산시 회현1길 57 (교동)</t>
  </si>
  <si>
    <t>부일택시(주)</t>
  </si>
  <si>
    <t>최대수,김필수</t>
  </si>
  <si>
    <t>051-206-7638</t>
  </si>
  <si>
    <t>천광운수(주)</t>
  </si>
  <si>
    <t>택시-운수</t>
  </si>
  <si>
    <t>051-625-2501</t>
  </si>
  <si>
    <t>부산 남구 신선로 385 (용당동)</t>
  </si>
  <si>
    <t>신영코프레이션(주)</t>
  </si>
  <si>
    <t>051-804-8888</t>
  </si>
  <si>
    <t>부산 남구 황령대로 401-8 (대연동)</t>
  </si>
  <si>
    <t>(주)영남통운</t>
  </si>
  <si>
    <t>성동헌,성재영</t>
  </si>
  <si>
    <t>051-894-3345</t>
  </si>
  <si>
    <t>부산광역시 부산진구 진사로 91 (개금동)</t>
  </si>
  <si>
    <t>세륭운수(주)</t>
  </si>
  <si>
    <t>051-531-7720</t>
  </si>
  <si>
    <t>거창고속(주)</t>
  </si>
  <si>
    <t>윤옥자</t>
  </si>
  <si>
    <t>055-945-0630</t>
  </si>
  <si>
    <t>경상남도 거창군 거창읍 강남로 236 (대평리)</t>
  </si>
  <si>
    <t>금륜산업(주)</t>
  </si>
  <si>
    <t>김경현</t>
  </si>
  <si>
    <t>051-752-6001</t>
  </si>
  <si>
    <t>부산광역시 수영구 구락로 28 (수영동)</t>
  </si>
  <si>
    <t>대흥택시(주)</t>
  </si>
  <si>
    <t>박복예,천재호</t>
  </si>
  <si>
    <t>051-628-4379</t>
  </si>
  <si>
    <t>부산광역시 남구 유엔로 197 (대연동)</t>
  </si>
  <si>
    <t>(주)유한</t>
  </si>
  <si>
    <t>064-784-9844</t>
  </si>
  <si>
    <t>제주 제주시 조천읍 와흘로 241 (와흘리)</t>
  </si>
  <si>
    <t>(주)유한고속관광</t>
  </si>
  <si>
    <t>김남동</t>
  </si>
  <si>
    <t>064-724-9595</t>
  </si>
  <si>
    <t>제주도 제주시 연북로 377 (도남동)</t>
  </si>
  <si>
    <t>(주)화신교통</t>
  </si>
  <si>
    <t>064-756-5490</t>
  </si>
  <si>
    <t>제주도 제주시 오일장서길 60 (도두일동)</t>
  </si>
  <si>
    <t>(주)서귀포택시</t>
  </si>
  <si>
    <t>070-7701-8802</t>
  </si>
  <si>
    <t>제주도 서귀포시 토평공단로127번길 25 (토평동,(주)서귀포택시)</t>
  </si>
  <si>
    <t>(주)김해비유에스</t>
  </si>
  <si>
    <t>정민준</t>
  </si>
  <si>
    <t>자동차 여객운송사업</t>
  </si>
  <si>
    <t>055-334-7770</t>
  </si>
  <si>
    <t>오케이택시(주)</t>
  </si>
  <si>
    <t>옥재영</t>
  </si>
  <si>
    <t>055-681-3441</t>
  </si>
  <si>
    <t>경상남도 거제시 팔랑포1길 73-9 (옥포동)</t>
  </si>
  <si>
    <t>삼포교통(주)</t>
  </si>
  <si>
    <t>조영진</t>
  </si>
  <si>
    <t>055-832-1992</t>
  </si>
  <si>
    <t>경상남도 사천시 중앙로 193 (벌리동)</t>
  </si>
  <si>
    <t>진주시민버스(주)</t>
  </si>
  <si>
    <t>이강태</t>
  </si>
  <si>
    <t>055-746-1201</t>
  </si>
  <si>
    <t>경남 진주시 판문로 207 (판문동)</t>
  </si>
  <si>
    <t>(유)마일택시</t>
  </si>
  <si>
    <t>김효수,김동문</t>
  </si>
  <si>
    <t>055-745-1188</t>
  </si>
  <si>
    <t>경상남도 진주시 진양호로 72-13 (평거동)</t>
  </si>
  <si>
    <t>용진교통(주)</t>
  </si>
  <si>
    <t>방창혁</t>
  </si>
  <si>
    <t>055-329-5711</t>
  </si>
  <si>
    <t>경상남도 김해시 주촌면 서부로1638번길 94-15 (천곡리)</t>
  </si>
  <si>
    <t>(자)20번택시</t>
  </si>
  <si>
    <t>최순갑</t>
  </si>
  <si>
    <t>055-753-4800</t>
  </si>
  <si>
    <t>경상남도 진주시 상대로69번길 24 (하대동)</t>
  </si>
  <si>
    <t>미광택시(주)</t>
  </si>
  <si>
    <t>성민창,성한경</t>
  </si>
  <si>
    <t>051-755-5111</t>
  </si>
  <si>
    <t>부산광역시 수영구 구락로 134 (망미동)</t>
  </si>
  <si>
    <t>통영교통(주)</t>
  </si>
  <si>
    <t>여객자동차운수사업.</t>
  </si>
  <si>
    <t>055-643-2070</t>
  </si>
  <si>
    <t>경상남도 통영시 광도면 남해안대로 1130-10 (노산리)</t>
  </si>
  <si>
    <t>에니콜택시(주)</t>
  </si>
  <si>
    <t>옥경석</t>
  </si>
  <si>
    <t>부정기여객육상운송업</t>
  </si>
  <si>
    <t>055-687-5002</t>
  </si>
  <si>
    <t>경남 거제시 거제대로 3675-9 (옥포동)</t>
  </si>
  <si>
    <t>우리버스(주)</t>
  </si>
  <si>
    <t>김익기</t>
  </si>
  <si>
    <t>울산시내 지선버스여객운송사업</t>
  </si>
  <si>
    <t>울산광역시 북구 무룡로 84 (연암동)</t>
  </si>
  <si>
    <t>(자)신흥택시</t>
  </si>
  <si>
    <t>문철수</t>
  </si>
  <si>
    <t>055-745-4867</t>
  </si>
  <si>
    <t>경상남도 진주시 진주대로1208번길 4 (봉곡동)</t>
  </si>
  <si>
    <t>거제현대고속(주)</t>
  </si>
  <si>
    <t>양일웅</t>
  </si>
  <si>
    <t>055-224-3305</t>
  </si>
  <si>
    <t>경남 창원시 마산합포구 월영동서로 10 (해운동)</t>
  </si>
  <si>
    <t>(주)함양지리산고속</t>
  </si>
  <si>
    <t>양기환</t>
  </si>
  <si>
    <t>관광버스운영업</t>
  </si>
  <si>
    <t>055-963-3745</t>
  </si>
  <si>
    <t>경상남도 함양군 함양읍 고운로 102 (용평리)</t>
  </si>
  <si>
    <t>남흥여객자동차(주)</t>
  </si>
  <si>
    <t>시외버스운보</t>
  </si>
  <si>
    <t>055-863-3506</t>
  </si>
  <si>
    <t>경남 남해군 남해읍 화전로78번길 3 (북변리)</t>
  </si>
  <si>
    <t>(주)대흥운수</t>
  </si>
  <si>
    <t>최병선</t>
  </si>
  <si>
    <t>화물운수</t>
  </si>
  <si>
    <t>063-212-0853</t>
  </si>
  <si>
    <t>전라북도 전주시 덕진구 동부대로 1530 (고랑동)</t>
  </si>
  <si>
    <t>(주)동양교통</t>
  </si>
  <si>
    <t>061-653-3003</t>
  </si>
  <si>
    <t>전라남도 여수시 좌수영로 422 (미평동)</t>
  </si>
  <si>
    <t>한일교통(주)</t>
  </si>
  <si>
    <t>박길용</t>
  </si>
  <si>
    <t>052-269-0431</t>
  </si>
  <si>
    <t>울산광역시 북구 진장유통로 101 (진장동)</t>
  </si>
  <si>
    <t>(주)동성택시</t>
  </si>
  <si>
    <t>허성욱</t>
  </si>
  <si>
    <t>055-296-0646</t>
  </si>
  <si>
    <t>경남 창원시 의창구 사화로 302 (팔용동)</t>
  </si>
  <si>
    <t>(유)진일교통</t>
  </si>
  <si>
    <t>일반택시 고급택시 운수업</t>
  </si>
  <si>
    <t>055-546-1515</t>
  </si>
  <si>
    <t>경상남도 창원시 진해구 천자로 55 (이동)</t>
  </si>
  <si>
    <t>동일익스프레스(주)</t>
  </si>
  <si>
    <t>강동현</t>
  </si>
  <si>
    <t>055-585-2332</t>
  </si>
  <si>
    <t>경상남도 함안군 군북면 함마대로 772 (덕대리)</t>
  </si>
  <si>
    <t>(주)성산고속관광</t>
  </si>
  <si>
    <t>함성식</t>
  </si>
  <si>
    <t>055-2888-2078</t>
  </si>
  <si>
    <t>경남 창원시 의창구 우곡로217번길 24 401호 (명서동,모비딕빌딩)</t>
  </si>
  <si>
    <t>(유)광동택시</t>
  </si>
  <si>
    <t>055-2429-1034</t>
  </si>
  <si>
    <t>경상남도 창원시 마산회원구 봉양로 187 (봉암동)</t>
  </si>
  <si>
    <t>한림교통(주)</t>
  </si>
  <si>
    <t>김종렬</t>
  </si>
  <si>
    <t>055-232-6695</t>
  </si>
  <si>
    <t>경상남도 창원시 마산회원구 내서읍 중리공단로 169 (중리)</t>
  </si>
  <si>
    <t>대한운수(주)</t>
  </si>
  <si>
    <t>신민정</t>
  </si>
  <si>
    <t>도로화물운송업</t>
  </si>
  <si>
    <t>055-256-4487</t>
  </si>
  <si>
    <t>경남 밀양시 무안면 삼화길 45 (삼태리)</t>
  </si>
  <si>
    <t>(유)마창택시</t>
  </si>
  <si>
    <t>윤석권</t>
  </si>
  <si>
    <t>055-271-3300</t>
  </si>
  <si>
    <t>경남 창원시 마산합포구 진북면 연동로 27</t>
  </si>
  <si>
    <t>(유)석전택시</t>
  </si>
  <si>
    <t>이근탁</t>
  </si>
  <si>
    <t>055-232-5901</t>
  </si>
  <si>
    <t>경상남도 창원시 마산회원구 내서읍 중리공단로5길 7 (중리)</t>
  </si>
  <si>
    <t>(유)매일교통</t>
  </si>
  <si>
    <t>택시운송</t>
  </si>
  <si>
    <t>055-296-6858</t>
  </si>
  <si>
    <t>경상남도 창원시 마산회원구 봉암공단10길 56 (봉암동)</t>
  </si>
  <si>
    <t>에스와이통운(주)</t>
  </si>
  <si>
    <t>정명희</t>
  </si>
  <si>
    <t>부산광역시 금정구 중앙대로 2018-1 501호 (남산동,부광빌딩)</t>
  </si>
  <si>
    <t>대륙교통(자)</t>
  </si>
  <si>
    <t>송승호</t>
  </si>
  <si>
    <t>051-853-7792</t>
  </si>
  <si>
    <t>부산광역시 동래구 연안로81번길 71 (안락동)</t>
  </si>
  <si>
    <t>https://rnr.surveybox.kr/?pid=S16269h8ufyh&amp;grpid=list&amp;resid=24656&amp;fwid=S16269h8ufyhz56yr</t>
  </si>
  <si>
    <t>(의)의료법인원광의료재단</t>
  </si>
  <si>
    <t>의료법인원광의료재단</t>
  </si>
  <si>
    <t>오성배</t>
  </si>
  <si>
    <t>063-450-0721</t>
  </si>
  <si>
    <t>전북 군산시 조촌4길 11 (조촌동)</t>
  </si>
  <si>
    <t>bangjae1004@naver.com</t>
  </si>
  <si>
    <t>북부산택시(주)</t>
  </si>
  <si>
    <t>윤태식</t>
  </si>
  <si>
    <t>051-524-6528</t>
  </si>
  <si>
    <t>부산광역시 금정구 개좌로 48 (금사동)</t>
  </si>
  <si>
    <t>한진교통(주)</t>
  </si>
  <si>
    <t>신용석,신한구</t>
  </si>
  <si>
    <t>051-7593-4013</t>
  </si>
  <si>
    <t>부산 연제구 고분로253번길 24 (연산동)</t>
  </si>
  <si>
    <t>인성운수(주)</t>
  </si>
  <si>
    <t>051-758-3544</t>
  </si>
  <si>
    <t>부산광역시 연제구 배산북로 43 (연산동)</t>
  </si>
  <si>
    <t>(주)성원여객</t>
  </si>
  <si>
    <t>엄유섭</t>
  </si>
  <si>
    <t>노선버스 여객자동차 사업</t>
  </si>
  <si>
    <t>055-333-7561</t>
  </si>
  <si>
    <t>부산광역시 사상구 사상로 456 (모라동)</t>
  </si>
  <si>
    <t>대도교통(주)</t>
  </si>
  <si>
    <t>도지성</t>
  </si>
  <si>
    <t>051-314-1781</t>
  </si>
  <si>
    <t>부산광역시 사상구 대동로193번길 10 (학장동)</t>
  </si>
  <si>
    <t>(주)동창사</t>
  </si>
  <si>
    <t>성수호,노영욱</t>
  </si>
  <si>
    <t>051-315-2550</t>
  </si>
  <si>
    <t>부산광역시 사상구 낙동대로916번길 7 (감전동)</t>
  </si>
  <si>
    <t>대도택시(주)</t>
  </si>
  <si>
    <t>도형찬,도우찬</t>
  </si>
  <si>
    <t>택시여객 자동차운송사업</t>
  </si>
  <si>
    <t>051-328-1158</t>
  </si>
  <si>
    <t>부산 사상구 가야대로 47 (감전동)</t>
  </si>
  <si>
    <t>해동택시(주)</t>
  </si>
  <si>
    <t>신현종</t>
  </si>
  <si>
    <t>051-323-8082</t>
  </si>
  <si>
    <t>부산광역시 사상구 학감대로267번길 29 (감전동)</t>
  </si>
  <si>
    <t>명성교통(주)</t>
  </si>
  <si>
    <t>허창선,허진영</t>
  </si>
  <si>
    <t>051-301-0033</t>
  </si>
  <si>
    <t>부산광역시 사하구 다대로300번길 38 (장림동)</t>
  </si>
  <si>
    <t>동일택시(주)</t>
  </si>
  <si>
    <t>051-312-4951</t>
  </si>
  <si>
    <t>부산광역시 사상구 낙동대로1002번길 8 (감전동)</t>
  </si>
  <si>
    <t>광신택시(주)</t>
  </si>
  <si>
    <t>이록승</t>
  </si>
  <si>
    <t>051-324-1544</t>
  </si>
  <si>
    <t>부산광역시 사상구 학장로 273 (학장동)</t>
  </si>
  <si>
    <t>(주)동광고속</t>
  </si>
  <si>
    <t>062-373-8100</t>
  </si>
  <si>
    <t>광주광역시 서구 유덕로 53 (유촌동,(주)동광고속)</t>
  </si>
  <si>
    <t>한남교통(주)</t>
  </si>
  <si>
    <t>이동율</t>
  </si>
  <si>
    <t>운송여객업</t>
  </si>
  <si>
    <t>051-895-1331</t>
  </si>
  <si>
    <t>부산광역시 부산진구 가야대로507번길 204 (가야동)</t>
  </si>
  <si>
    <t>(주)아리랑운수</t>
  </si>
  <si>
    <t>서용수,권원영</t>
  </si>
  <si>
    <t>051-818-6164</t>
  </si>
  <si>
    <t>부산광역시 부산진구 새싹로 61-1 (부암동)</t>
  </si>
  <si>
    <t>태영택시(주)</t>
  </si>
  <si>
    <t>양완,양태영</t>
  </si>
  <si>
    <t>051-644-0838</t>
  </si>
  <si>
    <t>부산광역시 부산진구 안창로60번길 9 (범천동)</t>
  </si>
  <si>
    <t>매일교통(주)</t>
  </si>
  <si>
    <t>자동차운수업</t>
  </si>
  <si>
    <t>051-205-2288</t>
  </si>
  <si>
    <t>현대택시(주)</t>
  </si>
  <si>
    <t>허진,배경호</t>
  </si>
  <si>
    <t>051-291-7014</t>
  </si>
  <si>
    <t>부산광역시 사하구 을숙도대로 534 (신평동)</t>
  </si>
  <si>
    <t>동원택시(주)</t>
  </si>
  <si>
    <t>051-206-4321</t>
  </si>
  <si>
    <t>부산광역시 연제구 월드컵대로 420 (거제동)</t>
  </si>
  <si>
    <t>연일택시(주)</t>
  </si>
  <si>
    <t>택시운송업</t>
  </si>
  <si>
    <t>051-263-4342</t>
  </si>
  <si>
    <t>부산광역시 사하구 장림번영로104번길 69 (장림동)</t>
  </si>
  <si>
    <t>유신운수(주)</t>
  </si>
  <si>
    <t>김진홍,배종삼</t>
  </si>
  <si>
    <t>051-261-9600</t>
  </si>
  <si>
    <t>부산 사하구 장평로 27 (장림동)</t>
  </si>
  <si>
    <t>세원교통(주)</t>
  </si>
  <si>
    <t>이칠재,이종호</t>
  </si>
  <si>
    <t>051-264-2098</t>
  </si>
  <si>
    <t>부산광역시 사하구 하신중앙로3번길39(장림동)</t>
  </si>
  <si>
    <t>협성운수(주)</t>
  </si>
  <si>
    <t>정윤성</t>
  </si>
  <si>
    <t>051-264-1092</t>
  </si>
  <si>
    <t>부산광역시 영도구 와치로 112-5 (청학동)</t>
  </si>
  <si>
    <t>유신교통(주)</t>
  </si>
  <si>
    <t>이종진,이정우</t>
  </si>
  <si>
    <t>051-201-0803</t>
  </si>
  <si>
    <t>부산광역시 사하구 하신중앙로 252 (하단동)</t>
  </si>
  <si>
    <t>삼화교통(주)</t>
  </si>
  <si>
    <t>051-415-2511</t>
  </si>
  <si>
    <t>부산광역시 영도구 와치로 108-9 (청학동)</t>
  </si>
  <si>
    <t>대영교통(주)</t>
  </si>
  <si>
    <t>황인수</t>
  </si>
  <si>
    <t>051-416-8862</t>
  </si>
  <si>
    <t>부산광역시 영도구 와치로 66 (청학동)</t>
  </si>
  <si>
    <t>영포택시(주)</t>
  </si>
  <si>
    <t>한임윤</t>
  </si>
  <si>
    <t>일반택시-운수</t>
  </si>
  <si>
    <t>051-412-3331</t>
  </si>
  <si>
    <t>부산광역시 영도구 와치로 108-8 (청학동)</t>
  </si>
  <si>
    <t>제일택시(주)</t>
  </si>
  <si>
    <t>임상순</t>
  </si>
  <si>
    <t>운보,택시</t>
  </si>
  <si>
    <t>051-412-2235</t>
  </si>
  <si>
    <t>https://rnr.surveybox.kr/?pid=S16269h8ufyh&amp;grpid=list&amp;resid=24698&amp;fwid=S16269h8ufyhz56yr</t>
  </si>
  <si>
    <t>(의)의료법인우리의료재단</t>
  </si>
  <si>
    <t>의료법인우리의료재단</t>
  </si>
  <si>
    <t>고성백</t>
  </si>
  <si>
    <t>031-999-1922</t>
  </si>
  <si>
    <t>경기 김포시 감암로 11 (걸포동)</t>
  </si>
  <si>
    <t>hr@gwhmail.com</t>
  </si>
  <si>
    <t>대도여객(주)</t>
  </si>
  <si>
    <t>033-748-0300</t>
  </si>
  <si>
    <t>강원도 원주시 오리현길 216 (행구동)</t>
  </si>
  <si>
    <t>대화교통(주)</t>
  </si>
  <si>
    <t>노헌영,류상우,정세연</t>
  </si>
  <si>
    <t>053-857-3111</t>
  </si>
  <si>
    <t>경북 경산시 자인면 공단로 109 (계림리)</t>
  </si>
  <si>
    <t>대구교통공사</t>
  </si>
  <si>
    <t>지하철공사</t>
  </si>
  <si>
    <t>053-643-2114</t>
  </si>
  <si>
    <t>대구광역시 달서구 월배로 250 (상인동)</t>
  </si>
  <si>
    <t>(주)우리교통</t>
  </si>
  <si>
    <t>053-632-3637</t>
  </si>
  <si>
    <t>대구광역시 서구 새방로27길 39 (상리동)</t>
  </si>
  <si>
    <t>대교교통(주)</t>
  </si>
  <si>
    <t>조삼래</t>
  </si>
  <si>
    <t>053-623-1507</t>
  </si>
  <si>
    <t>대구광역시 달서구 진천로3길 146 (진천동)</t>
  </si>
  <si>
    <t>세운버스(주)</t>
  </si>
  <si>
    <t>이원국</t>
  </si>
  <si>
    <t>053-586-5540</t>
  </si>
  <si>
    <t>대구 달서구 달서대로 117 (대천동)</t>
  </si>
  <si>
    <t>한영기업(합)</t>
  </si>
  <si>
    <t>053-621-9311</t>
  </si>
  <si>
    <t>대구광역시 달서구 월배로83길 40 202호 (송현동)</t>
  </si>
  <si>
    <t>부국물류(주)</t>
  </si>
  <si>
    <t>박충상</t>
  </si>
  <si>
    <t>금속 열처리, 도금 및 기타 처리업</t>
  </si>
  <si>
    <t>054-461-7721</t>
  </si>
  <si>
    <t>경상북도 구미시 3공단1로 302-7 3동 204호 (임수동,구미공구상가)</t>
  </si>
  <si>
    <t>구미택시(주)</t>
  </si>
  <si>
    <t>박세봉,김종희</t>
  </si>
  <si>
    <t>054-443-9292</t>
  </si>
  <si>
    <t>경상북도 구미시 고아읍 송평로 57 (송림리)</t>
  </si>
  <si>
    <t>삼양운수(주)</t>
  </si>
  <si>
    <t>정욱영</t>
  </si>
  <si>
    <t>054-638-0977</t>
  </si>
  <si>
    <t>경상북도 영주시 이산면 간운로 467 (운문리,농민주유소)</t>
  </si>
  <si>
    <t>(자)영주여객</t>
  </si>
  <si>
    <t>최현순</t>
  </si>
  <si>
    <t>시내외버스 운행</t>
  </si>
  <si>
    <t>054-633-0011</t>
  </si>
  <si>
    <t>경상북도 영주시 구성로 305 (휴천동)</t>
  </si>
  <si>
    <t>여수여객자동차(주)</t>
  </si>
  <si>
    <t>양정원</t>
  </si>
  <si>
    <t>061-653-3333</t>
  </si>
  <si>
    <t>전라남도 여수시 좌수영로 531 (둔덕동)</t>
  </si>
  <si>
    <t>영희통운</t>
  </si>
  <si>
    <t>이진식</t>
  </si>
  <si>
    <t>화물, 트레일러 운송 서비스</t>
  </si>
  <si>
    <t>053-582-0220</t>
  </si>
  <si>
    <t>광주광역시 남구 효천안길 70 2층 (임암동)</t>
  </si>
  <si>
    <t>대광운수(주)</t>
  </si>
  <si>
    <t>박계동</t>
  </si>
  <si>
    <t>054-272-1735</t>
  </si>
  <si>
    <t>경상북도 포항시 북구 용흥로 149 (용흥동)</t>
  </si>
  <si>
    <t>육일교통(주)</t>
  </si>
  <si>
    <t>054-282-6162</t>
  </si>
  <si>
    <t>경상북도 포항시 남구 연일로 55-1 (상도동)</t>
  </si>
  <si>
    <t>에스알비(주)</t>
  </si>
  <si>
    <t>추교춘</t>
  </si>
  <si>
    <t>택시 여객 자동차 운송사업</t>
  </si>
  <si>
    <t>054-745-6001</t>
  </si>
  <si>
    <t>경북 경주시 알천남로 306 (구황동)</t>
  </si>
  <si>
    <t>(주)영천교통</t>
  </si>
  <si>
    <t>최복이</t>
  </si>
  <si>
    <t>054-333-3552</t>
  </si>
  <si>
    <t>경상북도 영천시 최무선로 69 (오수동)</t>
  </si>
  <si>
    <t>경주택시(주)</t>
  </si>
  <si>
    <t>054-772-8031</t>
  </si>
  <si>
    <t>경상북도 경주시 유림로5번길 119 (황성동)</t>
  </si>
  <si>
    <t>신우택시(주)</t>
  </si>
  <si>
    <t>곽영호</t>
  </si>
  <si>
    <t>운수업-택시</t>
  </si>
  <si>
    <t>053-323-5762</t>
  </si>
  <si>
    <t>대구광역시 남구 대명복개로 56-2 (대명동)</t>
  </si>
  <si>
    <t>삼익택시(주)</t>
  </si>
  <si>
    <t>손제순</t>
  </si>
  <si>
    <t>053-382-3008</t>
  </si>
  <si>
    <t>대구광역시 북구 검단로 28 101동 304호 (복현동,건영아파트)</t>
  </si>
  <si>
    <t>세아운수(주)</t>
  </si>
  <si>
    <t>노근준</t>
  </si>
  <si>
    <t>054-975-3223</t>
  </si>
  <si>
    <t>경북 칠곡군 왜관읍 구상길 45</t>
  </si>
  <si>
    <t>권장섭,김기현</t>
  </si>
  <si>
    <t>053-3577-0016</t>
  </si>
  <si>
    <t>대구 동구 효목로 45 6층 601호 (효목동)</t>
  </si>
  <si>
    <t>도남자동차검사정비(주)</t>
  </si>
  <si>
    <t>오은욱</t>
  </si>
  <si>
    <t>053-526-1122</t>
  </si>
  <si>
    <t>대구광역시 북구 구리로 193 (국우동)</t>
  </si>
  <si>
    <t>창동기업(주)</t>
  </si>
  <si>
    <t>기창현</t>
  </si>
  <si>
    <t>053-567-4671</t>
  </si>
  <si>
    <t>대구 동구 효신로16길 122</t>
  </si>
  <si>
    <t>김상민</t>
  </si>
  <si>
    <t>053-555-9951</t>
  </si>
  <si>
    <t>대구 동구 방천로 58 (지저동)</t>
  </si>
  <si>
    <t>남도버스(주)</t>
  </si>
  <si>
    <t>이경채</t>
  </si>
  <si>
    <t>053-631-6575</t>
  </si>
  <si>
    <t>대구광역시 달서구 한실로 10 (대곡동)</t>
  </si>
  <si>
    <t>청구교통(주)</t>
  </si>
  <si>
    <t>053-581-1125</t>
  </si>
  <si>
    <t>대구 달서구 성서공단북로65길 5 (갈산동)</t>
  </si>
  <si>
    <t>(주)일지테크글로벌</t>
  </si>
  <si>
    <t>류상우,노헌영</t>
  </si>
  <si>
    <t>버스여객 운수업</t>
  </si>
  <si>
    <t>053-356-1385</t>
  </si>
  <si>
    <t>대구광역시 서구 서대구로 295 (비산동)</t>
  </si>
  <si>
    <t>(주)팔팔로지스</t>
  </si>
  <si>
    <t>조동현</t>
  </si>
  <si>
    <t>054-465-6666</t>
  </si>
  <si>
    <t>경상북도 구미시 임은길 39 2층 (임은동)</t>
  </si>
  <si>
    <t>(주)경동기업</t>
  </si>
  <si>
    <t>신기석</t>
  </si>
  <si>
    <t>053-762-3333</t>
  </si>
  <si>
    <t>대구광역시 수성구 청수로 92 (두산동)</t>
  </si>
  <si>
    <t>신진택시(주)</t>
  </si>
  <si>
    <t>김은옥</t>
  </si>
  <si>
    <t>053-982-2474</t>
  </si>
  <si>
    <t>대구광역시 동구 신평로 149 (신평동)</t>
  </si>
  <si>
    <t>상일운수(주)</t>
  </si>
  <si>
    <t>김미봉</t>
  </si>
  <si>
    <t>053-982-8111</t>
  </si>
  <si>
    <t>대구 동구 장등로 20 지하1층 (신천동)</t>
  </si>
  <si>
    <t>성안기업(주)</t>
  </si>
  <si>
    <t>이중복</t>
  </si>
  <si>
    <t>053-981-3816</t>
  </si>
  <si>
    <t>대구광역시 동구 동촌로45길 3 (방촌동)</t>
  </si>
  <si>
    <t>김천버스(주)</t>
  </si>
  <si>
    <t>054-432-7601</t>
  </si>
  <si>
    <t>경북 김천시 자산로 152-8 (성내동)</t>
  </si>
  <si>
    <t>(주)아성고속</t>
  </si>
  <si>
    <t>손재헌,이석호</t>
  </si>
  <si>
    <t>버스 운송사업 및 택시운송사업</t>
  </si>
  <si>
    <t>053-753-7003</t>
  </si>
  <si>
    <t>대구광역시 동구 장등로 24 (신천동,대구회관)</t>
  </si>
  <si>
    <t>한국택시구미협동조합</t>
  </si>
  <si>
    <t>이윤수</t>
  </si>
  <si>
    <t>여객 자동차 운수사업 및 관련 부대사업</t>
  </si>
  <si>
    <t>054-463-2111</t>
  </si>
  <si>
    <t>경북 구미시 금오대로 376 (오태동)</t>
  </si>
  <si>
    <t>(주)마니교통</t>
  </si>
  <si>
    <t>박수응,김영모</t>
  </si>
  <si>
    <t>노선 여객 운송업</t>
  </si>
  <si>
    <t>032-569-5818</t>
  </si>
  <si>
    <t>인천광역시 서구 원창로 20 (원창동)</t>
  </si>
  <si>
    <t>(유)우성교통</t>
  </si>
  <si>
    <t>김기태,김윤진</t>
  </si>
  <si>
    <t>063-241-3054</t>
  </si>
  <si>
    <t>전라북도 전주시 덕진구 장재안길 30-2 (우아동3가)</t>
  </si>
  <si>
    <t>(주)시민여객자동차</t>
  </si>
  <si>
    <t>063-212-9234</t>
  </si>
  <si>
    <t>전북 전주시 덕진구 고내천변로 32-9 (송천동2가)</t>
  </si>
  <si>
    <t>대진운수(유)</t>
  </si>
  <si>
    <t>임동춘</t>
  </si>
  <si>
    <t>노선여객자동차 운송사업(시내, 시외버스)</t>
  </si>
  <si>
    <t>062-953-8353</t>
  </si>
  <si>
    <t>광주 북구 하서로 768</t>
  </si>
  <si>
    <t>(주)전주고속</t>
  </si>
  <si>
    <t>문상록,황의종</t>
  </si>
  <si>
    <t>063-254-1131</t>
  </si>
  <si>
    <t>(유)대광운수사</t>
  </si>
  <si>
    <t>조규식</t>
  </si>
  <si>
    <t>063-211-9711</t>
  </si>
  <si>
    <t>전라북도 전주시 덕진구 신복1길 20 (팔복동1가)</t>
  </si>
  <si>
    <t>(유)대성교통</t>
  </si>
  <si>
    <t>나상우</t>
  </si>
  <si>
    <t>063-211-0879</t>
  </si>
  <si>
    <t>전북 전주시 덕진구 감수길 48 (팔복동4가)</t>
  </si>
  <si>
    <t>(유)한일교통</t>
  </si>
  <si>
    <t>063-214-7575</t>
  </si>
  <si>
    <t>전라북도 전주시 덕진구 감수길 30-49 (팔복동4가)</t>
  </si>
  <si>
    <t>(유)완산교통</t>
  </si>
  <si>
    <t>김익래</t>
  </si>
  <si>
    <t>063-211-3679</t>
  </si>
  <si>
    <t>전북 전주시 덕진구 용신길 26-3 (반월동)</t>
  </si>
  <si>
    <t>(유)수정택시</t>
  </si>
  <si>
    <t>채규정</t>
  </si>
  <si>
    <t>063-277-1114</t>
  </si>
  <si>
    <t>전라북도 전주시 덕진구 떡전4길 7 (금암동)</t>
  </si>
  <si>
    <t>전주교통(주)</t>
  </si>
  <si>
    <t>박광윤</t>
  </si>
  <si>
    <t>063-211-4013</t>
  </si>
  <si>
    <t>전라북도 전주시 덕진구 신복로 102-24 (팔복동1가)</t>
  </si>
  <si>
    <t>신진교통(주)</t>
  </si>
  <si>
    <t>김택수</t>
  </si>
  <si>
    <t>063-213-1874</t>
  </si>
  <si>
    <t>전라북도 전주시 덕진구 신복천변로 8 (팔복동1가)</t>
  </si>
  <si>
    <t>(주)오동운수</t>
  </si>
  <si>
    <t>송의근</t>
  </si>
  <si>
    <t>061-653-3001</t>
  </si>
  <si>
    <t>고려운수(주)</t>
  </si>
  <si>
    <t>정상호</t>
  </si>
  <si>
    <t>053-982-6217</t>
  </si>
  <si>
    <t>(주)광복운송</t>
  </si>
  <si>
    <t>정은용,맹순영</t>
  </si>
  <si>
    <t>041-575-7733</t>
  </si>
  <si>
    <t>충남 천안시 동남구 서부대로 575 (봉명동)</t>
  </si>
  <si>
    <t>(주)광양교통</t>
  </si>
  <si>
    <t>이순심</t>
  </si>
  <si>
    <t>버스여객 운송사어바</t>
  </si>
  <si>
    <t>061-762-7295</t>
  </si>
  <si>
    <t>전라남도 광양시 광양읍 인덕로 1195 (구산리)</t>
  </si>
  <si>
    <t>(유)시민교통</t>
  </si>
  <si>
    <t>천명호</t>
  </si>
  <si>
    <t>운보택시</t>
  </si>
  <si>
    <t>061-744-2223</t>
  </si>
  <si>
    <t>전라남도 순천시 풍덕2길 78 (풍덕동)</t>
  </si>
  <si>
    <t>(주)동신교통</t>
  </si>
  <si>
    <t>정두기</t>
  </si>
  <si>
    <t>시외버스 운수업</t>
  </si>
  <si>
    <t>061-743-6215</t>
  </si>
  <si>
    <t>전라남도 순천시 중앙로 491-6 (가곡동)</t>
  </si>
  <si>
    <t>(자)순천교통</t>
  </si>
  <si>
    <t>061-753-6269</t>
  </si>
  <si>
    <t>(주)고흥여객</t>
  </si>
  <si>
    <t>061-834-3077</t>
  </si>
  <si>
    <t>전남 고흥군 고흥읍 서문리 217-7</t>
  </si>
  <si>
    <t>(유)대승특수크레인</t>
  </si>
  <si>
    <t>이교찬</t>
  </si>
  <si>
    <t>화물운반업</t>
  </si>
  <si>
    <t>061-462-3382</t>
  </si>
  <si>
    <t>전남 영암군 삼호읍 대불로 410 (용당리)</t>
  </si>
  <si>
    <t>(유)영진기업</t>
  </si>
  <si>
    <t>정광국,정광래</t>
  </si>
  <si>
    <t>061-283-5581</t>
  </si>
  <si>
    <t>전라남도 목포시 석현로25번길 10 (석현동)</t>
  </si>
  <si>
    <t>신창운수(주)</t>
  </si>
  <si>
    <t>택시-운보</t>
  </si>
  <si>
    <t>061-285-7392</t>
  </si>
  <si>
    <t>전남 목포시 임성로 30</t>
  </si>
  <si>
    <t>(유)우진택시</t>
  </si>
  <si>
    <t>061-277-4753</t>
  </si>
  <si>
    <t>전라남도 목포시 대양로13번길 7 (연산동)</t>
  </si>
  <si>
    <t>(유)중앙교통</t>
  </si>
  <si>
    <t>홍성용</t>
  </si>
  <si>
    <t>061-278-1401</t>
  </si>
  <si>
    <t>전남 목포시 대양로13번길 2 (연산동)</t>
  </si>
  <si>
    <t>(유)남도상운</t>
  </si>
  <si>
    <t>061-283-0354</t>
  </si>
  <si>
    <t>전라남도 목포시 임성로 30 (석현동)</t>
  </si>
  <si>
    <t>광주광역시도시철도공사</t>
  </si>
  <si>
    <t>조익문</t>
  </si>
  <si>
    <t>도시철도운영</t>
  </si>
  <si>
    <t>062-604-8000</t>
  </si>
  <si>
    <t>광주광역시 서구 상무대로 760 (마륵동)</t>
  </si>
  <si>
    <t>043-231-5111</t>
  </si>
  <si>
    <t>충청북도 청주시 흥덕구 직지대로240번길 76 (비하동)</t>
  </si>
  <si>
    <t>(유)동화운수</t>
  </si>
  <si>
    <t>이인천</t>
  </si>
  <si>
    <t>062-234-0156</t>
  </si>
  <si>
    <t>광주광역시 동구 남문로 333 (월남동,시내버스여객자동차터미널)</t>
  </si>
  <si>
    <t>(주)광신고속</t>
  </si>
  <si>
    <t>류진선</t>
  </si>
  <si>
    <t>062-574-3104</t>
  </si>
  <si>
    <t>청신운수(주)</t>
  </si>
  <si>
    <t>윤태한</t>
  </si>
  <si>
    <t>시내버스 운행</t>
  </si>
  <si>
    <t>043-234-5122</t>
  </si>
  <si>
    <t>충청북도 청주시 서원구 남이면 서부로 710 (상발리)</t>
  </si>
  <si>
    <t>(유)라정시내버스</t>
  </si>
  <si>
    <t>062-944-2350</t>
  </si>
  <si>
    <t>광주광역시 광산구 평동산단외로 185 (지죽동)</t>
  </si>
  <si>
    <t>(유)영광교통</t>
  </si>
  <si>
    <t>최주태</t>
  </si>
  <si>
    <t>061-352-1303</t>
  </si>
  <si>
    <t>전남 영광군 영광읍 와룡로 19</t>
  </si>
  <si>
    <t>한성교통(자)</t>
  </si>
  <si>
    <t>이상식</t>
  </si>
  <si>
    <t>062-365-3412</t>
  </si>
  <si>
    <t>광주 북구 우치로331번길 9 (오치동)</t>
  </si>
  <si>
    <t>(유)영진고속</t>
  </si>
  <si>
    <t>이상천</t>
  </si>
  <si>
    <t>일반택시, 고급택시-운수업</t>
  </si>
  <si>
    <t>062-682-4700</t>
  </si>
  <si>
    <t>광주광역시 광산구 목련로 354 (신가동)</t>
  </si>
  <si>
    <t>제일택시(자)</t>
  </si>
  <si>
    <t>택시-운수업</t>
  </si>
  <si>
    <t>062-524-3393</t>
  </si>
  <si>
    <t>아세아택시(합)</t>
  </si>
  <si>
    <t>이상윤,이석재</t>
  </si>
  <si>
    <t>운보-택시</t>
  </si>
  <si>
    <t>062-511-3838</t>
  </si>
  <si>
    <t>광주 북구 무등로137번길 22-5</t>
  </si>
  <si>
    <t>신흥택시(주)</t>
  </si>
  <si>
    <t>유찬영,유영규</t>
  </si>
  <si>
    <t>택시여객자동차운송사업</t>
  </si>
  <si>
    <t>062-5716-2813</t>
  </si>
  <si>
    <t>광주 북구 우치로 835 (용전동)</t>
  </si>
  <si>
    <t>삼원운수(유)</t>
  </si>
  <si>
    <t>박대현</t>
  </si>
  <si>
    <t>062-972-9336</t>
  </si>
  <si>
    <t>광주광역시 북구 불태3로 3 (월출동)</t>
  </si>
  <si>
    <t>(유)나라고속</t>
  </si>
  <si>
    <t>지상룡</t>
  </si>
  <si>
    <t>전세버스 운송업</t>
  </si>
  <si>
    <t>062-526-7700</t>
  </si>
  <si>
    <t>광주광역시 남구 송암로24번가길 10 (송하동)</t>
  </si>
  <si>
    <t>https://rnr.surveybox.kr/?pid=S16269h8ufyh&amp;grpid=list&amp;resid=24652&amp;fwid=S16269h8ufyhz56yr</t>
  </si>
  <si>
    <t>(의)의료법인오성의료재단동군산병원</t>
  </si>
  <si>
    <t>의료법인오성의료재단동군산병원</t>
  </si>
  <si>
    <t>063-440-0556</t>
  </si>
  <si>
    <t>전북 군산시 조촌로 149 (조촌동)</t>
  </si>
  <si>
    <t>(유)대원시내버스</t>
  </si>
  <si>
    <t>조병희</t>
  </si>
  <si>
    <t>062-372-9403</t>
  </si>
  <si>
    <t>광주광역시 서구 눌재로 470 (세하동)</t>
  </si>
  <si>
    <t>(주)화순교통</t>
  </si>
  <si>
    <t>운수,보관</t>
  </si>
  <si>
    <t>062-373-5776</t>
  </si>
  <si>
    <t>전남 화순군 화순읍 자치샘로 26-1 (교리)</t>
  </si>
  <si>
    <t>임순여객자동차(주)</t>
  </si>
  <si>
    <t>서인순</t>
  </si>
  <si>
    <t>버스 택시 운수업</t>
  </si>
  <si>
    <t>063-643-3100</t>
  </si>
  <si>
    <t>전라북도 임실군 임실읍 호국로 1886 (갈마리)</t>
  </si>
  <si>
    <t>(주)광일여객</t>
  </si>
  <si>
    <t>063-837-1015</t>
  </si>
  <si>
    <t>전라북도 익산시 무왕로2길 214 (송학동)</t>
  </si>
  <si>
    <t>신흥여객(주)</t>
  </si>
  <si>
    <t>김용원</t>
  </si>
  <si>
    <t>버스 운행업</t>
  </si>
  <si>
    <t>063-837-5247</t>
  </si>
  <si>
    <t>전라북도 익산시 목천로 110 (목천동)</t>
  </si>
  <si>
    <t>(주)익산여객</t>
  </si>
  <si>
    <t>강상선</t>
  </si>
  <si>
    <t>063-837-1089</t>
  </si>
  <si>
    <t>전라북도 익산시 무왕로2길 140 (목천동)</t>
  </si>
  <si>
    <t>태광308(주)</t>
  </si>
  <si>
    <t>이연재</t>
  </si>
  <si>
    <t>02-3491-6708</t>
  </si>
  <si>
    <t>서울특별시 종로구 대학로 13 10층 (효제동)</t>
  </si>
  <si>
    <t>(주)대한고속</t>
  </si>
  <si>
    <t>운송보관업(여객운송)</t>
  </si>
  <si>
    <t>063-227-7003</t>
  </si>
  <si>
    <t>전라북도 전주시 완산구 쑥고개로 267 (효자동2가)</t>
  </si>
  <si>
    <t>군산여객자동차(주)</t>
  </si>
  <si>
    <t>신춘봉</t>
  </si>
  <si>
    <t>운송보험업</t>
  </si>
  <si>
    <t>063-464-4921</t>
  </si>
  <si>
    <t>전라북도 군산시 옥구읍 옥구로 81 (선제리)</t>
  </si>
  <si>
    <t>동일운수(주)</t>
  </si>
  <si>
    <t>박호영</t>
  </si>
  <si>
    <t>(시내버스)운송·보관업</t>
  </si>
  <si>
    <t>043-2922-1456</t>
  </si>
  <si>
    <t>충청북도 청주시 서원구 궁뜰로 22 (미평동)</t>
  </si>
  <si>
    <t>(주)삼익교통</t>
  </si>
  <si>
    <t>반영선</t>
  </si>
  <si>
    <t>보통여객자동차 운송사업 및 동종 서비스업</t>
  </si>
  <si>
    <t>043-241-3111</t>
  </si>
  <si>
    <t>충청북도 청주시 청원구 사천로 195 (사천동)</t>
  </si>
  <si>
    <t>(주)문화</t>
  </si>
  <si>
    <t>043-234-1050</t>
  </si>
  <si>
    <t>충청북도 청주시 흥덕구 서부로 1093-12 (강서동)</t>
  </si>
  <si>
    <t>새청주택시(주)</t>
  </si>
  <si>
    <t>조각연,조성용</t>
  </si>
  <si>
    <t>043-234-3031</t>
  </si>
  <si>
    <t>충청북도 청주시 흥덕구 지동로 76 (지동동)</t>
  </si>
  <si>
    <t>화성택시(주)</t>
  </si>
  <si>
    <t>안병철,이광여</t>
  </si>
  <si>
    <t>043-231-9953</t>
  </si>
  <si>
    <t>충청북도 청주시 흥덕구 서부로1168번길 34 (석곡동)</t>
  </si>
  <si>
    <t>삼성교통(주)</t>
  </si>
  <si>
    <t>055-752-1611</t>
  </si>
  <si>
    <t>경상남도 진주시 내동면 내동로 208 (신율리)</t>
  </si>
  <si>
    <t>협진교통(주)</t>
  </si>
  <si>
    <t>박종모,이승재</t>
  </si>
  <si>
    <t>자동차운수사업</t>
  </si>
  <si>
    <t>031-401-0292</t>
  </si>
  <si>
    <t>경기도 안산시 단원구 선이로4길 17 (선부동)</t>
  </si>
  <si>
    <t>(주)삼성교통</t>
  </si>
  <si>
    <t>043-262-4757</t>
  </si>
  <si>
    <t>충청북도 청주시 흥덕구 가로수로1095(비하동)</t>
  </si>
  <si>
    <t>(주)드림채권대부</t>
  </si>
  <si>
    <t>박재익</t>
  </si>
  <si>
    <t>042-541-2430</t>
  </si>
  <si>
    <t>대전 유성구 온천로 59 2010호 (봉명동,동아벤처타워)</t>
  </si>
  <si>
    <t>금남교통운수(주)</t>
  </si>
  <si>
    <t>042-582-3527</t>
  </si>
  <si>
    <t>대전 대덕구 대전로1032번길 40 (오정동)</t>
  </si>
  <si>
    <t>대천여객자동차(주)</t>
  </si>
  <si>
    <t>이병덕</t>
  </si>
  <si>
    <t>041-931-3400</t>
  </si>
  <si>
    <t>충남 보령시 보령남로 118 (명천동)</t>
  </si>
  <si>
    <t>아산여객(주)</t>
  </si>
  <si>
    <t>이경수,이상현</t>
  </si>
  <si>
    <t>여객자동차터미널운영업</t>
  </si>
  <si>
    <t>041-543-3263</t>
  </si>
  <si>
    <t>충청남도 아산시 무궁화로 52-26 (초사동)</t>
  </si>
  <si>
    <t>신진운수(자)</t>
  </si>
  <si>
    <t>안상창</t>
  </si>
  <si>
    <t>041-552-8866</t>
  </si>
  <si>
    <t>충청남도 천안시 동남구 고래울길 10-3 (구성동)</t>
  </si>
  <si>
    <t>우성택시(주)</t>
  </si>
  <si>
    <t>이기동,이범열</t>
  </si>
  <si>
    <t>041-551-1930</t>
  </si>
  <si>
    <t>충남 천안시 서북구 두정공단1길 15 (두정동)</t>
  </si>
  <si>
    <t>독립운송(주)</t>
  </si>
  <si>
    <t>이하복,이창원</t>
  </si>
  <si>
    <t>041-555-0292</t>
  </si>
  <si>
    <t>충청남도 천안시 서북구 성거읍 무너미길 8 (요방리)</t>
  </si>
  <si>
    <t>성일택시(자)</t>
  </si>
  <si>
    <t>허정호</t>
  </si>
  <si>
    <t>041-568-8282</t>
  </si>
  <si>
    <t>충청남도 천안시 서북구 과수원길 4 (부대동)</t>
  </si>
  <si>
    <t>김종효</t>
  </si>
  <si>
    <t>체력단련시설</t>
  </si>
  <si>
    <t>051-3161-7315</t>
  </si>
  <si>
    <t>부산광역시 사상구 가야대로214번길 31 (학장동)</t>
  </si>
  <si>
    <t>금마운수(주)</t>
  </si>
  <si>
    <t>김광수,김광석</t>
  </si>
  <si>
    <t>041-573-0917</t>
  </si>
  <si>
    <t>충청남도 천안시 동남구 고래울길 43 (구성동)</t>
  </si>
  <si>
    <t>대화운수(자)</t>
  </si>
  <si>
    <t>김순영,김계분</t>
  </si>
  <si>
    <t>041-551-4543</t>
  </si>
  <si>
    <t>충청남도 천안시 동남구 유량로 30-2 (구성동)</t>
  </si>
  <si>
    <t>(자)천안택시운송사</t>
  </si>
  <si>
    <t>강신원,양희주</t>
  </si>
  <si>
    <t>여객 운송업</t>
  </si>
  <si>
    <t>041-561-9300</t>
  </si>
  <si>
    <t>충청남도 천안시 동남구 정골2길 53 (구성동)</t>
  </si>
  <si>
    <t>상호운수(자)</t>
  </si>
  <si>
    <t>장훈</t>
  </si>
  <si>
    <t>041-574-4508</t>
  </si>
  <si>
    <t>충청남도 천안시 동남구 풍세로 740 (구룡동)</t>
  </si>
  <si>
    <t>당진여객운수(주)</t>
  </si>
  <si>
    <t>윤수일</t>
  </si>
  <si>
    <t>기타 도시 정기 육상 여객 운송업</t>
  </si>
  <si>
    <t>041-355-3434</t>
  </si>
  <si>
    <t>충청남도 당진시 밤절로 149 (수청동)</t>
  </si>
  <si>
    <t>태안여객(주)</t>
  </si>
  <si>
    <t>박충진</t>
  </si>
  <si>
    <t>041-675-6674</t>
  </si>
  <si>
    <t>충청남도 태안군 태안읍 동백로 304 (남문리)</t>
  </si>
  <si>
    <t>홍주여객자동차(주)</t>
  </si>
  <si>
    <t>이실</t>
  </si>
  <si>
    <t>버스(시내)여객 자동차 운송 사업</t>
  </si>
  <si>
    <t>041-641-6109</t>
  </si>
  <si>
    <t>충청남도 홍성군 광천읍 충서로 487 (벽계리)</t>
  </si>
  <si>
    <t>홍성운수(주)</t>
  </si>
  <si>
    <t>운수-전체업종</t>
  </si>
  <si>
    <t>041-633-2424</t>
  </si>
  <si>
    <t>충남 홍성군 금마면 충서로 1913</t>
  </si>
  <si>
    <t>덕성여객자동차(주)</t>
  </si>
  <si>
    <t>041-733-1553</t>
  </si>
  <si>
    <t>충청남도 논산시 해월로249번길 10 (화지동)</t>
  </si>
  <si>
    <t>동건운수(주)</t>
  </si>
  <si>
    <t>백창욱</t>
  </si>
  <si>
    <t>버스여객자동차 운수사업</t>
  </si>
  <si>
    <t>042-936-3613</t>
  </si>
  <si>
    <t>대전광역시 대덕구 산업단지로87번길 56 (신일동)</t>
  </si>
  <si>
    <t>국민버스(주)</t>
  </si>
  <si>
    <t>조은애</t>
  </si>
  <si>
    <t>운수업(시내버스 여객운송업)</t>
  </si>
  <si>
    <t>042-622-7340</t>
  </si>
  <si>
    <t>대전 대덕구 신탄진로756번안길 68-1 (신탄진동)</t>
  </si>
  <si>
    <t>한일버스(주)</t>
  </si>
  <si>
    <t>042-936-7711</t>
  </si>
  <si>
    <t>대전 대덕구 신탄진로315번길 72 (신대동)</t>
  </si>
  <si>
    <t>신영택시(자)</t>
  </si>
  <si>
    <t>정근채</t>
  </si>
  <si>
    <t>택시 운수업</t>
  </si>
  <si>
    <t>042-584-4562</t>
  </si>
  <si>
    <t>대전 중구 유천로34번길 11 (유천동)</t>
  </si>
  <si>
    <t>(자)광신운수</t>
  </si>
  <si>
    <t>042-583-8200</t>
  </si>
  <si>
    <t>대전 중구 문화로 11 (산성동)</t>
  </si>
  <si>
    <t>제천교통</t>
  </si>
  <si>
    <t>김갑중</t>
  </si>
  <si>
    <t>043-643-8601</t>
  </si>
  <si>
    <t>충북 제천시 내토로 889 (장락동)</t>
  </si>
  <si>
    <t>제천운수(주)</t>
  </si>
  <si>
    <t>민장기</t>
  </si>
  <si>
    <t>043-644-2958</t>
  </si>
  <si>
    <t>충청북도 제천시 내토로 793 (장락동)</t>
  </si>
  <si>
    <t>음성교통</t>
  </si>
  <si>
    <t>043-533-1502</t>
  </si>
  <si>
    <t>충청북도 음성군 맹동면 원중로 1363 (두성리)</t>
  </si>
  <si>
    <t>호반택시(주)</t>
  </si>
  <si>
    <t>홍성욱</t>
  </si>
  <si>
    <t>043-851-9497</t>
  </si>
  <si>
    <t>충북 충주시 하풍1길 14 (풍동)</t>
  </si>
  <si>
    <t>(주)충주교통</t>
  </si>
  <si>
    <t>김천일</t>
  </si>
  <si>
    <t>043-845-5176</t>
  </si>
  <si>
    <t>충청북도 충주시 애향로 81 (봉방동)</t>
  </si>
  <si>
    <t>(주)삼화버스공사</t>
  </si>
  <si>
    <t>임춘</t>
  </si>
  <si>
    <t>043-842-5708</t>
  </si>
  <si>
    <t>충주택시(주)</t>
  </si>
  <si>
    <t>여상철,김병국</t>
  </si>
  <si>
    <t>043-853-0945</t>
  </si>
  <si>
    <t>충북 충주시 충주호수로 149 (목행동)</t>
  </si>
  <si>
    <t>친선고속(주)</t>
  </si>
  <si>
    <t>이종선</t>
  </si>
  <si>
    <t>043-844-2603</t>
  </si>
  <si>
    <t>충청북도 충주시 대림9길 11 (문화동)</t>
  </si>
  <si>
    <t>(주)동원택시</t>
  </si>
  <si>
    <t>일반택시운송사업</t>
  </si>
  <si>
    <t>043-291-6459</t>
  </si>
  <si>
    <t>충청북도 청주시 청원구 팔결로 109 (오동동)</t>
  </si>
  <si>
    <t>(자)신승교통</t>
  </si>
  <si>
    <t>서중연</t>
  </si>
  <si>
    <t>운수업(택시)</t>
  </si>
  <si>
    <t>043-211-6667</t>
  </si>
  <si>
    <t>충북 청주시 청원구 새터로176번길 105 (사천동)</t>
  </si>
  <si>
    <t>운수, 택시</t>
  </si>
  <si>
    <t>043-212-8500</t>
  </si>
  <si>
    <t>충청북도 청주시 청원구 새터로176번길 99 (사천동)</t>
  </si>
  <si>
    <t>서원택시(주)</t>
  </si>
  <si>
    <t>오은경</t>
  </si>
  <si>
    <t>02-577-5231</t>
  </si>
  <si>
    <t>서울특별시 서초구 청계산로9길 70 201호 (내곡동,내곡에스에이치플라자)</t>
  </si>
  <si>
    <t>화성고속(주)</t>
  </si>
  <si>
    <t>시내,외버스 우수업, 정류장서비스, 부동산임대업</t>
  </si>
  <si>
    <t>원주택시(자)</t>
  </si>
  <si>
    <t>강신홍</t>
  </si>
  <si>
    <t>033-762-2646</t>
  </si>
  <si>
    <t>강원도 원주시 치악로 1604 (단구동)</t>
  </si>
  <si>
    <t>대림운수(자)</t>
  </si>
  <si>
    <t>임병화,임남규</t>
  </si>
  <si>
    <t>택시화물운송.임대-운수,부동산</t>
  </si>
  <si>
    <t>033-742-2805</t>
  </si>
  <si>
    <t>강원도 원주시 우산동 90번지</t>
  </si>
  <si>
    <t>(주)대동운송</t>
  </si>
  <si>
    <t>심순옥</t>
  </si>
  <si>
    <t>033-572-4747</t>
  </si>
  <si>
    <t>강원 삼척시 성내동 17</t>
  </si>
  <si>
    <t>강원흥업(주)</t>
  </si>
  <si>
    <t>시외버스, 도선사업</t>
  </si>
  <si>
    <t>033-643-1608</t>
  </si>
  <si>
    <t>(주)선아문</t>
  </si>
  <si>
    <t>나길환</t>
  </si>
  <si>
    <t>버스 운수업</t>
  </si>
  <si>
    <t>02-2215-2278</t>
  </si>
  <si>
    <t>서울 종로구 새문안로5길 5, 502호 (당주동,삼록빌딩)</t>
  </si>
  <si>
    <t>(주)진화</t>
  </si>
  <si>
    <t>최바다</t>
  </si>
  <si>
    <t>02-408-7301</t>
  </si>
  <si>
    <t>서울특별시 강남구 광평로39길 84 (수서동)</t>
  </si>
  <si>
    <t>한석교통(주)</t>
  </si>
  <si>
    <t>최운,장득주</t>
  </si>
  <si>
    <t>관광운수</t>
  </si>
  <si>
    <t>02-484-9166</t>
  </si>
  <si>
    <t>서울 송파구 충민로6길 71 (장지동)</t>
  </si>
  <si>
    <t>조흥택시(주)</t>
  </si>
  <si>
    <t>함영자,함수연</t>
  </si>
  <si>
    <t>02-464-5061</t>
  </si>
  <si>
    <t>서울특별시 성동구 광나루로6길 15 (성수동2가,서울조흥택시)</t>
  </si>
  <si>
    <t>송현준</t>
  </si>
  <si>
    <t>02-2244-7054</t>
  </si>
  <si>
    <t>서울특별시 성동구 용답중앙3길 9 (용답동,이화연립)</t>
  </si>
  <si>
    <t>재마산업(주)</t>
  </si>
  <si>
    <t>02-467-7142</t>
  </si>
  <si>
    <t>서울특별시 성동구 연무장5길 7 (성수동2가)</t>
  </si>
  <si>
    <t>유림운수(주)</t>
  </si>
  <si>
    <t>최영우,최영운</t>
  </si>
  <si>
    <t>02-421-3123</t>
  </si>
  <si>
    <t>서울특별시 송파구 삼전로2길 7 (삼전동)</t>
  </si>
  <si>
    <t>이와임(주)</t>
  </si>
  <si>
    <t>부동산매매업</t>
  </si>
  <si>
    <t>02-977-1106</t>
  </si>
  <si>
    <t>서울특별시 중랑구 동일로 858, 4층 (묵동,선전빌딩)</t>
  </si>
  <si>
    <t>창일택시(주)</t>
  </si>
  <si>
    <t>02-902-4477</t>
  </si>
  <si>
    <t>서울 도봉구 도봉로 438 (창동)</t>
  </si>
  <si>
    <t>한성상운(주)</t>
  </si>
  <si>
    <t>02-994-3333</t>
  </si>
  <si>
    <t>서울특별시 도봉구 노해로63길 54 (창동)</t>
  </si>
  <si>
    <t>용정운수(주)</t>
  </si>
  <si>
    <t>박기하,박광윤</t>
  </si>
  <si>
    <t>02-938-8434</t>
  </si>
  <si>
    <t>서울특별시 노원구 중계로6나길 9 (중계동)</t>
  </si>
  <si>
    <t>(주)세영운수</t>
  </si>
  <si>
    <t>장훈태</t>
  </si>
  <si>
    <t>02-904-4918</t>
  </si>
  <si>
    <t>서울특별시 도봉구 마들로 579-15 (창동)</t>
  </si>
  <si>
    <t>정의운수(주)</t>
  </si>
  <si>
    <t>이완준,이지원</t>
  </si>
  <si>
    <t>02-959-0268</t>
  </si>
  <si>
    <t>서울특별시 노원구 월계로 272 (월계동)</t>
  </si>
  <si>
    <t>한국택시(주)</t>
  </si>
  <si>
    <t>경덕호</t>
  </si>
  <si>
    <t>02-3491-6745</t>
  </si>
  <si>
    <t>서울특별시 도봉구 방학로 58-6 (방학동)</t>
  </si>
  <si>
    <t>경성자동차교통(주)</t>
  </si>
  <si>
    <t>안경훈</t>
  </si>
  <si>
    <t>화물 여객자동차 운송사업</t>
  </si>
  <si>
    <t>02-972-7462</t>
  </si>
  <si>
    <t>서울 노원구 동일로 1047 (공릉동)</t>
  </si>
  <si>
    <t>정오교통(주)</t>
  </si>
  <si>
    <t>02-439-2121</t>
  </si>
  <si>
    <t>서울특별시 중랑구 망우로 259 (상봉동)</t>
  </si>
  <si>
    <t>한양상운(주)</t>
  </si>
  <si>
    <t>정상기,정현진</t>
  </si>
  <si>
    <t>02-494-4284</t>
  </si>
  <si>
    <t>서울 중랑구 동일로120길 127 (상봉동)</t>
  </si>
  <si>
    <t>성주교통(주)</t>
  </si>
  <si>
    <t>02-434-8652</t>
  </si>
  <si>
    <t>서울 중랑구 용마산로117길 29 (망우동)</t>
  </si>
  <si>
    <t>정운교통(주)</t>
  </si>
  <si>
    <t>김택원,이승철</t>
  </si>
  <si>
    <t>02-434-7120</t>
  </si>
  <si>
    <t>서울특별시 중랑구 봉화산로30길 94 (상봉동)</t>
  </si>
  <si>
    <t>(주)새한택시</t>
  </si>
  <si>
    <t>정호빈,정호영</t>
  </si>
  <si>
    <t>02-436-1128</t>
  </si>
  <si>
    <t>서울 중랑구 용마산로 571 (신내동)</t>
  </si>
  <si>
    <t>문화교통(주)</t>
  </si>
  <si>
    <t>윤성한</t>
  </si>
  <si>
    <t>02-434-9366</t>
  </si>
  <si>
    <t>서울특별시 중랑구 신내로4길 10 (신내동)</t>
  </si>
  <si>
    <t>덕수콜택시(주)</t>
  </si>
  <si>
    <t>이석팔,이현순</t>
  </si>
  <si>
    <t>02-435-6191</t>
  </si>
  <si>
    <t>서울특별시 중랑구 겸재로27길 57 (면목동)</t>
  </si>
  <si>
    <t>부광통상(주)</t>
  </si>
  <si>
    <t>오숙근</t>
  </si>
  <si>
    <t>비노선여객운송업</t>
  </si>
  <si>
    <t>02-493-1002</t>
  </si>
  <si>
    <t>서울특별시 중랑구 동일로120길 127 (상봉동)</t>
  </si>
  <si>
    <t>남양상운(주)</t>
  </si>
  <si>
    <t>이호연,양정석</t>
  </si>
  <si>
    <t>02-437-1638</t>
  </si>
  <si>
    <t>서울특별시 강동구 동남로 563 2층 (둔촌동)</t>
  </si>
  <si>
    <t>서한상운(주)</t>
  </si>
  <si>
    <t>이선모</t>
  </si>
  <si>
    <t>02-496-9171</t>
  </si>
  <si>
    <t>서울 강북구 덕릉로24길 6 3층 (수유동,규봉빌딩)</t>
  </si>
  <si>
    <t>경서운수(주)</t>
  </si>
  <si>
    <t>02-434-5494</t>
  </si>
  <si>
    <t>서울 중랑구 겸재로 261 (망우동)</t>
  </si>
  <si>
    <t>(주)한국교통</t>
  </si>
  <si>
    <t>이경도</t>
  </si>
  <si>
    <t>02-438-2845</t>
  </si>
  <si>
    <t>서울특별시 중랑구 신내로14길 70 (신내동)</t>
  </si>
  <si>
    <t>서울공항리무진(주)</t>
  </si>
  <si>
    <t>흥덕기업(주)</t>
  </si>
  <si>
    <t>황의남,조인기</t>
  </si>
  <si>
    <t>택시 여객 자동차 운송</t>
  </si>
  <si>
    <t>02-401-7681</t>
  </si>
  <si>
    <t>서울특별시 송파구 충민로6길 61-16 (장지동)</t>
  </si>
  <si>
    <t>대영운수(주)</t>
  </si>
  <si>
    <t>이문자,조창진</t>
  </si>
  <si>
    <t>택시운송-물류운송</t>
  </si>
  <si>
    <t>02-400-4665</t>
  </si>
  <si>
    <t>서울특별시 송파구 충민로6길 61-22 (장지동)</t>
  </si>
  <si>
    <t>동성상운(주)</t>
  </si>
  <si>
    <t>장윤재</t>
  </si>
  <si>
    <t>02-978-5355</t>
  </si>
  <si>
    <t>서울 노원구 동일로178길 15 (공릉동)</t>
  </si>
  <si>
    <t>동부상운(주)</t>
  </si>
  <si>
    <t>02-406-3005</t>
  </si>
  <si>
    <t>서울특별시 송파구 성내천로 316 (마천동)</t>
  </si>
  <si>
    <t>양지상운(주)</t>
  </si>
  <si>
    <t>임명옥</t>
  </si>
  <si>
    <t>02-407-8050</t>
  </si>
  <si>
    <t>서울특별시 송파구 충민로6길 61-30 (장지동)</t>
  </si>
  <si>
    <t>제이엠써틴(주)</t>
  </si>
  <si>
    <t>02-472-2940</t>
  </si>
  <si>
    <t>서울특별시 강동구 진황도로 172 (둔촌동)</t>
  </si>
  <si>
    <t>승일교통(주)</t>
  </si>
  <si>
    <t>전동옥,전승훈</t>
  </si>
  <si>
    <t>법인택시</t>
  </si>
  <si>
    <t>02-422-9516</t>
  </si>
  <si>
    <t>서울특별시 송파구 충민로6길 61-6 (장지동)</t>
  </si>
  <si>
    <t>덕왕기업(주)</t>
  </si>
  <si>
    <t>고석진,고정완</t>
  </si>
  <si>
    <t>02-403-6462</t>
  </si>
  <si>
    <t>서울특별시 송파구 성내천로34길 12 (마천동)</t>
  </si>
  <si>
    <t>새이버라인(주)</t>
  </si>
  <si>
    <t>임근호,최정철</t>
  </si>
  <si>
    <t>일반화물자동차 운송업</t>
  </si>
  <si>
    <t>02-587-0580</t>
  </si>
  <si>
    <t>서울특별시 강남구 테헤란로 439 9층 (삼성동,연당빌딩)</t>
  </si>
  <si>
    <t>(주)우진시모어</t>
  </si>
  <si>
    <t>최승현</t>
  </si>
  <si>
    <t>국제공동연구 및 교육사업</t>
  </si>
  <si>
    <t>02-597-8822</t>
  </si>
  <si>
    <t>인천광역시 연수구 해돋이로 107 F동 2004호 (송도동,송도더샵퍼스트월드)</t>
  </si>
  <si>
    <t>신화여객운수(주)</t>
  </si>
  <si>
    <t>구순덕</t>
  </si>
  <si>
    <t>02-3474-3696</t>
  </si>
  <si>
    <t>서울 서초구 성촌1길 25 (우면동)</t>
  </si>
  <si>
    <t>삼경운수(주)</t>
  </si>
  <si>
    <t>김형온</t>
  </si>
  <si>
    <t>02-2038-7666</t>
  </si>
  <si>
    <t>서울특별시 강동구 성내로6길 20 304호 (성내동,청일베르네)</t>
  </si>
  <si>
    <t>최영수,최양환</t>
  </si>
  <si>
    <t>택시회사-운수업</t>
  </si>
  <si>
    <t>02-482-2341</t>
  </si>
  <si>
    <t>서울 송파구 한가람로 379 (풍납동)</t>
  </si>
  <si>
    <t>시티택시(주)</t>
  </si>
  <si>
    <t>안병조</t>
  </si>
  <si>
    <t>여객(버스,택시) 자동차 운송사업</t>
  </si>
  <si>
    <t>02-3473-9700</t>
  </si>
  <si>
    <t>서울특별시 서초구 양재대로 250 (염곡동)</t>
  </si>
  <si>
    <t>하이택시(주)</t>
  </si>
  <si>
    <t>서울특별시 강남구 헌릉로 730 204호 (세곡동,산성주유소)</t>
  </si>
  <si>
    <t>https://rnr.surveybox.kr/?pid=S16269h8ufyh&amp;grpid=list&amp;resid=24654&amp;fwid=S16269h8ufyhz56yr</t>
  </si>
  <si>
    <t>(의)의료법인영경의료재단</t>
  </si>
  <si>
    <t>의료법인영경의료재단</t>
  </si>
  <si>
    <t>최정웅</t>
  </si>
  <si>
    <t>063-220-7225</t>
  </si>
  <si>
    <t>전북 전주시 완산구 한두평4길 16 (중화산동2가)</t>
  </si>
  <si>
    <t>jh7225bill36524.com</t>
  </si>
  <si>
    <t>미동운수(주)</t>
  </si>
  <si>
    <t>02-3665-2657</t>
  </si>
  <si>
    <t>서울특별시 강서구 양천로66길 31 (등촌동)</t>
  </si>
  <si>
    <t>(주)동서울택시</t>
  </si>
  <si>
    <t>윤태승</t>
  </si>
  <si>
    <t>02-438-2910</t>
  </si>
  <si>
    <t>서울특별시 관악구 신림로 172 (신림동)</t>
  </si>
  <si>
    <t>유창상운(주)</t>
  </si>
  <si>
    <t>김동완</t>
  </si>
  <si>
    <t>02-481-5507</t>
  </si>
  <si>
    <t>서울특별시 강동구 아리수로94길 72-34 (강일동)</t>
  </si>
  <si>
    <t>정상기,정현호</t>
  </si>
  <si>
    <t>02-4082-9057</t>
  </si>
  <si>
    <t>서울특별시 중랑구 중랑천로 76 (상봉동)</t>
  </si>
  <si>
    <t>조일운수(주)</t>
  </si>
  <si>
    <t>유달학,유성권,유달학  유성권</t>
  </si>
  <si>
    <t>일반택시-운수업</t>
  </si>
  <si>
    <t>02-442-3556</t>
  </si>
  <si>
    <t>서울특별시 강동구 구천면로59길 5 (암사동)</t>
  </si>
  <si>
    <t>승일운수(주)</t>
  </si>
  <si>
    <t>전승훈,전동옥</t>
  </si>
  <si>
    <t>02-401-3788</t>
  </si>
  <si>
    <t>서울 송파구 충민로6길 61-6 (장지동)</t>
  </si>
  <si>
    <t>서울택시(주)</t>
  </si>
  <si>
    <t>이성동,조소희</t>
  </si>
  <si>
    <t>02-3667-3400</t>
  </si>
  <si>
    <t>서울특별시 양천구 가로공원로 69 (신월동)</t>
  </si>
  <si>
    <t>대명운수(주)</t>
  </si>
  <si>
    <t>경기도 성남시 중원구 순환로124번길 13 (상대원동)</t>
  </si>
  <si>
    <t>(주)번영교통</t>
  </si>
  <si>
    <t>02-442-6600</t>
  </si>
  <si>
    <t>서울특별시 강동구 아리수로94길 72-38 (강일동)</t>
  </si>
  <si>
    <t>제이엠일레븐(주)</t>
  </si>
  <si>
    <t>02-955-0811</t>
  </si>
  <si>
    <t>서울특별시 도봉구 도봉로152길 15 (도봉동)</t>
  </si>
  <si>
    <t>금강상운(주)</t>
  </si>
  <si>
    <t>택시여객 자동차 운수업</t>
  </si>
  <si>
    <t>02-955-0812</t>
  </si>
  <si>
    <t>상록운수(주)</t>
  </si>
  <si>
    <t>김창석,김치영</t>
  </si>
  <si>
    <t>02-306-8407</t>
  </si>
  <si>
    <t>서울 서대문구 명지대2안길 56 (홍은동)</t>
  </si>
  <si>
    <t>경일운수(주)</t>
  </si>
  <si>
    <t>노창섭,노승재</t>
  </si>
  <si>
    <t>02-902-5691</t>
  </si>
  <si>
    <t>서울특별시 도봉구 도봉로127길 10 (쌍문동)</t>
  </si>
  <si>
    <t>(주)한일택시</t>
  </si>
  <si>
    <t>이규환,이용수</t>
  </si>
  <si>
    <t>02-902-0536</t>
  </si>
  <si>
    <t>서울특별시 강북구 삼양로 363 (수유동)</t>
  </si>
  <si>
    <t>하늘바람교통(주)</t>
  </si>
  <si>
    <t>김광모</t>
  </si>
  <si>
    <t>02-2659-4338</t>
  </si>
  <si>
    <t>서울특별시 강서구 강서로 537 (가양동)</t>
  </si>
  <si>
    <t>양평운수(주)</t>
  </si>
  <si>
    <t>02-954-5851</t>
  </si>
  <si>
    <t>서울특별시 도봉구 도봉로 863 (도봉동)</t>
  </si>
  <si>
    <t>한영택시(주)</t>
  </si>
  <si>
    <t>김도성</t>
  </si>
  <si>
    <t>직영 여객 운송업</t>
  </si>
  <si>
    <t>02-3493-2487</t>
  </si>
  <si>
    <t>서울특별시 도봉구 도봉로 712 (방학동)</t>
  </si>
  <si>
    <t>삼일운수(주)</t>
  </si>
  <si>
    <t>김상언</t>
  </si>
  <si>
    <t>02-993-5267</t>
  </si>
  <si>
    <t>서울특별시 강북구 4.19로 81 (수유동)</t>
  </si>
  <si>
    <t>(주)우종기업</t>
  </si>
  <si>
    <t>유승진,유종욱</t>
  </si>
  <si>
    <t>02-307-2260</t>
  </si>
  <si>
    <t>서울특별시 구로구 개봉로23가길 86 (개봉동)</t>
  </si>
  <si>
    <t>경동운수(주)</t>
  </si>
  <si>
    <t>정부길,정승욱</t>
  </si>
  <si>
    <t>02-2693-4441</t>
  </si>
  <si>
    <t>서울 강서구 까치산로17길 36 (화곡동)</t>
  </si>
  <si>
    <t>삼화택시(주)</t>
  </si>
  <si>
    <t>이강덕,이상재</t>
  </si>
  <si>
    <t>02-954-1741</t>
  </si>
  <si>
    <t>서울특별시 도봉구 도봉로152가길 114 (도봉동)</t>
  </si>
  <si>
    <t>성진운수(주)</t>
  </si>
  <si>
    <t>김종훈,김재찬</t>
  </si>
  <si>
    <t>02-911-5093</t>
  </si>
  <si>
    <t>서울특별시 성북구 한천로66길 45 (석관동)</t>
  </si>
  <si>
    <t>진양상운(주)</t>
  </si>
  <si>
    <t>장재호,이지은</t>
  </si>
  <si>
    <t>02-915-8013</t>
  </si>
  <si>
    <t>서울 노원구 월계로44길 13 (월계동)</t>
  </si>
  <si>
    <t>중앙교통(주)</t>
  </si>
  <si>
    <t>김홍식,김진경</t>
  </si>
  <si>
    <t>보통여객 자동차 운송사업</t>
  </si>
  <si>
    <t>02-919-6678</t>
  </si>
  <si>
    <t>서울특별시 중랑구 망우로 429 (망우동)</t>
  </si>
  <si>
    <t>02-997-8943</t>
  </si>
  <si>
    <t>서울 도봉구 삼양로154길 11 2층 (쌍문동)</t>
  </si>
  <si>
    <t>영광교통(주)</t>
  </si>
  <si>
    <t>김중호,박종환</t>
  </si>
  <si>
    <t>택시운송사업</t>
  </si>
  <si>
    <t>02-916-1608</t>
  </si>
  <si>
    <t>서울특별시 도봉구 도봉로181가길 49 (도봉동)</t>
  </si>
  <si>
    <t>화인택시(주)</t>
  </si>
  <si>
    <t>유정식</t>
  </si>
  <si>
    <t>택시 여객자동차 운수업 및 동 대행업</t>
  </si>
  <si>
    <t>02-916-5351</t>
  </si>
  <si>
    <t>서울특별시 서대문구 수색로 133 302호 (북가좌동,수성빌딩)</t>
  </si>
  <si>
    <t>전진교통(주)</t>
  </si>
  <si>
    <t>민차규</t>
  </si>
  <si>
    <t>02-902-6651</t>
  </si>
  <si>
    <t>서울 강북구 한천로 960 (번동)</t>
  </si>
  <si>
    <t>대륙여객자동차(주)</t>
  </si>
  <si>
    <t>정의치</t>
  </si>
  <si>
    <t>02-913-2782</t>
  </si>
  <si>
    <t>서울특별시 노원구 월계로 310 (월계동)</t>
  </si>
  <si>
    <t>대왕기업(주)</t>
  </si>
  <si>
    <t>김민균</t>
  </si>
  <si>
    <t>02-914-6495</t>
  </si>
  <si>
    <t>서울특별시 성북구 보국문로 67 (정릉동)</t>
  </si>
  <si>
    <t>앤에스씨티(주)</t>
  </si>
  <si>
    <t>02-467-5061</t>
  </si>
  <si>
    <t>서울특별시 광진구 군자로 70 (군자동)</t>
  </si>
  <si>
    <t>동인상운(주)</t>
  </si>
  <si>
    <t>정홍상,정홍주</t>
  </si>
  <si>
    <t>02-467-4151</t>
  </si>
  <si>
    <t>서울 광진구 면목로 93 (중곡동)</t>
  </si>
  <si>
    <t>대건운수(주)</t>
  </si>
  <si>
    <t>최해순,김낭식</t>
  </si>
  <si>
    <t>02-484-9549</t>
  </si>
  <si>
    <t>서울특별시 강동구 고덕로 29 401호 (암사동,구억빌딩)</t>
  </si>
  <si>
    <t>서영산업(주)</t>
  </si>
  <si>
    <t>02-466-7801</t>
  </si>
  <si>
    <t>서울 양천구 가로공원로 71 (신월동)</t>
  </si>
  <si>
    <t>(주)천마상운</t>
  </si>
  <si>
    <t>나상채</t>
  </si>
  <si>
    <t>02-3411-9362</t>
  </si>
  <si>
    <t>서울특별시 강남구 헌릉로 730 (세곡동)</t>
  </si>
  <si>
    <t>동도자동차(주)</t>
  </si>
  <si>
    <t>심경택,심상구</t>
  </si>
  <si>
    <t>02-2298-7141</t>
  </si>
  <si>
    <t>서울특별시 광진구 용마산로 134 (중곡동)</t>
  </si>
  <si>
    <t>석원산업(주)</t>
  </si>
  <si>
    <t>양명애</t>
  </si>
  <si>
    <t>070-7014-0604</t>
  </si>
  <si>
    <t>서울특별시 도봉구 마들로 339-5 (창동)</t>
  </si>
  <si>
    <t>남경교통(주)</t>
  </si>
  <si>
    <t>이교욱,우미진</t>
  </si>
  <si>
    <t>02-2244-4370</t>
  </si>
  <si>
    <t>서울 동대문구 장한로12길 18 (장안동)</t>
  </si>
  <si>
    <t>신미운수(주)</t>
  </si>
  <si>
    <t>02-2601-1461</t>
  </si>
  <si>
    <t>삼원택시(주)</t>
  </si>
  <si>
    <t>이충원,이규문</t>
  </si>
  <si>
    <t>02-965-4828</t>
  </si>
  <si>
    <t>서울특별시 동대문구 한천로 503 (이문동)</t>
  </si>
  <si>
    <t>중일산업(주)</t>
  </si>
  <si>
    <t>김동민,김재복</t>
  </si>
  <si>
    <t>02-2242-0585</t>
  </si>
  <si>
    <t>서울 도봉구 도봉로 425 3층 (쌍문동)</t>
  </si>
  <si>
    <t>대덕운수(주)</t>
  </si>
  <si>
    <t>문충석,문지연</t>
  </si>
  <si>
    <t>02-2214-4794</t>
  </si>
  <si>
    <t>서울특별시 동대문구 사가정로 252 (장안동)</t>
  </si>
  <si>
    <t>진영교통(주)</t>
  </si>
  <si>
    <t>02-2244-3895</t>
  </si>
  <si>
    <t>서울 성동구 광나루로6길 49 3층 (성수동2가,모터씨티)</t>
  </si>
  <si>
    <t>정안상운(주)</t>
  </si>
  <si>
    <t>문정선,박순례</t>
  </si>
  <si>
    <t>02-2207-1101</t>
  </si>
  <si>
    <t>서울특별시 구로구 경인로 192 1층 103호 (오류동,삼익상가)</t>
  </si>
  <si>
    <t>선종운수(주)</t>
  </si>
  <si>
    <t>문광태</t>
  </si>
  <si>
    <t>02-2248-5000</t>
  </si>
  <si>
    <t>서울 강남구 헌릉로745길 25 제에이동 제지하1층 제109호 (율현동)</t>
  </si>
  <si>
    <t>일흥교통(주)</t>
  </si>
  <si>
    <t>손치엽</t>
  </si>
  <si>
    <t>택시여객운송사업</t>
  </si>
  <si>
    <t>02-432-4422</t>
  </si>
  <si>
    <t>서울특별시 중랑구 양원역로 2 (망우동)</t>
  </si>
  <si>
    <t>홍성(주)</t>
  </si>
  <si>
    <t>장엄탁,최은택</t>
  </si>
  <si>
    <t>마을버스 운수업</t>
  </si>
  <si>
    <t>경기 고양시 덕양구 동헌로 111 (관산동)</t>
  </si>
  <si>
    <t>동백운수(주)</t>
  </si>
  <si>
    <t>자동차운송사업</t>
  </si>
  <si>
    <t>경기 용인시 처인구 신기로 170 (남동)</t>
  </si>
  <si>
    <t>(주)즐거운관광</t>
  </si>
  <si>
    <t>이태자</t>
  </si>
  <si>
    <t>국내외 여행업</t>
  </si>
  <si>
    <t>031-953-4715</t>
  </si>
  <si>
    <t>경기도 파주시 조리읍 안능안길 139 (능안리)</t>
  </si>
  <si>
    <t>우신교통(주)</t>
  </si>
  <si>
    <t>김영종</t>
  </si>
  <si>
    <t>032-435-5246</t>
  </si>
  <si>
    <t>인천광역시 남동구 방축로 500 (간석동)</t>
  </si>
  <si>
    <t>신신운수(자)</t>
  </si>
  <si>
    <t>이용범,이학수</t>
  </si>
  <si>
    <t>032-581-2179</t>
  </si>
  <si>
    <t>인천광역시 남동구 염전로 417 (간석동)</t>
  </si>
  <si>
    <t>경인운수(자)</t>
  </si>
  <si>
    <t>택시여객 운송사업</t>
  </si>
  <si>
    <t>032-574-2299</t>
  </si>
  <si>
    <t>인천광역시 서구 옻우물로 20 (석남동)</t>
  </si>
  <si>
    <t>우일운수(주)</t>
  </si>
  <si>
    <t>허주현</t>
  </si>
  <si>
    <t>032-577-2665</t>
  </si>
  <si>
    <t>인천 서구 가정로58번길 25 (가좌동)</t>
  </si>
  <si>
    <t>제원기업(유)</t>
  </si>
  <si>
    <t>032-862-6677</t>
  </si>
  <si>
    <t>인천광역시 남구 석정로301번길 43 (도화동)</t>
  </si>
  <si>
    <t>국제산업(자)</t>
  </si>
  <si>
    <t>황재선,황수원</t>
  </si>
  <si>
    <t>운 보</t>
  </si>
  <si>
    <t>032-435-7888</t>
  </si>
  <si>
    <t>인천광역시 남동구 석정로497번길 83 (간석동)</t>
  </si>
  <si>
    <t>(자)성진기업</t>
  </si>
  <si>
    <t>032-424-5480</t>
  </si>
  <si>
    <t>인천광역시 남동구 방축로 498 (간석동)</t>
  </si>
  <si>
    <t>인경빈,인상호</t>
  </si>
  <si>
    <t>032-428-2111</t>
  </si>
  <si>
    <t>인천광역시 남동구 석정로 534 (간석동)</t>
  </si>
  <si>
    <t>(자)라원교통</t>
  </si>
  <si>
    <t>양상홍</t>
  </si>
  <si>
    <t>031-452-7508</t>
  </si>
  <si>
    <t>경기도 의왕시 옻우물길 23 (오전동,나원교통(주))</t>
  </si>
  <si>
    <t>재인기업(주)</t>
  </si>
  <si>
    <t>김순옥,최상준</t>
  </si>
  <si>
    <t>택시여객 자동차 운송 사업</t>
  </si>
  <si>
    <t>032-575-3793</t>
  </si>
  <si>
    <t>인천 서구 가정로 119 (가좌동)</t>
  </si>
  <si>
    <t>대명운수(자)</t>
  </si>
  <si>
    <t>고상옥</t>
  </si>
  <si>
    <t>032-575-8333</t>
  </si>
  <si>
    <t>인천광역시 서구 가정로 119-1 (가좌동)</t>
  </si>
  <si>
    <t>(주)대도기업</t>
  </si>
  <si>
    <t>임문규,안종태</t>
  </si>
  <si>
    <t>032-571-7339</t>
  </si>
  <si>
    <t>인천광역시 서구 원적로17번길 16 (가좌동)</t>
  </si>
  <si>
    <t>(주)성산여객</t>
  </si>
  <si>
    <t>노승후,박호정</t>
  </si>
  <si>
    <t>032-582-1176</t>
  </si>
  <si>
    <t>인천광역시 부평구 세월천로 201 (청천동)</t>
  </si>
  <si>
    <t>동산운수(주)</t>
  </si>
  <si>
    <t>032-578-0154</t>
  </si>
  <si>
    <t>인천광역시 부평구 백범로 569 (십정동)</t>
  </si>
  <si>
    <t>화신교통(자)</t>
  </si>
  <si>
    <t>박재철</t>
  </si>
  <si>
    <t>032-581-9100</t>
  </si>
  <si>
    <t>인천광역시 서구 건지로95번길 29 (석남동)</t>
  </si>
  <si>
    <t>한미교통(주)</t>
  </si>
  <si>
    <t>박수웅</t>
  </si>
  <si>
    <t>032-571-2600</t>
  </si>
  <si>
    <t>인천광역시 서구 거북로46번길 22 (석남동)</t>
  </si>
  <si>
    <t>부광교통(자)</t>
  </si>
  <si>
    <t>(유)대일실업</t>
  </si>
  <si>
    <t>이은진</t>
  </si>
  <si>
    <t>032-572-4220</t>
  </si>
  <si>
    <t>인천 서구 백범로 845-1 (가좌동)</t>
  </si>
  <si>
    <t>백제상운(주)</t>
  </si>
  <si>
    <t>방선화</t>
  </si>
  <si>
    <t>032-574-2226</t>
  </si>
  <si>
    <t>인천 서구 백범로604번길 11 (가좌동)</t>
  </si>
  <si>
    <t>신원운수(주)</t>
  </si>
  <si>
    <t>김만수,김장호</t>
  </si>
  <si>
    <t>032-578-1611</t>
  </si>
  <si>
    <t>인천 서구 중봉대로198번길 38 (가좌동)</t>
  </si>
  <si>
    <t>공성교통(주)</t>
  </si>
  <si>
    <t>진충남,진형민</t>
  </si>
  <si>
    <t>교통</t>
  </si>
  <si>
    <t>032-578-7900</t>
  </si>
  <si>
    <t>인천광역시 서구 중봉대로198번길 34 (가좌동)</t>
  </si>
  <si>
    <t>대덕택시(자)</t>
  </si>
  <si>
    <t>장인균</t>
  </si>
  <si>
    <t>032-571-5746</t>
  </si>
  <si>
    <t>강화티엘(주)</t>
  </si>
  <si>
    <t>031-987-6022</t>
  </si>
  <si>
    <t>인천광역시 강화군 강화읍 중앙로 43 (남산리)</t>
  </si>
  <si>
    <t>용인교통(주)</t>
  </si>
  <si>
    <t>마을버스</t>
  </si>
  <si>
    <t>031-274-5583</t>
  </si>
  <si>
    <t>경기도 용인시 기흥구 지삼로 378 (지곡동)</t>
  </si>
  <si>
    <t>상현운수(주)</t>
  </si>
  <si>
    <t>박병훈</t>
  </si>
  <si>
    <t>운송업-마을버스운송업</t>
  </si>
  <si>
    <t>031-265-4581</t>
  </si>
  <si>
    <t>경기도 용인시 처인구 모현읍 오산로 12-9 (오산리)</t>
  </si>
  <si>
    <t>명경로직스(주)</t>
  </si>
  <si>
    <t>양경미</t>
  </si>
  <si>
    <t>전자부품조립-제조</t>
  </si>
  <si>
    <t>031-322-6688</t>
  </si>
  <si>
    <t>경기 용인시 처인구 경안천로 6 306호 (마평동,디케이빌딩)</t>
  </si>
  <si>
    <t>경진운수(주)</t>
  </si>
  <si>
    <t>심재웅</t>
  </si>
  <si>
    <t>031-296-8055</t>
  </si>
  <si>
    <t>경기 수원시 권선구 오목천로 62 (오목천동)</t>
  </si>
  <si>
    <t>(주)플랫피에이에스</t>
  </si>
  <si>
    <t>박준성</t>
  </si>
  <si>
    <t>택시자동차 운송사업</t>
  </si>
  <si>
    <t>031-266-0100</t>
  </si>
  <si>
    <t>경기 용인시 기흥구 신정로 280 (보정동)</t>
  </si>
  <si>
    <t>에스지모빌리티(주)</t>
  </si>
  <si>
    <t>이은희,김상준</t>
  </si>
  <si>
    <t>031-285-3083</t>
  </si>
  <si>
    <t>경기도 용인시 기흥구 언동로30번길 25 (언남동)</t>
  </si>
  <si>
    <t>https://rnr.surveybox.kr/?pid=S16269h8ufyh&amp;grpid=list&amp;resid=24722&amp;fwid=S16269h8ufyhz56yr</t>
  </si>
  <si>
    <t>(의)의료법인상원의료재단</t>
  </si>
  <si>
    <t>의료법인상원의료재단</t>
  </si>
  <si>
    <t>032-363-9138</t>
  </si>
  <si>
    <t>인천광역시 부평구 장제로 78 (부평동,부평힘찬병원)</t>
  </si>
  <si>
    <t>buhim1@wehago.com</t>
  </si>
  <si>
    <t>재경팀(032-363-9267)</t>
  </si>
  <si>
    <t>(주)대한여행사</t>
  </si>
  <si>
    <t>이윤숙</t>
  </si>
  <si>
    <t>서비스(운수관)-여행사</t>
  </si>
  <si>
    <t>031-485-0114</t>
  </si>
  <si>
    <t>경기 안산시 단원구 고잔로 76 106호 (고잔동,영풍프라자)</t>
  </si>
  <si>
    <t>재연(주)</t>
  </si>
  <si>
    <t>031-312-0291</t>
  </si>
  <si>
    <t>경기도 시흥시 희망공원로 278 (정왕동)</t>
  </si>
  <si>
    <t>김형민,이석팔</t>
  </si>
  <si>
    <t>031-408-0037</t>
  </si>
  <si>
    <t>경기도 안산시 상록구 선진5길 11 (사동)</t>
  </si>
  <si>
    <t>(주)안산교통</t>
  </si>
  <si>
    <t>김장호,이용진</t>
  </si>
  <si>
    <t>031-4099-0003</t>
  </si>
  <si>
    <t>경기도 안산시 단원구 석수로 146 (선부동)</t>
  </si>
  <si>
    <t>배성한,배석열</t>
  </si>
  <si>
    <t>031-407-0790</t>
  </si>
  <si>
    <t>경기도 안산시 상록구 선진5길 20 (사동)</t>
  </si>
  <si>
    <t>양지교통(주)</t>
  </si>
  <si>
    <t>김인철,문영석,홍승진</t>
  </si>
  <si>
    <t>031-318-7799</t>
  </si>
  <si>
    <t>경기도 시흥시 서촌상가3길 15-14 (정왕동)</t>
  </si>
  <si>
    <t>(자)경인에셋매니지먼트</t>
  </si>
  <si>
    <t>서윤희</t>
  </si>
  <si>
    <t>02-2616-7554</t>
  </si>
  <si>
    <t>경기 광명시 광명로 877 B동 2층 (광명동,한진타운)</t>
  </si>
  <si>
    <t>신안운수(주)</t>
  </si>
  <si>
    <t>안성섭,안재민</t>
  </si>
  <si>
    <t>031-593-3503</t>
  </si>
  <si>
    <t>경기도 남양주시 화도읍 비룡로141번길 57-2 (묵현리)</t>
  </si>
  <si>
    <t>https://rnr.surveybox.kr/?pid=S16269h8ufyh&amp;grpid=list&amp;resid=24710&amp;fwid=S16269h8ufyhz56yr</t>
  </si>
  <si>
    <t>(의)의료법인롯데의료재단</t>
  </si>
  <si>
    <t>의료법인롯데의료재단</t>
  </si>
  <si>
    <t>안세진</t>
  </si>
  <si>
    <t>의료기기관의 설치 운영</t>
  </si>
  <si>
    <t>000-1877-5661</t>
  </si>
  <si>
    <t>경기 성남시 분당구 대왕판교로 155-7 8 (금곡동)</t>
  </si>
  <si>
    <t>영훈운수(주)</t>
  </si>
  <si>
    <t>조현의</t>
  </si>
  <si>
    <t>직영여객운송업 운수업</t>
  </si>
  <si>
    <t>031-575-2294</t>
  </si>
  <si>
    <t>경기도 남양주시 오남읍 진건오남로 735-9 (오남리)</t>
  </si>
  <si>
    <t>윤효일,황오곤</t>
  </si>
  <si>
    <t>031-568-3541</t>
  </si>
  <si>
    <t>경기 남양주시 일패로 60 (일패동)</t>
  </si>
  <si>
    <t>광일(주)</t>
  </si>
  <si>
    <t>031-563-5318</t>
  </si>
  <si>
    <t>경기 남양주시 미금로 57-3 (다산동)</t>
  </si>
  <si>
    <t>(주)더월드교통</t>
  </si>
  <si>
    <t>김해숙</t>
  </si>
  <si>
    <t>버스여객 운송사업</t>
  </si>
  <si>
    <t>032-424-7878</t>
  </si>
  <si>
    <t>인천광역시 연수구 아카데미로51번길 42 (송도동)</t>
  </si>
  <si>
    <t>인천스마트(자)</t>
  </si>
  <si>
    <t>한강수,박종규,정창래</t>
  </si>
  <si>
    <t>032-874-0333</t>
  </si>
  <si>
    <t>인천광역시 중구 축항대로86번길 135 (항동7가)</t>
  </si>
  <si>
    <t>(주)인천교통</t>
  </si>
  <si>
    <t>032-884-3222</t>
  </si>
  <si>
    <t>인천 미추홀구 미추로 4 (숭의동)</t>
  </si>
  <si>
    <t>성산운수(주)</t>
  </si>
  <si>
    <t>이민형</t>
  </si>
  <si>
    <t>032-572-4823</t>
  </si>
  <si>
    <t>인천광역시 서구 방축로 333 (가좌동)</t>
  </si>
  <si>
    <t>서경운수(주)</t>
  </si>
  <si>
    <t>032-864-6925</t>
  </si>
  <si>
    <t>인천 서구 봉수대로277번길 12 (석남동)</t>
  </si>
  <si>
    <t>국일운수(자)</t>
  </si>
  <si>
    <t>032-868-1840</t>
  </si>
  <si>
    <t>인천광역시 남구 석정로351번길 9 (주안동)</t>
  </si>
  <si>
    <t>삼우운수(자)</t>
  </si>
  <si>
    <t>택시운수</t>
  </si>
  <si>
    <t>032-874-6797</t>
  </si>
  <si>
    <t>대신교통(자)</t>
  </si>
  <si>
    <t>하지철</t>
  </si>
  <si>
    <t>운수-고급택시</t>
  </si>
  <si>
    <t>032-866-1134</t>
  </si>
  <si>
    <t>인천 미추홀구 염창로 16-1 (주안동)</t>
  </si>
  <si>
    <t>보성운수(자)</t>
  </si>
  <si>
    <t>택시 옥외광고 대행 서비스</t>
  </si>
  <si>
    <t>032-862-9239</t>
  </si>
  <si>
    <t>인천 미추홀구 염전로 393 (주안동)</t>
  </si>
  <si>
    <t>유흥주,윤래성</t>
  </si>
  <si>
    <t>032-862-0876</t>
  </si>
  <si>
    <t>인천광역시 미추홀구 경원대로 923 (주안동)</t>
  </si>
  <si>
    <t>금산운수(자)</t>
  </si>
  <si>
    <t>김광민</t>
  </si>
  <si>
    <t>032-866-0041</t>
  </si>
  <si>
    <t>인천광역시 남구 염창로 138 (주안동,금산운수)</t>
  </si>
  <si>
    <t>성광운수(유)</t>
  </si>
  <si>
    <t>032-655-5995</t>
  </si>
  <si>
    <t>(자)달성운수</t>
  </si>
  <si>
    <t>서형근</t>
  </si>
  <si>
    <t>032-653-2222</t>
  </si>
  <si>
    <t>경기도 부천시 원미구 조마루로427번길 13 (원미동)</t>
  </si>
  <si>
    <t>신일교통(자)</t>
  </si>
  <si>
    <t>강신권</t>
  </si>
  <si>
    <t>032-653-8282</t>
  </si>
  <si>
    <t>경기도 부천시 원미구 조마루로427번길 10 (원미동)</t>
  </si>
  <si>
    <t>삼신교통(자)</t>
  </si>
  <si>
    <t>정승운,정부길</t>
  </si>
  <si>
    <t>육상운수보조업(주차, 운동장시설사업)</t>
  </si>
  <si>
    <t>032-665-3711</t>
  </si>
  <si>
    <t>경기도 부천시 조마루로411번길 53 (원미동)</t>
  </si>
  <si>
    <t>(자)동산운수</t>
  </si>
  <si>
    <t>김효식</t>
  </si>
  <si>
    <t>032-655-9258</t>
  </si>
  <si>
    <t>경기도 부천시 경인로 32 (송내동)</t>
  </si>
  <si>
    <t>통일홀딩스(주)</t>
  </si>
  <si>
    <t>032-666-1841</t>
  </si>
  <si>
    <t>경기 부천시 경인로3번길 22-1 (송내동)</t>
  </si>
  <si>
    <t>동창산업(주)</t>
  </si>
  <si>
    <t>윤덕진</t>
  </si>
  <si>
    <t>032-664-0501</t>
  </si>
  <si>
    <t>경기도 부천시 경인로92번길 20 (송내동)</t>
  </si>
  <si>
    <t>청송기업(주)</t>
  </si>
  <si>
    <t>윤명자</t>
  </si>
  <si>
    <t>031-752-4390</t>
  </si>
  <si>
    <t>경기도 성남시 중원구 마지로 42 (하대원동)</t>
  </si>
  <si>
    <t>대림운수</t>
  </si>
  <si>
    <t>강길원</t>
  </si>
  <si>
    <t>031-752-0239</t>
  </si>
  <si>
    <t>경기 성남시 중원구 시민로5번길 13</t>
  </si>
  <si>
    <t>낙원기업(자)</t>
  </si>
  <si>
    <t>김영탁,김선주,김성균</t>
  </si>
  <si>
    <t>031-751-1771</t>
  </si>
  <si>
    <t>경기도 성남시 중원구 시민로11번길 17 (하대원동)</t>
  </si>
  <si>
    <t>상하운수(자)</t>
  </si>
  <si>
    <t>곽상영</t>
  </si>
  <si>
    <t>031-734-2264</t>
  </si>
  <si>
    <t>경기도 성남시 중원구 마지로 46-16 (하대원동)</t>
  </si>
  <si>
    <t>범일운수(자)</t>
  </si>
  <si>
    <t>류기동,유주석</t>
  </si>
  <si>
    <t>031-755-1133</t>
  </si>
  <si>
    <t>경기도 성남시 수정구 남문로140번길 3 (태평동)</t>
  </si>
  <si>
    <t>성남운수(주)</t>
  </si>
  <si>
    <t>유진수</t>
  </si>
  <si>
    <t>031-743-2794</t>
  </si>
  <si>
    <t>경기도 성남시 중원구 보통골로14번길 8 ,13번지 (상대원동)</t>
  </si>
  <si>
    <t>(주)대호</t>
  </si>
  <si>
    <t>김만선</t>
  </si>
  <si>
    <t>031-965-8401</t>
  </si>
  <si>
    <t>경기 고양시 일산동구 견달산로 246-3 (식사동)</t>
  </si>
  <si>
    <t>(주)한일운수</t>
  </si>
  <si>
    <t>1.마을버스 여객운송업</t>
  </si>
  <si>
    <t>경기 파주시 장터고개길 10 (맥금동)</t>
  </si>
  <si>
    <t>(주)뉴신일관광</t>
  </si>
  <si>
    <t>전세버스 외</t>
  </si>
  <si>
    <t>031-958-0711</t>
  </si>
  <si>
    <t>경기도 파주시 법원읍 술이홀로 863 (대능리)</t>
  </si>
  <si>
    <t>신영산업(자)</t>
  </si>
  <si>
    <t>정병립,정일찬</t>
  </si>
  <si>
    <t>031-923-6101</t>
  </si>
  <si>
    <t>경기 고양시 일산서구 송포로447번길 54 (가좌동)</t>
  </si>
  <si>
    <t>(자)신일여객</t>
  </si>
  <si>
    <t>김운종</t>
  </si>
  <si>
    <t>전세버스운수업</t>
  </si>
  <si>
    <t>031-958-0718</t>
  </si>
  <si>
    <t>경기도 파주시 법원읍 대능리  88</t>
  </si>
  <si>
    <t>(주)양주교통</t>
  </si>
  <si>
    <t>안보환</t>
  </si>
  <si>
    <t>031-858-7575</t>
  </si>
  <si>
    <t>경기도 양주시 화합로1796번길 162-18 (율정동)</t>
  </si>
  <si>
    <t>대양운수(주)</t>
  </si>
  <si>
    <t>문갑주</t>
  </si>
  <si>
    <t>031-865-4150</t>
  </si>
  <si>
    <t>경기도 동두천시 송내로 15 (송내동)</t>
  </si>
  <si>
    <t>(자)명진여객</t>
  </si>
  <si>
    <t>031-846-2679</t>
  </si>
  <si>
    <t>경기 의정부시 송현로 128 (낙양동)</t>
  </si>
  <si>
    <t>(주)동호고속관광</t>
  </si>
  <si>
    <t>정동호</t>
  </si>
  <si>
    <t>통학버스, 통근버스</t>
  </si>
  <si>
    <t>02-3493-1154</t>
  </si>
  <si>
    <t>경기 여주시 대신면 대신로 387 (상구리)</t>
  </si>
  <si>
    <t>(주)세븐컴퍼니</t>
  </si>
  <si>
    <t>나종현</t>
  </si>
  <si>
    <t>의류, 잡화 유통, 도. 소매업</t>
  </si>
  <si>
    <t>031-460-2295</t>
  </si>
  <si>
    <t>경기도 군포시 농심로 2 1207호 (당정동,엘티삼보스카이비즈)</t>
  </si>
  <si>
    <t>(주)해돋는관광</t>
  </si>
  <si>
    <t>박대용</t>
  </si>
  <si>
    <t>전세여객 자동차 운송사업</t>
  </si>
  <si>
    <t>031-719-8390</t>
  </si>
  <si>
    <t>경기도 여주시 점동면 성주로 674-3 (성신리)</t>
  </si>
  <si>
    <t>조명진,조상식</t>
  </si>
  <si>
    <t>031-762-5552</t>
  </si>
  <si>
    <t>경기도 광주시 역동로 57-19 (역동)</t>
  </si>
  <si>
    <t>이철수,동익리</t>
  </si>
  <si>
    <t>02-753-1243</t>
  </si>
  <si>
    <t>경기도 이천시 중리천로 54 (중리동)</t>
  </si>
  <si>
    <t>(주)부자관광</t>
  </si>
  <si>
    <t>오기영</t>
  </si>
  <si>
    <t>031-667-1004</t>
  </si>
  <si>
    <t>경기도 평택시 청원로 1352 (이충동)</t>
  </si>
  <si>
    <t>송탄택시(주)</t>
  </si>
  <si>
    <t>임병무,황연실</t>
  </si>
  <si>
    <t>031-663-1331</t>
  </si>
  <si>
    <t>경기도 평택시 지산로 291 (지산동)</t>
  </si>
  <si>
    <t>(주)삼상개발</t>
  </si>
  <si>
    <t>이종인,주옥종</t>
  </si>
  <si>
    <t>031-652-5811</t>
  </si>
  <si>
    <t>경기도 평택시 경기대로 627 2동 1층 (세교동)</t>
  </si>
  <si>
    <t>광립운수(주)</t>
  </si>
  <si>
    <t>이종인,이종원</t>
  </si>
  <si>
    <t>031-652-5814</t>
  </si>
  <si>
    <t>경기도 평택시 신대고잔길 5 (신대동)</t>
  </si>
  <si>
    <t>(주)재경택시</t>
  </si>
  <si>
    <t>택시, 자동차 운송사업</t>
  </si>
  <si>
    <t>031-292-6371</t>
  </si>
  <si>
    <t>경기도 수원시 권선구 평동로 29 (고색동)</t>
  </si>
  <si>
    <t>(주)세기여행사</t>
  </si>
  <si>
    <t>정은숙</t>
  </si>
  <si>
    <t>운수/도소매/서비스/부동산업</t>
  </si>
  <si>
    <t>031-8003-1708</t>
  </si>
  <si>
    <t>경기도 안양시 만안구 안양로 599 (석수동)</t>
  </si>
  <si>
    <t>(주)화홍운수</t>
  </si>
  <si>
    <t>031-374-6681</t>
  </si>
  <si>
    <t>경기도 오산시 경기대로 78-25 (원동)</t>
  </si>
  <si>
    <t>남양여객자동차(주)</t>
  </si>
  <si>
    <t>031-296-8010</t>
  </si>
  <si>
    <t>경기도 화성시 안녕길 49 (안녕동)</t>
  </si>
  <si>
    <t>(주)케이원택시</t>
  </si>
  <si>
    <t>배영순,이정복</t>
  </si>
  <si>
    <t>031-224-5297</t>
  </si>
  <si>
    <t>경기도 수원시 권선구 정조로 316 (권선동)</t>
  </si>
  <si>
    <t>창진상사(주)</t>
  </si>
  <si>
    <t>031-226-2027</t>
  </si>
  <si>
    <t>경기 화성시 세자로396번길 32-14 (안녕동)</t>
  </si>
  <si>
    <t>금성공사(자)</t>
  </si>
  <si>
    <t>공흥식</t>
  </si>
  <si>
    <t>031-352-7200</t>
  </si>
  <si>
    <t>경기도 화성시 향남읍 돛뿌리길 34 (수직리)</t>
  </si>
  <si>
    <t>원일운수(주)</t>
  </si>
  <si>
    <t>원종택</t>
  </si>
  <si>
    <t>일반택시, 고급택시 운수업</t>
  </si>
  <si>
    <t>031-293-1155</t>
  </si>
  <si>
    <t>경기도 수원시 권선구 서수원로 143-10 (오목천동)</t>
  </si>
  <si>
    <t>동아교통(주)</t>
  </si>
  <si>
    <t>정현구</t>
  </si>
  <si>
    <t>031-211-8760</t>
  </si>
  <si>
    <t>경기도 수원시 영통구 매영로159번길 45 (원천동)</t>
  </si>
  <si>
    <t>운수서비스</t>
  </si>
  <si>
    <t>031-293-3485</t>
  </si>
  <si>
    <t>조흥운수(주)</t>
  </si>
  <si>
    <t>안일주</t>
  </si>
  <si>
    <t>031-374-4501</t>
  </si>
  <si>
    <t>경기 오산시 서동로157번길 32-8 (서동)</t>
  </si>
  <si>
    <t>동광(합)</t>
  </si>
  <si>
    <t>박연실</t>
  </si>
  <si>
    <t>경기 수원시 권선구 서수원로 143-10 (오목천동)</t>
  </si>
  <si>
    <t>(유)용마교통</t>
  </si>
  <si>
    <t>031-447-7221</t>
  </si>
  <si>
    <t>경기도 안양시 만안구 덕천로 37 (안양동)</t>
  </si>
  <si>
    <t>(주)신강교통</t>
  </si>
  <si>
    <t>홍경섭</t>
  </si>
  <si>
    <t>시내버스 여객 운송업</t>
  </si>
  <si>
    <t>032-886-4747</t>
  </si>
  <si>
    <t>인천광역시 서구 원당대로206번길 11-8 (오류동)</t>
  </si>
  <si>
    <t>경진교통(주)</t>
  </si>
  <si>
    <t>한도섭</t>
  </si>
  <si>
    <t>032-519-3331</t>
  </si>
  <si>
    <t>인천광역시 부평구 부평북로 367 (삼산동)</t>
  </si>
  <si>
    <t>영부교통(자)</t>
  </si>
  <si>
    <t>임종기</t>
  </si>
  <si>
    <t>032-548-5503</t>
  </si>
  <si>
    <t>인천광역시 계양구 아나지로148번길 7 (효성동)</t>
  </si>
  <si>
    <t>032-544-0303</t>
  </si>
  <si>
    <t>인천광역시 부평구 경원대로 1023 (십정동)</t>
  </si>
  <si>
    <t>한경억,윤세헌</t>
  </si>
  <si>
    <t>032-549-3312</t>
  </si>
  <si>
    <t>인천 계양구 계산로 134 (계산동)</t>
  </si>
  <si>
    <t>성용운수(자)</t>
  </si>
  <si>
    <t>성낙현</t>
  </si>
  <si>
    <t>032-528-1161</t>
  </si>
  <si>
    <t>인천광역시 부평구 장제로 349 (삼산동)</t>
  </si>
  <si>
    <t>신동아교통(자)</t>
  </si>
  <si>
    <t>노승희,장진수,신재호</t>
  </si>
  <si>
    <t>자동차여객 운송사업</t>
  </si>
  <si>
    <t>032-867-7065</t>
  </si>
  <si>
    <t>인천광역시 서구 오류동 434-154번지</t>
  </si>
  <si>
    <t>제이비택시(주)</t>
  </si>
  <si>
    <t>박의배,주상이</t>
  </si>
  <si>
    <t>032-762-9331</t>
  </si>
  <si>
    <t>인천광역시 동구 어촌로 22 (만석동)</t>
  </si>
  <si>
    <t>서원기업(자)</t>
  </si>
  <si>
    <t>032-885-0801</t>
  </si>
  <si>
    <t>인천광역시 중구 서해대로 303 (항동7가)</t>
  </si>
  <si>
    <t>태화상운(주)</t>
  </si>
  <si>
    <t>032-8835-1112</t>
  </si>
  <si>
    <t>경기도 안산시 단원구 산단로19번길 5 (원시동)</t>
  </si>
  <si>
    <t>(주)청담효성</t>
  </si>
  <si>
    <t>부동산 임대 및 매매</t>
  </si>
  <si>
    <t>02-5460-6478</t>
  </si>
  <si>
    <t>서울특별시 중구 장충단로 223 11층 (광희동1가,평안빌딩)</t>
  </si>
  <si>
    <t>우남교통(주)</t>
  </si>
  <si>
    <t>변성진</t>
  </si>
  <si>
    <t>02-389-7235</t>
  </si>
  <si>
    <t>서울특별시 은평구 갈현로 24 (신사동)</t>
  </si>
  <si>
    <t>대하운수(주)</t>
  </si>
  <si>
    <t>02-805-0487</t>
  </si>
  <si>
    <t>서울 금천구 범안로16길 8 (독산동)</t>
  </si>
  <si>
    <t>동화통운(주)</t>
  </si>
  <si>
    <t>김재수,김현모</t>
  </si>
  <si>
    <t>02-861-7774</t>
  </si>
  <si>
    <t>서울특별시 금천구 두산로13길 7 (독산동)</t>
  </si>
  <si>
    <t>한중운수(주)</t>
  </si>
  <si>
    <t>신서운</t>
  </si>
  <si>
    <t>운송업-운수업</t>
  </si>
  <si>
    <t>02-808-0326</t>
  </si>
  <si>
    <t>서울특별시 금천구 시흥대로 379 (독산동)</t>
  </si>
  <si>
    <t>태평운수(주)</t>
  </si>
  <si>
    <t>02-857-1330</t>
  </si>
  <si>
    <t>서울특별시 금천구 두산로5길 32 (독산동)</t>
  </si>
  <si>
    <t>한일산업운수(주)</t>
  </si>
  <si>
    <t>신순철,신봉재</t>
  </si>
  <si>
    <t>02-893-5323</t>
  </si>
  <si>
    <t>서울특별시 금천구 시흥대로18길 46 (시흥동)</t>
  </si>
  <si>
    <t>마카롱티2(주)</t>
  </si>
  <si>
    <t>직영여객운송업</t>
  </si>
  <si>
    <t>02-805-1511</t>
  </si>
  <si>
    <t>서울특별시 금천구 시흥대로 125 (시흥동,케이타워)</t>
  </si>
  <si>
    <t>상장산업개발(주)</t>
  </si>
  <si>
    <t>문옥주</t>
  </si>
  <si>
    <t>02-2249-2291</t>
  </si>
  <si>
    <t>서울특별시 동대문구 장안벚꽃로 107 114동 1603호 (장안동,장안현대홈타운아파트)</t>
  </si>
  <si>
    <t>동신상운(주)</t>
  </si>
  <si>
    <t>신유준</t>
  </si>
  <si>
    <t>02-2605-0374</t>
  </si>
  <si>
    <t>서울 양천구 가로공원로 159-5 (신월동)</t>
  </si>
  <si>
    <t>포창운수(주)</t>
  </si>
  <si>
    <t>나승재</t>
  </si>
  <si>
    <t>02-2603-2164</t>
  </si>
  <si>
    <t>서울특별시 양천구 오목로1길 15 (신월동)</t>
  </si>
  <si>
    <t>삼룡운수(주)</t>
  </si>
  <si>
    <t>택시여객 운송업</t>
  </si>
  <si>
    <t>02-2693-2676</t>
  </si>
  <si>
    <t>태진상운(주)</t>
  </si>
  <si>
    <t>유승진</t>
  </si>
  <si>
    <t>02-845-9443</t>
  </si>
  <si>
    <t>서울특별시 영등포구 도영로11길 2 (도림동)</t>
  </si>
  <si>
    <t>양화운수(주)</t>
  </si>
  <si>
    <t>02-2668-0960</t>
  </si>
  <si>
    <t>서울특별시 강서구 강서로56가길 96 (등촌동)</t>
  </si>
  <si>
    <t>운천산업(주)</t>
  </si>
  <si>
    <t>02-2699-6210</t>
  </si>
  <si>
    <t>서울 양천구 지양로14길 3 (신월동)</t>
  </si>
  <si>
    <t>국도산업(주)</t>
  </si>
  <si>
    <t>김정립,김정우</t>
  </si>
  <si>
    <t>택시운수보관업</t>
  </si>
  <si>
    <t>02-2605-9363</t>
  </si>
  <si>
    <t>서울특별시 양천구 남부순환로 596 (신월동)</t>
  </si>
  <si>
    <t>(주)서초택시</t>
  </si>
  <si>
    <t>박흥수</t>
  </si>
  <si>
    <t>02-582-9990</t>
  </si>
  <si>
    <t>서울특별시 서초구 남부순환로 2215 (방배동,서초타워)</t>
  </si>
  <si>
    <t>02-2698-3525</t>
  </si>
  <si>
    <t>서울특별시 강서구 까치산로17길 36 (화곡동)</t>
  </si>
  <si>
    <t>은희갑</t>
  </si>
  <si>
    <t>시내버스운송</t>
  </si>
  <si>
    <t>063-212-5173</t>
  </si>
  <si>
    <t>전라북도 전주시 완산구 난전들로 59 (평화동3가)</t>
  </si>
  <si>
    <t>상신운수(주)</t>
  </si>
  <si>
    <t>02-868-5795</t>
  </si>
  <si>
    <t>서울특별시 구로구 공원로 51 (구로동)</t>
  </si>
  <si>
    <t>최은택,최금정</t>
  </si>
  <si>
    <t>02-374-6347</t>
  </si>
  <si>
    <t>서울특별시 마포구 가양대로 127 (상암동)</t>
  </si>
  <si>
    <t>영성교통(주)</t>
  </si>
  <si>
    <t>김쾌동,최인선</t>
  </si>
  <si>
    <t>02-2608-1763</t>
  </si>
  <si>
    <t>서울 양천구 오목로1길 53 (신월동)</t>
  </si>
  <si>
    <t>한독운수(주)</t>
  </si>
  <si>
    <t>기호성</t>
  </si>
  <si>
    <t>02-885-8381</t>
  </si>
  <si>
    <t>서울특별시 관악구 은천로6길 9 (봉천동)</t>
  </si>
  <si>
    <t>삼이택시(주)</t>
  </si>
  <si>
    <t>박복규</t>
  </si>
  <si>
    <t>02-885-7632</t>
  </si>
  <si>
    <t>서울특별시 관악구 낙성대로3길 11 (봉천동)</t>
  </si>
  <si>
    <t>안전한택시(주)</t>
  </si>
  <si>
    <t>유성욱</t>
  </si>
  <si>
    <t>보통여객 자동차 택시 운송사업</t>
  </si>
  <si>
    <t>02-2684-6060</t>
  </si>
  <si>
    <t>서울특별시 은평구 진관동 36-1번지</t>
  </si>
  <si>
    <t>(주)삼이운수</t>
  </si>
  <si>
    <t>02-853-8286</t>
  </si>
  <si>
    <t>덕신기업(주)</t>
  </si>
  <si>
    <t>02-354-0553</t>
  </si>
  <si>
    <t>서울특별시 은평구 서오릉로23길 5 (구산동)</t>
  </si>
  <si>
    <t>유풍상운(주)</t>
  </si>
  <si>
    <t>최대길</t>
  </si>
  <si>
    <t>02-306-4126</t>
  </si>
  <si>
    <t>서울특별시 은평구 증산서길 87 (증산동)</t>
  </si>
  <si>
    <t>덕왕운수(주)</t>
  </si>
  <si>
    <t>고경완,고석진</t>
  </si>
  <si>
    <t>02-304-6601</t>
  </si>
  <si>
    <t>서울특별시 송파구 성내천로34길 12 2층 (마천동,비동)</t>
  </si>
  <si>
    <t>남창흥업(주)</t>
  </si>
  <si>
    <t>02-336-7233</t>
  </si>
  <si>
    <t>서울특별시 서대문구 연희로5길 18 (연희동)</t>
  </si>
  <si>
    <t>경부교통(주)</t>
  </si>
  <si>
    <t>고상주,고동완</t>
  </si>
  <si>
    <t>02-373-8126</t>
  </si>
  <si>
    <t>서울 은평구 증산동 150</t>
  </si>
  <si>
    <t>삼환운수(주)</t>
  </si>
  <si>
    <t>이병우,한윤애</t>
  </si>
  <si>
    <t>02-309-0743</t>
  </si>
  <si>
    <t>서울특별시 은평구 증산로15길 6-1 (신사동)</t>
  </si>
  <si>
    <t>동고택시(주)</t>
  </si>
  <si>
    <t>02-302-2141</t>
  </si>
  <si>
    <t>서울특별시 은평구 증산서길 14-15 (증산동)</t>
  </si>
  <si>
    <t>(주)예스택시</t>
  </si>
  <si>
    <t>02-303-1428</t>
  </si>
  <si>
    <t>서울특별시 서대문구 응암로 127-4 (북가좌동)</t>
  </si>
  <si>
    <t>스카이택시(주)</t>
  </si>
  <si>
    <t>김홍현</t>
  </si>
  <si>
    <t>02-355-8064</t>
  </si>
  <si>
    <t>서울특별시 서대문구 수색로 153-10 (북가좌동)</t>
  </si>
  <si>
    <t>신촌택시(주)</t>
  </si>
  <si>
    <t>02-2291-2021</t>
  </si>
  <si>
    <t>(주)편안택시</t>
  </si>
  <si>
    <t>김형인</t>
  </si>
  <si>
    <t>02-2664-0456</t>
  </si>
  <si>
    <t>서울특별시 영등포구 양평로23길 9 (양평동5가)</t>
  </si>
  <si>
    <t>신신기업(주)</t>
  </si>
  <si>
    <t>심영택,심상홍</t>
  </si>
  <si>
    <t>02-3661-3811</t>
  </si>
  <si>
    <t>서울 강서구 강서로 519-11 (가양동)</t>
  </si>
  <si>
    <t>안진교통(주)</t>
  </si>
  <si>
    <t>전창덕</t>
  </si>
  <si>
    <t>02-2662-4832</t>
  </si>
  <si>
    <t>서울특별시 강서구 방화대로49길 24 (방화동)</t>
  </si>
  <si>
    <t>승진통상(주)</t>
  </si>
  <si>
    <t>02-2631-5556</t>
  </si>
  <si>
    <t>서울특별시 영등포구 선유로9가길 2 (문래동6가)</t>
  </si>
  <si>
    <t>(주)대신택시</t>
  </si>
  <si>
    <t>김한균,김태하</t>
  </si>
  <si>
    <t>운보업</t>
  </si>
  <si>
    <t>02-2209-3427</t>
  </si>
  <si>
    <t>서울특별시 중랑구 망우로 187 (중화동)</t>
  </si>
  <si>
    <t>대성교통(주)</t>
  </si>
  <si>
    <t>02-2693-4388</t>
  </si>
  <si>
    <t>삼환택시(주)</t>
  </si>
  <si>
    <t>02-2663-4311</t>
  </si>
  <si>
    <t>(주)대성택시</t>
  </si>
  <si>
    <t>김용구,김창모</t>
  </si>
  <si>
    <t>02-2663-5581</t>
  </si>
  <si>
    <t>서울 중랑구 겸재로 114 (면목동)</t>
  </si>
  <si>
    <t>(주)중동실업</t>
  </si>
  <si>
    <t>신재천,신승원</t>
  </si>
  <si>
    <t>02-3663-4784</t>
  </si>
  <si>
    <t>서울특별시 강서구 양천로75길 24 (염창동)</t>
  </si>
  <si>
    <t>대경상운(주)</t>
  </si>
  <si>
    <t>호출택시 여객 자동차 운송사업</t>
  </si>
  <si>
    <t>02-948-2863</t>
  </si>
  <si>
    <t>서울특별시 노원구 동일로192길 5 (공릉동)</t>
  </si>
  <si>
    <t>동양운수(주)</t>
  </si>
  <si>
    <t>정종영</t>
  </si>
  <si>
    <t>02-2663-2157</t>
  </si>
  <si>
    <t>서울특별시 강서구 개화동로 513 (방화동)</t>
  </si>
  <si>
    <t>대건교통(주)</t>
  </si>
  <si>
    <t>김낭식,김현정</t>
  </si>
  <si>
    <t>여객(택시) 자동차 운송사업</t>
  </si>
  <si>
    <t>02-499-9801</t>
  </si>
  <si>
    <t>(주)충도티엘에스</t>
  </si>
  <si>
    <t>계충화</t>
  </si>
  <si>
    <t>일반화물자동차 운송사업</t>
  </si>
  <si>
    <t>02-843-5782</t>
  </si>
  <si>
    <t>서울특별시 서대문구 충정로 53 1610호 (충정로2가,골든타워빌딩)</t>
  </si>
  <si>
    <t>(주)씨엔케이물류</t>
  </si>
  <si>
    <t>박경옥</t>
  </si>
  <si>
    <t>일반 화물자동차 운송사업</t>
  </si>
  <si>
    <t>02-2637-2238</t>
  </si>
  <si>
    <t>서울특별시 영등포구 당산로 122 401호 (당산동3가,우미빌딩)</t>
  </si>
  <si>
    <t>한미산업운수(주)</t>
  </si>
  <si>
    <t>오광원,오상남</t>
  </si>
  <si>
    <t>택시 운수·보관</t>
  </si>
  <si>
    <t>02-2676-8549</t>
  </si>
  <si>
    <t>서울특별시 영등포구 선유로43가길 10-10 (양평동3가)</t>
  </si>
  <si>
    <t>박순용,박준기</t>
  </si>
  <si>
    <t>02-2634-1484</t>
  </si>
  <si>
    <t>서울특별시 영등포구 양평로30길 46 (양평동6가)</t>
  </si>
  <si>
    <t>두원교통(주)</t>
  </si>
  <si>
    <t>02-2633-9001</t>
  </si>
  <si>
    <t>서울특별시 영등포구 양평로28가길 43 (양평동6가)</t>
  </si>
  <si>
    <t>내외운수(주)</t>
  </si>
  <si>
    <t>이득복</t>
  </si>
  <si>
    <t>운수보관-택시</t>
  </si>
  <si>
    <t>02-2634-9032</t>
  </si>
  <si>
    <t>서울특별시 영등포구 버드나루로14가길 19 (당산동)</t>
  </si>
  <si>
    <t>(주)서울스마트</t>
  </si>
  <si>
    <t>안종태,유철선,안일주</t>
  </si>
  <si>
    <t>운보서비스업</t>
  </si>
  <si>
    <t>02-3785-2259</t>
  </si>
  <si>
    <t>서울특별시 용산구 서빙고로 303 (동빙고동)</t>
  </si>
  <si>
    <t>(주)동진특송</t>
  </si>
  <si>
    <t>윤순상</t>
  </si>
  <si>
    <t>소포송달업-통신업</t>
  </si>
  <si>
    <t>02-716-2636</t>
  </si>
  <si>
    <t>서울특별시 용산구 효창원로69길 15 (효창동)</t>
  </si>
  <si>
    <t>덕성택시(주)</t>
  </si>
  <si>
    <t>권서원</t>
  </si>
  <si>
    <t>02-3492-2500</t>
  </si>
  <si>
    <t>서울특별시 도봉구 방학동 725-7번지</t>
  </si>
  <si>
    <t>은평운수(주)</t>
  </si>
  <si>
    <t>전원종</t>
  </si>
  <si>
    <t>일반택시</t>
  </si>
  <si>
    <t>02-3281-5762</t>
  </si>
  <si>
    <t>서울 금천구 가산로 60 (독산동)</t>
  </si>
  <si>
    <t>명덕운수(주)</t>
  </si>
  <si>
    <t>안응선</t>
  </si>
  <si>
    <t>02-373-2961</t>
  </si>
  <si>
    <t>서울특별시 마포구 가양대로 141 (상암동)</t>
  </si>
  <si>
    <t>이만주</t>
  </si>
  <si>
    <t>국도의 시내 및 교외의 공로 교통사업</t>
  </si>
  <si>
    <t>02-337-3927</t>
  </si>
  <si>
    <t>서울 서대문구 수색로 153-10 (북가좌동)</t>
  </si>
  <si>
    <t>경안운수(주)</t>
  </si>
  <si>
    <t>양근호,양기병</t>
  </si>
  <si>
    <t>02-335-0234</t>
  </si>
  <si>
    <t>서울특별시 마포구 성산로2길 60 (성산동)</t>
  </si>
  <si>
    <t>을지운수(주)</t>
  </si>
  <si>
    <t>김태석,김홍</t>
  </si>
  <si>
    <t>02-918-3113</t>
  </si>
  <si>
    <t>서울 성북구 서경로 97 (정릉동)</t>
  </si>
  <si>
    <t>(합)우리콜택시</t>
  </si>
  <si>
    <t>김좌호</t>
  </si>
  <si>
    <t>02-8610-1501</t>
  </si>
  <si>
    <t>서울특별시 금천구 시흥대로152길 11-27 (독산동)</t>
  </si>
  <si>
    <t>삼덕상운(주)</t>
  </si>
  <si>
    <t>정순철,정기환</t>
  </si>
  <si>
    <t>02-982-1141</t>
  </si>
  <si>
    <t>서울특별시 강북구 오현로32길 38 (번동)</t>
  </si>
  <si>
    <t>https://rnr.surveybox.kr/?pid=S16269h8ufyh&amp;grpid=list&amp;resid=23121&amp;fwid=S16269h8ufyhz56yr</t>
  </si>
  <si>
    <t>한국비알티자동차(주)</t>
  </si>
  <si>
    <t>한국비알티자동차</t>
  </si>
  <si>
    <t>02-404-8241</t>
  </si>
  <si>
    <t>서울 송파구 헌릉로 870 (장지동)</t>
  </si>
  <si>
    <t>설비투자할게 없어서 안받아도 된다심</t>
  </si>
  <si>
    <t>호경운수(주)</t>
  </si>
  <si>
    <t>02-464-4025</t>
  </si>
  <si>
    <t>서울 강서구 남부순환로 203 (내발산동)</t>
  </si>
  <si>
    <t>(주)중부고속</t>
  </si>
  <si>
    <t>고속버스운행업</t>
  </si>
  <si>
    <t>042-581-8197</t>
  </si>
  <si>
    <t>대전 대덕구 대전로 1429 (읍내동)</t>
  </si>
  <si>
    <t>대화물류(주)</t>
  </si>
  <si>
    <t>신창무</t>
  </si>
  <si>
    <t>031-7667-2936</t>
  </si>
  <si>
    <t>경기 이천시 마장면 억만리로 140-29 1층 (이치리)</t>
  </si>
  <si>
    <t>(주)스탭플러스</t>
  </si>
  <si>
    <t>구인구직 온라인 정보 서비스 등</t>
  </si>
  <si>
    <t>02-591-4363</t>
  </si>
  <si>
    <t>대진흥업운수(주)</t>
  </si>
  <si>
    <t>민정선,이혜민</t>
  </si>
  <si>
    <t>02-455-2251</t>
  </si>
  <si>
    <t>서울특별시 광진구 자양로37가길 11 1층,2층 (구의동)</t>
  </si>
  <si>
    <t>(주)성남교통</t>
  </si>
  <si>
    <t>운수,직영버스</t>
  </si>
  <si>
    <t>02-357-0490</t>
  </si>
  <si>
    <t>경기 성남시 분당구 분당동 111번지</t>
  </si>
  <si>
    <t>광일실업(주)</t>
  </si>
  <si>
    <t>차화덕</t>
  </si>
  <si>
    <t>기타공공-서비스</t>
  </si>
  <si>
    <t>02-2698-1411</t>
  </si>
  <si>
    <t>서울특별시 양천구 남부순환로72길 11 (신월동)</t>
  </si>
  <si>
    <t>(주)김집사</t>
  </si>
  <si>
    <t>02-1811-8220</t>
  </si>
  <si>
    <t>서울 송파구 충민로 52 에이동 716호-720호 (문정동)</t>
  </si>
  <si>
    <t>(유)성진여객</t>
  </si>
  <si>
    <t>김민수,김진태</t>
  </si>
  <si>
    <t>063-212-2194</t>
  </si>
  <si>
    <t>전라북도 전주시 완산구 난전들로 53 (평화동3가)</t>
  </si>
  <si>
    <t>(주)천마고속</t>
  </si>
  <si>
    <t>053-746-0036</t>
  </si>
  <si>
    <t>협진운수(주)</t>
  </si>
  <si>
    <t>손용석</t>
  </si>
  <si>
    <t>운수보관업(시내버스)</t>
  </si>
  <si>
    <t>042-936-7961</t>
  </si>
  <si>
    <t>대전광역시 유성구 금남구즉로 1377 (봉산동)</t>
  </si>
  <si>
    <t>디에이치프라퍼티(주)</t>
  </si>
  <si>
    <t>권오승,권영선</t>
  </si>
  <si>
    <t>02-4643-1513</t>
  </si>
  <si>
    <t>서울특별시 광진구 아차산로 292 (자양동,모아빌딩)</t>
  </si>
  <si>
    <t>동우교통(주)</t>
  </si>
  <si>
    <t>김성수,양준모,김철주</t>
  </si>
  <si>
    <t>032-572-3301</t>
  </si>
  <si>
    <t>인천 서구 염곡로272번길 10 (석남동)</t>
  </si>
  <si>
    <t>정안운수(주)</t>
  </si>
  <si>
    <t>문성윤</t>
  </si>
  <si>
    <t>02-971-6802</t>
  </si>
  <si>
    <t>서울특별시 노원구 노원로 3 비2-1호,401호 (공릉동)</t>
  </si>
  <si>
    <t>부여여객자동차(주)</t>
  </si>
  <si>
    <t>최철근</t>
  </si>
  <si>
    <t>시내버스 운수업 옥외광고업 기타광고업</t>
  </si>
  <si>
    <t>041-834-6092</t>
  </si>
  <si>
    <t>충청남도 부여군 부여읍 가증남로 32 (가증리)</t>
  </si>
  <si>
    <t>효신교통(주)</t>
  </si>
  <si>
    <t>김병희,김병이</t>
  </si>
  <si>
    <t>02-2663-9950</t>
  </si>
  <si>
    <t>서울특별시 강서구 방화대로52길 33 (방화동)</t>
  </si>
  <si>
    <t>선진고속(주)</t>
  </si>
  <si>
    <t>여객자동차운수사업 (시외, 시내)</t>
  </si>
  <si>
    <t>032-886-7700</t>
  </si>
  <si>
    <t>경기도 안산시 상록구 순환로 577 (월피동)</t>
  </si>
  <si>
    <t>(주)케이앤홀딩스</t>
  </si>
  <si>
    <t>여객자동차운수사업, 예식장</t>
  </si>
  <si>
    <t>051-583-7441</t>
  </si>
  <si>
    <t>부산광역시 해운대구 해운대로 563 (우동)</t>
  </si>
  <si>
    <t>동아여객(주)</t>
  </si>
  <si>
    <t>박성</t>
  </si>
  <si>
    <t>055-547-8423</t>
  </si>
  <si>
    <t>경상남도 창원시 진해구 태평로34번길 17 (인의동)</t>
  </si>
  <si>
    <t>https://rnr.surveybox.kr/?pid=S16269h8ufyh&amp;grpid=list&amp;resid=24724&amp;fwid=S16269h8ufyhz56yr</t>
  </si>
  <si>
    <t>(의)의료법인담우의료재단</t>
  </si>
  <si>
    <t>의료법인담우의료재단</t>
  </si>
  <si>
    <t>안태희</t>
  </si>
  <si>
    <t>032-890-5770</t>
  </si>
  <si>
    <t>인천 미추홀구 독배로 503 (숭의동)</t>
  </si>
  <si>
    <t>890-5754, 5755</t>
  </si>
  <si>
    <t>신흥여객자동차(주)</t>
  </si>
  <si>
    <t>류충현</t>
  </si>
  <si>
    <t>시외/시내버스 운수</t>
  </si>
  <si>
    <t>055-295-7005</t>
  </si>
  <si>
    <t>경상남도 창원시 마산회원구 합성옛길 191-11 (합성동)</t>
  </si>
  <si>
    <t>경동물류(주)</t>
  </si>
  <si>
    <t>백영길,백문현</t>
  </si>
  <si>
    <t>031-460-2449</t>
  </si>
  <si>
    <t>경기도 수원시 장안구 만석로 229 (송죽동)</t>
  </si>
  <si>
    <t>경신교통(주)</t>
  </si>
  <si>
    <t>박준석</t>
  </si>
  <si>
    <t>053-522-2088</t>
  </si>
  <si>
    <t>대구광역시 달성군 다사읍 서재로 350 (방천리)</t>
  </si>
  <si>
    <t>부광운수(자)</t>
  </si>
  <si>
    <t>홍순민</t>
  </si>
  <si>
    <t>택시 여객 자동차 운수 사업</t>
  </si>
  <si>
    <t>031-292-0581</t>
  </si>
  <si>
    <t>경기 수원시 권선구 새터로47번길 64-1</t>
  </si>
  <si>
    <t>상주여객자동차(주)</t>
  </si>
  <si>
    <t>현한근</t>
  </si>
  <si>
    <t>시내버스 운스업 세차 서비스 유류 소매</t>
  </si>
  <si>
    <t>054-534-8250</t>
  </si>
  <si>
    <t>경북 상주시 삼백로 365 (화개동)</t>
  </si>
  <si>
    <t>(주)강남선박</t>
  </si>
  <si>
    <t>서말수</t>
  </si>
  <si>
    <t>051-467-4351</t>
  </si>
  <si>
    <t>부산 중구 중앙대로 24 301호 (중앙동6가,주경빌딩)</t>
  </si>
  <si>
    <t>(주)신한해운</t>
  </si>
  <si>
    <t>041-9348-7724</t>
  </si>
  <si>
    <t>충청남도 보령시 대천항중앙길 30 (신흑동)</t>
  </si>
  <si>
    <t>(자)해양선박</t>
  </si>
  <si>
    <t>해운대리, 항만용역외</t>
  </si>
  <si>
    <t>041-6817-5004</t>
  </si>
  <si>
    <t>충청남도 서산시 대산읍 명지1로 429-6 (독곶리)</t>
  </si>
  <si>
    <t>상지해운(주)</t>
  </si>
  <si>
    <t>061-650-2700</t>
  </si>
  <si>
    <t>전라남도 여수시 문수로 117 (문수동)</t>
  </si>
  <si>
    <t>우남케미칼해운(주)</t>
  </si>
  <si>
    <t>02-774-2825</t>
  </si>
  <si>
    <t>서울 중구 무교로 32 (무교동)</t>
  </si>
  <si>
    <t>우정해운(주)</t>
  </si>
  <si>
    <t>차현덕</t>
  </si>
  <si>
    <t>해운대리점</t>
  </si>
  <si>
    <t>02-7767-0215</t>
  </si>
  <si>
    <t>서울특별시 중구 소공동 1</t>
  </si>
  <si>
    <t>엔디에스엠(주)</t>
  </si>
  <si>
    <t>김봉진</t>
  </si>
  <si>
    <t>1. 내외항 화물 운송업</t>
  </si>
  <si>
    <t>070-7456-1951</t>
  </si>
  <si>
    <t>부산 중구 대교로 119 6층 (중앙동6가,씨제이대한통운빌딩)</t>
  </si>
  <si>
    <t>두라해운(주)</t>
  </si>
  <si>
    <t>강지언</t>
  </si>
  <si>
    <t>선박운항사업</t>
  </si>
  <si>
    <t>051-417-8300</t>
  </si>
  <si>
    <t>부산 영도구 대평로28번길 19 (대평동1가)</t>
  </si>
  <si>
    <t>https://rnr.surveybox.kr/?pid=S16269h8ufyh&amp;grpid=list&amp;resid=23168&amp;fwid=S16269h8ufyhz56yr</t>
  </si>
  <si>
    <t>플라이강원(주)</t>
  </si>
  <si>
    <t>플라이강원</t>
  </si>
  <si>
    <t>주원석</t>
  </si>
  <si>
    <t>여행업 및 여행 알선업</t>
  </si>
  <si>
    <t>02-2013-8076</t>
  </si>
  <si>
    <t>강원도 양양군 양양읍 일출로 166-20 (조산리)</t>
  </si>
  <si>
    <t>중국남방항공(주)</t>
  </si>
  <si>
    <t>간지앙</t>
  </si>
  <si>
    <t>지역과 국제정기 및 부정기 항공여객,화물,우편 및 수하물 운송제공</t>
  </si>
  <si>
    <t>02-775-9070</t>
  </si>
  <si>
    <t>서울특별시 중구 서소문로 106, 4층 (서소문동,동화빌딩)</t>
  </si>
  <si>
    <t>(주)케이엘엠네덜란드항공사</t>
  </si>
  <si>
    <t>스테판바노베르메르</t>
  </si>
  <si>
    <t>02-2011-5500</t>
  </si>
  <si>
    <t>서울특별시 중구 서소문로 117, 11층 (서소문동,대한항공빌딩)</t>
  </si>
  <si>
    <t>에어프레미아(주)</t>
  </si>
  <si>
    <t>유명섭,문보국</t>
  </si>
  <si>
    <t>국내외 항공여객운송업</t>
  </si>
  <si>
    <t>02-6953-6115</t>
  </si>
  <si>
    <t>서울 강서구 공항대로 248 4층 (마곡동,대방건설빌딩)</t>
  </si>
  <si>
    <t>(주)윌비로지스틱스</t>
  </si>
  <si>
    <t>배용수,배해봉</t>
  </si>
  <si>
    <t>1. 소화물 상, 하차 및 입, 출고업</t>
  </si>
  <si>
    <t>서울특별시 영등포구 영등포로 150 5층 (당산동1가,생각공장당산)</t>
  </si>
  <si>
    <t>https://rnr.surveybox.kr/?pid=S16269h8ufyh&amp;grpid=list&amp;resid=23173&amp;fwid=S16269h8ufyhz56yr</t>
  </si>
  <si>
    <t>인천공항운영서비스(주)</t>
  </si>
  <si>
    <t>인천공항운영서비스</t>
  </si>
  <si>
    <t>김필연</t>
  </si>
  <si>
    <t>인천국제공항 관리·운영지원에 관한 사업으로서 정부 또는 인천국제공항공사로부터 위탁받</t>
  </si>
  <si>
    <t>032-741-8140</t>
  </si>
  <si>
    <t>인천광역시 중구 공항로424번길 84 7층 (운서동,인하국제의료센터)</t>
  </si>
  <si>
    <t>(주)스마트로지스</t>
  </si>
  <si>
    <t>권충국</t>
  </si>
  <si>
    <t>화물 하역 및 보관업</t>
  </si>
  <si>
    <t>054-420-0661</t>
  </si>
  <si>
    <t>경북 김천시 공단2길 78-24 (응명동)</t>
  </si>
  <si>
    <t>국보기업(주)</t>
  </si>
  <si>
    <t>윤지욱</t>
  </si>
  <si>
    <t>051-469-2965</t>
  </si>
  <si>
    <t>부산광역시 동구 중앙대로214번길 7-5 3층 (초량동)</t>
  </si>
  <si>
    <t>(주)아신티엔엘</t>
  </si>
  <si>
    <t>황석정</t>
  </si>
  <si>
    <t>물품 매매업 및 위탁 판매업</t>
  </si>
  <si>
    <t>051-623-3185</t>
  </si>
  <si>
    <t>부산 남구 신선로 417 (용당동)</t>
  </si>
  <si>
    <t>훼어선박(주)</t>
  </si>
  <si>
    <t>051-468-1818</t>
  </si>
  <si>
    <t>부산광역시 중구 중앙대로 126 5층 502호 (중앙동4가,부일빌딩)</t>
  </si>
  <si>
    <t>(주)지원</t>
  </si>
  <si>
    <t>이경숙</t>
  </si>
  <si>
    <t>인력공급 및 대리업</t>
  </si>
  <si>
    <t>064-752-3433</t>
  </si>
  <si>
    <t>제주도 서귀포시 안덕면 사계남로153번길 16 (사계리)</t>
  </si>
  <si>
    <t>금성냉장(주)</t>
  </si>
  <si>
    <t>김홍원</t>
  </si>
  <si>
    <t>냉장 및 냉동 창고</t>
  </si>
  <si>
    <t>055-643-1551</t>
  </si>
  <si>
    <t>경상남도 통영시 남망길 106 (동호동)</t>
  </si>
  <si>
    <t>웰체인쉽핑(주)</t>
  </si>
  <si>
    <t>김경룡,박득기</t>
  </si>
  <si>
    <t>선박안전관리업</t>
  </si>
  <si>
    <t>052-227-1034</t>
  </si>
  <si>
    <t>울산광역시 남구 장생포고래로183번길 15 2층 (장생포동)</t>
  </si>
  <si>
    <t>(주)동방유통</t>
  </si>
  <si>
    <t>장경현</t>
  </si>
  <si>
    <t>수산동물 가공품</t>
  </si>
  <si>
    <t>051-314-4552</t>
  </si>
  <si>
    <t>부산광역시 사하구 감천항로429번길 37 (구평동)</t>
  </si>
  <si>
    <t>(주)케이티에스</t>
  </si>
  <si>
    <t>에스엠리더(주)</t>
  </si>
  <si>
    <t>서회열</t>
  </si>
  <si>
    <t>051-466-7436</t>
  </si>
  <si>
    <t>부산광역시 동구 중앙대로 193 901호 (초량동,마린리더스타워)</t>
  </si>
  <si>
    <t>(자)신양선박대행사</t>
  </si>
  <si>
    <t>김혜숙</t>
  </si>
  <si>
    <t>화물 포장업</t>
  </si>
  <si>
    <t>051-440-7800</t>
  </si>
  <si>
    <t>부산 중구 충장대로13번길 19 (중앙동4가)</t>
  </si>
  <si>
    <t>https://rnr.surveybox.kr/?pid=S16269h8ufyh&amp;grpid=list&amp;resid=23188&amp;fwid=S16269h8ufyhz56yr</t>
  </si>
  <si>
    <t>부산도시철도운영서비스(주)</t>
  </si>
  <si>
    <t>부산도시철도운영서비스</t>
  </si>
  <si>
    <t>조진원</t>
  </si>
  <si>
    <t>1. 건물위생관리업(청소용역업)</t>
  </si>
  <si>
    <t>051-640-7500</t>
  </si>
  <si>
    <t>부산광역시 강서구 낙동북로 485 도시철도 3호선 강서구청역 4층 (대저1동)</t>
  </si>
  <si>
    <t>(주)삼영로지스</t>
  </si>
  <si>
    <t>제3자 물류업</t>
  </si>
  <si>
    <t>032-886-3838</t>
  </si>
  <si>
    <t>인천광역시 연수구 능허대로 136 2층 (옥련동)</t>
  </si>
  <si>
    <t>(주)만서기업</t>
  </si>
  <si>
    <t>박병선</t>
  </si>
  <si>
    <t>054-280-0900</t>
  </si>
  <si>
    <t>경상북도 포항시 남구 연일읍 형산강남로418번길 31 (오천리)</t>
  </si>
  <si>
    <t>포항항8부두운영(주)</t>
  </si>
  <si>
    <t>배태하,손상석,고민종</t>
  </si>
  <si>
    <t>054-278-8234</t>
  </si>
  <si>
    <t>(주)티웨이에어서비스</t>
  </si>
  <si>
    <t>고혁,최상원</t>
  </si>
  <si>
    <t>항공기취급업</t>
  </si>
  <si>
    <t>02-6920-5912</t>
  </si>
  <si>
    <t>서울특별시 강서구 하늘길 210 205-3호 (공항동,김포국제공항화물청사)</t>
  </si>
  <si>
    <t>에스엠상선광양터미널(주)</t>
  </si>
  <si>
    <t>061-797-6600</t>
  </si>
  <si>
    <t>전라남도 광양시 컨부두로 390 (도이동)</t>
  </si>
  <si>
    <t>항공 운송지원 서비스업</t>
  </si>
  <si>
    <t>효정물류(주)</t>
  </si>
  <si>
    <t>화물포장,검수 및 형량서비스업</t>
  </si>
  <si>
    <t>경남 양산시 물금읍 제방로 27 가동(한국복합물류) (증산리)</t>
  </si>
  <si>
    <t>(주)럭키</t>
  </si>
  <si>
    <t>한근덕</t>
  </si>
  <si>
    <t>화물자동차 운수업</t>
  </si>
  <si>
    <t>031-884-4044</t>
  </si>
  <si>
    <t>경기도 여주시 여원로 71 1동 2층 (교동)</t>
  </si>
  <si>
    <t>유수종합물류(주)</t>
  </si>
  <si>
    <t>남명우</t>
  </si>
  <si>
    <t>출하용역업</t>
  </si>
  <si>
    <t>042-930-5900</t>
  </si>
  <si>
    <t>대전광역시 대덕구 신일서로 95 (신일동)</t>
  </si>
  <si>
    <t>무진기업(주)</t>
  </si>
  <si>
    <t>생산차량 운송 관련업</t>
  </si>
  <si>
    <t>041-530-5996</t>
  </si>
  <si>
    <t>울산 중구 병영성4길 36-3 1층 (남외동)</t>
  </si>
  <si>
    <t>크랙스</t>
  </si>
  <si>
    <t>이장흠</t>
  </si>
  <si>
    <t>제빵 임가공 서비스업</t>
  </si>
  <si>
    <t>043-530-7498</t>
  </si>
  <si>
    <t>https://rnr.surveybox.kr/?pid=S16269h8ufyh&amp;grpid=list&amp;resid=23208&amp;fwid=S16269h8ufyhz56yr</t>
  </si>
  <si>
    <t>(주)교원스타트원</t>
  </si>
  <si>
    <t>교원스타트원</t>
  </si>
  <si>
    <t>장동하</t>
  </si>
  <si>
    <t>인터넷강의</t>
  </si>
  <si>
    <t>시도상선(주)</t>
  </si>
  <si>
    <t>김기석,이남출</t>
  </si>
  <si>
    <t>국내외 해운업</t>
  </si>
  <si>
    <t>051-660-7700</t>
  </si>
  <si>
    <t>부산광역시 부산진구 중앙대로 798 4층 (전포동)</t>
  </si>
  <si>
    <t>관세법인한주</t>
  </si>
  <si>
    <t>한휘선,민병조</t>
  </si>
  <si>
    <t>수출입 통관 및 관세 컨설팅</t>
  </si>
  <si>
    <t>02-545-5397</t>
  </si>
  <si>
    <t>서울 강남구 봉은사로 217 (논현동,블루스퀘어)</t>
  </si>
  <si>
    <t>박동헌</t>
  </si>
  <si>
    <t>에이에이치(주)</t>
  </si>
  <si>
    <t>임민엽,유성일</t>
  </si>
  <si>
    <t>070-4236-7713</t>
  </si>
  <si>
    <t>인천광역시 중구 영종대로 124 905호 (운서동,한스빌딩)</t>
  </si>
  <si>
    <t>(주)보우컴퍼니</t>
  </si>
  <si>
    <t>식품, 잡화(도,소매)</t>
  </si>
  <si>
    <t>031-321-5347</t>
  </si>
  <si>
    <t>경기도 용인시 처인구 양지면 남평로 111 402호 (양지리,양지유통업무설비 편익시설)</t>
  </si>
  <si>
    <t>강진구</t>
  </si>
  <si>
    <t>물류 상하차 및 창고위탁관리업</t>
  </si>
  <si>
    <t>02-3663-3645</t>
  </si>
  <si>
    <t>서울 강서구 강서로 466 204호 (등촌동,우리벤처타운)</t>
  </si>
  <si>
    <t>(주)명진로직스</t>
  </si>
  <si>
    <t>남기헌</t>
  </si>
  <si>
    <t>031-645-9722</t>
  </si>
  <si>
    <t>경기도 이천시 호법면 중부대로 797-37 (안평리)</t>
  </si>
  <si>
    <t>(주)제이엘</t>
  </si>
  <si>
    <t>하역운송</t>
  </si>
  <si>
    <t>043-539-7213</t>
  </si>
  <si>
    <t>충청북도 진천군 광혜원면 광혜원산단2길 112 (광혜원리)</t>
  </si>
  <si>
    <t>(주)삼화로지텍</t>
  </si>
  <si>
    <t>화물운송주선업</t>
  </si>
  <si>
    <t>경기도 안산시 단원구 지원로 107 201-2호 (성곡동,시화지식산업센타)</t>
  </si>
  <si>
    <t>(주)엠아이푸드</t>
  </si>
  <si>
    <t>이명복</t>
  </si>
  <si>
    <t>070-4808-1500</t>
  </si>
  <si>
    <t>경기도 하남시 서하남로451번길 93-8 (춘궁동)</t>
  </si>
  <si>
    <t>(주)광진종합물류</t>
  </si>
  <si>
    <t>김장원</t>
  </si>
  <si>
    <t>보세운송서비스</t>
  </si>
  <si>
    <t>031-495-5004</t>
  </si>
  <si>
    <t>경기 안산시 단원구 동산로 63 450호 (원시동)</t>
  </si>
  <si>
    <t>에프엔로지스(주)</t>
  </si>
  <si>
    <t>김오영</t>
  </si>
  <si>
    <t>물류창고업 및 보관업</t>
  </si>
  <si>
    <t>070-5015-1026</t>
  </si>
  <si>
    <t>인천광역시 서구 봉오재3로 116 202-2호 (가정동,에스디프라자)</t>
  </si>
  <si>
    <t>(주)삼영로지스틱스</t>
  </si>
  <si>
    <t>이창곤,이상근</t>
  </si>
  <si>
    <t>경기도 부천시 신흥로511번길 80 1층 (오정동)</t>
  </si>
  <si>
    <t>(유)휴코넷</t>
  </si>
  <si>
    <t>물류 및 운수업</t>
  </si>
  <si>
    <t>02-6956-8445</t>
  </si>
  <si>
    <t>서울 송파구 법원로 127 1512호 (문정동,문정대명벨리온)</t>
  </si>
  <si>
    <t>(주)에이티엔</t>
  </si>
  <si>
    <t>안동석</t>
  </si>
  <si>
    <t>물류대행서비스</t>
  </si>
  <si>
    <t>031-637-6368</t>
  </si>
  <si>
    <t>경기도 이천시 마장면 덕평로 771-10 (이평리)</t>
  </si>
  <si>
    <t>(주)미래로물류서비스</t>
  </si>
  <si>
    <t>박관용</t>
  </si>
  <si>
    <t>일반화물자동차운송사업</t>
  </si>
  <si>
    <t>031-551-3379</t>
  </si>
  <si>
    <t>경기도 남양주시 가운로1길 7 301호 302호 (다산동,아인스빌)</t>
  </si>
  <si>
    <t>평택항만(주)</t>
  </si>
  <si>
    <t>이강선</t>
  </si>
  <si>
    <t>평택항 항만시설의 관리 및 운영업</t>
  </si>
  <si>
    <t>031-612-0914</t>
  </si>
  <si>
    <t>경기 평택시 포승읍 평택항만길 145 (만호리)</t>
  </si>
  <si>
    <t>에이스후레쉬(주)</t>
  </si>
  <si>
    <t>전윤석</t>
  </si>
  <si>
    <t>031-397-6900</t>
  </si>
  <si>
    <t>경기도 화성시 비봉면 주석로485번길 19 (자안리)</t>
  </si>
  <si>
    <t>(주)케이로지스텍</t>
  </si>
  <si>
    <t>정미연</t>
  </si>
  <si>
    <t>전자통신장비 도,소매업</t>
  </si>
  <si>
    <t>031-427-4140</t>
  </si>
  <si>
    <t>경기도 안양시 만안구 안양로343번길 15 지하1층 (안양동)</t>
  </si>
  <si>
    <t>(주)푸른들</t>
  </si>
  <si>
    <t>이민경</t>
  </si>
  <si>
    <t>창고 관리업</t>
  </si>
  <si>
    <t>02-3663-3646</t>
  </si>
  <si>
    <t>서울 강서구 강서로 466 901-2호 (등촌동,우리벤처타운)</t>
  </si>
  <si>
    <t>그린로지스(주)</t>
  </si>
  <si>
    <t>박신기</t>
  </si>
  <si>
    <t>항공 및 육상 화물 취급업</t>
  </si>
  <si>
    <t>031-444-8876</t>
  </si>
  <si>
    <t>경기도 안양시 만안구 안양로 115 1507호 (안양동,도정오피스텔)</t>
  </si>
  <si>
    <t>(주)비엘파트너</t>
  </si>
  <si>
    <t>경기도 군포시 번영로 40, 403호 (부곡동,군포엠디센터프라자)</t>
  </si>
  <si>
    <t>인터비즈서비스(주)</t>
  </si>
  <si>
    <t>케이터링서빗, 화물취급업, 기내식운반업</t>
  </si>
  <si>
    <t>032-743-2764</t>
  </si>
  <si>
    <t>인천 중구 공항로424번길 50 611호 (운서동,월드게이트)</t>
  </si>
  <si>
    <t>관세법인에이원</t>
  </si>
  <si>
    <t>송창석,정운기</t>
  </si>
  <si>
    <t>관세사, 연구용역</t>
  </si>
  <si>
    <t>02-2017-3368</t>
  </si>
  <si>
    <t>서울 강남구 언주로 703 3층 (논현동)</t>
  </si>
  <si>
    <t>동양육운(주)</t>
  </si>
  <si>
    <t>이동근</t>
  </si>
  <si>
    <t>02-5657-7489</t>
  </si>
  <si>
    <t>서울특별시 성북구 한천로 594 (석관동)</t>
  </si>
  <si>
    <t>(주)스펙코어</t>
  </si>
  <si>
    <t>천용우</t>
  </si>
  <si>
    <t>항공기우주선 및 부품제조업</t>
  </si>
  <si>
    <t>02-2066-7257</t>
  </si>
  <si>
    <t>경기 광명시 안양천로502번길 15 201호 (철산동,광명테크노타운)</t>
  </si>
  <si>
    <t>(주)새창원물류</t>
  </si>
  <si>
    <t>화물운송업 및 운송서비스업</t>
  </si>
  <si>
    <t>055-253-3200</t>
  </si>
  <si>
    <t>경상남도 창원시 의창구 평산로8번길 48 (팔용동)</t>
  </si>
  <si>
    <t>주원엘앤씨(주)</t>
  </si>
  <si>
    <t>물류컨설팅업</t>
  </si>
  <si>
    <t>031-385-3386</t>
  </si>
  <si>
    <t>경기도 안양시 동안구 시민대로 161 622호 (비산동,안양무역센터)</t>
  </si>
  <si>
    <t>(주)오씨에스코리아</t>
  </si>
  <si>
    <t>하시모토료이치</t>
  </si>
  <si>
    <t>항공국제화물운송 대리</t>
  </si>
  <si>
    <t>02-2665-0082</t>
  </si>
  <si>
    <t>서울특별시 강서구 양천로71길 9 (염창동)</t>
  </si>
  <si>
    <t>https://rnr.surveybox.kr/?pid=S16269h8ufyh&amp;grpid=list&amp;resid=23244&amp;fwid=S16269h8ufyhz56yr</t>
  </si>
  <si>
    <t>(주)포트서비스</t>
  </si>
  <si>
    <t>포트서비스</t>
  </si>
  <si>
    <t>서순원,허석균</t>
  </si>
  <si>
    <t>항공지상조업, 청소, 주차 및 시설관리용역</t>
  </si>
  <si>
    <t>02-3665-8123</t>
  </si>
  <si>
    <t>서울 강서구 화곡로61길 53 2층 (등촌동,경진빌딩)</t>
  </si>
  <si>
    <t>silver_0@portsvc.com</t>
  </si>
  <si>
    <t>https://rnr.surveybox.kr/?pid=S16269h8ufyh&amp;grpid=list&amp;resid=24614&amp;fwid=S16269h8ufyhz56yr</t>
  </si>
  <si>
    <t>(의)의료법인근원의료재단</t>
  </si>
  <si>
    <t>의료법인근원의료재단</t>
  </si>
  <si>
    <t>정민혜</t>
  </si>
  <si>
    <t>053-715-0100</t>
  </si>
  <si>
    <t>경북 경산시 경안로 11 1층 (백천동)</t>
  </si>
  <si>
    <t>0537150561 직통번호</t>
  </si>
  <si>
    <t>우성마리타임(주)</t>
  </si>
  <si>
    <t>해운대리 서비스</t>
  </si>
  <si>
    <t>02-398-0400</t>
  </si>
  <si>
    <t>서울특별시 중구 통일로2길 16 12층 (순화동,에이아이에이타워)</t>
  </si>
  <si>
    <t>에릭그랜트존</t>
  </si>
  <si>
    <t>엠에스씨코리아(주)</t>
  </si>
  <si>
    <t>강관유</t>
  </si>
  <si>
    <t>02-774-5566</t>
  </si>
  <si>
    <t>서울 중구 남대문로9길 40 12층 (다동,센터플레이스)</t>
  </si>
  <si>
    <t>페더럴익스프레스코포레이션한국지점</t>
  </si>
  <si>
    <t>마사미치우지이에,데이비드로랜스커닝햄주니어</t>
  </si>
  <si>
    <t>02-732-6322</t>
  </si>
  <si>
    <t>서울특별시 마포구 양화로 19, 5~6층 (합정동,합정빌딩)</t>
  </si>
  <si>
    <t>(주)래피드어드벤스</t>
  </si>
  <si>
    <t>최진</t>
  </si>
  <si>
    <t>육상화물 운송업</t>
  </si>
  <si>
    <t>02-720-0888</t>
  </si>
  <si>
    <t>경기도 파주시 탑삭골길 330-65 (상지석동)</t>
  </si>
  <si>
    <t>(주)현대해운</t>
  </si>
  <si>
    <t>해운대리 및 복합운송 서비스업</t>
  </si>
  <si>
    <t>02-722-8000</t>
  </si>
  <si>
    <t>서울특별시 종로구 사직로 130 (적선동,현대빌딩)</t>
  </si>
  <si>
    <t>https://rnr.surveybox.kr/?pid=S16269h8ufyh&amp;grpid=list&amp;resid=24697&amp;fwid=S16269h8ufyhz56yr</t>
  </si>
  <si>
    <t>(의)의료법인거붕백병원</t>
  </si>
  <si>
    <t>의료법인거붕백병원</t>
  </si>
  <si>
    <t>백용기</t>
  </si>
  <si>
    <t>055-635-2187</t>
  </si>
  <si>
    <t>경상남도 거제시 계룡로5길 14 (상동동)</t>
  </si>
  <si>
    <t>gbhtbc1004@hanmail.net</t>
  </si>
  <si>
    <t>https://rnr.surveybox.kr/?pid=S16269h8ufyh&amp;grpid=list&amp;resid=23254&amp;fwid=S16269h8ufyhz56yr</t>
  </si>
  <si>
    <t>삼성전자로지텍(주)</t>
  </si>
  <si>
    <t>삼성전자로지텍</t>
  </si>
  <si>
    <t>최수영</t>
  </si>
  <si>
    <t>기업물류 종합 대행 서비스업</t>
  </si>
  <si>
    <t>031-270-3650</t>
  </si>
  <si>
    <t>9, 고객상담실이라 이메일 알려주기 어려움</t>
  </si>
  <si>
    <t>(주)디케이로지스틱스</t>
  </si>
  <si>
    <t>문병화</t>
  </si>
  <si>
    <t>1. 상품의 검품 및 납품 대행업</t>
  </si>
  <si>
    <t>031-656-9238</t>
  </si>
  <si>
    <t>경기도 안성시 원곡면 원곡물류단지1로 49 (칠곡리)</t>
  </si>
  <si>
    <t>https://rnr.surveybox.kr/?pid=S16269h8ufyh&amp;grpid=list&amp;resid=24676&amp;fwid=S16269h8ufyhz56yr</t>
  </si>
  <si>
    <t>(의)의료법인강릉동인병원</t>
  </si>
  <si>
    <t>의료법인강릉동인병원</t>
  </si>
  <si>
    <t>이윤경</t>
  </si>
  <si>
    <t>의료기관의 개설 운영</t>
  </si>
  <si>
    <t>033-651-6161</t>
  </si>
  <si>
    <t>강원도 강릉시 강릉대로419번길 42 (포남동)</t>
  </si>
  <si>
    <t>https://rnr.surveybox.kr/?pid=S16269h8ufyh&amp;grpid=list&amp;resid=23262&amp;fwid=S16269h8ufyhz56yr</t>
  </si>
  <si>
    <t>(주)와이엔아이</t>
  </si>
  <si>
    <t>와이엔아이</t>
  </si>
  <si>
    <t>김현표</t>
  </si>
  <si>
    <t>042-936-2482</t>
  </si>
  <si>
    <t>충청남도 논산시 강경읍 여강로 1180 (산양리)</t>
  </si>
  <si>
    <t>에이오(주)</t>
  </si>
  <si>
    <t>박정교,안태수</t>
  </si>
  <si>
    <t>항공기하역업</t>
  </si>
  <si>
    <t>032-752-8653</t>
  </si>
  <si>
    <t>인천광역시 중구 영종대로 124 801호 (운서동,한스빌딩)</t>
  </si>
  <si>
    <t>여주도시관리공단</t>
  </si>
  <si>
    <t>여세현,임명진</t>
  </si>
  <si>
    <t>공영주차장 관리사업</t>
  </si>
  <si>
    <t>031-880-4000</t>
  </si>
  <si>
    <t>경기 여주시 영릉로 123 (월송동)</t>
  </si>
  <si>
    <t>인천광역시연수구시설안전관리공단</t>
  </si>
  <si>
    <t>정종석,노창래,박희경</t>
  </si>
  <si>
    <t>공영주차장 운영관리</t>
  </si>
  <si>
    <t>032-830-8000</t>
  </si>
  <si>
    <t>인천광역시 연수구 원인재로 115 6층 (동춘동,연수구청사본관)</t>
  </si>
  <si>
    <t>(주)부산어묵</t>
  </si>
  <si>
    <t>이동진,이규생</t>
  </si>
  <si>
    <t>어묵및유사제품, 수생동물훈제, 조리및유사조제식품제조업, 육가공품</t>
  </si>
  <si>
    <t>055-367-1033</t>
  </si>
  <si>
    <t>경남 양산시 주남로 69-25 (주남동)</t>
  </si>
  <si>
    <t>에이치엠엠오션서비스(주)</t>
  </si>
  <si>
    <t>석한징</t>
  </si>
  <si>
    <t>051-461-7000</t>
  </si>
  <si>
    <t>부산 중구 중앙대로 63 5층 (중앙동3가,부산우체국보험회관)</t>
  </si>
  <si>
    <t>굿모닝물류(주)</t>
  </si>
  <si>
    <t>구대우</t>
  </si>
  <si>
    <t>구역화물 자동차 운송사업(용달)</t>
  </si>
  <si>
    <t>02-571-2175</t>
  </si>
  <si>
    <t>경기 수원시 영통구 월드컵로97번길 47 지하1층 (원천동,굿모닝빌리지)</t>
  </si>
  <si>
    <t>케이오(주)</t>
  </si>
  <si>
    <t>선종록</t>
  </si>
  <si>
    <t>02-2601-9833</t>
  </si>
  <si>
    <t>서울 강서구 마곡서로 101 826호 (마곡동,동익드미라벨)</t>
  </si>
  <si>
    <t>서울특별시강동구도시관리공단</t>
  </si>
  <si>
    <t>오미혜</t>
  </si>
  <si>
    <t>주차장운영업</t>
  </si>
  <si>
    <t>02-2045-7700</t>
  </si>
  <si>
    <t>서울 강동구 양재대로 1584 4층 ~ 5층 (명일동,동산빌딩)</t>
  </si>
  <si>
    <t>화인유통(주)</t>
  </si>
  <si>
    <t>손창현</t>
  </si>
  <si>
    <t>031-284-7780</t>
  </si>
  <si>
    <t>경기도 양주시 광적면 광적로155번길 12 2층 (석우리)</t>
  </si>
  <si>
    <t>https://rnr.surveybox.kr/?pid=S16269h8ufyh&amp;grpid=list&amp;resid=23282&amp;fwid=S16269h8ufyhz56yr</t>
  </si>
  <si>
    <t>(주)샤프테크닉스케이</t>
  </si>
  <si>
    <t>샤프테크닉스케이</t>
  </si>
  <si>
    <t>항공기 정비</t>
  </si>
  <si>
    <t>032-742-6900</t>
  </si>
  <si>
    <t>인천 중구 공항로424번길 47 302호 (운서동,에이에이씨티 화물터미널)</t>
  </si>
  <si>
    <t>sharpfa@sharptechnics.co.kr</t>
  </si>
  <si>
    <t>담당자분 연결</t>
  </si>
  <si>
    <t>울산광역시중구도시관리공단</t>
  </si>
  <si>
    <t>김문걸</t>
  </si>
  <si>
    <t>052-290-7600</t>
  </si>
  <si>
    <t>울산광역시 중구 강북로 105 4층 (성남동,롯데캐슬스카이)</t>
  </si>
  <si>
    <t>(주)셀라던</t>
  </si>
  <si>
    <t>임태형</t>
  </si>
  <si>
    <t>051-750-9511</t>
  </si>
  <si>
    <t>부산광역시 해운대구 센텀1로 17 (우동)</t>
  </si>
  <si>
    <t>(주)가야호텔</t>
  </si>
  <si>
    <t>정규석</t>
  </si>
  <si>
    <t>호텔 및 숙박업</t>
  </si>
  <si>
    <t>054-931-3500</t>
  </si>
  <si>
    <t>경북 성주군 수륜면 가야산식물원길 52 (백운리)</t>
  </si>
  <si>
    <t>(주)호텔인터불고엑스코</t>
  </si>
  <si>
    <t>대구 북구 유통단지로 80 (산격동)</t>
  </si>
  <si>
    <t>(주)미래엠</t>
  </si>
  <si>
    <t>황준오</t>
  </si>
  <si>
    <t>02-6924-5254</t>
  </si>
  <si>
    <t>서울 강서구 마곡중앙12로 10 (마곡동)</t>
  </si>
  <si>
    <t>https://rnr.surveybox.kr/?pid=S16269h8ufyh&amp;grpid=list&amp;resid=23292&amp;fwid=S16269h8ufyhz56yr</t>
  </si>
  <si>
    <t>에이치디씨리조트(주)</t>
  </si>
  <si>
    <t>에이치디씨리조트</t>
  </si>
  <si>
    <t>골프장 및 콘도 운영, 지관</t>
  </si>
  <si>
    <t>033-730-2840</t>
  </si>
  <si>
    <t>강원 원주시 지정면 오크밸리1길 66 1층 (월송리)</t>
  </si>
  <si>
    <t>담당자 확인안되어 메일 알려줄수 없음</t>
  </si>
  <si>
    <t>강원도개발공사</t>
  </si>
  <si>
    <t>지역개발사업</t>
  </si>
  <si>
    <t>033-2596-2234</t>
  </si>
  <si>
    <t>강원 춘천시 외솔길 17 (석사동)</t>
  </si>
  <si>
    <t>(주)아이에프지앤드씨</t>
  </si>
  <si>
    <t>윤병하,조국환</t>
  </si>
  <si>
    <t>관광숙박 시설업</t>
  </si>
  <si>
    <t>02-559-6135</t>
  </si>
  <si>
    <t>서울특별시 영등포구 국제금융로6길 33 919호 비693 (여의도동,맨하탄빌딩)</t>
  </si>
  <si>
    <t>엔엔알호텔즈인터내셔널코리아(주)</t>
  </si>
  <si>
    <t>시미즈카오루</t>
  </si>
  <si>
    <t>호텔의 경영</t>
  </si>
  <si>
    <t>02-773-5553</t>
  </si>
  <si>
    <t>서울특별시 중구 명동8길 27 (명동2가)</t>
  </si>
  <si>
    <t>https://rnr.surveybox.kr/?pid=S16269h8ufyh&amp;grpid=list&amp;resid=23297&amp;fwid=S16269h8ufyhz56yr</t>
  </si>
  <si>
    <t>(주)아난티</t>
  </si>
  <si>
    <t>아난티</t>
  </si>
  <si>
    <t>043-533-6848</t>
  </si>
  <si>
    <t>충청북도 진천군 백곡면 배티로 818-105 (성대리)</t>
  </si>
  <si>
    <t>(주)그레이트인스퍼레셔널기프트</t>
  </si>
  <si>
    <t>전종찬</t>
  </si>
  <si>
    <t>부동산개발 및 매매</t>
  </si>
  <si>
    <t>02-395-7100</t>
  </si>
  <si>
    <t>서울특별시 서초구 반포대로4길 54 신관 301호 (서초동,한원빌딩)</t>
  </si>
  <si>
    <t>(주)에덴밸리리조트</t>
  </si>
  <si>
    <t>황연수</t>
  </si>
  <si>
    <t>055-379-8154</t>
  </si>
  <si>
    <t>경상남도 양산시 원동면 어실로 1206 (대리)</t>
  </si>
  <si>
    <t>(주)한국교리쯔멘테난스</t>
  </si>
  <si>
    <t>윤종근</t>
  </si>
  <si>
    <t>02-548-9390</t>
  </si>
  <si>
    <t>서울특별시 중구 을지로 16 8층 (을지로1가,백남빌딩)</t>
  </si>
  <si>
    <t>(주)모두스테이</t>
  </si>
  <si>
    <t>송철오</t>
  </si>
  <si>
    <t>관광 숙박업 및 관광객 이용시설업</t>
  </si>
  <si>
    <t>02-2020-4000</t>
  </si>
  <si>
    <t>서울특별시 금천구 시흥대로 315 (독산동)</t>
  </si>
  <si>
    <t>라미드관광(주)</t>
  </si>
  <si>
    <t>민병소</t>
  </si>
  <si>
    <t>031-529-6236</t>
  </si>
  <si>
    <t>서울특별시 강남구 언주로 337 5층 (역삼동,동영문화센터)</t>
  </si>
  <si>
    <t>https://rnr.surveybox.kr/?pid=S16269h8ufyh&amp;grpid=list&amp;resid=23306&amp;fwid=S16269h8ufyhz56yr</t>
  </si>
  <si>
    <t>(주)씨디엘호텔코리아</t>
  </si>
  <si>
    <t>씨디엘호텔코리아</t>
  </si>
  <si>
    <t>곽익승,차제윤</t>
  </si>
  <si>
    <t>02-317-3801</t>
  </si>
  <si>
    <t>서울특별시 중구 세종대로 136 3층 (태평로1가,서울파이낸스센터)</t>
  </si>
  <si>
    <t>크라운에셋(주)</t>
  </si>
  <si>
    <t>이종환</t>
  </si>
  <si>
    <t>건물관리용역,임대,부동산매매</t>
  </si>
  <si>
    <t>02-777-7841</t>
  </si>
  <si>
    <t>서울특별시 중구 남대문로7길 19 (소공동)</t>
  </si>
  <si>
    <t>티엔티푸드(주)</t>
  </si>
  <si>
    <t>이건영,박경훈</t>
  </si>
  <si>
    <t>기관 구내식당업</t>
  </si>
  <si>
    <t>02-477-0819</t>
  </si>
  <si>
    <t>서울특별시 송파구 풍성로 50 2층 (풍납동)</t>
  </si>
  <si>
    <t>(주)콘타이와꼬란타이</t>
  </si>
  <si>
    <t>태국음식점업</t>
  </si>
  <si>
    <t>02-335-6001</t>
  </si>
  <si>
    <t>서울 용산구 한강대로23길 55 7층 510호 (한강로3가)</t>
  </si>
  <si>
    <t>(주)환공어묵베이커리</t>
  </si>
  <si>
    <t>윤나라,고경진</t>
  </si>
  <si>
    <t>어묵베이커리</t>
  </si>
  <si>
    <t>02-2232-5765</t>
  </si>
  <si>
    <t>부산광역시 동구 중앙대로196번길 16-8 4층 (초량동)</t>
  </si>
  <si>
    <t>(주)가내찬</t>
  </si>
  <si>
    <t>최숙희</t>
  </si>
  <si>
    <t>기업체 구내식당 위탁운영업</t>
  </si>
  <si>
    <t>051-971-6181</t>
  </si>
  <si>
    <t>부산광역시 강서구 대저로255번길 30 (대저1동)</t>
  </si>
  <si>
    <t>(주)해피엔젤라</t>
  </si>
  <si>
    <t>정준호</t>
  </si>
  <si>
    <t>051-918-7000</t>
  </si>
  <si>
    <t>부산광역시 부산진구 중앙대로666번길 50 상가동 지하2층 (부전동,더?센트럴스타)</t>
  </si>
  <si>
    <t>(주)썬미라클</t>
  </si>
  <si>
    <t>055-600-0819</t>
  </si>
  <si>
    <t>경상남도 창원시 성산구 마디미로15번길 11 (상남동)</t>
  </si>
  <si>
    <t>(주)지희</t>
  </si>
  <si>
    <t>손성국</t>
  </si>
  <si>
    <t>구내식당 위탁운영</t>
  </si>
  <si>
    <t>055-292-8818</t>
  </si>
  <si>
    <t>경상남도 함안군 산인면 신산로 5 (신산리)</t>
  </si>
  <si>
    <t>아라유통(주)</t>
  </si>
  <si>
    <t>조용래</t>
  </si>
  <si>
    <t>식품판매업</t>
  </si>
  <si>
    <t>055-586-0011</t>
  </si>
  <si>
    <t>경남 창원시 마산회원구 내서읍 호원로 295 (호계리)</t>
  </si>
  <si>
    <t>단체 급식업</t>
  </si>
  <si>
    <t>051-831-2350</t>
  </si>
  <si>
    <t>부산광역시 강서구 미음산단로295번길 6 2층 (미음동)</t>
  </si>
  <si>
    <t>세영식품(주)</t>
  </si>
  <si>
    <t>박필선</t>
  </si>
  <si>
    <t>학교급식 및 매점 운영업</t>
  </si>
  <si>
    <t>055-337-2047</t>
  </si>
  <si>
    <t>부산광역시 사상구 사상로 559 (모라동)</t>
  </si>
  <si>
    <t>(주)새손</t>
  </si>
  <si>
    <t>이석균</t>
  </si>
  <si>
    <t>단체 급식</t>
  </si>
  <si>
    <t>051-831-2820</t>
  </si>
  <si>
    <t>부산광역시 서구 망양로 50-1 301호 (서대신동3가,대신타워빌)</t>
  </si>
  <si>
    <t>(주)푸드웨이</t>
  </si>
  <si>
    <t>일반음식점 및 휴계음식점업</t>
  </si>
  <si>
    <t>051-404-5000</t>
  </si>
  <si>
    <t>부산광역시 영도구 절영로 355 (동삼동)</t>
  </si>
  <si>
    <t>(주)마이어스</t>
  </si>
  <si>
    <t>이동건</t>
  </si>
  <si>
    <t>레스토랑 운영업</t>
  </si>
  <si>
    <t>031-487-5533</t>
  </si>
  <si>
    <t>경기도 안산시 단원구 화랑로 260 지상1층 및 지하1층 (초지동,안산와스타디움)</t>
  </si>
  <si>
    <t>(주)뉴욕뉴욕</t>
  </si>
  <si>
    <t>박중식</t>
  </si>
  <si>
    <t>대중음식점</t>
  </si>
  <si>
    <t>053-765-3766</t>
  </si>
  <si>
    <t>대구광역시 수성구 용학로 116-8 (두산동)</t>
  </si>
  <si>
    <t>(주)엠에스티</t>
  </si>
  <si>
    <t>박정심</t>
  </si>
  <si>
    <t>고속도로휴게소 운영[음식점], 토목건축공사</t>
  </si>
  <si>
    <t>061-373-7578</t>
  </si>
  <si>
    <t>광주 북구 첨단연신로77번길 20 (연제동)</t>
  </si>
  <si>
    <t>오승영</t>
  </si>
  <si>
    <t>구내식당 단체급식</t>
  </si>
  <si>
    <t>041-568-8680</t>
  </si>
  <si>
    <t>충청남도 천안시 서북구 한들1로 126-15 (백석동)</t>
  </si>
  <si>
    <t>(주)영타운에프에스</t>
  </si>
  <si>
    <t>박오순</t>
  </si>
  <si>
    <t>맥아 및 맥주 제조업</t>
  </si>
  <si>
    <t>041-6211-8202</t>
  </si>
  <si>
    <t>충청남도 아산시 탕정면 삼성로 299-11 (동산리)</t>
  </si>
  <si>
    <t>(주)벽제</t>
  </si>
  <si>
    <t>식음료 제조 가공 및 판매업</t>
  </si>
  <si>
    <t>02-412-7691</t>
  </si>
  <si>
    <t>서울 송파구 양재대로71길 1-4 (방이동)</t>
  </si>
  <si>
    <t>(주)대영푸드시스템</t>
  </si>
  <si>
    <t>하상효</t>
  </si>
  <si>
    <t>031-229-1510</t>
  </si>
  <si>
    <t>경기도 용인시 수지구 신수로 767 A동 1002호 (동천동,분당수지유타워)</t>
  </si>
  <si>
    <t>(주)이도감</t>
  </si>
  <si>
    <t>음식점 운영</t>
  </si>
  <si>
    <t>02-526-7810</t>
  </si>
  <si>
    <t>서울 강남구 테헤란로77길 11-12 8층 (삼성동,아라타워)</t>
  </si>
  <si>
    <t>(주)한화비앤비</t>
  </si>
  <si>
    <t>노성민</t>
  </si>
  <si>
    <t>레스토랑, 제과점, 카페 등 요식업</t>
  </si>
  <si>
    <t>02-6209-2114</t>
  </si>
  <si>
    <t>서울특별시 성동구 아차산로17길 48 (성수동2가)</t>
  </si>
  <si>
    <t>(주)엠푸드</t>
  </si>
  <si>
    <t>052-228-5161</t>
  </si>
  <si>
    <t>서울특별시 강남구 테헤란로52길 17 6층 (역삼동,이에스타워)</t>
  </si>
  <si>
    <t>https://rnr.surveybox.kr/?pid=S16269h8ufyh&amp;grpid=list&amp;resid=24605&amp;fwid=S16269h8ufyhz56yr</t>
  </si>
  <si>
    <t>(의)은성의료재단</t>
  </si>
  <si>
    <t>은성의료재단</t>
  </si>
  <si>
    <t>구정회</t>
  </si>
  <si>
    <t>051-322-0900</t>
  </si>
  <si>
    <t>부산 사상구 가야대로 326 (주례동)</t>
  </si>
  <si>
    <t>담당자 연결되었으나 거절</t>
  </si>
  <si>
    <t>조미영,정귀열</t>
  </si>
  <si>
    <t>경기도 성남시 분당구 매화로37번길 7-12 (야탑동)</t>
  </si>
  <si>
    <t>에스에스에프에스(주)</t>
  </si>
  <si>
    <t>강인웅</t>
  </si>
  <si>
    <t>02-374-1112</t>
  </si>
  <si>
    <t>서울 강서구 마곡동로3길 6 104호, 105호, 106호 (마곡동,엔와이타워)</t>
  </si>
  <si>
    <t>(주)안스베이커리</t>
  </si>
  <si>
    <t>안창현</t>
  </si>
  <si>
    <t>서울 영등포구 경인로 846 B동 1층 (영등포동,롯데백화점)</t>
  </si>
  <si>
    <t>(주)큐로에프앤비</t>
  </si>
  <si>
    <t>각종 식,음료 제조 가공 및 판매업</t>
  </si>
  <si>
    <t>02-3460-4960</t>
  </si>
  <si>
    <t>서울 강남구 테헤란로77길 7 2층 (삼성동,동원빌딩)</t>
  </si>
  <si>
    <t>(주)씨디엔에이</t>
  </si>
  <si>
    <t>식품 제조업 및 판매업</t>
  </si>
  <si>
    <t>02-3144-8698</t>
  </si>
  <si>
    <t>서울특별시 마포구 와우산로 72 3층 (서교동)</t>
  </si>
  <si>
    <t>이조케터링서비스(주)</t>
  </si>
  <si>
    <t>단체급식 서비스업(한식, 양식,일식,중식등 일체포함)</t>
  </si>
  <si>
    <t>02-718-5151</t>
  </si>
  <si>
    <t>서울 마포구 마포대로 63-8 1364호 (도화동,삼창프라자빌딩)</t>
  </si>
  <si>
    <t>(유)청심</t>
  </si>
  <si>
    <t>박조나단에스</t>
  </si>
  <si>
    <t>02-721-5500</t>
  </si>
  <si>
    <t>서울특별시 마포구 마포대로 34 (도화동)</t>
  </si>
  <si>
    <t>(주)스시로한국</t>
  </si>
  <si>
    <t>최장규</t>
  </si>
  <si>
    <t>음식점 및 기타 서비스업</t>
  </si>
  <si>
    <t>02-3461-7715</t>
  </si>
  <si>
    <t>서울특별시 마포구 새창로 11 18층 (도화동,공덕빌딩)</t>
  </si>
  <si>
    <t>뚜쥬루개발</t>
  </si>
  <si>
    <t>윤석호</t>
  </si>
  <si>
    <t>점포(자기땅）</t>
  </si>
  <si>
    <t>041-578-0038</t>
  </si>
  <si>
    <t>충청남도 천안시 동남구 풍세로 706 (구룡동)</t>
  </si>
  <si>
    <t>(주)우리푸드</t>
  </si>
  <si>
    <t>박혜란</t>
  </si>
  <si>
    <t>위탁급식업</t>
  </si>
  <si>
    <t>031-927-9274</t>
  </si>
  <si>
    <t>경기도 오산시 내삼미로80번길 36-1 1층 (수청동)</t>
  </si>
  <si>
    <t>(주)네츄럴푸드시스템</t>
  </si>
  <si>
    <t>031-258-5800</t>
  </si>
  <si>
    <t>경기 수원시 팔달구 인계로 110 302호 (인계동)</t>
  </si>
  <si>
    <t>(주)에이티컴퍼니</t>
  </si>
  <si>
    <t>음식점업, 프랜차이즈 가맹점 사업</t>
  </si>
  <si>
    <t>02-2068-8598</t>
  </si>
  <si>
    <t>서울특별시 영등포구 국회대로50길 20 제103동 제15층 제1507호 제1508호 (영등포동7가,포레나 영등포 센트)</t>
  </si>
  <si>
    <t>영화네트웍스(주)</t>
  </si>
  <si>
    <t>왕학의</t>
  </si>
  <si>
    <t>기능성 쎄라믹(수처리용) 제조 및 판매업</t>
  </si>
  <si>
    <t>02-332-8886</t>
  </si>
  <si>
    <t>서울특별시 마포구 연남로 85 (연남동)</t>
  </si>
  <si>
    <t>062-720-1012</t>
  </si>
  <si>
    <t>광주광역시 남구 천변좌로 398 4,5,6층 (사동)</t>
  </si>
  <si>
    <t>(주)엔씨아이티에스</t>
  </si>
  <si>
    <t>안재현</t>
  </si>
  <si>
    <t>소프트웨어개발, 제조 및 판매업</t>
  </si>
  <si>
    <t>02-2186-3304</t>
  </si>
  <si>
    <t>경기도 성남시 분당구 대왕판교로606번길 10 1동 4층 (백현동,알파리움타워)</t>
  </si>
  <si>
    <t>(주)한라일보사</t>
  </si>
  <si>
    <t>일간신문의 발행 및 판매</t>
  </si>
  <si>
    <t>064-750-2114</t>
  </si>
  <si>
    <t>제주도 제주시 서사로 154 (삼도일동)</t>
  </si>
  <si>
    <t>(주)경남일보</t>
  </si>
  <si>
    <t>신문(경남일보)</t>
  </si>
  <si>
    <t>055-751-1082</t>
  </si>
  <si>
    <t>경남 진주시 남강로 1065 (상평동)</t>
  </si>
  <si>
    <t>(주)경상일보</t>
  </si>
  <si>
    <t>엄주호</t>
  </si>
  <si>
    <t>신문(일간지) 발행</t>
  </si>
  <si>
    <t>052-220-0515</t>
  </si>
  <si>
    <t>울산광역시 남구 북부순환도로 17 (무거동)</t>
  </si>
  <si>
    <t>(주)세정아이앤씨</t>
  </si>
  <si>
    <t>손우민,김송우</t>
  </si>
  <si>
    <t>시스템개발,통합 및 컨설팅 사업</t>
  </si>
  <si>
    <t>051-510-5353</t>
  </si>
  <si>
    <t>부산광역시 금정구 무학송로 158 (부곡동)</t>
  </si>
  <si>
    <t>(주)다음정보시스템즈</t>
  </si>
  <si>
    <t>오제관,조은지</t>
  </si>
  <si>
    <t>컴퓨터 및 주변장치, 소프트웨어 도매업 외</t>
  </si>
  <si>
    <t>02-6010-8410</t>
  </si>
  <si>
    <t>서울특별시 관악구 관악로 120 3층 (봉천동,우주빌딩)</t>
  </si>
  <si>
    <t>(주)컴퓨터메이트</t>
  </si>
  <si>
    <t>서상인,김성호</t>
  </si>
  <si>
    <t>컴퓨터 제조 및 도.소매업</t>
  </si>
  <si>
    <t>053-812-3008</t>
  </si>
  <si>
    <t>대구 수성구 알파시티1로35길 23 (대흥동)</t>
  </si>
  <si>
    <t>구로발게임즈(주)</t>
  </si>
  <si>
    <t>신종섭</t>
  </si>
  <si>
    <t>온라인, 모바일 게임 소프트웨어 개발 및 공급업</t>
  </si>
  <si>
    <t>02-2271-7890</t>
  </si>
  <si>
    <t>경북일보(주)</t>
  </si>
  <si>
    <t>한국선</t>
  </si>
  <si>
    <t>제조서비스</t>
  </si>
  <si>
    <t>054-289-2222</t>
  </si>
  <si>
    <t>경상북도 포항시 북구 중흥로 321 12층,13층 (죽도동)</t>
  </si>
  <si>
    <t>(주)휴앤아크</t>
  </si>
  <si>
    <t>박희정</t>
  </si>
  <si>
    <t>소프트웨어 제품의 개발, 용역, 판매, 임대업</t>
  </si>
  <si>
    <t>053-263-5991</t>
  </si>
  <si>
    <t>대구 수성구 청솔로 136 309호 (범어동)</t>
  </si>
  <si>
    <t>퓨전소프트</t>
  </si>
  <si>
    <t>소프트웨어 및 하드웨어의 개발 및 판매,기술용역업</t>
  </si>
  <si>
    <t>053-609-7000</t>
  </si>
  <si>
    <t>대구광역시 동구 안심로 266, 5층 (동호동)</t>
  </si>
  <si>
    <t>대구일보사</t>
  </si>
  <si>
    <t>이후혁</t>
  </si>
  <si>
    <t>일간 신문의 제작 및 판매</t>
  </si>
  <si>
    <t>053-757-5700</t>
  </si>
  <si>
    <t>대구 수성구 동대구로 330 (범어동)</t>
  </si>
  <si>
    <t>(주)포위즈시스템</t>
  </si>
  <si>
    <t>김태철</t>
  </si>
  <si>
    <t>소프트웨어개발 및 유통</t>
  </si>
  <si>
    <t>053-653-8020</t>
  </si>
  <si>
    <t>대구 동구 동내로 76 10층 1005호 (동내동,한국메디벤처센터)</t>
  </si>
  <si>
    <t>(주)가톨릭신문사</t>
  </si>
  <si>
    <t>종교신문-제조</t>
  </si>
  <si>
    <t>053-255-4285</t>
  </si>
  <si>
    <t>(주)엠에스티씨</t>
  </si>
  <si>
    <t>자동차 전장 소프트웨어 개발 및 검증업</t>
  </si>
  <si>
    <t>031-272-6987</t>
  </si>
  <si>
    <t>경기도 용인시 수지구 디지털벨리로 81 4층 (죽전동)</t>
  </si>
  <si>
    <t>(주)전북도민일보</t>
  </si>
  <si>
    <t>임환</t>
  </si>
  <si>
    <t>신문사</t>
  </si>
  <si>
    <t>063-259-2170</t>
  </si>
  <si>
    <t>전라북도 전주시 덕진구 벚꽃로 54 (진북동)</t>
  </si>
  <si>
    <t>전기춘</t>
  </si>
  <si>
    <t>전기, 계장, 컴퓨터 및 주변기기 (컨설팅 용역업, 도.소매업)</t>
  </si>
  <si>
    <t>061-794-6765</t>
  </si>
  <si>
    <t>전라남도 광양시 불로로 160-8 (중동)</t>
  </si>
  <si>
    <t>(주)광주매스컴</t>
  </si>
  <si>
    <t>도서잡지의 출판 및 인쇄업</t>
  </si>
  <si>
    <t>062-361-0100</t>
  </si>
  <si>
    <t>광주광역시 남구 천변좌로338번길 16 (구동)</t>
  </si>
  <si>
    <t>(주)전남일보</t>
  </si>
  <si>
    <t>신문발행 및 판매업, 무역업</t>
  </si>
  <si>
    <t>062-527-0433</t>
  </si>
  <si>
    <t>광주광역시 동구 제봉로 137 (대의동)</t>
  </si>
  <si>
    <t>(주)에스알비무등일보</t>
  </si>
  <si>
    <t>조덕선,김종석</t>
  </si>
  <si>
    <t>일간신문의 발행및 판매</t>
  </si>
  <si>
    <t>062-606-7700</t>
  </si>
  <si>
    <t>광주 북구 제봉로 324 5층 (중흥동,에스알비빌딩)</t>
  </si>
  <si>
    <t>엔에이치엔에듀</t>
  </si>
  <si>
    <t>여원동</t>
  </si>
  <si>
    <t>전기 통신업</t>
  </si>
  <si>
    <t>031-8038-2638</t>
  </si>
  <si>
    <t>경기 성남시 분당구 대왕판교로645번길 16 (삼평동,플레이뮤지엄)</t>
  </si>
  <si>
    <t>(주)케이티넥스알</t>
  </si>
  <si>
    <t>042-864-4101</t>
  </si>
  <si>
    <t>서울특별시 송파구 올림픽로 295 16층 (신천동,삼성생명잠실빌딩)</t>
  </si>
  <si>
    <t>(주)충청투데이</t>
  </si>
  <si>
    <t>박신용</t>
  </si>
  <si>
    <t>신문 발행</t>
  </si>
  <si>
    <t>042-380-7015</t>
  </si>
  <si>
    <t>대전 서구 갈마중로30번길 67 (갈마동)</t>
  </si>
  <si>
    <t>케이던스디자인시스템즈아일랜드리미티드(영업소)</t>
  </si>
  <si>
    <t>제임스알하다드</t>
  </si>
  <si>
    <t>소프트웨어자문 개발 및 공급</t>
  </si>
  <si>
    <t>031-728-3114</t>
  </si>
  <si>
    <t>경기도 성남시 분당구 구미로 8 5층 (구미동)</t>
  </si>
  <si>
    <t>대전교차로(주)</t>
  </si>
  <si>
    <t>장성자</t>
  </si>
  <si>
    <t>지역 언론업</t>
  </si>
  <si>
    <t>042-622-7861</t>
  </si>
  <si>
    <t>대전 동구 동서대로 1669 (용전동,교차로빌딩)</t>
  </si>
  <si>
    <t>(주)중도일보사</t>
  </si>
  <si>
    <t>김원식,김현수</t>
  </si>
  <si>
    <t>신문인쇄,발행,도서잡지출판</t>
  </si>
  <si>
    <t>042-220-1114</t>
  </si>
  <si>
    <t>대전광역시 중구 계룡로 832 (오류동)</t>
  </si>
  <si>
    <t>(주)쓰리에치시스템</t>
  </si>
  <si>
    <t>이석범</t>
  </si>
  <si>
    <t>043-263-3449</t>
  </si>
  <si>
    <t>충청북도 청주시 흥덕구 옥산면 오송가락로 911 (가락리)</t>
  </si>
  <si>
    <t>(주)스노우파이프</t>
  </si>
  <si>
    <t>게임용소프트웨어소매</t>
  </si>
  <si>
    <t>02-6207-1857</t>
  </si>
  <si>
    <t>서울 강남구 압구정로 152 9층 902호,903호,904호 (신사동,극동스포츠센터)</t>
  </si>
  <si>
    <t>(주)아트랩소프트</t>
  </si>
  <si>
    <t>오선근</t>
  </si>
  <si>
    <t>응용프로그램 개발, 제작 및 판매업</t>
  </si>
  <si>
    <t>02-523-1122</t>
  </si>
  <si>
    <t>서울 금천구 디지털로 173 403호 (가산동,엘리시아)</t>
  </si>
  <si>
    <t>(주)렌딧</t>
  </si>
  <si>
    <t>050-1833-2626</t>
  </si>
  <si>
    <t>서울특별시 영등포구 여의나루로 60 6층 (여의도동,포스트타워)</t>
  </si>
  <si>
    <t>(주)지오멕스소프트</t>
  </si>
  <si>
    <t>심재민,유재용,안상섭</t>
  </si>
  <si>
    <t>033-261-3217</t>
  </si>
  <si>
    <t>강원도 춘천시 서면 박사로 900 (금산리)</t>
  </si>
  <si>
    <t>인력파견</t>
  </si>
  <si>
    <t>(주)펜타크리드</t>
  </si>
  <si>
    <t>원동학</t>
  </si>
  <si>
    <t>컴퓨터 및 통신기기를 이용한 정보자료 처리 및 정보 통신 서비스업</t>
  </si>
  <si>
    <t>02-568-3422</t>
  </si>
  <si>
    <t>서울특별시 강남구 논현로 406 5층 (역삼동)</t>
  </si>
  <si>
    <t>(주)라이트브레인</t>
  </si>
  <si>
    <t>황기석</t>
  </si>
  <si>
    <t>UX/UI 개발 외</t>
  </si>
  <si>
    <t>02-2052-8900</t>
  </si>
  <si>
    <t>서울 강남구 도산대로 301 5층 (신사동)</t>
  </si>
  <si>
    <t>(주)에이디앤스타일</t>
  </si>
  <si>
    <t>한경섭</t>
  </si>
  <si>
    <t>온라인 광고 기획업</t>
  </si>
  <si>
    <t>02-553-3331</t>
  </si>
  <si>
    <t>서울특별시 서초구 방배천로 118 1층 (방배동,신구하이텍빌리지)</t>
  </si>
  <si>
    <t>(주)엔에이치엔데이터</t>
  </si>
  <si>
    <t>에이스카운터(웹로그 분석 ASP)</t>
  </si>
  <si>
    <t>031-8038-4299</t>
  </si>
  <si>
    <t>경기 성남시 분당구 대왕판교로645번길 16 (삼평동,엔에이치엔 엔터테인먼트 플레이뮤지엄)</t>
  </si>
  <si>
    <t>(주)이엠디넷</t>
  </si>
  <si>
    <t>전산시스템의 분석,설계,개발,통합,교육,운영등을 포함한 전산시스템</t>
  </si>
  <si>
    <t>02-2627-3799</t>
  </si>
  <si>
    <t>서울특별시 금천구 가산디지털1로 219 1105호 (가산동,벽산디지털밸리6차)</t>
  </si>
  <si>
    <t>(주)와이즈유엑스글로벌</t>
  </si>
  <si>
    <t>아임닭 닭가슴살 큐브 외</t>
  </si>
  <si>
    <t>02-3471-3331</t>
  </si>
  <si>
    <t>서울특별시 강남구 강남대로 560 4층,5층 (논현동,삼익전자빌딩)</t>
  </si>
  <si>
    <t>(주)크레디트라인</t>
  </si>
  <si>
    <t>신희범</t>
  </si>
  <si>
    <t>소프트웨어 개발 및 유지보수[금융관련 솔루션]</t>
  </si>
  <si>
    <t>02-6345-6345</t>
  </si>
  <si>
    <t>서울 영등포구 경인로 775 2동 1701호 (문래동3가,에이스하이테크시티)</t>
  </si>
  <si>
    <t>(주)캐스트이즈</t>
  </si>
  <si>
    <t>김승학,이준우</t>
  </si>
  <si>
    <t>02-886-6765</t>
  </si>
  <si>
    <t>서울 관악구 남부순환로 1931 3,4,5,6,7층 (봉천동,케이타워)</t>
  </si>
  <si>
    <t>일렉트로닉아츠코리아</t>
  </si>
  <si>
    <t>유휘동</t>
  </si>
  <si>
    <t>오락용 소프트웨어 도매업</t>
  </si>
  <si>
    <t>02-3018-8888</t>
  </si>
  <si>
    <t>서울특별시 강남구 테헤란로 129, 17층 (역삼동,강남엔타워)</t>
  </si>
  <si>
    <t>(주)온아이티시스템</t>
  </si>
  <si>
    <t>SI, ERP 등 소프트웨어</t>
  </si>
  <si>
    <t>02-6675-5100</t>
  </si>
  <si>
    <t>서울 구로구 디지털로 273 703호 (구로동,에이스트윈타워2차)</t>
  </si>
  <si>
    <t>(주)한국피앤피</t>
  </si>
  <si>
    <t>POS시스템 도소매</t>
  </si>
  <si>
    <t>02-2621-1520</t>
  </si>
  <si>
    <t>서울특별시 금천구 가산디지털1로 88 7층 702호 (가산동,아이티프리미어타워)</t>
  </si>
  <si>
    <t>(주)팩토리얼게임즈</t>
  </si>
  <si>
    <t>정보통신관련 소프트웨어 개발업.</t>
  </si>
  <si>
    <t>070-4858-0650</t>
  </si>
  <si>
    <t>경기도 광명시 일직로 43 C동 601호-613호 (일직동)</t>
  </si>
  <si>
    <t>(주)오토소프트</t>
  </si>
  <si>
    <t>이남용</t>
  </si>
  <si>
    <t>소프트웨어설계 및 전장시험평가 용역 등</t>
  </si>
  <si>
    <t>031-8005-6984</t>
  </si>
  <si>
    <t>(주)시루정보</t>
  </si>
  <si>
    <t>류창화</t>
  </si>
  <si>
    <t>소&amp;#54557;웨어 개발</t>
  </si>
  <si>
    <t>02-6381-7502</t>
  </si>
  <si>
    <t>서울특별시 마포구 마포대로 109 101동 2601호 (공덕동,롯데캐슬프레지던트)</t>
  </si>
  <si>
    <t>(주)핀솔정보</t>
  </si>
  <si>
    <t>전신일</t>
  </si>
  <si>
    <t>소프트웨어 개발(용역전문공급)</t>
  </si>
  <si>
    <t>02-2291-6606</t>
  </si>
  <si>
    <t>서울특별시 송파구 백제고분로 63 I동 1003호 (잠실동,위너스오피스텔)</t>
  </si>
  <si>
    <t>(주)동림티엔에스</t>
  </si>
  <si>
    <t>이탁수</t>
  </si>
  <si>
    <t>교통영향평가 및 각종 교통영향분석과 관련된 사업</t>
  </si>
  <si>
    <t>02-3431-3703</t>
  </si>
  <si>
    <t>울산 남구 월평로48번길 17-1 5층 (신정동)</t>
  </si>
  <si>
    <t>(주)코아뱅크</t>
  </si>
  <si>
    <t>이경인</t>
  </si>
  <si>
    <t>GBS(Global Banking System ), CSS(Credit Scoring System) 등 금융솔루션 개발 및 구축</t>
  </si>
  <si>
    <t>02-425-6200</t>
  </si>
  <si>
    <t>서울특별시 송파구 백제고분로 63 601호 (잠실동,위너스오피스텔1)</t>
  </si>
  <si>
    <t>(주)디와이즈</t>
  </si>
  <si>
    <t>SI(System Intergration), ITO(IT Outsourcing)(용역전문공급사)</t>
  </si>
  <si>
    <t>02-598-7898</t>
  </si>
  <si>
    <t>서울특별시 광진구 천호대로136길 23-5 (구의동,디와이즈광진사옥)</t>
  </si>
  <si>
    <t>(주)세시소프트</t>
  </si>
  <si>
    <t>소프트웨어의 개발 제조, 복제, 번역, 판매 및 실시권 허여</t>
  </si>
  <si>
    <t>02-3472-9293</t>
  </si>
  <si>
    <t>서울특별시 서초구 방배로22길 20 1층, 2층, 3층, 4층 (방배동,디와이즈빌딩)</t>
  </si>
  <si>
    <t>(주)지메이트시스템즈</t>
  </si>
  <si>
    <t>유상은</t>
  </si>
  <si>
    <t>시스템</t>
  </si>
  <si>
    <t>02-6747-7979</t>
  </si>
  <si>
    <t>서울특별시 서초구 법원로3길 24 301호 (서초동,두언빌딩)</t>
  </si>
  <si>
    <t>(주)울림홀딩스</t>
  </si>
  <si>
    <t>자회사의 지배 내지 경영관리</t>
  </si>
  <si>
    <t>02-2052-5646</t>
  </si>
  <si>
    <t>서울특별시 마포구 월드컵북로15길 42 1층 (성산동)</t>
  </si>
  <si>
    <t>(주)두타아이티</t>
  </si>
  <si>
    <t>황대순</t>
  </si>
  <si>
    <t>자동화시스템, MES, 모니터링 시스템 등</t>
  </si>
  <si>
    <t>031-229-1580</t>
  </si>
  <si>
    <t>경기 화성시 동탄산단9길 17 (방교동)</t>
  </si>
  <si>
    <t>(주)예스씨앤씨</t>
  </si>
  <si>
    <t>김특훈</t>
  </si>
  <si>
    <t>컴퓨터 응용기기 및 컴퓨터 프로그램업</t>
  </si>
  <si>
    <t>02-3471-1475</t>
  </si>
  <si>
    <t>서울특별시 성동구 성수일로 77 10층 1005,1006,1007,1008호 (성수동1가,서울숲아이티밸리)</t>
  </si>
  <si>
    <t>아이와이씨앤씨(주)</t>
  </si>
  <si>
    <t>박준근</t>
  </si>
  <si>
    <t>시스템통합서비스 및 컴퓨터 주변기기</t>
  </si>
  <si>
    <t>02-3446-7231</t>
  </si>
  <si>
    <t>서울특별시 금천구 디지털로9길 68 1208호 (가산동,대륭포스트타워5차)</t>
  </si>
  <si>
    <t>(주)이텍커스</t>
  </si>
  <si>
    <t>권홍식</t>
  </si>
  <si>
    <t>02-3486-4647</t>
  </si>
  <si>
    <t>서울특별시 서초구 효령로 229 3층 (서초동,서울빌딩)</t>
  </si>
  <si>
    <t>아주큐엠에스(주)</t>
  </si>
  <si>
    <t>강학동</t>
  </si>
  <si>
    <t>소프트웨어 개발, 판매, 자문 및 유지보수업</t>
  </si>
  <si>
    <t>02-2103-8900</t>
  </si>
  <si>
    <t>(재)대한성서공회</t>
  </si>
  <si>
    <t>김순권</t>
  </si>
  <si>
    <t>성서의 번역,출판 반포에 관한 사업</t>
  </si>
  <si>
    <t>02-2103-8700</t>
  </si>
  <si>
    <t>서울특별시 서초구 남부순환로 2569 (서초동)</t>
  </si>
  <si>
    <t>(주)이퓨전아이</t>
  </si>
  <si>
    <t>이승도</t>
  </si>
  <si>
    <t>소프트웨어산업진흥법에 의한 소프트웨어개발 및 판매업</t>
  </si>
  <si>
    <t>02-3445-6714</t>
  </si>
  <si>
    <t>서울특별시 강남구 도산대로8길 17-6 (논현동,더블유스퀘어빌딩)</t>
  </si>
  <si>
    <t>(주)수펙스테크놀러지</t>
  </si>
  <si>
    <t>곽한용</t>
  </si>
  <si>
    <t>소프트웨어 개발, 기술인력파견 외</t>
  </si>
  <si>
    <t>02-863-6900</t>
  </si>
  <si>
    <t>서울특별시 금천구 가산디지털1로 131 B동 1003호 (가산동,비와이씨하이시티)</t>
  </si>
  <si>
    <t>(주)우인시스템</t>
  </si>
  <si>
    <t>민중식</t>
  </si>
  <si>
    <t>전산시스템의 분석, 설계, 개발, 통합 등을 포함한 전산시스템의 제공</t>
  </si>
  <si>
    <t>02-866-7404</t>
  </si>
  <si>
    <t>서울특별시 구로구 디지털로 273 705호 (구로동,에이스트윈타워2차)</t>
  </si>
  <si>
    <t>(주)바이널</t>
  </si>
  <si>
    <t>산업디자인업</t>
  </si>
  <si>
    <t>서울특별시 강남구 논현로142길 32 4층 (논현동)</t>
  </si>
  <si>
    <t>https://rnr.surveybox.kr/?pid=S16269h8ufyh&amp;grpid=list&amp;resid=24621&amp;fwid=S16269h8ufyhz56yr</t>
  </si>
  <si>
    <t>(의)용각의료재단</t>
  </si>
  <si>
    <t>용각의료재단</t>
  </si>
  <si>
    <t>053-521-9500</t>
  </si>
  <si>
    <t>대구광역시 서구 국채보상로 302 (평리동)</t>
  </si>
  <si>
    <t>ars로 연결되며 관련부서 연결도 없음(병동으로만 연결됨)</t>
  </si>
  <si>
    <t>(주)세송아이티</t>
  </si>
  <si>
    <t>02-2115-8700</t>
  </si>
  <si>
    <t>서울 성동구 성수일로4길 25 412호 (성수동2가,서울숲코오롱디지털타워)</t>
  </si>
  <si>
    <t>(주)솔빛아이텍</t>
  </si>
  <si>
    <t>김제박</t>
  </si>
  <si>
    <t>ERP 구축 및 컨설팅 서비스 외</t>
  </si>
  <si>
    <t>02-6747-1400</t>
  </si>
  <si>
    <t>서울특별시 영등포구 영신로 220 1206호 (영등포동8가,케이엔케이디지털타워)</t>
  </si>
  <si>
    <t>(주)에이스프로젝트</t>
  </si>
  <si>
    <t>02-921-3173</t>
  </si>
  <si>
    <t>서울특별시 중구 을지로 264 11층 스파크플러스 1117호 (을지로6가,롯데 피트인)</t>
  </si>
  <si>
    <t>(주)꼬네상스</t>
  </si>
  <si>
    <t>권진수</t>
  </si>
  <si>
    <t>인터넷 전자상거래</t>
  </si>
  <si>
    <t>02-462-0473</t>
  </si>
  <si>
    <t>서울 성동구 연무장13길 9</t>
  </si>
  <si>
    <t>(주)미디어웹</t>
  </si>
  <si>
    <t>인터넷 광고 서비스업</t>
  </si>
  <si>
    <t>서울특별시 금천구 가산디지털1로 149 13,14층 (가산동,신한이노플렉스)</t>
  </si>
  <si>
    <t>(주)경희매니지먼트컴퍼니</t>
  </si>
  <si>
    <t>서규훈</t>
  </si>
  <si>
    <t>전자,전기,통신기기,기구,기계설비 및 그 부품의 제작 판매</t>
  </si>
  <si>
    <t>02-964-7490</t>
  </si>
  <si>
    <t>서울특별시 동대문구 회기로 111 (회기동)</t>
  </si>
  <si>
    <t>(주)자이오넥스</t>
  </si>
  <si>
    <t>류동식</t>
  </si>
  <si>
    <t>소프트웨어개발 및 판매, 생산관리 컨설팅</t>
  </si>
  <si>
    <t>02-523-1585</t>
  </si>
  <si>
    <t>서울 마포구 월드컵북로 396 908호 (상암동,누리꿈스퀘어연구개발타워)</t>
  </si>
  <si>
    <t>(주)새하정보시스템</t>
  </si>
  <si>
    <t>소프트웨어 자문</t>
  </si>
  <si>
    <t>061-930-0050</t>
  </si>
  <si>
    <t>전남 나주시 도민길 46 (빛가람동)</t>
  </si>
  <si>
    <t>(주)매스코</t>
  </si>
  <si>
    <t>김미성</t>
  </si>
  <si>
    <t>차량 항법용 전자지도 구축 용역</t>
  </si>
  <si>
    <t>031-345-0900</t>
  </si>
  <si>
    <t>경기 안양시 동안구 흥안대로427번길 38 501호,502호,503호 (관양동,인덕원성지스타위드)</t>
  </si>
  <si>
    <t>신아일보미디어(주)</t>
  </si>
  <si>
    <t>이형열</t>
  </si>
  <si>
    <t>02-2637-1226</t>
  </si>
  <si>
    <t>서울특별시 종로구 우정국로 68 9층 (관훈동,동덕빌딩)</t>
  </si>
  <si>
    <t>(주)경기신문사</t>
  </si>
  <si>
    <t>김대훈</t>
  </si>
  <si>
    <t>정기간행물발행및판매-제조</t>
  </si>
  <si>
    <t>031-268-8114</t>
  </si>
  <si>
    <t>경기도 수원시 영통구 영일로 8 814호 (영통동,메가플러스4)</t>
  </si>
  <si>
    <t>동은정보기술(주)</t>
  </si>
  <si>
    <t>032-320-3105</t>
  </si>
  <si>
    <t>경기 부천시 길주로 281 2층 (중동,동화빌딩)</t>
  </si>
  <si>
    <t>(주)큐로스</t>
  </si>
  <si>
    <t>031-788-5800</t>
  </si>
  <si>
    <t>경기도 성남시 분당구 황새울로 234 230호 (수내동,분당트라팰리스)</t>
  </si>
  <si>
    <t>(주)엔플루토</t>
  </si>
  <si>
    <t>031-601-2366</t>
  </si>
  <si>
    <t>경기도 성남시 분당구 판교로 723 B동 901호 (야탑동,분당테크노파크)</t>
  </si>
  <si>
    <t>뉴윈텍(주)</t>
  </si>
  <si>
    <t>오경식</t>
  </si>
  <si>
    <t>소프트웨어개발,제조,판매 및 임대업</t>
  </si>
  <si>
    <t>02-419-8585</t>
  </si>
  <si>
    <t>서울특별시 송파구 위례성대로 6 1013호 (방이동,현대토픽스)</t>
  </si>
  <si>
    <t>(주)첨단공간정보</t>
  </si>
  <si>
    <t>황희령</t>
  </si>
  <si>
    <t>수치지도제작업</t>
  </si>
  <si>
    <t>061-727-4523</t>
  </si>
  <si>
    <t>전라남도 순천시 강남1길 4-4 (장천동)</t>
  </si>
  <si>
    <t>(주)에이비씨솔루션</t>
  </si>
  <si>
    <t>이태형</t>
  </si>
  <si>
    <t>02-783-7639</t>
  </si>
  <si>
    <t>서울특별시 서초구 나루터로 70 201-2호 (잠원동,영서빌딩)</t>
  </si>
  <si>
    <t>(주)중부일보</t>
  </si>
  <si>
    <t>최윤정</t>
  </si>
  <si>
    <t>신문 외</t>
  </si>
  <si>
    <t>031-230-2211</t>
  </si>
  <si>
    <t>경기도 수원시 팔달구 권선로 733 (인계동,LD그린토피아)</t>
  </si>
  <si>
    <t>(주)기호일보</t>
  </si>
  <si>
    <t>서강훈</t>
  </si>
  <si>
    <t>신문업</t>
  </si>
  <si>
    <t>032-761-0007</t>
  </si>
  <si>
    <t>인천 남동구 미래로 32 (구월동)</t>
  </si>
  <si>
    <t>인천일보</t>
  </si>
  <si>
    <t>일간신문발행, 판매업</t>
  </si>
  <si>
    <t>032-452-0114</t>
  </si>
  <si>
    <t>인천 중구 인중로 226 (항동4가)</t>
  </si>
  <si>
    <t>(주)엔컴즈</t>
  </si>
  <si>
    <t>02-3444-7460</t>
  </si>
  <si>
    <t>서울특별시 성동구 아차산로15길 52 10층 1002호 (성수동2가,삼환디지털벤처타워)</t>
  </si>
  <si>
    <t>(유)에이스톰</t>
  </si>
  <si>
    <t>김윤종</t>
  </si>
  <si>
    <t>온라인 모바일 게임 소프트웨어 개발 및 공급업</t>
  </si>
  <si>
    <t>02-3452-1740</t>
  </si>
  <si>
    <t>서울 강남구 테헤란로 616 (대치동)</t>
  </si>
  <si>
    <t>(주)인터솔루션테크놀로지</t>
  </si>
  <si>
    <t>위귀복,장현춘</t>
  </si>
  <si>
    <t>IT컨설팅, SI 등</t>
  </si>
  <si>
    <t>02-555-3460</t>
  </si>
  <si>
    <t>서울 송파구 법원로 128 A동 1303호 (문정동,문정에스케이브이원지엘메트로시티)</t>
  </si>
  <si>
    <t>(주)도브투래빗</t>
  </si>
  <si>
    <t>백범진,송춘근</t>
  </si>
  <si>
    <t>디지털 광고</t>
  </si>
  <si>
    <t>02-552-3577</t>
  </si>
  <si>
    <t>서울특별시 성동구 성수이로22길 60 5층 (성수동2가)</t>
  </si>
  <si>
    <t>(주)인투데이타시스템</t>
  </si>
  <si>
    <t>이상복,이오봉,박세원</t>
  </si>
  <si>
    <t>02-555-6117</t>
  </si>
  <si>
    <t>서울특별시 구로구 디지털로 243 803호 (구로동,지하이시티)</t>
  </si>
  <si>
    <t>(주)포이시스</t>
  </si>
  <si>
    <t>곽태수</t>
  </si>
  <si>
    <t>소프트웨어 개발 및 제조업</t>
  </si>
  <si>
    <t>02-2102-7100</t>
  </si>
  <si>
    <t>서울특별시 금천구 가산디지털1로 145 604호 (가산동,에이스하이엔드3차)</t>
  </si>
  <si>
    <t>(주)온앤온정보시스템</t>
  </si>
  <si>
    <t>김종찬</t>
  </si>
  <si>
    <t>컴퓨터 설비자문업</t>
  </si>
  <si>
    <t>02-478-8360</t>
  </si>
  <si>
    <t>서울특별시 강동구 천호대로 1095 상가 303호, 304호 (천호동,현대코아아파트)</t>
  </si>
  <si>
    <t>(주)아이디에스앤트러스트</t>
  </si>
  <si>
    <t>정길호</t>
  </si>
  <si>
    <t>통합전자 자료처리업 및 데이타베이스업</t>
  </si>
  <si>
    <t>02-2190-6710</t>
  </si>
  <si>
    <t>서울 강남구 봉은사로 644 3층 (삼성동,대웅신관)</t>
  </si>
  <si>
    <t>(주)노블레스미디어인터내셔날</t>
  </si>
  <si>
    <t>명제열</t>
  </si>
  <si>
    <t>출판, 광고</t>
  </si>
  <si>
    <t>010-6203-2934</t>
  </si>
  <si>
    <t>서울 강남구 선릉로162길 13 (청담동,노블레스빌딩)</t>
  </si>
  <si>
    <t>(주)코마스</t>
  </si>
  <si>
    <t>정일</t>
  </si>
  <si>
    <t>시스템 소프트웨어 개발 및 유지보수</t>
  </si>
  <si>
    <t>02-3704-6300</t>
  </si>
  <si>
    <t>(주)유엔파인</t>
  </si>
  <si>
    <t>조기현</t>
  </si>
  <si>
    <t>소프트웨어개발공급</t>
  </si>
  <si>
    <t>02-6670-4785</t>
  </si>
  <si>
    <t>서울특별시 성동구 연무장5가길 25 1009호 (성수동2가,성수역 에스케이 브이1 타워)</t>
  </si>
  <si>
    <t>미래로정보기술(주)</t>
  </si>
  <si>
    <t>이장빈</t>
  </si>
  <si>
    <t>전산시스템의 분석,설계,개발,통합,교육,운영등을  포함한 전산시스템 용</t>
  </si>
  <si>
    <t>02-866-4870</t>
  </si>
  <si>
    <t>서울 구로구 디지털로29길 38, 606호 (구로동,에이스테크노3차)</t>
  </si>
  <si>
    <t>아이캔매니지먼트(주)</t>
  </si>
  <si>
    <t>02-6220-7360</t>
  </si>
  <si>
    <t>서울 구로구 디지털로26길 5 920호 (구로동,에이스하이엔드타워11차)</t>
  </si>
  <si>
    <t>케이던스코리아(유)</t>
  </si>
  <si>
    <t>제임스해댓</t>
  </si>
  <si>
    <t>컴퓨터소프트웨어개발.무역업</t>
  </si>
  <si>
    <t>경기도 성남시 분당구 구미로 8, 5층 (구미동,분당엠타워)</t>
  </si>
  <si>
    <t>(주)나일소프트</t>
  </si>
  <si>
    <t>소프트웨어개발 및 전산화업무</t>
  </si>
  <si>
    <t>02-783-0961</t>
  </si>
  <si>
    <t>서울특별시 구로구 디지털로32길 30 1004호-1006호 (구로동,코오롱디지털타워빌란트1차)</t>
  </si>
  <si>
    <t>유한테크노스(주)</t>
  </si>
  <si>
    <t>허석호</t>
  </si>
  <si>
    <t>산업자동화에 관련한 제반기술 및 제품의 개발 및 판매업</t>
  </si>
  <si>
    <t>02-6277-8000</t>
  </si>
  <si>
    <t>서울특별시 강서구 마곡중앙8로1길 50 (마곡동)</t>
  </si>
  <si>
    <t>(주)포트락게임즈</t>
  </si>
  <si>
    <t>황원태</t>
  </si>
  <si>
    <t>02-333-3307</t>
  </si>
  <si>
    <t>서울특별시 강남구 테헤란로79길 6, 3-5층 (삼성동,제이에스타워)</t>
  </si>
  <si>
    <t>코니퍼(주)</t>
  </si>
  <si>
    <t>정보처리.기타 컴퓨터 운영 관련 영업컨설팅 및 대행업</t>
  </si>
  <si>
    <t>02-2113-2118</t>
  </si>
  <si>
    <t>경기도 성남시 분당구 정자일로 146 402동 610호 (정자동,엠코헤리츠)</t>
  </si>
  <si>
    <t>(주)아이티네이드</t>
  </si>
  <si>
    <t>소프트웨어개발 및 도소매업</t>
  </si>
  <si>
    <t>02-3215-5400</t>
  </si>
  <si>
    <t>서울특별시 마포구 상암산로 76 14층 (상암동,뉴스퀘어)</t>
  </si>
  <si>
    <t>(주)환경과학기술</t>
  </si>
  <si>
    <t>이윤균</t>
  </si>
  <si>
    <t>수로사업 및 엔지니어링 서비스</t>
  </si>
  <si>
    <t>02-2113-0705</t>
  </si>
  <si>
    <t>서울 금천구 가산디지털1로 205 402호 (가산동,케이씨씨웰츠밸리)</t>
  </si>
  <si>
    <t>(주)한국농어민신문</t>
  </si>
  <si>
    <t>이학구</t>
  </si>
  <si>
    <t>농어민 정보 신문제작업</t>
  </si>
  <si>
    <t>02-3434-9000</t>
  </si>
  <si>
    <t>서울특별시 송파구 중대로9길 60 (가락동)</t>
  </si>
  <si>
    <t>(주)오토피온</t>
  </si>
  <si>
    <t>최길섭</t>
  </si>
  <si>
    <t>정보통신 서비스업 및 구축, 운영 사업</t>
  </si>
  <si>
    <t>02-517-7640</t>
  </si>
  <si>
    <t>서울특별시 강서구 양천로 583 A동 1601호 (염창동,우림블루나인비즈니스센터)</t>
  </si>
  <si>
    <t>비컴솔루션(주)</t>
  </si>
  <si>
    <t>황영주</t>
  </si>
  <si>
    <t>공장자동화솔루션 및 유지보수</t>
  </si>
  <si>
    <t>02-3461-4909</t>
  </si>
  <si>
    <t>서울특별시 강남구 도곡로2길 10 6층 (도곡동,동문빌딩)</t>
  </si>
  <si>
    <t>(주)엔텍정보통신</t>
  </si>
  <si>
    <t>손석배</t>
  </si>
  <si>
    <t>02-2107-3900</t>
  </si>
  <si>
    <t>서울특별시 금천구 가산디지털2로 101 A동 707호 (가산동,한라원앤원타워)</t>
  </si>
  <si>
    <t>(주)히어솔루션즈코리아</t>
  </si>
  <si>
    <t>진성대</t>
  </si>
  <si>
    <t>자동차항법지도제작및소프트웨어개발법,수치지도제작업 등</t>
  </si>
  <si>
    <t>02-2184-9200</t>
  </si>
  <si>
    <t>서울특별시 종로구 새문안로 76 5층 5001호 (신문로1가,콘코디언빌딩)</t>
  </si>
  <si>
    <t>(주)웹젠온네트</t>
  </si>
  <si>
    <t>컴퓨터 프로그램 개발 및 자문업</t>
  </si>
  <si>
    <t>02-568-5765</t>
  </si>
  <si>
    <t>경기 성남시 분당구 판교로 242 B동 5층 (삼평동,판교디지털센터)</t>
  </si>
  <si>
    <t>한길씨앤씨(주)</t>
  </si>
  <si>
    <t>신용인</t>
  </si>
  <si>
    <t>항공 조종사 교육 프로그램 외</t>
  </si>
  <si>
    <t>02-3143-2486</t>
  </si>
  <si>
    <t>서울특별시 금천구 서부샛길 632 904호 (가산동,대륭테크노타운5차)</t>
  </si>
  <si>
    <t>(주)날리지큐브</t>
  </si>
  <si>
    <t>김학훈</t>
  </si>
  <si>
    <t>소프트웨어 개발, 판매, 임대업</t>
  </si>
  <si>
    <t>02-564-7323</t>
  </si>
  <si>
    <t>서울특별시 서초구 서초중앙로 14 15층 (서초동,진로빌딩)</t>
  </si>
  <si>
    <t>(주)넥서스</t>
  </si>
  <si>
    <t>출판제조 및 인쇄업</t>
  </si>
  <si>
    <t>02-330-5500</t>
  </si>
  <si>
    <t>경기도 파주시 지목로 5 (신촌동)</t>
  </si>
  <si>
    <t>(주)중외정보기술</t>
  </si>
  <si>
    <t>이정하</t>
  </si>
  <si>
    <t>의료정보시스템 구축 및 시스템 유지용역</t>
  </si>
  <si>
    <t>02-801-1020</t>
  </si>
  <si>
    <t>서울 금천구 디지털로9길 32 B동 1001호 (가산동,갑을그레이트밸리)</t>
  </si>
  <si>
    <t>(주)브릿지경제신문사</t>
  </si>
  <si>
    <t>김현수,조진래</t>
  </si>
  <si>
    <t>02-2070-0266</t>
  </si>
  <si>
    <t>서울 종로구 새문안로5길 13 9층 3호,4호 (당주동,변호사회관)</t>
  </si>
  <si>
    <t>(주)뉴스웨이</t>
  </si>
  <si>
    <t>김종현,강혁</t>
  </si>
  <si>
    <t>인터넷뉴스 제공업</t>
  </si>
  <si>
    <t>02-999-9700</t>
  </si>
  <si>
    <t>서울특별시 용산구 한강대로 308 7층 (갈월동,한국정보통신공사협회)</t>
  </si>
  <si>
    <t>(주)비아이시스</t>
  </si>
  <si>
    <t>황진경</t>
  </si>
  <si>
    <t>소프트웨어 개발, 유통 및 유지보수</t>
  </si>
  <si>
    <t>02-890-7733</t>
  </si>
  <si>
    <t>서울 구로구 디지털로33길 12, 902호</t>
  </si>
  <si>
    <t>(주)에어로매스터</t>
  </si>
  <si>
    <t>서정배</t>
  </si>
  <si>
    <t>무역업(항공기, 항공기부품, 기계 전자 조립품)</t>
  </si>
  <si>
    <t>055-853-2975</t>
  </si>
  <si>
    <t>경남 사천시 사남면 해안산업로 345 (방지리)</t>
  </si>
  <si>
    <t>(주)아프로정보기술</t>
  </si>
  <si>
    <t>민영기,김종열</t>
  </si>
  <si>
    <t>소프트웨어 개발 용역, IT 콜센터 운영</t>
  </si>
  <si>
    <t>02-782-5596</t>
  </si>
  <si>
    <t>서울특별시 구로구 디지털로32길 30 1105호 (구로동,코오롱디지털타워빌란트)</t>
  </si>
  <si>
    <t>(주)삼일아엔씨</t>
  </si>
  <si>
    <t>채수걸</t>
  </si>
  <si>
    <t>네트워크 장비 설치,유지보수,소프트웨어 개발</t>
  </si>
  <si>
    <t>02-591-0031</t>
  </si>
  <si>
    <t>서울특별시 서초구 남부순환로339길 19 (서초동)</t>
  </si>
  <si>
    <t>제페토(주)</t>
  </si>
  <si>
    <t>김지인</t>
  </si>
  <si>
    <t>게임소프트웨어 및 하드웨어 개발, 제조 및 판매업</t>
  </si>
  <si>
    <t>02-3444-5474</t>
  </si>
  <si>
    <t>서울특별시 마포구 마포대로 45 6층 (도화동,일진빌딩)</t>
  </si>
  <si>
    <t>(주)서울문화사</t>
  </si>
  <si>
    <t>서적, 잡지</t>
  </si>
  <si>
    <t>서울특별시 용산구 새창로 221-19 (한강로2가)</t>
  </si>
  <si>
    <t>(주)엘비씨소프트</t>
  </si>
  <si>
    <t>서동국</t>
  </si>
  <si>
    <t>소프트웨어 개발,제작,생산,유통 및 이에 관련된 서비스업</t>
  </si>
  <si>
    <t>02-322-9966</t>
  </si>
  <si>
    <t>서울특별시 강남구 테헤란로98길 8 10층 (대치동,케이티앤지대치타워)</t>
  </si>
  <si>
    <t>(주)이랜드넥스트</t>
  </si>
  <si>
    <t>장영학</t>
  </si>
  <si>
    <t>02-2028-5900</t>
  </si>
  <si>
    <t>(주)와이비홀딩스</t>
  </si>
  <si>
    <t>양동운</t>
  </si>
  <si>
    <t>정보통신기기 도소매업.</t>
  </si>
  <si>
    <t>070-7882-5159</t>
  </si>
  <si>
    <t>서울특별시 중구 수표로 23 지하1층 비101호 (저동2가,인농빌딩)</t>
  </si>
  <si>
    <t>(주)대원씨앤씨</t>
  </si>
  <si>
    <t>성준호</t>
  </si>
  <si>
    <t>소프트웨어 개발, 판매 및 유지보수</t>
  </si>
  <si>
    <t>02-778-7477</t>
  </si>
  <si>
    <t>서울 영등포구 국제금융로2길 37 503호 (여의도동,에스트레뉴)</t>
  </si>
  <si>
    <t>(주)스튜디오8</t>
  </si>
  <si>
    <t>정현태</t>
  </si>
  <si>
    <t>문화공연 기획업</t>
  </si>
  <si>
    <t>031-8017-7180</t>
  </si>
  <si>
    <t>서울특별시 강남구 테헤란로1길 28-11 5층 5042호 (역삼동,조이빌딩)</t>
  </si>
  <si>
    <t>아이엔에스코리아(주)</t>
  </si>
  <si>
    <t>소프트웨어 개발 및 컴퓨터 주변기기 판매업</t>
  </si>
  <si>
    <t>02-753-3434</t>
  </si>
  <si>
    <t>경기도 성남시 분당구 성남대로 295 B동 4층 430호 (정자동,대림아크로텔)</t>
  </si>
  <si>
    <t>한국경제매거진(주)</t>
  </si>
  <si>
    <t>하영춘</t>
  </si>
  <si>
    <t>정기 간행물 잡지의 출판 및 판매</t>
  </si>
  <si>
    <t>02-360-4841</t>
  </si>
  <si>
    <t>서울 중구 청파로 463 (중림동)</t>
  </si>
  <si>
    <t>한국복음주의동맹선교회</t>
  </si>
  <si>
    <t>고일순</t>
  </si>
  <si>
    <t>일반서적출판，교과서출판</t>
  </si>
  <si>
    <t>02-334-7190</t>
  </si>
  <si>
    <t>서울 종로구 새문안로 69</t>
  </si>
  <si>
    <t>(주)한국뉴미디어</t>
  </si>
  <si>
    <t>정순표,송진현</t>
  </si>
  <si>
    <t>02-725-6007</t>
  </si>
  <si>
    <t>서울특별시 종로구 율곡로2길 7 (수송동,서머셋팰리스빌딩)</t>
  </si>
  <si>
    <t>(주)슬로워크</t>
  </si>
  <si>
    <t>문광진</t>
  </si>
  <si>
    <t>지속가능한 그린 디자인과 생태본질적 소셜 디자인을 기반</t>
  </si>
  <si>
    <t>02-733-1010</t>
  </si>
  <si>
    <t>서울특별시 마포구 성미산로27길 68 (연남동)</t>
  </si>
  <si>
    <t>(주)와이비엠교육</t>
  </si>
  <si>
    <t>화찬권</t>
  </si>
  <si>
    <t>학습지, 온라인교육서비스 외</t>
  </si>
  <si>
    <t>02-2275-0509</t>
  </si>
  <si>
    <t>서울 종로구 창경궁로 112-7 (인의동)</t>
  </si>
  <si>
    <t>(주)퍼니웍</t>
  </si>
  <si>
    <t>김태중</t>
  </si>
  <si>
    <t>소프트웨어 개발 및 구축, 유지보수</t>
  </si>
  <si>
    <t>02-394-1416</t>
  </si>
  <si>
    <t>서울특별시 마포구 마포대로 19 503호, 504호, 505호 (마포동,신화빌딩)</t>
  </si>
  <si>
    <t>(주)소셜엠씨</t>
  </si>
  <si>
    <t>박천홍</t>
  </si>
  <si>
    <t>서울특별시 강남구 선릉로 648 4층 (삼성동,유라테크빌딩)</t>
  </si>
  <si>
    <t>(주)이디코어</t>
  </si>
  <si>
    <t>한대수</t>
  </si>
  <si>
    <t>031-616-5110</t>
  </si>
  <si>
    <t>경기도 평택시 정암로 42 206호 (이충동,서정스마트빌듀오 1차)</t>
  </si>
  <si>
    <t>노아에스앤씨(주)</t>
  </si>
  <si>
    <t>양동민</t>
  </si>
  <si>
    <t>전자상거래 및 온라인정보제공</t>
  </si>
  <si>
    <t>02-6105-6600</t>
  </si>
  <si>
    <t>서울특별시 금천구 가산디지털2로 70 18층 1810,1811,1812,1813,1814,1815호 (가산동,대륭테크노타운19차)</t>
  </si>
  <si>
    <t>(주)티맥스클라우드</t>
  </si>
  <si>
    <t>진승의</t>
  </si>
  <si>
    <t>031-8018-1033</t>
  </si>
  <si>
    <t>(주)데이세븐</t>
  </si>
  <si>
    <t>최원준</t>
  </si>
  <si>
    <t>서울특별시 금천구 가산디지털1로 131 A동 16층 일부 (가산동,비와이씨하이시티)</t>
  </si>
  <si>
    <t>(주)디리아</t>
  </si>
  <si>
    <t>배현기</t>
  </si>
  <si>
    <t>02-562-7132</t>
  </si>
  <si>
    <t>서울특별시 서초구 강남대로 331 6층 (서초동,광일빌딩)</t>
  </si>
  <si>
    <t>(주)자비스넷</t>
  </si>
  <si>
    <t>박주영,이동식</t>
  </si>
  <si>
    <t>02-6299-5366</t>
  </si>
  <si>
    <t>서울특별시 금천구 디지털로9길 46 제6층 608, 609, 610호 (가산동,이앤씨드림타워7차)</t>
  </si>
  <si>
    <t>(주)솔박스</t>
  </si>
  <si>
    <t>박태하</t>
  </si>
  <si>
    <t>플랫폼 솔루션</t>
  </si>
  <si>
    <t>02-2182-3600</t>
  </si>
  <si>
    <t>서울 강남구 테헤란로 124 10층 (역삼동,삼원타워)</t>
  </si>
  <si>
    <t>(주)지란지교데이터</t>
  </si>
  <si>
    <t>소프트웨어개발, 용역개발및판매</t>
  </si>
  <si>
    <t>042-389-4206</t>
  </si>
  <si>
    <t>대전광역시 유성구 테크노3로 65 6층 603호 (관평동,한신에스메카)</t>
  </si>
  <si>
    <t>(주)에이씨케이</t>
  </si>
  <si>
    <t>고재익,조선주</t>
  </si>
  <si>
    <t>의료정보 솔루션 외</t>
  </si>
  <si>
    <t>031-790-1561</t>
  </si>
  <si>
    <t>경기 하남시 조정대로 150 933호 (덕풍동,아이테코)</t>
  </si>
  <si>
    <t>(주)젠컨설팅</t>
  </si>
  <si>
    <t>박기석</t>
  </si>
  <si>
    <t>솔루션 공급, 컨설팅 교육 외</t>
  </si>
  <si>
    <t>02-558-0413</t>
  </si>
  <si>
    <t>서울특별시 강남구 테헤란로 115 13층 (역삼동,서림빌딩)</t>
  </si>
  <si>
    <t>(주)크레이지다이아몬드</t>
  </si>
  <si>
    <t>최경진</t>
  </si>
  <si>
    <t>게임 개발업</t>
  </si>
  <si>
    <t>02-865-8724</t>
  </si>
  <si>
    <t>서울 강남구 봉은사로 418 8층 (삼성동,조양빌딩)</t>
  </si>
  <si>
    <t>(주)맵퍼스</t>
  </si>
  <si>
    <t>디지털전자지도SW</t>
  </si>
  <si>
    <t>서울특별시 송파구 오금로 182 5층 (송파동,엠앤에스프라자)</t>
  </si>
  <si>
    <t>(주)스포카</t>
  </si>
  <si>
    <t>최재승,손성훈</t>
  </si>
  <si>
    <t>소프트웨어 개발, 판매업</t>
  </si>
  <si>
    <t>070-4129-6463</t>
  </si>
  <si>
    <t>서울특별시 강남구 테헤란로 133 3층 (역삼동,한국타이어빌딩)</t>
  </si>
  <si>
    <t>(주)윤커뮤니케이션즈</t>
  </si>
  <si>
    <t>윤여주</t>
  </si>
  <si>
    <t>031-330-8000</t>
  </si>
  <si>
    <t>경기 성남시 분당구 대왕판교로 660 A동 1113호 (삼평동,유스페이스1)</t>
  </si>
  <si>
    <t>(주)모디엠</t>
  </si>
  <si>
    <t>박현열</t>
  </si>
  <si>
    <t>소프트웨어 개발 촉진법에 의한 소프트웨어 자문, 개발 및 공급업</t>
  </si>
  <si>
    <t>02-2115-8921</t>
  </si>
  <si>
    <t>서울 성동구 성수일로4길 25 12층 1203,1204호 (성수동2가,서울숲코오롱디지털타워)</t>
  </si>
  <si>
    <t>케이투웹테크(주)</t>
  </si>
  <si>
    <t>김태일,김동우</t>
  </si>
  <si>
    <t>웹솔루션</t>
  </si>
  <si>
    <t>02-575-7721</t>
  </si>
  <si>
    <t>서울 금천구 가마산로 96 1510호 (가산동,대륭테크노타운8차)</t>
  </si>
  <si>
    <t>(주)조이앤비즈</t>
  </si>
  <si>
    <t>금융권 전산개발 외</t>
  </si>
  <si>
    <t>02-3775-0857</t>
  </si>
  <si>
    <t>서울 영등포구 양평로21길 26 1608호 (양평동5가,선유도아이에스비즈타워)</t>
  </si>
  <si>
    <t>김갑성</t>
  </si>
  <si>
    <t>기술개발컨설팅사업</t>
  </si>
  <si>
    <t>042-488-1945</t>
  </si>
  <si>
    <t>대전광역시 유성구 대덕대로 593 508호, 509호, 510호 (도룡동,대덕테크비즈센터)</t>
  </si>
  <si>
    <t>삼정데이타서비스(주)</t>
  </si>
  <si>
    <t>오충용</t>
  </si>
  <si>
    <t>호스팅(서버, 메일, 웹) 서비스</t>
  </si>
  <si>
    <t>02-2029-0375</t>
  </si>
  <si>
    <t>서울특별시 구로구 디지털로 306 제4층 제416호, 제417호, 제421호 (구로동,대륭포스트타워2차)</t>
  </si>
  <si>
    <t>(주)에스티에이테스팅컨설팅</t>
  </si>
  <si>
    <t>권원일</t>
  </si>
  <si>
    <t>S/W 테스트관리자동화시스템 S/W 테스팅 교육, 컨설팅 外</t>
  </si>
  <si>
    <t>02-6248-1700</t>
  </si>
  <si>
    <t>서울특별시 강남구 테헤란로43길 18 4층 (역삼동)</t>
  </si>
  <si>
    <t>(주)한양정보기술</t>
  </si>
  <si>
    <t>김범규</t>
  </si>
  <si>
    <t>의료정보시스템, Call Center, Billing System 등</t>
  </si>
  <si>
    <t>02-577-7363</t>
  </si>
  <si>
    <t>서울 송파구 송파대로 201 A동 1019호 (문정동,테라타워2)</t>
  </si>
  <si>
    <t>(주)이와이드플러스</t>
  </si>
  <si>
    <t>장혁준</t>
  </si>
  <si>
    <t>웹사이트 및 모바일앱 UI/UX 서비스 구축 및 운영</t>
  </si>
  <si>
    <t>02-3445-3913</t>
  </si>
  <si>
    <t>서울 성동구 성수일로4길 25 703호 704호 (성수동2가,코오롱디지털타워1차)</t>
  </si>
  <si>
    <t>(주)네오플러스</t>
  </si>
  <si>
    <t>백영삼</t>
  </si>
  <si>
    <t>SI(시스템통합), SM(시스템운영)</t>
  </si>
  <si>
    <t>02-2082-0500</t>
  </si>
  <si>
    <t>서울 구로구 디지털로 306 1101호 (구로동,대륭포스트타워2)</t>
  </si>
  <si>
    <t>(주)더레이블</t>
  </si>
  <si>
    <t>070-4727-5477</t>
  </si>
  <si>
    <t>서울특별시 서초구 남부순환로347길 20, 7층 (서초동,테마빌딩)</t>
  </si>
  <si>
    <t>뉴데일리(주)</t>
  </si>
  <si>
    <t>이성복</t>
  </si>
  <si>
    <t>인터넷뉴스, 인터넷광고</t>
  </si>
  <si>
    <t>02-6919-7000</t>
  </si>
  <si>
    <t>서울특별시 중구 소월로 10 3층 (남대문로5가,단암빌딩)</t>
  </si>
  <si>
    <t>(주)엔엑스쓰리게임즈</t>
  </si>
  <si>
    <t>최재헌,최일돈</t>
  </si>
  <si>
    <t>소프트웨어 개발,제작 및 판매 임대업</t>
  </si>
  <si>
    <t>02-545-7595</t>
  </si>
  <si>
    <t>서울특별시 강남구 테헤란로 510 2층, 3층 (대치동,루첸타워)</t>
  </si>
  <si>
    <t>(주)엑시아소프트</t>
  </si>
  <si>
    <t>게임 소프트웨어 개발, 판매, 서비스</t>
  </si>
  <si>
    <t>02-553-8837</t>
  </si>
  <si>
    <t>서울특별시 송파구 문정로 155 4층, 5층 (가락동,명륜재빌딩)</t>
  </si>
  <si>
    <t>웨이즈원(주)</t>
  </si>
  <si>
    <t>황승호</t>
  </si>
  <si>
    <t>내비게이션 맵, 정밀 지도 솔루션, 자율주행 소프트웨어 등</t>
  </si>
  <si>
    <t>031-8069-7880</t>
  </si>
  <si>
    <t>경기 의왕시 이미로 40 B동 706호 (포일동,인덕원아이티밸리)</t>
  </si>
  <si>
    <t>오지큐(주)</t>
  </si>
  <si>
    <t>신철호</t>
  </si>
  <si>
    <t>모바일 어플리케이션 개발 및 서비스업</t>
  </si>
  <si>
    <t>02-3147-2900</t>
  </si>
  <si>
    <t>서울특별시 강남구 논현로 164 10층 (도곡동,튼튼영어빌딩)</t>
  </si>
  <si>
    <t>(주)지앤비아이텍</t>
  </si>
  <si>
    <t>소프트웨어 및 솔루션서비스</t>
  </si>
  <si>
    <t>02-3775-4982</t>
  </si>
  <si>
    <t>서울 영등포구 의사당대로 38 101동 1015호 (여의도동,더샵아일랜드파크)</t>
  </si>
  <si>
    <t>(주)네오위드넷</t>
  </si>
  <si>
    <t>탁지훈</t>
  </si>
  <si>
    <t>02-553-3515</t>
  </si>
  <si>
    <t>경기도 성남시 수정구 창업로 17 F동 3층 313호 (시흥동,판교아이스퀘어)</t>
  </si>
  <si>
    <t>(주)루트온플러스</t>
  </si>
  <si>
    <t>강석봉</t>
  </si>
  <si>
    <t>정보시스템 구축 및 유지보수, IT 컨설팅, 운영 관리 솔루션 개발 등</t>
  </si>
  <si>
    <t>02-6925-7087</t>
  </si>
  <si>
    <t>서울특별시 영등포구 경인로 775 1동 6층 624호 (문래동3가,에이스하이테크시티)</t>
  </si>
  <si>
    <t>(주)누림소프트</t>
  </si>
  <si>
    <t>주문형소프트웨어개발</t>
  </si>
  <si>
    <t>042-471-2154</t>
  </si>
  <si>
    <t>대전광역시 대덕구 대화로 120 1137호 (대화동,가온비즈타워)</t>
  </si>
  <si>
    <t>(주)엘엔케이로직코리아</t>
  </si>
  <si>
    <t>남택원</t>
  </si>
  <si>
    <t>소프트웨어 및 하드웨어 서비스 타이틀의 개발,자문 및 공급업</t>
  </si>
  <si>
    <t>02-558-9293</t>
  </si>
  <si>
    <t>서울특별시 강남구 언주로 540 2층, 3층 (역삼동,코원타워)</t>
  </si>
  <si>
    <t>(주)동아미디어엔</t>
  </si>
  <si>
    <t>02-6380-7200</t>
  </si>
  <si>
    <t>서울특별시 서대문구 충정로 29 (충정로3가)</t>
  </si>
  <si>
    <t>멘티스코</t>
  </si>
  <si>
    <t>윤정현</t>
  </si>
  <si>
    <t>유선 온라인 게임 소프트웨어 개발 및 공급업</t>
  </si>
  <si>
    <t>02-564-0928</t>
  </si>
  <si>
    <t>서울 강남구 삼성로85길 35-6 4층 (대치동,목천빌딩)</t>
  </si>
  <si>
    <t>(주)포비즈코리아</t>
  </si>
  <si>
    <t>신훈식</t>
  </si>
  <si>
    <t>02-2058-2214</t>
  </si>
  <si>
    <t>서울 서초구 바우뫼로37길 56 2층 (양재동,건영빌딩)</t>
  </si>
  <si>
    <t>(주)월급날</t>
  </si>
  <si>
    <t>박춘자</t>
  </si>
  <si>
    <t>금여관리 솔루션 개발 및 공급업</t>
  </si>
  <si>
    <t>02-785-0642</t>
  </si>
  <si>
    <t>서울특별시 영등포구 국회대로70길 19 7층 (여의도동,대하빌딩)</t>
  </si>
  <si>
    <t>(주)나딕게임즈</t>
  </si>
  <si>
    <t>이선주,정승훈</t>
  </si>
  <si>
    <t>소프트웨어의 개발, 판매, 임대업</t>
  </si>
  <si>
    <t>02-3454-1421</t>
  </si>
  <si>
    <t>서울특별시 강남구 논현로79길 8 지하1층, 1층, 2층, 6층 (역삼동,아이네트빌딩)</t>
  </si>
  <si>
    <t>(주)유티플러스인터랙티브</t>
  </si>
  <si>
    <t>유태연</t>
  </si>
  <si>
    <t>소프트웨어 개발, 제작 및 판매</t>
  </si>
  <si>
    <t>031-716-2088</t>
  </si>
  <si>
    <t>경기 성남시 수정구 창업로 42 816호, 817호, 818호 (시흥동,판교 제2테크노밸리 경기 기업성장센터)</t>
  </si>
  <si>
    <t>(주)코그넥스코리아</t>
  </si>
  <si>
    <t>문에릭응진</t>
  </si>
  <si>
    <t>머신비전 검사 소프트웨어 SuaKIT 외</t>
  </si>
  <si>
    <t>02-6264-0358</t>
  </si>
  <si>
    <t>서울 서초구 서초대로38길 12 6층 (서초동,마제스타시티타워투)</t>
  </si>
  <si>
    <t>https://rnr.surveybox.kr/?pid=S16269h8ufyh&amp;grpid=list&amp;resid=24661&amp;fwid=S16269h8ufyhz56yr</t>
  </si>
  <si>
    <t>(의)영훈의료재단</t>
  </si>
  <si>
    <t>영훈의료재단</t>
  </si>
  <si>
    <t>선두훈</t>
  </si>
  <si>
    <t>대전광역시 중구 목중로 29 (목동)</t>
  </si>
  <si>
    <t>(주)아이브릭스</t>
  </si>
  <si>
    <t>채종현</t>
  </si>
  <si>
    <t>인공지능, 머신러닝, 검색, 빅데이터 개발</t>
  </si>
  <si>
    <t>031-8023-5482</t>
  </si>
  <si>
    <t>경기 성남시 분당구 판교로255번길 62 8층 (삼평동,크루셜텍빌딩)</t>
  </si>
  <si>
    <t>(주)엘시스</t>
  </si>
  <si>
    <t>나명찬</t>
  </si>
  <si>
    <t>소프트웨어개발, 게임관련개발</t>
  </si>
  <si>
    <t>061-743-5333</t>
  </si>
  <si>
    <t>전남 나주시 우정로 10 가동 407호 (빛가람동,이노파크식스틴지식산업센터)</t>
  </si>
  <si>
    <t>(주)파이낸셜데이타시스템</t>
  </si>
  <si>
    <t>조동현,홍기문</t>
  </si>
  <si>
    <t>신탁시스템, 수탁시스템</t>
  </si>
  <si>
    <t>02-529-1599</t>
  </si>
  <si>
    <t>서울특별시 종로구 율곡로 88 5층 (운니동,이노88타워)</t>
  </si>
  <si>
    <t>(주)아세아항측</t>
  </si>
  <si>
    <t>임은성</t>
  </si>
  <si>
    <t>수치지도제작,소프트웨어개발,측량.항공사진도화,항공사진촬영</t>
  </si>
  <si>
    <t>031-963-7817</t>
  </si>
  <si>
    <t>경기도 고양시 덕양구 삼원로 83 1305호 (원흥동,광양프런티어밸리6차)</t>
  </si>
  <si>
    <t>(주)하이브로</t>
  </si>
  <si>
    <t>원세연</t>
  </si>
  <si>
    <t>02-538-1462</t>
  </si>
  <si>
    <t>서울특별시 강남구 영동대로 432 4층 (대치동,준앤빌딩)</t>
  </si>
  <si>
    <t>(주)티비스톰</t>
  </si>
  <si>
    <t>정상필</t>
  </si>
  <si>
    <t>02-530-6500</t>
  </si>
  <si>
    <t>서울특별시 서초구 효령로 255 (서초동,성현빌딩)</t>
  </si>
  <si>
    <t>(주)인터페이스정보기술</t>
  </si>
  <si>
    <t>실험분석, 데이터관리S/W 외</t>
  </si>
  <si>
    <t>02-443-3274</t>
  </si>
  <si>
    <t>서울특별시 금천구 가산디지털1로 212 1505호 1501호 (가산동,코오롱디지탈타워애스턴)</t>
  </si>
  <si>
    <t>(주)큐버</t>
  </si>
  <si>
    <t>방송 및 정보통신기기 관련 소프트웨어 서비스 제공업</t>
  </si>
  <si>
    <t>031-716-2636</t>
  </si>
  <si>
    <t>경기도 성남시 분당구 대왕판교로 670 비동 406호,508호 (삼평동,유스페이스2)</t>
  </si>
  <si>
    <t>(주)큐빅테크</t>
  </si>
  <si>
    <t>김부섭</t>
  </si>
  <si>
    <t>자동화장비, SIMULATOR, CAM</t>
  </si>
  <si>
    <t>02-1600-0121</t>
  </si>
  <si>
    <t>서울특별시 구로구 디지털로 272 301호, 302호, 303호 (구로동,한신아이티타워)</t>
  </si>
  <si>
    <t>에스큐앤티(주)</t>
  </si>
  <si>
    <t>민병국</t>
  </si>
  <si>
    <t>시스템통합, IT아웃소싱, 정보통신 관련 컨설팅, 서비스 및 HW,SW의 판매</t>
  </si>
  <si>
    <t>02-2086-1377</t>
  </si>
  <si>
    <t>서울특별시 영등포구 선유로 70 901호, 901-1호 (문래동3가,우리벤처타운2)</t>
  </si>
  <si>
    <t>(주)푸른정보통신</t>
  </si>
  <si>
    <t>기타컴퓨터 운용관련업</t>
  </si>
  <si>
    <t>02-392-4217</t>
  </si>
  <si>
    <t>서울특별시 서초구 서운로6길 17 4층 (서초동,대홍빌딩)</t>
  </si>
  <si>
    <t>(주)앤유</t>
  </si>
  <si>
    <t>모바일 및 온라인 게임 소프트웨어 개발</t>
  </si>
  <si>
    <t>02-597-2537</t>
  </si>
  <si>
    <t>경기도 성남시 분당구 대왕판교로 670 10층 비-1001호 (삼평동,유스페이스2)</t>
  </si>
  <si>
    <t>https://rnr.surveybox.kr/?pid=S16269h8ufyh&amp;grpid=list&amp;resid=24716&amp;fwid=S16269h8ufyhz56yr</t>
  </si>
  <si>
    <t>(의)양진의료재단</t>
  </si>
  <si>
    <t>양진의료재단</t>
  </si>
  <si>
    <t>양진</t>
  </si>
  <si>
    <t>031-1800-8800</t>
  </si>
  <si>
    <t>경기도 평택시 조개터로42번길 61 ,773-6 (합정동)</t>
  </si>
  <si>
    <t>1:30이후</t>
  </si>
  <si>
    <t>(주)이튜</t>
  </si>
  <si>
    <t>김광수,김체담</t>
  </si>
  <si>
    <t>소프트 및 하드웨어공학용역업</t>
  </si>
  <si>
    <t>053-524-7787</t>
  </si>
  <si>
    <t>대구광역시 수성구 알파시티1로31길 12 (대흥동)</t>
  </si>
  <si>
    <t>(주)파라메타</t>
  </si>
  <si>
    <t>컴퓨터 시스템의 개발 및 운영수탁</t>
  </si>
  <si>
    <t>02-6105-7039</t>
  </si>
  <si>
    <t>서울특별시 중구 삼일대로 343 10층 (저동1가)</t>
  </si>
  <si>
    <t>(주)유앤피플</t>
  </si>
  <si>
    <t>김석영</t>
  </si>
  <si>
    <t>소프트웨어 개발 공급업</t>
  </si>
  <si>
    <t>02-855-7471</t>
  </si>
  <si>
    <t>서울 구로구 디지털로31길 38-9 901호 (구로동,에이스테크노타워1차)</t>
  </si>
  <si>
    <t>(주)퓨처서비스</t>
  </si>
  <si>
    <t>장지웅</t>
  </si>
  <si>
    <t>02-1833-3117</t>
  </si>
  <si>
    <t>서울특별시 강남구 논현로168길 47 2층 (신사동)</t>
  </si>
  <si>
    <t>(주)올엠</t>
  </si>
  <si>
    <t>김승무</t>
  </si>
  <si>
    <t>게임소프트웨어 제작</t>
  </si>
  <si>
    <t>02-878-2555</t>
  </si>
  <si>
    <t>서울특별시 구로구 디지털로 288 1502호, 1504호 (구로동,대륭포스트타워1차)</t>
  </si>
  <si>
    <t>(주)모아이게임즈</t>
  </si>
  <si>
    <t>이찬</t>
  </si>
  <si>
    <t>온라인, 모바일게임 소프트웨어 개발 및 공급업</t>
  </si>
  <si>
    <t>070-5102-5529</t>
  </si>
  <si>
    <t>서울 강남구 언주로30길 39 15층,18층 (도곡동,에스이아이타워)</t>
  </si>
  <si>
    <t>(주)하나텍시스템</t>
  </si>
  <si>
    <t>지능형 교통시스템(ITS)</t>
  </si>
  <si>
    <t>02-2083-2688</t>
  </si>
  <si>
    <t>경기도 광명시 하안로 60 디동 디1412호, 디1409호, 디1408호 (소하동,광명테크노파크)</t>
  </si>
  <si>
    <t>031-726-2990</t>
  </si>
  <si>
    <t>경기도 성남시 분당구 성남대로 393 A동 205호 (정자동,두산위브파빌리온)</t>
  </si>
  <si>
    <t>(주)아카넷</t>
  </si>
  <si>
    <t>길정만</t>
  </si>
  <si>
    <t>소프트웨어의 개발 자문, 판매 및 그 용역업</t>
  </si>
  <si>
    <t>070-8266-8566</t>
  </si>
  <si>
    <t>대전광역시 서구 청사서로 26 10층 (월평동,미래빌딩)</t>
  </si>
  <si>
    <t>https://rnr.surveybox.kr/?pid=S16269h8ufyh&amp;grpid=list&amp;resid=23606&amp;fwid=S16269h8ufyhz56yr</t>
  </si>
  <si>
    <t>데브시스터즈(주)</t>
  </si>
  <si>
    <t>데브시스터즈</t>
  </si>
  <si>
    <t>김종흔,이지훈</t>
  </si>
  <si>
    <t>모바일게임</t>
  </si>
  <si>
    <t>02-2148-0657</t>
  </si>
  <si>
    <t>서울 강남구 도산대로 327 (신사동,에스지에프청담타워)</t>
  </si>
  <si>
    <t>(주)라이온브리지테크놀로지스코리아</t>
  </si>
  <si>
    <t>존설리반페넬리</t>
  </si>
  <si>
    <t>컴퓨터및 주변기기 판매업</t>
  </si>
  <si>
    <t>02-787-9500</t>
  </si>
  <si>
    <t>서울특별시 마포구 월드컵북로 396 7층 (상암동,누리꿈스퀘어)</t>
  </si>
  <si>
    <t>(주)지오넷</t>
  </si>
  <si>
    <t>오일택</t>
  </si>
  <si>
    <t>기업정보화 솔루션 및 서비스</t>
  </si>
  <si>
    <t>042-1644-7874</t>
  </si>
  <si>
    <t>대전 유성구 북유성대로 219 207호 (지족동,인앤인주상복합)</t>
  </si>
  <si>
    <t>(주)한화컨버전스</t>
  </si>
  <si>
    <t>김창연</t>
  </si>
  <si>
    <t>자동제어시스템 외</t>
  </si>
  <si>
    <t>031-378-9731</t>
  </si>
  <si>
    <t>경기도 화성시 동탄산단4길 9-10 (방교동)</t>
  </si>
  <si>
    <t>버즈니</t>
  </si>
  <si>
    <t>남상협,진청구</t>
  </si>
  <si>
    <t>입소문분석시스템 및 검색엔진</t>
  </si>
  <si>
    <t>02-585-6782</t>
  </si>
  <si>
    <t>서울특별시 관악구 남부순환로 1832 11층, 12층, 14층 (봉천동,오선빌딩)</t>
  </si>
  <si>
    <t>(주)타임소프트</t>
  </si>
  <si>
    <t>02-2029-5060</t>
  </si>
  <si>
    <t>서울특별시 금천구 가산디지털1로 24 504호 (가산동,대륭테크노타운13차)</t>
  </si>
  <si>
    <t>https://rnr.surveybox.kr/?pid=S16269h8ufyh&amp;grpid=list&amp;resid=23612&amp;fwid=S16269h8ufyhz56yr</t>
  </si>
  <si>
    <t>(주)의식주컴퍼니</t>
  </si>
  <si>
    <t>의식주컴퍼니</t>
  </si>
  <si>
    <t>조성우</t>
  </si>
  <si>
    <t>산업용세탁업, 가정용세탁업, 세탁물공급업 외</t>
  </si>
  <si>
    <t>02-1833-3429</t>
  </si>
  <si>
    <t>서울 강서구 양천로60길 40 (등촌동)</t>
  </si>
  <si>
    <t>(주)로드컴플릿</t>
  </si>
  <si>
    <t>배정현,배수정</t>
  </si>
  <si>
    <t>소프트웨어 개발, 자문,공급 및 서비스</t>
  </si>
  <si>
    <t>031-781-6706</t>
  </si>
  <si>
    <t>경기도 성남시 분당구 판교역로 225-18 301호, 401호, 501호, 901호 (삼평동,이룸빌딩)</t>
  </si>
  <si>
    <t>컴즈(주)</t>
  </si>
  <si>
    <t>김지형</t>
  </si>
  <si>
    <t>소프트웨어 품질보증 및 개발</t>
  </si>
  <si>
    <t>070-7008-8205</t>
  </si>
  <si>
    <t>서울특별시 구로구 디지털로34길 27 1004호, 1005호 (구로동,대륭포스트타워3차)</t>
  </si>
  <si>
    <t>(주)스카이피플</t>
  </si>
  <si>
    <t>박경재</t>
  </si>
  <si>
    <t>소프트웨어자문，개발및공급</t>
  </si>
  <si>
    <t>031-698-2305</t>
  </si>
  <si>
    <t>(주)나눔정보기술</t>
  </si>
  <si>
    <t>031-905-5507</t>
  </si>
  <si>
    <t>서울 영등포구 양평로30길 14, 707호 (양평동6가,세종엔까뮤스퀘어)</t>
  </si>
  <si>
    <t>(주)내담씨앤씨</t>
  </si>
  <si>
    <t>한창엽</t>
  </si>
  <si>
    <t>소프트웨어, 반도체</t>
  </si>
  <si>
    <t>031-712-8315</t>
  </si>
  <si>
    <t>경기 성남시 분당구 판교역로 231 S동 711호 (삼평동,에이치스퀘어)</t>
  </si>
  <si>
    <t>(주)대양씨아이에스</t>
  </si>
  <si>
    <t>출입통제 시스템, 발권 및 후불정산 시스템 등</t>
  </si>
  <si>
    <t>010-9000-6656</t>
  </si>
  <si>
    <t>경기 성남시 중원구 둔촌대로388번길 24 512호 (상대원동,우림라이온슨밸리3차)</t>
  </si>
  <si>
    <t>(주)인밸류비즈</t>
  </si>
  <si>
    <t>소프트웨어,프로그램 및 하드웨어의 개발 및 제조, 판매, 임대, 서비스</t>
  </si>
  <si>
    <t>02-786-0355</t>
  </si>
  <si>
    <t>서울 영등포구 영신로 220 13층 1311호 (영등포동8가,케이엔케이디지털타워)</t>
  </si>
  <si>
    <t>티쓰리큐(주)</t>
  </si>
  <si>
    <t>인공지능ㆍ빅데이터 플랫폼 등</t>
  </si>
  <si>
    <t>02-6344-7660</t>
  </si>
  <si>
    <t>서울특별시 구로구 디지털로30길 28 601호, 602호, 603호, 604호, 605호, 618호 (구로동,마리오타워)</t>
  </si>
  <si>
    <t>(주)픽소니어</t>
  </si>
  <si>
    <t>윤종식</t>
  </si>
  <si>
    <t>042-862-8100</t>
  </si>
  <si>
    <t>대전광역시 유성구 북유성대로 172 (죽동)</t>
  </si>
  <si>
    <t>(주)잔디소프트</t>
  </si>
  <si>
    <t>윤세민</t>
  </si>
  <si>
    <t>게임 개발 및 서비스업</t>
  </si>
  <si>
    <t>서울특별시 영등포구 선유로52길 11 6층 (당산동6가,석천)</t>
  </si>
  <si>
    <t>(주)지티이노비젼</t>
  </si>
  <si>
    <t>홍기봉</t>
  </si>
  <si>
    <t>금융권 태블릿 브랜치, 모바일 OTP</t>
  </si>
  <si>
    <t>02-866-9918</t>
  </si>
  <si>
    <t>서울 성동구 상원1길 26 1105호 (성수동1가,서울숲에이타워)</t>
  </si>
  <si>
    <t>(주)유호스트</t>
  </si>
  <si>
    <t>컴퓨터 운영 및 유지보수,서비스</t>
  </si>
  <si>
    <t>02-523-3970</t>
  </si>
  <si>
    <t>서울 서초구 남부순환로 2495 5층 (서초동,원림빌딩)</t>
  </si>
  <si>
    <t>(주)유비젠에스엔티</t>
  </si>
  <si>
    <t>윤영숙</t>
  </si>
  <si>
    <t>02-867-6901</t>
  </si>
  <si>
    <t>서울 금천구 가산디지털1로 226 1304호 (가산동,에이스하이엔드타워5차)</t>
  </si>
  <si>
    <t>(주)더피프티원</t>
  </si>
  <si>
    <t>조종영</t>
  </si>
  <si>
    <t>웹사이트제작, 프로그램개발</t>
  </si>
  <si>
    <t>02-332-6251</t>
  </si>
  <si>
    <t>서울특별시 강남구 봉은사로18길 58 (역삼동,건영빌딩)</t>
  </si>
  <si>
    <t>엔엑스엔(주)</t>
  </si>
  <si>
    <t>유석호</t>
  </si>
  <si>
    <t>게임 등 소프트웨어 개발 및 공급에 관한 사업</t>
  </si>
  <si>
    <t>031-620-1110</t>
  </si>
  <si>
    <t>경기도 성남시 분당구 황새울로214번길 8 9층 901호 (수내동,엠에스프라자)</t>
  </si>
  <si>
    <t>에스지에이퓨처스(주)</t>
  </si>
  <si>
    <t>은유진</t>
  </si>
  <si>
    <t>통합인증 솔루션, 블록체인 플랫폼, 환경IT 시스템 구축</t>
  </si>
  <si>
    <t>070-5204-0144</t>
  </si>
  <si>
    <t>서울특별시 송파구 정의로8길 9 5층 (문정동,에이제이빌딩)</t>
  </si>
  <si>
    <t>김병익</t>
  </si>
  <si>
    <t>(주)레몬헬스케어</t>
  </si>
  <si>
    <t>홍병진</t>
  </si>
  <si>
    <t>의료정보관련 소프트웨어 개발업</t>
  </si>
  <si>
    <t>02-855-5815</t>
  </si>
  <si>
    <t>서울 금천구 가산디지털1로 145 1005호 (가산동,에이스하이엔드타워3차)</t>
  </si>
  <si>
    <t>(주)티맥스와플</t>
  </si>
  <si>
    <t>경기도 성남시 분당구 황새울로258번길 29 6층 (수내동)</t>
  </si>
  <si>
    <t>(주)모티프</t>
  </si>
  <si>
    <t>이득규</t>
  </si>
  <si>
    <t>게임 개발 및 공급업</t>
  </si>
  <si>
    <t>070-5222-8340</t>
  </si>
  <si>
    <t>서울특별시 강남구 테헤란로 218 9층 (역삼동,에이피타워)</t>
  </si>
  <si>
    <t>(주)티맥스오피스</t>
  </si>
  <si>
    <t>(주)퍼즐원스튜디오</t>
  </si>
  <si>
    <t>이기섭</t>
  </si>
  <si>
    <t>소프트웨어 및 콘텐츠 개발서비스</t>
  </si>
  <si>
    <t>031-8039-7050</t>
  </si>
  <si>
    <t>경기도 성남시 분당구 대왕판교로645번길 14 3층 (삼평동)</t>
  </si>
  <si>
    <t>눔코리아(주)</t>
  </si>
  <si>
    <t>헬스케어, 건강 관리 소프트웨어 공급 으로 수정</t>
  </si>
  <si>
    <t>070-8252-2130</t>
  </si>
  <si>
    <t>서울특별시 영등포구 국제금융로 20 R동 5층 510호 (여의도동,율촌빌딩)</t>
  </si>
  <si>
    <t>(주)호두랩스</t>
  </si>
  <si>
    <t>영어 학습 프로그램, 화상 수업 시스템</t>
  </si>
  <si>
    <t>02-6013-3162</t>
  </si>
  <si>
    <t>서울특별시 광진구 천호대로 549 6층, 7층 (중곡동,지타워)</t>
  </si>
  <si>
    <t>포항문화방송(주)</t>
  </si>
  <si>
    <t>양찬승</t>
  </si>
  <si>
    <t>054-289-0114</t>
  </si>
  <si>
    <t>경상북도 포항시 남구 새천년대로 421 (대잠동)</t>
  </si>
  <si>
    <t>대구엠비씨미디컴(주)</t>
  </si>
  <si>
    <t>방송프로그램(씨이에이티이브이 포함)제작 및 국내외 판매사업</t>
  </si>
  <si>
    <t>053-744-7300</t>
  </si>
  <si>
    <t>대구광역시 수성구 알파시티1로 232 3층 (대흥동)</t>
  </si>
  <si>
    <t>(주)매크로그래프</t>
  </si>
  <si>
    <t>콘텐츠제작 및 판매업</t>
  </si>
  <si>
    <t>02-2142-7200</t>
  </si>
  <si>
    <t>대전광역시 유성구 계룡로141번길 29-25, 2층 더블유비즈니스센터 216호 (봉명동)</t>
  </si>
  <si>
    <t>(주)아리랑티브이미디어</t>
  </si>
  <si>
    <t>한용기</t>
  </si>
  <si>
    <t>통.번역업</t>
  </si>
  <si>
    <t>02-3474-3114</t>
  </si>
  <si>
    <t>서울 서초구 남부순환로 2351 1층 (서초동,아리랑타워)</t>
  </si>
  <si>
    <t>(주)하몬프로덕션</t>
  </si>
  <si>
    <t>정재덕</t>
  </si>
  <si>
    <t>교육 써비스업</t>
  </si>
  <si>
    <t>031-926-7000</t>
  </si>
  <si>
    <t>경기도 고양시 일산동구 중앙로 1193 6층 681호 (장항동,마두법조빌딩)</t>
  </si>
  <si>
    <t>(주)기독교복음방송</t>
  </si>
  <si>
    <t>김은호,이영훈,김명전</t>
  </si>
  <si>
    <t>방송 프로그램(복음방송)</t>
  </si>
  <si>
    <t>02-2639-6470</t>
  </si>
  <si>
    <t>서울 영등포구 양평로21길 26 18층 (양평동5가,아이에스비즈타워)</t>
  </si>
  <si>
    <t>(주)투와이드컴퍼니</t>
  </si>
  <si>
    <t>김윤민</t>
  </si>
  <si>
    <t>방송영상,광고영사,홍보영상의 제작 및 대여업</t>
  </si>
  <si>
    <t>02-593-8451</t>
  </si>
  <si>
    <t>서울특별시 강남구 테헤란로2길 27 1320호 (역삼동,패스트파이브빌딩)</t>
  </si>
  <si>
    <t>난든집</t>
  </si>
  <si>
    <t>윤일랑</t>
  </si>
  <si>
    <t>영화세트 및 소품 제작업</t>
  </si>
  <si>
    <t>031-576-9242</t>
  </si>
  <si>
    <t>경기도 남양주시 화도읍 폭포로 324-15</t>
  </si>
  <si>
    <t>(주)케이비에스미디어텍</t>
  </si>
  <si>
    <t>방송프로그램제작및지원서비스</t>
  </si>
  <si>
    <t>02-6099-7300</t>
  </si>
  <si>
    <t>서울 영등포구 국회대로62길 4 (여의도동)</t>
  </si>
  <si>
    <t>(주)서울경제티브이</t>
  </si>
  <si>
    <t>방송프로그램제작 공급업,수출입업</t>
  </si>
  <si>
    <t>02-724-2679</t>
  </si>
  <si>
    <t>서울특별시 종로구 율곡로 6 B동 16층 (중학동,트윈트리빌딩)</t>
  </si>
  <si>
    <t>포스크리에이티브파티(주)</t>
  </si>
  <si>
    <t>이전형</t>
  </si>
  <si>
    <t>컴퓨터그래픽</t>
  </si>
  <si>
    <t>02-6925-2544</t>
  </si>
  <si>
    <t>부산광역시 부산진구 동천로 109 9층 1021호 (부전동,삼한골든게이트빌딩)</t>
  </si>
  <si>
    <t>(주)와이낫미디어</t>
  </si>
  <si>
    <t>방송프로그램 제작, 복사 및 국내 외 판매 유통 사업</t>
  </si>
  <si>
    <t>070-7500-1072</t>
  </si>
  <si>
    <t>서울 마포구 양화로 45 14층 (서교동,메세나폴리스 세아타워)</t>
  </si>
  <si>
    <t>스튜디오더블유바바(주)</t>
  </si>
  <si>
    <t>이홍주</t>
  </si>
  <si>
    <t>애니메이션</t>
  </si>
  <si>
    <t>02-332-9457</t>
  </si>
  <si>
    <t>서울특별시 구로구 부일로5길 6 지하1층 (온수동)</t>
  </si>
  <si>
    <t>https://rnr.surveybox.kr/?pid=S16269h8ufyh&amp;grpid=list&amp;resid=23667&amp;fwid=S16269h8ufyhz56yr</t>
  </si>
  <si>
    <t>메가박스중앙(주)</t>
  </si>
  <si>
    <t>메가박스중앙</t>
  </si>
  <si>
    <t>홍정인</t>
  </si>
  <si>
    <t>서울 또는 대한민국 내 기타 도시에 복합영화관의 건설, 운영 및 경영</t>
  </si>
  <si>
    <t>070-7017-9454</t>
  </si>
  <si>
    <t>서울특별시 성동구 왕십리로 50 6층 (성수동1가,메가박스스퀘어)</t>
  </si>
  <si>
    <t>(주)레드독컬처하우스</t>
  </si>
  <si>
    <t>배기용</t>
  </si>
  <si>
    <t>032-270-6544</t>
  </si>
  <si>
    <t>경기도 부천시 조마루로385번길 122 2604호 - 2608호 (춘의동,삼보테크노타워)</t>
  </si>
  <si>
    <t>박성혜</t>
  </si>
  <si>
    <t>(주)엠비엔미디어텍</t>
  </si>
  <si>
    <t>류호길,이동원</t>
  </si>
  <si>
    <t>방송프로그램 제작 및 관련 기술, 미술, 영상, 조명, 씨지(CG), 편집, 중계사업</t>
  </si>
  <si>
    <t>02-2000-3079</t>
  </si>
  <si>
    <t>월트디즈니컴퍼니코리아(주)</t>
  </si>
  <si>
    <t>영화배급업.시장조사업.종합무역업 등</t>
  </si>
  <si>
    <t>02-3490-2500</t>
  </si>
  <si>
    <t>서울특별시 강남구 테헤란로 152 7층 (역삼동,강남파이낸스센터)</t>
  </si>
  <si>
    <t>안동문화방송(주)</t>
  </si>
  <si>
    <t>유재용</t>
  </si>
  <si>
    <t>054-851-7114</t>
  </si>
  <si>
    <t>경상북도 안동시 단원로 20 (태화동)</t>
  </si>
  <si>
    <t>https://rnr.surveybox.kr/?pid=S16269h8ufyh&amp;grpid=list&amp;resid=24623&amp;fwid=S16269h8ufyhz56yr</t>
  </si>
  <si>
    <t>(의)안동의료재단</t>
  </si>
  <si>
    <t>안동의료재단</t>
  </si>
  <si>
    <t>보건</t>
  </si>
  <si>
    <t>054-840-0460</t>
  </si>
  <si>
    <t>경상북도 안동시 앙실로 11 (수상동)</t>
  </si>
  <si>
    <t>agh5742@naver.com</t>
  </si>
  <si>
    <t>원주문화방송(주)</t>
  </si>
  <si>
    <t>송형근</t>
  </si>
  <si>
    <t>정부공시사항,시사,음악,드라마,기타문화에 속하는 라디오, 텔레비젼 방</t>
  </si>
  <si>
    <t>033-741-8114</t>
  </si>
  <si>
    <t>강원도 원주시 학성길 67 (학성동)</t>
  </si>
  <si>
    <t>(주)동아티브이</t>
  </si>
  <si>
    <t>박란</t>
  </si>
  <si>
    <t>02-559-3400</t>
  </si>
  <si>
    <t>서울 영등포구 선유로 70 903호 (문래동3가,우리벤처타운)</t>
  </si>
  <si>
    <t>https://rnr.surveybox.kr/?pid=S16269h8ufyh&amp;grpid=list&amp;resid=24603&amp;fwid=S16269h8ufyhz56yr</t>
  </si>
  <si>
    <t>(의)부산광역시의료원</t>
  </si>
  <si>
    <t>부산광역시의료원</t>
  </si>
  <si>
    <t>김휘택</t>
  </si>
  <si>
    <t>051-507-3000</t>
  </si>
  <si>
    <t>부산광역시 연제구 월드컵대로 359 (거제동)</t>
  </si>
  <si>
    <t>bqo33@busanmc.or.kr</t>
  </si>
  <si>
    <t>(재)원음방송</t>
  </si>
  <si>
    <t>나안호</t>
  </si>
  <si>
    <t>방송사업 및 부대사업</t>
  </si>
  <si>
    <t>02-2102-7764</t>
  </si>
  <si>
    <t>서울특별시 금천구 남부순환로 1350 (독산동)</t>
  </si>
  <si>
    <t>(주)진주네트워크</t>
  </si>
  <si>
    <t>윤태희</t>
  </si>
  <si>
    <t>유선전화및기타유선통신업</t>
  </si>
  <si>
    <t>055-745-7238</t>
  </si>
  <si>
    <t>경상남도 진주시 신안로 160 (이현동)</t>
  </si>
  <si>
    <t>(주)에스포스텔레콤</t>
  </si>
  <si>
    <t>통신.방송 서비스의 고객유치, 개통 및 장애처리업</t>
  </si>
  <si>
    <t>02-6482-8592</t>
  </si>
  <si>
    <t>인천광역시 부평구 경인로1185번길 1 302호 (일신동,성일빌딩)</t>
  </si>
  <si>
    <t>(주)와이드모바일</t>
  </si>
  <si>
    <t>로밍폰, 포켓와이파이 임대서비스</t>
  </si>
  <si>
    <t>02-775-1407</t>
  </si>
  <si>
    <t>서울 서대문구 통일로 135 6층 (충정로2가,충정빌딩)</t>
  </si>
  <si>
    <t>김명석</t>
  </si>
  <si>
    <t>(주)가온데이터</t>
  </si>
  <si>
    <t>1. 정보통신 서비스 컨설팅업</t>
  </si>
  <si>
    <t>02-825-3232</t>
  </si>
  <si>
    <t>서울 영등포구 여의대방로69길 7 607호 (여의도동,충무빌딩)</t>
  </si>
  <si>
    <t>(주)엑스파워정보통신</t>
  </si>
  <si>
    <t>최광수</t>
  </si>
  <si>
    <t>초고속인터넷 통신회선 판매대리업</t>
  </si>
  <si>
    <t>032-712-5300</t>
  </si>
  <si>
    <t>인천광역시 부평구 대정로 7 219호 (부평동,부평한라비발디)</t>
  </si>
  <si>
    <t>(주)에이치큐엘씨</t>
  </si>
  <si>
    <t>070-4991-7640</t>
  </si>
  <si>
    <t>강원도 원주시 지정면 신무로 54-5 1동 (신평리)</t>
  </si>
  <si>
    <t>(주)씨에스통신기술</t>
  </si>
  <si>
    <t>임창호</t>
  </si>
  <si>
    <t>유선통신공사</t>
  </si>
  <si>
    <t>경기 구리시 동구릉로459번길 126 (사노동)</t>
  </si>
  <si>
    <t>서광항업(주)</t>
  </si>
  <si>
    <t>정공운</t>
  </si>
  <si>
    <t>측량, GIS, 소프트웨어 개발 외</t>
  </si>
  <si>
    <t>054-536-8817</t>
  </si>
  <si>
    <t>경상북도 상주시 상서문2길 33 202동 201호 (낙양동,태광패밀리2차아파트)</t>
  </si>
  <si>
    <t>뉴아이텍(주)</t>
  </si>
  <si>
    <t>소프트 웨어 개발, 제조, 판매, 및 임대업</t>
  </si>
  <si>
    <t>(주)엑스피넷</t>
  </si>
  <si>
    <t>유무선 네트워크 관리 및 통신공사</t>
  </si>
  <si>
    <t>070-4027-1402</t>
  </si>
  <si>
    <t>대전광역시 서구 둔산대로117번길 76 11층 1107호 (만년동,리체스)</t>
  </si>
  <si>
    <t>(주)강원네트웍스</t>
  </si>
  <si>
    <t>전기통신공사 및 유지보수업, 전기통신장비 제조 및 임대업 등을 적정하</t>
  </si>
  <si>
    <t>033-256-2135</t>
  </si>
  <si>
    <t>강원도 춘천시 퇴계공단1길 51 (퇴계동)</t>
  </si>
  <si>
    <t>유플리트(주)</t>
  </si>
  <si>
    <t>최근화</t>
  </si>
  <si>
    <t>02-538-8097</t>
  </si>
  <si>
    <t>서울특별시 마포구 잔다리로 39 4층 (서교동,로뎀빌딩)</t>
  </si>
  <si>
    <t>(주)한비로</t>
  </si>
  <si>
    <t>권택술</t>
  </si>
  <si>
    <t>서버호스팅</t>
  </si>
  <si>
    <t>서울 서초구 남부순환로333길 9 5층 (서초동,효천빌딩)</t>
  </si>
  <si>
    <t>(주)엠텔레텍</t>
  </si>
  <si>
    <t>이덕규</t>
  </si>
  <si>
    <t>아이티회사,소프트웨어개발</t>
  </si>
  <si>
    <t>02-6670-4290</t>
  </si>
  <si>
    <t>서울 금천구 가산디지털1로 181 더블유동 811호 (가산동,가산더블유센터)</t>
  </si>
  <si>
    <t>(주)에이앤티솔루션</t>
  </si>
  <si>
    <t>인터넷 관련 정보서비스업</t>
  </si>
  <si>
    <t>02-564-1690</t>
  </si>
  <si>
    <t>서울특별시 강남구 삼성로 508 1211호 (삼성동,LG트윈텔2차)</t>
  </si>
  <si>
    <t>아임에버(주)</t>
  </si>
  <si>
    <t>홍헌우,신경식</t>
  </si>
  <si>
    <t>컴퓨터, 정보통신시스템 구축 및 컨설팅업.</t>
  </si>
  <si>
    <t>070-7011-2805</t>
  </si>
  <si>
    <t>경기도 과천시 새술막길 10-15 3층 (중앙동,명문빌딩)</t>
  </si>
  <si>
    <t>(주)콘텐츠브릿지</t>
  </si>
  <si>
    <t>유성훈</t>
  </si>
  <si>
    <t>02-562-0694</t>
  </si>
  <si>
    <t>서울특별시 강남구 언주로 517 케이티-아이씨씨 14층 (역삼동)</t>
  </si>
  <si>
    <t>(주)아이에스에프넷코리아</t>
  </si>
  <si>
    <t>허옥인</t>
  </si>
  <si>
    <t>정보통신 시스템 설계 및 컨설팅</t>
  </si>
  <si>
    <t>02-514-7378</t>
  </si>
  <si>
    <t>서울특별시 강남구 선릉로 636 3층 (삼성동,키스톤빌딩)</t>
  </si>
  <si>
    <t>(주)블루사이드</t>
  </si>
  <si>
    <t>김세정</t>
  </si>
  <si>
    <t>02-3442-0832</t>
  </si>
  <si>
    <t>경기 성남시 분당구 매화로 51 302-4 (야탑동,로즈프라자 더블유호)</t>
  </si>
  <si>
    <t>(주)리그시스템</t>
  </si>
  <si>
    <t>민형창</t>
  </si>
  <si>
    <t>정보통신, 컴퓨터시스템의 수출입, 임대, 판매, 용역</t>
  </si>
  <si>
    <t>031-525-3550</t>
  </si>
  <si>
    <t>경기도 용인시 수지구 신수로 767 A동 909호,910호 (동천동,분당수지유타워)</t>
  </si>
  <si>
    <t>https://rnr.surveybox.kr/?pid=S16269h8ufyh&amp;grpid=list&amp;resid=23709&amp;fwid=S16269h8ufyhz56yr</t>
  </si>
  <si>
    <t>(주)티시스</t>
  </si>
  <si>
    <t>티시스</t>
  </si>
  <si>
    <t>박남규,전용인,김기유,김도조,이재석</t>
  </si>
  <si>
    <t>서울 중구 동호로 310 별관 8층 (장충동2가)</t>
  </si>
  <si>
    <t>세진정보기술(주)</t>
  </si>
  <si>
    <t>김주</t>
  </si>
  <si>
    <t>031-7144-6012</t>
  </si>
  <si>
    <t>경기도 성남시 분당구 성남대로 381 608호 (정자동,폴라리스빌딩)</t>
  </si>
  <si>
    <t>버추얼넷(주)</t>
  </si>
  <si>
    <t>왕대열</t>
  </si>
  <si>
    <t>정보통신 서비스</t>
  </si>
  <si>
    <t>070-7012-5800</t>
  </si>
  <si>
    <t>서울특별시 서초구 효령로 304 14층 14013호 (서초동,국제전자센터)</t>
  </si>
  <si>
    <t>(주)지엠솔루션</t>
  </si>
  <si>
    <t>정준희</t>
  </si>
  <si>
    <t>02-6927-1006</t>
  </si>
  <si>
    <t>서울특별시 금천구 가산디지털1로 128 905호 (가산동,STXV타워)</t>
  </si>
  <si>
    <t>한국어도비시스템즈(유)</t>
  </si>
  <si>
    <t>카리사소</t>
  </si>
  <si>
    <t>그래픽및 출판용 소프트웨어 기술지원</t>
  </si>
  <si>
    <t>02-530-8000</t>
  </si>
  <si>
    <t>서울특별시 강남구 테헤란로 521 19층 (삼성동,파르나스타워)</t>
  </si>
  <si>
    <t>(주)코디스정보기술</t>
  </si>
  <si>
    <t>시스템 운영관리</t>
  </si>
  <si>
    <t>경기도 성남시 수정구 고등로 3 623호 (고등동,성남고등현대지식산업센터)</t>
  </si>
  <si>
    <t>에스디씨아이티</t>
  </si>
  <si>
    <t>윤웅희</t>
  </si>
  <si>
    <t>소프트웨어 개발공급 및 구축사업</t>
  </si>
  <si>
    <t>031-450-5840</t>
  </si>
  <si>
    <t>경기도 과천시 과천대로7길 33 A동 907호 (갈현동,디테크타워)</t>
  </si>
  <si>
    <t>(주)에센티스</t>
  </si>
  <si>
    <t>컴퓨터 하드웨어 및 소프트웨어 운영 및 유지보수업.</t>
  </si>
  <si>
    <t>02-534-6411</t>
  </si>
  <si>
    <t>서울특별시 서초구 강남대로8길 24-3 3층 (양재동)</t>
  </si>
  <si>
    <t>(주)케이비앤시</t>
  </si>
  <si>
    <t>전산개발</t>
  </si>
  <si>
    <t>02-571-5507</t>
  </si>
  <si>
    <t>서울 금천구 가산디지털2로 184 1212호, 1213호, 1214호 (가산동,벽산디지털밸리2차)</t>
  </si>
  <si>
    <t>(주)메이드인헤븐</t>
  </si>
  <si>
    <t>윤정규</t>
  </si>
  <si>
    <t>소프트웨어 개발 및 공급서비스</t>
  </si>
  <si>
    <t>02-830-7742</t>
  </si>
  <si>
    <t>서울특별시 구로구 디지털로 306 605호 (구로동,대륭포스트타워2차)</t>
  </si>
  <si>
    <t>(주)디지탈씨오에스</t>
  </si>
  <si>
    <t>컴퓨터 제조 및 도소매, 수출입업</t>
  </si>
  <si>
    <t>02-711-1114</t>
  </si>
  <si>
    <t>서울특별시 영등포구 당산로41길 11 제더블유동 1807호, 1808호 (당산동4가,당산에스케이브이1센터)</t>
  </si>
  <si>
    <t>(주)예스콜닷컴</t>
  </si>
  <si>
    <t>유덕화</t>
  </si>
  <si>
    <t>02-6901-6300</t>
  </si>
  <si>
    <t>서울특별시 마포구 마포대로4다길 41 7층 (마포동,헨켈타워)</t>
  </si>
  <si>
    <t>(주)한국아이티컨설팅</t>
  </si>
  <si>
    <t>최지윤</t>
  </si>
  <si>
    <t>IT 컨설팅 및 전산 감리, 정보 보호 서비스</t>
  </si>
  <si>
    <t>02-582-2400</t>
  </si>
  <si>
    <t>서울 서초구 서초중앙로 63 1503호 (서초동,리더스빌딩)</t>
  </si>
  <si>
    <t>(주)미디어포스앤컴퍼니</t>
  </si>
  <si>
    <t>최충헌</t>
  </si>
  <si>
    <t>UI/UX 컨설팅 등</t>
  </si>
  <si>
    <t>02-536-1836</t>
  </si>
  <si>
    <t>서울특별시 서초구 방배로 127 6층 (방배동,청오빌딩)</t>
  </si>
  <si>
    <t>엔시큐어(주)</t>
  </si>
  <si>
    <t>네트워크 정보보안 솔루션</t>
  </si>
  <si>
    <t>070-7826-6800</t>
  </si>
  <si>
    <t>서울 용산구 한강대로71길 4 7층 (갈월동)</t>
  </si>
  <si>
    <t>엠투엠글로벌(주)</t>
  </si>
  <si>
    <t>김승원</t>
  </si>
  <si>
    <t>SW개발 및 자문 외</t>
  </si>
  <si>
    <t>02-6956-3955</t>
  </si>
  <si>
    <t>서울특별시 영등포구 영등포로 150 B동 1509호 (당산동1가,생각공장당산)</t>
  </si>
  <si>
    <t>(주)사이버이메지네이션</t>
  </si>
  <si>
    <t>박인배</t>
  </si>
  <si>
    <t>컴퓨터에 의한 정보처리 및 용역의 제공</t>
  </si>
  <si>
    <t>02-784-2501</t>
  </si>
  <si>
    <t>서울 영등포구 국회대로 661 5층 (영등포동7가,성림빌딩)</t>
  </si>
  <si>
    <t>(주)와이즈스톤티</t>
  </si>
  <si>
    <t>1. 임베디드 및 모바일 소프트웨어 테스트 및 품질관리 컨설팅업</t>
  </si>
  <si>
    <t>02-6257-5958</t>
  </si>
  <si>
    <t>서울특별시 서초구 서운로 34 지하1층, 4층, 5층 (서초동,우정빌딩)</t>
  </si>
  <si>
    <t>https://rnr.surveybox.kr/?pid=S16269h8ufyh&amp;grpid=list&amp;resid=23731&amp;fwid=S16269h8ufyhz56yr</t>
  </si>
  <si>
    <t>(주)워시스왓</t>
  </si>
  <si>
    <t>워시스왓</t>
  </si>
  <si>
    <t>남궁진아,예상욱</t>
  </si>
  <si>
    <t>세탁서비스</t>
  </si>
  <si>
    <t>070-4258-1040</t>
  </si>
  <si>
    <t>서울특별시 금천구 범안로11길 65 (독산동)</t>
  </si>
  <si>
    <t>아니요, 안받을게요</t>
  </si>
  <si>
    <t>(주)다임즈</t>
  </si>
  <si>
    <t>망관리시스템(NMS) 네트웍자원관리시스템(EMS) 개발 및 유지보수</t>
  </si>
  <si>
    <t>070-4015-5803</t>
  </si>
  <si>
    <t>서울특별시 구로구 디지털로 273 1105호 (구로동,에이스트윈타워2차)</t>
  </si>
  <si>
    <t>(주)아이디노</t>
  </si>
  <si>
    <t>이태신</t>
  </si>
  <si>
    <t>대학 통합 시스템 구축 등</t>
  </si>
  <si>
    <t>051-1600-6937</t>
  </si>
  <si>
    <t>부산광역시 해운대구 센텀중앙로 66 3층 (우동,센텀티타워)</t>
  </si>
  <si>
    <t>(주)아리모아</t>
  </si>
  <si>
    <t>계영진</t>
  </si>
  <si>
    <t>개발업</t>
  </si>
  <si>
    <t>051-897-7810</t>
  </si>
  <si>
    <t>부산 연제구 법원남로10번길 7 3층 (거제동,와우빌딩)</t>
  </si>
  <si>
    <t>(주)쓰리에치솔루션</t>
  </si>
  <si>
    <t>석진우</t>
  </si>
  <si>
    <t>충청북도 청주시 흥덕구 직지대로436번길 76 821호822호 (송정동,직지스타)</t>
  </si>
  <si>
    <t>(주)인사이드정보</t>
  </si>
  <si>
    <t>시스템 통합구축(SI) 및 통합 유지보수</t>
  </si>
  <si>
    <t>02-854-8800</t>
  </si>
  <si>
    <t>서울특별시 강남구 역삼로 124 3층, 4층 (역삼동,청보빌딩)</t>
  </si>
  <si>
    <t>(주)보맵</t>
  </si>
  <si>
    <t>류준우</t>
  </si>
  <si>
    <t>보험소프트웨어, 금융소프트웨어, 어플리케이션 등</t>
  </si>
  <si>
    <t>010-2995-8782</t>
  </si>
  <si>
    <t>서울 서초구 강남대로 311 8층 (서초동,한화생명보험빌딩)</t>
  </si>
  <si>
    <t>(주)오경컴텍</t>
  </si>
  <si>
    <t>김종근</t>
  </si>
  <si>
    <t>컴퓨터시스템설치자문 서비스</t>
  </si>
  <si>
    <t>02-864-5480</t>
  </si>
  <si>
    <t>서울 구로구 디지털로27길 24 704호 (구로동,벽산디지털밸리)</t>
  </si>
  <si>
    <t>(주)이원정보기술</t>
  </si>
  <si>
    <t>이태국</t>
  </si>
  <si>
    <t>PLM, ERP 솔루션 구축 및 유지보수</t>
  </si>
  <si>
    <t>010-4757-0119</t>
  </si>
  <si>
    <t>경기 성남시 분당구 판교역로 231 S동 811호 (삼평동,에이치스퀘어)</t>
  </si>
  <si>
    <t>(주)이롭게</t>
  </si>
  <si>
    <t>김은주,김애쉴리</t>
  </si>
  <si>
    <t>02-545-1582</t>
  </si>
  <si>
    <t>서울특별시 마포구 양화로 81 5층 507호 (서교동,에이치스퀘어)</t>
  </si>
  <si>
    <t>(주)엔정보기술</t>
  </si>
  <si>
    <t>컴퓨터 판매</t>
  </si>
  <si>
    <t>052-246-1331</t>
  </si>
  <si>
    <t>울산광역시 울주군 범서읍 대리로 89 5층 (구영리,경동빌딩)</t>
  </si>
  <si>
    <t>(주)피엑스디</t>
  </si>
  <si>
    <t>소프트웨어개발 및 판매</t>
  </si>
  <si>
    <t>02-543-2951</t>
  </si>
  <si>
    <t>경기도 성남시 분당구 대왕판교로644번길 49 3층 (삼평동,다산타워)</t>
  </si>
  <si>
    <t>(주)포디리플레이코리아</t>
  </si>
  <si>
    <t>정홍수</t>
  </si>
  <si>
    <t>임베디드 시스템 테스트 컨설팅업</t>
  </si>
  <si>
    <t>070-7147-7360</t>
  </si>
  <si>
    <t>서울특별시 강남구 광평로 280 10층 (수서동,로즈데일빌딩)</t>
  </si>
  <si>
    <t>(주)컴투스플랫폼</t>
  </si>
  <si>
    <t>최석원</t>
  </si>
  <si>
    <t>시스템 통합 및 관리업</t>
  </si>
  <si>
    <t>02-6292-6110</t>
  </si>
  <si>
    <t>서울 금천구 가산디지털1로 131 C동 17층 (가산동,비와이씨하이시티빌딩)</t>
  </si>
  <si>
    <t>(주)에이투엠</t>
  </si>
  <si>
    <t>인터넷 포탈 서비스</t>
  </si>
  <si>
    <t>042-864-4239</t>
  </si>
  <si>
    <t>대전광역시 유성구 국제과학2로 27 (신동)</t>
  </si>
  <si>
    <t>(주)당근마켓</t>
  </si>
  <si>
    <t>김용현,황도연</t>
  </si>
  <si>
    <t>02-537-4242</t>
  </si>
  <si>
    <t>서울특별시 서초구 강남대로 465 10층, 11층, 12층 (서초동)</t>
  </si>
  <si>
    <t>에이앤비테크(주)</t>
  </si>
  <si>
    <t>조진성</t>
  </si>
  <si>
    <t>시스템 구축 및 운영</t>
  </si>
  <si>
    <t>031-632-5330</t>
  </si>
  <si>
    <t>경기도 이천시 부발읍 경충대로2092번길 31 303,304호 (아미리)</t>
  </si>
  <si>
    <t>(주)와우소프트</t>
  </si>
  <si>
    <t>배종상</t>
  </si>
  <si>
    <t>02-2108-1599</t>
  </si>
  <si>
    <t>서울특별시 구로구 디지털로33길 28 812호, 813호, 814호 (구로동,우림이비지센터1차)</t>
  </si>
  <si>
    <t>집닥(주)</t>
  </si>
  <si>
    <t>02-1600-3069</t>
  </si>
  <si>
    <t>서울특별시 강남구 테헤란로 503 9층 (삼성동,하이브로빌딩)</t>
  </si>
  <si>
    <t>(주)지에스씨넷</t>
  </si>
  <si>
    <t>054-465-8833</t>
  </si>
  <si>
    <t>세종 한누리대로 219 4층 401호, 402호 (나성동)</t>
  </si>
  <si>
    <t>광남일보(주)</t>
  </si>
  <si>
    <t>전용준</t>
  </si>
  <si>
    <t>062-370-7092</t>
  </si>
  <si>
    <t>광주 북구 무등로 254 , 3-4층 (중흥동)</t>
  </si>
  <si>
    <t>엔에이치엔서비스(주)</t>
  </si>
  <si>
    <t>최인호,김근회</t>
  </si>
  <si>
    <t>043-299-2500</t>
  </si>
  <si>
    <t>충청북도 청주시 상당구 상당로 195 5층 (북문로3가,한화생명빌딩)</t>
  </si>
  <si>
    <t>https://rnr.surveybox.kr/?pid=S16269h8ufyh&amp;grpid=list&amp;resid=15289&amp;fwid=S16269h8ufyhz56yr</t>
  </si>
  <si>
    <t>(의)명지의료재단</t>
  </si>
  <si>
    <t>명지의료재단</t>
  </si>
  <si>
    <t>이왕준</t>
  </si>
  <si>
    <t>Medical Service</t>
  </si>
  <si>
    <t>02-2055-1771</t>
  </si>
  <si>
    <t>경기 고양시 덕양구 화수로14번길 55 (화정동)</t>
  </si>
  <si>
    <t>안하겠다고 거부하심</t>
  </si>
  <si>
    <t>https://rnr.surveybox.kr/?pid=S16269h8ufyh&amp;grpid=list&amp;resid=23764&amp;fwid=S16269h8ufyhz56yr</t>
  </si>
  <si>
    <t>(주)차케어스</t>
  </si>
  <si>
    <t>차케어스</t>
  </si>
  <si>
    <t>송종국</t>
  </si>
  <si>
    <t>건물관리 및 용역제공</t>
  </si>
  <si>
    <t>031-881-7716</t>
  </si>
  <si>
    <t>경기 성남시 분당구 성남대로916번길 11 5층 (야탑동)</t>
  </si>
  <si>
    <t>차케어스와 다른 회사, 다른곳으로 연락해보라심</t>
  </si>
  <si>
    <t>모바일나인(주)</t>
  </si>
  <si>
    <t>이순규</t>
  </si>
  <si>
    <t>전기통신업(유.무선 통신업,통신중계 및 방송전송,부가통신업 및 컴퓨터</t>
  </si>
  <si>
    <t>02-2107-4470</t>
  </si>
  <si>
    <t>서울특별시 구로구 디지털로32가길 16 1202호 (구로동,파트너스타워2차)</t>
  </si>
  <si>
    <t>(주)바른인사컨설팅</t>
  </si>
  <si>
    <t>02-514-7779</t>
  </si>
  <si>
    <t>서울특별시 구로구 디지털로33길 11 209호 (구로동,에이스테크노타워8차)</t>
  </si>
  <si>
    <t>(주)코스모스팩토리</t>
  </si>
  <si>
    <t>강지훈</t>
  </si>
  <si>
    <t>인터넷정보 제공업</t>
  </si>
  <si>
    <t>070-8019-0070</t>
  </si>
  <si>
    <t>서울특별시 영등포구 국제금융로6길 30 918호 (여의도동,백상빌딩)</t>
  </si>
  <si>
    <t>(주)아이뉴스이십사</t>
  </si>
  <si>
    <t>이창호</t>
  </si>
  <si>
    <t>정보처리 및 인터넷 운용관련업</t>
  </si>
  <si>
    <t>02-334-7114</t>
  </si>
  <si>
    <t>서울 마포구 독막로19길 15 (상수동)</t>
  </si>
  <si>
    <t>(주)씨비에스미디어캐스트</t>
  </si>
  <si>
    <t>데이타베이스및 온라인 정보제공업</t>
  </si>
  <si>
    <t>02-2062-0025</t>
  </si>
  <si>
    <t>서울 양천구 목동서로 159-1 (목동)</t>
  </si>
  <si>
    <t>(주)얍컴퍼니</t>
  </si>
  <si>
    <t>안기웅</t>
  </si>
  <si>
    <t>02-6228-3060</t>
  </si>
  <si>
    <t>서울특별시 중구 청계천로 100 서관 10층 1021호 (수표동,시그니쳐타워)</t>
  </si>
  <si>
    <t>쿠키미디어(주)</t>
  </si>
  <si>
    <t>김지방</t>
  </si>
  <si>
    <t>유선및위성방송</t>
  </si>
  <si>
    <t>02-3153-4433</t>
  </si>
  <si>
    <t>서울특별시 마포구 월드컵북로 400 7층 (상암동,문화콘텐츠센터)</t>
  </si>
  <si>
    <t>(주)딤스</t>
  </si>
  <si>
    <t>우정화</t>
  </si>
  <si>
    <t>컴퓨터전문가,사업전문가,기록보관원,사서 및 관련 정보전문가, 비서</t>
  </si>
  <si>
    <t>02-2082-1533</t>
  </si>
  <si>
    <t>서울특별시 구로구 디지털로 306 713호 (구로동,대륭포스트타워2차)</t>
  </si>
  <si>
    <t>더케이교직원나라(주)</t>
  </si>
  <si>
    <t>서울 종로구 창경궁로 117 4층 (인의동,더케이손해보험빌딩)</t>
  </si>
  <si>
    <t>(주)유니파이</t>
  </si>
  <si>
    <t>임성호</t>
  </si>
  <si>
    <t>호스팅 및 관련 서비스업</t>
  </si>
  <si>
    <t>02-1588-2120</t>
  </si>
  <si>
    <t>서울특별시 성동구 광나루로 144 310호,709호,1303호,1307호 (성수동1가,더스페이스타워)</t>
  </si>
  <si>
    <t>https://rnr.surveybox.kr/?pid=S16269h8ufyh&amp;grpid=list&amp;resid=23783&amp;fwid=S16269h8ufyhz56yr</t>
  </si>
  <si>
    <t>엔에이치엔케이씨피(주)</t>
  </si>
  <si>
    <t>엔에이치엔케이씨피</t>
  </si>
  <si>
    <t>전자지급결제대행, 신용카드 거래승인업무 중계 및 대행</t>
  </si>
  <si>
    <t>02-2108-1000</t>
  </si>
  <si>
    <t>서울 구로구 디지털로26길 72 (구로동)</t>
  </si>
  <si>
    <t>https://rnr.surveybox.kr/?pid=S16269h8ufyh&amp;grpid=list&amp;resid=23784&amp;fwid=S16269h8ufyhz56yr</t>
  </si>
  <si>
    <t>콘센트릭스서비스코리아(유)</t>
  </si>
  <si>
    <t>콘센트릭스서비스코리아</t>
  </si>
  <si>
    <t>안드루앨버트파위그,제인캐서린포가티</t>
  </si>
  <si>
    <t>BPO(Busineess Process Outsourcing)</t>
  </si>
  <si>
    <t>02-6328-1900</t>
  </si>
  <si>
    <t>서울특별시 강남구 테헤란로 509 5층 (삼성동,엔씨타워1)</t>
  </si>
  <si>
    <t>(주)더팩트</t>
  </si>
  <si>
    <t>김상규</t>
  </si>
  <si>
    <t>작성업-스포츠,연예기사등 프로모션 광고</t>
  </si>
  <si>
    <t>02-2026-2969</t>
  </si>
  <si>
    <t>서울 마포구 성암로 189 2004호 (상암동,중소기업 DMC 타워)</t>
  </si>
  <si>
    <t>(주)진학어플라이</t>
  </si>
  <si>
    <t>온라인, 오프라인 접수 대행 서비스 사업</t>
  </si>
  <si>
    <t>서울특별시 종로구 경희궁길 34 (신문로2가,진학기획빌딩)</t>
  </si>
  <si>
    <t>(주)콤위즈</t>
  </si>
  <si>
    <t>정윤권</t>
  </si>
  <si>
    <t>Lan통신공사, 소프트웨어 개발</t>
  </si>
  <si>
    <t>02-2028-0200</t>
  </si>
  <si>
    <t>서울 구로구 디지털로34길 27 1010호 (구로동,대륭포스트타워3차)</t>
  </si>
  <si>
    <t>(주)한국아이닷컴</t>
  </si>
  <si>
    <t>정보처리 및 컴퓨터운용 관련사업</t>
  </si>
  <si>
    <t>02-6388-8000</t>
  </si>
  <si>
    <t>서울특별시 마포구 월드컵북로56길 19 10층 (상암동,드림타워)</t>
  </si>
  <si>
    <t>(주)오마이뉴스</t>
  </si>
  <si>
    <t>인터넷뉴스</t>
  </si>
  <si>
    <t>02-733-5505</t>
  </si>
  <si>
    <t>서울특별시 마포구 월드컵로14길 42-5 (서교동)</t>
  </si>
  <si>
    <t>(주)다온아카이브웍스</t>
  </si>
  <si>
    <t>양은정,하상희</t>
  </si>
  <si>
    <t>데이터베이스(DB) 구축</t>
  </si>
  <si>
    <t>070-4473-9395</t>
  </si>
  <si>
    <t>서울특별시 금천구 가산디지털2로 101 2층 201호 (가산동,한라원앤원타워)</t>
  </si>
  <si>
    <t>(주)브레인커머스</t>
  </si>
  <si>
    <t>황희승,윤신근</t>
  </si>
  <si>
    <t>서울특별시 강남구 테헤란로 509 10층 (삼성동,엔씨타워1)</t>
  </si>
  <si>
    <t>(주)미래지중정보</t>
  </si>
  <si>
    <t>최정규,김건</t>
  </si>
  <si>
    <t>지하시설물 탐사, 측량업</t>
  </si>
  <si>
    <t>031-420-5670</t>
  </si>
  <si>
    <t>경기 안양시 동안구 학의로 268 8층 802호 (관양동,안양메가밸리)</t>
  </si>
  <si>
    <t>셀렉트스타(주)</t>
  </si>
  <si>
    <t>신호욱,김세엽</t>
  </si>
  <si>
    <t>AI 데이터 라벨링 서비스 외</t>
  </si>
  <si>
    <t>010-4355-0591</t>
  </si>
  <si>
    <t>대전광역시 서구 대덕대로233번길 28 601호 (둔산동,국제빌딩)</t>
  </si>
  <si>
    <t>https://rnr.surveybox.kr/?pid=S16269h8ufyh&amp;grpid=list&amp;resid=23795&amp;fwid=S16269h8ufyhz56yr</t>
  </si>
  <si>
    <t>(주)조인트리</t>
  </si>
  <si>
    <t>조인트리</t>
  </si>
  <si>
    <t>김흥중</t>
  </si>
  <si>
    <t>소프트웨어개발및공급</t>
  </si>
  <si>
    <t>062-230-2503</t>
  </si>
  <si>
    <t>광주광역시 서구 마륵로 28-1 (마륵동)</t>
  </si>
  <si>
    <t>ryuboram@jointree.co.kr</t>
  </si>
  <si>
    <t>(주)지오투정보기술</t>
  </si>
  <si>
    <t>공간정보 구현 솔루션, 지리 조사 및 정보 데이터베이스 구축 등</t>
  </si>
  <si>
    <t>031-478-4800</t>
  </si>
  <si>
    <t>경기 안양시 동안구 흥안대로 415 1023호,1024호,1025호,1026호 (평촌동,두산벤처다임)</t>
  </si>
  <si>
    <t>공간정보기술(주)</t>
  </si>
  <si>
    <t>박경열</t>
  </si>
  <si>
    <t>시스템 통합사업(SI)</t>
  </si>
  <si>
    <t>031-622-3800</t>
  </si>
  <si>
    <t>경기도 성남시 분당구 판교로228번길 15 3동 601호 (삼평동,판교세븐벤처밸리1)</t>
  </si>
  <si>
    <t>(주)씨이기술</t>
  </si>
  <si>
    <t>정보처리, 자료처리, 자문 및 기술용역업</t>
  </si>
  <si>
    <t>02-6670-4600</t>
  </si>
  <si>
    <t>인천광역시 부평구 부평대로 283 A동 608호 (청천동,부평우림라이온스밸리)</t>
  </si>
  <si>
    <t>(주)오씸코리아</t>
  </si>
  <si>
    <t>최호근,박주연</t>
  </si>
  <si>
    <t>인터넷 사업 개발</t>
  </si>
  <si>
    <t>02-1600-8081</t>
  </si>
  <si>
    <t>서울 영등포구 경인로71길 70 104호, 206호 (문래동5가,벽산디지털밸리)</t>
  </si>
  <si>
    <t>(주)스펙업애드</t>
  </si>
  <si>
    <t>박찬현,나승균</t>
  </si>
  <si>
    <t>광고대행, 출판, 행사기획 및 대행 등</t>
  </si>
  <si>
    <t>070-4062-8030</t>
  </si>
  <si>
    <t>서울특별시 강남구 역삼로3길 17 7층 (역삼동,혜진빌딩)</t>
  </si>
  <si>
    <t>(주)아톤모빌리티</t>
  </si>
  <si>
    <t>강철</t>
  </si>
  <si>
    <t>자동차매매업</t>
  </si>
  <si>
    <t>02-3474-3060</t>
  </si>
  <si>
    <t>서울특별시 서초구 강남대로 273 10층 (서초동,송남빌딩)</t>
  </si>
  <si>
    <t>(주)집토스</t>
  </si>
  <si>
    <t>서울 성동구 왕십리로 115 5층 (성수동1가)</t>
  </si>
  <si>
    <t>(주)데이터클립</t>
  </si>
  <si>
    <t>송귀섭</t>
  </si>
  <si>
    <t>데이터베이스 구축업</t>
  </si>
  <si>
    <t>070-4473-9388</t>
  </si>
  <si>
    <t>서울 금천구 가산디지털1로 145 1207호 (가산동,에이스하이앤드타워3차)</t>
  </si>
  <si>
    <t>(주)집꾸미기</t>
  </si>
  <si>
    <t>길경환</t>
  </si>
  <si>
    <t>02-6949-4891</t>
  </si>
  <si>
    <t>서울특별시 강남구 테헤란로38길 12 14층 (역삼동)</t>
  </si>
  <si>
    <t>(주)다웅아이엔씨</t>
  </si>
  <si>
    <t>강진화</t>
  </si>
  <si>
    <t>054-278-8585</t>
  </si>
  <si>
    <t>경상북도 포항시 남구 대이로5번길 25 402호 (대잠동,동명빌딩)</t>
  </si>
  <si>
    <t>(주)포미트</t>
  </si>
  <si>
    <t>강기수</t>
  </si>
  <si>
    <t>PLM 시스템 및 3D 콘텐츠</t>
  </si>
  <si>
    <t>051-747-9446</t>
  </si>
  <si>
    <t>부산 수영구 장대골로31번길 12 3층 (광안동,광안진병원)</t>
  </si>
  <si>
    <t>https://rnr.surveybox.kr/?pid=S16269h8ufyh&amp;grpid=list&amp;resid=23809&amp;fwid=S16269h8ufyhz56yr</t>
  </si>
  <si>
    <t>(주)그린웹서비스</t>
  </si>
  <si>
    <t>그린웹서비스</t>
  </si>
  <si>
    <t>김종윤,김효중</t>
  </si>
  <si>
    <t>02-6296-1100</t>
  </si>
  <si>
    <t>서울특별시 금천구 가산디지털1로 186 15층 (가산동,제이플라츠)</t>
  </si>
  <si>
    <t>greenweb@gwebscorp.com</t>
  </si>
  <si>
    <t>(주)지오앤</t>
  </si>
  <si>
    <t>권찬오</t>
  </si>
  <si>
    <t>공간정보 데이터베이스</t>
  </si>
  <si>
    <t>033-345-0718</t>
  </si>
  <si>
    <t>강원도 횡성군 횡성읍 문화체육로 52 301호 (읍하리)</t>
  </si>
  <si>
    <t>(주)푸시</t>
  </si>
  <si>
    <t>증권 관련 인터넷 뉴스</t>
  </si>
  <si>
    <t>02-1670-1106</t>
  </si>
  <si>
    <t>경기도 과천시 관문로 92 101동 801호 (중앙동,힐스테이트과천중앙)</t>
  </si>
  <si>
    <t>(주)에프앤자산평가</t>
  </si>
  <si>
    <t>전영묵</t>
  </si>
  <si>
    <t>채권 가격에 대한 정보 제공</t>
  </si>
  <si>
    <t>02-721-5300</t>
  </si>
  <si>
    <t>서울특별시 강서구 마곡중앙2로 61 2층 3층 (마곡동)</t>
  </si>
  <si>
    <t>(주)아이비에스</t>
  </si>
  <si>
    <t>백병석</t>
  </si>
  <si>
    <t>정보통신 부가 써비스업</t>
  </si>
  <si>
    <t>042-671-9100</t>
  </si>
  <si>
    <t>대전 유성구 테크노2로 187 513호 (용산동,미건테크노월드2차)</t>
  </si>
  <si>
    <t>(주)아이스앤브이</t>
  </si>
  <si>
    <t>박종언</t>
  </si>
  <si>
    <t>매개 서비스, 플랫폼 제공</t>
  </si>
  <si>
    <t>02-6745-9023</t>
  </si>
  <si>
    <t>경기도 광명시 일직로 43 C동 1517호 (일직동,지아이디씨)</t>
  </si>
  <si>
    <t>(주)디앤디기술</t>
  </si>
  <si>
    <t>민태영</t>
  </si>
  <si>
    <t>자료처리, S/W개발</t>
  </si>
  <si>
    <t>02-589-2600</t>
  </si>
  <si>
    <t>서울특별시 서초구 바우뫼로 158 5층 (양재동,유창빌딩)</t>
  </si>
  <si>
    <t>(주)휴먼웍스</t>
  </si>
  <si>
    <t>02-501-7893</t>
  </si>
  <si>
    <t>서울특별시 강남구 논현로 418 3층 (역삼동,휴먼빌딩)</t>
  </si>
  <si>
    <t>인력파견업</t>
  </si>
  <si>
    <t>(주)강변</t>
  </si>
  <si>
    <t>건축 시행사업 및 시행대행업</t>
  </si>
  <si>
    <t>031-794-0220</t>
  </si>
  <si>
    <t>인천광역시 연수구 송도과학로 32 S동 3001-7호 (송도동,송도테크노파크아이티센터)</t>
  </si>
  <si>
    <t>https://rnr.surveybox.kr/?pid=S16269h8ufyh&amp;grpid=list&amp;resid=23823&amp;fwid=S16269h8ufyhz56yr</t>
  </si>
  <si>
    <t>(주)아이비케이서비스</t>
  </si>
  <si>
    <t>아이비케이서비스</t>
  </si>
  <si>
    <t>용역경비업</t>
  </si>
  <si>
    <t>02-2248-7180</t>
  </si>
  <si>
    <t>서울특별시 마포구 마포대로 20 7층 (마포동,다보빌딩)</t>
  </si>
  <si>
    <t>ygkim0321@ibkservice.co.kr</t>
  </si>
  <si>
    <t>(주)푸른산업</t>
  </si>
  <si>
    <t>차철용</t>
  </si>
  <si>
    <t>숙박업</t>
  </si>
  <si>
    <t>061-660-9016</t>
  </si>
  <si>
    <t>전라남도 여수시 오동도로 61-13 (수정동)</t>
  </si>
  <si>
    <t>울산광역시도시공사</t>
  </si>
  <si>
    <t>윤두환</t>
  </si>
  <si>
    <t>건축물의 취득,건축,분양,임대 및 관리사업</t>
  </si>
  <si>
    <t>052-219-8400</t>
  </si>
  <si>
    <t>울산 남구 두왕로 318 (신정동)</t>
  </si>
  <si>
    <t>(주)신한종합관리</t>
  </si>
  <si>
    <t>김흥종</t>
  </si>
  <si>
    <t>주택관리-서비스</t>
  </si>
  <si>
    <t>052-261-3874</t>
  </si>
  <si>
    <t>울산 중구 화합로 362 3층 (반구동)</t>
  </si>
  <si>
    <t>https://rnr.surveybox.kr/?pid=S16269h8ufyh&amp;grpid=list&amp;resid=23828&amp;fwid=S16269h8ufyhz56yr</t>
  </si>
  <si>
    <t>(주)하이테크주택</t>
  </si>
  <si>
    <t>하이테크주택</t>
  </si>
  <si>
    <t>강민경</t>
  </si>
  <si>
    <t>공동주택관리용역, 경비미화용역</t>
  </si>
  <si>
    <t>052-249-7739</t>
  </si>
  <si>
    <t>울산 남구 돋질로 74 5층 (달동,이레빌딩)</t>
  </si>
  <si>
    <t>경남개발공사</t>
  </si>
  <si>
    <t>김권수</t>
  </si>
  <si>
    <t>주택 및 일반건축물의 개발,분양,임대 및 관리사업</t>
  </si>
  <si>
    <t>055-269-0420</t>
  </si>
  <si>
    <t>경상남도 창원시 성산구 용지로 244 (용호동)</t>
  </si>
  <si>
    <t>https://rnr.surveybox.kr/?pid=S16269h8ufyh&amp;grpid=list&amp;resid=23831&amp;fwid=S16269h8ufyhz56yr</t>
  </si>
  <si>
    <t>남부건업(주)</t>
  </si>
  <si>
    <t>남부건업</t>
  </si>
  <si>
    <t>하범종</t>
  </si>
  <si>
    <t>사업지원서비스</t>
  </si>
  <si>
    <t>055-266-8801</t>
  </si>
  <si>
    <t>경상남도 창원시 성산구 창이대로460번길 21-1 401호 (용호동,원빌딩)</t>
  </si>
  <si>
    <t>nambu8801@hanmail.net</t>
  </si>
  <si>
    <t>전두열</t>
  </si>
  <si>
    <t>각종 건물 및 시설물 관리, 용역업</t>
  </si>
  <si>
    <t>055-244-1612</t>
  </si>
  <si>
    <t>경상남도 창원시 마산합포구 창동거리길 8 2층 (창동)</t>
  </si>
  <si>
    <t>https://rnr.surveybox.kr/?pid=S16269h8ufyh&amp;grpid=list&amp;resid=24699&amp;fwid=S16269h8ufyhz56yr</t>
  </si>
  <si>
    <t>(의)루가의료재단</t>
  </si>
  <si>
    <t>루가의료재단</t>
  </si>
  <si>
    <t>지희숙</t>
  </si>
  <si>
    <t>일반 병원</t>
  </si>
  <si>
    <t>032-584-0114</t>
  </si>
  <si>
    <t>인천광역시 서구 원적로 23 신진말로28번길 43 (가좌동)</t>
  </si>
  <si>
    <t>병원이라 해당 없다고 하심</t>
  </si>
  <si>
    <t>https://rnr.surveybox.kr/?pid=S16269h8ufyh&amp;grpid=list&amp;resid=23834&amp;fwid=S16269h8ufyhz56yr</t>
  </si>
  <si>
    <t>(주)삼성티엠에스</t>
  </si>
  <si>
    <t>삼성티엠에스</t>
  </si>
  <si>
    <t>권삼찬</t>
  </si>
  <si>
    <t>공동주택관리-서비스</t>
  </si>
  <si>
    <t>051-634-4447</t>
  </si>
  <si>
    <t>부산광역시 부산진구 서전로10번길 28 1201호 (부전동,오기빌딩)</t>
  </si>
  <si>
    <t>samsung1702@hanmail.net</t>
  </si>
  <si>
    <t>https://rnr.surveybox.kr/?pid=S16269h8ufyh&amp;grpid=list&amp;resid=23835&amp;fwid=S16269h8ufyhz56yr</t>
  </si>
  <si>
    <t>남부공영(주)</t>
  </si>
  <si>
    <t>남부공영</t>
  </si>
  <si>
    <t>설장우</t>
  </si>
  <si>
    <t>051-521-3833</t>
  </si>
  <si>
    <t>부산광역시 동래구 명안로 77 (명장동)</t>
  </si>
  <si>
    <t>없습니다 끊음</t>
  </si>
  <si>
    <t>https://rnr.surveybox.kr/?pid=S16269h8ufyh&amp;grpid=list&amp;resid=24702&amp;fwid=S16269h8ufyhz56yr</t>
  </si>
  <si>
    <t>(의)동수원병원</t>
  </si>
  <si>
    <t>동수원병원</t>
  </si>
  <si>
    <t>변영훈</t>
  </si>
  <si>
    <t>보건의료에 관한 연구 및 개발</t>
  </si>
  <si>
    <t>031-210-0114</t>
  </si>
  <si>
    <t>경기도 수원시 팔달구 중부대로 165 (우만동)</t>
  </si>
  <si>
    <t>dsw9292@hanmail.net</t>
  </si>
  <si>
    <t>https://rnr.surveybox.kr/?pid=S16269h8ufyh&amp;grpid=list&amp;resid=23838&amp;fwid=S16269h8ufyhz56yr</t>
  </si>
  <si>
    <t>(주)이오티앤디</t>
  </si>
  <si>
    <t>이오티앤디</t>
  </si>
  <si>
    <t>서광희</t>
  </si>
  <si>
    <t>주택 건설사업</t>
  </si>
  <si>
    <t>02-470-4260</t>
  </si>
  <si>
    <t>서울특별시 강동구 천호대로 1073 215호 (천호동,힐탑프라자)</t>
  </si>
  <si>
    <t>https://rnr.surveybox.kr/?pid=S16269h8ufyh&amp;grpid=list&amp;resid=23841&amp;fwid=S16269h8ufyhz56yr</t>
  </si>
  <si>
    <t>(주)엘에이치사옥관리</t>
  </si>
  <si>
    <t>엘에이치사옥관리</t>
  </si>
  <si>
    <t>김규명</t>
  </si>
  <si>
    <t>055-922-6746</t>
  </si>
  <si>
    <t>경남 진주시 에나로 142 4층 (충무공동,솔레어빌딩)</t>
  </si>
  <si>
    <t>에스앤티관리(주)</t>
  </si>
  <si>
    <t>임찬빈</t>
  </si>
  <si>
    <t>부동산업, 건물관리</t>
  </si>
  <si>
    <t>02-542-0147</t>
  </si>
  <si>
    <t>서울특별시 강남구 논현로 172 602호 (도곡동,파비스빌딩)</t>
  </si>
  <si>
    <t>https://rnr.surveybox.kr/?pid=S16269h8ufyh&amp;grpid=list&amp;resid=24620&amp;fwid=S16269h8ufyhz56yr</t>
  </si>
  <si>
    <t>(의)덕산의료재단</t>
  </si>
  <si>
    <t>덕산의료재단</t>
  </si>
  <si>
    <t>강병직</t>
  </si>
  <si>
    <t>054-420-9477</t>
  </si>
  <si>
    <t>경상북도 김천시 신음1길 12 (신음동)</t>
  </si>
  <si>
    <t>4209477@jeilh.com</t>
  </si>
  <si>
    <t>하나투자개발(주)</t>
  </si>
  <si>
    <t>054-749-3333</t>
  </si>
  <si>
    <t>경상북도 경주시 양정로 47 (인왕동)</t>
  </si>
  <si>
    <t>https://rnr.surveybox.kr/?pid=S16269h8ufyh&amp;grpid=list&amp;resid=23849&amp;fwid=S16269h8ufyhz56yr</t>
  </si>
  <si>
    <t>(주)목성엔지니어링</t>
  </si>
  <si>
    <t>목성엔지니어링</t>
  </si>
  <si>
    <t>도현석</t>
  </si>
  <si>
    <t>공동주택관리 용역</t>
  </si>
  <si>
    <t>053-744-5800</t>
  </si>
  <si>
    <t>1, 끊음</t>
  </si>
  <si>
    <t>https://rnr.surveybox.kr/?pid=S16269h8ufyh&amp;grpid=list&amp;resid=24686&amp;fwid=S16269h8ufyhz56yr</t>
  </si>
  <si>
    <t>(의)대진의료재단</t>
  </si>
  <si>
    <t>대진의료재단</t>
  </si>
  <si>
    <t>김재목</t>
  </si>
  <si>
    <t>031-779-0114</t>
  </si>
  <si>
    <t>경기도 성남시 분당구 황새울로341번길 23 (서현동,대진의료재단 분당 제생병원)</t>
  </si>
  <si>
    <t>ars로 연결되며 관련부서 번호없음</t>
  </si>
  <si>
    <t>(주)케이비개발</t>
  </si>
  <si>
    <t>1. 토목 공사업</t>
  </si>
  <si>
    <t>062-415-3023</t>
  </si>
  <si>
    <t>광주광역시 광산구 월계로 223-22 2층 201호, 202호 (쌍암동,윤진리안채)</t>
  </si>
  <si>
    <t>(주)케이아이</t>
  </si>
  <si>
    <t>남경윤,민상준</t>
  </si>
  <si>
    <t>062-360-8133</t>
  </si>
  <si>
    <t>광주광역시 서구 무진대로 904 3층 (광천동)</t>
  </si>
  <si>
    <t>전남개발공사</t>
  </si>
  <si>
    <t>장충모</t>
  </si>
  <si>
    <t>토지개발, 관광지조성, 부동산매매</t>
  </si>
  <si>
    <t>061-280-0600</t>
  </si>
  <si>
    <t>전남 무안군 삼향읍 후광대로 242 (남악리)</t>
  </si>
  <si>
    <t>062-383-1482</t>
  </si>
  <si>
    <t>https://rnr.surveybox.kr/?pid=S16269h8ufyh&amp;grpid=list&amp;resid=23860&amp;fwid=S16269h8ufyhz56yr</t>
  </si>
  <si>
    <t>목송산업개발(주)</t>
  </si>
  <si>
    <t>목송산업개발</t>
  </si>
  <si>
    <t>주택관리업 경비 미화 용역</t>
  </si>
  <si>
    <t>광주 서구 무진대로 567 2층 (덕흥동)</t>
  </si>
  <si>
    <t>3831481@naver.com</t>
  </si>
  <si>
    <t>내선3(회계자금)</t>
  </si>
  <si>
    <t>(주)보명컨설팅</t>
  </si>
  <si>
    <t>김동현,김보배</t>
  </si>
  <si>
    <t>부동산 매매 및 분양 대행업</t>
  </si>
  <si>
    <t>042-603-7003</t>
  </si>
  <si>
    <t>대전 서구 둔산로 18 902호 (둔산동,향촌월드프라자)</t>
  </si>
  <si>
    <t>https://rnr.surveybox.kr/?pid=S16269h8ufyh&amp;grpid=list&amp;resid=24706&amp;fwid=S16269h8ufyhz56yr</t>
  </si>
  <si>
    <t>(의)광명의료재단</t>
  </si>
  <si>
    <t>광명의료재단</t>
  </si>
  <si>
    <t>02-2680-7114</t>
  </si>
  <si>
    <t>경기 광명시 디지털로 36 (철산동)</t>
  </si>
  <si>
    <t>상담원 연결되었으나 거절</t>
  </si>
  <si>
    <t>전북개발공사</t>
  </si>
  <si>
    <t>063-280-7500</t>
  </si>
  <si>
    <t>전라북도 전주시 덕진구 중동로 63 (장동)</t>
  </si>
  <si>
    <t>(주)엘드</t>
  </si>
  <si>
    <t>채당석,홍요셉</t>
  </si>
  <si>
    <t>032-850-9000</t>
  </si>
  <si>
    <t>인천광역시 연수구 컨벤시아대로 81, 7층 (송도동,드림시티)</t>
  </si>
  <si>
    <t>https://rnr.surveybox.kr/?pid=S16269h8ufyh&amp;grpid=list&amp;resid=20444&amp;fwid=S16269h8ufyhz56yr</t>
  </si>
  <si>
    <t>(유)하이코스</t>
  </si>
  <si>
    <t>하이코스</t>
  </si>
  <si>
    <t>물류 유통업</t>
  </si>
  <si>
    <t>02-3447-9600</t>
  </si>
  <si>
    <t>서울특별시 강남구 학동로31길 12 (논현동,벤처캐슬빌딩)</t>
  </si>
  <si>
    <t>ejlee@hicosltd.com</t>
  </si>
  <si>
    <t>https://rnr.surveybox.kr/?pid=S16269h8ufyh&amp;grpid=list&amp;resid=5592&amp;fwid=S16269h8ufyhz56yr</t>
  </si>
  <si>
    <t>(유)잡링크</t>
  </si>
  <si>
    <t>잡링크</t>
  </si>
  <si>
    <t>김수환</t>
  </si>
  <si>
    <t>기계, 자동차부품, 전자제품의 제조, 가공, 검사, 포장업</t>
  </si>
  <si>
    <t>전라북도 군산시 경암3길 16 201호 (경암동)</t>
  </si>
  <si>
    <t>충남주택관리(주)</t>
  </si>
  <si>
    <t>전비취</t>
  </si>
  <si>
    <t>경비용역, 청소용역 외</t>
  </si>
  <si>
    <t>041-573-9844</t>
  </si>
  <si>
    <t>충남 천안시 서북구 두정중11길 14 A동 3층 (두정동,한길프라자)</t>
  </si>
  <si>
    <t>충청남도개발공사</t>
  </si>
  <si>
    <t>정석완</t>
  </si>
  <si>
    <t>041-630-7800</t>
  </si>
  <si>
    <t>충남 홍성군 홍북읍 상하천로 58 (신경리)</t>
  </si>
  <si>
    <t>https://rnr.surveybox.kr/?pid=S16269h8ufyh&amp;grpid=list&amp;resid=23876&amp;fwid=S16269h8ufyhz56yr</t>
  </si>
  <si>
    <t>(주)타워피엠씨</t>
  </si>
  <si>
    <t>타워피엠씨</t>
  </si>
  <si>
    <t>강병찬,강민수</t>
  </si>
  <si>
    <t>02-2057-4756</t>
  </si>
  <si>
    <t>서울 서초구 논현로 167 (양재동)</t>
  </si>
  <si>
    <t>괜찮습니다,, 끊음</t>
  </si>
  <si>
    <t>서울주택도시공사</t>
  </si>
  <si>
    <t>김헌동</t>
  </si>
  <si>
    <t>건설, 부동산 서비스</t>
  </si>
  <si>
    <t>02-1600-3456</t>
  </si>
  <si>
    <t>서울 강남구 개포로 621 (개포동)</t>
  </si>
  <si>
    <t>(주)부동산써브</t>
  </si>
  <si>
    <t>안성모</t>
  </si>
  <si>
    <t>토지 등의 이용 및 개발등의 경제성에 대한 조언이나 정보등의 제공</t>
  </si>
  <si>
    <t>02-219-1407</t>
  </si>
  <si>
    <t>서울특별시 서초구 서초대로 301 11층 (서초동,동익성봉빌딩)</t>
  </si>
  <si>
    <t>https://rnr.surveybox.kr/?pid=S16269h8ufyh&amp;grpid=list&amp;resid=24418&amp;fwid=S16269h8ufyhz56yr</t>
  </si>
  <si>
    <t>(유)우원티엠</t>
  </si>
  <si>
    <t>우원티엠</t>
  </si>
  <si>
    <t>조순옥</t>
  </si>
  <si>
    <t>경비, 청소, 소독 인력공급</t>
  </si>
  <si>
    <t>02-445-5511</t>
  </si>
  <si>
    <t>서울특별시 송파구 마천로 83, 301호 (오금동,한이빌딩)</t>
  </si>
  <si>
    <t>https://rnr.surveybox.kr/?pid=S16269h8ufyh&amp;grpid=list&amp;resid=23885&amp;fwid=S16269h8ufyhz56yr</t>
  </si>
  <si>
    <t>진양메인티넌스(주)</t>
  </si>
  <si>
    <t>진양메인티넌스</t>
  </si>
  <si>
    <t>건물종합관리(시설관리, 경비, 청소, 주차 등)</t>
  </si>
  <si>
    <t>02-3019-6114</t>
  </si>
  <si>
    <t>서울 서초구 반포대로 59 4층 (서초동,선흥빌딩)</t>
  </si>
  <si>
    <t>그런쪽 회사 아니라며, 메일 거부함</t>
  </si>
  <si>
    <t>(주)신현대관리</t>
  </si>
  <si>
    <t>신금분</t>
  </si>
  <si>
    <t>공동주택/빌딩 시설관리용역, 경비/위생용역</t>
  </si>
  <si>
    <t>02-471-0140</t>
  </si>
  <si>
    <t>서울특별시 강동구 성안로3길 121 4층 (성내동)</t>
  </si>
  <si>
    <t>(주)인투빌</t>
  </si>
  <si>
    <t>임옥채</t>
  </si>
  <si>
    <t>공동주택관리, 청소 및 경비용역</t>
  </si>
  <si>
    <t>02-797-3425</t>
  </si>
  <si>
    <t>서울특별시 용산구 백범로 342 (원효로2가)</t>
  </si>
  <si>
    <t>02-3407-1815</t>
  </si>
  <si>
    <t>서울특별시 동대문구 장한로 18 (장안동)</t>
  </si>
  <si>
    <t>(주)디오트</t>
  </si>
  <si>
    <t>부동산 개발,관리,운영업</t>
  </si>
  <si>
    <t>02-2117-8019</t>
  </si>
  <si>
    <t>서울 중구 다산로 293 (신당동,디오트)</t>
  </si>
  <si>
    <t>가이아씨엔에이(주)</t>
  </si>
  <si>
    <t>김경희</t>
  </si>
  <si>
    <t>02-2057-4300</t>
  </si>
  <si>
    <t>서울특별시 강남구 언주로 118, 12층 1207호 (도곡동,우성캐릭터199)</t>
  </si>
  <si>
    <t>서우로이엘(주)</t>
  </si>
  <si>
    <t>일반건축공사,일반토목공사,임대</t>
  </si>
  <si>
    <t>031-712-6117</t>
  </si>
  <si>
    <t>경기도 용인시 수지구 신수로 767, A동 1104호 (동천동,분당수지유타워)</t>
  </si>
  <si>
    <t>https://rnr.surveybox.kr/?pid=S16269h8ufyh&amp;grpid=list&amp;resid=23898&amp;fwid=S16269h8ufyhz56yr</t>
  </si>
  <si>
    <t>(주)경진관리</t>
  </si>
  <si>
    <t>경진관리</t>
  </si>
  <si>
    <t>손철규</t>
  </si>
  <si>
    <t>건물관리, 주택관리, 시설물유지관리, 주차관리</t>
  </si>
  <si>
    <t>서울 영등포구 양산로 90-4 2층 (당산동2가,경진빌딩)</t>
  </si>
  <si>
    <t>https://rnr.surveybox.kr/?pid=S16269h8ufyh&amp;grpid=list&amp;resid=23900&amp;fwid=S16269h8ufyhz56yr</t>
  </si>
  <si>
    <t>(주)신화시스템즈</t>
  </si>
  <si>
    <t>신화시스템즈</t>
  </si>
  <si>
    <t>정동석,이범술</t>
  </si>
  <si>
    <t>청소, 경비 용역, 위탁관리</t>
  </si>
  <si>
    <t>031-889-9294</t>
  </si>
  <si>
    <t>경기 용인시 기흥구 흥덕1로 13 308호 (영덕동,흥덕IT밸리)</t>
  </si>
  <si>
    <t>jm1122@sinwhaa.co.kr</t>
  </si>
  <si>
    <t>https://rnr.surveybox.kr/?pid=S16269h8ufyh&amp;grpid=list&amp;resid=23902&amp;fwid=S16269h8ufyhz56yr</t>
  </si>
  <si>
    <t>그린코리아(주)</t>
  </si>
  <si>
    <t>그린코리아</t>
  </si>
  <si>
    <t>유용섭</t>
  </si>
  <si>
    <t>위생관리</t>
  </si>
  <si>
    <t>031-8003-5679</t>
  </si>
  <si>
    <t>경기 화성시 배양길 53-6 (배양동)</t>
  </si>
  <si>
    <t>gk99821118@hanmail.net</t>
  </si>
  <si>
    <t>https://rnr.surveybox.kr/?pid=S16269h8ufyh&amp;grpid=list&amp;resid=23908&amp;fwid=S16269h8ufyhz56yr</t>
  </si>
  <si>
    <t>(주)청원종합관리</t>
  </si>
  <si>
    <t>청원종합관리</t>
  </si>
  <si>
    <t>이평훈</t>
  </si>
  <si>
    <t>사업시설 유지관리 서비스</t>
  </si>
  <si>
    <t>031-482-4579</t>
  </si>
  <si>
    <t>경기 안산시 상록구 광덕1로 370 401호 (이동,코러스프라자)</t>
  </si>
  <si>
    <t>저희 안합니다 끊음</t>
  </si>
  <si>
    <t>(주)신성티엠</t>
  </si>
  <si>
    <t>공동주택관리</t>
  </si>
  <si>
    <t>031-977-0020</t>
  </si>
  <si>
    <t>경기도 고양시 일산동구 고봉로770번길 44-7 2층 (설문동)</t>
  </si>
  <si>
    <t>https://rnr.surveybox.kr/?pid=S16269h8ufyh&amp;grpid=list&amp;resid=23911&amp;fwid=S16269h8ufyhz56yr</t>
  </si>
  <si>
    <t>(주)대승케이비엠</t>
  </si>
  <si>
    <t>대승케이비엠</t>
  </si>
  <si>
    <t>추종호</t>
  </si>
  <si>
    <t>건물 방역 및 방제 소독업.</t>
  </si>
  <si>
    <t>032-851-1333</t>
  </si>
  <si>
    <t>인천 연수구 비류대로256번길 8-14 4층 (청학동,청학프라자)</t>
  </si>
  <si>
    <t>담당자 부재. 11/3일 휴무</t>
  </si>
  <si>
    <t>https://rnr.surveybox.kr/?pid=S16269h8ufyh&amp;grpid=list&amp;resid=13799&amp;fwid=S16269h8ufyhz56yr</t>
  </si>
  <si>
    <t>(유)굿컴퍼니</t>
  </si>
  <si>
    <t>굿컴퍼니</t>
  </si>
  <si>
    <t>1. 인터넷(온라인) 정보 제공업</t>
  </si>
  <si>
    <t>전라북도 전주시 완산구 전룡6길 6-1 4층 (서신동)</t>
  </si>
  <si>
    <t>인천도시공사</t>
  </si>
  <si>
    <t>조동암</t>
  </si>
  <si>
    <t>단지/택지개발</t>
  </si>
  <si>
    <t>032-260-5000</t>
  </si>
  <si>
    <t>인천 남동구 인주대로914번길 42 1층 (만수동)</t>
  </si>
  <si>
    <t>https://rnr.surveybox.kr/?pid=S16269h8ufyh&amp;grpid=list&amp;resid=14229&amp;fwid=S16269h8ufyhz56yr</t>
  </si>
  <si>
    <t>(사)한국헌법학회</t>
  </si>
  <si>
    <t>한국헌법학회</t>
  </si>
  <si>
    <t>권건보</t>
  </si>
  <si>
    <t>서울 송파구 법원로 92 1동 604호 (문정동,파트너스)</t>
  </si>
  <si>
    <t>이수형</t>
  </si>
  <si>
    <t>하남도시공사</t>
  </si>
  <si>
    <t>토지개발을 위한 토지의 취득,개발,공급,임대 및 관리</t>
  </si>
  <si>
    <t>031-790-9500</t>
  </si>
  <si>
    <t>경기 하남시 하남유니온로 120 6층 (신장동)</t>
  </si>
  <si>
    <t>평택도시공사</t>
  </si>
  <si>
    <t>강팔문</t>
  </si>
  <si>
    <t>택지개발,산업단지개발</t>
  </si>
  <si>
    <t>031-8053-8800</t>
  </si>
  <si>
    <t>경기 평택시 도일유통길 25 (도일동)</t>
  </si>
  <si>
    <t>(주)미래비엠</t>
  </si>
  <si>
    <t>허성행</t>
  </si>
  <si>
    <t>부동산 관리 관련사업</t>
  </si>
  <si>
    <t>031-384-9001</t>
  </si>
  <si>
    <t>경기 안양시 동안구 벌말로 66 F동 307호 (관양동,평촌역하이필드지식산업센터)</t>
  </si>
  <si>
    <t>김민성</t>
  </si>
  <si>
    <t>(주)해상</t>
  </si>
  <si>
    <t>건물종합관리업</t>
  </si>
  <si>
    <t>02-568-0735</t>
  </si>
  <si>
    <t>서울 강남구 영동대로 416 B동 5층 (대치동,케이티엔지타워)</t>
  </si>
  <si>
    <t>https://rnr.surveybox.kr/?pid=S16269h8ufyh&amp;grpid=list&amp;resid=23928&amp;fwid=S16269h8ufyhz56yr</t>
  </si>
  <si>
    <t>(주)엠지자산관리</t>
  </si>
  <si>
    <t>엠지자산관리</t>
  </si>
  <si>
    <t>반영식</t>
  </si>
  <si>
    <t>시설관리서비스, 카드단말기가맹업 외</t>
  </si>
  <si>
    <t>02-2145-9905</t>
  </si>
  <si>
    <t>서울특별시 강서구 공항대로 390 지원동 7층 (화곡동,새마을금고아이티센터)</t>
  </si>
  <si>
    <t>세안에이앤에이(주)</t>
  </si>
  <si>
    <t>부동산관리</t>
  </si>
  <si>
    <t>02-406-8793</t>
  </si>
  <si>
    <t>서울특별시 송파구 송이로30길 13 3층 (문정동,세안빌딩)</t>
  </si>
  <si>
    <t>권오상</t>
  </si>
  <si>
    <t>글로벌피엠씨(주)</t>
  </si>
  <si>
    <t>02-2176-6000</t>
  </si>
  <si>
    <t>서울특별시 구로구 디지털로32가길 16 1005호 (구로동,파트너스타워2)</t>
  </si>
  <si>
    <t>https://rnr.surveybox.kr/?pid=S16269h8ufyh&amp;grpid=list&amp;resid=23936&amp;fwid=S16269h8ufyhz56yr</t>
  </si>
  <si>
    <t>우리관리(주)</t>
  </si>
  <si>
    <t>우리관리</t>
  </si>
  <si>
    <t>노병용,김영복</t>
  </si>
  <si>
    <t>주거용 부동산 관리</t>
  </si>
  <si>
    <t>031-8033-7361</t>
  </si>
  <si>
    <t>경기 안양시 동안구 학의로 282 A동 21층 (관양동,금강펜테리움아이티타워)</t>
  </si>
  <si>
    <t>더에이스코리아(유)</t>
  </si>
  <si>
    <t>권남숙,권보영</t>
  </si>
  <si>
    <t>부동산 개발업.</t>
  </si>
  <si>
    <t>02-6112-7770</t>
  </si>
  <si>
    <t>서울특별시 구로구 디지털로26길 5, 지하1층 비109호 (구로동,에이스하이엔드타워1차)</t>
  </si>
  <si>
    <t>https://rnr.surveybox.kr/?pid=S16269h8ufyh&amp;grpid=list&amp;resid=23938&amp;fwid=S16269h8ufyhz56yr</t>
  </si>
  <si>
    <t>에이스종합관리(주)</t>
  </si>
  <si>
    <t>에이스종합관리</t>
  </si>
  <si>
    <t>건물관리 용역업</t>
  </si>
  <si>
    <t>02-6220-2000</t>
  </si>
  <si>
    <t>서울 구로구 디지털로26길 5 지하 108호 (구로동,에이스하이엔드타워1차)</t>
  </si>
  <si>
    <t>괜찮습니다, 끊음</t>
  </si>
  <si>
    <t>(주)돌담알앤디</t>
  </si>
  <si>
    <t>02-3663-7677</t>
  </si>
  <si>
    <t>경기도 군포시 농심로 88-44 (당정동)</t>
  </si>
  <si>
    <t>https://rnr.surveybox.kr/?pid=S16269h8ufyh&amp;grpid=list&amp;resid=23945&amp;fwid=S16269h8ufyhz56yr</t>
  </si>
  <si>
    <t>(주)장풍에치알</t>
  </si>
  <si>
    <t>장풍에치알</t>
  </si>
  <si>
    <t>서울특별시 서초구 강남대로 202 4층 (양재동,모산빌딩)</t>
  </si>
  <si>
    <t>syho27@naver.com</t>
  </si>
  <si>
    <t>https://rnr.surveybox.kr/?pid=S16269h8ufyh&amp;grpid=list&amp;resid=23948&amp;fwid=S16269h8ufyhz56yr</t>
  </si>
  <si>
    <t>우리자산관리(주)</t>
  </si>
  <si>
    <t>우리자산관리</t>
  </si>
  <si>
    <t>송점종</t>
  </si>
  <si>
    <t>02-6324-2121</t>
  </si>
  <si>
    <t>서울 용산구 회나무로 66 3층 (이태원동)</t>
  </si>
  <si>
    <t>중앙티앤에스(주)</t>
  </si>
  <si>
    <t>제용민</t>
  </si>
  <si>
    <t>부동산 관리업(시설, 청소, 경비관리)</t>
  </si>
  <si>
    <t>031-493-4497</t>
  </si>
  <si>
    <t>서울특별시 송파구 오금로 310 지하2층 (가락동,중앙일보사)</t>
  </si>
  <si>
    <t>https://rnr.surveybox.kr/?pid=S16269h8ufyh&amp;grpid=list&amp;resid=23951&amp;fwid=S16269h8ufyhz56yr</t>
  </si>
  <si>
    <t>(주)에이치엔서브</t>
  </si>
  <si>
    <t>에이치엔서브</t>
  </si>
  <si>
    <t>이현숙</t>
  </si>
  <si>
    <t>02-6924-9706</t>
  </si>
  <si>
    <t>서울 종로구 새문안로 89 4층 (신문로1가,정우빌딩)</t>
  </si>
  <si>
    <t>담당자도 모르겠고 설비투자 계획도 없음 거절</t>
  </si>
  <si>
    <t>https://rnr.surveybox.kr/?pid=S16269h8ufyh&amp;grpid=list&amp;resid=14223&amp;fwid=S16269h8ufyhz56yr</t>
  </si>
  <si>
    <t>(사)한국파생상품학회</t>
  </si>
  <si>
    <t>한국파생상품학회</t>
  </si>
  <si>
    <t>김솔</t>
  </si>
  <si>
    <t>학술발표회 및 연구회 개최</t>
  </si>
  <si>
    <t>02-450-3300</t>
  </si>
  <si>
    <t>서울 영등포구 여의나루로 67-8 12층 (여의도동,금융투자교육원)</t>
  </si>
  <si>
    <t>https://rnr.surveybox.kr/?pid=S16269h8ufyh&amp;grpid=list&amp;resid=14231&amp;fwid=S16269h8ufyhz56yr</t>
  </si>
  <si>
    <t>(사)한국전략문제연구소</t>
  </si>
  <si>
    <t>한국전략문제연구소</t>
  </si>
  <si>
    <t>02-7051-3012</t>
  </si>
  <si>
    <t>서울특별시 용산구 청파로 40 (한강로3가)</t>
  </si>
  <si>
    <t>https://rnr.surveybox.kr/?pid=S16269h8ufyh&amp;grpid=list&amp;resid=14074&amp;fwid=S16269h8ufyhz56yr</t>
  </si>
  <si>
    <t>(사)한국식물분류학회</t>
  </si>
  <si>
    <t>한국식물분류학회</t>
  </si>
  <si>
    <t>유기억</t>
  </si>
  <si>
    <t>식물분류에 대한 학술대회, 심포지엄, 강연회 및 세미나 개최</t>
  </si>
  <si>
    <t>031-543-1968</t>
  </si>
  <si>
    <t>경기도 포천시 소흘읍 광릉수목원로 415 국립수목원 (직동리)</t>
  </si>
  <si>
    <t>(주)플러스인</t>
  </si>
  <si>
    <t>김애화</t>
  </si>
  <si>
    <t>053-768-6600</t>
  </si>
  <si>
    <t>대구광역시 수성구 청수로9길 40-19 (중동)</t>
  </si>
  <si>
    <t>https://rnr.surveybox.kr/?pid=S16269h8ufyh&amp;grpid=list&amp;resid=14215&amp;fwid=S16269h8ufyhz56yr</t>
  </si>
  <si>
    <t>(사)한국민주시민교육원</t>
  </si>
  <si>
    <t>한국민주시민교육원</t>
  </si>
  <si>
    <t>박병석</t>
  </si>
  <si>
    <t>민주시민교육 프로그램의 연구 및 개발</t>
  </si>
  <si>
    <t>02-304-3065</t>
  </si>
  <si>
    <t>서울특별시 종로구 창의문로5가길 46 202호 (부암동,자하문 미술관)</t>
  </si>
  <si>
    <t>(주)한화도시개발</t>
  </si>
  <si>
    <t>김인성</t>
  </si>
  <si>
    <t>부동산 개발 및 공급, 지주회사</t>
  </si>
  <si>
    <t>02-2055-4284</t>
  </si>
  <si>
    <t>울산광역시 울주군 삼남읍 도호길 31 501호 (신화리,금아드림스퀘어)</t>
  </si>
  <si>
    <t>https://rnr.surveybox.kr/?pid=S16269h8ufyh&amp;grpid=list&amp;resid=14230&amp;fwid=S16269h8ufyhz56yr</t>
  </si>
  <si>
    <t>(사)한국문화역사지리학회</t>
  </si>
  <si>
    <t>한국문화역사지리학회</t>
  </si>
  <si>
    <t>전종한</t>
  </si>
  <si>
    <t>역사문화 조사 등 학술연구</t>
  </si>
  <si>
    <t>02-3672-1988</t>
  </si>
  <si>
    <t>서울 종로구 율곡로6길 36 1109호 (운니동,오피스텔월드)</t>
  </si>
  <si>
    <t>(주)설악안전서비스</t>
  </si>
  <si>
    <t>조명수</t>
  </si>
  <si>
    <t>청소/경비 용역, 항만하역, 화물주선 용역</t>
  </si>
  <si>
    <t>033-637-2121</t>
  </si>
  <si>
    <t>강원도 속초시 동명항길 34 항만지원센타 (동명동)</t>
  </si>
  <si>
    <t>양산시시설관리공단</t>
  </si>
  <si>
    <t>정순성,박성관</t>
  </si>
  <si>
    <t>055-379-8500</t>
  </si>
  <si>
    <t>경남 양산시 양산대로 849 (북부동,양산시시설관리공단)</t>
  </si>
  <si>
    <t>씨엠에스원(주)</t>
  </si>
  <si>
    <t>김수원,박정은</t>
  </si>
  <si>
    <t>시설물유지관리, 경비 및 위생관리 용역</t>
  </si>
  <si>
    <t>051-461-0055</t>
  </si>
  <si>
    <t>부산광역시 동구 중앙대로286번길 7-8 201호 (초량동,지원더뷰오션1차)</t>
  </si>
  <si>
    <t>강릉관광개발공사</t>
  </si>
  <si>
    <t>토지개발 등을 위한 토지의 취득. 개발, 공급, 임대 및 관리</t>
  </si>
  <si>
    <t>033-640-9825</t>
  </si>
  <si>
    <t>강원도 강릉시 남구길30번길 42 (포남동)</t>
  </si>
  <si>
    <t>(주)라프라자여수</t>
  </si>
  <si>
    <t>061-642-0000</t>
  </si>
  <si>
    <t>전라남도 여수시 돌산읍 강남로 11 지하1층 (우두리)</t>
  </si>
  <si>
    <t>https://rnr.surveybox.kr/?pid=S16269h8ufyh&amp;grpid=list&amp;resid=14222&amp;fwid=S16269h8ufyhz56yr</t>
  </si>
  <si>
    <t>(사)한국금융소비자학회</t>
  </si>
  <si>
    <t>한국금융소비자학회</t>
  </si>
  <si>
    <t>조만</t>
  </si>
  <si>
    <t>학술지, 기타 도서의 발간</t>
  </si>
  <si>
    <t>서울특별시 종로구 성균관로 25-2 다산경제관 516호 (명륜3가,성균관대학교)</t>
  </si>
  <si>
    <t>신한영주택관리(주)</t>
  </si>
  <si>
    <t>구선회</t>
  </si>
  <si>
    <t>주택관리서비스</t>
  </si>
  <si>
    <t>032-433-8824</t>
  </si>
  <si>
    <t>인천 미추홀구 인주대로496번길 15 2층 (주안동)</t>
  </si>
  <si>
    <t>산척여객(주)</t>
  </si>
  <si>
    <t>임찬선,임명선</t>
  </si>
  <si>
    <t>031-372-9927</t>
  </si>
  <si>
    <t>경기 화성시 경기동로 465-1 (장지동)</t>
  </si>
  <si>
    <t>그랑블제주알앤지(주)</t>
  </si>
  <si>
    <t>김상동</t>
  </si>
  <si>
    <t>골프장건설 및 운영업</t>
  </si>
  <si>
    <t>064-792-5997</t>
  </si>
  <si>
    <t>제주도 서귀포시 중문상로82번길 16 304호 (중문동,카렌시아)</t>
  </si>
  <si>
    <t>의왕도시공사</t>
  </si>
  <si>
    <t>성광식</t>
  </si>
  <si>
    <t>토지개발 등을 위한 토지의 취득, 개발 및 공급, 임대관리</t>
  </si>
  <si>
    <t>031-8086-7322</t>
  </si>
  <si>
    <t>경기 의왕시 사천2길 6 (왕곡동)</t>
  </si>
  <si>
    <t>한산디엠씨(주)</t>
  </si>
  <si>
    <t>건설시행업</t>
  </si>
  <si>
    <t>02-2051-0150</t>
  </si>
  <si>
    <t>서울특별시 강남구 압구정로18길 25 7층 (신사동,한국산업양행빌딩)</t>
  </si>
  <si>
    <t>https://rnr.surveybox.kr/?pid=S16269h8ufyh&amp;grpid=list&amp;resid=23978&amp;fwid=S16269h8ufyhz56yr</t>
  </si>
  <si>
    <t>(주)한샘개발</t>
  </si>
  <si>
    <t>한샘개발</t>
  </si>
  <si>
    <t>노정현</t>
  </si>
  <si>
    <t>부동산 컨설팅 및 관련 용역 대행업</t>
  </si>
  <si>
    <t>02-883-3687</t>
  </si>
  <si>
    <t>서울특별시 관악구 신림로 318 7층 (신림동,청암두산위브센티움)</t>
  </si>
  <si>
    <t>미래티엠에스(주)</t>
  </si>
  <si>
    <t>건물관리,시설관리</t>
  </si>
  <si>
    <t>032-330-5113</t>
  </si>
  <si>
    <t>인천 남동구 경인로 722 2층 블럭 (간석동,에스엠빌딩)</t>
  </si>
  <si>
    <t>https://rnr.surveybox.kr/?pid=S16269h8ufyh&amp;grpid=list&amp;resid=23982&amp;fwid=S16269h8ufyhz56yr</t>
  </si>
  <si>
    <t>현대아미스(주)</t>
  </si>
  <si>
    <t>현대아미스</t>
  </si>
  <si>
    <t>김우열</t>
  </si>
  <si>
    <t>빌딩 및 주택관리, 전기시설 유지보수, 소독 및 방역</t>
  </si>
  <si>
    <t>062-606-5345</t>
  </si>
  <si>
    <t>광주광역시 서구 상무대로673번길 8 (마륵동)</t>
  </si>
  <si>
    <t>착신중지</t>
  </si>
  <si>
    <t>(주)식음연구소</t>
  </si>
  <si>
    <t>노희영</t>
  </si>
  <si>
    <t>외식업 경영 및 컨설턴트 업무</t>
  </si>
  <si>
    <t>02-322-4831</t>
  </si>
  <si>
    <t>서울특별시 강남구 언주로130길 35 5층 (논현동)</t>
  </si>
  <si>
    <t>(유)온드림에이</t>
  </si>
  <si>
    <t>감병철</t>
  </si>
  <si>
    <t>062-951-0877</t>
  </si>
  <si>
    <t>서울특별시 양천구 중앙로 294 6층 6-38호 (신정동,명성빌딩)</t>
  </si>
  <si>
    <t>(주)큐스키친</t>
  </si>
  <si>
    <t>박남식</t>
  </si>
  <si>
    <t>일반음식점업(주류 취급 운영)</t>
  </si>
  <si>
    <t>070-4362-2205</t>
  </si>
  <si>
    <t>인력공급</t>
  </si>
  <si>
    <t>법무법인(유)해송</t>
  </si>
  <si>
    <t>한무근</t>
  </si>
  <si>
    <t>02-3489-7100</t>
  </si>
  <si>
    <t>서울특별시 서초구 서초대로 301, 9층 (서초동,동익성봉빌딩)</t>
  </si>
  <si>
    <t>뷰로베리타스한국지점</t>
  </si>
  <si>
    <t>윈덕덩</t>
  </si>
  <si>
    <t>모든 형식 및 국적의 선박과 항공기의 건조 또는 수리의 감독은 물론, 등</t>
  </si>
  <si>
    <t>051-640-2700</t>
  </si>
  <si>
    <t>부산광역시 부산진구 중앙대로 639 (범천동)</t>
  </si>
  <si>
    <t>(주)한신엔지니어링</t>
  </si>
  <si>
    <t>김창윤</t>
  </si>
  <si>
    <t>052-257-7511</t>
  </si>
  <si>
    <t>울산광역시 울주군 삼남읍 향교로 164 상가 202호 (교동리,울산교동리슈빌아파트)</t>
  </si>
  <si>
    <t>(주)청화종합감리공단건축사사무소</t>
  </si>
  <si>
    <t>고기홍</t>
  </si>
  <si>
    <t>종합책임관리</t>
  </si>
  <si>
    <t>031-262-4101</t>
  </si>
  <si>
    <t>경기 용인시 기흥구 흥덕중앙로 59 905호 (영덕동,흥덕노블레스)</t>
  </si>
  <si>
    <t>(주)코인텍</t>
  </si>
  <si>
    <t>구축물 및 제품 검사업</t>
  </si>
  <si>
    <t>052-239-1094</t>
  </si>
  <si>
    <t>울산광역시 울주군 웅촌면 웅촌로 642-6 (대복리)</t>
  </si>
  <si>
    <t>산업안전관리(주)</t>
  </si>
  <si>
    <t>윤영만</t>
  </si>
  <si>
    <t>052-2677-4378</t>
  </si>
  <si>
    <t>울산광역시 울주군 범서읍 굴화길 31-7 (굴화리)</t>
  </si>
  <si>
    <t>(주)동남종합감리공단건축사사무소</t>
  </si>
  <si>
    <t>윤승문,이창열</t>
  </si>
  <si>
    <t>건축설계감리 용역업</t>
  </si>
  <si>
    <t>052-260-3775</t>
  </si>
  <si>
    <t>울산 남구 신정로 114 (신정동)</t>
  </si>
  <si>
    <t>(유)대신회계법인</t>
  </si>
  <si>
    <t>055-283-6675</t>
  </si>
  <si>
    <t>경상남도 창원시 성산구 상남로 71 6층 (상남동,창원코아)</t>
  </si>
  <si>
    <t>이엔디이(주)</t>
  </si>
  <si>
    <t>공일형</t>
  </si>
  <si>
    <t>기술시험, 검사 및 분석업</t>
  </si>
  <si>
    <t>055-286-5120</t>
  </si>
  <si>
    <t>경상남도 창원시 성산구 완암로 50 메카동 909호 (성산동,에스케이테크노파크)</t>
  </si>
  <si>
    <t>(주)천진엔지니어링</t>
  </si>
  <si>
    <t>박상주</t>
  </si>
  <si>
    <t>측량업</t>
  </si>
  <si>
    <t>055-261-9520</t>
  </si>
  <si>
    <t>경상남도 창원시 의창구 태복산로3번길 11 (도계동,천진빌딩)</t>
  </si>
  <si>
    <t>학성여객자동차(주)</t>
  </si>
  <si>
    <t>정충용,박수현</t>
  </si>
  <si>
    <t>051-5030-5014</t>
  </si>
  <si>
    <t>부산 동래구 미남로 58 (사직동)</t>
  </si>
  <si>
    <t>새한검사기술(주)</t>
  </si>
  <si>
    <t>조선, 플랜트, 원자력 및 풍력설비 검사</t>
  </si>
  <si>
    <t>051-831-6919</t>
  </si>
  <si>
    <t>부산광역시 강서구 미음산단5로42번길 56 (미음동)</t>
  </si>
  <si>
    <t>안경회계법인</t>
  </si>
  <si>
    <t>051-920-5000</t>
  </si>
  <si>
    <t>부산 부산진구 중앙대로 709, 9층 (부전동,금융프라자)</t>
  </si>
  <si>
    <t>부경회계법인</t>
  </si>
  <si>
    <t>051-806-0307</t>
  </si>
  <si>
    <t>부산 부산진구 황령대로 24 4층 (범천동,부산상공회의소)</t>
  </si>
  <si>
    <t>(주)한국분석기술연구원</t>
  </si>
  <si>
    <t>식품위생검사</t>
  </si>
  <si>
    <t>051-466-1231</t>
  </si>
  <si>
    <t>부산 동구 대영로 267 (초량동,해광빌딩)</t>
  </si>
  <si>
    <t>성현회계법인</t>
  </si>
  <si>
    <t>윤길배</t>
  </si>
  <si>
    <t>02-517-8333</t>
  </si>
  <si>
    <t>서울 강남구 테헤란로 508 12층 (대치동,해성2빌딩)</t>
  </si>
  <si>
    <t>국제비파괴검사(주)</t>
  </si>
  <si>
    <t>이용출</t>
  </si>
  <si>
    <t>기술용역(비파괴검사자문)</t>
  </si>
  <si>
    <t>051-831-5757</t>
  </si>
  <si>
    <t>부산광역시 강서구 녹산산업중로 100 (송정동)</t>
  </si>
  <si>
    <t>한국조선해양기자재연구원</t>
  </si>
  <si>
    <t>배정철</t>
  </si>
  <si>
    <t>조선해양기자재 연구 및 기술개발사업</t>
  </si>
  <si>
    <t>051-400-5000</t>
  </si>
  <si>
    <t>부산광역시 영도구 해양로 435 (동삼동)</t>
  </si>
  <si>
    <t>(재)일본해사협회부산분사무소</t>
  </si>
  <si>
    <t>미우라노부카즈</t>
  </si>
  <si>
    <t>051-462-8221</t>
  </si>
  <si>
    <t>부산광역시 중구 중앙대로42번길 5, 7층 (중앙동5가,동주빌딩)</t>
  </si>
  <si>
    <t>(주)해사공사</t>
  </si>
  <si>
    <t>서상균</t>
  </si>
  <si>
    <t>051-469-8057</t>
  </si>
  <si>
    <t>부산광역시 중구 대청로155번길 6 11층 (중앙동4가,유성빌딩)</t>
  </si>
  <si>
    <t>삼도회계법인</t>
  </si>
  <si>
    <t>김동률</t>
  </si>
  <si>
    <t>02-508-1772</t>
  </si>
  <si>
    <t>서울 서초구 사평대로 361 2층 (반포동,청원빌딩)</t>
  </si>
  <si>
    <t>(주)청우엔지니어링</t>
  </si>
  <si>
    <t>손창현,윤상국,서석환,박경원</t>
  </si>
  <si>
    <t>건축관련기술 서비스업 - 사업 서비스업</t>
  </si>
  <si>
    <t>054-556-0417</t>
  </si>
  <si>
    <t>경상북도 문경시 시청2길 21 1001호 (모전동,성덕오피스텔)</t>
  </si>
  <si>
    <t>(재)대구기계부품연구원</t>
  </si>
  <si>
    <t>송규호</t>
  </si>
  <si>
    <t>시험측정</t>
  </si>
  <si>
    <t>053-608-2016</t>
  </si>
  <si>
    <t>대구광역시 달서구 성서공단로11길 32 (호림동)</t>
  </si>
  <si>
    <t>(유)보람회계법인</t>
  </si>
  <si>
    <t>이준영,홍덕조</t>
  </si>
  <si>
    <t>회계법인</t>
  </si>
  <si>
    <t>053-473-0887</t>
  </si>
  <si>
    <t>대구 남구 봉덕로 9</t>
  </si>
  <si>
    <t>(재)구미전자정보기술원</t>
  </si>
  <si>
    <t>연구개발, 교육용역</t>
  </si>
  <si>
    <t>054-479-2016</t>
  </si>
  <si>
    <t>경상북도 구미시 산동읍 첨단기업1로 17 (봉산리)</t>
  </si>
  <si>
    <t>로엘법무법인</t>
  </si>
  <si>
    <t>김현우,이원화,이태호,정태근,최창무,권상진,곽내원</t>
  </si>
  <si>
    <t>02-6747-1110</t>
  </si>
  <si>
    <t>서울 서초구 서초대로 274 6층 (서초동,블루콤타워)</t>
  </si>
  <si>
    <t>https://rnr.surveybox.kr/?pid=S16269h8ufyh&amp;grpid=list&amp;resid=23433&amp;fwid=S16269h8ufyhz56yr</t>
  </si>
  <si>
    <t>(사)한국관세무역개발원</t>
  </si>
  <si>
    <t>한국관세무역개발원</t>
  </si>
  <si>
    <t>이찬기</t>
  </si>
  <si>
    <t>관세행정에 관한 조사연구, 용역 및 정보화 사업</t>
  </si>
  <si>
    <t>02-3416-5039</t>
  </si>
  <si>
    <t>서울특별시 강서구 마곡중앙5로 22 7층 (마곡동)</t>
  </si>
  <si>
    <t>hmhm114@kctdi.or.kr</t>
  </si>
  <si>
    <t>(주)반석이앤씨</t>
  </si>
  <si>
    <t>유상권</t>
  </si>
  <si>
    <t>053-753-1789</t>
  </si>
  <si>
    <t>경북 울진군 후포면 후포삼율로 134 3층 (삼율리)</t>
  </si>
  <si>
    <t>(주)한국산업안전</t>
  </si>
  <si>
    <t>시민운동 단체</t>
  </si>
  <si>
    <t>054-285-2211</t>
  </si>
  <si>
    <t>경상북도 포항시 북구 두호로 56 (두호동)</t>
  </si>
  <si>
    <t>(주)청명종합엔지니어링</t>
  </si>
  <si>
    <t>이상활,김영준</t>
  </si>
  <si>
    <t>053-742-8015</t>
  </si>
  <si>
    <t>경상북도 경주시 양정로252번길 11 201호 (동천동)</t>
  </si>
  <si>
    <t>https://rnr.surveybox.kr/?pid=S16269h8ufyh&amp;grpid=list&amp;resid=15282&amp;fwid=S16269h8ufyhz56yr</t>
  </si>
  <si>
    <t>(사)한국건강관리협회</t>
  </si>
  <si>
    <t>한국건강관리협회</t>
  </si>
  <si>
    <t>김인원</t>
  </si>
  <si>
    <t>건강검진</t>
  </si>
  <si>
    <t>02-2600-0153</t>
  </si>
  <si>
    <t>서울특별시 강서구 화곡로 372 (등촌동)</t>
  </si>
  <si>
    <t>rivals@kahp.or.kr</t>
  </si>
  <si>
    <t>한국패션산업연구원</t>
  </si>
  <si>
    <t>의류.패션산업의고부가가치를위한신기술,신제품개발연구사업및그성과보급</t>
  </si>
  <si>
    <t>053-721-7400</t>
  </si>
  <si>
    <t>대구광역시 동구 팔공로45길 26 (봉무동)</t>
  </si>
  <si>
    <t>대경회계법인</t>
  </si>
  <si>
    <t>이균발,손원조</t>
  </si>
  <si>
    <t>053-256-2600</t>
  </si>
  <si>
    <t>대구 중구 동덕로 82 (대봉동)</t>
  </si>
  <si>
    <t>세영회계법인</t>
  </si>
  <si>
    <t>강병규,이응곤</t>
  </si>
  <si>
    <t>회계 및 세무관련 서비스업</t>
  </si>
  <si>
    <t>053-473-2082</t>
  </si>
  <si>
    <t>대구광역시 중구 동덕로 61 (대봉동)</t>
  </si>
  <si>
    <t>성문회계법인</t>
  </si>
  <si>
    <t>김현희,안영기</t>
  </si>
  <si>
    <t>053-564-1000</t>
  </si>
  <si>
    <t>대구광역시 남구 봉덕로 14 (봉덕동)</t>
  </si>
  <si>
    <t>(주)대구경북산업안전본부</t>
  </si>
  <si>
    <t>김동명</t>
  </si>
  <si>
    <t>안전대행, 안전교육, 건설재해예방</t>
  </si>
  <si>
    <t>053-586-9300</t>
  </si>
  <si>
    <t>대구광역시 달서구 성서공단북로 308 (갈산동)</t>
  </si>
  <si>
    <t>(주)한국이앤씨</t>
  </si>
  <si>
    <t>환경검사 대행업</t>
  </si>
  <si>
    <t>053-563-6806</t>
  </si>
  <si>
    <t>대구 서구 북비산로 165 (평리동)</t>
  </si>
  <si>
    <t>(주)태평양씨아이엠</t>
  </si>
  <si>
    <t>손제홍</t>
  </si>
  <si>
    <t>판촉업무, 위탁업</t>
  </si>
  <si>
    <t>053-744-9383</t>
  </si>
  <si>
    <t>서울 중구 세종대로4길 25 1001호 (남대문로5가,이프라자)</t>
  </si>
  <si>
    <t>(주)엠브레인퍼블릭</t>
  </si>
  <si>
    <t>시장조사, 여론조사, 리서치</t>
  </si>
  <si>
    <t>02-3406-3943</t>
  </si>
  <si>
    <t>서울 강남구 강남대로 318 3층-5층 (역삼동,837타워)</t>
  </si>
  <si>
    <t>(주)베타</t>
  </si>
  <si>
    <t>042-489-9182</t>
  </si>
  <si>
    <t>대전 동구 한밭대로 1245 5층 (용전동,승화빌딩)</t>
  </si>
  <si>
    <t>(주)더블유제이랩스</t>
  </si>
  <si>
    <t>정주성,정낙희</t>
  </si>
  <si>
    <t>광고, 광고대행 및 마케팅서비스업</t>
  </si>
  <si>
    <t>서울 서초구 사평대로 367 4층 (반포동)</t>
  </si>
  <si>
    <t>(주)아쿠아텍</t>
  </si>
  <si>
    <t>박양훈</t>
  </si>
  <si>
    <t>환경상담 및 관련 엔지니어링 서비스</t>
  </si>
  <si>
    <t>061-791-7108</t>
  </si>
  <si>
    <t>전라남도 광양시 중마중앙로 137 2층 (중동)</t>
  </si>
  <si>
    <t>(주)신오엔지니어링</t>
  </si>
  <si>
    <t>정병연</t>
  </si>
  <si>
    <t>감리, 측량, 전력설계 외</t>
  </si>
  <si>
    <t>062-600-3100</t>
  </si>
  <si>
    <t>전라남도 나주시 시청길 21-7 5층 (송월동)</t>
  </si>
  <si>
    <t>금호기술검사(주)</t>
  </si>
  <si>
    <t>비파괴 검사업</t>
  </si>
  <si>
    <t>062-3629-1189</t>
  </si>
  <si>
    <t>광주 서구 상무공원로 126 (치평동,호반상가지하)</t>
  </si>
  <si>
    <t>(주)광산도시가스고객센터</t>
  </si>
  <si>
    <t>임승만</t>
  </si>
  <si>
    <t>소매서비스-도시가스관리대행</t>
  </si>
  <si>
    <t>062-959-0275</t>
  </si>
  <si>
    <t>광주 광산구 하남대로 150 201호 (월곡동,홍익빌딩)</t>
  </si>
  <si>
    <t>(주)건영엔지니어링</t>
  </si>
  <si>
    <t>류선영</t>
  </si>
  <si>
    <t>토목엔지니어링 서비스업</t>
  </si>
  <si>
    <t>061-370-1200</t>
  </si>
  <si>
    <t>전라남도 신안군 압해읍 천사로 901 3동 201호 (신장리)</t>
  </si>
  <si>
    <t>(주)서남엔지니어링</t>
  </si>
  <si>
    <t>박정운</t>
  </si>
  <si>
    <t>토목설계, 종합감리, 환경영향평가</t>
  </si>
  <si>
    <t>061-374-0271</t>
  </si>
  <si>
    <t>전라남도 화순군 화순읍 정곡로 227-29 1동 1층 (서태리,제)</t>
  </si>
  <si>
    <t>최혁</t>
  </si>
  <si>
    <t>건설안전진단 전문업</t>
  </si>
  <si>
    <t>063-291-8271</t>
  </si>
  <si>
    <t>전라북도 익산시 왕궁면 학호2길 22 (온수리)</t>
  </si>
  <si>
    <t>(사)캠틱종합기술원</t>
  </si>
  <si>
    <t>노상흡</t>
  </si>
  <si>
    <t>산업기술연구를 위한 전문인력의 확보 및 효율적인 협력체제 구축</t>
  </si>
  <si>
    <t>063-219-0300</t>
  </si>
  <si>
    <t>전북 전주시 덕진구 유상로 67 (팔복동2가,전주첨단벤처단지)</t>
  </si>
  <si>
    <t>(주)한빛엔지니어링건축사사무소</t>
  </si>
  <si>
    <t>황광범</t>
  </si>
  <si>
    <t>건설기술용역업</t>
  </si>
  <si>
    <t>02-6423-1101</t>
  </si>
  <si>
    <t>서울 송파구 법원로 127 808호 (문정동,문정대명벨리온)</t>
  </si>
  <si>
    <t>(주)성지씨엘엠</t>
  </si>
  <si>
    <t>02-443-9914</t>
  </si>
  <si>
    <t>서울 송파구 새말로 122 301호 (문정동,성지빌딩)</t>
  </si>
  <si>
    <t>한서대학교산학협력단</t>
  </si>
  <si>
    <t>연구 및 개발, 학술연구용역</t>
  </si>
  <si>
    <t>041-660-1401</t>
  </si>
  <si>
    <t>충청남도 서산시 해미면 한서1로 46, 내 (대곡리,한서대학교)</t>
  </si>
  <si>
    <t>(주)이비가푸드</t>
  </si>
  <si>
    <t>변성구</t>
  </si>
  <si>
    <t>중식 프랜차이즈</t>
  </si>
  <si>
    <t>042-716-3305</t>
  </si>
  <si>
    <t>대전광역시 서구 계룡로 199 (월평동)</t>
  </si>
  <si>
    <t>https://rnr.surveybox.kr/?pid=S16269h8ufyh&amp;grpid=list&amp;resid=24097&amp;fwid=S16269h8ufyhz56yr</t>
  </si>
  <si>
    <t>(사)코티티시험연구원</t>
  </si>
  <si>
    <t>코티티시험연구원</t>
  </si>
  <si>
    <t>김준</t>
  </si>
  <si>
    <t>섬유공업기술의 진흥발전을 위한 지도교육훈련 보급사업 등</t>
  </si>
  <si>
    <t>02-3451-7000</t>
  </si>
  <si>
    <t>경기 성남시 중원구 사기막골로 111 (상대원동)</t>
  </si>
  <si>
    <t>ars에 해당사항 없음</t>
  </si>
  <si>
    <t>(주)디엔비건축사사무소</t>
  </si>
  <si>
    <t>조도연</t>
  </si>
  <si>
    <t>설계,종합관리-서비스</t>
  </si>
  <si>
    <t>042-8233-7246</t>
  </si>
  <si>
    <t>대전광역시 유성구 유성대로 778 (장대동)</t>
  </si>
  <si>
    <t>(주)다우컨설턴트</t>
  </si>
  <si>
    <t>연제문</t>
  </si>
  <si>
    <t>건설부문의 토질 및 기초,토목구조,항만 및 해안도로 및 공항,철도,교통,</t>
  </si>
  <si>
    <t>041-866-9346</t>
  </si>
  <si>
    <t>대전광역시 서구 도안동로 9 B동 603호 (도안동,리더스프라자)</t>
  </si>
  <si>
    <t>한국기술교육대학교산학협력단</t>
  </si>
  <si>
    <t>민준기</t>
  </si>
  <si>
    <t>연구 및 개발업, 산학협력단</t>
  </si>
  <si>
    <t>041-580-4816</t>
  </si>
  <si>
    <t>충청남도 천안시 동남구 병천면 충절로 1600 내 (가전리,한국기술교육대학교)</t>
  </si>
  <si>
    <t>(주)에스엠엔지니어링</t>
  </si>
  <si>
    <t>황치문,이우택</t>
  </si>
  <si>
    <t>환경관련 엔지니어링 서비스업</t>
  </si>
  <si>
    <t>041-551-4171</t>
  </si>
  <si>
    <t>충청남도 천안시 서북구 4산단로 64 2층 (차암동)</t>
  </si>
  <si>
    <t>로이드노무법인</t>
  </si>
  <si>
    <t>노무사 서비스</t>
  </si>
  <si>
    <t>서울특별시 구로구 디지털로33길 50 904호 (구로동,벽산디지털밸리7차)</t>
  </si>
  <si>
    <t>서울 중구 서소문로 50 (중림동)</t>
  </si>
  <si>
    <t>(주)티엘에이솔루션</t>
  </si>
  <si>
    <t>엄병훈</t>
  </si>
  <si>
    <t>편집기획업</t>
  </si>
  <si>
    <t>02-801-2568</t>
  </si>
  <si>
    <t>서울특별시 금천구 가산디지털1로 88 4층 (가산동,아이티프리미어타워)</t>
  </si>
  <si>
    <t>(주)좋은이엔지</t>
  </si>
  <si>
    <t>토목, 건축, 조경, 위생, 기계설치 공사업</t>
  </si>
  <si>
    <t>043-845-9005</t>
  </si>
  <si>
    <t>충청북도 충주시 금제10길 6 (금릉동)</t>
  </si>
  <si>
    <t>선우회계법인</t>
  </si>
  <si>
    <t>김수남,박현</t>
  </si>
  <si>
    <t>공인회계사 서비스업</t>
  </si>
  <si>
    <t>043-234-2000</t>
  </si>
  <si>
    <t>충북 청주시 흥덕구 2순환로1167번길 4 5층 (복대동,호인리더스빌딩)</t>
  </si>
  <si>
    <t>(주)은광이엔씨</t>
  </si>
  <si>
    <t>김일두</t>
  </si>
  <si>
    <t>043-276-5601</t>
  </si>
  <si>
    <t>충청북도 청주시 서원구 수곡로57번길 16-12 (수곡동)</t>
  </si>
  <si>
    <t>법무법인(유한)금성</t>
  </si>
  <si>
    <t>하윤홍</t>
  </si>
  <si>
    <t>02-953-3700</t>
  </si>
  <si>
    <t>서울 서초구 반포대로30길 12-6 (서초동,한국지방행정연구원빌딩 3층)</t>
  </si>
  <si>
    <t>특허법인이룸리온</t>
  </si>
  <si>
    <t>권혁성,이건철</t>
  </si>
  <si>
    <t>변리사 직무에 속하는 업무</t>
  </si>
  <si>
    <t>02-522-2970</t>
  </si>
  <si>
    <t>서울특별시 서초구 사평대로 108 3층 (반포동)</t>
  </si>
  <si>
    <t>(주)시믹코리아</t>
  </si>
  <si>
    <t>페이니찬</t>
  </si>
  <si>
    <t>02-565-3356</t>
  </si>
  <si>
    <t>서울 강남구 테헤란로 129 10층 (역삼동,강남엔타워빌딩)</t>
  </si>
  <si>
    <t>(주)신우엔지니어링</t>
  </si>
  <si>
    <t>염재준</t>
  </si>
  <si>
    <t>상하수도 및 중수도시설의 기술용역업</t>
  </si>
  <si>
    <t>02-570-9021</t>
  </si>
  <si>
    <t>경기 성남시 중원구 둔촌대로 388 1519호 (상대원동,크란츠테크노)</t>
  </si>
  <si>
    <t>(자)건축사사무소태백</t>
  </si>
  <si>
    <t>건축 및 조경설계 서비스업</t>
  </si>
  <si>
    <t>033-553-0508</t>
  </si>
  <si>
    <t>강원도 태백시 고원로 55 (황지동)</t>
  </si>
  <si>
    <t>(주)미래기술단</t>
  </si>
  <si>
    <t>박원일</t>
  </si>
  <si>
    <t>토목설계용역, 종합감리용역</t>
  </si>
  <si>
    <t>033-741-8000</t>
  </si>
  <si>
    <t>강원 원주시 단구초교길 17 (단구동)</t>
  </si>
  <si>
    <t>(주)진화기술공사</t>
  </si>
  <si>
    <t>최한중</t>
  </si>
  <si>
    <t>설계,감리.연구용역업</t>
  </si>
  <si>
    <t>033-255-1997</t>
  </si>
  <si>
    <t>강원도 춘천시 춘천로 334 (후평동)</t>
  </si>
  <si>
    <t>서우회계법인</t>
  </si>
  <si>
    <t>이용찬</t>
  </si>
  <si>
    <t>02-6427-0800</t>
  </si>
  <si>
    <t>서울특별시 강남구 테헤란로 123 3층, 12층, 13층 (역삼동,여삼빌딩)</t>
  </si>
  <si>
    <t>법무법인민</t>
  </si>
  <si>
    <t>민유태,우덕성</t>
  </si>
  <si>
    <t>법무서비스-서비스</t>
  </si>
  <si>
    <t>02-592-3366</t>
  </si>
  <si>
    <t>서울 강남구 테헤란로 126, 7층 (역삼동,대공빌딩)</t>
  </si>
  <si>
    <t>태성회계법인</t>
  </si>
  <si>
    <t>남상환</t>
  </si>
  <si>
    <t>02-561-0077</t>
  </si>
  <si>
    <t>서울 강남구 역삼로25길 35 5층 (역삼동,씨앤케이빌딩)</t>
  </si>
  <si>
    <t>동서회계법인</t>
  </si>
  <si>
    <t>윤중선,김형주,최재영</t>
  </si>
  <si>
    <t>02-555-2674</t>
  </si>
  <si>
    <t>서울특별시 강남구 테헤란로108길 29 (대치동)</t>
  </si>
  <si>
    <t>현대회계법인</t>
  </si>
  <si>
    <t>곽규백</t>
  </si>
  <si>
    <t>02-538-9103</t>
  </si>
  <si>
    <t>서울특별시 강남구 역삼로 542 5층 (대치동,신사에스앤지)</t>
  </si>
  <si>
    <t>(주)아이디어키</t>
  </si>
  <si>
    <t>안정윤</t>
  </si>
  <si>
    <t>온라인 광고 대행업</t>
  </si>
  <si>
    <t>02-2039-2050</t>
  </si>
  <si>
    <t>서울 강남구 압구정로2길 45 3층 4층 (신사동,청구빌딩)</t>
  </si>
  <si>
    <t>엠엠케이커뮤니케이션즈(주)</t>
  </si>
  <si>
    <t>광고업, 광고대행업</t>
  </si>
  <si>
    <t>02-2007-5400</t>
  </si>
  <si>
    <t>회계법인성지</t>
  </si>
  <si>
    <t>김진헌</t>
  </si>
  <si>
    <t>감사, 경영자문, 기장 외</t>
  </si>
  <si>
    <t>02-3444-1010</t>
  </si>
  <si>
    <t>서울 강남구 역삼로 221 3층 (역삼동,여성기업종합지원센터)</t>
  </si>
  <si>
    <t>(주)필드미디어커뮤니케이션</t>
  </si>
  <si>
    <t>02-525-7064</t>
  </si>
  <si>
    <t>법무법인한별</t>
  </si>
  <si>
    <t>김원중,김용원,대표변호사김용원</t>
  </si>
  <si>
    <t>02-6255-7777</t>
  </si>
  <si>
    <t>서울특별시 강남구 테헤란로 124, 7층 (역삼동,풍림빌딩)</t>
  </si>
  <si>
    <t>법무법인민주</t>
  </si>
  <si>
    <t>정병훈</t>
  </si>
  <si>
    <t>02-591-8400</t>
  </si>
  <si>
    <t>서울 서초구 서초중앙로 215 7층 (반포동,홍익대강남관)</t>
  </si>
  <si>
    <t>법무법인(유한)동인</t>
  </si>
  <si>
    <t>오세빈,이철,정충수</t>
  </si>
  <si>
    <t>변호 서비스</t>
  </si>
  <si>
    <t>02-2046-1300</t>
  </si>
  <si>
    <t>서울 서초구 서초대로74길 4 17층 (서초동,삼성생명서초타워)</t>
  </si>
  <si>
    <t>(주)애드미션</t>
  </si>
  <si>
    <t>배항식</t>
  </si>
  <si>
    <t>인터넷, 온라인, 모바일 광고 대행서비스업</t>
  </si>
  <si>
    <t>02-3415-4800</t>
  </si>
  <si>
    <t>서울 서초구 서운로9길 14 4,5층 (서초동,일석빌딩)</t>
  </si>
  <si>
    <t>디피제이파트너즈(주)</t>
  </si>
  <si>
    <t>다비드피에르잘리콩</t>
  </si>
  <si>
    <t>02-565-3432</t>
  </si>
  <si>
    <t>서울 강남구 강남대로 310 701호 (역삼동,유니온센타)</t>
  </si>
  <si>
    <t>(유)한양특허법인</t>
  </si>
  <si>
    <t>02-555-2098</t>
  </si>
  <si>
    <t>서울특별시 강남구 논현로38길 12 (도곡동)</t>
  </si>
  <si>
    <t>https://rnr.surveybox.kr/?pid=S16269h8ufyh&amp;grpid=list&amp;resid=15278&amp;fwid=S16269h8ufyhz56yr</t>
  </si>
  <si>
    <t>(사)인구보건복지협회</t>
  </si>
  <si>
    <t>인구보건복지협회</t>
  </si>
  <si>
    <t>이삼식</t>
  </si>
  <si>
    <t>임신, 출산, 육아 지원 및 가족보건의료서비스, 캠페인 및 협회활동</t>
  </si>
  <si>
    <t>02-2639-2810</t>
  </si>
  <si>
    <t>서울 영등포구 버드나루로14가길 20 (당산동)</t>
  </si>
  <si>
    <t>wsnlcg@ppfk.or.kr</t>
  </si>
  <si>
    <t>한국파렉셀(주)</t>
  </si>
  <si>
    <t>마이클프란시스크라울리3세</t>
  </si>
  <si>
    <t>전임상 시험 및 임상 연구사업</t>
  </si>
  <si>
    <t>02-3453-8838</t>
  </si>
  <si>
    <t>동남회계법인</t>
  </si>
  <si>
    <t>조경영</t>
  </si>
  <si>
    <t>서비스-공인회계사</t>
  </si>
  <si>
    <t>02-557-7530</t>
  </si>
  <si>
    <t>서울특별시 강남구 역삼로 153 (역삼동)</t>
  </si>
  <si>
    <t>문성헌</t>
  </si>
  <si>
    <t>02-585-7474</t>
  </si>
  <si>
    <t>서울특별시 강남구 논현로 422 5층, 6층, 7층 (역삼동,키움예스저축은행빌딩)</t>
  </si>
  <si>
    <t>다산회계법인</t>
  </si>
  <si>
    <t>02-531-7400</t>
  </si>
  <si>
    <t>서울특별시 강남구 역삼로98길 23 (대치동)</t>
  </si>
  <si>
    <t>대성삼경회계법인</t>
  </si>
  <si>
    <t>김순태</t>
  </si>
  <si>
    <t>02-552-4611</t>
  </si>
  <si>
    <t>서울특별시 강남구 영동대로 333 (대치동)</t>
  </si>
  <si>
    <t>(주)유일엔지니어링종합건축사사무소</t>
  </si>
  <si>
    <t>김환성</t>
  </si>
  <si>
    <t>전력시설물의 설계 및 감리업</t>
  </si>
  <si>
    <t>02-2149-3333</t>
  </si>
  <si>
    <t>경기도 안양시 동안구 시민대로 317 9층 (관양동,대한스마트타워)</t>
  </si>
  <si>
    <t>(주)고도기술</t>
  </si>
  <si>
    <t>권상혁,권수천</t>
  </si>
  <si>
    <t>070-7510-2000</t>
  </si>
  <si>
    <t>경기도 하남시 조정대로 150 744, 746호 (덕풍동,아이테코)</t>
  </si>
  <si>
    <t>회계법인상지원</t>
  </si>
  <si>
    <t>회계 서비스</t>
  </si>
  <si>
    <t>02-418-0207</t>
  </si>
  <si>
    <t>서울 강남구 영동대로 708 2층 201호 (청담동,정화빌딩)</t>
  </si>
  <si>
    <t>법무법인혜안</t>
  </si>
  <si>
    <t>02-535-5619</t>
  </si>
  <si>
    <t>서울특별시 서초구 서초대로41길 19 3층 (서초동,에이스빌딩)</t>
  </si>
  <si>
    <t>https://rnr.surveybox.kr/?pid=S16269h8ufyh&amp;grpid=list&amp;resid=15095&amp;fwid=S16269h8ufyhz56yr</t>
  </si>
  <si>
    <t>(사)사단법인한국선급</t>
  </si>
  <si>
    <t>사단법인한국선급</t>
  </si>
  <si>
    <t>이형철</t>
  </si>
  <si>
    <t>선박검사, 산업설비검사</t>
  </si>
  <si>
    <t>070-8799-7114</t>
  </si>
  <si>
    <t>부산 강서구 명지오션시티9로 36 (명지동)</t>
  </si>
  <si>
    <t>invoice@krs.co.kr</t>
  </si>
  <si>
    <t>담당자에게 전달(수출여부모름)</t>
  </si>
  <si>
    <t>(주)에이치나인</t>
  </si>
  <si>
    <t>배윤찬,최우식</t>
  </si>
  <si>
    <t>UX개발 및 프로토타이핑 등</t>
  </si>
  <si>
    <t>02-521-0518</t>
  </si>
  <si>
    <t>서울 성동구 뚝섬로1길 25 1001호, 1002호, 1003호, 1004호, 1005호 (성수동1가,서울숲한라에코밸리)</t>
  </si>
  <si>
    <t>법무법인(유한)원</t>
  </si>
  <si>
    <t>윤기원,강금실</t>
  </si>
  <si>
    <t>02-3019-5455</t>
  </si>
  <si>
    <t>서울 강남구 강남대로 308 11층, 15층 (역삼동)</t>
  </si>
  <si>
    <t>https://rnr.surveybox.kr/?pid=S16269h8ufyh&amp;grpid=list&amp;resid=24112&amp;fwid=S16269h8ufyhz56yr</t>
  </si>
  <si>
    <t>인지어스(유)</t>
  </si>
  <si>
    <t>인지어스</t>
  </si>
  <si>
    <t>잭소이어</t>
  </si>
  <si>
    <t>취업과 관련된 소개, 알선업</t>
  </si>
  <si>
    <t>02-2188-2000</t>
  </si>
  <si>
    <t>서울 강남구 선릉로 433 본관 7층 (역삼동,세방빌딩)</t>
  </si>
  <si>
    <t>한신회계법인</t>
  </si>
  <si>
    <t>문승석</t>
  </si>
  <si>
    <t>회계, 세무 업무</t>
  </si>
  <si>
    <t>02-529-4600</t>
  </si>
  <si>
    <t>서울 서초구 남부순환로 2634-8 7층 (양재동,단성빌딩)</t>
  </si>
  <si>
    <t>특허법인(유)화우</t>
  </si>
  <si>
    <t>소재현</t>
  </si>
  <si>
    <t>변리사의 직무에 속하는 업무</t>
  </si>
  <si>
    <t>02-3465-7700</t>
  </si>
  <si>
    <t>서울 강남구 테헤란로108길 11 4층 (대치동,삼호빌딩)</t>
  </si>
  <si>
    <t>(주)안전하는사람들</t>
  </si>
  <si>
    <t>이효배,서금원</t>
  </si>
  <si>
    <t>산업안전 컨설팅</t>
  </si>
  <si>
    <t>031-422-2918</t>
  </si>
  <si>
    <t>경기도 의왕시 성고개로 53 1017호 (포일동,에이스청계타워)</t>
  </si>
  <si>
    <t>(유)특허법인(유한)다래</t>
  </si>
  <si>
    <t>박승문,윤정열</t>
  </si>
  <si>
    <t>02-3475-7700~1</t>
  </si>
  <si>
    <t>서울특별시 강남구 테헤란로 132, 10층 (역삼동,한독타워)</t>
  </si>
  <si>
    <t>(주)인스펙트</t>
  </si>
  <si>
    <t>비파괴검사, 검정감리 등</t>
  </si>
  <si>
    <t>02-2058-1112</t>
  </si>
  <si>
    <t>회계법인세일원</t>
  </si>
  <si>
    <t>권순식</t>
  </si>
  <si>
    <t>02-594-5620</t>
  </si>
  <si>
    <t>서울 강남구 테헤란로8길 21 6층 (역삼동,화인강남빌딩)</t>
  </si>
  <si>
    <t>특허법인아주</t>
  </si>
  <si>
    <t>02-3016-5000</t>
  </si>
  <si>
    <t>서울 강남구 강남대로 302 13,14층 (역삼동,동희빌딩)</t>
  </si>
  <si>
    <t>정세</t>
  </si>
  <si>
    <t>김영철,이승문,정대화,홍진원</t>
  </si>
  <si>
    <t>02-581-4040</t>
  </si>
  <si>
    <t>서울 서초구 서초대로 254 15층 (서초동,오퓨런스)</t>
  </si>
  <si>
    <t>(주)삼림엔지니어링</t>
  </si>
  <si>
    <t>최현</t>
  </si>
  <si>
    <t>070-7166-6725</t>
  </si>
  <si>
    <t>서울특별시 송파구 법원로9길 26 D동 13층 1301호 (문정동,에이치비지니스파크)</t>
  </si>
  <si>
    <t>세무법인택스홈앤아웃</t>
  </si>
  <si>
    <t>신웅식</t>
  </si>
  <si>
    <t>02-3443-2820</t>
  </si>
  <si>
    <t>서울 강남구 언주로148길 19 2층 (논현동,청호빌딩)</t>
  </si>
  <si>
    <t>삼화</t>
  </si>
  <si>
    <t>구병주,박종대,이동주</t>
  </si>
  <si>
    <t>02-3452-9793</t>
  </si>
  <si>
    <t>서울 강남구 봉은사로 407 (삼성동)</t>
  </si>
  <si>
    <t>법무법인(유한)대륙아주</t>
  </si>
  <si>
    <t>김대희,오광수,이규철,이정란,민기호</t>
  </si>
  <si>
    <t>소송, 법률자문, 등기, 공증서비스 외</t>
  </si>
  <si>
    <t>02-563-2900</t>
  </si>
  <si>
    <t>서울특별시 강남구 테헤란로 317 7층, 11층~13층 (역삼동,동훈타워)</t>
  </si>
  <si>
    <t>https://rnr.surveybox.kr/?pid=S16269h8ufyh&amp;grpid=list&amp;resid=15323&amp;fwid=S16269h8ufyhz56yr</t>
  </si>
  <si>
    <t>(사)대한산업보건협회</t>
  </si>
  <si>
    <t>대한산업보건협회</t>
  </si>
  <si>
    <t>백헌기</t>
  </si>
  <si>
    <t>작업환경측정, 건강진단 외</t>
  </si>
  <si>
    <t>02-2046-0445</t>
  </si>
  <si>
    <t>서울 서초구 효령로 179 (서초동,혜산4층)</t>
  </si>
  <si>
    <t>이메일 안내드렸으나, 담당자도 정확치 않고 안하겠다고 하심</t>
  </si>
  <si>
    <t>(사)한국건물에너지기술원</t>
  </si>
  <si>
    <t>조정훈</t>
  </si>
  <si>
    <t>한국에너지기술발전 기여를 위한 선진 기술 도입 및 정책연구</t>
  </si>
  <si>
    <t>042-822-9119</t>
  </si>
  <si>
    <t>서울 서초구 반포대로30길 81 7층, 8층 (서초동,웅진타워)</t>
  </si>
  <si>
    <t>한국산지보전협회</t>
  </si>
  <si>
    <t>조병철</t>
  </si>
  <si>
    <t>산지의 보전 및 산림자원 육성을 위한 정책, 제도의 조사,연구 및 교육</t>
  </si>
  <si>
    <t>02-2058-3700</t>
  </si>
  <si>
    <t>대전광역시 서구 문정로40번길 51 4층, 5층, 6층 (탄방동)</t>
  </si>
  <si>
    <t>(주)케이스탯리서치</t>
  </si>
  <si>
    <t>여론시장조사</t>
  </si>
  <si>
    <t>02-6188-6000</t>
  </si>
  <si>
    <t>서울특별시 서초구 반포대로24길 76 (서초동,월드빌딩)</t>
  </si>
  <si>
    <t>법무법인(유한) 정률</t>
  </si>
  <si>
    <t>이지호,박성수</t>
  </si>
  <si>
    <t>변호사 직무에 속하는 사무</t>
  </si>
  <si>
    <t>02-2183-5500</t>
  </si>
  <si>
    <t>서울특별시 강남구 학동로 401, 4층 (청담동,금하빌딩)</t>
  </si>
  <si>
    <t>(주)디자인갤러리림</t>
  </si>
  <si>
    <t>홍림</t>
  </si>
  <si>
    <t>사인. 광고물 설치. 제작업</t>
  </si>
  <si>
    <t>02-341-1223</t>
  </si>
  <si>
    <t>서울특별시 강남구 학동로 338 6층 비601호 (논현동,강남파라곤)</t>
  </si>
  <si>
    <t>(주)드림메디컬그룹</t>
  </si>
  <si>
    <t>박양수</t>
  </si>
  <si>
    <t>의료컨설팅사업</t>
  </si>
  <si>
    <t>02-518-2617</t>
  </si>
  <si>
    <t>서울 강남구 논현로 848 10층 (신사동)</t>
  </si>
  <si>
    <t>법무법인현</t>
  </si>
  <si>
    <t>김동철,이성우</t>
  </si>
  <si>
    <t>변호사</t>
  </si>
  <si>
    <t>02-3218-8500</t>
  </si>
  <si>
    <t>서울 강남구 도산대로 139, 13층 (신사동,제이타워)</t>
  </si>
  <si>
    <t>시설물 유지관리업</t>
  </si>
  <si>
    <t>(주)조인스엠</t>
  </si>
  <si>
    <t>병원 및 제품마케팅</t>
  </si>
  <si>
    <t>02-511-0885</t>
  </si>
  <si>
    <t>서울특별시 중랑구 신내역로 111 비동 824호,825호,826호,827호,828호 (신내동,신내에스케이 브이원 센터)</t>
  </si>
  <si>
    <t>특허법인가산</t>
  </si>
  <si>
    <t>변리사김동진</t>
  </si>
  <si>
    <t>02-501-6771</t>
  </si>
  <si>
    <t>서울 서초구 남부순환로 2423 7층 (서초동,한원빌딩)</t>
  </si>
  <si>
    <t>오쏘엔(주)</t>
  </si>
  <si>
    <t>박영화</t>
  </si>
  <si>
    <t>홍보대행 및 이벤트</t>
  </si>
  <si>
    <t>02-514-9006</t>
  </si>
  <si>
    <t>서울 강남구 선릉로 820 5층 (청담동,남한강빌딩)</t>
  </si>
  <si>
    <t>(주)레인보우커뮤니케이션</t>
  </si>
  <si>
    <t>유영석</t>
  </si>
  <si>
    <t>종합 광고 대행 서비스</t>
  </si>
  <si>
    <t>02-541-4777</t>
  </si>
  <si>
    <t>서울특별시 영등포구 당산로41길 11 더블유동 16층 (당산동4가,당산에스케이브이원센터)</t>
  </si>
  <si>
    <t>새빛</t>
  </si>
  <si>
    <t>박승하</t>
  </si>
  <si>
    <t>회계업무</t>
  </si>
  <si>
    <t>02-3442-2040</t>
  </si>
  <si>
    <t>서울특별시 용산구 원효로90길 11 19층 (원효로1가,용산더프라임)</t>
  </si>
  <si>
    <t>근로자 파견업</t>
  </si>
  <si>
    <t>(재)한국해사위험물검사원</t>
  </si>
  <si>
    <t>문무선</t>
  </si>
  <si>
    <t>수송화물의 안전에 관한 기준 및 제도의 조사연구와 안전대책의 강구</t>
  </si>
  <si>
    <t>031-436-8801</t>
  </si>
  <si>
    <t>경기도 안양시 동안구 동편로20번길 20 (관양동)</t>
  </si>
  <si>
    <t>https://rnr.surveybox.kr/?pid=S16269h8ufyh&amp;grpid=list&amp;resid=24741&amp;fwid=S16269h8ufyhz56yr</t>
  </si>
  <si>
    <t>(사)굿네이버스인터내셔날</t>
  </si>
  <si>
    <t>굿네이버스인터내셔날</t>
  </si>
  <si>
    <t>이일하</t>
  </si>
  <si>
    <t>지구촌의 빈곤,질병,재난 현황조사 및 사업개발</t>
  </si>
  <si>
    <t>02-6424-1324</t>
  </si>
  <si>
    <t>해당없다며 거부</t>
  </si>
  <si>
    <t>서현회계법인</t>
  </si>
  <si>
    <t>배홍기</t>
  </si>
  <si>
    <t>회계 및 세무회계 서비스업</t>
  </si>
  <si>
    <t>02-3218-8000</t>
  </si>
  <si>
    <t>서울 강남구 테헤란로 440 서관 3층 (대치동,포스코센터)</t>
  </si>
  <si>
    <t>https://rnr.surveybox.kr/?pid=S16269h8ufyh&amp;grpid=list&amp;resid=24151&amp;fwid=S16269h8ufyhz56yr</t>
  </si>
  <si>
    <t>(주)케이앤웍스</t>
  </si>
  <si>
    <t>케이앤웍스</t>
  </si>
  <si>
    <t>신석철</t>
  </si>
  <si>
    <t>064-754-1500</t>
  </si>
  <si>
    <t>제주 제주시 첨단로 216-19 1층 (영평동,카카오스페이스닷투)</t>
  </si>
  <si>
    <t>뒷자리 1504~7로 전화</t>
  </si>
  <si>
    <t>삼영회계법인</t>
  </si>
  <si>
    <t>김덕이,손언승</t>
  </si>
  <si>
    <t>02-2277-8070</t>
  </si>
  <si>
    <t>서울특별시 중구 퇴계로 307 (광희동1가,광희빌딩)</t>
  </si>
  <si>
    <t>(주)씨엠파트너스건축사사무소</t>
  </si>
  <si>
    <t>박관영</t>
  </si>
  <si>
    <t>건설신공법 발명특허 지적재산권 판매업</t>
  </si>
  <si>
    <t>02-6466-8030</t>
  </si>
  <si>
    <t>서울 성동구 성수이로 51 201호 (성수동2가,서울숲한라시그마밸리1차)</t>
  </si>
  <si>
    <t>(주)대한해사검정공사</t>
  </si>
  <si>
    <t>장지수</t>
  </si>
  <si>
    <t>항만 운송사업중 검량 및 감정업</t>
  </si>
  <si>
    <t>02-7548-1068</t>
  </si>
  <si>
    <t>서울특별시 마포구 백범로 199 1614호 (신공덕동,메트로디오빌)</t>
  </si>
  <si>
    <t>https://rnr.surveybox.kr/?pid=S16269h8ufyh&amp;grpid=list&amp;resid=24155&amp;fwid=S16269h8ufyhz56yr</t>
  </si>
  <si>
    <t>피앤비솔루션(주)</t>
  </si>
  <si>
    <t>피앤비솔루션</t>
  </si>
  <si>
    <t>남국현</t>
  </si>
  <si>
    <t>업무도급 및 업무위탁 사업</t>
  </si>
  <si>
    <t>051-714-6442</t>
  </si>
  <si>
    <t>부산광역시 해운대구 센텀중앙로 97 A동 3011호 (재송동,스카이비즈)</t>
  </si>
  <si>
    <t>10/23일에 산업은행, 리서치앤 리서치에서 같은 조사 했다심</t>
  </si>
  <si>
    <t>유케어(주)</t>
  </si>
  <si>
    <t>유비쿼터스케어(Ubiquitous Health Care) 서비스업</t>
  </si>
  <si>
    <t>02-6402-1005</t>
  </si>
  <si>
    <t>서울특별시 영등포구 경인로114가길 12 2층 (영등포동1가,스페이스오피스텔)</t>
  </si>
  <si>
    <t>(주)시나몬</t>
  </si>
  <si>
    <t>홍두선</t>
  </si>
  <si>
    <t>02-555-8982</t>
  </si>
  <si>
    <t>서울 서초구 효령로77길 28 3층 (서초동,동오빌딩)</t>
  </si>
  <si>
    <t>어반라이프(주)</t>
  </si>
  <si>
    <t>박주란,정종현</t>
  </si>
  <si>
    <t>부동산개발기획 및 컨설팅업</t>
  </si>
  <si>
    <t>02-391-1781</t>
  </si>
  <si>
    <t>서울특별시 성동구 광나루로8길 10 401호 (성수동2가,에이스성수타워1)</t>
  </si>
  <si>
    <t>장양훈</t>
  </si>
  <si>
    <t>도로,교통,환경엔지니어링서비스</t>
  </si>
  <si>
    <t>032-472-0011</t>
  </si>
  <si>
    <t>인천광역시 남동구 담방서로3번길 3 (만수동)</t>
  </si>
  <si>
    <t>(재)목암생명과학연구소</t>
  </si>
  <si>
    <t>허일섭</t>
  </si>
  <si>
    <t>생명공학등 첨단기술 및 생활환경,위생의료등에 관하여 전문적으로 연구</t>
  </si>
  <si>
    <t>031-260-9800</t>
  </si>
  <si>
    <t>경기도 용인시 기흥구 이현로30번길 93 (보정동)</t>
  </si>
  <si>
    <t>(주)비아이티범우연구소</t>
  </si>
  <si>
    <t>금속 공작유제 일절 제조 판매</t>
  </si>
  <si>
    <t>031-358-8200</t>
  </si>
  <si>
    <t>경기도 화성시 장안면 매바위로366번길 8 (석포리)</t>
  </si>
  <si>
    <t>(주)원일환경안전연구원</t>
  </si>
  <si>
    <t>송정대,이승철</t>
  </si>
  <si>
    <t>031-4984-1878</t>
  </si>
  <si>
    <t>경기도 안산시 단원구 광덕4로 116 207호,301호,302호,303호,403호,405호,406호,407호 (고잔동,대덕프라자)</t>
  </si>
  <si>
    <t>안전관리업</t>
  </si>
  <si>
    <t>경인</t>
  </si>
  <si>
    <t>이덕모,박소정</t>
  </si>
  <si>
    <t>032-861-1157</t>
  </si>
  <si>
    <t>인천광역시 미추홀구 학익소로 29 6층 (학익동,석목빌딩)</t>
  </si>
  <si>
    <t>제일분석센타(주)</t>
  </si>
  <si>
    <t>이은미</t>
  </si>
  <si>
    <t>물질분석 서비스</t>
  </si>
  <si>
    <t>070-7834-6610</t>
  </si>
  <si>
    <t>서울 구로구 디지털로 272 913호 (구로동,한신아이티타워)</t>
  </si>
  <si>
    <t>https://rnr.surveybox.kr/?pid=S16269h8ufyh&amp;grpid=list&amp;resid=15349&amp;fwid=S16269h8ufyhz56yr</t>
  </si>
  <si>
    <t>(복)월드비전</t>
  </si>
  <si>
    <t>월드비전</t>
  </si>
  <si>
    <t>조명환</t>
  </si>
  <si>
    <t>임대업, 사회복지사업</t>
  </si>
  <si>
    <t>02-2078-7000</t>
  </si>
  <si>
    <t>서울 영등포구 여의나루로 77-1 (여의도동)</t>
  </si>
  <si>
    <t>(주)네오디지탈스퀘어</t>
  </si>
  <si>
    <t>최명건</t>
  </si>
  <si>
    <t>전자제품 품질보증업</t>
  </si>
  <si>
    <t>031-610-9930</t>
  </si>
  <si>
    <t>경기도 오산시 대호로62번길 73 209호 (궐동,프린스1차)</t>
  </si>
  <si>
    <t>(주)씨앤드씨신약연구소</t>
  </si>
  <si>
    <t>의학및약학연구 개발업</t>
  </si>
  <si>
    <t>031-8014-6606</t>
  </si>
  <si>
    <t>(주)한양지에스티</t>
  </si>
  <si>
    <t>성천경</t>
  </si>
  <si>
    <t>기술용역(측량, 설계)</t>
  </si>
  <si>
    <t>031-236-4458</t>
  </si>
  <si>
    <t>경기도 수원시 영통구 동탄원천로 1019-15 (매탄동)</t>
  </si>
  <si>
    <t>https://rnr.surveybox.kr/?pid=S16269h8ufyh&amp;grpid=list&amp;resid=24734&amp;fwid=S16269h8ufyhz56yr</t>
  </si>
  <si>
    <t>(복)사회복지법인엔젤스헤이븐</t>
  </si>
  <si>
    <t>사회복지법인엔젤스헤이븐</t>
  </si>
  <si>
    <t>조준호</t>
  </si>
  <si>
    <t>정신지체인 재활시설 설치운영</t>
  </si>
  <si>
    <t>02-357-1701</t>
  </si>
  <si>
    <t>서울 은평구 갈현로11길 30 (구산동)</t>
  </si>
  <si>
    <t>(주)세원이엔이</t>
  </si>
  <si>
    <t>최성용</t>
  </si>
  <si>
    <t>환경시설 설계</t>
  </si>
  <si>
    <t>070-7465-0777</t>
  </si>
  <si>
    <t>경북 영천시 영화로 245 2층 (완산동)</t>
  </si>
  <si>
    <t>(주)건축사사무소케이아이씨</t>
  </si>
  <si>
    <t>한창희,김종옥</t>
  </si>
  <si>
    <t>032-505-4059</t>
  </si>
  <si>
    <t>인천 부평구 길주로 659 405호 (삼산동,미라쥬타워)</t>
  </si>
  <si>
    <t>경인여자대학교산학협력단</t>
  </si>
  <si>
    <t>박용희</t>
  </si>
  <si>
    <t>032-540-0012</t>
  </si>
  <si>
    <t>인천광역시 계양구 계양산로 63 (계산동,경인여자대학교)</t>
  </si>
  <si>
    <t>설영만,이진홍</t>
  </si>
  <si>
    <t>컨설팅사업</t>
  </si>
  <si>
    <t>031-699-0400</t>
  </si>
  <si>
    <t>인천광역시 남동구 인주대로591번길 64 410호 (구월동,타원벨라움)</t>
  </si>
  <si>
    <t>인일회계법인</t>
  </si>
  <si>
    <t>032-764-4410</t>
  </si>
  <si>
    <t>인천광역시 남동구 남동대로 217 2층 205호 (고잔동,남동지원빌딩)</t>
  </si>
  <si>
    <t>(주)케이앤와이즈</t>
  </si>
  <si>
    <t>인적자원개발및운영컨설팅</t>
  </si>
  <si>
    <t>02-6412-0707</t>
  </si>
  <si>
    <t>서울 금천구 가산디지털1로 131 C동 1504호 (가산동,비와이씨하이시티)</t>
  </si>
  <si>
    <t>(주)와이즈폴</t>
  </si>
  <si>
    <t>변재학</t>
  </si>
  <si>
    <t>인사컨설팅업</t>
  </si>
  <si>
    <t>070-7123-4272</t>
  </si>
  <si>
    <t>서울특별시 강남구 선릉로90길 64 5층 (대치동,인크라인빌딩)</t>
  </si>
  <si>
    <t>회계법인지평</t>
  </si>
  <si>
    <t>이강희,김용대,이영재</t>
  </si>
  <si>
    <t>회계감사, 세무대리, 컨설팅</t>
  </si>
  <si>
    <t>02-3420-3300</t>
  </si>
  <si>
    <t>서울특별시 강남구 테헤란로 429 (삼성동)</t>
  </si>
  <si>
    <t>효림회계법인</t>
  </si>
  <si>
    <t>김수년</t>
  </si>
  <si>
    <t>02-512-0203</t>
  </si>
  <si>
    <t>서울특별시 강남구 삼성로95길 27 6,7층 (삼성동,영창빌딩)</t>
  </si>
  <si>
    <t>한경회계법인</t>
  </si>
  <si>
    <t>홍재선</t>
  </si>
  <si>
    <t>02-569-5129</t>
  </si>
  <si>
    <t>서울특별시 강남구 영동대로86길 21 4층 (대치동,태화빌딩)</t>
  </si>
  <si>
    <t>(주)키소</t>
  </si>
  <si>
    <t>정철윤</t>
  </si>
  <si>
    <t>소프트웨어 개발업,제작업,판매업</t>
  </si>
  <si>
    <t>02-6446-5000</t>
  </si>
  <si>
    <t>서울 구로구 디지털로34길 27 906호 (구로동,대륭포스트타워3차)</t>
  </si>
  <si>
    <t>한국기계검사소이엔씨(주)</t>
  </si>
  <si>
    <t>윤무웅</t>
  </si>
  <si>
    <t>02-3444-8866</t>
  </si>
  <si>
    <t>경기 성남시 분당구 쇳골북로32번길 29 101호 (금곡동)</t>
  </si>
  <si>
    <t>신우</t>
  </si>
  <si>
    <t>한상우</t>
  </si>
  <si>
    <t>공인회계사</t>
  </si>
  <si>
    <t>02-558-5720</t>
  </si>
  <si>
    <t>서울특별시 강남구 언주로86길 5 (역삼동,육성빌딩)</t>
  </si>
  <si>
    <t>우리</t>
  </si>
  <si>
    <t>02-565-1631</t>
  </si>
  <si>
    <t>서울특별시 강남구 영동대로86길 17 (대치동)</t>
  </si>
  <si>
    <t>(주)한일네트워크엔지니어링</t>
  </si>
  <si>
    <t>상하수도설비 관련 엔지니어링 서비스</t>
  </si>
  <si>
    <t>031-741-6593</t>
  </si>
  <si>
    <t>경기도 성남시 중원구 둔촌대로457번길 27 1307호 (상대원동,우림라이온스밸리1차)</t>
  </si>
  <si>
    <t>(주)바우컨설탄트</t>
  </si>
  <si>
    <t>김용년,김종오</t>
  </si>
  <si>
    <t>건설사업관리용역, 설계용역 외</t>
  </si>
  <si>
    <t>02-3453-4077</t>
  </si>
  <si>
    <t>인천광역시 부평구 길주로 659 308호 (삼산동,미라쥬타워)</t>
  </si>
  <si>
    <t>(주)라이온코리아</t>
  </si>
  <si>
    <t>이경민</t>
  </si>
  <si>
    <t>번역 및 통역서비스</t>
  </si>
  <si>
    <t>070-5096-9067</t>
  </si>
  <si>
    <t>서울특별시 금천구 디지털로9길 68 507호,508호,509호 (가산동,대륭포스트타워5차)</t>
  </si>
  <si>
    <t>시앤피컨설팅(주)</t>
  </si>
  <si>
    <t>조세형</t>
  </si>
  <si>
    <t>02-6257-1440</t>
  </si>
  <si>
    <t>서울 금천구 가산디지털1로 131 12층 비1202호,비1203호,비1204호 (가산동,비와이씨하이시티)</t>
  </si>
  <si>
    <t>(주)이랜드위시디자인</t>
  </si>
  <si>
    <t>최운식</t>
  </si>
  <si>
    <t>섬유 및 의상 디자인</t>
  </si>
  <si>
    <t>02-2029-9168</t>
  </si>
  <si>
    <t>(주)청룡환경</t>
  </si>
  <si>
    <t>윤정섭,윤호종</t>
  </si>
  <si>
    <t>환경오염물질 종합측정 분석 및 평가</t>
  </si>
  <si>
    <t>02-8513-8115</t>
  </si>
  <si>
    <t>서울특별시 구로구 디지털로31길 20 209호 (구로동,에이스테크노타워5차)</t>
  </si>
  <si>
    <t>(주)기술과가치</t>
  </si>
  <si>
    <t>임윤철</t>
  </si>
  <si>
    <t>중소기업의 사업성평가</t>
  </si>
  <si>
    <t>02-3479-5000</t>
  </si>
  <si>
    <t>서울특별시 강남구 영동대로 602 6층 지82 (삼성동,삼성동 미켈란 107)</t>
  </si>
  <si>
    <t>(주)텐커뮤니티</t>
  </si>
  <si>
    <t>정요한</t>
  </si>
  <si>
    <t>자료처리업</t>
  </si>
  <si>
    <t>070-7618-1010</t>
  </si>
  <si>
    <t>경기도 부천시 부일로 223 지하1층 (상동,투나)</t>
  </si>
  <si>
    <t>https://rnr.surveybox.kr/?pid=S16269h8ufyh&amp;grpid=list&amp;resid=24204&amp;fwid=S16269h8ufyhz56yr</t>
  </si>
  <si>
    <t>(주)칸타코리아</t>
  </si>
  <si>
    <t>칸타코리아</t>
  </si>
  <si>
    <t>양정열</t>
  </si>
  <si>
    <t>02-3779-4300</t>
  </si>
  <si>
    <t>서울 영등포구 국제금융로 52 10층 (여의도동)</t>
  </si>
  <si>
    <t>회계법인리안</t>
  </si>
  <si>
    <t>이상은</t>
  </si>
  <si>
    <t>세무대리, 회계감사업무</t>
  </si>
  <si>
    <t>02-530-8718</t>
  </si>
  <si>
    <t>서울특별시 서초구 서초중앙로 209 8층 (반포동,해성빌딩)</t>
  </si>
  <si>
    <t>(주)더비엔아이</t>
  </si>
  <si>
    <t>김윤명</t>
  </si>
  <si>
    <t>학술연구용역, 컴퓨터 및 주변기기 도소매, 소프트웨어 개발</t>
  </si>
  <si>
    <t>02-3476-5500</t>
  </si>
  <si>
    <t>서울 강남구 논현로131길 7 2층,3층 (논현동,세일빌딩)</t>
  </si>
  <si>
    <t>(주)다산이엔지</t>
  </si>
  <si>
    <t>주재건,이상헌</t>
  </si>
  <si>
    <t>02-870-7800</t>
  </si>
  <si>
    <t>서울 관악구 관악로37길 56 (봉천동,동아아파트비상가)</t>
  </si>
  <si>
    <t>(주)티엔티마케팅</t>
  </si>
  <si>
    <t>02-6675-7060</t>
  </si>
  <si>
    <t>서울특별시 구로구 디지털로31길 41, 804호 (구로동,이앤씨벤처드림타워6차)</t>
  </si>
  <si>
    <t>한국케이시스검정(주)</t>
  </si>
  <si>
    <t>임성규,박은용</t>
  </si>
  <si>
    <t>감정,검량,화학물성분검사</t>
  </si>
  <si>
    <t>02-773-1012</t>
  </si>
  <si>
    <t>서울 구로구 디지털로26길 111 1007호 (구로동,제이앤케이디지털타워)</t>
  </si>
  <si>
    <t>정진회계법인</t>
  </si>
  <si>
    <t>구본순,김정훈</t>
  </si>
  <si>
    <t>02-563-3133</t>
  </si>
  <si>
    <t>서울 강남구 역삼로3길 11 신관 8층 (역삼동)</t>
  </si>
  <si>
    <t>법무법인(유한)충정</t>
  </si>
  <si>
    <t>박균제,김시주,안영은,안찬식</t>
  </si>
  <si>
    <t>02-772-2700</t>
  </si>
  <si>
    <t>서울특별시 중구 세종대로9길 20, 9층 (태평로2가,대경빌딩)</t>
  </si>
  <si>
    <t>정건안전(주)</t>
  </si>
  <si>
    <t>박진범</t>
  </si>
  <si>
    <t>02-2603-1477</t>
  </si>
  <si>
    <t>서울특별시 강서구 강서로17길 25 601호 (화곡동)</t>
  </si>
  <si>
    <t>한국전기공사협회</t>
  </si>
  <si>
    <t>(주)서울칼라</t>
  </si>
  <si>
    <t>박문송</t>
  </si>
  <si>
    <t>사진촬영및처리업</t>
  </si>
  <si>
    <t>02-2644-7773</t>
  </si>
  <si>
    <t>서울 양천구 등촌로 188</t>
  </si>
  <si>
    <t>(주)티엠씨케이</t>
  </si>
  <si>
    <t>임성윤</t>
  </si>
  <si>
    <t>02-3471-6471</t>
  </si>
  <si>
    <t>서울특별시 서초구 강남대로 263 3층, 5층 (서초동,새움빌딩)</t>
  </si>
  <si>
    <t>(주)르호봇비즈니스인큐베이터</t>
  </si>
  <si>
    <t>목영두</t>
  </si>
  <si>
    <t>경영지원서비스업</t>
  </si>
  <si>
    <t>02-588-7200</t>
  </si>
  <si>
    <t>서울 마포구 새창로 11 10층 (도화동,공덕빌딩)</t>
  </si>
  <si>
    <t>진일회계법인</t>
  </si>
  <si>
    <t>남기권,박근수,배영석</t>
  </si>
  <si>
    <t>02-2164-9230</t>
  </si>
  <si>
    <t>서울 영등포구 은행로 11 7층 (여의도동,일신방직빌딩)</t>
  </si>
  <si>
    <t>(주)멘토파트너스</t>
  </si>
  <si>
    <t>한훈희</t>
  </si>
  <si>
    <t>노인병원요양원 운영업</t>
  </si>
  <si>
    <t>02-6909-9888</t>
  </si>
  <si>
    <t>경기도 용인시 기흥구 강남로 9 503동 280호 (구갈동,태평양프라자)</t>
  </si>
  <si>
    <t>윤재로</t>
  </si>
  <si>
    <t>02-782-6040</t>
  </si>
  <si>
    <t>서울특별시 영등포구 국회대로70길 19 5층 (여의도동,대하빌딩)</t>
  </si>
  <si>
    <t>회계법인새시대</t>
  </si>
  <si>
    <t>경영컨설팅, 세무, 회계감사</t>
  </si>
  <si>
    <t>02-2672-2055</t>
  </si>
  <si>
    <t>서울특별시 영등포구 양산로 107 (당산동3가,인곡빌딩)</t>
  </si>
  <si>
    <t>(주)비주얼아트센터</t>
  </si>
  <si>
    <t>실내건축공사(방송무대미술)</t>
  </si>
  <si>
    <t>02-784-7996</t>
  </si>
  <si>
    <t>서울 영등포구 의사당대로1길 25 902호 (여의도동,하남빌딩)</t>
  </si>
  <si>
    <t>한국지방세연구원</t>
  </si>
  <si>
    <t>배진환,백재현,강성조</t>
  </si>
  <si>
    <t>연구원은 지방세 제도, 지방세 행정 및 지방재정 등 기타 이에 관련된</t>
  </si>
  <si>
    <t>02-2071-2740</t>
  </si>
  <si>
    <t>서울특별시 서초구 강남대로2길 16 (양재동)</t>
  </si>
  <si>
    <t>(사)보험연구원</t>
  </si>
  <si>
    <t>안철경</t>
  </si>
  <si>
    <t>보험 연구</t>
  </si>
  <si>
    <t>02-3775-9000</t>
  </si>
  <si>
    <t>서울 영등포구 국제금융로6길 38 8층 (여의도동,한국화재보험빌딩)</t>
  </si>
  <si>
    <t>https://rnr.surveybox.kr/?pid=S16269h8ufyh&amp;grpid=list&amp;resid=24784&amp;fwid=S16269h8ufyhz56yr</t>
  </si>
  <si>
    <t>(복)사회복지법인세이브더칠드런코리아</t>
  </si>
  <si>
    <t>사회복지법인세이브더칠드런코리아</t>
  </si>
  <si>
    <t>오준</t>
  </si>
  <si>
    <t>02-6900-4400</t>
  </si>
  <si>
    <t>서울 마포구 토정로 174 (창전동)</t>
  </si>
  <si>
    <t>(주)더부쓰</t>
  </si>
  <si>
    <t>김희윤</t>
  </si>
  <si>
    <t>호프전문점，소주방</t>
  </si>
  <si>
    <t>02-1544-4723</t>
  </si>
  <si>
    <t>경기도 김포시 대곶면 율마로211번길 63-11 가동 (거물대리)</t>
  </si>
  <si>
    <t>https://rnr.surveybox.kr/?pid=S16269h8ufyh&amp;grpid=list&amp;resid=24229&amp;fwid=S16269h8ufyhz56yr</t>
  </si>
  <si>
    <t>(주)한국에스웨이</t>
  </si>
  <si>
    <t>한국에스웨이</t>
  </si>
  <si>
    <t>조구현</t>
  </si>
  <si>
    <t>경비용역, 주차관리용역</t>
  </si>
  <si>
    <t>02-798-4211</t>
  </si>
  <si>
    <t>서울 송파구 오금로11길 7 7층 (방이동,제이타워빌딩)</t>
  </si>
  <si>
    <t>괜찮습니다, 안하겠습니다</t>
  </si>
  <si>
    <t>커뮤니크</t>
  </si>
  <si>
    <t>신명</t>
  </si>
  <si>
    <t>기업관련 홍보대행업</t>
  </si>
  <si>
    <t>02-788-7300</t>
  </si>
  <si>
    <t>서울 용산구 한강대로44길 14 (한강로2가,커뮤니크빌딩)</t>
  </si>
  <si>
    <t>(사)한국이에이피협회</t>
  </si>
  <si>
    <t>노만희</t>
  </si>
  <si>
    <t>상담</t>
  </si>
  <si>
    <t>02-1566-5228</t>
  </si>
  <si>
    <t>서울 중구 수표로 45 1201호 (저동2가,비즈센터)</t>
  </si>
  <si>
    <t>(주)큐브에이치알</t>
  </si>
  <si>
    <t>염재원</t>
  </si>
  <si>
    <t>인적자원개발 및 운영컨설팅업</t>
  </si>
  <si>
    <t>02-6915-0913</t>
  </si>
  <si>
    <t>서울 마포구 만리재로 15 1010호 (공덕동,제일빌딩)</t>
  </si>
  <si>
    <t>(주)유소</t>
  </si>
  <si>
    <t>양종회,이문희</t>
  </si>
  <si>
    <t>방송무대장치, 전시기획, 인테리어, 디자인 및 디스플레이</t>
  </si>
  <si>
    <t>070-8616-0580</t>
  </si>
  <si>
    <t>서울특별시 강남구 도산대로 126-12 102호 (논현동)</t>
  </si>
  <si>
    <t>(주)디에프에이치</t>
  </si>
  <si>
    <t>노진영,박재형,최동현</t>
  </si>
  <si>
    <t>서울특별시 마포구 양화로10길 40 (서교동)</t>
  </si>
  <si>
    <t>(주)한국국토안전연구원</t>
  </si>
  <si>
    <t>오성균</t>
  </si>
  <si>
    <t>안전진단, 구조진단 등</t>
  </si>
  <si>
    <t>02-6965-7241</t>
  </si>
  <si>
    <t>서울특별시 성동구 아차산로 49 11층 (성수동1가,서울숲코오롱디지털타워3차)</t>
  </si>
  <si>
    <t>이인재</t>
  </si>
  <si>
    <t>디만트코리아(주)</t>
  </si>
  <si>
    <t>박진균,소렌닐슨</t>
  </si>
  <si>
    <t>02-2022-3900</t>
  </si>
  <si>
    <t>서울특별시 중구 서소문로 99 7층, 6층, 3층, 4층 (서소문동,서영빌딩)</t>
  </si>
  <si>
    <t>랩콥코리아(주)</t>
  </si>
  <si>
    <t>아메데오조셉데리시</t>
  </si>
  <si>
    <t>서비스(제약업체 컨설팅,의약품개발지원서비스,임상시험위탁연구 및 관련</t>
  </si>
  <si>
    <t>02-3452-0211</t>
  </si>
  <si>
    <t>서울 강남구 학동로 343 13층 (논현동,포바강남타워)</t>
  </si>
  <si>
    <t>아지앙스코리아(주)</t>
  </si>
  <si>
    <t>김보선,올리비에프랭크오귀스트무루</t>
  </si>
  <si>
    <t>소프트웨어개발,컨설팅등</t>
  </si>
  <si>
    <t>02-775-0764</t>
  </si>
  <si>
    <t>서울 중구 정동길 33 4층 (정동,신아기념관)</t>
  </si>
  <si>
    <t>인터텍이티엘셈코(주)</t>
  </si>
  <si>
    <t>전기전자 검사 및 분석</t>
  </si>
  <si>
    <t>031-8069-3831</t>
  </si>
  <si>
    <t>경기 군포시 공단로160번길 3 (당정동)</t>
  </si>
  <si>
    <t>(주)디엔브이비즈니스어슈어런스코리아</t>
  </si>
  <si>
    <t>이장섭</t>
  </si>
  <si>
    <t>경영시스템 심사, 교육용역, 제품인증 외</t>
  </si>
  <si>
    <t>02-724-8411</t>
  </si>
  <si>
    <t>서울특별시 종로구 종로 1 18층 (종로1가)</t>
  </si>
  <si>
    <t>케이씨엘</t>
  </si>
  <si>
    <t>김영철,임희택,최원현,박우호</t>
  </si>
  <si>
    <t>법률 서비스업</t>
  </si>
  <si>
    <t>02-721-4000</t>
  </si>
  <si>
    <t>서울특별시 종로구 종로5길 58 (수송동)</t>
  </si>
  <si>
    <t>한국전화번호부(주)</t>
  </si>
  <si>
    <t>전호번호부게재광고판매</t>
  </si>
  <si>
    <t>02-6323-2058</t>
  </si>
  <si>
    <t>서울 마포구 월드컵북로 402 10층 1026호 (상암동,케이지아이티센터)</t>
  </si>
  <si>
    <t>(주)지음에프앤드</t>
  </si>
  <si>
    <t>김민재</t>
  </si>
  <si>
    <t>일식우동 음식업</t>
  </si>
  <si>
    <t>02-2038-7775</t>
  </si>
  <si>
    <t>서울특별시 서초구 강남대로 305 비107-01호 (서초동,현대렉시온)</t>
  </si>
  <si>
    <t>(주)청솔트러스트</t>
  </si>
  <si>
    <t>최흥묵</t>
  </si>
  <si>
    <t>골프회원권 매매 및 중개업</t>
  </si>
  <si>
    <t>02-737-7667</t>
  </si>
  <si>
    <t>서울특별시 종로구 통일로16길 4-1 (무악동)</t>
  </si>
  <si>
    <t>(주)하이애드원</t>
  </si>
  <si>
    <t>02-2105-7400</t>
  </si>
  <si>
    <t>서울 금천구 가산디지털1로 128 1206호, 1207호, 1208호 (가산동,에스티엑스브이타워)</t>
  </si>
  <si>
    <t>(주)케이지에스테크</t>
  </si>
  <si>
    <t>이완복</t>
  </si>
  <si>
    <t>측량용역</t>
  </si>
  <si>
    <t>02-746-3081</t>
  </si>
  <si>
    <t>서울 종로구 율곡로 75 B1 (계동,현대빌딩)</t>
  </si>
  <si>
    <t>https://rnr.surveybox.kr/?pid=S16269h8ufyh&amp;grpid=list&amp;resid=24256&amp;fwid=S16269h8ufyhz56yr</t>
  </si>
  <si>
    <t>(주)에스텍플러스</t>
  </si>
  <si>
    <t>에스텍플러스</t>
  </si>
  <si>
    <t>인력파견, 경비</t>
  </si>
  <si>
    <t>02-501-4600</t>
  </si>
  <si>
    <t>서울 강남구 테헤란로52길 21 14층 (역삼동,파라다이스벤쳐빌딩)</t>
  </si>
  <si>
    <t>경비용역업체라 설비투자할 계획없음, 안하겠다심</t>
  </si>
  <si>
    <t>02-556-1970</t>
  </si>
  <si>
    <t>(주)스탠다드뱅크</t>
  </si>
  <si>
    <t>전자파(이엠아이,이엠에스) 시험 및 연구업.</t>
  </si>
  <si>
    <t>031-393-9394</t>
  </si>
  <si>
    <t>경기도 군포시 군포첨단산업2로 48 (부곡동)</t>
  </si>
  <si>
    <t>고등기술연구원연구조합</t>
  </si>
  <si>
    <t>김선용</t>
  </si>
  <si>
    <t>학술연구, 용역</t>
  </si>
  <si>
    <t>031-330-7881</t>
  </si>
  <si>
    <t>경기도 용인시 처인구 백암면 고안로51번길 175-28 (고안리)</t>
  </si>
  <si>
    <t>https://rnr.surveybox.kr/?pid=S16269h8ufyh&amp;grpid=list&amp;resid=24263&amp;fwid=S16269h8ufyhz56yr</t>
  </si>
  <si>
    <t>(주)멘토니아</t>
  </si>
  <si>
    <t>멘토니아</t>
  </si>
  <si>
    <t>홍광민</t>
  </si>
  <si>
    <t>02-706-6622</t>
  </si>
  <si>
    <t>서울특별시 마포구 토정로37길 46 3층 10-3-1호 (도화동,정우빌딩)</t>
  </si>
  <si>
    <t>팩스</t>
  </si>
  <si>
    <t>https://rnr.surveybox.kr/?pid=S16269h8ufyh&amp;grpid=list&amp;resid=24264&amp;fwid=S16269h8ufyhz56yr</t>
  </si>
  <si>
    <t>(주)윈잉</t>
  </si>
  <si>
    <t>윈잉</t>
  </si>
  <si>
    <t>윤호</t>
  </si>
  <si>
    <t>인력 공급 서비스</t>
  </si>
  <si>
    <t>02-2231-4966</t>
  </si>
  <si>
    <t>서울 중구 청계천로 400 메가몰동 2층 2048-1호 (황학동,롯데캐슬베네치아)</t>
  </si>
  <si>
    <t>괜찮다며 끊음</t>
  </si>
  <si>
    <t>(재)한국종합경제연구원</t>
  </si>
  <si>
    <t>권형남</t>
  </si>
  <si>
    <t>국민경제의 성장, 발전적정책 수립을 위한 연구 조사</t>
  </si>
  <si>
    <t>02-584-1091</t>
  </si>
  <si>
    <t>경기도 광명시 하안로 60 E동 418-1호 (소하동,광명테크노파크)</t>
  </si>
  <si>
    <t>(주)동우기술단</t>
  </si>
  <si>
    <t>방기섭</t>
  </si>
  <si>
    <t>054-536-0490</t>
  </si>
  <si>
    <t>경기도 안양시 동안구 학의로 268 711호 (관양동,메가밸리)</t>
  </si>
  <si>
    <t>한양종합검사(주)</t>
  </si>
  <si>
    <t>서비스업(비파괴검사)</t>
  </si>
  <si>
    <t>02-597-0141</t>
  </si>
  <si>
    <t>서울특별시 구로구 디지털로27길 36 204호 (구로동,이스페이스)</t>
  </si>
  <si>
    <t>정인회계법인</t>
  </si>
  <si>
    <t>정창기</t>
  </si>
  <si>
    <t>회계, 세무, 감사, 컨설팅 외</t>
  </si>
  <si>
    <t>070-8680-2326</t>
  </si>
  <si>
    <t>서울 강남구 강남대로 464 7층 (역삼동,비제바노빌딩)</t>
  </si>
  <si>
    <t>광주광역시관광공사</t>
  </si>
  <si>
    <t>전시 및 회의장 운영</t>
  </si>
  <si>
    <t>062-611-2000</t>
  </si>
  <si>
    <t>광주 서구 상무누리로 30 (치평동)</t>
  </si>
  <si>
    <t>(주)원스타프로비</t>
  </si>
  <si>
    <t>02-862-2484</t>
  </si>
  <si>
    <t>서울특별시 금천구 가산디지털1로 75-24 901호, 902호 (가산동,아이에스비즈타워)</t>
  </si>
  <si>
    <t>오상훈</t>
  </si>
  <si>
    <t>https://rnr.surveybox.kr/?pid=S16269h8ufyh&amp;grpid=list&amp;resid=24278&amp;fwid=S16269h8ufyhz56yr</t>
  </si>
  <si>
    <t>더케이텍(주)</t>
  </si>
  <si>
    <t>더케이텍</t>
  </si>
  <si>
    <t>인력공급서비스</t>
  </si>
  <si>
    <t>02-1577-1986</t>
  </si>
  <si>
    <t>서울 서초구 반포대로12길 41 (서초동,알타워)</t>
  </si>
  <si>
    <t>jahan@k-tec.co.kr</t>
  </si>
  <si>
    <t>https://rnr.surveybox.kr/?pid=S16269h8ufyh&amp;grpid=list&amp;resid=24279&amp;fwid=S16269h8ufyhz56yr</t>
  </si>
  <si>
    <t>메리트컨설팅(주)</t>
  </si>
  <si>
    <t>메리트컨설팅</t>
  </si>
  <si>
    <t>박승한</t>
  </si>
  <si>
    <t>부품조립-서비스</t>
  </si>
  <si>
    <t>063-466-0848</t>
  </si>
  <si>
    <t>전라북도 군산시 의료원로 40 (지곡동)</t>
  </si>
  <si>
    <t>설비투자계획과 관계없다심</t>
  </si>
  <si>
    <t>대구가톨릭대학교산학협력단</t>
  </si>
  <si>
    <t>053-850-3008</t>
  </si>
  <si>
    <t>경북 경산시 하양읍 하양로 13-13 (금락리)</t>
  </si>
  <si>
    <t>(주)천일건축엔지니어링종합건축사사무소</t>
  </si>
  <si>
    <t>한규봉,최창일</t>
  </si>
  <si>
    <t>건축 설계업 및 감리</t>
  </si>
  <si>
    <t>02-578-2921</t>
  </si>
  <si>
    <t>서울 강남구 개포로32길 7 (개포동)</t>
  </si>
  <si>
    <t>동명회계법인</t>
  </si>
  <si>
    <t>정내석,권휘일</t>
  </si>
  <si>
    <t>062-383-4188</t>
  </si>
  <si>
    <t>광주광역시 서구 상무중앙로 43 (치평동)</t>
  </si>
  <si>
    <t>인제대학교산학협력단</t>
  </si>
  <si>
    <t>송한정</t>
  </si>
  <si>
    <t>055-320-3528</t>
  </si>
  <si>
    <t>경상남도 김해시 인제로 197 (어방동)</t>
  </si>
  <si>
    <t>https://rnr.surveybox.kr/?pid=S16269h8ufyh&amp;grpid=list&amp;resid=24286&amp;fwid=S16269h8ufyhz56yr</t>
  </si>
  <si>
    <t>(주)더블유서비스네트워크</t>
  </si>
  <si>
    <t>더블유서비스네트워크</t>
  </si>
  <si>
    <t>정채봉,황규목</t>
  </si>
  <si>
    <t>02-2233-3003</t>
  </si>
  <si>
    <t>서울특별시 중구 퇴계로 413 (흥인동)</t>
  </si>
  <si>
    <t>다음에 연락 달라심</t>
  </si>
  <si>
    <t>https://rnr.surveybox.kr/?pid=S16269h8ufyh&amp;grpid=list&amp;resid=24744&amp;fwid=S16269h8ufyhz56yr</t>
  </si>
  <si>
    <t>(복)사회복지법인사회복지공동모금회</t>
  </si>
  <si>
    <t>사회복지법인사회복지공동모금회</t>
  </si>
  <si>
    <t>사회복지 공동모금사업</t>
  </si>
  <si>
    <t>02-6262-3000</t>
  </si>
  <si>
    <t>서울특별시 중구 세종대로21길 39 (정동)</t>
  </si>
  <si>
    <t>동아대학교산학협력단</t>
  </si>
  <si>
    <t>051-200-6516</t>
  </si>
  <si>
    <t>부산광역시 사하구 낙동대로550번길 37 내 (하단동,동아대학교)</t>
  </si>
  <si>
    <t>https://rnr.surveybox.kr/?pid=S16269h8ufyh&amp;grpid=list&amp;resid=24291&amp;fwid=S16269h8ufyhz56yr</t>
  </si>
  <si>
    <t>(주)엑스퍼트</t>
  </si>
  <si>
    <t>엑스퍼트</t>
  </si>
  <si>
    <t>근로자 파견사업</t>
  </si>
  <si>
    <t>02-780-0001</t>
  </si>
  <si>
    <t>서울특별시 영등포구 국제금융로6길 33 (여의도동)</t>
  </si>
  <si>
    <t>안해도 괜찮을거 같다심</t>
  </si>
  <si>
    <t>https://rnr.surveybox.kr/?pid=S16269h8ufyh&amp;grpid=list&amp;resid=24293&amp;fwid=S16269h8ufyhz56yr</t>
  </si>
  <si>
    <t>(주)휴먼코아</t>
  </si>
  <si>
    <t>휴먼코아</t>
  </si>
  <si>
    <t>02-406-3600</t>
  </si>
  <si>
    <t>서울특별시 송파구 법원로 128 C동 7층 (문정동,문정에스케이브이원지엘메트로시티)</t>
  </si>
  <si>
    <t>통화품질 어려움</t>
  </si>
  <si>
    <t>https://rnr.surveybox.kr/?pid=S16269h8ufyh&amp;grpid=list&amp;resid=24771&amp;fwid=S16269h8ufyhz56yr</t>
  </si>
  <si>
    <t>(복)사회복지법인밀알복지재단</t>
  </si>
  <si>
    <t>사회복지법인밀알복지재단</t>
  </si>
  <si>
    <t>홍정길</t>
  </si>
  <si>
    <t>장애인시설 및 재가장애인 지원사업</t>
  </si>
  <si>
    <t>02-3411-4664</t>
  </si>
  <si>
    <t>서울 강남구 밤고개로1길 34 201호 (수서동,한울오피스텔)</t>
  </si>
  <si>
    <t>신한회계법인</t>
  </si>
  <si>
    <t>이상문,최종만</t>
  </si>
  <si>
    <t>02-782-9940</t>
  </si>
  <si>
    <t>서울 영등포구 의사당대로 8 8층 (여의도동,삼환까뮤빌딩)</t>
  </si>
  <si>
    <t>임우근,임준호</t>
  </si>
  <si>
    <t>https://rnr.surveybox.kr/?pid=S16269h8ufyh&amp;grpid=list&amp;resid=24303&amp;fwid=S16269h8ufyhz56yr</t>
  </si>
  <si>
    <t>(주)파워엠</t>
  </si>
  <si>
    <t>파워엠</t>
  </si>
  <si>
    <t>전성준</t>
  </si>
  <si>
    <t>인력대행서비스업</t>
  </si>
  <si>
    <t>02-3463-7724</t>
  </si>
  <si>
    <t>서울특별시 강남구 개포로 211 (개포동)</t>
  </si>
  <si>
    <t>https://rnr.surveybox.kr/?pid=S16269h8ufyh&amp;grpid=list&amp;resid=24304&amp;fwid=S16269h8ufyhz56yr</t>
  </si>
  <si>
    <t>(주)한우리종합컨설팅</t>
  </si>
  <si>
    <t>한우리종합컨설팅</t>
  </si>
  <si>
    <t>경비, 청소용역</t>
  </si>
  <si>
    <t>02-477-3747</t>
  </si>
  <si>
    <t>서울특별시 강동구 양재대로 1465 501호 (길동,마루드림빌딩)</t>
  </si>
  <si>
    <t>https://rnr.surveybox.kr/?pid=S16269h8ufyh&amp;grpid=list&amp;resid=24305&amp;fwid=S16269h8ufyhz56yr</t>
  </si>
  <si>
    <t>(주)더가디언스</t>
  </si>
  <si>
    <t>더가디언스</t>
  </si>
  <si>
    <t>용역경비업(방범,방재 및 안전기기에 관한 용역경비업)</t>
  </si>
  <si>
    <t>02-2273-1300</t>
  </si>
  <si>
    <t>서울특별시 중구 필동로 12 2층 202호 (필동2가,동영빌딩)</t>
  </si>
  <si>
    <t>https://rnr.surveybox.kr/?pid=S16269h8ufyh&amp;grpid=list&amp;resid=24307&amp;fwid=S16269h8ufyhz56yr</t>
  </si>
  <si>
    <t>(주)유앤미시스템</t>
  </si>
  <si>
    <t>유앤미시스템</t>
  </si>
  <si>
    <t>오태훈</t>
  </si>
  <si>
    <t>인력공급 서비스</t>
  </si>
  <si>
    <t>02-711-7341</t>
  </si>
  <si>
    <t>서울 마포구 삼개로 16 근신빌딩제2신관301호 (도화동)</t>
  </si>
  <si>
    <t>msson50@unmesys.com</t>
  </si>
  <si>
    <t>(주)한국아이티평가원</t>
  </si>
  <si>
    <t>02-400-8221</t>
  </si>
  <si>
    <t>서울 송파구 송파대로 167 에이동 에이513호,에이513-1호,에이513-2호 (문정동,문정역테라타워)</t>
  </si>
  <si>
    <t>용역서비스업</t>
  </si>
  <si>
    <t>https://rnr.surveybox.kr/?pid=S16269h8ufyh&amp;grpid=list&amp;resid=24311&amp;fwid=S16269h8ufyhz56yr</t>
  </si>
  <si>
    <t>(주)서빅</t>
  </si>
  <si>
    <t>서빅</t>
  </si>
  <si>
    <t>인력도급 및 파견, 기타 사업시설 유지관리</t>
  </si>
  <si>
    <t>02-2058-2488</t>
  </si>
  <si>
    <t>coolia82@huco.co.kr</t>
  </si>
  <si>
    <t>관련부서로 연결시켜 준다심,</t>
  </si>
  <si>
    <t>(주)제로웹</t>
  </si>
  <si>
    <t>인터넷 광고 대행업</t>
  </si>
  <si>
    <t>부산광역시 해운대구 수영강변대로 140 806호 (우동,부산문화콘텐츠컴플렉스)</t>
  </si>
  <si>
    <t>https://rnr.surveybox.kr/?pid=S16269h8ufyh&amp;grpid=list&amp;resid=24313&amp;fwid=S16269h8ufyhz56yr</t>
  </si>
  <si>
    <t>(주)한국건설관리공사</t>
  </si>
  <si>
    <t>한국건설관리공사</t>
  </si>
  <si>
    <t>건설기술 용역 사업</t>
  </si>
  <si>
    <t>054-810-0700</t>
  </si>
  <si>
    <t>경북 김천시 혁신2로 40 (율곡동)</t>
  </si>
  <si>
    <t>아뇨 괜찮습니다 거절</t>
  </si>
  <si>
    <t>(주)이명이앤씨건축사사무소</t>
  </si>
  <si>
    <t>건축설계, 설비설계, 시공감리</t>
  </si>
  <si>
    <t>053-780-9000</t>
  </si>
  <si>
    <t>대구 수성구 용학로 180 (지산동)</t>
  </si>
  <si>
    <t>대전관광공사</t>
  </si>
  <si>
    <t>도시브랜드 및 마케팅 사업</t>
  </si>
  <si>
    <t>042-250-1115</t>
  </si>
  <si>
    <t>대전광역시 유성구 대덕대로 480 (도룡동)</t>
  </si>
  <si>
    <t>배재대학교산학협력단</t>
  </si>
  <si>
    <t>김한수,채순기</t>
  </si>
  <si>
    <t>산학협력단,연구지원,부동산 임대</t>
  </si>
  <si>
    <t>042-520-5753</t>
  </si>
  <si>
    <t>대전광역시 서구 배재로 155-40 (도마동)</t>
  </si>
  <si>
    <t>https://rnr.surveybox.kr/?pid=S16269h8ufyh&amp;grpid=list&amp;resid=24320&amp;fwid=S16269h8ufyhz56yr</t>
  </si>
  <si>
    <t>효성아이티엑스(주)</t>
  </si>
  <si>
    <t>효성아이티엑스</t>
  </si>
  <si>
    <t>남경환</t>
  </si>
  <si>
    <t>컨택센터 사업, IT 사업, 디스플레이 솔루션 사업 외</t>
  </si>
  <si>
    <t>02-2102-8400</t>
  </si>
  <si>
    <t>서울 영등포구 선유동2로 57 15층 (양평동4가,이레빌딩)</t>
  </si>
  <si>
    <t>6,내부적으로 확인해야 진행가능하다심</t>
  </si>
  <si>
    <t>(주)유신건축종합건축사사무소</t>
  </si>
  <si>
    <t>김우영,김지덕</t>
  </si>
  <si>
    <t>건축사</t>
  </si>
  <si>
    <t>031-381-2182</t>
  </si>
  <si>
    <t>경기 안양시 동안구 평촌대로227번길 48 (호계동)</t>
  </si>
  <si>
    <t>https://rnr.surveybox.kr/?pid=S16269h8ufyh&amp;grpid=list&amp;resid=24322&amp;fwid=S16269h8ufyhz56yr</t>
  </si>
  <si>
    <t>동인안전(주)</t>
  </si>
  <si>
    <t>동인안전</t>
  </si>
  <si>
    <t>손진현,장시중</t>
  </si>
  <si>
    <t>직업 알선업</t>
  </si>
  <si>
    <t>02-3443-3161</t>
  </si>
  <si>
    <t>서울특별시 강남구 도산대로 125 (신사동)</t>
  </si>
  <si>
    <t xml:space="preserve">저희 안받을게요 </t>
  </si>
  <si>
    <t>(주)디지털포토</t>
  </si>
  <si>
    <t>송우진,송정진</t>
  </si>
  <si>
    <t>온라인 디지털사진인화 서비스</t>
  </si>
  <si>
    <t>02-6710-2222</t>
  </si>
  <si>
    <t>서울특별시 서초구 반포대로20길 28 2층 (서초동,찬우빌딩)</t>
  </si>
  <si>
    <t>허브넷굿컴퍼니닷컴(주)</t>
  </si>
  <si>
    <t>조창구</t>
  </si>
  <si>
    <t>070-7710-5875</t>
  </si>
  <si>
    <t>서울특별시 영등포구 국제금융로 10 29층 (여의도동,쓰리아이에프씨)</t>
  </si>
  <si>
    <t>https://rnr.surveybox.kr/?pid=S16269h8ufyh&amp;grpid=list&amp;resid=24326&amp;fwid=S16269h8ufyhz56yr</t>
  </si>
  <si>
    <t>(주)제이앤비컨설팅</t>
  </si>
  <si>
    <t>제이앤비컨설팅</t>
  </si>
  <si>
    <t>서울 영등포구 경인로 775 2동 1501호, 1510호 (문래동3가,에이스하이테크시티)</t>
  </si>
  <si>
    <t>alsrud3340@ijnd.com</t>
  </si>
  <si>
    <t>지엔아이솔루션(주)</t>
  </si>
  <si>
    <t>055-646-8643</t>
  </si>
  <si>
    <t>경상남도 통영시 광도면 공단로 794 (황리)</t>
  </si>
  <si>
    <t>https://rnr.surveybox.kr/?pid=S16269h8ufyh&amp;grpid=list&amp;resid=24329&amp;fwid=S16269h8ufyhz56yr</t>
  </si>
  <si>
    <t>(주)그린피플</t>
  </si>
  <si>
    <t>그린피플</t>
  </si>
  <si>
    <t>02-5723-0423</t>
  </si>
  <si>
    <t>서울특별시 종로구 창경궁로 136 3층 (원남동,보령빌딩)</t>
  </si>
  <si>
    <t>저희 생산설비 안합니다 거절</t>
  </si>
  <si>
    <t>https://rnr.surveybox.kr/?pid=S16269h8ufyh&amp;grpid=list&amp;resid=24330&amp;fwid=S16269h8ufyhz56yr</t>
  </si>
  <si>
    <t>(주)에이플러스원</t>
  </si>
  <si>
    <t>에이플러스원</t>
  </si>
  <si>
    <t>한준환</t>
  </si>
  <si>
    <t>용역-서비스도소매</t>
  </si>
  <si>
    <t>031-212-1199</t>
  </si>
  <si>
    <t>경기도 수원시 팔달구 장다리로306번길 26 4층 407호 (인계동,평은빌딩)</t>
  </si>
  <si>
    <t>아뇨, 괜찮습니다</t>
  </si>
  <si>
    <t>한국교통대학교산학협력단</t>
  </si>
  <si>
    <t>김성룡</t>
  </si>
  <si>
    <t>산업교육진흥 및 산학협력촉진법</t>
  </si>
  <si>
    <t>043-849-1553</t>
  </si>
  <si>
    <t>충청북도 충주시 대소원면 대학로 50 (검단리)</t>
  </si>
  <si>
    <t>https://rnr.surveybox.kr/?pid=S16269h8ufyh&amp;grpid=list&amp;resid=24336&amp;fwid=S16269h8ufyhz56yr</t>
  </si>
  <si>
    <t>부울경아이앤씨(주)</t>
  </si>
  <si>
    <t>부울경아이앤씨</t>
  </si>
  <si>
    <t>박준길,허창윤</t>
  </si>
  <si>
    <t>청소용역업,경비도급,시설관리,주차시설관리업,인력대행,인재파견</t>
  </si>
  <si>
    <t>부산광역시 금정구 금정로 252 8층 (구서동,세정타워)</t>
  </si>
  <si>
    <t xml:space="preserve">상담사 연결 0번 안됨. </t>
  </si>
  <si>
    <t>https://rnr.surveybox.kr/?pid=S16269h8ufyh&amp;grpid=list&amp;resid=24339&amp;fwid=S16269h8ufyhz56yr</t>
  </si>
  <si>
    <t>(주)대호안전관리공사</t>
  </si>
  <si>
    <t>대호안전관리공사</t>
  </si>
  <si>
    <t>김미애,박수웅</t>
  </si>
  <si>
    <t>용역, 도급, 서어비스업</t>
  </si>
  <si>
    <t>062-513-2000</t>
  </si>
  <si>
    <t>광주광역시 북구 첨단연신로 88 1106호,1107호,1108호,1109호,1110호,1111호,1112호 (연제동,허드슨1041지)</t>
  </si>
  <si>
    <t>ars해당번호 없음</t>
  </si>
  <si>
    <t>신원</t>
  </si>
  <si>
    <t>대구대학교산학협력단</t>
  </si>
  <si>
    <t>원희철</t>
  </si>
  <si>
    <t>산업교육 진흥 및 산학협력촉진</t>
  </si>
  <si>
    <t>053-850-5573</t>
  </si>
  <si>
    <t>경상북도 경산시 진량읍 대구대로 201 대구대학교내 (내리리)</t>
  </si>
  <si>
    <t>https://rnr.surveybox.kr/?pid=S16269h8ufyh&amp;grpid=list&amp;resid=24343&amp;fwid=S16269h8ufyhz56yr</t>
  </si>
  <si>
    <t>리드커리어(주)</t>
  </si>
  <si>
    <t>리드커리어</t>
  </si>
  <si>
    <t>근로자파견사업</t>
  </si>
  <si>
    <t>031-204-5335</t>
  </si>
  <si>
    <t>경기도 용인시 수지구 수지로342번길 30 4층 (풍덕천동,현대프라자빌딩)</t>
  </si>
  <si>
    <t>ywchun@leadcareer.co.kr</t>
  </si>
  <si>
    <t>https://rnr.surveybox.kr/?pid=S16269h8ufyh&amp;grpid=list&amp;resid=24344&amp;fwid=S16269h8ufyhz56yr</t>
  </si>
  <si>
    <t>(주)코디서비스코리아</t>
  </si>
  <si>
    <t>코디서비스코리아</t>
  </si>
  <si>
    <t>판매점포 관리 및 판매촉진대행업</t>
  </si>
  <si>
    <t>070-7825-6771</t>
  </si>
  <si>
    <t>경기도 수원시 장안구 경수대로1220번길 23 (파장동)</t>
  </si>
  <si>
    <t>https://rnr.surveybox.kr/?pid=S16269h8ufyh&amp;grpid=list&amp;resid=24345&amp;fwid=S16269h8ufyhz56yr</t>
  </si>
  <si>
    <t>(주)반도티에스</t>
  </si>
  <si>
    <t>반도티에스</t>
  </si>
  <si>
    <t>물류택배 도급서비스 외</t>
  </si>
  <si>
    <t>02-2679-0250</t>
  </si>
  <si>
    <t>서울 영등포구 당산로 240 3층 (당산동6가,유상빌딩)</t>
  </si>
  <si>
    <t xml:space="preserve">설비쪽을 안해서 괜찮다고 거부 </t>
  </si>
  <si>
    <t>https://rnr.surveybox.kr/?pid=S16269h8ufyh&amp;grpid=list&amp;resid=24346&amp;fwid=S16269h8ufyhz56yr</t>
  </si>
  <si>
    <t>(주)유니에스</t>
  </si>
  <si>
    <t>유니에스</t>
  </si>
  <si>
    <t>02-1566-9797</t>
  </si>
  <si>
    <t>https://rnr.surveybox.kr/?pid=S16269h8ufyh&amp;grpid=list&amp;resid=24350&amp;fwid=S16269h8ufyhz56yr</t>
  </si>
  <si>
    <t>(주)현대캐터링시스템</t>
  </si>
  <si>
    <t>현대캐터링시스템</t>
  </si>
  <si>
    <t>고태윤,박홍진</t>
  </si>
  <si>
    <t>근로자 파견 및 인력공급업</t>
  </si>
  <si>
    <t>031-696-7300</t>
  </si>
  <si>
    <t>경기도 성남시 분당구 야탑로 98 2층 (야탑동,신도리코분당사옥)</t>
  </si>
  <si>
    <t>https://rnr.surveybox.kr/?pid=S16269h8ufyh&amp;grpid=list&amp;resid=24351&amp;fwid=S16269h8ufyhz56yr</t>
  </si>
  <si>
    <t>(주)농협파트너스</t>
  </si>
  <si>
    <t>농협파트너스</t>
  </si>
  <si>
    <t>조현선</t>
  </si>
  <si>
    <t>용역서비스 인력공급</t>
  </si>
  <si>
    <t>서울 강동구 올림픽로48길 7 (성내동)</t>
  </si>
  <si>
    <t>gusehrud0429@naver.com</t>
  </si>
  <si>
    <t>(주)베가스</t>
  </si>
  <si>
    <t>데이터 통계 분석 서비스(화물량 흐름패턴 분석 등)</t>
  </si>
  <si>
    <t>010-8982-0113</t>
  </si>
  <si>
    <t>서울특별시 중구 세종대로 39 6층 (남대문로4가,대한상공회의소)</t>
  </si>
  <si>
    <t>동의대학교산학협력단</t>
  </si>
  <si>
    <t>이임건</t>
  </si>
  <si>
    <t>051-8902-4019</t>
  </si>
  <si>
    <t>부산광역시 부산진구 엄광로 176 (가야동,동의대학교)</t>
  </si>
  <si>
    <t>https://rnr.surveybox.kr/?pid=S16269h8ufyh&amp;grpid=list&amp;resid=24354&amp;fwid=S16269h8ufyhz56yr</t>
  </si>
  <si>
    <t>보보스링크(주)</t>
  </si>
  <si>
    <t>보보스링크</t>
  </si>
  <si>
    <t>홍형표</t>
  </si>
  <si>
    <t>기업경영 보조업</t>
  </si>
  <si>
    <t>070-7119-9898</t>
  </si>
  <si>
    <t>서울특별시 강남구 테헤란로 124 805호 (역삼동,삼원타워)</t>
  </si>
  <si>
    <t>hsy@boboslink.com</t>
  </si>
  <si>
    <t>조선대학교산학협력단</t>
  </si>
  <si>
    <t>최한철</t>
  </si>
  <si>
    <t>산업교육진흥 및 산학협력촉진</t>
  </si>
  <si>
    <t>062-230-6164</t>
  </si>
  <si>
    <t>광주광역시 동구 조선대길 126 (서석동,조선대학교)</t>
  </si>
  <si>
    <t>https://rnr.surveybox.kr/?pid=S16269h8ufyh&amp;grpid=list&amp;resid=24357&amp;fwid=S16269h8ufyhz56yr</t>
  </si>
  <si>
    <t>(주)동양이엠에스</t>
  </si>
  <si>
    <t>동양이엠에스</t>
  </si>
  <si>
    <t>전대길</t>
  </si>
  <si>
    <t>02-2276-1513</t>
  </si>
  <si>
    <t>서울특별시 중구 퇴계로27길 28 304호 (충무로3가,한영빌딩)</t>
  </si>
  <si>
    <t>(주)한올엔지니어링</t>
  </si>
  <si>
    <t>신상용</t>
  </si>
  <si>
    <t>엔지니어링에 관한 용역업</t>
  </si>
  <si>
    <t>055-339-6066</t>
  </si>
  <si>
    <t>경상남도 하동군 하동읍 군청로 57-11 2층 (비파리)</t>
  </si>
  <si>
    <t>https://rnr.surveybox.kr/?pid=S16269h8ufyh&amp;grpid=list&amp;resid=24362&amp;fwid=S16269h8ufyhz56yr</t>
  </si>
  <si>
    <t>(주)모스트인</t>
  </si>
  <si>
    <t>모스트인</t>
  </si>
  <si>
    <t>조진형,주충은</t>
  </si>
  <si>
    <t>02-540-4068</t>
  </si>
  <si>
    <t>서울특별시 금천구 범안로 1130 510, 511호 (가산동,디지털엠파이어)</t>
  </si>
  <si>
    <t>https://rnr.surveybox.kr/?pid=S16269h8ufyh&amp;grpid=list&amp;resid=24364&amp;fwid=S16269h8ufyhz56yr</t>
  </si>
  <si>
    <t>(주)우림맨테크</t>
  </si>
  <si>
    <t>우림맨테크</t>
  </si>
  <si>
    <t>신상도</t>
  </si>
  <si>
    <t>인력아웃소싱</t>
  </si>
  <si>
    <t>02-2630-0937</t>
  </si>
  <si>
    <t>서울 영등포구 선유로 146 310호 (양평동3가,이앤씨드림타워)</t>
  </si>
  <si>
    <t>https://rnr.surveybox.kr/?pid=S16269h8ufyh&amp;grpid=list&amp;resid=24366&amp;fwid=S16269h8ufyhz56yr</t>
  </si>
  <si>
    <t>(주)이앤원</t>
  </si>
  <si>
    <t>이앤원</t>
  </si>
  <si>
    <t>정담</t>
  </si>
  <si>
    <t>02-563-2805</t>
  </si>
  <si>
    <t>경기 여주시 웅골로 161 (가업동)</t>
  </si>
  <si>
    <t>(주)이엠에스</t>
  </si>
  <si>
    <t>https://rnr.surveybox.kr/?pid=S16269h8ufyh&amp;grpid=list&amp;resid=24369&amp;fwid=S16269h8ufyhz56yr</t>
  </si>
  <si>
    <t>(주)세루</t>
  </si>
  <si>
    <t>세루</t>
  </si>
  <si>
    <t>이춘환,김금숙</t>
  </si>
  <si>
    <t>차량운송 관리용역업</t>
  </si>
  <si>
    <t>053-743-4888</t>
  </si>
  <si>
    <t>대구광역시 중구 국채보상로 488 11층 1101호 (동산동,섬유회관)</t>
  </si>
  <si>
    <t>팩스로 보내달라며 거부</t>
  </si>
  <si>
    <t>정진세림회계법인</t>
  </si>
  <si>
    <t>전이현</t>
  </si>
  <si>
    <t>02-552-4220</t>
  </si>
  <si>
    <t>서울 강남구 역삼로 121 (역삼동,유성빌딩)</t>
  </si>
  <si>
    <t>https://rnr.surveybox.kr/?pid=S16269h8ufyh&amp;grpid=list&amp;resid=24374&amp;fwid=S16269h8ufyhz56yr</t>
  </si>
  <si>
    <t>아이비커리어(주)</t>
  </si>
  <si>
    <t>아이비커리어</t>
  </si>
  <si>
    <t>황인범</t>
  </si>
  <si>
    <t>02-550-5500</t>
  </si>
  <si>
    <t>서울 강남구 선릉로 433 9층 (역삼동,세방빌딩)</t>
  </si>
  <si>
    <t>jkim@ibcareer.co.kr</t>
  </si>
  <si>
    <t>정동회계법인</t>
  </si>
  <si>
    <t>02-543-3510</t>
  </si>
  <si>
    <t>서울 강남구 언주로 651 7층 (논현동,씨에스에프빌딩)</t>
  </si>
  <si>
    <t>https://rnr.surveybox.kr/?pid=S16269h8ufyh&amp;grpid=list&amp;resid=24378&amp;fwid=S16269h8ufyhz56yr</t>
  </si>
  <si>
    <t>(주)씨제이텔레닉스</t>
  </si>
  <si>
    <t>씨제이텔레닉스</t>
  </si>
  <si>
    <t>성용준</t>
  </si>
  <si>
    <t>02-2026-9900</t>
  </si>
  <si>
    <t>서울 구로구 디지털로 288 11층 (구로동,대륭포스트타워1차)</t>
  </si>
  <si>
    <t>https://rnr.surveybox.kr/?pid=S16269h8ufyh&amp;grpid=list&amp;resid=24380&amp;fwid=S16269h8ufyhz56yr</t>
  </si>
  <si>
    <t>(주)윈윈파트너스</t>
  </si>
  <si>
    <t>윈윈파트너스</t>
  </si>
  <si>
    <t>인력관리업</t>
  </si>
  <si>
    <t>02-423-6660</t>
  </si>
  <si>
    <t>서울특별시 서초구 동산로19길 40-1 202호 (양재동,영인빌딩)</t>
  </si>
  <si>
    <t>https://rnr.surveybox.kr/?pid=S16269h8ufyh&amp;grpid=list&amp;resid=24381&amp;fwid=S16269h8ufyhz56yr</t>
  </si>
  <si>
    <t>한울회계법인</t>
  </si>
  <si>
    <t>신성섭</t>
  </si>
  <si>
    <t>02-2009-5700</t>
  </si>
  <si>
    <t>서울 강남구 테헤란로88길 14 6층 (대치동,신도빌딩)</t>
  </si>
  <si>
    <t>mj.kim2@hanulac.co.kr</t>
  </si>
  <si>
    <t>https://rnr.surveybox.kr/?pid=S16269h8ufyh&amp;grpid=list&amp;resid=24382&amp;fwid=S16269h8ufyhz56yr</t>
  </si>
  <si>
    <t>위티아(주)</t>
  </si>
  <si>
    <t>위티아</t>
  </si>
  <si>
    <t>인력도급</t>
  </si>
  <si>
    <t>서울 중구 청계천로 100 동관 6층 (수표동,시그니쳐타워)</t>
  </si>
  <si>
    <t>https://rnr.surveybox.kr/?pid=S16269h8ufyh&amp;grpid=list&amp;resid=24383&amp;fwid=S16269h8ufyhz56yr</t>
  </si>
  <si>
    <t>(주)미래휴넷시스템</t>
  </si>
  <si>
    <t>미래휴넷시스템</t>
  </si>
  <si>
    <t>김제민</t>
  </si>
  <si>
    <t>02-790-2466</t>
  </si>
  <si>
    <t>서울특별시 금천구 서부샛길 606 A동 2110호 (가산동,대성디폴리스지식산업센터)</t>
  </si>
  <si>
    <t>https://rnr.surveybox.kr/?pid=S16269h8ufyh&amp;grpid=list&amp;resid=24385&amp;fwid=S16269h8ufyhz56yr</t>
  </si>
  <si>
    <t>(주)신한서브</t>
  </si>
  <si>
    <t>신한서브</t>
  </si>
  <si>
    <t>최상열</t>
  </si>
  <si>
    <t>02-3408-2300</t>
  </si>
  <si>
    <t>서울특별시 강동구 강동대로 143-64 (성내동)</t>
  </si>
  <si>
    <t>junyoung@shinhanserve.co.kr</t>
  </si>
  <si>
    <t>박동렬,이상진</t>
  </si>
  <si>
    <t>엔지니어링 기술진흥법에 의한 기술용역업</t>
  </si>
  <si>
    <t>051-520-4000</t>
  </si>
  <si>
    <t>부산광역시 부산진구 신천대로220번길 65 상가동 지하1층 (부암동,부산서면동문굿모닝)</t>
  </si>
  <si>
    <t>(주)범씨엠건축사사무소</t>
  </si>
  <si>
    <t>조성제,조윤성</t>
  </si>
  <si>
    <t>02-6942-5100</t>
  </si>
  <si>
    <t>서울 송파구 송파대로 167 제에이동 제에이1311호, 제에이1312호, 제에이1313-1호 (문정동,문정역테)</t>
  </si>
  <si>
    <t>닐슨아이큐서비스코리아(유)</t>
  </si>
  <si>
    <t>02-2122-7002</t>
  </si>
  <si>
    <t>https://rnr.surveybox.kr/?pid=S16269h8ufyh&amp;grpid=list&amp;resid=24393&amp;fwid=S16269h8ufyhz56yr</t>
  </si>
  <si>
    <t>(주)가겐투안</t>
  </si>
  <si>
    <t>가겐투안</t>
  </si>
  <si>
    <t>정완수</t>
  </si>
  <si>
    <t>인력파견 및 도급업</t>
  </si>
  <si>
    <t>02-398-5758</t>
  </si>
  <si>
    <t>서울 종로구 종로1길 42 1007호 (수송동,이마빌딩)</t>
  </si>
  <si>
    <t>세종대학교산학협력단</t>
  </si>
  <si>
    <t>송진우</t>
  </si>
  <si>
    <t>02-3408-4175</t>
  </si>
  <si>
    <t>서울특별시 광진구 능동로 209 (군자동,세종대학교)</t>
  </si>
  <si>
    <t>https://rnr.surveybox.kr/?pid=S16269h8ufyh&amp;grpid=list&amp;resid=24395&amp;fwid=S16269h8ufyhz56yr</t>
  </si>
  <si>
    <t>(주)에프에이모스트</t>
  </si>
  <si>
    <t>에프에이모스트</t>
  </si>
  <si>
    <t>박종주</t>
  </si>
  <si>
    <t>매장운영 대행 서비스</t>
  </si>
  <si>
    <t>02-2014-0548</t>
  </si>
  <si>
    <t>서울 영등포구 양산로 53 11층 1101호 (양평동3가,월드메르디앙비즈센타)</t>
  </si>
  <si>
    <t>(주)맥시머스</t>
  </si>
  <si>
    <t>손위준</t>
  </si>
  <si>
    <t>전직지원서비스 외</t>
  </si>
  <si>
    <t>02-552-5560</t>
  </si>
  <si>
    <t>서울 강남구 논현로 503 19층 (역삼동,송촌빌딩)</t>
  </si>
  <si>
    <t>특허법인정안</t>
  </si>
  <si>
    <t>배성렬</t>
  </si>
  <si>
    <t>IP법률, 선행기술조사 및 특허맵(PM) 작성 서비스 등</t>
  </si>
  <si>
    <t>02-558-1144</t>
  </si>
  <si>
    <t>서울 강남구 선릉로 615 501호 (논현동,썬라이더빌딩)</t>
  </si>
  <si>
    <t>https://rnr.surveybox.kr/?pid=S16269h8ufyh&amp;grpid=list&amp;resid=24406&amp;fwid=S16269h8ufyhz56yr</t>
  </si>
  <si>
    <t>(주)스카우트</t>
  </si>
  <si>
    <t>스카우트</t>
  </si>
  <si>
    <t>031-237-1010</t>
  </si>
  <si>
    <t>서울 강남구 언주로 431 3층, 4층, 5층 (역삼동,삼봉빌딩)</t>
  </si>
  <si>
    <t>(사)아시아협력기구</t>
  </si>
  <si>
    <t>아시아 제국가들과 인문, 사회, 종교, 예술, 문화 등 각 방면의 전문</t>
  </si>
  <si>
    <t>02-704-9141</t>
  </si>
  <si>
    <t>서울특별시 용산구 임정로 21 1층 (효창동)</t>
  </si>
  <si>
    <t>영남대학교산학협력단</t>
  </si>
  <si>
    <t>김우경</t>
  </si>
  <si>
    <t>053-810-1196</t>
  </si>
  <si>
    <t>경상북도 경산시 대학로 280 (대동)</t>
  </si>
  <si>
    <t>https://rnr.surveybox.kr/?pid=S16269h8ufyh&amp;grpid=list&amp;resid=24411&amp;fwid=S16269h8ufyhz56yr</t>
  </si>
  <si>
    <t>(주)나우씨엠건축사사무소</t>
  </si>
  <si>
    <t>나우씨엠건축사사무소</t>
  </si>
  <si>
    <t>김홍룡</t>
  </si>
  <si>
    <t>070-7019-7382</t>
  </si>
  <si>
    <t>서울 서초구 매헌로 54 나우건축 (양재동)</t>
  </si>
  <si>
    <t>https://rnr.surveybox.kr/?pid=S16269h8ufyh&amp;grpid=list&amp;resid=24413&amp;fwid=S16269h8ufyhz56yr</t>
  </si>
  <si>
    <t>(주)유니토스</t>
  </si>
  <si>
    <t>유니토스</t>
  </si>
  <si>
    <t>최상덕</t>
  </si>
  <si>
    <t>도급 및 업무용역사업</t>
  </si>
  <si>
    <t>02-501-0576</t>
  </si>
  <si>
    <t>서울특별시 강남구 선릉로 514 11층 1102호 (삼성동,성원빌딩)</t>
  </si>
  <si>
    <t>고광민</t>
  </si>
  <si>
    <t>https://rnr.surveybox.kr/?pid=S16269h8ufyh&amp;grpid=list&amp;resid=24416&amp;fwid=S16269h8ufyhz56yr</t>
  </si>
  <si>
    <t>(주)맨파워코리아</t>
  </si>
  <si>
    <t>맨파워코리아</t>
  </si>
  <si>
    <t>근로자파견 및 아웃소싱 외</t>
  </si>
  <si>
    <t>02-6420-0313</t>
  </si>
  <si>
    <t>서울 강남구 테헤란로 409 11층 (삼성동,동신빌딩)</t>
  </si>
  <si>
    <t>02-6420-0355</t>
  </si>
  <si>
    <t>(주)엠디마케팅</t>
  </si>
  <si>
    <t>국기호</t>
  </si>
  <si>
    <t>02-3482-8078</t>
  </si>
  <si>
    <t>서울특별시 서초구 사평대로58길 6 2층 205호 (서초동,현대썬앤빌 강남 더 인피닛)</t>
  </si>
  <si>
    <t>https://rnr.surveybox.kr/?pid=S16269h8ufyh&amp;grpid=list&amp;resid=24419&amp;fwid=S16269h8ufyhz56yr</t>
  </si>
  <si>
    <t>(주)제니엘메디컬</t>
  </si>
  <si>
    <t>제니엘메디컬</t>
  </si>
  <si>
    <t>02-580-0085</t>
  </si>
  <si>
    <t>서울특별시 서초구 효령로 402 4층 (서초동,제니엘빌딩)</t>
  </si>
  <si>
    <t>한국해양대학교산학협력단</t>
  </si>
  <si>
    <t>서동환</t>
  </si>
  <si>
    <t>본 한국해양대학교 산학협력단은 산업교육진흥 및 산학협력촉진에</t>
  </si>
  <si>
    <t>051-4104-7016</t>
  </si>
  <si>
    <t>부산광역시 영도구 해양로 435-1 산학허브관 내 (동삼동,한국해양대학교)</t>
  </si>
  <si>
    <t>https://rnr.surveybox.kr/?pid=S16269h8ufyh&amp;grpid=list&amp;resid=24422&amp;fwid=S16269h8ufyhz56yr</t>
  </si>
  <si>
    <t>(주)다인맨파워</t>
  </si>
  <si>
    <t>다인맨파워</t>
  </si>
  <si>
    <t>02-2151-0100</t>
  </si>
  <si>
    <t>서울특별시 서대문구 경기대로 15 (충정로3가,엘림넷빌딩)</t>
  </si>
  <si>
    <t>자금지원 없어도 된다며 거부</t>
  </si>
  <si>
    <t>https://rnr.surveybox.kr/?pid=S16269h8ufyh&amp;grpid=list&amp;resid=24423&amp;fwid=S16269h8ufyhz56yr</t>
  </si>
  <si>
    <t>(주)제이앤비맨파워</t>
  </si>
  <si>
    <t>제이앤비맨파워</t>
  </si>
  <si>
    <t>경비,청소,시설관리-서비스,소매</t>
  </si>
  <si>
    <t>02-2167-3400</t>
  </si>
  <si>
    <t>서울특별시 영등포구 경인로 775 2동 1503호 (문래동3가,에이스하이테크시티)</t>
  </si>
  <si>
    <t>라이트매니지먼트코리아(주)</t>
  </si>
  <si>
    <t>퇴직자를 위한 직장 알선 서비스</t>
  </si>
  <si>
    <t>02-6000-4500</t>
  </si>
  <si>
    <t>서울특별시 강남구 테헤란로 409 7층 (삼성동,동신빌딩)</t>
  </si>
  <si>
    <t>02-784-3114</t>
  </si>
  <si>
    <t>https://rnr.surveybox.kr/?pid=S16269h8ufyh&amp;grpid=list&amp;resid=24429&amp;fwid=S16269h8ufyhz56yr</t>
  </si>
  <si>
    <t>(주)비포스</t>
  </si>
  <si>
    <t>비포스</t>
  </si>
  <si>
    <t>김봉섭</t>
  </si>
  <si>
    <t>인력공급(콜센터), 건물 및 시설관리, 미화</t>
  </si>
  <si>
    <t>02-3397-7600</t>
  </si>
  <si>
    <t>서울 금천구 디지털로9길 32 206호 (가산동,갑을그레이트밸리)</t>
  </si>
  <si>
    <t>bpos3397@naver.com</t>
  </si>
  <si>
    <t>https://rnr.surveybox.kr/?pid=S16269h8ufyh&amp;grpid=list&amp;resid=24430&amp;fwid=S16269h8ufyhz56yr</t>
  </si>
  <si>
    <t>이케이맨파워(주)</t>
  </si>
  <si>
    <t>이케이맨파워</t>
  </si>
  <si>
    <t>인력 파견</t>
  </si>
  <si>
    <t>02-569-3756</t>
  </si>
  <si>
    <t>서울 강남구 테헤란로 624 2층 (대치동,오로라빌딩)</t>
  </si>
  <si>
    <t>heodh@ekmanpower.co.kr</t>
  </si>
  <si>
    <t>인천관광공사</t>
  </si>
  <si>
    <t>백현</t>
  </si>
  <si>
    <t>관광자원조성및개발</t>
  </si>
  <si>
    <t>032-899-7300</t>
  </si>
  <si>
    <t>인천 연수구 갯벌로 12 16층 (송도동)</t>
  </si>
  <si>
    <t>https://rnr.surveybox.kr/?pid=S16269h8ufyh&amp;grpid=list&amp;resid=24433&amp;fwid=S16269h8ufyhz56yr</t>
  </si>
  <si>
    <t>(주)엔젤스태프</t>
  </si>
  <si>
    <t>엔젤스태프</t>
  </si>
  <si>
    <t>오희덕</t>
  </si>
  <si>
    <t>인력파견서비스</t>
  </si>
  <si>
    <t>02-462-0107</t>
  </si>
  <si>
    <t>서울특별시 강남구 테헤란로87길 35 3층 (삼성동,금강타워3)</t>
  </si>
  <si>
    <t>https://rnr.surveybox.kr/?pid=S16269h8ufyh&amp;grpid=list&amp;resid=24435&amp;fwid=S16269h8ufyhz56yr</t>
  </si>
  <si>
    <t>(주)하이맥스컨설팅</t>
  </si>
  <si>
    <t>하이맥스컨설팅</t>
  </si>
  <si>
    <t>서화덕</t>
  </si>
  <si>
    <t>02-523-1986</t>
  </si>
  <si>
    <t>서울 서초구 반포대로20길 61 2층 (서초동,동성빌딩)</t>
  </si>
  <si>
    <t>그런거 안한다고 거부</t>
  </si>
  <si>
    <t>https://rnr.surveybox.kr/?pid=S16269h8ufyh&amp;grpid=list&amp;resid=24436&amp;fwid=S16269h8ufyhz56yr</t>
  </si>
  <si>
    <t>(주)기가에이젼시</t>
  </si>
  <si>
    <t>기가에이젼시</t>
  </si>
  <si>
    <t>02-417-7757</t>
  </si>
  <si>
    <t>서울특별시 성동구 아차산로17길 49 생각공장데시앙플렉스동 403호,404호 (성수동2가)</t>
  </si>
  <si>
    <t>you018ly@naver.com</t>
  </si>
  <si>
    <t>https://rnr.surveybox.kr/?pid=S16269h8ufyh&amp;grpid=list&amp;resid=24437&amp;fwid=S16269h8ufyhz56yr</t>
  </si>
  <si>
    <t>(주)호산서비스</t>
  </si>
  <si>
    <t>호산서비스</t>
  </si>
  <si>
    <t>전철수</t>
  </si>
  <si>
    <t>02-574-9440</t>
  </si>
  <si>
    <t>서울 서초구 양재천로21길 15 4층 (양재동,정우빌딩)</t>
  </si>
  <si>
    <t>https://rnr.surveybox.kr/?pid=S16269h8ufyh&amp;grpid=list&amp;resid=24440&amp;fwid=S16269h8ufyhz56yr</t>
  </si>
  <si>
    <t>(주)아리오</t>
  </si>
  <si>
    <t>아리오</t>
  </si>
  <si>
    <t>이인희</t>
  </si>
  <si>
    <t>인력 및 각종업무 용역사업</t>
  </si>
  <si>
    <t>02-2033-8400</t>
  </si>
  <si>
    <t>서울 마포구 만리재로 15 5층 (공덕동,제일빌딩)</t>
  </si>
  <si>
    <t>https://rnr.surveybox.kr/?pid=S16269h8ufyh&amp;grpid=list&amp;resid=24442&amp;fwid=S16269h8ufyhz56yr</t>
  </si>
  <si>
    <t>코스</t>
  </si>
  <si>
    <t>황해진,이상옥</t>
  </si>
  <si>
    <t>경남 창원시 의창구 의창대로54번길 1 701호 (팔용동,금복빌딩)</t>
  </si>
  <si>
    <t>https://rnr.surveybox.kr/?pid=S16269h8ufyh&amp;grpid=list&amp;resid=24443&amp;fwid=S16269h8ufyhz56yr</t>
  </si>
  <si>
    <t>(주)발렉스서비스</t>
  </si>
  <si>
    <t>발렉스서비스</t>
  </si>
  <si>
    <t>박희영</t>
  </si>
  <si>
    <t>용역서비스(인력공급)</t>
  </si>
  <si>
    <t>02-707-0680</t>
  </si>
  <si>
    <t>서울 영등포구 의사당대로 83 12,13층 (여의도동,한국휴렛팩커드빌딩)</t>
  </si>
  <si>
    <t>(재)환경보건기술연구원</t>
  </si>
  <si>
    <t>백영만</t>
  </si>
  <si>
    <t>환경오염조사</t>
  </si>
  <si>
    <t>02-6210-1400</t>
  </si>
  <si>
    <t>서울 강서구 허준로 202-26 (가양동)</t>
  </si>
  <si>
    <t>https://rnr.surveybox.kr/?pid=S16269h8ufyh&amp;grpid=list&amp;resid=24446&amp;fwid=S16269h8ufyhz56yr</t>
  </si>
  <si>
    <t>(주)케이투마케팅</t>
  </si>
  <si>
    <t>케이투마케팅</t>
  </si>
  <si>
    <t>정경란</t>
  </si>
  <si>
    <t>판촉행사 대행 및 홍보</t>
  </si>
  <si>
    <t>02-3143-4289</t>
  </si>
  <si>
    <t>서울특별시 서대문구 신촌로3길 15 2층 (창천동)</t>
  </si>
  <si>
    <t>(주)뷰파트너스</t>
  </si>
  <si>
    <t>조신영</t>
  </si>
  <si>
    <t>070-5202-4678</t>
  </si>
  <si>
    <t>서울특별시 강남구 봉은사로 107 지하 3층, 14층 (논현동)</t>
  </si>
  <si>
    <t>숭실대학교산학협력단</t>
  </si>
  <si>
    <t>산업연협력업무</t>
  </si>
  <si>
    <t>02-828-7425</t>
  </si>
  <si>
    <t>서울특별시 동작구 상도로 369 (상도동)</t>
  </si>
  <si>
    <t>https://rnr.surveybox.kr/?pid=S16269h8ufyh&amp;grpid=list&amp;resid=24451&amp;fwid=S16269h8ufyhz56yr</t>
  </si>
  <si>
    <t>(주)에스이엔씨</t>
  </si>
  <si>
    <t>에스이엔씨</t>
  </si>
  <si>
    <t>장희철</t>
  </si>
  <si>
    <t>건물, 시설 종합관리, 화물운송 주선 외</t>
  </si>
  <si>
    <t>052-710-3090</t>
  </si>
  <si>
    <t>울산 남구 왕생로 97 3층 (달동)</t>
  </si>
  <si>
    <t>(주)두가씨앤씨종합건축사사무소</t>
  </si>
  <si>
    <t>김재학</t>
  </si>
  <si>
    <t>건축물 설계 및 공사감리</t>
  </si>
  <si>
    <t>02-548-5091</t>
  </si>
  <si>
    <t>서울특별시 성동구 성수일로10길 26 1801호, 1802호 (성수동2가,하우스디세종타워)</t>
  </si>
  <si>
    <t>(주)씨앤피동양</t>
  </si>
  <si>
    <t>정광량</t>
  </si>
  <si>
    <t>구조설계, 안전진단 외</t>
  </si>
  <si>
    <t>02-549-3744</t>
  </si>
  <si>
    <t>서울특별시 송파구 법원로11길 7 C동 1101호 (문정동,현대지식산업센터)</t>
  </si>
  <si>
    <t>https://rnr.surveybox.kr/?pid=S16269h8ufyh&amp;grpid=list&amp;resid=24455&amp;fwid=S16269h8ufyhz56yr</t>
  </si>
  <si>
    <t>(주)한성엠에스</t>
  </si>
  <si>
    <t>한성엠에스</t>
  </si>
  <si>
    <t>산업인력공급(근로자파견,도급)/환경상담</t>
  </si>
  <si>
    <t>02-3453-0101</t>
  </si>
  <si>
    <t>서울특별시 영등포구 선유로 146 1013호 (양평동3가,이앤씨드림타워)</t>
  </si>
  <si>
    <t>yschoi@hansungms.co.kr</t>
  </si>
  <si>
    <t>https://rnr.surveybox.kr/?pid=S16269h8ufyh&amp;grpid=list&amp;resid=24456&amp;fwid=S16269h8ufyhz56yr</t>
  </si>
  <si>
    <t>굿윌아이엔씨(주)</t>
  </si>
  <si>
    <t>굿윌아이엔씨</t>
  </si>
  <si>
    <t>생산 도급업</t>
  </si>
  <si>
    <t>02-6951-1981</t>
  </si>
  <si>
    <t>서울특별시 금천구 서부샛길 648 510호 (가산동,대륭테크노타운6차)</t>
  </si>
  <si>
    <t>이태호</t>
  </si>
  <si>
    <t>(주)엘리드</t>
  </si>
  <si>
    <t>변경수</t>
  </si>
  <si>
    <t>화장품 임상효능 평가</t>
  </si>
  <si>
    <t>031-709-9070</t>
  </si>
  <si>
    <t>경기도 성남시 분당구 황새울로 325 8층 (서현동,서현하우비)</t>
  </si>
  <si>
    <t>https://rnr.surveybox.kr/?pid=S16269h8ufyh&amp;grpid=list&amp;resid=24461&amp;fwid=S16269h8ufyhz56yr</t>
  </si>
  <si>
    <t>스탭스(주)</t>
  </si>
  <si>
    <t>스탭스</t>
  </si>
  <si>
    <t>인력파견 외</t>
  </si>
  <si>
    <t>서울특별시 중구 동호로14길 7 (신당동,비에스빌딩)</t>
  </si>
  <si>
    <t>도급업체라서 설비 하고는 무관하다고 거부</t>
  </si>
  <si>
    <t>https://rnr.surveybox.kr/?pid=S16269h8ufyh&amp;grpid=list&amp;resid=24462&amp;fwid=S16269h8ufyhz56yr</t>
  </si>
  <si>
    <t>티오피에스</t>
  </si>
  <si>
    <t>이승규,남영준</t>
  </si>
  <si>
    <t>물류 관리 도급업</t>
  </si>
  <si>
    <t>031-880-3956</t>
  </si>
  <si>
    <t>서울특별시 중구 수표동 99번지 시그니쳐타워 동관 6층</t>
  </si>
  <si>
    <t>(주)모빌테크</t>
  </si>
  <si>
    <t>김재승</t>
  </si>
  <si>
    <t>라이다(LIDAR) 처리 소프트웨어 등</t>
  </si>
  <si>
    <t>02-6380-0412</t>
  </si>
  <si>
    <t>서울특별시 서초구 마방로 28 3층, 5층 (양재동,우제빌딩)</t>
  </si>
  <si>
    <t>https://rnr.surveybox.kr/?pid=S16269h8ufyh&amp;grpid=list&amp;resid=24466&amp;fwid=S16269h8ufyhz56yr</t>
  </si>
  <si>
    <t>안화섭</t>
  </si>
  <si>
    <t>인력용역 업무도급및 근로자 파견사업</t>
  </si>
  <si>
    <t>061-683-9418</t>
  </si>
  <si>
    <t>전라남도 여수시 성산로 35 (화장동)</t>
  </si>
  <si>
    <t>https://rnr.surveybox.kr/?pid=S16269h8ufyh&amp;grpid=list&amp;resid=24467&amp;fwid=S16269h8ufyhz56yr</t>
  </si>
  <si>
    <t>(주)제니엘휴먼</t>
  </si>
  <si>
    <t>제니엘휴먼</t>
  </si>
  <si>
    <t>인력 및 각종 업무제공 용역사업</t>
  </si>
  <si>
    <t>02-728-4700</t>
  </si>
  <si>
    <t>서울 마포구 마포대로 86 10층 1011호 (도화동,창강빌딩)</t>
  </si>
  <si>
    <t>apple123@zeniel.co.kr</t>
  </si>
  <si>
    <t>군산대학교산학협력단</t>
  </si>
  <si>
    <t>장민석</t>
  </si>
  <si>
    <t>산학연협력 사업</t>
  </si>
  <si>
    <t>063-469-7553</t>
  </si>
  <si>
    <t>전라북도 군산시 대학로 558 (미룡동)</t>
  </si>
  <si>
    <t>(유)정일회계법인</t>
  </si>
  <si>
    <t>김용정</t>
  </si>
  <si>
    <t>02-2615-0604</t>
  </si>
  <si>
    <t>서울특별시 구로구 경인로53가길 10 1302호 (구로동,대명벨리온지식산업센터)</t>
  </si>
  <si>
    <t>https://rnr.surveybox.kr/?pid=S16269h8ufyh&amp;grpid=list&amp;resid=24472&amp;fwid=S16269h8ufyhz56yr</t>
  </si>
  <si>
    <t>프리머스에이치알(주)</t>
  </si>
  <si>
    <t>프리머스에이치알</t>
  </si>
  <si>
    <t>허재강</t>
  </si>
  <si>
    <t>인력파견 및 알선,도급,위탁운영업</t>
  </si>
  <si>
    <t>02-2028-7288</t>
  </si>
  <si>
    <t>서울특별시 성동구 아차산로 126 11층 913호 (성수동2가,더리브 세종타워)</t>
  </si>
  <si>
    <t>부천대학교산학협력단</t>
  </si>
  <si>
    <t>이한석</t>
  </si>
  <si>
    <t>산학협력단,학술.연구용역</t>
  </si>
  <si>
    <t>032-610-0774</t>
  </si>
  <si>
    <t>경기 부천시 신흥로56번길 25 7층 (심곡동,부천대학)</t>
  </si>
  <si>
    <t>https://rnr.surveybox.kr/?pid=S16269h8ufyh&amp;grpid=list&amp;resid=24474&amp;fwid=S16269h8ufyhz56yr</t>
  </si>
  <si>
    <t>(주)항공종합서비스</t>
  </si>
  <si>
    <t>항공종합서비스</t>
  </si>
  <si>
    <t>정성환</t>
  </si>
  <si>
    <t>02-2656-7369</t>
  </si>
  <si>
    <t>서울특별시 중구 서소문로 113 6층 (서소문동,대영빌딩)</t>
  </si>
  <si>
    <t>https://rnr.surveybox.kr/?pid=S16269h8ufyh&amp;grpid=list&amp;resid=24475&amp;fwid=S16269h8ufyhz56yr</t>
  </si>
  <si>
    <t>공영기업(주)</t>
  </si>
  <si>
    <t>공영기업</t>
  </si>
  <si>
    <t>관련회사와 단체의 시설 경비및 역무제공</t>
  </si>
  <si>
    <t>042-9323-2858</t>
  </si>
  <si>
    <t>이투스이씨아이(주)</t>
  </si>
  <si>
    <t>김시황</t>
  </si>
  <si>
    <t>인터넷 교육사업</t>
  </si>
  <si>
    <t>02-414-9001</t>
  </si>
  <si>
    <t>서울특별시 서초구 남부순환로 2547 (서초동)</t>
  </si>
  <si>
    <t>https://rnr.surveybox.kr/?pid=S16269h8ufyh&amp;grpid=list&amp;resid=24481&amp;fwid=S16269h8ufyhz56yr</t>
  </si>
  <si>
    <t>(주)케이티에스원</t>
  </si>
  <si>
    <t>케이티에스원</t>
  </si>
  <si>
    <t>서울특별시 강서구 강서로 466 901-1호 (등촌동,우리벤처타운)</t>
  </si>
  <si>
    <t>전화 많이 받았다며 거부</t>
  </si>
  <si>
    <t>동현회계법인</t>
  </si>
  <si>
    <t>곽상훈,임헌경,장선택</t>
  </si>
  <si>
    <t>회계감사, 세무대리 외</t>
  </si>
  <si>
    <t>02-6959-6509</t>
  </si>
  <si>
    <t>서울특별시 강남구 논현로 652 4층 (논현동,한일빌딩)</t>
  </si>
  <si>
    <t>한맥엔지니어링(주)</t>
  </si>
  <si>
    <t>정균희</t>
  </si>
  <si>
    <t>토목설계, 지하시설물 탐사 용역</t>
  </si>
  <si>
    <t>043-257-6500</t>
  </si>
  <si>
    <t>충청북도 청주시 서원구 신성화로46번길 6-8 301호 (성화동,드림프라자2)</t>
  </si>
  <si>
    <t>단국대학교산학협력단</t>
  </si>
  <si>
    <t>박재춘</t>
  </si>
  <si>
    <t>031-8005-2196</t>
  </si>
  <si>
    <t>경기도 용인시 수지구 죽전로 152 (죽전동,단국대학교)</t>
  </si>
  <si>
    <t>https://rnr.surveybox.kr/?pid=S16269h8ufyh&amp;grpid=list&amp;resid=24490&amp;fwid=S16269h8ufyhz56yr</t>
  </si>
  <si>
    <t>인트로맨(주)</t>
  </si>
  <si>
    <t>인트로맨</t>
  </si>
  <si>
    <t>고은희</t>
  </si>
  <si>
    <t>근로자 파견 및 기타 도급</t>
  </si>
  <si>
    <t>02-2138-6135</t>
  </si>
  <si>
    <t>서울 성동구 연무장5가길 7 13층 (성수동2가,성수역 현대테라스타워 더블유)</t>
  </si>
  <si>
    <t xml:space="preserve">해당 없다며 거부 </t>
  </si>
  <si>
    <t>https://rnr.surveybox.kr/?pid=S16269h8ufyh&amp;grpid=list&amp;resid=24491&amp;fwid=S16269h8ufyhz56yr</t>
  </si>
  <si>
    <t>(주)맨투맨써비스</t>
  </si>
  <si>
    <t>맨투맨써비스</t>
  </si>
  <si>
    <t>장호용</t>
  </si>
  <si>
    <t>053-655-2212</t>
  </si>
  <si>
    <t>대구광역시 서구 서대구로 30 4층 (내당동,맨투맨빌딩)</t>
  </si>
  <si>
    <t>해당사항이 없을꺼 같다며 거부</t>
  </si>
  <si>
    <t>(주)준코</t>
  </si>
  <si>
    <t>김원길,장원동</t>
  </si>
  <si>
    <t>070-4543-9293</t>
  </si>
  <si>
    <t>서울특별시 강동구 양재대로 1459 3층 301호 (길동,대진빌딩)</t>
  </si>
  <si>
    <t>회계법인길인</t>
  </si>
  <si>
    <t>성주형</t>
  </si>
  <si>
    <t>02-3014-6000</t>
  </si>
  <si>
    <t>서울특별시 강남구 언주로129길 20 4층 (논현동,한국관세사회관)</t>
  </si>
  <si>
    <t>https://rnr.surveybox.kr/?pid=S16269h8ufyh&amp;grpid=list&amp;resid=24494&amp;fwid=S16269h8ufyhz56yr</t>
  </si>
  <si>
    <t>제일에스피(주)</t>
  </si>
  <si>
    <t>제일에스피</t>
  </si>
  <si>
    <t>김자성</t>
  </si>
  <si>
    <t>서울 서초구 논현로 171 5층 (양재동,제일빌딩)</t>
  </si>
  <si>
    <t>dbdus6397@jeilbmc.co.kr</t>
  </si>
  <si>
    <t>https://rnr.surveybox.kr/?pid=S16269h8ufyh&amp;grpid=list&amp;resid=24495&amp;fwid=S16269h8ufyhz56yr</t>
  </si>
  <si>
    <t>(주)위니치</t>
  </si>
  <si>
    <t>위니치</t>
  </si>
  <si>
    <t>판촉지원서비스, 마케팅 대행 등</t>
  </si>
  <si>
    <t>02-3444-0990</t>
  </si>
  <si>
    <t>서울 강남구 학동로 402 (삼성동,천마빌딩)</t>
  </si>
  <si>
    <t>hykim@wineach.co.kr</t>
  </si>
  <si>
    <t>원광대학교산학협력단</t>
  </si>
  <si>
    <t>최병민,조영삼</t>
  </si>
  <si>
    <t>학술연구기금 운영</t>
  </si>
  <si>
    <t>063-850-5953</t>
  </si>
  <si>
    <t>전북 익산시 익산대로 460 1층 (신동)</t>
  </si>
  <si>
    <t>(주)다이트랩</t>
  </si>
  <si>
    <t>의료컨설팅 (병원경영지원서비스)</t>
  </si>
  <si>
    <t>070-4772-1207</t>
  </si>
  <si>
    <t>서울특별시 강남구 도산대로 121 10층 (신사동,와이케이타워)</t>
  </si>
  <si>
    <t>동국대학교산학협력단</t>
  </si>
  <si>
    <t>이경</t>
  </si>
  <si>
    <t>산학협력계약 체결, 대학시설 및 운영지원 등</t>
  </si>
  <si>
    <t>02-2260-3643</t>
  </si>
  <si>
    <t>서울 중구 필동로1길 30 내 (필동3가)</t>
  </si>
  <si>
    <t>(주)함파트너스</t>
  </si>
  <si>
    <t>함시원</t>
  </si>
  <si>
    <t>홍보종합대행서비스</t>
  </si>
  <si>
    <t>02-6020-0500</t>
  </si>
  <si>
    <t>서울특별시 마포구 마포대로 89 4층 (도화동,포스트타워)</t>
  </si>
  <si>
    <t>https://rnr.surveybox.kr/?pid=S16269h8ufyh&amp;grpid=list&amp;resid=24504&amp;fwid=S16269h8ufyhz56yr</t>
  </si>
  <si>
    <t>케이텍서비스(주)</t>
  </si>
  <si>
    <t>케이텍서비스</t>
  </si>
  <si>
    <t>최성순</t>
  </si>
  <si>
    <t>02-554-3579</t>
  </si>
  <si>
    <t>서울특별시 서초구 반포대로12길 41 (서초동,알타워)</t>
  </si>
  <si>
    <t>신승회계법인</t>
  </si>
  <si>
    <t>신완민,김인천</t>
  </si>
  <si>
    <t>공인회계사업 관련 서비스</t>
  </si>
  <si>
    <t>02-566-8401</t>
  </si>
  <si>
    <t>서울 강남구 삼성로85길 32 5층 (대치동,동보빌딩)</t>
  </si>
  <si>
    <t>명지대학교산학협력단</t>
  </si>
  <si>
    <t>김영욱</t>
  </si>
  <si>
    <t>031-330-6886</t>
  </si>
  <si>
    <t>경기도 용인시 처인구 명지로 116 (남동,명지대학교)</t>
  </si>
  <si>
    <t>안세회계법인</t>
  </si>
  <si>
    <t>박윤종</t>
  </si>
  <si>
    <t>02-829-7575</t>
  </si>
  <si>
    <t>서울 영등포구 영등포로84길 41 (신길동)</t>
  </si>
  <si>
    <t>차의과학대학교산학협력단</t>
  </si>
  <si>
    <t>031-725-8249</t>
  </si>
  <si>
    <t>경기 포천시 해룡로 120 내 (동교동,차의과학대학교)</t>
  </si>
  <si>
    <t>세일검사기술(주)</t>
  </si>
  <si>
    <t>신동인</t>
  </si>
  <si>
    <t>기술용역업(비파괴검사)</t>
  </si>
  <si>
    <t>055-710-8003</t>
  </si>
  <si>
    <t>경상남도 창원시 성산구 완암로 50, 테크존 10층 1018호 (성산동,창원에스케이테크노파크)</t>
  </si>
  <si>
    <t>https://rnr.surveybox.kr/?pid=S16269h8ufyh&amp;grpid=list&amp;resid=24516&amp;fwid=S16269h8ufyhz56yr</t>
  </si>
  <si>
    <t>고려휴먼스(주)</t>
  </si>
  <si>
    <t>고려휴먼스</t>
  </si>
  <si>
    <t>윤수연,이상구</t>
  </si>
  <si>
    <t>서비스업, 경비청소, 시설관리 기타 도급업</t>
  </si>
  <si>
    <t>02-521-4125</t>
  </si>
  <si>
    <t>서울 서초구 서초대로 353 12층 (서초동,유니온타워)</t>
  </si>
  <si>
    <t>팩스번호</t>
  </si>
  <si>
    <t>(유)위드회계법인</t>
  </si>
  <si>
    <t>회계감사, 세무자문, 경영자문 외</t>
  </si>
  <si>
    <t>02-511-3028</t>
  </si>
  <si>
    <t>서울 강남구 언주로 711, 13층 (논현동,건설공제회관)</t>
  </si>
  <si>
    <t>(주)지플러스생명과학</t>
  </si>
  <si>
    <t>최성화</t>
  </si>
  <si>
    <t>기능성식물 신소재 발굴 및 기술개발업</t>
  </si>
  <si>
    <t>02-872-2202</t>
  </si>
  <si>
    <t>충청북도 청주시 흥덕구 오송읍 의료단지길 123 2동 (연제리)</t>
  </si>
  <si>
    <t>경희대학교산학협력단</t>
  </si>
  <si>
    <t>김윤혁</t>
  </si>
  <si>
    <t>031-204-3556</t>
  </si>
  <si>
    <t>경기도 용인시 기흥구 덕영대로 1732 (서천동,경희대학교국제캠퍼스)</t>
  </si>
  <si>
    <t>울산과학대학교산학협력단</t>
  </si>
  <si>
    <t>이남우,송경영</t>
  </si>
  <si>
    <t>052-230-0557</t>
  </si>
  <si>
    <t>울산광역시 동구 봉수로 101 내 (화정동,울산과학대학동부캠퍼스)</t>
  </si>
  <si>
    <t>(주)항도엔지니어링</t>
  </si>
  <si>
    <t>황기정</t>
  </si>
  <si>
    <t>종합건설기술용역업</t>
  </si>
  <si>
    <t>063-442-7730</t>
  </si>
  <si>
    <t>전라북도 군산시 대학로 10 3층 (영화동)</t>
  </si>
  <si>
    <t>특허법인다나</t>
  </si>
  <si>
    <t>고승진,박유연,진희동</t>
  </si>
  <si>
    <t>특허정보 서비스</t>
  </si>
  <si>
    <t>02-6957-3107</t>
  </si>
  <si>
    <t>서울 강남구 역삼로3길 11 (역삼동)</t>
  </si>
  <si>
    <t>https://rnr.surveybox.kr/?pid=S16269h8ufyh&amp;grpid=list&amp;resid=24526&amp;fwid=S16269h8ufyhz56yr</t>
  </si>
  <si>
    <t>신우산업관리(주)</t>
  </si>
  <si>
    <t>신우산업관리</t>
  </si>
  <si>
    <t>전용수,안현민</t>
  </si>
  <si>
    <t>경비용역 및 인력파견</t>
  </si>
  <si>
    <t>02-587-7691</t>
  </si>
  <si>
    <t>서울특별시 영등포구 당산로 171 1101호, 207호 (당산동4가,금강펜테리움 아이티타워)</t>
  </si>
  <si>
    <t>(주)금성기술</t>
  </si>
  <si>
    <t>허영현</t>
  </si>
  <si>
    <t>토목설계, 감리 외</t>
  </si>
  <si>
    <t>051-807-0510</t>
  </si>
  <si>
    <t>경상남도 김해시 호계로 411 1002호 (부원동,골든빌딩)</t>
  </si>
  <si>
    <t>김연화</t>
  </si>
  <si>
    <t>https://rnr.surveybox.kr/?pid=S16269h8ufyh&amp;grpid=list&amp;resid=24530&amp;fwid=S16269h8ufyhz56yr</t>
  </si>
  <si>
    <t>(주)맥풍</t>
  </si>
  <si>
    <t>맥풍</t>
  </si>
  <si>
    <t>손영조</t>
  </si>
  <si>
    <t>청소용역-서비스</t>
  </si>
  <si>
    <t>02-516-4141</t>
  </si>
  <si>
    <t>서울 서초구 신반포로45길 9-22 2층 (잠원동,천우빌딩)</t>
  </si>
  <si>
    <t>필용없다며 거부</t>
  </si>
  <si>
    <t>https://rnr.surveybox.kr/?pid=S16269h8ufyh&amp;grpid=list&amp;resid=24532&amp;fwid=S16269h8ufyhz56yr</t>
  </si>
  <si>
    <t>(주)더맨</t>
  </si>
  <si>
    <t>더맨</t>
  </si>
  <si>
    <t>전상직,장용수,안재구</t>
  </si>
  <si>
    <t>인력공급서비스(주차도우미, 경비 및 청소 용역)</t>
  </si>
  <si>
    <t>02-723-1212</t>
  </si>
  <si>
    <t>서울특별시 종로구 인사동5길 29 12층 (인사동,태화빌딩)</t>
  </si>
  <si>
    <t>(주)범아엔지니어링</t>
  </si>
  <si>
    <t>안호준</t>
  </si>
  <si>
    <t>항공사진측량,GPS정밀측량,원격탐사,시스템통합 지해매설물 탐사등</t>
  </si>
  <si>
    <t>031-220-3725</t>
  </si>
  <si>
    <t>경기 수원시 권선구 효원로266번길 25 (권선동,우덕빌딩)</t>
  </si>
  <si>
    <t>https://rnr.surveybox.kr/?pid=S16269h8ufyh&amp;grpid=list&amp;resid=24536&amp;fwid=S16269h8ufyhz56yr</t>
  </si>
  <si>
    <t>(주)휴머니아</t>
  </si>
  <si>
    <t>휴머니아</t>
  </si>
  <si>
    <t>서철수</t>
  </si>
  <si>
    <t>02-701-3400</t>
  </si>
  <si>
    <t>서울특별시 마포구 마포대로 86 11층 1121호 (도화동,창강빌딩)</t>
  </si>
  <si>
    <t>https://rnr.surveybox.kr/?pid=S16269h8ufyh&amp;grpid=list&amp;resid=24538&amp;fwid=S16269h8ufyhz56yr</t>
  </si>
  <si>
    <t>(주)삼구아이앤씨</t>
  </si>
  <si>
    <t>삼구아이앤씨</t>
  </si>
  <si>
    <t>김형규,김화성</t>
  </si>
  <si>
    <t>시설물유지관리, 청소, 경비</t>
  </si>
  <si>
    <t>서울 중구 청계천로 100 동관 6층 (수표동)</t>
  </si>
  <si>
    <t>https://rnr.surveybox.kr/?pid=S16269h8ufyh&amp;grpid=list&amp;resid=24539&amp;fwid=S16269h8ufyhz56yr</t>
  </si>
  <si>
    <t>(주)제이케이링커스</t>
  </si>
  <si>
    <t>제이케이링커스</t>
  </si>
  <si>
    <t>변종근</t>
  </si>
  <si>
    <t>02-2651-2655</t>
  </si>
  <si>
    <t>서울 양천구 목동중앙북로7가길 61 4층 403호 (목동,리치스퀘어)</t>
  </si>
  <si>
    <t>케이씨안전기술(주)</t>
  </si>
  <si>
    <t>김정완</t>
  </si>
  <si>
    <t>정밀안전진단 및 보수.유지관리업</t>
  </si>
  <si>
    <t>061-772-9981</t>
  </si>
  <si>
    <t>전라남도 광양시 옥곡면 신금산단1길 29 (신금리)</t>
  </si>
  <si>
    <t>프라임방재(주)</t>
  </si>
  <si>
    <t>김회택</t>
  </si>
  <si>
    <t>소방, 방재지설 유지관리, 기계설비공사</t>
  </si>
  <si>
    <t>02-1544-5469</t>
  </si>
  <si>
    <t>서울 강서구 허준로 217 908호 (가양동,가양테크노타운)</t>
  </si>
  <si>
    <t>https://rnr.surveybox.kr/?pid=S16269h8ufyh&amp;grpid=list&amp;resid=24542&amp;fwid=S16269h8ufyhz56yr</t>
  </si>
  <si>
    <t>(주)맨토스파워</t>
  </si>
  <si>
    <t>맨토스파워</t>
  </si>
  <si>
    <t>최영은</t>
  </si>
  <si>
    <t>인력공급, 헤드헌팅</t>
  </si>
  <si>
    <t>서울 마포구 월드컵로16길 3 4층 (서교동)</t>
  </si>
  <si>
    <t>(주)서린디앤씨</t>
  </si>
  <si>
    <t>건축,토목,소방,전기,통신,기계설비, 이와 유사한 감리업</t>
  </si>
  <si>
    <t>053-742-7585</t>
  </si>
  <si>
    <t>대구광역시 중구 태평로51길 5 (동인동1가)</t>
  </si>
  <si>
    <t>https://rnr.surveybox.kr/?pid=S16269h8ufyh&amp;grpid=list&amp;resid=24546&amp;fwid=S16269h8ufyhz56yr</t>
  </si>
  <si>
    <t>(주)애드민</t>
  </si>
  <si>
    <t>애드민</t>
  </si>
  <si>
    <t>근로자파견 등</t>
  </si>
  <si>
    <t>02-2203-6472</t>
  </si>
  <si>
    <t>서울 송파구 올림픽로 98 5층 (잠실동,성진빌딩)</t>
  </si>
  <si>
    <t>https://rnr.surveybox.kr/?pid=S16269h8ufyh&amp;grpid=list&amp;resid=24548&amp;fwid=S16269h8ufyhz56yr</t>
  </si>
  <si>
    <t>(주)미래서비스</t>
  </si>
  <si>
    <t>미래서비스</t>
  </si>
  <si>
    <t>02-558-8585</t>
  </si>
  <si>
    <t>서울특별시 강남구 삼성로 612 4층 (삼성동,케이707빌딩)</t>
  </si>
  <si>
    <t>https://rnr.surveybox.kr/?pid=S16269h8ufyh&amp;grpid=list&amp;resid=24549&amp;fwid=S16269h8ufyhz56yr</t>
  </si>
  <si>
    <t>(주)삼구에프에스</t>
  </si>
  <si>
    <t>삼구에프에스</t>
  </si>
  <si>
    <t>한승청,조명근</t>
  </si>
  <si>
    <t>노무도급업</t>
  </si>
  <si>
    <t>서울특별시 구로구 디지털로31길 38-21 905호 (구로동,이앤씨드림타워3차)</t>
  </si>
  <si>
    <t>https://rnr.surveybox.kr/?pid=S16269h8ufyh&amp;grpid=list&amp;resid=24550&amp;fwid=S16269h8ufyhz56yr</t>
  </si>
  <si>
    <t>(주)진명스탭스</t>
  </si>
  <si>
    <t>진명스탭스</t>
  </si>
  <si>
    <t>박종휘</t>
  </si>
  <si>
    <t>02-7389-1269</t>
  </si>
  <si>
    <t>서울특별시 종로구 새문안로3길 12 6층,7층 (신문로1가,신문로빌딩)</t>
  </si>
  <si>
    <t>법무법인한울</t>
  </si>
  <si>
    <t>정영원</t>
  </si>
  <si>
    <t>변호사,공증인 관련업무</t>
  </si>
  <si>
    <t>02-430-9001</t>
  </si>
  <si>
    <t>서울 송파구 법원로 90 1층,3층 (문정동,파트너스2)</t>
  </si>
  <si>
    <t>(주)엠피알</t>
  </si>
  <si>
    <t>문상진</t>
  </si>
  <si>
    <t>070-4465-9920</t>
  </si>
  <si>
    <t>부산광역시 수영구 광남로 211 3층 (민락동,서연빌딩)</t>
  </si>
  <si>
    <t>https://rnr.surveybox.kr/?pid=S16269h8ufyh&amp;grpid=list&amp;resid=24555&amp;fwid=S16269h8ufyhz56yr</t>
  </si>
  <si>
    <t>(주)에이씨휴먼넷</t>
  </si>
  <si>
    <t>에이씨휴먼넷</t>
  </si>
  <si>
    <t>정종철</t>
  </si>
  <si>
    <t>02-725-5512</t>
  </si>
  <si>
    <t>서울 마포구 신촌로 66 11층 (노고산동)</t>
  </si>
  <si>
    <t>(주)메디헬프라인</t>
  </si>
  <si>
    <t>의약품,의약외품,의료용구,화장품,식품 등의 국내외 관련기관 제품 판</t>
  </si>
  <si>
    <t>02-2026-0707</t>
  </si>
  <si>
    <t>서울특별시 중구 퇴계로 131 10층 1014, 1000, 1001, 1002, 1003, 1008, 1009, 1010호 (충무로2가,신일빌딩)</t>
  </si>
  <si>
    <t>(주)장민이엔씨</t>
  </si>
  <si>
    <t>한영필</t>
  </si>
  <si>
    <t>시설물의 안전점검 및 진단업</t>
  </si>
  <si>
    <t>032-862-5854</t>
  </si>
  <si>
    <t>서울특별시 송파구 충민로 52 S동 802호 (문정동,가든파이브웍스)</t>
  </si>
  <si>
    <t>(주)삼경</t>
  </si>
  <si>
    <t>기술용역업(지역및도시계획, 건설)</t>
  </si>
  <si>
    <t>033-244-9300</t>
  </si>
  <si>
    <t>강원도 춘천시 중앙로 74-1, 3층 (중앙로2가)</t>
  </si>
  <si>
    <t>(주)휴먼프라임</t>
  </si>
  <si>
    <t>신효휴</t>
  </si>
  <si>
    <t>02-2261-2091</t>
  </si>
  <si>
    <t>서울특별시 성동구 광나루로 130 804호 (성수동1가,서울숲아이티캐슬)</t>
  </si>
  <si>
    <t>목포대학교산학협력단</t>
  </si>
  <si>
    <t>임한규</t>
  </si>
  <si>
    <t>학술연구용역업</t>
  </si>
  <si>
    <t>061-450-6112</t>
  </si>
  <si>
    <t>전라남도 무안군 청계면 영산로 1666 (도림리)</t>
  </si>
  <si>
    <t>https://rnr.surveybox.kr/?pid=S16269h8ufyh&amp;grpid=list&amp;resid=24565&amp;fwid=S16269h8ufyhz56yr</t>
  </si>
  <si>
    <t>(주)래딕스파트너스</t>
  </si>
  <si>
    <t>래딕스파트너스</t>
  </si>
  <si>
    <t>심양래</t>
  </si>
  <si>
    <t>02-706-2119</t>
  </si>
  <si>
    <t>서울특별시 마포구 마포대로 86 8층 (도화동,창강빌딩)</t>
  </si>
  <si>
    <t>거래하는곳 있어서 거부하심</t>
  </si>
  <si>
    <t>유영검사(주)</t>
  </si>
  <si>
    <t>임우택</t>
  </si>
  <si>
    <t>02-542-4351</t>
  </si>
  <si>
    <t>(주)스위트스팟</t>
  </si>
  <si>
    <t>팝업스토어 중개, 행사대행, 위탁판매 외</t>
  </si>
  <si>
    <t>02-553-0741</t>
  </si>
  <si>
    <t>서울특별시 강남구 테헤란로 507 6층 (삼성동,위워크빌딩)</t>
  </si>
  <si>
    <t>세정회계법인</t>
  </si>
  <si>
    <t>강성일</t>
  </si>
  <si>
    <t>02-3453-0583</t>
  </si>
  <si>
    <t>서울특별시 서초구 남부순환로 2606 7층 (양재동,금정빌딩)</t>
  </si>
  <si>
    <t>강성민</t>
  </si>
  <si>
    <t>(주)지우컴퍼니</t>
  </si>
  <si>
    <t>송지우</t>
  </si>
  <si>
    <t>광고대행서비스</t>
  </si>
  <si>
    <t>02-543-3779</t>
  </si>
  <si>
    <t>서울특별시 중구 퇴계로 173 18층 (충무로3가,남산스퀘어빌딩)</t>
  </si>
  <si>
    <t>https://rnr.surveybox.kr/?pid=S16269h8ufyh&amp;grpid=list&amp;resid=24575&amp;fwid=S16269h8ufyhz56yr</t>
  </si>
  <si>
    <t>(주)아이피시</t>
  </si>
  <si>
    <t>아이피시</t>
  </si>
  <si>
    <t>근로자파견 및 채용대행</t>
  </si>
  <si>
    <t>서울 강서구 마곡중앙1로 14 5층 (마곡동,M밸리 W TOWER IV)</t>
  </si>
  <si>
    <t>내선1(경영지원) / 강력거절</t>
  </si>
  <si>
    <t>https://rnr.surveybox.kr/?pid=S16269h8ufyh&amp;grpid=list&amp;resid=24576&amp;fwid=S16269h8ufyhz56yr</t>
  </si>
  <si>
    <t>(주)휴먼포스</t>
  </si>
  <si>
    <t>휴먼포스</t>
  </si>
  <si>
    <t>업무위탁 및 도급운영</t>
  </si>
  <si>
    <t>031-899-8991</t>
  </si>
  <si>
    <t>충청북도 음성군 대소면 대물로 36 (오류리)</t>
  </si>
  <si>
    <t>(의)의료법인성진의료재단</t>
  </si>
  <si>
    <t>전진탁</t>
  </si>
  <si>
    <t>종합병원,일반병원,요양병원 보건업</t>
  </si>
  <si>
    <t>051-203-1371</t>
  </si>
  <si>
    <t>부산광역시 사하구 낙동대로216번길 10 (괴정동)</t>
  </si>
  <si>
    <t>(의)의료법인명인의료재단</t>
  </si>
  <si>
    <t>전덕규</t>
  </si>
  <si>
    <t>1. 의료기관의 설치 및 운영</t>
  </si>
  <si>
    <t>010-8750-2081</t>
  </si>
  <si>
    <t>경기도 수원시 권선구 호매실로90번길 98 7층,8층 (호매실동)</t>
  </si>
  <si>
    <t>(의)삼세의료재단</t>
  </si>
  <si>
    <t>공복철</t>
  </si>
  <si>
    <t>한방병원, 의원</t>
  </si>
  <si>
    <t>051-583-5400</t>
  </si>
  <si>
    <t>부산 금정구 중앙대로 1580 (부곡동)</t>
  </si>
  <si>
    <t>의료법인영파의료재단</t>
  </si>
  <si>
    <t>김광자</t>
  </si>
  <si>
    <t>병원-보건</t>
  </si>
  <si>
    <t>051-583-2896</t>
  </si>
  <si>
    <t>부산광역시 금정구 금샘로 56 (장전동)</t>
  </si>
  <si>
    <t>(의)의료법인주보배의료재단</t>
  </si>
  <si>
    <t>이영주</t>
  </si>
  <si>
    <t>052-700-8275</t>
  </si>
  <si>
    <t>울산광역시 중구 도화골14길 3 (복산동)</t>
  </si>
  <si>
    <t>인본의료재단</t>
  </si>
  <si>
    <t>서덕웅</t>
  </si>
  <si>
    <t>의료기관 설치운영 및 보건의료에 관한 연구개발</t>
  </si>
  <si>
    <t>051-780-5566</t>
  </si>
  <si>
    <t>부산 해운대구 해운대로469번가길 75 (우동)</t>
  </si>
  <si>
    <t>(의)의료법인새생명의료재단</t>
  </si>
  <si>
    <t>정문갑</t>
  </si>
  <si>
    <t>의료기관의설치 운영</t>
  </si>
  <si>
    <t>051-704-8661</t>
  </si>
  <si>
    <t>부산 해운대구 해운대로 802 (좌동)</t>
  </si>
  <si>
    <t>전라남도 광양시 제철로 2148-139 (금호동)</t>
  </si>
  <si>
    <t>(주)늘푸른노인전문요양원</t>
  </si>
  <si>
    <t>홍인영</t>
  </si>
  <si>
    <t>064-742-7901</t>
  </si>
  <si>
    <t>제주도 제주시 중앙로 175 (이도일동)</t>
  </si>
  <si>
    <t>의료법인두암의료재단</t>
  </si>
  <si>
    <t>070-4523-3513</t>
  </si>
  <si>
    <t>경상남도 사천시 사천읍 구암두문로 74 (정의리)</t>
  </si>
  <si>
    <t>이장욱</t>
  </si>
  <si>
    <t>거제도애광원</t>
  </si>
  <si>
    <t>송우정</t>
  </si>
  <si>
    <t>정신지체인 재활시설 설치 운영사업</t>
  </si>
  <si>
    <t>055-681-7524</t>
  </si>
  <si>
    <t>경상남도 거제시 거제대로 3063 (장승포동)</t>
  </si>
  <si>
    <t>(주)창성</t>
  </si>
  <si>
    <t>의료법인승도의료재단</t>
  </si>
  <si>
    <t>손혁준</t>
  </si>
  <si>
    <t>055-299-3900</t>
  </si>
  <si>
    <t>경상남도 창원시 마산회원구 3.15대로 597 1호 (석전동)</t>
  </si>
  <si>
    <t>(의)광혜의료재단</t>
  </si>
  <si>
    <t>이광웅</t>
  </si>
  <si>
    <t>이 법인은 비영리 의료법인으로서 의료기관을 설치 운영하고 보건의료에</t>
  </si>
  <si>
    <t>051-590-3388</t>
  </si>
  <si>
    <t>부산광역시 동래구 충렬대로 96 (온천동)</t>
  </si>
  <si>
    <t>의료법인지석의료재단</t>
  </si>
  <si>
    <t>탁현오</t>
  </si>
  <si>
    <t>051-304-1002</t>
  </si>
  <si>
    <t>부산광역시 사상구 백양대로 764 (덕포동)</t>
  </si>
  <si>
    <t>의료법인현백의료재단</t>
  </si>
  <si>
    <t>김향란</t>
  </si>
  <si>
    <t>051-301-8275</t>
  </si>
  <si>
    <t>부산광역시 사상구 사상로 280 , 426-56 (덕포동)</t>
  </si>
  <si>
    <t>(의)의료법인우범의료재단</t>
  </si>
  <si>
    <t>김동국</t>
  </si>
  <si>
    <t>061-860-1103</t>
  </si>
  <si>
    <t>전라남도 장흥군 장흥읍 흥성로 74 (건산리)</t>
  </si>
  <si>
    <t>의료법인명은의료재단</t>
  </si>
  <si>
    <t>정은하</t>
  </si>
  <si>
    <t>051-852-0788</t>
  </si>
  <si>
    <t>부산광역시 연제구 월드컵대로 184 (거제동)</t>
  </si>
  <si>
    <t>서봉의료재단보강병원</t>
  </si>
  <si>
    <t>053-641-9200</t>
  </si>
  <si>
    <t>대구 달서구 월배로 102 (진천동)</t>
  </si>
  <si>
    <t>의료법인삼백의료재단상주성모병원</t>
  </si>
  <si>
    <t>황정한</t>
  </si>
  <si>
    <t>054-530-7100</t>
  </si>
  <si>
    <t>경상북도 상주시 냉림서성길 9 (냉림동)</t>
  </si>
  <si>
    <t>염진호</t>
  </si>
  <si>
    <t>일반병원</t>
  </si>
  <si>
    <t>울진군의료원</t>
  </si>
  <si>
    <t>정호성,김용신</t>
  </si>
  <si>
    <t>054-785-7000</t>
  </si>
  <si>
    <t>경상북도 울진군 울진읍 현내항길 71 (연지리)</t>
  </si>
  <si>
    <t>의료법인동신의료재단</t>
  </si>
  <si>
    <t>장윤정</t>
  </si>
  <si>
    <t>노인전문요양병원</t>
  </si>
  <si>
    <t>054-277-5555</t>
  </si>
  <si>
    <t>경상북도 포항시 북구 중흥로 227 (죽도동)</t>
  </si>
  <si>
    <t>승강기 제조 및 설치</t>
  </si>
  <si>
    <t>의료법인청하의료재단경주삼성요양병원</t>
  </si>
  <si>
    <t>정기화</t>
  </si>
  <si>
    <t>노인요양병원</t>
  </si>
  <si>
    <t>054-746-0090</t>
  </si>
  <si>
    <t>경북 경주시 원화로 168</t>
  </si>
  <si>
    <t>의료법인성산의료재단</t>
  </si>
  <si>
    <t>성영자</t>
  </si>
  <si>
    <t>일반병원(정신과)</t>
  </si>
  <si>
    <t>054-741-2300</t>
  </si>
  <si>
    <t>경상북도 경주시 원효로 93-1 (노동동)</t>
  </si>
  <si>
    <t>의료법인강의료재단</t>
  </si>
  <si>
    <t>강맹호</t>
  </si>
  <si>
    <t>053-350-5000</t>
  </si>
  <si>
    <t>대구 북구 노원로 70 (노원동3가)</t>
  </si>
  <si>
    <t>장기홍</t>
  </si>
  <si>
    <t>054-979-7114</t>
  </si>
  <si>
    <t>경상북도 칠곡군 약목면 관호7길 41 (관호리)</t>
  </si>
  <si>
    <t>(의)의료법인현경의료재단</t>
  </si>
  <si>
    <t>최성호</t>
  </si>
  <si>
    <t>061-798-9800</t>
  </si>
  <si>
    <t>전라남도 광양시 진등길 93 (마동)</t>
  </si>
  <si>
    <t>의료법인청언의료재단</t>
  </si>
  <si>
    <t>061-720-3500</t>
  </si>
  <si>
    <t>전라남도 순천시 기적의도서관1길 3 (조례동)</t>
  </si>
  <si>
    <t>의료법인삼호의료재단</t>
  </si>
  <si>
    <t>장호직</t>
  </si>
  <si>
    <t>061-859-5000</t>
  </si>
  <si>
    <t>전라남도 보성군 벌교읍 남하로 12 (장좌리)</t>
  </si>
  <si>
    <t>(의)장호의료재단</t>
  </si>
  <si>
    <t>백인규</t>
  </si>
  <si>
    <t>061-840-1200</t>
  </si>
  <si>
    <t>전라남도 고흥군 도양읍 차경구렁목길 215 (용정리)</t>
  </si>
  <si>
    <t>(주)효다움</t>
  </si>
  <si>
    <t>임지웅</t>
  </si>
  <si>
    <t>주택건설 및 분양공급업</t>
  </si>
  <si>
    <t>062-670-3800</t>
  </si>
  <si>
    <t>광주광역시 남구 송암로98번길 36-10 (송하동)</t>
  </si>
  <si>
    <t>이재하,이석우</t>
  </si>
  <si>
    <t>041-541-6940</t>
  </si>
  <si>
    <t>의료법인새한의료재단</t>
  </si>
  <si>
    <t>구경자</t>
  </si>
  <si>
    <t>의원</t>
  </si>
  <si>
    <t>061-283-5400</t>
  </si>
  <si>
    <t>전라남도 목포시 영산로844번길 13 (대양동)</t>
  </si>
  <si>
    <t>목포시의료원</t>
  </si>
  <si>
    <t>최형호</t>
  </si>
  <si>
    <t>061-260-6500</t>
  </si>
  <si>
    <t>전남 목포시 이로로 18 (용해동)</t>
  </si>
  <si>
    <t>의료법인금성의료재단</t>
  </si>
  <si>
    <t>정순부</t>
  </si>
  <si>
    <t>062-611-1619</t>
  </si>
  <si>
    <t>광주광역시 광산구 월계로 217 4층 (쌍암동,쌍암프라자)</t>
  </si>
  <si>
    <t>거명의료재단</t>
  </si>
  <si>
    <t>061-350-3009</t>
  </si>
  <si>
    <t>전남 영광군 영광읍 신남로 265 (남천리)</t>
  </si>
  <si>
    <t>(의)의료법인아주의료재단</t>
  </si>
  <si>
    <t>062-716-7000</t>
  </si>
  <si>
    <t>광주광역시 북구 동문대로 208 (각화동)</t>
  </si>
  <si>
    <t>의료법인하모니의료재단</t>
  </si>
  <si>
    <t>하현호</t>
  </si>
  <si>
    <t>의료기관의 설치 운영(알콜 재활 전문병원운영)</t>
  </si>
  <si>
    <t>062-414-0191</t>
  </si>
  <si>
    <t>광주광역시 동구 구성로 268 (계림동)</t>
  </si>
  <si>
    <t>대한불교조계종금산사복지원</t>
  </si>
  <si>
    <t>성일원</t>
  </si>
  <si>
    <t>노인의료 복지시설 설치운영</t>
  </si>
  <si>
    <t>063-227-7483</t>
  </si>
  <si>
    <t>전북 전주시 덕진구 가리내로 42-13 (금암동)</t>
  </si>
  <si>
    <t>의료법인파스카의료재단</t>
  </si>
  <si>
    <t>061-797-1000</t>
  </si>
  <si>
    <t>전남 광양시 광양읍 숲샘길 80 (인서리)</t>
  </si>
  <si>
    <t>노인전문요양원</t>
  </si>
  <si>
    <t>042-721-2000</t>
  </si>
  <si>
    <t>(의)효심의료재단공주참요양병원</t>
  </si>
  <si>
    <t>윤종범</t>
  </si>
  <si>
    <t>일반외과, 정형외과</t>
  </si>
  <si>
    <t>041-8816-1002</t>
  </si>
  <si>
    <t>충청남도 공주시 우금티로 428 (금학동)</t>
  </si>
  <si>
    <t>의료법인주은복지의료재단</t>
  </si>
  <si>
    <t>041-854-6706</t>
  </si>
  <si>
    <t>충남 공주시 탄천면 효자길 100 (덕지리)</t>
  </si>
  <si>
    <t>(의)의료법인한일의료재단</t>
  </si>
  <si>
    <t>한일부</t>
  </si>
  <si>
    <t>의료기관의 설치, 운영</t>
  </si>
  <si>
    <t>042-242-0875</t>
  </si>
  <si>
    <t>대전광역시 중구 중교로 39 (대흥동)</t>
  </si>
  <si>
    <t>의료법인보광의료재단</t>
  </si>
  <si>
    <t>박경찬</t>
  </si>
  <si>
    <t>033-639-8637</t>
  </si>
  <si>
    <t>강원 속초시 중앙로 11 (교동)</t>
  </si>
  <si>
    <t>(의)정흡의료재단</t>
  </si>
  <si>
    <t>한용영</t>
  </si>
  <si>
    <t>052-252-7500</t>
  </si>
  <si>
    <t>울산 동구 방어진순환도로 693-1 (일산동)</t>
  </si>
  <si>
    <t>강원특별자치도원주의료원</t>
  </si>
  <si>
    <t>권태형</t>
  </si>
  <si>
    <t>의료사업</t>
  </si>
  <si>
    <t>033-761-4500</t>
  </si>
  <si>
    <t>강원도 원주시 서원대로 387 (개운동)</t>
  </si>
  <si>
    <t>(의)정애의료재단</t>
  </si>
  <si>
    <t>02-508-2700</t>
  </si>
  <si>
    <t>서울특별시 송파구 올림픽로 579 (풍납동)</t>
  </si>
  <si>
    <t>(재)아산사회복지재단</t>
  </si>
  <si>
    <t>정몽준</t>
  </si>
  <si>
    <t>최신 의료시설을 갖춘 종합병원 기타 의료기관의 설립 및 운영</t>
  </si>
  <si>
    <t>02-3010-2543</t>
  </si>
  <si>
    <t>서울특별시 송파구 올림픽로43길 88 (풍납동)</t>
  </si>
  <si>
    <t>(의)의료법인문원의료재단</t>
  </si>
  <si>
    <t>조효진</t>
  </si>
  <si>
    <t>02-405-8510</t>
  </si>
  <si>
    <t>서울 송파구 오금로 290 (가락동)</t>
  </si>
  <si>
    <t>장원의료재단</t>
  </si>
  <si>
    <t>허성철</t>
  </si>
  <si>
    <t>공중보건의료</t>
  </si>
  <si>
    <t>02-406-3580</t>
  </si>
  <si>
    <t>서울특별시 송파구 거마로 68 (마천동)</t>
  </si>
  <si>
    <t>(의)삼광의료재단</t>
  </si>
  <si>
    <t>황태국</t>
  </si>
  <si>
    <t>02-3497-5100</t>
  </si>
  <si>
    <t>서울특별시 서초구 바우뫼로41길 57 (양재동)</t>
  </si>
  <si>
    <t>의료법인엔티엘의료재단</t>
  </si>
  <si>
    <t>신현수</t>
  </si>
  <si>
    <t>02-401-7799</t>
  </si>
  <si>
    <t>경기도 용인시 수지구 현암로 99 203호, 6층, 7층 (죽전동,재성프라자)</t>
  </si>
  <si>
    <t>의료법인은광의료재단</t>
  </si>
  <si>
    <t>노진이</t>
  </si>
  <si>
    <t>031-949-9004</t>
  </si>
  <si>
    <t>경기도 파주시 탄현면 새오리로 215-19 (대동리)</t>
  </si>
  <si>
    <t>(주)행복더하기</t>
  </si>
  <si>
    <t>유명곤</t>
  </si>
  <si>
    <t>노인복지 및 노인장기요양 사업</t>
  </si>
  <si>
    <t>031-949-3670</t>
  </si>
  <si>
    <t>경기도 파주시 금물다리길 271 3층 (맥금동)</t>
  </si>
  <si>
    <t>양지해</t>
  </si>
  <si>
    <t>(주)동부케어</t>
  </si>
  <si>
    <t>진락천</t>
  </si>
  <si>
    <t>사회복지 서비스업 복지서비스업</t>
  </si>
  <si>
    <t>031-225-7656</t>
  </si>
  <si>
    <t>경기 화성시 병점중앙로 155 5층 (진안동)</t>
  </si>
  <si>
    <t>의료법인용인병원유지재단</t>
  </si>
  <si>
    <t>의료기관 및 노인의료복지시설 운영과 자립사업</t>
  </si>
  <si>
    <t>031-288-0114</t>
  </si>
  <si>
    <t>경기도 용인시 기흥구 중부대로 940 (상하동)</t>
  </si>
  <si>
    <t>의료법인대아의료재단</t>
  </si>
  <si>
    <t>031-8040-1535</t>
  </si>
  <si>
    <t>경기 안산시 단원구 선부광장로 103 (선부동)</t>
  </si>
  <si>
    <t>(의)칠석의료재단</t>
  </si>
  <si>
    <t>이윤신</t>
  </si>
  <si>
    <t>031-439-3000</t>
  </si>
  <si>
    <t>경기 안산시 상록구 예술광장로 69 (성포동)</t>
  </si>
  <si>
    <t>(주)스타라인</t>
  </si>
  <si>
    <t>윤광준</t>
  </si>
  <si>
    <t>레저업</t>
  </si>
  <si>
    <t>031-7112-0768</t>
  </si>
  <si>
    <t>경기도 성남시 분당구 판교역로28번길 3-3 (백현동)</t>
  </si>
  <si>
    <t>유니실버(주)</t>
  </si>
  <si>
    <t>강세호</t>
  </si>
  <si>
    <t>온라인정보</t>
  </si>
  <si>
    <t>031-674-6763</t>
  </si>
  <si>
    <t>경기 용인시 수지구 광교중앙로 305 321호 (상현동)</t>
  </si>
  <si>
    <t>장산의료재단</t>
  </si>
  <si>
    <t>최인성</t>
  </si>
  <si>
    <t>경기도 수원시 팔달구 매산로 138 (교동)</t>
  </si>
  <si>
    <t>(의)인산의료재단메트로병원</t>
  </si>
  <si>
    <t>이대순</t>
  </si>
  <si>
    <t>의료기관의 설치운영(종합병원,요양병원,치과병원,한방병원)</t>
  </si>
  <si>
    <t>031-467-9823</t>
  </si>
  <si>
    <t>경기도 안양시 만안구 명학로33번길 8 (안양동,메트로병원)</t>
  </si>
  <si>
    <t>재활공학연구소</t>
  </si>
  <si>
    <t>문무성</t>
  </si>
  <si>
    <t>방사선장치및전기진단요법기기，치과용기기，기타</t>
  </si>
  <si>
    <t>032-500-0593</t>
  </si>
  <si>
    <t>인천 부평구 경인로10번길 26 (구산동)</t>
  </si>
  <si>
    <t>실버프리</t>
  </si>
  <si>
    <t>조교제</t>
  </si>
  <si>
    <t>노인요양시설</t>
  </si>
  <si>
    <t>041-356-1811</t>
  </si>
  <si>
    <t>충청남도 당진시 송악읍 가청로 237-7 (본당리)</t>
  </si>
  <si>
    <t>(의)의료법인에스엠씨의료재단</t>
  </si>
  <si>
    <t>김병조</t>
  </si>
  <si>
    <t>052-290-0052</t>
  </si>
  <si>
    <t>울산광역시 중구 학성로 184 (학성동)</t>
  </si>
  <si>
    <t>(의)제민의료재단</t>
  </si>
  <si>
    <t>박상동</t>
  </si>
  <si>
    <t>02-320-7818</t>
  </si>
  <si>
    <t>서울특별시 서대문구 성산로 365-14 (연희동)</t>
  </si>
  <si>
    <t>(의)의료법인우리들의료재단</t>
  </si>
  <si>
    <t>백운기</t>
  </si>
  <si>
    <t>02-2660-7661</t>
  </si>
  <si>
    <t>(의)인경의료재단</t>
  </si>
  <si>
    <t>김동대</t>
  </si>
  <si>
    <t>055-364-7565</t>
  </si>
  <si>
    <t>경상남도 양산시 북안남6길 6 (북부동)</t>
  </si>
  <si>
    <t>교육, 연구, 진료</t>
  </si>
  <si>
    <t>삼부정밀화학(주)</t>
  </si>
  <si>
    <t>박희대</t>
  </si>
  <si>
    <t>055-338-2650</t>
  </si>
  <si>
    <t>경상남도 김해시 주촌면 서부로1637번길 167 (원지리)</t>
  </si>
  <si>
    <t>대한민국재향군인회</t>
  </si>
  <si>
    <t>금구류</t>
  </si>
  <si>
    <t>02-2203-9030</t>
  </si>
  <si>
    <t>서울특별시 서초구 남부순환로 2569 (서초동,대한성서공회빌딩)</t>
  </si>
  <si>
    <t>의료법인보원의료재단</t>
  </si>
  <si>
    <t>김상채</t>
  </si>
  <si>
    <t>055-330-6000</t>
  </si>
  <si>
    <t>경상남도 김해시 분성로 94-8 (외동)</t>
  </si>
  <si>
    <t>(유)하이모</t>
  </si>
  <si>
    <t>곡물가공식품,제조업</t>
  </si>
  <si>
    <t>02-3473-1131</t>
  </si>
  <si>
    <t>서울 서초구 강남대로 216 5층 (양재동,양재플라자)</t>
  </si>
  <si>
    <t>(자)경남여객</t>
  </si>
  <si>
    <t>남경훈,남윤우</t>
  </si>
  <si>
    <t>031-321-3721</t>
  </si>
  <si>
    <t>경기도 용인시 처인구 신기로 170 (남동)</t>
  </si>
  <si>
    <t>서울교통공사</t>
  </si>
  <si>
    <t>백호</t>
  </si>
  <si>
    <t>서울특별시 도시철도의 건설, 운영</t>
  </si>
  <si>
    <t>02-6311-9335</t>
  </si>
  <si>
    <t>서울특별시 성동구 천호대로 346 (용답동)</t>
  </si>
  <si>
    <t>(주)부승니드유</t>
  </si>
  <si>
    <t>안원교</t>
  </si>
  <si>
    <t>033-745-1221</t>
  </si>
  <si>
    <t>강원도 원주시 평원로 101 2층 (학성동)</t>
  </si>
  <si>
    <t>평화복지원</t>
  </si>
  <si>
    <t>백점숙</t>
  </si>
  <si>
    <t>061-642-2021</t>
  </si>
  <si>
    <t>전남 여수시 돌산읍 강남동로 46-18 (우두리)</t>
  </si>
  <si>
    <t>(의)의료법인대산의료재단</t>
  </si>
  <si>
    <t>김법현</t>
  </si>
  <si>
    <t>063-840-9114</t>
  </si>
  <si>
    <t>전라북도 익산시 무왕로 969 (신동)</t>
  </si>
  <si>
    <t>성별</t>
  </si>
  <si>
    <t>토지및토지개발</t>
  </si>
  <si>
    <t>건물및구축물</t>
  </si>
  <si>
    <t>합계</t>
  </si>
  <si>
    <t>진짜주소</t>
  </si>
  <si>
    <t>경북 안동시 서동문로 99</t>
  </si>
  <si>
    <t>경기 성남시 분당구 정자일로 155</t>
  </si>
  <si>
    <t>경기 시흥시 소망공원로 91</t>
  </si>
  <si>
    <t>서울 용산구 한남대로 45</t>
  </si>
  <si>
    <t>서울 금천구 시흥대로 244</t>
  </si>
  <si>
    <t>서울 노원구 덕릉로 811</t>
  </si>
  <si>
    <t>서울 중구 남대문로9길 39</t>
  </si>
  <si>
    <t>경기 화성시 팔탄면 현대기아로 60</t>
  </si>
  <si>
    <t>서울 서초구 반포대로 235</t>
  </si>
  <si>
    <t>서울 강남구 광평로 281</t>
  </si>
  <si>
    <t>서울 마포구 마포대로 119</t>
  </si>
  <si>
    <t>부산 기장군 장안읍 장안산단9로 190</t>
  </si>
  <si>
    <t>서울 영등포구 선유동2로 57</t>
  </si>
  <si>
    <t>경기 안양시 만안구 삼덕로 9</t>
  </si>
  <si>
    <t>서울 송파구 법원로6길 11</t>
  </si>
  <si>
    <t>경기 안양시 동안구 시민대로 260</t>
  </si>
  <si>
    <t>경기 안양시 만안구 일직로 88</t>
  </si>
  <si>
    <t>광주 광산구 하남산단4번로 123-17</t>
  </si>
  <si>
    <t>경기 광명시 도덕로 13</t>
  </si>
  <si>
    <t>서울 서초구 서운로11길 14</t>
  </si>
  <si>
    <t>대구 수성구 동대구로 111</t>
  </si>
  <si>
    <t>경기 화성시 향남읍 향남로 470</t>
  </si>
  <si>
    <t>부산 수영구 구락로141번길 37</t>
  </si>
  <si>
    <t>서울 중구 퇴계로 10</t>
  </si>
  <si>
    <t>서울 강남구 테헤란로 606</t>
  </si>
  <si>
    <t>인천 서구 검단로 51</t>
  </si>
  <si>
    <t>충남 서산시 성연면 신당1로 105</t>
  </si>
  <si>
    <t>서울 강남구 테헤란로 507</t>
  </si>
  <si>
    <t>서울 서대문구 충정로 23</t>
  </si>
  <si>
    <t>서울 강남구 테헤란로 510</t>
  </si>
  <si>
    <t>충남 아산시 신창면 서부북로 231</t>
  </si>
  <si>
    <t>서울 중구 세종대로 39</t>
  </si>
  <si>
    <t>서울 종로구 율곡로 190</t>
  </si>
  <si>
    <t>서울 송파구 송파대로 570</t>
  </si>
  <si>
    <t>충남 천안시 동남구 풍세면 잔다리길 55</t>
  </si>
  <si>
    <t>충남 당진시 송산면 유곡2길 9</t>
  </si>
  <si>
    <t>경북 포항시 남구 포스코대로 437</t>
  </si>
  <si>
    <t>경북 경주시 외동읍 문산공단길 215</t>
  </si>
  <si>
    <t>인천 동구 샛골로210번길 9</t>
  </si>
  <si>
    <t>광주 서구 상무대로673번길 8</t>
  </si>
  <si>
    <t>서울 강남구 봉은사로 609</t>
  </si>
  <si>
    <t>경남 창원시 성산구 적현로 124</t>
  </si>
  <si>
    <t>충북 청주시 흥덕구 오송읍 오송생명2로 22</t>
  </si>
  <si>
    <t>서울 종로구 율곡로 194</t>
  </si>
  <si>
    <t>대구 달성군 유가읍 테크노순환로3길 50</t>
  </si>
  <si>
    <t>충남 아산시 영인면 역리길 29</t>
  </si>
  <si>
    <t>충남 천안시 동남구 성남면 성남로 292</t>
  </si>
  <si>
    <t>충북 청주시 흥덕구 2순환로742번길 40</t>
  </si>
  <si>
    <t>경기 화성시 마도면 마도공단로6길 12</t>
  </si>
  <si>
    <t>충남 천안시 서북구 성거읍 천흥8길 67-26</t>
  </si>
  <si>
    <t>서울 종로구 새문안로 58</t>
  </si>
  <si>
    <t>경북 경산시 하양읍 대경로 541</t>
  </si>
  <si>
    <t>서울 송파구 송파대로28길 28</t>
  </si>
  <si>
    <t>제주특별자치도 서귀포시 남원읍 원님로399번길 319</t>
  </si>
  <si>
    <t>경남 창원시 성산구 창원대로 1206</t>
  </si>
  <si>
    <t>서울 중구 청계천로 86</t>
  </si>
  <si>
    <t>경남 창원시 성산구 정동로 84</t>
  </si>
  <si>
    <t>울산 남구 사평로 71</t>
  </si>
  <si>
    <t>경북 구미시 1공단로 244</t>
  </si>
  <si>
    <t>경기 성남시 분당구 판교로319번길 6</t>
  </si>
  <si>
    <t>서울 영등포구 63로 50</t>
  </si>
  <si>
    <t>서울 강서구 공항대로 453</t>
  </si>
  <si>
    <t>경남 창원시 진해구 신항로 433</t>
  </si>
  <si>
    <t>전남 나주시 문화로 211</t>
  </si>
  <si>
    <t>전남 나주시 빛가람로 661</t>
  </si>
  <si>
    <t>서울 도봉구 우이천로 308</t>
  </si>
  <si>
    <t>대전 유성구 대덕대로989번길 242</t>
  </si>
  <si>
    <t>서울 중구 서소문로 115</t>
  </si>
  <si>
    <t>서울 서초구 효령로 275</t>
  </si>
  <si>
    <t>인천 서구 원전로 17</t>
  </si>
  <si>
    <t>경남 양산시 유산공단4길 21</t>
  </si>
  <si>
    <t>서울 강남구 테헤란로88길 14</t>
  </si>
  <si>
    <t>전북 김제시 용지면 백자1길 112</t>
  </si>
  <si>
    <t>대전 대덕구 상서당1길 43</t>
  </si>
  <si>
    <t>대전 대덕구 신일서로 95</t>
  </si>
  <si>
    <t>서울 영등포구 여의공원로 111</t>
  </si>
  <si>
    <t>경기 화성시 영통로26번길 72</t>
  </si>
  <si>
    <t>경기 안산시 상록구 한양대학로 55</t>
  </si>
  <si>
    <t>서울 성동구 왕십리로 222</t>
  </si>
  <si>
    <t>경기 평택시 서탄면 수월암길 33</t>
  </si>
  <si>
    <t>경기 용인시 처인구 백암면 덕평로 82</t>
  </si>
  <si>
    <t>서울 중구 을지로 100</t>
  </si>
  <si>
    <t>경기 안성시 고삼면 안성대로 2061</t>
  </si>
  <si>
    <t>서울 영등포구 은행로 29</t>
  </si>
  <si>
    <t>서울 서초구 방배로 137</t>
  </si>
  <si>
    <t>서울 강북구 한천로 939</t>
  </si>
  <si>
    <t>서울 관악구 과천대로 941</t>
  </si>
  <si>
    <t>서울 종로구 율곡로 286</t>
  </si>
  <si>
    <t>서울 성동구 성수일로 77</t>
  </si>
  <si>
    <t>서울 강남구 테헤란로87길 58</t>
  </si>
  <si>
    <t>경기 용인시 처인구 영문로 2-27</t>
  </si>
  <si>
    <t>제주특별자치도 제주시 도령로 65</t>
  </si>
  <si>
    <t>충북 청주시 청원구 오창읍 과학산업5로 101</t>
  </si>
  <si>
    <t>경기 과천시 별양상가3로 5</t>
  </si>
  <si>
    <t>서울 관악구 신림로 87-8</t>
  </si>
  <si>
    <t>서울 영등포구 국제금융로8길 31</t>
  </si>
  <si>
    <t>서울 중구 서소문로11길 19</t>
  </si>
  <si>
    <t>경기 안산시 단원구 동산로 63</t>
  </si>
  <si>
    <t>서울 은평구 진흥로 215</t>
  </si>
  <si>
    <t>인천 서구 환경로 42</t>
  </si>
  <si>
    <t>대전 유성구 가정로 141</t>
  </si>
  <si>
    <t>서울 중구 퇴계로 100</t>
  </si>
  <si>
    <t>대전 유성구 과학로 169-148</t>
  </si>
  <si>
    <t>세종특별자치시 아름서길 27</t>
  </si>
  <si>
    <t>부산 영도구 해양로 385</t>
  </si>
  <si>
    <t>경남 사천시 사남면 공단1로 78</t>
  </si>
  <si>
    <t>대전 유성구 유성대로 1672</t>
  </si>
  <si>
    <t>서울 영등포구 국제금융로 10</t>
  </si>
  <si>
    <t>광주 동구 중앙로 211</t>
  </si>
  <si>
    <t>대전 유성구 가정로 267</t>
  </si>
  <si>
    <t>대전 서구 둔산서로 137</t>
  </si>
  <si>
    <t>경남 함안군 칠서면 공단동길 98</t>
  </si>
  <si>
    <t>대전 서구 가수원로 43</t>
  </si>
  <si>
    <t>세종특별자치시 전의면 덕고개길 12-11</t>
  </si>
  <si>
    <t>경기 의왕시 철도박물관로 176</t>
  </si>
  <si>
    <t>경남 창원시 성산구 공단로103번길 12</t>
  </si>
  <si>
    <t>대전 유성구 대덕대로 776</t>
  </si>
  <si>
    <t>대전 유성구 과학로 124</t>
  </si>
  <si>
    <t>전북 전주시 덕진구 기지로 120</t>
  </si>
  <si>
    <t>서울 용산구 한강대로 92</t>
  </si>
  <si>
    <t>대전 유성구 과학로 80-67</t>
  </si>
  <si>
    <t>세종특별자치시 시청대로 336</t>
  </si>
  <si>
    <t>경남 함안군 군북면 장백로 394</t>
  </si>
  <si>
    <t>경기 성남시 분당구 분당로 47</t>
  </si>
  <si>
    <t>경기 안양시 동안구 벌말로 126</t>
  </si>
  <si>
    <t>대전 유성구 가정로 218</t>
  </si>
  <si>
    <t>경기 성남시 분당구 새나리로 25</t>
  </si>
  <si>
    <t>경북 김천시 혁신로 269</t>
  </si>
  <si>
    <t>경남 창원시 성산구 전기의길 12</t>
  </si>
  <si>
    <t>전북 완주군 이서면 안전로 111</t>
  </si>
  <si>
    <t>경남 창원시 성산구 창원대로 797</t>
  </si>
  <si>
    <t>경기 성남시 분당구 구미로173번길 59</t>
  </si>
  <si>
    <t>충남 천안시 동남구 풍세면 풍세로 303</t>
  </si>
  <si>
    <t>서울 성동구 아차산로5길 7</t>
  </si>
  <si>
    <t>전남 나주시 진흥길 9</t>
  </si>
  <si>
    <t>세종특별자치시 전동면 노장공단길 25-23</t>
  </si>
  <si>
    <t>경기 군포시 금정동 1</t>
  </si>
  <si>
    <t>경북 경주시 충효천길 19</t>
  </si>
  <si>
    <t>서울 노원구 노원로 75</t>
  </si>
  <si>
    <t>대전 유성구 대덕대로989번길 111</t>
  </si>
  <si>
    <t>서울 영등포구 선유로45길 21</t>
  </si>
  <si>
    <t>서울 강남구 역삼로 226</t>
  </si>
  <si>
    <t>대구 달서구 달서대로109길 38</t>
  </si>
  <si>
    <t>서울 중구 한강대로 416</t>
  </si>
  <si>
    <t>대구 달성군 논공읍 논공중앙로45길 40</t>
  </si>
  <si>
    <t>서울 용산구 한강대로 257</t>
  </si>
  <si>
    <t>경기 파주시 월롱면 엘씨디로 294</t>
  </si>
  <si>
    <t>서울 영등포구 국회대로62길 14</t>
  </si>
  <si>
    <t>경기 용인시 수지구 대지로 259-1</t>
  </si>
  <si>
    <t>대전 유성구 가정로 152</t>
  </si>
  <si>
    <t>경기 성남시 분당구 판교로 286</t>
  </si>
  <si>
    <t>서울 서초구 강남대로 369</t>
  </si>
  <si>
    <t>서울 강남구 영동대로 517</t>
  </si>
  <si>
    <t>광주 광산구 하남산단5번로 33</t>
  </si>
  <si>
    <t>경기 평택시 청북읍 한산길 5</t>
  </si>
  <si>
    <t>서울 송파구 송파대로 558</t>
  </si>
  <si>
    <t>서울 영등포구 의사당대로 82</t>
  </si>
  <si>
    <t>서울 서초구 서초중앙로 63</t>
  </si>
  <si>
    <t>서울 영등포구 은행로 38</t>
  </si>
  <si>
    <t>전북 군산시 외항6길 77-31</t>
  </si>
  <si>
    <t>경기 성남시 분당구 안양판교로 1207</t>
  </si>
  <si>
    <t>대전 유성구 과학로 125</t>
  </si>
  <si>
    <t>울산 중구 종가로 400</t>
  </si>
  <si>
    <t>대구 동구 첨단로 39</t>
  </si>
  <si>
    <t>대구 동구 첨단로8길 32</t>
  </si>
  <si>
    <t>서울 강남구 테헤란로 305</t>
  </si>
  <si>
    <t>경남 진주시 충의로 10</t>
  </si>
  <si>
    <t>서울 광진구 능동로 400</t>
  </si>
  <si>
    <t>서울 송파구 헌릉로 870</t>
  </si>
  <si>
    <t>대구 동구 이노밸리로 291</t>
  </si>
  <si>
    <t>강원특별자치도 원주시 혁신로 40</t>
  </si>
  <si>
    <t>전남 나주시 빛가람로 760</t>
  </si>
  <si>
    <t>서울 중구 세종대로 124</t>
  </si>
  <si>
    <t>서울 영등포구 여의공원로 13</t>
  </si>
  <si>
    <t>서울 영등포구 여의대로 24</t>
  </si>
  <si>
    <t>전남 여수시 여수산단2로 284</t>
  </si>
  <si>
    <t>서울 영등포구 경인로 775</t>
  </si>
  <si>
    <t>서울 종로구 종로 14</t>
  </si>
  <si>
    <t>울산 동구 미포1길 2</t>
  </si>
  <si>
    <t>경기 안산시 단원구 산단로 169</t>
  </si>
  <si>
    <t>서울 종로구 종로1길 50</t>
  </si>
  <si>
    <t>서울 마포구 마포대로 63-8</t>
  </si>
  <si>
    <t>경기 화성시 동탄산단5길 10-20</t>
  </si>
  <si>
    <t>경기 성남시 수정구 창업로57번길 11</t>
  </si>
  <si>
    <t>인천 연수구 갯벌로 38</t>
  </si>
  <si>
    <t>경기 평택시 청북읍 현곡산단로 40</t>
  </si>
  <si>
    <t>전북 익산시 평동로 457</t>
  </si>
  <si>
    <t>전남 나주시 그린로 20</t>
  </si>
  <si>
    <t>대전 유성구 가정북로 156</t>
  </si>
  <si>
    <t>경북 김천시 혁신6로 17</t>
  </si>
  <si>
    <t>경기 고양시 일산동구 한류월드로 281</t>
  </si>
  <si>
    <t>인천 남동구 남동대로215번길 11</t>
  </si>
  <si>
    <t>서울 성북구 화랑로14길 10</t>
  </si>
  <si>
    <t>서울 강서구 양천로 13</t>
  </si>
  <si>
    <t>충북 음성군 맹동면 태정로 6</t>
  </si>
  <si>
    <t>경남 사천시 사남면 외국기업로 82</t>
  </si>
  <si>
    <t>경기 고양시 일산서구 고양대로 283</t>
  </si>
  <si>
    <t>세종특별자치시 남세종로 263</t>
  </si>
  <si>
    <t>충북 음성군 맹동면 원중로 1390</t>
  </si>
  <si>
    <t>서울 마포구 효창목길 6</t>
  </si>
  <si>
    <t>경기 화성시 만년로969번길 17</t>
  </si>
  <si>
    <t>서울 강서구 마곡중앙5로 18</t>
  </si>
  <si>
    <t>경남 사천시 사남면 공단5로 24</t>
  </si>
  <si>
    <t>경남 김해시 진례면 고모로324번길 204</t>
  </si>
  <si>
    <t>서울 영등포구 경인로 870</t>
  </si>
  <si>
    <t>경기 화성시 향남읍 제약단지로 13-39</t>
  </si>
  <si>
    <t>충남 천안시 서북구 3공단3로 42</t>
  </si>
  <si>
    <t>충남 아산시 음봉면 연암율금로 77</t>
  </si>
  <si>
    <t>경기 화성시 삼성1로4길 48</t>
  </si>
  <si>
    <t>서울 마포구 마포대로 144</t>
  </si>
  <si>
    <t>부산 해운대구 센텀중앙로 97</t>
  </si>
  <si>
    <t>서울 마포구 마포대로 38</t>
  </si>
  <si>
    <t>충북 진천군 이월면 고등1길 27</t>
  </si>
  <si>
    <t>강원특별자치도 양양군 양양읍 일출로 166-20</t>
  </si>
  <si>
    <t>서울 성동구 아차산로 126</t>
  </si>
  <si>
    <t>서울 강남구 압구정로 439</t>
  </si>
  <si>
    <t>충북 음성군 대소면 삼양로 730-27</t>
  </si>
  <si>
    <t>서울 용산구 청파로 363</t>
  </si>
  <si>
    <t>서울 종로구 종로63길 47</t>
  </si>
  <si>
    <t>경북 포항시 남구 청암로 67</t>
  </si>
  <si>
    <t>서울 강남구 남부순환로 2621</t>
  </si>
  <si>
    <t>경북 포항시 남구 철강로 173</t>
  </si>
  <si>
    <t>경기 용인시 수지구 포은대로59번길 10</t>
  </si>
  <si>
    <t>대구 달성군 논공읍 논공중앙로51길 42</t>
  </si>
  <si>
    <t>대구 달성군 논공읍 논공로 597</t>
  </si>
  <si>
    <t>서울 마포구 양화로 19</t>
  </si>
  <si>
    <t>세종특별자치시 연동면 청연로 442-16</t>
  </si>
  <si>
    <t>서울 강남구 강남대로 372</t>
  </si>
  <si>
    <t>경남 창원시 성산구 남면로 3</t>
  </si>
  <si>
    <t>서울 서초구 남부순환로333길 10</t>
  </si>
  <si>
    <t>경기 안성시 미양면 제2공단4길 33</t>
  </si>
  <si>
    <t>경기 광명시 신기로 20</t>
  </si>
  <si>
    <t>경기 화성시 장안면 장안공단1길 23</t>
  </si>
  <si>
    <t>충남 아산시 인주면 인주산단로 123-40</t>
  </si>
  <si>
    <t>서울 강남구 테헤란로 142</t>
  </si>
  <si>
    <t>경기 성남시 분당구 판교역로 240</t>
  </si>
  <si>
    <t>경남 김해시 김해대로2635번길 26</t>
  </si>
  <si>
    <t>부산 강서구 녹산산단382로49번길 11</t>
  </si>
  <si>
    <t>서울 마포구 월드컵북로54길 25</t>
  </si>
  <si>
    <t>서울 강남구 언주로133길 7</t>
  </si>
  <si>
    <t>서울 중구 삼일대로 343</t>
  </si>
  <si>
    <t>경기 평택시 청북읍 현곡산단로 104</t>
  </si>
  <si>
    <t>부산 해운대구 센텀2로 25</t>
  </si>
  <si>
    <t>서울 중구 을지로 170</t>
  </si>
  <si>
    <t>부산 중구 중앙대로 125</t>
  </si>
  <si>
    <t>서울 강남구 언주로 428</t>
  </si>
  <si>
    <t>서울 강남구 테헤란로 134</t>
  </si>
  <si>
    <t>서울 구로구 디지털로31길 12</t>
  </si>
  <si>
    <t>경기 안산시 단원구 해봉로 212</t>
  </si>
  <si>
    <t>서울 성북구 보문로13길 31</t>
  </si>
  <si>
    <t>충남 부여군 초촌면 금백로 821</t>
  </si>
  <si>
    <t>서울 중구 동호로 310</t>
  </si>
  <si>
    <t>전북 군산시 동장산로 172</t>
  </si>
  <si>
    <t>서울 서초구 강남대로 291</t>
  </si>
  <si>
    <t>경기 화성시 동탄지성로 14</t>
  </si>
  <si>
    <t>서울 중구 을지로5길 19</t>
  </si>
  <si>
    <t>전남 여수시 낙포단지길 45</t>
  </si>
  <si>
    <t>서울 강남구 테헤란로 332</t>
  </si>
  <si>
    <t>서울 강남구 광평로 280</t>
  </si>
  <si>
    <t>경남 양산시 유산공단2길 14</t>
  </si>
  <si>
    <t>세종특별자치시 전의면 산단길 22-15</t>
  </si>
  <si>
    <t>경기 성남시 분당구 판교역로 220</t>
  </si>
  <si>
    <t>세종특별자치시 부강면 금호선말길 74-7</t>
  </si>
  <si>
    <t>서울 강남구 테헤란로 509</t>
  </si>
  <si>
    <t>경남 양산시 충렬로 269</t>
  </si>
  <si>
    <t>서울 강남구 남부순환로 3165</t>
  </si>
  <si>
    <t>서울 종로구 종로3길 17</t>
  </si>
  <si>
    <t>경기 과천시 코오롱로 11</t>
  </si>
  <si>
    <t>서울 강서구 마곡동로 110</t>
  </si>
  <si>
    <t>경기 성남시 분당구 판교로255번길 24</t>
  </si>
  <si>
    <t>충북 충주시 충주호수로 36</t>
  </si>
  <si>
    <t>경기 성남시 분당구 판교로256번길 25</t>
  </si>
  <si>
    <t>충북 제천시 바이오밸리3로 30</t>
  </si>
  <si>
    <t>인천 부평구 평천로73번길 14</t>
  </si>
  <si>
    <t>경기 화성시 향남읍 제약공단2길 46</t>
  </si>
  <si>
    <t>서울 강서구 강서로56가길 53</t>
  </si>
  <si>
    <t>경북 포항시 남구 오천읍 냉천로 700</t>
  </si>
  <si>
    <t>경기 안성시 원곡면 섬바위길 23</t>
  </si>
  <si>
    <t>대전 중구 대종로 476</t>
  </si>
  <si>
    <t>서울 영등포구 국회대로 612</t>
  </si>
  <si>
    <t>경기 의왕시 오봉로 175</t>
  </si>
  <si>
    <t>서울 용산구 청파로 378</t>
  </si>
  <si>
    <t>서울 영등포구 은행로 3</t>
  </si>
  <si>
    <t>경남 사천시 사남면 외국기업로 152-44</t>
  </si>
  <si>
    <t>서울 마포구 마포대로 137</t>
  </si>
  <si>
    <t>서울 동작구 보라매로5길 23</t>
  </si>
  <si>
    <t>서울 마포구 매봉산로 75</t>
  </si>
  <si>
    <t>경기 성남시 수정구 성남대로 1182</t>
  </si>
  <si>
    <t>서울 서초구 반포대로12길 41</t>
  </si>
  <si>
    <t>서울 영등포구 선유로43길 27</t>
  </si>
  <si>
    <t>경기 파주시 파주읍 돈유1로 22</t>
  </si>
  <si>
    <t>울산 울주군 상북면 양등농공길 17</t>
  </si>
  <si>
    <t>대전 서구 대덕대로 226</t>
  </si>
  <si>
    <t>경기 화성시 동탄순환대로 830</t>
  </si>
  <si>
    <t>서울 강서구 하늘길 70</t>
  </si>
  <si>
    <t>서울 구로구 새말로 97</t>
  </si>
  <si>
    <t>서울 용산구 청파로61길 5</t>
  </si>
  <si>
    <t>서울 강서구 공항대로 653-23</t>
  </si>
  <si>
    <t>대구 달성군 구지면 국가산단대로33길 10</t>
  </si>
  <si>
    <t>충남 아산시 탕정면 선문로254번길 10</t>
  </si>
  <si>
    <t>대구 달성군 논공읍 논공로87길 88</t>
  </si>
  <si>
    <t>서울 용산구 한강대로 350</t>
  </si>
  <si>
    <t>서울 서대문구 성산로 321</t>
  </si>
  <si>
    <t>서울 강남구 테헤란로 607</t>
  </si>
  <si>
    <t>서울 송파구 법원로 135</t>
  </si>
  <si>
    <t>서울 동작구 보라매로5길 15</t>
  </si>
  <si>
    <t>서울 강남구 테헤란로 521</t>
  </si>
  <si>
    <t>경기 평택시 포승읍 평택항로 294</t>
  </si>
  <si>
    <t>충북 충주시 안림로 239-50</t>
  </si>
  <si>
    <t>충북 청주시 서원구 흥덕로 48</t>
  </si>
  <si>
    <t>충북 청주시 서원구 충대로 1</t>
  </si>
  <si>
    <t>충북 청주시 서원구 1순환로 776</t>
  </si>
  <si>
    <t>대전 중구 문화로 282</t>
  </si>
  <si>
    <t>강원특별자치도 춘천시 삭주로 3</t>
  </si>
  <si>
    <t>세종특별자치시 아름서길 21</t>
  </si>
  <si>
    <t>서울 강남구 역삼로25길 35</t>
  </si>
  <si>
    <t>경남 창원시 마산회원구 내서읍 호원로 265</t>
  </si>
  <si>
    <t>대전 대덕구 대화1길 2</t>
  </si>
  <si>
    <t>경남 함안군 산인면 신산로 19</t>
  </si>
  <si>
    <t>서울 송파구 충민로6길 61-5</t>
  </si>
  <si>
    <t>경남 진주시 문산읍 제곡길98번길 41</t>
  </si>
  <si>
    <t>서울 금천구 가산디지털2로 30</t>
  </si>
  <si>
    <t>경기 하남시 조정대로 150</t>
  </si>
  <si>
    <t>서울 서초구 반포대로 59</t>
  </si>
  <si>
    <t>인천 부평구 부평대로 233</t>
  </si>
  <si>
    <t>경남 창원시 성산구 웅남로 618</t>
  </si>
  <si>
    <t>경기도 안양시 동안구 부림로 10</t>
  </si>
  <si>
    <t>울산 남구 정동로 126</t>
  </si>
  <si>
    <t>서울 서초구 서초대로74길 14</t>
  </si>
  <si>
    <t>광주 북구 무등로 204</t>
  </si>
  <si>
    <t>서울 마포구 월드컵로 240</t>
  </si>
  <si>
    <t>제주특별자치도 제주시 월랑로 91</t>
  </si>
  <si>
    <t>대구 서구 와룡로 427</t>
  </si>
  <si>
    <t>서울 동작구 흑석로 84</t>
  </si>
  <si>
    <t>서울 양천구 지양로 106</t>
  </si>
  <si>
    <t>경남 진주시 사들로 137</t>
  </si>
  <si>
    <t>경기 광주시 오포로 240</t>
  </si>
  <si>
    <t>충남 당진시 합덕읍 인더스파크로 170</t>
  </si>
  <si>
    <t>서울 중구 마른내로 34</t>
  </si>
  <si>
    <t>부산 사상구 삼덕로5번길 148</t>
  </si>
  <si>
    <t>부산 강서구 과학산단1로 96</t>
  </si>
  <si>
    <t>제주특별자치도 제주시 조천읍 남조로 1717-35</t>
  </si>
  <si>
    <t>제주특별자치도 제주시 동문로 41</t>
  </si>
  <si>
    <t>제주특별자치도 제주시 아란13길 15</t>
  </si>
  <si>
    <t>제주특별자치도 제주시 첨단로 213-4</t>
  </si>
  <si>
    <t>서울 강남구 선릉로 823</t>
  </si>
  <si>
    <t>서울 서초구 논현로 171</t>
  </si>
  <si>
    <t>서울 서초구 사평대로 343</t>
  </si>
  <si>
    <t>대전 대덕구 대전로1331번길 240</t>
  </si>
  <si>
    <t>전남 화순군 화순읍 중앙로 78</t>
  </si>
  <si>
    <t>서울 종로구 종로63가길 51</t>
  </si>
  <si>
    <t>서울 서초구 서초중앙로29길 26</t>
  </si>
  <si>
    <t>서울 영등포구 영신로 220</t>
  </si>
  <si>
    <t>인천 중구 공항로 272</t>
  </si>
  <si>
    <t>인천 중구 자유무역로 299</t>
  </si>
  <si>
    <t>서울 강남구 논현로 555</t>
  </si>
  <si>
    <t>경기 과천시 과천대로7길 38</t>
  </si>
  <si>
    <t>부산 동구 중앙대로 401</t>
  </si>
  <si>
    <t>서울특별시 금천구 디지털로9길 68</t>
  </si>
  <si>
    <t>울산 북구 모듈화산업로 14</t>
  </si>
  <si>
    <t>전북 전주시 완산구 백제대로 310</t>
  </si>
  <si>
    <t>전북 전주시 덕진구 건지로 20</t>
  </si>
  <si>
    <t>전북 군산시 의료원로 27</t>
  </si>
  <si>
    <t>광주 동구 제봉로 42</t>
  </si>
  <si>
    <t>서울 서초구 서초중앙로29길 12</t>
  </si>
  <si>
    <t>전남 여수시 낙포단지길 79</t>
  </si>
  <si>
    <t>서울 서초구 서초대로 301</t>
  </si>
  <si>
    <t>충북 청주시 청원구 북이면 충청대로 1217</t>
  </si>
  <si>
    <t>경기 부천시 오정로 215</t>
  </si>
  <si>
    <t>서울 중구 퇴계로 173</t>
  </si>
  <si>
    <t>서울 강남구 영동대로 511</t>
  </si>
  <si>
    <t>경기 광주시 남한산성면 오전길 5</t>
  </si>
  <si>
    <t>전북 임실군 임실읍 호국로 1746</t>
  </si>
  <si>
    <t>경기 용인시 기흥구 하갈로 110</t>
  </si>
  <si>
    <t>서울 영등포구 은행로 11</t>
  </si>
  <si>
    <t>서울 영등포구 버드나루로 155</t>
  </si>
  <si>
    <t>인천 남동구 인하로507번길 80</t>
  </si>
  <si>
    <t>서울 서초구 바우뫼로27길 2</t>
  </si>
  <si>
    <t>충북 청주시 상당구 단재로 106</t>
  </si>
  <si>
    <t>인천 중구 인항로 27</t>
  </si>
  <si>
    <t>인천 미추홀구 인하로 100</t>
  </si>
  <si>
    <t>충남 천안시 동남구 목천읍 삼성4길 56</t>
  </si>
  <si>
    <t>서울 성동구 연무장5가길 7</t>
  </si>
  <si>
    <t>경기 화성시 봉담읍 최루백로 225-38</t>
  </si>
  <si>
    <t>경기 화성시 장안면 장안공단3길 16</t>
  </si>
  <si>
    <t>부산 중구 충장대로9번길 52</t>
  </si>
  <si>
    <t>경기 안양시 만안구 안양천서로 51</t>
  </si>
  <si>
    <t>인천 미추홀구 미추홀대로 726</t>
  </si>
  <si>
    <t>인천 중구 내항로 67</t>
  </si>
  <si>
    <t>인천 중구 공항로424번길 84</t>
  </si>
  <si>
    <t>인천 중구 제2터미널대로 444</t>
  </si>
  <si>
    <t>경기 시흥시 군자천로 171</t>
  </si>
  <si>
    <t>서울 강남구 선릉로 433</t>
  </si>
  <si>
    <t>경기 화성시 마도면 마도공단로2길 39</t>
  </si>
  <si>
    <t>경기 고양시 일산동구 동국로 240</t>
  </si>
  <si>
    <t>울산 남구 돋질로336번길 10</t>
  </si>
  <si>
    <t>경기 오산시 남부대로 374</t>
  </si>
  <si>
    <t>경기 성남시 분당구 대왕판교로 670</t>
  </si>
  <si>
    <t>서울 강남구 테헤란로 624</t>
  </si>
  <si>
    <t>경기 광명시 일직로 17</t>
  </si>
  <si>
    <t>서울 영등포구 여의나루로 60</t>
  </si>
  <si>
    <t>서울 중구 퇴계로 307</t>
  </si>
  <si>
    <t>인천 연수구 하모니로 291</t>
  </si>
  <si>
    <t>인천 남동구 남동대로215번길 103</t>
  </si>
  <si>
    <t>경남 함안군 군북면 함마대로 290-34</t>
  </si>
  <si>
    <t>서울 강남구 강남대로 382</t>
  </si>
  <si>
    <t>전북 군산시 옥서면 산동길 3</t>
  </si>
  <si>
    <t>서울 서초구 사평대로 84</t>
  </si>
  <si>
    <t>대구 달성군 논공읍 논공로 664</t>
  </si>
  <si>
    <t>경기 의정부시 동일로 712</t>
  </si>
  <si>
    <t>경북 포항시 남구 포스코대로 351</t>
  </si>
  <si>
    <t>경남 창원시 의창구 용동로57번길 8</t>
  </si>
  <si>
    <t>서울 송파구 마천로 164</t>
  </si>
  <si>
    <t>충북 제천시 숭문로 57</t>
  </si>
  <si>
    <t>경남 김해시 활천로 33</t>
  </si>
  <si>
    <t>서울 강남구 논현로 566</t>
  </si>
  <si>
    <t>경기 시흥시 공단1대로 237</t>
  </si>
  <si>
    <t>전남 목포시 영산로 623</t>
  </si>
  <si>
    <t>경남 거제시 두모길 16</t>
  </si>
  <si>
    <t>경기 용인시 기흥구 이현로30번길 107</t>
  </si>
  <si>
    <t>서울 송파구 올림픽로 300</t>
  </si>
  <si>
    <t>부산 수영구 황령대로 505</t>
  </si>
  <si>
    <t>경기 부천시 석천로 457</t>
  </si>
  <si>
    <t>전남 여수시 성산로 35</t>
  </si>
  <si>
    <t>경기 군포시 공단로 149</t>
  </si>
  <si>
    <t>인천 남동구 능허대로577번길 124</t>
  </si>
  <si>
    <t>충남 아산시 둔포면 아산밸리동로 22</t>
  </si>
  <si>
    <t>충남 천안시 서북구 2공단1로 168</t>
  </si>
  <si>
    <t>경기 화성시 장지남길 10-7</t>
  </si>
  <si>
    <t>충남 아산시 실옥로 110-27</t>
  </si>
  <si>
    <t>서울 영등포구 문래로 94-3</t>
  </si>
  <si>
    <t>부산 강서구 미음산단1로 46</t>
  </si>
  <si>
    <t>서울 중구 청계천로 100</t>
  </si>
  <si>
    <t>울산 남구 부두로 393</t>
  </si>
  <si>
    <t>울산 남구 대학로 93</t>
  </si>
  <si>
    <t>울산 울주군 언양읍 유니스트길 50</t>
  </si>
  <si>
    <t>울산 동구 방어진순환도로 875</t>
  </si>
  <si>
    <t>대구 수성구 유니버시아드로 365</t>
  </si>
  <si>
    <t>충북 청주시 상당구 중고개로125번길 27</t>
  </si>
  <si>
    <t>충남 천안시 서북구 2공단8길 1</t>
  </si>
  <si>
    <t>서울 송파구 법원로 127</t>
  </si>
  <si>
    <t>광주 광산구 사암로 209</t>
  </si>
  <si>
    <t>서울 용산구 회나무로 66</t>
  </si>
  <si>
    <t>서울 마포구 월드컵북로60길 17</t>
  </si>
  <si>
    <t>경기 용인시 기흥구 지삼로 89</t>
  </si>
  <si>
    <t>경기 안양시 동안구 학의로 282</t>
  </si>
  <si>
    <t>경기 김포시 고촌읍 아라육로 78</t>
  </si>
  <si>
    <t>경기 수원시 권선구 온정로 88</t>
  </si>
  <si>
    <t>서울 서초구 방배천로 91</t>
  </si>
  <si>
    <t>서울 중구 세종대로14길 15</t>
  </si>
  <si>
    <t>부산 사하구 을숙도대로 760</t>
  </si>
  <si>
    <t>서울 성동구 성수일로 10</t>
  </si>
  <si>
    <t>충남 아산시 둔포면 아산밸리중앙로 154-25</t>
  </si>
  <si>
    <t>경기 평택시 포승읍 포승공단로118번길 118</t>
  </si>
  <si>
    <t>서울 서초구 서초대로38길 12</t>
  </si>
  <si>
    <t>경기 부천시 평천로850번길 55</t>
  </si>
  <si>
    <t>경기 화성시 팔탄면 무하로 214</t>
  </si>
  <si>
    <t>서울 강동구 성내로6길 11</t>
  </si>
  <si>
    <t>경기 화성시 동부대로 730-66</t>
  </si>
  <si>
    <t>광주 광산구 하남산단3번로 55</t>
  </si>
  <si>
    <t>경북 안동시 풍산읍 절뒤길 52</t>
  </si>
  <si>
    <t>서울 중구 소공로 94</t>
  </si>
  <si>
    <t>경기 용인시 처인구 백암면 백암로 49</t>
  </si>
  <si>
    <t>경기 평택시 안중읍 서해로 1427</t>
  </si>
  <si>
    <t>충남 보령시 주교면 관창공단길 50</t>
  </si>
  <si>
    <t>경남 창원시 진해구 남의로 57</t>
  </si>
  <si>
    <t>경기 안산시 단원구 범지기로141번길 62</t>
  </si>
  <si>
    <t>서울 송파구 올림픽로35다길 13</t>
  </si>
  <si>
    <t>울산 남구 돋질로 170</t>
  </si>
  <si>
    <t>대구 남구 현충로 170</t>
  </si>
  <si>
    <t>충남 천안시 동남구 목천읍 학수소사길 219-27</t>
  </si>
  <si>
    <t>서울 서대문구 연세로 50</t>
  </si>
  <si>
    <t>서울 종로구 우정국로 26</t>
  </si>
  <si>
    <t>전남 여수시 문수로 106</t>
  </si>
  <si>
    <t>경기 용인시 기흥구 원고매로 12</t>
  </si>
  <si>
    <t>서울 강남구 도산대로75길 20</t>
  </si>
  <si>
    <t>충남 천안시 서북구 성거읍 망향로 854</t>
  </si>
  <si>
    <t>경기 안양시 동안구 시민대로 361</t>
  </si>
  <si>
    <t>부산 남구 자성로 152</t>
  </si>
  <si>
    <t>인천 서구 가재울로 14</t>
  </si>
  <si>
    <t>인천 서구 경명대로 322</t>
  </si>
  <si>
    <t>경기 안양시 동안구 엘에스로 127</t>
  </si>
  <si>
    <t>경기 평택시 청북읍 청북산단로 138</t>
  </si>
  <si>
    <t>서울 노원구 동일로173가길 10</t>
  </si>
  <si>
    <t>경기 성남시 분당구 황새울로 246</t>
  </si>
  <si>
    <t>서울 중구 통일로2길 16</t>
  </si>
  <si>
    <t>서울 마포구 월드컵북로 396</t>
  </si>
  <si>
    <t>경기 성남시 분당구 대왕판교로645번길 16</t>
  </si>
  <si>
    <t>서울 구로구 디지털로26길 72</t>
  </si>
  <si>
    <t>울산 북구 모듈화산업로 207-14</t>
  </si>
  <si>
    <t>충남 천안시 서북구 직산읍 4산단2길 19</t>
  </si>
  <si>
    <t>경북 경주시 공단로69번길 30</t>
  </si>
  <si>
    <t>경기 화성시 동탄산단8길 15-5</t>
  </si>
  <si>
    <t>서울 송파구 오금로19길 6</t>
  </si>
  <si>
    <t>경기 화성시 정남면 가장로 277</t>
  </si>
  <si>
    <t>서울 강서구 마곡중앙로 161-8</t>
  </si>
  <si>
    <t>경기 평택시 평택로 51</t>
  </si>
  <si>
    <t>충북 청주시 흥덕구 오송읍 오송생명2로 239</t>
  </si>
  <si>
    <t>인천 연수구 하모니로 224</t>
  </si>
  <si>
    <t>경북 안동시 경북대로 359</t>
  </si>
  <si>
    <t>서울 강남구 영동대로 421</t>
  </si>
  <si>
    <t>경기 시흥시 공단1대로 143</t>
  </si>
  <si>
    <t>경기 화성시 삼성1로 332-7</t>
  </si>
  <si>
    <t>서울 종로구 종로1길 42</t>
  </si>
  <si>
    <t>경기 성남시 분당구 분당수서로 477</t>
  </si>
  <si>
    <t>울산 동구 문현6길 42</t>
  </si>
  <si>
    <t>부산 해운대구 센텀중앙로 79</t>
  </si>
  <si>
    <t>충남 당진시 석문면 대호만로 1221-32</t>
  </si>
  <si>
    <t>서울 용산구 한강대로23길 55</t>
  </si>
  <si>
    <t>강원특별자치도 원주시 지정면 오크밸리1길 66</t>
  </si>
  <si>
    <t>서울 서초구 효령로 346</t>
  </si>
  <si>
    <t>서울 송파구 정의로8길 9</t>
  </si>
  <si>
    <t>경기 파주시 산업단지길 76</t>
  </si>
  <si>
    <t>경기 화성시 동탄첨단산업1로 63-11</t>
  </si>
  <si>
    <t>경기 화성시 삼성1로5길 25</t>
  </si>
  <si>
    <t>서울 송파구 충민로 52</t>
  </si>
  <si>
    <t>서울 구로구 디지털로26길 5</t>
  </si>
  <si>
    <t>서울 중구 장충단로 60</t>
  </si>
  <si>
    <t>경기 용인시 기흥구 농서로46번길 3</t>
  </si>
  <si>
    <t>부산 강서구 유통단지1로57번가길 6</t>
  </si>
  <si>
    <t>경기 안성시 서운면 제3공단1길 68-13</t>
  </si>
  <si>
    <t>경기 화성시 삼성전자로 12</t>
  </si>
  <si>
    <t>경기 평택시 팽성읍 추팔산단1길 157</t>
  </si>
  <si>
    <t>충남 아산시 배방읍 월천6길 81</t>
  </si>
  <si>
    <t>경남 창원시 성산구 공단로474번길 36</t>
  </si>
  <si>
    <t>경남 양산시 유산공단9길 22</t>
  </si>
  <si>
    <t>서울 송파구 올림픽로35길 123</t>
  </si>
  <si>
    <t>충북 청주시 흥덕구 대신로 215</t>
  </si>
  <si>
    <t>울산 남구 용잠로 255</t>
  </si>
  <si>
    <t>경기 성남시 분당구 판교로 264</t>
  </si>
  <si>
    <t>경기 성남시 분당구 판교로 310</t>
  </si>
  <si>
    <t>서울 종로구 인사동7길 32</t>
  </si>
  <si>
    <t>서울 종로구 종로50다길 26</t>
  </si>
  <si>
    <t>경남 고성군 동해면 내산3길 51-1</t>
  </si>
  <si>
    <t>서울 중구 수표로 34</t>
  </si>
  <si>
    <t>경기 평택시 경기대로 1043</t>
  </si>
  <si>
    <t>서울 종로구 율곡로2길 19</t>
  </si>
  <si>
    <t>서울 종로구 율곡로 6</t>
  </si>
  <si>
    <t>경북 구미시 임수로 53</t>
  </si>
  <si>
    <t>경북 영주시 가흥공단로 63</t>
  </si>
  <si>
    <t>서울 마포구 월드컵북로 402</t>
  </si>
  <si>
    <t>경기 성남시 분당구 판교로227번길 23</t>
  </si>
  <si>
    <t>대전 유성구 엑스포로 325</t>
  </si>
  <si>
    <t>충남 서산시 성연면 성연로 207</t>
  </si>
  <si>
    <t>충남 천안시 서북구 성거읍 성거길 112</t>
  </si>
  <si>
    <t>경기 수원시 장안구 장안로309번길 84</t>
  </si>
  <si>
    <t>경기 성남시 분당구 판교로 332</t>
  </si>
  <si>
    <t>전북 정읍시 북면 3산단2길 2</t>
  </si>
  <si>
    <t>경기 수원시 장안구 장안로 120</t>
  </si>
  <si>
    <t>서울 서초구 양재대로 246</t>
  </si>
  <si>
    <t>경남 김해시 생림면 나전로 276</t>
  </si>
  <si>
    <t>충북 청주시 흥덕구 가포산로 124</t>
  </si>
  <si>
    <t>부산 중구 충장대로5번길 22</t>
  </si>
  <si>
    <t>대구 북구 검단공단로 32</t>
  </si>
  <si>
    <t>서울 구로구 디지털로 257</t>
  </si>
  <si>
    <t>서울 강남구 남부순환로 2806</t>
  </si>
  <si>
    <t>부산 기장군 철마면 여락송정로 363</t>
  </si>
  <si>
    <t>경남 창원시 성산구 남면로 599</t>
  </si>
  <si>
    <t>경기 수원시 영통구 덕영대로1556번길 16</t>
  </si>
  <si>
    <t>서울 강남구 선릉로 514</t>
  </si>
  <si>
    <t>서울 강남구 도산대로45길 7</t>
  </si>
  <si>
    <t>충남 천안시 서북구 3공단1로 96</t>
  </si>
  <si>
    <t>경기 성남시 분당구 양현로 322</t>
  </si>
  <si>
    <t>서울 용산구 두텁바위로 21</t>
  </si>
  <si>
    <t>충남 아산시 탕정면 탕정로 45</t>
  </si>
  <si>
    <t>경기 안양시 동안구 흥안대로 51</t>
  </si>
  <si>
    <t>서울 마포구 양화로 188</t>
  </si>
  <si>
    <t>경기 안양시 동안구 부림로170번길 41-14</t>
  </si>
  <si>
    <t>서울 송파구 위례성대로 10</t>
  </si>
  <si>
    <t>인천 부평구 길주로 509</t>
  </si>
  <si>
    <t>경기 안양시 동안구 평촌대로 389</t>
  </si>
  <si>
    <t>서울 영등포구 시흥대로 613</t>
  </si>
  <si>
    <t>경북 경산시 진량읍 공단8로26길 40</t>
  </si>
  <si>
    <t>서울 구로구 경인로 600</t>
  </si>
  <si>
    <t>경북 구미시 산동읍 첨단기업로 71</t>
  </si>
  <si>
    <t>서울 강남구 봉은사로104길 10</t>
  </si>
  <si>
    <t>서울 영등포구 문래로28길 25</t>
  </si>
  <si>
    <t>서울 강남구 영동대로 741</t>
  </si>
  <si>
    <t>부산 강서구 신항남로 586</t>
  </si>
  <si>
    <t>대전 유성구 테크노5로 69</t>
  </si>
  <si>
    <t>충북 청주시 흥덕구 산단로 162</t>
  </si>
  <si>
    <t>서울 강서구 하늘길 170-1</t>
  </si>
  <si>
    <t>서울 강남구 논현로 430</t>
  </si>
  <si>
    <t>경기 성남시 중원구 둔촌대로388번길 31</t>
  </si>
  <si>
    <t>서울 영등포구 양산로 43</t>
  </si>
  <si>
    <t>서울 서초구 서초대로74길 4</t>
  </si>
  <si>
    <t>부산 기장군 기장읍 기장해안로 268-31</t>
  </si>
  <si>
    <t>서울 송파구 올림픽로35다길 32</t>
  </si>
  <si>
    <t>경기 용인시 기흥구 기곡로 32</t>
  </si>
  <si>
    <t>서울 용산구 한강대로 372</t>
  </si>
  <si>
    <t>서울 용산구 한강대로 366</t>
  </si>
  <si>
    <t>경기 성남시 중원구 둔촌대로388번길 32</t>
  </si>
  <si>
    <t>서울 강남구 역삼로 412</t>
  </si>
  <si>
    <t>경기 용인시 처인구 포곡읍 금어로 268</t>
  </si>
  <si>
    <t>경남 거제시 장평3로 75</t>
  </si>
  <si>
    <t>서울 송파구 올림픽로 299</t>
  </si>
  <si>
    <t>경기 수원시 장안구 수성로350번길 30</t>
  </si>
  <si>
    <t>경기 오산시 양산로 48</t>
  </si>
  <si>
    <t>충남 천안시 동남구 병천면 매봉로 308</t>
  </si>
  <si>
    <t>부산 영도구 태종로 810</t>
  </si>
  <si>
    <t>인천 남동구 남동동로 375</t>
  </si>
  <si>
    <t>경기 안산시 단원구 원시로 7</t>
  </si>
  <si>
    <t>충북 충주시 앙성면 복상골길 28</t>
  </si>
  <si>
    <t>서울 영등포구 당산로 171</t>
  </si>
  <si>
    <t>세종특별자치시 소정면 소정산단동로 9</t>
  </si>
  <si>
    <t>서울 중구 소월로 10</t>
  </si>
  <si>
    <t>서울 강동구 풍성로63길 84</t>
  </si>
  <si>
    <t>충북 청주시 흥덕구 2순환로1261번길 40</t>
  </si>
  <si>
    <t>경남 창원시 성산구 공단로271번길 39</t>
  </si>
  <si>
    <t>경기 파주시 교하로 1358</t>
  </si>
  <si>
    <t>서울 중구 다산로 210</t>
  </si>
  <si>
    <t>경기 용인시 기흥구 죽전로 7</t>
  </si>
  <si>
    <t>서울 서초구 서초대로 397</t>
  </si>
  <si>
    <t>서울 양천구 월정로 117</t>
  </si>
  <si>
    <t>경기 성남시 중원구 광명로 377</t>
  </si>
  <si>
    <t>서울 강남구 도산대로45길 6</t>
  </si>
  <si>
    <t>경기 성남시 분당구 대왕판교로395번길 8</t>
  </si>
  <si>
    <t>서울 강남구 역삼로 523</t>
  </si>
  <si>
    <t>충북 청주시 흥덕구 옥산면 과학산업4로 79-44</t>
  </si>
  <si>
    <t>충남 천안시 서북구 3공단1로 20</t>
  </si>
  <si>
    <t>서울 중구 동호로14길 7</t>
  </si>
  <si>
    <t>인천 중구 공항로 271</t>
  </si>
  <si>
    <t>서울 서대문구 충정로 36</t>
  </si>
  <si>
    <t>경기 성남시 수정구 금토로80번길 37</t>
  </si>
  <si>
    <t>서울 강서구 공항대로 248</t>
  </si>
  <si>
    <t>서울 용산구 대사관로 59</t>
  </si>
  <si>
    <t>전남 순천시 중앙로 255</t>
  </si>
  <si>
    <t>전남 순천시 백연길 111</t>
  </si>
  <si>
    <t>경기 수원시 장안구 창훈로60번길 36-2</t>
  </si>
  <si>
    <t>경기 수원시 권선구 수인로 126</t>
  </si>
  <si>
    <t>인천 서구 자원순환로 170</t>
  </si>
  <si>
    <t>울산 남구 장생포로 83</t>
  </si>
  <si>
    <t>충남 공주시 공단길 14-36</t>
  </si>
  <si>
    <t>경기 성남시 분당구 판교로255번길 34</t>
  </si>
  <si>
    <t>전북 익산시 서동로 627</t>
  </si>
  <si>
    <t>경기 부천시 부일로 490</t>
  </si>
  <si>
    <t>경남 창원시 성산구 삼동로 90</t>
  </si>
  <si>
    <t>서울 양천구 신정로7길 17</t>
  </si>
  <si>
    <t>서울 강동구 상일로10길 36</t>
  </si>
  <si>
    <t>세종특별자치시 조치원읍 군청로 93</t>
  </si>
  <si>
    <t>울산 북구 효자로 82</t>
  </si>
  <si>
    <t>서울 강남구 영동대로 429</t>
  </si>
  <si>
    <t>경기 안양시 동안구 벌말로 148</t>
  </si>
  <si>
    <t>부산 남구 우암로 127</t>
  </si>
  <si>
    <t>충남 천안시 서북구 직산읍 4산단5길 77</t>
  </si>
  <si>
    <t>대전 유성구 테크노1로 62-16</t>
  </si>
  <si>
    <t>전북 군산시 군산산단로 143-12</t>
  </si>
  <si>
    <t>서울 영등포구 여의대방로53길 22</t>
  </si>
  <si>
    <t>서울 강서구 강서로 295</t>
  </si>
  <si>
    <t>경기 부천시 소향로13번길 14-11</t>
  </si>
  <si>
    <t>경기 성남시 수정구 수정로171번길 10</t>
  </si>
  <si>
    <t>경기 성남시 분당구 판교로 774</t>
  </si>
  <si>
    <t>경기 성남시 분당구 탄천로 215</t>
  </si>
  <si>
    <t>경기 수원시 장안구 서부로 2066</t>
  </si>
  <si>
    <t>충남 당진시 신평면 신평길 225-132</t>
  </si>
  <si>
    <t>서울 강동구 양재대로 1553</t>
  </si>
  <si>
    <t>경기 김포시 월곶면 김포대로 2600</t>
  </si>
  <si>
    <t>서울 동대문구 천호대로 445</t>
  </si>
  <si>
    <t>부산 수영구 수영로 615</t>
  </si>
  <si>
    <t>경기 하남시 고골로262번길 51</t>
  </si>
  <si>
    <t>서울 중랑구 신내로 156</t>
  </si>
  <si>
    <t>서울 은평구 통일로 1190</t>
  </si>
  <si>
    <t>서울 중랑구 중랑천로 71</t>
  </si>
  <si>
    <t>서울 양천구 목동서로 15</t>
  </si>
  <si>
    <t>서울 강서구 화곡로68길 102</t>
  </si>
  <si>
    <t>경기 안산시 단원구 산단로163번길 97-11</t>
  </si>
  <si>
    <t>서울 용산구 소월로 322</t>
  </si>
  <si>
    <t>서울 구로구 고척로 128</t>
  </si>
  <si>
    <t>서울 강동구 아리수로87길 32</t>
  </si>
  <si>
    <t>서울 강서구 공항대로 607</t>
  </si>
  <si>
    <t>서울 종로구 대학로 101</t>
  </si>
  <si>
    <t>서울 서초구 바우뫼로41길 54</t>
  </si>
  <si>
    <t>서울 중구 세종대로9길 41</t>
  </si>
  <si>
    <t>경기 안산시 단원구 신원로91번길 61</t>
  </si>
  <si>
    <t>충남 천안시 동남구 병천면 가전5길 133</t>
  </si>
  <si>
    <t>대구 달성군 논공읍 논공중앙로33길 10</t>
  </si>
  <si>
    <t>경기 안산시 단원구 별망로 178</t>
  </si>
  <si>
    <t>충북 청주시 흥덕구 봉명로 3</t>
  </si>
  <si>
    <t>충남 당진시 면천면 면천로 183</t>
  </si>
  <si>
    <t>경기 화성시 향남읍 제약공단2길 71</t>
  </si>
  <si>
    <t>서울 마포구 와우산로 121</t>
  </si>
  <si>
    <t>서울 강남구 테헤란로 152</t>
  </si>
  <si>
    <t>서울 서초구 효령로 155</t>
  </si>
  <si>
    <t>서울 용산구 한강대로 100</t>
  </si>
  <si>
    <t>대구 달서구 성서동로 163</t>
  </si>
  <si>
    <t>경기 이천시 율면 금율로660번길 8-1</t>
  </si>
  <si>
    <t>경기 성남시 중원구 사기막골로 47</t>
  </si>
  <si>
    <t>경기 안양시 만안구 석수동 555-7</t>
  </si>
  <si>
    <t>서울 서초구 반포대로27길 16</t>
  </si>
  <si>
    <t>서울 성북구 오패산로3길 104</t>
  </si>
  <si>
    <t>강원특별자치도 원주시 문막읍 동화공단로 49</t>
  </si>
  <si>
    <t>부산 금정구 중앙대로 2310</t>
  </si>
  <si>
    <t>경기 성남시 분당구 황새울로311번길 28</t>
  </si>
  <si>
    <t>경기 수원시 영통구 삼성로 129</t>
  </si>
  <si>
    <t>서울 종로구 새문안로 29</t>
  </si>
  <si>
    <t>경기 성남시 분당구 구미로 8</t>
  </si>
  <si>
    <t>부산 연제구 좌수영로 300</t>
  </si>
  <si>
    <t>서울 강동구 상일로6길 26</t>
  </si>
  <si>
    <t>인천 연수구 송도교육로 76</t>
  </si>
  <si>
    <t>서울 중구 퇴계로 67</t>
  </si>
  <si>
    <t>경남 창원시 진해구 남의로21번길 36</t>
  </si>
  <si>
    <t>대구 달서구 성서동로 142</t>
  </si>
  <si>
    <t>경기 안성시 미양면 안성맞춤대로 474-40</t>
  </si>
  <si>
    <t>경기 양주시 평화로 1426</t>
  </si>
  <si>
    <t>강원특별자치도 원주시 태장동 1346-72</t>
  </si>
  <si>
    <t>경기 여주시 강천면 강천로 702</t>
  </si>
  <si>
    <t>전북 김제시 금산면 구성6길 122</t>
  </si>
  <si>
    <t>서울 서초구 방배천로2길 12</t>
  </si>
  <si>
    <t>경기 이천시 사음로 45-29</t>
  </si>
  <si>
    <t>서울 용산구 후암로16가길 29</t>
  </si>
  <si>
    <t>서울 노원구 상계로 260</t>
  </si>
  <si>
    <t>충북 음성군 삼성면 금일로 955-25</t>
  </si>
  <si>
    <t>경남 사천시 사남면 공단1로 141</t>
  </si>
  <si>
    <t>인천 서구 원당대로 841</t>
  </si>
  <si>
    <t>서울 중랑구 면목로 230</t>
  </si>
  <si>
    <t>부산 금정구 금정로 252</t>
  </si>
  <si>
    <t>부산 남구 신선로 294</t>
  </si>
  <si>
    <t>부산 강서구 신항남로 372</t>
  </si>
  <si>
    <t>부산 강서구 신항남로 330</t>
  </si>
  <si>
    <t>부산 강서구 낙동북로 485</t>
  </si>
  <si>
    <t>부산 부산진구 신천대로 156</t>
  </si>
  <si>
    <t>서울 강남구 선릉로 801</t>
  </si>
  <si>
    <t>서울 동작구 상도로 7</t>
  </si>
  <si>
    <t>부산 남구 신선로 365</t>
  </si>
  <si>
    <t>경남 창원시 성산구 두산볼보로 160</t>
  </si>
  <si>
    <t>서울 영등포구 선유로 165</t>
  </si>
  <si>
    <t>서울 강남구 도산대로 458</t>
  </si>
  <si>
    <t>경기 안양시 만안구 창박로 46</t>
  </si>
  <si>
    <t>서울 구로구 도림로 84</t>
  </si>
  <si>
    <t>서울 강남구 테헤란로 124</t>
  </si>
  <si>
    <t>서울 종로구 창경궁로 136</t>
  </si>
  <si>
    <t>경기 평택시 청북읍 한산길 63</t>
  </si>
  <si>
    <t>경기 성남시 분당구 벌말로50번길 41</t>
  </si>
  <si>
    <t>서울 서초구 강남대로 327</t>
  </si>
  <si>
    <t>서울 서초구 서초중앙로 138</t>
  </si>
  <si>
    <t>서울 중구 남대문로 63</t>
  </si>
  <si>
    <t>경기 시흥시 협력로 143</t>
  </si>
  <si>
    <t>부산 연제구 과정로 162</t>
  </si>
  <si>
    <t>전남 목포시 삼일로 10</t>
  </si>
  <si>
    <t>충남 논산시 취암동 21-4</t>
  </si>
  <si>
    <t>경기 평택시 중앙로 338</t>
  </si>
  <si>
    <t>경북 경주시 공단로69번길 52</t>
  </si>
  <si>
    <t>서울 영등포구 여의대로 108</t>
  </si>
  <si>
    <t>강원특별자치도 춘천시 동내면 거두단지1길 43</t>
  </si>
  <si>
    <t>전북 완주군 봉동읍 완주산단1로 167</t>
  </si>
  <si>
    <t>경기 안산시 단원구 원시로 49</t>
  </si>
  <si>
    <t>서울 서초구 신반포로 321</t>
  </si>
  <si>
    <t>광주 서구 시청로 81</t>
  </si>
  <si>
    <t>충북 청주시 흥덕구 옥산면 과학산업1로 16</t>
  </si>
  <si>
    <t>부산 수영구 구락로 22</t>
  </si>
  <si>
    <t>서울 금천구 가산디지털1로 146</t>
  </si>
  <si>
    <t>서울 서대문구 연세로 12</t>
  </si>
  <si>
    <t>경남 진주시 남강로 1003</t>
  </si>
  <si>
    <t>광주 서구 무진대로 567</t>
  </si>
  <si>
    <t>경기 성남시 분당구 황새울로258번길 25</t>
  </si>
  <si>
    <t>충남 아산시 영인면 토정로 40</t>
  </si>
  <si>
    <t>서울 금천구 벚꽃로20길 24</t>
  </si>
  <si>
    <t>서울 금천구 두산로 55</t>
  </si>
  <si>
    <t>경기 남양주시 오남읍 경복대로 135-1</t>
  </si>
  <si>
    <t>경기 화성시 팔탄면 노하길 361-12</t>
  </si>
  <si>
    <t>서울 송파구 법원로 114</t>
  </si>
  <si>
    <t>경기 고양시 일산서구 대화로 97</t>
  </si>
  <si>
    <t>서울 강서구 개화동로8길 38</t>
  </si>
  <si>
    <t>전북 군산시 의료원로 40</t>
  </si>
  <si>
    <t>서울 강남구 테헤란로 534</t>
  </si>
  <si>
    <t>서울 강남구 논현로85길 46</t>
  </si>
  <si>
    <t>서울 성동구 왕십리로 50</t>
  </si>
  <si>
    <t>서울 강남구 테헤란로 508</t>
  </si>
  <si>
    <t>충북 청주시 흥덕구 직지대로436번길 76</t>
  </si>
  <si>
    <t>서울 강남구 언주로30길 13</t>
  </si>
  <si>
    <t>서울 강남구 테헤란로 325</t>
  </si>
  <si>
    <t>경기 용인시 수지구 수지로342번길 30</t>
  </si>
  <si>
    <t>부산 강서구 미음산단로105번길 10</t>
  </si>
  <si>
    <t>경기 평택시 세교산단로101번길 47</t>
  </si>
  <si>
    <t>서울 강남구 삼성로 156</t>
  </si>
  <si>
    <t>서울 금천구 벚꽃로 104</t>
  </si>
  <si>
    <t>서울 금천구 가산디지털2로 179</t>
  </si>
  <si>
    <t>전북 익산시 석암로3길 63-25</t>
  </si>
  <si>
    <t>경기 이천시 호법면 중부대로866번길 55</t>
  </si>
  <si>
    <t>충북 청주시 흥덕구 백봉로72번길 21</t>
  </si>
  <si>
    <t>서울 중구 통일로 13</t>
  </si>
  <si>
    <t>서울 서초구 잠원로14길 29</t>
  </si>
  <si>
    <t>대전 중구 대종로480번길 15</t>
  </si>
  <si>
    <t>대전 대덕구 신일서로 5</t>
  </si>
  <si>
    <t>경기 오산시 가장산업동로 14-9</t>
  </si>
  <si>
    <t>제주특별자치도 서귀포시 안덕면 녹차분재로 217</t>
  </si>
  <si>
    <t>서울 강남구 학동로 343</t>
  </si>
  <si>
    <t>경기 성남시 분당구 황새울로360번길 42</t>
  </si>
  <si>
    <t>경기 성남시 분당구 분당내곡로 117</t>
  </si>
  <si>
    <t>경남 김해시 주촌면 골든루트로129번길 7</t>
  </si>
  <si>
    <t>경남 창원시 성산구 웅남로 812</t>
  </si>
  <si>
    <t>충남 아산시 도고면 도고면로 48-23</t>
  </si>
  <si>
    <t>서울 종로구 통일로 134</t>
  </si>
  <si>
    <t>인천 남동구 미래로 14</t>
  </si>
  <si>
    <t>경기 성남시 중원구 둔촌대로541번길 29</t>
  </si>
  <si>
    <t>경기 성남시 중원구 경충대로 2484</t>
  </si>
  <si>
    <t>서울 중구 통일로 10</t>
  </si>
  <si>
    <t>인천 남동구 논현로46번길 39-24</t>
  </si>
  <si>
    <t>경남 사천시 축동면 구해창길 20-7</t>
  </si>
  <si>
    <t>전북 익산시 석암로7길 100</t>
  </si>
  <si>
    <t>인천 동구 인중로 468</t>
  </si>
  <si>
    <t>서울 강남구 언주로 726</t>
  </si>
  <si>
    <t>서울 서초구 방배로 131</t>
  </si>
  <si>
    <t>서울 강남구 테헤란로4길 14</t>
  </si>
  <si>
    <t>경북 포항시 남구 양학천로 138</t>
  </si>
  <si>
    <t>경북 문경시 당교3길 25</t>
  </si>
  <si>
    <t>울산 남구 봉월로14번길 18</t>
  </si>
  <si>
    <t>경북 포항시 남구 동해안로 6261</t>
  </si>
  <si>
    <t>부산 금정구 공단동로55번길 28</t>
  </si>
  <si>
    <t>서울 강남구 도산대로 125</t>
  </si>
  <si>
    <t>충남 천안시 동남구 광덕면 신흥리1길 66</t>
  </si>
  <si>
    <t>경기 광주시 곤지암읍 경충대로 26</t>
  </si>
  <si>
    <t>서울 서초구 마방로 60</t>
  </si>
  <si>
    <t>서울 서초구 마방로 68</t>
  </si>
  <si>
    <t>경북 경산시 진량읍 북리1길 69</t>
  </si>
  <si>
    <t>경기 안양시 동안구 시민대로327번길 7</t>
  </si>
  <si>
    <t>전북 익산시 약촌로 132</t>
  </si>
  <si>
    <t>경기 평택시 안중읍 오성서로 34</t>
  </si>
  <si>
    <t>경기 안산시 단원구 해봉로255번길 16</t>
  </si>
  <si>
    <t>경기 평택시 진위면 진위산단로 76</t>
  </si>
  <si>
    <t>경기 안양시 동안구 흥안대로 71</t>
  </si>
  <si>
    <t>경남 양산시 유산공단11길 11</t>
  </si>
  <si>
    <t>서울 영등포구 은행로 30</t>
  </si>
  <si>
    <t>서울 동대문구 천호대로 64</t>
  </si>
  <si>
    <t>서울 강북구 인수봉로 145</t>
  </si>
  <si>
    <t>경기 안양시 만안구 연현로1번길 96</t>
  </si>
  <si>
    <t>부산 서구 대신공원로 26</t>
  </si>
  <si>
    <t>경북 안동시 서동문로 217</t>
  </si>
  <si>
    <t>서울 도봉구 도봉로 683</t>
  </si>
  <si>
    <t>서울 성북구 보국문로 204</t>
  </si>
  <si>
    <t>인천 부평구 새벌로 55</t>
  </si>
  <si>
    <t>경기 안양시 만안구 안양로 155</t>
  </si>
  <si>
    <t>서울 강남구 테헤란로 137</t>
  </si>
  <si>
    <t>서울 영등포구 의사당대로1길 25</t>
  </si>
  <si>
    <t>서울 강남구 영동대로 715</t>
  </si>
  <si>
    <t>서울 중구 다동길 46</t>
  </si>
  <si>
    <t>경북 경주시 동대로 123</t>
  </si>
  <si>
    <t>서울 중구 퇴계로 97</t>
  </si>
  <si>
    <t>경기 양주시 장흥면 호국로527번길 11-10</t>
  </si>
  <si>
    <t>울산 중구 태화로 239</t>
  </si>
  <si>
    <t>서울 성북구 정릉로10길 17</t>
  </si>
  <si>
    <t>서울 강남구 테헤란로37길 11</t>
  </si>
  <si>
    <t>서울 강남구 양재대로 486</t>
  </si>
  <si>
    <t>경북 구미시 산동읍 첨단기업7로 50</t>
  </si>
  <si>
    <t>경남 창원시 마산합포구 첨단산업로 3</t>
  </si>
  <si>
    <t>서울 강남구 도산대로 327</t>
  </si>
  <si>
    <t>경기 평택시 세교산단로 21-20</t>
  </si>
  <si>
    <t>울산 북구 효암로 366</t>
  </si>
  <si>
    <t>서울 종로구 운니동 114-2</t>
  </si>
  <si>
    <t>서울 영등포구 63로 40</t>
  </si>
  <si>
    <t>서울 서초구 바우뫼로12길 70</t>
  </si>
  <si>
    <t>충북 충주시 대소원면 메가폴리스로 195</t>
  </si>
  <si>
    <t>충북 청주시 청원구 오창읍 과학산업4로 106</t>
  </si>
  <si>
    <t>서울 영등포구 선유동1로 22</t>
  </si>
  <si>
    <t>전남 해남군 화원면 조선소길 498</t>
  </si>
  <si>
    <t>부산 사하구 하신번영로 69</t>
  </si>
  <si>
    <t>강원특별자치도 원주시 혁신로 50</t>
  </si>
  <si>
    <t>서울 관악구 남부순환로 1717</t>
  </si>
  <si>
    <t>서울 영등포구 선유로45길 3</t>
  </si>
  <si>
    <t>경북 김천시 혁신2로 26</t>
  </si>
  <si>
    <t>서울 강동구 천중로 206</t>
  </si>
  <si>
    <t>서울 영등포구 국회대로76길 33</t>
  </si>
  <si>
    <t>경기 화성시 향남읍 제약공단1길 66</t>
  </si>
  <si>
    <t>인천 중구 신포로 4</t>
  </si>
  <si>
    <t>서울 강남구 남부순환로 2913</t>
  </si>
  <si>
    <t>대전 중구 중앙로 118</t>
  </si>
  <si>
    <t>대전 서구 월드컵대로 480</t>
  </si>
  <si>
    <t>서울 성동구 천호대로 386</t>
  </si>
  <si>
    <t>경기 안산시 단원구 원시로 179</t>
  </si>
  <si>
    <t>충남 천안시 서북구 성거읍 오송1길 114-41</t>
  </si>
  <si>
    <t>경기 화성시 향남읍 제약공단4길 35-9</t>
  </si>
  <si>
    <t>경남 창원시 성산구 불모산로48번길 5</t>
  </si>
  <si>
    <t>경기 용인시 수지구 성복2로 17</t>
  </si>
  <si>
    <t>부산 사하구 다대로 153</t>
  </si>
  <si>
    <t>인천 연수구 컨벤시아대로 69</t>
  </si>
  <si>
    <t>대구 달성군 유가읍 테크노순환로7길 25</t>
  </si>
  <si>
    <t>부산 사하구 장평로 245</t>
  </si>
  <si>
    <t>경기 부천시 수도로 139</t>
  </si>
  <si>
    <t>서울 금천구 서부샛길 606</t>
  </si>
  <si>
    <t>광주 서구 상무중앙로 110</t>
  </si>
  <si>
    <t>서울 구로구 경인로 662</t>
  </si>
  <si>
    <t>부산 영도구 봉래나루로 254</t>
  </si>
  <si>
    <t>서울 종로구 창경궁로 120</t>
  </si>
  <si>
    <t>경기 용인시 기흥구 신구로12번길 17</t>
  </si>
  <si>
    <t>경기 화성시 팔탄면 서해안고속도로 302</t>
  </si>
  <si>
    <t>경기 고양시 일산동구 중앙로 1072</t>
  </si>
  <si>
    <t>경기 안성시 대덕면 서동대로 4867-11</t>
  </si>
  <si>
    <t>대구 달성군 논공읍 논공중앙로34길 35</t>
  </si>
  <si>
    <t>경기 안산시 단원구 강촌로 230</t>
  </si>
  <si>
    <t>대구 달성군 가창면 가창로 1040</t>
  </si>
  <si>
    <t>대구 서구 평리로 157</t>
  </si>
  <si>
    <t>대구 동구 동내로 88</t>
  </si>
  <si>
    <t>대구 남구 두류공원로17길 33</t>
  </si>
  <si>
    <t>경북 포항시 남구 상대로 124-1</t>
  </si>
  <si>
    <t>서울 마포구 가양대로 117</t>
  </si>
  <si>
    <t>경기 안성시 보개면 보개원삼로 790-12</t>
  </si>
  <si>
    <t>서울 동작구 여의대방로22가길 27</t>
  </si>
  <si>
    <t>경북 영주시 적서공단로 23</t>
  </si>
  <si>
    <t>서울 구로구 디지털로26길 38</t>
  </si>
  <si>
    <t>경기 성남시 분당구 분당내곡로 131</t>
  </si>
  <si>
    <t>서울 송파구 중대로 135</t>
  </si>
  <si>
    <t>서울 구로구 디지털로27길 36</t>
  </si>
  <si>
    <t>서울특별시 서대문구 충정로 70</t>
  </si>
  <si>
    <t>경기 용인시 수지구 고기로377번길 45-17</t>
  </si>
  <si>
    <t>서울 강남구 도산대로 240</t>
  </si>
  <si>
    <t>경기 안산시 단원구 목내로 150</t>
  </si>
  <si>
    <t>울산 울주군 청량읍 율리 139-8</t>
  </si>
  <si>
    <t>부산광역시 강서구 공항진입로 108</t>
  </si>
  <si>
    <t>부산 동래구 명안로 77</t>
  </si>
  <si>
    <t>경남 창원시 성산구 창이대로460번길 21-1</t>
  </si>
  <si>
    <t>경기 용인시 기흥구 흥덕중앙로 120</t>
  </si>
  <si>
    <t>서울 강남구 논현로64길 30-1</t>
  </si>
  <si>
    <t>경기 하남시 위례대로4길 29</t>
  </si>
  <si>
    <t>대구 수성구 상화로 122-1</t>
  </si>
  <si>
    <t>경기 시흥시 엠티브이북로 349</t>
  </si>
  <si>
    <t>경남 김해시 가야로 245</t>
  </si>
  <si>
    <t>경기 김포시 양촌읍 향동로 20</t>
  </si>
  <si>
    <t>서울 강서구 금낭화로 170</t>
  </si>
  <si>
    <t>인천 남동구 남동대로774번길 21</t>
  </si>
  <si>
    <t>대전 유성구 엑스포로 55</t>
  </si>
  <si>
    <t>인천 남동구 은봉로 111</t>
  </si>
  <si>
    <t>전남 여수시 여수산단2로 218</t>
  </si>
  <si>
    <t>광주 서구 무진대로 904</t>
  </si>
  <si>
    <t>경기 용인시 처인구 양지면 양대로 290</t>
  </si>
  <si>
    <t>전남 나주시 시청길 4</t>
  </si>
  <si>
    <t>경기 고양시 일산동구 백마로213번길 12</t>
  </si>
  <si>
    <t>부산 사하구 다산로 110</t>
  </si>
  <si>
    <t>제주특별자치도 제주시 노연로 80</t>
  </si>
  <si>
    <t>경북 경산시 남매공원로1길 1</t>
  </si>
  <si>
    <t>부산 남구 수영로 295</t>
  </si>
  <si>
    <t>경기 화성시 배양길 53-6</t>
  </si>
  <si>
    <t>경기 성남시 분당구 판교로319번길 13</t>
  </si>
  <si>
    <t>서울 금천구 서부샛길 648</t>
  </si>
  <si>
    <t>서울 마포구 월드컵북로 434</t>
  </si>
  <si>
    <t>서울 영등포구 버드나루로 13</t>
  </si>
  <si>
    <t>경남 진주시 에나로128번길 24</t>
  </si>
  <si>
    <t>충남 천안시 서북구 2공단8길 46</t>
  </si>
  <si>
    <t>경기 성남시 분당구 야탑로 96-8</t>
  </si>
  <si>
    <t>서울 영등포구 여의공원로 101</t>
  </si>
  <si>
    <t>경기 고양시 일산동구 일산로 100</t>
  </si>
  <si>
    <t>서울 중구 을지로 245</t>
  </si>
  <si>
    <t>경기 고양시 일산동구 일산로 323</t>
  </si>
  <si>
    <t>충남 서천군 마서면 금강로 1210</t>
  </si>
  <si>
    <t>인천 연수구 아카데미로 119</t>
  </si>
  <si>
    <t>서울 금천구 가산디지털2로 61</t>
  </si>
  <si>
    <t>경북 칠곡군 가산면 송신로 78</t>
  </si>
  <si>
    <t>서울 종로구 새문안로3길 23</t>
  </si>
  <si>
    <t>광주 북구 첨단과기로 123</t>
  </si>
  <si>
    <t>전북 익산시 약촌로8길 62-8</t>
  </si>
  <si>
    <t>서울 서초구 서초중앙로 85</t>
  </si>
  <si>
    <t>서울 송파구 올림픽로 293-19</t>
  </si>
  <si>
    <t>인천 서구 검바위로 46</t>
  </si>
  <si>
    <t>대전 대덕구 벚꽃길 71</t>
  </si>
  <si>
    <t>서울 강남구 도산대로 544</t>
  </si>
  <si>
    <t>서울 강남구 도산대로 306</t>
  </si>
  <si>
    <t>광주 북구 북문대로 21</t>
  </si>
  <si>
    <t>경기 고양시 일산서구 중앙로 1601</t>
  </si>
  <si>
    <t>부산 서구 감천로 262</t>
  </si>
  <si>
    <t>서울 서초구 서초대로 353</t>
  </si>
  <si>
    <t>경남 양산시 어실로 43</t>
  </si>
  <si>
    <t>서울 성북구 고려대로 73</t>
  </si>
  <si>
    <t>부산 연제구 중앙대로 1247</t>
  </si>
  <si>
    <t>경북 구미시 1공단로 168</t>
  </si>
  <si>
    <t>대전 서구 문정로48번길 48</t>
  </si>
  <si>
    <t>서울 동대문구 경희대로 23</t>
  </si>
  <si>
    <t>대구 달서구 성서로35길 6</t>
  </si>
  <si>
    <t>경기 화성시 안녕길 58</t>
  </si>
  <si>
    <t>대전 유성구 계백로801번길 31</t>
  </si>
  <si>
    <t>경기 안산시 단원구 신원로 138</t>
  </si>
  <si>
    <t>광주 광산구 첨단중앙로 164</t>
  </si>
  <si>
    <t>경남 진주시 진주대로 501</t>
  </si>
  <si>
    <t>경남 진주시 강남로 79</t>
  </si>
  <si>
    <t>대구 중구 동덕로 130</t>
  </si>
  <si>
    <t>경기 화성시 양감면 제약단지로 224-3</t>
  </si>
  <si>
    <t>충남 아산시 청운로176번길 25</t>
  </si>
  <si>
    <t>경기 수원시 권선구 권중로 46</t>
  </si>
  <si>
    <t>충남 천안시 서북구 직산읍 거리막길 33</t>
  </si>
  <si>
    <t>서울 광진구 능동로 120-1</t>
  </si>
  <si>
    <t>강원특별자치도 강릉시 하슬라로 27</t>
  </si>
  <si>
    <t>강원특별자치도 춘천시 강원대학길 1</t>
  </si>
  <si>
    <t>강원특별자치도 춘천시 백령로 156</t>
  </si>
  <si>
    <t>서울 서초구 서운로1길 12</t>
  </si>
  <si>
    <t>부산 부산진구 중앙대로 639</t>
  </si>
  <si>
    <t>서울 서초구 반포대로 222</t>
  </si>
  <si>
    <t>서울 서초구 동산로 48</t>
  </si>
  <si>
    <t>부산 금정구 동부곡로27번길 88</t>
  </si>
  <si>
    <t>인천 동구 박문로 1</t>
  </si>
  <si>
    <t>인천 중구 답동로30번길 10</t>
  </si>
  <si>
    <t>부산 부산진구 엄광로 176</t>
  </si>
  <si>
    <t>서울 노원구 광운로 20</t>
  </si>
  <si>
    <t>서울 중구 명동길 74</t>
  </si>
  <si>
    <t>서울 강동구 상일로6길 39</t>
  </si>
  <si>
    <t>경남 양산시 어실로 77</t>
  </si>
  <si>
    <t>경기 성남시 수정구 창업로 17</t>
  </si>
  <si>
    <t>서울 강남구 테헤란로 512</t>
  </si>
  <si>
    <t>서울 구로구 디지털로31길 59-14</t>
  </si>
  <si>
    <t>충북 음성군 대소면 대물로 36</t>
  </si>
  <si>
    <t>서울 송파구 법원로 128</t>
  </si>
  <si>
    <t>서울 마포구 마포대로 86</t>
  </si>
  <si>
    <t>경기 화성시 팔탄면 현대기아로 72-37</t>
  </si>
  <si>
    <t>서울 송파구 중대로 132</t>
  </si>
  <si>
    <t>경북 영천시 도남공단길 94-2</t>
  </si>
  <si>
    <t>부산 연제구 중앙대로 1079</t>
  </si>
  <si>
    <t>경남 양산시 충렬로 61</t>
  </si>
  <si>
    <t>광주 광산구 용아로 548</t>
  </si>
  <si>
    <t>서울 서초구 양재천로21길 15</t>
  </si>
  <si>
    <t>충남 태안군 안면읍 꽃지해안로 204</t>
  </si>
  <si>
    <t>경기 화성시 동탄오산로 86-11</t>
  </si>
  <si>
    <t>서울 서초구 양재대로2길 18</t>
  </si>
  <si>
    <t>광주 광산구 하남산단5번로 67</t>
  </si>
  <si>
    <t>서울 강동구 올림픽로70길 34</t>
  </si>
  <si>
    <t>경기 군포시 고산로 102</t>
  </si>
  <si>
    <t>경기 성남시 분당구 야탑로 98</t>
  </si>
  <si>
    <t>서울 강동구 천호대로 1077</t>
  </si>
  <si>
    <t>충북 진천군 진천읍 부영길 49</t>
  </si>
  <si>
    <t>서울 강남구 테헤란로98길 12</t>
  </si>
  <si>
    <t>서울 강남구 영동대로82길 19</t>
  </si>
  <si>
    <t>경기 용인시 수지구 문인로 30</t>
  </si>
  <si>
    <t>서울 강남구 삼성로81길 22</t>
  </si>
  <si>
    <t>서울 용산구 후암로4길 10</t>
  </si>
  <si>
    <t>경북 김천시 아포읍 인2길 79</t>
  </si>
  <si>
    <t>경기 안양시 동안구 흥안대로 516</t>
  </si>
  <si>
    <t>서울 강서구 강서로 402</t>
  </si>
  <si>
    <t>경남 창원시 성산구 웅남로 726</t>
  </si>
  <si>
    <t>서울 중구 서소문로 113</t>
  </si>
  <si>
    <t>경기 안산시 단원구 해봉로 231</t>
  </si>
  <si>
    <t>서울 서초구 신반포로 194</t>
  </si>
  <si>
    <t>경기 화성시 양감면 초록로 103</t>
  </si>
  <si>
    <t>대전 대덕구 덕암로 144</t>
  </si>
  <si>
    <t>서울 강동구 양재대로 1465</t>
  </si>
  <si>
    <t>부산 남구 신선로 173</t>
  </si>
  <si>
    <t>서울 강남구 테헤란로 513</t>
  </si>
  <si>
    <t>서울 영등포구 선유로 146</t>
  </si>
  <si>
    <t>울산 울주군 청량읍 웅촌로 1263</t>
  </si>
  <si>
    <t>서울 관악구 신림로 318</t>
  </si>
  <si>
    <t>경기 안산시 단원구 번영2로 144</t>
  </si>
  <si>
    <t>대구 달성군 다사읍 대실역북로4길 10</t>
  </si>
  <si>
    <t>서울 강남구 테헤란로87길 36</t>
  </si>
  <si>
    <t>충남 당진시 고대면 성산로 464</t>
  </si>
  <si>
    <t>서울 강남구 테헤란로 132</t>
  </si>
  <si>
    <t>서울 서초구 서운로 138</t>
  </si>
  <si>
    <t>경기 성남시 분당구 대왕판교로644번길 49</t>
  </si>
  <si>
    <t>경남 밀양시 부북면 춘화로 85</t>
  </si>
  <si>
    <t>경기 안산시 단원구 해안로 227</t>
  </si>
  <si>
    <t>충북 충주시 대소원면 첨단산업9로 36</t>
  </si>
  <si>
    <t>경기 화성시 향남읍 제약공단3길 87</t>
  </si>
  <si>
    <t>대구 수성구 달구벌대로 3173</t>
  </si>
  <si>
    <t>전북 전주시 완산구 중인1길 136-20</t>
  </si>
  <si>
    <t>경기 하남시 덕풍동로 111-21</t>
  </si>
  <si>
    <t>서울 강남구 논현로87길 15-8</t>
  </si>
  <si>
    <t>경기 과천시 뒷골2로 66-1</t>
  </si>
  <si>
    <t>서울 송파구 오금로11길 7</t>
  </si>
  <si>
    <t>경기 용인시 기흥구 보라하갈로 65</t>
  </si>
  <si>
    <t>서울 강남구 테헤란로108길 42</t>
  </si>
  <si>
    <t>경북 구미시 선산읍 유학길 439</t>
  </si>
  <si>
    <t>서울 중구 청파로 463</t>
  </si>
  <si>
    <t>경북 김천시 혁신2로 40</t>
  </si>
  <si>
    <t>대전 유성구 대덕대로 1227</t>
  </si>
  <si>
    <t>강원특별자치도 강릉시 구정면 현천길 25</t>
  </si>
  <si>
    <t>서울 서대문구 충정로 60</t>
  </si>
  <si>
    <t>울산 남구 돋질로 74</t>
  </si>
  <si>
    <t>서울 강남구 도곡로 460</t>
  </si>
  <si>
    <t>강원특별자치도 정선군 사북읍 하이원길 265</t>
  </si>
  <si>
    <t>경기 성남시 중원구 둔촌대로 527</t>
  </si>
  <si>
    <t>서울 용산구 한강대로 42</t>
  </si>
  <si>
    <t>서울 서초구 반포대로20길 61</t>
  </si>
  <si>
    <t>전북 익산시 중앙로 121</t>
  </si>
  <si>
    <t>전북 익산시 망성면 망성로 14</t>
  </si>
  <si>
    <t>경기 평택시 진위면 진위2산단로 140</t>
  </si>
  <si>
    <t>경남 김해시 삼문로 19</t>
  </si>
  <si>
    <t>경기 수원시 영통구 광교로 107</t>
  </si>
  <si>
    <t>경기 용인시 처인구 남사읍 전나무골길2번길 56-7</t>
  </si>
  <si>
    <t>인천 서구 에코로 167</t>
  </si>
  <si>
    <t>서울 서초구 양재대로11길 36</t>
  </si>
  <si>
    <t>경기 오산시 지곶중앙로 1-19</t>
  </si>
  <si>
    <t>서울 중구 소월로2길 30</t>
  </si>
  <si>
    <t>경북 구미시 첨단기업로 13</t>
  </si>
  <si>
    <t>서울 강남구 봉은사로 533</t>
  </si>
  <si>
    <t>대구 달서구 성서4차첨단로 392</t>
  </si>
  <si>
    <t>경북 포항시 남구 철강로 362</t>
  </si>
  <si>
    <t>경남 사천시 사남면 공단1로 163-20</t>
  </si>
  <si>
    <t>서울 영등포구 의사당대로 83</t>
  </si>
  <si>
    <t>경기 성남시 분당구 황새울로359번길 11</t>
  </si>
  <si>
    <t>경기 용인시 처인구 이동읍 삼배울로 23</t>
  </si>
  <si>
    <t>경기 안산시 상록구 안산테콤1길 19</t>
  </si>
  <si>
    <t>서울 송파구 송파대로34길 29</t>
  </si>
  <si>
    <t>전북 김제시 순동산단1길 28-38</t>
  </si>
  <si>
    <t>경기 김포시 김포한강2로24번길 134-12</t>
  </si>
  <si>
    <t>경기 용인시 처인구 원삼면 맹리로2번길 31</t>
  </si>
  <si>
    <t>서울 강서구 화곡로61길 53</t>
  </si>
  <si>
    <t>경북 포항시 남구 동해안로6213번길 15-1</t>
  </si>
  <si>
    <t>경북 포항시 남구 대송로83번길 61</t>
  </si>
  <si>
    <t>전남 광양시 제철로 1800</t>
  </si>
  <si>
    <t>경북 포항시 남구 형산강북로 131</t>
  </si>
  <si>
    <t>인천 연수구 컨벤시아대로 165</t>
  </si>
  <si>
    <t>충남 천안시 서북구 직산읍 군수1길 115</t>
  </si>
  <si>
    <t>경북 포항시 남구 호동로 68</t>
  </si>
  <si>
    <t>전남 나주시 문화로 194</t>
  </si>
  <si>
    <t>대구 달성군 유가읍 테크노순환로1길 56</t>
  </si>
  <si>
    <t>경기 의정부시 평화로 692</t>
  </si>
  <si>
    <t>서울 서초구 반포대로12길 30</t>
  </si>
  <si>
    <t>경기 과천시 과천대로2길 48</t>
  </si>
  <si>
    <t>서울 강남구 강남대로 310</t>
  </si>
  <si>
    <t>서울 서초구 강남대로 577</t>
  </si>
  <si>
    <t>경기 화성시 삼성1로2길 22</t>
  </si>
  <si>
    <t>경기 수원시 영통구 광교로 109</t>
  </si>
  <si>
    <t>부산 금정구 반송로 365</t>
  </si>
  <si>
    <t>서울 서초구 강남대로39길 6-21</t>
  </si>
  <si>
    <t>서울 금천구 가산디지털2로 98</t>
  </si>
  <si>
    <t>서울 강남구 개포로 211</t>
  </si>
  <si>
    <t>충북 청주시 흥덕구 옥산면 과학산업4로 163</t>
  </si>
  <si>
    <t>경기 안산시 단원구 원시로 248</t>
  </si>
  <si>
    <t>강원특별자치도 강릉시 과학단지로 77-19</t>
  </si>
  <si>
    <t>경기 성남시 중원구 사기막골로31번길 18</t>
  </si>
  <si>
    <t>인천 중구 영종해안남로321번길 186</t>
  </si>
  <si>
    <t>서울 강남구 봉은사로37길 7-9</t>
  </si>
  <si>
    <t>인천 서구 갑문2로 39</t>
  </si>
  <si>
    <t>대구 북구 원대로 128</t>
  </si>
  <si>
    <t>대구 중구 동덕로 167</t>
  </si>
  <si>
    <t>서울 중구 수표동 99</t>
  </si>
  <si>
    <t>충남 천안시 서북구 입장면 연곡길 443</t>
  </si>
  <si>
    <t>경기 안산시 단원구 신원로 305</t>
  </si>
  <si>
    <t>대구 달서구 성서로71길 43</t>
  </si>
  <si>
    <t>충남 천안시 서북구 직산읍 군수1길 189</t>
  </si>
  <si>
    <t>충남 천안시 서북구 3공단3로 51</t>
  </si>
  <si>
    <t>경기 안성시 미양면 개정산업단지로 71</t>
  </si>
  <si>
    <t>경북 포항시 남구 동해안로 6045</t>
  </si>
  <si>
    <t>서울 강남구 압구정로 118</t>
  </si>
  <si>
    <t>경기 성남시 분당구 황새울로258번길 29</t>
  </si>
  <si>
    <t>경북 구미시 산동읍 5공단4로 28</t>
  </si>
  <si>
    <t>서울 강남구 논현로28길 29</t>
  </si>
  <si>
    <t>인천 연수구 갯벌로 92</t>
  </si>
  <si>
    <t>경기 성남시 수정구 금토로80번길 27</t>
  </si>
  <si>
    <t>경기 의정부시 산단로98번길 24</t>
  </si>
  <si>
    <t>경기 화성시 동탄산단6길 37</t>
  </si>
  <si>
    <t>경기 부천시 도약로 261</t>
  </si>
  <si>
    <t>경기 수원시 영통구 대학4로 17</t>
  </si>
  <si>
    <t>충북 청주시 청원구 오창읍 연구단지로 226</t>
  </si>
  <si>
    <t>경기 용인시 처인구 양지면 중부대로 2374-36</t>
  </si>
  <si>
    <t>경기 하남시 미사강변대로 52</t>
  </si>
  <si>
    <t>서울 중구 다산로 32</t>
  </si>
  <si>
    <t>서울 용산구 대사관로31길 8</t>
  </si>
  <si>
    <t>서울 강남구 테헤란로37길 13-6</t>
  </si>
  <si>
    <t>경북 구미시 송정대로 164</t>
  </si>
  <si>
    <t>전남 장성군 북하면 단풍로 1064</t>
  </si>
  <si>
    <t>경기 용인시 처인구 양지면 반정로 46-5</t>
  </si>
  <si>
    <t>강원특별자치도 원주시 천매봉길 19</t>
  </si>
  <si>
    <t>경기 고양시 일산동구 숲속마을1로 26</t>
  </si>
  <si>
    <t>부산 강서구 녹산산업대로 117-12</t>
  </si>
  <si>
    <t>경북 구미시 고아읍 농공단지길 53-17</t>
  </si>
  <si>
    <t>서울 서초구 논현로 167</t>
  </si>
  <si>
    <t>서울 성동구 연무장11길 8</t>
  </si>
  <si>
    <t>서울 성동구 왕십리로 66</t>
  </si>
  <si>
    <t>서울 강남구 테헤란로 208</t>
  </si>
  <si>
    <t>서울 강남구 테헤란로 302</t>
  </si>
  <si>
    <t>서울 강남구 도곡로 176</t>
  </si>
  <si>
    <t>서울 용산구 한강대로72길 3</t>
  </si>
  <si>
    <t>서울 영등포구 가마산로 343</t>
  </si>
  <si>
    <t>대구 달성군 다사읍 대실역북로2길 113</t>
  </si>
  <si>
    <t>서울 동대문구 사가정로 122</t>
  </si>
  <si>
    <t>경기 광명시 일직로 40</t>
  </si>
  <si>
    <t>서울 영등포구 여의나루로4길 21</t>
  </si>
  <si>
    <t>경남 창원시 의창구 의창대로54번길 1</t>
  </si>
  <si>
    <t>경기 안성시 모산로 8</t>
  </si>
  <si>
    <t>경기 화성시 동탄산단4길 9-29</t>
  </si>
  <si>
    <t>경기 안산시 단원구 강촌로139번길 9</t>
  </si>
  <si>
    <t>경기 수원시 장안구 경수대로1220번길 23</t>
  </si>
  <si>
    <t>세종특별자치시 전동면 배일길 31</t>
  </si>
  <si>
    <t>경남 김해시 진례면 테크노밸리로 12</t>
  </si>
  <si>
    <t>경기 성남시 분당구 운중로 136</t>
  </si>
  <si>
    <t>경기 수원시 팔달구 인계로 110</t>
  </si>
  <si>
    <t>서울 강남구 광평로47길 28</t>
  </si>
  <si>
    <t>대전 서구 괴정로 72</t>
  </si>
  <si>
    <t>서울 광진구 천호대로 549</t>
  </si>
  <si>
    <t>서울 강남구 테헤란로 422</t>
  </si>
  <si>
    <t>서울 강서구 강서로 466</t>
  </si>
  <si>
    <t>서울 영등포구 여의대로 14</t>
  </si>
  <si>
    <t>대전 서구 갈마로 160</t>
  </si>
  <si>
    <t>서울 동작구 보라매로5길 35</t>
  </si>
  <si>
    <t>서울 서대문구 신촌로3길 15</t>
  </si>
  <si>
    <t>서울 중구 통일로 92</t>
  </si>
  <si>
    <t>인천 강화군 강화읍 강화대로154번길 54</t>
  </si>
  <si>
    <t>경기 의정부시 의정로 20</t>
  </si>
  <si>
    <t>서울 서초구 마방로10길 5</t>
  </si>
  <si>
    <t>서울 금천구 가산디지털2로 14</t>
  </si>
  <si>
    <t>경기 화성시 동탄대로25길 21</t>
  </si>
  <si>
    <t>강원특별자치도 평창군 평창읍 농공단지길 23-21</t>
  </si>
  <si>
    <t>서울 강서구 강서로 456</t>
  </si>
  <si>
    <t>경기 김포시 대곶면 소래로 71</t>
  </si>
  <si>
    <t>서울 종로구 인사동길 12</t>
  </si>
  <si>
    <t>부산 중구 중앙대로 146</t>
  </si>
  <si>
    <t>제주특별자치도 제주시 첨단로 216-19</t>
  </si>
  <si>
    <t>서울 관악구 승방4길 14</t>
  </si>
  <si>
    <t>경기 이천시 부발읍 경충대로 2042-1</t>
  </si>
  <si>
    <t>경기 안성시 미양면 제2공단3길 12</t>
  </si>
  <si>
    <t>서울 강남구 테헤란로103길 5</t>
  </si>
  <si>
    <t>서울 서초구 동작대로 214</t>
  </si>
  <si>
    <t>경북 경산시 대학로 28</t>
  </si>
  <si>
    <t>서울 서초구 강남대로 587</t>
  </si>
  <si>
    <t>서울 마포구 마포대로 78</t>
  </si>
  <si>
    <t>경기 성남시 분당구 구미로9번길 3-10</t>
  </si>
  <si>
    <t>서울 강서구 방화대로 303</t>
  </si>
  <si>
    <t>서울 동대문구 홍릉로 48-1</t>
  </si>
  <si>
    <t>서울 용산구 원효로58길 1</t>
  </si>
  <si>
    <t>인천 부평구 경원대로 1373</t>
  </si>
  <si>
    <t>서울 금천구 가산디지털1로 131</t>
  </si>
  <si>
    <t>서울 송파구 송파대로 55</t>
  </si>
  <si>
    <t>서울 강남구 봉은사로99길 7</t>
  </si>
  <si>
    <t>서울 양천구 목동동로 233-1</t>
  </si>
  <si>
    <t>서울 강남구 역삼로 115</t>
  </si>
  <si>
    <t>인천 중구 영종해안남로321번길 208</t>
  </si>
  <si>
    <t>서울 영등포구 국제금융로 52</t>
  </si>
  <si>
    <t>대구 달서구 호산동로 113</t>
  </si>
  <si>
    <t>경기 성남시 분당구 판교역로 235</t>
  </si>
  <si>
    <t>경기 성남시 분당구 판교역로 221</t>
  </si>
  <si>
    <t>경기 성남시 분당구 판교역로 231</t>
  </si>
  <si>
    <t>경기 성남시 분당구 판교역로 152</t>
  </si>
  <si>
    <t>경기 양주시 광적면 그루고개로 262</t>
  </si>
  <si>
    <t>경기 성남시 분당구 돌마로 42</t>
  </si>
  <si>
    <t>충남 예산군 예산읍 금오대로 35-14</t>
  </si>
  <si>
    <t>충북 진천군 이월면 생거진천로 1770</t>
  </si>
  <si>
    <t>경기 안산시 상록구 광덕1로 370</t>
  </si>
  <si>
    <t>충북 청주시 흥덕구 사운로 190</t>
  </si>
  <si>
    <t>광주 서구 화운로 277</t>
  </si>
  <si>
    <t>서울 금천구 가산로9길 54</t>
  </si>
  <si>
    <t>서울 금천구 가산디지털1로 16</t>
  </si>
  <si>
    <t>서울 강남구 언주로30길 10</t>
  </si>
  <si>
    <t>서울 종로구 청계천로 1</t>
  </si>
  <si>
    <t>경기 성남시 분당구 야탑로81번길 10</t>
  </si>
  <si>
    <t>부산 사하구 장평로 242</t>
  </si>
  <si>
    <t>전북 부안군 행안면 옥여길 32-29</t>
  </si>
  <si>
    <t>경기 성남시 분당구 성남대로916번길 11</t>
  </si>
  <si>
    <t>서울 강남구 학동로43길 6</t>
  </si>
  <si>
    <t>서울 강남구 도산대로 442</t>
  </si>
  <si>
    <t>대전 대덕구 문평서로 42</t>
  </si>
  <si>
    <t>서울 강남구 논현로 38</t>
  </si>
  <si>
    <t>경남 양산시 유산공단7길 39</t>
  </si>
  <si>
    <t>경기 성남시 중원구 갈마치로 302</t>
  </si>
  <si>
    <t>서울 종로구 새문안로3길 12</t>
  </si>
  <si>
    <t>서울 강남구 영동대로 731</t>
  </si>
  <si>
    <t>서울 강남구 도산대로53길 15</t>
  </si>
  <si>
    <t>경기 안산시 단원구 해안로 407</t>
  </si>
  <si>
    <t>서울 종로구 계동길 31</t>
  </si>
  <si>
    <t>충남 천안시 서북구 직산읍 부송로 165-23</t>
  </si>
  <si>
    <t>경기 용인시 처인구 포곡읍 포곡로 100</t>
  </si>
  <si>
    <t>서울 강남구 강남대로 314</t>
  </si>
  <si>
    <t>대구 수성구 달구벌대로 2889</t>
  </si>
  <si>
    <t>서울 마포구 상암산로 48-6</t>
  </si>
  <si>
    <t>경기 화성시 풀무골로 1</t>
  </si>
  <si>
    <t>서울 양천구 목동동로 309</t>
  </si>
  <si>
    <t>경기 과천시 과천대로7길 20</t>
  </si>
  <si>
    <t>서울 강남구 도산대로 165</t>
  </si>
  <si>
    <t>서울 서대문구 충정로 8</t>
  </si>
  <si>
    <t>경기 안산시 단원구 시화로 38</t>
  </si>
  <si>
    <t>광주 서구 마륵로 28-1</t>
  </si>
  <si>
    <t>경기 성남시 분당구 분당로 55</t>
  </si>
  <si>
    <t>서울 중구 소공로 106</t>
  </si>
  <si>
    <t>서울 중구 세종대로21길 30</t>
  </si>
  <si>
    <t>서울 중구 세종대로21길 40</t>
  </si>
  <si>
    <t>경남 창원시 성산구 성산패총로 173</t>
  </si>
  <si>
    <t>제주특별자치도 제주시 신대로 64</t>
  </si>
  <si>
    <t>서울 서초구 강남대로16길 22-6</t>
  </si>
  <si>
    <t>서울 용산구 이태원로 222</t>
  </si>
  <si>
    <t>서울 서초구 방배로 28</t>
  </si>
  <si>
    <t>서울 마포구 상암산로 38</t>
  </si>
  <si>
    <t>서울 양천구 목동중앙북로7가길 61</t>
  </si>
  <si>
    <t>서울 강동구 강동대로 205</t>
  </si>
  <si>
    <t>서울 송파구 양재대로62길 53</t>
  </si>
  <si>
    <t>경기 화성시 정남면 구내길 81-9</t>
  </si>
  <si>
    <t>서울 서초구 방배로42길 61</t>
  </si>
  <si>
    <t>대구 달서구 호산동로 121</t>
  </si>
  <si>
    <t>경기 화성시 안녕남로 132</t>
  </si>
  <si>
    <t>경북 구미시 형곡로33길 48</t>
  </si>
  <si>
    <t>경북 경산시 자인면 자인로 57</t>
  </si>
  <si>
    <t>서울 서초구 효령로 402</t>
  </si>
  <si>
    <t>서울 송파구 중대로 64</t>
  </si>
  <si>
    <t>전남 영암군 삼호읍 대불로 93</t>
  </si>
  <si>
    <t>서울 송파구 올림픽로 553</t>
  </si>
  <si>
    <t>충북 청주시 흥덕구 산단로 124</t>
  </si>
  <si>
    <t>대구 동구 해동로 139</t>
  </si>
  <si>
    <t>서울 중구 세종대로12길 12</t>
  </si>
  <si>
    <t>전남 나주시 동수농공단지길 137-17</t>
  </si>
  <si>
    <t>서울 강남구 논현로 325</t>
  </si>
  <si>
    <t>전북 전주시 덕진구 팔복로 59</t>
  </si>
  <si>
    <t>서울 강남구 테헤란로 620</t>
  </si>
  <si>
    <t>서울 동대문구 하정로 40-12</t>
  </si>
  <si>
    <t>서울 서초구 강남대로 202</t>
  </si>
  <si>
    <t>대구 북구 칠곡중앙대로 21</t>
  </si>
  <si>
    <t>서울 강남구 학동로37길 8</t>
  </si>
  <si>
    <t>서울 강서구 마곡중앙로 150</t>
  </si>
  <si>
    <t>서울 서초구 사임당로 143</t>
  </si>
  <si>
    <t>경기 포천시 화합로 242</t>
  </si>
  <si>
    <t>경기 구리시 벌말로 96</t>
  </si>
  <si>
    <t>울산 울주군 온산읍 산암로 42</t>
  </si>
  <si>
    <t>경북 경주시 공단로 85</t>
  </si>
  <si>
    <t>서울 강남구 삼성로 527</t>
  </si>
  <si>
    <t>경기 남양주시 진접읍 팔야산단로12번길 55</t>
  </si>
  <si>
    <t>경기 이천시 대월면 대월로932번길 94</t>
  </si>
  <si>
    <t>세종특별자치시 조치원읍 번암공단1길 21</t>
  </si>
  <si>
    <t>강원특별자치도 춘천시 동내면 거두단지2길 60</t>
  </si>
  <si>
    <t>경기 평택시 서탄면 수월암4길 240</t>
  </si>
  <si>
    <t>서울 금천구 가산디지털1로 186</t>
  </si>
  <si>
    <t>서울 구로구 디지털로34길 27</t>
  </si>
  <si>
    <t>경기 성남시 분당구 탄천상로 164</t>
  </si>
  <si>
    <t>서울 송파구 백제고분로 450</t>
  </si>
  <si>
    <t>경기 평택시 진위면 진위산단로 18-7</t>
  </si>
  <si>
    <t>대전 유성구 테크노2로 263</t>
  </si>
  <si>
    <t>경기 안산시 단원구 강촌로 149</t>
  </si>
  <si>
    <t>서울 강남구 삼성로 512</t>
  </si>
  <si>
    <t>경기 평택시 산단로15번길 28</t>
  </si>
  <si>
    <t>강원특별자치도 춘천시 퇴계로 89</t>
  </si>
  <si>
    <t>서울 성동구 아차산로 33</t>
  </si>
  <si>
    <t>경기 안산시 단원구 동산로 88</t>
  </si>
  <si>
    <t>인천 미추홀구 인주대로496번길 15</t>
  </si>
  <si>
    <t>서울 강남구 언주로 625</t>
  </si>
  <si>
    <t>서울 서초구 남부순환로 2477</t>
  </si>
  <si>
    <t>서울 중구 소월로 3</t>
  </si>
  <si>
    <t>서울 구로구 디지털로26길 61</t>
  </si>
  <si>
    <t>서울 강동구 천호대로 1073</t>
  </si>
  <si>
    <t>경기 안양시 동안구 동편로 91</t>
  </si>
  <si>
    <t>경남 창원시 성산구 창원대로1144번길 40</t>
  </si>
  <si>
    <t>경기 용인시 기흥구 탑실로35번길 14</t>
  </si>
  <si>
    <t>경기 여주시 웅골로 161</t>
  </si>
  <si>
    <t>인천 연수구 갯벌로 55</t>
  </si>
  <si>
    <t>대구 달성군 논공읍 논공로53길 36</t>
  </si>
  <si>
    <t>경기 안양시 동안구 부림로 121</t>
  </si>
  <si>
    <t>서울 성동구 성수일로 56</t>
  </si>
  <si>
    <t>서울 성동구 광나루로 310</t>
  </si>
  <si>
    <t>경기 수원시 영통구 삼성로268번길 37</t>
  </si>
  <si>
    <t>강원특별자치도 고성군 토성면 신평골길 8-25</t>
  </si>
  <si>
    <t>서울 금천구 가산디지털1로 159</t>
  </si>
  <si>
    <t>서울 강남구 논현로 636</t>
  </si>
  <si>
    <t>경기 고양시 일산동구 은마길151번길 76</t>
  </si>
  <si>
    <t>충남 아산시 둔포면 아산밸리로 171</t>
  </si>
  <si>
    <t>경기 성남시 분당구 서현로 190</t>
  </si>
  <si>
    <t>서울 강남구 강남대로 308</t>
  </si>
  <si>
    <t>서울 송파구 정의로8길 7</t>
  </si>
  <si>
    <t>경북 경산시 성동로 15-1</t>
  </si>
  <si>
    <t>서울 강서구 양천로60길 40</t>
  </si>
  <si>
    <t>경남 창원시 성산구 반월로 38</t>
  </si>
  <si>
    <t>경기 안성시 공도읍 문터길 72-23</t>
  </si>
  <si>
    <t>서울 동작구 노량진로 74</t>
  </si>
  <si>
    <t>서울 마포구 월드컵북로 416</t>
  </si>
  <si>
    <t>서울 영등포구 양평로21길 26</t>
  </si>
  <si>
    <t>전남 화순군 화순읍 자치샘로 48</t>
  </si>
  <si>
    <t>경기 용인시 처인구 양지면 추계로 42</t>
  </si>
  <si>
    <t>충북 제천시 바이오밸리1로 94</t>
  </si>
  <si>
    <t>충북 진천군 광혜원면 용소2길 33</t>
  </si>
  <si>
    <t>서울 마포구 삼개로 16</t>
  </si>
  <si>
    <t>서울 강남구 도산대로 207</t>
  </si>
  <si>
    <t>경기 성남시 분당구 판교로 308</t>
  </si>
  <si>
    <t>경기 화성시 팔탄면 시청로 854</t>
  </si>
  <si>
    <t>경기 화성시 팔탄면 서해로 1112</t>
  </si>
  <si>
    <t>경남 김해시 진영읍 서부로179번길 90</t>
  </si>
  <si>
    <t>서울 성동구 아차산로15길 19</t>
  </si>
  <si>
    <t>경기 용인시 처인구 백암면 청강가창로 50</t>
  </si>
  <si>
    <t>서울 중구 청계천로 400</t>
  </si>
  <si>
    <t>서울 서초구 동산로19길 40-1</t>
  </si>
  <si>
    <t>경기 군포시 산본로 362</t>
  </si>
  <si>
    <t>경기 성남시 분당구 판교로228번길 15</t>
  </si>
  <si>
    <t>경기 화성시 기산로 59</t>
  </si>
  <si>
    <t>경기 용인시 처인구 남사읍 형제로 35</t>
  </si>
  <si>
    <t>서울 강남구 영동대로 502</t>
  </si>
  <si>
    <t>경기 시흥시 공단1대로 295</t>
  </si>
  <si>
    <t>서울 강남구 학동로 402</t>
  </si>
  <si>
    <t>광주 광산구 용아로 559</t>
  </si>
  <si>
    <t>광주 광산구 소촌로123번길 40-11</t>
  </si>
  <si>
    <t>광주 광산구 하남산단9번로 110</t>
  </si>
  <si>
    <t>경기 성남시 분당구 판교로 242</t>
  </si>
  <si>
    <t>서울 서초구 서초대로46길 99</t>
  </si>
  <si>
    <t>경북 구미시 4공단로7길 53-77</t>
  </si>
  <si>
    <t>인천 남동구 인주대로 670</t>
  </si>
  <si>
    <t>경기 평택시 진위면 마산12로 21</t>
  </si>
  <si>
    <t>경기 수원시 권선구 산업로 185</t>
  </si>
  <si>
    <t>경북 구미시 옥계2공단로 117</t>
  </si>
  <si>
    <t>경기 평택시 진위면 진위산단로 75</t>
  </si>
  <si>
    <t>충북 청주시 청원구 오창읍 양청3길 30</t>
  </si>
  <si>
    <t>서울 강남구 테헤란로 423</t>
  </si>
  <si>
    <t>경기 김포시 양촌읍 발산로 171</t>
  </si>
  <si>
    <t>서울 성동구 성수일로6길 33</t>
  </si>
  <si>
    <t>서울 금천구 범안로11길 65</t>
  </si>
  <si>
    <t>경기 파주시 문발로 77</t>
  </si>
  <si>
    <t>서울 중구 청계천로 24</t>
  </si>
  <si>
    <t>충북 보은군 장안면 우진플라임로 100</t>
  </si>
  <si>
    <t>경기 화성시 동탄역로 24-2</t>
  </si>
  <si>
    <t>경기 화성시 양감면 초록로532번길 61</t>
  </si>
  <si>
    <t>서울 영등포구 당산로41길 11</t>
  </si>
  <si>
    <t>충남 아산시 신창면 순천향로 221-5</t>
  </si>
  <si>
    <t>충남 서천군 장항읍 장산로 357</t>
  </si>
  <si>
    <t>서울 송파구 위례성대로 2</t>
  </si>
  <si>
    <t>경기 화성시 반월북길 12-6</t>
  </si>
  <si>
    <t>서울 서초구 과천대로 840</t>
  </si>
  <si>
    <t>서울 서초구 과천대로 796</t>
  </si>
  <si>
    <t>서울 영등포구 양평로21길 10</t>
  </si>
  <si>
    <t>서울 강남구 도곡로 516</t>
  </si>
  <si>
    <t>울산 북구 무룡로 42</t>
  </si>
  <si>
    <t>부산 남구 수영로 12</t>
  </si>
  <si>
    <t>서울 마포구 상암산로 76</t>
  </si>
  <si>
    <t>인천 연수구 송도과학로16번길 13-40</t>
  </si>
  <si>
    <t>서울 마포구 희우정로1길 7</t>
  </si>
  <si>
    <t>충남 논산시 강경읍 여강로 1180</t>
  </si>
  <si>
    <t>광주 광산구 평동산단10번로 19</t>
  </si>
  <si>
    <t>경기 오산시 가장로 531-7</t>
  </si>
  <si>
    <t>서울특별시 종로구 종로 98</t>
  </si>
  <si>
    <t>서울 종로구 종로 104</t>
  </si>
  <si>
    <t>경북 상주시 발산로 135</t>
  </si>
  <si>
    <t>전북 전주시 완산구 아중로 33</t>
  </si>
  <si>
    <t>서울 송파구 법원로8길 7</t>
  </si>
  <si>
    <t>충남 천안시 서북구 3공단6로 86-9</t>
  </si>
  <si>
    <t>서울 강남구 도산대로55길 16-6</t>
  </si>
  <si>
    <t>부산 해운대구 반송로513번길 18</t>
  </si>
  <si>
    <t>충북 진천군 덕산읍 한삼로 69-23</t>
  </si>
  <si>
    <t>경기 성남시 중원구 갈마치로 218</t>
  </si>
  <si>
    <t>경기 안양시 동안구 안양천동로 132</t>
  </si>
  <si>
    <t>서울 용산구 백범로90다길 13</t>
  </si>
  <si>
    <t>서울 금천구 범안로 1130</t>
  </si>
  <si>
    <t>경기 안양시 동안구 흥안대로 405</t>
  </si>
  <si>
    <t>서울 성동구 자동차시장길 23</t>
  </si>
  <si>
    <t>인천 남동구 논현고잔로135번길 29</t>
  </si>
  <si>
    <t>서울 서초구 강남대로 190</t>
  </si>
  <si>
    <t>서울 강남구 강남대로 542</t>
  </si>
  <si>
    <t>경남 김해시 김해대로 1769</t>
  </si>
  <si>
    <t>서울 중구 만리재로 159</t>
  </si>
  <si>
    <t>서울 강서구 양천로 583</t>
  </si>
  <si>
    <t>경북 포항시 북구 흥해읍 달전로5번길 61</t>
  </si>
  <si>
    <t>광주 광산구 평동산단3번로 61</t>
  </si>
  <si>
    <t>서울 종로구 율곡로2길 25</t>
  </si>
  <si>
    <t>인천 서구 가좌로84번길 13</t>
  </si>
  <si>
    <t>서울 강남구 봉은사로 479</t>
  </si>
  <si>
    <t>충북 청주시 흥덕구 옥산면 옥산산단로 27</t>
  </si>
  <si>
    <t>경기 이천시 부발읍 경충대로 2088</t>
  </si>
  <si>
    <t>서울 강서구 공항대로 390</t>
  </si>
  <si>
    <t>서울 중구 동호로15길 31</t>
  </si>
  <si>
    <t>경북 경주시 내남면 포석로 16-9</t>
  </si>
  <si>
    <t>경남 양산시 소주회야로 45-73</t>
  </si>
  <si>
    <t>인천 연수구 송도과학로16번길 13-39</t>
  </si>
  <si>
    <t>경기 파주시 파주읍 가마울길 212-17</t>
  </si>
  <si>
    <t>경기 오산시 지곶중앙로 1-20</t>
  </si>
  <si>
    <t>전남 여수시 여수산단4로 58</t>
  </si>
  <si>
    <t>대전 유성구 테크노2로 222</t>
  </si>
  <si>
    <t>경남 진주시 에나로 142</t>
  </si>
  <si>
    <t>서울 노원구 동일로 1021</t>
  </si>
  <si>
    <t>대구 달서구 이곡동로 11</t>
  </si>
  <si>
    <t>경북 구미시 4공단로7길 9</t>
  </si>
  <si>
    <t>경기 안양시 동안구 관평로170번길 43</t>
  </si>
  <si>
    <t>서울 강남구 테헤란로 231</t>
  </si>
  <si>
    <t>충북 제천시 바이오밸리로 107</t>
  </si>
  <si>
    <t>서울 강남구 테헤란로87길 35</t>
  </si>
  <si>
    <t>서울 영등포구 국제금융로6길 33</t>
  </si>
  <si>
    <t>경기 성남시 분당구 대왕판교로645번길 14</t>
  </si>
  <si>
    <t>서울 강서구 마곡중앙8로5길 40</t>
  </si>
  <si>
    <t>서울 영등포구 양산로 53</t>
  </si>
  <si>
    <t>경기 화성시 동탄산단6길 15-23</t>
  </si>
  <si>
    <t>서울 강남구 언주로 541</t>
  </si>
  <si>
    <t>서울 강서구 양천로 401</t>
  </si>
  <si>
    <t>서울 송파구 송이로 79</t>
  </si>
  <si>
    <t>충북 청주시 청원구 오창읍 과학산업2로 587-40</t>
  </si>
  <si>
    <t>충북 청주시 청원구 오창읍 2산단로 100</t>
  </si>
  <si>
    <t>경북 포항시 북구 흥해읍 영일만산단남로75번길 15</t>
  </si>
  <si>
    <t>경기 성남시 수정구 위례서일로 18</t>
  </si>
  <si>
    <t>경기 수원시 팔달구 장다리로306번길 26</t>
  </si>
  <si>
    <t>경기 안성시 일죽면 서동대로 7280-26</t>
  </si>
  <si>
    <t>경기 안산시 단원구 신원로 289</t>
  </si>
  <si>
    <t>경기 성남시 분당구 판교로 289</t>
  </si>
  <si>
    <t>서울 영등포구 여의대방로62길 2</t>
  </si>
  <si>
    <t>경기 수원시 영통구 광교호수공원로 20</t>
  </si>
  <si>
    <t>서울 강남구 강남대로 566</t>
  </si>
  <si>
    <t>강원특별자치도 평창군 대관령면 올림픽로 715</t>
  </si>
  <si>
    <t>서울 송파구 올림픽로 289</t>
  </si>
  <si>
    <t>서울 종로구 새문안로 89</t>
  </si>
  <si>
    <t>대전 대덕구 한밭대로 1146</t>
  </si>
  <si>
    <t>경남 김해시 주촌면 골든루트로 104-2</t>
  </si>
  <si>
    <t>서울 서초구 반포대로 19</t>
  </si>
  <si>
    <t>경기 이천시 마장면 서이천로578번길 74</t>
  </si>
  <si>
    <t>충남 아산시 음봉면 산동로 87</t>
  </si>
  <si>
    <t>경북 경산시 자인면 금박로 95</t>
  </si>
  <si>
    <t>서울 중구 동호로 297</t>
  </si>
  <si>
    <t>경기 수원시 권선구 산업로156번길 201</t>
  </si>
  <si>
    <t>서울 마포구 신촌로 66</t>
  </si>
  <si>
    <t>광주 광산구 진곡산단중앙로 80</t>
  </si>
  <si>
    <t>부산 해운대구 APEC로 17</t>
  </si>
  <si>
    <t>서울 서초구 강남대로 465</t>
  </si>
  <si>
    <t>경기 부천시 조마루로385번길 92</t>
  </si>
  <si>
    <t>인천 중구 공항로424번길 47</t>
  </si>
  <si>
    <t>경기 성남시 중원구 둔촌대로457번길 13</t>
  </si>
  <si>
    <t>경기 시흥시 공단1대로 101</t>
  </si>
  <si>
    <t>경북 포항시 남구 서원재로 66</t>
  </si>
  <si>
    <t>경기 안성시 공도읍 봉기길 21</t>
  </si>
  <si>
    <t>서울 강남구 테헤란로52길 21</t>
  </si>
  <si>
    <t>전남 영광군 대마면 전기차로 49</t>
  </si>
  <si>
    <t>울산 남구 왕생로 97</t>
  </si>
  <si>
    <t>서울 용산구 청파로 74</t>
  </si>
  <si>
    <t>충남 천안시 동남구 신촌로 24</t>
  </si>
  <si>
    <t>서울 성동구 왕십리로 83-21</t>
  </si>
  <si>
    <t>서울 금천구 디지털로9길 68</t>
  </si>
  <si>
    <t>경남 창원시 마산회원구 내서읍 중리공단로5길 50</t>
  </si>
  <si>
    <t>경기 시흥시 산기대학로 130</t>
  </si>
  <si>
    <t>충남 천안시 서북구 백석공단7로 16</t>
  </si>
  <si>
    <t>경기 화성시 동탄순환대로29길 25</t>
  </si>
  <si>
    <t>부산 강서구 화전산단5로 81</t>
  </si>
  <si>
    <t>대구 수성구 수성로 354</t>
  </si>
  <si>
    <t>경기 여주시 가남읍 경충대로 1473-23</t>
  </si>
  <si>
    <t>서울 강남구 광평로56길 12</t>
  </si>
  <si>
    <t>서울 양천구 목동서로 161</t>
  </si>
  <si>
    <t>경기 용인시 기흥구 죽현로 8-22</t>
  </si>
  <si>
    <t>대전 유성구 대덕대로 582</t>
  </si>
  <si>
    <t>서울 송파구 위례성대로 138</t>
  </si>
  <si>
    <t>서울 송파구 올림픽로 98</t>
  </si>
  <si>
    <t>서울 강남구 삼성로 634</t>
  </si>
  <si>
    <t>강원특별자치도 평창군 대관령면 솔봉로 325</t>
  </si>
  <si>
    <t>경기 용인시 처인구 원삼면 죽양대로1763번길 60</t>
  </si>
  <si>
    <t>서울 중구 서소문로 89-31</t>
  </si>
  <si>
    <t>서울 강서구 마곡중앙1로 14</t>
  </si>
  <si>
    <t>충북 청주시 청원구 오창읍 양청3길 60</t>
  </si>
  <si>
    <t>서울 강남구 선릉로 747</t>
  </si>
  <si>
    <t>충남 서산시 성연면 성연4로 101-56</t>
  </si>
  <si>
    <t>서울 마포구 어울마당로5길 41</t>
  </si>
  <si>
    <t>경기 안성시 대덕면 만세로 274</t>
  </si>
  <si>
    <t>서울 강남구 테헤란로88길 15</t>
  </si>
  <si>
    <t>서울 서초구 반포대로28길 43</t>
  </si>
  <si>
    <t>대구 북구 유통단지로 130</t>
  </si>
  <si>
    <t>서울 마포구 마포대로 20</t>
  </si>
  <si>
    <t>대전 유성구 테크노3로 8-10</t>
  </si>
  <si>
    <t>대구 달성군 유가읍 비슬로96길 11</t>
  </si>
  <si>
    <t>부산 기장군 정관읍 농공길 2-9</t>
  </si>
  <si>
    <t>경기 김포시 대곶면 율생중앙로52번길 46</t>
  </si>
  <si>
    <t>대구 달서구 달서대로85길 100</t>
  </si>
  <si>
    <t>대구 달서구 성서4차첨단로 160-7</t>
  </si>
  <si>
    <t>인천 남동구 남동서로 380</t>
  </si>
  <si>
    <t>경기 김포시 통진읍 김포대로1950번길 91</t>
  </si>
  <si>
    <t>서울 마포구 만리재로 15</t>
  </si>
  <si>
    <t>충북 진천군 백곡면 배티로 818-105</t>
  </si>
  <si>
    <t>경남 창원시 성산구 공단로 551</t>
  </si>
  <si>
    <t>서울 송파구 오금로 91</t>
  </si>
  <si>
    <t>서울 구로구 디지털로 288</t>
  </si>
  <si>
    <t>경기 군포시 공단로140번길 7</t>
  </si>
  <si>
    <t>서울 금천구 가산디지털1로 168</t>
  </si>
  <si>
    <t>경기 화성시 영통로 14-6</t>
  </si>
  <si>
    <t>경기 화성시 삼성1로5길 39</t>
  </si>
  <si>
    <t>서울 중구 세종대로 136</t>
  </si>
  <si>
    <t>대전 유성구 유성대로1628번길 21</t>
  </si>
  <si>
    <t>경기 화성시 팔탄면 삼천병마로 517-19</t>
  </si>
  <si>
    <t>인천 부평구 부평북로 141</t>
  </si>
  <si>
    <t>충북 청주시 흥덕구 산단로 73</t>
  </si>
  <si>
    <t>서울 광진구 자양번영로 3</t>
  </si>
  <si>
    <t>경남 진주시 대신로 150</t>
  </si>
  <si>
    <t>인천 연수구 능허대로 16</t>
  </si>
  <si>
    <t>대전 동구 동서대로 1659</t>
  </si>
  <si>
    <t>경기 성남시 분당구 새마을로 75</t>
  </si>
  <si>
    <t>경기 용인시 기흥구 흥덕1로 13</t>
  </si>
  <si>
    <t>서울 노원구 한글비석로52길 6</t>
  </si>
  <si>
    <t>충남 예산군 고덕면 지곡오추길 31</t>
  </si>
  <si>
    <t>서울 강남구 테헤란로103길 17</t>
  </si>
  <si>
    <t>서울 강동구 강동대로 143-64</t>
  </si>
  <si>
    <t>서울 중구 남대문로10길 29</t>
  </si>
  <si>
    <t>서울 금천구 가산디지털1로 104</t>
  </si>
  <si>
    <t>경북 영천시 본촌공단길 39</t>
  </si>
  <si>
    <t>서울 강남구 영동대로 737</t>
  </si>
  <si>
    <t>경남 통영시 도남로 195</t>
  </si>
  <si>
    <t>서울 강남구 도산대로 449</t>
  </si>
  <si>
    <t>서울 광진구 아차산로 563</t>
  </si>
  <si>
    <t>서울 중구 남대문시장10길 2</t>
  </si>
  <si>
    <t>서울 서초구 신반포로 176</t>
  </si>
  <si>
    <t>경기 안양시 동안구 흥안대로 457-27</t>
  </si>
  <si>
    <t>서울 마포구 백범로 235</t>
  </si>
  <si>
    <t>경북 경산시 남산면 대왕로 110-19</t>
  </si>
  <si>
    <t>경기 과천시 별양상가1로 18</t>
  </si>
  <si>
    <t>경기 시흥시 청룡저수지길 366</t>
  </si>
  <si>
    <t>서울 종로구 종로 54-1</t>
  </si>
  <si>
    <t>서울 용산구 이태원로 211</t>
  </si>
  <si>
    <t>충북 청주시 흥덕구 옥산면 과학산업1로 102</t>
  </si>
  <si>
    <t>서울 강서구 마곡중앙14로 26</t>
  </si>
  <si>
    <t>경기 의왕시 경수대로 279</t>
  </si>
  <si>
    <t>대구 동구 범안로 946-1</t>
  </si>
  <si>
    <t>서울 성동구 왕십리로24나길 20</t>
  </si>
  <si>
    <t>충남 천안시 서북구 직산읍 4산단1길 10</t>
  </si>
  <si>
    <t>서울 중구 칠패로 27</t>
  </si>
  <si>
    <t>경북 포항시 남구 지곡로 394</t>
  </si>
  <si>
    <t>경남 창원시 성산구 성산패총로 29</t>
  </si>
  <si>
    <t>서울 강남구 삼성로 561</t>
  </si>
  <si>
    <t>서울 강남구 언주로 431</t>
  </si>
  <si>
    <t>경기 성남시 분당구 판교로 344</t>
  </si>
  <si>
    <t>서울 강남구 봉은사로 446</t>
  </si>
  <si>
    <t>경기 성남시 분당구 분당로 50</t>
  </si>
  <si>
    <t>경기 시흥시 엠티브이북로 313</t>
  </si>
  <si>
    <t>인천 중구 공항동로296번길 97-49</t>
  </si>
  <si>
    <t>서울 송파구 올림픽로30길 5</t>
  </si>
  <si>
    <t>경남 창원시 성산구 창이대로 510</t>
  </si>
  <si>
    <t>충남 천안시 서북구 천일고3길 47</t>
  </si>
  <si>
    <t>울산 북구 매곡산업로 21</t>
  </si>
  <si>
    <t>경기 용인시 기흥구 구성로 357</t>
  </si>
  <si>
    <t>서울 영등포구 당산로37길 16</t>
  </si>
  <si>
    <t>충북 청주시 청원구 오창읍 2산단로 82</t>
  </si>
  <si>
    <t>경기 동두천시 평화로2862번길 28</t>
  </si>
  <si>
    <t>울산 울주군 온산읍 당월로 216-18</t>
  </si>
  <si>
    <t>경북 경주시 양남면 동남로 167-42</t>
  </si>
  <si>
    <t>부산 금정구 무학송로 158</t>
  </si>
  <si>
    <t>충남 아산시 둔포면 아산호로840번길 65-20</t>
  </si>
  <si>
    <t>서울 노원구 한글비석로 57</t>
  </si>
  <si>
    <t>서울 노원구 공릉로58가길 4</t>
  </si>
  <si>
    <t>서울 송파구 송이로30길 13</t>
  </si>
  <si>
    <t>경북 포항시 남구 괴동로 40</t>
  </si>
  <si>
    <t>경남 창원시 성산구 적현로 147</t>
  </si>
  <si>
    <t>서울 마포구 양화로 45</t>
  </si>
  <si>
    <t>서울 강동구 상일로6길 67</t>
  </si>
  <si>
    <t>서울 서초구 효령로 341</t>
  </si>
  <si>
    <t>대구 중구 국채보상로 488</t>
  </si>
  <si>
    <t>충남 천안시 서북구 성거읍 정자1길 10</t>
  </si>
  <si>
    <t>서울 강남구 논현로106길 27</t>
  </si>
  <si>
    <t>서울 중구 퇴계로41길 6</t>
  </si>
  <si>
    <t>서울 강남구 영동대로106길 42</t>
  </si>
  <si>
    <t>부산 강서구 녹산산단262로 26</t>
  </si>
  <si>
    <t>서울 은평구 서오릉로 207</t>
  </si>
  <si>
    <t>경기 이천시 대월면 사동로 76</t>
  </si>
  <si>
    <t>경기 성남시 중원구 둔촌대로 555</t>
  </si>
  <si>
    <t>서울 관악구 양녕로1길 32</t>
  </si>
  <si>
    <t>대구 수성구 명덕로 415</t>
  </si>
  <si>
    <t>경기 평택시 청북읍 청북산단로 31</t>
  </si>
  <si>
    <t>부산 북구 금곡대로 52</t>
  </si>
  <si>
    <t>강원특별자치도 횡성군 공근면 아이티밸리길 36</t>
  </si>
  <si>
    <t>서울 강동구 아리수로 426</t>
  </si>
  <si>
    <t>전북 익산시 무왕로25길 21</t>
  </si>
  <si>
    <t>경기 안양시 동안구 부림로170번길 41-22</t>
  </si>
  <si>
    <t>서울 종로구 새문안로 76</t>
  </si>
  <si>
    <t>서울 양천구 신정로 167</t>
  </si>
  <si>
    <t>서울 종로구 종로 22</t>
  </si>
  <si>
    <t>서울 중구 충무로 2</t>
  </si>
  <si>
    <t>서울 용산구 서빙고로 17</t>
  </si>
  <si>
    <t>경북 구미시 수출대로9길 36</t>
  </si>
  <si>
    <t>경기 안양시 동안구 시민대로110번길 20</t>
  </si>
  <si>
    <t>부산 중구 자갈치로 42</t>
  </si>
  <si>
    <t>대구 남구 용두방천2길 34</t>
  </si>
  <si>
    <t>대구 수성구 지범로 196</t>
  </si>
  <si>
    <t>인천 남동구 남동대로369번길 18</t>
  </si>
  <si>
    <t>충남 천안시 동남구 수신면 수신로 576</t>
  </si>
  <si>
    <t>인천 중구 축항대로86번길 129</t>
  </si>
  <si>
    <t>서울 금천구 가산디지털1로 145</t>
  </si>
  <si>
    <t>서울 영등포구 국제금융로6길 42</t>
  </si>
  <si>
    <t>경기 군포시 당정로27번길 11</t>
  </si>
  <si>
    <t>서울 서초구 반포대로14길 27</t>
  </si>
  <si>
    <t>경기 용인시 수지구 손곡로 29</t>
  </si>
  <si>
    <t>서울 송파구 백제고분로 69</t>
  </si>
  <si>
    <t>서울 서초구 강남대로79길 31</t>
  </si>
  <si>
    <t>서울 종로구 종로33길 31</t>
  </si>
  <si>
    <t>부산 부산진구 서전로10번길 28</t>
  </si>
  <si>
    <t>경북 칠곡군 왜관읍 공단로 256</t>
  </si>
  <si>
    <t>경남 창원시 성산구 마디미로56번길 14</t>
  </si>
  <si>
    <t>경북 경산시 대학로 63</t>
  </si>
  <si>
    <t>경기 평택시 포승읍 평택항로268번길 147</t>
  </si>
  <si>
    <t>서울 구로구 디지털로31길 38-21</t>
  </si>
  <si>
    <t>서울 서초구 바우뫼로 225</t>
  </si>
  <si>
    <t>경기 군포시 산본로 94</t>
  </si>
  <si>
    <t>서울 서초구 남부순환로 2159</t>
  </si>
  <si>
    <t>서울 구로구 디지털로34길 43</t>
  </si>
  <si>
    <t>경기 남양주시 다산순환로 45</t>
  </si>
  <si>
    <t>서울 금천구 디지털로9길 32</t>
  </si>
  <si>
    <t>서울 종로구 삼봉로 71</t>
  </si>
  <si>
    <t>서울 마포구 잔다리로 24</t>
  </si>
  <si>
    <t>경기 안산시 단원구 별망로 327</t>
  </si>
  <si>
    <t>충남 당진시 합덕읍 인더스파크로 70</t>
  </si>
  <si>
    <t>서울 강남구 테헤란로 405</t>
  </si>
  <si>
    <t>경기 용인시 기흥구 기흥로 58</t>
  </si>
  <si>
    <t>서울 서초구 바우뫼로 201</t>
  </si>
  <si>
    <t>서울 영등포구 디지털로38길 27</t>
  </si>
  <si>
    <t>부산 기장군 장안읍 신소재산단2로 17</t>
  </si>
  <si>
    <t>경기 안성시 원곡면 섬바위길 12</t>
  </si>
  <si>
    <t>경기 의왕시 장안남북로1길 4</t>
  </si>
  <si>
    <t>서울 서초구 강남대로 629</t>
  </si>
  <si>
    <t>서울 구로구 디지털로33길 48</t>
  </si>
  <si>
    <t>경기 수원시 권선구 서부로 1433-80</t>
  </si>
  <si>
    <t>경북 경주시 보불로 391</t>
  </si>
  <si>
    <t>경기 파주시 산업단지길 139</t>
  </si>
  <si>
    <t>서울 성동구 왕십리로 125</t>
  </si>
  <si>
    <t>경기 안양시 동안구 부림로170번길 41-3</t>
  </si>
  <si>
    <t>경남 창원시 성산구 용지로 90</t>
  </si>
  <si>
    <t>충북 제천시 바이오밸리2로 93</t>
  </si>
  <si>
    <t>부산 부산진구 가야대로 772</t>
  </si>
  <si>
    <t>부산 수영구 황령대로 513</t>
  </si>
  <si>
    <t>부산 동구 자성로140번길 53</t>
  </si>
  <si>
    <t>세종특별자치시 부강면 금호선말길 115</t>
  </si>
  <si>
    <t>서울 강남구 테헤란로28길 32</t>
  </si>
  <si>
    <t>경북 경주시 현곡면 안현로 310</t>
  </si>
  <si>
    <t>울산 울주군 온산읍 처용산업로 6</t>
  </si>
  <si>
    <t>경기 화성시 동탄하나1길 28-18</t>
  </si>
  <si>
    <t>광주 광산구 풍영로228번길 31</t>
  </si>
  <si>
    <t>서울 도봉구 도봉로 415</t>
  </si>
  <si>
    <t>서울 강남구 논현로 748</t>
  </si>
  <si>
    <t>서울 영등포구 의사당대로 83-2</t>
  </si>
  <si>
    <t>서울 영등포구 당산로 240</t>
  </si>
  <si>
    <t>서울 강남구 테헤란로7길 12</t>
  </si>
  <si>
    <t>울산 남구 용연로 34</t>
  </si>
  <si>
    <t>대전 대덕구 문평서로 8-11</t>
  </si>
  <si>
    <t>경기 화성시 삼성1로4길 22</t>
  </si>
  <si>
    <t>부산 사하구 다대로 368-3</t>
  </si>
  <si>
    <t>서울 서초구 신반포로 339</t>
  </si>
  <si>
    <t>서울 양천구 목동동로 210</t>
  </si>
  <si>
    <t>서울 강남구 양재천로 163</t>
  </si>
  <si>
    <t>서울 강남구 테헤란로81길 9</t>
  </si>
  <si>
    <t>경기 안성시 공단로 100</t>
  </si>
  <si>
    <t>충남 천안시 서북구 직산읍 4산단5길 68</t>
  </si>
  <si>
    <t>경기 화성시 양감면 정문송산로 69-12</t>
  </si>
  <si>
    <t>서울 강남구 삼성로 612</t>
  </si>
  <si>
    <t>경기 부천시 신흥로 167</t>
  </si>
  <si>
    <t>경남 창원시 마산회원구 봉암공단2길 6</t>
  </si>
  <si>
    <t>경기 과천시 과천대로7길 26</t>
  </si>
  <si>
    <t>서울 성동구 아차산로13길 11</t>
  </si>
  <si>
    <t>대구 수성구 동대구로 330</t>
  </si>
  <si>
    <t>경남 창원시 성산구 완암로 168</t>
  </si>
  <si>
    <t>경기 수원시 권선구 산업로156번길 100</t>
  </si>
  <si>
    <t>경기 안산시 단원구 동산로27번길 42-7</t>
  </si>
  <si>
    <t>경기 수원시 팔달구 효원로 295</t>
  </si>
  <si>
    <t>충남 아산시 영인면 구성길 51</t>
  </si>
  <si>
    <t>서울 용산구 장문로 35</t>
  </si>
  <si>
    <t>충북 진천군 이월면 궁동길 51-24</t>
  </si>
  <si>
    <t>서울 마포구 토정로37길 46</t>
  </si>
  <si>
    <t>서울 중구 동호로 330</t>
  </si>
  <si>
    <t>제주특별자치도 제주시 한라대학로 39</t>
  </si>
  <si>
    <t>서울 영등포구 양평로25길 8</t>
  </si>
  <si>
    <t>충북 청주시 청원구 오창읍 각리1길 78</t>
  </si>
  <si>
    <t>대구 달성군 다사읍 세천로7길 45</t>
  </si>
  <si>
    <t>서울 금천구 시흥대로27길 32</t>
  </si>
  <si>
    <t>서울 종로구 청계천로 11</t>
  </si>
  <si>
    <t>서울 강남구 테헤란로 409</t>
  </si>
  <si>
    <t>대구 서구 서대구로 30</t>
  </si>
  <si>
    <t>서울 마포구 월드컵로16길 3</t>
  </si>
  <si>
    <t>서울 서초구 신반포로45길 9-22</t>
  </si>
  <si>
    <t>서울 중구 퇴계로 190</t>
  </si>
  <si>
    <t>서울 금천구 벚꽃로 254</t>
  </si>
  <si>
    <t>서울 강남구 강남대로 318</t>
  </si>
  <si>
    <t>전남 나주시 빛가람로 685</t>
  </si>
  <si>
    <t>경북 경주시 충현로 64</t>
  </si>
  <si>
    <t>경기 용인시 처인구 이동읍 화산로93번길 15-7</t>
  </si>
  <si>
    <t>서울 금천구 가산디지털1로 171</t>
  </si>
  <si>
    <t>경기 고양시 덕양구 소원로 219</t>
  </si>
  <si>
    <t>경기 용인시 기흥구 동백중앙로16번길 16-9</t>
  </si>
  <si>
    <t>서울 영등포구 문래로 83</t>
  </si>
  <si>
    <t>서울 마포구 독막로 281</t>
  </si>
  <si>
    <t>경기 화성시 동탄영천로 150</t>
  </si>
  <si>
    <t>서울 강남구 논현로 18</t>
  </si>
  <si>
    <t>서울 금천구 가산디지털1로 159-13</t>
  </si>
  <si>
    <t>서울 강남구 학동로 336</t>
  </si>
  <si>
    <t>경기 안성시 원곡면 만세로 1260</t>
  </si>
  <si>
    <t>서울 강서구 마곡중앙8로5길 12</t>
  </si>
  <si>
    <t>경기 이천시 마장면 덕평로 831-59</t>
  </si>
  <si>
    <t>경북 포항시 북구 청하면 고현길98번길 66</t>
  </si>
  <si>
    <t>경기 화성시 마도면 청원산단2길 65</t>
  </si>
  <si>
    <t>부산 해운대구 센텀서로 66</t>
  </si>
  <si>
    <t>경남 양산시 산막공단북11길 103</t>
  </si>
  <si>
    <t>경남 창원시 성산구 정동로162번길 40</t>
  </si>
  <si>
    <t>경기 안성시 미양면 안성맞춤대로 474-22</t>
  </si>
  <si>
    <t>서울 마포구 백범로28길 22</t>
  </si>
  <si>
    <t>광주 북구 첨단연신로29번길 27</t>
  </si>
  <si>
    <t>서울 강남구 테헤란로104길 7</t>
  </si>
  <si>
    <t>경기 이천시 마장면 마도로 70-81</t>
  </si>
  <si>
    <t>경기 시흥시 협력로 165</t>
  </si>
  <si>
    <t>부산 기장군 정관읍 농공길 2-127</t>
  </si>
  <si>
    <t>울산 울주군 두동면 봉계농공길 8</t>
  </si>
  <si>
    <t>경기 안산시 단원구 산단로 326</t>
  </si>
  <si>
    <t>경남 거제시 거제대로 3370</t>
  </si>
  <si>
    <t>경기 부천시 수도로 90</t>
  </si>
  <si>
    <t>대구 달성군 논공읍 논공중앙로 275</t>
  </si>
  <si>
    <t>경기 성남시 분당구 황새울로 314</t>
  </si>
  <si>
    <t>서울 서초구 강남대로 311</t>
  </si>
  <si>
    <t>서울 종로구 사직로 130</t>
  </si>
  <si>
    <t>충남 홍성군 홍성읍 월산로 70-79</t>
  </si>
  <si>
    <t>충남 아산시 음봉면 연암율금로 43</t>
  </si>
  <si>
    <t>서울 강남구 영동대로96길 20</t>
  </si>
  <si>
    <t>경기 평택시 산단로16번길 72</t>
  </si>
  <si>
    <t>서울 중구 장충단로 275</t>
  </si>
  <si>
    <t>경남 양산시 소주공단1길 41</t>
  </si>
  <si>
    <t>울산 남구 처용로 675</t>
  </si>
  <si>
    <t>전남 광양시 폭포사랑길 20-26</t>
  </si>
  <si>
    <t>서울 성동구 광나루로6길 35</t>
  </si>
  <si>
    <t>인천 서구 백범로 644</t>
  </si>
  <si>
    <t>서울 송파구 송이로30길 7</t>
  </si>
  <si>
    <t>경기 시흥시 공단1대로80번길 140</t>
  </si>
  <si>
    <t>전북 군산시 서수면 동군산로 1095</t>
  </si>
  <si>
    <t>대구 동구 동대구로 489</t>
  </si>
  <si>
    <t>충북 충주시 번영대로 222</t>
  </si>
  <si>
    <t>서울 중구 퇴계로27길 28</t>
  </si>
  <si>
    <t>서울 영등포구 국제금융로2길 24</t>
  </si>
  <si>
    <t>부산 사하구 신산로 99</t>
  </si>
  <si>
    <t>경남 김해시 진례면 고모로134번길 81</t>
  </si>
  <si>
    <t>경북 경산시 성암로21길 41</t>
  </si>
  <si>
    <t>부산 해운대구 해운대해변로 299</t>
  </si>
  <si>
    <t>경기 시흥시 경기과기대로 252</t>
  </si>
  <si>
    <t>인천 남동구 비류대로 646</t>
  </si>
  <si>
    <t>서울 영등포구 선유로 27</t>
  </si>
  <si>
    <t>경기 화성시 노작로4길 8</t>
  </si>
  <si>
    <t>충북 청주시 흥덕구 옥산면 옥산산단로 42</t>
  </si>
  <si>
    <t>경기 용인시 처인구 경안천로 350</t>
  </si>
  <si>
    <t>대구 달서구 성서서로 99</t>
  </si>
  <si>
    <t>충남 천안시 동남구 풍세면 풍세산단2로 39</t>
  </si>
  <si>
    <t>부산 사상구 낙동대로 1356</t>
  </si>
  <si>
    <t>서울 서초구 명달로 94</t>
  </si>
  <si>
    <t>강원특별자치도 춘천시 남산면 버들1길 130</t>
  </si>
  <si>
    <t>서울 중구 퇴계로 413</t>
  </si>
  <si>
    <t>서울 강남구 봉은사로1길 39</t>
  </si>
  <si>
    <t>서울 종로구 인사동5길 29</t>
  </si>
  <si>
    <t>서울 용산구 새창로44길 10</t>
  </si>
  <si>
    <t>서울 중구 필동로 12</t>
  </si>
  <si>
    <t>울산 남구 두왕로322번길 6-7</t>
  </si>
  <si>
    <t>경남 김해시 진례면 서부로436번길 70-25</t>
  </si>
  <si>
    <t>서울 서초구 서초중앙로 14</t>
  </si>
  <si>
    <t>광주 북구 첨단연신로 88</t>
  </si>
  <si>
    <t>서울 강남구 언주로 619</t>
  </si>
  <si>
    <t>서울 종로구 필운대로 9</t>
  </si>
  <si>
    <t>경기 성남시 분당구 운중동 70-5</t>
  </si>
  <si>
    <t>인천 남동구 남동대로369번길 30</t>
  </si>
  <si>
    <t>서울 송파구 충민로 10</t>
  </si>
  <si>
    <t>경기 시흥시 공단1대로 391</t>
  </si>
  <si>
    <t>부산 기장군 장안읍 장안산단7로 82</t>
  </si>
  <si>
    <t>경기 남양주시 와부읍 덕소로 320</t>
  </si>
  <si>
    <t>경기 하남시 하남대로622번길 33</t>
  </si>
  <si>
    <t>경기 성남시 분당구 탄천상로 171</t>
  </si>
  <si>
    <t>경기 광주시 광주대로 171</t>
  </si>
  <si>
    <t>경기 화성시 향남읍 제약공단4길 35-14</t>
  </si>
  <si>
    <t>경기 성남시 중원구 갈마치로 244</t>
  </si>
  <si>
    <t>충북 진천군 덕산읍 한삼로 289</t>
  </si>
  <si>
    <t>충남 천안시 동남구 성남면 세성로 96</t>
  </si>
  <si>
    <t>인천 중구 서해대로 168</t>
  </si>
  <si>
    <t>인천 부평구 경인로 1119</t>
  </si>
  <si>
    <t>인천 연수구 비류대로256번길 8-14</t>
  </si>
  <si>
    <t>경기 평택시 서탄면 수월암4길 200</t>
  </si>
  <si>
    <t>강원특별자치도 홍천군 남면 양덕원로 89</t>
  </si>
  <si>
    <t>서울 강남구 역삼로 221</t>
  </si>
  <si>
    <t>전북 군산시 서수면 상장곤윗길 23</t>
  </si>
  <si>
    <t>충남 천안시 서북구 검은들3길 25</t>
  </si>
  <si>
    <t>서울 서대문구 경기대로 15</t>
  </si>
  <si>
    <t>광주 북구 첨단연신로29번길 12</t>
  </si>
  <si>
    <t>서울 강남구 테헤란로16길 12</t>
  </si>
  <si>
    <t>서울 서초구 효령로 424</t>
  </si>
  <si>
    <t>경기 안산시 단원구 시화호수로 485</t>
  </si>
  <si>
    <t>경기 용인시 수지구 디지털벨리로 81</t>
  </si>
  <si>
    <t>경북 경주시 외동읍 외동농공단지길 14</t>
  </si>
  <si>
    <t>경북 구미시 구미중앙로42길 5-66</t>
  </si>
  <si>
    <t>광주 광산구 손재로 436-68</t>
  </si>
  <si>
    <t>충남 아산시 둔포면 아산밸리남로 146</t>
  </si>
  <si>
    <t>경기 수원시 권선구 산업로155번길 214</t>
  </si>
  <si>
    <t>서울 강동구 올림픽로48길 7</t>
  </si>
  <si>
    <t>서울 서초구 청계산로 10</t>
  </si>
  <si>
    <t>서울 강동구 올림픽로 528</t>
  </si>
  <si>
    <t>경기 수원시 영통구 영통로 145</t>
  </si>
  <si>
    <t>서울 동작구 여의대방로 112</t>
  </si>
  <si>
    <t>충남 예산군 고덕면 삽교평야로 467</t>
  </si>
  <si>
    <t>부산 강서구 범방2로 73</t>
  </si>
  <si>
    <t>충북 청주시 흥덕구 오송읍 오송생명14로 80</t>
  </si>
  <si>
    <t>경기 안양시 만안구 박달로 351</t>
  </si>
  <si>
    <t>경기 화성시 장안면 장안공단7길 28</t>
  </si>
  <si>
    <t>제주특별자치도 제주시 도령로 33</t>
  </si>
  <si>
    <t>경남 김해시 김해대로 2595</t>
  </si>
  <si>
    <t>충북 청주시 청원구 오창읍 과학산업2로 587-32</t>
  </si>
  <si>
    <t>충북 괴산군 청안면 네패스로 30</t>
  </si>
  <si>
    <t>충북 음성군 삼성면 금일로965번길 105</t>
  </si>
  <si>
    <t>제주특별자치도 제주시 1100로 3198-13</t>
  </si>
  <si>
    <t>전북 전주시 덕진구 신복로 180</t>
  </si>
  <si>
    <t>서울 성북구 보국문로 188</t>
  </si>
  <si>
    <t>대구 달성군 논공읍 논공중앙로 288</t>
  </si>
  <si>
    <t>서울 마포구 잔다리로 32</t>
  </si>
  <si>
    <t>전남 나주시 왕곡면 영산포로 30-9</t>
  </si>
  <si>
    <t>서울 마포구 마포대로 217</t>
  </si>
  <si>
    <t>서울 서초구 매헌로 54</t>
  </si>
  <si>
    <t>서울 강남구 도곡로1길 14</t>
  </si>
  <si>
    <t>경북 구미시 3공단2로 235</t>
  </si>
  <si>
    <t>전북 전주시 완산구 서곡5길 14-3</t>
  </si>
  <si>
    <t>서울 성동구 아차산로17길 49</t>
  </si>
  <si>
    <t>서울 강남구 테헤란로25길 15-4</t>
  </si>
  <si>
    <t>광주 광산구 용아로 717</t>
  </si>
  <si>
    <t>경기 부천시 신흥로511번길 80</t>
  </si>
  <si>
    <t>서울 마포구 만리재옛길 23</t>
  </si>
  <si>
    <t>대전 대덕구 대전로 1429</t>
  </si>
  <si>
    <t>충남 천안시 동남구 개목4길 29-1</t>
  </si>
  <si>
    <t>강원특별자치도 홍천군 홍천읍 홍천로 301</t>
  </si>
  <si>
    <t>경기 화성시 동탄산단6길 15-13</t>
  </si>
  <si>
    <t>충북 충주시 대소원면 첨단산업1로 92</t>
  </si>
  <si>
    <t>경기 안양시 동안구 엘에스로 92</t>
  </si>
  <si>
    <t>경북 청도군 청도읍 월곡2길 34</t>
  </si>
  <si>
    <t>대구 동구 동부로 76</t>
  </si>
  <si>
    <t>서울 마포구 월드컵로10길 49</t>
  </si>
  <si>
    <t>경북 구미시 인동19길 20</t>
  </si>
  <si>
    <t>서울 중구 을지로 51</t>
  </si>
  <si>
    <t>서울 종로구 종로50라길 1</t>
  </si>
  <si>
    <t>경남 창원시 성산구 성산패총로 107</t>
  </si>
  <si>
    <t>광주 광산구 빛그린산단로 333</t>
  </si>
  <si>
    <t>전남 광양시 삼봉산로 10</t>
  </si>
  <si>
    <t>서울 강서구 개화동로8길 17</t>
  </si>
  <si>
    <t>서울 마포구 상암산로 34</t>
  </si>
  <si>
    <t>서울 송파구 백제고분로 101</t>
  </si>
  <si>
    <t>서울 강남구 영동대로 735</t>
  </si>
  <si>
    <t>서울 금천구 가산디지털2로 53</t>
  </si>
  <si>
    <t>경기 구리시 체육관로74번길 41</t>
  </si>
  <si>
    <t>서울 영등포구 양산로 90-4</t>
  </si>
  <si>
    <t>인천 서구 건지로 199</t>
  </si>
  <si>
    <t>충남 천안시 서북구 입장면 연곡길 567</t>
  </si>
  <si>
    <t>인천 연수구 갯벌로 98</t>
  </si>
  <si>
    <t>충남 아산시 실옥로 174</t>
  </si>
  <si>
    <t>충남 천안시 동남구 만남로 72</t>
  </si>
  <si>
    <t>울산 북구 염포로 260-10</t>
  </si>
  <si>
    <t>경기 평택시 서탄면 수월암길 95</t>
  </si>
  <si>
    <t>강원특별자치도 삼척시 도계읍 도상로 512</t>
  </si>
  <si>
    <t>서울 서초구 효령로77길 28</t>
  </si>
  <si>
    <t>경기 하남시 하남대로284번길 45</t>
  </si>
  <si>
    <t>경기 용인시 기흥구 죽전로 39</t>
  </si>
  <si>
    <t>서울 송파구 송파대로 167</t>
  </si>
  <si>
    <t>서울 서초구 사임당로 87</t>
  </si>
  <si>
    <t>경기 하남시 산곡동로86번길 8-1</t>
  </si>
  <si>
    <t>서울 서초구 논현로 83</t>
  </si>
  <si>
    <t>서울 중구 동호로20다길 16</t>
  </si>
  <si>
    <t>대전 유성구 유성대로 1180</t>
  </si>
  <si>
    <t>경기 성남시 분당구 대왕판교로 660</t>
  </si>
  <si>
    <t>서울 서초구 남부순환로364길 8-9</t>
  </si>
  <si>
    <t>경기 과천시 교육원로 98</t>
  </si>
  <si>
    <t>서울 영등포구 의사당대로 22</t>
  </si>
  <si>
    <t>서울 중구 남대문로 117</t>
  </si>
  <si>
    <t>서울 영등포구 영중로 83</t>
  </si>
  <si>
    <t>대전 유성구 가정로 201</t>
  </si>
  <si>
    <t>경기 용인시 기흥구 지삼로 331</t>
  </si>
  <si>
    <t>충남 천안시 서북구 입장면 양대기로길 89</t>
  </si>
  <si>
    <t>경기 군포시 흥안대로27번길 22</t>
  </si>
  <si>
    <t>서울 금천구 가산디지털1로 199</t>
  </si>
  <si>
    <t>부산 동구 좌천동 471-1</t>
  </si>
  <si>
    <t>서울 강남구 강남대로 540</t>
  </si>
  <si>
    <t>서울 광진구 자양로 76</t>
  </si>
  <si>
    <t>전북 전주시 완산구 서원로 365</t>
  </si>
  <si>
    <t>서울 중구 소공로 34</t>
  </si>
  <si>
    <t>서울 성동구 천호대로 320</t>
  </si>
  <si>
    <t>서울 양천구 목동서로 159-1</t>
  </si>
  <si>
    <t>대구 동구 아양로 99</t>
  </si>
  <si>
    <t>대구 중구 남산로4길 112</t>
  </si>
  <si>
    <t>광주 남구 양림로 37</t>
  </si>
  <si>
    <t>광주 남구 송암로24번나길 12</t>
  </si>
  <si>
    <t>경기 부천시 호현로489번길 28</t>
  </si>
  <si>
    <t>울산 남구 월평로171번길 13</t>
  </si>
  <si>
    <t>충북 청주시 상당구 쇠내로 16</t>
  </si>
  <si>
    <t>전남 함평군 함평읍 영수길 136</t>
  </si>
  <si>
    <t>인천 계양구 장제로 722</t>
  </si>
  <si>
    <t>충북 청주시 흥덕구 2순환로 1262</t>
  </si>
  <si>
    <t>울산 남구 문수로 472</t>
  </si>
  <si>
    <t>부산 북구 사상로 605</t>
  </si>
  <si>
    <t>전북 군산시 조촌4길 11</t>
  </si>
  <si>
    <t>경기 김포시 감암로 11</t>
  </si>
  <si>
    <t>전북 군산시 조촌로 149</t>
  </si>
  <si>
    <t>전북 전주시 완산구 한두평4길 16</t>
  </si>
  <si>
    <t>인천 부평구 장제로 78</t>
  </si>
  <si>
    <t>경기 성남시 분당구 대왕판교로 155-7</t>
  </si>
  <si>
    <t>인천 미추홀구 독배로 503</t>
  </si>
  <si>
    <t>경북 경산시 경안로 11</t>
  </si>
  <si>
    <t>경남 거제시 계룡로5길 14</t>
  </si>
  <si>
    <t>강원특별자치도 강릉시 강릉대로419번길 42</t>
  </si>
  <si>
    <t>부산 사상구 가야대로 326</t>
  </si>
  <si>
    <t>대구 서구 국채보상로 302</t>
  </si>
  <si>
    <t>대전 중구 목중로 29</t>
  </si>
  <si>
    <t>경기도 평택시 조개터로42번길 61</t>
  </si>
  <si>
    <t>경북 안동시 앙실로 11</t>
  </si>
  <si>
    <t>부산 연제구 월드컵대로 359</t>
  </si>
  <si>
    <t>경기 고양시 덕양구 화수로14번길 55</t>
  </si>
  <si>
    <t>인천 서구 원적로 23</t>
  </si>
  <si>
    <t>경기 수원시 팔달구 중부대로 165</t>
  </si>
  <si>
    <t>경북 김천시 신음1길 12</t>
  </si>
  <si>
    <t>경기 성남시 분당구 황새울로341번길 23</t>
  </si>
  <si>
    <t>경기 광명시 디지털로 36</t>
  </si>
  <si>
    <t>경기 성남시 분당구 성남대로926번길 10</t>
  </si>
  <si>
    <t>서울 강남구 학동로31길 12</t>
  </si>
  <si>
    <t>부산 남구 신선로356번길 21</t>
  </si>
  <si>
    <t>경북 구미시 옥계2공단로 13</t>
  </si>
  <si>
    <t>전북 군산시 경암3길 16</t>
  </si>
  <si>
    <t>전북 군산시 조촌4길 24-4</t>
  </si>
  <si>
    <t>서울 송파구 마천로 83</t>
  </si>
  <si>
    <t>인천 중구 자유무역로 191</t>
  </si>
  <si>
    <t>전북 전주시 완산구 전룡6길 6-1</t>
  </si>
  <si>
    <t>서울 송파구 법원로 92</t>
  </si>
  <si>
    <t>서울 영등포구 여의나루로 67-8</t>
  </si>
  <si>
    <t>서울 용산구 청파로 40</t>
  </si>
  <si>
    <t>경기 포천시 소흘읍 광릉수목원로 415</t>
  </si>
  <si>
    <t>서울 종로구 창의문로5가길 46</t>
  </si>
  <si>
    <t>서울 종로구 율곡로6길 36</t>
  </si>
  <si>
    <t>서울 종로구 성균관로 25-2</t>
  </si>
  <si>
    <t>서울 강서구 마곡중앙5로 22</t>
  </si>
  <si>
    <t>서울 강서구 화곡로 372</t>
  </si>
  <si>
    <t>경기 성남시 중원구 사기막골로 111</t>
  </si>
  <si>
    <t>서울 영등포구 버드나루로14가길 20</t>
  </si>
  <si>
    <t>부산 강서구 명지오션시티9로 36</t>
  </si>
  <si>
    <t>서울 서초구 효령로 179</t>
  </si>
  <si>
    <t>서울 영등포구 여의나루로 77-1</t>
  </si>
  <si>
    <t>서울 은평구 갈현로11길 30</t>
  </si>
  <si>
    <t>서울 마포구 토정로 174</t>
  </si>
  <si>
    <t>서울 중구 세종대로21길 39</t>
  </si>
  <si>
    <t>서울 강남구 밤고개로1길 34</t>
  </si>
  <si>
    <t>육상운송 및 파이프라인 운송업</t>
  </si>
  <si>
    <t>흥국제선(주)</t>
  </si>
  <si>
    <t>금속가공</t>
  </si>
  <si>
    <t>안준</t>
  </si>
  <si>
    <t>전문, 과학 및 기술 서비스업</t>
  </si>
  <si>
    <t>신동헌</t>
  </si>
  <si>
    <t>화천기계(주)창원공장</t>
  </si>
  <si>
    <t>박인수</t>
  </si>
  <si>
    <t>현대자동차(주)울산공장</t>
  </si>
  <si>
    <t>현대성우쏠라이트(주)경주공장</t>
  </si>
  <si>
    <t>김유정</t>
  </si>
  <si>
    <t>054-534-4534</t>
  </si>
  <si>
    <t>박현순</t>
  </si>
  <si>
    <t>한세이프(주)</t>
  </si>
  <si>
    <t>이선호</t>
  </si>
  <si>
    <t>한성기업(주)강남영업소</t>
  </si>
  <si>
    <t>한미스위스광학(주)</t>
  </si>
  <si>
    <t>진재홍</t>
  </si>
  <si>
    <t>무</t>
  </si>
  <si>
    <t>이미혜</t>
  </si>
  <si>
    <t>우편 및 통신업</t>
  </si>
  <si>
    <t>정승진</t>
  </si>
  <si>
    <t>한국열처리</t>
  </si>
  <si>
    <t>이희영</t>
  </si>
  <si>
    <t>임동훈</t>
  </si>
  <si>
    <t>한국공인회계사회</t>
  </si>
  <si>
    <t>김현대</t>
  </si>
  <si>
    <t>한창희</t>
  </si>
  <si>
    <t>02-2073-0482</t>
  </si>
  <si>
    <t>윤석환</t>
  </si>
  <si>
    <t>소매업; 자동차 제외</t>
  </si>
  <si>
    <t>해당없음</t>
  </si>
  <si>
    <t>노명환</t>
  </si>
  <si>
    <t>김흥구</t>
  </si>
  <si>
    <t>이선규</t>
  </si>
  <si>
    <t>태서리사이클링(주)</t>
  </si>
  <si>
    <t>박용민</t>
  </si>
  <si>
    <t>코람코동작프로젝트금융투자(주)</t>
  </si>
  <si>
    <t>박종범</t>
  </si>
  <si>
    <t>케이엠에스제약(주)</t>
  </si>
  <si>
    <t>김태우</t>
  </si>
  <si>
    <t>컴테크써지(주)</t>
  </si>
  <si>
    <t>박진만</t>
  </si>
  <si>
    <t>천예기업</t>
  </si>
  <si>
    <t>손창모</t>
  </si>
  <si>
    <t>정진태</t>
  </si>
  <si>
    <t>진명홈바스(주)</t>
  </si>
  <si>
    <t>손정우</t>
  </si>
  <si>
    <t>주원특수강(주)</t>
  </si>
  <si>
    <t>성흥모</t>
  </si>
  <si>
    <t>해당무</t>
  </si>
  <si>
    <t>055-252-0061</t>
  </si>
  <si>
    <t>055-944-5555</t>
  </si>
  <si>
    <t>김동연</t>
  </si>
  <si>
    <t>김보경</t>
  </si>
  <si>
    <t>일광전설(주)</t>
  </si>
  <si>
    <t>최지영</t>
  </si>
  <si>
    <t>안병호</t>
  </si>
  <si>
    <t>전태구</t>
  </si>
  <si>
    <t>최도영</t>
  </si>
  <si>
    <t>의료법인아람의료재단</t>
  </si>
  <si>
    <t>의료법인상록의료재단화정병원</t>
  </si>
  <si>
    <t>유니온머티리얼(주)포항공장</t>
  </si>
  <si>
    <t>최은영</t>
  </si>
  <si>
    <t>박영숙</t>
  </si>
  <si>
    <t>차량</t>
  </si>
  <si>
    <t>우림해운(주)</t>
  </si>
  <si>
    <t>우림콘크리트공업(주)</t>
  </si>
  <si>
    <t>우리레이져텍</t>
  </si>
  <si>
    <t>정영무</t>
  </si>
  <si>
    <t>오웬스코닝비엠코리아(유)</t>
  </si>
  <si>
    <t>영암효요양병원</t>
  </si>
  <si>
    <t>여산관광(주)</t>
  </si>
  <si>
    <t>이선재</t>
  </si>
  <si>
    <t>조영대</t>
  </si>
  <si>
    <t>윤준노</t>
  </si>
  <si>
    <t>이상인</t>
  </si>
  <si>
    <t>에이치케이엠엔에스(주)</t>
  </si>
  <si>
    <t>지태한</t>
  </si>
  <si>
    <t>손정호</t>
  </si>
  <si>
    <t>이은호</t>
  </si>
  <si>
    <t>070-7115-1310</t>
  </si>
  <si>
    <t>양천구건강가정지원센터</t>
  </si>
  <si>
    <t>김수정</t>
  </si>
  <si>
    <t>양산돌봄</t>
  </si>
  <si>
    <t>박영휘</t>
  </si>
  <si>
    <t>앨엔에이치테크(주)</t>
  </si>
  <si>
    <t>박춘희</t>
  </si>
  <si>
    <t>조윤경</t>
  </si>
  <si>
    <t>썬에이스해운(주)</t>
  </si>
  <si>
    <t>써니전자(주)</t>
  </si>
  <si>
    <t>차상권</t>
  </si>
  <si>
    <t>이용기</t>
  </si>
  <si>
    <t>김석준</t>
  </si>
  <si>
    <t>김기선</t>
  </si>
  <si>
    <t>이민기</t>
  </si>
  <si>
    <t>안선영</t>
  </si>
  <si>
    <t>032-719-2151</t>
  </si>
  <si>
    <t>송태호</t>
  </si>
  <si>
    <t>박명권</t>
  </si>
  <si>
    <t>김진혁</t>
  </si>
  <si>
    <t>이희선</t>
  </si>
  <si>
    <t>이혜경</t>
  </si>
  <si>
    <t>성남전기공업(주)</t>
  </si>
  <si>
    <t>홍진기</t>
  </si>
  <si>
    <t>선린전자(주)</t>
  </si>
  <si>
    <t>배동찬</t>
  </si>
  <si>
    <t>서호테크(주)</t>
  </si>
  <si>
    <t>최낙수</t>
  </si>
  <si>
    <t>서울특별시서남병원</t>
  </si>
  <si>
    <t>김준식</t>
  </si>
  <si>
    <t>신현택</t>
  </si>
  <si>
    <t>박종남</t>
  </si>
  <si>
    <t>김철</t>
  </si>
  <si>
    <t>전준우</t>
  </si>
  <si>
    <t>벽산페인트(주)</t>
  </si>
  <si>
    <t>주우진</t>
  </si>
  <si>
    <t>범진상운(주)</t>
  </si>
  <si>
    <t>박재만</t>
  </si>
  <si>
    <t>바른창호(주)</t>
  </si>
  <si>
    <t>밀레시스텍(주)</t>
  </si>
  <si>
    <t>석연희</t>
  </si>
  <si>
    <t>김은경</t>
  </si>
  <si>
    <t>박정미</t>
  </si>
  <si>
    <t>레오니와이어링시스템즈코리아(주)</t>
  </si>
  <si>
    <t>박광섭</t>
  </si>
  <si>
    <t>031-434-7813</t>
  </si>
  <si>
    <t>김정길</t>
  </si>
  <si>
    <t>박승룡</t>
  </si>
  <si>
    <t>이미영</t>
  </si>
  <si>
    <t>윤정희</t>
  </si>
  <si>
    <t>동남권원자력의학원</t>
  </si>
  <si>
    <t>덕성기획(주)</t>
  </si>
  <si>
    <t>더프리마(주)</t>
  </si>
  <si>
    <t>대화기전(주)</t>
  </si>
  <si>
    <t>성길제</t>
  </si>
  <si>
    <t>061-471-6888</t>
  </si>
  <si>
    <t>대일몰드텍(주)</t>
  </si>
  <si>
    <t>김낙영</t>
  </si>
  <si>
    <t>허대봉</t>
  </si>
  <si>
    <t>대영기업</t>
  </si>
  <si>
    <t>김영효</t>
  </si>
  <si>
    <t>이주희</t>
  </si>
  <si>
    <t>김병곤</t>
  </si>
  <si>
    <t>김상엽</t>
  </si>
  <si>
    <t>나누리병원</t>
  </si>
  <si>
    <t>장일태</t>
  </si>
  <si>
    <t>041-587-1375</t>
  </si>
  <si>
    <t>금장건설(주)</t>
  </si>
  <si>
    <t>오정태</t>
  </si>
  <si>
    <t>최선희</t>
  </si>
  <si>
    <t>구미이화(주)</t>
  </si>
  <si>
    <t>이효선</t>
  </si>
  <si>
    <t>권병천</t>
  </si>
  <si>
    <t>고려애자공업(주)</t>
  </si>
  <si>
    <t>031-628-7666</t>
  </si>
  <si>
    <t>건해건설(주)</t>
  </si>
  <si>
    <t>이현각</t>
  </si>
  <si>
    <t>(학)가톨릭학원가톨릭대학교대전성모병원</t>
  </si>
  <si>
    <t>문종혁</t>
  </si>
  <si>
    <t>(주)흥아양산공장</t>
  </si>
  <si>
    <t>(주)해저식품</t>
  </si>
  <si>
    <t>이기석</t>
  </si>
  <si>
    <t>(주)해성테크</t>
  </si>
  <si>
    <t>계명호</t>
  </si>
  <si>
    <t>김남우</t>
  </si>
  <si>
    <t>김향숙</t>
  </si>
  <si>
    <t>(주)한웅메디칼</t>
  </si>
  <si>
    <t>(주)한성종합건설</t>
  </si>
  <si>
    <t>이정숙</t>
  </si>
  <si>
    <t>055-330-5601</t>
  </si>
  <si>
    <t>(주)하나티피에스</t>
  </si>
  <si>
    <t>구형준</t>
  </si>
  <si>
    <t>박경선</t>
  </si>
  <si>
    <t>(주)프로케어</t>
  </si>
  <si>
    <t>(주)포시</t>
  </si>
  <si>
    <t>정유석</t>
  </si>
  <si>
    <t>전소영</t>
  </si>
  <si>
    <t>김화식</t>
  </si>
  <si>
    <t>(주)파인테크글로벌</t>
  </si>
  <si>
    <t>문동남</t>
  </si>
  <si>
    <t>(주)티제이글로브스틸</t>
  </si>
  <si>
    <t>김소희</t>
  </si>
  <si>
    <t>031-718-3818</t>
  </si>
  <si>
    <t>041-642-4202</t>
  </si>
  <si>
    <t>(주)크리에이션코리아</t>
  </si>
  <si>
    <t>권은희</t>
  </si>
  <si>
    <t>(주)콧데</t>
  </si>
  <si>
    <t>031-4915-0803</t>
  </si>
  <si>
    <t>(주)코반</t>
  </si>
  <si>
    <t>이지혜</t>
  </si>
  <si>
    <t>041-642-8886</t>
  </si>
  <si>
    <t>02-428-0267</t>
  </si>
  <si>
    <t>박무웅</t>
  </si>
  <si>
    <t>이미선</t>
  </si>
  <si>
    <t>윤경희</t>
  </si>
  <si>
    <t>(주)청림</t>
  </si>
  <si>
    <t>031-492-0315</t>
  </si>
  <si>
    <t>(주)창원충전소</t>
  </si>
  <si>
    <t>박강영</t>
  </si>
  <si>
    <t>이병윤</t>
  </si>
  <si>
    <t>최희정</t>
  </si>
  <si>
    <t>김혜진</t>
  </si>
  <si>
    <t>031-8059-0262</t>
  </si>
  <si>
    <t>031-494-7131</t>
  </si>
  <si>
    <t>(주)지티지웰니스</t>
  </si>
  <si>
    <t>김희순</t>
  </si>
  <si>
    <t>055-551-9191</t>
  </si>
  <si>
    <t>055-284-2010</t>
  </si>
  <si>
    <t>함인석</t>
  </si>
  <si>
    <t>(주)제주미래에너지</t>
  </si>
  <si>
    <t>(주)제이엠제이</t>
  </si>
  <si>
    <t>양선희</t>
  </si>
  <si>
    <t>이유정</t>
  </si>
  <si>
    <t>김노성</t>
  </si>
  <si>
    <t>055-734-7878</t>
  </si>
  <si>
    <t>양진원</t>
  </si>
  <si>
    <t>(주)일신테크</t>
  </si>
  <si>
    <t>김선동</t>
  </si>
  <si>
    <t>김현종</t>
  </si>
  <si>
    <t>(주)이엘테크</t>
  </si>
  <si>
    <t>(주)이손</t>
  </si>
  <si>
    <t>(주)유창파워텍</t>
  </si>
  <si>
    <t>황명숙</t>
  </si>
  <si>
    <t>하창수</t>
  </si>
  <si>
    <t>천성민</t>
  </si>
  <si>
    <t>(주)용암금속</t>
  </si>
  <si>
    <t>박종갑</t>
  </si>
  <si>
    <t>(주)왕성프라몰드</t>
  </si>
  <si>
    <t>왕미진</t>
  </si>
  <si>
    <t>(주)와이즈플래닛컴퍼니</t>
  </si>
  <si>
    <t>주경민</t>
  </si>
  <si>
    <t>황동휘</t>
  </si>
  <si>
    <t>(주)오스코텍</t>
  </si>
  <si>
    <t>김정근</t>
  </si>
  <si>
    <t>윤한성</t>
  </si>
  <si>
    <t>조성빈</t>
  </si>
  <si>
    <t>김인영</t>
  </si>
  <si>
    <t>(주)엠투엠코리아</t>
  </si>
  <si>
    <t>장형광</t>
  </si>
  <si>
    <t>(주)엠케이에셋</t>
  </si>
  <si>
    <t>(주)엠소닉</t>
  </si>
  <si>
    <t>장성수</t>
  </si>
  <si>
    <t>김정용</t>
  </si>
  <si>
    <t>(주)엔에스텍</t>
  </si>
  <si>
    <t>02-518-5923</t>
  </si>
  <si>
    <t>세무</t>
  </si>
  <si>
    <t>마성훈</t>
  </si>
  <si>
    <t>신진영</t>
  </si>
  <si>
    <t>김재경</t>
  </si>
  <si>
    <t>(주)에이티면역</t>
  </si>
  <si>
    <t>황정헌</t>
  </si>
  <si>
    <t>양병구</t>
  </si>
  <si>
    <t>(주)에이치피앤씨오송공장</t>
  </si>
  <si>
    <t>(주)에이치티씨</t>
  </si>
  <si>
    <t>박종혁</t>
  </si>
  <si>
    <t>(주)에이엔에스</t>
  </si>
  <si>
    <t>02-2282-6600</t>
  </si>
  <si>
    <t>이강진</t>
  </si>
  <si>
    <t>(주)에스엔케이인터내쇼날</t>
  </si>
  <si>
    <t>김득하</t>
  </si>
  <si>
    <t>(주)에스엔에이글로벌</t>
  </si>
  <si>
    <t>(주)에스앤비인터내셔널</t>
  </si>
  <si>
    <t>오동환</t>
  </si>
  <si>
    <t>(주)에스씨아이</t>
  </si>
  <si>
    <t>구동환</t>
  </si>
  <si>
    <t>(주)에버텍엔터프라이즈</t>
  </si>
  <si>
    <t>이강표</t>
  </si>
  <si>
    <t>(주)앤서스랩</t>
  </si>
  <si>
    <t>김태범</t>
  </si>
  <si>
    <t>오세인</t>
  </si>
  <si>
    <t>한창진</t>
  </si>
  <si>
    <t>김주원</t>
  </si>
  <si>
    <t>(주)아센디오</t>
  </si>
  <si>
    <t>(주)아성코리아</t>
  </si>
  <si>
    <t>(주)아산성우하이텍</t>
  </si>
  <si>
    <t>02-501-0300</t>
  </si>
  <si>
    <t>김용균</t>
  </si>
  <si>
    <t>(주)미트뱅크아이몰</t>
  </si>
  <si>
    <t>070-8233-1248</t>
  </si>
  <si>
    <t>070-4336-0481</t>
  </si>
  <si>
    <t>02-3446-9797</t>
  </si>
  <si>
    <t>02-3149-0223</t>
  </si>
  <si>
    <t>비영리법인</t>
  </si>
  <si>
    <t>김복덕</t>
  </si>
  <si>
    <t>(주)셀젠텍</t>
  </si>
  <si>
    <t>김회율</t>
  </si>
  <si>
    <t>031-532-9667</t>
  </si>
  <si>
    <t>이훈규</t>
  </si>
  <si>
    <t>김수영</t>
  </si>
  <si>
    <t>(주)세이프코리아</t>
  </si>
  <si>
    <t>노상언</t>
  </si>
  <si>
    <t>이재경</t>
  </si>
  <si>
    <t>정성진</t>
  </si>
  <si>
    <t>(주)세경산업</t>
  </si>
  <si>
    <t>안종모</t>
  </si>
  <si>
    <t>김세윤</t>
  </si>
  <si>
    <t>박진영</t>
  </si>
  <si>
    <t>(주)서연이화 울산공장</t>
  </si>
  <si>
    <t>이미경</t>
  </si>
  <si>
    <t>(주)서강정밀</t>
  </si>
  <si>
    <t>배복이</t>
  </si>
  <si>
    <t>02-2065-0848</t>
  </si>
  <si>
    <t>(주)삼화피앤씨</t>
  </si>
  <si>
    <t>손경호,손위혁</t>
  </si>
  <si>
    <t>(주)삼진전선천안공장</t>
  </si>
  <si>
    <t>김태열</t>
  </si>
  <si>
    <t>이금지</t>
  </si>
  <si>
    <t>(주)삼민설비</t>
  </si>
  <si>
    <t>황창선</t>
  </si>
  <si>
    <t>(주)비즈코</t>
  </si>
  <si>
    <t>최유상</t>
  </si>
  <si>
    <t>김혜정</t>
  </si>
  <si>
    <t>(주)비엠케이리미티드</t>
  </si>
  <si>
    <t>박찬근</t>
  </si>
  <si>
    <t>(주)부원건설</t>
  </si>
  <si>
    <t>김효정</t>
  </si>
  <si>
    <t>(주)보물섬수산</t>
  </si>
  <si>
    <t>나익활</t>
  </si>
  <si>
    <t>(주)바이서치코리아</t>
  </si>
  <si>
    <t>이준성</t>
  </si>
  <si>
    <t>(주)미래인더스</t>
  </si>
  <si>
    <t>황경희</t>
  </si>
  <si>
    <t>(주)미디어프론트</t>
  </si>
  <si>
    <t>유태선</t>
  </si>
  <si>
    <t>054-974-3280</t>
  </si>
  <si>
    <t>(주)모토닉스</t>
  </si>
  <si>
    <t>김석경</t>
  </si>
  <si>
    <t>(주)메디칼스탠다드</t>
  </si>
  <si>
    <t>이승묵</t>
  </si>
  <si>
    <t>(주)메디오피아테크</t>
  </si>
  <si>
    <t>이석찬</t>
  </si>
  <si>
    <t>(주)럭키엔프라</t>
  </si>
  <si>
    <t>정미화</t>
  </si>
  <si>
    <t>051-715-2345</t>
  </si>
  <si>
    <t>(주)동화면세점</t>
  </si>
  <si>
    <t>정민지</t>
  </si>
  <si>
    <t>이상혁</t>
  </si>
  <si>
    <t>이기택</t>
  </si>
  <si>
    <t>(주)동연테크</t>
  </si>
  <si>
    <t>02-802-6161</t>
  </si>
  <si>
    <t>홍종윤</t>
  </si>
  <si>
    <t>031-572-7788</t>
  </si>
  <si>
    <t>김주경</t>
  </si>
  <si>
    <t>김경탁</t>
  </si>
  <si>
    <t>(주)동광엔비화성</t>
  </si>
  <si>
    <t>박병국</t>
  </si>
  <si>
    <t>(주)데이터마케팅코리아</t>
  </si>
  <si>
    <t>(주)대흥쿨러</t>
  </si>
  <si>
    <t>장승연</t>
  </si>
  <si>
    <t>(주)대호테크</t>
  </si>
  <si>
    <t>김옥숙</t>
  </si>
  <si>
    <t>(주)대유글로벌전주지점</t>
  </si>
  <si>
    <t>서영수</t>
  </si>
  <si>
    <t>고은성</t>
  </si>
  <si>
    <t>서정현</t>
  </si>
  <si>
    <t>054-750-7105</t>
  </si>
  <si>
    <t>055-283-2111</t>
  </si>
  <si>
    <t>박지숙</t>
  </si>
  <si>
    <t>임충빈</t>
  </si>
  <si>
    <t>이한승</t>
  </si>
  <si>
    <t>(주)관문산업</t>
  </si>
  <si>
    <t>(주)공항리무진서비스</t>
  </si>
  <si>
    <t>(주)고려특수금속</t>
  </si>
  <si>
    <t>최경숙</t>
  </si>
  <si>
    <t>김영록</t>
  </si>
  <si>
    <t>안경숙</t>
  </si>
  <si>
    <t>031-275-1721</t>
  </si>
  <si>
    <t>법인번호</t>
  </si>
  <si>
    <t>본점지점구분</t>
  </si>
  <si>
    <t>산업대분류코드</t>
  </si>
  <si>
    <t>산업코드</t>
  </si>
  <si>
    <t>산업명</t>
  </si>
  <si>
    <t>김순경</t>
  </si>
  <si>
    <t>무연탄외 광산외</t>
  </si>
  <si>
    <t>033-540-2172</t>
  </si>
  <si>
    <t>강원 삼척시 도계읍 도계로 225 (전두리)</t>
  </si>
  <si>
    <t>본점</t>
  </si>
  <si>
    <t>석탄 광업</t>
  </si>
  <si>
    <t>대한석탄공사장성광업소</t>
  </si>
  <si>
    <t>소장</t>
  </si>
  <si>
    <t>무연탄 광업</t>
  </si>
  <si>
    <t>033-5802-2602</t>
  </si>
  <si>
    <t>강원 태백시 태백로 1889 (장성동)</t>
  </si>
  <si>
    <t>대한흑연광업(주)</t>
  </si>
  <si>
    <t>송엽도</t>
  </si>
  <si>
    <t>광업,채석업</t>
  </si>
  <si>
    <t>경기 안산시 단원구 선부동 617</t>
  </si>
  <si>
    <t>그 외 기타 비금속 광물 광업</t>
  </si>
  <si>
    <t>위캔센터</t>
  </si>
  <si>
    <t>기타가사서비스</t>
  </si>
  <si>
    <t>031-969-3535</t>
  </si>
  <si>
    <t>경기 고양시 덕양구 혜음로 276 (벽제동)</t>
  </si>
  <si>
    <t>C</t>
  </si>
  <si>
    <t>제주양돈축산업협동조합축산물종합유통센터</t>
  </si>
  <si>
    <t>도축업외 제조업외</t>
  </si>
  <si>
    <t>064-729-7878</t>
  </si>
  <si>
    <t>제주 서귀포시 안덕면 한창로 746-31 (동광리)</t>
  </si>
  <si>
    <t>경북대구한우협동조합</t>
  </si>
  <si>
    <t>이재학</t>
  </si>
  <si>
    <t>육가공 도소매</t>
  </si>
  <si>
    <t>053-812-0302</t>
  </si>
  <si>
    <t>경북 경산시 강변동로 384</t>
  </si>
  <si>
    <t>육류 기타 가공 및 저장처리업(가금류 제외)</t>
  </si>
  <si>
    <t>(주)미원수산</t>
  </si>
  <si>
    <t>한현석</t>
  </si>
  <si>
    <t>수산동물훈제/조리및유사조제식품제조업</t>
  </si>
  <si>
    <t>경기 여주군 대신면 당산리 54</t>
  </si>
  <si>
    <t>수산동물 훈제, 조리 및 유사 조제식품 제조업</t>
  </si>
  <si>
    <t>한국농협김치조합공동사업법인연천지사</t>
  </si>
  <si>
    <t>031-832-0983</t>
  </si>
  <si>
    <t>경기 연천군 청산면 평화로 283 (초성리)</t>
  </si>
  <si>
    <t>김치류 제조업</t>
  </si>
  <si>
    <t>대관령원예농업협동조합채소사업소</t>
  </si>
  <si>
    <t>박병승</t>
  </si>
  <si>
    <t>절임배추</t>
  </si>
  <si>
    <t>033-336-3200</t>
  </si>
  <si>
    <t>강원 평창군 방림면 평창대로 84-10, 대관령원예농협 채소사업소 (방림리)</t>
  </si>
  <si>
    <t>과실 및 그 외 채소 절임식품 제조업</t>
  </si>
  <si>
    <t>충북사과원예농협가공공장</t>
  </si>
  <si>
    <t>박철선</t>
  </si>
  <si>
    <t>음.식료품 제조업</t>
  </si>
  <si>
    <t>043-853-1400</t>
  </si>
  <si>
    <t>충북 충주시 동량면 마사1길 74</t>
  </si>
  <si>
    <t>기타 과실ㆍ채소 가공 및 저장처리업</t>
  </si>
  <si>
    <t>서울우유협동조합대구지점</t>
  </si>
  <si>
    <t>조흥원</t>
  </si>
  <si>
    <t>액상시유 및 기타 낙농제품 제조업</t>
  </si>
  <si>
    <t>053-742-5456</t>
  </si>
  <si>
    <t>대구 동구 동부로30길 75</t>
  </si>
  <si>
    <t>익산농협미곡종합처리장</t>
  </si>
  <si>
    <t>이완구</t>
  </si>
  <si>
    <t>곡물도정</t>
  </si>
  <si>
    <t>063-858-8658</t>
  </si>
  <si>
    <t>전라북도 익산시 강경1길 9 (금강동)</t>
  </si>
  <si>
    <t>당진축협사료공장</t>
  </si>
  <si>
    <t>차선수</t>
  </si>
  <si>
    <t>양곡외 제조,소매</t>
  </si>
  <si>
    <t>041-350-5548</t>
  </si>
  <si>
    <t>충남 당진시 무수동7길 42 (읍내동)</t>
  </si>
  <si>
    <t>매일유업상하공장</t>
  </si>
  <si>
    <t>유제품 음료식품제조업</t>
  </si>
  <si>
    <t>063-560-4515</t>
  </si>
  <si>
    <t>전북 고창군 상하면 진암구시포로 412 (자룡리)</t>
  </si>
  <si>
    <t>기타 식품 제조업</t>
  </si>
  <si>
    <t>(주)동인상역</t>
  </si>
  <si>
    <t>설탕 제조업</t>
  </si>
  <si>
    <t>043-601-120</t>
  </si>
  <si>
    <t>충청북도 청주시 흥덕구 옥산면 덕촌리 214</t>
  </si>
  <si>
    <t>(주)훼미리</t>
  </si>
  <si>
    <t>이범량</t>
  </si>
  <si>
    <t>국수/라면및유사식품제조업</t>
  </si>
  <si>
    <t>031-984-6849</t>
  </si>
  <si>
    <t>경기 김포시 사우동 299-5</t>
  </si>
  <si>
    <t>다니엘직업재활원</t>
  </si>
  <si>
    <t>살균소독수, 위생관리, 소독</t>
  </si>
  <si>
    <t>02-445-4577</t>
  </si>
  <si>
    <t>서울 서초구 강남대로10길 13 302호 (양재동,한수빌딩)</t>
  </si>
  <si>
    <t>기타 식품 첨가물 제조업</t>
  </si>
  <si>
    <t>개성인삼농업협동조합</t>
  </si>
  <si>
    <t>김인수</t>
  </si>
  <si>
    <t>031-5353-7113</t>
  </si>
  <si>
    <t>경기도 포천시 일동면 기산동길 74 (기산리)</t>
  </si>
  <si>
    <t>포항바이오파크</t>
  </si>
  <si>
    <t>김상조</t>
  </si>
  <si>
    <t>054-255-9500</t>
  </si>
  <si>
    <t>경북 포항시 남구 섬안로 185, (B L (대도동)) (대도동)</t>
  </si>
  <si>
    <t>그 외 기타 식료품 제조업</t>
  </si>
  <si>
    <t>(주)수석농산</t>
  </si>
  <si>
    <t>정두찬</t>
  </si>
  <si>
    <t>과실, 음료용 및 향신용 작물 재배업</t>
  </si>
  <si>
    <t>041-933-1467</t>
  </si>
  <si>
    <t>충남 보령시 웅천읍 잣뫼길 91</t>
  </si>
  <si>
    <t>기타 발효주 제조업</t>
  </si>
  <si>
    <t>(주)동진직물공업</t>
  </si>
  <si>
    <t>김명선</t>
  </si>
  <si>
    <t>인견화섬 및 봉제</t>
  </si>
  <si>
    <t>02-764-0123</t>
  </si>
  <si>
    <t>인천 강화군 강화읍 신문리 160</t>
  </si>
  <si>
    <t>화학섬유 직물직조업</t>
  </si>
  <si>
    <t>대한생사(주)</t>
  </si>
  <si>
    <t>섬유가공업</t>
  </si>
  <si>
    <t>충북 제천시 봉양읍 북부로11길 220</t>
  </si>
  <si>
    <t>일신가공</t>
  </si>
  <si>
    <t>솜및실염색가공업</t>
  </si>
  <si>
    <t>031-492-8057</t>
  </si>
  <si>
    <t>경기 안산시 단원구 별망로677번길 19-9</t>
  </si>
  <si>
    <t>솜 및 실 염색가공업</t>
  </si>
  <si>
    <t>(주)협성그룹</t>
  </si>
  <si>
    <t>권태석</t>
  </si>
  <si>
    <t>031-864-8871</t>
  </si>
  <si>
    <t>경기도 양주시 남면 현석로 817-6 (경신리)</t>
  </si>
  <si>
    <t>(주)청보핀토스</t>
  </si>
  <si>
    <t>서울 동대문구 고미술로 39</t>
  </si>
  <si>
    <t>봉제의복 제조업</t>
  </si>
  <si>
    <t>진이섬유(주)</t>
  </si>
  <si>
    <t>진건</t>
  </si>
  <si>
    <t>여자용 정장 제조업</t>
  </si>
  <si>
    <t>02-857-1035</t>
  </si>
  <si>
    <t>서울 구로구 가리봉동 60의27</t>
  </si>
  <si>
    <t>여자용 겉옷 제조업</t>
  </si>
  <si>
    <t>세원상협(주)</t>
  </si>
  <si>
    <t>안승목</t>
  </si>
  <si>
    <t>제조업-남여코트</t>
  </si>
  <si>
    <t>02-854-5214</t>
  </si>
  <si>
    <t>서울 구로구 가리봉동 60의6</t>
  </si>
  <si>
    <t>셔츠및체육복제조업</t>
  </si>
  <si>
    <t>02-863-0101</t>
  </si>
  <si>
    <t>경기 의왕시 경수대로 297</t>
  </si>
  <si>
    <t>대련성격나복장유한공사</t>
  </si>
  <si>
    <t>장옥평</t>
  </si>
  <si>
    <t>02-411-8768</t>
  </si>
  <si>
    <t>서울 영등포구 여의도동 중국 대련시 금주구 우호가 666호</t>
  </si>
  <si>
    <t>(주)마르코통상</t>
  </si>
  <si>
    <t>현광섭</t>
  </si>
  <si>
    <t>제조업(KNIT, SHIRT, SWEATER, PANT)</t>
  </si>
  <si>
    <t>서울 동작구 대방동 97-3</t>
  </si>
  <si>
    <t>그외기타봉제의복제조업</t>
  </si>
  <si>
    <t>031-731-6700</t>
  </si>
  <si>
    <t>경기 성남시 중원구 사기막골로 169</t>
  </si>
  <si>
    <t>그 외 기타 봉제의복 제조업</t>
  </si>
  <si>
    <t>다다실업</t>
  </si>
  <si>
    <t>박부일</t>
  </si>
  <si>
    <t>기타운동및경기용구제조업</t>
  </si>
  <si>
    <t>02-559-9055</t>
  </si>
  <si>
    <t>서울 강남구 역삼로 172</t>
  </si>
  <si>
    <t>모자 제조업</t>
  </si>
  <si>
    <t>창원시장애인종합생활관</t>
  </si>
  <si>
    <t>장갑 제조업</t>
  </si>
  <si>
    <t>055-237-6485</t>
  </si>
  <si>
    <t>경남 창원시 의창구 봉곡로97번길 87 (봉곡동)</t>
  </si>
  <si>
    <t>그 외 기타 의복 액세서리 제조업</t>
  </si>
  <si>
    <t>피엠케이</t>
  </si>
  <si>
    <t>박문규</t>
  </si>
  <si>
    <t>가공업-피혁의류</t>
  </si>
  <si>
    <t>031-491-2141</t>
  </si>
  <si>
    <t>경기 안산시 단원구 원시동 815 반월공단 B-88</t>
  </si>
  <si>
    <t>모피 및 가죽 제조업</t>
  </si>
  <si>
    <t>유양진흥개발(주)</t>
  </si>
  <si>
    <t>정혁진</t>
  </si>
  <si>
    <t>등산용 배낭</t>
  </si>
  <si>
    <t>서울 노원구 월계2동 617-7</t>
  </si>
  <si>
    <t>핸드백, 가방 및 기타 보호용 케이스 제조업</t>
  </si>
  <si>
    <t>(주)선영</t>
  </si>
  <si>
    <t>신발류제조 수출업</t>
  </si>
  <si>
    <t>부산 사상구 사상로333번길 61</t>
  </si>
  <si>
    <t>신발 제조업</t>
  </si>
  <si>
    <t>(주)삼전로타스</t>
  </si>
  <si>
    <t>산업용안전화, 등산화, 캐쥬얼슈즈</t>
  </si>
  <si>
    <t>052-2630-3012</t>
  </si>
  <si>
    <t>울산 울주군 삼동면 보은로 11</t>
  </si>
  <si>
    <t>(주)순흥화학공업</t>
  </si>
  <si>
    <t>안영홍</t>
  </si>
  <si>
    <t>신발부분품및재단제품제조업</t>
  </si>
  <si>
    <t>031-494-1557</t>
  </si>
  <si>
    <t>경기 안산시 단원구 별망로 558</t>
  </si>
  <si>
    <t>엘아이엔와이아이비에이아이씨에이치유에이엔우드</t>
  </si>
  <si>
    <t>강개옥</t>
  </si>
  <si>
    <t>합판제조용박판</t>
  </si>
  <si>
    <t>02-539-2951</t>
  </si>
  <si>
    <t>서울 영등포구 여의도동 Nanfang Town,Lanshan District,Linyi City</t>
  </si>
  <si>
    <t>제재 및 목재 가공업</t>
  </si>
  <si>
    <t>사회복지법인평안밀알복지재단</t>
  </si>
  <si>
    <t>한덕진</t>
  </si>
  <si>
    <t>장애인복지</t>
  </si>
  <si>
    <t>031-654-6511</t>
  </si>
  <si>
    <t>경기 안성시 공도읍 팔머리길 1</t>
  </si>
  <si>
    <t>코르크 및 조물제품 제조업</t>
  </si>
  <si>
    <t>미조제지(주)</t>
  </si>
  <si>
    <t>배순애</t>
  </si>
  <si>
    <t>마니라판집 라이나원지, 앨범지</t>
  </si>
  <si>
    <t>서울 영등포구 여의대방로61길 2</t>
  </si>
  <si>
    <t>종이 및 판지 제조업</t>
  </si>
  <si>
    <t>한국표준협회경기지역본부</t>
  </si>
  <si>
    <t>김창용</t>
  </si>
  <si>
    <t>인쇄 및 인쇄관련 산업</t>
  </si>
  <si>
    <t>031-546-6030</t>
  </si>
  <si>
    <t>경기도 수원시 영통구 광교로 109 (이의동,나노소자특화팹센터9층)</t>
  </si>
  <si>
    <t>경상남도지체장애인연합회함게나눔일터</t>
  </si>
  <si>
    <t>강길찬</t>
  </si>
  <si>
    <t>055-266-2339</t>
  </si>
  <si>
    <t>경남 창원시 성산구 창이대로689번길 4-32 201호 (사파동,오션빌딩)</t>
  </si>
  <si>
    <t>인쇄,제본</t>
  </si>
  <si>
    <t>02-853-1251</t>
  </si>
  <si>
    <t>서울 금천구 가산로9길 68</t>
  </si>
  <si>
    <t>(주)포콤</t>
  </si>
  <si>
    <t>이유희</t>
  </si>
  <si>
    <t>코크스공장로 보수업 제조업</t>
  </si>
  <si>
    <t>054-277-4644</t>
  </si>
  <si>
    <t>경북 포항시 남구 서원재로 7 (호동)</t>
  </si>
  <si>
    <t>코크스 및 관련 제품 제조업</t>
  </si>
  <si>
    <t>대성메탄올공업(주)</t>
  </si>
  <si>
    <t>승기석</t>
  </si>
  <si>
    <t>서울특별시 영등포구 63로 50 (여의도동,63한화생명빌딩)</t>
  </si>
  <si>
    <t>기초 유기 화학물질 제조업</t>
  </si>
  <si>
    <t>박병구</t>
  </si>
  <si>
    <t>기타기초유기화합물제조업</t>
  </si>
  <si>
    <t>02-3671-5114</t>
  </si>
  <si>
    <t>울산 남구 부두로 163</t>
  </si>
  <si>
    <t>석탄화학계 화합물 및 기타 기초 유기 화학 물질 제조업</t>
  </si>
  <si>
    <t>동양화학(주)</t>
  </si>
  <si>
    <t>신길부</t>
  </si>
  <si>
    <t>합성염료/유연제및기타착색제제조업</t>
  </si>
  <si>
    <t>051-324-6612</t>
  </si>
  <si>
    <t>부산 사상구 학감대로192번길 60-49</t>
  </si>
  <si>
    <t>염료, 조제 무기안료, 유연제 및 기타 착색제 제조업</t>
  </si>
  <si>
    <t>성환농협영농자재백화점</t>
  </si>
  <si>
    <t>041-582-1347</t>
  </si>
  <si>
    <t>충남 천안시 서북구 성환읍 성환2로 8-5</t>
  </si>
  <si>
    <t>화학 살균ㆍ살충제 및 농업용 약제 제조업</t>
  </si>
  <si>
    <t>해야장애인자립생활센터</t>
  </si>
  <si>
    <t>이주상</t>
  </si>
  <si>
    <t>복지센터 복지센터</t>
  </si>
  <si>
    <t>031-295-1199</t>
  </si>
  <si>
    <t>경기 수원시 권선구 고색로14번길 39, 대우프라자 고색동 373-20번지 대우프라자 2층 202호 (고색동)</t>
  </si>
  <si>
    <t>치약, 비누 및 기타 세제 제조업</t>
  </si>
  <si>
    <t>(주)엠에스글로벌</t>
  </si>
  <si>
    <t>방문석</t>
  </si>
  <si>
    <t>070-7712-7104</t>
  </si>
  <si>
    <t>경기도 화성시 장안면 수정로 201-68 (독정리)</t>
  </si>
  <si>
    <t>텍스코프</t>
  </si>
  <si>
    <t>황세정</t>
  </si>
  <si>
    <t>직물외 도매업외</t>
  </si>
  <si>
    <t>053-352-5101</t>
  </si>
  <si>
    <t>대구 서구 달서천로 72 (이현동)</t>
  </si>
  <si>
    <t>(주)태화제약</t>
  </si>
  <si>
    <t>한용우</t>
  </si>
  <si>
    <t>경기 광주시 곤지암읍 신대길 109</t>
  </si>
  <si>
    <t>우진제약(주)</t>
  </si>
  <si>
    <t>전창준</t>
  </si>
  <si>
    <t>055-382-2903</t>
  </si>
  <si>
    <t>경남 양산시 삼호동 소주리 950</t>
  </si>
  <si>
    <t>엑세스바이오</t>
  </si>
  <si>
    <t>차오름</t>
  </si>
  <si>
    <t>원준호</t>
  </si>
  <si>
    <t>친환경살균수, 눈삽, 넉가래, 쓰레받기</t>
  </si>
  <si>
    <t>031-594-5682</t>
  </si>
  <si>
    <t>경기 남양주시 수동면 비룡로972번길 17</t>
  </si>
  <si>
    <t>1차 플라스틱제품 제조업</t>
  </si>
  <si>
    <t>에스케이씨인크(주)</t>
  </si>
  <si>
    <t>플라스틱 필름, 시트 및 판 제조업</t>
  </si>
  <si>
    <t>02-3787-1272</t>
  </si>
  <si>
    <t>이천시장애인재활근로작업장</t>
  </si>
  <si>
    <t>종량제 봉투</t>
  </si>
  <si>
    <t>031-634-8004</t>
  </si>
  <si>
    <t>경기 이천시 신둔면 원적로290번길 14 이천시장애인재활근로장업장 (수하리,이천시장애인재활근로작업장)</t>
  </si>
  <si>
    <t>천진제이씨아이미용실업</t>
  </si>
  <si>
    <t>장성용</t>
  </si>
  <si>
    <t>인조손톱 외</t>
  </si>
  <si>
    <t>02-8853-9451</t>
  </si>
  <si>
    <t>서울 영등포구 영등포동 중국 천진시 하서구 해일장주 9-2-2401</t>
  </si>
  <si>
    <t>폴리스티렌 발포 성형제품 제조업</t>
  </si>
  <si>
    <t>삼보화학(주)</t>
  </si>
  <si>
    <t>최동천</t>
  </si>
  <si>
    <t>PE테이프 및 밀착포 제조업</t>
  </si>
  <si>
    <t>031-522-1701</t>
  </si>
  <si>
    <t>인천 남동구 남동대로369번길 67</t>
  </si>
  <si>
    <t>그 외 기타 플라스틱 제품 제조업</t>
  </si>
  <si>
    <t>부국요업</t>
  </si>
  <si>
    <t>윤택</t>
  </si>
  <si>
    <t>기타내화요업제품제조업</t>
  </si>
  <si>
    <t>02-2662-1315</t>
  </si>
  <si>
    <t>경기 김포시 고촌읍 신곡리 410</t>
  </si>
  <si>
    <t>정형 내화 요업제품 제조업</t>
  </si>
  <si>
    <t>삼보도기</t>
  </si>
  <si>
    <t>가정용및장식용도자기제조업</t>
  </si>
  <si>
    <t>031-987-0414</t>
  </si>
  <si>
    <t>경기 김포시 통진읍 검암1로 137</t>
  </si>
  <si>
    <t>가정용 및 장식용 도자기 제조업</t>
  </si>
  <si>
    <t>태명</t>
  </si>
  <si>
    <t>산업용 도자기 제조업</t>
  </si>
  <si>
    <t>02-785-4433</t>
  </si>
  <si>
    <t>서울 영등포구 여의도동 5-26</t>
  </si>
  <si>
    <t>위생용 및 산업용 도자기 제조업</t>
  </si>
  <si>
    <t>송준강</t>
  </si>
  <si>
    <t>제조업-레미콘 건설용</t>
  </si>
  <si>
    <t>02-488-4561</t>
  </si>
  <si>
    <t>서울 송파구 풍납2동 308 외</t>
  </si>
  <si>
    <t>김홍정</t>
  </si>
  <si>
    <t>핸드폰 케이스 제조업체</t>
  </si>
  <si>
    <t>031-669-0783</t>
  </si>
  <si>
    <t>경기 안성시 죽산면 칠장로 37</t>
  </si>
  <si>
    <t>그 외 기타 분류 안된 비금속 광물제품 제조업</t>
  </si>
  <si>
    <t>부국철강공업</t>
  </si>
  <si>
    <t>열간압연및압출제품제조업</t>
  </si>
  <si>
    <t>032-864-5591</t>
  </si>
  <si>
    <t>인천 남구 염전로289번길 54</t>
  </si>
  <si>
    <t>코스탄</t>
  </si>
  <si>
    <t>주철관제조업</t>
  </si>
  <si>
    <t>02-862-0761</t>
  </si>
  <si>
    <t>경기 안산시 단원구 신원로 355</t>
  </si>
  <si>
    <t>주철관 제조업</t>
  </si>
  <si>
    <t>우진제관(주)</t>
  </si>
  <si>
    <t>박병주</t>
  </si>
  <si>
    <t>031-494-2684</t>
  </si>
  <si>
    <t>경기 안산시 단원구 별망로 527</t>
  </si>
  <si>
    <t>비철금속 압연, 압출 및 연신제품 제조업</t>
  </si>
  <si>
    <t>부영공업</t>
  </si>
  <si>
    <t>동압연/압출및연신제품제조업</t>
  </si>
  <si>
    <t>055-823-356</t>
  </si>
  <si>
    <t>경남 창원시 성산구 공단로 670</t>
  </si>
  <si>
    <t>동 압연, 압출 및 연신제품 제조업</t>
  </si>
  <si>
    <t>전산업 기초소재 판매</t>
  </si>
  <si>
    <t>031-491-6567</t>
  </si>
  <si>
    <t>경기 안산시 단원구 산단로67번길 94</t>
  </si>
  <si>
    <t>비철금속 주조업</t>
  </si>
  <si>
    <t>(주)조일엔지니어링</t>
  </si>
  <si>
    <t>금속구조재</t>
  </si>
  <si>
    <t>031-745-2191</t>
  </si>
  <si>
    <t>경기 부천시 오정구 삼작로107번길 40</t>
  </si>
  <si>
    <t>육상 금속 골조 구조재 제조업</t>
  </si>
  <si>
    <t>한국하이프레스(주)</t>
  </si>
  <si>
    <t>공기조절장치및환풍기제조</t>
  </si>
  <si>
    <t>055-346-3500</t>
  </si>
  <si>
    <t>기타 구조용 금속제품 제조업</t>
  </si>
  <si>
    <t>삼양기기공업(주)</t>
  </si>
  <si>
    <t>L.P.G 제용기, 공업용고압기기, 고압밸브, 연소기</t>
  </si>
  <si>
    <t>경기 안산시 단원구 목내동 21-20</t>
  </si>
  <si>
    <t>산업용 난방보일러, 금속탱크 및 유사 용기 제조업</t>
  </si>
  <si>
    <t>탄스도금(주)</t>
  </si>
  <si>
    <t>홍순태</t>
  </si>
  <si>
    <t>031-491-8048</t>
  </si>
  <si>
    <t>경기 안산시 단원구 동산로27번길 102</t>
  </si>
  <si>
    <t>삼형금속공업(주)</t>
  </si>
  <si>
    <t>한영성</t>
  </si>
  <si>
    <t>경기 남양주시 와부읍 덕소리 528-1</t>
  </si>
  <si>
    <t>그 외 기타 금속가공제품 제조업</t>
  </si>
  <si>
    <t>협성산업(주)</t>
  </si>
  <si>
    <t>김형용</t>
  </si>
  <si>
    <t>전자부품제조업, 수출입업</t>
  </si>
  <si>
    <t>032-8116-1914</t>
  </si>
  <si>
    <t>인천 남동구 능허대로 681</t>
  </si>
  <si>
    <t>(주)동부하이텍</t>
  </si>
  <si>
    <t>최창식,오명</t>
  </si>
  <si>
    <t>반도체 제조</t>
  </si>
  <si>
    <t>032-680-4279</t>
  </si>
  <si>
    <t>충북 음성군 감곡면 상우안길 73 (상우리)</t>
  </si>
  <si>
    <t>반도체약품 제조</t>
  </si>
  <si>
    <t>031-659-5389</t>
  </si>
  <si>
    <t>경기 평택시 포승읍 포승공단로117번길 35, 평택공장 (원정리,동우화인켐)</t>
  </si>
  <si>
    <t>김형욱,김범상</t>
  </si>
  <si>
    <t>반도체,무역, 반도체장ㄹ비,설비엔지니어링 제조.도매,서비스</t>
  </si>
  <si>
    <t>031-638-6957</t>
  </si>
  <si>
    <t>경기 화성시 영통로26번길 72, 외2필지 (반월동)</t>
  </si>
  <si>
    <t>(주)에이엔티크리비즈</t>
  </si>
  <si>
    <t>박병향</t>
  </si>
  <si>
    <t>032-8144-0669</t>
  </si>
  <si>
    <t>인천 남동구 논현동 남동공단 438번지 48B-1L</t>
  </si>
  <si>
    <t>(주)한국인닥터공업</t>
  </si>
  <si>
    <t>강병섭</t>
  </si>
  <si>
    <t>전자코일/변성기및기타전자유도자제조업</t>
  </si>
  <si>
    <t>031-324-440</t>
  </si>
  <si>
    <t>경기 용인시 처인구 백암면 박곡리 321</t>
  </si>
  <si>
    <t>전자코일, 변성기 및 기타 전자유도자 제조업</t>
  </si>
  <si>
    <t>정인테크</t>
  </si>
  <si>
    <t>조규온</t>
  </si>
  <si>
    <t>전북 정읍시 북면 3산단2길 2 (태곡리,정인테크)</t>
  </si>
  <si>
    <t>그 외 기타 전자부품 제조업</t>
  </si>
  <si>
    <t>소리텔레콤(주)</t>
  </si>
  <si>
    <t>한학희</t>
  </si>
  <si>
    <t>휴대폰 ass'y</t>
  </si>
  <si>
    <t>032-874-9365</t>
  </si>
  <si>
    <t>인천 남구 석정로301번길 6</t>
  </si>
  <si>
    <t>(주)에스퍼트</t>
  </si>
  <si>
    <t>신기선</t>
  </si>
  <si>
    <t>상품 중개업-H.D.D P.C보조기억장치</t>
  </si>
  <si>
    <t>02-554-8451</t>
  </si>
  <si>
    <t>서울 서초구 강남대로 273</t>
  </si>
  <si>
    <t>기억장치 제조업</t>
  </si>
  <si>
    <t>(주)진성통신</t>
  </si>
  <si>
    <t>제조업-전화기부품</t>
  </si>
  <si>
    <t>02-245-1789</t>
  </si>
  <si>
    <t>서울 동대문구 답십리로 237</t>
  </si>
  <si>
    <t>일진산전(주)</t>
  </si>
  <si>
    <t>이교진</t>
  </si>
  <si>
    <t>기전자기기, 피복절연선 및 케이블  제조</t>
  </si>
  <si>
    <t>031-225-2267</t>
  </si>
  <si>
    <t>경기 화성시 만년로 905-85</t>
  </si>
  <si>
    <t>명성전자공업(주)</t>
  </si>
  <si>
    <t>각종금형 및 합성수지의 제조·가공업</t>
  </si>
  <si>
    <t>032-5186-1126</t>
  </si>
  <si>
    <t>인천 계양구 효성2동 316-38</t>
  </si>
  <si>
    <t>오디오, 스피커 및 기타 음향기기 제조업</t>
  </si>
  <si>
    <t>(주)서원전자</t>
  </si>
  <si>
    <t>남신자</t>
  </si>
  <si>
    <t>방송수신기및기타영상/음향기기제조업</t>
  </si>
  <si>
    <t>042-623-7771</t>
  </si>
  <si>
    <t>대전 대덕구 중리동 1-17</t>
  </si>
  <si>
    <t>기타 음향기기 제조업</t>
  </si>
  <si>
    <t>(주)알파소닉코리아</t>
  </si>
  <si>
    <t>증폭기(AMPLIFIER)</t>
  </si>
  <si>
    <t>032-653-1188</t>
  </si>
  <si>
    <t>경기 부천시 오정구 신흥로441번길 17</t>
  </si>
  <si>
    <t>유에스마그네틱스코리아(주)</t>
  </si>
  <si>
    <t>풀김</t>
  </si>
  <si>
    <t>MAGNETIC HEAD FOR COMPUTER</t>
  </si>
  <si>
    <t>인천 계양구 주부토로 362</t>
  </si>
  <si>
    <t>마그네틱 및 광학 매체 제조업</t>
  </si>
  <si>
    <t>아남광학(주)</t>
  </si>
  <si>
    <t>남상익</t>
  </si>
  <si>
    <t>사진장비 및 광학기기 제조업</t>
  </si>
  <si>
    <t>02-852-2981</t>
  </si>
  <si>
    <t>서울 구로구 구로3동 223(구로1공단내)</t>
  </si>
  <si>
    <t>한국씨티즌정밀</t>
  </si>
  <si>
    <t>시계수리업</t>
  </si>
  <si>
    <t>055-281-9001</t>
  </si>
  <si>
    <t>경남 창원시 성산구 성산패총로 145</t>
  </si>
  <si>
    <t>시계 및 시계부품 제조업</t>
  </si>
  <si>
    <t>성산기업(주)</t>
  </si>
  <si>
    <t>양범성</t>
  </si>
  <si>
    <t>032-663-8640</t>
  </si>
  <si>
    <t>경기 부천시 원미구 옥산로252번길 56</t>
  </si>
  <si>
    <t>전기회로 개폐, 보호장치 제조업</t>
  </si>
  <si>
    <t>삼진전자통신(주)</t>
  </si>
  <si>
    <t>전기회로개폐/보호및접속장치제조업</t>
  </si>
  <si>
    <t>041-275-4139</t>
  </si>
  <si>
    <t>충남 천안시 서북구 직산읍 부송리 농공단지내</t>
  </si>
  <si>
    <t>태화금속</t>
  </si>
  <si>
    <t>박병길</t>
  </si>
  <si>
    <t>일반용조명장치제조업</t>
  </si>
  <si>
    <t>031-825-509</t>
  </si>
  <si>
    <t>경기 가평군 가평읍 보납로70번길 21-1</t>
  </si>
  <si>
    <t>일반용 전기 조명장치 제조업</t>
  </si>
  <si>
    <t>(주)두성</t>
  </si>
  <si>
    <t>제조업(가전제품-전기후라이팬)</t>
  </si>
  <si>
    <t>가정용 전열기기 제조업</t>
  </si>
  <si>
    <t>031-462-7751</t>
  </si>
  <si>
    <t>경기 안산시 단원구 해봉로273번길 35</t>
  </si>
  <si>
    <t>가정용 전기 난방기기 제조업</t>
  </si>
  <si>
    <t>재욱공업</t>
  </si>
  <si>
    <t>소병규</t>
  </si>
  <si>
    <t>기타기관및터빈제조업</t>
  </si>
  <si>
    <t>054-471-2121</t>
  </si>
  <si>
    <t>경북 구미시 시미동 168-1</t>
  </si>
  <si>
    <t>기타 기관 및 터빈 제조업</t>
  </si>
  <si>
    <t>한국분말야금</t>
  </si>
  <si>
    <t>기어및동력전달장치제조업</t>
  </si>
  <si>
    <t>032-524-0321</t>
  </si>
  <si>
    <t>경기 안양시 동안구 호계2동 51</t>
  </si>
  <si>
    <t>현대정밀공업(주)</t>
  </si>
  <si>
    <t>이건재</t>
  </si>
  <si>
    <t>T.V 부품 (베아링)</t>
  </si>
  <si>
    <t>031-491-3501</t>
  </si>
  <si>
    <t>경기 안산시 단원구 산단로20번길 21-18</t>
  </si>
  <si>
    <t>한국오일레스공업(주)</t>
  </si>
  <si>
    <t>오일레스베아링</t>
  </si>
  <si>
    <t>032-434-5151</t>
  </si>
  <si>
    <t>인천 남동구 논현동 남동공단 22B3L</t>
  </si>
  <si>
    <t>이에스산전(주)</t>
  </si>
  <si>
    <t>조형석</t>
  </si>
  <si>
    <t>동력식수지공구 제조</t>
  </si>
  <si>
    <t>041-547-6002</t>
  </si>
  <si>
    <t>충남 아산시 둔포면 봉신로 104-10 (봉재리)</t>
  </si>
  <si>
    <t>동력식 수지공구 제조업</t>
  </si>
  <si>
    <t>일동금속공업(주)</t>
  </si>
  <si>
    <t>표은창</t>
  </si>
  <si>
    <t>변전소 차단기 부품제조</t>
  </si>
  <si>
    <t>051-261-4142</t>
  </si>
  <si>
    <t>부산 사하구 다대로354번길 34</t>
  </si>
  <si>
    <t>그 외 기타 일반목적용 기계 제조업</t>
  </si>
  <si>
    <t>인제농협농기계서비스</t>
  </si>
  <si>
    <t>권원희</t>
  </si>
  <si>
    <t>033-461-6884</t>
  </si>
  <si>
    <t>강원도 인제군 인제읍 이평로 261 (합강리,인제농협)</t>
  </si>
  <si>
    <t>남성기계산업(주)</t>
  </si>
  <si>
    <t>조신기</t>
  </si>
  <si>
    <t>토목공사및유사용기계장비제조업</t>
  </si>
  <si>
    <t>02-2633-4821</t>
  </si>
  <si>
    <t>경기 안산시 단원구 성곡로 193-1</t>
  </si>
  <si>
    <t>건설 및 채광용 기계·장비 제조업</t>
  </si>
  <si>
    <t>대선산업</t>
  </si>
  <si>
    <t>최병석</t>
  </si>
  <si>
    <t>금형 제조업-주형 및 금형 제조업</t>
  </si>
  <si>
    <t>031-491-2931</t>
  </si>
  <si>
    <t>경기 안산시 단원구 목내동 473 B14-22</t>
  </si>
  <si>
    <t>삼양중기</t>
  </si>
  <si>
    <t>그외기타분류안된특수목적용기계제조업</t>
  </si>
  <si>
    <t>032-342-4762</t>
  </si>
  <si>
    <t>경기 부천시 소사구 경인옛로 78</t>
  </si>
  <si>
    <t>그 외 기타 특수목적용 기계 제조업</t>
  </si>
  <si>
    <t>삼목강업</t>
  </si>
  <si>
    <t>한재열</t>
  </si>
  <si>
    <t>자동차부품외 제조외</t>
  </si>
  <si>
    <t>031-494-3981</t>
  </si>
  <si>
    <t>경기 안산시 단원구 해안로 354 (초지동)</t>
  </si>
  <si>
    <t>자동차 신품 부품 제조업</t>
  </si>
  <si>
    <t>풍원전자(주)</t>
  </si>
  <si>
    <t>명시복</t>
  </si>
  <si>
    <t>경기 부천시 원미구 수도로 164</t>
  </si>
  <si>
    <t>오공금속</t>
  </si>
  <si>
    <t>서강무</t>
  </si>
  <si>
    <t>031-360-005</t>
  </si>
  <si>
    <t>경상북도 예천군 유천면 수심2길 30-3 (수심리)</t>
  </si>
  <si>
    <t>(주)건창</t>
  </si>
  <si>
    <t>강달원</t>
  </si>
  <si>
    <t>차체용 부품 제조업-자동차차체부품</t>
  </si>
  <si>
    <t>031-491-3756</t>
  </si>
  <si>
    <t>경기 안산시 단원구 동산로27번길 74</t>
  </si>
  <si>
    <t>자동차 차체용 신품 부품 제조업</t>
  </si>
  <si>
    <t>연산금속(주)</t>
  </si>
  <si>
    <t>박경진</t>
  </si>
  <si>
    <t>철판금속제품 제조업</t>
  </si>
  <si>
    <t>041-5816-2113</t>
  </si>
  <si>
    <t>충남 천안시 서북구 직산읍 상덕리 208-11</t>
  </si>
  <si>
    <t>자동차용 기타 신품 부품 제조업</t>
  </si>
  <si>
    <t>로템</t>
  </si>
  <si>
    <t>기관차 및 기타 철도차량 제조업</t>
  </si>
  <si>
    <t>경상남도 창원시 의창구 창원대로 488 (대원동)</t>
  </si>
  <si>
    <t>철도장비 제조업</t>
  </si>
  <si>
    <t>아이엠장애인자립생활센터</t>
  </si>
  <si>
    <t>구분없음 가구및기타제조</t>
  </si>
  <si>
    <t>02-2088-3119</t>
  </si>
  <si>
    <t>서울 서초구 남부순환로 2636 308호 (양재동,성문빌딩)</t>
  </si>
  <si>
    <t>가구 제조업</t>
  </si>
  <si>
    <t>동명가구공예(주)</t>
  </si>
  <si>
    <t>지연기</t>
  </si>
  <si>
    <t>주방용 및 음식점용 목재가구 제조업</t>
  </si>
  <si>
    <t>02-414-5741</t>
  </si>
  <si>
    <t>서울 송파구 문정로 159</t>
  </si>
  <si>
    <t>공사업-전문직별 공사업</t>
  </si>
  <si>
    <t>서울 송파구 문정로 19, 205호 2층</t>
  </si>
  <si>
    <t>(주)영본가구산업</t>
  </si>
  <si>
    <t>정광화</t>
  </si>
  <si>
    <t>기타 가구 제조업</t>
  </si>
  <si>
    <t>두보산업(주)</t>
  </si>
  <si>
    <t>이수귀</t>
  </si>
  <si>
    <t>경기 하남시 초이로44번길 47</t>
  </si>
  <si>
    <t>(주)환희문구</t>
  </si>
  <si>
    <t>최동욱</t>
  </si>
  <si>
    <t>앨범 및 수첩</t>
  </si>
  <si>
    <t>경기 안산시 단원구 산단로83번길 136</t>
  </si>
  <si>
    <t>기타 제품 제조업</t>
  </si>
  <si>
    <t>기타제품제조업</t>
  </si>
  <si>
    <t>김봉선</t>
  </si>
  <si>
    <t>02-562-6920</t>
  </si>
  <si>
    <t>서울 강남구 테헤란로7길 12, (삼성빌딩)</t>
  </si>
  <si>
    <t>(주)삼충기계공업</t>
  </si>
  <si>
    <t>피아노제조업</t>
  </si>
  <si>
    <t>건반악기 제조업</t>
  </si>
  <si>
    <t>인텍스(주)</t>
  </si>
  <si>
    <t>임건치</t>
  </si>
  <si>
    <t>제조업-작동완구</t>
  </si>
  <si>
    <t>032-862-4947</t>
  </si>
  <si>
    <t>인천 서구 백범로677번길 6</t>
  </si>
  <si>
    <t>삼화완구(주)</t>
  </si>
  <si>
    <t>박영창</t>
  </si>
  <si>
    <t>장난감 제조업</t>
  </si>
  <si>
    <t>02-856-8532</t>
  </si>
  <si>
    <t>서울 구로구 디지털로33길 27</t>
  </si>
  <si>
    <t>강원삼척지역자활센터</t>
  </si>
  <si>
    <t>박만호</t>
  </si>
  <si>
    <t>기타제조업</t>
  </si>
  <si>
    <t>033-574-1658</t>
  </si>
  <si>
    <t>강원 삼척시 테마타운길 27 왕마트 (갈천동)</t>
  </si>
  <si>
    <t>그 외 기타 분류 안된 제품 제조업</t>
  </si>
  <si>
    <t>대기금속(주)</t>
  </si>
  <si>
    <t>경기 안산시 단원구 산단로163번길 97-9</t>
  </si>
  <si>
    <t>부산울산지방중소기업청</t>
  </si>
  <si>
    <t>공공기관</t>
  </si>
  <si>
    <t>051-601-5118</t>
  </si>
  <si>
    <t>부산 강서구 녹산산단335로 8</t>
  </si>
  <si>
    <t>그 외 기타 달리 분류되지 않은 제품 제조업</t>
  </si>
  <si>
    <t>부산시환경시설공단수영사업소</t>
  </si>
  <si>
    <t>이사장</t>
  </si>
  <si>
    <t>051-790-8812</t>
  </si>
  <si>
    <t>부산 동래구 온천천남로 185 (안락동)</t>
  </si>
  <si>
    <t>하수 처리업</t>
  </si>
  <si>
    <t>창원시하수도사업소</t>
  </si>
  <si>
    <t>수도사업</t>
  </si>
  <si>
    <t>055-225-6584</t>
  </si>
  <si>
    <t>경남 창원시 마산합포구 가포로 739 (덕동동)</t>
  </si>
  <si>
    <t>부산광역시환경시설공단기장사업소</t>
  </si>
  <si>
    <t>부산기장사업소장</t>
  </si>
  <si>
    <t>051-713-3311</t>
  </si>
  <si>
    <t>부산 기장군 기장읍 기장대로 564 (신천리)</t>
  </si>
  <si>
    <t>환경시설공단성서소각사업소</t>
  </si>
  <si>
    <t>일반폐기물소각 서비스</t>
  </si>
  <si>
    <t>053-583-2385</t>
  </si>
  <si>
    <t>대구 달서구 성서공단로 257 (장동)</t>
  </si>
  <si>
    <t>폐기물 수집, 운반업</t>
  </si>
  <si>
    <t>천흥전기공업(주)</t>
  </si>
  <si>
    <t>하범수</t>
  </si>
  <si>
    <t>02-694-7311</t>
  </si>
  <si>
    <t>경기 안산시 단원구 원시동 730-2</t>
  </si>
  <si>
    <t>지정 폐기물 수집, 운반업</t>
  </si>
  <si>
    <t>손광섭</t>
  </si>
  <si>
    <t>주택신축,부동산매매외 건설업,부동산서비스</t>
  </si>
  <si>
    <t>055-249-6067</t>
  </si>
  <si>
    <t>제주 제주시 한림읍 금능남로 127, 3층 (협재리,라온프라이빗타운)</t>
  </si>
  <si>
    <t>박중흠</t>
  </si>
  <si>
    <t>플랜트건설및산업기계제작만매공학외 건설업</t>
  </si>
  <si>
    <t>서울 강동구 상일로6길 26 (상일동)</t>
  </si>
  <si>
    <t>강필수</t>
  </si>
  <si>
    <t>토목,건축공사등 건설업</t>
  </si>
  <si>
    <t>070-8014-6943</t>
  </si>
  <si>
    <t>서울 영등포구 선유동1로 22, 8층 (당산동2가,당산주차빌딩)</t>
  </si>
  <si>
    <t>경기수원우만지역자활센터</t>
  </si>
  <si>
    <t>강근수</t>
  </si>
  <si>
    <t>집수리-서비스</t>
  </si>
  <si>
    <t>031-231-9208</t>
  </si>
  <si>
    <t>경기 수원시 권선구 효원로 208, 2층 (권선동) (권선동,원진빌딩)</t>
  </si>
  <si>
    <t>단독 주택 건설업</t>
  </si>
  <si>
    <t>고령자활후견기관</t>
  </si>
  <si>
    <t>손찬혁</t>
  </si>
  <si>
    <t>노인수용복지시</t>
  </si>
  <si>
    <t>054-955-8322</t>
  </si>
  <si>
    <t>경북 고령군 대가야읍 주산길 28 (지산리,고령지역자활센타)</t>
  </si>
  <si>
    <t>대통령비서실및국가안보실</t>
  </si>
  <si>
    <t>김대기</t>
  </si>
  <si>
    <t>관공서-통신</t>
  </si>
  <si>
    <t>02-770-2132</t>
  </si>
  <si>
    <t>서울 용산구 이태원로 22 (용산동3가)</t>
  </si>
  <si>
    <t>비주거용 건물 건설업</t>
  </si>
  <si>
    <t>부산지방보훈청_국가보훈처</t>
  </si>
  <si>
    <t>이성국</t>
  </si>
  <si>
    <t>관공서-관공서</t>
  </si>
  <si>
    <t>051-660-6323</t>
  </si>
  <si>
    <t>부산 중구 중앙대로148번길 13 (중앙동4가)</t>
  </si>
  <si>
    <t>경원종합건설(자)</t>
  </si>
  <si>
    <t>토목</t>
  </si>
  <si>
    <t>043-8420-6667</t>
  </si>
  <si>
    <t>충북 충주시 대가미12길 11</t>
  </si>
  <si>
    <t>토목 건설업</t>
  </si>
  <si>
    <t>한국전기안전공사평택안성지사</t>
  </si>
  <si>
    <t>토목（산업시스템，기계，전기，전자，통신）서비스</t>
  </si>
  <si>
    <t>031-6505-2001</t>
  </si>
  <si>
    <t>경기도 평택시 평택5로 84 (비전동)</t>
  </si>
  <si>
    <t>아진건설(주)</t>
  </si>
  <si>
    <t>변영기</t>
  </si>
  <si>
    <t>토목,건축및포장공사업,전기공사,분료정화조시공업,주택건설사업</t>
  </si>
  <si>
    <t>02-5476-5815</t>
  </si>
  <si>
    <t>대구 서구 와룡로98길 17</t>
  </si>
  <si>
    <t>토목시설물 건설업</t>
  </si>
  <si>
    <t>(주)동서개발</t>
  </si>
  <si>
    <t>자동차 운전학원</t>
  </si>
  <si>
    <t>053-253-4404</t>
  </si>
  <si>
    <t>대구광역시 중구 달구벌대로 1929 (대신동)</t>
  </si>
  <si>
    <t>02-2210-0563</t>
  </si>
  <si>
    <t>서울 동대문구 황물로 168, 경남기업(주) (답십리동)</t>
  </si>
  <si>
    <t>기타 토목 시설물 건설업</t>
  </si>
  <si>
    <t>054-820-9200</t>
  </si>
  <si>
    <t>경북 안동시 남선면 충효로 3474</t>
  </si>
  <si>
    <t>임인배</t>
  </si>
  <si>
    <t>055-643-5771</t>
  </si>
  <si>
    <t>경남 통영시 원문로 33</t>
  </si>
  <si>
    <t>055-352-7801</t>
  </si>
  <si>
    <t>경남 밀양시 남천강변로 17</t>
  </si>
  <si>
    <t>한국안전공사대구지사</t>
  </si>
  <si>
    <t>전기안전관리</t>
  </si>
  <si>
    <t>053-603-3019</t>
  </si>
  <si>
    <t>대구 동구 동북로 446</t>
  </si>
  <si>
    <t>송인회</t>
  </si>
  <si>
    <t>053-601-6200</t>
  </si>
  <si>
    <t>대구 남구 대명로 86 7층 (대명동)</t>
  </si>
  <si>
    <t>한국전기안전공사서산태안지사</t>
  </si>
  <si>
    <t>041-664-8454</t>
  </si>
  <si>
    <t>충남 서산시 읍내3로 28</t>
  </si>
  <si>
    <t>정순귀</t>
  </si>
  <si>
    <t>그외기타서비스업-건설기계검사</t>
  </si>
  <si>
    <t>02-2661-4279</t>
  </si>
  <si>
    <t>서울 강서구 남부순환로 223-19</t>
  </si>
  <si>
    <t>양재열</t>
  </si>
  <si>
    <t>063-716-2114</t>
  </si>
  <si>
    <t>전라북도 완주군 이서면 오공로 12 (갈산리)</t>
  </si>
  <si>
    <t>심천공영</t>
  </si>
  <si>
    <t>한재관</t>
  </si>
  <si>
    <t>철골공사업</t>
  </si>
  <si>
    <t>02-556-2411</t>
  </si>
  <si>
    <t>서울 강남구 강남대로 354</t>
  </si>
  <si>
    <t>철골 및 관련 구조물 공사업</t>
  </si>
  <si>
    <t>(주)아이콘트롤스</t>
  </si>
  <si>
    <t>전기설비관련공사업 건설</t>
  </si>
  <si>
    <t>서홍천농업협동조합</t>
  </si>
  <si>
    <t>권철종</t>
  </si>
  <si>
    <t>비료 및 농약 도매업 외 도매 및 소매업 외</t>
  </si>
  <si>
    <t>033-432-3880</t>
  </si>
  <si>
    <t>강원 홍천군 남면 양덕원로 100 (양덕원리)</t>
  </si>
  <si>
    <t>G</t>
  </si>
  <si>
    <t>도매 및 상품 중개업</t>
  </si>
  <si>
    <t>(사)한국척수장애인경북협회</t>
  </si>
  <si>
    <t>채소 과실 도매 및 소매업</t>
  </si>
  <si>
    <t>054-458-4804</t>
  </si>
  <si>
    <t>경북 구미시 형곡서로1길 22-1 (형곡동)</t>
  </si>
  <si>
    <t>사회적협동조합제주이어도지역자</t>
  </si>
  <si>
    <t>기타음식료품및일용잡화 도소매</t>
  </si>
  <si>
    <t>064-721-1280</t>
  </si>
  <si>
    <t>제주 제주시 서사로 53 (삼도이동)</t>
  </si>
  <si>
    <t>(주)세이러스</t>
  </si>
  <si>
    <t>허복</t>
  </si>
  <si>
    <t>연쇄점.기타도매 소매업.도매</t>
  </si>
  <si>
    <t>서울 강남구 영동대로4길 7 (일원동)</t>
  </si>
  <si>
    <t>대우인터내셔널</t>
  </si>
  <si>
    <t>도소매외 무역외</t>
  </si>
  <si>
    <t>서울 중구 통일로 10 (남대문로5가)</t>
  </si>
  <si>
    <t>칠곡시니어클럽은빛일터</t>
  </si>
  <si>
    <t>김민종</t>
  </si>
  <si>
    <t>임가공,고철,공병,기타 서비스,도매및소매업</t>
  </si>
  <si>
    <t>경북 칠곡군 북삼읍 북삼로2길 88-1 (인평리)</t>
  </si>
  <si>
    <t>수협춘천군납사업소</t>
  </si>
  <si>
    <t>문남수</t>
  </si>
  <si>
    <t>수산물 도매 및 소매업</t>
  </si>
  <si>
    <t>033-269-5600</t>
  </si>
  <si>
    <t>강원 춘천시 공지로 334 (효자동)</t>
  </si>
  <si>
    <t>영보엔지니어링(주)</t>
  </si>
  <si>
    <t>통신기기무역 제조도매</t>
  </si>
  <si>
    <t>(주)커머스플래닛</t>
  </si>
  <si>
    <t>무역 도매</t>
  </si>
  <si>
    <t>대구드림텍</t>
  </si>
  <si>
    <t>강영진</t>
  </si>
  <si>
    <t>종이타올,LED조명장치, 사출</t>
  </si>
  <si>
    <t>053-583-1252</t>
  </si>
  <si>
    <t>대구 달서구 성서로68길 42 (갈산동)</t>
  </si>
  <si>
    <t>산업용 농.축산물 및 동.식물 도매업</t>
  </si>
  <si>
    <t>중앙농협무거지점</t>
  </si>
  <si>
    <t>김봉호</t>
  </si>
  <si>
    <t>곡물 및 유지작물 도매업</t>
  </si>
  <si>
    <t>052-277-3434</t>
  </si>
  <si>
    <t>울산광역시 남구 대학로 58 (무거동)</t>
  </si>
  <si>
    <t>양평농업협동조합</t>
  </si>
  <si>
    <t>윤세기</t>
  </si>
  <si>
    <t>일반은행</t>
  </si>
  <si>
    <t>031-772-3044</t>
  </si>
  <si>
    <t>경기도 양평군 양평읍 시민로 81 (공흥리,양평농협)</t>
  </si>
  <si>
    <t>기타 산업용 농산물 도매업</t>
  </si>
  <si>
    <t>대구경북능금농협안동경제사업장</t>
  </si>
  <si>
    <t>농산물 도소매</t>
  </si>
  <si>
    <t>054-859-1195</t>
  </si>
  <si>
    <t>경북 안동시 동흥2길 6 (운흥동)</t>
  </si>
  <si>
    <t>광천농업협동조합</t>
  </si>
  <si>
    <t>041-641-1151</t>
  </si>
  <si>
    <t>충남 홍성군 광천읍 홍남로 684-3 (광천리)</t>
  </si>
  <si>
    <t>삼칠농업협동조합</t>
  </si>
  <si>
    <t>구신회</t>
  </si>
  <si>
    <t>055-587-0390</t>
  </si>
  <si>
    <t>경남 함안군 칠원읍 구성길 21, (B L (열린컴퓨터학원)) (용산리)</t>
  </si>
  <si>
    <t>거창축산업협동조합</t>
  </si>
  <si>
    <t>민미현</t>
  </si>
  <si>
    <t>055-943-9589</t>
  </si>
  <si>
    <t>경상남도 거창군 거창읍 강변로8길 32-22 (상림리,거창축협종합판매장)</t>
  </si>
  <si>
    <t>부산공동어시장</t>
  </si>
  <si>
    <t>김채홍</t>
  </si>
  <si>
    <t>051-254-8961</t>
  </si>
  <si>
    <t>부산 서구 남부민1동 691-3 공동어시장부산공동어시장</t>
  </si>
  <si>
    <t>신선식품 및 단순 가공식품 도매업</t>
  </si>
  <si>
    <t>제주특별자치도농업기술원</t>
  </si>
  <si>
    <t>송승운</t>
  </si>
  <si>
    <t>청과,음료가공식품</t>
  </si>
  <si>
    <t>064-760-7812</t>
  </si>
  <si>
    <t>제주 서귀포시 남원읍 중산간동로 7413 (하례리,서귀포농업기술센터)</t>
  </si>
  <si>
    <t>과실류 도매업</t>
  </si>
  <si>
    <t>아산원예농업협동조합하나로클럽</t>
  </si>
  <si>
    <t>구본권</t>
  </si>
  <si>
    <t>농, 수, 축산물 및 식품 잡화 판매</t>
  </si>
  <si>
    <t>041-538-5020</t>
  </si>
  <si>
    <t>충남 아산시 방축동 101-4</t>
  </si>
  <si>
    <t>한국참다래유통사업단(영)익산지소</t>
  </si>
  <si>
    <t>조광수</t>
  </si>
  <si>
    <t>농산물 유통</t>
  </si>
  <si>
    <t>063-856-5445</t>
  </si>
  <si>
    <t>전북 익산시 함라면 시와로 654</t>
  </si>
  <si>
    <t>금정구친환경농산물급식지원센터</t>
  </si>
  <si>
    <t>송영조</t>
  </si>
  <si>
    <t>051-512-0072</t>
  </si>
  <si>
    <t>부산 금정구 중앙대로 2259 (노포동)</t>
  </si>
  <si>
    <t>채소류, 서류 및 향신작물류 도매업</t>
  </si>
  <si>
    <t>영주축산업협동조합</t>
  </si>
  <si>
    <t>서정주</t>
  </si>
  <si>
    <t>054-631-2017</t>
  </si>
  <si>
    <t>경북 영주시 원당로 143 (하망동)</t>
  </si>
  <si>
    <t>춘천축협본소공단판매장</t>
  </si>
  <si>
    <t>식품-종합식품</t>
  </si>
  <si>
    <t>033-252-3217</t>
  </si>
  <si>
    <t>강원 춘천시 후석로440번길 10 (후평동)</t>
  </si>
  <si>
    <t>한국양계축산업협동조합장위지점</t>
  </si>
  <si>
    <t>오정길</t>
  </si>
  <si>
    <t>도소매금융업무//달걀,일반금융</t>
  </si>
  <si>
    <t>02-942-2811</t>
  </si>
  <si>
    <t>서울 성북구 돌곶이로 209</t>
  </si>
  <si>
    <t>낙농품 및 동·식물성 유지 도매업</t>
  </si>
  <si>
    <t>국립현충원</t>
  </si>
  <si>
    <t>국방 행정</t>
  </si>
  <si>
    <t>02-815-1625</t>
  </si>
  <si>
    <t>서울 동작구 현충로 210 (동작동,국립서울현충원)</t>
  </si>
  <si>
    <t>가평군농협하나로마트설악지소</t>
  </si>
  <si>
    <t>이태섭</t>
  </si>
  <si>
    <t>종합식품센타</t>
  </si>
  <si>
    <t>031-585-8136</t>
  </si>
  <si>
    <t>경기 가평군 설악면 신천중앙로 112</t>
  </si>
  <si>
    <t>마산단협</t>
  </si>
  <si>
    <t>박성대</t>
  </si>
  <si>
    <t>기타 운송관련 서비스업</t>
  </si>
  <si>
    <t>055-222-8049</t>
  </si>
  <si>
    <t>경남 창원시 마산합포구 어시장7길 78</t>
  </si>
  <si>
    <t>서울우편집중국</t>
  </si>
  <si>
    <t>이창석</t>
  </si>
  <si>
    <t>우편</t>
  </si>
  <si>
    <t>02-711-0001</t>
  </si>
  <si>
    <t>서울 용산구 이촌로 57</t>
  </si>
  <si>
    <t>안성축산업협동조합판매장</t>
  </si>
  <si>
    <t>이영희</t>
  </si>
  <si>
    <t>판매 .서비스업</t>
  </si>
  <si>
    <t>031-673-1807</t>
  </si>
  <si>
    <t>경기 안성시 대학로 71</t>
  </si>
  <si>
    <t>양주축협도봉지소</t>
  </si>
  <si>
    <t>강창희</t>
  </si>
  <si>
    <t>031-847-3205</t>
  </si>
  <si>
    <t>서울특별시 도봉구 도봉로156길 7 (도봉동)</t>
  </si>
  <si>
    <t>참여연대</t>
  </si>
  <si>
    <t>정강자</t>
  </si>
  <si>
    <t>인터넷서비스-출판서비스</t>
  </si>
  <si>
    <t>02-723-5300</t>
  </si>
  <si>
    <t>서울특별시 종로구 자하문로9길 16 (통인동)</t>
  </si>
  <si>
    <t>서적, 잡지 및 기타 인쇄물 도매업</t>
  </si>
  <si>
    <t>부산어울림장애인자립생활센터</t>
  </si>
  <si>
    <t>신은범</t>
  </si>
  <si>
    <t>051-265-5585</t>
  </si>
  <si>
    <t>부산광역시 사하구 을숙도대로 660, 4층 (장림동,삼일빌딩)</t>
  </si>
  <si>
    <t>부산광역시자원재활용센터</t>
  </si>
  <si>
    <t>재활용품 고철가공처리</t>
  </si>
  <si>
    <t>051-971-9218</t>
  </si>
  <si>
    <t>부산광역시 강서구 생곡산단로 76, 외 26필지 (생곡동)</t>
  </si>
  <si>
    <t>우정전자(주)</t>
  </si>
  <si>
    <t>김재박</t>
  </si>
  <si>
    <t>상품종합도매업</t>
  </si>
  <si>
    <t>경기 파주시 동패동 와동리 154번지 2호</t>
  </si>
  <si>
    <t>(주)에코시즌</t>
  </si>
  <si>
    <t>정은화</t>
  </si>
  <si>
    <t>자동차운전정보시스템 제조업</t>
  </si>
  <si>
    <t>070-7690-0045</t>
  </si>
  <si>
    <t>서울 강남구 테헤란로 147, 603호 (역삼동,성지하이츠2차)</t>
  </si>
  <si>
    <t>대구경북능금농협상주지점</t>
  </si>
  <si>
    <t>054-535-2405</t>
  </si>
  <si>
    <t>경상북도 상주시 왕산로 46 (남성동)</t>
  </si>
  <si>
    <t>종합 소매업</t>
  </si>
  <si>
    <t>성심요양원</t>
  </si>
  <si>
    <t>이춘자</t>
  </si>
  <si>
    <t>소매업 소매업</t>
  </si>
  <si>
    <t>054-481-3289</t>
  </si>
  <si>
    <t>경북 구미시 선산읍 선주로11길 16 (노상리)</t>
  </si>
  <si>
    <t>2672부대</t>
  </si>
  <si>
    <t>이성출</t>
  </si>
  <si>
    <t>비영리 군기관</t>
  </si>
  <si>
    <t>031-539-7524</t>
  </si>
  <si>
    <t>경기 포천시 이동면 성장로 1156-40 사서함 117-1호 관리참모처 (노곡리)</t>
  </si>
  <si>
    <t>부천축산농협축산물프라자</t>
  </si>
  <si>
    <t>정영세</t>
  </si>
  <si>
    <t>031-311-2012</t>
  </si>
  <si>
    <t>경기 시흥시 계수로 94 (계수동)</t>
  </si>
  <si>
    <t>하남농협 하나로마트</t>
  </si>
  <si>
    <t>노용남</t>
  </si>
  <si>
    <t>031-790-7680</t>
  </si>
  <si>
    <t>경기 하남시 미사대로 380 (망월동)</t>
  </si>
  <si>
    <t>신평농업협동조합</t>
  </si>
  <si>
    <t>한석우</t>
  </si>
  <si>
    <t>투자회사,신탁회사</t>
  </si>
  <si>
    <t>041-362-6337</t>
  </si>
  <si>
    <t>충청남도 당진시 신평면 신평로 799 (금천리)</t>
  </si>
  <si>
    <t>기타 대형 종합 소매업</t>
  </si>
  <si>
    <t>논산계룡축산업협동조합장군마트</t>
  </si>
  <si>
    <t>임영봉</t>
  </si>
  <si>
    <t>식품 잡화 소매</t>
  </si>
  <si>
    <t>충남 논산시 중앙로 264 (취암동)</t>
  </si>
  <si>
    <t>음ㆍ식료품 위주 종합 소매업</t>
  </si>
  <si>
    <t>속초농업협동조합</t>
  </si>
  <si>
    <t>최원규</t>
  </si>
  <si>
    <t>소매,기타음식료품및일용잡화</t>
  </si>
  <si>
    <t>033-636-2571</t>
  </si>
  <si>
    <t>강원도 속초시 동해대로 3989 (조양동)</t>
  </si>
  <si>
    <t>순천농협동부지점</t>
  </si>
  <si>
    <t>이광하</t>
  </si>
  <si>
    <t>061-753-4593</t>
  </si>
  <si>
    <t>전라남도 순천시 서면 강청길 3 (선평리,순천농협)</t>
  </si>
  <si>
    <t>창녕농업협동조합유어지점</t>
  </si>
  <si>
    <t>이재두</t>
  </si>
  <si>
    <t>055-532-7102</t>
  </si>
  <si>
    <t>경상남도 창녕군 유어면 우포1대로 624 (부곡리,유어농업협동조합)</t>
  </si>
  <si>
    <t>남인천농협옥련지소</t>
  </si>
  <si>
    <t>오세흥</t>
  </si>
  <si>
    <t>032-833-3142</t>
  </si>
  <si>
    <t>인천광역시 연수구 독배로40번길 18, 상가 1층 101호  (옥련동,삼성아파트)</t>
  </si>
  <si>
    <t>북삼농업협동조합</t>
  </si>
  <si>
    <t>신익식</t>
  </si>
  <si>
    <t>신용협동조합</t>
  </si>
  <si>
    <t>054-972-1900</t>
  </si>
  <si>
    <t>경북 칠곡군 북삼읍 인평중앙로 24, (북삼농협) (인평리)</t>
  </si>
  <si>
    <t>부천농협상지지점신토불이</t>
  </si>
  <si>
    <t>성춘향</t>
  </si>
  <si>
    <t>032-325-2326</t>
  </si>
  <si>
    <t>경기도 부천시 원미구 부일로199번길 56 (상동,대동PLAZA)</t>
  </si>
  <si>
    <t>그라나다보호작업센타</t>
  </si>
  <si>
    <t>장현권</t>
  </si>
  <si>
    <t>02-3661-3402</t>
  </si>
  <si>
    <t>서울 강서구 허준로5길 37, (그라나다보호작업센터 (신관B동 (가양동))) (가양동)</t>
  </si>
  <si>
    <t>창녕농협대지지점</t>
  </si>
  <si>
    <t>055-533-3710</t>
  </si>
  <si>
    <t>경상남도 창녕군 대지면 우포2로 979 (모산리,대지농업협동조합)</t>
  </si>
  <si>
    <t>원삼농협원일지점</t>
  </si>
  <si>
    <t>031-332-8056</t>
  </si>
  <si>
    <t>경기도 용인시 처인구 원삼면 맹리로 9 (맹리)</t>
  </si>
  <si>
    <t>진천농협하나로마트</t>
  </si>
  <si>
    <t>이경제</t>
  </si>
  <si>
    <t>043-534-9113</t>
  </si>
  <si>
    <t>충청북도 진천군 진천읍 중앙동로 99 (읍내리,진천농협)</t>
  </si>
  <si>
    <t>순천원예농협하나로마트</t>
  </si>
  <si>
    <t>하나로마트 판매 및 배달</t>
  </si>
  <si>
    <t>061-746-5500</t>
  </si>
  <si>
    <t>전남 순천시 남산로 46</t>
  </si>
  <si>
    <t>홍천농업협동조합</t>
  </si>
  <si>
    <t>박연원</t>
  </si>
  <si>
    <t>033-433-9925</t>
  </si>
  <si>
    <t>강원 홍천군 홍천읍 홍천로 323 (희망리)</t>
  </si>
  <si>
    <t>푸른두레소비자생활협동조합</t>
  </si>
  <si>
    <t>032-815-2278</t>
  </si>
  <si>
    <t>인천광역시 남동구 구월로372번길 19 (만수동)</t>
  </si>
  <si>
    <t>나주축협하나로마트</t>
  </si>
  <si>
    <t>전준화</t>
  </si>
  <si>
    <t>마트</t>
  </si>
  <si>
    <t>061-334-1590</t>
  </si>
  <si>
    <t>전남 나주시 예향로 3824</t>
  </si>
  <si>
    <t>북대구농협하나로마트</t>
  </si>
  <si>
    <t>053-951-2014</t>
  </si>
  <si>
    <t>대구 북구 동북로 160 (산격동)</t>
  </si>
  <si>
    <t>서산농업협동조합(석남동하나로마트)</t>
  </si>
  <si>
    <t>한기만</t>
  </si>
  <si>
    <t>041-665-1330</t>
  </si>
  <si>
    <t>충남 서산시 동서1로 157 (석남동)</t>
  </si>
  <si>
    <t>서울축협경제사업단(하나로마트월곡)</t>
  </si>
  <si>
    <t>이인혁</t>
  </si>
  <si>
    <t>축산물, 상품연쇄화사업</t>
  </si>
  <si>
    <t>02-912-6704</t>
  </si>
  <si>
    <t>서울 성북구 월곡1동 222 두산위브아파트상가 165</t>
  </si>
  <si>
    <t>안동봉화축산업협동조합송하지점</t>
  </si>
  <si>
    <t>권기수</t>
  </si>
  <si>
    <t>054-840-7734</t>
  </si>
  <si>
    <t>경북 안동시 경동로 220 (송현동)</t>
  </si>
  <si>
    <t>상주농협하나로마트</t>
  </si>
  <si>
    <t>054-530-3631</t>
  </si>
  <si>
    <t>경북 상주시 왕산로 85 (남성동)</t>
  </si>
  <si>
    <t>구리농협수평지점</t>
  </si>
  <si>
    <t>031-551-9364</t>
  </si>
  <si>
    <t>경기도 구리시 이문안로 86 (수택동,수택3동사무소,농협)</t>
  </si>
  <si>
    <t>남평농협파머스마켓</t>
  </si>
  <si>
    <t>김병원</t>
  </si>
  <si>
    <t>061-331-2073</t>
  </si>
  <si>
    <t>전남 나주시 남평읍 남평1로 29, (남평농협) (남평리)</t>
  </si>
  <si>
    <t>창녕농협고암지점</t>
  </si>
  <si>
    <t>체인화 편의점</t>
  </si>
  <si>
    <t>055-533-1669</t>
  </si>
  <si>
    <t>경남 창녕군 고암면 우천리 1000-3번지</t>
  </si>
  <si>
    <t>대구경북능금농협영덕지점</t>
  </si>
  <si>
    <t>천세황</t>
  </si>
  <si>
    <t>054-734-4788</t>
  </si>
  <si>
    <t>경북 영덕군 영덕읍 덕곡길 120 (덕곡리)</t>
  </si>
  <si>
    <t>남대전농업협동조합</t>
  </si>
  <si>
    <t>042-541-6600</t>
  </si>
  <si>
    <t>대전 서구 벌곡로 1352 (가수원동)</t>
  </si>
  <si>
    <t>상무대근무지원단</t>
  </si>
  <si>
    <t>조병윤</t>
  </si>
  <si>
    <t>061-390-4970</t>
  </si>
  <si>
    <t>전라남도 장성군 삼서면 학성리  75-15</t>
  </si>
  <si>
    <t>진해농협하나로마트석동점</t>
  </si>
  <si>
    <t>배상오</t>
  </si>
  <si>
    <t>055-541-5200</t>
  </si>
  <si>
    <t>경남 창원시 진해구 진해대로776번길 28 (석동)</t>
  </si>
  <si>
    <t>방어진농협경제사업소</t>
  </si>
  <si>
    <t>서진곤</t>
  </si>
  <si>
    <t>052-236-3894</t>
  </si>
  <si>
    <t>울산 동구 내진4길 4 (방어동)</t>
  </si>
  <si>
    <t>논산계룡축산업협동조합계룡하나로마트</t>
  </si>
  <si>
    <t>042-730-2712</t>
  </si>
  <si>
    <t>충남 계룡시 엄사면 엄사중앙로 17 (엄사리)</t>
  </si>
  <si>
    <t>동부농협지정지소</t>
  </si>
  <si>
    <t>055-572-5882</t>
  </si>
  <si>
    <t>경남 의령군 지정면 함의로 1448, 동부농산물집하장 (봉곡리)</t>
  </si>
  <si>
    <t>순천농협도사지점</t>
  </si>
  <si>
    <t>061-744-1744</t>
  </si>
  <si>
    <t>전라남도 순천시 교량3길 5 (교량동,순천농협)</t>
  </si>
  <si>
    <t>동부산농협철마지점</t>
  </si>
  <si>
    <t>하두선</t>
  </si>
  <si>
    <t>051-722-7155</t>
  </si>
  <si>
    <t>부산광역시 기장군 철마면 철마로 490 (장전리,동부산농협)</t>
  </si>
  <si>
    <t>조암농협장안지점(화성)</t>
  </si>
  <si>
    <t>최원철</t>
  </si>
  <si>
    <t>031-358-1137</t>
  </si>
  <si>
    <t>경기도 화성시 장안면 장호동길 20 (장안리)</t>
  </si>
  <si>
    <t>칠일육이부대(대암회관)</t>
  </si>
  <si>
    <t>안수태</t>
  </si>
  <si>
    <t>033-480-6502</t>
  </si>
  <si>
    <t>강원 양구군 양구읍 죽곡로  사서함 97-1호 제7162부대 재정참모부</t>
  </si>
  <si>
    <t>중앙농업협동조합신복지소</t>
  </si>
  <si>
    <t>박인혁</t>
  </si>
  <si>
    <t>052-222-5191</t>
  </si>
  <si>
    <t>울산광역시 남구 대학로147번길 51 (무거동)</t>
  </si>
  <si>
    <t>고성군청</t>
  </si>
  <si>
    <t>055-670-2136</t>
  </si>
  <si>
    <t>경상남도 고성군 고성읍 성내로 130 (성내리,고성군청)</t>
  </si>
  <si>
    <t>대구경북능금농협청도경제사업장</t>
  </si>
  <si>
    <t>곽선희</t>
  </si>
  <si>
    <t>곡물, 곡분 및 가축 사료 소매업</t>
  </si>
  <si>
    <t>054-372-9557</t>
  </si>
  <si>
    <t>경북 청도군 청도읍 중앙로 109 (원정리)</t>
  </si>
  <si>
    <t>연무농업협동조합</t>
  </si>
  <si>
    <t>이봉주</t>
  </si>
  <si>
    <t>소매,연쇄점，편의점</t>
  </si>
  <si>
    <t>041-742-5613</t>
  </si>
  <si>
    <t>충남 논산시 연무읍 동안로 494-78 (신화리)</t>
  </si>
  <si>
    <t>대구경북능금농협영천경제</t>
  </si>
  <si>
    <t>손규삼</t>
  </si>
  <si>
    <t>농약,농자재,연쇄점 도소매</t>
  </si>
  <si>
    <t>054-334-4553</t>
  </si>
  <si>
    <t>경북 영천시 장천2길 30 (조교동)</t>
  </si>
  <si>
    <t>채소, 과실 및 뿌리작물 소매업</t>
  </si>
  <si>
    <t>문막농업협동조합</t>
  </si>
  <si>
    <t>식품잡화 소매</t>
  </si>
  <si>
    <t>033-734-2181</t>
  </si>
  <si>
    <t>강원도 원주시 문막읍 왕건로 94 (동화리)</t>
  </si>
  <si>
    <t>기타 식료품 소매업</t>
  </si>
  <si>
    <t>김포농협협동조합</t>
  </si>
  <si>
    <t>식잡 외 소매 외</t>
  </si>
  <si>
    <t>031-998-7933</t>
  </si>
  <si>
    <t>경기 김포시 홍도평로 20 (걸포동)</t>
  </si>
  <si>
    <t>다사농협클린주유소</t>
  </si>
  <si>
    <t>구자학</t>
  </si>
  <si>
    <t>주유소 소매</t>
  </si>
  <si>
    <t>053-581-7799</t>
  </si>
  <si>
    <t>대구 달성군 다사읍 서재로 83, 다사농협 (서재리)</t>
  </si>
  <si>
    <t>음료 소매업</t>
  </si>
  <si>
    <t>굿윌스토어도봉점</t>
  </si>
  <si>
    <t>의류 외 소매업</t>
  </si>
  <si>
    <t>02-6910-9191</t>
  </si>
  <si>
    <t>서울 도봉구 마들로 664-17 (도봉동,1층, 2층)</t>
  </si>
  <si>
    <t>기타 의복 소매업</t>
  </si>
  <si>
    <t>한국전기안전공사경남지역본부</t>
  </si>
  <si>
    <t>전기용품 및 조명장치 소매업</t>
  </si>
  <si>
    <t>055-270-8400</t>
  </si>
  <si>
    <t>경상남도 창원시 의창구 우곡로 215 (명서동)</t>
  </si>
  <si>
    <t>대한예수교장로회사랑의교회</t>
  </si>
  <si>
    <t>오정현</t>
  </si>
  <si>
    <t>서점</t>
  </si>
  <si>
    <t>02-3495-1000</t>
  </si>
  <si>
    <t>서울 서초구 반포대로 121 (서초동)</t>
  </si>
  <si>
    <t>서적 및 문구용품 소매업</t>
  </si>
  <si>
    <t>안강농협경제사업장</t>
  </si>
  <si>
    <t>정운락</t>
  </si>
  <si>
    <t>주유소 도매외</t>
  </si>
  <si>
    <t>054-763-5100</t>
  </si>
  <si>
    <t>경북 경주시 안강읍 안현로 1584 (안강리)</t>
  </si>
  <si>
    <t>운송장비용 주유소 운영업</t>
  </si>
  <si>
    <t>가야농협함읍지점</t>
  </si>
  <si>
    <t>홍순복</t>
  </si>
  <si>
    <t>055-583-5786</t>
  </si>
  <si>
    <t>경상남도 함안군 함안면 성산로 6 (봉성리,농협하나로마트)</t>
  </si>
  <si>
    <t>동춘천농협학곡지점</t>
  </si>
  <si>
    <t>033-261-8921</t>
  </si>
  <si>
    <t>강원도 춘천시 동내면 학곡동2길 17 (학곡리)</t>
  </si>
  <si>
    <t>강구농협남정지점</t>
  </si>
  <si>
    <t>권성덕</t>
  </si>
  <si>
    <t>054-732-5224</t>
  </si>
  <si>
    <t>경상북도 영덕군 남정면 산정로 7 (장사리,남정농협)</t>
  </si>
  <si>
    <t>횡성축산업협동조합</t>
  </si>
  <si>
    <t>고명재</t>
  </si>
  <si>
    <t>033-342-8558</t>
  </si>
  <si>
    <t>강원 횡성군 둔내면 경강로둔방6길 10 (둔방내리)</t>
  </si>
  <si>
    <t>전곡농협주유소</t>
  </si>
  <si>
    <t>유신영</t>
  </si>
  <si>
    <t>031-832-8547</t>
  </si>
  <si>
    <t>경기도 연천군 전곡읍 평화로 557 (전곡리,하나로마트농산물전문판매장)</t>
  </si>
  <si>
    <t>041-363-4551</t>
  </si>
  <si>
    <t>충청남도 당진시 신평면 신평길 162 (신흥리)</t>
  </si>
  <si>
    <t>디엠비(주)</t>
  </si>
  <si>
    <t>강수형,오니시요시타카</t>
  </si>
  <si>
    <t>양약,시약,의약품외품 제조업,도소매</t>
  </si>
  <si>
    <t>070-8636-1238</t>
  </si>
  <si>
    <t>인천 연수구 지식기반로 45 (송도동)</t>
  </si>
  <si>
    <t>(주)동원팜</t>
  </si>
  <si>
    <t>현준재,현수환</t>
  </si>
  <si>
    <t>의약품 도,소매업</t>
  </si>
  <si>
    <t>서울 강동구 상일로 15 (상일동)</t>
  </si>
  <si>
    <t>파라밀요양원</t>
  </si>
  <si>
    <t>김경한</t>
  </si>
  <si>
    <t>의료용 기구 소매업</t>
  </si>
  <si>
    <t>031-671-3677</t>
  </si>
  <si>
    <t>경기 안성시 죽산면 녹배길 135 (장능리)</t>
  </si>
  <si>
    <t>푸른동산보호작업장</t>
  </si>
  <si>
    <t>소매,화장품</t>
  </si>
  <si>
    <t>031-406-8702</t>
  </si>
  <si>
    <t>경기 안산시 상록구 항호2길 58, (B L (사동)) (사동)</t>
  </si>
  <si>
    <t>화장품, 비누 및 방향제 소매업</t>
  </si>
  <si>
    <t>한국정보통신공사협회</t>
  </si>
  <si>
    <t>한의동</t>
  </si>
  <si>
    <t>정보통신산하 자격증위탁업무</t>
  </si>
  <si>
    <t>042-824-0860</t>
  </si>
  <si>
    <t>대전 유성구 유성대로 664</t>
  </si>
  <si>
    <t>사무용 기기, 안경, 사진장비 및 정밀기기 소매업</t>
  </si>
  <si>
    <t>엘솔컴퍼니</t>
  </si>
  <si>
    <t>전자상거래업 소매</t>
  </si>
  <si>
    <t>서울 마포구 월드컵로20길 5 (서교동)</t>
  </si>
  <si>
    <t>강릉시여성문화센터</t>
  </si>
  <si>
    <t>이희숙</t>
  </si>
  <si>
    <t>임대,전자상거래업 부동산,소매업</t>
  </si>
  <si>
    <t>033-640-4450</t>
  </si>
  <si>
    <t>강원 강릉시 강릉대로 454 (포남동)</t>
  </si>
  <si>
    <t>안산시정신보건쎈터</t>
  </si>
  <si>
    <t>자동판매기 소매</t>
  </si>
  <si>
    <t>031-411-7573</t>
  </si>
  <si>
    <t>경기 안산시 단원구 화랑로 387 (고잔동,안산시정신건강증진센터)</t>
  </si>
  <si>
    <t>자동판매기 운영업</t>
  </si>
  <si>
    <t>광주지방국세청</t>
  </si>
  <si>
    <t>062-370-5200</t>
  </si>
  <si>
    <t>광주 북구 첨단과기로208번길 43 (오룡동,정부광주지방합동청사)</t>
  </si>
  <si>
    <t>대구 북구 검단북로27길 97</t>
  </si>
  <si>
    <t>H</t>
  </si>
  <si>
    <t>화신운수(자)</t>
  </si>
  <si>
    <t>062-942-0923</t>
  </si>
  <si>
    <t>광주 광산구 선암동 198-6</t>
  </si>
  <si>
    <t>조정권</t>
  </si>
  <si>
    <t>운송업-여객운송 시내버스</t>
  </si>
  <si>
    <t>전북 전주시 덕진구 덕진동2가 84-2</t>
  </si>
  <si>
    <t>진용준</t>
  </si>
  <si>
    <t>02-900-8214</t>
  </si>
  <si>
    <t>서울 도봉구 도봉로 444</t>
  </si>
  <si>
    <t>양산시복지재단교통약자콜택시</t>
  </si>
  <si>
    <t>김일권</t>
  </si>
  <si>
    <t>055-381-9663</t>
  </si>
  <si>
    <t>경남 양산시 양산대로 895 (신기동)</t>
  </si>
  <si>
    <t>대신정기화물자동차수도권터미널운영회</t>
  </si>
  <si>
    <t>위성훈</t>
  </si>
  <si>
    <t>화물자동차터미널운영업 운수업</t>
  </si>
  <si>
    <t>070-4313-5234</t>
  </si>
  <si>
    <t>경기도 군포시 번영로 82, 라동 (부곡동)</t>
  </si>
  <si>
    <t>온누리택시</t>
  </si>
  <si>
    <t>유창한</t>
  </si>
  <si>
    <t>051-714-1688</t>
  </si>
  <si>
    <t>부산 동래구 사직북로 49 (사직동)</t>
  </si>
  <si>
    <t>부천우편집중국</t>
  </si>
  <si>
    <t>왕진원</t>
  </si>
  <si>
    <t>우편업무-우편</t>
  </si>
  <si>
    <t>032-681-6805</t>
  </si>
  <si>
    <t>경기 부천시 오정로211번길 40 (오정동)</t>
  </si>
  <si>
    <t>소화물 전문 운송업</t>
  </si>
  <si>
    <t>화성우체국</t>
  </si>
  <si>
    <t>택배업</t>
  </si>
  <si>
    <t>031-8015-2018</t>
  </si>
  <si>
    <t>경기 화성시 노작로 240, 석우동 (석우동)</t>
  </si>
  <si>
    <t>로얄티유니온</t>
  </si>
  <si>
    <t>김대희</t>
  </si>
  <si>
    <t>서울 영등포구 영등포동6가 0번지</t>
  </si>
  <si>
    <t>창원우편집중국</t>
  </si>
  <si>
    <t>안태욱</t>
  </si>
  <si>
    <t>055-260-0820</t>
  </si>
  <si>
    <t>경남 창원시 성산구 적현로 311 (신촌동,창원우편집중국)</t>
  </si>
  <si>
    <t>동남해상(주)</t>
  </si>
  <si>
    <t>해상 운송업</t>
  </si>
  <si>
    <t>부산 동구 중앙대로180번길 12-14</t>
  </si>
  <si>
    <t>(주)신우선박</t>
  </si>
  <si>
    <t>임오일</t>
  </si>
  <si>
    <t>선박전기</t>
  </si>
  <si>
    <t>051-413-5100</t>
  </si>
  <si>
    <t>부산 영도구 대평동2가 11번지</t>
  </si>
  <si>
    <t>(사)한국관세무역개발원공항특송사무소</t>
  </si>
  <si>
    <t>보관 및 창고 운수서비스</t>
  </si>
  <si>
    <t>인천 중구 공항동로295번길 41-42 (운서동)</t>
  </si>
  <si>
    <t>물류종합서비스 운수 서비스외</t>
  </si>
  <si>
    <t>경기 수원시 영통구 삼성로 129 (매탄동,삼성전자로지텍)</t>
  </si>
  <si>
    <t>박권수</t>
  </si>
  <si>
    <t>운송 개인택시</t>
  </si>
  <si>
    <t>한국도로공사이천지사</t>
  </si>
  <si>
    <t>류철호</t>
  </si>
  <si>
    <t>031-644-8306</t>
  </si>
  <si>
    <t>경기 이천시 부발읍 경충대로 2042 (아미리)</t>
  </si>
  <si>
    <t>육상 운송지원 서비스업</t>
  </si>
  <si>
    <t>한국도로공사보성지사</t>
  </si>
  <si>
    <t>장석효</t>
  </si>
  <si>
    <t>061-850-9114</t>
  </si>
  <si>
    <t>전남 보성군 미력면 화보로 407 (덕림리)</t>
  </si>
  <si>
    <t>물류 터미널 운영업</t>
  </si>
  <si>
    <t>한국도로공사세종안성건설사업단</t>
  </si>
  <si>
    <t>이강래</t>
  </si>
  <si>
    <t>유료도로운영 서비스업</t>
  </si>
  <si>
    <t>041-422-6400</t>
  </si>
  <si>
    <t>충남 천안시 동남구 병천면 매봉로 205 (용두리)</t>
  </si>
  <si>
    <t>도로 및 관련시설 운영업</t>
  </si>
  <si>
    <t>한국도로공사충주지사</t>
  </si>
  <si>
    <t>유료도로운영 서비스</t>
  </si>
  <si>
    <t>043-720-6514</t>
  </si>
  <si>
    <t>충북 충주시 노은면 중부내륙고속도로 234-1 (수룡리)</t>
  </si>
  <si>
    <t>한국도로공사영천지사</t>
  </si>
  <si>
    <t>손학래</t>
  </si>
  <si>
    <t>유료도로운영</t>
  </si>
  <si>
    <t>054-330-8400</t>
  </si>
  <si>
    <t>경북 영천시 화남면 천문로 1140-35</t>
  </si>
  <si>
    <t>한국도로공사춘천지사</t>
  </si>
  <si>
    <t>033-811-6514</t>
  </si>
  <si>
    <t>강원 춘천시 남면 한덕발산길 1302-5 (발산리)</t>
  </si>
  <si>
    <t>에이스테크노타워오차</t>
  </si>
  <si>
    <t>윤남철</t>
  </si>
  <si>
    <t>기타서비스업-시설관리</t>
  </si>
  <si>
    <t>02-2109-5322</t>
  </si>
  <si>
    <t>서울 구로구 디지털로31길 20</t>
  </si>
  <si>
    <t>현대지식산업센터관리단대표회의</t>
  </si>
  <si>
    <t>정창훈</t>
  </si>
  <si>
    <t>주차장 관리업 서비스</t>
  </si>
  <si>
    <t>02-2043-1201</t>
  </si>
  <si>
    <t>서울 송파구 법원로11길 7 (문정동)</t>
  </si>
  <si>
    <t>메트로타워2관리단</t>
  </si>
  <si>
    <t>주차장관리 서비스</t>
  </si>
  <si>
    <t>경기 시흥시 수풀안길 14-23 (조남동)</t>
  </si>
  <si>
    <t>(사)경남지체장애인협회</t>
  </si>
  <si>
    <t>정해도</t>
  </si>
  <si>
    <t>장애인복지, 주차장운영업</t>
  </si>
  <si>
    <t>055-386-9932</t>
  </si>
  <si>
    <t>경남 양산시 북안남5길 15 (북부동)</t>
  </si>
  <si>
    <t>에이스테크노타워일차입주자대표</t>
  </si>
  <si>
    <t>성시방</t>
  </si>
  <si>
    <t>아파트관리</t>
  </si>
  <si>
    <t>02-2109-6600</t>
  </si>
  <si>
    <t>서울 구로구 디지털로31길 38-9, 에이스테크노타워1차 지하블럭</t>
  </si>
  <si>
    <t>순천항운노동조합</t>
  </si>
  <si>
    <t>항만,하역</t>
  </si>
  <si>
    <t>061-723-3115</t>
  </si>
  <si>
    <t>전남 순천시 해룡면 선월리 산 30-9 현대하이스코</t>
  </si>
  <si>
    <t>화물 취급업</t>
  </si>
  <si>
    <t>한국도로공사진안지사</t>
  </si>
  <si>
    <t>권도엽</t>
  </si>
  <si>
    <t>063-714-6700</t>
  </si>
  <si>
    <t>전북 진안군 진안읍 진무로 847 (단양리)</t>
  </si>
  <si>
    <t>(주)라온피앤스</t>
  </si>
  <si>
    <t>윤대림</t>
  </si>
  <si>
    <t>택배분류 서비스업</t>
  </si>
  <si>
    <t>서울 강남구 테헤란로82길 15 (대치동,디아이타워 1439호)</t>
  </si>
  <si>
    <t>화물운송 중개, 대리 및 관련 서비스업</t>
  </si>
  <si>
    <t>인천관광공사하버파크호텔</t>
  </si>
  <si>
    <t>황준기</t>
  </si>
  <si>
    <t>관광호텔업외 숙박업외</t>
  </si>
  <si>
    <t>032-770-9605</t>
  </si>
  <si>
    <t>인천 중구 제물량로 217 (항동3가)</t>
  </si>
  <si>
    <t>I</t>
  </si>
  <si>
    <t>(주)에이치앤에이치통제실</t>
  </si>
  <si>
    <t>전희태</t>
  </si>
  <si>
    <t>호텔업 숙박및음식업</t>
  </si>
  <si>
    <t>041-574-7978</t>
  </si>
  <si>
    <t>충남 천안시 서북구 차돌들길 12, 지하1층 (쌍용동,천안라마다앙코르호텔)</t>
  </si>
  <si>
    <t>증평군산림공원사업소</t>
  </si>
  <si>
    <t>직영휴양촌 숙박</t>
  </si>
  <si>
    <t>043-835-4511</t>
  </si>
  <si>
    <t>충북 증평군 증평읍 인삼로 29, 산림공원사업소 (송산리)</t>
  </si>
  <si>
    <t>위호텔</t>
  </si>
  <si>
    <t>호탤업 한식점업 숙박업 음식경업</t>
  </si>
  <si>
    <t>제주 서귀포시 1100로 453-95 (회수동)</t>
  </si>
  <si>
    <t>공군복지근무지원단</t>
  </si>
  <si>
    <t>공공행정, 국방 및 사회보장 행정</t>
  </si>
  <si>
    <t>062-940-1564</t>
  </si>
  <si>
    <t>서울 동작구 여의대방로22길 77 동작우체국사서함 8호 공군항공안전단 (신대방동)</t>
  </si>
  <si>
    <t>호텔스파피아</t>
  </si>
  <si>
    <t>042-600-6021</t>
  </si>
  <si>
    <t>대전광역시 유성구 온천로 92 (봉명동)</t>
  </si>
  <si>
    <t>밀리토피아호텔</t>
  </si>
  <si>
    <t>호텔업-숙박업</t>
  </si>
  <si>
    <t>031-727-9340</t>
  </si>
  <si>
    <t>경기도 성남시 수정구 위례대로 83 (창곡동)</t>
  </si>
  <si>
    <t>전북개발공사(모항해나루가족호텔)</t>
  </si>
  <si>
    <t>홍성춘</t>
  </si>
  <si>
    <t>063-580-0930</t>
  </si>
  <si>
    <t>전라북도 부안군 변산면 모항해변길 73 (도청리,모항해나루가족호텔)</t>
  </si>
  <si>
    <t>해군복지단서울지구</t>
  </si>
  <si>
    <t>이석행</t>
  </si>
  <si>
    <t>02-810-2254</t>
  </si>
  <si>
    <t>서울 영등포구 가마산로 540 (신길동,서울해군호텔)</t>
  </si>
  <si>
    <t>서귀포호텔</t>
  </si>
  <si>
    <t>관광 숙박시설 운영업</t>
  </si>
  <si>
    <t>064-738-0123</t>
  </si>
  <si>
    <t>제주 서귀포시 상예로 319</t>
  </si>
  <si>
    <t>화순군청</t>
  </si>
  <si>
    <t>홍이식</t>
  </si>
  <si>
    <t>061-379-3734</t>
  </si>
  <si>
    <t>전남 화순군 화순읍 동헌길 23 (훈리)</t>
  </si>
  <si>
    <t>여관업</t>
  </si>
  <si>
    <t>일신레져관광(주)</t>
  </si>
  <si>
    <t>콘도,건자재,여행알선</t>
  </si>
  <si>
    <t>서울 송파구 신천로6길 11</t>
  </si>
  <si>
    <t>양평축협한우프라자</t>
  </si>
  <si>
    <t>031-772-7793</t>
  </si>
  <si>
    <t>경기 양평군 강상면 강남로 851 (병산리)</t>
  </si>
  <si>
    <t>청솔노인복지회관</t>
  </si>
  <si>
    <t>김향초</t>
  </si>
  <si>
    <t>031-257-6811</t>
  </si>
  <si>
    <t>경기 수원시 장안구 장안로 174, SK청솔노인복지관 (정자동) (정자동)</t>
  </si>
  <si>
    <t>제8기계화보병사단</t>
  </si>
  <si>
    <t>신홍석</t>
  </si>
  <si>
    <t>031-879-6963</t>
  </si>
  <si>
    <t>경기 양주시 백석읍 부흥로 1071-41 (방성리)</t>
  </si>
  <si>
    <t>순복음강남교회</t>
  </si>
  <si>
    <t>최명우</t>
  </si>
  <si>
    <t>02-3469-4600</t>
  </si>
  <si>
    <t>서울특별시 강남구 역삼동</t>
  </si>
  <si>
    <t>상주시니어클럽으뜸국수집</t>
  </si>
  <si>
    <t>054-531-1158</t>
  </si>
  <si>
    <t>경북 상주시 상서문3길 125, 1층 (남성동)</t>
  </si>
  <si>
    <t>한국문화예술위원회(대학로복</t>
  </si>
  <si>
    <t>권영빈</t>
  </si>
  <si>
    <t>한식 일반 음식점업</t>
  </si>
  <si>
    <t>02-3668-0027</t>
  </si>
  <si>
    <t>서울 종로구 대학로10길 17 (동숭동)</t>
  </si>
  <si>
    <t>계룡스파텔</t>
  </si>
  <si>
    <t>박영헌</t>
  </si>
  <si>
    <t>042-602-1248</t>
  </si>
  <si>
    <t>대전광역시 유성구 온천로 81 (봉명동)</t>
  </si>
  <si>
    <t>육군회관</t>
  </si>
  <si>
    <t>성하길</t>
  </si>
  <si>
    <t>서양음식점업</t>
  </si>
  <si>
    <t>02-793-4191</t>
  </si>
  <si>
    <t>서울 용산구 용산동1가 1</t>
  </si>
  <si>
    <t>서양식 음식점업</t>
  </si>
  <si>
    <t>천안개방교도소</t>
  </si>
  <si>
    <t>송두식</t>
  </si>
  <si>
    <t>직원식당 음식조리</t>
  </si>
  <si>
    <t>041-561-4301</t>
  </si>
  <si>
    <t>충남 천안시 서북구 천일고1길 63 (신당동)</t>
  </si>
  <si>
    <t>서울특별시서부공원녹지사업소</t>
  </si>
  <si>
    <t>02-300-5500</t>
  </si>
  <si>
    <t>서울 마포구 월드컵로 243-60 (성산동)</t>
  </si>
  <si>
    <t>통여구치소직원식당</t>
  </si>
  <si>
    <t>정동규</t>
  </si>
  <si>
    <t>구치소 직원식당</t>
  </si>
  <si>
    <t>055-649-8911</t>
  </si>
  <si>
    <t>경상남도 통영시 용남면 용남해안로 277 (화삼리)</t>
  </si>
  <si>
    <t>이동 음식점업</t>
  </si>
  <si>
    <t>강남세움보호작업</t>
  </si>
  <si>
    <t>안정희</t>
  </si>
  <si>
    <t>제과제빵,식품,잡화등 제조업,도소매</t>
  </si>
  <si>
    <t>02-2184-8702</t>
  </si>
  <si>
    <t>서울 강남구 광평로60길 22, 2층 (수서동,강남구직업재활센터)</t>
  </si>
  <si>
    <t>제과점업</t>
  </si>
  <si>
    <t>꽃동네학교</t>
  </si>
  <si>
    <t>신정인</t>
  </si>
  <si>
    <t>043-882-7700</t>
  </si>
  <si>
    <t>충북 음성군 맹동면 원중로1119번길 42 (통동리,꽃동네학교)</t>
  </si>
  <si>
    <t>국회후생복지위원회</t>
  </si>
  <si>
    <t>02-788-3965</t>
  </si>
  <si>
    <t>서울 영등포구 의사당대로 1 (여의도동)</t>
  </si>
  <si>
    <t>김밥 및 기타 간이 음식점업</t>
  </si>
  <si>
    <t>부산강서시니어클럽</t>
  </si>
  <si>
    <t>배현옥</t>
  </si>
  <si>
    <t>카페 음식</t>
  </si>
  <si>
    <t>051-973-1167</t>
  </si>
  <si>
    <t>부산 강서구 공항로811번가길 30 (대저2동)</t>
  </si>
  <si>
    <t>기타 비알코올 음료점업</t>
  </si>
  <si>
    <t>한국표준협회광주전남지역본부</t>
  </si>
  <si>
    <t>062-953-1435</t>
  </si>
  <si>
    <t>광주 광산구 하남산단8번로 177 (도천동)</t>
  </si>
  <si>
    <t>J</t>
  </si>
  <si>
    <t>서울특별시 서대문구 충정로7길 12 (충정로2가)</t>
  </si>
  <si>
    <t>교과서 및 학습서적 출판업</t>
  </si>
  <si>
    <t>(주)씨씨케이벤</t>
  </si>
  <si>
    <t>시스템ㆍ응용 소프트웨어 개발 및 공급업</t>
  </si>
  <si>
    <t>02-543-3399</t>
  </si>
  <si>
    <t>서울 강남구 도산대로 217</t>
  </si>
  <si>
    <t>(주)큐닉스데이타시스템</t>
  </si>
  <si>
    <t>Software 개발</t>
  </si>
  <si>
    <t>02-519-5615</t>
  </si>
  <si>
    <t>서울 강남구 도산대로 445, 8층</t>
  </si>
  <si>
    <t>서울특별시 성동구 성수일로 77 (성수동1가,서울숲IT밸리)</t>
  </si>
  <si>
    <t>한국정책방송원</t>
  </si>
  <si>
    <t>성경환</t>
  </si>
  <si>
    <t>프로그램제작 및 방송</t>
  </si>
  <si>
    <t>044-204-8000</t>
  </si>
  <si>
    <t>세종 정부2청사로 13, 한국정책방송원 (나성동,ktv)</t>
  </si>
  <si>
    <t>영화, 비디오물 및 방송프로그램 제작업</t>
  </si>
  <si>
    <t>화성시맑은물사업소</t>
  </si>
  <si>
    <t>정구선</t>
  </si>
  <si>
    <t>031 5189-3276</t>
  </si>
  <si>
    <t>경기 화성시 향남읍 발안로 527 (송곡리)</t>
  </si>
  <si>
    <t>대구우편집중국</t>
  </si>
  <si>
    <t>이민건</t>
  </si>
  <si>
    <t>통신업</t>
  </si>
  <si>
    <t>053-380-7137</t>
  </si>
  <si>
    <t>대구 북구 유통단지로 115, 대구우편집중국</t>
  </si>
  <si>
    <t>성남분당우체국</t>
  </si>
  <si>
    <t>우정사업</t>
  </si>
  <si>
    <t>031-725-8020</t>
  </si>
  <si>
    <t>경기 성남시 분당구 황새울로 347</t>
  </si>
  <si>
    <t>공영 우편업</t>
  </si>
  <si>
    <t>송파우체국</t>
  </si>
  <si>
    <t>여한욱</t>
  </si>
  <si>
    <t>02-401-0110</t>
  </si>
  <si>
    <t>서울 송파구 오금로 323</t>
  </si>
  <si>
    <t>영암우편집중국</t>
  </si>
  <si>
    <t>061-460-0130</t>
  </si>
  <si>
    <t>전남 영암군 삼호읍 대불주거1로 124 (용앙리)</t>
  </si>
  <si>
    <t>서울광진우체국</t>
  </si>
  <si>
    <t>김관호</t>
  </si>
  <si>
    <t>02-2049-0551</t>
  </si>
  <si>
    <t>서울 광진구 강변역로 2 (구의동)</t>
  </si>
  <si>
    <t>대전우편집중국</t>
  </si>
  <si>
    <t>우편물 구분,발송,교환</t>
  </si>
  <si>
    <t>042-602-1500</t>
  </si>
  <si>
    <t>충남 계룡시 두마면 사계로 184</t>
  </si>
  <si>
    <t>안산우체국</t>
  </si>
  <si>
    <t>박기성</t>
  </si>
  <si>
    <t>비영리법인및국가기관</t>
  </si>
  <si>
    <t>031-483-2007</t>
  </si>
  <si>
    <t>경기 안산시 단원구 중앙대로 815</t>
  </si>
  <si>
    <t>해운대우체국</t>
  </si>
  <si>
    <t>우편,예금,보험</t>
  </si>
  <si>
    <t>051-703-9501</t>
  </si>
  <si>
    <t>부산 해운대구 좌동순환로 304</t>
  </si>
  <si>
    <t>고양우편집중국</t>
  </si>
  <si>
    <t>우편물 구분 및 발송</t>
  </si>
  <si>
    <t>031-920-5312</t>
  </si>
  <si>
    <t>경기 고양시 일산동구 호수로 366, 지원과</t>
  </si>
  <si>
    <t>안동우편집중국</t>
  </si>
  <si>
    <t>이형호</t>
  </si>
  <si>
    <t>우편사업</t>
  </si>
  <si>
    <t>054-850-2500</t>
  </si>
  <si>
    <t>경북 안동시 축제장길 262</t>
  </si>
  <si>
    <t>포항우편집중국</t>
  </si>
  <si>
    <t>054-230-7960</t>
  </si>
  <si>
    <t>경북 포항시 북구 흥해읍 새마을로 379 (대련리)</t>
  </si>
  <si>
    <t>남양주우체국</t>
  </si>
  <si>
    <t>이창구</t>
  </si>
  <si>
    <t>031-511-0579</t>
  </si>
  <si>
    <t>경기 남양주시 경춘로 1288 (평내동)</t>
  </si>
  <si>
    <t>우정사업본부</t>
  </si>
  <si>
    <t>우편 및 금융사업(예금, 보험)</t>
  </si>
  <si>
    <t>044-200-8114</t>
  </si>
  <si>
    <t>부산 중구 중앙대로 63 (중앙동3가)</t>
  </si>
  <si>
    <t>성남우편집중국</t>
  </si>
  <si>
    <t>장복수</t>
  </si>
  <si>
    <t>우편업무</t>
  </si>
  <si>
    <t>031-785-0025</t>
  </si>
  <si>
    <t>경기도 성남시 분당구 성남대로 57 (구미동,성남우편집중국)</t>
  </si>
  <si>
    <t>안양우체국</t>
  </si>
  <si>
    <t>유동인</t>
  </si>
  <si>
    <t>우체국</t>
  </si>
  <si>
    <t>031-385-3033</t>
  </si>
  <si>
    <t>경기 안양시 동안구 평촌대로253번길 25</t>
  </si>
  <si>
    <t>서울강남우체국</t>
  </si>
  <si>
    <t>신명휴</t>
  </si>
  <si>
    <t>배달-서비스</t>
  </si>
  <si>
    <t>02-2040-4000</t>
  </si>
  <si>
    <t>서울 강남구 개포로 619 (개포동)</t>
  </si>
  <si>
    <t>동서울우편집중국</t>
  </si>
  <si>
    <t>박성룡</t>
  </si>
  <si>
    <t>우편업</t>
  </si>
  <si>
    <t>02-450-6004</t>
  </si>
  <si>
    <t>서초우체국</t>
  </si>
  <si>
    <t>장병준</t>
  </si>
  <si>
    <t>운송-우체국</t>
  </si>
  <si>
    <t>02-3498-2908</t>
  </si>
  <si>
    <t>서울 서초구 동산로 19 (양재동,서초우체국)</t>
  </si>
  <si>
    <t>서울금천우체국</t>
  </si>
  <si>
    <t>노도균</t>
  </si>
  <si>
    <t>02-865-0551</t>
  </si>
  <si>
    <t>서울 금천구 시흥대로 410 (독산동)</t>
  </si>
  <si>
    <t>천안우편집중국</t>
  </si>
  <si>
    <t>서용일</t>
  </si>
  <si>
    <t>우편물 서비스</t>
  </si>
  <si>
    <t>041-629-0315</t>
  </si>
  <si>
    <t>충남 천안시 서북구 백석3로 105</t>
  </si>
  <si>
    <t>진주우편집중국</t>
  </si>
  <si>
    <t>공종수</t>
  </si>
  <si>
    <t>우편물중개</t>
  </si>
  <si>
    <t>055-760-7033</t>
  </si>
  <si>
    <t>경남 진주시 금산면 중천로 25</t>
  </si>
  <si>
    <t>인천우체국</t>
  </si>
  <si>
    <t>정갑교</t>
  </si>
  <si>
    <t>공공사업</t>
  </si>
  <si>
    <t>032-811-1024</t>
  </si>
  <si>
    <t>인천 연수구 함박뫼로 226</t>
  </si>
  <si>
    <t>청주우편집중국</t>
  </si>
  <si>
    <t>오승곤</t>
  </si>
  <si>
    <t>우편물 구분.발송</t>
  </si>
  <si>
    <t>043-290-3014</t>
  </si>
  <si>
    <t>충북 청주시 흥덕구 수곡로 106, 지원과</t>
  </si>
  <si>
    <t>서울국제우체국</t>
  </si>
  <si>
    <t>주이백</t>
  </si>
  <si>
    <t>우편및소포송달업-국제우편물 도착발소업무</t>
  </si>
  <si>
    <t>02-2649-6676</t>
  </si>
  <si>
    <t>인천 중구 공항동로193번길 40-32</t>
  </si>
  <si>
    <t>부천우체국</t>
  </si>
  <si>
    <t>032-344-2005</t>
  </si>
  <si>
    <t>경기 부천시 소향로 103 (중동)</t>
  </si>
  <si>
    <t>김천시노인종합복지회관</t>
  </si>
  <si>
    <t>김은화</t>
  </si>
  <si>
    <t>복지회관</t>
  </si>
  <si>
    <t>054-435-3723</t>
  </si>
  <si>
    <t>경북 김천시 중앙공원1길 16</t>
  </si>
  <si>
    <t>유선통신업</t>
  </si>
  <si>
    <t>하나로통신군포의왕고객센터</t>
  </si>
  <si>
    <t>권수원</t>
  </si>
  <si>
    <t>서비스통신</t>
  </si>
  <si>
    <t>031-344-8303</t>
  </si>
  <si>
    <t>경기 군포시 산본로 339, 13층</t>
  </si>
  <si>
    <t>무선 및 위성통신업</t>
  </si>
  <si>
    <t>(사)제주장애인인권포럼</t>
  </si>
  <si>
    <t>고현수</t>
  </si>
  <si>
    <t>064-751-8096</t>
  </si>
  <si>
    <t>제주 제주시 무근성7길 27, 2층 202호 (삼도이동,삼도파크빌)</t>
  </si>
  <si>
    <t>통신 재판매업</t>
  </si>
  <si>
    <t>도로교통안전관리공단</t>
  </si>
  <si>
    <t>안평근</t>
  </si>
  <si>
    <t>교통안전관계사업, 연구학술용역</t>
  </si>
  <si>
    <t>032-830-6114</t>
  </si>
  <si>
    <t>인천 연수구 대암로 30, 도로교통공단 인천광역시지부</t>
  </si>
  <si>
    <t>포털 및 기타 인터넷 정보 매개 서비스업</t>
  </si>
  <si>
    <t>아마존서비시즈코리아(유)</t>
  </si>
  <si>
    <t>FISCHERCURTWAYNE</t>
  </si>
  <si>
    <t>온라인정보제공업 서비스</t>
  </si>
  <si>
    <t>070-7007-2913</t>
  </si>
  <si>
    <t>용인운전면허시험장</t>
  </si>
  <si>
    <t>조규철</t>
  </si>
  <si>
    <t>031-289-0100</t>
  </si>
  <si>
    <t>경기 용인시 기흥구 용구대로 2267 (신갈동)</t>
  </si>
  <si>
    <t>레코피스(주)</t>
  </si>
  <si>
    <t>김규석</t>
  </si>
  <si>
    <t>정보통신관련업외 서비스,도소매</t>
  </si>
  <si>
    <t>031-712-0420</t>
  </si>
  <si>
    <t>서울 서초구 남부순환로 2634-8, 410호 (양재동,단성빌딩)</t>
  </si>
  <si>
    <t>한국도로공사홍천지사</t>
  </si>
  <si>
    <t>기타운수관련대리및운송취급업 부동산업,운수관련서비스</t>
  </si>
  <si>
    <t>033-434-9524</t>
  </si>
  <si>
    <t>강원 홍천군 홍천읍 설악로 1374 (하오안리)</t>
  </si>
  <si>
    <t>한국도로공사구미지사</t>
  </si>
  <si>
    <t>유류도로운영, 임대 서비스, 부동산</t>
  </si>
  <si>
    <t>053-714-6212</t>
  </si>
  <si>
    <t>경북 구미시 구미중앙로 350-28 (신평동)</t>
  </si>
  <si>
    <t>한국도로공사청송지사</t>
  </si>
  <si>
    <t>김학송</t>
  </si>
  <si>
    <t>유료도로운영 임대업 서비스 부동산업</t>
  </si>
  <si>
    <t>053-714-7043</t>
  </si>
  <si>
    <t>경북 청송군 파천면 청송로 5359 (관리)</t>
  </si>
  <si>
    <t>서화성농협비봉점</t>
  </si>
  <si>
    <t>농산물,식육,담배,주류,식잡 소매,도소매,부동산</t>
  </si>
  <si>
    <t>031-356-2486</t>
  </si>
  <si>
    <t>경기 화성시 비봉면 비봉로 114 (양노리)</t>
  </si>
  <si>
    <t>대한지적공사광주전남</t>
  </si>
  <si>
    <t>양기수</t>
  </si>
  <si>
    <t>지적측량,임대 서비스,부동산</t>
  </si>
  <si>
    <t>062-370-8400</t>
  </si>
  <si>
    <t>광주 서구 상무중앙로 102 (치평동,대한지적공사광주전라남도본부)</t>
  </si>
  <si>
    <t>한국도로공사경주지사</t>
  </si>
  <si>
    <t>유료도로운영 임대업 서비스업 부동산업</t>
  </si>
  <si>
    <t>055-711-6961</t>
  </si>
  <si>
    <t>경북 경주시 양북면 척현길 1 (어일리)</t>
  </si>
  <si>
    <t>진달래아파트관리사무소</t>
  </si>
  <si>
    <t>노선종</t>
  </si>
  <si>
    <t>02-3462-4769</t>
  </si>
  <si>
    <t>서울특별시 강남구 도곡로 320 (도곡동)</t>
  </si>
  <si>
    <t>반월농협경제사업소</t>
  </si>
  <si>
    <t>이한진</t>
  </si>
  <si>
    <t>식잡 창고임대 농기계수리 소매 부동산업 서비스</t>
  </si>
  <si>
    <t>031-501-5237</t>
  </si>
  <si>
    <t>경기 안산시 상록구 해안로 1190-1 (본오동)</t>
  </si>
  <si>
    <t>한국도로공사교통센터</t>
  </si>
  <si>
    <t>유료도로운영임대 서비스/부동산</t>
  </si>
  <si>
    <t>031-710-7214</t>
  </si>
  <si>
    <t>경기 성남시 분당구 대왕판교로 246 (궁내동)</t>
  </si>
  <si>
    <t>타워팰리스1차입주자대표회의</t>
  </si>
  <si>
    <t>전답기타토지 부동산업</t>
  </si>
  <si>
    <t>02-2059-2000</t>
  </si>
  <si>
    <t>서울 강남구 언주로30길 56, D동 1층 (도곡동,타워팰리스)</t>
  </si>
  <si>
    <t>충청북도체육회</t>
  </si>
  <si>
    <t>부동산업 비주거용</t>
  </si>
  <si>
    <t>043-220-9514</t>
  </si>
  <si>
    <t>충북 청주시 상당구 단재로317번길 59-9 (방서동)</t>
  </si>
  <si>
    <t>안성용인건설사업단</t>
  </si>
  <si>
    <t>유료도로운영,임대 서비스,부동산</t>
  </si>
  <si>
    <t>031-5170-7663</t>
  </si>
  <si>
    <t>경기 용인시 처인구 경안천로258번길 14 (고림동)</t>
  </si>
  <si>
    <t>대구국도관리사무소</t>
  </si>
  <si>
    <t>최광태</t>
  </si>
  <si>
    <t>부동산업 임대</t>
  </si>
  <si>
    <t>053-605-6022</t>
  </si>
  <si>
    <t>대구 북구 학정로1길 54 (태전동)</t>
  </si>
  <si>
    <t>국립청소년디딤센타</t>
  </si>
  <si>
    <t>권승</t>
  </si>
  <si>
    <t>교육용역 시설임대 서비스.부동산업</t>
  </si>
  <si>
    <t>031-333-1900</t>
  </si>
  <si>
    <t>경기 용인시 처인구 남사면 각궁로 252-76 (전궁리)</t>
  </si>
  <si>
    <t>한국도로공사영주지사</t>
  </si>
  <si>
    <t>권도역</t>
  </si>
  <si>
    <t>053-714-6714</t>
  </si>
  <si>
    <t>경북 영주시 장수면 화계길 127 (화기리)</t>
  </si>
  <si>
    <t>올림픽훼밀리타운</t>
  </si>
  <si>
    <t>한영광</t>
  </si>
  <si>
    <t>02-404-6006</t>
  </si>
  <si>
    <t>서울특별시 송파구 중대로 24 (문정동)</t>
  </si>
  <si>
    <t>흥덕구청</t>
  </si>
  <si>
    <t>기타토지 부동산업</t>
  </si>
  <si>
    <t>043-201-7047</t>
  </si>
  <si>
    <t>충북 청주시 흥덕구 강내면 청주역로 71 (사인리,흥덕구청)</t>
  </si>
  <si>
    <t>한국도로공사성주지사</t>
  </si>
  <si>
    <t>임대,유료도로운영 부동산업,서비스</t>
  </si>
  <si>
    <t>054-930-9314</t>
  </si>
  <si>
    <t>경북 성주군 대가면 참별로 2469 (옥성리)</t>
  </si>
  <si>
    <t>신구대학교</t>
  </si>
  <si>
    <t>이숭겸</t>
  </si>
  <si>
    <t>임대,학교 등 부동산,비영리 등</t>
  </si>
  <si>
    <t>한국도로공사부여지사</t>
  </si>
  <si>
    <t>유료도로운영 임대 서비스업 부동산업</t>
  </si>
  <si>
    <t>042-722-6715</t>
  </si>
  <si>
    <t>충남 부여군 은산면 라복로 257-27 (가중리)</t>
  </si>
  <si>
    <t>한국도로공사상주지사</t>
  </si>
  <si>
    <t>서비스부동산 유로도로운영임대</t>
  </si>
  <si>
    <t>054-711-6714</t>
  </si>
  <si>
    <t>경북 상주시 영남제일로 1234 (헌신동)</t>
  </si>
  <si>
    <t>청주시상당구청</t>
  </si>
  <si>
    <t>박광옥</t>
  </si>
  <si>
    <t>비거주용 건물 임대업 부동산업 및 임대료</t>
  </si>
  <si>
    <t>043-201-5043</t>
  </si>
  <si>
    <t>충북 청주시 상당구 남일면 단재로 466 (효촌리)</t>
  </si>
  <si>
    <t>국립공원관리공단설악산생태탐방연수원</t>
  </si>
  <si>
    <t>주홍준</t>
  </si>
  <si>
    <t>자연공원 운영업 부동산, 서비스</t>
  </si>
  <si>
    <t>033-439-9300</t>
  </si>
  <si>
    <t>강원 인제군 북면 설악로 4193 (한계리)</t>
  </si>
  <si>
    <t>닉스테크(주)</t>
  </si>
  <si>
    <t>소프트웨어개발,교육사업,컴퓨터 서비스,도소매,부동산</t>
  </si>
  <si>
    <t>의료법인가화의료재단</t>
  </si>
  <si>
    <t>전덕기</t>
  </si>
  <si>
    <t>비주거용 건물 임대업 부동산업 및 임대업</t>
  </si>
  <si>
    <t>경기 양주시 평화로1479번길 45 (덕계동,경기웰니스요양병원)</t>
  </si>
  <si>
    <t>서태건</t>
  </si>
  <si>
    <t>정보,교육.연구개발,임대 서비스,부동산</t>
  </si>
  <si>
    <t>부산 남구 수영로 312, 8층 (대연동,21세기센츄리시티건물)</t>
  </si>
  <si>
    <t>한국도로공사서울산지사</t>
  </si>
  <si>
    <t>유료도로운영 임대 서비스 부동산</t>
  </si>
  <si>
    <t>055-714-7014</t>
  </si>
  <si>
    <t>울산 울주군 삼남읍 진장길 13 서울산지사 (교동리,한국도로공사)</t>
  </si>
  <si>
    <t>한국도로공사엄정지사</t>
  </si>
  <si>
    <t>043-721-6600</t>
  </si>
  <si>
    <t>충북 충주시 엄정면 평택제천고속도로 103 (율능리)</t>
  </si>
  <si>
    <t>한국도로공사군위지사</t>
  </si>
  <si>
    <t>053-714-6415</t>
  </si>
  <si>
    <t>경북 군위군 군위읍 경북대로 3291 (무성리)</t>
  </si>
  <si>
    <t>디와이(주)</t>
  </si>
  <si>
    <t>양재하,조병호</t>
  </si>
  <si>
    <t>지주사업 자동차부품 부동산업 서비스업 제조업 부동산업</t>
  </si>
  <si>
    <t>032-810-4422</t>
  </si>
  <si>
    <t>인천 남동구 남동서로362번길 36 (남촌동)</t>
  </si>
  <si>
    <t>한국도로공사담양지사</t>
  </si>
  <si>
    <t>유로도로 임대 서비스부동산</t>
  </si>
  <si>
    <t>062-570-7312</t>
  </si>
  <si>
    <t>전남 담양군 대전면 중옥길 34 담양지사 (중옥리,한국도로공사)</t>
  </si>
  <si>
    <t>한국도로공사부안지사</t>
  </si>
  <si>
    <t>유료도로운영임대 서비스부동산</t>
  </si>
  <si>
    <t>063-714-6314</t>
  </si>
  <si>
    <t>전북 부안군 줄포면 주을로 228-18 (장동리)</t>
  </si>
  <si>
    <t>화성시청</t>
  </si>
  <si>
    <t>채인석</t>
  </si>
  <si>
    <t>체육시설운영.임대 서비스.부동산</t>
  </si>
  <si>
    <t>경기 화성시 봉담읍 동화길 18 (동화리,화성시국민체육센타화성국민체육센터)</t>
  </si>
  <si>
    <t>국립산림과학원난대산림연구소</t>
  </si>
  <si>
    <t>변광옥</t>
  </si>
  <si>
    <t>전답,기타토지 부동산업</t>
  </si>
  <si>
    <t>064-730-7220</t>
  </si>
  <si>
    <t>울산대학교</t>
  </si>
  <si>
    <t>김도연</t>
  </si>
  <si>
    <t>임대 부동산</t>
  </si>
  <si>
    <t>052-259-2369</t>
  </si>
  <si>
    <t>북부지방산림관리청양구국유림</t>
  </si>
  <si>
    <t>임대 부동산업</t>
  </si>
  <si>
    <t>033-480-8512</t>
  </si>
  <si>
    <t>강원 양구군 양구읍 학안로 187 (학조리)</t>
  </si>
  <si>
    <t>국도세입공무원</t>
  </si>
  <si>
    <t>정정선</t>
  </si>
  <si>
    <t>033-563-0751</t>
  </si>
  <si>
    <t>강원 정선군 정선읍 와평1길 6 (신월리)</t>
  </si>
  <si>
    <t>강원도양구교육지원청</t>
  </si>
  <si>
    <t>임대업 부동산</t>
  </si>
  <si>
    <t>033-480-1430</t>
  </si>
  <si>
    <t>강원 양구군 양구읍 관공서로 32 (하리)</t>
  </si>
  <si>
    <t>문화재정경복궁관리소</t>
  </si>
  <si>
    <t>02-732-1931</t>
  </si>
  <si>
    <t>서울 종로구 세종로 1-56번지</t>
  </si>
  <si>
    <t>환경부</t>
  </si>
  <si>
    <t>한화진</t>
  </si>
  <si>
    <t>부동산 임대</t>
  </si>
  <si>
    <t>세종 도움6로 11 (어진동,국토해양부, 환경부, 건설청)</t>
  </si>
  <si>
    <t>인천청사관리소</t>
  </si>
  <si>
    <t>길영선</t>
  </si>
  <si>
    <t>044-200-1090</t>
  </si>
  <si>
    <t>인천 미추홀구 석정로 239 (도화동)</t>
  </si>
  <si>
    <t>울산광역시교육청</t>
  </si>
  <si>
    <t>김복만</t>
  </si>
  <si>
    <t>052-210-5575</t>
  </si>
  <si>
    <t>울산 중구 북부순환도로 375 (유곡동)</t>
  </si>
  <si>
    <t>한국국도유지건설사무소</t>
  </si>
  <si>
    <t>이홍선</t>
  </si>
  <si>
    <t>061-744-5375</t>
  </si>
  <si>
    <t>전남 순천시 지현길 92 (덕월동)</t>
  </si>
  <si>
    <t>임실교육청</t>
  </si>
  <si>
    <t>이강엽</t>
  </si>
  <si>
    <t>063-640-3553</t>
  </si>
  <si>
    <t>전북 임실군 임실읍 봉황로 247 (이도리)</t>
  </si>
  <si>
    <t>국립아시아문화전당</t>
  </si>
  <si>
    <t>방선규</t>
  </si>
  <si>
    <t>062-601-4002</t>
  </si>
  <si>
    <t>광주 동구 문화전당로 38 (광산동)</t>
  </si>
  <si>
    <t>자운대근무지원단</t>
  </si>
  <si>
    <t>이두섭</t>
  </si>
  <si>
    <t>임대업 부동산업</t>
  </si>
  <si>
    <t>042-975-4902</t>
  </si>
  <si>
    <t>국립국제교육원</t>
  </si>
  <si>
    <t>02-3368-1346</t>
  </si>
  <si>
    <t>서울 종로구 이화장길 81 (동숭동)</t>
  </si>
  <si>
    <t>강릉시청</t>
  </si>
  <si>
    <t>033-640-5464</t>
  </si>
  <si>
    <t>강원 강릉시 강릉대로 33 (홍제동)</t>
  </si>
  <si>
    <t>(사)대한안마사협회인천지부</t>
  </si>
  <si>
    <t>032-212-0787</t>
  </si>
  <si>
    <t>인천 남동구 용천로97번길 3 3층 (구월동,우정프라자)</t>
  </si>
  <si>
    <t>당진시청</t>
  </si>
  <si>
    <t>김홍장</t>
  </si>
  <si>
    <t>041-360-6593</t>
  </si>
  <si>
    <t>충남 당진시 시청1로 1 (수청동)</t>
  </si>
  <si>
    <t>국립교통재활병원</t>
  </si>
  <si>
    <t>정수교</t>
  </si>
  <si>
    <t>부동산업 및 임대, 상가임대</t>
  </si>
  <si>
    <t>031-580-5488</t>
  </si>
  <si>
    <t>경기도 양평군 양평읍 중앙로 260 (도곡리)</t>
  </si>
  <si>
    <t>육군재경근무지원단</t>
  </si>
  <si>
    <t>배종주</t>
  </si>
  <si>
    <t>02-799-6862</t>
  </si>
  <si>
    <t>서울 용산구 한강대로 118 (한강로2가)</t>
  </si>
  <si>
    <t>(재)복음장학회</t>
  </si>
  <si>
    <t>대구 수성구 동대구로 20 (지산동)</t>
  </si>
  <si>
    <t>경상북도농업기술원</t>
  </si>
  <si>
    <t>박소득</t>
  </si>
  <si>
    <t>053-320-0200</t>
  </si>
  <si>
    <t>대구광역시 북구 칠곡중앙대로136길 47 (동호동)</t>
  </si>
  <si>
    <t>도시재생사업본부</t>
  </si>
  <si>
    <t>054-760-2542</t>
  </si>
  <si>
    <t>경북 경주시 양정로 241-1 7층 (동천동)</t>
  </si>
  <si>
    <t>화성시환경사업소</t>
  </si>
  <si>
    <t>백숭기</t>
  </si>
  <si>
    <t>031-5189-6788</t>
  </si>
  <si>
    <t>서울혁신센터</t>
  </si>
  <si>
    <t>김병권</t>
  </si>
  <si>
    <t>02-896-6471</t>
  </si>
  <si>
    <t>서울 은평구 통일로 684, 1동 2층 (녹번동,식품의약품안전청)</t>
  </si>
  <si>
    <t>예술의전당</t>
  </si>
  <si>
    <t>심지영</t>
  </si>
  <si>
    <t>063-859-3316</t>
  </si>
  <si>
    <t>전북 익산시 동서로 490 (어양동)</t>
  </si>
  <si>
    <t>서울식물원</t>
  </si>
  <si>
    <t>남상국</t>
  </si>
  <si>
    <t>02-2104-9732</t>
  </si>
  <si>
    <t>서울 강서구 마곡동로 161 서울식물원 (마곡동)</t>
  </si>
  <si>
    <t>창원시문화도서관사업소</t>
  </si>
  <si>
    <t>055-225-7393</t>
  </si>
  <si>
    <t>경남 창원시 의창구 용호로 50 1층 (반송동)</t>
  </si>
  <si>
    <t>경상북도구미교육청</t>
  </si>
  <si>
    <t>부동산-임대</t>
  </si>
  <si>
    <t>054-440-2232</t>
  </si>
  <si>
    <t>경북 구미시 송정대로 63 (송정동)</t>
  </si>
  <si>
    <t>주거용 건물 임대업</t>
  </si>
  <si>
    <t>강원도속초양양교육청</t>
  </si>
  <si>
    <t>033-639-6082</t>
  </si>
  <si>
    <t>강원 속초시 미시령로 3336 (교동)</t>
  </si>
  <si>
    <t>강원도동해교육청</t>
  </si>
  <si>
    <t>033-530-3081</t>
  </si>
  <si>
    <t>강원 동해시 천곡로 117 (천곡동)</t>
  </si>
  <si>
    <t>강원도춘천교육청</t>
  </si>
  <si>
    <t>033-259-1513</t>
  </si>
  <si>
    <t>강원 춘천시 춘천로145번길 18 (약사동)</t>
  </si>
  <si>
    <t>강원도홍천교육청</t>
  </si>
  <si>
    <t>033-430-1171</t>
  </si>
  <si>
    <t>강원 홍천군 홍천읍 꽃뫼로 95, 교육과</t>
  </si>
  <si>
    <t>강원도원주교육청</t>
  </si>
  <si>
    <t>033-760-5752</t>
  </si>
  <si>
    <t>강원 원주시 단구로 151 (명륜동)</t>
  </si>
  <si>
    <t>대전고등검찰청</t>
  </si>
  <si>
    <t>김준규</t>
  </si>
  <si>
    <t>임대-부동산</t>
  </si>
  <si>
    <t>042-472-7001</t>
  </si>
  <si>
    <t>대전 서구 둔산중로78번길 15 (둔산동)</t>
  </si>
  <si>
    <t>강원도화천교육청</t>
  </si>
  <si>
    <t>033-440-1531</t>
  </si>
  <si>
    <t>강원 화천군 화천읍 하리 29-2 하4리 5반 29-2 화천교육청</t>
  </si>
  <si>
    <t>국회사무처</t>
  </si>
  <si>
    <t>윤원중</t>
  </si>
  <si>
    <t>02-783-2114</t>
  </si>
  <si>
    <t>서울 영등포구 의사당대로 1, 총무과 인사계 (여의도동) (여의도동)</t>
  </si>
  <si>
    <t>서울특별시</t>
  </si>
  <si>
    <t>사업소장</t>
  </si>
  <si>
    <t>일반 공공 행정</t>
  </si>
  <si>
    <t>02-2240-8802</t>
  </si>
  <si>
    <t>서울 송파구 올림픽로 25 (잠실동)</t>
  </si>
  <si>
    <t>경북대학교</t>
  </si>
  <si>
    <t>점포 (자기땅) 부동산업</t>
  </si>
  <si>
    <t>053-955-3175</t>
  </si>
  <si>
    <t>대구 북구 대학로 80 (산격동)</t>
  </si>
  <si>
    <t>구로구청</t>
  </si>
  <si>
    <t>이성</t>
  </si>
  <si>
    <t>구청-공공기관</t>
  </si>
  <si>
    <t>02-855-9949</t>
  </si>
  <si>
    <t>서울특별시 구로구 가마산로 245 (구로동)</t>
  </si>
  <si>
    <t>경산시청</t>
  </si>
  <si>
    <t>최병국</t>
  </si>
  <si>
    <t>관공서-행정</t>
  </si>
  <si>
    <t>054-811-2231</t>
  </si>
  <si>
    <t>경북 경산시 남매로 159 (중방동)</t>
  </si>
  <si>
    <t>예천군청</t>
  </si>
  <si>
    <t>김수남</t>
  </si>
  <si>
    <t>054-654-3801</t>
  </si>
  <si>
    <t>경북 예천군 예천읍 충효로 111 (대심리)</t>
  </si>
  <si>
    <t>양천구청</t>
  </si>
  <si>
    <t>비영리법인-국가기관</t>
  </si>
  <si>
    <t>02-2644-6230</t>
  </si>
  <si>
    <t>서울특별시 양천구 목동동로 105 (신정동)</t>
  </si>
  <si>
    <t>동두천시청</t>
  </si>
  <si>
    <t>오세창</t>
  </si>
  <si>
    <t>공공-국가기관</t>
  </si>
  <si>
    <t>031-862-6101</t>
  </si>
  <si>
    <t>경기 동두천시 방죽로 23, 동두천시청주민생활지원실 (생연동) (생연동)</t>
  </si>
  <si>
    <t>국립과천과학관</t>
  </si>
  <si>
    <t>02-3677-1500</t>
  </si>
  <si>
    <t>경기 과천시 상하벌로 110 (과천동)</t>
  </si>
  <si>
    <t>광주광역시서구청</t>
  </si>
  <si>
    <t>062-365-4114</t>
  </si>
  <si>
    <t>광주 서구 경열로 33 (농성동)</t>
  </si>
  <si>
    <t>부여군청</t>
  </si>
  <si>
    <t>군청 홈페이지</t>
  </si>
  <si>
    <t>010-4442-1560</t>
  </si>
  <si>
    <t>충청남도 부여군 부여읍 사비로 33 (동남리)</t>
  </si>
  <si>
    <t>금산군청</t>
  </si>
  <si>
    <t>박동철</t>
  </si>
  <si>
    <t>군청</t>
  </si>
  <si>
    <t>041-751-0500</t>
  </si>
  <si>
    <t>충남 금산군 금산읍 군청길 13 (상리)</t>
  </si>
  <si>
    <t>충청남도당진군</t>
  </si>
  <si>
    <t>써비스-비역리단체</t>
  </si>
  <si>
    <t>041-352-3548</t>
  </si>
  <si>
    <t>덕양구청</t>
  </si>
  <si>
    <t>박성복</t>
  </si>
  <si>
    <t>031-8075-5044</t>
  </si>
  <si>
    <t>경기 고양시 덕양구 화중로104번길 13, 행정지원과 (화정동) (화정동)</t>
  </si>
  <si>
    <t>함평군청</t>
  </si>
  <si>
    <t>061-322-0014</t>
  </si>
  <si>
    <t>전남 함평군 함평읍 중앙길 200 (함평리,함평군청)</t>
  </si>
  <si>
    <t>사천시청</t>
  </si>
  <si>
    <t>정만규</t>
  </si>
  <si>
    <t>055-831-2114</t>
  </si>
  <si>
    <t>경남 사천시 용현면 시청로 77, 민원지적과 (덕곡리)</t>
  </si>
  <si>
    <t>하동군청</t>
  </si>
  <si>
    <t>윤상기</t>
  </si>
  <si>
    <t>쇼핑몰-군청</t>
  </si>
  <si>
    <t>055-880-2114</t>
  </si>
  <si>
    <t>경남 하동군 하동읍 군청로 23, (개별공시지) (읍내리)</t>
  </si>
  <si>
    <t>계양구청</t>
  </si>
  <si>
    <t>박형우</t>
  </si>
  <si>
    <t>032-450-5524</t>
  </si>
  <si>
    <t>인천광역시 계양구 계산새로 88 (계산동)</t>
  </si>
  <si>
    <t>국립공주박물관</t>
  </si>
  <si>
    <t>관장</t>
  </si>
  <si>
    <t>041-850-6315</t>
  </si>
  <si>
    <t>충남 공주시 관광단지길 34 (웅진동)</t>
  </si>
  <si>
    <t>해남군청</t>
  </si>
  <si>
    <t>박철환</t>
  </si>
  <si>
    <t>061-535-3469</t>
  </si>
  <si>
    <t>전남 해남군 해남읍 군청길 4 (성내리)</t>
  </si>
  <si>
    <t>한국농수산대학교</t>
  </si>
  <si>
    <t>임승달</t>
  </si>
  <si>
    <t>비영리-교육</t>
  </si>
  <si>
    <t>031-229-5002</t>
  </si>
  <si>
    <t>전북 전주시 덕진구 콩쥐팥쥐로 1515 (중동)</t>
  </si>
  <si>
    <t>경주시청</t>
  </si>
  <si>
    <t>최양식</t>
  </si>
  <si>
    <t>시청-공공기관</t>
  </si>
  <si>
    <t>054-742-3000</t>
  </si>
  <si>
    <t>경북 경주시 양정로 260</t>
  </si>
  <si>
    <t>양양군청</t>
  </si>
  <si>
    <t>지방자치단체</t>
  </si>
  <si>
    <t>033-670-2461</t>
  </si>
  <si>
    <t>강원도 양양군 양양읍 군청길 1 (군행리)</t>
  </si>
  <si>
    <t>충청남도계룡시</t>
  </si>
  <si>
    <t>최홍묵</t>
  </si>
  <si>
    <t>지방행정집행기관</t>
  </si>
  <si>
    <t>042-840-2480</t>
  </si>
  <si>
    <t>충청남도 계룡시 장안로 46 (금암동)</t>
  </si>
  <si>
    <t>사하구청</t>
  </si>
  <si>
    <t>관공서</t>
  </si>
  <si>
    <t>051-207-6041</t>
  </si>
  <si>
    <t>부산 사하구 낙동대로398번길 12 (당리동)</t>
  </si>
  <si>
    <t>강북구청</t>
  </si>
  <si>
    <t>박겸수</t>
  </si>
  <si>
    <t>02-945-8690</t>
  </si>
  <si>
    <t>서울특별시 강북구 도봉로89길 13 (수유동)</t>
  </si>
  <si>
    <t>영천시청</t>
  </si>
  <si>
    <t>054-333-1701</t>
  </si>
  <si>
    <t>경상북도 영천시 시청로 16 (문외동)</t>
  </si>
  <si>
    <t>서울특별시송파구</t>
  </si>
  <si>
    <t>국가기관</t>
  </si>
  <si>
    <t>02-2147-2403</t>
  </si>
  <si>
    <t>서울특별시 송파구 올림픽로 326 (신천동)</t>
  </si>
  <si>
    <t>증평군청</t>
  </si>
  <si>
    <t>043-835-3114</t>
  </si>
  <si>
    <t>충북 증평군 증평읍 광장로 88 (창동리)</t>
  </si>
  <si>
    <t>광양시청</t>
  </si>
  <si>
    <t>이성웅</t>
  </si>
  <si>
    <t>061-797-2114</t>
  </si>
  <si>
    <t>전남 광양시 시청로 33 (중동,광양시청 교통행정과)</t>
  </si>
  <si>
    <t>원주시청</t>
  </si>
  <si>
    <t>원창묵</t>
  </si>
  <si>
    <t>공공산림가꾸기</t>
  </si>
  <si>
    <t>033-742-2111</t>
  </si>
  <si>
    <t>강원도 원주시 시청로 1 (무실동)</t>
  </si>
  <si>
    <t>인천해양경찰서선수신고소</t>
  </si>
  <si>
    <t>순길태</t>
  </si>
  <si>
    <t>032-887-2386</t>
  </si>
  <si>
    <t>인천 연수구 옥골로 69 (옥련동,인천해양경찰서)</t>
  </si>
  <si>
    <t>국립중앙박물관</t>
  </si>
  <si>
    <t>김영나</t>
  </si>
  <si>
    <t>관람-영화 연극</t>
  </si>
  <si>
    <t>02-2077-9000</t>
  </si>
  <si>
    <t>서울특별시 용산구 서빙고로 137 (용산동6가,국립중앙박물관)</t>
  </si>
  <si>
    <t>남양주시청</t>
  </si>
  <si>
    <t>031-821-0180</t>
  </si>
  <si>
    <t>경기도 남양주시 경춘로 1037 (금곡동)</t>
  </si>
  <si>
    <t>서울특별시립서북병원</t>
  </si>
  <si>
    <t>장치욱</t>
  </si>
  <si>
    <t>02-3156-3000</t>
  </si>
  <si>
    <t>서울 은평구 갈현로7길 49 (역촌동)</t>
  </si>
  <si>
    <t>부산광역시체육시설관리사업소</t>
  </si>
  <si>
    <t>정권영</t>
  </si>
  <si>
    <t>051-500-2126</t>
  </si>
  <si>
    <t>부산 연제구 월드컵대로 344</t>
  </si>
  <si>
    <t>곡성군청</t>
  </si>
  <si>
    <t>허남석</t>
  </si>
  <si>
    <t>061-363-2011</t>
  </si>
  <si>
    <t>전남 곡성군 곡성읍 군청로 50 (읍내리)</t>
  </si>
  <si>
    <t>부산광역시금정구</t>
  </si>
  <si>
    <t>원정희</t>
  </si>
  <si>
    <t>공공서비스</t>
  </si>
  <si>
    <t>051-519-4000</t>
  </si>
  <si>
    <t>부산광역시 금정구 중앙대로 1777 (부곡동)</t>
  </si>
  <si>
    <t>담양군청</t>
  </si>
  <si>
    <t>최형식</t>
  </si>
  <si>
    <t>061-381-2070</t>
  </si>
  <si>
    <t>전남 담양군 담양읍 추성로 1371 (객사리)</t>
  </si>
  <si>
    <t>경기도청</t>
  </si>
  <si>
    <t>031-249-4181</t>
  </si>
  <si>
    <t>경기 수원시 영통구 도청로 30 (이의동)</t>
  </si>
  <si>
    <t>보성군청</t>
  </si>
  <si>
    <t>하승완</t>
  </si>
  <si>
    <t>관공소</t>
  </si>
  <si>
    <t>061-853-0195</t>
  </si>
  <si>
    <t>전남 보성군 보성읍 송재로 165 (보성리,보성군청)</t>
  </si>
  <si>
    <t>산림청_국립수목원</t>
  </si>
  <si>
    <t>신준환</t>
  </si>
  <si>
    <t>031-540-1022</t>
  </si>
  <si>
    <t>경기 포천시 소흘읍 광릉수목원로 509 (직동리)</t>
  </si>
  <si>
    <t>고창군청</t>
  </si>
  <si>
    <t>063-564-2121</t>
  </si>
  <si>
    <t>전라북도 고창군 고창읍 중앙로 245 (교촌리)</t>
  </si>
  <si>
    <t>중구청</t>
  </si>
  <si>
    <t>김홍복</t>
  </si>
  <si>
    <t>사업지원서비스업-취업 상담,알선,관리</t>
  </si>
  <si>
    <t>032-760-7660</t>
  </si>
  <si>
    <t>인천 중구 신포로27번길 80 (관동1가)</t>
  </si>
  <si>
    <t>수원시청</t>
  </si>
  <si>
    <t>염태영</t>
  </si>
  <si>
    <t>토지,건물 부동산임대</t>
  </si>
  <si>
    <t>경기도 수원시 팔달구 효원로 241 (인계동)</t>
  </si>
  <si>
    <t>대전광역시청</t>
  </si>
  <si>
    <t>염홍철</t>
  </si>
  <si>
    <t>대전광역시 서구 둔산로 100 (둔산동)</t>
  </si>
  <si>
    <t>장성군청</t>
  </si>
  <si>
    <t>061-393-1983</t>
  </si>
  <si>
    <t>전남 장성군 장성읍 영천로 200 (영천리)</t>
  </si>
  <si>
    <t>부산진구청</t>
  </si>
  <si>
    <t>비영리단체-공공기관</t>
  </si>
  <si>
    <t>051-808-5351</t>
  </si>
  <si>
    <t>부산광역시 부산진구 시민공원로 30 (부암동)</t>
  </si>
  <si>
    <t>기상청</t>
  </si>
  <si>
    <t>이종하</t>
  </si>
  <si>
    <t>02-2181-0900</t>
  </si>
  <si>
    <t>대전 서구 청사로 189 1동 13층 (둔산동,정부대전청사)</t>
  </si>
  <si>
    <t>전라남도영광군</t>
  </si>
  <si>
    <t>061-350-5550</t>
  </si>
  <si>
    <t>전라남도 영광군 영광읍 중앙로 203 (무령리)</t>
  </si>
  <si>
    <t>포항해경</t>
  </si>
  <si>
    <t>김길조</t>
  </si>
  <si>
    <t>054-750-2000</t>
  </si>
  <si>
    <t>경북 포항시 북구 소티재로151번길 21 (우현동)</t>
  </si>
  <si>
    <t>칠곡군청</t>
  </si>
  <si>
    <t>백선기</t>
  </si>
  <si>
    <t>054-979-6093</t>
  </si>
  <si>
    <t>경상북도 칠곡군 왜관읍 군청1길 80 (왜관리,칠곡군의회)</t>
  </si>
  <si>
    <t>인천광역시동구청</t>
  </si>
  <si>
    <t>비영리</t>
  </si>
  <si>
    <t>032-770-6483</t>
  </si>
  <si>
    <t>인천 동구 금곡로 67 (송림동)</t>
  </si>
  <si>
    <t>천안시청</t>
  </si>
  <si>
    <t>성무용</t>
  </si>
  <si>
    <t>공사</t>
  </si>
  <si>
    <t>041-551-8282</t>
  </si>
  <si>
    <t>충남 천안시 서북구 번영로 156</t>
  </si>
  <si>
    <t>공주시청</t>
  </si>
  <si>
    <t>오영희</t>
  </si>
  <si>
    <t>041-840-2000</t>
  </si>
  <si>
    <t>충청남도 공주시 봉황로 1 (봉황동)</t>
  </si>
  <si>
    <t>무안군수</t>
  </si>
  <si>
    <t>서삼석</t>
  </si>
  <si>
    <t>061-454-1350</t>
  </si>
  <si>
    <t>전남 무안군 무안읍 무안로 530 (성동리,무안군청)</t>
  </si>
  <si>
    <t>안양시문화복지사업소</t>
  </si>
  <si>
    <t>031-389-5782</t>
  </si>
  <si>
    <t>경기 안양시 동안구 동안로 153 (비산동)</t>
  </si>
  <si>
    <t>부안군청</t>
  </si>
  <si>
    <t>권익현</t>
  </si>
  <si>
    <t>063-584-4199</t>
  </si>
  <si>
    <t>전북 부안군 부안읍 당산로 91</t>
  </si>
  <si>
    <t>연천군청</t>
  </si>
  <si>
    <t>김규선</t>
  </si>
  <si>
    <t>연천군청-군청</t>
  </si>
  <si>
    <t>031-834-0070</t>
  </si>
  <si>
    <t>경기 연천군 연천읍 연천로 220, 전략사업실 (차탄리,연천군청)</t>
  </si>
  <si>
    <t>서울지방국세청</t>
  </si>
  <si>
    <t>전형수</t>
  </si>
  <si>
    <t>02-2076-5522</t>
  </si>
  <si>
    <t>서울 종로구 종로5길 86 (수송동)</t>
  </si>
  <si>
    <t>울산광역시북구청</t>
  </si>
  <si>
    <t>윤종오</t>
  </si>
  <si>
    <t>공공근로</t>
  </si>
  <si>
    <t>052-219-7334</t>
  </si>
  <si>
    <t>울산광역시 북구 산업로 1010 (연암동,북구청)</t>
  </si>
  <si>
    <t>횡성군청</t>
  </si>
  <si>
    <t>고석용</t>
  </si>
  <si>
    <t>033-340-2114</t>
  </si>
  <si>
    <t>강원도 횡성군 횡성읍 태기로 15 (읍하리)</t>
  </si>
  <si>
    <t>영천시농업기술센터</t>
  </si>
  <si>
    <t>점포 부동산업</t>
  </si>
  <si>
    <t>054-339-7398</t>
  </si>
  <si>
    <t>경상북도 영천시 천문로 622-13 (오미동)</t>
  </si>
  <si>
    <t>부산광역시청</t>
  </si>
  <si>
    <t>허남식</t>
  </si>
  <si>
    <t>051-851-8524</t>
  </si>
  <si>
    <t>부산광역시 연제구 중앙대로 1001 (연산동,부산광역시청)</t>
  </si>
  <si>
    <t>경인교육대학교</t>
  </si>
  <si>
    <t>김재복</t>
  </si>
  <si>
    <t>032-540-1152</t>
  </si>
  <si>
    <t>인천 계양구 계산로 62 (계산동)</t>
  </si>
  <si>
    <t>대전문화예술의전당</t>
  </si>
  <si>
    <t>조석준</t>
  </si>
  <si>
    <t>042-610-2222</t>
  </si>
  <si>
    <t>대전 서구 만년동 396번지</t>
  </si>
  <si>
    <t>남해군청</t>
  </si>
  <si>
    <t>055-860-3114</t>
  </si>
  <si>
    <t>경상남도 남해군 남해읍 망운로9번길 12 (북변리)</t>
  </si>
  <si>
    <t>김천시청</t>
  </si>
  <si>
    <t>054-420-6361</t>
  </si>
  <si>
    <t>경북 김천시 시청1길 1 (신음동)</t>
  </si>
  <si>
    <t>영월군청</t>
  </si>
  <si>
    <t>최명서</t>
  </si>
  <si>
    <t>강원도 영월군 영월읍 하송로 64 (하송리)</t>
  </si>
  <si>
    <t>대구광역시달서구청</t>
  </si>
  <si>
    <t>구청-관청</t>
  </si>
  <si>
    <t>053-667-2517</t>
  </si>
  <si>
    <t>대구광역시 달서구 학산로 45 (월성동)</t>
  </si>
  <si>
    <t>국토교통부</t>
  </si>
  <si>
    <t>원희룡</t>
  </si>
  <si>
    <t>공공-공공</t>
  </si>
  <si>
    <t>044-201-3091</t>
  </si>
  <si>
    <t>세종 도움6로 11 (어진동)</t>
  </si>
  <si>
    <t>울산광역시남구</t>
  </si>
  <si>
    <t>서동욱</t>
  </si>
  <si>
    <t>남구청-공공기관</t>
  </si>
  <si>
    <t>052-275-7541</t>
  </si>
  <si>
    <t>울산광역시 남구 돋질로 233 (달동)</t>
  </si>
  <si>
    <t>부산광역시동래구청</t>
  </si>
  <si>
    <t>전광우</t>
  </si>
  <si>
    <t>지방자치단체 행정기관</t>
  </si>
  <si>
    <t>051-550-4000</t>
  </si>
  <si>
    <t>부산 동래구 온천천로359번길 70 (낙민동)</t>
  </si>
  <si>
    <t>진도군청</t>
  </si>
  <si>
    <t>지방자치단체-국가기관</t>
  </si>
  <si>
    <t>061-544-2185</t>
  </si>
  <si>
    <t>전라남도 진도군 진도읍 철마길 25 (성내리)</t>
  </si>
  <si>
    <t>도봉구청</t>
  </si>
  <si>
    <t>비영리기관</t>
  </si>
  <si>
    <t>02-2091-2120</t>
  </si>
  <si>
    <t>서울특별시 도봉구 마들로 656 (방학동)</t>
  </si>
  <si>
    <t>부평구청</t>
  </si>
  <si>
    <t>홍미영</t>
  </si>
  <si>
    <t>032-509-6114</t>
  </si>
  <si>
    <t>인천광역시 부평구 부평대로 168 (부평동)</t>
  </si>
  <si>
    <t>서울특별시건설안전본부</t>
  </si>
  <si>
    <t>송득범</t>
  </si>
  <si>
    <t>공공시설물 건설안전관리</t>
  </si>
  <si>
    <t>02-3708-2342</t>
  </si>
  <si>
    <t>서울 중구 청계천로 8 11층 (무교동,프리미어플레이스빌딩)</t>
  </si>
  <si>
    <t>경기도제이청사</t>
  </si>
  <si>
    <t>임창열</t>
  </si>
  <si>
    <t>국가기관-공공기관</t>
  </si>
  <si>
    <t>031-850-3015</t>
  </si>
  <si>
    <t>경기 의정부시 청사로 1 (신곡동)</t>
  </si>
  <si>
    <t>평강제일교회</t>
  </si>
  <si>
    <t>종교 단체</t>
  </si>
  <si>
    <t>02-2617-4781</t>
  </si>
  <si>
    <t>서울특별시 구로구 오류로8라길 50 (오류동)</t>
  </si>
  <si>
    <t>경상북도울진군</t>
  </si>
  <si>
    <t>임광원</t>
  </si>
  <si>
    <t>054-785-6780</t>
  </si>
  <si>
    <t>경상북도 울진군 울진읍 울진중앙로 121 (읍내리)</t>
  </si>
  <si>
    <t>국립공원관리공단</t>
  </si>
  <si>
    <t>목영규</t>
  </si>
  <si>
    <t>국립공원관리 및 보전</t>
  </si>
  <si>
    <t>041-672-7267</t>
  </si>
  <si>
    <t>충남 태안군 태안읍 귀실길 9, (국립공원태안해안사무소) (장산리)</t>
  </si>
  <si>
    <t>국립민속박물관</t>
  </si>
  <si>
    <t>천진기</t>
  </si>
  <si>
    <t>02-3704-4500</t>
  </si>
  <si>
    <t>서울 종로구 삼청로 37 (세종로)</t>
  </si>
  <si>
    <t>식품의약품안전처</t>
  </si>
  <si>
    <t>오유경</t>
  </si>
  <si>
    <t>사법 및 공공질서 행정</t>
  </si>
  <si>
    <t>02-3157-4833</t>
  </si>
  <si>
    <t>충청북도 청주시 흥덕구 오송읍 오송생명2로 187 (연제리)</t>
  </si>
  <si>
    <t>인천시남구청</t>
  </si>
  <si>
    <t>비영리-남구청</t>
  </si>
  <si>
    <t>032-887-1011</t>
  </si>
  <si>
    <t>인천광역시 남구 독정이로 95 (숭의동)</t>
  </si>
  <si>
    <t>청도군청</t>
  </si>
  <si>
    <t>054-372-1709</t>
  </si>
  <si>
    <t>경북 청도군 화양읍 청화로 70 (범곡리)</t>
  </si>
  <si>
    <t>경상북도고령군</t>
  </si>
  <si>
    <t>곽용환</t>
  </si>
  <si>
    <t>054-9542-2018</t>
  </si>
  <si>
    <t>경상북도 고령군 대가야읍 왕릉로 55, 고령군청 총무과 (지산리)</t>
  </si>
  <si>
    <t>국립무형유산원</t>
  </si>
  <si>
    <t>이길배</t>
  </si>
  <si>
    <t>비주거용 건물 임대업 부동산업</t>
  </si>
  <si>
    <t>063-280-1436</t>
  </si>
  <si>
    <t>전북 전주시 완산구 서학로 95 (동서학동)</t>
  </si>
  <si>
    <t>청송군청</t>
  </si>
  <si>
    <t>배대윤</t>
  </si>
  <si>
    <t>054-873-1824</t>
  </si>
  <si>
    <t>경북 청송군 청송읍 군청로 51, 총무과 행정담당 (월막리,청송군청)</t>
  </si>
  <si>
    <t>제주해양경찰</t>
  </si>
  <si>
    <t>김준태</t>
  </si>
  <si>
    <t>064-759-5049</t>
  </si>
  <si>
    <t>제주 제주시 임항로 154</t>
  </si>
  <si>
    <t>인천광역시청</t>
  </si>
  <si>
    <t>송영길</t>
  </si>
  <si>
    <t>공공기관-공무원교육원</t>
  </si>
  <si>
    <t>032-440-2655</t>
  </si>
  <si>
    <t>인천 남동구 정각로 29 (구월동)</t>
  </si>
  <si>
    <t>영양군청</t>
  </si>
  <si>
    <t>오도창</t>
  </si>
  <si>
    <t>054-683-3542</t>
  </si>
  <si>
    <t>경북 영양군 영양읍 군청길 37 (서부리,영양군청)</t>
  </si>
  <si>
    <t>화천군청</t>
  </si>
  <si>
    <t>박수준</t>
  </si>
  <si>
    <t>대민행정서비스</t>
  </si>
  <si>
    <t>033-441-0900</t>
  </si>
  <si>
    <t>강원 화천군 화천읍 화천새싹길 45</t>
  </si>
  <si>
    <t>시흥시청</t>
  </si>
  <si>
    <t>시청-서비스</t>
  </si>
  <si>
    <t>031-310-2013</t>
  </si>
  <si>
    <t>경기도 시흥시 시청로 20 (장현동)</t>
  </si>
  <si>
    <t>문경시청</t>
  </si>
  <si>
    <t>안길수</t>
  </si>
  <si>
    <t>054-552-4599</t>
  </si>
  <si>
    <t>경북 문경시 당교로 225</t>
  </si>
  <si>
    <t>031-355-2114</t>
  </si>
  <si>
    <t>경기 화성시 남양읍 시청로 159 (남양리,화성시청)</t>
  </si>
  <si>
    <t>서울특별시남산공원관리사무소</t>
  </si>
  <si>
    <t>김을진</t>
  </si>
  <si>
    <t>02-753-5576</t>
  </si>
  <si>
    <t>서울 중구 삼일대로 231 (예장동)</t>
  </si>
  <si>
    <t>인천연수구청</t>
  </si>
  <si>
    <t>남무교</t>
  </si>
  <si>
    <t>032-810-7386</t>
  </si>
  <si>
    <t>인천광역시 연수구 원인재로 115 (동춘동)</t>
  </si>
  <si>
    <t>일산구청</t>
  </si>
  <si>
    <t>오영학</t>
  </si>
  <si>
    <t>031-900-6415</t>
  </si>
  <si>
    <t>경기 고양시 일산동구 중앙로 1256 (마두동)</t>
  </si>
  <si>
    <t>은평구청</t>
  </si>
  <si>
    <t>노재동</t>
  </si>
  <si>
    <t>02-351-6114</t>
  </si>
  <si>
    <t>서울특별시 은평구 은평로 195 (녹번동,은평구청)</t>
  </si>
  <si>
    <t>서울대공원관리사업소</t>
  </si>
  <si>
    <t>김충민</t>
  </si>
  <si>
    <t>식물원, 동물원 및 자연공원</t>
  </si>
  <si>
    <t>02-500-7114</t>
  </si>
  <si>
    <t>경기 과천시 대공원광장로 102, 서울대공원 (막계동) (막계동)</t>
  </si>
  <si>
    <t>익산시청</t>
  </si>
  <si>
    <t>공공기관-관청</t>
  </si>
  <si>
    <t>063-841-4949</t>
  </si>
  <si>
    <t>전북 익산시 인북로32길 1</t>
  </si>
  <si>
    <t>전라남도여수시</t>
  </si>
  <si>
    <t>전라남도 여수시 시청로 1 (학동)</t>
  </si>
  <si>
    <t>광명시청</t>
  </si>
  <si>
    <t>02-2680-2169</t>
  </si>
  <si>
    <t>경기도 광명시 시청로 20 (철산동,광명시청)</t>
  </si>
  <si>
    <t>남원시청</t>
  </si>
  <si>
    <t>이환주</t>
  </si>
  <si>
    <t>063-620-6222</t>
  </si>
  <si>
    <t>전라북도 남원시 시청로 60 (도통동)</t>
  </si>
  <si>
    <t>전라남도청</t>
  </si>
  <si>
    <t>061-247-0011</t>
  </si>
  <si>
    <t>전남 무안군 삼향읍 오룡길 1 (남악리,전남도청)</t>
  </si>
  <si>
    <t>광주시청</t>
  </si>
  <si>
    <t>조억동</t>
  </si>
  <si>
    <t>031-761-5719</t>
  </si>
  <si>
    <t>경기도 광주시 행정타운로 50 (송정동)</t>
  </si>
  <si>
    <t>하남시청</t>
  </si>
  <si>
    <t>오수봉</t>
  </si>
  <si>
    <t>입법 및 일반 정부 행정</t>
  </si>
  <si>
    <t>031-790-6943</t>
  </si>
  <si>
    <t>경기도 하남시 대청로 10 (신장동,하남시청)</t>
  </si>
  <si>
    <t>인제군청</t>
  </si>
  <si>
    <t>이순선</t>
  </si>
  <si>
    <t>군청(행정기관)</t>
  </si>
  <si>
    <t>033-460-0116</t>
  </si>
  <si>
    <t>강원도 인제군 인제읍 인제로187번길 8 (상동리)</t>
  </si>
  <si>
    <t>고양시청</t>
  </si>
  <si>
    <t>최성</t>
  </si>
  <si>
    <t>031-962-0777</t>
  </si>
  <si>
    <t>경기도 고양시 덕양구 고양시청로 10 (주교동)</t>
  </si>
  <si>
    <t>의왕시청</t>
  </si>
  <si>
    <t>김성제</t>
  </si>
  <si>
    <t>031-345-2114</t>
  </si>
  <si>
    <t>경기도 의왕시 시청로 11 (고천동)</t>
  </si>
  <si>
    <t>양산시청</t>
  </si>
  <si>
    <t>나동연</t>
  </si>
  <si>
    <t>비영리단체</t>
  </si>
  <si>
    <t>055-362-5928</t>
  </si>
  <si>
    <t>경남 양산시 중앙로 39 (남부동)</t>
  </si>
  <si>
    <t>경기도이천시</t>
  </si>
  <si>
    <t>조병돈</t>
  </si>
  <si>
    <t>031-644-2378</t>
  </si>
  <si>
    <t>경기도 이천시 부악로 40 (중리동)</t>
  </si>
  <si>
    <t>장수군청</t>
  </si>
  <si>
    <t>063-350-2688</t>
  </si>
  <si>
    <t>전북 장수군 장수읍 호비로 10 (장수리)</t>
  </si>
  <si>
    <t>충주시청</t>
  </si>
  <si>
    <t>비영리-국가기관</t>
  </si>
  <si>
    <t>충청북도 충주시 으뜸로 21 (금릉동)</t>
  </si>
  <si>
    <t>단양군청</t>
  </si>
  <si>
    <t>043-420-3114</t>
  </si>
  <si>
    <t>충북 단양군 단양읍 중앙1로 10 (별곡리,단양군청)</t>
  </si>
  <si>
    <t>충청북도제천시</t>
  </si>
  <si>
    <t>이근규</t>
  </si>
  <si>
    <t>회관</t>
  </si>
  <si>
    <t>043-641-5114</t>
  </si>
  <si>
    <t>충청북도 제천시 내토로 295 (천남동)</t>
  </si>
  <si>
    <t>강동구청</t>
  </si>
  <si>
    <t>02-478-2000</t>
  </si>
  <si>
    <t>서울특별시 강동구 성내로 25 (성내동,강동구청)</t>
  </si>
  <si>
    <t>국립극장</t>
  </si>
  <si>
    <t>공연시설운영업</t>
  </si>
  <si>
    <t>02-2271-1742</t>
  </si>
  <si>
    <t>서울 중구 장충단로 59</t>
  </si>
  <si>
    <t>부산광역시기장군청</t>
  </si>
  <si>
    <t>관공서-국가기관</t>
  </si>
  <si>
    <t>051-720-8266</t>
  </si>
  <si>
    <t>부산 기장군 기장읍 기장대로 560 (신천리,기장군보건소)</t>
  </si>
  <si>
    <t>파주시청</t>
  </si>
  <si>
    <t>031-940-8041</t>
  </si>
  <si>
    <t>경기도 파주시 시청로 50 (아동동,파주시청 문화관광과)</t>
  </si>
  <si>
    <t>달성군청</t>
  </si>
  <si>
    <t>군청-관공서</t>
  </si>
  <si>
    <t>053-668-2000</t>
  </si>
  <si>
    <t>대구 달성군 논공읍 달성군청로 33</t>
  </si>
  <si>
    <t>종로구청</t>
  </si>
  <si>
    <t>김충용</t>
  </si>
  <si>
    <t>02-2148-1114</t>
  </si>
  <si>
    <t>서울 종로구 종로1길 36 (수송동)</t>
  </si>
  <si>
    <t>홍성군청</t>
  </si>
  <si>
    <t>채현병</t>
  </si>
  <si>
    <t>상담-상담</t>
  </si>
  <si>
    <t>041-632-2583</t>
  </si>
  <si>
    <t>충남 홍성군 홍성읍 아문길 27</t>
  </si>
  <si>
    <t>경기도소방학교</t>
  </si>
  <si>
    <t>031-285-3650</t>
  </si>
  <si>
    <t>경기 용인시 처인구 남사읍 천덕산로11번길 42 (봉명리)</t>
  </si>
  <si>
    <t>양평군청</t>
  </si>
  <si>
    <t>김선교</t>
  </si>
  <si>
    <t>031-773-5101</t>
  </si>
  <si>
    <t>경기 양평군 양평읍 군청앞길 2 (양근리)</t>
  </si>
  <si>
    <t>영등포구청</t>
  </si>
  <si>
    <t>조길형</t>
  </si>
  <si>
    <t>02-2632-0128</t>
  </si>
  <si>
    <t>서울특별시 영등포구 당산로 123 (당산동3가)</t>
  </si>
  <si>
    <t>수성구청</t>
  </si>
  <si>
    <t>이진훈</t>
  </si>
  <si>
    <t>구청-정부기관</t>
  </si>
  <si>
    <t>053-666-2885</t>
  </si>
  <si>
    <t>대구광역시 수성구 달구벌대로 2450 (범어동)</t>
  </si>
  <si>
    <t>안성시청</t>
  </si>
  <si>
    <t>황은성</t>
  </si>
  <si>
    <t>031-674-2542</t>
  </si>
  <si>
    <t>경기도 안성시 시청길 25 (봉산동)</t>
  </si>
  <si>
    <t>서울특별시보라매병원</t>
  </si>
  <si>
    <t>김병관</t>
  </si>
  <si>
    <t>043-733-1686</t>
  </si>
  <si>
    <t>서울특별시 동작구 보라매로5길 20 (신대방동)</t>
  </si>
  <si>
    <t>국립중앙도서관</t>
  </si>
  <si>
    <t>국내자료의 망라적 수집 및 자료의 영구보존</t>
  </si>
  <si>
    <t>02-535-4142</t>
  </si>
  <si>
    <t>서울 서초구 반포대로 201</t>
  </si>
  <si>
    <t>인천광역시남동구청</t>
  </si>
  <si>
    <t>윤태진</t>
  </si>
  <si>
    <t>지방자치단체-공공기관</t>
  </si>
  <si>
    <t>032-453-0031</t>
  </si>
  <si>
    <t>인천광역시 남동구 소래로 633 (만수동)</t>
  </si>
  <si>
    <t>전주지방검찰청</t>
  </si>
  <si>
    <t>배성수</t>
  </si>
  <si>
    <t>063-251-2340</t>
  </si>
  <si>
    <t>전북 전주시 완산구 유연로 180 (효자동3가)</t>
  </si>
  <si>
    <t>광주광역시청</t>
  </si>
  <si>
    <t>강운태</t>
  </si>
  <si>
    <t>광주 서구 내방로 111 (치평동)</t>
  </si>
  <si>
    <t>강서구청</t>
  </si>
  <si>
    <t>노현송</t>
  </si>
  <si>
    <t>02-2600-6114</t>
  </si>
  <si>
    <t>서울 강서구 화곡로 302</t>
  </si>
  <si>
    <t>국립현대미술관</t>
  </si>
  <si>
    <t>오광수</t>
  </si>
  <si>
    <t>박물관 및 사적지 관리 운영업</t>
  </si>
  <si>
    <t>02-2022-0600</t>
  </si>
  <si>
    <t>서울 종로구 삼청로 30 서울관 (소격동,국립현대미술관)</t>
  </si>
  <si>
    <t>경상남도김해시</t>
  </si>
  <si>
    <t>김맹곤</t>
  </si>
  <si>
    <t>055-333-4599</t>
  </si>
  <si>
    <t>경남 김해시 김해대로 2401 (부원동)</t>
  </si>
  <si>
    <t>유성구청</t>
  </si>
  <si>
    <t>진동규</t>
  </si>
  <si>
    <t>042-611-2043</t>
  </si>
  <si>
    <t>대전 유성구 대학로 211 (어은동)</t>
  </si>
  <si>
    <t>해군호텔</t>
  </si>
  <si>
    <t>정동조</t>
  </si>
  <si>
    <t>관리사무소</t>
  </si>
  <si>
    <t>02-841-4114</t>
  </si>
  <si>
    <t>서울 영등포구 가마산로 543 (신길동)</t>
  </si>
  <si>
    <t>정선군청</t>
  </si>
  <si>
    <t>김원창</t>
  </si>
  <si>
    <t>033-562-3911</t>
  </si>
  <si>
    <t>강원도 정선군 정선읍 봉양3길 21 (봉양리)</t>
  </si>
  <si>
    <t>군포시청</t>
  </si>
  <si>
    <t>김윤주</t>
  </si>
  <si>
    <t>031-392-3000</t>
  </si>
  <si>
    <t>경기도 군포시 청백리길 6 (금정동)</t>
  </si>
  <si>
    <t>동해시</t>
  </si>
  <si>
    <t>033-530-2522</t>
  </si>
  <si>
    <t>강원도 동해시 천곡로 77 (천곡동)</t>
  </si>
  <si>
    <t>군산시청</t>
  </si>
  <si>
    <t>문동신</t>
  </si>
  <si>
    <t>063-453-4000</t>
  </si>
  <si>
    <t>전북 군산시 시청로 17 (조촌동)</t>
  </si>
  <si>
    <t>평택시청</t>
  </si>
  <si>
    <t>송명호</t>
  </si>
  <si>
    <t>031-8024-2651</t>
  </si>
  <si>
    <t>경기도 평택시 경기대로 245 (비전동)</t>
  </si>
  <si>
    <t>충청북도청주시상당구</t>
  </si>
  <si>
    <t>윤기민</t>
  </si>
  <si>
    <t>043-201-8047</t>
  </si>
  <si>
    <t>충북 청주시 청원구 직지대로 871 (우암동)</t>
  </si>
  <si>
    <t>여의도순복음교회</t>
  </si>
  <si>
    <t>종교단체</t>
  </si>
  <si>
    <t>02-785-5147</t>
  </si>
  <si>
    <t>서울특별시 영등포구 국회대로76길 15 (여의도동)</t>
  </si>
  <si>
    <t>경상남도지사</t>
  </si>
  <si>
    <t>엄용수</t>
  </si>
  <si>
    <t>052-7000-0120</t>
  </si>
  <si>
    <t>경남 밀양시 밀양대로 2047 (교동)</t>
  </si>
  <si>
    <t>대구광역시동구청</t>
  </si>
  <si>
    <t>조우석</t>
  </si>
  <si>
    <t>공공행정사무</t>
  </si>
  <si>
    <t>053-662-2611</t>
  </si>
  <si>
    <t>대구 동구 아양로 207</t>
  </si>
  <si>
    <t>청운면사무소</t>
  </si>
  <si>
    <t>박창경</t>
  </si>
  <si>
    <t>점포(자기땅) 부동산업</t>
  </si>
  <si>
    <t>031-770-3222</t>
  </si>
  <si>
    <t>경기 양평군 청운면 용두로 170 (용두리)</t>
  </si>
  <si>
    <t>울산광역시청</t>
  </si>
  <si>
    <t>박맹우</t>
  </si>
  <si>
    <t>052-272-3450</t>
  </si>
  <si>
    <t>울산 남구 중앙로 201 (신정동)</t>
  </si>
  <si>
    <t>영통구청</t>
  </si>
  <si>
    <t>031-228-8864</t>
  </si>
  <si>
    <t>경기 수원시 영통구 효원로 407, 매탄동 (매탄동,영통구청)</t>
  </si>
  <si>
    <t>울주군청</t>
  </si>
  <si>
    <t>박진구</t>
  </si>
  <si>
    <t>010-7569-1456</t>
  </si>
  <si>
    <t>울산 울주군 청량읍 군청로 1 (율리)</t>
  </si>
  <si>
    <t>경상북도안동시</t>
  </si>
  <si>
    <t>권영세</t>
  </si>
  <si>
    <t>054-840-4001</t>
  </si>
  <si>
    <t>경상북도 안동시 퇴계로 115 (명륜동)</t>
  </si>
  <si>
    <t>부산광역시연제구청</t>
  </si>
  <si>
    <t>이위준</t>
  </si>
  <si>
    <t>관공서-서비스업</t>
  </si>
  <si>
    <t>051-665-5711</t>
  </si>
  <si>
    <t>부산 연제구 연제로 2 (연산동)</t>
  </si>
  <si>
    <t>국립중앙과학관</t>
  </si>
  <si>
    <t>042-6017-8946</t>
  </si>
  <si>
    <t>대전 유성구 대덕대로 481, 국립중앙과학관</t>
  </si>
  <si>
    <t>김포시청</t>
  </si>
  <si>
    <t>기타부동산임대업</t>
  </si>
  <si>
    <t>031-980-2114</t>
  </si>
  <si>
    <t>경기도 김포시 사우중로 1 (사우동)</t>
  </si>
  <si>
    <t>국방부근무지원단</t>
  </si>
  <si>
    <t>사업지원서비스업-아파트 관리</t>
  </si>
  <si>
    <t>02-748-1124</t>
  </si>
  <si>
    <t>대구광역시교육청</t>
  </si>
  <si>
    <t>강은희</t>
  </si>
  <si>
    <t>부동산업-점포</t>
  </si>
  <si>
    <t>053-231-0171</t>
  </si>
  <si>
    <t>대구광역시 수성구 수성로76길 11 (수성동2가)</t>
  </si>
  <si>
    <t>마포구청</t>
  </si>
  <si>
    <t>박강수</t>
  </si>
  <si>
    <t>국가</t>
  </si>
  <si>
    <t>02-3153-8114</t>
  </si>
  <si>
    <t>서울특별시 마포구 월드컵로36길 15 (성산동)</t>
  </si>
  <si>
    <t>포항국토관리사무소</t>
  </si>
  <si>
    <t>이영근</t>
  </si>
  <si>
    <t>054-260-2512</t>
  </si>
  <si>
    <t>경북 포항시 북구 흥해읍 용전길 141 (용전리)</t>
  </si>
  <si>
    <t>중부수도사업소</t>
  </si>
  <si>
    <t>02-3146-2109</t>
  </si>
  <si>
    <t>서울 중구 장충단로 88 (장충동2가)</t>
  </si>
  <si>
    <t>강원도도로관리사업소</t>
  </si>
  <si>
    <t>전답기타토지</t>
  </si>
  <si>
    <t>033-745-2665</t>
  </si>
  <si>
    <t>강원 원주시 우산공단길 95 (우산동)</t>
  </si>
  <si>
    <t>국민의힘</t>
  </si>
  <si>
    <t>한기호</t>
  </si>
  <si>
    <t>비주택 임대</t>
  </si>
  <si>
    <t>010-4784-7828</t>
  </si>
  <si>
    <t>서울 영등포구 국회대로74길 12 3,5,6층 (여의도동)</t>
  </si>
  <si>
    <t>거창군청</t>
  </si>
  <si>
    <t>구인모</t>
  </si>
  <si>
    <t>055-944-5599</t>
  </si>
  <si>
    <t>경남 거창군 거창읍 중앙로 103 (상림리)</t>
  </si>
  <si>
    <t>한경국립대학교</t>
  </si>
  <si>
    <t>031-670-5444</t>
  </si>
  <si>
    <t>애지원복지회</t>
  </si>
  <si>
    <t>고도훈</t>
  </si>
  <si>
    <t>경기 김포시 김포한강9로75번길 100 602호 (구래동,태경프라자)</t>
  </si>
  <si>
    <t>세계기독교통일신령협회청심교회</t>
  </si>
  <si>
    <t>장기임대공동주택</t>
  </si>
  <si>
    <t>031-589-7039</t>
  </si>
  <si>
    <t>경기 가평군 설악면 미사리로 267-33, 통일교 청평수련원 (송산리)</t>
  </si>
  <si>
    <t>한국토지주택공사서울지역본부</t>
  </si>
  <si>
    <t>주택신축판매외 건설업외</t>
  </si>
  <si>
    <t>031-820-8753</t>
  </si>
  <si>
    <t>서울 강남구 선릉로121길 12 (논현동)</t>
  </si>
  <si>
    <t>주거용 건물 개발 및 공급업</t>
  </si>
  <si>
    <t>한국토지주택공사광주전남지역본부</t>
  </si>
  <si>
    <t>건설,주거용건물개발공급업(토지보유5년미만)</t>
  </si>
  <si>
    <t>062-385-4041</t>
  </si>
  <si>
    <t>광주 서구 시청로 91 (치평동,한국토지주택공사)</t>
  </si>
  <si>
    <t>수정도시아파트관리사무소</t>
  </si>
  <si>
    <t>김부정</t>
  </si>
  <si>
    <t>051-441-4477</t>
  </si>
  <si>
    <t>부산 동구 수정1동 수정도개공도시아파트 관리사무소</t>
  </si>
  <si>
    <t>갈마아파트관리사무소</t>
  </si>
  <si>
    <t>정양섭</t>
  </si>
  <si>
    <t>042-524-3540</t>
  </si>
  <si>
    <t>대전 서구 신갈마로 102</t>
  </si>
  <si>
    <t>가야벽산아파트관리사무소</t>
  </si>
  <si>
    <t>안승대</t>
  </si>
  <si>
    <t>051-892-4986</t>
  </si>
  <si>
    <t>부산 부산진구 엄광로 68 (가야동,가야벽산아파트)</t>
  </si>
  <si>
    <t>망미주공아파트관리사무소</t>
  </si>
  <si>
    <t>051-756-1555</t>
  </si>
  <si>
    <t>부산 연제구 토현로 10 관리사무소 (연산동,주공아파트)</t>
  </si>
  <si>
    <t>류익두</t>
  </si>
  <si>
    <t>053-565-3100</t>
  </si>
  <si>
    <t>대구 서구 달서로17길 17, 한신휴플러스관리사무소</t>
  </si>
  <si>
    <t>한빛아파트관리사무소</t>
  </si>
  <si>
    <t>윤경열</t>
  </si>
  <si>
    <t>대전 유성구 어은로 57 (어은동)</t>
  </si>
  <si>
    <t>이봉형</t>
  </si>
  <si>
    <t>주택관리 외 서비스 외</t>
  </si>
  <si>
    <t>오금현대아파트입주자대표회의</t>
  </si>
  <si>
    <t>강신문</t>
  </si>
  <si>
    <t>02-402-2104</t>
  </si>
  <si>
    <t>서울 송파구 오금동 현대아파트 44</t>
  </si>
  <si>
    <t>가락타운일단지관리사무소</t>
  </si>
  <si>
    <t>아파트 관리</t>
  </si>
  <si>
    <t>051-204-9566</t>
  </si>
  <si>
    <t>부산 사하구 하신번영로 365</t>
  </si>
  <si>
    <t>현대프라임아파트관리사무소</t>
  </si>
  <si>
    <t>진관식</t>
  </si>
  <si>
    <t>02-3437-4425</t>
  </si>
  <si>
    <t>서울 광진구 구의3동 631-1</t>
  </si>
  <si>
    <t>상계주공십이단지아파트관리사무소</t>
  </si>
  <si>
    <t>02-934-0418</t>
  </si>
  <si>
    <t>서울 노원구 한글비석로 530</t>
  </si>
  <si>
    <t>홍은벽산아파트관리사무소</t>
  </si>
  <si>
    <t>김옥원</t>
  </si>
  <si>
    <t>02-379-9797</t>
  </si>
  <si>
    <t>서울특별시 서대문구 세검정로1길 95, 관리사무소 (홍은동,벽산아파트)</t>
  </si>
  <si>
    <t>서면삼익아파트관리사무소</t>
  </si>
  <si>
    <t>손기홍</t>
  </si>
  <si>
    <t>051-897-6127</t>
  </si>
  <si>
    <t>부산 부산진구 당감2동 177-1</t>
  </si>
  <si>
    <t>하안십이단지관리사무소</t>
  </si>
  <si>
    <t>02-894-3314</t>
  </si>
  <si>
    <t>경기 광명시 하안로 318 (하안동,하안11단지고층주공아파트)</t>
  </si>
  <si>
    <t>호수마을풍림아파트입주자대표회</t>
  </si>
  <si>
    <t>정명상</t>
  </si>
  <si>
    <t>031-410-0792</t>
  </si>
  <si>
    <t>경기 안산시 단원구 초지동 호수마을아파트 731번지 호수마을아파트 관리사무소</t>
  </si>
  <si>
    <t>중계주공오단지관리사무소</t>
  </si>
  <si>
    <t>윤말례</t>
  </si>
  <si>
    <t>02-952-1734</t>
  </si>
  <si>
    <t>서울 노원구 중계로 230</t>
  </si>
  <si>
    <t>동소문한신한진아파트관리사무소</t>
  </si>
  <si>
    <t>강점상</t>
  </si>
  <si>
    <t>02-921-8222</t>
  </si>
  <si>
    <t>서울 성북구 성북로4길 52, 한신@104동 앞 전기실</t>
  </si>
  <si>
    <t>대우유토피아관리사무소</t>
  </si>
  <si>
    <t>허윤홍</t>
  </si>
  <si>
    <t>055-328-0120</t>
  </si>
  <si>
    <t>경남 김해시 인제로126번길 27-9</t>
  </si>
  <si>
    <t>목동팔단지아파트입주자대표회의</t>
  </si>
  <si>
    <t>이홍장</t>
  </si>
  <si>
    <t>02-2648-7225</t>
  </si>
  <si>
    <t>서울 양천구 목동서로 280 (신정동,목동신시가지아파트8단지)</t>
  </si>
  <si>
    <t>(사)한국무역협회부산지부</t>
  </si>
  <si>
    <t>점포,부동산 관리,회원관리</t>
  </si>
  <si>
    <t>051-993-3305</t>
  </si>
  <si>
    <t>부산 중구 충장대로 11, 7층</t>
  </si>
  <si>
    <t>월계주공이단지입주자대표</t>
  </si>
  <si>
    <t>아파트관리사무소</t>
  </si>
  <si>
    <t>02-999-4097</t>
  </si>
  <si>
    <t>서울 노원구 월계2동 556</t>
  </si>
  <si>
    <t>목동삼단지아파트입주자대표회</t>
  </si>
  <si>
    <t>차상록</t>
  </si>
  <si>
    <t>02-2647-0337</t>
  </si>
  <si>
    <t>서울 양천구 목동서로 100</t>
  </si>
  <si>
    <t>샘마을한양대우아파트입주자대표</t>
  </si>
  <si>
    <t>김경운</t>
  </si>
  <si>
    <t>031-341-2141</t>
  </si>
  <si>
    <t>경기 안양시 동안구 관양2동 1121 샘마을한양대우아파트 관리소</t>
  </si>
  <si>
    <t>(주)현대개발</t>
  </si>
  <si>
    <t>주택관리</t>
  </si>
  <si>
    <t>02-3409-0804</t>
  </si>
  <si>
    <t>서울 성동구 둘레길 21</t>
  </si>
  <si>
    <t>주거용 부동산 관리업</t>
  </si>
  <si>
    <t>서귀포시청</t>
  </si>
  <si>
    <t>고현을생</t>
  </si>
  <si>
    <t>기타토지임대-부동산</t>
  </si>
  <si>
    <t>064-738-1532</t>
  </si>
  <si>
    <t>제주 서귀포시 중앙로 105 (서홍동)</t>
  </si>
  <si>
    <t>부동산 중개 및 대리업</t>
  </si>
  <si>
    <t>강원도횡성교육청</t>
  </si>
  <si>
    <t>신혜연</t>
  </si>
  <si>
    <t>제조-부동산</t>
  </si>
  <si>
    <t>033-340-0731</t>
  </si>
  <si>
    <t>강원 횡성군 횡성읍 한우로242번길 9 (읍하리)</t>
  </si>
  <si>
    <t>괴산군청</t>
  </si>
  <si>
    <t>송인헌</t>
  </si>
  <si>
    <t>043-830-3114</t>
  </si>
  <si>
    <t>충청북도 괴산군 괴산읍 임꺽정로 90 (서부리)</t>
  </si>
  <si>
    <t>강원도고성군청</t>
  </si>
  <si>
    <t>함형구</t>
  </si>
  <si>
    <t>033-680-3665</t>
  </si>
  <si>
    <t>강원 고성군 간성읍 고성중앙길 9 (하리)</t>
  </si>
  <si>
    <t>아산시청</t>
  </si>
  <si>
    <t>복기왕</t>
  </si>
  <si>
    <t>041-532-2000</t>
  </si>
  <si>
    <t>충남 아산시 시민로 456 (온천동)</t>
  </si>
  <si>
    <t>충북청주시흥덕구</t>
  </si>
  <si>
    <t>043-269-8046</t>
  </si>
  <si>
    <t>충청북도 청주시 서원구 사직대로 227 (사직동)</t>
  </si>
  <si>
    <t>한국외국어대학교</t>
  </si>
  <si>
    <t>학교, 연구 및 개발 비영리 써비스</t>
  </si>
  <si>
    <t>02-2173-2260</t>
  </si>
  <si>
    <t>호남대학교산학협력단</t>
  </si>
  <si>
    <t>윤인모</t>
  </si>
  <si>
    <t>산학협력및학술연구,개발 학교,서비스</t>
  </si>
  <si>
    <t>광주 광산구 어등대로 417 (서봉동)</t>
  </si>
  <si>
    <t>한국항공우주연구원</t>
  </si>
  <si>
    <t>조광래</t>
  </si>
  <si>
    <t>연구및 개발업외 서비스외</t>
  </si>
  <si>
    <t>대전 유성구 과학로 169-84 (어은동)</t>
  </si>
  <si>
    <t>경상남도농업기술원</t>
  </si>
  <si>
    <t>055-254-1114</t>
  </si>
  <si>
    <t>경남 진주시 대신로 570 (초전동,경상남도농업기술원)</t>
  </si>
  <si>
    <t>농업기술실용화재단</t>
  </si>
  <si>
    <t>장원석</t>
  </si>
  <si>
    <t>종자,종묘재배,연구및개발업 농업,서비스업</t>
  </si>
  <si>
    <t>031-8012-7160</t>
  </si>
  <si>
    <t>경기 수원시 권선구 수인로135번길 22 (서둔동)</t>
  </si>
  <si>
    <t>국립수의과학검역원</t>
  </si>
  <si>
    <t>박봉균</t>
  </si>
  <si>
    <t>연구소, 검역</t>
  </si>
  <si>
    <t>054-912-1000</t>
  </si>
  <si>
    <t>경상북도 김천시 혁신8로 177 (율곡동)</t>
  </si>
  <si>
    <t>이기우</t>
  </si>
  <si>
    <t>연구및개발 서비스업</t>
  </si>
  <si>
    <t>대전 유성구 가정로 152, 대전광역시 유성구 가정로 152 (장동)</t>
  </si>
  <si>
    <t>국립축산과학원</t>
  </si>
  <si>
    <t>가축 품종개량과 유전 및 번식생리에 관한 연구</t>
  </si>
  <si>
    <t>전북 완주군 이서면 콩쥐팥쥐로 1500 (금평리)</t>
  </si>
  <si>
    <t>자연과학 연구개발업</t>
  </si>
  <si>
    <t>청주시농업기술센터</t>
  </si>
  <si>
    <t>유승철</t>
  </si>
  <si>
    <t>043-231-1170</t>
  </si>
  <si>
    <t>충북 청주시 상당구 남일면 단재로 480, 청주시 농업기술센터 (효촌리)</t>
  </si>
  <si>
    <t>경산시농업기술센터</t>
  </si>
  <si>
    <t>배창원</t>
  </si>
  <si>
    <t>농업행정 및 기술 보급, 농업인교육</t>
  </si>
  <si>
    <t>053-856-4137</t>
  </si>
  <si>
    <t>경북 경산시 자인면 계정길 7</t>
  </si>
  <si>
    <t>농촌진흥청국립식량과학원</t>
  </si>
  <si>
    <t>작물 개발업</t>
  </si>
  <si>
    <t>031-290-6600</t>
  </si>
  <si>
    <t>전라북도 완주군 이서면 혁신로 181 (갈산리)</t>
  </si>
  <si>
    <t>경주시농업기술센터</t>
  </si>
  <si>
    <t>정보화 교육</t>
  </si>
  <si>
    <t>054-779-8681</t>
  </si>
  <si>
    <t>경북 경주시 용강상리길 70, 전산실</t>
  </si>
  <si>
    <t>서산시농업기술센터</t>
  </si>
  <si>
    <t>전수일</t>
  </si>
  <si>
    <t>농업기술 관련업무수행</t>
  </si>
  <si>
    <t>041-665-2160</t>
  </si>
  <si>
    <t>충남 서산시 인지면 무학재1길 99 (모월리,서산시농업기술센터)</t>
  </si>
  <si>
    <t>산청군청</t>
  </si>
  <si>
    <t>행정서비스</t>
  </si>
  <si>
    <t>055-972-2801</t>
  </si>
  <si>
    <t>경상남도 산청군 산청읍 산엔청로 1 (옥산리)</t>
  </si>
  <si>
    <t>농림수산학 및 수의학 연구개발업</t>
  </si>
  <si>
    <t>농촌진흥청</t>
  </si>
  <si>
    <t>조재호</t>
  </si>
  <si>
    <t>농촌진흥사업</t>
  </si>
  <si>
    <t>031-299-2200</t>
  </si>
  <si>
    <t>전라북도 전주시 완산구 농생명로 300 (중동)</t>
  </si>
  <si>
    <t>국제백신연구소</t>
  </si>
  <si>
    <t>제롬김</t>
  </si>
  <si>
    <t>백신 연구 개발</t>
  </si>
  <si>
    <t>02-872-2801</t>
  </si>
  <si>
    <t>서울 관악구 관악로 1 서울대학교 연구공원 내 국제백신연구소(IVI) (신림동)</t>
  </si>
  <si>
    <t>(재)한국의학연구소부속수원검진센터</t>
  </si>
  <si>
    <t>의학 및 약학 연구 개발업-건강검진</t>
  </si>
  <si>
    <t>031-231-0114</t>
  </si>
  <si>
    <t>경기 수원시 권선구 권광로139번길 11, 2층</t>
  </si>
  <si>
    <t>대한지적공사지적연구원</t>
  </si>
  <si>
    <t>063-906-5600</t>
  </si>
  <si>
    <t>서울 영등포구 의사당대로 141 (여의도동)</t>
  </si>
  <si>
    <t>기타 자연과학 연구 개발업</t>
  </si>
  <si>
    <t>한국목재공학회</t>
  </si>
  <si>
    <t>백기현</t>
  </si>
  <si>
    <t>02-968-0714</t>
  </si>
  <si>
    <t>서울특별시 동대문구 회기로 57 (청량리동,국립산림과학원)</t>
  </si>
  <si>
    <t>쓰리디융합기술지원센터</t>
  </si>
  <si>
    <t>김현덕</t>
  </si>
  <si>
    <t>학교 학교</t>
  </si>
  <si>
    <t>053-217-3456</t>
  </si>
  <si>
    <t>대구 동구 동내로 70 (동내동)</t>
  </si>
  <si>
    <t>전기ㆍ전자공학 연구 개발업</t>
  </si>
  <si>
    <t>경기도농업기술원</t>
  </si>
  <si>
    <t>임재욱</t>
  </si>
  <si>
    <t>031-225-5181</t>
  </si>
  <si>
    <t>경기 화성시 병점중앙로 283-33 (기산동)</t>
  </si>
  <si>
    <t>인문 및 사회과학 연구개발업</t>
  </si>
  <si>
    <t>국립국어원</t>
  </si>
  <si>
    <t>남기심</t>
  </si>
  <si>
    <t>어문정책 연구</t>
  </si>
  <si>
    <t>02-2669-9775</t>
  </si>
  <si>
    <t>서울 강서구 금낭화로 154</t>
  </si>
  <si>
    <t>태백시청</t>
  </si>
  <si>
    <t>종합행정</t>
  </si>
  <si>
    <t>033-553-7526</t>
  </si>
  <si>
    <t>강원 태백시 태붐로 21 (황지동)</t>
  </si>
  <si>
    <t>전남대학교경영연구소</t>
  </si>
  <si>
    <t>기타 인문 및 사회과학 연구 개발업</t>
  </si>
  <si>
    <t>062-602-7334</t>
  </si>
  <si>
    <t>광주 북구 용봉로 77</t>
  </si>
  <si>
    <t>한신대학교</t>
  </si>
  <si>
    <t>채수일</t>
  </si>
  <si>
    <t>문화재조사용역 서비스</t>
  </si>
  <si>
    <t>031-370-6500</t>
  </si>
  <si>
    <t>경기 오산시 한신대길 137 (양산동)</t>
  </si>
  <si>
    <t>김두철</t>
  </si>
  <si>
    <t>학술연구 서비스</t>
  </si>
  <si>
    <t>042-878-8292</t>
  </si>
  <si>
    <t>산학협력단 학교</t>
  </si>
  <si>
    <t>경기 용인시 기흥구 덕영대로 1732, 국제캠퍼스내 (서천동,경희대학교국제캠퍼스)</t>
  </si>
  <si>
    <t>경기광명지역자활센터</t>
  </si>
  <si>
    <t>윤지연</t>
  </si>
  <si>
    <t>소매,컴퓨터</t>
  </si>
  <si>
    <t>070-4133-0453</t>
  </si>
  <si>
    <t>경기 광명시 오리로 643, 502호 (하안동,석산빌딩)</t>
  </si>
  <si>
    <t>전문 서비스업</t>
  </si>
  <si>
    <t>금정구지역자활센터</t>
  </si>
  <si>
    <t>석선진</t>
  </si>
  <si>
    <t>051-508-2163</t>
  </si>
  <si>
    <t>부산 금정구 중앙대로1719번길 23 302호 (부곡동,우남빌딩)</t>
  </si>
  <si>
    <t>허진호</t>
  </si>
  <si>
    <t>법률구조</t>
  </si>
  <si>
    <t>053-752-0069</t>
  </si>
  <si>
    <t>대구 수성구 동대구로 345 5층 (범어동,범어역우방유쉘)</t>
  </si>
  <si>
    <t>충남농업기술원</t>
  </si>
  <si>
    <t>벤처농업박람회 개최</t>
  </si>
  <si>
    <t>041-635-6000</t>
  </si>
  <si>
    <t>충남 예산군 신암면 추사로 167, (충청남도농업기술원(재)충남농업테크노파크) (종경리)</t>
  </si>
  <si>
    <t>건축재해예방 기술지도</t>
  </si>
  <si>
    <t>053-353-9078</t>
  </si>
  <si>
    <t>대구 동구 장등로 89 (신천동)</t>
  </si>
  <si>
    <t>안태윤</t>
  </si>
  <si>
    <t>비영리법률구조업무</t>
  </si>
  <si>
    <t>032-874-3374</t>
  </si>
  <si>
    <t>인천 남구 소성로163번길 49, 203호</t>
  </si>
  <si>
    <t>법무법인(유)대륜</t>
  </si>
  <si>
    <t>심재국</t>
  </si>
  <si>
    <t>051-701-1128</t>
  </si>
  <si>
    <t>부산 해운대구 센텀중앙로 66 1105 1106호 (우동,센텀T타워)</t>
  </si>
  <si>
    <t>대한법률구조공단수원지부</t>
  </si>
  <si>
    <t>주재남</t>
  </si>
  <si>
    <t>법무및회계관련서비스업-법률서비스업</t>
  </si>
  <si>
    <t>031-210-4676</t>
  </si>
  <si>
    <t>경기 수원시 영통구 동수원로 542-6</t>
  </si>
  <si>
    <t>법무사업</t>
  </si>
  <si>
    <t>한국생산성본부연수원</t>
  </si>
  <si>
    <t>교육, 컨설팅, 조사업무</t>
  </si>
  <si>
    <t>02-724-1114</t>
  </si>
  <si>
    <t>경기 이천시 대월면 대장로 162 (대대리)</t>
  </si>
  <si>
    <t>기타 법무관련 서비스업</t>
  </si>
  <si>
    <t>곽상도</t>
  </si>
  <si>
    <t>051-505-1648</t>
  </si>
  <si>
    <t>부산 연제구 법원로 20 (거제동)</t>
  </si>
  <si>
    <t>한국전기안전공사울산지사</t>
  </si>
  <si>
    <t>052-278-2900</t>
  </si>
  <si>
    <t>울산 중구 종가로 425 (복산동)</t>
  </si>
  <si>
    <t>대한지적공사(충남청양군)</t>
  </si>
  <si>
    <t>041-942-3280</t>
  </si>
  <si>
    <t>충청남도 청양군 청양읍 칠갑산로7길 16-29 (읍내리,대한지적공사)</t>
  </si>
  <si>
    <t>대한지적공사(대전대덕구)</t>
  </si>
  <si>
    <t>허윤만</t>
  </si>
  <si>
    <t>042-479-2140</t>
  </si>
  <si>
    <t>대전광역시 서구 문정로48번길 12 (탄방동,대한지적공사)</t>
  </si>
  <si>
    <t>대한지적공사(전남무안군)</t>
  </si>
  <si>
    <t>나찬주</t>
  </si>
  <si>
    <t>061-876-6433</t>
  </si>
  <si>
    <t>전남 무안군 무안읍 공항로 30 (성동리)</t>
  </si>
  <si>
    <t>동중한합회</t>
  </si>
  <si>
    <t>세무서</t>
  </si>
  <si>
    <t>02-965-5810</t>
  </si>
  <si>
    <t>서울 중랑구 봉화산로56길 37 (신내동)</t>
  </si>
  <si>
    <t>강병규,김호근</t>
  </si>
  <si>
    <t>세무및 회계서비스</t>
  </si>
  <si>
    <t>053-602-6300</t>
  </si>
  <si>
    <t>대구 중구 동덕로 61</t>
  </si>
  <si>
    <t>세무사업</t>
  </si>
  <si>
    <t>서인천세무서</t>
  </si>
  <si>
    <t>박노익</t>
  </si>
  <si>
    <t>031-980-3200</t>
  </si>
  <si>
    <t>인천 서구 서곶로369번길 17 2층 운영지원팀 (연희동,서인천세무서)</t>
  </si>
  <si>
    <t>동수원세무서</t>
  </si>
  <si>
    <t>031-241-2100</t>
  </si>
  <si>
    <t>경기도 수원시 영통구 청명남로 13 (영통동)</t>
  </si>
  <si>
    <t>한국스텐트연구학회</t>
  </si>
  <si>
    <t>광고대행업 서비스</t>
  </si>
  <si>
    <t>02-333-1188</t>
  </si>
  <si>
    <t>경기 수원시 영통구 월드컵로 206, 1 (원천동)</t>
  </si>
  <si>
    <t>인천교통방송</t>
  </si>
  <si>
    <t>신용선</t>
  </si>
  <si>
    <t>안전한도로교통문화를 선도하는 전문기관</t>
  </si>
  <si>
    <t>032-453-1114</t>
  </si>
  <si>
    <t>인천 남구 매소홀로 251 (학익동)</t>
  </si>
  <si>
    <t>옥외 및 전시 광고업</t>
  </si>
  <si>
    <t>화성서남부장애인자립생활지원센터</t>
  </si>
  <si>
    <t>신상철</t>
  </si>
  <si>
    <t>옥외광고업 서비스</t>
  </si>
  <si>
    <t>031-356-1462</t>
  </si>
  <si>
    <t>경기 화성시 마도면 화성로 944, 106호 (두곡리,화성프라자)</t>
  </si>
  <si>
    <t>그 외 기타 광고 관련 서비스업</t>
  </si>
  <si>
    <t>한국전기안전공사대전충남지역본부</t>
  </si>
  <si>
    <t>시장조사및여론조사</t>
  </si>
  <si>
    <t>042-388-5600</t>
  </si>
  <si>
    <t>대전광역시 동구 인창로 54 (인동)</t>
  </si>
  <si>
    <t>시장조사 및 여론조사업</t>
  </si>
  <si>
    <t>아이팝콘(주)</t>
  </si>
  <si>
    <t>김성국,오준호</t>
  </si>
  <si>
    <t>솔루션구축 및 컨설팅 서비스, 도소매</t>
  </si>
  <si>
    <t>서울 서초구 강남대로 621 (잠원동)</t>
  </si>
  <si>
    <t>한국생산성본부대구경북지부</t>
  </si>
  <si>
    <t>배성기</t>
  </si>
  <si>
    <t>053-6015-1612</t>
  </si>
  <si>
    <t>대구 북구 산격2동 1676 엑스코 1층</t>
  </si>
  <si>
    <t>안산시장애인종합복지관</t>
  </si>
  <si>
    <t>031-403-0078</t>
  </si>
  <si>
    <t>경기도 안산시 단원구 원초로 80 (초지동)</t>
  </si>
  <si>
    <t>글로벌리제이션파트너스코리아(유)</t>
  </si>
  <si>
    <t>컨설팅서비스 서비스업</t>
  </si>
  <si>
    <t>02-3476-0539</t>
  </si>
  <si>
    <t>서울 용산구 한강대로 273, 5층 501호 (갈월동,용산빌딩)</t>
  </si>
  <si>
    <t>양천장애인종합복지관</t>
  </si>
  <si>
    <t>정진모</t>
  </si>
  <si>
    <t>공공관계서비스업-장애인복지관</t>
  </si>
  <si>
    <t>070-8913-2465</t>
  </si>
  <si>
    <t>서울 양천구 목동동로 159 (신정동,양천장애인종합복지관)</t>
  </si>
  <si>
    <t>공공관계 서비스업</t>
  </si>
  <si>
    <t>강원도청</t>
  </si>
  <si>
    <t>관공서-비영리</t>
  </si>
  <si>
    <t>033-254-2011</t>
  </si>
  <si>
    <t>강원도 춘천시 중앙로 1 (봉의동)</t>
  </si>
  <si>
    <t>서울특별시교육연구원</t>
  </si>
  <si>
    <t>홍승표</t>
  </si>
  <si>
    <t>공공관계서비스업-서울특별시 교육관련 사업</t>
  </si>
  <si>
    <t>02-311-1273</t>
  </si>
  <si>
    <t>서울 중구 소파로 46</t>
  </si>
  <si>
    <t>서울시시설관리공단장묘사업소</t>
  </si>
  <si>
    <t>이원출</t>
  </si>
  <si>
    <t>031-960-0232</t>
  </si>
  <si>
    <t>경기 고양시 덕양구 대자동 437</t>
  </si>
  <si>
    <t>서울특별시체육회</t>
  </si>
  <si>
    <t>박원순</t>
  </si>
  <si>
    <t>공공체육서비스</t>
  </si>
  <si>
    <t>02-490-2700</t>
  </si>
  <si>
    <t>서울 중랑구 망우로 182, 6층 (상봉동,서울시체육회)</t>
  </si>
  <si>
    <t>(주)삼화기술단</t>
  </si>
  <si>
    <t>설계용역 기술용역</t>
  </si>
  <si>
    <t>051-516-6681</t>
  </si>
  <si>
    <t>부산 금정구 두실로 14, 4층</t>
  </si>
  <si>
    <t>건축 및 조경 설계 서비스업</t>
  </si>
  <si>
    <t>울산건설기계검사소</t>
  </si>
  <si>
    <t>건설기계검사</t>
  </si>
  <si>
    <t>052-267-7078</t>
  </si>
  <si>
    <t>울산 울주군 청량면 온산로 726</t>
  </si>
  <si>
    <t>건물 및 토목엔지니어링 서비스업</t>
  </si>
  <si>
    <t>농촌진흥청국립식량과학원고령지농업연구소</t>
  </si>
  <si>
    <t>임명순</t>
  </si>
  <si>
    <t>고랭지 작물 개발업체</t>
  </si>
  <si>
    <t>033-334-2391</t>
  </si>
  <si>
    <t>강원도 평창군 대관령면 대관령마루길 321-11 (횡계리)</t>
  </si>
  <si>
    <t>기술 시험, 검사 및 분석업</t>
  </si>
  <si>
    <t>울산환경운동연합</t>
  </si>
  <si>
    <t>장태원</t>
  </si>
  <si>
    <t>환경오염감시,연구-자연생태보전활동</t>
  </si>
  <si>
    <t>052-296-0285</t>
  </si>
  <si>
    <t>울산 북구 지당5길 17</t>
  </si>
  <si>
    <t>한국전기안전공사성남지사</t>
  </si>
  <si>
    <t>031-750-1100</t>
  </si>
  <si>
    <t>경기 성남시 수정구 성남대로 1217, 5층</t>
  </si>
  <si>
    <t>한국전기안전공사강남지사</t>
  </si>
  <si>
    <t>박철곤</t>
  </si>
  <si>
    <t>02-6488-6613</t>
  </si>
  <si>
    <t>서울 강남구 역삼로 120</t>
  </si>
  <si>
    <t>에너지관리공단강원</t>
  </si>
  <si>
    <t>033-248-8410</t>
  </si>
  <si>
    <t>강원 춘천시 경춘로 2357 (온의동)</t>
  </si>
  <si>
    <t>한국전기안전공사서울동부지사</t>
  </si>
  <si>
    <t>02-3408-1500</t>
  </si>
  <si>
    <t>서울 성동구 연무장7길 16</t>
  </si>
  <si>
    <t>한국전기안전공사안산지사</t>
  </si>
  <si>
    <t>031-8034-7300</t>
  </si>
  <si>
    <t>경기도 안산시 단원구 광덕동로 101, 5층 (고잔동,두일빌딩)</t>
  </si>
  <si>
    <t>기타서비스업-건설기계검사</t>
  </si>
  <si>
    <t>031-457-0110</t>
  </si>
  <si>
    <t>경기 군포시 산본로48번길 60</t>
  </si>
  <si>
    <t>한국전기안전공사강릉지사</t>
  </si>
  <si>
    <t>033-649-9700</t>
  </si>
  <si>
    <t>강원 강릉시 종합운동장길 88, 2층</t>
  </si>
  <si>
    <t>에너지관리공단광주전남지사</t>
  </si>
  <si>
    <t>기타 산업진흥 행정</t>
  </si>
  <si>
    <t>062-2232-3601</t>
  </si>
  <si>
    <t>광주 북구 첨단과기로 123 (오룡동)</t>
  </si>
  <si>
    <t>한국전기안전공사경남서부지사</t>
  </si>
  <si>
    <t>055-760-3100</t>
  </si>
  <si>
    <t>경상남도 진주시 동진로 255 (상대동)</t>
  </si>
  <si>
    <t>한국전기안전공사김해양산지사</t>
  </si>
  <si>
    <t>055-320-8500</t>
  </si>
  <si>
    <t>경남 김해시 김해대로2529번길 1</t>
  </si>
  <si>
    <t>대한지적공사서울특별시본부</t>
  </si>
  <si>
    <t>유재우</t>
  </si>
  <si>
    <t>지적측량 서비스</t>
  </si>
  <si>
    <t>02-1688-7791</t>
  </si>
  <si>
    <t>서울 강남구 언주로 703 (논현동)</t>
  </si>
  <si>
    <t>대한지적공사충청북도본부</t>
  </si>
  <si>
    <t>김영금</t>
  </si>
  <si>
    <t>지적측량,지적편집도간행,지적편집도 써비스,제조,도소매</t>
  </si>
  <si>
    <t>충북 청주시 서원구 예체로 149 (사창동)</t>
  </si>
  <si>
    <t>대한지적공사대전충청남도본부</t>
  </si>
  <si>
    <t>지적측량 외 서비스 외</t>
  </si>
  <si>
    <t>042-718-4007</t>
  </si>
  <si>
    <t>충남 홍성군 홍북읍 충남대로 30 (신경리)</t>
  </si>
  <si>
    <t>대한지적공사대구경상북도본부</t>
  </si>
  <si>
    <t>임만주</t>
  </si>
  <si>
    <t>지적,측량 서비스</t>
  </si>
  <si>
    <t>053-550-2900</t>
  </si>
  <si>
    <t>대구 달서구 이곡동로 8 (이곡동)</t>
  </si>
  <si>
    <t>대한지적공사제주특별자치도본부</t>
  </si>
  <si>
    <t>허의환</t>
  </si>
  <si>
    <t>지적측량 외 서비스</t>
  </si>
  <si>
    <t>제주 제주시 신대로 118, 대한지적공사제주도지사 (연동)</t>
  </si>
  <si>
    <t>대한지적공사인천광역시본부</t>
  </si>
  <si>
    <t>업종 업태</t>
  </si>
  <si>
    <t>국립농업과학원</t>
  </si>
  <si>
    <t>조은기</t>
  </si>
  <si>
    <t>과학기술</t>
  </si>
  <si>
    <t>063-238-2000</t>
  </si>
  <si>
    <t>전북 완주군 이서면 농생명로 166 (금평리)</t>
  </si>
  <si>
    <t>제품 디자인업</t>
  </si>
  <si>
    <t>지역생태문화유산연구소</t>
  </si>
  <si>
    <t>박종삼</t>
  </si>
  <si>
    <t>광고영화제작</t>
  </si>
  <si>
    <t>062-252-0108</t>
  </si>
  <si>
    <t>전남 여수시 중앙1길 27 (중앙동)</t>
  </si>
  <si>
    <t>사진 처리업</t>
  </si>
  <si>
    <t>부산동래자활후견기관</t>
  </si>
  <si>
    <t>자활지원 서비스</t>
  </si>
  <si>
    <t>051-529-8932</t>
  </si>
  <si>
    <t>부산 동래구 명장2동 508-72</t>
  </si>
  <si>
    <t>전남함평자활후견기관</t>
  </si>
  <si>
    <t>장성대</t>
  </si>
  <si>
    <t>자활근로사업</t>
  </si>
  <si>
    <t>061-323-3556</t>
  </si>
  <si>
    <t>전남 함평군 함평읍 함평천좌길 12-8</t>
  </si>
  <si>
    <t>부천시립노인전문병원</t>
  </si>
  <si>
    <t>노인전문병원 보건업</t>
  </si>
  <si>
    <t>032-713-7300</t>
  </si>
  <si>
    <t>경기 부천시 까치로 26 (작동)</t>
  </si>
  <si>
    <t>모덕의료재단법인고양정신병원</t>
  </si>
  <si>
    <t>전정원</t>
  </si>
  <si>
    <t>신경과/정신과 보건업</t>
  </si>
  <si>
    <t>031-969-0885</t>
  </si>
  <si>
    <t>경기 고양시 덕양구 통일로1102번길 46 (내유동)</t>
  </si>
  <si>
    <t>의료법인우리아이들의료재단성북우리아이들병원</t>
  </si>
  <si>
    <t>정성관</t>
  </si>
  <si>
    <t>병원 소아청소년과 보건업</t>
  </si>
  <si>
    <t>02-912-0100</t>
  </si>
  <si>
    <t>서울 성북구 동소문로46길 10 2~7층, 10층 (하월곡동)</t>
  </si>
  <si>
    <t>의료법인서정의료재단</t>
  </si>
  <si>
    <t>김혜령</t>
  </si>
  <si>
    <t>병원 보건업</t>
  </si>
  <si>
    <t>054-474-5522</t>
  </si>
  <si>
    <t>경북 구미시 인동20길 38-9 (진평동)</t>
  </si>
  <si>
    <t>광주시립정신병원</t>
  </si>
  <si>
    <t>조성범</t>
  </si>
  <si>
    <t>062-949-5284</t>
  </si>
  <si>
    <t>광주 광산구 삼도로 84-3 (삼거동)</t>
  </si>
  <si>
    <t>대경요양병원</t>
  </si>
  <si>
    <t>보건업 보건업</t>
  </si>
  <si>
    <t>054-933-0201</t>
  </si>
  <si>
    <t>경북 성주군 선남면 도성3길 39-20 (도성리)</t>
  </si>
  <si>
    <t>의료법인우람의료재단</t>
  </si>
  <si>
    <t>송미섭</t>
  </si>
  <si>
    <t>병원 보건업및사회복지서비스업</t>
  </si>
  <si>
    <t>055-756-6200</t>
  </si>
  <si>
    <t>경남 진주시 동진로 111, 7-9층 (상대동,디럭스타워 진주우리병원)</t>
  </si>
  <si>
    <t>의료법인아인의로재단서울산후조리원</t>
  </si>
  <si>
    <t>인천 남구 경원대로 766, 7층 탕비실 (주안동,서울산후조리원)</t>
  </si>
  <si>
    <t>카리타스본동요양센터</t>
  </si>
  <si>
    <t>신홍업</t>
  </si>
  <si>
    <t>재가장기요양 보건업</t>
  </si>
  <si>
    <t>대구 달서구 송현로 113 (송현동)</t>
  </si>
  <si>
    <t>맑은샘센텀병원</t>
  </si>
  <si>
    <t>하미영</t>
  </si>
  <si>
    <t>경남 거제시 거제면 거제남서로 3554 (서정리)</t>
  </si>
  <si>
    <t>의료법인솔담의료재단</t>
  </si>
  <si>
    <t>박종규</t>
  </si>
  <si>
    <t>041-355-2002</t>
  </si>
  <si>
    <t>충남 당진시 고대면 정미로 1055 (진관리)</t>
  </si>
  <si>
    <t>최수홍</t>
  </si>
  <si>
    <t>기타의료보건서비스 보건업</t>
  </si>
  <si>
    <t>064-723-4396</t>
  </si>
  <si>
    <t>제주 제주시 첨단로3길 10 (영평동)</t>
  </si>
  <si>
    <t>호성전주병원</t>
  </si>
  <si>
    <t>063-220-7223</t>
  </si>
  <si>
    <t>전라북도 전주시 덕진구 동부대로 895 (호성동1가)</t>
  </si>
  <si>
    <t>인천부평자활센타</t>
  </si>
  <si>
    <t>박명숙</t>
  </si>
  <si>
    <t>복지간병 외 보건업 외</t>
  </si>
  <si>
    <t>032-525-1982</t>
  </si>
  <si>
    <t>인천 부평구 수변로 175 (부개동)</t>
  </si>
  <si>
    <t>의료법인대현의료재단</t>
  </si>
  <si>
    <t>031-942-7500</t>
  </si>
  <si>
    <t>경기 파주시 금빛로 19, 5,6,7층 (금촌동,파주프라임타워)</t>
  </si>
  <si>
    <t>경기도노인전문시흥병원</t>
  </si>
  <si>
    <t>홍정용</t>
  </si>
  <si>
    <t>031-500-7100</t>
  </si>
  <si>
    <t>경기 시흥시 하중로 285 (광석동)</t>
  </si>
  <si>
    <t>의료법인강혜의료재단온천사랑의요양병원</t>
  </si>
  <si>
    <t>051-500-9000</t>
  </si>
  <si>
    <t>부산 동래구 금강공원로 40 (온천동)</t>
  </si>
  <si>
    <t>대구예수마을노인요양원</t>
  </si>
  <si>
    <t>최재웅</t>
  </si>
  <si>
    <t>노인장기요양기관 보건업</t>
  </si>
  <si>
    <t>053-623-1004</t>
  </si>
  <si>
    <t>대구 달서구 두류공원로28길 31 (성당동)</t>
  </si>
  <si>
    <t>실버케어빌</t>
  </si>
  <si>
    <t>노봉근</t>
  </si>
  <si>
    <t>노인장기요양 보건업</t>
  </si>
  <si>
    <t>054-821-7591</t>
  </si>
  <si>
    <t>경북 안동시 임하면 고곡길 238 (고곡리)</t>
  </si>
  <si>
    <t>강경효사랑요양병원</t>
  </si>
  <si>
    <t>문대성</t>
  </si>
  <si>
    <t>보건업 의료</t>
  </si>
  <si>
    <t>041-745-1500</t>
  </si>
  <si>
    <t>충남 논산시 강경읍 여강로 1294 (채산리)</t>
  </si>
  <si>
    <t>창녕서울요양병원</t>
  </si>
  <si>
    <t>요양변원 보건업</t>
  </si>
  <si>
    <t>경남 창녕군 창녕읍 창녕대로 122 (탐하리)</t>
  </si>
  <si>
    <t>의료법인나라의료재단부산나라요양병원</t>
  </si>
  <si>
    <t>051-246-0505</t>
  </si>
  <si>
    <t>부산 중구 중앙대로 69 (중앙동3가)</t>
  </si>
  <si>
    <t>부산시노인전문제일병원</t>
  </si>
  <si>
    <t>주명진</t>
  </si>
  <si>
    <t>055-375-7540</t>
  </si>
  <si>
    <t>부산 북구 함박봉로 98, 부산시노인전문 제 1병원</t>
  </si>
  <si>
    <t>경남도립양산노인전문병원</t>
  </si>
  <si>
    <t>055-380-7540</t>
  </si>
  <si>
    <t>경남 양산시 상북면 양산대로 1870-64 (신전리,경남도립양산노인전문병원)</t>
  </si>
  <si>
    <t>의료법인나라의료재단연제</t>
  </si>
  <si>
    <t>051-853-3636</t>
  </si>
  <si>
    <t>부산 연제구 중앙대로 1175 (거제동)</t>
  </si>
  <si>
    <t>청풍호노인사랑병원</t>
  </si>
  <si>
    <t>043-646-0808</t>
  </si>
  <si>
    <t>충북 제천시 금성면 청풍호로 1147 (구룡리)</t>
  </si>
  <si>
    <t>한서의료재단진영삼성병원</t>
  </si>
  <si>
    <t>박찬원</t>
  </si>
  <si>
    <t>055-340-3700</t>
  </si>
  <si>
    <t>경남 김해시 진영읍 김해대로334번길 9 (진영리)</t>
  </si>
  <si>
    <t>의료법인선우의료재단</t>
  </si>
  <si>
    <t>051-509-3000</t>
  </si>
  <si>
    <t>부산광역시 금정구 중앙대로 1721 (부곡동,옥외주차장)</t>
  </si>
  <si>
    <t>(사)한양복지재단</t>
  </si>
  <si>
    <t>김성술</t>
  </si>
  <si>
    <t>보건업(한의원,내과,외과,소아과)</t>
  </si>
  <si>
    <t>055-545-0108</t>
  </si>
  <si>
    <t>경남 창원시 진해구 진해대로970번길 34</t>
  </si>
  <si>
    <t>의료법인용각의료재단한신요양병원</t>
  </si>
  <si>
    <t>종합병원，일반병원，요양병원</t>
  </si>
  <si>
    <t>053-565-9200</t>
  </si>
  <si>
    <t>대구 서구 서대구로 60 (내당동)</t>
  </si>
  <si>
    <t>창원시립치매요양병원</t>
  </si>
  <si>
    <t>055-298-7476</t>
  </si>
  <si>
    <t>경남 창원시 의창구 북면 단내로 499-32 (내곡리,창원시시립치매요양병원)</t>
  </si>
  <si>
    <t>영주시립노인전문요양병원</t>
  </si>
  <si>
    <t>054-631-1500</t>
  </si>
  <si>
    <t>경북 영주시 안정면 장안로 697 (내줄리,시립노인전문요양병원)</t>
  </si>
  <si>
    <t>의료법인청심의료재단</t>
  </si>
  <si>
    <t>031-589-4465</t>
  </si>
  <si>
    <t>경기 가평군 설악면 미사리로 267-177</t>
  </si>
  <si>
    <t>의료법인우암의료재단첨단우암병원</t>
  </si>
  <si>
    <t>062-269-5997</t>
  </si>
  <si>
    <t>광주 북구 앰코로 6 (오룡동,첨단실버메디켈센터)</t>
  </si>
  <si>
    <t>경남도립통영노인전문병원</t>
  </si>
  <si>
    <t>박건</t>
  </si>
  <si>
    <t>노인전문병원</t>
  </si>
  <si>
    <t>055-761-0028</t>
  </si>
  <si>
    <t>경상남도 통영시 도산면 남해안대로 1818 (도선리)</t>
  </si>
  <si>
    <t>해광병원</t>
  </si>
  <si>
    <t>이유철</t>
  </si>
  <si>
    <t>경남 김해시 김해대로2492번길 54-28 (삼정동)</t>
  </si>
  <si>
    <t>경인의료재활센터병원</t>
  </si>
  <si>
    <t>유종하</t>
  </si>
  <si>
    <t>032-899-4000</t>
  </si>
  <si>
    <t>인천 연수구 원인재로 263 (연수동)</t>
  </si>
  <si>
    <t>국군수도병원</t>
  </si>
  <si>
    <t>이명철</t>
  </si>
  <si>
    <t>군병원</t>
  </si>
  <si>
    <t>031-702-1562</t>
  </si>
  <si>
    <t>경기 성남시 분당구 새마을로 169 (율동,국군수도병원)</t>
  </si>
  <si>
    <t>위재호</t>
  </si>
  <si>
    <t>혈액검사</t>
  </si>
  <si>
    <t>051-342-7840</t>
  </si>
  <si>
    <t>부산 부산진구 전포대로 168 (전포동)</t>
  </si>
  <si>
    <t>미루병원</t>
  </si>
  <si>
    <t>서진영</t>
  </si>
  <si>
    <t>054-760-8800</t>
  </si>
  <si>
    <t>경북 경주시 안강읍 화전북4길 8 (산대리)</t>
  </si>
  <si>
    <t>국군벽제병원</t>
  </si>
  <si>
    <t>국군 병원</t>
  </si>
  <si>
    <t>031-963-6657</t>
  </si>
  <si>
    <t>경기도 고양시 덕양구 혜음로 215, 사서함 111-8호 (벽제동)</t>
  </si>
  <si>
    <t>의료법인청파의료재단송탄중앙병</t>
  </si>
  <si>
    <t>031-612-7071</t>
  </si>
  <si>
    <t>경기 평택시 오좌동길 17-16 (독곡동)</t>
  </si>
  <si>
    <t>의료법인동일의료재단금정나라요</t>
  </si>
  <si>
    <t>정계래</t>
  </si>
  <si>
    <t>051-513-1284</t>
  </si>
  <si>
    <t>부산 금정구 무학송로 143 (부곡동)</t>
  </si>
  <si>
    <t>사회복지법인내원마하병원</t>
  </si>
  <si>
    <t>김배정</t>
  </si>
  <si>
    <t>재활전문병원</t>
  </si>
  <si>
    <t>055-633-3000</t>
  </si>
  <si>
    <t>경상남도 거제시 동부면 율포로 555-11 (부춘리)</t>
  </si>
  <si>
    <t>한마음노인요양병원</t>
  </si>
  <si>
    <t>손기원</t>
  </si>
  <si>
    <t>055-830-6662</t>
  </si>
  <si>
    <t>경남 사천시 향촌4길 127 (향촌동)</t>
  </si>
  <si>
    <t>성심요양병원</t>
  </si>
  <si>
    <t>곽정임</t>
  </si>
  <si>
    <t>053-657-2125</t>
  </si>
  <si>
    <t>대구 남구 대명로 14 (대명동,성심병원)</t>
  </si>
  <si>
    <t>경기도립여주노인전문병원</t>
  </si>
  <si>
    <t>입원진료</t>
  </si>
  <si>
    <t>031-886-4100</t>
  </si>
  <si>
    <t>경기 여주군 북내면 도예로 361-14</t>
  </si>
  <si>
    <t>천안시립노인전문병원</t>
  </si>
  <si>
    <t>서비스-병원</t>
  </si>
  <si>
    <t>041-521-1114</t>
  </si>
  <si>
    <t>충남 천안시 동남구 목천읍 삼방로 735</t>
  </si>
  <si>
    <t>의료법인노송의료재단</t>
  </si>
  <si>
    <t>강수원</t>
  </si>
  <si>
    <t>051-317-0080</t>
  </si>
  <si>
    <t>부산 사상구 백양대로907번길 11 (모라동)</t>
  </si>
  <si>
    <t>군인공제회</t>
  </si>
  <si>
    <t>군 의료지원</t>
  </si>
  <si>
    <t>033-435-0473</t>
  </si>
  <si>
    <t>강원 홍천군 두촌면 아홉사리로 43</t>
  </si>
  <si>
    <t>부산노인전문제이병원</t>
  </si>
  <si>
    <t>051-607-2075</t>
  </si>
  <si>
    <t>부산 연제구 월드컵대로 359, (부산노인전문제2병원 (거제동)) (거제동)</t>
  </si>
  <si>
    <t>의료법인진주의료재단진주성남병원</t>
  </si>
  <si>
    <t>김임숙</t>
  </si>
  <si>
    <t>055-759-9500</t>
  </si>
  <si>
    <t>경남 진주시 문산읍 문산로 831 (안전리,진주성남병원)</t>
  </si>
  <si>
    <t>경북도립경산노인전문요양병원</t>
  </si>
  <si>
    <t>천종록</t>
  </si>
  <si>
    <t>보건업-요양병원</t>
  </si>
  <si>
    <t>053-819-907</t>
  </si>
  <si>
    <t>경북 경산시 경안로 23-10</t>
  </si>
  <si>
    <t>수원보훈요양원</t>
  </si>
  <si>
    <t>031-240-9005</t>
  </si>
  <si>
    <t>경기 수원시 장안구 광교산로 95, (B L (하광교동)) (하광교동)</t>
  </si>
  <si>
    <t>아산충무병원</t>
  </si>
  <si>
    <t>041-536-6756</t>
  </si>
  <si>
    <t>충남 아산시 문화로 381 (모종동,아산충무병원)</t>
  </si>
  <si>
    <t>인천제이시립노인치매요양병원</t>
  </si>
  <si>
    <t>032-554-8300</t>
  </si>
  <si>
    <t>인천광역시 계양구 드림로 852 (갈현동)</t>
  </si>
  <si>
    <t>시립문경요양병원</t>
  </si>
  <si>
    <t>김완희</t>
  </si>
  <si>
    <t>054-550-7000</t>
  </si>
  <si>
    <t>경상북도 문경시 문경읍 여우목로 31 (하리)</t>
  </si>
  <si>
    <t>의료법인마리아의료재단</t>
  </si>
  <si>
    <t>임환철</t>
  </si>
  <si>
    <t>불임전문병원</t>
  </si>
  <si>
    <t>02-2250-5555</t>
  </si>
  <si>
    <t>서울특별시 동대문구 천호대로 20 (신설동)</t>
  </si>
  <si>
    <t>국립재활원</t>
  </si>
  <si>
    <t>박병하</t>
  </si>
  <si>
    <t>02-901-1500</t>
  </si>
  <si>
    <t>서울 강북구 삼각산로 58 (수유동,국립재활원)</t>
  </si>
  <si>
    <t>안산시립노인전문병원</t>
  </si>
  <si>
    <t>석승한</t>
  </si>
  <si>
    <t>병원,</t>
  </si>
  <si>
    <t>031-8040-5112</t>
  </si>
  <si>
    <t>경기 안산시 상록구 사1동 1586</t>
  </si>
  <si>
    <t>종합병원-보건업</t>
  </si>
  <si>
    <t>02-6300-7567</t>
  </si>
  <si>
    <t>서울 양천구 신정이펜1로 20 (신정동)</t>
  </si>
  <si>
    <t>메디하우스요양병원</t>
  </si>
  <si>
    <t>우종희</t>
  </si>
  <si>
    <t>063-854-8876</t>
  </si>
  <si>
    <t>전북 익산시 인북로4길 59 (인화동2가)</t>
  </si>
  <si>
    <t>순천향대학교부속부천병원</t>
  </si>
  <si>
    <t>김부성</t>
  </si>
  <si>
    <t>종합병원 의료 부동산</t>
  </si>
  <si>
    <t>032-621-5114</t>
  </si>
  <si>
    <t>경기 부천시 조마루로 170 (중동)</t>
  </si>
  <si>
    <t>(재)한호기독교선교회정관일신기독병원</t>
  </si>
  <si>
    <t>종합병원,일반병원,임대 보건업,부동산</t>
  </si>
  <si>
    <t>의료법인삼정의료재단삼정병원</t>
  </si>
  <si>
    <t>송영선</t>
  </si>
  <si>
    <t>종합병원/알반병원/요양병원 보건업</t>
  </si>
  <si>
    <t>032-543-7530</t>
  </si>
  <si>
    <t>인천 계양구 장제로 800 (계산동,삼정병원)</t>
  </si>
  <si>
    <t>서울특별시동부병원</t>
  </si>
  <si>
    <t>02-920-9114</t>
  </si>
  <si>
    <t>서울특별시 동대문구 무학로 124 (용두동)</t>
  </si>
  <si>
    <t>의료법인항운의료재단목포요양병원</t>
  </si>
  <si>
    <t>전기영</t>
  </si>
  <si>
    <t>061-276-3355</t>
  </si>
  <si>
    <t>전라남도 목포시 해안로 243-3 (행복동1가)</t>
  </si>
  <si>
    <t>남원효사랑요양병원</t>
  </si>
  <si>
    <t>나금자</t>
  </si>
  <si>
    <t>요양</t>
  </si>
  <si>
    <t>063-635-8883</t>
  </si>
  <si>
    <t>전북 남원시 옥정4길 7</t>
  </si>
  <si>
    <t>세민에스요양병원</t>
  </si>
  <si>
    <t>심성택</t>
  </si>
  <si>
    <t>종합병원 외 보건업</t>
  </si>
  <si>
    <t>052-293-2000</t>
  </si>
  <si>
    <t>울산 중구 내황4길 11, 세민제2병원 1호 (반구동)</t>
  </si>
  <si>
    <t>의료법인한성재단에스서울병원</t>
  </si>
  <si>
    <t>031-218-0789</t>
  </si>
  <si>
    <t>경기 수원시 영통구 중부대로246번길 14 (매탄동)</t>
  </si>
  <si>
    <t>의료법인수성의료재단뉴영남요</t>
  </si>
  <si>
    <t>남충희</t>
  </si>
  <si>
    <t>053-814-0171</t>
  </si>
  <si>
    <t>경북 경산시 강변동로 218, (~410340-10 (중방동)) (중방동)</t>
  </si>
  <si>
    <t>의료법인은혜와감사의료재단</t>
  </si>
  <si>
    <t>이상오</t>
  </si>
  <si>
    <t>종합병원,일반병원 보건및사회복지서비스업</t>
  </si>
  <si>
    <t>031-233-9114</t>
  </si>
  <si>
    <t>경기 화성시 향남읍 상신하길로298번길 11 (하길리,제비엔티타워)</t>
  </si>
  <si>
    <t>의료법인위더스의료재단</t>
  </si>
  <si>
    <t>055-220-7715</t>
  </si>
  <si>
    <t>경상남도 창원시 마산합포구 동서동2길 45 (신포동2가)</t>
  </si>
  <si>
    <t>서울시립중앙노인전문요양원</t>
  </si>
  <si>
    <t>조남식</t>
  </si>
  <si>
    <t>02-437-0144</t>
  </si>
  <si>
    <t>서울 중랑구 양원역로 38</t>
  </si>
  <si>
    <t>정선산재병원</t>
  </si>
  <si>
    <t>나근배</t>
  </si>
  <si>
    <t>033-560-7100</t>
  </si>
  <si>
    <t>강원도 정선군 정선읍 봉양1길 145 (봉양리)</t>
  </si>
  <si>
    <t>종합병원 재활용품 건강기능식품 의료업</t>
  </si>
  <si>
    <t>051-240-2216</t>
  </si>
  <si>
    <t>경상남도립치매요양병원</t>
  </si>
  <si>
    <t>허명철</t>
  </si>
  <si>
    <t>치매 및 노인전문병원</t>
  </si>
  <si>
    <t>055-330-2000</t>
  </si>
  <si>
    <t>경남 김해시 김해대로 1814-39</t>
  </si>
  <si>
    <t>국립경찰병원</t>
  </si>
  <si>
    <t>이홍순</t>
  </si>
  <si>
    <t>02-449-5152</t>
  </si>
  <si>
    <t>서울 송파구 송이로 123, (경리부) (가락동)</t>
  </si>
  <si>
    <t>의료법인정강의료재단위드미요양병원</t>
  </si>
  <si>
    <t>강윤수</t>
  </si>
  <si>
    <t>032-438-5800</t>
  </si>
  <si>
    <t>인천 남동구 논고개로123번길 35, 10층 (논현동) (논현동,논현동칼리오페)</t>
  </si>
  <si>
    <t>광주시립제2요양병원</t>
  </si>
  <si>
    <t>062-612-9841</t>
  </si>
  <si>
    <t>광주 남구 덕남길 80 (덕남동)</t>
  </si>
  <si>
    <t>의료법인효성의료재단새전주요양병원</t>
  </si>
  <si>
    <t>허영란</t>
  </si>
  <si>
    <t>063-213-5222</t>
  </si>
  <si>
    <t>전북 전주시 덕진구 여암1길 37 (여의동)</t>
  </si>
  <si>
    <t>의료법인성원의료재단참편한요양병원</t>
  </si>
  <si>
    <t>박성백</t>
  </si>
  <si>
    <t>051-204-9972</t>
  </si>
  <si>
    <t>부산 사하구 감천로 125, (우리빌딩 3.4.5.6층 (감천동)) (감천동)</t>
  </si>
  <si>
    <t>남천사랑의요양병원</t>
  </si>
  <si>
    <t>051-625-1122</t>
  </si>
  <si>
    <t>부산 수영구 수영로 456 (남천동,남천병원)</t>
  </si>
  <si>
    <t>화순노인전문병원</t>
  </si>
  <si>
    <t>원영호</t>
  </si>
  <si>
    <t>061-379-6013</t>
  </si>
  <si>
    <t>전라남도 화순군 화순읍 서양로 330 (일심리)</t>
  </si>
  <si>
    <t>의료법인센텀의료재단부산센텀병원</t>
  </si>
  <si>
    <t>병원 외 보건 외</t>
  </si>
  <si>
    <t>051-750-5000</t>
  </si>
  <si>
    <t>부산 수영구 수영로 677 (광안동,부산센텀병원)</t>
  </si>
  <si>
    <t>의료법인성세의료재단영종국제병원</t>
  </si>
  <si>
    <t>032-721-3049</t>
  </si>
  <si>
    <t>인천 중구 하늘별빛로65번길 7-9 (중산동)</t>
  </si>
  <si>
    <t>의료법인희원의료재단래봄병원</t>
  </si>
  <si>
    <t>일반병원 보건업</t>
  </si>
  <si>
    <t>055-817-7711</t>
  </si>
  <si>
    <t>경남 김해시 분성로 202 (외동)</t>
  </si>
  <si>
    <t>부산노인전문제삼병원</t>
  </si>
  <si>
    <t>051-780-5555</t>
  </si>
  <si>
    <t>부산 해운대구 해운대로469번가길 77, 우동 (우동)</t>
  </si>
  <si>
    <t>의료법인은성의료재단좋은부산요양병원</t>
  </si>
  <si>
    <t>051-326-0900</t>
  </si>
  <si>
    <t>부산 사상구 학감대로39번길 67 (학장동,부산동인병원)</t>
  </si>
  <si>
    <t>광주참병원</t>
  </si>
  <si>
    <t>일반병원 서비스</t>
  </si>
  <si>
    <t>062-519-7540</t>
  </si>
  <si>
    <t>광주 남구 회재로 1244 (주월동)</t>
  </si>
  <si>
    <t>사천중앙요양병원</t>
  </si>
  <si>
    <t>류정건</t>
  </si>
  <si>
    <t>055-851-5400</t>
  </si>
  <si>
    <t>경남 사천시 사천읍 옥산로 127 (선인리,사천중앙병원)</t>
  </si>
  <si>
    <t>세종병원</t>
  </si>
  <si>
    <t>구제길</t>
  </si>
  <si>
    <t>062-236-5200</t>
  </si>
  <si>
    <t>광주 동구 천변우로 453, 201호 (금동,코밀빌딩)</t>
  </si>
  <si>
    <t>의료법원안흥의료재단영남병원</t>
  </si>
  <si>
    <t>김상종</t>
  </si>
  <si>
    <t>054-727-7780</t>
  </si>
  <si>
    <t>경북 포항시 북구 장량로 36 (장성동)</t>
  </si>
  <si>
    <t>안나노인요양원</t>
  </si>
  <si>
    <t>의료 병원</t>
  </si>
  <si>
    <t>053-983-7085</t>
  </si>
  <si>
    <t>대구 동구 서촌로21길 20-16 (덕곡동)</t>
  </si>
  <si>
    <t>의료법인한성재단동아메디병원</t>
  </si>
  <si>
    <t>053-780-3000</t>
  </si>
  <si>
    <t>대구 수성구 지산로 77 (지산동,동아메디병원)</t>
  </si>
  <si>
    <t>의료법인마루의료재단의왕재</t>
  </si>
  <si>
    <t>배동석</t>
  </si>
  <si>
    <t>부산 사하구 낙동대로 305 (괴정동)</t>
  </si>
  <si>
    <t>의료법인태안의료재단</t>
  </si>
  <si>
    <t>장성애</t>
  </si>
  <si>
    <t>041-672-2900</t>
  </si>
  <si>
    <t>충남 태안군 태안읍 환동로 31 (남문리)</t>
  </si>
  <si>
    <t>의료법인인덕의료재단경도요양병원</t>
  </si>
  <si>
    <t>054-655-8000</t>
  </si>
  <si>
    <t>경북 예천군 예천읍 원고개길 49 (청복리,경도요양병원)</t>
  </si>
  <si>
    <t>(재)자생의료재단잠실자생</t>
  </si>
  <si>
    <t>전일색</t>
  </si>
  <si>
    <t>서울 송파구 오금로 81, 4-6,13,14층 (방이동,송파빌딩)</t>
  </si>
  <si>
    <t>스마트허브</t>
  </si>
  <si>
    <t>김종복</t>
  </si>
  <si>
    <t>비영리 병원</t>
  </si>
  <si>
    <t>031-431-0119</t>
  </si>
  <si>
    <t>경기 시흥시 공단1대로 263 (정왕동)</t>
  </si>
  <si>
    <t>상록수실버타운사회복지법인</t>
  </si>
  <si>
    <t>김후남</t>
  </si>
  <si>
    <t>병원 의료</t>
  </si>
  <si>
    <t>의료법인대성의료재단한림예요양병원</t>
  </si>
  <si>
    <t>김재식</t>
  </si>
  <si>
    <t>031-455-5114</t>
  </si>
  <si>
    <t>경기 의왕시 경수대로391번길 14-12, 오전동 (오전동,비케이빌딩 2-4층)</t>
  </si>
  <si>
    <t>국립정신건강센터</t>
  </si>
  <si>
    <t>이영문</t>
  </si>
  <si>
    <t>02-204-0108</t>
  </si>
  <si>
    <t>서울 광진구 용마산로 127 (중곡동)</t>
  </si>
  <si>
    <t>의료법인인덕의료재단복주병원</t>
  </si>
  <si>
    <t>054-851-5000</t>
  </si>
  <si>
    <t>경북 안동시 풍산읍 함백이길 154 (막곡리)</t>
  </si>
  <si>
    <t>031-979-7572</t>
  </si>
  <si>
    <t>경기 고양시 덕양구 서정마을로 5 (행신동,행신프라자 3층-7층)</t>
  </si>
  <si>
    <t>상주시립노인전문요양병원</t>
  </si>
  <si>
    <t>054-530-5300</t>
  </si>
  <si>
    <t>경북 상주시 용마로 190-45 (도남동)</t>
  </si>
  <si>
    <t>통합의료진흥원전인병원</t>
  </si>
  <si>
    <t>손기철</t>
  </si>
  <si>
    <t>053-650-3196</t>
  </si>
  <si>
    <t>대구 남구 두류공원로 77 (대명동)</t>
  </si>
  <si>
    <t>이손요양병원</t>
  </si>
  <si>
    <t>손덕현</t>
  </si>
  <si>
    <t>055-780-1000</t>
  </si>
  <si>
    <t>울산 울주군 삼남면 하방로 39 (방기리)</t>
  </si>
  <si>
    <t>평택국제요양병원</t>
  </si>
  <si>
    <t>강희백</t>
  </si>
  <si>
    <t>031-612-2041</t>
  </si>
  <si>
    <t>경기 평택시 고덕면 방축길 109 (방축리,평택국제요양병원)</t>
  </si>
  <si>
    <t>인천광역시립노인치매요양병원</t>
  </si>
  <si>
    <t>신경과，정신과</t>
  </si>
  <si>
    <t>032-563-2325</t>
  </si>
  <si>
    <t>인천 서구 심곡로132번길 21-1, (5,6,7 (심곡동)) (심곡동)</t>
  </si>
  <si>
    <t>의료법인루가의료재단지안의원</t>
  </si>
  <si>
    <t>032-830-2700</t>
  </si>
  <si>
    <t>인천 연수구 센트럴로 263, 6층 (송도동,IBS빌딩)</t>
  </si>
  <si>
    <t>길주요양병원</t>
  </si>
  <si>
    <t>경북 안동시 경동로 1289 (송천동)</t>
  </si>
  <si>
    <t>의료법인청해의료재단청하요양병원용강점</t>
  </si>
  <si>
    <t>성진숙</t>
  </si>
  <si>
    <t>054-749-7040</t>
  </si>
  <si>
    <t>경북 경주시 유림로13번길 155 (용강동)</t>
  </si>
  <si>
    <t>경기도노인전문남양</t>
  </si>
  <si>
    <t>신희운</t>
  </si>
  <si>
    <t>031-590-5008</t>
  </si>
  <si>
    <t>경기도 남양주시 수동면 외방리  174</t>
  </si>
  <si>
    <t>대전그린의료소비자생활협동조합</t>
  </si>
  <si>
    <t>042-274-9339</t>
  </si>
  <si>
    <t>대전 동구 옥천로176번길 15-4 (판암동,동진프라자))</t>
  </si>
  <si>
    <t>해뜨락요양병원</t>
  </si>
  <si>
    <t>051-333-1201</t>
  </si>
  <si>
    <t>부산 북구 덕천로381번길 9-3 (만덕동)</t>
  </si>
  <si>
    <t>의료법인세연의료재단</t>
  </si>
  <si>
    <t>052-223-8866</t>
  </si>
  <si>
    <t>울산 남구 대학로 148 (무거동,정민빌딩)</t>
  </si>
  <si>
    <t>의료법인은성의료재산좋은연인요양병원</t>
  </si>
  <si>
    <t>055-350-9903</t>
  </si>
  <si>
    <t>경남 밀양시 삼랑진읍 천태로 355-99 (안태리)</t>
  </si>
  <si>
    <t>한국보훈복지의료공단보훈요양병원</t>
  </si>
  <si>
    <t>김옥이</t>
  </si>
  <si>
    <t>02-2225-1702</t>
  </si>
  <si>
    <t>서울 강동구 진황도로61길 53 (둔촌동,보훈병원)</t>
  </si>
  <si>
    <t>경기도노인전문평택병원</t>
  </si>
  <si>
    <t>031-669-9900</t>
  </si>
  <si>
    <t>경기 평택시 삼남로 312 (도일동)</t>
  </si>
  <si>
    <t>의료법인밝은마음의료재단워크런병원</t>
  </si>
  <si>
    <t>병원 의료서비스</t>
  </si>
  <si>
    <t>042-607-1234</t>
  </si>
  <si>
    <t>대전 유성구 온천로107번길 34 온천동로 43 (봉명동)</t>
  </si>
  <si>
    <t>의료법인가평의료재단호남요양병원</t>
  </si>
  <si>
    <t>이승무</t>
  </si>
  <si>
    <t>062-716-8275</t>
  </si>
  <si>
    <t>광주 광산구 사암로 206 (우산동)</t>
  </si>
  <si>
    <t>의료법인영재의료재단큰솔2병원</t>
  </si>
  <si>
    <t>배영일</t>
  </si>
  <si>
    <t>일반병원 외 보건 외</t>
  </si>
  <si>
    <t>051-322-0050</t>
  </si>
  <si>
    <t>부산 사상구 학장로 189 (학장동)</t>
  </si>
  <si>
    <t>근로복지공단_대구병원</t>
  </si>
  <si>
    <t>053-715-7554</t>
  </si>
  <si>
    <t>대구광역시 북구 학정로 515 (학정동)</t>
  </si>
  <si>
    <t>의료법인청십자의료재단행복한요양병원</t>
  </si>
  <si>
    <t>051-757-5119</t>
  </si>
  <si>
    <t>부산 부산진구 봉수로 18 (전포동)</t>
  </si>
  <si>
    <t>의료법인일암의료재단</t>
  </si>
  <si>
    <t>강재성</t>
  </si>
  <si>
    <t>전라북도 완주군 삼례읍 동학로 21 (삼례리)</t>
  </si>
  <si>
    <t>마산시립치매요양병원</t>
  </si>
  <si>
    <t>손도수</t>
  </si>
  <si>
    <t>뇌혈관질환(중풍,치매) 및 노인성질환자치료</t>
  </si>
  <si>
    <t>055-221-0400</t>
  </si>
  <si>
    <t>경남 창원시 마산합포구 우산동 산 69-1</t>
  </si>
  <si>
    <t>부산노인전문제4병원</t>
  </si>
  <si>
    <t>김상원</t>
  </si>
  <si>
    <t>051-202-1370</t>
  </si>
  <si>
    <t>부산 사하구 동매로44번길 4 (하단동)</t>
  </si>
  <si>
    <t>의료법인창녕성산의료재단영산요양병원</t>
  </si>
  <si>
    <t>055-520-6005</t>
  </si>
  <si>
    <t>경남 창녕군 영산면 영산도천로 430 (죽사리,영산요양병원)</t>
  </si>
  <si>
    <t>(재)베스티안재단베스티안부산병원</t>
  </si>
  <si>
    <t>051-332-7575</t>
  </si>
  <si>
    <t>부산 북구 화명대로 1 (화명동)</t>
  </si>
  <si>
    <t>의료법인혜담의료재단평택이편안요양병원</t>
  </si>
  <si>
    <t>지해용</t>
  </si>
  <si>
    <t>031-683-2277</t>
  </si>
  <si>
    <t>경기 평택시 안중읍 서동대로 1831-16, ((평택 의료시설)) (금곡리)</t>
  </si>
  <si>
    <t>서동진</t>
  </si>
  <si>
    <t>경상남도 거창군 거창읍 거안로 1266-77 (송정리)</t>
  </si>
  <si>
    <t>의료법인득명의료재단씨엘요양병원</t>
  </si>
  <si>
    <t>일반병원,요양병원 보건업</t>
  </si>
  <si>
    <t>052-242-1234</t>
  </si>
  <si>
    <t>울산 남구 수암로128번길 7, 가동 (야음동)</t>
  </si>
  <si>
    <t>의료법인희연의료재단희연병원</t>
  </si>
  <si>
    <t>055-270-2568</t>
  </si>
  <si>
    <t>경남 창원시 성산구 원이대로393번길 25 (반지동)</t>
  </si>
  <si>
    <t>경남도립사천노인전문병원</t>
  </si>
  <si>
    <t>055-854-9700</t>
  </si>
  <si>
    <t>경남 사천시 축동면 서삼로 1110-35 (가산리,의료법인순영재단경남도립정신병원)</t>
  </si>
  <si>
    <t>의료법인원전의료재단가양요</t>
  </si>
  <si>
    <t>042-634-7582</t>
  </si>
  <si>
    <t>대전 동구 우암로 281 (가양동)</t>
  </si>
  <si>
    <t>의료법인가평의료재단송정요양</t>
  </si>
  <si>
    <t>062-945-6006</t>
  </si>
  <si>
    <t>광주 광산구 상무대로 271 (소촌동)</t>
  </si>
  <si>
    <t>연지그린요양병원</t>
  </si>
  <si>
    <t>손태옥</t>
  </si>
  <si>
    <t>051-928-6000</t>
  </si>
  <si>
    <t>부산 부산진구 새싹로 186, 층 (연지동) (연지동)</t>
  </si>
  <si>
    <t>대구광역시서부노인전문병원</t>
  </si>
  <si>
    <t>안문영</t>
  </si>
  <si>
    <t>053-570-7610</t>
  </si>
  <si>
    <t>대구 서구 와룡로 298-13 (중리동)</t>
  </si>
  <si>
    <t>우리요양병원</t>
  </si>
  <si>
    <t>진신영</t>
  </si>
  <si>
    <t>063-714-3838</t>
  </si>
  <si>
    <t>전북 전주시 덕진구 안덕원로 291 (인후동1가)</t>
  </si>
  <si>
    <t>의료법인청울의료재단</t>
  </si>
  <si>
    <t>061-744-6300</t>
  </si>
  <si>
    <t>전라남도 순천시 상사면 상사호길 231 (흘산리)</t>
  </si>
  <si>
    <t>서울시립장애인치과병원</t>
  </si>
  <si>
    <t>병의원</t>
  </si>
  <si>
    <t>02-2282-0001</t>
  </si>
  <si>
    <t>서울특별시 성동구 마장로 207 (홍익동)</t>
  </si>
  <si>
    <t>치과병원</t>
  </si>
  <si>
    <t>(재)자생의료재단일산자생한방병원</t>
  </si>
  <si>
    <t>남창욱</t>
  </si>
  <si>
    <t>02-1577-0006</t>
  </si>
  <si>
    <t>경기 고양시 일산동구 중앙로 1130 (마두동,강촌마을 상가 2층 B2-01~06호,B2-09~15호)</t>
  </si>
  <si>
    <t>구미시립노인요양병원</t>
  </si>
  <si>
    <t>이길노</t>
  </si>
  <si>
    <t>054-440-1000</t>
  </si>
  <si>
    <t>경북 구미시 야은로7길 24-17 (부곡동)</t>
  </si>
  <si>
    <t>(재)자생의료재단부천자생한방병원</t>
  </si>
  <si>
    <t>한방병원 보건업</t>
  </si>
  <si>
    <t>032-320-8800</t>
  </si>
  <si>
    <t>경기 부천시 부일로191번길 17 (상동)</t>
  </si>
  <si>
    <t>한방병원</t>
  </si>
  <si>
    <t>053-715-7130</t>
  </si>
  <si>
    <t>대구 중구 달구벌대로 2033 (동산동,엘디스리젠트호텔 대구자생한방병원 6-10층)</t>
  </si>
  <si>
    <t>(재)자생의료재단청주자생한방병원</t>
  </si>
  <si>
    <t>043-901-0488</t>
  </si>
  <si>
    <t>충북 청주시 상당구 상당로 66 (문화동)</t>
  </si>
  <si>
    <t>자생의료재단분당자생한방병원</t>
  </si>
  <si>
    <t>임진강</t>
  </si>
  <si>
    <t>031-789-0713</t>
  </si>
  <si>
    <t>경기 성남시 분당구 황새울로319번길 13 (서현동)</t>
  </si>
  <si>
    <t>(재)자생의료재단영등포</t>
  </si>
  <si>
    <t>왕오호</t>
  </si>
  <si>
    <t>서울 영등포구 영중로 15 (영등포동4가,타임스퀘어4층)</t>
  </si>
  <si>
    <t>창원자생한방병원</t>
  </si>
  <si>
    <t>055-1577-0007</t>
  </si>
  <si>
    <t>경남 창원시 성산구 원이대로682번길 8 (상남동,SH빌딩 402호, 5층~8층)</t>
  </si>
  <si>
    <t>센텀요양병원</t>
  </si>
  <si>
    <t>요양병원 보건업 및 사회복지서비스업</t>
  </si>
  <si>
    <t>경남 밀양시 단장면 동화2길 36-59 (사연리)</t>
  </si>
  <si>
    <t>광주시립제1요양병원</t>
  </si>
  <si>
    <t>요양병원 보건업</t>
  </si>
  <si>
    <t>062-949-5286</t>
  </si>
  <si>
    <t>의료법인운경의료재단(인창대연요양병원)</t>
  </si>
  <si>
    <t>김말순</t>
  </si>
  <si>
    <t>임대,요양병원 부동산,보건업</t>
  </si>
  <si>
    <t>부산 남구 수영로 164 (대연동)</t>
  </si>
  <si>
    <t>대구샘노인요양센터</t>
  </si>
  <si>
    <t>053-631-1220</t>
  </si>
  <si>
    <t>대구광역시 달서구 진천로3길 80 (진천동)</t>
  </si>
  <si>
    <t>동아대학교대신요양병원</t>
  </si>
  <si>
    <t>051-960-0100</t>
  </si>
  <si>
    <t>부산 서구 대신공원로 32 (동대신동3가)</t>
  </si>
  <si>
    <t>더필잎장수재단더필잎병원</t>
  </si>
  <si>
    <t>상형철</t>
  </si>
  <si>
    <t>032-521-5555</t>
  </si>
  <si>
    <t>인천 부평구 장제로 175 (부평동)</t>
  </si>
  <si>
    <t>의료법인송암의료재단의성군공립요양병원</t>
  </si>
  <si>
    <t>임달규</t>
  </si>
  <si>
    <t>요양병원 보건업및사회복지서비스업</t>
  </si>
  <si>
    <t>054-834-7400</t>
  </si>
  <si>
    <t>경북 경주시 금성로 281 (성건동)</t>
  </si>
  <si>
    <t>의료법인명산의료재단미래요양병원</t>
  </si>
  <si>
    <t>백인숙</t>
  </si>
  <si>
    <t>063-540-8893</t>
  </si>
  <si>
    <t>전북 김제시 금구면 낙산1길 72 (낙성리)</t>
  </si>
  <si>
    <t>의료법인산성의료재단</t>
  </si>
  <si>
    <t>요양병원 의료서비스</t>
  </si>
  <si>
    <t>041-674-1919</t>
  </si>
  <si>
    <t>충남 태안군 태안읍 정주내1길 13 (동문리)</t>
  </si>
  <si>
    <t>의료법인굿타임의료재단타임요양병원</t>
  </si>
  <si>
    <t>천창경</t>
  </si>
  <si>
    <t>요양병원 서비스</t>
  </si>
  <si>
    <t>051-791-2222</t>
  </si>
  <si>
    <t>부산 사하구 다대로 607 (다대동)</t>
  </si>
  <si>
    <t>행복의집소망요양원</t>
  </si>
  <si>
    <t>김순여</t>
  </si>
  <si>
    <t>요양병원 의료업</t>
  </si>
  <si>
    <t>043-260-3539</t>
  </si>
  <si>
    <t>충북 청주시 서원구 현도면 상삼길 80 (상삼리)</t>
  </si>
  <si>
    <t>의료법인송백의료재단늘푸른요양병원</t>
  </si>
  <si>
    <t>백영희</t>
  </si>
  <si>
    <t>053-813-0660</t>
  </si>
  <si>
    <t>경북 경산시 경안로 158 (중방동)</t>
  </si>
  <si>
    <t>의료법인행도의료재단해동병원</t>
  </si>
  <si>
    <t>조평래</t>
  </si>
  <si>
    <t>내과, 신경과, 정신건강의학과, 외과, 정형외과, 신경외과, 흉부외과, 마취통증의학과, 산부인과, 소아청소년과, 이비인후과, 비뇨의학과, 영상의학과, 진단검사의학과, 재활의학과, 가정의학과, 응급의학과</t>
  </si>
  <si>
    <t>051-412-6161</t>
  </si>
  <si>
    <t>부산 영도구 태종로 133 (봉래동3가)</t>
  </si>
  <si>
    <t>밝은마음의료재단대전광역시립제1노인전문병원</t>
  </si>
  <si>
    <t>042-611-9077</t>
  </si>
  <si>
    <t>대전 유성구 온천동로 43 (봉명동)</t>
  </si>
  <si>
    <t>의료법인영은의료재단</t>
  </si>
  <si>
    <t>허계영</t>
  </si>
  <si>
    <t>의료제단 의료제단</t>
  </si>
  <si>
    <t>054-437-2700</t>
  </si>
  <si>
    <t>경북 김천시 감문면 문화로 252 (남곡리)</t>
  </si>
  <si>
    <t>가평의료재단남구요양병원</t>
  </si>
  <si>
    <t>062-670-3904</t>
  </si>
  <si>
    <t>광주 남구 효덕로303번길 12 (송하동)</t>
  </si>
  <si>
    <t>의료법인창녕성산의료재단창녕효요양병원</t>
  </si>
  <si>
    <t>김광욱</t>
  </si>
  <si>
    <t>경남 창녕군 대지면 효정직교길 119 (효정리)</t>
  </si>
  <si>
    <t>사회복지법인동남복지재단참행복요양병원</t>
  </si>
  <si>
    <t>곽성국</t>
  </si>
  <si>
    <t>051-333-0707</t>
  </si>
  <si>
    <t>부산 북구 백양대로1048번길 10 (구포동)</t>
  </si>
  <si>
    <t>시립중계노인전문요양원</t>
  </si>
  <si>
    <t>민동세</t>
  </si>
  <si>
    <t>요양원 비영리</t>
  </si>
  <si>
    <t>02-3399-7500</t>
  </si>
  <si>
    <t>서울 노원구 섬밭로 313 (중계동)</t>
  </si>
  <si>
    <t>송화의료재단조은요양병원</t>
  </si>
  <si>
    <t>이강정</t>
  </si>
  <si>
    <t>031-853-0119</t>
  </si>
  <si>
    <t>경기 의정부시 용현로105번길 45-14 (민락동)</t>
  </si>
  <si>
    <t>의료법인합포의료재단(마산우리요양병원)</t>
  </si>
  <si>
    <t>박재균</t>
  </si>
  <si>
    <t>요양병원,임대 보건업,부동산업</t>
  </si>
  <si>
    <t>경남 창원시 마산합포구 해안대로 35 (해운동)</t>
  </si>
  <si>
    <t>의료법인한전의료재단한일병원</t>
  </si>
  <si>
    <t>02-901-3219</t>
  </si>
  <si>
    <t>의료법인기호의료재단동해요양병원</t>
  </si>
  <si>
    <t>정기효</t>
  </si>
  <si>
    <t>강원 동해시 중앙로 218 (천곡동)</t>
  </si>
  <si>
    <t>사회복지법인황전요양원</t>
  </si>
  <si>
    <t>권종갑</t>
  </si>
  <si>
    <t>요양원 요양원</t>
  </si>
  <si>
    <t>051-554-6661</t>
  </si>
  <si>
    <t>부산 동래구 구만덕로 172 (온천동)</t>
  </si>
  <si>
    <t>구인의료재단법인오복요양병원</t>
  </si>
  <si>
    <t>강판수</t>
  </si>
  <si>
    <t>요양병원 전문서비스업</t>
  </si>
  <si>
    <t>052-266-5400</t>
  </si>
  <si>
    <t>울산 남구 두왕로 335 (신정동)</t>
  </si>
  <si>
    <t>의료법인와이의료재단문막요양병원</t>
  </si>
  <si>
    <t>염병열</t>
  </si>
  <si>
    <t>강원 원주시 문막읍 문막시장1길 16 (문막리)</t>
  </si>
  <si>
    <t>온요양병원</t>
  </si>
  <si>
    <t>051-607-0114</t>
  </si>
  <si>
    <t>부산 부산진구 가야대로 721 (당감동,온요양병원)</t>
  </si>
  <si>
    <t>의료법인성은의료재단연산요양병원</t>
  </si>
  <si>
    <t>선우원보</t>
  </si>
  <si>
    <t>051-866-5300</t>
  </si>
  <si>
    <t>부산 연제구 배산북로 50 (연산동,C동1~3층)</t>
  </si>
  <si>
    <t>한국보훈복지의료공단남양주보훈요양원</t>
  </si>
  <si>
    <t>요양원 복지시설</t>
  </si>
  <si>
    <t>031-579-7004</t>
  </si>
  <si>
    <t>경기 남양주시 덕송2로 71 (별내동)</t>
  </si>
  <si>
    <t>성요셉노인요양원</t>
  </si>
  <si>
    <t>055-365-1908</t>
  </si>
  <si>
    <t>경상남도 양산시 솔밭골길</t>
  </si>
  <si>
    <t>의료법인영남루의료재단갤러리의아침요양병원</t>
  </si>
  <si>
    <t>김재화</t>
  </si>
  <si>
    <t>경남 밀양시 내이신촌1길 14 (내이동)</t>
  </si>
  <si>
    <t>의료법인수의료재단청솔요양병원</t>
  </si>
  <si>
    <t>김두자</t>
  </si>
  <si>
    <t>055-310-1000</t>
  </si>
  <si>
    <t>경남 김해시 김해대로2529번길 35 (삼정동)</t>
  </si>
  <si>
    <t>현담의료재단늘봄요양병원</t>
  </si>
  <si>
    <t>경기 용인시 수지구 포은대로59번길 17 201호 (상현동,광교복합의료센터)</t>
  </si>
  <si>
    <t>봉화군립노인전문요양병원</t>
  </si>
  <si>
    <t>권오성</t>
  </si>
  <si>
    <t>요양병원 의료</t>
  </si>
  <si>
    <t>054-679-1234</t>
  </si>
  <si>
    <t>경북 봉화군 봉화읍 보밑길 9 (내성리)</t>
  </si>
  <si>
    <t>(재)제중의료복지재단제중요양병원</t>
  </si>
  <si>
    <t>설동본</t>
  </si>
  <si>
    <t>서울 구로구 새말로 60 (구로동)</t>
  </si>
  <si>
    <t>의료법인청산의료재단효사랑요양병원</t>
  </si>
  <si>
    <t>김환종</t>
  </si>
  <si>
    <t>052-950-7523</t>
  </si>
  <si>
    <t>울산 남구 봉월로 155, (신정동 4,5,6층) (신정동)</t>
  </si>
  <si>
    <t>한빛의료소비자생활협동조합행복나라요양병원</t>
  </si>
  <si>
    <t>063-211-2277</t>
  </si>
  <si>
    <t>전북 전주시 덕진구 번영로 462 (반월동)</t>
  </si>
  <si>
    <t>강원도립강릉요양병원</t>
  </si>
  <si>
    <t>김순철</t>
  </si>
  <si>
    <t>033-640-8821</t>
  </si>
  <si>
    <t>강원 강릉시 경강로 2007 (남문동,강릉의료원)</t>
  </si>
  <si>
    <t>의료법인서라벌의료재단</t>
  </si>
  <si>
    <t>김기중</t>
  </si>
  <si>
    <t>055-294-1400</t>
  </si>
  <si>
    <t>경남 창원시 의창구 남산로17번길 28, 제201호 (팔용동)</t>
  </si>
  <si>
    <t>사회복지법인효담전문요양원</t>
  </si>
  <si>
    <t>장명식</t>
  </si>
  <si>
    <t>전문요양원 비영리</t>
  </si>
  <si>
    <t>031-543-3980</t>
  </si>
  <si>
    <t>경기 포천시 가산면 부흥로 718 (금현리)</t>
  </si>
  <si>
    <t>구미천사요양병원</t>
  </si>
  <si>
    <t>054-451-5000</t>
  </si>
  <si>
    <t>경북 구미시 고아읍 이례로 133 (이례리)</t>
  </si>
  <si>
    <t>의료법인동행의료재단보리수요양병원</t>
  </si>
  <si>
    <t>경기 김포시 김포한강11로331번길 259 (운양동)</t>
  </si>
  <si>
    <t>의료법인해올의료재단힐마루요양병원</t>
  </si>
  <si>
    <t>나은영</t>
  </si>
  <si>
    <t>051-715-6000</t>
  </si>
  <si>
    <t>부산 해운대구 달맞이길117번나길 174 (중동,아식스신발연구소)</t>
  </si>
  <si>
    <t>의료법인우아의료재단달동길메리요양병원</t>
  </si>
  <si>
    <t>김양희</t>
  </si>
  <si>
    <t>052-296-0030</t>
  </si>
  <si>
    <t>울산 남구 돋질로 146 (달동)</t>
  </si>
  <si>
    <t>의료법인다원의료재단진접제일요양병원</t>
  </si>
  <si>
    <t>임순식</t>
  </si>
  <si>
    <t>031-573-3090</t>
  </si>
  <si>
    <t>경기 남양주시 진접읍 광릉내로 99 (팔야리)</t>
  </si>
  <si>
    <t>아주대학교요양병원</t>
  </si>
  <si>
    <t>소의영</t>
  </si>
  <si>
    <t>요양병원 외 보건업 외</t>
  </si>
  <si>
    <t>031-5174-5206</t>
  </si>
  <si>
    <t>경기 수원시 영통구 월드컵로150번길 21 (원천동)</t>
  </si>
  <si>
    <t>의료법인영은의료재단김천신경정신병원</t>
  </si>
  <si>
    <t>054-432-5040</t>
  </si>
  <si>
    <t>경북 김천시 아홉사리길 140-49 (응명동)</t>
  </si>
  <si>
    <t>성남시노인보건센터</t>
  </si>
  <si>
    <t>박진노</t>
  </si>
  <si>
    <t>031-739-3002</t>
  </si>
  <si>
    <t>경기 성남시 중원구 금상로 137 (상대원동)</t>
  </si>
  <si>
    <t>대한결핵협회충남지부</t>
  </si>
  <si>
    <t>042-252-9860</t>
  </si>
  <si>
    <t>대전광역시 중구 충무로 145 (부사동,대한결핵협회)</t>
  </si>
  <si>
    <t>금정의료소비자생활협동조합금송요양병원</t>
  </si>
  <si>
    <t>방정순</t>
  </si>
  <si>
    <t>051-581-5481</t>
  </si>
  <si>
    <t>부산 연제구 중앙대로 1078, 401호 (연산동,뉴그랜드레포츠 401호~501호)</t>
  </si>
  <si>
    <t>사천수산약초연구회나드라의원</t>
  </si>
  <si>
    <t>임태식</t>
  </si>
  <si>
    <t>정형외과외 의원</t>
  </si>
  <si>
    <t>경기도 성남시 분당구 성남대로 50 (구미동)</t>
  </si>
  <si>
    <t>보바스어린이의원</t>
  </si>
  <si>
    <t>의원 보건업</t>
  </si>
  <si>
    <t>경기 용인시 기흥구 동백중앙로 225-6 3층 (중동,쥬네브스타월드빌딩)</t>
  </si>
  <si>
    <t>부산시립정신병원</t>
  </si>
  <si>
    <t>기타의원</t>
  </si>
  <si>
    <t>051-312-1919</t>
  </si>
  <si>
    <t>부산 사상구 학감대로39번길 104-36 (학장동)</t>
  </si>
  <si>
    <t>정인의료소비자생활협동조합검단연세요양</t>
  </si>
  <si>
    <t>박인근</t>
  </si>
  <si>
    <t>032-505-6114</t>
  </si>
  <si>
    <t>인천 서구 검단로459번길 3-2 (왕길동,파크프라자)</t>
  </si>
  <si>
    <t>의료법인은빛의료재단광안참사랑요양병원</t>
  </si>
  <si>
    <t>051-751-1515</t>
  </si>
  <si>
    <t>부산 수영구 광안해변로 235 (민락동)</t>
  </si>
  <si>
    <t>강원도재활병원</t>
  </si>
  <si>
    <t>재활의학과</t>
  </si>
  <si>
    <t>033-248-7700</t>
  </si>
  <si>
    <t>강원 춘천시 충열로142번길 24-16 (우두동)</t>
  </si>
  <si>
    <t>호남권역재활병원</t>
  </si>
  <si>
    <t>조남수</t>
  </si>
  <si>
    <t>일반병원,연쇄점외 보건업외</t>
  </si>
  <si>
    <t>062-613-9061</t>
  </si>
  <si>
    <t>광주 북구 하서로 590 (본촌동)</t>
  </si>
  <si>
    <t>서울특별시시립백암정신병원</t>
  </si>
  <si>
    <t>박수용</t>
  </si>
  <si>
    <t>신경과 정신과 가정의학과</t>
  </si>
  <si>
    <t>031-3323-1946</t>
  </si>
  <si>
    <t>경기 용인시 처인구 백암면 용천로71번길 30 (용천리)</t>
  </si>
  <si>
    <t>의료법인마리아의료재단상봉마리아의원</t>
  </si>
  <si>
    <t>서울 중랑구 망우로 267 (상봉동)</t>
  </si>
  <si>
    <t>의료법인니파이의료재단현대요양병원</t>
  </si>
  <si>
    <t>055-240-8070</t>
  </si>
  <si>
    <t>경남 창원시 마산합포구 진북면 동삼길 314-25 (인곡리,현대사랑병원)</t>
  </si>
  <si>
    <t>재단법인동암의학연구소서울헬스케어허브의원</t>
  </si>
  <si>
    <t>황태우</t>
  </si>
  <si>
    <t>내과, 신경과, 성형외과, 산부인과, 소아청소년과, 이비인후과, 피부과, 영상의학과, 병리과, 진단검사의학과, 가정의학과, 직업환경의학과</t>
  </si>
  <si>
    <t>070-7919-2100</t>
  </si>
  <si>
    <t>경기 용인시 기흥구 중부대로 242 A동 2층 (영덕동,NS오토허브)</t>
  </si>
  <si>
    <t>일반의원</t>
  </si>
  <si>
    <t>의료법인백석의료재단</t>
  </si>
  <si>
    <t>재활의학과외 보건어</t>
  </si>
  <si>
    <t>041-556-7781</t>
  </si>
  <si>
    <t>충남 천안시 동남구 대흥로 228 (대흥동,삼영빌딩)</t>
  </si>
  <si>
    <t>보현회</t>
  </si>
  <si>
    <t>신진균</t>
  </si>
  <si>
    <t>031-958-3052</t>
  </si>
  <si>
    <t>경기 파주시 파평면 눌노리167-7</t>
  </si>
  <si>
    <t>의료법인영훈의료재단선치과병원대전중구</t>
  </si>
  <si>
    <t>구강악안면외과 치과보철과 치과교정과</t>
  </si>
  <si>
    <t>042-257-2288</t>
  </si>
  <si>
    <t>대전광역시 중구 대종로 645 (중촌동)</t>
  </si>
  <si>
    <t>치과의원</t>
  </si>
  <si>
    <t>병리검사 보건업</t>
  </si>
  <si>
    <t>대구 수성구 달구벌대로 2619 7층 (만촌동,유성빌딩)</t>
  </si>
  <si>
    <t>방사선 진단 및 병리 검사 의원</t>
  </si>
  <si>
    <t>서울숲유헬스케어센터</t>
  </si>
  <si>
    <t>김경희,박기봉</t>
  </si>
  <si>
    <t>보건소</t>
  </si>
  <si>
    <t>02-2281-6549</t>
  </si>
  <si>
    <t>서울 성동구 마장로23길 10 (홍익동)</t>
  </si>
  <si>
    <t>공중 보건 의료업</t>
  </si>
  <si>
    <t>경산시보건소</t>
  </si>
  <si>
    <t>053-810-6171</t>
  </si>
  <si>
    <t>경북 경산시 남매로 158 (중방동,경산시보건소)</t>
  </si>
  <si>
    <t>구로구건강가정지원센터</t>
  </si>
  <si>
    <t>김유순</t>
  </si>
  <si>
    <t>070-8832-0456</t>
  </si>
  <si>
    <t>서울 구로구 디지털로31길 109 (구로동)</t>
  </si>
  <si>
    <t>순천효사랑병원</t>
  </si>
  <si>
    <t>김해천</t>
  </si>
  <si>
    <t>061-720-1000</t>
  </si>
  <si>
    <t>전남 구례군 구례읍 봉동길 31 (봉동리,구례효사랑노인병원)</t>
  </si>
  <si>
    <t>계양구보건소</t>
  </si>
  <si>
    <t>홍춘명</t>
  </si>
  <si>
    <t>간호사, 물리치료사, 치위생사 등 보건소 전문 인력</t>
  </si>
  <si>
    <t>032-430-7801</t>
  </si>
  <si>
    <t>인천 계양구 계산새로 88 (계산동)</t>
  </si>
  <si>
    <t>보건복지부</t>
  </si>
  <si>
    <t>조규홍</t>
  </si>
  <si>
    <t>043-202-2141</t>
  </si>
  <si>
    <t>세종 도움4로 13 (어진동,보건복지부)</t>
  </si>
  <si>
    <t>마이크로요양병원</t>
  </si>
  <si>
    <t>민지흥</t>
  </si>
  <si>
    <t>요양기관 의료업</t>
  </si>
  <si>
    <t>충북 청주시 흥덕구 사직대로 26 (복대동)</t>
  </si>
  <si>
    <t>질병관리청</t>
  </si>
  <si>
    <t>정은경</t>
  </si>
  <si>
    <t>비생물학적 시험 생물학적 제재 생산, 검정</t>
  </si>
  <si>
    <t>043-719-8033</t>
  </si>
  <si>
    <t>해운대보건소(분소)</t>
  </si>
  <si>
    <t>051-749-7502</t>
  </si>
  <si>
    <t>부산 해운대구 양운로37번길 59 (좌동)</t>
  </si>
  <si>
    <t>구리시건장가정지원센터</t>
  </si>
  <si>
    <t>임혜경</t>
  </si>
  <si>
    <t>031-556-4140</t>
  </si>
  <si>
    <t>경기 구리시 동구릉로 8, 3층 (교문동,건영빌딩)</t>
  </si>
  <si>
    <t>(사)한국건강관리협회중앙검사본부</t>
  </si>
  <si>
    <t>조한익</t>
  </si>
  <si>
    <t>건강진단 의료업</t>
  </si>
  <si>
    <t>043-299-5922</t>
  </si>
  <si>
    <t>충청북도 청주시 상당구 단재로 393 (지북동)</t>
  </si>
  <si>
    <t>서대문구보건소</t>
  </si>
  <si>
    <t>02-337-9617</t>
  </si>
  <si>
    <t>서울 서대문구 연희로 242 (연희동)</t>
  </si>
  <si>
    <t>제주특별자치도제주보건소</t>
  </si>
  <si>
    <t>왕옥보</t>
  </si>
  <si>
    <t>비영리 서비스</t>
  </si>
  <si>
    <t>064-750-4142</t>
  </si>
  <si>
    <t>제주 제주시 연삼로 264, 방문보건계 (도남동,제주보건소)</t>
  </si>
  <si>
    <t>한국보훈복지의료공단김해보훈요양원</t>
  </si>
  <si>
    <t>055-340-8512</t>
  </si>
  <si>
    <t>경남 김해시 진영읍 하계로 127 (방동리,드래곤힐)</t>
  </si>
  <si>
    <t>앰뷸런스 서비스업</t>
  </si>
  <si>
    <t>정화노인요양원</t>
  </si>
  <si>
    <t>051-332-6810</t>
  </si>
  <si>
    <t>부산 북구 양달로 55 (화명동)</t>
  </si>
  <si>
    <t>송광실버하우스</t>
  </si>
  <si>
    <t>임승남</t>
  </si>
  <si>
    <t>061-751-4408</t>
  </si>
  <si>
    <t>전남 순천시 가곡길 82-5 (가곡동)</t>
  </si>
  <si>
    <t>곡성군립노인전문병원</t>
  </si>
  <si>
    <t>061-360-9000</t>
  </si>
  <si>
    <t>전남 곡성군 겸면 곡순로 1756 (칠봉리)</t>
  </si>
  <si>
    <t>닥터김노인요양센터</t>
  </si>
  <si>
    <t>성은미</t>
  </si>
  <si>
    <t>그 외 기타 보건업</t>
  </si>
  <si>
    <t>053-428-8808</t>
  </si>
  <si>
    <t>대구 중구 태평로 304 (동인동3가)</t>
  </si>
  <si>
    <t>서울시광역정신보건센터</t>
  </si>
  <si>
    <t>강영원</t>
  </si>
  <si>
    <t>02-3444-9934</t>
  </si>
  <si>
    <t>서울 종로구 동숭3길 40 3-4층 (동숭동,서울시정신건강복지센터)</t>
  </si>
  <si>
    <t>참사랑실버요양원</t>
  </si>
  <si>
    <t>기타의료보건서비스</t>
  </si>
  <si>
    <t>대구 서구 가르뱅이로21길 3 (상리동)</t>
  </si>
  <si>
    <t>적십자혈액</t>
  </si>
  <si>
    <t>라형배</t>
  </si>
  <si>
    <t>063-270-5806</t>
  </si>
  <si>
    <t>전북 전주시 덕진구 혁신로 463 (장동)</t>
  </si>
  <si>
    <t>대전보훈요양원</t>
  </si>
  <si>
    <t>요양,재가 서비스</t>
  </si>
  <si>
    <t>042-829-3004</t>
  </si>
  <si>
    <t>대전 유성구 유성대로935번길 16 (죽동)</t>
  </si>
  <si>
    <t>(사)한국지체장애인협회경상북도협회경주시지회</t>
  </si>
  <si>
    <t>054-745-2255</t>
  </si>
  <si>
    <t>경북 경주시 동천로42번길 30 (동천동)</t>
  </si>
  <si>
    <t>부산진구건강가정지원센터</t>
  </si>
  <si>
    <t>한연섭</t>
  </si>
  <si>
    <t>건강가정지원센터</t>
  </si>
  <si>
    <t>051-802-2900</t>
  </si>
  <si>
    <t>부산 부산진구 전포1동 341-2</t>
  </si>
  <si>
    <t>모아맘보육경영원</t>
  </si>
  <si>
    <t>오영석,채혜선</t>
  </si>
  <si>
    <t>직장어린이집 위탁운영</t>
  </si>
  <si>
    <t>02-569-5051</t>
  </si>
  <si>
    <t>서울 강남구 논현로 412, 5층 (역삼동,평화빌딩)</t>
  </si>
  <si>
    <t>의정부시건강지원센터</t>
  </si>
  <si>
    <t>홍인종</t>
  </si>
  <si>
    <t>가정교육,가정상담,가정문화사업</t>
  </si>
  <si>
    <t>031-878-7215</t>
  </si>
  <si>
    <t>경기도 의정부시 신흥로 195, 1층 (의정부동,경민빌딩)</t>
  </si>
  <si>
    <t>부산뇌병변복지관</t>
  </si>
  <si>
    <t>전희구</t>
  </si>
  <si>
    <t>장애인재활시설</t>
  </si>
  <si>
    <t>051-333-3888</t>
  </si>
  <si>
    <t>부산 북구 학사로 246</t>
  </si>
  <si>
    <t>서울특별시립강동노인종합복지관</t>
  </si>
  <si>
    <t>정길홍</t>
  </si>
  <si>
    <t>노인수용복지시설</t>
  </si>
  <si>
    <t>02-442-1026</t>
  </si>
  <si>
    <t>서울특별시 강동구 동남로71길 32-5 (명일동)</t>
  </si>
  <si>
    <t>온누리요양센터</t>
  </si>
  <si>
    <t>한신순</t>
  </si>
  <si>
    <t>노인복지 서비스</t>
  </si>
  <si>
    <t>031-334-9090</t>
  </si>
  <si>
    <t>경기 용인시 처인구 양지면 주북로 441</t>
  </si>
  <si>
    <t>우리이웃장애인자립생활센터</t>
  </si>
  <si>
    <t>주숙자</t>
  </si>
  <si>
    <t>062-264-3157</t>
  </si>
  <si>
    <t>광주 북구 서하로233번길 5</t>
  </si>
  <si>
    <t>광명시건강가정지원쎈타</t>
  </si>
  <si>
    <t>조승철</t>
  </si>
  <si>
    <t>비영리 사회복지</t>
  </si>
  <si>
    <t>02-2615-0453</t>
  </si>
  <si>
    <t>경기 광명시 너부대로32번길 15-3 (광명동)</t>
  </si>
  <si>
    <t>쉼터요양원</t>
  </si>
  <si>
    <t>박일남</t>
  </si>
  <si>
    <t>사회복지 비영리</t>
  </si>
  <si>
    <t>02-375-5057</t>
  </si>
  <si>
    <t>서울 노원구 동일로248길 30 (상계동)</t>
  </si>
  <si>
    <t>서울시립영보자애원</t>
  </si>
  <si>
    <t>박혜경</t>
  </si>
  <si>
    <t>031-333-7390</t>
  </si>
  <si>
    <t>경기 용인시 처인구 이동면 이원로 483, (서울시립영보자애원) (묵리)</t>
  </si>
  <si>
    <t>부천시장애인종합복지회관</t>
  </si>
  <si>
    <t>유영훈</t>
  </si>
  <si>
    <t>사회복지 사회서비스</t>
  </si>
  <si>
    <t>032-675-9901</t>
  </si>
  <si>
    <t>경기 부천시 역곡로 367 (작동)</t>
  </si>
  <si>
    <t>백향노인전문요양원</t>
  </si>
  <si>
    <t>063-858-0017</t>
  </si>
  <si>
    <t>전라북도 익산시 삼기면 황금로 696 (기산리)</t>
  </si>
  <si>
    <t>예수의꽃동네유지재단음성꽃동네정신요양원</t>
  </si>
  <si>
    <t>박영만</t>
  </si>
  <si>
    <t>정신장애인 care</t>
  </si>
  <si>
    <t>043-879-0210</t>
  </si>
  <si>
    <t>충북 음성군 맹동면 인곡리 71-2번지 음성꽃동네</t>
  </si>
  <si>
    <t>(사)부스러기사랑나눔회서울지부</t>
  </si>
  <si>
    <t>김성숙</t>
  </si>
  <si>
    <t>아동복지교사 파견</t>
  </si>
  <si>
    <t>02-2632-2729</t>
  </si>
  <si>
    <t>서울 영등포구 영등포로 103, 1003호</t>
  </si>
  <si>
    <t>라파엘의집</t>
  </si>
  <si>
    <t>장애인 생활시설</t>
  </si>
  <si>
    <t>031-883-6637</t>
  </si>
  <si>
    <t>경기도 여주시 북내면 당전로 552 (중암리)</t>
  </si>
  <si>
    <t>청운노인복지센터</t>
  </si>
  <si>
    <t>유병욱</t>
  </si>
  <si>
    <t>요양원 사회복지</t>
  </si>
  <si>
    <t>02-823-3833</t>
  </si>
  <si>
    <t>서울 동작구 국사봉1길 145 (상도동)</t>
  </si>
  <si>
    <t>송산노인복지회관</t>
  </si>
  <si>
    <t>송호식</t>
  </si>
  <si>
    <t>노인이용시설</t>
  </si>
  <si>
    <t>031-852-2595</t>
  </si>
  <si>
    <t>경기 의정부시 용민로 99</t>
  </si>
  <si>
    <t>충남청양자활후견기관</t>
  </si>
  <si>
    <t>구천회</t>
  </si>
  <si>
    <t>사회복지, 자활사업, 아동복지 등</t>
  </si>
  <si>
    <t>041-942-4526</t>
  </si>
  <si>
    <t>충남 청양군 청양읍 칠갑산로8길 9 (읍내리)</t>
  </si>
  <si>
    <t>한국발달장애인복지</t>
  </si>
  <si>
    <t>신승연</t>
  </si>
  <si>
    <t>사회복지 사회복지서비스업</t>
  </si>
  <si>
    <t>경기 화성시 효행로 1072 (병점동,상록프라자)</t>
  </si>
  <si>
    <t>경상남도장애인체육회</t>
  </si>
  <si>
    <t>경남에 거주하는 장애인들의 체육업무</t>
  </si>
  <si>
    <t>055-282-2891</t>
  </si>
  <si>
    <t>경남 창원시 의창구 원이대로 450, 내 별관 경남장애인체육회</t>
  </si>
  <si>
    <t>사랑샘장애인자립생활센터</t>
  </si>
  <si>
    <t>장진순</t>
  </si>
  <si>
    <t>복지단체</t>
  </si>
  <si>
    <t>051-860-1960</t>
  </si>
  <si>
    <t>부산 해운대구 반여로155번길 38</t>
  </si>
  <si>
    <t>한국노총</t>
  </si>
  <si>
    <t>근로자복지사업</t>
  </si>
  <si>
    <t>031-749-6644</t>
  </si>
  <si>
    <t>경기 성남시 중원구 순환로 166, 근로자종합복지관</t>
  </si>
  <si>
    <t>구리사회복지관</t>
  </si>
  <si>
    <t>최길수</t>
  </si>
  <si>
    <t>독거어르신 및 장애인종합지원</t>
  </si>
  <si>
    <t>031-556-8100</t>
  </si>
  <si>
    <t>경기 구리시 벌말로129번길 50 (토평동,구리시종합사회복지관)</t>
  </si>
  <si>
    <t>성동노인종합복지관</t>
  </si>
  <si>
    <t>허근</t>
  </si>
  <si>
    <t>노인복지관</t>
  </si>
  <si>
    <t>02-2298-5117</t>
  </si>
  <si>
    <t>서울 성동구 마조로 77 (마장동)</t>
  </si>
  <si>
    <t>서대문장애인종합복지관</t>
  </si>
  <si>
    <t>이청자</t>
  </si>
  <si>
    <t>02-3140-3000</t>
  </si>
  <si>
    <t>서울 서대문구 북아현로 24, 1층</t>
  </si>
  <si>
    <t>(재)사랑의장기기증운동본부</t>
  </si>
  <si>
    <t>사회복지,NGO</t>
  </si>
  <si>
    <t>032-426-0101</t>
  </si>
  <si>
    <t>인천 남동구 남동대로916번길 6, 203호</t>
  </si>
  <si>
    <t>광진노인종합복지관</t>
  </si>
  <si>
    <t>최광식</t>
  </si>
  <si>
    <t>노인복지서비스</t>
  </si>
  <si>
    <t>02-466-6242</t>
  </si>
  <si>
    <t>서울특별시 광진구 군자로 88 (군자동)</t>
  </si>
  <si>
    <t>충남중증장애인자립생활센터</t>
  </si>
  <si>
    <t>권인자</t>
  </si>
  <si>
    <t>중증장애인자립생활지원사업</t>
  </si>
  <si>
    <t>041-4176-0003</t>
  </si>
  <si>
    <t>충남 천안시 서북구 두정동 1370 j파크프라자 504호</t>
  </si>
  <si>
    <t>어진샘노인복지회관</t>
  </si>
  <si>
    <t>노인복지시설</t>
  </si>
  <si>
    <t>051-784-8008</t>
  </si>
  <si>
    <t>부산 해운대구 재송1동 100-14</t>
  </si>
  <si>
    <t>해피유자립생활센터</t>
  </si>
  <si>
    <t>경일남</t>
  </si>
  <si>
    <t>개별화사업, 자립생활지원</t>
  </si>
  <si>
    <t>031-721-1312</t>
  </si>
  <si>
    <t>경기 성남시 중원구 원터로93번길 22, 1층</t>
  </si>
  <si>
    <t>서산자활후견기관</t>
  </si>
  <si>
    <t>이종범</t>
  </si>
  <si>
    <t>041-668-2304</t>
  </si>
  <si>
    <t>충남 서산시 안견로 230 (동문동)</t>
  </si>
  <si>
    <t>야사종합사회복지관</t>
  </si>
  <si>
    <t>종합사회복지서비스 제공</t>
  </si>
  <si>
    <t>054-332-8418</t>
  </si>
  <si>
    <t>경북 영천시 충효로 147</t>
  </si>
  <si>
    <t>광양시건강가정다문화가족지원센터</t>
  </si>
  <si>
    <t>손경화</t>
  </si>
  <si>
    <t>방문 사회복지서비스업</t>
  </si>
  <si>
    <t>전남 광양시 중마로 410, 6층 (마동,광양커뮤니티센터)</t>
  </si>
  <si>
    <t>시립남부장애인종합복지관</t>
  </si>
  <si>
    <t>장순욱</t>
  </si>
  <si>
    <t>단체</t>
  </si>
  <si>
    <t>02-829-7100</t>
  </si>
  <si>
    <t>서울특별시 동작구 여의대방로20길 33 (신대방동)</t>
  </si>
  <si>
    <t>칠곡가정봉사원파견센터</t>
  </si>
  <si>
    <t>최유호</t>
  </si>
  <si>
    <t>복지시설</t>
  </si>
  <si>
    <t>054-971-1939</t>
  </si>
  <si>
    <t>경북 칠곡군 왜관읍 평장1길 9 (왜관리,칠곡노인복지센터)</t>
  </si>
  <si>
    <t>(사)희망세상</t>
  </si>
  <si>
    <t>문해교육과 사회복지</t>
  </si>
  <si>
    <t>061-752-3222</t>
  </si>
  <si>
    <t>전남 순천시 삼산로 107</t>
  </si>
  <si>
    <t>인천광역시서구장애인종합복지관</t>
  </si>
  <si>
    <t>종합장애인복지관</t>
  </si>
  <si>
    <t>032-569-1240</t>
  </si>
  <si>
    <t>인천 서구 드림로 284-8</t>
  </si>
  <si>
    <t>대한에이즈예방협회광주전남지회</t>
  </si>
  <si>
    <t>김갑현</t>
  </si>
  <si>
    <t>에이즈예방 홍보 및 감염인 인권 보호</t>
  </si>
  <si>
    <t>062-222-0518</t>
  </si>
  <si>
    <t>광주 동구 금남로1가 183-1 흥국빌딩 504호</t>
  </si>
  <si>
    <t>정애원</t>
  </si>
  <si>
    <t>노인무료요양시설</t>
  </si>
  <si>
    <t>054-232-0395</t>
  </si>
  <si>
    <t>경북 포항시 북구 청하면 청계길 351, 노인무료요양시설 정애원</t>
  </si>
  <si>
    <t>김포시장애인주간보호센터</t>
  </si>
  <si>
    <t>장애아동 주간보호</t>
  </si>
  <si>
    <t>031-983-4121</t>
  </si>
  <si>
    <t>경기 김포시 사우중로 108, 옥탑</t>
  </si>
  <si>
    <t>인제요양원</t>
  </si>
  <si>
    <t>조만섭</t>
  </si>
  <si>
    <t>장애인복지시설 사회복지시설</t>
  </si>
  <si>
    <t>053-752-4966</t>
  </si>
  <si>
    <t>대구 수성구 신천동로84길 21 (수성동4가)</t>
  </si>
  <si>
    <t>북구희망자활후견기관</t>
  </si>
  <si>
    <t>김전승</t>
  </si>
  <si>
    <t>062-515-5517</t>
  </si>
  <si>
    <t>광주 북구 설죽로 258 3층 (용봉동)</t>
  </si>
  <si>
    <t>울산명성노인전문요양원</t>
  </si>
  <si>
    <t>강순세</t>
  </si>
  <si>
    <t>노인복지서비스업</t>
  </si>
  <si>
    <t>052-286-7111</t>
  </si>
  <si>
    <t>울산 북구 덕곡길 47</t>
  </si>
  <si>
    <t>임실지역자활센터</t>
  </si>
  <si>
    <t>사회복지시설 비영리</t>
  </si>
  <si>
    <t>063-642-4840</t>
  </si>
  <si>
    <t>전북 임실군 임실읍 봉황11길 62 (이도리)</t>
  </si>
  <si>
    <t>쌍봉종합사회복지관</t>
  </si>
  <si>
    <t>김병천</t>
  </si>
  <si>
    <t>종합사회복지사업</t>
  </si>
  <si>
    <t>061-681-7179</t>
  </si>
  <si>
    <t>전남 여수시 학동서4길 58-20 쌍봉종합사회복지관 (학동)</t>
  </si>
  <si>
    <t>경주용강종합사회복지관</t>
  </si>
  <si>
    <t>054-771-8107</t>
  </si>
  <si>
    <t>경북 경주시 용강동 1283 경주용강종합사회복지관</t>
  </si>
  <si>
    <t>신내종합사회복지관</t>
  </si>
  <si>
    <t>김택구</t>
  </si>
  <si>
    <t>02-3421-3400</t>
  </si>
  <si>
    <t>서울특별시 중랑구 봉화산로 481</t>
  </si>
  <si>
    <t>(재)청소년폭력예방재단</t>
  </si>
  <si>
    <t>문용린</t>
  </si>
  <si>
    <t>02-3391-4141</t>
  </si>
  <si>
    <t>서울 노원구 덕릉로70길 99</t>
  </si>
  <si>
    <t>울산광역시장애인종합복지관</t>
  </si>
  <si>
    <t>정호</t>
  </si>
  <si>
    <t>052-248-5917</t>
  </si>
  <si>
    <t>울산 중구 백양로 160 울산광역시장애인종합복지관 (성안동)</t>
  </si>
  <si>
    <t>한국갱생보호공단</t>
  </si>
  <si>
    <t>유완종</t>
  </si>
  <si>
    <t>출소자 사회적응 지원</t>
  </si>
  <si>
    <t>032-561-6163</t>
  </si>
  <si>
    <t>인천 서구 심곡로 86</t>
  </si>
  <si>
    <t>명륜종합사회복지관</t>
  </si>
  <si>
    <t>033-762-8131</t>
  </si>
  <si>
    <t>강원 원주시 예술관길 31, 내 명륜종합사회복지관 (명륜동,명륜2차아파트)</t>
  </si>
  <si>
    <t>대한예수교장로회제주노회유지재단</t>
  </si>
  <si>
    <t>고치환</t>
  </si>
  <si>
    <t>노인의료복지시설</t>
  </si>
  <si>
    <t>064-733-9005</t>
  </si>
  <si>
    <t>제주 제주시 오라남로 75-2 (오라이동)</t>
  </si>
  <si>
    <t>프란치스꼬회성심원</t>
  </si>
  <si>
    <t>기경호</t>
  </si>
  <si>
    <t>장애인복지시설</t>
  </si>
  <si>
    <t>055-973-6966</t>
  </si>
  <si>
    <t>경남 산청군 산청읍 산청대로1381번길 17 (내리)</t>
  </si>
  <si>
    <t>서울강서등촌자활후견기관</t>
  </si>
  <si>
    <t>저소득계층 자립자활지원</t>
  </si>
  <si>
    <t>02-3664-5920~1</t>
  </si>
  <si>
    <t>서울특별시 강서구 양천로 335 (가양동)</t>
  </si>
  <si>
    <t>한국갱생보호공단서울북부지부도봉출장소</t>
  </si>
  <si>
    <t>성낙중</t>
  </si>
  <si>
    <t>출소자 관리 등</t>
  </si>
  <si>
    <t>02-954-0756</t>
  </si>
  <si>
    <t>서울 도봉구 방학로8길 33</t>
  </si>
  <si>
    <t>대구광역시근육장애인협회</t>
  </si>
  <si>
    <t>장애인권익옹호 복지사업</t>
  </si>
  <si>
    <t>053-588-6603</t>
  </si>
  <si>
    <t>대구 달서구 서당로3길 117-11</t>
  </si>
  <si>
    <t>대구광역시장애인부모회</t>
  </si>
  <si>
    <t>장애인 주간보호센터, 장애인 가족지원센터 운영</t>
  </si>
  <si>
    <t>053-621-2600</t>
  </si>
  <si>
    <t>대구 남구 양지로 65 (대명동)</t>
  </si>
  <si>
    <t>노원중증장애인독립생활센터</t>
  </si>
  <si>
    <t>중증장애인 독립생활 지원사업</t>
  </si>
  <si>
    <t>02-933-6539</t>
  </si>
  <si>
    <t>서울 노원구 한글비석로24라길 17, 1층 102호 (상계동) (상계동)</t>
  </si>
  <si>
    <t>다사리장애인자립생활센터</t>
  </si>
  <si>
    <t>자립생활지원및기술훈련및 활동보조사업</t>
  </si>
  <si>
    <t>043-296-1243</t>
  </si>
  <si>
    <t>충북 청주시 흥덕구 청남로2098번길 16, 1층</t>
  </si>
  <si>
    <t>용인시서북부장애인종합복지관</t>
  </si>
  <si>
    <t>임형규</t>
  </si>
  <si>
    <t>031-895-3250</t>
  </si>
  <si>
    <t>경기 용인시 기흥구 용구대로2469번길 94</t>
  </si>
  <si>
    <t>제주도장애인종합복지관</t>
  </si>
  <si>
    <t>사회복지 및 장애인 복지</t>
  </si>
  <si>
    <t>064-702-0295</t>
  </si>
  <si>
    <t>제주도 제주시 516로 3120 (아라일동)</t>
  </si>
  <si>
    <t>온달의집</t>
  </si>
  <si>
    <t>042-349-6600</t>
  </si>
  <si>
    <t>대구장애인종합복지관</t>
  </si>
  <si>
    <t>주옥희</t>
  </si>
  <si>
    <t>053-763-1011</t>
  </si>
  <si>
    <t>대구 수성구 파동로51길 26-17</t>
  </si>
  <si>
    <t>산청복음전문요양원</t>
  </si>
  <si>
    <t>박지혜</t>
  </si>
  <si>
    <t>사회복지사업(요양원)</t>
  </si>
  <si>
    <t>055-973-0300</t>
  </si>
  <si>
    <t>경남 산청군 단성면 강누방목로401번길 79</t>
  </si>
  <si>
    <t>안산장애인자립생활센터</t>
  </si>
  <si>
    <t>박흥순</t>
  </si>
  <si>
    <t>자립생활지원</t>
  </si>
  <si>
    <t>031-487-9844</t>
  </si>
  <si>
    <t>경기도 안산시 단원구 광덕대로 154, A동 415호 (고잔동,로데오타운)</t>
  </si>
  <si>
    <t>대덕노인종합복지관</t>
  </si>
  <si>
    <t>권영애</t>
  </si>
  <si>
    <t>사회복지시설 비영리법인</t>
  </si>
  <si>
    <t>053-621-9522</t>
  </si>
  <si>
    <t>대구 남구 큰골길 137 (대명동)</t>
  </si>
  <si>
    <t>서구노인종합복지관</t>
  </si>
  <si>
    <t>황선형</t>
  </si>
  <si>
    <t>노인복지</t>
  </si>
  <si>
    <t>062-431-1753</t>
  </si>
  <si>
    <t>광주광역시 서구 군분2로 55 (화정동)</t>
  </si>
  <si>
    <t>영덕자활후견기관</t>
  </si>
  <si>
    <t>이무헌</t>
  </si>
  <si>
    <t>054-734-5883</t>
  </si>
  <si>
    <t>경북 영덕군 영덕읍 군청길 127-5 (남석리)</t>
  </si>
  <si>
    <t>해남노인치매센터</t>
  </si>
  <si>
    <t>임채운</t>
  </si>
  <si>
    <t>노인성질환 어르신 케어</t>
  </si>
  <si>
    <t>061-534-7545</t>
  </si>
  <si>
    <t>전남 해남군 옥천면 해남로 583-69</t>
  </si>
  <si>
    <t>(사)한국시각장애인연합회서울지부</t>
  </si>
  <si>
    <t>이병돈</t>
  </si>
  <si>
    <t>장애인 심부름센터 운영 및 복지사업</t>
  </si>
  <si>
    <t>02-2092-0003</t>
  </si>
  <si>
    <t>서울 노원구 상계로 129, 3층</t>
  </si>
  <si>
    <t>영천시장애인종합복지관</t>
  </si>
  <si>
    <t>이제근</t>
  </si>
  <si>
    <t>장애인 복지증진을 위한 제반사업</t>
  </si>
  <si>
    <t>054-333-3535</t>
  </si>
  <si>
    <t>경상북도 영천시 보목2길 10 (야사동)</t>
  </si>
  <si>
    <t>참세상강북장애인자립생활센터</t>
  </si>
  <si>
    <t>02-980-5292</t>
  </si>
  <si>
    <t>서울 강북구 인수봉로 291 4층 (수유동)</t>
  </si>
  <si>
    <t>문경시장애인종합복지관</t>
  </si>
  <si>
    <t>장애인 복지 사업</t>
  </si>
  <si>
    <t>054-556-0042</t>
  </si>
  <si>
    <t>경상북도 문경시 시청2길 34 (모전동)</t>
  </si>
  <si>
    <t>라엘장애인복지센터</t>
  </si>
  <si>
    <t>복지센터 사회복지시설</t>
  </si>
  <si>
    <t>063-227-0159</t>
  </si>
  <si>
    <t>충남여성장애인연대</t>
  </si>
  <si>
    <t>심상진</t>
  </si>
  <si>
    <t>041-568-7060</t>
  </si>
  <si>
    <t>충남 천안시 서북구 번영로 208 (백석동)</t>
  </si>
  <si>
    <t>김천시장애인종합복지관</t>
  </si>
  <si>
    <t>장애인복지사업</t>
  </si>
  <si>
    <t>054-434-2400</t>
  </si>
  <si>
    <t>경북 김천시 환경로 136-6</t>
  </si>
  <si>
    <t>선우치매센터</t>
  </si>
  <si>
    <t>남이우</t>
  </si>
  <si>
    <t>치매,중풍어르신을 모시는 생활시설</t>
  </si>
  <si>
    <t>042-822-1152</t>
  </si>
  <si>
    <t>대전 유성구 수통골로71번길 10</t>
  </si>
  <si>
    <t>광주북구동신자활후견기관</t>
  </si>
  <si>
    <t>양재호</t>
  </si>
  <si>
    <t>자활사업</t>
  </si>
  <si>
    <t>062-576-6973</t>
  </si>
  <si>
    <t>광주 북구 서하로 222 (오치동)</t>
  </si>
  <si>
    <t>진명고향마을</t>
  </si>
  <si>
    <t>김석표</t>
  </si>
  <si>
    <t>의료사회복지</t>
  </si>
  <si>
    <t>053-982-8847</t>
  </si>
  <si>
    <t>대구광역시 동구 파계로 629 (중대동)</t>
  </si>
  <si>
    <t>마이홈노인전문요양원</t>
  </si>
  <si>
    <t>이인혜</t>
  </si>
  <si>
    <t>노인전문요양시설(노인복지분야)</t>
  </si>
  <si>
    <t>053-983-0755</t>
  </si>
  <si>
    <t>대구 동구 공항로31길 9</t>
  </si>
  <si>
    <t>열린문장애인자립생활센터</t>
  </si>
  <si>
    <t>김랑</t>
  </si>
  <si>
    <t>광주 남구 봉선중앙로67번길 9 (봉선동)</t>
  </si>
  <si>
    <t>의정부자활훈련기관</t>
  </si>
  <si>
    <t>장덕희</t>
  </si>
  <si>
    <t>자활사업(청소, 간병 등)</t>
  </si>
  <si>
    <t>031-879-2733</t>
  </si>
  <si>
    <t>경기도 의정부시 흥선로 138 (의정부동)</t>
  </si>
  <si>
    <t>부산광역시노인건강센터</t>
  </si>
  <si>
    <t>전문 요양 시설</t>
  </si>
  <si>
    <t>051-310-7500</t>
  </si>
  <si>
    <t>부산 사상구 학감대로39번길 129</t>
  </si>
  <si>
    <t>남양주시장애인복지관</t>
  </si>
  <si>
    <t>031-559-7944</t>
  </si>
  <si>
    <t>경기 남양주시 홍유릉로 273</t>
  </si>
  <si>
    <t>대전동구다기능노인종합복지관</t>
  </si>
  <si>
    <t>노인복지 사회복지</t>
  </si>
  <si>
    <t>042-282-5910</t>
  </si>
  <si>
    <t>대전 동구 동부로 23 (판암동)</t>
  </si>
  <si>
    <t>시흥시장애인자립생활센터(수수꽃다리)</t>
  </si>
  <si>
    <t>김양근</t>
  </si>
  <si>
    <t>중증 장애인 서비스</t>
  </si>
  <si>
    <t>031-506-8252</t>
  </si>
  <si>
    <t>경기도 시흥시 마유로418번길 18, 2층 203-1 (정왕동,정왕프라자)</t>
  </si>
  <si>
    <t>승가원자비복지타운복지마을</t>
  </si>
  <si>
    <t>김성예</t>
  </si>
  <si>
    <t>장애인생활시설 업무</t>
  </si>
  <si>
    <t>031-642-1300</t>
  </si>
  <si>
    <t>경기 이천시 설성면 설장로 374-57 (신필리)</t>
  </si>
  <si>
    <t>부안낭주회</t>
  </si>
  <si>
    <t>장석종</t>
  </si>
  <si>
    <t>자원봉사</t>
  </si>
  <si>
    <t>063-581-7302</t>
  </si>
  <si>
    <t>전라북도 부안군 부안읍 석정로 171, 4층 (동중리)</t>
  </si>
  <si>
    <t>충주시장애인협의회</t>
  </si>
  <si>
    <t>장애인단체</t>
  </si>
  <si>
    <t>043-847-0440</t>
  </si>
  <si>
    <t>충북 충주시 호암대로 129 (호암동)</t>
  </si>
  <si>
    <t>우리너싱홈</t>
  </si>
  <si>
    <t>박현정</t>
  </si>
  <si>
    <t>어르신 요양</t>
  </si>
  <si>
    <t>063-212-7179</t>
  </si>
  <si>
    <t>전북 전주시 덕진구 정여립로 974</t>
  </si>
  <si>
    <t>인창실버웰</t>
  </si>
  <si>
    <t>전문노인요양원</t>
  </si>
  <si>
    <t>051-202-1166</t>
  </si>
  <si>
    <t>부산 사하구 다대로83번길 132 (괴정동)</t>
  </si>
  <si>
    <t>의료법인인주의료재단늘사랑요양병원</t>
  </si>
  <si>
    <t>성낙기</t>
  </si>
  <si>
    <t>요양병원 보건</t>
  </si>
  <si>
    <t>051-714-3533</t>
  </si>
  <si>
    <t>부산 사하구 사하로 21 (구평동)</t>
  </si>
  <si>
    <t>거주 복지시설 운영업</t>
  </si>
  <si>
    <t>장애인생활시설영산원</t>
  </si>
  <si>
    <t>김윤배</t>
  </si>
  <si>
    <t>노유자시설</t>
  </si>
  <si>
    <t>063-839-5411</t>
  </si>
  <si>
    <t>전북 익산시 덕기길 77 (덕기동)</t>
  </si>
  <si>
    <t>제일요양원</t>
  </si>
  <si>
    <t>064-733-2587</t>
  </si>
  <si>
    <t>제주 서귀포시 정방연로 52-8</t>
  </si>
  <si>
    <t>진해노인일반요양원</t>
  </si>
  <si>
    <t>하영숙</t>
  </si>
  <si>
    <t>노인 거주 복지시설 운영업</t>
  </si>
  <si>
    <t>경상남도 창원시 진해구 남양동  121</t>
  </si>
  <si>
    <t>하동노인통합지원센터</t>
  </si>
  <si>
    <t>한삼협</t>
  </si>
  <si>
    <t>노인복지시설 서비스업</t>
  </si>
  <si>
    <t>055-884-7078</t>
  </si>
  <si>
    <t>경남 하동군 하동읍 중앙2길 10-9, 3층 (읍내리,이호동세무회계사무소)</t>
  </si>
  <si>
    <t>명지엘펜하임</t>
  </si>
  <si>
    <t>주창모</t>
  </si>
  <si>
    <t>유로노인복지주택</t>
  </si>
  <si>
    <t>031-321-3529</t>
  </si>
  <si>
    <t>경기 용인시 처인구 남동 583번지</t>
  </si>
  <si>
    <t>낙산노인전문요양원</t>
  </si>
  <si>
    <t>033-672-0053</t>
  </si>
  <si>
    <t>강원 양양군 강현면 금풍리 72-1</t>
  </si>
  <si>
    <t>산청복음실버타운</t>
  </si>
  <si>
    <t>정극진</t>
  </si>
  <si>
    <t>노인전문용양시설</t>
  </si>
  <si>
    <t>055-973-0880</t>
  </si>
  <si>
    <t>서울시립서부노인전문요양센터</t>
  </si>
  <si>
    <t>노인수용복지시설-노인수용복지시설</t>
  </si>
  <si>
    <t>02-376-0421</t>
  </si>
  <si>
    <t>서울 마포구 월드컵로 220, 내 (성산동) (성산동,마포종합행정타운)</t>
  </si>
  <si>
    <t>전라북도고창노인요양병원</t>
  </si>
  <si>
    <t>조남열</t>
  </si>
  <si>
    <t>요양원</t>
  </si>
  <si>
    <t>063-560-6100</t>
  </si>
  <si>
    <t>전라북도 고창군 고창읍 고인돌대로 1765 (읍내리)</t>
  </si>
  <si>
    <t>단원구노인복지회관</t>
  </si>
  <si>
    <t>최성우</t>
  </si>
  <si>
    <t>노인여가시설</t>
  </si>
  <si>
    <t>031-405-1188</t>
  </si>
  <si>
    <t>경기도 안산시 단원구 선부광장1로 134 (선부동)</t>
  </si>
  <si>
    <t>(사)경기도시각장애인연합회양</t>
  </si>
  <si>
    <t>현대옥</t>
  </si>
  <si>
    <t>노인복지 비영리</t>
  </si>
  <si>
    <t>경기 양주시 백석읍 고릉말로74번길 38, 사단법인 경기도시각장애인연합회 양주시지회 (방성리)</t>
  </si>
  <si>
    <t>노인요양센터인영실버</t>
  </si>
  <si>
    <t>전봉근</t>
  </si>
  <si>
    <t>02-804-6141</t>
  </si>
  <si>
    <t>서울 금천구 금하로 596 (시흥동)</t>
  </si>
  <si>
    <t>수원시시립노인전문요양원</t>
  </si>
  <si>
    <t>031-257-0140</t>
  </si>
  <si>
    <t>경기 수원시 장안구 수일로 33 (파장동)</t>
  </si>
  <si>
    <t>노인 요양 복지시설 운영업</t>
  </si>
  <si>
    <t>청람노인복지센터</t>
  </si>
  <si>
    <t>사회복지법인제주태고</t>
  </si>
  <si>
    <t>정성함</t>
  </si>
  <si>
    <t>064-726-5225</t>
  </si>
  <si>
    <t>제주 제주시 기와1길 55 (화북이동)</t>
  </si>
  <si>
    <t>사회복지법인평안의집참사랑전문</t>
  </si>
  <si>
    <t>031-638-0650</t>
  </si>
  <si>
    <t>경기 이천시 신둔면 황무로338번길 197 (용면리)</t>
  </si>
  <si>
    <t>기관실</t>
  </si>
  <si>
    <t>김승억</t>
  </si>
  <si>
    <t>02-923-3080</t>
  </si>
  <si>
    <t>서울 서대문구 홍지문2길 59, 전층 (홍은동) (홍은동)</t>
  </si>
  <si>
    <t>미래복지요양센터</t>
  </si>
  <si>
    <t>최명선</t>
  </si>
  <si>
    <t>032-540-8800</t>
  </si>
  <si>
    <t>인천 서구 드림로 227 (백석동)</t>
  </si>
  <si>
    <t>성베드로의집</t>
  </si>
  <si>
    <t>031-675-3881</t>
  </si>
  <si>
    <t>경기 안성시 시미실길 251 (사곡동)</t>
  </si>
  <si>
    <t>남제주요양원</t>
  </si>
  <si>
    <t>김성산</t>
  </si>
  <si>
    <t>064-794-2232</t>
  </si>
  <si>
    <t>제주 서귀포시 대정읍 대한로88번길 78 (하모리)</t>
  </si>
  <si>
    <t>사회복지법인쌘뿔원쌘뽈요양원</t>
  </si>
  <si>
    <t>충남 논산시 은진면 탑정로 265-30 (교촌리)</t>
  </si>
  <si>
    <t>효애보람의집</t>
  </si>
  <si>
    <t>윤재섭</t>
  </si>
  <si>
    <t>062-672-9088</t>
  </si>
  <si>
    <t>광주 남구 용대로53번길 16-15 (봉선동)</t>
  </si>
  <si>
    <t>은빛노인복지센타</t>
  </si>
  <si>
    <t>서지원</t>
  </si>
  <si>
    <t>대전 중구 범골로 97 (호동)</t>
  </si>
  <si>
    <t>사회복지법인에스오에스프란치스카의집</t>
  </si>
  <si>
    <t>손해옥</t>
  </si>
  <si>
    <t>053-986-2077</t>
  </si>
  <si>
    <t>대구 동구 방촌로1길 17 (검사동)</t>
  </si>
  <si>
    <t>강릉효도마을</t>
  </si>
  <si>
    <t>이무승</t>
  </si>
  <si>
    <t>033-644-5766</t>
  </si>
  <si>
    <t>강원 강릉시 강동면 심곡봉화길 118-1 (심곡리)</t>
  </si>
  <si>
    <t>사회복지법인애광원동해시노인요양원</t>
  </si>
  <si>
    <t>이지연</t>
  </si>
  <si>
    <t>033-532-2024</t>
  </si>
  <si>
    <t>강원 동해시 승지로 60-5 (부곡동)</t>
  </si>
  <si>
    <t>양산재가노인복지센터</t>
  </si>
  <si>
    <t>안종관</t>
  </si>
  <si>
    <t>055-362-6141</t>
  </si>
  <si>
    <t>사회복지법인감천복지재단갓바위치매센터</t>
  </si>
  <si>
    <t>서형덕</t>
  </si>
  <si>
    <t>대구 동구 갓바위로 75 (진인동)</t>
  </si>
  <si>
    <t>효성요양원</t>
  </si>
  <si>
    <t>042-841-4800</t>
  </si>
  <si>
    <t>충남 계룡시 엄사면 도곡로 46-12 (광석리,계룡노인복지센터)</t>
  </si>
  <si>
    <t>도봉실버센터</t>
  </si>
  <si>
    <t>김귀자</t>
  </si>
  <si>
    <t>02-955-6080</t>
  </si>
  <si>
    <t>서울 도봉구 시루봉로 133 (방학동)</t>
  </si>
  <si>
    <t>삼성생명공익재단삼성노블카운티</t>
  </si>
  <si>
    <t>박찬병</t>
  </si>
  <si>
    <t>유료 양료-보건및 사회복지</t>
  </si>
  <si>
    <t>031-8007-1223</t>
  </si>
  <si>
    <t>경기 용인시 기흥구 덕영대로 1751 (하갈동)</t>
  </si>
  <si>
    <t>사회복지법인하나금융공익재단하나케어</t>
  </si>
  <si>
    <t>김명옥</t>
  </si>
  <si>
    <t>경기 남양주시 수동면 비룡로 1156-4, ((하나 실버카운티)) (외방리)</t>
  </si>
  <si>
    <t>사랑나누미장애인활동지원센터</t>
  </si>
  <si>
    <t>윤전호</t>
  </si>
  <si>
    <t>장애인단체 장애인활동지원센터</t>
  </si>
  <si>
    <t>인천 계양구 길마로 60, A동 403호 (효성동,뉴서울프라자)</t>
  </si>
  <si>
    <t>엘림종합복지센터소규모요양시설가형</t>
  </si>
  <si>
    <t>052-295-0003</t>
  </si>
  <si>
    <t>울산 북구 농서로 71-30, 1,2층 (상안동)</t>
  </si>
  <si>
    <t>한국보훈복지의료공단대구보훈요양원</t>
  </si>
  <si>
    <t>이종정</t>
  </si>
  <si>
    <t>053-606-3060</t>
  </si>
  <si>
    <t>대구 달성군 하빈면 하산길 123-23 (하산리)</t>
  </si>
  <si>
    <t>인천와이엠씨에이요양원재가복지센터</t>
  </si>
  <si>
    <t>조민정</t>
  </si>
  <si>
    <t>032-456-1151</t>
  </si>
  <si>
    <t>인천 남동구 정각로 8 (구월동,인천YMCA)</t>
  </si>
  <si>
    <t>사)천주교안동교구사회복지회안동시건강가정다문화가족지원센터</t>
  </si>
  <si>
    <t>유하영</t>
  </si>
  <si>
    <t>경북 안동시 경북대로 440 (옥동)</t>
  </si>
  <si>
    <t>서구노인인복지관</t>
  </si>
  <si>
    <t>최윤형</t>
  </si>
  <si>
    <t>비영리법인 복지</t>
  </si>
  <si>
    <t>032-582-4072</t>
  </si>
  <si>
    <t>인천 서구 신석로121번길 10 (석남동)</t>
  </si>
  <si>
    <t>성문노인전문요양원</t>
  </si>
  <si>
    <t>김민숙</t>
  </si>
  <si>
    <t>033-745-9180</t>
  </si>
  <si>
    <t>강원 원주시 고문골길 77-6 (행구동)</t>
  </si>
  <si>
    <t>강북실버종합복지센터</t>
  </si>
  <si>
    <t>02-984-0300</t>
  </si>
  <si>
    <t>서울 강북구 오패산로 290 (미아동)</t>
  </si>
  <si>
    <t>무량수전노인전문요양원</t>
  </si>
  <si>
    <t>채대봉</t>
  </si>
  <si>
    <t>요양병원-서비스</t>
  </si>
  <si>
    <t>053-477-3334</t>
  </si>
  <si>
    <t>대구광역시 남구 중앙대로 122 (봉덕동)</t>
  </si>
  <si>
    <t>진해금강노인전문요양원</t>
  </si>
  <si>
    <t>장지영</t>
  </si>
  <si>
    <t>055-546-9179</t>
  </si>
  <si>
    <t>경남 창원시 진해구 해원로2번길 7 (이동)</t>
  </si>
  <si>
    <t>대구가톨릭치매센타</t>
  </si>
  <si>
    <t>053-616-2141</t>
  </si>
  <si>
    <t>대구 달성군 논공읍 논공로 210 (남리)</t>
  </si>
  <si>
    <t>의료법인용각의료재단한신노인요양원</t>
  </si>
  <si>
    <t>대구 서구 평리로 306 (내당동)</t>
  </si>
  <si>
    <t>시립동부전문요양센터</t>
  </si>
  <si>
    <t>이영세</t>
  </si>
  <si>
    <t>실비노인전문요양시설</t>
  </si>
  <si>
    <t>02-3407-2700</t>
  </si>
  <si>
    <t>서울특별시 성동구 마장로23길 12 (홍익동,시립동부전문노인요양센터)</t>
  </si>
  <si>
    <t>노인 양로 복지시설 운영업</t>
  </si>
  <si>
    <t>의료법인예경의료재단예경요</t>
  </si>
  <si>
    <t>055-249-5500</t>
  </si>
  <si>
    <t>경남 창원시 마산합포구 중앙서1길 25 (대성동2가,4,5층)</t>
  </si>
  <si>
    <t>노원구어르신돌봄지원센터</t>
  </si>
  <si>
    <t>02-355-5000</t>
  </si>
  <si>
    <t>서울 노원구 한글비석로 383, 2층 8호 (중계동,삼창타워프라자)</t>
  </si>
  <si>
    <t>한국보훈복지의료공단원주보훈요양원</t>
  </si>
  <si>
    <t>양봉민</t>
  </si>
  <si>
    <t>033-749-3858</t>
  </si>
  <si>
    <t>강원 원주시 세계로 90 (반곡동)</t>
  </si>
  <si>
    <t>늘푸른집</t>
  </si>
  <si>
    <t>나송</t>
  </si>
  <si>
    <t>실비노인요양시설</t>
  </si>
  <si>
    <t>063-214-1332</t>
  </si>
  <si>
    <t>전북 전주시 덕진구 정여립로 1028-8</t>
  </si>
  <si>
    <t>밝은내일회</t>
  </si>
  <si>
    <t>장애인 서비스 및 권익옹호</t>
  </si>
  <si>
    <t>053-657-1015</t>
  </si>
  <si>
    <t>대구 남구 양지북길 122, 계명대학교 후문 근처 (대명동)</t>
  </si>
  <si>
    <t>심신장애인 거주 복지시설 운영업</t>
  </si>
  <si>
    <t>신망애재활원</t>
  </si>
  <si>
    <t>박진효</t>
  </si>
  <si>
    <t>031-594-6644</t>
  </si>
  <si>
    <t>경기 남양주시 수동면 비룡로972번길 17 (입석리)</t>
  </si>
  <si>
    <t>낙성장애인자립생활센터</t>
  </si>
  <si>
    <t>김장환</t>
  </si>
  <si>
    <t>02-6401-3323</t>
  </si>
  <si>
    <t>서울 관악구 신림로 135 (신림동,육일빌딩)</t>
  </si>
  <si>
    <t>한국장애자재활협회</t>
  </si>
  <si>
    <t>심신장애인 수용 복지시설</t>
  </si>
  <si>
    <t>053-254-2562</t>
  </si>
  <si>
    <t>대구 중구 남산로7길 80 2층 (남산동,까치아파트 남산종합사회복지관)</t>
  </si>
  <si>
    <t>충북재활원</t>
  </si>
  <si>
    <t>김원택</t>
  </si>
  <si>
    <t>043-262-7415</t>
  </si>
  <si>
    <t>충북 청주시 흥덕구 1순환로438번길 39-17 (신봉동)</t>
  </si>
  <si>
    <t>신체 부자유자 거주 복지시설 운영업</t>
  </si>
  <si>
    <t>안양시만안종합사회복지관</t>
  </si>
  <si>
    <t>031-464-9701</t>
  </si>
  <si>
    <t>경기 안양시 만안구 박달로 547-1 (안양동)</t>
  </si>
  <si>
    <t>구로장애인자립생활센터</t>
  </si>
  <si>
    <t>고관철</t>
  </si>
  <si>
    <t>권익옹호, 역량강화, 자립생활지원</t>
  </si>
  <si>
    <t>02-857-9501</t>
  </si>
  <si>
    <t>서울 구로구 가마산로27길 24, 520호</t>
  </si>
  <si>
    <t>창인요양원</t>
  </si>
  <si>
    <t>이경학</t>
  </si>
  <si>
    <t>031-775-9797</t>
  </si>
  <si>
    <t>경기 양평군 단월면 백동길 92 (덕수리)</t>
  </si>
  <si>
    <t>거제시장애인부모회</t>
  </si>
  <si>
    <t>윤양숙</t>
  </si>
  <si>
    <t>복지 복지</t>
  </si>
  <si>
    <t>055-681-5594</t>
  </si>
  <si>
    <t>경남 거제시 연초면 송정이목로 65 (송정리)</t>
  </si>
  <si>
    <t>혜성원</t>
  </si>
  <si>
    <t>031-672-2284</t>
  </si>
  <si>
    <t>경기 안성시 양성면 양성로 581, 양성면 장서리 336-0번지 (장서리)</t>
  </si>
  <si>
    <t>화성지역자활센터</t>
  </si>
  <si>
    <t>031-354-1129</t>
  </si>
  <si>
    <t>경기 화성시 향남읍 향남로 470 (화성종합경기타운 16번 GATE) (도이리)</t>
  </si>
  <si>
    <t>강릉장애인자립생활센터</t>
  </si>
  <si>
    <t>장인선</t>
  </si>
  <si>
    <t>033-646-3210</t>
  </si>
  <si>
    <t>강원 강릉시 임영로131번길 12 (용강동,KT서강릉사옥1층 강릉장애인자립생활 (용강동))</t>
  </si>
  <si>
    <t>상주시장애인종합복지관</t>
  </si>
  <si>
    <t>박명재</t>
  </si>
  <si>
    <t>054-534-6933</t>
  </si>
  <si>
    <t>경북 상주시 만산8길 11 (만산동)</t>
  </si>
  <si>
    <t>태연재활원</t>
  </si>
  <si>
    <t>이동성</t>
  </si>
  <si>
    <t>052-298-3701</t>
  </si>
  <si>
    <t>울산 북구 대안4길 60 (대안동)</t>
  </si>
  <si>
    <t>일심재활원</t>
  </si>
  <si>
    <t>김구노</t>
  </si>
  <si>
    <t>재활원 재활원</t>
  </si>
  <si>
    <t>053-963-3927</t>
  </si>
  <si>
    <t>대구 동구 반야월북로27길 33 (각산동)</t>
  </si>
  <si>
    <t>의료법인인선의료재단인선</t>
  </si>
  <si>
    <t>송순섭</t>
  </si>
  <si>
    <t>정신질환, 정신지체 및 약물 중독자 거주 복지시설 운영업</t>
  </si>
  <si>
    <t>031-673-0836</t>
  </si>
  <si>
    <t>경기 안성시 양성면 미리내성지로 274-29, ((안성실버타운)) (미산리)</t>
  </si>
  <si>
    <t>인산노인사랑건강센타</t>
  </si>
  <si>
    <t>기타 거주 복지시설 운영업</t>
  </si>
  <si>
    <t>063-240-2100</t>
  </si>
  <si>
    <t>전북 완주군 소양면 소양로 465-23</t>
  </si>
  <si>
    <t>사회복지법인삼농복지재단삼농실버마을</t>
  </si>
  <si>
    <t>임순관</t>
  </si>
  <si>
    <t>수용복지시설-종합 보건 복지업</t>
  </si>
  <si>
    <t>02-2617-9980</t>
  </si>
  <si>
    <t>서울 구로구 오류로8길 84, 삼농실버마을 (오류동)</t>
  </si>
  <si>
    <t>여성출소자 사회복귀시설</t>
  </si>
  <si>
    <t>031-372-3774</t>
  </si>
  <si>
    <t>경기 화성시 병점중앙로 154 경기남부지부 (진안동,한국법무보호복지공단)</t>
  </si>
  <si>
    <t>서울특별시립은평의마을</t>
  </si>
  <si>
    <t>홍봉식</t>
  </si>
  <si>
    <t>비영리법인 비영리</t>
  </si>
  <si>
    <t>02-3156-6300</t>
  </si>
  <si>
    <t>서울 은평구 갈현로15길 27-1 (구산동)</t>
  </si>
  <si>
    <t>그 외 기타 거주 복지 시설 운영업</t>
  </si>
  <si>
    <t>고금요양원</t>
  </si>
  <si>
    <t>이심국</t>
  </si>
  <si>
    <t>061-554-2335</t>
  </si>
  <si>
    <t>전남 완도군 고금면 교성길 20, (고금요양원) (가교리)</t>
  </si>
  <si>
    <t>하늘향노인복지센타</t>
  </si>
  <si>
    <t>박희숙</t>
  </si>
  <si>
    <t>방문요양 주야간보호 서비스</t>
  </si>
  <si>
    <t>063-571-9009</t>
  </si>
  <si>
    <t>전북 정읍시 신태인읍 정신로 1204 (신태인리,하늘향노인복지센타)</t>
  </si>
  <si>
    <t>영동구장애인복지관</t>
  </si>
  <si>
    <t>조영길</t>
  </si>
  <si>
    <t>051-403-6060</t>
  </si>
  <si>
    <t>부산 영도구 함지로79번길 6 (동삼동)</t>
  </si>
  <si>
    <t>새날동대문장애인자립생활센터</t>
  </si>
  <si>
    <t>채종걸</t>
  </si>
  <si>
    <t>02-595-5603</t>
  </si>
  <si>
    <t>서울 동대문구 천호대로 307 (답십리동,클래식타워)</t>
  </si>
  <si>
    <t>원주지역자활센터</t>
  </si>
  <si>
    <t>정낙찬</t>
  </si>
  <si>
    <t>돌봄서비스 서비스업</t>
  </si>
  <si>
    <t>033-765-0945</t>
  </si>
  <si>
    <t>강원 원주시 치악로1735번길 10 (개운동)</t>
  </si>
  <si>
    <t>가정봉사원파견센터</t>
  </si>
  <si>
    <t>윤광성</t>
  </si>
  <si>
    <t>강원 영월군 영월읍 덕포하리4길 19-5 (덕포리)</t>
  </si>
  <si>
    <t>(사)한국신체장애인복지회이천지부</t>
  </si>
  <si>
    <t>곽연석</t>
  </si>
  <si>
    <t>장애인복지 서비스</t>
  </si>
  <si>
    <t>경기 이천시 남천로 51-6 (중리동)</t>
  </si>
  <si>
    <t>월명성모의집</t>
  </si>
  <si>
    <t>신영규</t>
  </si>
  <si>
    <t>054-435-8122</t>
  </si>
  <si>
    <t>경북 김천시 남면 주천로 1448-16 (월명리)</t>
  </si>
  <si>
    <t>참뜻노인복지센터</t>
  </si>
  <si>
    <t>강민선</t>
  </si>
  <si>
    <t>방문요양,방문목욕 서비스</t>
  </si>
  <si>
    <t>광주광역시 광산구 월곡동</t>
  </si>
  <si>
    <t>비거주 복지시설 운영업</t>
  </si>
  <si>
    <t>공항꿈나무제2어린이집</t>
  </si>
  <si>
    <t>032-743-3340</t>
  </si>
  <si>
    <t>인천 중구 공항로424번길 69 (운서동)</t>
  </si>
  <si>
    <t>보육시설 운영업</t>
  </si>
  <si>
    <t>킨더슐레보육경영연구소</t>
  </si>
  <si>
    <t>어린이집 위탁운영, 놀이활동 연구 및 개발, 보육인력 교육 및 지원</t>
  </si>
  <si>
    <t>02-3478-0303</t>
  </si>
  <si>
    <t>서울 송파구 송파대로34길 15 (송파동,송파역 마에스트로)</t>
  </si>
  <si>
    <t>의왕시건강가정지원센터</t>
  </si>
  <si>
    <t>김혜영</t>
  </si>
  <si>
    <t>031-441-2075</t>
  </si>
  <si>
    <t>경기 의왕시 원골로 48, 1층 (오전동,가톨릭교육문화회관)</t>
  </si>
  <si>
    <t>푸르니보육지원재단</t>
  </si>
  <si>
    <t>김온기</t>
  </si>
  <si>
    <t>보육지원재단</t>
  </si>
  <si>
    <t>02-581-8561</t>
  </si>
  <si>
    <t>서울 서초구 서초중앙로8길 105 6층 (서초동,다부빌딩)</t>
  </si>
  <si>
    <t>모아맘보육재단</t>
  </si>
  <si>
    <t>안형상,오영석</t>
  </si>
  <si>
    <t>보육 시설</t>
  </si>
  <si>
    <t>02-569-1542</t>
  </si>
  <si>
    <t>서울특별시 강남구 역삼로 227, 2층 (역삼동,Sunsco빌딩)</t>
  </si>
  <si>
    <t>강서길라장애인자립생활센터</t>
  </si>
  <si>
    <t>홍정표</t>
  </si>
  <si>
    <t>활동보조 중계기관</t>
  </si>
  <si>
    <t>02-3662-0946</t>
  </si>
  <si>
    <t>서울 강서구 양천로 551-24 (가양동,한화비즈메트로2차 502)</t>
  </si>
  <si>
    <t>기타 비거주 복지 서비스업</t>
  </si>
  <si>
    <t>강원도장애인종합복지관</t>
  </si>
  <si>
    <t>최은조</t>
  </si>
  <si>
    <t>033-255-2491</t>
  </si>
  <si>
    <t>강원도 춘천시 사우로 27 (사농동)</t>
  </si>
  <si>
    <t>관악구건강가정지원센터</t>
  </si>
  <si>
    <t>진미정</t>
  </si>
  <si>
    <t>서울대학교가 가진 전문성/자원/지역발전 의지를 갖고 관악구주민의 가정</t>
  </si>
  <si>
    <t>02-883-9320</t>
  </si>
  <si>
    <t>서울특별시 관악구 쑥고개로 128 (봉천동,관악구건강가정지원센터)</t>
  </si>
  <si>
    <t>하남자활후련기관</t>
  </si>
  <si>
    <t>이정열</t>
  </si>
  <si>
    <t>지역주민 대상 자활사업 수행 기관</t>
  </si>
  <si>
    <t>031-791-3660</t>
  </si>
  <si>
    <t>경기도 하남시 하남대로 412 (하산곡동)</t>
  </si>
  <si>
    <t>서울특별시협동아동상담소</t>
  </si>
  <si>
    <t>김보애</t>
  </si>
  <si>
    <t>02-2248-5530</t>
  </si>
  <si>
    <t>서울 동대문구 답십리로69길 106 (장안동)</t>
  </si>
  <si>
    <t>한국장애인고용촉진공단</t>
  </si>
  <si>
    <t>기타 비수용 복지사업</t>
  </si>
  <si>
    <t>055-261-8203</t>
  </si>
  <si>
    <t>경남 창원시 성산구 중앙대로 107, 6층</t>
  </si>
  <si>
    <t>구립종로노인종합복지관</t>
  </si>
  <si>
    <t>정영순</t>
  </si>
  <si>
    <t>사회복지사업-종로거주 노인에게 상담 및 사회교육</t>
  </si>
  <si>
    <t>02-6247-9947</t>
  </si>
  <si>
    <t>서울특별시 종로구 율곡로19길 17-8 (이화동)</t>
  </si>
  <si>
    <t>서부장애인종합복지관</t>
  </si>
  <si>
    <t>사회복지사업-장애인복지관</t>
  </si>
  <si>
    <t>02-351-3982</t>
  </si>
  <si>
    <t>서울 은평구 갈현로11길 30, B01호</t>
  </si>
  <si>
    <t>서울노인복지센터</t>
  </si>
  <si>
    <t>사회복지사업-무료급식, 여가활동, 복리후생활동등</t>
  </si>
  <si>
    <t>02-6220-8500</t>
  </si>
  <si>
    <t>서울 종로구 삼일대로 467, 3층 총무</t>
  </si>
  <si>
    <t>하상장애인종합복지관</t>
  </si>
  <si>
    <t>02-451-6000</t>
  </si>
  <si>
    <t>서울특별시 강남구 개포로 613 (개포동)</t>
  </si>
  <si>
    <t>부평장애인종합복지관</t>
  </si>
  <si>
    <t>032-512-0110</t>
  </si>
  <si>
    <t>인천광역시 부평구 일신로 25 (일신동,부평장애인종합복지관)</t>
  </si>
  <si>
    <t>강서뇌성마비복지관</t>
  </si>
  <si>
    <t>뇌성마비인의 건전한 육성, 재활과 권익증진</t>
  </si>
  <si>
    <t>02-932-4292</t>
  </si>
  <si>
    <t>서울 강서구 방화대로45길 69 (방화동)</t>
  </si>
  <si>
    <t>서울특별시립노원시각장애인복지관</t>
  </si>
  <si>
    <t>한정석</t>
  </si>
  <si>
    <t>복지관운영사업</t>
  </si>
  <si>
    <t>02-950-0109</t>
  </si>
  <si>
    <t>서울 노원구 상계6.7동 771번지 서울특별시립노원시각장애인복지관</t>
  </si>
  <si>
    <t>한국청년회의소</t>
  </si>
  <si>
    <t>자기개발워크샵,논술대회및 국제교류사업</t>
  </si>
  <si>
    <t>063-832-8411</t>
  </si>
  <si>
    <t>전북 익산시 하나로13길 13, 2층 동이리청년회의소</t>
  </si>
  <si>
    <t>달서구노인종합복지관</t>
  </si>
  <si>
    <t>박용권</t>
  </si>
  <si>
    <t>복지관-복지관</t>
  </si>
  <si>
    <t>053-644-8314</t>
  </si>
  <si>
    <t>대구 달서구 학산로 140 (본동)</t>
  </si>
  <si>
    <t>우리마을노인복지센터</t>
  </si>
  <si>
    <t>김석</t>
  </si>
  <si>
    <t>재가노인복지시설 운영</t>
  </si>
  <si>
    <t>061-462-1692</t>
  </si>
  <si>
    <t>전남 영암군 삼호읍 모밀항길 10</t>
  </si>
  <si>
    <t>아람장애인자립생활센터</t>
  </si>
  <si>
    <t>경기도 고양시 일산동구 장항동</t>
  </si>
  <si>
    <t>동해시노인종합복지관</t>
  </si>
  <si>
    <t>김낙진</t>
  </si>
  <si>
    <t>복지관-비영리기관</t>
  </si>
  <si>
    <t>033-533-1155</t>
  </si>
  <si>
    <t>강원 동해시 천곡동 84-16번지</t>
  </si>
  <si>
    <t>이화여자대학교종합사회복지관</t>
  </si>
  <si>
    <t>사회복지사업-가족복지 지역복지 재가복지</t>
  </si>
  <si>
    <t>02-3277-3190</t>
  </si>
  <si>
    <t>서울 서대문구 북아현동 산1-826</t>
  </si>
  <si>
    <t>성프란치스꼬장애인종합복지관</t>
  </si>
  <si>
    <t>사회복지사업-여성장애인전문복지기관</t>
  </si>
  <si>
    <t>02-830-6500</t>
  </si>
  <si>
    <t>서울특별시 구로구 남부순환로105라길 25-10 (가리봉동)</t>
  </si>
  <si>
    <t>옥천군노인장애인복지관</t>
  </si>
  <si>
    <t>복지관</t>
  </si>
  <si>
    <t>043-731-0254</t>
  </si>
  <si>
    <t>충북 옥천군 옥천읍 삼양로8길 9 (삼양리)</t>
  </si>
  <si>
    <t>한마음장애인자립생활센터</t>
  </si>
  <si>
    <t>김동효</t>
  </si>
  <si>
    <t>중증장애인활동보조사업, 동료상담, 권익옹호 등</t>
  </si>
  <si>
    <t>062-431-8025</t>
  </si>
  <si>
    <t>광주광역시 광산구 첨단내촌로36번길 34-14 (월계동)</t>
  </si>
  <si>
    <t>동명노인복지센터</t>
  </si>
  <si>
    <t>김병한</t>
  </si>
  <si>
    <t>사회복지사업-노인 치매전문요양시설</t>
  </si>
  <si>
    <t>02-875-2770</t>
  </si>
  <si>
    <t>서울 관악구 봉천로23라길 15, 동명학원 지층</t>
  </si>
  <si>
    <t>도봉노인종합복지관</t>
  </si>
  <si>
    <t>02-993-0511</t>
  </si>
  <si>
    <t>서울 도봉구 도당로2길 12-13 (쌍문동)</t>
  </si>
  <si>
    <t>사상구노인복지관</t>
  </si>
  <si>
    <t>윤은경</t>
  </si>
  <si>
    <t>051-325-7555</t>
  </si>
  <si>
    <t>부산 사상구 가야대로196번길 51 5층 사상구노인복지관 (학장동)</t>
  </si>
  <si>
    <t>안양시수리장애인봉합복지관</t>
  </si>
  <si>
    <t>이형진</t>
  </si>
  <si>
    <t>사회복지사업-장애인복지사업</t>
  </si>
  <si>
    <t>031-465-0950</t>
  </si>
  <si>
    <t>경기도 안양시 만안구 냉천로 39 (안양동)</t>
  </si>
  <si>
    <t>안양노인전문요양원</t>
  </si>
  <si>
    <t>이연희</t>
  </si>
  <si>
    <t>사회복지사업-생활시설</t>
  </si>
  <si>
    <t>031-471-3792</t>
  </si>
  <si>
    <t>경기 안양시 만안구 석수1동 236번지</t>
  </si>
  <si>
    <t>탐라장애인종합복지관</t>
  </si>
  <si>
    <t>이용언</t>
  </si>
  <si>
    <t>064-710-9910</t>
  </si>
  <si>
    <t>제주 제주시 광양4길 32 (이도일동)</t>
  </si>
  <si>
    <t>대전서구노인종합복지회관</t>
  </si>
  <si>
    <t>042-488-6290</t>
  </si>
  <si>
    <t>대전 서구 남선로 66 (탄방동)</t>
  </si>
  <si>
    <t>서산석림사회복지관</t>
  </si>
  <si>
    <t>이욱</t>
  </si>
  <si>
    <t>복지</t>
  </si>
  <si>
    <t>041-667-2303</t>
  </si>
  <si>
    <t>충남 서산시 서해로 3456 (석림동)</t>
  </si>
  <si>
    <t>나눔장애인자립생활센터</t>
  </si>
  <si>
    <t>정성주</t>
  </si>
  <si>
    <t>자립생활센터</t>
  </si>
  <si>
    <t>062-956-8352</t>
  </si>
  <si>
    <t>광주 광산구 산정로18번길 16 (산정동)</t>
  </si>
  <si>
    <t>여수장애인자립생활센터</t>
  </si>
  <si>
    <t>박대희</t>
  </si>
  <si>
    <t>061-643-9452</t>
  </si>
  <si>
    <t>전남 여수시 학동2길 22, 202호 (학동,프라임시티)</t>
  </si>
  <si>
    <t>노틀담복지관</t>
  </si>
  <si>
    <t>장애인복지관-장애인공동생활가정</t>
  </si>
  <si>
    <t>032-5423-7115</t>
  </si>
  <si>
    <t>인천 계양구 계산2동 40번지 노틀담복지관</t>
  </si>
  <si>
    <t>부산장애인자립생황센터</t>
  </si>
  <si>
    <t>김정권</t>
  </si>
  <si>
    <t>장애인돌봄서비스</t>
  </si>
  <si>
    <t>051-900-6670</t>
  </si>
  <si>
    <t>부천시오정노인복지관</t>
  </si>
  <si>
    <t>노인복지회관</t>
  </si>
  <si>
    <t>032-683-9290</t>
  </si>
  <si>
    <t>경기 부천시 성오로 172 오정어울마당 5층 (오정동)</t>
  </si>
  <si>
    <t>마산장애인자립생활센터</t>
  </si>
  <si>
    <t>송정문</t>
  </si>
  <si>
    <t>경남 창원시 마산회원구 내서읍 광려로 41-1, A동 306호 청남우노프라자 (삼계리,우노프라자)</t>
  </si>
  <si>
    <t>직업재활원 운영업</t>
  </si>
  <si>
    <t>인천계양지역자활센터</t>
  </si>
  <si>
    <t>김경복</t>
  </si>
  <si>
    <t>032-543-3370</t>
  </si>
  <si>
    <t>인천 계양구 계양산로102번길 5, 5층 (계산동,노동복지회관)</t>
  </si>
  <si>
    <t>광주북구일터지역자활센터</t>
  </si>
  <si>
    <t>김인봉</t>
  </si>
  <si>
    <t>062-524-0377</t>
  </si>
  <si>
    <t>광주광역시 북구 신안동 14-2</t>
  </si>
  <si>
    <t>진주지역자활센터</t>
  </si>
  <si>
    <t>김소형</t>
  </si>
  <si>
    <t>055-747-0179</t>
  </si>
  <si>
    <t>경남 진주시 도동천로184번길 11, 1층 (상대동,상대2동주민센터)</t>
  </si>
  <si>
    <t>익산자활후견기관</t>
  </si>
  <si>
    <t>최갑선</t>
  </si>
  <si>
    <t>063-841-1040</t>
  </si>
  <si>
    <t>전북 익산시 평동로1길 12-35</t>
  </si>
  <si>
    <t>광주광산지역자활센터</t>
  </si>
  <si>
    <t>062-941-1116</t>
  </si>
  <si>
    <t>광주광역시 광산구 평동로 1109 (송정동)</t>
  </si>
  <si>
    <t>남은자장애인자립생활센터</t>
  </si>
  <si>
    <t>이덕근</t>
  </si>
  <si>
    <t>장애인자립생활 및 직업재활 시설</t>
  </si>
  <si>
    <t>02-3664-0874</t>
  </si>
  <si>
    <t>서울 강서구 공항대로41길 66, 302호</t>
  </si>
  <si>
    <t>재단법인가평군복지재단가평군장애인복지관</t>
  </si>
  <si>
    <t>김성기</t>
  </si>
  <si>
    <t>031-581-9785</t>
  </si>
  <si>
    <t>경기 가평군 가평읍 석봉로191번길 65-19 (읍내리)</t>
  </si>
  <si>
    <t>종합복지관 운영업</t>
  </si>
  <si>
    <t>성동장애인종합복지관</t>
  </si>
  <si>
    <t>최성자</t>
  </si>
  <si>
    <t>02-2290-3100</t>
  </si>
  <si>
    <t>서울 성동구 청계천로 506 1층 (마장동)</t>
  </si>
  <si>
    <t>나래울종합사회복지관</t>
  </si>
  <si>
    <t>031-8015-7492</t>
  </si>
  <si>
    <t>경기 화성시 여울로2길 33 (능동)</t>
  </si>
  <si>
    <t>신세계중랑장애인자립생활센터</t>
  </si>
  <si>
    <t>장애인복지관 행정 국방등</t>
  </si>
  <si>
    <t>서울 중랑구 겸재로 138, 새로운교회 402호 (면목동)</t>
  </si>
  <si>
    <t>방문 복지서비스 제공업</t>
  </si>
  <si>
    <t>광진나눔장애인자립재활센터</t>
  </si>
  <si>
    <t>고대현</t>
  </si>
  <si>
    <t>02-454-8119</t>
  </si>
  <si>
    <t>서울 광진구 자양로 209 3층 (구의동,광진장애인회관)</t>
  </si>
  <si>
    <t>그 외 기타 비거주 복지 서비스업</t>
  </si>
  <si>
    <t>(사)한국뇌병변장애인인권협회인천</t>
  </si>
  <si>
    <t>신영로</t>
  </si>
  <si>
    <t>032-886-4880</t>
  </si>
  <si>
    <t>인천 남구 염창로 42, 602호 (주안동,강남스토어빌딩)</t>
  </si>
  <si>
    <t>원주시건강가정지원센터</t>
  </si>
  <si>
    <t>강원 원주시 예술관길 25 (명륜동,명륜2단지아파트)</t>
  </si>
  <si>
    <t>가람장애인자립생활센터</t>
  </si>
  <si>
    <t>최연진</t>
  </si>
  <si>
    <t>장애인복지시설 자립생활센터</t>
  </si>
  <si>
    <t>부산 강서구 대저로255번길 29 (대저1동)</t>
  </si>
  <si>
    <t>부여군장애인종합복지관</t>
  </si>
  <si>
    <t>정도기</t>
  </si>
  <si>
    <t>서비스 장애인복지관</t>
  </si>
  <si>
    <t>041-836-2157</t>
  </si>
  <si>
    <t>충남 부여군 규암면 흥수로 816 (내리)</t>
  </si>
  <si>
    <t>(사)사단법인함께가는강남장애인부모회</t>
  </si>
  <si>
    <t>황숙현</t>
  </si>
  <si>
    <t>활동보조파견외 서비스</t>
  </si>
  <si>
    <t>서울 강남구 밤고개로1길 10, 629호 (수서동,수서현대벤쳐빌)</t>
  </si>
  <si>
    <t>(사)충청남도시각아산지회</t>
  </si>
  <si>
    <t>조남필</t>
  </si>
  <si>
    <t>041-549-1141</t>
  </si>
  <si>
    <t>충남 아산시 실옥로 46 (실옥동)</t>
  </si>
  <si>
    <t>경주지역자활센타</t>
  </si>
  <si>
    <t>집수리 건설업</t>
  </si>
  <si>
    <t>054-771-6694</t>
  </si>
  <si>
    <t>경북 경주시 태종로791번길 6 (황오동)</t>
  </si>
  <si>
    <t>전남무안지역자활센터</t>
  </si>
  <si>
    <t>위생 서비스</t>
  </si>
  <si>
    <t>061-452-6225</t>
  </si>
  <si>
    <t>전남 무안군 청계면 영산로 1854-16 (상마리)</t>
  </si>
  <si>
    <t>(사)부산광역시장애인복지연합회</t>
  </si>
  <si>
    <t>장애인복지연합 비영리</t>
  </si>
  <si>
    <t>부산 남구 수영로 26, 121호 (문현동,대림시티프라자)</t>
  </si>
  <si>
    <t>인천사회산업재단</t>
  </si>
  <si>
    <t>김진욱</t>
  </si>
  <si>
    <t>051-782-5102</t>
  </si>
  <si>
    <t>부산 해운대구 재반로12번길 16 (재송동)</t>
  </si>
  <si>
    <t>동탄4단지종합사회복지관</t>
  </si>
  <si>
    <t>031-378-8111</t>
  </si>
  <si>
    <t>경기 화성시 동탄순환대로24길 101 (영천동,동탄2LH4단지)</t>
  </si>
  <si>
    <t>금천장애인자립생활센터</t>
  </si>
  <si>
    <t>황백남</t>
  </si>
  <si>
    <t>070-4035-4343</t>
  </si>
  <si>
    <t>서울 금천구 시흥대로 399 (독산동)</t>
  </si>
  <si>
    <t>(사)곰두리봉사회</t>
  </si>
  <si>
    <t>최한기</t>
  </si>
  <si>
    <t>053-255-6333</t>
  </si>
  <si>
    <t>대전광역시 대덕구 덕암북로104번길 10 (덕암동)</t>
  </si>
  <si>
    <t>관악장애인자립생활센터</t>
  </si>
  <si>
    <t>강희숙</t>
  </si>
  <si>
    <t>장애인자립생활센터</t>
  </si>
  <si>
    <t>02-877-0293</t>
  </si>
  <si>
    <t>서울 관악구 남부순환로 1680, 304호 관악장애인자립생활센터</t>
  </si>
  <si>
    <t>장흥지역자활센터</t>
  </si>
  <si>
    <t>위수미</t>
  </si>
  <si>
    <t>자활지원사업 비영리법인</t>
  </si>
  <si>
    <t>061-862-8269</t>
  </si>
  <si>
    <t>전남 장흥군 장흥읍 읍성로 7 (충열리)</t>
  </si>
  <si>
    <t>열린사회</t>
  </si>
  <si>
    <t>시민사회복지사업, 사회적일자리창출, 집수리,재활용사업등</t>
  </si>
  <si>
    <t>02-2614-2704</t>
  </si>
  <si>
    <t>경기도 광명시 광명로 809 (광명동)</t>
  </si>
  <si>
    <t>행복한동행</t>
  </si>
  <si>
    <t>경기 성남시 수정구 수정로 267, 5층 513호 (신흥동,성창빌딩)</t>
  </si>
  <si>
    <t>(사)부스러기사랑나눔회</t>
  </si>
  <si>
    <t>강영순</t>
  </si>
  <si>
    <t>061-272-7951</t>
  </si>
  <si>
    <t>전남 무안군 삼향읍 오룡5길 10 (남악리)</t>
  </si>
  <si>
    <t>남양주다산장애인자립생활센터</t>
  </si>
  <si>
    <t>강민수</t>
  </si>
  <si>
    <t>(사)함께가는성북장애인부모회</t>
  </si>
  <si>
    <t>김행화</t>
  </si>
  <si>
    <t>해당없음 해당없음</t>
  </si>
  <si>
    <t>02-6104-0002</t>
  </si>
  <si>
    <t>서울 성북구 월곡로14길 24, 202호 (하월곡동,월곡래미안루나밸리)</t>
  </si>
  <si>
    <t>(사)경상북도장애인권익협회</t>
  </si>
  <si>
    <t>강순화</t>
  </si>
  <si>
    <t>서비스 장애인협회</t>
  </si>
  <si>
    <t>054-286-4956</t>
  </si>
  <si>
    <t>경북 포항시 북구 소티재로151번길 9 (우현동)</t>
  </si>
  <si>
    <t>청송보현재가노인복지센터</t>
  </si>
  <si>
    <t>홍성연</t>
  </si>
  <si>
    <t>054-873-6677</t>
  </si>
  <si>
    <t>경북 청송군 안덕면 안현로 654 (신성리)</t>
  </si>
  <si>
    <t>거제온사랑장애인활동지원센터</t>
  </si>
  <si>
    <t>부산 연제구 월드컵대로 231, 402호 (거제동,태연빌딩)</t>
  </si>
  <si>
    <t>쌍촌장애인활동보조지원센터</t>
  </si>
  <si>
    <t>062-382-4648</t>
  </si>
  <si>
    <t>광주 서구 쌍학로 43, 204호 상가</t>
  </si>
  <si>
    <t>평택노인복지센터</t>
  </si>
  <si>
    <t>수익사업을 하지 않는 비 수익사업을 하지 않는 비</t>
  </si>
  <si>
    <t>031-647-3292</t>
  </si>
  <si>
    <t>경기 평택시 비전3로 15 (비전동,평택노인복지센터)</t>
  </si>
  <si>
    <t>대구달서행복지역자활센터</t>
  </si>
  <si>
    <t>청소용역,봉제,소품,실내장식,건축자제 서비스업,제조업,건설업,도소매업 등</t>
  </si>
  <si>
    <t>053-644-1080</t>
  </si>
  <si>
    <t>대구 달서구 상화로 373 (상인동,비둘기아파트)</t>
  </si>
  <si>
    <t>금천구건강가정지원센터</t>
  </si>
  <si>
    <t>장진경</t>
  </si>
  <si>
    <t>서울 금천구 금하로11길 40 (시흥동)</t>
  </si>
  <si>
    <t>팔달노인복지관</t>
  </si>
  <si>
    <t>윤학수</t>
  </si>
  <si>
    <t>031-248-3800</t>
  </si>
  <si>
    <t>경기 수원시 팔달구 수원천로 343 (북수동)</t>
  </si>
  <si>
    <t>한울림장애인자립생활센타</t>
  </si>
  <si>
    <t>주성호</t>
  </si>
  <si>
    <t>서울 관악구 신림로 169 202호 (신림동,영창빌딩)</t>
  </si>
  <si>
    <t>양평군종합사회복지관</t>
  </si>
  <si>
    <t>강동연</t>
  </si>
  <si>
    <t>복지시설 비영리</t>
  </si>
  <si>
    <t>031-775-7741</t>
  </si>
  <si>
    <t>경기 양평군 용문면 용문역길 67 (다문리)</t>
  </si>
  <si>
    <t>서귀포시홀로사는노인지원센터</t>
  </si>
  <si>
    <t>064-738-7080</t>
  </si>
  <si>
    <t>제주 서귀포시 일주동로 8642, 3층 (동홍동)</t>
  </si>
  <si>
    <t>원주장애인자립생활센터</t>
  </si>
  <si>
    <t>김용섭</t>
  </si>
  <si>
    <t>강원도 원주시 무실로 195 (명륜동)</t>
  </si>
  <si>
    <t>참좋은노인복지센터</t>
  </si>
  <si>
    <t>최한호</t>
  </si>
  <si>
    <t>사회복지시설</t>
  </si>
  <si>
    <t>053-474-1253</t>
  </si>
  <si>
    <t>대구 남구 중앙대로 132 3층 (봉덕동)</t>
  </si>
  <si>
    <t>우리동작장애인자립생활센터</t>
  </si>
  <si>
    <t>강윤택</t>
  </si>
  <si>
    <t>장애인생활복지시설 보건 복지업</t>
  </si>
  <si>
    <t>02-817-2536</t>
  </si>
  <si>
    <t>서울 동작구 상도로 190-7, 2층 (상도동)</t>
  </si>
  <si>
    <t>대덕구노인종합복지관</t>
  </si>
  <si>
    <t>042-627-0767</t>
  </si>
  <si>
    <t>대전 대덕구 계족로740번길 80 (읍내동)</t>
  </si>
  <si>
    <t>부천시가정봉사원파견센터</t>
  </si>
  <si>
    <t>비수용복지시설</t>
  </si>
  <si>
    <t>032-613-7004</t>
  </si>
  <si>
    <t>경기 부천시 부흥로 256, 301호 (중동,계남아카데미빌딩)</t>
  </si>
  <si>
    <t>좋은세상이웃사람들</t>
  </si>
  <si>
    <t>서울 양천구 등촌로 80 (목동)</t>
  </si>
  <si>
    <t>위드미주간보호센터</t>
  </si>
  <si>
    <t>031-398-0124</t>
  </si>
  <si>
    <t>경기 군포시 군포로 444, 4층 (당동,서일빌딩)</t>
  </si>
  <si>
    <t>즐거운장애인자립생활센터</t>
  </si>
  <si>
    <t>김진회</t>
  </si>
  <si>
    <t>경기 고양시 일산서구 중앙로 1449, 904호 (주엽동,효원메이저)</t>
  </si>
  <si>
    <t>김포시니어클럽지점시장형사업단1호점</t>
  </si>
  <si>
    <t>김남용</t>
  </si>
  <si>
    <t>경기 김포시 사우로 3-8 (사우동)</t>
  </si>
  <si>
    <t>참샘중증장애인자립지원센터</t>
  </si>
  <si>
    <t>김시안</t>
  </si>
  <si>
    <t>055-752-6388</t>
  </si>
  <si>
    <t>경남 진주시 강남로 251, 2층 (칠암동)</t>
  </si>
  <si>
    <t>달구벌장애인자립생활센터</t>
  </si>
  <si>
    <t>053-633-8001</t>
  </si>
  <si>
    <t>대구 달서구 구마로 251 3층 달구벌장애인자립생활센터 (성당동,대성빌딩)</t>
  </si>
  <si>
    <t>안산시건강가정지원센터</t>
  </si>
  <si>
    <t>박영혜</t>
  </si>
  <si>
    <t>031-501-0340</t>
  </si>
  <si>
    <t>경기 안산시 단원구 광덕2로 249 (고잔동)</t>
  </si>
  <si>
    <t>도봉노적성해아이엘센터</t>
  </si>
  <si>
    <t>류나연</t>
  </si>
  <si>
    <t>서울 도봉구 도봉로164길 33-25 3층 302호 (도봉동,북부법조타운)</t>
  </si>
  <si>
    <t>충북청주지역자활센터</t>
  </si>
  <si>
    <t>비영리 비영리법인</t>
  </si>
  <si>
    <t>043-288-1432</t>
  </si>
  <si>
    <t>충북 청주시 상당구 남사로83번길 35 2층 (서문동)</t>
  </si>
  <si>
    <t>(사)광주광역시장애인협회</t>
  </si>
  <si>
    <t>김선욱</t>
  </si>
  <si>
    <t>062-675-1411</t>
  </si>
  <si>
    <t>광주 남구 백운로34번길 9 (백운동)</t>
  </si>
  <si>
    <t>포항시장애인종합복지관</t>
  </si>
  <si>
    <t>054-275-8289</t>
  </si>
  <si>
    <t>경북 포항시 남구 형산강북로 389 (해도동,포항시장애인종합복지관)</t>
  </si>
  <si>
    <t>사단법인느티나무진주시장애인부모회</t>
  </si>
  <si>
    <t>055-753-7005</t>
  </si>
  <si>
    <t>경남 진주시 진주성로 108, 1층 (상봉동,대한불교감로심장회관)</t>
  </si>
  <si>
    <t>(사)북구장애인협회활동지원기관</t>
  </si>
  <si>
    <t>서울 양천구 중앙로46길 57 (신정동,신정4동가정복지관)</t>
  </si>
  <si>
    <t>통영노인통합지원센터</t>
  </si>
  <si>
    <t>권해선</t>
  </si>
  <si>
    <t>055-641-6171</t>
  </si>
  <si>
    <t>경남 통영시 동충1길 4 (항남동)</t>
  </si>
  <si>
    <t>도봉장애인종합복지관</t>
  </si>
  <si>
    <t>이상록</t>
  </si>
  <si>
    <t>복지관 복지</t>
  </si>
  <si>
    <t>02-6952-1777</t>
  </si>
  <si>
    <t>서울 도봉구 마들로 664-23 (도봉동)</t>
  </si>
  <si>
    <t>(사)서울장애인인권포럼부설강동양지장애인자립생활센터</t>
  </si>
  <si>
    <t>이춘택</t>
  </si>
  <si>
    <t>02-442-9664</t>
  </si>
  <si>
    <t>서울 강동구 구천면로 424 301호 (명일동,명일메가타운)</t>
  </si>
  <si>
    <t>사회복지법인세석밀알</t>
  </si>
  <si>
    <t>김원</t>
  </si>
  <si>
    <t>0 0</t>
  </si>
  <si>
    <t>070-4204-5515</t>
  </si>
  <si>
    <t>경기 안양시 동안구 평촌대로 358, 302호 (비산동,두진빌딩)</t>
  </si>
  <si>
    <t>한울타리장애인자립생활센터</t>
  </si>
  <si>
    <t>윤차원</t>
  </si>
  <si>
    <t>경남 창원시 의창구 하남천서길 45 (도계동)</t>
  </si>
  <si>
    <t>강동장애인자립생활센터</t>
  </si>
  <si>
    <t>김운호</t>
  </si>
  <si>
    <t>서울특별시 강동구 천호대로168길</t>
  </si>
  <si>
    <t>광주서구장애인자립생활센터</t>
  </si>
  <si>
    <t>정연옥</t>
  </si>
  <si>
    <t>062-384-6462</t>
  </si>
  <si>
    <t>광주 서구 월드컵4강로128번길 6 (화정동)</t>
  </si>
  <si>
    <t>은평어르신돌봄통합지원센터</t>
  </si>
  <si>
    <t>마정욱</t>
  </si>
  <si>
    <t>복지관 비영리법인</t>
  </si>
  <si>
    <t>02-389-9712</t>
  </si>
  <si>
    <t>서울 은평구 연서로13길 29-7 (구산동)</t>
  </si>
  <si>
    <t>자립생활지원센터프랜드케어</t>
  </si>
  <si>
    <t>박정자</t>
  </si>
  <si>
    <t>중증 장애인 자립생활지원</t>
  </si>
  <si>
    <t>02-704-0420</t>
  </si>
  <si>
    <t>서울 용산구 원효로89길 3-9, 1층</t>
  </si>
  <si>
    <t>약수노인종합복지관</t>
  </si>
  <si>
    <t>복지관 복지관</t>
  </si>
  <si>
    <t>02-2234-3515</t>
  </si>
  <si>
    <t>서울 중구 다산로6길 11 (신당동,약수동복지회관)</t>
  </si>
  <si>
    <t>다함장애인자립생활센터</t>
  </si>
  <si>
    <t>충남 천안시 서북구 번영로 208, 종합체육시설내 (백석동)</t>
  </si>
  <si>
    <t>남양주시노인복지회관</t>
  </si>
  <si>
    <t>장순자</t>
  </si>
  <si>
    <t>031-573-6598</t>
  </si>
  <si>
    <t>경기 남양주시 진건읍 진건오남로 359 (송능리)</t>
  </si>
  <si>
    <t>사단법인한국장애인부모회영주시지부</t>
  </si>
  <si>
    <t>김미연</t>
  </si>
  <si>
    <t>054-634-1476</t>
  </si>
  <si>
    <t>경북 영주시 대학로261번길 5, 3층 301호 (가흥동)</t>
  </si>
  <si>
    <t>김천시건강가정지원센터</t>
  </si>
  <si>
    <t>장영기</t>
  </si>
  <si>
    <t>건강가정지원센터 비영리</t>
  </si>
  <si>
    <t>경북 김천시 공단로 152-32, (아이돌봄 전국대표) (대광동)</t>
  </si>
  <si>
    <t>(사)이웃사랑재가노인지원서비스센터</t>
  </si>
  <si>
    <t>강태인</t>
  </si>
  <si>
    <t>대전 중구 문창로 123 (문창동)</t>
  </si>
  <si>
    <t>대구지방보훈청_국가보훈처</t>
  </si>
  <si>
    <t>국가유공자(가족)을 위한 복지사업</t>
  </si>
  <si>
    <t>053-470-2852</t>
  </si>
  <si>
    <t>대구 달서구 화암로 301 (대곡동,정부대구지방합동청사 저층부 2-3층)</t>
  </si>
  <si>
    <t>원주시장애인종합복지관</t>
  </si>
  <si>
    <t>033-766-5990</t>
  </si>
  <si>
    <t>강원 원주시 동부순환로 9-8 (단구동)</t>
  </si>
  <si>
    <t>서울시립성북노인종합복지관</t>
  </si>
  <si>
    <t>송향숙</t>
  </si>
  <si>
    <t>02-929-7950</t>
  </si>
  <si>
    <t>서울 성북구 종암로15길 10 (종암동)</t>
  </si>
  <si>
    <t>함께가는송파장애인부모회</t>
  </si>
  <si>
    <t>02-400-8418</t>
  </si>
  <si>
    <t>서울 송파구 양산로 12 (거여동)</t>
  </si>
  <si>
    <t>충북직지장애인자립생활센터</t>
  </si>
  <si>
    <t>인천남구장애인종합복지관</t>
  </si>
  <si>
    <t>032-426-1382</t>
  </si>
  <si>
    <t>인천 남구 경원대로 714 (관교동)</t>
  </si>
  <si>
    <t>인애노인통합지원센터</t>
  </si>
  <si>
    <t>055-942-9116</t>
  </si>
  <si>
    <t>경남 거창군 거창읍 절부길 42-73 (송정리)</t>
  </si>
  <si>
    <t>고양밀알선교단</t>
  </si>
  <si>
    <t>경기 고양시 일산서구 고봉로 351-17, 103동 102호 (일산동,삼성아파트)</t>
  </si>
  <si>
    <t>횡성지역자활센터</t>
  </si>
  <si>
    <t>스팀세차 서비스</t>
  </si>
  <si>
    <t>강원 횡성군 횡성읍 문예로 149 (읍하리)</t>
  </si>
  <si>
    <t>울산장애인자립생활센터</t>
  </si>
  <si>
    <t>성현정</t>
  </si>
  <si>
    <t>활동보조인, 자원지원도우미파견</t>
  </si>
  <si>
    <t>052-267-6945</t>
  </si>
  <si>
    <t>울산 남구 돋질로 131 (신정동,울산장애인자립생활센터)</t>
  </si>
  <si>
    <t>우리장애인자립지원센터</t>
  </si>
  <si>
    <t>전광원</t>
  </si>
  <si>
    <t>서울 송파구 오금로 332, B동 2층 (가락동,다윤빌딩)</t>
  </si>
  <si>
    <t>대한결핵협회강원지부</t>
  </si>
  <si>
    <t>지규완</t>
  </si>
  <si>
    <t>033-254-2056</t>
  </si>
  <si>
    <t>강원 춘천시 중앙로1가 25</t>
  </si>
  <si>
    <t>참사람들시니어케어</t>
  </si>
  <si>
    <t>지관근</t>
  </si>
  <si>
    <t>경기 성남시 중원구 둔촌대로457번길 8 403호 (상대원동)</t>
  </si>
  <si>
    <t>사랑의복지관</t>
  </si>
  <si>
    <t>02-3482-5867</t>
  </si>
  <si>
    <t>서울 서초구 강남대로65길 19 (서초동)</t>
  </si>
  <si>
    <t>한국장애인연맹강원dpi강릉지회</t>
  </si>
  <si>
    <t>033-641-7212</t>
  </si>
  <si>
    <t>강원 강릉시 경강로 2306 1층 (포남동)</t>
  </si>
  <si>
    <t>사랑나눔데이케어</t>
  </si>
  <si>
    <t>문은자</t>
  </si>
  <si>
    <t>경남 진주시 초전북로51번길 8 2층 사랑나눔데이케어센터 (초전동)</t>
  </si>
  <si>
    <t>강남구건강가정지원센터</t>
  </si>
  <si>
    <t>02-3414-2830</t>
  </si>
  <si>
    <t>서울 강남구 개포로 617-8 (개포동)</t>
  </si>
  <si>
    <t>청주함어울장애인자립생활센터</t>
  </si>
  <si>
    <t>없음 비영리</t>
  </si>
  <si>
    <t>충북 청주시 상당구 영운로21번길 15-2 (영운동)</t>
  </si>
  <si>
    <t>동구노인종합복지관</t>
  </si>
  <si>
    <t>윤경환</t>
  </si>
  <si>
    <t>042-626-2736</t>
  </si>
  <si>
    <t>대전 동구 충정로 53-30 (가양동)</t>
  </si>
  <si>
    <t>사하구건강가정지원센터</t>
  </si>
  <si>
    <t>부산 사하구 승학로 67 (당리동)</t>
  </si>
  <si>
    <t>울산아이돌봄지원센터</t>
  </si>
  <si>
    <t>센터장</t>
  </si>
  <si>
    <t>복지시설 복지시설</t>
  </si>
  <si>
    <t>울산 동구 화문로 13 1층 (방어동)</t>
  </si>
  <si>
    <t>남양주시건강가정지원센터</t>
  </si>
  <si>
    <t>경기 남양주시 경춘로 522 (지금동)</t>
  </si>
  <si>
    <t>중앙혈액검사센터</t>
  </si>
  <si>
    <t>02-2657-0016</t>
  </si>
  <si>
    <t>서울 강서구 공항대로69길 18 (염창동)</t>
  </si>
  <si>
    <t>청주시건강가정지원센터</t>
  </si>
  <si>
    <t>충북 청주시 서원구 충대로 1, 생활과학대학 (개신동,충북대학교)</t>
  </si>
  <si>
    <t>강서구건강가정지원센타</t>
  </si>
  <si>
    <t>서울 강서구 우현로 34, 3층 (화곡동,우장산동주민센타)</t>
  </si>
  <si>
    <t>고양시대화노인종합복지관</t>
  </si>
  <si>
    <t>정복희</t>
  </si>
  <si>
    <t>031-917-1352</t>
  </si>
  <si>
    <t>경기 고양시 일산서구 일산로 778 (대화동,고양시 대화노인 종합복지관)</t>
  </si>
  <si>
    <t>실로암시각장애인복지관</t>
  </si>
  <si>
    <t>최동익</t>
  </si>
  <si>
    <t>그외 기타 비수용 복지시설-시각장애인정보화지원,재활지원,정보교육</t>
  </si>
  <si>
    <t>02-880-0500</t>
  </si>
  <si>
    <t>서울특별시 관악구 남부순환로 1717 (봉천동)</t>
  </si>
  <si>
    <t>시흥시건강가정지원센터</t>
  </si>
  <si>
    <t>권우희</t>
  </si>
  <si>
    <t>031-347-7700</t>
  </si>
  <si>
    <t>031-8042-7395</t>
  </si>
  <si>
    <t>베스티안재단</t>
  </si>
  <si>
    <t>의료, 보건</t>
  </si>
  <si>
    <t>043-904-8132</t>
  </si>
  <si>
    <t>충청북도 청주시 흥덕구 오송읍 오송생명1로 191 1층 (연제리)</t>
  </si>
  <si>
    <t>홍광식,김용덕</t>
  </si>
  <si>
    <t>고철,비철 외 도소매</t>
  </si>
  <si>
    <t>032-818-3691</t>
  </si>
  <si>
    <t>철물, 금속 파스너 및 수공구 도매업</t>
  </si>
  <si>
    <t>유선, 위성 및 기타 방송업</t>
  </si>
  <si>
    <t>청주시시설관리공단</t>
  </si>
  <si>
    <t>한권동,장홍원,유운기</t>
  </si>
  <si>
    <t>043-270-8504</t>
  </si>
  <si>
    <t>충청북도 청주시 서원구 흥덕로 61 1층 (사직동,올림픽국민생활관)</t>
  </si>
  <si>
    <t>보령학사</t>
  </si>
  <si>
    <t>권기은</t>
  </si>
  <si>
    <t>041-933-1717</t>
  </si>
  <si>
    <t>충남 보령시 주교면 보령북로 404 (관창리)</t>
  </si>
  <si>
    <t>사회복지법인함께하는마음재단</t>
  </si>
  <si>
    <t>정진석</t>
  </si>
  <si>
    <t>사회복지서비스</t>
  </si>
  <si>
    <t>053-474-9748</t>
  </si>
  <si>
    <t>대구광역시 남구 이천로26길 13-3 (이천동)</t>
  </si>
  <si>
    <t>장애인공동생활 가정운영</t>
  </si>
  <si>
    <t>열경의료재단</t>
  </si>
  <si>
    <t>허준영</t>
  </si>
  <si>
    <t>053-527-0300</t>
  </si>
  <si>
    <t>대구광역시 달서구 학산로 121 (본동)</t>
  </si>
  <si>
    <t>사회복지법인신망애원</t>
  </si>
  <si>
    <t>한대영</t>
  </si>
  <si>
    <t>노인장기요양서비스 외</t>
  </si>
  <si>
    <t>051-581-7798</t>
  </si>
  <si>
    <t>부산 금정구 금샘로 66 (장전동)</t>
  </si>
  <si>
    <t>052-288-7700</t>
  </si>
  <si>
    <t>울산광역시 남구 삼산중로 6 (달동)</t>
  </si>
  <si>
    <t>그 외 기타 정보 서비스업</t>
  </si>
  <si>
    <t>(학)가톨릭학원가톨릭대학교성빈센트병원</t>
  </si>
  <si>
    <t>임정수</t>
  </si>
  <si>
    <t>종합병원, 일반병원, 요양병원</t>
  </si>
  <si>
    <t>031-881-8552</t>
  </si>
  <si>
    <t>경기 수원시 팔달구 중부대로 93 (지동)</t>
  </si>
  <si>
    <t>(학)가톨릭학원의정부성모병원</t>
  </si>
  <si>
    <t>031-820-3693</t>
  </si>
  <si>
    <t>경기도 의정부시 천보로 271 (금오동)</t>
  </si>
  <si>
    <t>(학)가톨릭대학교서울성모병원</t>
  </si>
  <si>
    <t>윤승규</t>
  </si>
  <si>
    <t>종합병원 (방문간호)</t>
  </si>
  <si>
    <t>02-1588-1511</t>
  </si>
  <si>
    <t>서울 서초구 반포대로 222 (반포동)</t>
  </si>
  <si>
    <t>김용냠</t>
  </si>
  <si>
    <t>종합병원,주차장-보건업,서비스</t>
  </si>
  <si>
    <t>042-1577-0888</t>
  </si>
  <si>
    <t>대전광역시 중구 대흥로 64 (대흥동)</t>
  </si>
  <si>
    <t>금강공업(주) 음성공장</t>
  </si>
  <si>
    <t>경남 창녕군 계성면 광계마을길 149-16 (광계리)</t>
  </si>
  <si>
    <t>선박해양플랜트연구소</t>
  </si>
  <si>
    <t>정대교,강도형</t>
  </si>
  <si>
    <t>시험연구 서비스</t>
  </si>
  <si>
    <t>042-866-3114</t>
  </si>
  <si>
    <t>대전 유성구 유성대로1312번길 32 (장동)</t>
  </si>
  <si>
    <t>기타 공학 연구개발업</t>
  </si>
  <si>
    <t>극지연구소</t>
  </si>
  <si>
    <t>극지와 관련지역에서의 기초 및 첨단응용과학연구</t>
  </si>
  <si>
    <t>032-770-8400</t>
  </si>
  <si>
    <t>인천 연수구 송도미래로 26 (송도동)</t>
  </si>
  <si>
    <t>(주)아워홈동서울영업소</t>
  </si>
  <si>
    <t>기관구내식당</t>
  </si>
  <si>
    <t>02-6966-9646</t>
  </si>
  <si>
    <t>경기 광주시 초월읍 산수로 642-27, 외 1필지 (909-1) (무갑리)</t>
  </si>
  <si>
    <t>(주)아워홈서울영업소</t>
  </si>
  <si>
    <t>기관구내식당업</t>
  </si>
  <si>
    <t>031-732-5768</t>
  </si>
  <si>
    <t>경기 성남시 중원구 둔촌대로388번길 20 (상대원동)</t>
  </si>
  <si>
    <t>동아전장(주)음성공장</t>
  </si>
  <si>
    <t>043-881-5080</t>
  </si>
  <si>
    <t>충청북도 음성군 삼성면 대성로547번길 97-15 (용성리)</t>
  </si>
  <si>
    <t>동아전장(주) 경주공장</t>
  </si>
  <si>
    <t>경북 경주시 내남면 화계로 282-4 (화곡리)</t>
  </si>
  <si>
    <t>박종훈,이진경</t>
  </si>
  <si>
    <t>051-720-5114</t>
  </si>
  <si>
    <t>부산 기장군 장안읍 좌동길 40 (좌동리)</t>
  </si>
  <si>
    <t>(주)크린앤사이언스정읍지점</t>
  </si>
  <si>
    <t>02-550-0857</t>
  </si>
  <si>
    <t>전북 정읍시 북면 3산단3길  67정읍3공단 15블럭(크린엔사이언스)</t>
  </si>
  <si>
    <t>냉각, 공기조화, 여과, 증류 및 가스발생기 제조업</t>
  </si>
  <si>
    <t>(주)아이씨엠씨전주공장</t>
  </si>
  <si>
    <t>자동차부품,농업용기계 제조</t>
  </si>
  <si>
    <t>063-260-8600</t>
  </si>
  <si>
    <t>전라북도 완주군 봉동읍 완주산단4로 81 (용암리,(주)ICMC)</t>
  </si>
  <si>
    <t>자동차부품-제조업</t>
  </si>
  <si>
    <t>063-260-1414</t>
  </si>
  <si>
    <t>전라북도 완주군 봉동읍 완주산단4로 133, 1층 (용암리,두레에어메탈전주공장)</t>
  </si>
  <si>
    <t>(주)이즈파크서울지점</t>
  </si>
  <si>
    <t>서울 금천구 가산디지털1로 145 10층 1001호 (가산동,에이스하이엔드타워3차)</t>
  </si>
  <si>
    <t>굴착기</t>
  </si>
  <si>
    <t>055-277-9081</t>
  </si>
  <si>
    <t>경상남도 창원시 의창구 창원대로397번길 34, 12층 (팔용동,정우파티마빌딩)</t>
  </si>
  <si>
    <t>(주) 오성사창원제3공장</t>
  </si>
  <si>
    <t>055-712-9132</t>
  </si>
  <si>
    <t>경상남도 창원시 성산구 공단로 223 (웅남동)</t>
  </si>
  <si>
    <t>기타 가정용 전기기기 제조업</t>
  </si>
  <si>
    <t>양산부산대학교병원</t>
  </si>
  <si>
    <t>055-360-2016</t>
  </si>
  <si>
    <t>경남 양산시 물금읍 금오로 20 (범어리)</t>
  </si>
  <si>
    <t>전선(에나멜와이어 외)</t>
  </si>
  <si>
    <t>041-522-0215</t>
  </si>
  <si>
    <t>충남 천안시 동남구 수신면 장산동길 168-37 (장산리)</t>
  </si>
  <si>
    <t>기타 절연선 및 케이블 제조업</t>
  </si>
  <si>
    <t>055-371-3736</t>
  </si>
  <si>
    <t>경남 양산시 충렬로 327 (유산동)</t>
  </si>
  <si>
    <t>고무 타이어 및 튜브 생산업</t>
  </si>
  <si>
    <t>(주)프로트로닉스김천공장</t>
  </si>
  <si>
    <t>PCB 기판</t>
  </si>
  <si>
    <t>054-431-2701</t>
  </si>
  <si>
    <t>경북 김천시 아포읍 인2길 237 (인리)</t>
  </si>
  <si>
    <t>인쇄회로기판 및 전자부품 실장기판 제조업</t>
  </si>
  <si>
    <t>(주)대성사상북공장</t>
  </si>
  <si>
    <t>허성구,허부걸</t>
  </si>
  <si>
    <t>052-254-1770</t>
  </si>
  <si>
    <t>경상남도 양산시 대동로 53 (어곡동,(주)대성사)</t>
  </si>
  <si>
    <t>(주)행성사김천</t>
  </si>
  <si>
    <t>전기전자부품(HARNESS)</t>
  </si>
  <si>
    <t>경북 김천시 아포읍 인2길 83 (인리)</t>
  </si>
  <si>
    <t>절연코드 세트 및 기타 도체 제조업</t>
  </si>
  <si>
    <t>수산가공품, 육가공품 외</t>
  </si>
  <si>
    <t>02-3400-5000</t>
  </si>
  <si>
    <t>서울 송파구 오금로 307 2층 (오금동,르네상스빌딩)</t>
  </si>
  <si>
    <t>수산동물 가공 및 저장 처리업</t>
  </si>
  <si>
    <t>(주)니프코코리아울산지점</t>
  </si>
  <si>
    <t>우카이타카시,최현돈</t>
  </si>
  <si>
    <t>052-264-4771</t>
  </si>
  <si>
    <t>울산광역시 울주군 상북면 길천산업로 185 (길천리)</t>
  </si>
  <si>
    <t>기타 기계·장비 조립용 플라스틱제품 제조업</t>
  </si>
  <si>
    <t>한국뇌연구원</t>
  </si>
  <si>
    <t>최병대</t>
  </si>
  <si>
    <t>053-980-8302</t>
  </si>
  <si>
    <t>대구 동구 첨단로 61 (신서동)</t>
  </si>
  <si>
    <t>(주)코아텍시스템즈 창원2공장</t>
  </si>
  <si>
    <t>Shell Body 외</t>
  </si>
  <si>
    <t>경남 창원시 성산구 창원대로1144번길 41 1층 (성주동)</t>
  </si>
  <si>
    <t>기타 전자부품 제조업</t>
  </si>
  <si>
    <t>(주)메가젠임플란트서울강남지점</t>
  </si>
  <si>
    <t>치과용 임플란트</t>
  </si>
  <si>
    <t>053-222-2821</t>
  </si>
  <si>
    <t>서울 서초구 바우뫼로 152, 5층 (양재동)</t>
  </si>
  <si>
    <t>치과용 기기 제조업</t>
  </si>
  <si>
    <t>페라이트 마그네트, 세라믹제품(절삭공구, 마그네트론 스템)</t>
  </si>
  <si>
    <t>053-580-4125</t>
  </si>
  <si>
    <t>경북 포항시 남구 대송로 223 (괴동동)</t>
  </si>
  <si>
    <t>(주)상아뉴매틱기술연구센터</t>
  </si>
  <si>
    <t>데크 플레이트</t>
  </si>
  <si>
    <t>대구 달성군 유가읍 테크노순환로7길 9 (상리)</t>
  </si>
  <si>
    <t>그 외 금속 압형제품 제조업</t>
  </si>
  <si>
    <t>041-532-5161</t>
  </si>
  <si>
    <t>에스엘(주)진량공장</t>
  </si>
  <si>
    <t>김한영,김정현,이성엽</t>
  </si>
  <si>
    <t>053-856-8054</t>
  </si>
  <si>
    <t>경북 경산시 진량읍 공단6로 77 (신상리)</t>
  </si>
  <si>
    <t>041-541-8768</t>
  </si>
  <si>
    <t>충남 아산시 신창면 서부남로 591 (오목리)</t>
  </si>
  <si>
    <t>(주)포스코모빌리티솔루션포항2공장</t>
  </si>
  <si>
    <t>전기부품, 코아</t>
  </si>
  <si>
    <t>041-580-1439</t>
  </si>
  <si>
    <t>경북 포항시 북구 흥해읍 해안로 1166 (용한리)</t>
  </si>
  <si>
    <t>그 외 기타 전기장비 제조업</t>
  </si>
  <si>
    <t>국가수리과학연구소</t>
  </si>
  <si>
    <t>노도영,금종해,이신두</t>
  </si>
  <si>
    <t>042-717-5795</t>
  </si>
  <si>
    <t>대전 유성구 유성대로1689번길 70 (전민동,KT대덕2연구센타 연구1동 3~4층)</t>
  </si>
  <si>
    <t>안전성평가연구소</t>
  </si>
  <si>
    <t>연구개발서비스</t>
  </si>
  <si>
    <t>042-610-8189</t>
  </si>
  <si>
    <t>대전 유성구 가정로 141 (장동)</t>
  </si>
  <si>
    <t>정보통신기획평가원</t>
  </si>
  <si>
    <t>전성배</t>
  </si>
  <si>
    <t>국책사업선정평가관리</t>
  </si>
  <si>
    <t>042-612-8001</t>
  </si>
  <si>
    <t>대전 유성구 유성대로 1548 (화암동)</t>
  </si>
  <si>
    <t>성공을만드는(주) 파이프뱅크</t>
  </si>
  <si>
    <t>플라스틱관</t>
  </si>
  <si>
    <t>044-850-1077</t>
  </si>
  <si>
    <t>세종 연기면 공단로 130 (연기리)</t>
  </si>
  <si>
    <t>합성수지 및 기타 플라스틱 물질 제조업</t>
  </si>
  <si>
    <t>코스파(주)진천공장</t>
  </si>
  <si>
    <t>연,경성플라스틱압출발포성형</t>
  </si>
  <si>
    <t>043-877-8400</t>
  </si>
  <si>
    <t>충북 진천군 덕산읍 신척산단3로 7 (신척리)</t>
  </si>
  <si>
    <t>(주)스토어링크서울지점</t>
  </si>
  <si>
    <t>마케팅플랫폼서비스</t>
  </si>
  <si>
    <t>02-365-7782</t>
  </si>
  <si>
    <t>서울 중구 중림로 49 1층 (중림동)</t>
  </si>
  <si>
    <t>(주)토비스안양사업장</t>
  </si>
  <si>
    <t>액정평판 디스플레이 등</t>
  </si>
  <si>
    <t>031-345-7705</t>
  </si>
  <si>
    <t>경기 안양시 만안구 안양로 111 (안양동,경기벤처연성대학교센터 7층)</t>
  </si>
  <si>
    <t>컴퓨터 모니터 제조업</t>
  </si>
  <si>
    <t>(주)이랜텍동탄사무소</t>
  </si>
  <si>
    <t>휴대폰case, battery</t>
  </si>
  <si>
    <t>경기 화성시 동탄면 동탄기흥로 64-3 (방교리)</t>
  </si>
  <si>
    <t>정병수,박훈진,김성진</t>
  </si>
  <si>
    <t>041-420-3302</t>
  </si>
  <si>
    <t>볼트, 너트 및 나사제품</t>
  </si>
  <si>
    <t>043-530-1832</t>
  </si>
  <si>
    <t>충청북도 진천군 광혜원면 광혜원산단2길 14 (광혜원리,선일다이파스)</t>
  </si>
  <si>
    <t>볼트 및 너트류 제조업</t>
  </si>
  <si>
    <t>세계김치연구소</t>
  </si>
  <si>
    <t>장해춘</t>
  </si>
  <si>
    <t>062-610-1700</t>
  </si>
  <si>
    <t>광주 남구 김치로 86 (임암동,세계김치연구소)</t>
  </si>
  <si>
    <t>02-6714-5563</t>
  </si>
  <si>
    <t>충남 천안시 서북구 2공단6길 47 (업성동)</t>
  </si>
  <si>
    <t>고려전자(주)충주공장</t>
  </si>
  <si>
    <t>043-8532-8769</t>
  </si>
  <si>
    <t>경기도 부천시 소사구 소삼로36번길 10 (소사본동)</t>
  </si>
  <si>
    <t>전자기 측정, 시험 및 분석기구 제조업</t>
  </si>
  <si>
    <t>삼진정공(주)천안공장</t>
  </si>
  <si>
    <t>충청남도 천안시 동남구 성남면 대흥1길 68 (석곡리)</t>
  </si>
  <si>
    <t>(학)인천가톨릭학원가톨릭관동대학교국제성모병원</t>
  </si>
  <si>
    <t>032-290-3346</t>
  </si>
  <si>
    <t>인천 서구 심곡로100번길 25 (심곡동)</t>
  </si>
  <si>
    <t>한국유미코아촉매(유)온산공장</t>
  </si>
  <si>
    <t>자동차촉매제, 산업용매체귀금속화합물</t>
  </si>
  <si>
    <t>032-454-2706</t>
  </si>
  <si>
    <t>울산 울주군 온산읍 공단로 341 (화산리)</t>
  </si>
  <si>
    <t>케이디(주)대전공장</t>
  </si>
  <si>
    <t>PCB검사</t>
  </si>
  <si>
    <t>042-272-9821</t>
  </si>
  <si>
    <t>대전 동구 새울로 41 6층 (판암동)</t>
  </si>
  <si>
    <t>동아전기부품(주)제이공장</t>
  </si>
  <si>
    <t>041-858-9011</t>
  </si>
  <si>
    <t>충남 공주시 정안면 마래섭들길 16 (전평리)</t>
  </si>
  <si>
    <t>자동차용 신품 전기장치 제조업</t>
  </si>
  <si>
    <t>(사)한국건강관리협회경상북도지부</t>
  </si>
  <si>
    <t>건강진단-의료업</t>
  </si>
  <si>
    <t>043-298-3614</t>
  </si>
  <si>
    <t>대구 북구 팔달로 25 (노원동3가)</t>
  </si>
  <si>
    <t>부산 해운대구 해운대로 793 (좌동,자생의료재단 해운대자생한방병원)</t>
  </si>
  <si>
    <t>(사)대한산업보건협회울산산업보건센</t>
  </si>
  <si>
    <t>방사선진단 및 병리검사 의원, 그외 기타 보건업</t>
  </si>
  <si>
    <t>052-275-6322</t>
  </si>
  <si>
    <t>울산광역시 남구 두왕로64번길 5-14 1층 (선암동)</t>
  </si>
  <si>
    <t>연세대학교연세유업</t>
  </si>
  <si>
    <t>박상면, 박상면</t>
  </si>
  <si>
    <t>02-6051-7130</t>
  </si>
  <si>
    <t>충남 아산시 음봉면 음봉로 829 1층 (산동리)</t>
  </si>
  <si>
    <t>유가공 발효유 유음료</t>
  </si>
  <si>
    <t>031-935-5328</t>
  </si>
  <si>
    <t>경남 거창군 거창읍 거함대로 3372-71 (정장리)</t>
  </si>
  <si>
    <t>케이디아이국제정책대학원</t>
  </si>
  <si>
    <t>조동철</t>
  </si>
  <si>
    <t>02-3293-0489</t>
  </si>
  <si>
    <t>세종 남세종로 263 (반곡동)</t>
  </si>
  <si>
    <t>국민건강보험서울요양원</t>
  </si>
  <si>
    <t>02-2160-1000</t>
  </si>
  <si>
    <t>서울 강남구 헌릉로590길 50 (세곡동)</t>
  </si>
  <si>
    <t>한국화재보험협회_부설방재시험연구원</t>
  </si>
  <si>
    <t>안전 관련 연구, 방재시험</t>
  </si>
  <si>
    <t>031-887-6612</t>
  </si>
  <si>
    <t>경기 여주시 가남읍 경충대로 1030 (심석리)</t>
  </si>
  <si>
    <t>분당서울대학교병원</t>
  </si>
  <si>
    <t>송정한</t>
  </si>
  <si>
    <t>서울대학교 의학,치의학,약학등(이하'의학계'라 한다) 학생의 임상교육</t>
  </si>
  <si>
    <t>031-787-8864</t>
  </si>
  <si>
    <t>경기도 성남시 분당구 구미로173번길 82 (구미동)</t>
  </si>
  <si>
    <t>(유)삼송창원공장</t>
  </si>
  <si>
    <t>제조-S/BELT</t>
  </si>
  <si>
    <t>055-284-8661</t>
  </si>
  <si>
    <t>경상남도 창원시 성산구 정동로62번길 30 (성주동,(주)삼송)</t>
  </si>
  <si>
    <t>리어코리아(유)경주공장</t>
  </si>
  <si>
    <t>054-740-7790</t>
  </si>
  <si>
    <t>경상북도 경주시 현곡면 안현로 464 (라원리,LEARKOREA)</t>
  </si>
  <si>
    <t>플라스틱 레진 외</t>
  </si>
  <si>
    <t>043-850-8114</t>
  </si>
  <si>
    <t>충북 충주시 국원대로 488 (목행동)</t>
  </si>
  <si>
    <t>이수철,이현환,박민규</t>
  </si>
  <si>
    <t>경북 경주시 건천읍 용명공단길 183-12, 현대성우쏠라이트(주)경주공장 (용명리)</t>
  </si>
  <si>
    <t>052-219-5119</t>
  </si>
  <si>
    <t>울산 북구 효암로 336 (연암동)</t>
  </si>
  <si>
    <t>(주)네오오토예산공장</t>
  </si>
  <si>
    <t>041-337-1730</t>
  </si>
  <si>
    <t>충남 예산군 삽교읍 두루머리길 8 1층 (두리)</t>
  </si>
  <si>
    <t>(주)티케이케미칼합섬일공장</t>
  </si>
  <si>
    <t>합섬사제조도매</t>
  </si>
  <si>
    <t>054-461-3401</t>
  </si>
  <si>
    <t>경상북도 구미시 산호대로 72 (공단동)</t>
  </si>
  <si>
    <t>방적 및 가공사 제조업</t>
  </si>
  <si>
    <t>02-553-7982</t>
  </si>
  <si>
    <t>충북 청주시 흥덕구 오송읍 오송생명6로 22 1층 (만수리)</t>
  </si>
  <si>
    <t>한국미쓰비시엘리베이터(주)인천공장</t>
  </si>
  <si>
    <t>032-576-4500</t>
  </si>
  <si>
    <t>인천광역시 연수구 지식기반로 101 (송도동,한국미쓰비시엘리베이터)</t>
  </si>
  <si>
    <t>승강기 제조업</t>
  </si>
  <si>
    <t>(주)비스토스제1공장</t>
  </si>
  <si>
    <t>경기도 성남시 중원구 사기막골로105번길 27 116~122호 (상대원동)</t>
  </si>
  <si>
    <t>기타 의료용 기기 제조업</t>
  </si>
  <si>
    <t>국양로지텍(주)서울지점</t>
  </si>
  <si>
    <t>02-774-4488</t>
  </si>
  <si>
    <t>서울 중구 세종대로 74 903호 (태평로2가,삼정빌딩)</t>
  </si>
  <si>
    <t>구슬아이스크림</t>
  </si>
  <si>
    <t>경기 안성시 서운면 제3공단1길 148 (신능리)</t>
  </si>
  <si>
    <t>아이스크림 및 기타 식용빙과류 제조업</t>
  </si>
  <si>
    <t>엠앤엠통운(주)신갈물류센터</t>
  </si>
  <si>
    <t>조항철,최철원</t>
  </si>
  <si>
    <t>경기 용인시 기흥구 중부대로 745 (상하동)</t>
  </si>
  <si>
    <t>STEPPING MOTOR 등</t>
  </si>
  <si>
    <t>인천 남동구 청능대로 343 (고잔동)</t>
  </si>
  <si>
    <t>(주)프라코아산공장</t>
  </si>
  <si>
    <t>충남 아산시 음봉면 음봉면로30번길 55, (((주)프라코아산공장)) (삼거리)</t>
  </si>
  <si>
    <t>윤활유 및 그리스 제조업</t>
  </si>
  <si>
    <t>02-2637-9443</t>
  </si>
  <si>
    <t>충청남도 아산시 인주면 인주산단로 123-63, 1층 (걸매리)</t>
  </si>
  <si>
    <t>동, 황동</t>
  </si>
  <si>
    <t>경기 안산시 단원구 능길로 126 (성곡동)</t>
  </si>
  <si>
    <t>조명기기, 전기공사</t>
  </si>
  <si>
    <t>02-560-0183</t>
  </si>
  <si>
    <t>충청남도 아산시 음봉면 음봉면로 80 (삼거리)</t>
  </si>
  <si>
    <t>조욱제,황채리챈</t>
  </si>
  <si>
    <t>의약용약제품제조업</t>
  </si>
  <si>
    <t>031-353-5192</t>
  </si>
  <si>
    <t>경기도 화성시 향남읍 제약공단2길 45 (상신리)</t>
  </si>
  <si>
    <t>(주)두올강화공장</t>
  </si>
  <si>
    <t>정재열,조인회</t>
  </si>
  <si>
    <t>그외 기타 섬유제품 제조업</t>
  </si>
  <si>
    <t>032-932-0155</t>
  </si>
  <si>
    <t>인천 강화군 강화읍 강화대로192번길 5 (용정리)</t>
  </si>
  <si>
    <t>천막, 텐트 및 유사 제품 제조업</t>
  </si>
  <si>
    <t>권영열,권형석</t>
  </si>
  <si>
    <t>055-282-2161</t>
  </si>
  <si>
    <t>경남 창원시 성산구 연덕로 108</t>
  </si>
  <si>
    <t>(주)카길애그리퓨리나군산공장</t>
  </si>
  <si>
    <t>박용순,필그래함</t>
  </si>
  <si>
    <t>배합사료-제조</t>
  </si>
  <si>
    <t>063-469-8787</t>
  </si>
  <si>
    <t>전북 군산시 외항6길 45 (소룡동)</t>
  </si>
  <si>
    <t>(주)에스엠컬처앤콘텐츠광고사업부문</t>
  </si>
  <si>
    <t>서울 성동구 왕십리로 83-21 디타워동 14층 (성수동1가,아크로 서울포레스트)</t>
  </si>
  <si>
    <t>밸브 외</t>
  </si>
  <si>
    <t>02-539-9013</t>
  </si>
  <si>
    <t>인천 남동구 청능대로340번길 12 (고잔동,남동공단90블럭3)</t>
  </si>
  <si>
    <t>디엘모터스(주)자동차부품</t>
  </si>
  <si>
    <t>자동차부품, 농기계부품</t>
  </si>
  <si>
    <t>055-239-7587</t>
  </si>
  <si>
    <t>경상남도 창원시 성산구 성산패총로24번길 4 (성산동,대림자동차서비스센터)</t>
  </si>
  <si>
    <t>삼해상사(주)김포공장</t>
  </si>
  <si>
    <t>031-998-3024</t>
  </si>
  <si>
    <t>경기 김포시 월곶면 점동로 111 (갈산리)</t>
  </si>
  <si>
    <t>주택신축공사, 건설토목</t>
  </si>
  <si>
    <t>051-645-1088</t>
  </si>
  <si>
    <t>부산광역시 동구 조방로 4, 4층 (범일동,상록회관)</t>
  </si>
  <si>
    <t>(주)태평양금속구미공장</t>
  </si>
  <si>
    <t>훼라이트자석, 알니코자석 등</t>
  </si>
  <si>
    <t>054-467-8312</t>
  </si>
  <si>
    <t>기타 전기장비 제조업</t>
  </si>
  <si>
    <t>02-6007-5011</t>
  </si>
  <si>
    <t>인천 남동구 앵고개로 426, 고잔동 (고잔동)</t>
  </si>
  <si>
    <t>대구 달서구 달서대로 530 (신당동)</t>
  </si>
  <si>
    <t>율촌화학</t>
  </si>
  <si>
    <t>기타인쇄업</t>
  </si>
  <si>
    <t>031-491-3956</t>
  </si>
  <si>
    <t>경기도 안산시 단원구 범지기로 78 (원시동)</t>
  </si>
  <si>
    <t>조순태,허은철</t>
  </si>
  <si>
    <t>043-877-1441</t>
  </si>
  <si>
    <t>일반의약품, 전문의약품, 원료의약품</t>
  </si>
  <si>
    <t>02-2191-9947</t>
  </si>
  <si>
    <t>충북 진천군 광혜원면 용소2길 33-19 (죽현리)</t>
  </si>
  <si>
    <t>정의선,장재훈,이동석,손영우</t>
  </si>
  <si>
    <t>일반여객 및 화물자동-자동차제조업써비스</t>
  </si>
  <si>
    <t>052-280-4475</t>
  </si>
  <si>
    <t>울산광역시 북구 염포로 700 (양정동)</t>
  </si>
  <si>
    <t>창화철강(주)시화공장</t>
  </si>
  <si>
    <t>그외 기타 1차 철강 제조업</t>
  </si>
  <si>
    <t>031-499-1051</t>
  </si>
  <si>
    <t>경기 시흥시 정왕2동 시화공단 2나 402호</t>
  </si>
  <si>
    <t>그 외 기타 1차 철강 제조업</t>
  </si>
  <si>
    <t>케이비아이동국실업(주)울산공장</t>
  </si>
  <si>
    <t>052-287-7411</t>
  </si>
  <si>
    <t>경기 여주시 흥천면 효자로 133 (효지리)</t>
  </si>
  <si>
    <t>대원강업(주)창원공장</t>
  </si>
  <si>
    <t>허재철,김항수</t>
  </si>
  <si>
    <t>055-269-8621</t>
  </si>
  <si>
    <t>경남 창원시 성산구 완암로 35 (웅남동)</t>
  </si>
  <si>
    <t>한솔테크닉스(주)진천공장</t>
  </si>
  <si>
    <t>전자관다이오드트랜지스터 제조</t>
  </si>
  <si>
    <t>043-530-8024</t>
  </si>
  <si>
    <t>충청북도 진천군 덕산면 한삼로 55 (한천리)</t>
  </si>
  <si>
    <t>명화공업(주)울산</t>
  </si>
  <si>
    <t>052-258-7111</t>
  </si>
  <si>
    <t>울산광역시 남구 사평로 211 (부곡동)</t>
  </si>
  <si>
    <t>롯데알미늄(주) 기공사업본부 서울사무소</t>
  </si>
  <si>
    <t>보일러, 쇼케이스, 자판기 등</t>
  </si>
  <si>
    <t>서울 동작구 보라매로5길 51 9층 (신대방동,롯데타워)</t>
  </si>
  <si>
    <t>가정용 비전기식 조리 및 난방 기구 제조업</t>
  </si>
  <si>
    <t>선진섬유공업사</t>
  </si>
  <si>
    <t>진호준</t>
  </si>
  <si>
    <t>재봉사</t>
  </si>
  <si>
    <t>051-206-1005</t>
  </si>
  <si>
    <t>부산 사하구 신산로29번길 19 (신평동)</t>
  </si>
  <si>
    <t>연사 및 가공사 제조업</t>
  </si>
  <si>
    <t>GNT부산의용촌</t>
  </si>
  <si>
    <t>김연자,박기대,박수연,이대선,한준</t>
  </si>
  <si>
    <t>군복, 장갑 등</t>
  </si>
  <si>
    <t>051-331-2191</t>
  </si>
  <si>
    <t>부산 북구 덕천로 89-7 (덕천동)</t>
  </si>
  <si>
    <t>근무복, 작업복 및 유사의복 제조업</t>
  </si>
  <si>
    <t>평화용사촌복지공장</t>
  </si>
  <si>
    <t>김치중,도학길,이수남,이용시,장영학</t>
  </si>
  <si>
    <t>전투복, 운동복 등 군용의류</t>
  </si>
  <si>
    <t>051-521-2525</t>
  </si>
  <si>
    <t>부산 동래구 시실로167번길 69 (명장동)</t>
  </si>
  <si>
    <t>신미래</t>
  </si>
  <si>
    <t>전영애</t>
  </si>
  <si>
    <t>02-879-0939</t>
  </si>
  <si>
    <t>서울 관악구 쑥고개로 103, 2층 (봉천동) (봉천동,선구빌딩)</t>
  </si>
  <si>
    <t>남자용 겉옷 제조업</t>
  </si>
  <si>
    <t>금화산업</t>
  </si>
  <si>
    <t>금병수,김옥희</t>
  </si>
  <si>
    <t>교복, 군복, 체육복 등</t>
  </si>
  <si>
    <t>051-759-4272</t>
  </si>
  <si>
    <t>부산 연제구 과정로237번길 79 (연산동)</t>
  </si>
  <si>
    <t>영진상사</t>
  </si>
  <si>
    <t>노완영</t>
  </si>
  <si>
    <t>남성정장/유니폼</t>
  </si>
  <si>
    <t>031-455-0795</t>
  </si>
  <si>
    <t>경기 군포시 산본로77번길 42 (당정동)</t>
  </si>
  <si>
    <t>SS패션(경동어패럴)</t>
  </si>
  <si>
    <t>박영희,서경덕</t>
  </si>
  <si>
    <t>단체복, 작업복, 군복, 내의, 스포츠웨어</t>
  </si>
  <si>
    <t>053-295-3793</t>
  </si>
  <si>
    <t>대구 북구 경진로1길 78 (복현동,나동 지하 96호,97호,28호,44호,15호)</t>
  </si>
  <si>
    <t>신일사</t>
  </si>
  <si>
    <t>김종용</t>
  </si>
  <si>
    <t>부직포 보호복</t>
  </si>
  <si>
    <t>054-433-6415</t>
  </si>
  <si>
    <t>경북 김천시 평화장미2길 50 (평화동)</t>
  </si>
  <si>
    <t>창원일렉트론2공장</t>
  </si>
  <si>
    <t>자동차 계기판용 스크린 인쇄</t>
  </si>
  <si>
    <t>055-299-5013</t>
  </si>
  <si>
    <t>경남 창원시 의창구 차룡단지로 49 (팔용동)</t>
  </si>
  <si>
    <t>덕인산업</t>
  </si>
  <si>
    <t>장남인</t>
  </si>
  <si>
    <t>그외 기타 고무제품 제조업</t>
  </si>
  <si>
    <t>055-385-1151</t>
  </si>
  <si>
    <t>경상남도 양산시 교동 49-1</t>
  </si>
  <si>
    <t>그 외 기타 고무제품 제조업</t>
  </si>
  <si>
    <t>유성산업</t>
  </si>
  <si>
    <t>유승열</t>
  </si>
  <si>
    <t>전자제품부품, 소방용품 , 반도체부품 외</t>
  </si>
  <si>
    <t>043-716-1377</t>
  </si>
  <si>
    <t>경기도 화성시 마도면 마도로 747-31 (쌍송리)</t>
  </si>
  <si>
    <t>정일순</t>
  </si>
  <si>
    <t>목금형 등</t>
  </si>
  <si>
    <t>070-4652-0904</t>
  </si>
  <si>
    <t>경기 남양주시 와부읍 석실로316번길 31 (덕소리)</t>
  </si>
  <si>
    <t>덕원기업</t>
  </si>
  <si>
    <t>음용캡, 음용병</t>
  </si>
  <si>
    <t>031-945-0485</t>
  </si>
  <si>
    <t>경기 파주시 탄현면 새오리로286번길 122 (대동리)</t>
  </si>
  <si>
    <t>일성정공</t>
  </si>
  <si>
    <t>자동차부품(플라스틱사출성형품)</t>
  </si>
  <si>
    <t>055-297-0881</t>
  </si>
  <si>
    <t>경남 창원시 의창구 평산로70번길 47 (팔용동)</t>
  </si>
  <si>
    <t>태창레이져</t>
  </si>
  <si>
    <t>각종기계부품제작</t>
  </si>
  <si>
    <t>041-584-3145</t>
  </si>
  <si>
    <t>충청남도 아산시 둔포면 아산밸리남로 140 (석곡리)</t>
  </si>
  <si>
    <t>강주물 주조업</t>
  </si>
  <si>
    <t>삼흥열처리</t>
  </si>
  <si>
    <t>주보원</t>
  </si>
  <si>
    <t>자동차 단조 부품 열처리</t>
  </si>
  <si>
    <t>055-329-5678</t>
  </si>
  <si>
    <t>경남 밀양시 부북면 사포산단중앙로 92 (전사포리)</t>
  </si>
  <si>
    <t>금속 열처리업</t>
  </si>
  <si>
    <t>신광산업</t>
  </si>
  <si>
    <t>자동차 부품 전착도장</t>
  </si>
  <si>
    <t>010-9489-4999</t>
  </si>
  <si>
    <t>경기 화성시 장안면 수정로 224-3 (수촌리)</t>
  </si>
  <si>
    <t>항공기부품등 금속열처리</t>
  </si>
  <si>
    <t>055-296-4881</t>
  </si>
  <si>
    <t>경남 창원시 의창구 팔용로 383 (팔용동)</t>
  </si>
  <si>
    <t>우원산업</t>
  </si>
  <si>
    <t>선박조립블록 외</t>
  </si>
  <si>
    <t>055-733-5051</t>
  </si>
  <si>
    <t>선경산업</t>
  </si>
  <si>
    <t>자외선 살균소독기 등</t>
  </si>
  <si>
    <t>032-681-4240</t>
  </si>
  <si>
    <t>인천 계양구 서운산단로3길 1 (서운동)</t>
  </si>
  <si>
    <t>금속 위생용품 제조업</t>
  </si>
  <si>
    <t>거산전자</t>
  </si>
  <si>
    <t>방문수</t>
  </si>
  <si>
    <t>간이자동화, JIG</t>
  </si>
  <si>
    <t>031-372-9531</t>
  </si>
  <si>
    <t>경기 오산시 절골길 36 (원동)</t>
  </si>
  <si>
    <t>월탑전자</t>
  </si>
  <si>
    <t>신명구</t>
  </si>
  <si>
    <t>FPCB, MPCB 외</t>
  </si>
  <si>
    <t>032-577-8501</t>
  </si>
  <si>
    <t>인천 서구 석남로 39 (석남동)</t>
  </si>
  <si>
    <t>연성 및 기타 인쇄회로기판 제조업</t>
  </si>
  <si>
    <t>오옴전자</t>
  </si>
  <si>
    <t>TV용 PCB Assembly</t>
  </si>
  <si>
    <t>054-473-1488</t>
  </si>
  <si>
    <t>경북 구미시 4공단로 355 (금전동)</t>
  </si>
  <si>
    <t>모스전자</t>
  </si>
  <si>
    <t>전영환</t>
  </si>
  <si>
    <t>스위치류</t>
  </si>
  <si>
    <t>031-456-1324</t>
  </si>
  <si>
    <t>경기 군포시 당정로 68-1 (당정동)</t>
  </si>
  <si>
    <t>필셉엔지니어링</t>
  </si>
  <si>
    <t>스트레이너,필터,압력용기,플랜트엔지니 제조</t>
  </si>
  <si>
    <t>02-6349-5263</t>
  </si>
  <si>
    <t>서울 금천구 시흥대로 97, 22동 3층 314호 (시흥동,시흥유통상가)</t>
  </si>
  <si>
    <t>액체 여과기 제조업</t>
  </si>
  <si>
    <t>삼광기계제2공장</t>
  </si>
  <si>
    <t>전서훈</t>
  </si>
  <si>
    <t>V.MCT, TRANS MISSION, GEAR BOX 외 공작기계부품</t>
  </si>
  <si>
    <t>055-297-8192</t>
  </si>
  <si>
    <t>경남 창원시 의창구 창원대로204번길 20 (팔용동)</t>
  </si>
  <si>
    <t>삼일산업</t>
  </si>
  <si>
    <t>판형열교환기 외</t>
  </si>
  <si>
    <t>063-212-0955</t>
  </si>
  <si>
    <t>전북 전주시 덕진구 구렛들2길 19 (팔복동1가)</t>
  </si>
  <si>
    <t>증류기, 열교환기 및 가스발생기 제조업</t>
  </si>
  <si>
    <t>브이테크</t>
  </si>
  <si>
    <t>공작기계 부품 등</t>
  </si>
  <si>
    <t>031-8041-4486</t>
  </si>
  <si>
    <t>경기 시흥시 시화벤처로 39 에이 8동 (정왕동)</t>
  </si>
  <si>
    <t>기타 가공 공작기계 제조업</t>
  </si>
  <si>
    <t>굴삭기부품 외</t>
  </si>
  <si>
    <t>055-260-7078</t>
  </si>
  <si>
    <t>경상남도 창원시 성산구 두산볼보로 160 (귀현동)</t>
  </si>
  <si>
    <t>태성이엔지</t>
  </si>
  <si>
    <t>권성혁</t>
  </si>
  <si>
    <t>굴착기부품 (Main Control Valve &amp; Cylinder)</t>
  </si>
  <si>
    <t>055-260-7581</t>
  </si>
  <si>
    <t>갑진기업</t>
  </si>
  <si>
    <t>굴삭기부품 용접</t>
  </si>
  <si>
    <t>055-260-7237</t>
  </si>
  <si>
    <t>거보산업</t>
  </si>
  <si>
    <t>강정태</t>
  </si>
  <si>
    <t>052-298-9824</t>
  </si>
  <si>
    <t>울산 북구 명촌4길 24 (진장동)</t>
  </si>
  <si>
    <t>진흥공업</t>
  </si>
  <si>
    <t>홍종현</t>
  </si>
  <si>
    <t>오디오 및 전장부품의 샤시류</t>
  </si>
  <si>
    <t>031-595-5162</t>
  </si>
  <si>
    <t>경기 남양주시 화도읍 경춘로2347번길 16 (답내리)</t>
  </si>
  <si>
    <t>은성산업</t>
  </si>
  <si>
    <t>김점남</t>
  </si>
  <si>
    <t>031-432-2893</t>
  </si>
  <si>
    <t>경기 안산시 단원구 번영로32번길 10 601-1 (성곡동,시화국가산업단지4바)</t>
  </si>
  <si>
    <t>남양고진공</t>
  </si>
  <si>
    <t>홍재남</t>
  </si>
  <si>
    <t>031-354-1271</t>
  </si>
  <si>
    <t>경기 화성시 남양읍 온석길 15-3 남양고진공 (온석리)</t>
  </si>
  <si>
    <t>유창정밀공업</t>
  </si>
  <si>
    <t>구병규</t>
  </si>
  <si>
    <t>자동차 부품(기어 부품 등)</t>
  </si>
  <si>
    <t>055-251-6951</t>
  </si>
  <si>
    <t>경남 창원시 의창구 평산로8번길 19-40 (팔용동)</t>
  </si>
  <si>
    <t>창원일렉트론</t>
  </si>
  <si>
    <t>자동차 메타류</t>
  </si>
  <si>
    <t>혜성기업</t>
  </si>
  <si>
    <t>시스템발판 조립 및 해체</t>
  </si>
  <si>
    <t>055-733-5017</t>
  </si>
  <si>
    <t>경남 거제시 거제대로 3370 126동 102호 (아주동,대우조선해양)</t>
  </si>
  <si>
    <t>동진이엔지</t>
  </si>
  <si>
    <t>김경봉</t>
  </si>
  <si>
    <t>055-733-5284</t>
  </si>
  <si>
    <t>경남 거제시 거제대로 3370 305호 (아주동,대우조선해양(주) 용접분원)</t>
  </si>
  <si>
    <t>해성공업</t>
  </si>
  <si>
    <t>김재성,계홍렬</t>
  </si>
  <si>
    <t>금속조립, 선박의장 -제조</t>
  </si>
  <si>
    <t>051-264-8103</t>
  </si>
  <si>
    <t>부산광역시 사하구 다산로 177 (다대동)</t>
  </si>
  <si>
    <t>아라전기</t>
  </si>
  <si>
    <t>윤통일</t>
  </si>
  <si>
    <t>상선 전기 포설, 결선 작업</t>
  </si>
  <si>
    <t>055-733-5073</t>
  </si>
  <si>
    <t>성루기업</t>
  </si>
  <si>
    <t>선박임가공 구성부분품</t>
  </si>
  <si>
    <t>경원기업</t>
  </si>
  <si>
    <t>홍경한</t>
  </si>
  <si>
    <t>운송 및 신호 용역 서비스</t>
  </si>
  <si>
    <t>055-733-5180</t>
  </si>
  <si>
    <t>거산기업</t>
  </si>
  <si>
    <t>황만순</t>
  </si>
  <si>
    <t>선체 블록 등</t>
  </si>
  <si>
    <t>055-682-1526</t>
  </si>
  <si>
    <t>강호기업</t>
  </si>
  <si>
    <t>선박임가공 서비스[의장작업]</t>
  </si>
  <si>
    <t>055-733-5902</t>
  </si>
  <si>
    <t>태원기업</t>
  </si>
  <si>
    <t>서세원</t>
  </si>
  <si>
    <t>강선</t>
  </si>
  <si>
    <t>055-637-6977</t>
  </si>
  <si>
    <t>경상남도 거제시 장평3로 80 (장평동,(주)삼성중공업)</t>
  </si>
  <si>
    <t>백천ENG</t>
  </si>
  <si>
    <t>선박임가공[핸드레일 설치 및 해체]</t>
  </si>
  <si>
    <t>055-734-3322</t>
  </si>
  <si>
    <t>희망도장</t>
  </si>
  <si>
    <t>선행 도장</t>
  </si>
  <si>
    <t>055-733-5268</t>
  </si>
  <si>
    <t>디엔엠항공</t>
  </si>
  <si>
    <t>황태부</t>
  </si>
  <si>
    <t>055-854-4891</t>
  </si>
  <si>
    <t>경남 사천시 사남면 공단2로 233</t>
  </si>
  <si>
    <t>항공기용 부품 제조업</t>
  </si>
  <si>
    <t>폐지, 합성수지, 고철 등의 폐기물 재생</t>
  </si>
  <si>
    <t>052-260-9944</t>
  </si>
  <si>
    <t>울산 남구 여천로 174 (여천동)</t>
  </si>
  <si>
    <t>비금속류 원료 재생업</t>
  </si>
  <si>
    <t>아림통신건설</t>
  </si>
  <si>
    <t>강신기</t>
  </si>
  <si>
    <t>통신공사, 컴퓨터관련(SI포함) 서비스</t>
  </si>
  <si>
    <t>033-257-5114</t>
  </si>
  <si>
    <t>강원도 춘천시 칠전동길 12-10 (칠전동)</t>
  </si>
  <si>
    <t>일반 통신 공사업</t>
  </si>
  <si>
    <t>대성기공</t>
  </si>
  <si>
    <t>기계설비공사, 상하수도설비공사, 정화조 공사</t>
  </si>
  <si>
    <t>031-942-0725</t>
  </si>
  <si>
    <t>경기 파주시 탄현면 한산로 47 (금승리)</t>
  </si>
  <si>
    <t>동부정보통신</t>
  </si>
  <si>
    <t>정보통신공사 건설</t>
  </si>
  <si>
    <t>053-985-0016</t>
  </si>
  <si>
    <t>대구 동구 팔공로 184</t>
  </si>
  <si>
    <t>배관 및 냉ㆍ난방 공사업</t>
  </si>
  <si>
    <t>학교법인경동대학교</t>
  </si>
  <si>
    <t>고희재</t>
  </si>
  <si>
    <t>점포 학교 부동산업</t>
  </si>
  <si>
    <t>동방엘티에스</t>
  </si>
  <si>
    <t>박민철</t>
  </si>
  <si>
    <t>033-642-9101</t>
  </si>
  <si>
    <t>강원 강릉시 연곡면 동해대로 4076 (동덕리)</t>
  </si>
  <si>
    <t>기체연료 및 관련제품 도매업</t>
  </si>
  <si>
    <t>울산북구모터스</t>
  </si>
  <si>
    <t>정종배</t>
  </si>
  <si>
    <t>자동차종합정비 및 정기검사 서비스</t>
  </si>
  <si>
    <t>052-294-9310</t>
  </si>
  <si>
    <t>울산 북구 산업로 1472 (신천동)</t>
  </si>
  <si>
    <t>S</t>
  </si>
  <si>
    <t>삼흥특수중량</t>
  </si>
  <si>
    <t>특수중량물 운송, 반입, 포장, 조립</t>
  </si>
  <si>
    <t>043-273-1337</t>
  </si>
  <si>
    <t>충북 청주시 청원구 북이면 신대석성로 149 1층 (대율리)</t>
  </si>
  <si>
    <t>통관 대리 및 관련 서비스업</t>
  </si>
  <si>
    <t>세경씨앤피</t>
  </si>
  <si>
    <t>프라스틱카드-제조</t>
  </si>
  <si>
    <t>02-384-8352</t>
  </si>
  <si>
    <t>경기도 고양시 일산동구 문봉길 6-38 (문봉동)</t>
  </si>
  <si>
    <t>전자카드 제조업</t>
  </si>
  <si>
    <t>동우사</t>
  </si>
  <si>
    <t>송기환</t>
  </si>
  <si>
    <t>02-528-2964</t>
  </si>
  <si>
    <t>서울 강남구 테헤란로 504</t>
  </si>
  <si>
    <t>N</t>
  </si>
  <si>
    <t>경비 및 경호 서비스업</t>
  </si>
  <si>
    <t>디아넬(DIANEL)</t>
  </si>
  <si>
    <t>윤병진</t>
  </si>
  <si>
    <t>온라인 광고대행 등</t>
  </si>
  <si>
    <t>02-499-5511</t>
  </si>
  <si>
    <t>서울 성동구 광나루로8길 31 305-8, FB108호 (성수동2가)</t>
  </si>
  <si>
    <t>상상특허법률사무소</t>
  </si>
  <si>
    <t>서평강</t>
  </si>
  <si>
    <t>특허, 실용신안 컨설팅 등 변리사업</t>
  </si>
  <si>
    <t>02-2183-3744</t>
  </si>
  <si>
    <t>서울 강남구 테헤란로 322 한신인터밸리24빌딩 동관15층7호 (역삼동)</t>
  </si>
  <si>
    <t>경남 양산시 중앙로 248, 304호 (신기동,예호빌딩)</t>
  </si>
  <si>
    <t>전라북도남원노인요양병원</t>
  </si>
  <si>
    <t>국가기관 비영리법인</t>
  </si>
  <si>
    <t>063-630-7777</t>
  </si>
  <si>
    <t>전북 남원시 산성길 51-15 (산곡동)</t>
  </si>
  <si>
    <t>O</t>
  </si>
  <si>
    <t>정부기관 일반 보조 행정</t>
  </si>
  <si>
    <t>시흥의료소비자생협</t>
  </si>
  <si>
    <t>전광현</t>
  </si>
  <si>
    <t>그 외 기타 협회 및 단체</t>
  </si>
  <si>
    <t>031-315-9124</t>
  </si>
  <si>
    <t>경기 시흥시 은행로167번길 12, (센터B/D401호 ~ 402호,501호 밀레니엄빌딩) (대야동)</t>
  </si>
  <si>
    <t>일산서구햇빛촌장애인지립생활센</t>
  </si>
  <si>
    <t>장애인지립생활센터 비영리</t>
  </si>
  <si>
    <t>경기 고양시 일산서구 중앙로 1455, 2층 285호 (주엽동,대우시티프라자)</t>
  </si>
  <si>
    <t>의료 서비스(신경외과, 정형외과 등)</t>
  </si>
  <si>
    <t>서울 강남구 언주로 731 (논현동)</t>
  </si>
  <si>
    <t>오거리사랑요양병원</t>
  </si>
  <si>
    <t>이상원,김우석</t>
  </si>
  <si>
    <t>054-614-1009</t>
  </si>
  <si>
    <t>경상북도 포항시 북구 중앙로 207 (죽도동,경북상호저축은행)</t>
  </si>
  <si>
    <t>동마산병원</t>
  </si>
  <si>
    <t>이성인</t>
  </si>
  <si>
    <t>055-290-5114</t>
  </si>
  <si>
    <t>경상남도 창원시 마산회원구 3.15대로 681 (석전동)</t>
  </si>
  <si>
    <t>인본정형외과의원</t>
  </si>
  <si>
    <t>강지훈,김상범,송형석</t>
  </si>
  <si>
    <t>경기 부천시 상동로 90, (504호,508호 (상동,메가플러스)))</t>
  </si>
  <si>
    <t>서울프라임병원</t>
  </si>
  <si>
    <t>원은영,최훈휘</t>
  </si>
  <si>
    <t>02-464-2700</t>
  </si>
  <si>
    <t>서울 성동구 동일로 133 (성수동2가,프라임병원))</t>
  </si>
  <si>
    <t>서울메디케어의원</t>
  </si>
  <si>
    <t>김강호</t>
  </si>
  <si>
    <t>종합검진, 외래진료, 공단건강검진</t>
  </si>
  <si>
    <t>02-709-6760</t>
  </si>
  <si>
    <t>서울 마포구 마포대로 156 지하 1 (공덕동,공덕푸르지오시티)</t>
  </si>
  <si>
    <t>세화병원</t>
  </si>
  <si>
    <t>임현진,지인환</t>
  </si>
  <si>
    <t>031-437-0114</t>
  </si>
  <si>
    <t>경기 안산시 상록구 용신로 355 2층 204,205,206호 (본오동,우남센스빌)</t>
  </si>
  <si>
    <t>미주병원</t>
  </si>
  <si>
    <t>박현숙</t>
  </si>
  <si>
    <t>의료업 /4개과 진료</t>
  </si>
  <si>
    <t>053-629-8142</t>
  </si>
  <si>
    <t>대구 달서구 당산로 138 (성당동)</t>
  </si>
  <si>
    <t>인터케어내과의원</t>
  </si>
  <si>
    <t>송인숙</t>
  </si>
  <si>
    <t>건강검진, 보건서비스 외</t>
  </si>
  <si>
    <t>02-1588-1018</t>
  </si>
  <si>
    <t>서울 강남구 테헤란로 322 5층 (역삼동,한신인터밸리)</t>
  </si>
  <si>
    <t>의료서비스업</t>
  </si>
  <si>
    <t>전라남도 영암군 덕진면 예향로 1764 (덕진리)</t>
  </si>
  <si>
    <t>부산미래병원</t>
  </si>
  <si>
    <t>051-523-3200</t>
  </si>
  <si>
    <t>부산 동래구 충렬대로 358 (안락동)</t>
  </si>
  <si>
    <t>미소래병원</t>
  </si>
  <si>
    <t>김정자,김휘</t>
  </si>
  <si>
    <t>산부인과 의료 서비스</t>
  </si>
  <si>
    <t>031-946-0202</t>
  </si>
  <si>
    <t>경기 파주시 금정7길 29 (금촌동)</t>
  </si>
  <si>
    <t>선함의원(에스큐랩，SQ Lab)</t>
  </si>
  <si>
    <t>문해란</t>
  </si>
  <si>
    <t>검체(병원, 기관) 분석</t>
  </si>
  <si>
    <t>031-275-5522</t>
  </si>
  <si>
    <t>경기 용인시 기흥구 동백중앙로 53-21 (중동)</t>
  </si>
  <si>
    <t>온누리병원</t>
  </si>
  <si>
    <t>종합병원/일반병원/요양병원</t>
  </si>
  <si>
    <t>031-412-2207</t>
  </si>
  <si>
    <t>경기 안산시 단원구 선부로 201 (선부동)</t>
  </si>
  <si>
    <t>세일병원</t>
  </si>
  <si>
    <t>전철우</t>
  </si>
  <si>
    <t>의료 서비스(정형외과, 내과, 마취통증의학과 등)</t>
  </si>
  <si>
    <t>051-464-8110</t>
  </si>
  <si>
    <t>부산 동구 중앙대로 317 (초량동,세일병원)</t>
  </si>
  <si>
    <t>업종코드</t>
  </si>
  <si>
    <t>(주)신미산개발</t>
  </si>
  <si>
    <t>L68119</t>
  </si>
  <si>
    <t>02-7611-2345</t>
  </si>
  <si>
    <t>서울특별시 서초구 서초대로 301 6층 (서초동,동익성봉빌딩)</t>
  </si>
  <si>
    <t>L68129</t>
  </si>
  <si>
    <t>서울특별시 동작구 신대방동 686-44 지상의 주거시설 등 개발사업(이하 본건 사업)에 관련</t>
  </si>
  <si>
    <t>서울특별시 강남구 삼성로 511 코람코자산신탁 내 (삼성동,골든타워)</t>
  </si>
  <si>
    <t>와이앤케이산업(주)</t>
  </si>
  <si>
    <t>C30399</t>
  </si>
  <si>
    <t>허성활</t>
  </si>
  <si>
    <t>052-215-8923</t>
  </si>
  <si>
    <t>(주)유엔아이</t>
  </si>
  <si>
    <t>M71310</t>
  </si>
  <si>
    <t>인터넷 광고업</t>
  </si>
  <si>
    <t>인천광역시 부평구 경원대로 1409 8층 (부평동,반석빌딩)</t>
  </si>
  <si>
    <t>블루보틀커피코리아(유)</t>
  </si>
  <si>
    <t>I56221</t>
  </si>
  <si>
    <t>칼윌리암스트로빈크</t>
  </si>
  <si>
    <t>커피전문점 운영 및 관리</t>
  </si>
  <si>
    <t>서울특별시 성동구 아차산로 7 (성수동1가)</t>
  </si>
  <si>
    <t>G47911</t>
  </si>
  <si>
    <t>쇼핑몰 운영 및 온라인 판매업</t>
  </si>
  <si>
    <t>인천광역시 서구 보듬로 158 공존240호 (오류동,블루텍)</t>
  </si>
  <si>
    <t>(주)삼방건영</t>
  </si>
  <si>
    <t>F42201</t>
  </si>
  <si>
    <t>김명종</t>
  </si>
  <si>
    <t>가스 라인 제조업</t>
  </si>
  <si>
    <t>010-4551-7662</t>
  </si>
  <si>
    <t>경기도 이천시 부발읍 가좌로103번길 35 (가좌리)</t>
  </si>
  <si>
    <t>C30320</t>
  </si>
  <si>
    <t>김근수</t>
  </si>
  <si>
    <t>031-8055-5600</t>
  </si>
  <si>
    <t>경기도 화성시 팔탄면 푸른들판로 826-4 (창곡리)</t>
  </si>
  <si>
    <t>지엔에이치오토텍(주)</t>
  </si>
  <si>
    <t>이갑희</t>
  </si>
  <si>
    <t>자동차 부품 조립 및 가공업</t>
  </si>
  <si>
    <t>041-668-8890</t>
  </si>
  <si>
    <t>충청남도 서산시 음암면 음암로 140 (유계리)</t>
  </si>
  <si>
    <t>(주)온누리통신</t>
  </si>
  <si>
    <t>C26422</t>
  </si>
  <si>
    <t>전기, 전자통신 부품 제조 및 유통, 도소매업</t>
  </si>
  <si>
    <t>070-8822-1535</t>
  </si>
  <si>
    <t>경기도 안성시 원곡면 지문로 120-39 (지문리)</t>
  </si>
  <si>
    <t>(주)기원</t>
  </si>
  <si>
    <t>C26299</t>
  </si>
  <si>
    <t>냉장고 부품의 제조</t>
  </si>
  <si>
    <t>051-5282-2412</t>
  </si>
  <si>
    <t>부산 해운대구 반여로41번길 36 (반여동)</t>
  </si>
  <si>
    <t>(주)종이나라</t>
  </si>
  <si>
    <t>C17901</t>
  </si>
  <si>
    <t>정도헌,정규일</t>
  </si>
  <si>
    <t>문구용품(색종이, 노트류, 고체풀 등)</t>
  </si>
  <si>
    <t>02-2273-5353</t>
  </si>
  <si>
    <t>충북 충주시 목행산단2로 42 (목행동)</t>
  </si>
  <si>
    <t>(주)피앤티디홀딩스</t>
  </si>
  <si>
    <t>C13229</t>
  </si>
  <si>
    <t>황사마스크, 방진마스크, 보호복</t>
  </si>
  <si>
    <t>(주)울트라테크</t>
  </si>
  <si>
    <t>G46799</t>
  </si>
  <si>
    <t>장은기</t>
  </si>
  <si>
    <t>소화용기계·기구 등의 제조, 판매업</t>
  </si>
  <si>
    <t>070-4038-5317</t>
  </si>
  <si>
    <t>경기 광명시 광명역로 26 A동 507호 (일직동,광명역파크자이)</t>
  </si>
  <si>
    <t>티엔오디앤씨(주)</t>
  </si>
  <si>
    <t>C31114</t>
  </si>
  <si>
    <t>김운철</t>
  </si>
  <si>
    <t>선박구성부품 및 철구조물 제작 및 판매</t>
  </si>
  <si>
    <t>052-240-5000</t>
  </si>
  <si>
    <t>울산 울주군 온산읍 우봉강양로 35 (우봉리)</t>
  </si>
  <si>
    <t>(주)에스알디퓨처스</t>
  </si>
  <si>
    <t>C29272</t>
  </si>
  <si>
    <t>두원표,김성수</t>
  </si>
  <si>
    <t>FPD 및 2차전지 제조용 기계</t>
  </si>
  <si>
    <t>031-353-5237</t>
  </si>
  <si>
    <t>경기도 평택시 진위면 진위2산단로 15-40 (갈곶리)</t>
  </si>
  <si>
    <t>(주)허닭</t>
  </si>
  <si>
    <t>C10212</t>
  </si>
  <si>
    <t>허경환,김주형</t>
  </si>
  <si>
    <t>식품식육</t>
  </si>
  <si>
    <t>010-9194-2869</t>
  </si>
  <si>
    <t>서울특별시 강남구 테헤란로 424 14층. 15층. 16층 (대치동,삼성생명 대치타워)</t>
  </si>
  <si>
    <t>허지안</t>
  </si>
  <si>
    <t>부동산 임대업, 매매업, 중개업 및 컨설팅업</t>
  </si>
  <si>
    <t>02-2006-2084</t>
  </si>
  <si>
    <t>서울특별시 강남구 테헤란로 151 804호 (역삼동,역삼하이츠빌딩)</t>
  </si>
  <si>
    <t>(주)포베이세브란스암병원</t>
  </si>
  <si>
    <t>I56111</t>
  </si>
  <si>
    <t>박은정</t>
  </si>
  <si>
    <t>식품제조 및 도,소매업</t>
  </si>
  <si>
    <t>서울특별시 서대문구 연세로 50-1 지하1층 (신촌동,세브란스암병원)</t>
  </si>
  <si>
    <t>(주)다성홀딩스</t>
  </si>
  <si>
    <t>L68112</t>
  </si>
  <si>
    <t>임수택</t>
  </si>
  <si>
    <t>032-717-1640</t>
  </si>
  <si>
    <t>경기 부천시 부천로 206 (춘의동)</t>
  </si>
  <si>
    <t>(주)테크로스홀딩스</t>
  </si>
  <si>
    <t>C27213</t>
  </si>
  <si>
    <t>박규원</t>
  </si>
  <si>
    <t>소프트웨어 개발 촉진법에 의한 소프트웨어 사업일체</t>
  </si>
  <si>
    <t>02-565-0515</t>
  </si>
  <si>
    <t>서울 강남구 삼성로 528 1층 (삼성동,부방빌딩)</t>
  </si>
  <si>
    <t>(주)알파솔루션</t>
  </si>
  <si>
    <t>임성관</t>
  </si>
  <si>
    <t>반도체 제조 용역업</t>
  </si>
  <si>
    <t>031-8037-9869</t>
  </si>
  <si>
    <t>경기도 화성시 향남읍 행정중앙2로 40, 103호(향남시범넓은들마을 향남지웰2차 상가동) (행정리)</t>
  </si>
  <si>
    <t>(주)아이엘티</t>
  </si>
  <si>
    <t>C24222</t>
  </si>
  <si>
    <t>알루미늄 압출품</t>
  </si>
  <si>
    <t>032-372-3550</t>
  </si>
  <si>
    <t>광동실업(주)</t>
  </si>
  <si>
    <t>C29294</t>
  </si>
  <si>
    <t>냉장고 핸들 부품, 태양광 전력</t>
  </si>
  <si>
    <t>광주 광산구 하남산단8번로 60 (오선동)</t>
  </si>
  <si>
    <t>(주)천조</t>
  </si>
  <si>
    <t>L68221</t>
  </si>
  <si>
    <t>서울특별시 서초구 양재천로21길 43 4층 (양재동,대화빌딩)</t>
  </si>
  <si>
    <t>(주)파인원홀딩스</t>
  </si>
  <si>
    <t>J58222</t>
  </si>
  <si>
    <t>안상근,채지웅</t>
  </si>
  <si>
    <t>무선인터넷 서비스 및 멀티미디어 솔루션</t>
  </si>
  <si>
    <t>서울특별시 서초구 효령로72길 36-5 (서초동)</t>
  </si>
  <si>
    <t>(주)두리승강기</t>
  </si>
  <si>
    <t>F42202</t>
  </si>
  <si>
    <t>선민수</t>
  </si>
  <si>
    <t>승강기 설치 및 보수업</t>
  </si>
  <si>
    <t>경기도 화성시 10용사2길 40 (반송동)</t>
  </si>
  <si>
    <t>(주)양지건설</t>
  </si>
  <si>
    <t>F42491</t>
  </si>
  <si>
    <t>주현수</t>
  </si>
  <si>
    <t>습식방수공사</t>
  </si>
  <si>
    <t>062-222-3631</t>
  </si>
  <si>
    <t>광주 북구 금호로40번길 33 상가 1층 102호 (운암동,한국아파트)</t>
  </si>
  <si>
    <t>마스크로(주)</t>
  </si>
  <si>
    <t>C33999</t>
  </si>
  <si>
    <t>최재기</t>
  </si>
  <si>
    <t>053-290-2244</t>
  </si>
  <si>
    <t>경상북도 성주군 선남면 유서리길 174-22 (유서리)</t>
  </si>
  <si>
    <t>(주)앤더블유</t>
  </si>
  <si>
    <t>장동욱,이임환</t>
  </si>
  <si>
    <t>자동차부품, 임가공업</t>
  </si>
  <si>
    <t>033-765-2100</t>
  </si>
  <si>
    <t>강원 원주시 건강로 25 3층 310호 (반곡동)</t>
  </si>
  <si>
    <t>(주)우아</t>
  </si>
  <si>
    <t>C27302</t>
  </si>
  <si>
    <t>이임영</t>
  </si>
  <si>
    <t>전기 전자 부품 조립, 제작</t>
  </si>
  <si>
    <t>055-542-0532</t>
  </si>
  <si>
    <t>경상남도 창원시 마산합포구 무학로 215-18 (신월동)</t>
  </si>
  <si>
    <t>굿젠(주)</t>
  </si>
  <si>
    <t>C21102</t>
  </si>
  <si>
    <t>문우철</t>
  </si>
  <si>
    <t>암진단키트,유전자전달,DNA정제제품,유전자치료제,상처치유제,발기부전치료제,발모촉진제 제조,개발,검사용역</t>
  </si>
  <si>
    <t>02-2089-0055</t>
  </si>
  <si>
    <t>서울특별시 구로구 디지털로30길 28 1111호 부터 1117호 (구로동,마리오타워)</t>
  </si>
  <si>
    <t>미성산업개발(주)</t>
  </si>
  <si>
    <t>Q87111</t>
  </si>
  <si>
    <t>031-398-0816</t>
  </si>
  <si>
    <t>경기도 군포시 번영로28번길 45-43 1층 (부곡동)</t>
  </si>
  <si>
    <t>L68121</t>
  </si>
  <si>
    <t>부동산컨설팅 서비스</t>
  </si>
  <si>
    <t>서울특별시 강남구 테헤란로52길 17 9층 (역삼동,이에스타워)</t>
  </si>
  <si>
    <t>(주)휴머스원</t>
  </si>
  <si>
    <t>EMS(이메일마케팅시스템), E-mail 발송대행용역</t>
  </si>
  <si>
    <t>서울 강남구 선릉로 433 10층 (역삼동,세방빌딩)</t>
  </si>
  <si>
    <t>(주)중원시스템</t>
  </si>
  <si>
    <t>C26211</t>
  </si>
  <si>
    <t>주경욱,이광호</t>
  </si>
  <si>
    <t>(주)엠앤에스피</t>
  </si>
  <si>
    <t>박희상</t>
  </si>
  <si>
    <t>02-3431-2277</t>
  </si>
  <si>
    <t>서울 송파구 오금로 182 (송파동,M&amp;S프라자)</t>
  </si>
  <si>
    <t>(주)베스파</t>
  </si>
  <si>
    <t>J58212</t>
  </si>
  <si>
    <t>070-4015-7787</t>
  </si>
  <si>
    <t>서울 강남구 테헤란로83길 15 9층 (삼성동,제이엠빌딩)</t>
  </si>
  <si>
    <t>상상푸드시스템(주)</t>
  </si>
  <si>
    <t>G46101</t>
  </si>
  <si>
    <t>본 회사는 생산성 향상을 위한 기업적 농업경영과 판매를 주사업으로 한다.</t>
  </si>
  <si>
    <t>광주광역시 동구 중앙로 358 상가동 지하 1층 지101호 (계림동,금호계림주상복합)</t>
  </si>
  <si>
    <t>삼화강봉(주)</t>
  </si>
  <si>
    <t>C24123</t>
  </si>
  <si>
    <t>철강금속 제품 제조업</t>
  </si>
  <si>
    <t>부산 사상구 낙동대로1428번길 63 (삼락동)</t>
  </si>
  <si>
    <t>코오롱머티리얼(주)</t>
  </si>
  <si>
    <t>C20501</t>
  </si>
  <si>
    <t>나영일</t>
  </si>
  <si>
    <t>나일론섬유와 그 관련제품의 제조 가공 및 판매업</t>
  </si>
  <si>
    <t>02-3677-3745</t>
  </si>
  <si>
    <t>컴퓨터및주변장치, 내부통신배선공사업, 비거주용건물임대업</t>
  </si>
  <si>
    <t>070-8670-0588</t>
  </si>
  <si>
    <t>서울 강남구 테헤란로 501 3층 314호 (삼성동,브이플렉스)</t>
  </si>
  <si>
    <t>스마트홀딩스(주)</t>
  </si>
  <si>
    <t>H49301</t>
  </si>
  <si>
    <t>권율</t>
  </si>
  <si>
    <t>02-471-2442</t>
  </si>
  <si>
    <t>경기도 하남시 서하남로576번길 37 (교산동)</t>
  </si>
  <si>
    <t>(주)아모제</t>
  </si>
  <si>
    <t>G46329</t>
  </si>
  <si>
    <t>02-2185-8800</t>
  </si>
  <si>
    <t>서울특별시 강남구 언주로 603 (논현동,서진빌딩)</t>
  </si>
  <si>
    <t>다인건설(주)</t>
  </si>
  <si>
    <t>F41100</t>
  </si>
  <si>
    <t>031-486-3773</t>
  </si>
  <si>
    <t>경기 안산시 단원구 광덕대로 138, 6층 (고잔동,골든에이스프라자)</t>
  </si>
  <si>
    <t>(주)메디센서</t>
  </si>
  <si>
    <t>C27199</t>
  </si>
  <si>
    <t>서정구</t>
  </si>
  <si>
    <t>생명공학에 관련된 시약제조 및 판매업</t>
  </si>
  <si>
    <t>053-581-4450</t>
  </si>
  <si>
    <t>경북 고령군 쌍림면 쌍림공단길 75 (고곡리)</t>
  </si>
  <si>
    <t>(주)다이아벨</t>
  </si>
  <si>
    <t>김삼종,김경호</t>
  </si>
  <si>
    <t>휴대전화 부품(Hinge, IML 등)</t>
  </si>
  <si>
    <t>031-443-5051</t>
  </si>
  <si>
    <t>경기도 안양시 동안구 시민대로109번길 29 904호 (호계동,에이스하이테크시티범계)</t>
  </si>
  <si>
    <t>(주)별빛하늘이동주택</t>
  </si>
  <si>
    <t>C25119</t>
  </si>
  <si>
    <t>채태원</t>
  </si>
  <si>
    <t>건축용 나무제품,경량철골 제조업</t>
  </si>
  <si>
    <t>031-634-9820</t>
  </si>
  <si>
    <t>경기 이천시 신둔면 원적로159번길 83 (지석리)</t>
  </si>
  <si>
    <t>(주)지엠이엔지</t>
  </si>
  <si>
    <t>F42137</t>
  </si>
  <si>
    <t>신우철</t>
  </si>
  <si>
    <t>1. 비계구조물해체공사업</t>
  </si>
  <si>
    <t>경상남도 고성군 하이면 하이로 237 2층 (덕호리)</t>
  </si>
  <si>
    <t>F42322</t>
  </si>
  <si>
    <t>이성집</t>
  </si>
  <si>
    <t>041-523-7111</t>
  </si>
  <si>
    <t>충청남도 천안시 동남구 풍세면 미죽로 370 (미죽리)</t>
  </si>
  <si>
    <t>C28902</t>
  </si>
  <si>
    <t>최연규,배동호</t>
  </si>
  <si>
    <t>애자제품</t>
  </si>
  <si>
    <t>055-231-0343</t>
  </si>
  <si>
    <t>경남 창원시 마산회원구 내서읍 중리공단로 75 (중리)</t>
  </si>
  <si>
    <t>M75121</t>
  </si>
  <si>
    <t>인력파견 및 기타 도급업</t>
  </si>
  <si>
    <t>043-215-3325</t>
  </si>
  <si>
    <t>충북 청주시 청원구 오창읍 과학산업2로 587-32 (송대리)</t>
  </si>
  <si>
    <t>(주)내성기업</t>
  </si>
  <si>
    <t>G46331</t>
  </si>
  <si>
    <t>이택연</t>
  </si>
  <si>
    <t>주류도매업</t>
  </si>
  <si>
    <t>02-3667-5311</t>
  </si>
  <si>
    <t>서울특별시 영등포구 양평로28사길 23 (양평동6가)</t>
  </si>
  <si>
    <t>(주)차이코퍼레이션</t>
  </si>
  <si>
    <t>정영주</t>
  </si>
  <si>
    <t>070-4323-3689</t>
  </si>
  <si>
    <t>서울 성동구 성수이로20길 16 3층 (성수동2가,제이케이타워)</t>
  </si>
  <si>
    <t>(주)에이엠씨코퍼레이션</t>
  </si>
  <si>
    <t>H52993</t>
  </si>
  <si>
    <t>물류, 유통, 수산, 운송서비스, 판매대행, 유통물류솔류션</t>
  </si>
  <si>
    <t>(주)모아상사</t>
  </si>
  <si>
    <t>G46721</t>
  </si>
  <si>
    <t>한상은</t>
  </si>
  <si>
    <t>철강 도.소매업</t>
  </si>
  <si>
    <t>031-432-8892</t>
  </si>
  <si>
    <t>경기도 안산시 단원구 지원로 107 관리동 117호 (성곡동,한국산업단지공단)</t>
  </si>
  <si>
    <t>(주)남원</t>
  </si>
  <si>
    <t>G47121</t>
  </si>
  <si>
    <t>033-765-8585</t>
  </si>
  <si>
    <t>강원도 원주시 흥양로51번길 1 (태장동)</t>
  </si>
  <si>
    <t>동우이엔씨(주)</t>
  </si>
  <si>
    <t>F42209</t>
  </si>
  <si>
    <t>김명순</t>
  </si>
  <si>
    <t>기계설비공사, 가스시설시공</t>
  </si>
  <si>
    <t>054-458-9053</t>
  </si>
  <si>
    <t>경북 구미시 고아읍 들성로9길 4-3 (문성리)</t>
  </si>
  <si>
    <t>일구(주)</t>
  </si>
  <si>
    <t>C29171</t>
  </si>
  <si>
    <t>복합재료 가공업</t>
  </si>
  <si>
    <t>대전광역시 유성구 관들5길 77-10 101호 (관평동)</t>
  </si>
  <si>
    <t>C17221</t>
  </si>
  <si>
    <t>종이가방, 종이상자 외</t>
  </si>
  <si>
    <t>070-7122-0044</t>
  </si>
  <si>
    <t>경기도 의왕시 경수대로 339 (오전동,주식회사에스엔케이인터내쇼날)</t>
  </si>
  <si>
    <t>H49212</t>
  </si>
  <si>
    <t>권영찬,권오인</t>
  </si>
  <si>
    <t>(주)아이엠텍</t>
  </si>
  <si>
    <t>C26295</t>
  </si>
  <si>
    <t>한혜진</t>
  </si>
  <si>
    <t>031-8071-2571</t>
  </si>
  <si>
    <t>경기도 파주시 월롱면 엘지로 274-43 (덕은리)</t>
  </si>
  <si>
    <t>(주)동도전자</t>
  </si>
  <si>
    <t>G46595</t>
  </si>
  <si>
    <t>하정웅,하승범</t>
  </si>
  <si>
    <t>핸드폰용 충전기</t>
  </si>
  <si>
    <t>031-244-9801</t>
  </si>
  <si>
    <t>서울특별시 강남구 논현로 606 지하층 (논현동)</t>
  </si>
  <si>
    <t>(주)파이디지털헬스케어</t>
  </si>
  <si>
    <t>병원 아이티오(ITO) 및 아이티(IT) 컨설팅 사업</t>
  </si>
  <si>
    <t>서울특별시 서대문구 연대동문길 37 1층 (대신동,대신빌딩)</t>
  </si>
  <si>
    <t>한범수</t>
  </si>
  <si>
    <t>자동차부품 제조업 및 지그제작업</t>
  </si>
  <si>
    <t>041-581-6211</t>
  </si>
  <si>
    <t>충남 천안시 서북구 직산읍 상덕로 252 (상덕리)</t>
  </si>
  <si>
    <t>배성스틸(주)</t>
  </si>
  <si>
    <t>C25113</t>
  </si>
  <si>
    <t>심재호</t>
  </si>
  <si>
    <t>외벽 거푸집 자재</t>
  </si>
  <si>
    <t>02-529-5325</t>
  </si>
  <si>
    <t>서울 서초구 매헌로 52 602호 (양재동,우리빌)</t>
  </si>
  <si>
    <t>(주)코스온</t>
  </si>
  <si>
    <t>C20423</t>
  </si>
  <si>
    <t>02-3454-0276</t>
  </si>
  <si>
    <t>서울 강남구 영동대로 333 8층 (대치동,동원빌딩)</t>
  </si>
  <si>
    <t>(주)디마린서비스</t>
  </si>
  <si>
    <t>H52929</t>
  </si>
  <si>
    <t>부산광역시 동구 조방로49번길 29 601호 (범일동,호림빌딩)</t>
  </si>
  <si>
    <t>(주)디엘팜</t>
  </si>
  <si>
    <t>G46441</t>
  </si>
  <si>
    <t>032-512-8200</t>
  </si>
  <si>
    <t>인천광역시 서구 가재울로 109 12층, 11층, 지하1층, 1층 102호,103호,104호 (가좌동,주안디에이치비즈타워)</t>
  </si>
  <si>
    <t>F42499</t>
  </si>
  <si>
    <t>031-983-9762</t>
  </si>
  <si>
    <t>인천광역시 서구 원당대로 1045 803호 (원당동,금호헤리티지7)</t>
  </si>
  <si>
    <t>(주)제이엠커피그룹</t>
  </si>
  <si>
    <t>C10791</t>
  </si>
  <si>
    <t>양재석</t>
  </si>
  <si>
    <t>원두커피 제조 및 판매업</t>
  </si>
  <si>
    <t>070-4418-4188</t>
  </si>
  <si>
    <t>부산광역시 기장군 기장읍 대변3길 8 3층 (대변리)</t>
  </si>
  <si>
    <t>(주)네오리진</t>
  </si>
  <si>
    <t>J58221</t>
  </si>
  <si>
    <t>첸보</t>
  </si>
  <si>
    <t>유선보안솔루션, 무선보안솔루션, 게임</t>
  </si>
  <si>
    <t>02-3479-7409</t>
  </si>
  <si>
    <t>서울 강남구 학동로 155 3~4층 (논현동,원영빌딩)</t>
  </si>
  <si>
    <t>(주)세원산업개발</t>
  </si>
  <si>
    <t>F42500</t>
  </si>
  <si>
    <t>송연숙</t>
  </si>
  <si>
    <t>시설물유지관리공사, 도장공사, 습식방수공사, 금속창호지붕건축물조립공사</t>
  </si>
  <si>
    <t>051-463-3131</t>
  </si>
  <si>
    <t>부산광역시 연제구 월드컵대로243번길 19 상가 23동 501호 (거제동,거제동원타워)</t>
  </si>
  <si>
    <t>엠에스웨이(주)</t>
  </si>
  <si>
    <t>C26121</t>
  </si>
  <si>
    <t>유연 투명전극 등</t>
  </si>
  <si>
    <t>02-542-8181</t>
  </si>
  <si>
    <t>서울특별시 구로구 디지털로32길 30 8층 801-1호 (구로동,코오롱디지털타워빌란트)</t>
  </si>
  <si>
    <t>(주)에프앤에프홀딩스</t>
  </si>
  <si>
    <t>C14191</t>
  </si>
  <si>
    <t>박의헌</t>
  </si>
  <si>
    <t>스포츠 아웃도어 의류 외</t>
  </si>
  <si>
    <t>02-520-0001</t>
  </si>
  <si>
    <t>서울 강남구 언주로 541 (역삼동,외3에프앤에프빌딩)</t>
  </si>
  <si>
    <t>아이브스(주)</t>
  </si>
  <si>
    <t>배영훈</t>
  </si>
  <si>
    <t>지능형 영상 감시 시스템 외</t>
  </si>
  <si>
    <t>02-6920-7200</t>
  </si>
  <si>
    <t>서울 성동구 광나루로6길 35 807호,808호,809호 (성수동2가,우림이비즈센터)</t>
  </si>
  <si>
    <t>(주)메가일렉트로닉스</t>
  </si>
  <si>
    <t>C26224</t>
  </si>
  <si>
    <t>조호경</t>
  </si>
  <si>
    <t>인쇄회로기 제조업</t>
  </si>
  <si>
    <t>031-431-8300</t>
  </si>
  <si>
    <t>경기도 과천시 과천대로7길 33 B동 1002호 (갈현동,디테크타워)</t>
  </si>
  <si>
    <t>(주)아인스팩</t>
  </si>
  <si>
    <t>윤창민</t>
  </si>
  <si>
    <t>중앙약액공급장치, 태양광셀제조장비</t>
  </si>
  <si>
    <t>031-667-6843</t>
  </si>
  <si>
    <t>경기도 평택시 진위면 진위2산단로 69-27 1층 (가곡리)</t>
  </si>
  <si>
    <t>(주)도서출판한국헤르만헤세</t>
  </si>
  <si>
    <t>J58113</t>
  </si>
  <si>
    <t>박희철</t>
  </si>
  <si>
    <t>출판 및 판매업</t>
  </si>
  <si>
    <t>02-470-7722</t>
  </si>
  <si>
    <t>서울특별시 송파구 삼학사로18길 12 502호 (석촌동,대호빌딩)</t>
  </si>
  <si>
    <t>대명도장(주)</t>
  </si>
  <si>
    <t>F42411</t>
  </si>
  <si>
    <t>양승훈</t>
  </si>
  <si>
    <t>02-821-7170</t>
  </si>
  <si>
    <t>경기 과천시 광창1로 2 (과천동)</t>
  </si>
  <si>
    <t>(주)그린폴리머</t>
  </si>
  <si>
    <t>C20202</t>
  </si>
  <si>
    <t>김윤돈</t>
  </si>
  <si>
    <t>플라스틱 컴파운드</t>
  </si>
  <si>
    <t>070-4210-9328</t>
  </si>
  <si>
    <t>충청남도 천안시 서북구 직산읍 군수1길 93 (군서리)</t>
  </si>
  <si>
    <t>(주)동명씨엠</t>
  </si>
  <si>
    <t>M73909</t>
  </si>
  <si>
    <t>조현국</t>
  </si>
  <si>
    <t>문화재조사, 발굴용역</t>
  </si>
  <si>
    <t>054-972-5134</t>
  </si>
  <si>
    <t>경북 칠곡군 동명면 금암중앙길 121 2층 (금암리)</t>
  </si>
  <si>
    <t>(주)코이션</t>
  </si>
  <si>
    <t>J63991</t>
  </si>
  <si>
    <t>정일영,최재교</t>
  </si>
  <si>
    <t>데이터베이스구축 및 소프트웨어개발</t>
  </si>
  <si>
    <t>042-334-4167</t>
  </si>
  <si>
    <t>대전 서구 한밭대로570번길 40-11 3층 (월평동,태경빌딩)</t>
  </si>
  <si>
    <t>(주)지원센터</t>
  </si>
  <si>
    <t>J62010</t>
  </si>
  <si>
    <t>이광선</t>
  </si>
  <si>
    <t>홈페이지 제작업</t>
  </si>
  <si>
    <t>02-2038-7573</t>
  </si>
  <si>
    <t>서울특별시 강북구 도봉로 173 4층 (미아동)</t>
  </si>
  <si>
    <t>(유)일광창호</t>
  </si>
  <si>
    <t>C25111</t>
  </si>
  <si>
    <t>원현수</t>
  </si>
  <si>
    <t>창호,플라스틱 제품</t>
  </si>
  <si>
    <t>031-353-9420</t>
  </si>
  <si>
    <t>경기도 화성시 향남읍 발안로 587-9 (송곡리)</t>
  </si>
  <si>
    <t>(주)팜캐드</t>
  </si>
  <si>
    <t>M70113</t>
  </si>
  <si>
    <t>권태형,우상욱</t>
  </si>
  <si>
    <t>051-731-5688</t>
  </si>
  <si>
    <t>부산광역시 동구 중앙대로 331 12층 (초량동,메리츠타워)</t>
  </si>
  <si>
    <t>G46420</t>
  </si>
  <si>
    <t>부산광역시 동래구 충렬대로 212 12층 (수안동)</t>
  </si>
  <si>
    <t>비디아이(주)</t>
  </si>
  <si>
    <t>C29199</t>
  </si>
  <si>
    <t>안승만</t>
  </si>
  <si>
    <t>산업플랜트설비, 산업처리공정 제어장비</t>
  </si>
  <si>
    <t>02-2082-8890</t>
  </si>
  <si>
    <t>경기 화성시 팔탄면 서해로 1155 (구장리)</t>
  </si>
  <si>
    <t>엔쓰리엔(주)</t>
  </si>
  <si>
    <t>C26421</t>
  </si>
  <si>
    <t>남영삼</t>
  </si>
  <si>
    <t>통합상황관제 및 Big Data 시각화솔루션 개발 구축</t>
  </si>
  <si>
    <t>02-554-5803</t>
  </si>
  <si>
    <t>서울특별시 강남구 강남대로162길 41-18 (신사동)</t>
  </si>
  <si>
    <t>(주)대유합금</t>
  </si>
  <si>
    <t>C24212</t>
  </si>
  <si>
    <t>063-260-1407</t>
  </si>
  <si>
    <t>전라북도 완주군 봉동읍 완주산단2로 251 (둔산리)</t>
  </si>
  <si>
    <t>(주)소맥베이커리</t>
  </si>
  <si>
    <t>I56191</t>
  </si>
  <si>
    <t>강병권,강병오</t>
  </si>
  <si>
    <t>광주 서구 무진대로 932 지하1층 (광천동)</t>
  </si>
  <si>
    <t>현대해운(주)</t>
  </si>
  <si>
    <t>H50122</t>
  </si>
  <si>
    <t>연안운송서비스</t>
  </si>
  <si>
    <t>032-888-2225</t>
  </si>
  <si>
    <t>인천 중구 서해대로454번길 15 501호 (선화동,현대빌딩)</t>
  </si>
  <si>
    <t>동흥개발(주)</t>
  </si>
  <si>
    <t>F42121</t>
  </si>
  <si>
    <t>터널[굴착]공사, 토공사, 철근콘크리트공사, 포장공사 등</t>
  </si>
  <si>
    <t>02-576-9081</t>
  </si>
  <si>
    <t>서울 서초구 매헌로 64 3층 (양재동,엠제이빌딩)</t>
  </si>
  <si>
    <t>(주)에스오에이텔레콤</t>
  </si>
  <si>
    <t>장형철</t>
  </si>
  <si>
    <t>통신설비 공사업</t>
  </si>
  <si>
    <t>02-2026-0124</t>
  </si>
  <si>
    <t>서울특별시 금천구 가산디지털1로 142 14층 1416호 (가산동,가산더스카이밸리1차)</t>
  </si>
  <si>
    <t>(주)하나데코</t>
  </si>
  <si>
    <t>C32021</t>
  </si>
  <si>
    <t>가정용/사무용/주방용 가구</t>
  </si>
  <si>
    <t>031-319-2930</t>
  </si>
  <si>
    <t>경기 화성시 우정읍 호곡길168번길 74-5 (호곡리)</t>
  </si>
  <si>
    <t>(주)영해엔지니어링</t>
  </si>
  <si>
    <t>최호승,이광시</t>
  </si>
  <si>
    <t>조선기자재 및 선박엔진 부품</t>
  </si>
  <si>
    <t>055-345-0109</t>
  </si>
  <si>
    <t>경상남도 김해시 한림면 한림로515번길 203-63 (장방리)</t>
  </si>
  <si>
    <t>(주)대림테크</t>
  </si>
  <si>
    <t>자동차 핸들</t>
  </si>
  <si>
    <t>031-313-8720</t>
  </si>
  <si>
    <t>경기 시흥시 미산로 111-21 (미산동)</t>
  </si>
  <si>
    <t>에어컨 동파이프 관련 부품</t>
  </si>
  <si>
    <t>055-295-1235</t>
  </si>
  <si>
    <t>경상남도 창원시 의창구 사화로 210 102호, 201호 (팔용동)</t>
  </si>
  <si>
    <t>부영산업(주)</t>
  </si>
  <si>
    <t>C22212</t>
  </si>
  <si>
    <t>타포린(천막지)의 제조 및 판매</t>
  </si>
  <si>
    <t>041-7337-4002</t>
  </si>
  <si>
    <t>충남 논산시 부적면 예학로 190-32 (외성리)</t>
  </si>
  <si>
    <t>G46443</t>
  </si>
  <si>
    <t>화장품의 수출입과 판매업</t>
  </si>
  <si>
    <t>02-514-5178</t>
  </si>
  <si>
    <t>서울특별시 강남구 압구정로42길 23 (신사동,비엠케이큐브)</t>
  </si>
  <si>
    <t>(주)삼성팩</t>
  </si>
  <si>
    <t>C17212</t>
  </si>
  <si>
    <t>031-654-6541</t>
  </si>
  <si>
    <t>충청남도 당진시 순성면 덕평로 837</t>
  </si>
  <si>
    <t>G46531</t>
  </si>
  <si>
    <t>김한상</t>
  </si>
  <si>
    <t>건조과채 등</t>
  </si>
  <si>
    <t>064-724-7117</t>
  </si>
  <si>
    <t>제주 제주시 첨단로 175 (영평동)</t>
  </si>
  <si>
    <t>(주)리오트</t>
  </si>
  <si>
    <t>최석민</t>
  </si>
  <si>
    <t>가스시설시공, 전기공사, 기계설비공사</t>
  </si>
  <si>
    <t>032-462-0528</t>
  </si>
  <si>
    <t>인천 남동구 호구포로 220 701호 (논현동,명진프라자)</t>
  </si>
  <si>
    <t>(주)세창아이.엔.디</t>
  </si>
  <si>
    <t>송희복,송주현</t>
  </si>
  <si>
    <t>자동차플라스틱 사출부품</t>
  </si>
  <si>
    <t>055-366-3241</t>
  </si>
  <si>
    <t>울산광역시 울주군 웅촌면 웅비공단길 83 (대대리)</t>
  </si>
  <si>
    <t>(주)인포마크</t>
  </si>
  <si>
    <t>C26429</t>
  </si>
  <si>
    <t>박장호</t>
  </si>
  <si>
    <t>키즈폰, 모바일라우터</t>
  </si>
  <si>
    <t>02-6205-0505</t>
  </si>
  <si>
    <t>경기도 성남시 분당구 황새울로 321 801호 (서현동,비지니스호텔갤러리)</t>
  </si>
  <si>
    <t>동경철강(주)</t>
  </si>
  <si>
    <t>성일경</t>
  </si>
  <si>
    <t>철강선제조 및 도매업</t>
  </si>
  <si>
    <t>051-831-2981</t>
  </si>
  <si>
    <t>부산 강서구 가달2로 52 (생곡동)</t>
  </si>
  <si>
    <t>(주)티맥스에이앤씨</t>
  </si>
  <si>
    <t>박학래,박삼연</t>
  </si>
  <si>
    <t>(주)고미코퍼레이션</t>
  </si>
  <si>
    <t>장건영,이상곤</t>
  </si>
  <si>
    <t>이커머스 플랫폼, 뷰티제품</t>
  </si>
  <si>
    <t>02-1833-3176</t>
  </si>
  <si>
    <t>서울특별시 강남구 강남대로 624 7층 (신사동,아이씨티타워)</t>
  </si>
  <si>
    <t>(주)이바돔</t>
  </si>
  <si>
    <t>I56114</t>
  </si>
  <si>
    <t>061-351-0322</t>
  </si>
  <si>
    <t>전라남도 영광군 대마면 전기차로 126 (송죽리)</t>
  </si>
  <si>
    <t>G47412</t>
  </si>
  <si>
    <t>서울특별시 광진구 아차산로 441 7층 (구의동,승지빌딩)</t>
  </si>
  <si>
    <t>(주)알씨</t>
  </si>
  <si>
    <t>G46791</t>
  </si>
  <si>
    <t>이효석,이길호</t>
  </si>
  <si>
    <t>고신문, 고박스, 캔, 의류, 고철 외</t>
  </si>
  <si>
    <t>031-577-4762</t>
  </si>
  <si>
    <t>경기도 남양주시 와부읍 양정로 371 (율석리)</t>
  </si>
  <si>
    <t>도장공사, 시설물유지관리공사 외</t>
  </si>
  <si>
    <t>054-273-3508</t>
  </si>
  <si>
    <t>경북 포항시 북구 새천년대로 528 (죽도동)</t>
  </si>
  <si>
    <t>E38210</t>
  </si>
  <si>
    <t>폐기물 처리 서비스, 건축공사업, 실내건축공사업, 금속구조물/창호/온실공사업</t>
  </si>
  <si>
    <t>043-271-7420</t>
  </si>
  <si>
    <t>충청북도 청주시 흥덕구 2순환로894번길 57 (외북동)</t>
  </si>
  <si>
    <t>씨에스베어링(주)</t>
  </si>
  <si>
    <t>C29142</t>
  </si>
  <si>
    <t>방성훈</t>
  </si>
  <si>
    <t>풍력발전용 부품 제조 및 판매업</t>
  </si>
  <si>
    <t>055-589-9100</t>
  </si>
  <si>
    <t>경상남도 함안군 칠서면 공단동길 37 (계내리)</t>
  </si>
  <si>
    <t>(주)다노</t>
  </si>
  <si>
    <t>정범윤</t>
  </si>
  <si>
    <t>02-2135-1887</t>
  </si>
  <si>
    <t>서울특별시 마포구 마포대로 144 14층 (공덕동)</t>
  </si>
  <si>
    <t>애경자산관리(주)</t>
  </si>
  <si>
    <t>G47111</t>
  </si>
  <si>
    <t>김영근,이삼행</t>
  </si>
  <si>
    <t>백화점 설치 및 운영에 관한 사업</t>
  </si>
  <si>
    <t>02-818-1163</t>
  </si>
  <si>
    <t>서울특별시 마포구 양화로 188 14층 (동교동,애경타워)</t>
  </si>
  <si>
    <t>(주)한주지엔씨</t>
  </si>
  <si>
    <t>김봉석</t>
  </si>
  <si>
    <t>자동차(승용차, SUV), 소형선박용 엔진부품</t>
  </si>
  <si>
    <t>052-238-7500</t>
  </si>
  <si>
    <t>울산 울주군 온산읍 화산1길 77 (화산리)</t>
  </si>
  <si>
    <t>(주)엠엔</t>
  </si>
  <si>
    <t>C28519</t>
  </si>
  <si>
    <t>민경수</t>
  </si>
  <si>
    <t>선풍기, 살균가습기 등</t>
  </si>
  <si>
    <t>02-2088-5910</t>
  </si>
  <si>
    <t>서울특별시 광진구 동일로 116 2층 201호 (화양동,제일빌딩)</t>
  </si>
  <si>
    <t>(주)이우티이씨</t>
  </si>
  <si>
    <t>C27212</t>
  </si>
  <si>
    <t>김평</t>
  </si>
  <si>
    <t>지하 매설 배관 위치 측정 시스템용 센서 및 탐지기 외</t>
  </si>
  <si>
    <t>031-339-2120</t>
  </si>
  <si>
    <t>경기도 용인시 처인구 양지면 중부대로2513번길 38 (제일리)</t>
  </si>
  <si>
    <t>금오아이엠티(주)</t>
  </si>
  <si>
    <t>G46599</t>
  </si>
  <si>
    <t>배경애,정연근</t>
  </si>
  <si>
    <t>기계류등의 수출입 및 유통, 써비스업</t>
  </si>
  <si>
    <t>031-431-0411</t>
  </si>
  <si>
    <t>경기 시흥시 시화벤처로 355 (정왕동)</t>
  </si>
  <si>
    <t>(주)다산</t>
  </si>
  <si>
    <t>C24211</t>
  </si>
  <si>
    <t>동파이프, 동합금선 외</t>
  </si>
  <si>
    <t>031-494-8343</t>
  </si>
  <si>
    <t>경기 안산시 단원구 만해로169번길 56 (신길동)</t>
  </si>
  <si>
    <t>C29299</t>
  </si>
  <si>
    <t>055-682-0684</t>
  </si>
  <si>
    <t>경남 거제시 거제대로 3370 1층 (아주동)</t>
  </si>
  <si>
    <t>(주)미라이후손관거</t>
  </si>
  <si>
    <t>C22211</t>
  </si>
  <si>
    <t>장호윤,장동원</t>
  </si>
  <si>
    <t>플라스틱 관, 플라스틱 파이프</t>
  </si>
  <si>
    <t>041-751-3102</t>
  </si>
  <si>
    <t>충남 금산군 금성면 용천로 575 (두곡리)</t>
  </si>
  <si>
    <t>하나윈(주)</t>
  </si>
  <si>
    <t>C21230</t>
  </si>
  <si>
    <t>김종환</t>
  </si>
  <si>
    <t>동물용의약품과 배합사료를 제조판매</t>
  </si>
  <si>
    <t>031-2835-1413</t>
  </si>
  <si>
    <t>경기도 용인시 기흥구 중부대로 438 (구갈동)</t>
  </si>
  <si>
    <t>폴리테크(주)</t>
  </si>
  <si>
    <t>C13900</t>
  </si>
  <si>
    <t>안상우</t>
  </si>
  <si>
    <t>070-5057-3848</t>
  </si>
  <si>
    <t>경상남도 양산시 어곡공단로 137 (어곡동)</t>
  </si>
  <si>
    <t>(주)아이디케이</t>
  </si>
  <si>
    <t>M72919</t>
  </si>
  <si>
    <t>AET비파괴검사 진단 설비 및 기술 용역</t>
  </si>
  <si>
    <t>042-863-7782</t>
  </si>
  <si>
    <t>대전 유성구 테크노9로 35 306호 (탑립동,아이티전용벤처타운)</t>
  </si>
  <si>
    <t>(주)티쿤글로벌</t>
  </si>
  <si>
    <t>C18119</t>
  </si>
  <si>
    <t>김종박</t>
  </si>
  <si>
    <t>인쇄제조</t>
  </si>
  <si>
    <t>02-2264-4050</t>
  </si>
  <si>
    <t>서울특별시 중구 마른내로2길 17 1001호, 1101호, 1102호 (초동)</t>
  </si>
  <si>
    <t>레비티코리아(유)</t>
  </si>
  <si>
    <t>G46593</t>
  </si>
  <si>
    <t>강신재</t>
  </si>
  <si>
    <t>각종 분석기기의 설치 및 아프터서비스의 제공</t>
  </si>
  <si>
    <t>02-868-5350</t>
  </si>
  <si>
    <t>PCB 등</t>
  </si>
  <si>
    <t>경상남도 김해시 김해대로2635번길 51-4 (안동)</t>
  </si>
  <si>
    <t>(주)제이에스물산</t>
  </si>
  <si>
    <t>I56199</t>
  </si>
  <si>
    <t>엄승섭</t>
  </si>
  <si>
    <t>고속도로휴게소(망향휴게소)</t>
  </si>
  <si>
    <t>041-557-4000</t>
  </si>
  <si>
    <t>충청남도 천안시 서북구 성거읍 석문길 98 (요방리)</t>
  </si>
  <si>
    <t>G46522</t>
  </si>
  <si>
    <t>권오상,권혁재</t>
  </si>
  <si>
    <t>070-8708-2425</t>
  </si>
  <si>
    <t>서울특별시 강남구 테헤란로114길 24 2층 (대치동)</t>
  </si>
  <si>
    <t>케이지이티에스(주)</t>
  </si>
  <si>
    <t>D35300</t>
  </si>
  <si>
    <t>엄기민</t>
  </si>
  <si>
    <t>폐기물 수집운반, 처리용역 및 기초화학물</t>
  </si>
  <si>
    <t>031-488-1122</t>
  </si>
  <si>
    <t>경상남도 밀양시 초동면 초동농공단지길 59 (명성리)</t>
  </si>
  <si>
    <t>(주)비상테크놀러지</t>
  </si>
  <si>
    <t>C30391</t>
  </si>
  <si>
    <t>함대영</t>
  </si>
  <si>
    <t>자동차부품 및 조립금속 제조업</t>
  </si>
  <si>
    <t>041-902-6531</t>
  </si>
  <si>
    <t>충남 천안시 서북구 입장면 신대길 8 (주)코다코 내 (도림리)</t>
  </si>
  <si>
    <t>(주)스마트솔루션즈</t>
  </si>
  <si>
    <t>정대규,김광배</t>
  </si>
  <si>
    <t>반도체 제조용 기계, 전기차</t>
  </si>
  <si>
    <t>031-237-3425</t>
  </si>
  <si>
    <t>경기 수원시 권선구 산업로 94 (고색동)</t>
  </si>
  <si>
    <t>지티에스(주)</t>
  </si>
  <si>
    <t>C28123</t>
  </si>
  <si>
    <t>전원분배장치</t>
  </si>
  <si>
    <t>041-574-0814</t>
  </si>
  <si>
    <t>충청남도 천안시 동남구 풍세면 잔다리길 100 (남관리)</t>
  </si>
  <si>
    <t>이형필름</t>
  </si>
  <si>
    <t>인천광역시 서구 마중로 11 가동 (오류동)</t>
  </si>
  <si>
    <t>C10800</t>
  </si>
  <si>
    <t>동물용 보조사료 및 단미사료</t>
  </si>
  <si>
    <t>충남 홍성군 결성면 산업로116번길 102-36 (성곡리)</t>
  </si>
  <si>
    <t>(주)이에스오리엔트</t>
  </si>
  <si>
    <t>I55101</t>
  </si>
  <si>
    <t>이다원</t>
  </si>
  <si>
    <t>관광레저사업</t>
  </si>
  <si>
    <t>02-501-2680</t>
  </si>
  <si>
    <t>서울특별시 강남구 강남대로 310 (역삼동)</t>
  </si>
  <si>
    <t>(주)미래안전산업</t>
  </si>
  <si>
    <t>공진숙,황동원</t>
  </si>
  <si>
    <t>안전용품 도,소매업</t>
  </si>
  <si>
    <t>053-565-6379</t>
  </si>
  <si>
    <t>대구광역시 서구 와룡로83길 18 (이현동)</t>
  </si>
  <si>
    <t>F41200</t>
  </si>
  <si>
    <t>토목건축공사, 전문소방시설공사, 전기공사</t>
  </si>
  <si>
    <t>062-714-1380</t>
  </si>
  <si>
    <t>전남 고흥군 도양읍 도양해안로 84 1층 (용정리)</t>
  </si>
  <si>
    <t>(주)휠링컴</t>
  </si>
  <si>
    <t>장정래</t>
  </si>
  <si>
    <t>Harness</t>
  </si>
  <si>
    <t>032-5685-5079</t>
  </si>
  <si>
    <t>인천광역시 서구 중봉대로393번길 138 (원창동)</t>
  </si>
  <si>
    <t>(주)정현프랜트</t>
  </si>
  <si>
    <t>화학 기계 및 운반장치 제조업</t>
  </si>
  <si>
    <t>031-3569-6927</t>
  </si>
  <si>
    <t>경기도 화성시 남양읍 남양로 59-13 (장덕리)</t>
  </si>
  <si>
    <t>C24113</t>
  </si>
  <si>
    <t>특수합금철(바나듐,모리브덴등) 제조업</t>
  </si>
  <si>
    <t>031-981-6286</t>
  </si>
  <si>
    <t>경기 김포시 월곶면 안진골로 37 (갈산리)</t>
  </si>
  <si>
    <t>(주)신도피앤지</t>
  </si>
  <si>
    <t>안도현</t>
  </si>
  <si>
    <t>마스크팩 제조 및 도.소매업</t>
  </si>
  <si>
    <t>031-997-9401</t>
  </si>
  <si>
    <t>인천광역시 남동구 남동서로270번길 28 (논현동)</t>
  </si>
  <si>
    <t>C18129</t>
  </si>
  <si>
    <t>각종 인쇄물 가공 처리 외</t>
  </si>
  <si>
    <t>02-2615-0183</t>
  </si>
  <si>
    <t>경기 부천시 범안로219번길 87 (옥길동)</t>
  </si>
  <si>
    <t>J62021</t>
  </si>
  <si>
    <t>트랜드트래커(데이터마케팅 기획 컨설팅, 데이터분석 및 공급, 마케팅 코칭 및 교육)</t>
  </si>
  <si>
    <t>02-6011-5411</t>
  </si>
  <si>
    <t>서울특별시 강남구 선릉로 602 8층-9층 (삼성동,삼릉빌딩)</t>
  </si>
  <si>
    <t>(주)디엔홀딩스</t>
  </si>
  <si>
    <t>정윤미</t>
  </si>
  <si>
    <t>의약품(톡신, 필러, 의약품 의약외품) 및 기능성 화장품</t>
  </si>
  <si>
    <t>02-550-8383</t>
  </si>
  <si>
    <t>서울 강남구 봉은사로 644 2층 (삼성동,대웅별관)</t>
  </si>
  <si>
    <t>후성홀딩스(주)</t>
  </si>
  <si>
    <t>G46739</t>
  </si>
  <si>
    <t>경영자문 및 컨설팅</t>
  </si>
  <si>
    <t>031-627-4100</t>
  </si>
  <si>
    <t>경기도 화성시 팔탄면 현대기아로 72-37 (노하리)</t>
  </si>
  <si>
    <t>(주)캔두원</t>
  </si>
  <si>
    <t>양준홍</t>
  </si>
  <si>
    <t>02-676-8485</t>
  </si>
  <si>
    <t>서울특별시 구로구 경인로55길 61 (구로동)</t>
  </si>
  <si>
    <t>F41229</t>
  </si>
  <si>
    <t>토목건축공사, 전기공사, 전문소방시설공사</t>
  </si>
  <si>
    <t>062-574-8501</t>
  </si>
  <si>
    <t>광주광역시 북구 비엔날레로 116 3층 (용봉동)</t>
  </si>
  <si>
    <t>(주)성실엔지니어링</t>
  </si>
  <si>
    <t>김도형,엄혜정</t>
  </si>
  <si>
    <t>케이블 트레이 제작설치업</t>
  </si>
  <si>
    <t>031-357-0780</t>
  </si>
  <si>
    <t>경기도 화성시 마도면 마도공단로4길 54 (쌍송리)</t>
  </si>
  <si>
    <t>현진소재(주)</t>
  </si>
  <si>
    <t>C25912</t>
  </si>
  <si>
    <t>이도헌</t>
  </si>
  <si>
    <t>금속단조 부품류</t>
  </si>
  <si>
    <t>051-602-7700</t>
  </si>
  <si>
    <t>부산광역시 강서구 녹산화전로 63 (송정동)</t>
  </si>
  <si>
    <t>(주)다보씨앤엠</t>
  </si>
  <si>
    <t>C22291</t>
  </si>
  <si>
    <t>문수진</t>
  </si>
  <si>
    <t>전자부품 개발, 제조, 가공 및 판매업</t>
  </si>
  <si>
    <t>031-366-5385</t>
  </si>
  <si>
    <t>경기 화성시 양감면 암소고개로 215 (요당리)</t>
  </si>
  <si>
    <t>(주)세미어패럴</t>
  </si>
  <si>
    <t>C14112</t>
  </si>
  <si>
    <t>김택상</t>
  </si>
  <si>
    <t>의류 제조 및 도매</t>
  </si>
  <si>
    <t>02-2632-6963</t>
  </si>
  <si>
    <t>서울 영등포구 영중로 132 (영등포동8가)</t>
  </si>
  <si>
    <t>C14491</t>
  </si>
  <si>
    <t>잡화무역-제조.도매</t>
  </si>
  <si>
    <t>(주)스카이세븐</t>
  </si>
  <si>
    <t>C13221</t>
  </si>
  <si>
    <t>침구류제조업</t>
  </si>
  <si>
    <t>010-9708-7170</t>
  </si>
  <si>
    <t>충청북도 음성군 대소면 대금로 653-20 (태생리)</t>
  </si>
  <si>
    <t>콩테크(주)</t>
  </si>
  <si>
    <t>M70209</t>
  </si>
  <si>
    <t>이학경</t>
  </si>
  <si>
    <t>비콘솔루션, 근태관리 시스템, 원격관리시스템 외</t>
  </si>
  <si>
    <t>02-1522-9928</t>
  </si>
  <si>
    <t>경기 성남시 분당구 대왕판교로 660 B동 1203호 (삼평동,유스페이스1)</t>
  </si>
  <si>
    <t>(주)한컴프론티스</t>
  </si>
  <si>
    <t>소프트웨어 판매 및 개발업</t>
  </si>
  <si>
    <t>031-695-6988</t>
  </si>
  <si>
    <t>경기도 성남시 분당구 대왕판교로644번길 49 (삼평동,한컴타워)</t>
  </si>
  <si>
    <t>부라더상사(주)</t>
  </si>
  <si>
    <t>G46439</t>
  </si>
  <si>
    <t>가정용 재봉기, OA 사무기기</t>
  </si>
  <si>
    <t>02-3446-5126</t>
  </si>
  <si>
    <t>서울 강남구 도산대로 217 (신사동)</t>
  </si>
  <si>
    <t>(주)비피에스글로벌</t>
  </si>
  <si>
    <t>F41000</t>
  </si>
  <si>
    <t>건축공사 외</t>
  </si>
  <si>
    <t>061-332-4612</t>
  </si>
  <si>
    <t>전라남도 나주시 배멧1길 46 8층 (빛가람동,우성드림시티)</t>
  </si>
  <si>
    <t>(주)중해건설</t>
  </si>
  <si>
    <t>061-472-6255</t>
  </si>
  <si>
    <t>전남 영암군 시종면 고분로 6 1동 (만수리)</t>
  </si>
  <si>
    <t>(주)유심천레저산업</t>
  </si>
  <si>
    <t>루지 시설 설치 및 부대시설 설치사업</t>
  </si>
  <si>
    <t>061-681-9300</t>
  </si>
  <si>
    <t>전라남도 여수시 소라면 안심산길 155 (죽림리)</t>
  </si>
  <si>
    <t>(주)세경토건</t>
  </si>
  <si>
    <t>권순중,정국민</t>
  </si>
  <si>
    <t>토공사, 비계구조물해체공사, 보링그라우팅공사, 장비 임대 외</t>
  </si>
  <si>
    <t>052-707-0640</t>
  </si>
  <si>
    <t>울산 울주군 언양읍 반천산업로 71 (반천리)</t>
  </si>
  <si>
    <t>레오개발(주)</t>
  </si>
  <si>
    <t>F42132</t>
  </si>
  <si>
    <t>양봉준</t>
  </si>
  <si>
    <t>02-598-4570</t>
  </si>
  <si>
    <t>서울 서초구 서초대로64길 41-4 2층 (서초동,다원빌딩)</t>
  </si>
  <si>
    <t>(주)씨엔이지에스</t>
  </si>
  <si>
    <t>F42204</t>
  </si>
  <si>
    <t>전기경보 및 신호장치 및 소방시설공사</t>
  </si>
  <si>
    <t>031-443-1194</t>
  </si>
  <si>
    <t>경기 안양시 만안구 전파로24번길 35-21 (안양동)</t>
  </si>
  <si>
    <t>(주)관수이앤씨</t>
  </si>
  <si>
    <t>유동호</t>
  </si>
  <si>
    <t>교량시공, 케이블</t>
  </si>
  <si>
    <t>070-4811-4550</t>
  </si>
  <si>
    <t>경기도 하남시 미사대로 410 102동 425호 (망월동,미사강변오벨리스크)</t>
  </si>
  <si>
    <t>(주)대아티이씨</t>
  </si>
  <si>
    <t>F42311</t>
  </si>
  <si>
    <t>02-817-6773</t>
  </si>
  <si>
    <t>서울특별시 동작구 상도로53길 45 (상도동)</t>
  </si>
  <si>
    <t>(주)미래세움</t>
  </si>
  <si>
    <t>C33932</t>
  </si>
  <si>
    <t>최석중</t>
  </si>
  <si>
    <t>박물관시설물 설치, 이벤트기획</t>
  </si>
  <si>
    <t>02-540-4488</t>
  </si>
  <si>
    <t>서울 용산구 이태원로 268-20 (한남동)</t>
  </si>
  <si>
    <t>(주)아이에이치씨</t>
  </si>
  <si>
    <t>자동차및트레일러제조업-자동차부품제조업</t>
  </si>
  <si>
    <t>02-6922-7132</t>
  </si>
  <si>
    <t>울산광역시 북구 효문동 288번지</t>
  </si>
  <si>
    <t>범양공조산업(주)</t>
  </si>
  <si>
    <t>F42200</t>
  </si>
  <si>
    <t>장종기</t>
  </si>
  <si>
    <t>02-3453-7794</t>
  </si>
  <si>
    <t>서울 강남구 테헤란로 403 18층 (삼성동,리치타워)</t>
  </si>
  <si>
    <t>(주)방주</t>
  </si>
  <si>
    <t>정연훈</t>
  </si>
  <si>
    <t>광학렌즈 외</t>
  </si>
  <si>
    <t>031-617-0700</t>
  </si>
  <si>
    <t>경기도 평택시 진위면 삼남로 745-34 (마산리)</t>
  </si>
  <si>
    <t>해솔(주)</t>
  </si>
  <si>
    <t>금속가공제품</t>
  </si>
  <si>
    <t>054-1644-5540</t>
  </si>
  <si>
    <t>경북 영천시 영천산단로 450 (채신동)</t>
  </si>
  <si>
    <t>(주)협성</t>
  </si>
  <si>
    <t>C25922</t>
  </si>
  <si>
    <t>중전기부품 도금</t>
  </si>
  <si>
    <t>055-256-3686</t>
  </si>
  <si>
    <t>경상남도 창원시 의창구 팔용로346번길 8 (팔용동)</t>
  </si>
  <si>
    <t>(주)마린글로리</t>
  </si>
  <si>
    <t>H52942</t>
  </si>
  <si>
    <t>조성종</t>
  </si>
  <si>
    <t>061-6830-6914</t>
  </si>
  <si>
    <t>전라남도 여수시 신월로 112 (웅천동)</t>
  </si>
  <si>
    <t>덕원상사(주)</t>
  </si>
  <si>
    <t>G46733</t>
  </si>
  <si>
    <t>윤희종</t>
  </si>
  <si>
    <t>02-3487-3061~4</t>
  </si>
  <si>
    <t>충남 아산시 도고면 온천대로 50-14 (금산리)</t>
  </si>
  <si>
    <t>F41220</t>
  </si>
  <si>
    <t>아파트 외</t>
  </si>
  <si>
    <t>042-220-1065</t>
  </si>
  <si>
    <t>대전광역시 중구 계룡로 832 (오류동,중도일보빌딩)</t>
  </si>
  <si>
    <t>(주)일월지엠엘</t>
  </si>
  <si>
    <t>전자부품, LGP,M/F 제조, 반도체 및 부품 제조, 금형 제조</t>
  </si>
  <si>
    <t>031-444-0202</t>
  </si>
  <si>
    <t>서울특별시 강동구 천호대로 1034 8층 (성내동,탑메디칼센터)</t>
  </si>
  <si>
    <t>씨엘에스코리아(주)</t>
  </si>
  <si>
    <t>고효율 전자부품 제조 및 판매</t>
  </si>
  <si>
    <t>031-378-2131</t>
  </si>
  <si>
    <t>충청남도 천안시 서북구 입장면 성진로 1192-6 (도림리)</t>
  </si>
  <si>
    <t>(주)아프로존</t>
  </si>
  <si>
    <t>서울특별시 강남구 논현로72길 7 (역삼동)</t>
  </si>
  <si>
    <t>(주)인디럭스</t>
  </si>
  <si>
    <t>C14192</t>
  </si>
  <si>
    <t>남자용 겉옷 소매업</t>
  </si>
  <si>
    <t>02-2236-2863</t>
  </si>
  <si>
    <t>서울특별시 강남구 가로수길 66 (신사동)</t>
  </si>
  <si>
    <t>(주)해마로</t>
  </si>
  <si>
    <t>C10121</t>
  </si>
  <si>
    <t>조해상</t>
  </si>
  <si>
    <t>육가공 제조업</t>
  </si>
  <si>
    <t>033-463-8881</t>
  </si>
  <si>
    <t>강원도 인제군 인제읍 덕산로20번길 94 (덕산리)</t>
  </si>
  <si>
    <t>(주)지씨바이오</t>
  </si>
  <si>
    <t>C10795</t>
  </si>
  <si>
    <t>02-6255-2555</t>
  </si>
  <si>
    <t>서울 금천구 가산디지털1로 189 1003호 (가산동,엘지가산디지털센터)</t>
  </si>
  <si>
    <t>(주)셀리버리</t>
  </si>
  <si>
    <t>조대웅</t>
  </si>
  <si>
    <t>02-3151-8900</t>
  </si>
  <si>
    <t>서울 마포구 성암로 189 906호 (상암동,중소기업디엠씨타워)</t>
  </si>
  <si>
    <t>(주)컬리넌홀딩스</t>
  </si>
  <si>
    <t>소효근</t>
  </si>
  <si>
    <t>주택건설사업 및 분양임대업</t>
  </si>
  <si>
    <t>02-598-4700</t>
  </si>
  <si>
    <t>경기도 성남시 분당구 판교로255번길 9-22 610호 (삼평동,우림더블유시티)</t>
  </si>
  <si>
    <t>(주)한컴위드</t>
  </si>
  <si>
    <t>송상엽</t>
  </si>
  <si>
    <t>보안 소프트웨어</t>
  </si>
  <si>
    <t>031-622-6300</t>
  </si>
  <si>
    <t>경기 성남시 분당구 대왕판교로644번길 49 5층, 9층 (삼평동,한컴타워)</t>
  </si>
  <si>
    <t>(주)와이에스원</t>
  </si>
  <si>
    <t>안병천</t>
  </si>
  <si>
    <t>1.음식점업</t>
  </si>
  <si>
    <t>부산광역시 북구 의성로 88 (덕천동)</t>
  </si>
  <si>
    <t>H50112</t>
  </si>
  <si>
    <t>최종석,최종태</t>
  </si>
  <si>
    <t>선박 운항사업(화물부정기 항로사업)</t>
  </si>
  <si>
    <t>02-3787-2900</t>
  </si>
  <si>
    <t>서울특별시 영등포구 여의공원로 111 (여의도동)</t>
  </si>
  <si>
    <t>(주)정원투어</t>
  </si>
  <si>
    <t>H49232</t>
  </si>
  <si>
    <t>이수한</t>
  </si>
  <si>
    <t>전세버스 운영</t>
  </si>
  <si>
    <t>031-663-0339</t>
  </si>
  <si>
    <t>경기도 평택시 지산로 220 (지산동)</t>
  </si>
  <si>
    <t>(주)코리아푸드</t>
  </si>
  <si>
    <t>G46313</t>
  </si>
  <si>
    <t>농, 축, 수산물 판매업 및 제조업</t>
  </si>
  <si>
    <t>031-284-3733</t>
  </si>
  <si>
    <t>경기도 용인시 기흥구 공세로 126-1 (공세동)</t>
  </si>
  <si>
    <t>(주)온라이프건설</t>
  </si>
  <si>
    <t>F41129</t>
  </si>
  <si>
    <t>051-5830-3601</t>
  </si>
  <si>
    <t>부산광역시 부산진구 가야대로 767 11층 (부전동,정근안과병원빌딩)</t>
  </si>
  <si>
    <t>(주)태진이에스브이</t>
  </si>
  <si>
    <t>031-898-8668</t>
  </si>
  <si>
    <t>경기 의왕시 경수대로 335 2층 1호 (오전동,휴스틸 의왕창고시설)</t>
  </si>
  <si>
    <t>(주)성보기전</t>
  </si>
  <si>
    <t>차영수,이용수</t>
  </si>
  <si>
    <t>전기 및 계장설비 공사 관련 일체의 사업</t>
  </si>
  <si>
    <t>02-588-6668</t>
  </si>
  <si>
    <t>경기 수원시 장안구 서부로 2183 5층 502호 (율전동,미호빌딩)</t>
  </si>
  <si>
    <t>(주)알티모빌리티</t>
  </si>
  <si>
    <t>카셰어링 통합솔루션 외</t>
  </si>
  <si>
    <t>031-627-5908</t>
  </si>
  <si>
    <t>서울특별시 서초구 반포대로27길 16 5층 (서초동,파크빌딩)</t>
  </si>
  <si>
    <t>(주)경원화학</t>
  </si>
  <si>
    <t>신종윤</t>
  </si>
  <si>
    <t>플라스틱 도금 외</t>
  </si>
  <si>
    <t>051-262-8264</t>
  </si>
  <si>
    <t>부산 사하구 다산로225번길 15 (장림동)</t>
  </si>
  <si>
    <t>C24312</t>
  </si>
  <si>
    <t>밸브 및 유사장치 제조</t>
  </si>
  <si>
    <t>경상남도 창원시 진해구 남영로544번길 54 (남양동)</t>
  </si>
  <si>
    <t>(주)화성알텍</t>
  </si>
  <si>
    <t>C24221</t>
  </si>
  <si>
    <t>AL전자부품, AL자동차부품</t>
  </si>
  <si>
    <t>062-953-4840</t>
  </si>
  <si>
    <t>광주광역시 광산구 손재로 257-9 (하남동)</t>
  </si>
  <si>
    <t>C20411</t>
  </si>
  <si>
    <t>02-6958-3915</t>
  </si>
  <si>
    <t>서울 금천구 가산디지털1로 219 904호 (가산동,벽산디지털밸리6차)</t>
  </si>
  <si>
    <t>(주)피앤에프인터내셔널</t>
  </si>
  <si>
    <t>장육희</t>
  </si>
  <si>
    <t>화장품 및 잡화, 유아용품 제조업</t>
  </si>
  <si>
    <t>02-6093-9217</t>
  </si>
  <si>
    <t>서울특별시 강서구 강서로 402 6층 (등촌동,재영빌딩)</t>
  </si>
  <si>
    <t>(주)태광피엔에스</t>
  </si>
  <si>
    <t>C17211</t>
  </si>
  <si>
    <t>신기순</t>
  </si>
  <si>
    <t>골판지 상자 등</t>
  </si>
  <si>
    <t>031-3543-8714</t>
  </si>
  <si>
    <t>경기도 화성시 정남면 내향로 128-42 (귀래리)</t>
  </si>
  <si>
    <t>부림광덕(주)</t>
  </si>
  <si>
    <t>C14111</t>
  </si>
  <si>
    <t>임용수</t>
  </si>
  <si>
    <t>남성용 정장</t>
  </si>
  <si>
    <t>02-574-0011</t>
  </si>
  <si>
    <t>서울특별시 서초구 양재천로21길 23 (양재동)</t>
  </si>
  <si>
    <t>중앙항업(주)</t>
  </si>
  <si>
    <t>M72921</t>
  </si>
  <si>
    <t>고종식</t>
  </si>
  <si>
    <t>국토종합개발계획 및 조사측량설계사업, 항공사진촬영, 측량사업, 지하시설물 및 토지이용조사 외</t>
  </si>
  <si>
    <t>02-730-0018</t>
  </si>
  <si>
    <t>서울 종로구 통일로 146-1 (교남동)</t>
  </si>
  <si>
    <t>(주)청안티에스</t>
  </si>
  <si>
    <t>L68212</t>
  </si>
  <si>
    <t>문병천,김영상</t>
  </si>
  <si>
    <t>시설물유지관리 외</t>
  </si>
  <si>
    <t>042-536-6711</t>
  </si>
  <si>
    <t>대전 서구 둔산로51번길 80 401호 (둔산동,센트럴빌딩)</t>
  </si>
  <si>
    <t>(주)에스앤비네트웍스</t>
  </si>
  <si>
    <t>김호석</t>
  </si>
  <si>
    <t>부동산컨설팅-부동산,임대사업서비</t>
  </si>
  <si>
    <t>02-3288-0303</t>
  </si>
  <si>
    <t>서울 강남구 언주로 432 13층 (역삼동,타워432)</t>
  </si>
  <si>
    <t>(주)세이디에스</t>
  </si>
  <si>
    <t>이환표</t>
  </si>
  <si>
    <t>백화점 경영(식품 잡화 의류 아동용품 스포츠용품 가정용품등)</t>
  </si>
  <si>
    <t>042-226-1234</t>
  </si>
  <si>
    <t>대전광역시 중구 계백로 1700 (문화동)</t>
  </si>
  <si>
    <t>(주)퍼플랩스헬스케어</t>
  </si>
  <si>
    <t>G47912</t>
  </si>
  <si>
    <t>전종하</t>
  </si>
  <si>
    <t>건강기능식품 유통전문판매업 및 도소매업</t>
  </si>
  <si>
    <t>070-8855-2277</t>
  </si>
  <si>
    <t>서울특별시 강남구 테헤란로 325 13층 (역삼동,어반벤치빌딩)</t>
  </si>
  <si>
    <t>(주)르까프</t>
  </si>
  <si>
    <t>정신모</t>
  </si>
  <si>
    <t>의류, 신발류</t>
  </si>
  <si>
    <t>02-320-0739</t>
  </si>
  <si>
    <t>서울특별시 구로구 디지털로34길 27 5층 506호 (구로동,대륭포스트타워3차)</t>
  </si>
  <si>
    <t>지엘기술(주)</t>
  </si>
  <si>
    <t>F42139</t>
  </si>
  <si>
    <t>윤인구</t>
  </si>
  <si>
    <t>시설물 유지 관리업</t>
  </si>
  <si>
    <t>061-394-7184</t>
  </si>
  <si>
    <t>전라남도 장성군 삼계면 삼동로 136 (발산리)</t>
  </si>
  <si>
    <t>(주)이화글로텍</t>
  </si>
  <si>
    <t>C29269</t>
  </si>
  <si>
    <t>정병식</t>
  </si>
  <si>
    <t>섬유열처리기</t>
  </si>
  <si>
    <t>041-358-4490</t>
  </si>
  <si>
    <t>경기도 안산시 상록구 해안로 705 407호 (사동,경기테크노파크)</t>
  </si>
  <si>
    <t>변동준,하지용</t>
  </si>
  <si>
    <t>콘덴사 부품 제조 및 판매업</t>
  </si>
  <si>
    <t>031-7467-9315</t>
  </si>
  <si>
    <t>경기도 성남시 중원구 사기막골로9번길 16 (상대원동)</t>
  </si>
  <si>
    <t>중앙제관(주)</t>
  </si>
  <si>
    <t>C25991</t>
  </si>
  <si>
    <t>이수호,이철순</t>
  </si>
  <si>
    <t>제관 제조</t>
  </si>
  <si>
    <t>043-2119-3227</t>
  </si>
  <si>
    <t>충청북도 청주시 청원구 오창읍 두릉1길 36 (두릉리)</t>
  </si>
  <si>
    <t>(주)홈초이스</t>
  </si>
  <si>
    <t>J59130</t>
  </si>
  <si>
    <t>김태율</t>
  </si>
  <si>
    <t>02-566-0056</t>
  </si>
  <si>
    <t>서울 마포구 상암산로 76 15층 (상암동,YTN뉴스퀘어빌딩)</t>
  </si>
  <si>
    <t>(주)이에스리조트클럽</t>
  </si>
  <si>
    <t>I55103</t>
  </si>
  <si>
    <t>콘도미니움운영-서비스</t>
  </si>
  <si>
    <t>02-5012-6801</t>
  </si>
  <si>
    <t>(주)프레시원부산</t>
  </si>
  <si>
    <t>식자재유통</t>
  </si>
  <si>
    <t>051-950-5506</t>
  </si>
  <si>
    <t>부산광역시 동구 성남로 9 (좌천동)</t>
  </si>
  <si>
    <t>(주)위베네베네</t>
  </si>
  <si>
    <t>G46413</t>
  </si>
  <si>
    <t>오주연</t>
  </si>
  <si>
    <t>유아용 의류 도매업</t>
  </si>
  <si>
    <t>070-7779-2062</t>
  </si>
  <si>
    <t>서울 성동구 성수일로 99 13층 (성수동1가,서울숲에이케이밸리지식산업센터)</t>
  </si>
  <si>
    <t>김완</t>
  </si>
  <si>
    <t>토목건축공사, 전기공사</t>
  </si>
  <si>
    <t>031-399-2812</t>
  </si>
  <si>
    <t>경기 군포시 광정로 80 1301호 (산본동,신원타워)</t>
  </si>
  <si>
    <t>동서피씨씨(주)</t>
  </si>
  <si>
    <t>F42138</t>
  </si>
  <si>
    <t>정장원</t>
  </si>
  <si>
    <t>PC(precast concrete)/건축물조립공사</t>
  </si>
  <si>
    <t>043-820-2300</t>
  </si>
  <si>
    <t>충청북도 괴산군 청안면 질마로불당재길 33-2 (금신리)</t>
  </si>
  <si>
    <t>남광전기(주)</t>
  </si>
  <si>
    <t>F42312</t>
  </si>
  <si>
    <t>남기찬</t>
  </si>
  <si>
    <t>전기공사, 소방시설공사, 통신공사</t>
  </si>
  <si>
    <t>051-248-7755</t>
  </si>
  <si>
    <t>부산 해운대구 수영강변대로 504 7층 (반여동,세림빌딩)</t>
  </si>
  <si>
    <t>플랜트 등의 산업용 기계, 경량 항공기, 헬리콥터, 에어보트. PHC 파일 및 PC제품</t>
  </si>
  <si>
    <t>041-662-2261</t>
  </si>
  <si>
    <t>충남 서산시 성연면 성연3로 153-60 1동 (왕정리)</t>
  </si>
  <si>
    <t>(주)에프엠에스코리아</t>
  </si>
  <si>
    <t>함윤숙,최동호</t>
  </si>
  <si>
    <t>드라이아이스 등</t>
  </si>
  <si>
    <t>031-266-1586</t>
  </si>
  <si>
    <t>경기도 화성시 동탄산단7길 98-12 (방교동)</t>
  </si>
  <si>
    <t>씨에이오토(주)</t>
  </si>
  <si>
    <t>C29176</t>
  </si>
  <si>
    <t>열교환기부품 외</t>
  </si>
  <si>
    <t>055-382-9991</t>
  </si>
  <si>
    <t>경남 양산시 유산공단3길 37 (교동)</t>
  </si>
  <si>
    <t>(주)푸르고바이오로직스</t>
  </si>
  <si>
    <t>C21300</t>
  </si>
  <si>
    <t>윤창배</t>
  </si>
  <si>
    <t>02-548-1875</t>
  </si>
  <si>
    <t>경기도 성남시 분당구 대왕판교로 660 에이동 1004호 1005호 (삼평동,유스페이스1)</t>
  </si>
  <si>
    <t>크루셜텍(주)</t>
  </si>
  <si>
    <t>안건준</t>
  </si>
  <si>
    <t>전자부품, 영상, 음향 및 통신장비</t>
  </si>
  <si>
    <t>031-80653251</t>
  </si>
  <si>
    <t>경기도 용인시 기흥구 기흥로 58-1 A동 19층 (구갈동,기흥아이씨티밸리 에스케이 브이원)</t>
  </si>
  <si>
    <t>전원 공급 기구</t>
  </si>
  <si>
    <t>031-428-8012</t>
  </si>
  <si>
    <t>경기 안양시 동안구 경수대로721번길 44-41 (호계동)</t>
  </si>
  <si>
    <t>C23322</t>
  </si>
  <si>
    <t>김도형,서철</t>
  </si>
  <si>
    <t>레미콘, 시설물 축조 공사</t>
  </si>
  <si>
    <t>경기 하남시 초광산단로 8 (초이동)</t>
  </si>
  <si>
    <t>(주)아머드프레시</t>
  </si>
  <si>
    <t>C10790</t>
  </si>
  <si>
    <t>오경아,양근서</t>
  </si>
  <si>
    <t>식품 제조 및 마케팅과 홍보 외</t>
  </si>
  <si>
    <t>02-523-5780</t>
  </si>
  <si>
    <t>서울 서초구 방배천로 12-4 2층~5층 (방배동,천일빌딩)</t>
  </si>
  <si>
    <t>에이비온(주)</t>
  </si>
  <si>
    <t>신영기</t>
  </si>
  <si>
    <t>생물공학을 이용한 단페포군 항체, 백신류, 진단제 및 치료제개발</t>
  </si>
  <si>
    <t>02-6006-7610</t>
  </si>
  <si>
    <t>서울 구로구 디지털로 242 915호 (구로동,한화비즈메트로1차)</t>
  </si>
  <si>
    <t>경상남도 창원시 성산구 중앙대로 95 602호 (중앙동,기산파라다이스빌딩)</t>
  </si>
  <si>
    <t>064-7415-0003</t>
  </si>
  <si>
    <t>제주도 제주시 애월읍 애월해안로 656 (구엄리)</t>
  </si>
  <si>
    <t>(주)글로벌모터서비스</t>
  </si>
  <si>
    <t>H52999</t>
  </si>
  <si>
    <t>정재익</t>
  </si>
  <si>
    <t>차량관리업</t>
  </si>
  <si>
    <t>02-511-5985</t>
  </si>
  <si>
    <t>서울특별시 강남구 테헤란로 447 14층 (삼성동)</t>
  </si>
  <si>
    <t>(주)대저해운</t>
  </si>
  <si>
    <t>H50121</t>
  </si>
  <si>
    <t>김양욱</t>
  </si>
  <si>
    <t>화물 운송 알선사업</t>
  </si>
  <si>
    <t>경상북도 포항시 북구 해안로 44 (항구동)</t>
  </si>
  <si>
    <t>(주)현대지에프홀딩스</t>
  </si>
  <si>
    <t>경기 용인시 수지구 문인로 30 (동천동)</t>
  </si>
  <si>
    <t>(주)수정유통</t>
  </si>
  <si>
    <t>도소매 및 유통서비스업</t>
  </si>
  <si>
    <t>031-9663-2067</t>
  </si>
  <si>
    <t>경기도 양주시 부흥로 2237 (삼숭동)</t>
  </si>
  <si>
    <t>리퓨어헬스케어(주)</t>
  </si>
  <si>
    <t>김용상,이재휘</t>
  </si>
  <si>
    <t>의약연구개발</t>
  </si>
  <si>
    <t>02-3281-9072</t>
  </si>
  <si>
    <t>서울특별시 금천구 가산디지털1로 25 1806호, 1807호, 1808호, 1809호 (가산동,대륭테크노타운17차)</t>
  </si>
  <si>
    <t>(주)상아정공</t>
  </si>
  <si>
    <t>C30390</t>
  </si>
  <si>
    <t>자동차부품 등</t>
  </si>
  <si>
    <t>055-587-1957</t>
  </si>
  <si>
    <t>경남 함안군 칠원읍 호곡1길 110 (오곡리)</t>
  </si>
  <si>
    <t>박규식</t>
  </si>
  <si>
    <t>자동차부품 가공 및 제작업</t>
  </si>
  <si>
    <t>부산광역시 기장군 정관읍 산단로 632-48 (예림리)</t>
  </si>
  <si>
    <t>강경훈</t>
  </si>
  <si>
    <t>063-838-1000</t>
  </si>
  <si>
    <t>전북 익산시 석암로 75 (용제동)</t>
  </si>
  <si>
    <t>동우알앤에스(주)</t>
  </si>
  <si>
    <t>윤형</t>
  </si>
  <si>
    <t>Piston Rod(피스톤로드)</t>
  </si>
  <si>
    <t>051-322-5525</t>
  </si>
  <si>
    <t>부산 사상구 학감대로178번길 71 (학장동)</t>
  </si>
  <si>
    <t>(주)금하네이벌텍</t>
  </si>
  <si>
    <t>양향권</t>
  </si>
  <si>
    <t>선박기자재</t>
  </si>
  <si>
    <t>051-664-8200</t>
  </si>
  <si>
    <t>부산 강서구 범방3로30번길 42 (범방동)</t>
  </si>
  <si>
    <t>(주)써지덴트</t>
  </si>
  <si>
    <t>허덕수</t>
  </si>
  <si>
    <t>치과용 기기</t>
  </si>
  <si>
    <t>031-737-2875</t>
  </si>
  <si>
    <t>대구 동구 혁신대로 423-7 (대림동)</t>
  </si>
  <si>
    <t>임지현</t>
  </si>
  <si>
    <t>의료기기, 계측기</t>
  </si>
  <si>
    <t>02-3462-5400</t>
  </si>
  <si>
    <t>경기도 용인시 수지구 신수로 767 902호, 903호, 904호 (동천동,분당수지유타워 지식산업센터)</t>
  </si>
  <si>
    <t>(주)시스웍</t>
  </si>
  <si>
    <t>C27215</t>
  </si>
  <si>
    <t>클린룸시스템, BLCD모터, LED조명, 센서</t>
  </si>
  <si>
    <t>042-932-4800</t>
  </si>
  <si>
    <t>대전 유성구 테크노7로 32-13 (용산동)</t>
  </si>
  <si>
    <t>에코볼트(주)</t>
  </si>
  <si>
    <t>이동통신 단말기 부품[Touch Screen Module 외]</t>
  </si>
  <si>
    <t>031-895-2222</t>
  </si>
  <si>
    <t>(주)파인일렉컴</t>
  </si>
  <si>
    <t>C26221</t>
  </si>
  <si>
    <t>송호규,이상구</t>
  </si>
  <si>
    <t>032-811-3564</t>
  </si>
  <si>
    <t>인천광역시 남동구 남동서로 90 (고잔동)</t>
  </si>
  <si>
    <t>(주)차본</t>
  </si>
  <si>
    <t>고주훈</t>
  </si>
  <si>
    <t>금속 및 플라스틱 창호, 금속 패널 등</t>
  </si>
  <si>
    <t>031-881-3411</t>
  </si>
  <si>
    <t>경기도 여주시 여양로 485-102 (현암동)</t>
  </si>
  <si>
    <t>(주)태일정밀</t>
  </si>
  <si>
    <t>한상동</t>
  </si>
  <si>
    <t>자동차부품 금형</t>
  </si>
  <si>
    <t>053-5731-4658</t>
  </si>
  <si>
    <t>대구 서구 문화로4길 19 (이현동)</t>
  </si>
  <si>
    <t>(주)대화제지</t>
  </si>
  <si>
    <t>C17123</t>
  </si>
  <si>
    <t>오주석</t>
  </si>
  <si>
    <t>마니라지, 보루지, 갱판지 등 종이 제조 판매</t>
  </si>
  <si>
    <t>031-452-3765</t>
  </si>
  <si>
    <t>경기 군포시 흥안대로 34 (금정동)</t>
  </si>
  <si>
    <t>(주)동환물산</t>
  </si>
  <si>
    <t>C13403</t>
  </si>
  <si>
    <t>조병동,조영환</t>
  </si>
  <si>
    <t>날염 원단</t>
  </si>
  <si>
    <t>031-363-3300</t>
  </si>
  <si>
    <t>경기도 안산시 단원구 별망로 656 (초지동)</t>
  </si>
  <si>
    <t>(주)리노커뮤니케이션즈</t>
  </si>
  <si>
    <t>M71392</t>
  </si>
  <si>
    <t>김덕구</t>
  </si>
  <si>
    <t>02-3445-1750</t>
  </si>
  <si>
    <t>서울 송파구 송이로 145 (가락동,리노타운)</t>
  </si>
  <si>
    <t>(주)비즈니스인사이트</t>
  </si>
  <si>
    <t>M71531</t>
  </si>
  <si>
    <t>경영컨설팅, 소프트웨어용역, 제품매출</t>
  </si>
  <si>
    <t>02-539-9339</t>
  </si>
  <si>
    <t>서울 강남구 테헤란로 305 18층 (역삼동,한국기술센터)</t>
  </si>
  <si>
    <t>(주)이준엔지니어링</t>
  </si>
  <si>
    <t>M72121</t>
  </si>
  <si>
    <t>김정대</t>
  </si>
  <si>
    <t>감리 외</t>
  </si>
  <si>
    <t>02-927-2527</t>
  </si>
  <si>
    <t>서울 광진구 능동로 330 3층 (중곡동,우진빌딩)</t>
  </si>
  <si>
    <t>한국초저온평택(주)</t>
  </si>
  <si>
    <t>H52102</t>
  </si>
  <si>
    <t>냉장냉동업, 유통가공업</t>
  </si>
  <si>
    <t>031-656-7301</t>
  </si>
  <si>
    <t>경기도 평택시 오성면 오성산단1로 131 (양교리)</t>
  </si>
  <si>
    <t>(주)영서이앤에스</t>
  </si>
  <si>
    <t>맹은숙</t>
  </si>
  <si>
    <t>화물운송서비스 외</t>
  </si>
  <si>
    <t>033-263-5783</t>
  </si>
  <si>
    <t>강원 춘천시 경춘로 2137 (온의동)</t>
  </si>
  <si>
    <t>에이치디엑스서비스(주)</t>
  </si>
  <si>
    <t>02-6661-8900</t>
  </si>
  <si>
    <t>서울특별시 종로구 인사동5길 29 3층 (인사동)</t>
  </si>
  <si>
    <t>제이제이건설(주)</t>
  </si>
  <si>
    <t>F41110</t>
  </si>
  <si>
    <t>광주광역시 동구 천변우로 339 1202호 (수기동,제일오피스텔)</t>
  </si>
  <si>
    <t>미래도이엔씨(주)</t>
  </si>
  <si>
    <t>F41112</t>
  </si>
  <si>
    <t>주택건설, 분양 외</t>
  </si>
  <si>
    <t>전남 보성군 회천면 충의로 36 (동율리)</t>
  </si>
  <si>
    <t>케이디종합건설(주)</t>
  </si>
  <si>
    <t>032-760-6730</t>
  </si>
  <si>
    <t>인천 중구 신포로 4 4층 (사동)</t>
  </si>
  <si>
    <t>대경정밀공업(주)</t>
  </si>
  <si>
    <t>정해준</t>
  </si>
  <si>
    <t>금형설계제작 및 와이어컷팅 가공 및 방전가공</t>
  </si>
  <si>
    <t>031-356-8640</t>
  </si>
  <si>
    <t>경기도 화성시 남양읍 남양로 352-19 (안석리)</t>
  </si>
  <si>
    <t>(주)보림에쓰에쓰</t>
  </si>
  <si>
    <t>C29190</t>
  </si>
  <si>
    <t>김군자,허규판</t>
  </si>
  <si>
    <t>기계설비, 콘크리트 옹벽블록 외</t>
  </si>
  <si>
    <t>054-832-0445</t>
  </si>
  <si>
    <t>경상북도 의성군 봉양면 농공마전길 32-3 (도원리)</t>
  </si>
  <si>
    <t>대한민국월남전참전자회 장애인보호작업장</t>
  </si>
  <si>
    <t>수배전반,LED등기구,경관조명,상하수처리장비외</t>
  </si>
  <si>
    <t>031-886-3380</t>
  </si>
  <si>
    <t>서울특별시 강서구 강서로56가길 45 4층 (등촌동,호국보훈회관)</t>
  </si>
  <si>
    <t>오톰(주)</t>
  </si>
  <si>
    <t>C27190</t>
  </si>
  <si>
    <t>오준호</t>
  </si>
  <si>
    <t>광학 이학 의료기기 기자재 제조 및 도,소매업</t>
  </si>
  <si>
    <t>062-431-7752</t>
  </si>
  <si>
    <t>광주광역시 북구 우치로880번길 29 (용전동)</t>
  </si>
  <si>
    <t>(주)스마트디앤씨</t>
  </si>
  <si>
    <t>박만규</t>
  </si>
  <si>
    <t>LCD 패널, LCD 모듈, Media Board 등</t>
  </si>
  <si>
    <t>02-3446-6288</t>
  </si>
  <si>
    <t>서울특별시 강남구 논현로 733 (논현동)</t>
  </si>
  <si>
    <t>C26120</t>
  </si>
  <si>
    <t>수정진동자</t>
  </si>
  <si>
    <t>043-853-1760</t>
  </si>
  <si>
    <t>충북 충주시 목행산단2로 59 (목행동)</t>
  </si>
  <si>
    <t>선일공업(주)</t>
  </si>
  <si>
    <t>02-3462-0900</t>
  </si>
  <si>
    <t>서울특별시 강남구 도곡로 226 (도곡동)</t>
  </si>
  <si>
    <t>(주)뷰티맥스</t>
  </si>
  <si>
    <t>031-8077-0900</t>
  </si>
  <si>
    <t>경기도 화성시 정남면 정남동로207번길 90 (덕절리)</t>
  </si>
  <si>
    <t>(주)에스알인터내셔널</t>
  </si>
  <si>
    <t>C10501</t>
  </si>
  <si>
    <t>피자치즈, 슬라이스치즈, 치즈케익</t>
  </si>
  <si>
    <t>031-637-2550</t>
  </si>
  <si>
    <t>경기도 이천시 백사면 원적로618번길 285 (신대리)</t>
  </si>
  <si>
    <t>신라젠(주)</t>
  </si>
  <si>
    <t>051-517-7550</t>
  </si>
  <si>
    <t>서울특별시 중구 소공로 109 9층 (소공동,한화빌딩)</t>
  </si>
  <si>
    <t>지뉴브</t>
  </si>
  <si>
    <t>한성호</t>
  </si>
  <si>
    <t>난치성 질환 치료제 개발 및 신약 플랫폼 개발</t>
  </si>
  <si>
    <t>02-542-0318</t>
  </si>
  <si>
    <t>서울특별시 중구 청계천로 14 (무교동,한국정보화진흥원)</t>
  </si>
  <si>
    <t>(주)엔지스테크널러지</t>
  </si>
  <si>
    <t>커넥티드카 솔루션</t>
  </si>
  <si>
    <t>02-1522-9060</t>
  </si>
  <si>
    <t>서울 성동구 왕십리로 58 501동 505호 (성수동1가,포휴)</t>
  </si>
  <si>
    <t>H52101</t>
  </si>
  <si>
    <t>물류 대행</t>
  </si>
  <si>
    <t>경기도 파주시 문발로 155 파주출판단지 (문발동)</t>
  </si>
  <si>
    <t>피티에스(주)</t>
  </si>
  <si>
    <t>박기덕</t>
  </si>
  <si>
    <t>인력공급업.</t>
  </si>
  <si>
    <t>충청남도 서산시 대산읍 독곶1로 35 (독곶리)</t>
  </si>
  <si>
    <t>(주)아이꿈터</t>
  </si>
  <si>
    <t>G46452</t>
  </si>
  <si>
    <t>백운일,변현숙</t>
  </si>
  <si>
    <t>유아교육 관련 교재, 교구, 가구</t>
  </si>
  <si>
    <t>서울특별시 중랑구 용마산로90길 3 4층 (면목동)</t>
  </si>
  <si>
    <t>(주)케이바이오컴퍼니</t>
  </si>
  <si>
    <t>G46499</t>
  </si>
  <si>
    <t>조정영</t>
  </si>
  <si>
    <t>반도체 설계 및 소프트웨어개발, 제조 및 검사장치 제조, 판매업</t>
  </si>
  <si>
    <t>02-2029-0700</t>
  </si>
  <si>
    <t>경기도 성남시 중원구 둔촌대로 555 9층 907호 (상대원동,선일테크노피아)</t>
  </si>
  <si>
    <t>영인에스티(주)</t>
  </si>
  <si>
    <t>나태화</t>
  </si>
  <si>
    <t>분석기기, 측정기기, 수질측정기 외</t>
  </si>
  <si>
    <t>02-6190-9800</t>
  </si>
  <si>
    <t>서울 강남구 압구정로28길 22 2층 (신사동,구정빌딩)</t>
  </si>
  <si>
    <t>세움종합건설(주)</t>
  </si>
  <si>
    <t>안석문,김종원</t>
  </si>
  <si>
    <t>063-223-1244</t>
  </si>
  <si>
    <t>전북 전주시 완산구 우전로 260 301호 (효자동2가,세움펠리피아오피스텔)</t>
  </si>
  <si>
    <t>(주)동부토건</t>
  </si>
  <si>
    <t>손창옥</t>
  </si>
  <si>
    <t>051-867-8177</t>
  </si>
  <si>
    <t>부산광역시 부산진구 가야대로 754 301호 (부전동,한솔폴라리스)</t>
  </si>
  <si>
    <t>삼동랜드(주)</t>
  </si>
  <si>
    <t>F42135</t>
  </si>
  <si>
    <t>이상근,정의선</t>
  </si>
  <si>
    <t>조경식재공사, 철도궤도공사</t>
  </si>
  <si>
    <t>02-510-8956</t>
  </si>
  <si>
    <t>서울특별시 강남구 삼성로96길 23 4층 (삼성동)</t>
  </si>
  <si>
    <t>02-553-2148</t>
  </si>
  <si>
    <t>서울 강남구 역삼로77길 21 201호 (대치동,제이시빌)</t>
  </si>
  <si>
    <t>(주)지티일렉콘</t>
  </si>
  <si>
    <t>고광열</t>
  </si>
  <si>
    <t>전기공사, 통신공사, 전문소방시설공사</t>
  </si>
  <si>
    <t>02-501-8200</t>
  </si>
  <si>
    <t>서울 강남구 언주로6길 9 (개포동)</t>
  </si>
  <si>
    <t>리플래시기술(주)</t>
  </si>
  <si>
    <t>이홍원,이희원</t>
  </si>
  <si>
    <t>노후화된 철근콘크리트 구조물에 관한 유지보수 신기술 개발</t>
  </si>
  <si>
    <t>02-480-3810</t>
  </si>
  <si>
    <t>서울특별시 강동구 성내로 52 2층 201호 (성내동,성원빌딩)</t>
  </si>
  <si>
    <t>에너원(주)</t>
  </si>
  <si>
    <t>임세빈</t>
  </si>
  <si>
    <t>스팀생산</t>
  </si>
  <si>
    <t>02-512-0124</t>
  </si>
  <si>
    <t>전라북도 군산시 외항로 884 (소룡동)</t>
  </si>
  <si>
    <t>(주)무궁화인포메이션테크놀로지</t>
  </si>
  <si>
    <t>C28202</t>
  </si>
  <si>
    <t>김택환</t>
  </si>
  <si>
    <t>각종 전기 기구 부속품 판매업</t>
  </si>
  <si>
    <t>02-3438-6900</t>
  </si>
  <si>
    <t>서울 구로구 디지털로33길 48 604호 (구로동,대륭포스트타워7차)</t>
  </si>
  <si>
    <t>(주)동우스페이스</t>
  </si>
  <si>
    <t>C25995</t>
  </si>
  <si>
    <t>소방용 분기배관 등</t>
  </si>
  <si>
    <t>041-543-8633</t>
  </si>
  <si>
    <t>충청남도 아산시 선장면 부엉산길 24 (선창리)</t>
  </si>
  <si>
    <t>(주)대광주철</t>
  </si>
  <si>
    <t>C24311</t>
  </si>
  <si>
    <t>최재석</t>
  </si>
  <si>
    <t>철 구조물 제작 판매업</t>
  </si>
  <si>
    <t>041-581-8251</t>
  </si>
  <si>
    <t>충청남도 예산군 고덕면 상몽산단로 136 (상몽리)</t>
  </si>
  <si>
    <t>알미늄 방열판</t>
  </si>
  <si>
    <t>054-460-6600</t>
  </si>
  <si>
    <t>경상북도 구미시 1공단로6길 171 (공단동)</t>
  </si>
  <si>
    <t>(주)디엑솜</t>
  </si>
  <si>
    <t>최종락</t>
  </si>
  <si>
    <t>액체생검을 이용한 체외진단용 시약 등</t>
  </si>
  <si>
    <t>02-363-3336</t>
  </si>
  <si>
    <t>경기 성남시 분당구 성남대로331번길 8 10층 1002호 (정자동,킨스타워)</t>
  </si>
  <si>
    <t>(주)크린멤버스</t>
  </si>
  <si>
    <t>C13402</t>
  </si>
  <si>
    <t>김진열</t>
  </si>
  <si>
    <t>의료기관 린넨물 세탁</t>
  </si>
  <si>
    <t>054-774-1478</t>
  </si>
  <si>
    <t>경상북도 경주시 외동읍 구어공단길 28-45 (구어리)</t>
  </si>
  <si>
    <t>제이씨데코코리아(주)</t>
  </si>
  <si>
    <t>옥외광고</t>
  </si>
  <si>
    <t>02-3497-0700</t>
  </si>
  <si>
    <t>서울 서초구 바우뫼로11안길 38-21 2층 (우면동,제이씨데코코리아)</t>
  </si>
  <si>
    <t>(주)이앤씨지엘에스</t>
  </si>
  <si>
    <t>오인호</t>
  </si>
  <si>
    <t>031-526-0035</t>
  </si>
  <si>
    <t>경기도 성남시 분당구 성남대로916번길 11 6층 504호 (야탑동,글라스타워)</t>
  </si>
  <si>
    <t>엠에프엠코리아(주)</t>
  </si>
  <si>
    <t>M73903</t>
  </si>
  <si>
    <t>안피터도성,조장호</t>
  </si>
  <si>
    <t>이 회사는 자본시장과 금융투자업에 관한 법률(이하 자본시장법) 제 373조의 2에 따라 설립된</t>
  </si>
  <si>
    <t>02-3772-4168</t>
  </si>
  <si>
    <t>서울특별시 강남구 도곡로 204 4층,5층 (도곡동,동신빌딩)</t>
  </si>
  <si>
    <t>J59113</t>
  </si>
  <si>
    <t>광고영화 및 비디오물</t>
  </si>
  <si>
    <t>서울 마포구 양화로 58 2층 (서교동,명지한강빌드웰)</t>
  </si>
  <si>
    <t>G47130</t>
  </si>
  <si>
    <t>관광토산품 제조 판매업</t>
  </si>
  <si>
    <t>02-399-3000</t>
  </si>
  <si>
    <t>서울특별시 종로구 세종대로 149 (세종로)</t>
  </si>
  <si>
    <t>중일건설(주)</t>
  </si>
  <si>
    <t>최윤철</t>
  </si>
  <si>
    <t>토목건측공사 외</t>
  </si>
  <si>
    <t>031-755-1003</t>
  </si>
  <si>
    <t>경기도 성남시 중원구 둔촌대로 519 1201호-1204호 (상대원동,중일아인스프라츠3차)</t>
  </si>
  <si>
    <t>동아환경개발(주)</t>
  </si>
  <si>
    <t>송진호</t>
  </si>
  <si>
    <t>경비용역, 소독방역, 정화조관리용역</t>
  </si>
  <si>
    <t>031-455-6861</t>
  </si>
  <si>
    <t>경기 군포시 공단로 72 (당정동)</t>
  </si>
  <si>
    <t>(주)대륜테크</t>
  </si>
  <si>
    <t>김국모</t>
  </si>
  <si>
    <t>선박가공업</t>
  </si>
  <si>
    <t>경북 포항시 북구 흥해읍 해안로 1001 (용한리)</t>
  </si>
  <si>
    <t>(주)크레아</t>
  </si>
  <si>
    <t>채창원</t>
  </si>
  <si>
    <t>공학및기술연구개발</t>
  </si>
  <si>
    <t>032-520-9748</t>
  </si>
  <si>
    <t>인천 부평구 부평대로297번길 58 (청천동)</t>
  </si>
  <si>
    <t>에스디피브이(주)</t>
  </si>
  <si>
    <t>C28201</t>
  </si>
  <si>
    <t>박일서</t>
  </si>
  <si>
    <t>태양전지 및 전지판 제조업</t>
  </si>
  <si>
    <t>02-446-6691</t>
  </si>
  <si>
    <t>전라남도 강진군 성전면 강진산단로2길 47 (송학리)</t>
  </si>
  <si>
    <t>F-PCB보강판 제조</t>
  </si>
  <si>
    <t>경기 안산시 단원구 해봉로 272-24 (신길동)</t>
  </si>
  <si>
    <t>지에스중공업(주)</t>
  </si>
  <si>
    <t>윤여성</t>
  </si>
  <si>
    <t>원자력발전소 내 유지, 보수용 기자재 제작 및 정비공사</t>
  </si>
  <si>
    <t>051-971-5755</t>
  </si>
  <si>
    <t>부산광역시 강서구 신호산단3로 93 (신호동)</t>
  </si>
  <si>
    <t>참빛동아산업(주)</t>
  </si>
  <si>
    <t>박병주,이한일</t>
  </si>
  <si>
    <t>레미콘,보강토,VR관</t>
  </si>
  <si>
    <t>02-7900-9013</t>
  </si>
  <si>
    <t>(주)에스엘씨</t>
  </si>
  <si>
    <t>053-614-9018</t>
  </si>
  <si>
    <t>대구광역시 달성군 논공읍 비슬로262길 59-9 (상리)</t>
  </si>
  <si>
    <t>(주)월비통상</t>
  </si>
  <si>
    <t>손주익</t>
  </si>
  <si>
    <t>070-7019-6925</t>
  </si>
  <si>
    <t>서울특별시 성동구 연무장11길 11-1 (성수동2가)</t>
  </si>
  <si>
    <t>(주)이브자리</t>
  </si>
  <si>
    <t>고춘홍,윤종웅</t>
  </si>
  <si>
    <t>02-6490-3100</t>
  </si>
  <si>
    <t>서울특별시 강남구 영동대로114길 5 (삼성동)</t>
  </si>
  <si>
    <t>큐리옥스바이오시스템즈(주)</t>
  </si>
  <si>
    <t>생명공학, 제약 및 진단 장비 및 기술의 연구 및 개발</t>
  </si>
  <si>
    <t>02-3404-7372</t>
  </si>
  <si>
    <t>서울특별시 금천구 디지털로9길 41 2층 202호, 204호, 205호, 206호, 207호, 208호, 209호, 210호 (가산동)</t>
  </si>
  <si>
    <t>(주)지인시스템</t>
  </si>
  <si>
    <t>정안수</t>
  </si>
  <si>
    <t>02-586-1037</t>
  </si>
  <si>
    <t>서울 송파구 송파대로 167 B동 1303호 (문정동,문정역테라타워)</t>
  </si>
  <si>
    <t>리치앤타임(주)</t>
  </si>
  <si>
    <t>소프트웨어, 하드웨어, 유지보수 외</t>
  </si>
  <si>
    <t>02-856-3223</t>
  </si>
  <si>
    <t>경상남도 창원시 의창구 창원대로18번길 46 1415호 1414호, 1415호 (팔용동,경남창원과학기술진흥원)</t>
  </si>
  <si>
    <t>(주)클레마랑</t>
  </si>
  <si>
    <t>서정은</t>
  </si>
  <si>
    <t>기저귀, 여성용품, 세제 등</t>
  </si>
  <si>
    <t>070-4603-3174</t>
  </si>
  <si>
    <t>경기도 파주시 지목로 139-36 (신촌동)</t>
  </si>
  <si>
    <t>(유)에브라임이노베이션</t>
  </si>
  <si>
    <t>권순문</t>
  </si>
  <si>
    <t>02-3446-7132</t>
  </si>
  <si>
    <t>서울특별시 마포구 고산길 23 3층 (노고산동)</t>
  </si>
  <si>
    <t>손신국</t>
  </si>
  <si>
    <t>배관, 철구조물</t>
  </si>
  <si>
    <t>061-691-7111</t>
  </si>
  <si>
    <t>전라남도 여수시 여수산단1로 284 (화치동)</t>
  </si>
  <si>
    <t>삼금공업(주)</t>
  </si>
  <si>
    <t>C30310</t>
  </si>
  <si>
    <t>제조업(자동차부품)</t>
  </si>
  <si>
    <t>053-7218-8334</t>
  </si>
  <si>
    <t>대구광역시 달성군 유가읍 테크노순환로8길 41 (용리)</t>
  </si>
  <si>
    <t>자동차 차체용 부품 등</t>
  </si>
  <si>
    <t>051-529-8052</t>
  </si>
  <si>
    <t>부산 기장군 장안읍 장안산단2로 35 (반룡리)</t>
  </si>
  <si>
    <t>남성정밀(주)</t>
  </si>
  <si>
    <t>박희망</t>
  </si>
  <si>
    <t>055-3236-0005</t>
  </si>
  <si>
    <t>경상남도 김해시 상동면 상동로 460 (대감리)</t>
  </si>
  <si>
    <t>C25993</t>
  </si>
  <si>
    <t>욕실용 악세사리, 전저식 절수기 외</t>
  </si>
  <si>
    <t>경기 안산시 단원구 동산로27번길 96 E동 1층 1호 (원시동,경인도금협동화단지)</t>
  </si>
  <si>
    <t>평화의료정공(주)</t>
  </si>
  <si>
    <t>C22193</t>
  </si>
  <si>
    <t>이용학</t>
  </si>
  <si>
    <t>고무전 제품 제조업</t>
  </si>
  <si>
    <t>031-286-3149</t>
  </si>
  <si>
    <t>경기도 화성시 원고매로2번길 50 (영천동)</t>
  </si>
  <si>
    <t>대경산업(주)</t>
  </si>
  <si>
    <t>철골 공사 등</t>
  </si>
  <si>
    <t>031-906-1147</t>
  </si>
  <si>
    <t>경기 고양시 일산동구 은마길 71 (설문동)</t>
  </si>
  <si>
    <t>그린그래스바이오(주)</t>
  </si>
  <si>
    <t>C10802</t>
  </si>
  <si>
    <t>그 밖의 제품 제조업</t>
  </si>
  <si>
    <t>043-652-4545</t>
  </si>
  <si>
    <t>충청북도 충주시 주덕읍 주덕농공길 53 (삼청리)</t>
  </si>
  <si>
    <t>(주)인터스텔라</t>
  </si>
  <si>
    <t>온라인 정보제공 및 통신 판매업</t>
  </si>
  <si>
    <t>02-2282-1924</t>
  </si>
  <si>
    <t>서울특별시 성동구 광나루로 160 (성수동1가)</t>
  </si>
  <si>
    <t>한국디엑스씨테크놀로지엔터프라이즈서비스(유)</t>
  </si>
  <si>
    <t>박영배</t>
  </si>
  <si>
    <t>컴퓨터설비지원서비스, 소프트웨어자문서비스 외</t>
  </si>
  <si>
    <t>02-6138-3671</t>
  </si>
  <si>
    <t>서울 영등포구 국제금융로 10 22층 57호 (여의도동,서울국제금융센터 2아이에프씨)</t>
  </si>
  <si>
    <t>(주)이엘미디어컴퍼니</t>
  </si>
  <si>
    <t>J59114</t>
  </si>
  <si>
    <t>강봉규</t>
  </si>
  <si>
    <t>영상물 제작자문, 제조, 공급</t>
  </si>
  <si>
    <t>070-5055-3343</t>
  </si>
  <si>
    <t>서울특별시 마포구 월드컵북로 402 4층 (상암동,케이지아이티센터)</t>
  </si>
  <si>
    <t>(주)아이톡시</t>
  </si>
  <si>
    <t>J58211</t>
  </si>
  <si>
    <t>전봉규</t>
  </si>
  <si>
    <t>소프트웨어 자문, 개발,  공급업</t>
  </si>
  <si>
    <t>010-8932-4225</t>
  </si>
  <si>
    <t>서울특별시 강남구 도산대로 427 4층 (청담동,파모소빌딩)</t>
  </si>
  <si>
    <t>글로넷티엘에스(주)</t>
  </si>
  <si>
    <t>H52992</t>
  </si>
  <si>
    <t>이준일,김정철</t>
  </si>
  <si>
    <t>02-2135-3462</t>
  </si>
  <si>
    <t>부산광역시 사상구 새벽시장로 141-2 3층 (감전동)</t>
  </si>
  <si>
    <t>디에스브이솔루션스(주)</t>
  </si>
  <si>
    <t>고재명</t>
  </si>
  <si>
    <t>02-6737-6743</t>
  </si>
  <si>
    <t>서울특별시 강서구 공항대로 227 717호, 718호 (마곡동,마곡센트럴타워1차)</t>
  </si>
  <si>
    <t>코오롱티슈진(주)</t>
  </si>
  <si>
    <t>G46442</t>
  </si>
  <si>
    <t>무릎골관절염 치료제, 위즈더마, w-store 외</t>
  </si>
  <si>
    <t>02-3677-6400</t>
  </si>
  <si>
    <t>(주)태진스틸산업</t>
  </si>
  <si>
    <t>도로시설물, 가드레일, 통신주, 철탑, 철구조물</t>
  </si>
  <si>
    <t>041-430-7031</t>
  </si>
  <si>
    <t>충남 당진시 송악읍 부곡공단4길 28-61 (부곡리)</t>
  </si>
  <si>
    <t>(주)대전사</t>
  </si>
  <si>
    <t>신명계</t>
  </si>
  <si>
    <t>053-742-0718</t>
  </si>
  <si>
    <t>대구 동구 화랑로 95 5층 (효목동)</t>
  </si>
  <si>
    <t>(주)일신종합환경</t>
  </si>
  <si>
    <t>E37011</t>
  </si>
  <si>
    <t>02-861-4488</t>
  </si>
  <si>
    <t>경기 성남시 분당구 방아로16번길 11 2층 (이매동)</t>
  </si>
  <si>
    <t>대방스페샬스틸(주)</t>
  </si>
  <si>
    <t>김양규</t>
  </si>
  <si>
    <t>선박 프레임 등의 강주물 주조품</t>
  </si>
  <si>
    <t>055-337-5553</t>
  </si>
  <si>
    <t>경상남도 김해시 주촌면 서부로1541번안길 79 (내삼리)</t>
  </si>
  <si>
    <t>스타코(주)</t>
  </si>
  <si>
    <t>유병희</t>
  </si>
  <si>
    <t>선박용 천장, 벽면 판넬, 선박용 욕실, 화장실</t>
  </si>
  <si>
    <t>051-831-7000</t>
  </si>
  <si>
    <t>경상남도 양산시 산막공단북9길 111 (산막동)</t>
  </si>
  <si>
    <t>금속단조업</t>
  </si>
  <si>
    <t>055-5872-6245</t>
  </si>
  <si>
    <t>경남 함안군 칠북면 삼칠로 1828 (덕남리)</t>
  </si>
  <si>
    <t>(주)엔에스오토텍</t>
  </si>
  <si>
    <t>031-494-3011</t>
  </si>
  <si>
    <t>경기 시흥시 엠티브이27로 14 (정왕동)</t>
  </si>
  <si>
    <t>에스피앤지(주)</t>
  </si>
  <si>
    <t>C29120</t>
  </si>
  <si>
    <t>이정림</t>
  </si>
  <si>
    <t>공기압축기, 에너지 절감 시스템 구축 등</t>
  </si>
  <si>
    <t>051-322-0004</t>
  </si>
  <si>
    <t>부산광역시 사상구 가야대로213번길 9 (주례동)</t>
  </si>
  <si>
    <t>(주)하이필</t>
  </si>
  <si>
    <t>C29170</t>
  </si>
  <si>
    <t>권상오</t>
  </si>
  <si>
    <t>정수기 제조, 도소매 및 수출입업</t>
  </si>
  <si>
    <t>031-339-5634</t>
  </si>
  <si>
    <t>경기도 용인시 처인구 모현읍 백옥대로 2183 (갈담리)</t>
  </si>
  <si>
    <t>태봉산업기술(주)</t>
  </si>
  <si>
    <t>열교환장치</t>
  </si>
  <si>
    <t>032-811-0511</t>
  </si>
  <si>
    <t>인천 남동구 남동동로 327 (남촌동)</t>
  </si>
  <si>
    <t>(주)신화셀렉스</t>
  </si>
  <si>
    <t>C28511</t>
  </si>
  <si>
    <t>손정길</t>
  </si>
  <si>
    <t>가정용 주방기구의 제작 및 판매</t>
  </si>
  <si>
    <t>031-8059-6036</t>
  </si>
  <si>
    <t>경기 화성시 향남읍 은행나무로 566-22 (화리현리)</t>
  </si>
  <si>
    <t>(주)디티알</t>
  </si>
  <si>
    <t>C28300</t>
  </si>
  <si>
    <t>황덕환</t>
  </si>
  <si>
    <t>전기절연물 제조 및 판매업</t>
  </si>
  <si>
    <t>055-371-3222</t>
  </si>
  <si>
    <t>경남 양산시 어실로 119 (유산동)</t>
  </si>
  <si>
    <t>(주)메디메카</t>
  </si>
  <si>
    <t>C27192</t>
  </si>
  <si>
    <t>이진</t>
  </si>
  <si>
    <t>의료용구, 의료기기, 치과재료 제조 , 판매업</t>
  </si>
  <si>
    <t>02-856-8282</t>
  </si>
  <si>
    <t>서울 금천구 가산디지털2로 115 104호, 105호, 109호, 110호 (가산동,대륭테크노타운3차)</t>
  </si>
  <si>
    <t>(주)월드트렌드</t>
  </si>
  <si>
    <t>C27193</t>
  </si>
  <si>
    <t>배유환</t>
  </si>
  <si>
    <t>안경 제조업</t>
  </si>
  <si>
    <t>경상북도 경산시 하양읍 아이웨어3로 2 (대학리)</t>
  </si>
  <si>
    <t>알텍(주)</t>
  </si>
  <si>
    <t>임한근</t>
  </si>
  <si>
    <t>냉,난반용 공조기기부품 제조 및 판매업</t>
  </si>
  <si>
    <t>062-945-2280</t>
  </si>
  <si>
    <t>광주 광산구 진곡산단중앙로 149 (진곡동)</t>
  </si>
  <si>
    <t>이리도스(주)</t>
  </si>
  <si>
    <t>C20132</t>
  </si>
  <si>
    <t>이병구,로드리고엘리존드</t>
  </si>
  <si>
    <t>LCD 제품의 제조에 사용하는 컬러 페이스트 제품의 생산, 판매,유통</t>
  </si>
  <si>
    <t>052-240-0930</t>
  </si>
  <si>
    <t>세양물산(주)</t>
  </si>
  <si>
    <t>박종림</t>
  </si>
  <si>
    <t>무역업(섬유)</t>
  </si>
  <si>
    <t>02-518-3233</t>
  </si>
  <si>
    <t>서울특별시 강남구 논현로28길 24 (도곡동)</t>
  </si>
  <si>
    <t>(주)삼영데리카후레쉬</t>
  </si>
  <si>
    <t>C10751</t>
  </si>
  <si>
    <t>나도상</t>
  </si>
  <si>
    <t>도시락 및 식사용 조리제품 제조업</t>
  </si>
  <si>
    <t>055-323-3206</t>
  </si>
  <si>
    <t>경남 김해시 생림면 인제로611번길 7-8 (나전리)</t>
  </si>
  <si>
    <t>(주)위더코어</t>
  </si>
  <si>
    <t>02-6956-6556</t>
  </si>
  <si>
    <t>서울특별시 강남구 언주로149길 17 5층 (논현동)</t>
  </si>
  <si>
    <t>(주)세광</t>
  </si>
  <si>
    <t>황미희</t>
  </si>
  <si>
    <t>토목엔지니어링</t>
  </si>
  <si>
    <t>043-223-8141</t>
  </si>
  <si>
    <t>충북 괴산군 괴산읍 읍내로5길 9 2층 (동부리)</t>
  </si>
  <si>
    <t>(주)동서기술</t>
  </si>
  <si>
    <t>정웅원</t>
  </si>
  <si>
    <t>안전진단, 시설물유지관리</t>
  </si>
  <si>
    <t>063-904-9295</t>
  </si>
  <si>
    <t>전라북도 전주시 덕진구 만성중앙로 73 6층 (만성동)</t>
  </si>
  <si>
    <t>(주)아이즈커뮤니케이션즈</t>
  </si>
  <si>
    <t>웹에이전시 및 솔루션 개발</t>
  </si>
  <si>
    <t>02-865-0789</t>
  </si>
  <si>
    <t>서울특별시 금천구 가산디지털1로 146 301호, 302호, 303호, 304호, 305호, 306호, 307호, 308호, 309호 (가) (가산동)</t>
  </si>
  <si>
    <t>(주)유니팩</t>
  </si>
  <si>
    <t>이영호,김명자</t>
  </si>
  <si>
    <t>자동차부품 포장</t>
  </si>
  <si>
    <t>052-707-0366</t>
  </si>
  <si>
    <t>울산 울주군 두서면 활천산업로 136 (활천리)</t>
  </si>
  <si>
    <t>(주)대륭개발</t>
  </si>
  <si>
    <t>02-2611-0940</t>
  </si>
  <si>
    <t>대구광역시 동구 동부로22길 14 3층 317호 (신천동,부띠끄시티)</t>
  </si>
  <si>
    <t>(주)안도종합건설</t>
  </si>
  <si>
    <t>043-872-2776</t>
  </si>
  <si>
    <t>충북 음성군 음성읍 수정로 68 (읍내리)</t>
  </si>
  <si>
    <t>E38230</t>
  </si>
  <si>
    <t>순환골재, 육상골재, 모래, 철거공사</t>
  </si>
  <si>
    <t>041-565-2121</t>
  </si>
  <si>
    <t>충청남도 천안시 동남구 광덕면 광덕로 412 (행정리)</t>
  </si>
  <si>
    <t>일승(주)</t>
  </si>
  <si>
    <t>분뇨처리장치(STP), 스크러버(Scrubber), LNG재기화설비(LNG RU) 등 선박 장비, 부품</t>
  </si>
  <si>
    <t>02-3774-3762</t>
  </si>
  <si>
    <t>부산광역시 강서구 녹산산단165로14번길 31 (송정동)</t>
  </si>
  <si>
    <t>(주)태호코퍼레이션</t>
  </si>
  <si>
    <t>C30300</t>
  </si>
  <si>
    <t>자동차부품 조립및생산</t>
  </si>
  <si>
    <t>서울특별시 서초구 논현로 83 A동 1705호 (양재동,삼호물산빌딩)</t>
  </si>
  <si>
    <t>(주)금호</t>
  </si>
  <si>
    <t>자동차 엔진및 변속기 부품 가공제조업</t>
  </si>
  <si>
    <t>052-254-0900</t>
  </si>
  <si>
    <t>울산광역시 울주군 두서면 반구대로 1581-1 (서하리)</t>
  </si>
  <si>
    <t>(주)죽암엠앤씨</t>
  </si>
  <si>
    <t>C29210</t>
  </si>
  <si>
    <t>김종욱,김종신</t>
  </si>
  <si>
    <t>농축산업용기계 및 장비제조 및 판매업</t>
  </si>
  <si>
    <t>061-830-0700</t>
  </si>
  <si>
    <t>전라남도 고흥군 동강면 죽암로 281-19 (오월리)</t>
  </si>
  <si>
    <t>(주)알지비하이텍</t>
  </si>
  <si>
    <t>C29271</t>
  </si>
  <si>
    <t>권용철</t>
  </si>
  <si>
    <t>Susceptor, Diffuser 외</t>
  </si>
  <si>
    <t>031-339-9144</t>
  </si>
  <si>
    <t>경기 용인시 처인구 양지면 주북로173번길 82-7 (주북리)</t>
  </si>
  <si>
    <t>(주)대한엔지니어링</t>
  </si>
  <si>
    <t>C29291</t>
  </si>
  <si>
    <t>이래용</t>
  </si>
  <si>
    <t>산업용기기 및 장비 제조업</t>
  </si>
  <si>
    <t>031-457-0862</t>
  </si>
  <si>
    <t>경기 화성시 정남면 정남산단3길 5 (음양리)</t>
  </si>
  <si>
    <t>(주)오토텍</t>
  </si>
  <si>
    <t>김석곤</t>
  </si>
  <si>
    <t>그외 기타 조립금속제품 제조업</t>
  </si>
  <si>
    <t>052-923-3222</t>
  </si>
  <si>
    <t>울산광역시 울주군 언양읍 반천산업로 108-25 (반천리)</t>
  </si>
  <si>
    <t>C29172</t>
  </si>
  <si>
    <t>공기순환기,공기순환장치및액세서리,폐열회수환기장치,열교환기</t>
  </si>
  <si>
    <t>062-941-9926</t>
  </si>
  <si>
    <t>광주광역시 광산구 진곡산단4번로 67-27 (진곡동)</t>
  </si>
  <si>
    <t>월드시스템(주)</t>
  </si>
  <si>
    <t>사무기기-도매</t>
  </si>
  <si>
    <t>054-461-3995</t>
  </si>
  <si>
    <t>경북 구미시 1공단로10길 68 (공단동)</t>
  </si>
  <si>
    <t>(주)대진글라스</t>
  </si>
  <si>
    <t>C23122</t>
  </si>
  <si>
    <t>김백두</t>
  </si>
  <si>
    <t>복층강화접합유리, 금속창호 공사</t>
  </si>
  <si>
    <t>041-568-3020</t>
  </si>
  <si>
    <t>충남 천안시 동남구 성남면 신사운전길 45-15 (신사리)</t>
  </si>
  <si>
    <t>(주)우리코스메틱</t>
  </si>
  <si>
    <t>피부관리화장품</t>
  </si>
  <si>
    <t>02-557-1606</t>
  </si>
  <si>
    <t>서울특별시 서초구 양재천로19길 52 (양재동,우리클랍빌딩)</t>
  </si>
  <si>
    <t>(주)광우</t>
  </si>
  <si>
    <t>C19221</t>
  </si>
  <si>
    <t>윤활유 및 그리스</t>
  </si>
  <si>
    <t>054-278-0101</t>
  </si>
  <si>
    <t>경북 포항시 남구 장흥로 131 (장흥동)</t>
  </si>
  <si>
    <t>(주)더메종</t>
  </si>
  <si>
    <t>의류 제조,도소매업</t>
  </si>
  <si>
    <t>070-4420-3048</t>
  </si>
  <si>
    <t>서울특별시 성동구 아차산로 17 15층 (성수동1가,서울숲 엘타워)</t>
  </si>
  <si>
    <t>C13213</t>
  </si>
  <si>
    <t>직물제조 및 판매업</t>
  </si>
  <si>
    <t>031-652-3502</t>
  </si>
  <si>
    <t>경기도 안성시 공도읍 기업단지로 122-18 (용두리)</t>
  </si>
  <si>
    <t>(주)복천식품</t>
  </si>
  <si>
    <t>C10759</t>
  </si>
  <si>
    <t>이명춘</t>
  </si>
  <si>
    <t>김치 및 유사채소절임 식품 제조업(단무지,김치,김치속)</t>
  </si>
  <si>
    <t>031-635-5781</t>
  </si>
  <si>
    <t>경기도 이천시 경충대로 2994-35 (사음동)</t>
  </si>
  <si>
    <t>디에이치바이탈피드(주)</t>
  </si>
  <si>
    <t>C10801</t>
  </si>
  <si>
    <t>이재영,최재국</t>
  </si>
  <si>
    <t>배합사료</t>
  </si>
  <si>
    <t>031-684-7500</t>
  </si>
  <si>
    <t>경기 평택시 포승읍 평택항만길 416 (원정리)</t>
  </si>
  <si>
    <t>(주)삼한강</t>
  </si>
  <si>
    <t>B07122</t>
  </si>
  <si>
    <t>골재 도매업</t>
  </si>
  <si>
    <t>032-882-2477</t>
  </si>
  <si>
    <t>인천 중구 축항대로166번길 18 (항동7가)</t>
  </si>
  <si>
    <t>(주)이노벡스</t>
  </si>
  <si>
    <t>M71391</t>
  </si>
  <si>
    <t>채균</t>
  </si>
  <si>
    <t>터널광고시스템, LED display 개발</t>
  </si>
  <si>
    <t>070-7707-0932</t>
  </si>
  <si>
    <t>경기 수원시 영통구 청명남로 3 3층 (영통동,케이티빌딩)</t>
  </si>
  <si>
    <t>(주)레이랩</t>
  </si>
  <si>
    <t>J62090</t>
  </si>
  <si>
    <t>양동원</t>
  </si>
  <si>
    <t>AR 및 VR 콘텐츠 제작, 웹페이지 구축 등</t>
  </si>
  <si>
    <t>051-504-7767</t>
  </si>
  <si>
    <t>부산광역시 금정구 식물원로 31 3층,4층 (장전동)</t>
  </si>
  <si>
    <t>043-232-9482</t>
  </si>
  <si>
    <t>충북 청주시 흥덕구 오송읍 오송생명2로 110-6 (연제리)</t>
  </si>
  <si>
    <t>씨스포빌(주)</t>
  </si>
  <si>
    <t>최연희,박상무,박정학</t>
  </si>
  <si>
    <t>휴양 콘도 운영업</t>
  </si>
  <si>
    <t>033-570-5000</t>
  </si>
  <si>
    <t>강원도 삼척시 근덕면 상맹방길 30-80 (하맹방리)</t>
  </si>
  <si>
    <t>(주)여우미</t>
  </si>
  <si>
    <t>한문호</t>
  </si>
  <si>
    <t>무역업 (통신장비, 통신제품, 악세사리, 전자제품, 의류, 식품, 기타 잡</t>
  </si>
  <si>
    <t>070-4359-5204</t>
  </si>
  <si>
    <t>경기도 부천시 오정로 43 (삼정동)</t>
  </si>
  <si>
    <t>(주)어바웃굿즈</t>
  </si>
  <si>
    <t>표현수</t>
  </si>
  <si>
    <t>건강기능식품, 화장품, 의류 등</t>
  </si>
  <si>
    <t>02-757-9429</t>
  </si>
  <si>
    <t>서울특별시 용산구 서빙고로 17 26층 (한강로3가,센트럴파크타워)</t>
  </si>
  <si>
    <t>(주)이상네트웍스</t>
  </si>
  <si>
    <t>G46107</t>
  </si>
  <si>
    <t>철강금속 전자상거래, 기타 상품 중개업</t>
  </si>
  <si>
    <t>02-3397-0500</t>
  </si>
  <si>
    <t>서울 마포구 월드컵북로58길 9 (상암동,이에스타워)</t>
  </si>
  <si>
    <t>(주)조군</t>
  </si>
  <si>
    <t>조안익</t>
  </si>
  <si>
    <t>070-7841-8876</t>
  </si>
  <si>
    <t>경기 부천시 길주로 347 6층 (중동,제이지빌딩)</t>
  </si>
  <si>
    <t>드림프리덤(주)</t>
  </si>
  <si>
    <t>남시범</t>
  </si>
  <si>
    <t>생활필수품 유통</t>
  </si>
  <si>
    <t>02-6465-9016</t>
  </si>
  <si>
    <t>서울특별시 송파구 올림픽로 269 903호 (신천동,롯데캐슬골드)</t>
  </si>
  <si>
    <t>(주)에이제이아이씨티</t>
  </si>
  <si>
    <t>G46510</t>
  </si>
  <si>
    <t>안필용</t>
  </si>
  <si>
    <t>02-2164-0500</t>
  </si>
  <si>
    <t>서울특별시 송파구 정의로8길 9 (문정동,에이제이빌딩)</t>
  </si>
  <si>
    <t>(주)하이테크알파</t>
  </si>
  <si>
    <t>F42110</t>
  </si>
  <si>
    <t>임형완</t>
  </si>
  <si>
    <t>031-968-8636</t>
  </si>
  <si>
    <t>경기도 고양시 일산동구 백마로 223 1028호 (장항동,현대에뜨레보)</t>
  </si>
  <si>
    <t>광영개발(주)</t>
  </si>
  <si>
    <t>이용성,이칠규</t>
  </si>
  <si>
    <t>031-971-8075</t>
  </si>
  <si>
    <t>경기 고양시 덕양구 중앙로 560 403호 (행신동,화성프라자)</t>
  </si>
  <si>
    <t>거산텔레콤(주)</t>
  </si>
  <si>
    <t>F42321</t>
  </si>
  <si>
    <t>LAN공사, 케이블TV 접속공사 등 건축물 내부 통신배선공사</t>
  </si>
  <si>
    <t>055-314-4006</t>
  </si>
  <si>
    <t>경남 김해시 전하로161번길 10 601호 (흥동,한빛타운)</t>
  </si>
  <si>
    <t>(주)보원엠앤피</t>
  </si>
  <si>
    <t>마광식</t>
  </si>
  <si>
    <t>기계제조업</t>
  </si>
  <si>
    <t>061-464-9007</t>
  </si>
  <si>
    <t>전라남도 영암군 삼호읍 나불로 133 (나불리)</t>
  </si>
  <si>
    <t>(주)한국알앤드디</t>
  </si>
  <si>
    <t>박범열</t>
  </si>
  <si>
    <t>자동차 엔진 실린더 헤드, 블록 외</t>
  </si>
  <si>
    <t>031-319-9655</t>
  </si>
  <si>
    <t>경기도 안산시 단원구 시화벤처로 695 (성곡동,시화엠티비 6사103호)</t>
  </si>
  <si>
    <t>C30332</t>
  </si>
  <si>
    <t>031-350-0532</t>
  </si>
  <si>
    <t>경기 화성시 정남면 만년로 68-26 (귀래리)</t>
  </si>
  <si>
    <t>경북 칠곡군 왜관읍 공단로1길 10 (삼청리)</t>
  </si>
  <si>
    <t>김명완</t>
  </si>
  <si>
    <t>054-748-8690</t>
  </si>
  <si>
    <t>경상북도 경주시 내남면 포석로 38-28 (노곡리)</t>
  </si>
  <si>
    <t>(주)유토시스</t>
  </si>
  <si>
    <t>백차흠</t>
  </si>
  <si>
    <t>FPD 물류 검사 장비</t>
  </si>
  <si>
    <t>054-473-8122</t>
  </si>
  <si>
    <t>경북 구미시 해평면 도신로 162-32 (도문리)</t>
  </si>
  <si>
    <t>칸트론(주)</t>
  </si>
  <si>
    <t>C27301</t>
  </si>
  <si>
    <t>김안중</t>
  </si>
  <si>
    <t>모바일기기용 플래시윈도우렌즈, 광트랙패드렌즈, 광픽업렌즈 등</t>
  </si>
  <si>
    <t>070-4420-5115</t>
  </si>
  <si>
    <t>경기도 화성시 동탄산단4길 9-9 (방교동)</t>
  </si>
  <si>
    <t>와이피티(주)</t>
  </si>
  <si>
    <t>전성욱,박종열</t>
  </si>
  <si>
    <t>FPCB 표면처리</t>
  </si>
  <si>
    <t>031-492-8278</t>
  </si>
  <si>
    <t>경기 안산시 단원구 신원로 147 (성곡동)</t>
  </si>
  <si>
    <t>(주)신일에이스</t>
  </si>
  <si>
    <t>C24131</t>
  </si>
  <si>
    <t>박재갑</t>
  </si>
  <si>
    <t>관이음쇠 제조업 도소매업 무역업</t>
  </si>
  <si>
    <t>051-266-4585</t>
  </si>
  <si>
    <t>부산광역시 사하구 다대로170번길 80 (신평동)</t>
  </si>
  <si>
    <t>(주)나산산업</t>
  </si>
  <si>
    <t>C22241</t>
  </si>
  <si>
    <t>박춘봉</t>
  </si>
  <si>
    <t>플라스틱 부품</t>
  </si>
  <si>
    <t>062-956-0301</t>
  </si>
  <si>
    <t>광주광역시 광산구 하남산단10번로 25 (안청동)</t>
  </si>
  <si>
    <t>(주)리더스이엔지</t>
  </si>
  <si>
    <t>홍기수</t>
  </si>
  <si>
    <t>컴퓨터 및 통신기기 부품, 완제품, 액세서리 제품의 제조 및 판매업</t>
  </si>
  <si>
    <t>070-4896-0341</t>
  </si>
  <si>
    <t>인천 부평구 부평북로 75 (청천동)</t>
  </si>
  <si>
    <t>(주)엘라스켐</t>
  </si>
  <si>
    <t>C22192</t>
  </si>
  <si>
    <t>김영두</t>
  </si>
  <si>
    <t>합성수지 원료(전기/전자제품용, 고압전기장비 및 전력용 등)</t>
  </si>
  <si>
    <t>041-332-0760</t>
  </si>
  <si>
    <t>충청남도 천안시 동남구 성남면 대흥1길 205-15 (대흥리)</t>
  </si>
  <si>
    <t>화장품 제조</t>
  </si>
  <si>
    <t>031-434-8151</t>
  </si>
  <si>
    <t>경기 안산시 단원구 별망로25번길 24 701호 (성곡동,시화공단4마)</t>
  </si>
  <si>
    <t>영인코리아(주)</t>
  </si>
  <si>
    <t>C15219</t>
  </si>
  <si>
    <t>문광섭</t>
  </si>
  <si>
    <t>신발제조 및 도,소매업</t>
  </si>
  <si>
    <t>051-714-7066</t>
  </si>
  <si>
    <t>부산광역시 강서구 낙동남로511번길 17 (녹산동)</t>
  </si>
  <si>
    <t>한영산업(주)</t>
  </si>
  <si>
    <t>C13992</t>
  </si>
  <si>
    <t>손제영</t>
  </si>
  <si>
    <t>신발용 장섬유 부직포 제조업</t>
  </si>
  <si>
    <t>051-302-1925</t>
  </si>
  <si>
    <t>부산 강서구 낙동남로533번길 36 (녹산동)</t>
  </si>
  <si>
    <t>(주)라크인더스트리</t>
  </si>
  <si>
    <t>부직포 외</t>
  </si>
  <si>
    <t>054-430-8183</t>
  </si>
  <si>
    <t>경상북도 김천시 어모면 산업단지4로 96 (남산리)</t>
  </si>
  <si>
    <t>삼성교역</t>
  </si>
  <si>
    <t>박재윤</t>
  </si>
  <si>
    <t>폴리에스터 원단</t>
  </si>
  <si>
    <t>053-354-0541</t>
  </si>
  <si>
    <t>대구광역시 서구 염색공단로13길 18 (비산동)</t>
  </si>
  <si>
    <t>(주)웰본미트</t>
  </si>
  <si>
    <t>C10129</t>
  </si>
  <si>
    <t>윤병일</t>
  </si>
  <si>
    <t>농산물, 축산물, 수산물, 임산물의 제조, 가공, 임가공, 판매</t>
  </si>
  <si>
    <t>051-305-9941</t>
  </si>
  <si>
    <t>서울특별시 강동구 풍성로 235 3층 (둔촌동,하이랜드빌딩)</t>
  </si>
  <si>
    <t>(주)광영토건</t>
  </si>
  <si>
    <t>최양환,이희범,김한욱,박병용,윤태섭,조충훈</t>
  </si>
  <si>
    <t>건설업.주택신축판매업</t>
  </si>
  <si>
    <t>031-565-2151</t>
  </si>
  <si>
    <t>경기도 남양주시 도농로 24 228-1호 (다산동,부영애시앙 사랑관)</t>
  </si>
  <si>
    <t>강병태,강영주</t>
  </si>
  <si>
    <t>해상 화물 운송</t>
  </si>
  <si>
    <t>02-774-8745</t>
  </si>
  <si>
    <t>서울 중구 소월로 10 11층 (남대문로5가,단암빌딩)</t>
  </si>
  <si>
    <t>(주)잠실세계로마트</t>
  </si>
  <si>
    <t>G47112</t>
  </si>
  <si>
    <t>생필품 도.소매업</t>
  </si>
  <si>
    <t>031-791-4955</t>
  </si>
  <si>
    <t>서울특별시 송파구 석촌호수로 76 (잠실동)</t>
  </si>
  <si>
    <t>(주)프레시원대구경북</t>
  </si>
  <si>
    <t>G46311</t>
  </si>
  <si>
    <t>성무강</t>
  </si>
  <si>
    <t>053-280-5000</t>
  </si>
  <si>
    <t>대구 서구 국채보상로3길 25 (이현동)</t>
  </si>
  <si>
    <t>신광약품(주)</t>
  </si>
  <si>
    <t>박소윤</t>
  </si>
  <si>
    <t>062-606-5000</t>
  </si>
  <si>
    <t>광주 동구 소태길 77 (소태동)</t>
  </si>
  <si>
    <t>(주)아비즈</t>
  </si>
  <si>
    <t>송창훈</t>
  </si>
  <si>
    <t>포토북, 사진, 앨범 제작 및 판매</t>
  </si>
  <si>
    <t>02-364-4709</t>
  </si>
  <si>
    <t>경기 하남시 하남대로 947 에이동(914-919호),에이동(1509-1512호), 비동(903-906호) (풍산동,하남테크노)</t>
  </si>
  <si>
    <t>(주)영광도서</t>
  </si>
  <si>
    <t>G46453</t>
  </si>
  <si>
    <t>김윤환</t>
  </si>
  <si>
    <t>서적, 잡지 및 신문</t>
  </si>
  <si>
    <t>051-816-9506</t>
  </si>
  <si>
    <t>부산 부산진구 서면문화로 10 (부전동)</t>
  </si>
  <si>
    <t>(주)빅스타건설</t>
  </si>
  <si>
    <t>신태노</t>
  </si>
  <si>
    <t>토목시설물공사, 건물 건설, 정보통신공사, 전기공사 등</t>
  </si>
  <si>
    <t>053-357-4567</t>
  </si>
  <si>
    <t>경상북도 경주시 재동길 50 (충효동)</t>
  </si>
  <si>
    <t>한국개발(주)</t>
  </si>
  <si>
    <t>이종성,윤영호</t>
  </si>
  <si>
    <t>053-811-4911</t>
  </si>
  <si>
    <t>경북 경산시 중앙로 25 (사정동)</t>
  </si>
  <si>
    <t>이피엘(주)</t>
  </si>
  <si>
    <t>F41224</t>
  </si>
  <si>
    <t>최금연</t>
  </si>
  <si>
    <t>상하수도 공사, 오수정화시설 공사, 오염방지장치 설치, 오폐수처리 등</t>
  </si>
  <si>
    <t>051-912-6661</t>
  </si>
  <si>
    <t>부산광역시 금정구 두실로 37 (구서동)</t>
  </si>
  <si>
    <t>(주)어드밴건설</t>
  </si>
  <si>
    <t>철근콘크리트 및 토공사</t>
  </si>
  <si>
    <t>032-811-2515</t>
  </si>
  <si>
    <t>(주)희원테크</t>
  </si>
  <si>
    <t>김권희</t>
  </si>
  <si>
    <t>02-2232-8166</t>
  </si>
  <si>
    <t>서울 성동구 왕십리로 410 A동 202호 (하왕십리동,센트라스)</t>
  </si>
  <si>
    <t>M72120</t>
  </si>
  <si>
    <t>전력, 소방, 정보통신 설계 및 감리</t>
  </si>
  <si>
    <t>063-228-2126</t>
  </si>
  <si>
    <t>전라북도 전주시 덕진구 만성용흥길 12 (만성동)</t>
  </si>
  <si>
    <t>C33910</t>
  </si>
  <si>
    <t>아크릴 광고물 외</t>
  </si>
  <si>
    <t>02-464-4500</t>
  </si>
  <si>
    <t>서울특별시 성동구 아차산로11길 10 (성수동2가)</t>
  </si>
  <si>
    <t>(주)상상인선박기계</t>
  </si>
  <si>
    <t>조선소 생산 설비 자동화 제품 외</t>
  </si>
  <si>
    <t>061-815-5106</t>
  </si>
  <si>
    <t>전남 광양시 광양읍 율촌산단3로 116 (세풍리)</t>
  </si>
  <si>
    <t>(주)서화</t>
  </si>
  <si>
    <t>김도균,노택상</t>
  </si>
  <si>
    <t>055-314-3798</t>
  </si>
  <si>
    <t>경상남도 김해시 유하로 176-33 (유하동)</t>
  </si>
  <si>
    <t>전경운,마크앤쏘니롤린슨</t>
  </si>
  <si>
    <t>자동차 및 중장비 부품 제조업</t>
  </si>
  <si>
    <t>051-974-7301</t>
  </si>
  <si>
    <t>부산 강서구 과학산단1로60번길 30 8동 2층 (지사동)</t>
  </si>
  <si>
    <t>(주)엠엑스앤</t>
  </si>
  <si>
    <t>황만수</t>
  </si>
  <si>
    <t>디스플레이, 엘씨디, 엘이디 제조 장비, 부품 개발, 제조 및 판매업</t>
  </si>
  <si>
    <t>031-695-7400</t>
  </si>
  <si>
    <t>경기도 수원시 영통구 신원로 88 102동 901호 (신동,디지털엠파이어2)</t>
  </si>
  <si>
    <t>선우(주)</t>
  </si>
  <si>
    <t>C29280</t>
  </si>
  <si>
    <t>박진국</t>
  </si>
  <si>
    <t>다관절 로보트 부품 생산 가공</t>
  </si>
  <si>
    <t>054-773-1498</t>
  </si>
  <si>
    <t>경상북도 경주시 외동읍 문산2산단1로 69-40 (문산리)</t>
  </si>
  <si>
    <t>(주)유니웰</t>
  </si>
  <si>
    <t>백구현,백창훈</t>
  </si>
  <si>
    <t>열교환기 제조 및 판매업</t>
  </si>
  <si>
    <t>052-2545-8128</t>
  </si>
  <si>
    <t>울산광역시 울주군 삼동면 암리3길 26-8 (조일리)</t>
  </si>
  <si>
    <t>조선기기(주)</t>
  </si>
  <si>
    <t>의료용기기제조, 의료용품 판매, 가스설비</t>
  </si>
  <si>
    <t>02-857-6114</t>
  </si>
  <si>
    <t>서울특별시 구로구 디지털로31길 59-16 (구로동)</t>
  </si>
  <si>
    <t>C26529</t>
  </si>
  <si>
    <t>스피커</t>
  </si>
  <si>
    <t>054-476-4800</t>
  </si>
  <si>
    <t>경상북도 구미시 산동읍 첨단기업3로 54-8 (봉산리)</t>
  </si>
  <si>
    <t>(주)비알인포텍</t>
  </si>
  <si>
    <t>오상록,김경님</t>
  </si>
  <si>
    <t>CCTV 카메라, 전원제어장치, 조명장치 등 제조 및 통신공사업</t>
  </si>
  <si>
    <t>031-364-8896</t>
  </si>
  <si>
    <t>인천광역시 연수구 송도과학로 32 M동 2001호 (송도동,송도테크노파크아이티센터)</t>
  </si>
  <si>
    <t>(주)모베이스</t>
  </si>
  <si>
    <t>손병준,황대환</t>
  </si>
  <si>
    <t>휴대전화부품(케이스)</t>
  </si>
  <si>
    <t>032-529-4200</t>
  </si>
  <si>
    <t>(주)에프알텍</t>
  </si>
  <si>
    <t>남재국</t>
  </si>
  <si>
    <t>인빌딩 중계기, RRH(Remote Radio Head), LED조명</t>
  </si>
  <si>
    <t>031-470-1515</t>
  </si>
  <si>
    <t>경기도 안양시 동안구 시민대로327번길 11-25 (관양동,에프알텍타워)</t>
  </si>
  <si>
    <t>(주)템퍼스</t>
  </si>
  <si>
    <t>신백규</t>
  </si>
  <si>
    <t>전자,전기부품개발,제조업</t>
  </si>
  <si>
    <t>02-944-6513</t>
  </si>
  <si>
    <t>서울 노원구 공릉로 232 1207호 (공릉동,서울테크노파크)</t>
  </si>
  <si>
    <t>C23994</t>
  </si>
  <si>
    <t>그외기타고무제품 제조업</t>
  </si>
  <si>
    <t>031-638-2814</t>
  </si>
  <si>
    <t>경기 이천시 백사면 청백리로393번길 260-26 (내촌리)</t>
  </si>
  <si>
    <t>(주)아이엠씨</t>
  </si>
  <si>
    <t>산업용 필름 제조 및 판매</t>
  </si>
  <si>
    <t>041-555-1735</t>
  </si>
  <si>
    <t>충남 천안시 동남구 수신면 신풍1길 11-38 (신풍리)</t>
  </si>
  <si>
    <t>(주)메디셀</t>
  </si>
  <si>
    <t>박원옥</t>
  </si>
  <si>
    <t>손소독제 및 마스크팩</t>
  </si>
  <si>
    <t>061-374-7942</t>
  </si>
  <si>
    <t>전라남도 화순군 화순읍 산단길 102 (감도리)</t>
  </si>
  <si>
    <t>시크릿다이렉트코리아(주)</t>
  </si>
  <si>
    <t>아이작벤샤바트</t>
  </si>
  <si>
    <t>다양한 건강 식품, 의류 및 미용관련 제품의 소매업 및 도매업</t>
  </si>
  <si>
    <t>02-2222-2900</t>
  </si>
  <si>
    <t>서울 강남구 봉은사로 619 3층, 4층, 5층, 6층, 7층 (삼성동,제이비케이타워)</t>
  </si>
  <si>
    <t>대한폴리텍(주)</t>
  </si>
  <si>
    <t>이우석,이종관</t>
  </si>
  <si>
    <t>합성수지 및 기타 플라스틱물질</t>
  </si>
  <si>
    <t>031-989-2350</t>
  </si>
  <si>
    <t>충남 부여군 임천면 부흥로171번길 27 (칠산리)</t>
  </si>
  <si>
    <t>(주)성일이노텍</t>
  </si>
  <si>
    <t>C18112</t>
  </si>
  <si>
    <t>임민자</t>
  </si>
  <si>
    <t>주방용기기 및 가구, 스크린인쇄 외</t>
  </si>
  <si>
    <t>062-945-6671</t>
  </si>
  <si>
    <t>광주 광산구 평동산단로62번길 11 (월전동)</t>
  </si>
  <si>
    <t>(주)거림산업</t>
  </si>
  <si>
    <t>박상곤</t>
  </si>
  <si>
    <t>051-894-8111</t>
  </si>
  <si>
    <t>부산 부산진구 백양순환로 132 (부암동)</t>
  </si>
  <si>
    <t>(주)마이크로원</t>
  </si>
  <si>
    <t>C13999</t>
  </si>
  <si>
    <t>전혁수</t>
  </si>
  <si>
    <t>070-5052-3146</t>
  </si>
  <si>
    <t>충남 천안시 서북구 입장면 연곡길 368 (가산리)</t>
  </si>
  <si>
    <t>(주)싸이토젠</t>
  </si>
  <si>
    <t>전병희</t>
  </si>
  <si>
    <t>의료기기 및 연구실험용 기자재개발, 제조, 판매업</t>
  </si>
  <si>
    <t>02-6925-1070</t>
  </si>
  <si>
    <t>서울특별시 송파구 법원로 128 A동 8층 (문정동,문정역에스케이브이1)</t>
  </si>
  <si>
    <t>(주)신한이엔씨</t>
  </si>
  <si>
    <t>M72111</t>
  </si>
  <si>
    <t>김수경,전장열</t>
  </si>
  <si>
    <t>건축설계감리</t>
  </si>
  <si>
    <t>032-421-6491</t>
  </si>
  <si>
    <t>인천 남동구 장자로6번길 3-10 2층 (장수동)</t>
  </si>
  <si>
    <t>선박엔지니어링 서비스(진도소음,구조해석, 제어시스템 개발 외)</t>
  </si>
  <si>
    <t>(주)케이씨티</t>
  </si>
  <si>
    <t>이규현,강창귀</t>
  </si>
  <si>
    <t>컴퓨터 및 기타 주변기기 제조 및 판매 임대 서비스업</t>
  </si>
  <si>
    <t>02-6377-5622</t>
  </si>
  <si>
    <t>경기 수원시 권선구 일월천로4번길 7-10 (구운동)</t>
  </si>
  <si>
    <t>G46711</t>
  </si>
  <si>
    <t>강재현,신동철</t>
  </si>
  <si>
    <t>영화, 드라마, 연예기획, 정보통신업</t>
  </si>
  <si>
    <t>02-769-4727</t>
  </si>
  <si>
    <t>서울특별시 강남구 언주로 729 8층 (논현동,마스터스빌딩)</t>
  </si>
  <si>
    <t>(주)이퓨쳐</t>
  </si>
  <si>
    <t>J58111</t>
  </si>
  <si>
    <t>인터넷 교육컨텐츠, 소프트웨어 개발 외</t>
  </si>
  <si>
    <t>02-3400-0509</t>
  </si>
  <si>
    <t>서울특별시 송파구 중대로 113 8층 (가락동,전기회관)</t>
  </si>
  <si>
    <t>(주)엑스큐어넷</t>
  </si>
  <si>
    <t>소프트웨어 자문,개발 외</t>
  </si>
  <si>
    <t>010-3711-8250</t>
  </si>
  <si>
    <t>서울 은평구 가좌로 276 지하~7층 (신사동,J타워빌딩)</t>
  </si>
  <si>
    <t>에이치앤프랜즈(주)</t>
  </si>
  <si>
    <t>H52991</t>
  </si>
  <si>
    <t>김항우</t>
  </si>
  <si>
    <t>국제물류서비스(선사 및 항공사 부킹, 통관 등)</t>
  </si>
  <si>
    <t>02-3661-1921</t>
  </si>
  <si>
    <t>인천광역시 중구 공항동로296번길 97-51 (운서동,지1블럭)</t>
  </si>
  <si>
    <t>원명해운(주)</t>
  </si>
  <si>
    <t>오아춘</t>
  </si>
  <si>
    <t>02-3016-5151</t>
  </si>
  <si>
    <t>서울 강남구 테헤란로 328 (역삼동,동우빌딩)</t>
  </si>
  <si>
    <t>사러가</t>
  </si>
  <si>
    <t>남석헌</t>
  </si>
  <si>
    <t>식료품 잡화 판매업</t>
  </si>
  <si>
    <t>02-834-8900</t>
  </si>
  <si>
    <t>서울 서대문구 연희맛로 23 2층 (연희동,사러가쇼핑)</t>
  </si>
  <si>
    <t>(주)유니버설뮤직</t>
  </si>
  <si>
    <t>G46461</t>
  </si>
  <si>
    <t>양범준</t>
  </si>
  <si>
    <t>음반</t>
  </si>
  <si>
    <t>02-2106-2000</t>
  </si>
  <si>
    <t>서울특별시 강남구 논현로 653 4층 (논현동,에이앤에이빌딩)</t>
  </si>
  <si>
    <t>(주)스타일리더</t>
  </si>
  <si>
    <t>G46492</t>
  </si>
  <si>
    <t>정기홍</t>
  </si>
  <si>
    <t>시계, 잡화, 의류, 악세사리 도소매업</t>
  </si>
  <si>
    <t>02-2235-7848</t>
  </si>
  <si>
    <t>서울특별시 강남구 도산대로 456 9층 (청담동,백영청담빌딩)</t>
  </si>
  <si>
    <t>(주)엔티씨</t>
  </si>
  <si>
    <t>G46800</t>
  </si>
  <si>
    <t>이석일</t>
  </si>
  <si>
    <t>외국 주류 수입알선</t>
  </si>
  <si>
    <t>02-7061-6167</t>
  </si>
  <si>
    <t>서울특별시 서초구 양재천로31길 21 6층 (양재동,엔티씨빌딩)</t>
  </si>
  <si>
    <t>토목건축공사, 산업설비공사 외</t>
  </si>
  <si>
    <t>033-256-6000</t>
  </si>
  <si>
    <t>강원도 춘천시 공지로 289 (효자동)</t>
  </si>
  <si>
    <t>광득건설(주)</t>
  </si>
  <si>
    <t>백훈종,최근화</t>
  </si>
  <si>
    <t>055-273-7391</t>
  </si>
  <si>
    <t>경상남도 창원시 의창구 용동로57번길 24 302호 (사림동,해금싸이언스타운)</t>
  </si>
  <si>
    <t>관보토건(주)</t>
  </si>
  <si>
    <t>건설업-조경공사</t>
  </si>
  <si>
    <t>055-853-2767</t>
  </si>
  <si>
    <t>경상남도 사천시 사천읍 사천읍성로 4 2층 (수석리)</t>
  </si>
  <si>
    <t>주흥환경(주)</t>
  </si>
  <si>
    <t>E37010</t>
  </si>
  <si>
    <t>이길재</t>
  </si>
  <si>
    <t>수처리사업(건설, 관리용역, 측정용역)</t>
  </si>
  <si>
    <t>031-257-7676</t>
  </si>
  <si>
    <t>경기도 수원시 영통구 신원로 304 3동 5층5-505호,506호 (원천동,영통이노플렉스-2단지)</t>
  </si>
  <si>
    <t>(주)스마트레이더시스템</t>
  </si>
  <si>
    <t>산업용 및 자동차용 이미지 레이더 센서</t>
  </si>
  <si>
    <t>031-8018-7188</t>
  </si>
  <si>
    <t>경기 성남시 분당구 성남대로925번길 41 3층 (야탑동,파인디지털)</t>
  </si>
  <si>
    <t>명진정공(주)</t>
  </si>
  <si>
    <t>홍동욱</t>
  </si>
  <si>
    <t>자동차부품로타</t>
  </si>
  <si>
    <t>031-298-0311</t>
  </si>
  <si>
    <t>경기 수원시 권선구 산업로156번길 88-10 (고색동)</t>
  </si>
  <si>
    <t>매연저감장치</t>
  </si>
  <si>
    <t>070-4267-2727</t>
  </si>
  <si>
    <t>서울특별시 구로구 디지털로 288 505호 (구로동,대륭포스트타워1차)</t>
  </si>
  <si>
    <t>(주)주은아이앤피</t>
  </si>
  <si>
    <t>황민혁</t>
  </si>
  <si>
    <t>가니쉬, 콘솔, 찬넬 외</t>
  </si>
  <si>
    <t>051-728-2270</t>
  </si>
  <si>
    <t>부산 기장군 정관읍 농공길 51 (예림리)</t>
  </si>
  <si>
    <t>스타우프코리아(유)</t>
  </si>
  <si>
    <t>선박용 유공압부품, 유압배관시스템 및 설치공사</t>
  </si>
  <si>
    <t>051-266-6666</t>
  </si>
  <si>
    <t>부산 강서구 화전산단5로 105 (화전동)</t>
  </si>
  <si>
    <t>(주)다람기술</t>
  </si>
  <si>
    <t>문영기</t>
  </si>
  <si>
    <t>반도체 장비, 전자부품</t>
  </si>
  <si>
    <t>031-663-3421</t>
  </si>
  <si>
    <t>경기 평택시 서탄면 수월암길 15-21 (수월암리)</t>
  </si>
  <si>
    <t>에스피브이(주)</t>
  </si>
  <si>
    <t>C28119</t>
  </si>
  <si>
    <t>김성권</t>
  </si>
  <si>
    <t>태양광발전시스템 및 관련 부품 제조, 시공</t>
  </si>
  <si>
    <t>031-932-3240</t>
  </si>
  <si>
    <t>경기도 고양시 일산동구 정발산로 47 601호 (장항동,웅신아트)</t>
  </si>
  <si>
    <t>(주)대일매스램</t>
  </si>
  <si>
    <t>C26222</t>
  </si>
  <si>
    <t>최종덕</t>
  </si>
  <si>
    <t>전자부품, 회로기판 제조</t>
  </si>
  <si>
    <t>032-582-9808</t>
  </si>
  <si>
    <t>인천광역시 서구 중봉대로198번길 43 (가좌동)</t>
  </si>
  <si>
    <t>C25921</t>
  </si>
  <si>
    <t>소프트웨어개발,임대,판매업</t>
  </si>
  <si>
    <t>경기도 화성시 향남읍 발안공단로 237 (구문천리)</t>
  </si>
  <si>
    <t>대경화학(주)</t>
  </si>
  <si>
    <t>정도영</t>
  </si>
  <si>
    <t>프라스틱 도금업</t>
  </si>
  <si>
    <t>051-263-1490</t>
  </si>
  <si>
    <t>부산 사하구 다산로226번길 33 (장림동)</t>
  </si>
  <si>
    <t>(주)동화티씨에이</t>
  </si>
  <si>
    <t>손태호</t>
  </si>
  <si>
    <t>조립금속파이프 제조업,전기기계부품 도매,부동산임대</t>
  </si>
  <si>
    <t>055-367-0034</t>
  </si>
  <si>
    <t>경남 양산시 그린공단2길 27 (매곡동)</t>
  </si>
  <si>
    <t>(주)가우테크</t>
  </si>
  <si>
    <t>C23919</t>
  </si>
  <si>
    <t>성양제,허명호</t>
  </si>
  <si>
    <t>인조대리석, 씽크대상판</t>
  </si>
  <si>
    <t>0571-333-3016</t>
  </si>
  <si>
    <t>경기 용인시 처인구 모현읍 갈월로 52 (갈담리)</t>
  </si>
  <si>
    <t>(주)파멥신</t>
  </si>
  <si>
    <t>C21210</t>
  </si>
  <si>
    <t>유진산</t>
  </si>
  <si>
    <t>연구기술개발용역</t>
  </si>
  <si>
    <t>042-863-2017</t>
  </si>
  <si>
    <t>대전 유성구 유성대로1689번길 70 2동 2층 (전민동,KT대덕2연구센타)</t>
  </si>
  <si>
    <t>동우당제약(주)</t>
  </si>
  <si>
    <t>C21220</t>
  </si>
  <si>
    <t>허담</t>
  </si>
  <si>
    <t>한약 생약 식품</t>
  </si>
  <si>
    <t>054-332-8855</t>
  </si>
  <si>
    <t>경북 영천시 임고면 운주로 267-14 (효리)</t>
  </si>
  <si>
    <t>아그리젠토(주)</t>
  </si>
  <si>
    <t>C20321</t>
  </si>
  <si>
    <t>진남수</t>
  </si>
  <si>
    <t>살균제, 살충제, 제초제 외</t>
  </si>
  <si>
    <t>055-943-9176</t>
  </si>
  <si>
    <t>경남 거창군 가조면 석강3길 60 (석강리)</t>
  </si>
  <si>
    <t>(주)한국빅텍</t>
  </si>
  <si>
    <t>김장기</t>
  </si>
  <si>
    <t>누수탐사 외</t>
  </si>
  <si>
    <t>031-611-9852</t>
  </si>
  <si>
    <t>경기 평택시 진위면 은산길 34-8 (은산리)</t>
  </si>
  <si>
    <t>(주)동화주택</t>
  </si>
  <si>
    <t>김민태</t>
  </si>
  <si>
    <t>토목,건축,전기공사</t>
  </si>
  <si>
    <t>대구 중구 국채보상로 729 (동인동4가)</t>
  </si>
  <si>
    <t>클라우드그램(주)</t>
  </si>
  <si>
    <t>클라우드서비스</t>
  </si>
  <si>
    <t>02-2108-9234</t>
  </si>
  <si>
    <t>서울특별시 강남구 논현로85길 46 8층 (역삼동,메가존빌딩)</t>
  </si>
  <si>
    <t>(주)엘리엇</t>
  </si>
  <si>
    <t>TV CF</t>
  </si>
  <si>
    <t>02-545-6954</t>
  </si>
  <si>
    <t>서울 강남구 논현로132길 42 (논현동)</t>
  </si>
  <si>
    <t>(주)이노와이즈</t>
  </si>
  <si>
    <t>J58220</t>
  </si>
  <si>
    <t>소프트웨어 개발/운영, ERP/SCM 솔루션, IBM소프트웨어</t>
  </si>
  <si>
    <t>02-2109-6350</t>
  </si>
  <si>
    <t>서울 구로구 디지털로 285 402호 (구로동,에이스트윈타워1차)</t>
  </si>
  <si>
    <t>(주)비욘드아이</t>
  </si>
  <si>
    <t>김응수</t>
  </si>
  <si>
    <t>솔루션개발업</t>
  </si>
  <si>
    <t>070-4314-3200</t>
  </si>
  <si>
    <t>(주)임픽스</t>
  </si>
  <si>
    <t>02-745-8324</t>
  </si>
  <si>
    <t>서울특별시 동대문구 천호대로 375 3층 (장안동,학인빌딩)</t>
  </si>
  <si>
    <t>관광호텔 및 동부대사업운영</t>
  </si>
  <si>
    <t>02-6006-9114</t>
  </si>
  <si>
    <t>서울특별시 강남구 도산대로102길 10 (청담동)</t>
  </si>
  <si>
    <t>(주)미래금</t>
  </si>
  <si>
    <t>오법균</t>
  </si>
  <si>
    <t>1. 관광 호텔업</t>
  </si>
  <si>
    <t>032-310-5000</t>
  </si>
  <si>
    <t>인천광역시 연수구 테크노파크로 193 (송도동,송도센트럴파크호텔)</t>
  </si>
  <si>
    <t>기타 수상 운송지원 서비스업</t>
  </si>
  <si>
    <t>051-604-2000</t>
  </si>
  <si>
    <t>부산광역시 중구 충장대로9번길 66 9층 (중앙동4가)</t>
  </si>
  <si>
    <t>명진선박(주)</t>
  </si>
  <si>
    <t>H50130</t>
  </si>
  <si>
    <t>조찬섭</t>
  </si>
  <si>
    <t>051-290-2500</t>
  </si>
  <si>
    <t>부산 사하구 하신번영로 183 801호 (신평동,명진빌딩)</t>
  </si>
  <si>
    <t>(주)진로우성물산</t>
  </si>
  <si>
    <t>식품 및 잡화 도소매업</t>
  </si>
  <si>
    <t>02-997-0012</t>
  </si>
  <si>
    <t>서울특별시 도봉구 우이천로20길 38 (창동)</t>
  </si>
  <si>
    <t>경일석유(주)</t>
  </si>
  <si>
    <t>G47711</t>
  </si>
  <si>
    <t>석유류 판매업</t>
  </si>
  <si>
    <t>02-3481-7100</t>
  </si>
  <si>
    <t>서울특별시 중랑구 동일로 600 대원주유소 (면목동)</t>
  </si>
  <si>
    <t>(주)에보니아</t>
  </si>
  <si>
    <t>G46431</t>
  </si>
  <si>
    <t>인테리어 소품 및 목재 가구</t>
  </si>
  <si>
    <t>031-768-7121</t>
  </si>
  <si>
    <t>경기 광주시 오포읍 세피내길 92-12 (고산리)</t>
  </si>
  <si>
    <t>월드패밀리잉글리쉬코리아(주)</t>
  </si>
  <si>
    <t>로버트알톤파커주니어</t>
  </si>
  <si>
    <t>영어교재 및 영상물</t>
  </si>
  <si>
    <t>02-1661-0902</t>
  </si>
  <si>
    <t>서울특별시 강남구 삼성로85길 26 8층, 9층 (대치동,브이앤에스빌딩)</t>
  </si>
  <si>
    <t>(주)효성디앤피</t>
  </si>
  <si>
    <t>G46533</t>
  </si>
  <si>
    <t>다이아몬드공구 제조 및 판매</t>
  </si>
  <si>
    <t>032-820-6811</t>
  </si>
  <si>
    <t>인천광역시 남동구 앵고개로 568 (고잔동)</t>
  </si>
  <si>
    <t>이엔지스틸(주)</t>
  </si>
  <si>
    <t>박세진,박상철</t>
  </si>
  <si>
    <t>철강재판매,설치업</t>
  </si>
  <si>
    <t>041-533-9322</t>
  </si>
  <si>
    <t>충남 아산시 인주면 인주산단로 141 1층 (걸매리)</t>
  </si>
  <si>
    <t>비티지(주)</t>
  </si>
  <si>
    <t>02-2284-9951</t>
  </si>
  <si>
    <t>서울특별시 마포구 와우산로13길 43 2층, 4층, 5층 (상수동)</t>
  </si>
  <si>
    <t>02-2632-6655</t>
  </si>
  <si>
    <t>동양종합건설(주)</t>
  </si>
  <si>
    <t>최종해,변영식</t>
  </si>
  <si>
    <t>토목건축공사-건설업</t>
  </si>
  <si>
    <t>053-562-4400</t>
  </si>
  <si>
    <t>(주)두형엔지니어링</t>
  </si>
  <si>
    <t>서승옥,서영석</t>
  </si>
  <si>
    <t>02-574-0051</t>
  </si>
  <si>
    <t>서울 서초구 능안말2길 16 (내곡동)</t>
  </si>
  <si>
    <t>에스파워(주)</t>
  </si>
  <si>
    <t>홍문교,김민석</t>
  </si>
  <si>
    <t>태양광 발전소 O&amp;M 용역, 태양광 발전 시설 대여 외</t>
  </si>
  <si>
    <t>E38321</t>
  </si>
  <si>
    <t>박동규,박종덕</t>
  </si>
  <si>
    <t>종이 재활용 외</t>
  </si>
  <si>
    <t>경기도 광명시 오리로 468-14 (소하동)</t>
  </si>
  <si>
    <t>(주)대오정밀</t>
  </si>
  <si>
    <t>박지동,박병창</t>
  </si>
  <si>
    <t>사출가공</t>
  </si>
  <si>
    <t>053-857-8477</t>
  </si>
  <si>
    <t>경상북도 경산시 자인면 자인공단2로4길 26 (교촌리)</t>
  </si>
  <si>
    <t>055-589-1400</t>
  </si>
  <si>
    <t>경상남도 함안군 칠북면 화천길 259 (화천리)</t>
  </si>
  <si>
    <t>(주)신평산업</t>
  </si>
  <si>
    <t>산업기계 및 자동차 부품 제조업</t>
  </si>
  <si>
    <t>051-831-0941</t>
  </si>
  <si>
    <t>부산광역시 강서구 화전산단5로84번길 33 (화전동)</t>
  </si>
  <si>
    <t>C29133</t>
  </si>
  <si>
    <t>안전밸브 외</t>
  </si>
  <si>
    <t>032-817-0101</t>
  </si>
  <si>
    <t>인천광역시 남동구 남동서로205번길 25 (고잔동,남동공단)</t>
  </si>
  <si>
    <t>터보윈(주)</t>
  </si>
  <si>
    <t>C29173</t>
  </si>
  <si>
    <t>산업용 송풍기, 배기장치 및 관련부품 개발, 제조, 수출입 및 서비스업</t>
  </si>
  <si>
    <t>043-214-0799</t>
  </si>
  <si>
    <t>충청북도 청주시 흥덕구 오송읍 오송생명9로 216 (정중리)</t>
  </si>
  <si>
    <t>(주)청호아이씨티</t>
  </si>
  <si>
    <t>C29180</t>
  </si>
  <si>
    <t>전자계산기 및 각종 전자기기 제조 판매업</t>
  </si>
  <si>
    <t>02-3670-7700~2</t>
  </si>
  <si>
    <t>경기도 김포시 양촌읍 황금1로 185 3층 (학운리)</t>
  </si>
  <si>
    <t>전자제품용 접착제 액체질소 진공이중배관 특수램프</t>
  </si>
  <si>
    <t>경기도 화성시 동탄산단2길 7-9 (방교동)</t>
  </si>
  <si>
    <t>전자부품(Inlay류)</t>
  </si>
  <si>
    <t>경기 안산시 단원구 산단로83번길 110 (목내동)</t>
  </si>
  <si>
    <t>휴대 디스플레이기기 케이스 외</t>
  </si>
  <si>
    <t>031-439-7766</t>
  </si>
  <si>
    <t>경기도 안산시 단원구 엠티브이12로 17 (성곡동)</t>
  </si>
  <si>
    <t>(주)태영열처리</t>
  </si>
  <si>
    <t>051-2668-7912</t>
  </si>
  <si>
    <t>부산광역시 사하구 다산로176번길 17 (다대동)</t>
  </si>
  <si>
    <t>덕지기업(주)</t>
  </si>
  <si>
    <t>C23325</t>
  </si>
  <si>
    <t>윤석남</t>
  </si>
  <si>
    <t>콘크리트 관 및 조립구조재 제조업</t>
  </si>
  <si>
    <t>041-8552-6134</t>
  </si>
  <si>
    <t>충남 공주시 탄천면 효자길 278-30 (덕지리)</t>
  </si>
  <si>
    <t>C22223</t>
  </si>
  <si>
    <t>윤성현</t>
  </si>
  <si>
    <t>02-417-2582</t>
  </si>
  <si>
    <t>서울특별시 송파구 백제고분로41길 16 (송파동)</t>
  </si>
  <si>
    <t>C22251</t>
  </si>
  <si>
    <t>NB FOAM(준불연 스폰지) 외</t>
  </si>
  <si>
    <t>031-222-2202</t>
  </si>
  <si>
    <t>경기도 화성시 정남면 만년로 635-15 (괘랑리)</t>
  </si>
  <si>
    <t>김달연,전동재</t>
  </si>
  <si>
    <t>휴대폰 금형 외</t>
  </si>
  <si>
    <t>054-461-6014</t>
  </si>
  <si>
    <t>경북 구미시 4공단로 347 (금전동)</t>
  </si>
  <si>
    <t>(주)지아이바이옴</t>
  </si>
  <si>
    <t>양보기,김영석</t>
  </si>
  <si>
    <t>031-8035-3240</t>
  </si>
  <si>
    <t>경기 성남시 중원구 갈마치로288번길 14 B동 1567호 (상대원동,성남에스케이브이1타워)</t>
  </si>
  <si>
    <t>장동일,이현숙</t>
  </si>
  <si>
    <t>기능성화장품 외</t>
  </si>
  <si>
    <t>충청남도 천안시 동남구 수신면 우각골길 19-3 (장산리)</t>
  </si>
  <si>
    <t>(주)코코</t>
  </si>
  <si>
    <t>031-211-0553</t>
  </si>
  <si>
    <t>경기도 용인시 처인구 이동읍 백옥대로489번길 21 (덕성리)</t>
  </si>
  <si>
    <t>(주)수안향장</t>
  </si>
  <si>
    <t>신홍철</t>
  </si>
  <si>
    <t>샴푸, 액상 헤어 트리트먼트, 헤어 크림 등</t>
  </si>
  <si>
    <t>031-708-6002</t>
  </si>
  <si>
    <t>경기도 성남시 중원구 순환로 204 (상대원동,수안빌딩)</t>
  </si>
  <si>
    <t>(주)자이언트케미칼</t>
  </si>
  <si>
    <t>C20129</t>
  </si>
  <si>
    <t>강동균</t>
  </si>
  <si>
    <t>055-912-4567</t>
  </si>
  <si>
    <t>경상남도 양산시 산막공단북8길 35 (호계동)</t>
  </si>
  <si>
    <t>(주)금정</t>
  </si>
  <si>
    <t>C20499</t>
  </si>
  <si>
    <t>장효동</t>
  </si>
  <si>
    <t>유기과산화물 제조 및 판매업</t>
  </si>
  <si>
    <t>052-264-8586</t>
  </si>
  <si>
    <t>울산광역시 울주군 삼남읍 가천금사길 208-13 (가천리)</t>
  </si>
  <si>
    <t>(주)텍스마스타</t>
  </si>
  <si>
    <t>Air Bag Cover, 부직포 외</t>
  </si>
  <si>
    <t>070-7010-9236</t>
  </si>
  <si>
    <t>서울 강남구 삼성로92길 13 (삼성동,중산빌딩)</t>
  </si>
  <si>
    <t>(주)비에스지</t>
  </si>
  <si>
    <t>C13994</t>
  </si>
  <si>
    <t>화학제품 제조 및 판매업</t>
  </si>
  <si>
    <t>053-354-2222</t>
  </si>
  <si>
    <t>대구 북구 3공단로48길 6 (노원동3가)</t>
  </si>
  <si>
    <t>C10213</t>
  </si>
  <si>
    <t>수산물가공제조업</t>
  </si>
  <si>
    <t>054-370-1000</t>
  </si>
  <si>
    <t>경북 청도군 각남면 한재로 1346 (사리)</t>
  </si>
  <si>
    <t>(주)아스트라페</t>
  </si>
  <si>
    <t>디지털마케팅, 컨설팅</t>
  </si>
  <si>
    <t>070-4440-2672</t>
  </si>
  <si>
    <t>서울 강남구 도산대로70길 12 (청담동)</t>
  </si>
  <si>
    <t>(주)네오엔비즈</t>
  </si>
  <si>
    <t>M70111</t>
  </si>
  <si>
    <t>이규태</t>
  </si>
  <si>
    <t>환경오염 평가 용역, 새우</t>
  </si>
  <si>
    <t>032-718-9400</t>
  </si>
  <si>
    <t>경기 부천시 도약로 261 A동 1306호 (도당동,부천대우테크노파크)</t>
  </si>
  <si>
    <t>(주)에이에이아이헬스케어</t>
  </si>
  <si>
    <t>건강관리 정보제공 사업</t>
  </si>
  <si>
    <t>02-3449-3559</t>
  </si>
  <si>
    <t>서울특별시 강남구 삼성로 531 2-3층 (삼성동,고운빌딩)</t>
  </si>
  <si>
    <t>엠에스피정보기술(주)</t>
  </si>
  <si>
    <t>J62022</t>
  </si>
  <si>
    <t>네트워크, 물류관리 System 구축 및 유지보수, 전산기기 납품 및 유지보수</t>
  </si>
  <si>
    <t>02-784-4765</t>
  </si>
  <si>
    <t>서울 마포구 방울내로3길 27 (망원동,엠에스피빌딩)</t>
  </si>
  <si>
    <t>(주)버킷스튜디오</t>
  </si>
  <si>
    <t>J59110</t>
  </si>
  <si>
    <t>강지연</t>
  </si>
  <si>
    <t>영화 및 방송프로그램 제작</t>
  </si>
  <si>
    <t>010-4599-2203</t>
  </si>
  <si>
    <t>서울특별시 강남구 언주로135길 21 (논현동)</t>
  </si>
  <si>
    <t>(주)폭스소프트</t>
  </si>
  <si>
    <t>031-449-4670</t>
  </si>
  <si>
    <t>경기도 성남시 분당구 하오개로 358-3 (운중동,폭스소프트센터)</t>
  </si>
  <si>
    <t>정보통신 시스템 통합사업</t>
  </si>
  <si>
    <t>02-3460-8500</t>
  </si>
  <si>
    <t>서울특별시 강남구 도곡로 182 (도곡동,양제빌딩)</t>
  </si>
  <si>
    <t>자동차부품포장자재 외</t>
  </si>
  <si>
    <t>052-255-6707</t>
  </si>
  <si>
    <t>울산 울주군 두서면 활천산업1길 145 (활천리)</t>
  </si>
  <si>
    <t>(주)화인통상</t>
  </si>
  <si>
    <t>G46109</t>
  </si>
  <si>
    <t>최승재</t>
  </si>
  <si>
    <t>일용잡화품 수출입 및 알선업</t>
  </si>
  <si>
    <t>인천광역시 중구 서해대로94번길 130 (신흥동3가)</t>
  </si>
  <si>
    <t>(주)티엠지홀딩스</t>
  </si>
  <si>
    <t>G46323</t>
  </si>
  <si>
    <t>케이크, 쿠키, 초콜렛 외</t>
  </si>
  <si>
    <t>02-564-0614</t>
  </si>
  <si>
    <t>서울특별시 송파구 백제고분로 358 303호 (석촌동,우전빌딩)</t>
  </si>
  <si>
    <t>(주)크로바</t>
  </si>
  <si>
    <t>권건형</t>
  </si>
  <si>
    <t>식품,식음료,식자재의 개발,제조,가공,운반 및 판매업.</t>
  </si>
  <si>
    <t>031-556-8888</t>
  </si>
  <si>
    <t>경기도 남양주시 와부읍 궁촌로 34 (도곡리)</t>
  </si>
  <si>
    <t>(주)이십일세기소프트</t>
  </si>
  <si>
    <t>이성주</t>
  </si>
  <si>
    <t>소프트웨어 도매</t>
  </si>
  <si>
    <t>02-2629-7700</t>
  </si>
  <si>
    <t>서울 영등포구 선유로 146 14층 10,11호 (양평동3가,이앤씨드림타워)</t>
  </si>
  <si>
    <t>(주)구산건설</t>
  </si>
  <si>
    <t>이진서</t>
  </si>
  <si>
    <t>무역수출입업.</t>
  </si>
  <si>
    <t>062-571-5070</t>
  </si>
  <si>
    <t>전라남도 담양군 담양읍 천변3길 15-15 (천변리)</t>
  </si>
  <si>
    <t>(주)동승전기</t>
  </si>
  <si>
    <t>이건선</t>
  </si>
  <si>
    <t>042-862-3690</t>
  </si>
  <si>
    <t>대전 유성구 아리랑로 10 (원촌동)</t>
  </si>
  <si>
    <t>(주)신원데크</t>
  </si>
  <si>
    <t>F42492</t>
  </si>
  <si>
    <t>민현기</t>
  </si>
  <si>
    <t>판넬공사(AL시트판넬 등), 지붕, 내ㆍ외벽 축조 관련 전문공사 외</t>
  </si>
  <si>
    <t>02-2285-6970</t>
  </si>
  <si>
    <t>서울 영등포구 당산로2길 12 604-1호 (문래동3가,에이스테크노타워)</t>
  </si>
  <si>
    <t>이건에너지(주)</t>
  </si>
  <si>
    <t>D35113</t>
  </si>
  <si>
    <t>열병합발전업</t>
  </si>
  <si>
    <t>032-760-0777</t>
  </si>
  <si>
    <t>인천 미추홀구 송림로307번길 132 (도화동)</t>
  </si>
  <si>
    <t>(주)현대산업</t>
  </si>
  <si>
    <t>김주삼,김도열</t>
  </si>
  <si>
    <t>031-312-6791</t>
  </si>
  <si>
    <t>경기도 시흥시 매화산단로 112-10 (매화동)</t>
  </si>
  <si>
    <t>자동차 휠디스크</t>
  </si>
  <si>
    <t>052-276-2600</t>
  </si>
  <si>
    <t>울산광역시 남구 처용로487번길 24 (성암동)</t>
  </si>
  <si>
    <t>(주)씨앤아이테크놀로지</t>
  </si>
  <si>
    <t>디스플레이 관련 장치 및 부품</t>
  </si>
  <si>
    <t>031-8015-5248</t>
  </si>
  <si>
    <t>경기 화성시 삼성1로1길 32 (석우동)</t>
  </si>
  <si>
    <t>(주)제이앤씨</t>
  </si>
  <si>
    <t>배천배</t>
  </si>
  <si>
    <t>로봇트 주변 자동장치 제조 및 판매업</t>
  </si>
  <si>
    <t>031-366-9426</t>
  </si>
  <si>
    <t>경기도 화성시 마도면 청원산단2길 81 (청원리)</t>
  </si>
  <si>
    <t>정영화,이연형</t>
  </si>
  <si>
    <t>에어컨 부품, 전장박스, 테스트장비 외</t>
  </si>
  <si>
    <t>055-292-0560</t>
  </si>
  <si>
    <t>경남 창원시 의창구 죽전로 7 (팔용동)</t>
  </si>
  <si>
    <t>(주)티엠텍</t>
  </si>
  <si>
    <t>C28121</t>
  </si>
  <si>
    <t>태남기</t>
  </si>
  <si>
    <t>전기공급 및 전기제어장치 제조업</t>
  </si>
  <si>
    <t>031-611-9823</t>
  </si>
  <si>
    <t>경기도 평택시 진위면 마산9로 11 (마산리)</t>
  </si>
  <si>
    <t>(주)스카이랩스</t>
  </si>
  <si>
    <t>이병환</t>
  </si>
  <si>
    <t>웨어러블 생체신호 측정 의료기기 및 모니터링 솔루션</t>
  </si>
  <si>
    <t>031-8092-3290</t>
  </si>
  <si>
    <t>경기 성남시 분당구 판교로255번길 58 7층 703호 (삼평동,씨즈타워)</t>
  </si>
  <si>
    <t>넥스타테크놀로지(주)</t>
  </si>
  <si>
    <t>김정덕</t>
  </si>
  <si>
    <t>FPD 2D/3D 측정기 및 검사기 렌즈 측정검사, 렌즈모듈검사기</t>
  </si>
  <si>
    <t>031-372-3366</t>
  </si>
  <si>
    <t>경기도 용인시 처인구 남사읍 완장천로 118-24 (창리)</t>
  </si>
  <si>
    <t>(주)현대엠아이비인터내셔널</t>
  </si>
  <si>
    <t>C26410</t>
  </si>
  <si>
    <t>오성욱,박지훈</t>
  </si>
  <si>
    <t>정보통신기기 개발, 제조, 판매 및 유지보수 업무</t>
  </si>
  <si>
    <t>031-500-5409</t>
  </si>
  <si>
    <t>경기 군포시 고산로148번길 17 A동 3301호 (당정동,군포아이티밸리)</t>
  </si>
  <si>
    <t>(주)클라우드에어</t>
  </si>
  <si>
    <t>하관호</t>
  </si>
  <si>
    <t>LED Package 제조업</t>
  </si>
  <si>
    <t>031-205-5300</t>
  </si>
  <si>
    <t>경기도 수원시 영통구 신원로 170 (신동)</t>
  </si>
  <si>
    <t>소닉모터스(주)</t>
  </si>
  <si>
    <t>G45219</t>
  </si>
  <si>
    <t>박승원,한인환</t>
  </si>
  <si>
    <t>자동차 부분정비업</t>
  </si>
  <si>
    <t>02-2222-1397</t>
  </si>
  <si>
    <t>서울 강남구 양재천로 175 (도곡동)</t>
  </si>
  <si>
    <t>다산팩(주)</t>
  </si>
  <si>
    <t>윤평옥</t>
  </si>
  <si>
    <t>합성수지필름(비닐봉투)</t>
  </si>
  <si>
    <t>02-2274-9488</t>
  </si>
  <si>
    <t>서울 중구 을지로35길 51-6 (주교동)</t>
  </si>
  <si>
    <t>금속공작유제.특수윤활유 등 제조</t>
  </si>
  <si>
    <t>02-571-7451</t>
  </si>
  <si>
    <t>서울 서초구 바우뫼로27길 7-15 (양재동)</t>
  </si>
  <si>
    <t>(주)애니코스</t>
  </si>
  <si>
    <t>송태열</t>
  </si>
  <si>
    <t>포장재, 화장품 및 화장품용기 외</t>
  </si>
  <si>
    <t>031-8077-2320</t>
  </si>
  <si>
    <t>서울특별시 성동구 상원12길 30 811호 (성수동1가,동진아이티타워)</t>
  </si>
  <si>
    <t>네오프린텍(주)</t>
  </si>
  <si>
    <t>신장섭</t>
  </si>
  <si>
    <t>02-718-3111</t>
  </si>
  <si>
    <t>경기도 파주시 재두루미길 110 (신촌동)</t>
  </si>
  <si>
    <t>(주)내자인</t>
  </si>
  <si>
    <t>C14193</t>
  </si>
  <si>
    <t>오상돈</t>
  </si>
  <si>
    <t>의류 제조 및 도소매업</t>
  </si>
  <si>
    <t>02-6928-8983</t>
  </si>
  <si>
    <t>서울특별시 광진구 동일로 286-1 (군자동)</t>
  </si>
  <si>
    <t>(주)아하식품</t>
  </si>
  <si>
    <t>허만열,방상봉</t>
  </si>
  <si>
    <t>도축, 고기 가공 및 저장처리업</t>
  </si>
  <si>
    <t>043-214-8994</t>
  </si>
  <si>
    <t>충청북도 청주시 청원구 북이면 대율내추길 44 (대율리)</t>
  </si>
  <si>
    <t>광고 대행(마케팅), 창업/중소자영업 컨설팅 및 교육 외</t>
  </si>
  <si>
    <t>02-830-1912</t>
  </si>
  <si>
    <t>서울 금천구 벚꽃로 244 906호 (가산동,벽산디지털밸리5차)</t>
  </si>
  <si>
    <t>(주)하남에프앤비</t>
  </si>
  <si>
    <t>장보환</t>
  </si>
  <si>
    <t>창업 컨설팅 서비스</t>
  </si>
  <si>
    <t>070-7706-0971</t>
  </si>
  <si>
    <t>경기도 하남시 미사강변중앙로 43 (풍산동)</t>
  </si>
  <si>
    <t>(주)프럼</t>
  </si>
  <si>
    <t>경영전략/마케팅 컨설팅 외</t>
  </si>
  <si>
    <t>02-544-3786</t>
  </si>
  <si>
    <t>서울 강남구 도산대로63길 18 (청담동)</t>
  </si>
  <si>
    <t>(주)동남엔지니어링</t>
  </si>
  <si>
    <t>토목설계, 측량, 지반조사</t>
  </si>
  <si>
    <t>070-8897-3009</t>
  </si>
  <si>
    <t>전라남도 고흥군 포두면 우주로 588 2층 (길두리)</t>
  </si>
  <si>
    <t>윌헴슨협운포트서비스(주)</t>
  </si>
  <si>
    <t>화물운송 중개 서비스</t>
  </si>
  <si>
    <t>02-3703-0780</t>
  </si>
  <si>
    <t>허윤성,허정</t>
  </si>
  <si>
    <t>경기 용인시 기흥구 기흥단지로 71 (고매동)</t>
  </si>
  <si>
    <t>(주)두드림</t>
  </si>
  <si>
    <t>G47217</t>
  </si>
  <si>
    <t>건강식품 도소매업</t>
  </si>
  <si>
    <t>042-335-2111</t>
  </si>
  <si>
    <t>대전광역시 서구 둔산로 68 7층 (둔산동,두드림빌딩)</t>
  </si>
  <si>
    <t>G46315</t>
  </si>
  <si>
    <t>042-523-0355</t>
  </si>
  <si>
    <t>대전광역시 유성구 계룡로 15-3 (구암동)</t>
  </si>
  <si>
    <t>(유)싸카</t>
  </si>
  <si>
    <t>G46464</t>
  </si>
  <si>
    <t>축구의류, 축구용품 등</t>
  </si>
  <si>
    <t>02-460-9608</t>
  </si>
  <si>
    <t>서울 중구 을지로 252-1 (을지로6가)</t>
  </si>
  <si>
    <t>(주)베디베로</t>
  </si>
  <si>
    <t>G46493</t>
  </si>
  <si>
    <t>전소연</t>
  </si>
  <si>
    <t>070-4453-1110</t>
  </si>
  <si>
    <t>서울특별시 성동구 아차산로17길 48 202호 201호,202호 (성수동2가,에스케이브이원센터1)</t>
  </si>
  <si>
    <t>마페이코리아(유)</t>
  </si>
  <si>
    <t>마르셀리누스시몬헨드리쿠스마리아스미트</t>
  </si>
  <si>
    <t>접착제, 방수제, 도료관련 제품, 석고(dry plasters) 및 기타</t>
  </si>
  <si>
    <t>043-536-1679</t>
  </si>
  <si>
    <t>충청남도 천안시 동남구 수신면 5산단6로 46 (신풍리)</t>
  </si>
  <si>
    <t>(주)아싸컴</t>
  </si>
  <si>
    <t>유인찬</t>
  </si>
  <si>
    <t>컴퓨터 및 주변기기 제조, 판매업</t>
  </si>
  <si>
    <t>080-022-1280</t>
  </si>
  <si>
    <t>서울특별시 성북구 성북로 95-1 (성북동)</t>
  </si>
  <si>
    <t>(주)쎄미콤</t>
  </si>
  <si>
    <t>성빈</t>
  </si>
  <si>
    <t>기술연구 및 용역수탁업</t>
  </si>
  <si>
    <t>031-639-8519</t>
  </si>
  <si>
    <t>경기도 이천시 대월면 경충대로2050번길 92 (사동리)</t>
  </si>
  <si>
    <t>중도석유(주)</t>
  </si>
  <si>
    <t>G46712</t>
  </si>
  <si>
    <t>민정훈</t>
  </si>
  <si>
    <t>석유도매</t>
  </si>
  <si>
    <t>G46713</t>
  </si>
  <si>
    <t>이근실,유경조</t>
  </si>
  <si>
    <t>액화석유가스 충전사업(용기충전소 및 자동차충전소) 및 판매업</t>
  </si>
  <si>
    <t>064-796-1423</t>
  </si>
  <si>
    <t>제주 제주시 한림읍 협재남2길 2 (협재리)</t>
  </si>
  <si>
    <t>053-593-7100</t>
  </si>
  <si>
    <t>경북 고령군 성산면 동고령산단로 78 (박곡리)</t>
  </si>
  <si>
    <t>현해건설(주)</t>
  </si>
  <si>
    <t>F41121</t>
  </si>
  <si>
    <t>윤춘모</t>
  </si>
  <si>
    <t>032-4257-1714</t>
  </si>
  <si>
    <t>인천광역시 남동구 문화로 147 6층 (구월동)</t>
  </si>
  <si>
    <t>대창건설(주)</t>
  </si>
  <si>
    <t>박창학,박성진</t>
  </si>
  <si>
    <t>도로건설업</t>
  </si>
  <si>
    <t>055-673-0838</t>
  </si>
  <si>
    <t>경남 고성군 회화면 당항만로 913 (당항리)</t>
  </si>
  <si>
    <t>태인종합건설(주)</t>
  </si>
  <si>
    <t>권경수</t>
  </si>
  <si>
    <t>토목건축공사, 전기공사, 조경공사 건설업</t>
  </si>
  <si>
    <t>경기도 평택시 지제로 37 (지제동)</t>
  </si>
  <si>
    <t>이케이네이션(주)</t>
  </si>
  <si>
    <t>백정준</t>
  </si>
  <si>
    <t>042-477-3972</t>
  </si>
  <si>
    <t>대전광역시 서구 둔산서로 17 2층 (둔산동,양호빌딩)</t>
  </si>
  <si>
    <t>에코비트그린(주)</t>
  </si>
  <si>
    <t>E38220</t>
  </si>
  <si>
    <t>김상록,김영호,김태연,최인호</t>
  </si>
  <si>
    <t>사업장폐기물, 건설폐기물 중간처리</t>
  </si>
  <si>
    <t>055-210-3900</t>
  </si>
  <si>
    <t>경남 창원시 성산구 적현로279번길 167 (신촌동)</t>
  </si>
  <si>
    <t>건설 페기물 수집 및 운반, 순환골재 생산</t>
  </si>
  <si>
    <t>경기도 남양주시 진접읍 양진로 935 (연평리)</t>
  </si>
  <si>
    <t>(주)비에스큐</t>
  </si>
  <si>
    <t>C33301</t>
  </si>
  <si>
    <t>허정일</t>
  </si>
  <si>
    <t>직선운동기계부품 제조 및 도매업</t>
  </si>
  <si>
    <t>031-989-5606</t>
  </si>
  <si>
    <t>인천 강화군 강화읍 강화산단로73번길 6 (월곳리)</t>
  </si>
  <si>
    <t>(주)세계로</t>
  </si>
  <si>
    <t>C32091</t>
  </si>
  <si>
    <t>목재 칸막이, 철재 칸막이</t>
  </si>
  <si>
    <t>032-816-3605</t>
  </si>
  <si>
    <t>인천 남동구 은봉로16번길 38 (논현동,,4)</t>
  </si>
  <si>
    <t>(주)오리엔트조선</t>
  </si>
  <si>
    <t>C34019</t>
  </si>
  <si>
    <t>070-8052-5907</t>
  </si>
  <si>
    <t>부산광역시 사하구 감천항로405번길 91 (구평동)</t>
  </si>
  <si>
    <t>(주)성원피에프</t>
  </si>
  <si>
    <t>최병두</t>
  </si>
  <si>
    <t>032-818-7211</t>
  </si>
  <si>
    <t>인천광역시 남동구 남동서로 47 (고잔동)</t>
  </si>
  <si>
    <t>(주)덕명</t>
  </si>
  <si>
    <t>안영문</t>
  </si>
  <si>
    <t>원형톱날</t>
  </si>
  <si>
    <t>031-831-3883</t>
  </si>
  <si>
    <t>경기도 시흥시 엠티브이북로193번길 27 (정왕동)</t>
  </si>
  <si>
    <t>(주)제일피엠씨</t>
  </si>
  <si>
    <t>권순욱,정춘국</t>
  </si>
  <si>
    <t>유압기계 및 부품 제조판매업</t>
  </si>
  <si>
    <t>051-261-7195</t>
  </si>
  <si>
    <t>부산 강서구 화전산단5로14번길 12 (화전동)</t>
  </si>
  <si>
    <t>(주)서진정공</t>
  </si>
  <si>
    <t>중장비부품,선박배관,기계가공품 제조 도매</t>
  </si>
  <si>
    <t>055-3429-7679</t>
  </si>
  <si>
    <t>경상남도 창원시 의창구 대산면 가술산단로 51 (가술리)</t>
  </si>
  <si>
    <t>중경산업기계(주)</t>
  </si>
  <si>
    <t>C29169</t>
  </si>
  <si>
    <t>산업용 트럭 및 적재기 제조업</t>
  </si>
  <si>
    <t>032-815-6175</t>
  </si>
  <si>
    <t>인천광역시 남동구 능허대로 696 (고잔동,남동공단)</t>
  </si>
  <si>
    <t>(주)미로</t>
  </si>
  <si>
    <t>김민석,서동진,오용주</t>
  </si>
  <si>
    <t>가습기, 무선선풍기, 공기청정기 외</t>
  </si>
  <si>
    <t>070-4603-1631</t>
  </si>
  <si>
    <t>인천광역시 연수구 첨단대로30번길 15 (송도동)</t>
  </si>
  <si>
    <t>(주)신아메드</t>
  </si>
  <si>
    <t>방상혁,정계채</t>
  </si>
  <si>
    <t>의료용구(인슐린 주사기, 펜니들 등), 플라스틱 의료용구 등</t>
  </si>
  <si>
    <t>031-8057-2125</t>
  </si>
  <si>
    <t>경기 안성시 보개면 보개원삼로 455-30 (신장리)</t>
  </si>
  <si>
    <t>비젼블루(주)</t>
  </si>
  <si>
    <t>정운기</t>
  </si>
  <si>
    <t>CCTV 카메라 제조업</t>
  </si>
  <si>
    <t>032-656-6030</t>
  </si>
  <si>
    <t>인천광역시 연수구 송도미래로 30 에이동 1501호, 1502호, 1503호, 1504호, 1505호, 1506호, 1507호, 1508 (송도동)</t>
  </si>
  <si>
    <t>전기도</t>
  </si>
  <si>
    <t>반도체회로기판 및 검사</t>
  </si>
  <si>
    <t>054-716-2105</t>
  </si>
  <si>
    <t>경북 구미시 1공단로7길 58-8 (공단동)</t>
  </si>
  <si>
    <t>C26292</t>
  </si>
  <si>
    <t>SURGE, EMI GASKET</t>
  </si>
  <si>
    <t>031-378-5948</t>
  </si>
  <si>
    <t>경기도 화성시 동탄산단4길 9-25 (방교동)</t>
  </si>
  <si>
    <t>(주)오키</t>
  </si>
  <si>
    <t>노이즈필터 외</t>
  </si>
  <si>
    <t>031-689-8800</t>
  </si>
  <si>
    <t>경기 안양시 동안구 흥안대로49번길 29 (호계동)</t>
  </si>
  <si>
    <t>대한실드엔지니어링(주)</t>
  </si>
  <si>
    <t>이붕희</t>
  </si>
  <si>
    <t>전자파차폐방음장치</t>
  </si>
  <si>
    <t>031-497-1770</t>
  </si>
  <si>
    <t>경기 시흥시 엠티브이북로193번길 23 시화엠티브이 2사 604호 (정왕동,세진공업(주))</t>
  </si>
  <si>
    <t>박영국,박상구</t>
  </si>
  <si>
    <t>자동차 및 디스플레이 방열부품</t>
  </si>
  <si>
    <t>경기도 안산시 단원구 성곡로 208 (성곡동)</t>
  </si>
  <si>
    <t>웰킵스하이텍(주)</t>
  </si>
  <si>
    <t>C26111</t>
  </si>
  <si>
    <t>김준목</t>
  </si>
  <si>
    <t>전자관, 반도체부품</t>
  </si>
  <si>
    <t>02-453-0488</t>
  </si>
  <si>
    <t>경기도 안성시 공도읍 신두만곡로 134 (신두리)</t>
  </si>
  <si>
    <t>(주)대영기계</t>
  </si>
  <si>
    <t>C25122</t>
  </si>
  <si>
    <t>박영걸</t>
  </si>
  <si>
    <t>GIS TANK</t>
  </si>
  <si>
    <t>055-331-8081</t>
  </si>
  <si>
    <t>경남 김해시 상동면 동북로473번길 59 (매리)</t>
  </si>
  <si>
    <t>(주)예일테크</t>
  </si>
  <si>
    <t>C25914</t>
  </si>
  <si>
    <t>류일환</t>
  </si>
  <si>
    <t>ATM기기, 전자부품</t>
  </si>
  <si>
    <t>054-480-3806</t>
  </si>
  <si>
    <t>경북 구미시 고아읍 농공단지길 36-3 (오로리)</t>
  </si>
  <si>
    <t>와이즐리컴퍼니(주)</t>
  </si>
  <si>
    <t>C25931</t>
  </si>
  <si>
    <t>면도기</t>
  </si>
  <si>
    <t>02-1833-9133</t>
  </si>
  <si>
    <t>서울특별시 서초구 법원로4길 11-6 3층 (서초동)</t>
  </si>
  <si>
    <t>C25932</t>
  </si>
  <si>
    <t>매튜아람윤</t>
  </si>
  <si>
    <t>디지털도어록</t>
  </si>
  <si>
    <t>032-623-0341</t>
  </si>
  <si>
    <t>경기도 부천시 부천로198번길 18 201동 9층 (춘의동,춘의테크노파크2차)</t>
  </si>
  <si>
    <t>엠.제이.테크(주)</t>
  </si>
  <si>
    <t>C25933</t>
  </si>
  <si>
    <t>김신욱</t>
  </si>
  <si>
    <t>산업용 특수공구(절단, 절삭 공구 등)</t>
  </si>
  <si>
    <t>031-278-3838</t>
  </si>
  <si>
    <t>경기도 화성시 봉담읍 동산재길 65 (분천리)</t>
  </si>
  <si>
    <t>(주)디앤에프</t>
  </si>
  <si>
    <t>C24119</t>
  </si>
  <si>
    <t>성형강판, 데크플레이트, 철판가공, 철강건재 등 제조 및 도매업</t>
  </si>
  <si>
    <t>02-2600-2670</t>
  </si>
  <si>
    <t>전라북도 군산시 외항로 1169 (오식도동)</t>
  </si>
  <si>
    <t>시그노드코리아(주)</t>
  </si>
  <si>
    <t>C24122</t>
  </si>
  <si>
    <t>츠카모토이지</t>
  </si>
  <si>
    <t>스틸강대, 조임쇠 및 관련 기구, 장비, 부품, 엑세서리 등의 제조</t>
  </si>
  <si>
    <t>054-2800-7035</t>
  </si>
  <si>
    <t>경상북도 포항시 남구 섬안로46번길 47 (괴동동)</t>
  </si>
  <si>
    <t>(주)삼신금속</t>
  </si>
  <si>
    <t>안금자</t>
  </si>
  <si>
    <t>Stainless 냉간압연 코일 자동차 벨트용 스프링강</t>
  </si>
  <si>
    <t>031-9871-8635</t>
  </si>
  <si>
    <t>경기도 김포시 대곶면 대곶서로89번길 40 50-6 (약암리)</t>
  </si>
  <si>
    <t>세라코(주)</t>
  </si>
  <si>
    <t>한시인</t>
  </si>
  <si>
    <t>점토벽돌, 금속구조물창호공사, 조경시설물공사</t>
  </si>
  <si>
    <t>061-331-9000</t>
  </si>
  <si>
    <t>전남 나주시 봉황면 봉황농공단지길 134-7 (와우리)</t>
  </si>
  <si>
    <t>C22229</t>
  </si>
  <si>
    <t>인조대리석용 칩(chip), 분말 외</t>
  </si>
  <si>
    <t>044-2751-6678</t>
  </si>
  <si>
    <t>(주)제이월드</t>
  </si>
  <si>
    <t>구동규</t>
  </si>
  <si>
    <t>휴대폰용 라벨, 테잎류</t>
  </si>
  <si>
    <t>031-456-8001</t>
  </si>
  <si>
    <t>경기도 군포시 고산로 120 (당정동)</t>
  </si>
  <si>
    <t>(주)남일</t>
  </si>
  <si>
    <t>C22292</t>
  </si>
  <si>
    <t>스폰지, 합성수지 제조 및 가공 판매업</t>
  </si>
  <si>
    <t>031-352-6711</t>
  </si>
  <si>
    <t>경기도 화성시 향남읍 발안로474번길 20-22 (송곡리)</t>
  </si>
  <si>
    <t>031-351-9596</t>
  </si>
  <si>
    <t>경기도 화성시 장안면 3.1만세로322번길 39 (수촌리)</t>
  </si>
  <si>
    <t>(주)월산</t>
  </si>
  <si>
    <t>이두형</t>
  </si>
  <si>
    <t>자동차 프레스 금형</t>
  </si>
  <si>
    <t>054-977-1446</t>
  </si>
  <si>
    <t>경상북도 칠곡군 왜관읍 2산업단지2길 168 (낙산리)</t>
  </si>
  <si>
    <t>김정근,윤태영</t>
  </si>
  <si>
    <t>경기 성남시 분당구 대왕판교로 700 A동 9층 (삼평동,코리아바이오파크)</t>
  </si>
  <si>
    <t>피씨엘(주)</t>
  </si>
  <si>
    <t>02-2144-3902</t>
  </si>
  <si>
    <t>서울특별시 금천구 디지털로9길 99 701호 (가산동,스타밸리)</t>
  </si>
  <si>
    <t>한양잉크(주)</t>
  </si>
  <si>
    <t>C20413</t>
  </si>
  <si>
    <t>임상헌</t>
  </si>
  <si>
    <t>도료제조 및 판매</t>
  </si>
  <si>
    <t>02-2676-6667</t>
  </si>
  <si>
    <t>서울특별시 마포구 월드컵로14길 50-13 (서교동)</t>
  </si>
  <si>
    <t>정도이앤피(주)</t>
  </si>
  <si>
    <t>이삼열,이호진</t>
  </si>
  <si>
    <t>에폭시수지</t>
  </si>
  <si>
    <t>031-494-5601</t>
  </si>
  <si>
    <t>경기도 안산시 단원구 범지기로141번길 9 (원시동)</t>
  </si>
  <si>
    <t>(주)흥일폴리켐</t>
  </si>
  <si>
    <t>하진만</t>
  </si>
  <si>
    <t>폴리우레탄 기반 섬유유화제, 착색제, 접착제</t>
  </si>
  <si>
    <t>051-831-8871</t>
  </si>
  <si>
    <t>부산광역시 강서구 녹산산단262로13번길 12 (송정동)</t>
  </si>
  <si>
    <t>플라스틱,합성수지제조, 도매, 외탁판매, 무역</t>
  </si>
  <si>
    <t>054-972-6122</t>
  </si>
  <si>
    <t>경상북도 칠곡군 가산면 호국로 1306-2 (학산리)</t>
  </si>
  <si>
    <t>(주)지코</t>
  </si>
  <si>
    <t>최명룡</t>
  </si>
  <si>
    <t>산업용 자외선 안정제</t>
  </si>
  <si>
    <t>043-877-3300</t>
  </si>
  <si>
    <t>충북 음성군 금왕읍 초금로 688 (오선리)</t>
  </si>
  <si>
    <t>C10220</t>
  </si>
  <si>
    <t>충남 홍성군 광천읍 충서로 499-25 (벽계리)</t>
  </si>
  <si>
    <t>(주)아나나스푸드</t>
  </si>
  <si>
    <t>C10309</t>
  </si>
  <si>
    <t>조각과일, 컵과일 외</t>
  </si>
  <si>
    <t>031-521-0726</t>
  </si>
  <si>
    <t>경기 남양주시 오남읍 양지로 47-29 (오남리)</t>
  </si>
  <si>
    <t>대일광업(주)</t>
  </si>
  <si>
    <t>B07290</t>
  </si>
  <si>
    <t>푸웬웨이</t>
  </si>
  <si>
    <t>연옥</t>
  </si>
  <si>
    <t>033-241-8860</t>
  </si>
  <si>
    <t>강원도 춘천시 동면 금옥길 228 (월곡리)</t>
  </si>
  <si>
    <t>(주)비보존</t>
  </si>
  <si>
    <t>이두현</t>
  </si>
  <si>
    <t>의약품 및 의약품원료의 개발, 제조, 판매 및 자문업</t>
  </si>
  <si>
    <t>02-916-1004</t>
  </si>
  <si>
    <t>경기 용인시 기흥구 구성로 357 디동 9층,10층 (청덕동,용인테크노밸리)</t>
  </si>
  <si>
    <t>(주)레드커뮤니케이션즈</t>
  </si>
  <si>
    <t>왕성진</t>
  </si>
  <si>
    <t>디지털 및 BTL 광고 외</t>
  </si>
  <si>
    <t>02-792-1880</t>
  </si>
  <si>
    <t>서울 용산구 이태원로55나길 6 3층 (한남동)</t>
  </si>
  <si>
    <t>(주)안그라픽스</t>
  </si>
  <si>
    <t>M73209</t>
  </si>
  <si>
    <t>안미르,안마노</t>
  </si>
  <si>
    <t>인테리어디자인업 외</t>
  </si>
  <si>
    <t>02-744-0047</t>
  </si>
  <si>
    <t>경기도 파주시 회동길 125-15 (문발동)</t>
  </si>
  <si>
    <t>(주)블루래빗</t>
  </si>
  <si>
    <t>임재운</t>
  </si>
  <si>
    <t>각종도서의 제조 및 판매업</t>
  </si>
  <si>
    <t>02-6911-2781</t>
  </si>
  <si>
    <t>서울 강남구 논현로 144 (도곡동,블루래빗빌딩)</t>
  </si>
  <si>
    <t>(주)빌트온</t>
  </si>
  <si>
    <t>민병오</t>
  </si>
  <si>
    <t>e커머스 빅데이터 분석 플랫폼 제공</t>
  </si>
  <si>
    <t>02-1651-5240</t>
  </si>
  <si>
    <t>주은덕</t>
  </si>
  <si>
    <t>디지털 시뮬레이션 솔루션, CAE시스템설계</t>
  </si>
  <si>
    <t>02-2027-5932</t>
  </si>
  <si>
    <t>서울특별시 금천구 디지털로9길 33 1903호, 1904호 (가산동,아이티미래타워)</t>
  </si>
  <si>
    <t>(주)휴피스</t>
  </si>
  <si>
    <t>소프트웨어개발 및 자문업</t>
  </si>
  <si>
    <t>070-7124-3579</t>
  </si>
  <si>
    <t>경기 성남시 분당구 판교역로 221 (삼평동,투썬월드빌딩)</t>
  </si>
  <si>
    <t>(주)어시스트코리아</t>
  </si>
  <si>
    <t>양대환</t>
  </si>
  <si>
    <t>의류,검품및 납품대행업</t>
  </si>
  <si>
    <t>031-764-7366</t>
  </si>
  <si>
    <t>경기도 광주시 도척면 국사봉로 35 (진우리)</t>
  </si>
  <si>
    <t>G47712</t>
  </si>
  <si>
    <t>차량용 가스(LPG)</t>
  </si>
  <si>
    <t>경남 창원시 의창구 차상로 183 (팔용동)</t>
  </si>
  <si>
    <t>흙살림푸드(주)</t>
  </si>
  <si>
    <t>김행숙</t>
  </si>
  <si>
    <t>친환경 농산물</t>
  </si>
  <si>
    <t>043-216-8179</t>
  </si>
  <si>
    <t>충북 청주시 청원구 북이면 대율다락말길 93-13 (대율리)</t>
  </si>
  <si>
    <t>(주)프랜푸드</t>
  </si>
  <si>
    <t>옥재석</t>
  </si>
  <si>
    <t>053-359-3665</t>
  </si>
  <si>
    <t>대구광역시 북구 검단북로2길 6 (산격동)</t>
  </si>
  <si>
    <t>(주)솔모정보기술</t>
  </si>
  <si>
    <t>이병두</t>
  </si>
  <si>
    <t>02-402-8054</t>
  </si>
  <si>
    <t>서울특별시 광진구 아차산로 309 2층 (자양동,남장빌딩)</t>
  </si>
  <si>
    <t>G46594</t>
  </si>
  <si>
    <t>TFT-LCD 모니터, LCD TV</t>
  </si>
  <si>
    <t>02-548-9097</t>
  </si>
  <si>
    <t>서울특별시 강남구 강남대로114길 41 2층 (논현동,성덕빌딩)</t>
  </si>
  <si>
    <t>레스타일렉트로닉스코리아(주)</t>
  </si>
  <si>
    <t>야마모토 마사시</t>
  </si>
  <si>
    <t>전기 전자부품무역,수출입알선</t>
  </si>
  <si>
    <t>02-550-0400</t>
  </si>
  <si>
    <t>서울특별시 영등포구 국회대로68길 17 5층 (여의도동)</t>
  </si>
  <si>
    <t>(주)케이씨엔에이</t>
  </si>
  <si>
    <t>지용석,김정수</t>
  </si>
  <si>
    <t>031-482-8154</t>
  </si>
  <si>
    <t>페이토(주)</t>
  </si>
  <si>
    <t>청소용역업</t>
  </si>
  <si>
    <t>02-558-1437</t>
  </si>
  <si>
    <t>서울특별시 서초구 강남대로 259 지하3층 (서초동,호텔페이토)</t>
  </si>
  <si>
    <t>(주)큐에스엔지니어링</t>
  </si>
  <si>
    <t>조서구</t>
  </si>
  <si>
    <t>건축구조 설계업</t>
  </si>
  <si>
    <t>02-3412-4908</t>
  </si>
  <si>
    <t>서울특별시 강남구 헌릉로570길 32-1 5층 (세곡동,큐에스빌딩)</t>
  </si>
  <si>
    <t>대양종합건설(주)</t>
  </si>
  <si>
    <t>유창국</t>
  </si>
  <si>
    <t>건축,토목공사</t>
  </si>
  <si>
    <t>032-465-3330</t>
  </si>
  <si>
    <t>경기도 부천시 부일로 485 (심곡동)</t>
  </si>
  <si>
    <t>(주)코원건설</t>
  </si>
  <si>
    <t>이규식,송유찬</t>
  </si>
  <si>
    <t>031-710-9000</t>
  </si>
  <si>
    <t>경기도 성남시 분당구 정자일로 248 1805,1806,1807,1808호 (정자동,파크뷰상가)</t>
  </si>
  <si>
    <t>(주)아이플랜트</t>
  </si>
  <si>
    <t>F41225</t>
  </si>
  <si>
    <t>황용한</t>
  </si>
  <si>
    <t>히터제작,설치 공사업</t>
  </si>
  <si>
    <t>052-283-4400</t>
  </si>
  <si>
    <t>울산 울주군 청량읍 처용산업3길 156 (용암리)</t>
  </si>
  <si>
    <t>(주)선진콘트롤엔엑세스</t>
  </si>
  <si>
    <t>유기홍,이철희</t>
  </si>
  <si>
    <t>기계설비공사, 정보통신공사, 소방시설공사, 전기공사 외 자동제어시스템 관련 공사</t>
  </si>
  <si>
    <t>02-408-8778</t>
  </si>
  <si>
    <t>서울 송파구 충민로 10 9층 S-28, 29호 (문정동)</t>
  </si>
  <si>
    <t>(주)인디자인</t>
  </si>
  <si>
    <t>F42412</t>
  </si>
  <si>
    <t>고영일</t>
  </si>
  <si>
    <t>02-549-1345</t>
  </si>
  <si>
    <t>서울 강남구 도산대로 410-6 (청담동,인빌딩)</t>
  </si>
  <si>
    <t>김성림</t>
  </si>
  <si>
    <t>산업폐기물의 소각, 조선기자재 제작</t>
  </si>
  <si>
    <t>055-736-0088</t>
  </si>
  <si>
    <t>울산 울주군 온산읍 온산로 219-3 (학남리)</t>
  </si>
  <si>
    <t>(유)한성산기</t>
  </si>
  <si>
    <t>D28110</t>
  </si>
  <si>
    <t>백대준</t>
  </si>
  <si>
    <t>전기용 기계 제조,판매업</t>
  </si>
  <si>
    <t>063-441-9100</t>
  </si>
  <si>
    <t>전라북도 군산시 옥구읍 광월안길 26 (상평리)</t>
  </si>
  <si>
    <t>(주)아마쎌지오스에어로젤스</t>
  </si>
  <si>
    <t>신소재 생산및 개발 제조업</t>
  </si>
  <si>
    <t>031-897-8700</t>
  </si>
  <si>
    <t>충청남도 천안시 동남구 성남면 5산단1로 106 (대화리)</t>
  </si>
  <si>
    <t>(주)자모네</t>
  </si>
  <si>
    <t>C32011</t>
  </si>
  <si>
    <t>황치옥</t>
  </si>
  <si>
    <t>침대 및 내장가구,제조업,도소매업</t>
  </si>
  <si>
    <t>070-7450-4489</t>
  </si>
  <si>
    <t>경기 화성시 우정읍 호곡길168번길 74-38 (호곡리)</t>
  </si>
  <si>
    <t>(주)아산에스앤테크</t>
  </si>
  <si>
    <t>C31910</t>
  </si>
  <si>
    <t>친환경 휴대용 소화기</t>
  </si>
  <si>
    <t>051-305-9853</t>
  </si>
  <si>
    <t>부산 강서구 화전산단2로134번길 41 (화전동)</t>
  </si>
  <si>
    <t>지아이시스템(주)</t>
  </si>
  <si>
    <t>이덕기</t>
  </si>
  <si>
    <t>자동차용 전자제어장치(ECU) 펌웨어, 침입경계시스템 외</t>
  </si>
  <si>
    <t>055-263-2136</t>
  </si>
  <si>
    <t>경남 창원시 성산구 곰절길27번길 2 (성주동)</t>
  </si>
  <si>
    <t>(주)테크플라워</t>
  </si>
  <si>
    <t>조선해양산업 기자재 등</t>
  </si>
  <si>
    <t>051-320-8212</t>
  </si>
  <si>
    <t>부산 사상구 대동로 303 1213호 (감전동,벽산디지털밸리)</t>
  </si>
  <si>
    <t>경보산기(주)</t>
  </si>
  <si>
    <t>C30331</t>
  </si>
  <si>
    <t>PULLEY</t>
  </si>
  <si>
    <t>02-586-6954</t>
  </si>
  <si>
    <t>서울 서초구 명달로4길 4 2층 (서초동,한빛빌딩)</t>
  </si>
  <si>
    <t>디엠테크(주)</t>
  </si>
  <si>
    <t>정영한,홍승완</t>
  </si>
  <si>
    <t>055-286-3997</t>
  </si>
  <si>
    <t>경남 창원시 성산구 반월로 42 (양곡동)</t>
  </si>
  <si>
    <t>(주)기수정밀</t>
  </si>
  <si>
    <t>전중수</t>
  </si>
  <si>
    <t>051-7289-9135</t>
  </si>
  <si>
    <t>부산광역시 기장군 정관읍 농공길 2-69 (예림리)</t>
  </si>
  <si>
    <t>052-262-0862</t>
  </si>
  <si>
    <t>울산광역시 울주군 상북면 길천산업3길 14-15 (거리)</t>
  </si>
  <si>
    <t>서일캐스팅(주)</t>
  </si>
  <si>
    <t>C30110</t>
  </si>
  <si>
    <t>서영성</t>
  </si>
  <si>
    <t>차량용 엔진 부품(컴프레셔 하우징, 매니폴드, 브라켓 등)</t>
  </si>
  <si>
    <t>051-728-5334</t>
  </si>
  <si>
    <t>부산광역시 기장군 정관읍 농공길 13-70 (예림리)</t>
  </si>
  <si>
    <t>(주)대창모터스</t>
  </si>
  <si>
    <t>C30121</t>
  </si>
  <si>
    <t>오충기</t>
  </si>
  <si>
    <t>전기 자동차 등</t>
  </si>
  <si>
    <t>043-535-6336</t>
  </si>
  <si>
    <t>충청북도 진천군 이월면 수평1길 21 (사곡리)</t>
  </si>
  <si>
    <t>(주)레이덱스</t>
  </si>
  <si>
    <t>정하일</t>
  </si>
  <si>
    <t>자동제어기기</t>
  </si>
  <si>
    <t>070-4903-0394</t>
  </si>
  <si>
    <t>인천광역시 부평구 안남로 414 (청천동)</t>
  </si>
  <si>
    <t>(주)대호기어</t>
  </si>
  <si>
    <t>전종현,전준호</t>
  </si>
  <si>
    <t>031-498-4574</t>
  </si>
  <si>
    <t>경기 안산시 단원구 첨단로181번안길 25 609호 (성곡동,시화공단5바)</t>
  </si>
  <si>
    <t>(주)코아테크시스템</t>
  </si>
  <si>
    <t>C29163</t>
  </si>
  <si>
    <t>물류반송장비(Loader 외)</t>
  </si>
  <si>
    <t>031-952-8952</t>
  </si>
  <si>
    <t>경기 파주시 문산읍 방촌로 1322 (내포리)</t>
  </si>
  <si>
    <t>(주)동방포쎄</t>
  </si>
  <si>
    <t>배길상</t>
  </si>
  <si>
    <t>031-989-6300</t>
  </si>
  <si>
    <t>경기 김포시 대곶면 대곶로 401 (석정리)</t>
  </si>
  <si>
    <t>대한공기(주)</t>
  </si>
  <si>
    <t>C28909</t>
  </si>
  <si>
    <t>냉방기부품</t>
  </si>
  <si>
    <t>031-668-2280</t>
  </si>
  <si>
    <t>경기 평택시 산단로52번길 88 (모곡동)</t>
  </si>
  <si>
    <t>C28111</t>
  </si>
  <si>
    <t>산업용 플라스틱 성형제품 제조및 판매사업</t>
  </si>
  <si>
    <t>031-4986-5214</t>
  </si>
  <si>
    <t>경기도 안산시 단원구 엠티브이22로92번길 23 (성곡동)</t>
  </si>
  <si>
    <t>성림중전기(주)</t>
  </si>
  <si>
    <t>개폐장치 및 보조장치 제조업</t>
  </si>
  <si>
    <t>051-831-2641</t>
  </si>
  <si>
    <t>부산광역시 강서구 범방2로 61 (범방동)</t>
  </si>
  <si>
    <t>(주)라디안큐바이오</t>
  </si>
  <si>
    <t>김범기</t>
  </si>
  <si>
    <t>도소매-서비스</t>
  </si>
  <si>
    <t>02-6343-6400</t>
  </si>
  <si>
    <t>서울 금천구 가산디지털2로 53 1501호, 1502호, 1503호, 1504호, 1505호, 1506호, 1609호, 1610호, 1 (가산동)</t>
  </si>
  <si>
    <t>(주)넥스트아이</t>
  </si>
  <si>
    <t>C27216</t>
  </si>
  <si>
    <t>진광</t>
  </si>
  <si>
    <t>LCD필름 검사장비, BLU관련 검사장비, LCD유리깨짐 검사장비, 3차원측정기 외</t>
  </si>
  <si>
    <t>031-478-2700</t>
  </si>
  <si>
    <t>경기도 안양시 동안구 동편로13번길 65 (관양동,넥스트아이빌딩)</t>
  </si>
  <si>
    <t>(주)에이제이월드</t>
  </si>
  <si>
    <t>최순호,최안준</t>
  </si>
  <si>
    <t>전기 통신용 선로자재 및 장비 제조 판매업</t>
  </si>
  <si>
    <t>02-567-5216</t>
  </si>
  <si>
    <t>서울특별시 강서구 마곡중앙14로 16 (마곡동)</t>
  </si>
  <si>
    <t>(주)이노닉스</t>
  </si>
  <si>
    <t>서의수,서태민</t>
  </si>
  <si>
    <t>전자부품[카메라 모듈]</t>
  </si>
  <si>
    <t>054-458-4000</t>
  </si>
  <si>
    <t>경상북도 구미시 1공단로6길 106 (공단동)</t>
  </si>
  <si>
    <t>손용구</t>
  </si>
  <si>
    <t>금속방화문 판매 및 시공</t>
  </si>
  <si>
    <t>031-767-4118</t>
  </si>
  <si>
    <t>경기도 광주시 봉골길 164-18 (문형동)</t>
  </si>
  <si>
    <t>대진휀스(주)</t>
  </si>
  <si>
    <t>C25112</t>
  </si>
  <si>
    <t>김태오</t>
  </si>
  <si>
    <t>메쉬휀스 외</t>
  </si>
  <si>
    <t>경기도 안산시 단원구 산단로19번길 20 (원시동)</t>
  </si>
  <si>
    <t>(주)기린산업</t>
  </si>
  <si>
    <t>배진록</t>
  </si>
  <si>
    <t>건축 내외장용 시스템 판넬</t>
  </si>
  <si>
    <t>02-2106-7166</t>
  </si>
  <si>
    <t>충청남도 당진시 송악읍 송악로 227 (가학리)</t>
  </si>
  <si>
    <t>C24199</t>
  </si>
  <si>
    <t>조선기자재용 철판 가공품 등</t>
  </si>
  <si>
    <t>054-720-8809</t>
  </si>
  <si>
    <t>경북 포항시 남구 오천읍 송덕로212번길 58 (문덕리)</t>
  </si>
  <si>
    <t>(주)동서산업</t>
  </si>
  <si>
    <t>현준호,김성용</t>
  </si>
  <si>
    <t>051-4033-0558</t>
  </si>
  <si>
    <t>부산광역시 영도구 해양로 225 (동삼동)</t>
  </si>
  <si>
    <t>미진화학공업(주)</t>
  </si>
  <si>
    <t>이학열,이피터승철</t>
  </si>
  <si>
    <t>합성수지 제품의 제조 및 판매업</t>
  </si>
  <si>
    <t>055-3676-6915</t>
  </si>
  <si>
    <t>경상남도 양산시 소주공단로 24 (주남동)</t>
  </si>
  <si>
    <t>(주)승보산업</t>
  </si>
  <si>
    <t>062-375-3787</t>
  </si>
  <si>
    <t>광주 광산구 평동산단2번로 42 (용동)</t>
  </si>
  <si>
    <t>(주)제이제이케이</t>
  </si>
  <si>
    <t>C22249</t>
  </si>
  <si>
    <t>합성수지제품의 제조, 가공판매와 수출업</t>
  </si>
  <si>
    <t>055-365-2001</t>
  </si>
  <si>
    <t>경상남도 양산시 번영로 469 (소주동)</t>
  </si>
  <si>
    <t>031-497-3008</t>
  </si>
  <si>
    <t>경기 안산시 단원구 번영로10번길 35 506호 (성곡동,시화공단4바)</t>
  </si>
  <si>
    <t>031-215-5456</t>
  </si>
  <si>
    <t>경기도 수원시 영통구 신원로 232 (매탄동)</t>
  </si>
  <si>
    <t>(주)아리바이오에이치앤비</t>
  </si>
  <si>
    <t>이정옥</t>
  </si>
  <si>
    <t>건강 기능식품, 화장품 등</t>
  </si>
  <si>
    <t>043-648-7310</t>
  </si>
  <si>
    <t>충청북도 제천시 한방엑스포로5길 77 (왕암동)</t>
  </si>
  <si>
    <t>(주)플래시드웨이브코리아</t>
  </si>
  <si>
    <t>강승현</t>
  </si>
  <si>
    <t>청바지 외 의류</t>
  </si>
  <si>
    <t>02-2158-5495</t>
  </si>
  <si>
    <t>서울특별시 강남구 압구정로36길 18 6층 (신사동,신구빌딩)</t>
  </si>
  <si>
    <t>인경어패럴(주)</t>
  </si>
  <si>
    <t>C14300</t>
  </si>
  <si>
    <t>오인석</t>
  </si>
  <si>
    <t>02-2243-4233</t>
  </si>
  <si>
    <t>서울특별시 동대문구 장한로 37 (장안동)</t>
  </si>
  <si>
    <t>아이사랑정푸드(유)</t>
  </si>
  <si>
    <t>회오리감자, 신선편이과일, 고로케 등</t>
  </si>
  <si>
    <t>043-731-9031</t>
  </si>
  <si>
    <t>충청북도 옥천군 옥천읍 양수로6길 23 (양수리)</t>
  </si>
  <si>
    <t>삼화제분(주)</t>
  </si>
  <si>
    <t>C10612</t>
  </si>
  <si>
    <t>주정대</t>
  </si>
  <si>
    <t>곡물 제분업</t>
  </si>
  <si>
    <t>02-752-5212</t>
  </si>
  <si>
    <t>서울특별시 중구 소월로 8 3층 (남대문로5가,제분빌딩)</t>
  </si>
  <si>
    <t>나라바이오(주)</t>
  </si>
  <si>
    <t>B07210</t>
  </si>
  <si>
    <t>천연물 살충제</t>
  </si>
  <si>
    <t>063-732-7322</t>
  </si>
  <si>
    <t>전북 군산시 서해로 237 (소룡동)</t>
  </si>
  <si>
    <t>(주)에이치엘비글로벌</t>
  </si>
  <si>
    <t>채석업 및 채석가공 판매업</t>
  </si>
  <si>
    <t>02-6925-4450</t>
  </si>
  <si>
    <t>강원도 정선군 사북읍 소금강로 3583-1 1층 101호 아이 (사북리,하이시티)</t>
  </si>
  <si>
    <t>(주)하바스코리아</t>
  </si>
  <si>
    <t>알베르토옥타비아칸텔리수아레즈,곽지영</t>
  </si>
  <si>
    <t>02-757-3303</t>
  </si>
  <si>
    <t>서울특별시 강남구 봉은사로86길 6 701호 (삼성동,레베쌍트빌딩)</t>
  </si>
  <si>
    <t>도이치파이낸셜(주)</t>
  </si>
  <si>
    <t>M71530</t>
  </si>
  <si>
    <t>신용식</t>
  </si>
  <si>
    <t>할부금융업무,시설대여</t>
  </si>
  <si>
    <t>02-310-4910</t>
  </si>
  <si>
    <t>서울 성동구 동일로 111 10층 (성수동2가)</t>
  </si>
  <si>
    <t>새롬종합관리(주)</t>
  </si>
  <si>
    <t>L68211</t>
  </si>
  <si>
    <t>신현석</t>
  </si>
  <si>
    <t>아파트 보안경비, 미화서비스</t>
  </si>
  <si>
    <t>02-476-0611</t>
  </si>
  <si>
    <t>경기도 하남시 대청로 33 6층 605호 (신장동,현대베스코아빌딩)</t>
  </si>
  <si>
    <t>(주)아이엔지스토리</t>
  </si>
  <si>
    <t>1. 근로자파견사업</t>
  </si>
  <si>
    <t>서울특별시 강남구 테헤란로 111 5층 (역삼동,대건빌딩)</t>
  </si>
  <si>
    <t>(주)아인스에스엔씨</t>
  </si>
  <si>
    <t>J62020</t>
  </si>
  <si>
    <t>시스템 통합 구축 및 유지 보수 등</t>
  </si>
  <si>
    <t>064-726-9009</t>
  </si>
  <si>
    <t>제주도 제주시 첨단로 251 (영평동)</t>
  </si>
  <si>
    <t>(주)앤알커뮤니케이션</t>
  </si>
  <si>
    <t>J61291</t>
  </si>
  <si>
    <t>성호종</t>
  </si>
  <si>
    <t>선불요금제</t>
  </si>
  <si>
    <t>010-7239-8004</t>
  </si>
  <si>
    <t>경기 수원시 영통구 센트럴타운로 114-8 3층 (이의동)</t>
  </si>
  <si>
    <t>(주)윤디자인그룹</t>
  </si>
  <si>
    <t>편석훈</t>
  </si>
  <si>
    <t>폰트, 폰트디자인개발서비스 외</t>
  </si>
  <si>
    <t>02-2287-6700</t>
  </si>
  <si>
    <t>서울특별시 마포구 독막로9길 13 (서교동,윤디자인빌딩)</t>
  </si>
  <si>
    <t>이노브(주)</t>
  </si>
  <si>
    <t>광고대행업과 광고물제작및 판매업</t>
  </si>
  <si>
    <t>02-3409-8868</t>
  </si>
  <si>
    <t>서울특별시 성동구 아차산로 138 4층 (성수동2가)</t>
  </si>
  <si>
    <t>(주)매트릭스투비</t>
  </si>
  <si>
    <t>장세열</t>
  </si>
  <si>
    <t>PI컨설팅, 전자무역, 전자구매, Marketplace</t>
  </si>
  <si>
    <t>02-2028-0700</t>
  </si>
  <si>
    <t>서울특별시 구로구 디지털로34길 27 810호 (구로동,대륭포스트타워3차)</t>
  </si>
  <si>
    <t>퓨처플레이(주)</t>
  </si>
  <si>
    <t>류중희,권오형</t>
  </si>
  <si>
    <t>1. 소프트웨어의 개발, 제조, 유통 및 유지보수업</t>
  </si>
  <si>
    <t>02-557-1805</t>
  </si>
  <si>
    <t>서울특별시 성동구 왕십리로 83-21 8층 (성수동1가,아크로 서울포레스트디타워)</t>
  </si>
  <si>
    <t>CR, DR, PACS 외</t>
  </si>
  <si>
    <t>서울특별시 송파구 정의로 67 701호 (문정동,엠케이타워)</t>
  </si>
  <si>
    <t>(주)에이씨티</t>
  </si>
  <si>
    <t>물류창고업</t>
  </si>
  <si>
    <t>경기도 김포시 고촌읍 아라육로58번길 107 (전호리)</t>
  </si>
  <si>
    <t>(주)세일여행사</t>
  </si>
  <si>
    <t>한인기,신달순</t>
  </si>
  <si>
    <t>국내외여행알선, 전세버스운송업 등</t>
  </si>
  <si>
    <t>02-2000-5300</t>
  </si>
  <si>
    <t>서울 종로구 삼일대로 469 9층 (경운동,서원빌딩)</t>
  </si>
  <si>
    <t>마켓다원(주)</t>
  </si>
  <si>
    <t>식품제조 및 식자재 도.소매업</t>
  </si>
  <si>
    <t>031-376-5559</t>
  </si>
  <si>
    <t>경기 오산시 동부대로 384 (원동)</t>
  </si>
  <si>
    <t>(주)엔에이치엔커머스인터내셔널</t>
  </si>
  <si>
    <t>통신판매, 전자상거래, 인터넷쇼핑몰</t>
  </si>
  <si>
    <t>070-7864-6743</t>
  </si>
  <si>
    <t>서울 구로구 디지털로26길 72 2층 (구로동)</t>
  </si>
  <si>
    <t>우듬지팜(주)</t>
  </si>
  <si>
    <t>토망고 외</t>
  </si>
  <si>
    <t>041-834-2958</t>
  </si>
  <si>
    <t>충청남도 부여군 규암면 흥수로 698 (합송리)</t>
  </si>
  <si>
    <t>(주)혜인식품</t>
  </si>
  <si>
    <t>G46321</t>
  </si>
  <si>
    <t>현철호,현광식</t>
  </si>
  <si>
    <t>02-930-6665</t>
  </si>
  <si>
    <t>서울특별시 도봉구 노해로 391 (창동)</t>
  </si>
  <si>
    <t>아이코다(주)</t>
  </si>
  <si>
    <t>이용수</t>
  </si>
  <si>
    <t>컴퓨터 및 주변기기, 노트북 등</t>
  </si>
  <si>
    <t>서울 용산구 청파로20길 9 제지1층 제비1049호 (한강로2가,용산아이피아대주피오레)</t>
  </si>
  <si>
    <t>(주)세원종합상사</t>
  </si>
  <si>
    <t>전차궤도형접착제</t>
  </si>
  <si>
    <t>02-515-8998</t>
  </si>
  <si>
    <t>서울특별시 강남구 강남대로 580 (논현동)</t>
  </si>
  <si>
    <t>(사)사단법인한국스카우트연맹</t>
  </si>
  <si>
    <t>강태선</t>
  </si>
  <si>
    <t>스카우트운동</t>
  </si>
  <si>
    <t>02-6335-2000</t>
  </si>
  <si>
    <t>서울 영등포구 국회대로62길 14 (여의도동)</t>
  </si>
  <si>
    <t>(주)제트에프코리아</t>
  </si>
  <si>
    <t>G45212</t>
  </si>
  <si>
    <t>성진욱</t>
  </si>
  <si>
    <t>공학및관련써비스업.무역업 등</t>
  </si>
  <si>
    <t>032-505-1530</t>
  </si>
  <si>
    <t>인천광역시 부평구 평천로 195 (청천동)</t>
  </si>
  <si>
    <t>(주)한얼이엔씨</t>
  </si>
  <si>
    <t>건축공사(HACCP 및 GMP공사)</t>
  </si>
  <si>
    <t>031-491-1214</t>
  </si>
  <si>
    <t>경기도 안산시 단원구 광덕4로 144 A동 503호 (고잔동,트윈타운)</t>
  </si>
  <si>
    <t>경일건설(주)</t>
  </si>
  <si>
    <t>이종연</t>
  </si>
  <si>
    <t>토목건축공사, 산업환경설비공사</t>
  </si>
  <si>
    <t>053-757-5036</t>
  </si>
  <si>
    <t>경상북도 경산시 진량읍 북리1길 83 (양기리)</t>
  </si>
  <si>
    <t>(유)건향개발</t>
  </si>
  <si>
    <t>송화용</t>
  </si>
  <si>
    <t>02-6404-4004</t>
  </si>
  <si>
    <t>서울 송파구 법원로 114 A동 1401호 (문정동,엠스테이트)</t>
  </si>
  <si>
    <t>(유)나라기초건설</t>
  </si>
  <si>
    <t>황선욱</t>
  </si>
  <si>
    <t>비계구조물해체공사, 토공사, 보링, 그라우팅 및 관정 공사, 상/하수도설비공사 외</t>
  </si>
  <si>
    <t>061-282-7258</t>
  </si>
  <si>
    <t>전남 목포시 평화로 52 902호 (상동,건국샹제리제)</t>
  </si>
  <si>
    <t>부경산업(주)</t>
  </si>
  <si>
    <t>김주한,강인중</t>
  </si>
  <si>
    <t>폐기물 수집 운반업</t>
  </si>
  <si>
    <t>031-491-3971</t>
  </si>
  <si>
    <t>경기도 안산시 단원구 신원로91번길 16 (성곡동)</t>
  </si>
  <si>
    <t>(주)신정기공</t>
  </si>
  <si>
    <t>D29130</t>
  </si>
  <si>
    <t>오인식</t>
  </si>
  <si>
    <t>수문, 크레인, 밸브</t>
  </si>
  <si>
    <t>053-617-2332</t>
  </si>
  <si>
    <t>대구 달성군 구지면 국가산단대로28길 71 (응암리)</t>
  </si>
  <si>
    <t>에코에너지원(주)</t>
  </si>
  <si>
    <t>D35119</t>
  </si>
  <si>
    <t>유성민</t>
  </si>
  <si>
    <t>신재생에너지생산업</t>
  </si>
  <si>
    <t>02-1522-7320</t>
  </si>
  <si>
    <t>서울특별시 강남구 테헤란로 226 5층 (역삼동,태왕빌딩)</t>
  </si>
  <si>
    <t>표석준</t>
  </si>
  <si>
    <t>경남 창원시 성산구 성산패총로 129 (외동)</t>
  </si>
  <si>
    <t>코스모이엔지(주)</t>
  </si>
  <si>
    <t>강규선</t>
  </si>
  <si>
    <t>031-996-3500</t>
  </si>
  <si>
    <t>경기도 김포시 장릉로 45-10 (풍무동)</t>
  </si>
  <si>
    <t>강관 파이프, 강관 가공품</t>
  </si>
  <si>
    <t>053-583-2866</t>
  </si>
  <si>
    <t>대구광역시 달성군 구지면 달성2차동3로 62 (예현리)</t>
  </si>
  <si>
    <t>(주)제이엔에스</t>
  </si>
  <si>
    <t>휴대폰 검사장비 외</t>
  </si>
  <si>
    <t>031-352-2973</t>
  </si>
  <si>
    <t>경기 화성시 향남읍 토성로 260 (백토리)</t>
  </si>
  <si>
    <t>디에스티(주)</t>
  </si>
  <si>
    <t>양성문,구상철</t>
  </si>
  <si>
    <t>반도체 관련장비 제조업</t>
  </si>
  <si>
    <t>031-997-6181</t>
  </si>
  <si>
    <t>경상남도 창원시 마산회원구 봉암공단2길 22-4 (봉암동)</t>
  </si>
  <si>
    <t>신독(주)</t>
  </si>
  <si>
    <t>박종안</t>
  </si>
  <si>
    <t>차체용접 로보트 자동화 시스템 제조</t>
  </si>
  <si>
    <t>054-930-0800</t>
  </si>
  <si>
    <t>경북 성주군 성주읍 성주산업단지로5길 83 (학산리)</t>
  </si>
  <si>
    <t>열교환기, 오일쿨러제조</t>
  </si>
  <si>
    <t>경기도 포천시 내촌면 금강로2018번길 41-24 (음현리)</t>
  </si>
  <si>
    <t>(주)대흥기전</t>
  </si>
  <si>
    <t>발전기</t>
  </si>
  <si>
    <t>051-266-5995</t>
  </si>
  <si>
    <t>부산 사하구 감천항로 487 (구평동)</t>
  </si>
  <si>
    <t>더조은(주)</t>
  </si>
  <si>
    <t>김회철</t>
  </si>
  <si>
    <t>황사 및 방역용 마스크, 화장품 패드 등</t>
  </si>
  <si>
    <t>031-684-9812</t>
  </si>
  <si>
    <t>경기도 평택시 청북읍 어소3길 47-13 (어소리)</t>
  </si>
  <si>
    <t>안경렌즈제조</t>
  </si>
  <si>
    <t>042-272-8972</t>
  </si>
  <si>
    <t>대전광역시 중구 대종로 122-11 (호동)</t>
  </si>
  <si>
    <t>티비티(주)</t>
  </si>
  <si>
    <t>열화상카메라, 감시카메라 외</t>
  </si>
  <si>
    <t>032-621-1941</t>
  </si>
  <si>
    <t>인천 계양구 서운산단로4길 10 (서운동)</t>
  </si>
  <si>
    <t>(주)알더블유</t>
  </si>
  <si>
    <t>손호원</t>
  </si>
  <si>
    <t>통신장비용 전자부품 제조</t>
  </si>
  <si>
    <t>041-621-4450</t>
  </si>
  <si>
    <t>충남 천안시 서북구 직산읍 4산단4로 42 (모시리)</t>
  </si>
  <si>
    <t>스마트기기용 테이프 가공 부품</t>
  </si>
  <si>
    <t>031-417-1378</t>
  </si>
  <si>
    <t>경기도 안산시 상록구 선진4길 7 (사동)</t>
  </si>
  <si>
    <t>(주)코텍전자</t>
  </si>
  <si>
    <t>DPS솔루션, APS솔루션 등</t>
  </si>
  <si>
    <t>031-790-1880</t>
  </si>
  <si>
    <t>경기 하남시 조정대로 150 114호, 560호 (덕풍동,아이테코)</t>
  </si>
  <si>
    <t>(주)해인전자</t>
  </si>
  <si>
    <t>032-584-2220</t>
  </si>
  <si>
    <t>인천광역시 서구 가좌로12번길 23 (가좌동)</t>
  </si>
  <si>
    <t>거성정밀(주)</t>
  </si>
  <si>
    <t>오순종</t>
  </si>
  <si>
    <t>광학부품, 전자부품, 정밀금형</t>
  </si>
  <si>
    <t>031-377-7400</t>
  </si>
  <si>
    <t>경기 오산시 황새로 117 거성정밀 (누읍동)</t>
  </si>
  <si>
    <t>(주)와이팜</t>
  </si>
  <si>
    <t>유대규</t>
  </si>
  <si>
    <t>무선통신용 고효율 전력증폭기 외</t>
  </si>
  <si>
    <t>031-628-7811</t>
  </si>
  <si>
    <t>경기도 성남시 분당구 황새울로319번길 8-4 8층 (서현동,삼헌빌딩)</t>
  </si>
  <si>
    <t>(주)부영금속공업</t>
  </si>
  <si>
    <t>정승수,정광수</t>
  </si>
  <si>
    <t>031-358-9001</t>
  </si>
  <si>
    <t>경기 화성시 우정읍 버들로 827-30 (주곡리)</t>
  </si>
  <si>
    <t>성림제관(주)</t>
  </si>
  <si>
    <t>유기석</t>
  </si>
  <si>
    <t>금속포장용기, 금속위생용품</t>
  </si>
  <si>
    <t>055-386-1203</t>
  </si>
  <si>
    <t>경남 양산시 소주공단3길 26-33 (소주동)</t>
  </si>
  <si>
    <t>(주)선일</t>
  </si>
  <si>
    <t>C25999</t>
  </si>
  <si>
    <t>금고</t>
  </si>
  <si>
    <t>031-945-9300</t>
  </si>
  <si>
    <t>경기도 파주시 월롱면 휴암로117번길 114 (덕은리)</t>
  </si>
  <si>
    <t>(주)오성마이더스</t>
  </si>
  <si>
    <t>공구보관함 및 공구보관시스템 제조 및 판매업</t>
  </si>
  <si>
    <t>031-314-5906</t>
  </si>
  <si>
    <t>인천 계양구 서운산단로2길 56 (서운동)</t>
  </si>
  <si>
    <t>용접재료 도소매업,부동산임대, 볼링장 운영업</t>
  </si>
  <si>
    <t>054-285-1350</t>
  </si>
  <si>
    <t>서울 중구 퇴계로 166 (주자동)</t>
  </si>
  <si>
    <t>(주)창신특수강</t>
  </si>
  <si>
    <t>C24132</t>
  </si>
  <si>
    <t>전창일</t>
  </si>
  <si>
    <t>철강금속 제조</t>
  </si>
  <si>
    <t>02-3472-3460</t>
  </si>
  <si>
    <t>서울특별시 서초구 사임당로 173 (서초동)</t>
  </si>
  <si>
    <t>영산콘크리트공업(주)</t>
  </si>
  <si>
    <t>031-322-2161</t>
  </si>
  <si>
    <t>경기도 용인시 처인구 모현읍 오산로 45-40 (오산리)</t>
  </si>
  <si>
    <t>C23121</t>
  </si>
  <si>
    <t>기타산업용유리제품제조업, 그 외 기타 건축자재도매업, 상품종합중개업</t>
  </si>
  <si>
    <t>041-538-6600</t>
  </si>
  <si>
    <t>충청남도 아산시 인주면 인주산단로 123-36 (걸매리)</t>
  </si>
  <si>
    <t>(주)청진</t>
  </si>
  <si>
    <t>C22232</t>
  </si>
  <si>
    <t>사출 부로우 제조업</t>
  </si>
  <si>
    <t>032-6742-7489</t>
  </si>
  <si>
    <t>경기도 부천시 정주로48번길 15-16 (도당동)</t>
  </si>
  <si>
    <t>에이엠씨(주)</t>
  </si>
  <si>
    <t>안용국</t>
  </si>
  <si>
    <t>043-882-6800</t>
  </si>
  <si>
    <t>충북 음성군 금왕읍 멍심이길 195 (도청리)</t>
  </si>
  <si>
    <t>제이케이엔(주)</t>
  </si>
  <si>
    <t>C22299</t>
  </si>
  <si>
    <t>민남규,민택규,민경웅,황영희</t>
  </si>
  <si>
    <t>탄소섬유 및 기타탄소 제품 제조업</t>
  </si>
  <si>
    <t>031-676-5100</t>
  </si>
  <si>
    <t>경기 안성시 대덕면 신촌길 20-9 (신령리)</t>
  </si>
  <si>
    <t>043-235-5921</t>
  </si>
  <si>
    <t>충청북도 청주시 흥덕구 오송읍 오송생명6로 114 (만수리)</t>
  </si>
  <si>
    <t>한국화장품(주)</t>
  </si>
  <si>
    <t>스킨, 로션, 색조화장품 외</t>
  </si>
  <si>
    <t>02-724-3557</t>
  </si>
  <si>
    <t>(주)부농</t>
  </si>
  <si>
    <t>C20313</t>
  </si>
  <si>
    <t>김선택</t>
  </si>
  <si>
    <t>육묘용 상토</t>
  </si>
  <si>
    <t>054-700-9411</t>
  </si>
  <si>
    <t>경상북도 경주시 천북면 모아동산길 183 (동산리)</t>
  </si>
  <si>
    <t>(주)바이오빌</t>
  </si>
  <si>
    <t>문정호</t>
  </si>
  <si>
    <t>합성수지용 착색제 제조</t>
  </si>
  <si>
    <t>055-383-1500</t>
  </si>
  <si>
    <t>경상남도 양산시 두전길 94 (어곡동)</t>
  </si>
  <si>
    <t>(주)지인터내셔날</t>
  </si>
  <si>
    <t>C14199</t>
  </si>
  <si>
    <t>정철하</t>
  </si>
  <si>
    <t>의류,피혁제품,액세서리 제조 및 판매업</t>
  </si>
  <si>
    <t>02-3015-6400</t>
  </si>
  <si>
    <t>서울 강남구 논현로133길 13 2층 (논현동,권훈빌딩)</t>
  </si>
  <si>
    <t>(주)정우비나</t>
  </si>
  <si>
    <t>오병철</t>
  </si>
  <si>
    <t>섬유, 원단 외</t>
  </si>
  <si>
    <t>02-2205-5600</t>
  </si>
  <si>
    <t>서울특별시 성동구 아차산로13길 15 (성수동2가)</t>
  </si>
  <si>
    <t>(주)신세대</t>
  </si>
  <si>
    <t>안성준</t>
  </si>
  <si>
    <t>화장솜</t>
  </si>
  <si>
    <t>031-233-4493</t>
  </si>
  <si>
    <t>경기도 화성시 만년로969번길 33 (안녕동)</t>
  </si>
  <si>
    <t>지리산산청샘물</t>
  </si>
  <si>
    <t>C11202</t>
  </si>
  <si>
    <t>최낙준</t>
  </si>
  <si>
    <t>경상남도 산청군 삼장면 친환경로 460-22 (덕교리)</t>
  </si>
  <si>
    <t>(주)미트프라자</t>
  </si>
  <si>
    <t>C10120</t>
  </si>
  <si>
    <t>이재만</t>
  </si>
  <si>
    <t>식육포장처리, 식육가공</t>
  </si>
  <si>
    <t>032-577-9982</t>
  </si>
  <si>
    <t>인천 서구 소담로 23 (금곡동)</t>
  </si>
  <si>
    <t>(주)조은푸드텍</t>
  </si>
  <si>
    <t>C10742</t>
  </si>
  <si>
    <t>식품향료 등</t>
  </si>
  <si>
    <t>041-5521-1512</t>
  </si>
  <si>
    <t>충남 천안시 동남구 수신면 수신로 174 (백자리)</t>
  </si>
  <si>
    <t>(주)꿈꾸는콩</t>
  </si>
  <si>
    <t>C10794</t>
  </si>
  <si>
    <t>김응주</t>
  </si>
  <si>
    <t>두부류 및 유사식품 제조업</t>
  </si>
  <si>
    <t>043-883-1701</t>
  </si>
  <si>
    <t>충청북도 음성군 맹동면 맹동산단로 31 (쌍정리)</t>
  </si>
  <si>
    <t>건강보조식품의 개발, 제조 및 판매</t>
  </si>
  <si>
    <t>043-218-6930</t>
  </si>
  <si>
    <t>충청북도 청주시 청원구 오창읍 양청송대길 167 (송대리)</t>
  </si>
  <si>
    <t>중앙실업(합)</t>
  </si>
  <si>
    <t>전운희</t>
  </si>
  <si>
    <t>031-338-6236</t>
  </si>
  <si>
    <t>경기도 용인시 처인구 포곡읍 에버랜드로376번길 154 (유운리)</t>
  </si>
  <si>
    <t>지정 외 폐기물 수집, 운반업</t>
  </si>
  <si>
    <t>시설물 유지관리 공사업</t>
  </si>
  <si>
    <t>액체 펌프 제조업</t>
  </si>
  <si>
    <t>전력케이블, 통신케이블</t>
  </si>
  <si>
    <t>신한은행</t>
  </si>
  <si>
    <t>031-8068-3899</t>
  </si>
  <si>
    <t>smkoo@gaoncable.com</t>
  </si>
  <si>
    <t>법인</t>
  </si>
  <si>
    <t>무역/임대/잡화/전기공사/전산．전람/전자．통신기기/피복，절연선및케이블</t>
  </si>
  <si>
    <t>신안운수(자)</t>
  </si>
  <si>
    <t>032-932-8255</t>
  </si>
  <si>
    <t>인천 강화군 강화읍 강화대로 158</t>
  </si>
  <si>
    <t>(주)유창산업</t>
  </si>
  <si>
    <t>김학룡</t>
  </si>
  <si>
    <t>레미콘광산골재</t>
  </si>
  <si>
    <t>경남 양산시 북부동 어곡리 산385-1</t>
  </si>
  <si>
    <t>신라산업(주)</t>
  </si>
  <si>
    <t>현진구</t>
  </si>
  <si>
    <t>견직물, 견연사</t>
  </si>
  <si>
    <t>055-551-173</t>
  </si>
  <si>
    <t>경남 창원시 마산회원구 양덕2동 973</t>
  </si>
  <si>
    <t>동아주방설비(주)</t>
  </si>
  <si>
    <t>이무영</t>
  </si>
  <si>
    <t>자동연속취반기 다단식취사기, 렌지등 조리기구류, 식기세척기</t>
  </si>
  <si>
    <t>전북 김제시 황산면 용마리 가1-6</t>
  </si>
  <si>
    <t>이민우</t>
  </si>
  <si>
    <t>가스순간온수기, 전기온수기</t>
  </si>
  <si>
    <t>031-831-135</t>
  </si>
  <si>
    <t>인천 서구 원당동 100</t>
  </si>
  <si>
    <t>비동력식 수공구 제조업</t>
  </si>
  <si>
    <t>태을금속(주)</t>
  </si>
  <si>
    <t>송명철</t>
  </si>
  <si>
    <t>황동스크랩, 황동침대</t>
  </si>
  <si>
    <t>032-523-3611</t>
  </si>
  <si>
    <t>인천광역시 계양구 계양대로16번길 81 (작전동)</t>
  </si>
  <si>
    <t>조양직물(주)</t>
  </si>
  <si>
    <t>김여복</t>
  </si>
  <si>
    <t>WOOLEN FABRIC, WOOLEN YARN</t>
  </si>
  <si>
    <t>경남 양산시 유산공단4길 50</t>
  </si>
  <si>
    <t>모 방적업</t>
  </si>
  <si>
    <t>옥산도시개발(주)</t>
  </si>
  <si>
    <t>건설-서비스</t>
  </si>
  <si>
    <t>02-417-1005</t>
  </si>
  <si>
    <t>서울특별시 광진구 구의강변로 53 비201호 (구의동,옥산그린타워)</t>
  </si>
  <si>
    <t>시설물 축조 관련 전문공사업</t>
  </si>
  <si>
    <t>직물 직조업</t>
  </si>
  <si>
    <t>한국합성목재공업(주)</t>
  </si>
  <si>
    <t>02-783-1571</t>
  </si>
  <si>
    <t>서울 영등포구 국제금융로8길 27-9</t>
  </si>
  <si>
    <t>광업 지원 서비스업</t>
  </si>
  <si>
    <t>원윤희</t>
  </si>
  <si>
    <t>031-743-3112</t>
  </si>
  <si>
    <t>서울 중구 세종대로2길 29</t>
  </si>
  <si>
    <t>산업용 냉장 및 냉동 장비 제조업</t>
  </si>
  <si>
    <t>(주)내자원</t>
  </si>
  <si>
    <t>전홍택</t>
  </si>
  <si>
    <t>음식.숙박업</t>
  </si>
  <si>
    <t>02-737-9011</t>
  </si>
  <si>
    <t>서울 종로구 경희궁길 33 (신문로2가)</t>
  </si>
  <si>
    <t>최강신</t>
  </si>
  <si>
    <t>아연화 제조업</t>
  </si>
  <si>
    <t>경남 양산시 삼호동 평상리 1108-29</t>
  </si>
  <si>
    <t>윤일실업(주)</t>
  </si>
  <si>
    <t>최연일</t>
  </si>
  <si>
    <t>02-7575-4612</t>
  </si>
  <si>
    <t>서울 관악구 남부순환로 1521</t>
  </si>
  <si>
    <t>원방섬유(주)</t>
  </si>
  <si>
    <t>황수철</t>
  </si>
  <si>
    <t>폴리에스터(100%)원단 제조</t>
  </si>
  <si>
    <t>031-4832-5312</t>
  </si>
  <si>
    <t>경기 안산시 단원구 목내동 B-13-7</t>
  </si>
  <si>
    <t>끈 및 로프 제조업</t>
  </si>
  <si>
    <t>(주)쏘렉스</t>
  </si>
  <si>
    <t>김민휘</t>
  </si>
  <si>
    <t>전자부품의 생산및 판매업</t>
  </si>
  <si>
    <t>02-2671-1915</t>
  </si>
  <si>
    <t>전라북도 전주시 덕진구 구렛들1길 46 (팔복동1가)</t>
  </si>
  <si>
    <t>메모리용 전자집적회로 제조업</t>
  </si>
  <si>
    <t>구우실업(주)</t>
  </si>
  <si>
    <t>낱붙이,수공구,철물</t>
  </si>
  <si>
    <t>02-7557-0056</t>
  </si>
  <si>
    <t>서울특별시 중구 태평로2가 340</t>
  </si>
  <si>
    <t>날붙이, 수공구 및 일반철물 제조업</t>
  </si>
  <si>
    <t>일주실업(주)</t>
  </si>
  <si>
    <t>주진윤</t>
  </si>
  <si>
    <t>제조업(인형, 장난감, 오락용품)</t>
  </si>
  <si>
    <t>02-757-2171</t>
  </si>
  <si>
    <t>서울 강남구 논현로 809</t>
  </si>
  <si>
    <t>인형, 장난감 및 오락용품 제조업</t>
  </si>
  <si>
    <t>(주)아경플랜트써비스</t>
  </si>
  <si>
    <t>문도경</t>
  </si>
  <si>
    <t>금속탱크 및 저장용기 제조업</t>
  </si>
  <si>
    <t>054-285-7961</t>
  </si>
  <si>
    <t>경북 포항시 남구 호동 (포항제철 제2연관단지 7블럭 2</t>
  </si>
  <si>
    <t>(주)은산</t>
  </si>
  <si>
    <t>주승남,유경화</t>
  </si>
  <si>
    <t>음식료품(영비천,나폴레옹화이바), 화장품 도매업(AYER,독일화장품)</t>
  </si>
  <si>
    <t>02-922-8943</t>
  </si>
  <si>
    <t>서울특별시 동대문구 무학로 129 (용두동)</t>
  </si>
  <si>
    <t>비알코올음료 도매업</t>
  </si>
  <si>
    <t>(주)영재무역</t>
  </si>
  <si>
    <t>박자희</t>
  </si>
  <si>
    <t>직물제품 제조업</t>
  </si>
  <si>
    <t>02-5179-9489</t>
  </si>
  <si>
    <t>서울 강남구 논현로 724, (혜정빌딩)</t>
  </si>
  <si>
    <t>(주)대호무역</t>
  </si>
  <si>
    <t>정택윤</t>
  </si>
  <si>
    <t>문구류제조업</t>
  </si>
  <si>
    <t>031-862-0980</t>
  </si>
  <si>
    <t>경기 동두천시 상패로 68</t>
  </si>
  <si>
    <t>(주)삼보</t>
  </si>
  <si>
    <t>식기제조업, 스텐레스 주방기구제조</t>
  </si>
  <si>
    <t>충남 천안시 서북구 성거읍 소댕이2길 1</t>
  </si>
  <si>
    <t>일신제관공업(주)</t>
  </si>
  <si>
    <t>제관엽</t>
  </si>
  <si>
    <t>경기 안산시 단원구 원시동 (반월공단)</t>
  </si>
  <si>
    <t>철강 압연, 압출 및 연신제품 제조업</t>
  </si>
  <si>
    <t>(주)보영</t>
  </si>
  <si>
    <t>임병길</t>
  </si>
  <si>
    <t>레저용품 제조업</t>
  </si>
  <si>
    <t>031-335-2392</t>
  </si>
  <si>
    <t>경기 용인시 처인구 고림로 174</t>
  </si>
  <si>
    <t>기타 운동 및 경기 용구 제조업</t>
  </si>
  <si>
    <t>매그넘전자(주)</t>
  </si>
  <si>
    <t>031-333-1871</t>
  </si>
  <si>
    <t>경기 용인시 처인구 포곡읍 새래로 76-2</t>
  </si>
  <si>
    <t>기타 주변기기 제조업</t>
  </si>
  <si>
    <t>금하섬유공업(주)</t>
  </si>
  <si>
    <t>김우선</t>
  </si>
  <si>
    <t>051-445-510</t>
  </si>
  <si>
    <t>서울 송파구 새말로19길 13</t>
  </si>
  <si>
    <t>삼흥공업(주)</t>
  </si>
  <si>
    <t>이재후</t>
  </si>
  <si>
    <t>공작기계부품(밀링), 자동차구성부품</t>
  </si>
  <si>
    <t>055-2857-2813</t>
  </si>
  <si>
    <t>경남 창원시 성산구 공단로271번길 57</t>
  </si>
  <si>
    <t>금속 절삭기계 제조업</t>
  </si>
  <si>
    <t>정진전자(주)</t>
  </si>
  <si>
    <t>032-662-6551</t>
  </si>
  <si>
    <t>충청남도 천안시 서북구 입장면 위례성로 1801 (양대리)</t>
  </si>
  <si>
    <t>(주)아미</t>
  </si>
  <si>
    <t>섬유직물 제조업</t>
  </si>
  <si>
    <t>053-964-5811</t>
  </si>
  <si>
    <t>대구 동구 반야월로22길 10</t>
  </si>
  <si>
    <t>삼원물산(주)</t>
  </si>
  <si>
    <t>주물품</t>
  </si>
  <si>
    <t>053-611-0801</t>
  </si>
  <si>
    <t>대구 달성군 현풍면 164</t>
  </si>
  <si>
    <t>(주)중앙유통</t>
  </si>
  <si>
    <t>김무섭</t>
  </si>
  <si>
    <t>생활필수품 판매업,부동산임대업,신용카드업</t>
  </si>
  <si>
    <t>063-840-5000</t>
  </si>
  <si>
    <t>전북 익산시 중앙로5길 17-4</t>
  </si>
  <si>
    <t>(주)제알기업</t>
  </si>
  <si>
    <t>박정련</t>
  </si>
  <si>
    <t>가죽핸드백,PVC핸드백</t>
  </si>
  <si>
    <t>서울 강남구 삼성동 159</t>
  </si>
  <si>
    <t>가죽, 가방 및 유사제품 제조업</t>
  </si>
  <si>
    <t>(주)성광조명</t>
  </si>
  <si>
    <t>손영웅</t>
  </si>
  <si>
    <t>조명기구 제조 및 도매업</t>
  </si>
  <si>
    <t>041-552-0072</t>
  </si>
  <si>
    <t>충청남도 천안시 서북구 백석공단1로 70 (백석동)</t>
  </si>
  <si>
    <t>전구 및 램프 제조업</t>
  </si>
  <si>
    <t>부정기 육상 여객 운송업</t>
  </si>
  <si>
    <t>최임종</t>
  </si>
  <si>
    <t>벤드 및 파이프 제조업</t>
  </si>
  <si>
    <t>055-362-2926</t>
  </si>
  <si>
    <t>경남 양산시 삼호동 주남리 544-1</t>
  </si>
  <si>
    <t>범우물산(주)</t>
  </si>
  <si>
    <t>김영이</t>
  </si>
  <si>
    <t>피혁 자켓</t>
  </si>
  <si>
    <t>02-854-2957</t>
  </si>
  <si>
    <t>서울 구로구 구로동로 159</t>
  </si>
  <si>
    <t>태광전업(주)</t>
  </si>
  <si>
    <t>각종 전자제품 제조판매업</t>
  </si>
  <si>
    <t>02-8587-3815</t>
  </si>
  <si>
    <t>서울특별시 구로구 가리봉동 657</t>
  </si>
  <si>
    <t>(주)코린전기</t>
  </si>
  <si>
    <t>이무부</t>
  </si>
  <si>
    <t>조명장치 제조업</t>
  </si>
  <si>
    <t>경기도 파주시 조리읍 탑삭골길 170-22 (능안리)</t>
  </si>
  <si>
    <t>비철금속 광업</t>
  </si>
  <si>
    <t>유호통상(주)</t>
  </si>
  <si>
    <t>송만호</t>
  </si>
  <si>
    <t>제조도매</t>
  </si>
  <si>
    <t>02-7523-1114</t>
  </si>
  <si>
    <t>서울 중구 남대문로9길 12</t>
  </si>
  <si>
    <t>생활용 섬유제품, 의복, 의복 액세 서리 및 모피제품 도매업</t>
  </si>
  <si>
    <t>기흥기계산업(주)</t>
  </si>
  <si>
    <t>김충웅</t>
  </si>
  <si>
    <t>철강제조설비,일반산업설비</t>
  </si>
  <si>
    <t>032-813-2721</t>
  </si>
  <si>
    <t>인천 남동구 앵고개로556번길 107</t>
  </si>
  <si>
    <t>기타 1차 철강 제조업</t>
  </si>
  <si>
    <t>(주)대풍방직</t>
  </si>
  <si>
    <t>면직물직조업</t>
  </si>
  <si>
    <t>충남 보령시 웅천읍 산업단지길 9</t>
  </si>
  <si>
    <t>원진물산(주)</t>
  </si>
  <si>
    <t>원홍인</t>
  </si>
  <si>
    <t>금속 가구 제조업</t>
  </si>
  <si>
    <t>031-982-6361</t>
  </si>
  <si>
    <t>인천 서구 단봉로 57</t>
  </si>
  <si>
    <t>대윤테크놀로지(주)</t>
  </si>
  <si>
    <t>이숙희</t>
  </si>
  <si>
    <t>041-552-3835</t>
  </si>
  <si>
    <t>충청남도 천안시 서북구 백석공단2길 40 (백석동)</t>
  </si>
  <si>
    <t>혼성 및 재생 플라스틱 소재 물질 제조업</t>
  </si>
  <si>
    <t>(주)남태평양관광호텔</t>
  </si>
  <si>
    <t>관광숙박업(객실 및 식음료)</t>
  </si>
  <si>
    <t>051-998-8000</t>
  </si>
  <si>
    <t>부산 사상구 낙동대로 713</t>
  </si>
  <si>
    <t>(주)예능인주택</t>
  </si>
  <si>
    <t>노신호</t>
  </si>
  <si>
    <t>부동산 분양대행 및 임대사업</t>
  </si>
  <si>
    <t>02-761-2370</t>
  </si>
  <si>
    <t>서울특별시 서초구 사평대로 368 714호 (서초동,중앙빌딩)</t>
  </si>
  <si>
    <t>(주)케이원커뮤니케이션즈</t>
  </si>
  <si>
    <t>강용호</t>
  </si>
  <si>
    <t>인터넷 웹진사업</t>
  </si>
  <si>
    <t>02-544-0668</t>
  </si>
  <si>
    <t>서울 서초구 서초대로 31 지하층 (방배동,상당방배빌딩)</t>
  </si>
  <si>
    <t>기타 측정, 시험, 항해, 제어 및 정밀기기 제조업</t>
  </si>
  <si>
    <t>전북제사공업(주)</t>
  </si>
  <si>
    <t>박배완</t>
  </si>
  <si>
    <t>생사 제조업</t>
  </si>
  <si>
    <t>02-245-9896</t>
  </si>
  <si>
    <t>서울특별시 종로구 창덕궁길 29-44 3층 302호 (원서동,다솜)</t>
  </si>
  <si>
    <t>방원실업(주)</t>
  </si>
  <si>
    <t>조명제</t>
  </si>
  <si>
    <t>봉제완구제조업</t>
  </si>
  <si>
    <t>02-585-7162</t>
  </si>
  <si>
    <t>서울특별시 서초구 효령로 307 (서초동)</t>
  </si>
  <si>
    <t>아이엔웰스토리(주)</t>
  </si>
  <si>
    <t>보관 및 창고업</t>
  </si>
  <si>
    <t>(주)삼효통상</t>
  </si>
  <si>
    <t>장재순</t>
  </si>
  <si>
    <t>032-682-6577</t>
  </si>
  <si>
    <t>경기 부천시 오정구 삼작로 199</t>
  </si>
  <si>
    <t>(주)보드론</t>
  </si>
  <si>
    <t>윤승원</t>
  </si>
  <si>
    <t>제조(침구류, 모포, 수예) 및 도매업</t>
  </si>
  <si>
    <t>02-409-7733</t>
  </si>
  <si>
    <t>서울 송파구 동남로23길 50</t>
  </si>
  <si>
    <t>한석강재공업(주)</t>
  </si>
  <si>
    <t>성백춘</t>
  </si>
  <si>
    <t>공장 기자재 제작용 철구조물 시공업</t>
  </si>
  <si>
    <t>02-676-1198</t>
  </si>
  <si>
    <t>서울 구로구 구로중앙로 228, 304호</t>
  </si>
  <si>
    <t>(주)건설진흥공단</t>
  </si>
  <si>
    <t>유영창</t>
  </si>
  <si>
    <t>국토건설사업에 대한 타당성조사, 기본 및 실시설계, 종합감리, 평가감정</t>
  </si>
  <si>
    <t>02-3325-3335</t>
  </si>
  <si>
    <t>서울 서초구 논현로 87 B동 6층 (양재동,삼호물산빌딩)</t>
  </si>
  <si>
    <t>기타 엔지니어링 서비스업</t>
  </si>
  <si>
    <t>(주)톰캣</t>
  </si>
  <si>
    <t>황재구</t>
  </si>
  <si>
    <t>쟈켓</t>
  </si>
  <si>
    <t>02-233-0606</t>
  </si>
  <si>
    <t>서울특별시 중구 동호로 189 (신당동)</t>
  </si>
  <si>
    <t>셔츠 및 블라우스 제조업</t>
  </si>
  <si>
    <t>(주)신양토이</t>
  </si>
  <si>
    <t>배종택</t>
  </si>
  <si>
    <t>STYUFFED TOYS 제조</t>
  </si>
  <si>
    <t>02-6905-7114</t>
  </si>
  <si>
    <t>서울 양천구 가로공원로 162</t>
  </si>
  <si>
    <t>현대전동기산업(주)</t>
  </si>
  <si>
    <t>이종순</t>
  </si>
  <si>
    <t>산업용 유도 전동기 제조 및 판매</t>
  </si>
  <si>
    <t>02-754-6078</t>
  </si>
  <si>
    <t>서울 중구 무교동 22 (현대 B/D)</t>
  </si>
  <si>
    <t>베어링, 기어 및 동력전달장치 제조업</t>
  </si>
  <si>
    <t>신정음료(주)</t>
  </si>
  <si>
    <t>이길주</t>
  </si>
  <si>
    <t>02-529-1142</t>
  </si>
  <si>
    <t>세종특별자치시 전의면 관정리146</t>
  </si>
  <si>
    <t>증류주 및 합성주 제조업</t>
  </si>
  <si>
    <t>(주)듀폰</t>
  </si>
  <si>
    <t>터커엠콕존</t>
  </si>
  <si>
    <t>엔지니어링프라스틱 제조</t>
  </si>
  <si>
    <t>031-630-1114</t>
  </si>
  <si>
    <t>(주)동서문화</t>
  </si>
  <si>
    <t>김봉회</t>
  </si>
  <si>
    <t>카렌다ㆍ카다록 제조업</t>
  </si>
  <si>
    <t>02-2277-3200</t>
  </si>
  <si>
    <t>서울특별시 동대문구 답십리로 242 (장안동)</t>
  </si>
  <si>
    <t>인쇄용 및 필기용 원지 제조업</t>
  </si>
  <si>
    <t>(주)한아양행</t>
  </si>
  <si>
    <t>정무광</t>
  </si>
  <si>
    <t>기타 제조업</t>
  </si>
  <si>
    <t>02-566-0886</t>
  </si>
  <si>
    <t>서울 강남구 테헤란로34길 21-4</t>
  </si>
  <si>
    <t>뉴타운산업(주)</t>
  </si>
  <si>
    <t>송영언</t>
  </si>
  <si>
    <t>02-513-5013</t>
  </si>
  <si>
    <t>서울 서초구 잠원동 58-24</t>
  </si>
  <si>
    <t>겉옷 제조업</t>
  </si>
  <si>
    <t>(주)신성씨엔지</t>
  </si>
  <si>
    <t>최은학</t>
  </si>
  <si>
    <t>02-636-3563</t>
  </si>
  <si>
    <t>서울 영등포구 당산로47길 19, 5층</t>
  </si>
  <si>
    <t>가전제품, 통신장비 및 부품 도매업</t>
  </si>
  <si>
    <t>영일정밀(주)</t>
  </si>
  <si>
    <t>주영길</t>
  </si>
  <si>
    <t>반도체, 전자부품 제조 및 수출입업</t>
  </si>
  <si>
    <t>02-805-8279</t>
  </si>
  <si>
    <t>서울 금천구 벚꽃로 132</t>
  </si>
  <si>
    <t>(주)제일종합커뮤니케이션</t>
  </si>
  <si>
    <t>서적출판 및 판매</t>
  </si>
  <si>
    <t>02-539-3256</t>
  </si>
  <si>
    <t>서울 강남구 삼성로 343, 3층</t>
  </si>
  <si>
    <t>(주)남양상사</t>
  </si>
  <si>
    <t>홍순도</t>
  </si>
  <si>
    <t>02-2248-2115</t>
  </si>
  <si>
    <t>경기도 동두천시 상봉암동 90-6</t>
  </si>
  <si>
    <t>해창의료재단</t>
  </si>
  <si>
    <t>정운창</t>
  </si>
  <si>
    <t>031-871-8200</t>
  </si>
  <si>
    <t>(재)서울외국인학교유지재단</t>
  </si>
  <si>
    <t>매튜폴워즈먼드</t>
  </si>
  <si>
    <t>서울외국인학교를 유지경영키 위한 동산 부동산을 소유 관리함</t>
  </si>
  <si>
    <t>02-330-3100</t>
  </si>
  <si>
    <t>서울 서대문구 연희로22길 39 (연희동)</t>
  </si>
  <si>
    <t>성진산업(주)</t>
  </si>
  <si>
    <t>중기 및 수송용기계부품 제조업</t>
  </si>
  <si>
    <t>경기도 안산시 단원구 원시로 116 (원시동)</t>
  </si>
  <si>
    <t>리더스어패럴</t>
  </si>
  <si>
    <t>양연철</t>
  </si>
  <si>
    <t>숙녀복 제조업</t>
  </si>
  <si>
    <t>031-473-5001</t>
  </si>
  <si>
    <t>경기도 안양시 만안구 안양동  14-7</t>
  </si>
  <si>
    <t>성광산업(주)</t>
  </si>
  <si>
    <t>배용준</t>
  </si>
  <si>
    <t>압연 강재 제조</t>
  </si>
  <si>
    <t>031-497-2717</t>
  </si>
  <si>
    <t>경기 안산시 단원구 산단로19번길 173</t>
  </si>
  <si>
    <t>무기안료용 금속 산화물 및 관련 제품 제조업</t>
  </si>
  <si>
    <t>해동모직(주)</t>
  </si>
  <si>
    <t>전해생</t>
  </si>
  <si>
    <t>모직물제조업</t>
  </si>
  <si>
    <t>051-852-5033</t>
  </si>
  <si>
    <t>부산광역시 연제구 거제대로108번길 1 (거제동)</t>
  </si>
  <si>
    <t>대연(주)</t>
  </si>
  <si>
    <t>곽대훈</t>
  </si>
  <si>
    <t>051-322-1116</t>
  </si>
  <si>
    <t>부산광역시 사상구 괘감로 37, 28동 218호 (괘법동,산업용품유통상가)</t>
  </si>
  <si>
    <t>금정산업기계</t>
  </si>
  <si>
    <t>소각로 제조업체</t>
  </si>
  <si>
    <t>055-252-2131</t>
  </si>
  <si>
    <t>경상남도 창원시 의창구 팔용동</t>
  </si>
  <si>
    <t>기타 종이 및 판지 제조업</t>
  </si>
  <si>
    <t>성원제지(주)</t>
  </si>
  <si>
    <t>박우식</t>
  </si>
  <si>
    <t>지류제조업</t>
  </si>
  <si>
    <t>055-388-0048</t>
  </si>
  <si>
    <t>경상남도 양산시 덕계11길 15-1 (덕계동)</t>
  </si>
  <si>
    <t>대신공업(주)</t>
  </si>
  <si>
    <t>황계승</t>
  </si>
  <si>
    <t>자동차부품, 기계부품 제조생산</t>
  </si>
  <si>
    <t>055-852-6288</t>
  </si>
  <si>
    <t>경남 사천시 사남면 공단1로 23-62</t>
  </si>
  <si>
    <t>동흥운수(자)</t>
  </si>
  <si>
    <t>박재우,최승용</t>
  </si>
  <si>
    <t>일반건설업(토목건축공사업)</t>
  </si>
  <si>
    <t>051-866-9998</t>
  </si>
  <si>
    <t>경상남도 양산시 동면 남양산2길 20 (석산리)</t>
  </si>
  <si>
    <t>기타 금속 가공제품 제조업</t>
  </si>
  <si>
    <t>(주)아이멕스기업</t>
  </si>
  <si>
    <t>유용상</t>
  </si>
  <si>
    <t>유리제조 및 가공 및 판매</t>
  </si>
  <si>
    <t>061-394-2721</t>
  </si>
  <si>
    <t>전남 장성군 동화면 농공단지길 10</t>
  </si>
  <si>
    <t>기타 유리제품 제조업</t>
  </si>
  <si>
    <t>한영봉제(주)</t>
  </si>
  <si>
    <t>한희성</t>
  </si>
  <si>
    <t>편직제품 제조업</t>
  </si>
  <si>
    <t>063-211-2691</t>
  </si>
  <si>
    <t>서울특별시 영등포구 신풍로 118 (신길동)</t>
  </si>
  <si>
    <t>편조원단 제조업</t>
  </si>
  <si>
    <t>유정건업(주)</t>
  </si>
  <si>
    <t>토사석재</t>
  </si>
  <si>
    <t>02-413-2811</t>
  </si>
  <si>
    <t>서울 송파구 석촌호수로 130, (신원빌딩)</t>
  </si>
  <si>
    <t>범양산업(주)</t>
  </si>
  <si>
    <t>안재영</t>
  </si>
  <si>
    <t>031-7321-9916</t>
  </si>
  <si>
    <t>경기도 광주시 경안천로 129 102동 204호 (송정동,브라운스톤광주아파트)</t>
  </si>
  <si>
    <t>신발 부분품 제조업</t>
  </si>
  <si>
    <t>(주)신진엠에스</t>
  </si>
  <si>
    <t>전배근</t>
  </si>
  <si>
    <t>섬유염색가공업</t>
  </si>
  <si>
    <t>053-558-7272</t>
  </si>
  <si>
    <t>대구 서구 와룡로99길 30 (이현동)</t>
  </si>
  <si>
    <t>직물, 편조원단 및 의복류 염색 가공업</t>
  </si>
  <si>
    <t>전자축전기 제조업</t>
  </si>
  <si>
    <t>배종선</t>
  </si>
  <si>
    <t>051-266-7005</t>
  </si>
  <si>
    <t>부산 사하구 장림번영로104번길 28</t>
  </si>
  <si>
    <t>(주)하나교육</t>
  </si>
  <si>
    <t>박찬휘</t>
  </si>
  <si>
    <t>학급교재 도소매</t>
  </si>
  <si>
    <t>070-7784-1680</t>
  </si>
  <si>
    <t>경기도 평택시 지제동삭2로 177 206동 1103호 (동삭동,더샵지제역센트럴파크2비엘아파트)</t>
  </si>
  <si>
    <t>(주)도경섬유</t>
  </si>
  <si>
    <t>제사 및 방적업</t>
  </si>
  <si>
    <t>031-868-0167</t>
  </si>
  <si>
    <t>경기도 남양주시 경강로124번길 23-23 (이패동)</t>
  </si>
  <si>
    <t>일반 서적 출판업</t>
  </si>
  <si>
    <t>모모파트너스(주)</t>
  </si>
  <si>
    <t>홍순원</t>
  </si>
  <si>
    <t>편조업</t>
  </si>
  <si>
    <t>051-514-6622</t>
  </si>
  <si>
    <t>부산 해운대구 양운로 45 B동 2036호 (좌동,해운대베르나움)</t>
  </si>
  <si>
    <t>(주)아승사</t>
  </si>
  <si>
    <t>오현정</t>
  </si>
  <si>
    <t>화섬용 보빙 및 관련제품, 프라스틱 제품을 제조판매</t>
  </si>
  <si>
    <t>02-706-1411</t>
  </si>
  <si>
    <t>서울 마포구 도화동 555 마포한화오벨리스크 오피스텔 오-14층 1407호</t>
  </si>
  <si>
    <t>가방, 시계, 안경 및 기타 생활용품 도매업</t>
  </si>
  <si>
    <t>거성물산(주)</t>
  </si>
  <si>
    <t>김인찬</t>
  </si>
  <si>
    <t>플라스틱, 신병장신구제조</t>
  </si>
  <si>
    <t>033-732-8152</t>
  </si>
  <si>
    <t>강원도 원주시 문막읍 비두초교길 17-7 (궁촌리)</t>
  </si>
  <si>
    <t>동 제련, 정련 및 합금 제조업</t>
  </si>
  <si>
    <t>그 외 기타 운송관련 서비스업</t>
  </si>
  <si>
    <t>내연기관 제조업</t>
  </si>
  <si>
    <t>그 외 기타 분류 안된 섬유제품 제조업</t>
  </si>
  <si>
    <t>광림종합건설(주)</t>
  </si>
  <si>
    <t>전광열</t>
  </si>
  <si>
    <t>02-312-2251</t>
  </si>
  <si>
    <t>서울 서대문구 통일로 107-15</t>
  </si>
  <si>
    <t>(주)부산어패럴</t>
  </si>
  <si>
    <t>허남향</t>
  </si>
  <si>
    <t>남자용정장제조업</t>
  </si>
  <si>
    <t>051-522-1473</t>
  </si>
  <si>
    <t>부산광역시 동래구 명장로63번길 120 (명장동)</t>
  </si>
  <si>
    <t>세폭직물 제조업</t>
  </si>
  <si>
    <t>전국화물자동차운송사업연합회</t>
  </si>
  <si>
    <t>화물자동차 운송 사업의 건전한 발전과 공동의 이익을 위한 사업</t>
  </si>
  <si>
    <t>02-3483-3700</t>
  </si>
  <si>
    <t>서울특별시 서초구 동작대로 230 (방배동)</t>
  </si>
  <si>
    <t>한얼브레이크공업(주)</t>
  </si>
  <si>
    <t>자동차 차체 및 트레일러 제조업</t>
  </si>
  <si>
    <t>055-545-2011</t>
  </si>
  <si>
    <t>경남 창원시 진해구 명제로 61</t>
  </si>
  <si>
    <t>고무의류 및 기타 위생용 비경화 고무제품 제조업</t>
  </si>
  <si>
    <t>성동통운(주)</t>
  </si>
  <si>
    <t>정유미</t>
  </si>
  <si>
    <t>02-2214-9176</t>
  </si>
  <si>
    <t>서울특별시 성동구 광나루로 130 1405호 (성수동1가,서울숲아이티캐슬)</t>
  </si>
  <si>
    <t>하나기전(주)</t>
  </si>
  <si>
    <t>전격방지기</t>
  </si>
  <si>
    <t>02-856-5152</t>
  </si>
  <si>
    <t>서울 구로구 가리봉동 685</t>
  </si>
  <si>
    <t>(주)미루에프에스</t>
  </si>
  <si>
    <t>오남미</t>
  </si>
  <si>
    <t>02-658-1722</t>
  </si>
  <si>
    <t>서울특별시 강서구 공항대로59다길 89 202호 (염창동,원호엘리시온오피스텔)</t>
  </si>
  <si>
    <t>한식 음식점업</t>
  </si>
  <si>
    <t>(주)뱅뱅</t>
  </si>
  <si>
    <t>기성복,임대</t>
  </si>
  <si>
    <t>02-575-0505</t>
  </si>
  <si>
    <t>(주)제이피산업헤어연구소</t>
  </si>
  <si>
    <t>박종팔</t>
  </si>
  <si>
    <t>가발제조</t>
  </si>
  <si>
    <t>02-322-6743</t>
  </si>
  <si>
    <t>서울특별시 마포구 마포대로4다길 18 1612호 (마포동,강변한신코아)</t>
  </si>
  <si>
    <t>가발 및 유사 제품 제조업</t>
  </si>
  <si>
    <t>(주)주영커먼</t>
  </si>
  <si>
    <t>강영일</t>
  </si>
  <si>
    <t>부동산, 서비스 도,소매</t>
  </si>
  <si>
    <t>032-500-2010</t>
  </si>
  <si>
    <t>인천 부평구 주부토로 241</t>
  </si>
  <si>
    <t>한창섬유(주)</t>
  </si>
  <si>
    <t>윤겸의</t>
  </si>
  <si>
    <t>영일제강(주)</t>
  </si>
  <si>
    <t>엄익태</t>
  </si>
  <si>
    <t>철근제조판매</t>
  </si>
  <si>
    <t>054-292-4800</t>
  </si>
  <si>
    <t>경상북도 포항시 남구 동해면 상정리 79-6</t>
  </si>
  <si>
    <t>1차 금속제품 및 금속광물 도매업</t>
  </si>
  <si>
    <t>(주)삼한벽돌</t>
  </si>
  <si>
    <t>이상훈,노헌영</t>
  </si>
  <si>
    <t>053-355-3751</t>
  </si>
  <si>
    <t>월드라이센스(주)</t>
  </si>
  <si>
    <t>고나영</t>
  </si>
  <si>
    <t>자동차용품 도소매</t>
  </si>
  <si>
    <t>02-3401-6030</t>
  </si>
  <si>
    <t>서울 중구 세종대로9길 60 별관 1095호 (서소문동,동화주차빌딩)</t>
  </si>
  <si>
    <t>속옷 및 잠옷 제조업</t>
  </si>
  <si>
    <t>(주)금자</t>
  </si>
  <si>
    <t>유아복 제조업</t>
  </si>
  <si>
    <t>053-353-5171</t>
  </si>
  <si>
    <t>대구광역시 북구 팔달로35길 117 (노원동3가)</t>
  </si>
  <si>
    <t>유아용 의복 제조업</t>
  </si>
  <si>
    <t>한미화학(주)</t>
  </si>
  <si>
    <t>화장품 제조 도매</t>
  </si>
  <si>
    <t>02-994-5671</t>
  </si>
  <si>
    <t>경기도 용인시 기흥구 중부대로 14-6 (영덕동)</t>
  </si>
  <si>
    <t>(주)동남국제운송</t>
  </si>
  <si>
    <t>임원영</t>
  </si>
  <si>
    <t>02-778-0350</t>
  </si>
  <si>
    <t>대신섬유(주)</t>
  </si>
  <si>
    <t>02-972-2226</t>
  </si>
  <si>
    <t>서울 노원구 동일로195길 7</t>
  </si>
  <si>
    <t>다스콤</t>
  </si>
  <si>
    <t>위영희, 한기철</t>
  </si>
  <si>
    <t>제어·계측기기</t>
  </si>
  <si>
    <t>02-515-8031</t>
  </si>
  <si>
    <t>서울 강남구 학동로45길 3, 302호</t>
  </si>
  <si>
    <t>측정, 시험, 항해, 제어 및 기타 정밀기기 제조업</t>
  </si>
  <si>
    <t>(주)평촌운수</t>
  </si>
  <si>
    <t>02-2684-9976</t>
  </si>
  <si>
    <t>경기도 연천군 연천읍 연군로133번길 61 (읍내리)</t>
  </si>
  <si>
    <t>부원운수(주)</t>
  </si>
  <si>
    <t>한상달</t>
  </si>
  <si>
    <t>특수화물 자동차 운송사업</t>
  </si>
  <si>
    <t>031-834-9153</t>
  </si>
  <si>
    <t>경기도 연천군 연천읍 연천로 195 (차탄리)</t>
  </si>
  <si>
    <t>(주)케이지알마테라</t>
  </si>
  <si>
    <t>김재익</t>
  </si>
  <si>
    <t>화학제품 제조업</t>
  </si>
  <si>
    <t>052-231-1830</t>
  </si>
  <si>
    <t>울산광역시 울주군 온산읍 당월로 322 (이진리)</t>
  </si>
  <si>
    <t>기타 화학제품 제조업</t>
  </si>
  <si>
    <t>(주)동진엠앤알</t>
  </si>
  <si>
    <t>최영란</t>
  </si>
  <si>
    <t>061-792-1977</t>
  </si>
  <si>
    <t>전남 광양시 금호동 639</t>
  </si>
  <si>
    <t>한국디자인진흥(주)</t>
  </si>
  <si>
    <t>연종호</t>
  </si>
  <si>
    <t>02-2631-6046</t>
  </si>
  <si>
    <t>서울 영등포구 영중로 58, 4층</t>
  </si>
  <si>
    <t>사진 촬영 및 처리업</t>
  </si>
  <si>
    <t>(주)태성전자</t>
  </si>
  <si>
    <t>반도체및기타전자부품제조업</t>
  </si>
  <si>
    <t>경기 부천시 원미구 신흥로 300</t>
  </si>
  <si>
    <t>(주)와이.떠불류.씨</t>
  </si>
  <si>
    <t>유형준,이숙</t>
  </si>
  <si>
    <t>그외기타건축자재도매업</t>
  </si>
  <si>
    <t>043-653-3047</t>
  </si>
  <si>
    <t>충북 제천시 송학면 송한리 산20-15</t>
  </si>
  <si>
    <t>그 외 기타 건축자재 도매업</t>
  </si>
  <si>
    <t>(자)대성연와</t>
  </si>
  <si>
    <t>코르크 가공품 및 조물제품 제조업</t>
  </si>
  <si>
    <t>053-852-9888</t>
  </si>
  <si>
    <t>경북 경산시 용성면 덕천리 산28</t>
  </si>
  <si>
    <t>(주)금보엔지니어링</t>
  </si>
  <si>
    <t>유덕수</t>
  </si>
  <si>
    <t>공장자동화시스템</t>
  </si>
  <si>
    <t>051-462-8685</t>
  </si>
  <si>
    <t>경남 양산시 양산대로 1130</t>
  </si>
  <si>
    <t>모토로라아이앤씨서울사무소</t>
  </si>
  <si>
    <t>박재하</t>
  </si>
  <si>
    <t>갑류무역업.도매업.사업경영상담업 등</t>
  </si>
  <si>
    <t>02-3440-7432</t>
  </si>
  <si>
    <t>서울특별시 서초구 매헌로 16 (양재동)</t>
  </si>
  <si>
    <t>(주)청보식품</t>
  </si>
  <si>
    <t>김정오</t>
  </si>
  <si>
    <t>라면</t>
  </si>
  <si>
    <t>경기 안양시 동안구 평촌동 105-4</t>
  </si>
  <si>
    <t>(주)종합주유기</t>
  </si>
  <si>
    <t>장도자</t>
  </si>
  <si>
    <t>일반기계</t>
  </si>
  <si>
    <t>02-790-5214</t>
  </si>
  <si>
    <t>서울 용산구 녹사평대로11길 62</t>
  </si>
  <si>
    <t>일반 목적용 기계 제조업</t>
  </si>
  <si>
    <t>(주)영진식품</t>
  </si>
  <si>
    <t>허임욱</t>
  </si>
  <si>
    <t>02-837-1611</t>
  </si>
  <si>
    <t>경기도 군포시 공단로 213 (금정동)</t>
  </si>
  <si>
    <t>과실, 채소 가공 및 저장 처리업</t>
  </si>
  <si>
    <t>섬유제품 제조업; 의복제외</t>
  </si>
  <si>
    <t>한국냉동운수(주)</t>
  </si>
  <si>
    <t>운수보관업 (특수화물 자동차,냉동차)</t>
  </si>
  <si>
    <t>02-2694-4592</t>
  </si>
  <si>
    <t>서울 양천구 가로공원로 69 (신월동)</t>
  </si>
  <si>
    <t>(주)디아이에이인터내셔날</t>
  </si>
  <si>
    <t>진캐주얼</t>
  </si>
  <si>
    <t>02-409-0202</t>
  </si>
  <si>
    <t>경기도 안양시 동안구 관악대로 359 404호 (관양동,부흥빌딩)</t>
  </si>
  <si>
    <t>편조의복 제조업</t>
  </si>
  <si>
    <t>케이디씨스템(주)</t>
  </si>
  <si>
    <t>박기주</t>
  </si>
  <si>
    <t>전기안전 관리 업체</t>
  </si>
  <si>
    <t>02-572-5080</t>
  </si>
  <si>
    <t>경기도 광주시 중부면 해공로 48 (상번천리)</t>
  </si>
  <si>
    <t>한국선급사내근로복지기금</t>
  </si>
  <si>
    <t>서정웅</t>
  </si>
  <si>
    <t>선박 등급 검사</t>
  </si>
  <si>
    <t>042-862-6011</t>
  </si>
  <si>
    <t>부산광역시 강서구 명지오션시티9로 36 (명지동)</t>
  </si>
  <si>
    <t>신광운수(주)</t>
  </si>
  <si>
    <t>정경규</t>
  </si>
  <si>
    <t>051-469-0550</t>
  </si>
  <si>
    <t>부산광역시 부산진구 전포대로255번길 41 D동 209호 (전포동,서면전포상가)</t>
  </si>
  <si>
    <t>(주)마벨상사</t>
  </si>
  <si>
    <t>임효순</t>
  </si>
  <si>
    <t>02-332-7612</t>
  </si>
  <si>
    <t>서울 마포구 월드컵로10길 5 (서교동)</t>
  </si>
  <si>
    <t>(주)더존강남</t>
  </si>
  <si>
    <t>오순남</t>
  </si>
  <si>
    <t>시스템설계-서비스</t>
  </si>
  <si>
    <t>02-2163-8114</t>
  </si>
  <si>
    <t>경기도 수원시 영통구 광교호수공원로 80 105동 1202호 (원천동,광교아이파크)</t>
  </si>
  <si>
    <t>(주)강서가로수</t>
  </si>
  <si>
    <t>정기간행물 제조, 음성정보, 부가통신, 소프트웨어개발, 광고대행</t>
  </si>
  <si>
    <t>02-2698-1113</t>
  </si>
  <si>
    <t>(주)프라임아이앤티홀딩스</t>
  </si>
  <si>
    <t>가로수 책자 판매업</t>
  </si>
  <si>
    <t>(주)더존</t>
  </si>
  <si>
    <t>유경희</t>
  </si>
  <si>
    <t>경영관리 소프트 웨어  개발 업체</t>
  </si>
  <si>
    <t>042-628-1264</t>
  </si>
  <si>
    <t>대전광역시 동구 우암로 159 5층 (성남동,지앤지빌딩)</t>
  </si>
  <si>
    <t>계면활성제 제조업</t>
  </si>
  <si>
    <t>기타 석제품 제조업</t>
  </si>
  <si>
    <t>(재)선교유지재단</t>
  </si>
  <si>
    <t>이갑성</t>
  </si>
  <si>
    <t>홍익인간 이화세계구현에 대한 연구 및 교리전파</t>
  </si>
  <si>
    <t>043-745-7850</t>
  </si>
  <si>
    <t>충청북도 영동군 양산면 양산심천로 144 (봉곡리)</t>
  </si>
  <si>
    <t>용달 화물자동차 운송업</t>
  </si>
  <si>
    <t>(주)코만인터내셔날</t>
  </si>
  <si>
    <t>031-9085-7104</t>
  </si>
  <si>
    <t>경기 고양시 일산동구 백마로 195 104동 406호 (장항동,에스케이엠시티오피스텔)</t>
  </si>
  <si>
    <t>철도 여객운송업</t>
  </si>
  <si>
    <t>(주)엠씨알앤씨</t>
  </si>
  <si>
    <t>일반화물 운송업</t>
  </si>
  <si>
    <t>02-529-0027</t>
  </si>
  <si>
    <t>서울 서초구 강남대로10길 5, 402호 4층</t>
  </si>
  <si>
    <t>의복 액세서리 및 모조 장신구 도매업</t>
  </si>
  <si>
    <t>(주)다우냉열</t>
  </si>
  <si>
    <t>강윤철</t>
  </si>
  <si>
    <t>제조업-공조기용　코일</t>
  </si>
  <si>
    <t>041-546-7911</t>
  </si>
  <si>
    <t>충남 아산시 온천대로1122번길 15-14</t>
  </si>
  <si>
    <t>공기 조화장치 제조업</t>
  </si>
  <si>
    <t>남광정기(주)</t>
  </si>
  <si>
    <t>트레일러 제조업-자동차부품</t>
  </si>
  <si>
    <t>051-508-2641</t>
  </si>
  <si>
    <t>부산광역시 금정구 두구동 925</t>
  </si>
  <si>
    <t>(주)대웅산업</t>
  </si>
  <si>
    <t>하윤식</t>
  </si>
  <si>
    <t>제조업-운동용 혁화</t>
  </si>
  <si>
    <t>051-304-0845</t>
  </si>
  <si>
    <t>부산 사상구 낙동대로1348번길 80</t>
  </si>
  <si>
    <t>구두류 제조업</t>
  </si>
  <si>
    <t>(주)알파</t>
  </si>
  <si>
    <t>변종인</t>
  </si>
  <si>
    <t>051-466-3507</t>
  </si>
  <si>
    <t>부산광역시 부산진구 연수로 62, A동 203호 (양정동,아세만화니뜨)</t>
  </si>
  <si>
    <t>그 외 기타 전기 통신업</t>
  </si>
  <si>
    <t>(주)남일등</t>
  </si>
  <si>
    <t>노은철</t>
  </si>
  <si>
    <t>정보통신기기 판매업</t>
  </si>
  <si>
    <t>062-236-0764</t>
  </si>
  <si>
    <t>광주광역시 서구 쌍촌로36번길 1, 3층 (쌍촌동,주식회사케이티상무사옥)</t>
  </si>
  <si>
    <t>성안운수(주)</t>
  </si>
  <si>
    <t>정동연</t>
  </si>
  <si>
    <t>02-3491-1484</t>
  </si>
  <si>
    <t>서울특별시 도봉구 방학로 17 (방학동)</t>
  </si>
  <si>
    <t>애드윈스커뮤니케이션</t>
  </si>
  <si>
    <t>02-543-2410</t>
  </si>
  <si>
    <t>서울특별시 마포구 창전로2길 42, 103동 101호 (신수동,경남아너스빌)</t>
  </si>
  <si>
    <t>송효의료재단</t>
  </si>
  <si>
    <t>강덕자</t>
  </si>
  <si>
    <t>053-766-2114</t>
  </si>
  <si>
    <t>대구광역시 수성구 동대구로 245 (범어동)</t>
  </si>
  <si>
    <t>의료법인백양의료재단</t>
  </si>
  <si>
    <t>최영선</t>
  </si>
  <si>
    <t>051-333-8600</t>
  </si>
  <si>
    <t>부산광역시 북구 만덕고개길 84 (만덕동)</t>
  </si>
  <si>
    <t>동인재단동부병원</t>
  </si>
  <si>
    <t>이진주</t>
  </si>
  <si>
    <t>063-433-2991</t>
  </si>
  <si>
    <t>전북 진안군 진안읍 마이산로 90-16 (단양리)</t>
  </si>
  <si>
    <t>(주)신우전자</t>
  </si>
  <si>
    <t>김군배</t>
  </si>
  <si>
    <t>031-984-7100</t>
  </si>
  <si>
    <t>경기 고양시 일산동구 일산로 229</t>
  </si>
  <si>
    <t>배전반 및 전기자동 제어반 제조업</t>
  </si>
  <si>
    <t>(주)교하</t>
  </si>
  <si>
    <t>물류운송</t>
  </si>
  <si>
    <t>031-925-9019</t>
  </si>
  <si>
    <t>경기도 고양시 일산서구 송산로 513 (덕이동)</t>
  </si>
  <si>
    <t>와촌자두복숭아영농조합법인</t>
  </si>
  <si>
    <t>농산물 대리</t>
  </si>
  <si>
    <t>053-852-6565</t>
  </si>
  <si>
    <t>경상북도 경산시 와촌면 소월리 31번지</t>
  </si>
  <si>
    <t>(주)아이원텍</t>
  </si>
  <si>
    <t>전기,전자 부품,제조 및 판매업</t>
  </si>
  <si>
    <t>032-816-0307</t>
  </si>
  <si>
    <t>경기도 화성시 정남면 서봉로 1005 (신리)</t>
  </si>
  <si>
    <t>(자)영윤토건</t>
  </si>
  <si>
    <t>최은아</t>
  </si>
  <si>
    <t>033-681-0853</t>
  </si>
  <si>
    <t>강원도 고성군 현내면 대진리 39-51번지</t>
  </si>
  <si>
    <t>(주)아이앤티이앤씨</t>
  </si>
  <si>
    <t>이명권</t>
  </si>
  <si>
    <t>02-735-6257</t>
  </si>
  <si>
    <t>서울특별시 영등포구 여의나루로 42 503호 (여의도동,여의도종합상가)</t>
  </si>
  <si>
    <t>의료법인고운재단</t>
  </si>
  <si>
    <t>강다은</t>
  </si>
  <si>
    <t>02-2248-2446</t>
  </si>
  <si>
    <t>서울특별시 강북구 오현로 32 (미아동)</t>
  </si>
  <si>
    <t>유원기업(주)</t>
  </si>
  <si>
    <t>채중환</t>
  </si>
  <si>
    <t>운송알선업</t>
  </si>
  <si>
    <t>032-834-5805</t>
  </si>
  <si>
    <t>인천광역시 연수구 비류대로186번길 21 상가 305호 (옥련동,풍림아파트)</t>
  </si>
  <si>
    <t>(주)사바토</t>
  </si>
  <si>
    <t>시설물 위탁 관리업</t>
  </si>
  <si>
    <t>02-860-6600</t>
  </si>
  <si>
    <t>서울 구로구 디지털로31길 12, 2층 넥스트데이 1-9호 (구로동,태평양물산)</t>
  </si>
  <si>
    <t>지붕, 내ㆍ외벽 축조 관련 전문공사업</t>
  </si>
  <si>
    <t>한솔의료재단</t>
  </si>
  <si>
    <t>055-340-8065</t>
  </si>
  <si>
    <t>경상남도 김해시 진영읍 진영로454번길 102-10 (내룡리)</t>
  </si>
  <si>
    <t>(유)나성건설</t>
  </si>
  <si>
    <t>063-563-2921</t>
  </si>
  <si>
    <t>전북 고창군 해리면 해리중앙로 71 (하련리)</t>
  </si>
  <si>
    <t>(주)아시아월드짐</t>
  </si>
  <si>
    <t>송인수</t>
  </si>
  <si>
    <t>프랜차이즈</t>
  </si>
  <si>
    <t>031-902-1943</t>
  </si>
  <si>
    <t>경기도 가평군 설악면 자잠로 183-61 104동 301호 (선촌리,청평라폴리움)</t>
  </si>
  <si>
    <t>(주)제코산업</t>
  </si>
  <si>
    <t>정박</t>
  </si>
  <si>
    <t>물류운송업</t>
  </si>
  <si>
    <t>054-478-3863</t>
  </si>
  <si>
    <t>경상북도 구미시 해평면 강동로 2004 (송곡리)</t>
  </si>
  <si>
    <t>(주)석문기업</t>
  </si>
  <si>
    <t>문석천</t>
  </si>
  <si>
    <t>선박내 배관 및 철의장품 설치</t>
  </si>
  <si>
    <t>052-202-5375</t>
  </si>
  <si>
    <t>울산광역시 동구 진성2길 35 4층 (전하동)</t>
  </si>
  <si>
    <t>선박 및 수상 부유 구조물 건조업</t>
  </si>
  <si>
    <t>(주)유엔텔</t>
  </si>
  <si>
    <t>정보통신시설에 대한 설계, 시공, 감리</t>
  </si>
  <si>
    <t>053-355-2689</t>
  </si>
  <si>
    <t>대구광역시 북구 유통단지로 16 13동 2층 8호 (산격동,산업용재관)</t>
  </si>
  <si>
    <t>신진밸브공업(주)</t>
  </si>
  <si>
    <t>박찬언</t>
  </si>
  <si>
    <t>02-856-1976</t>
  </si>
  <si>
    <t>서울특별시 구로구 가리봉동 371-8</t>
  </si>
  <si>
    <t>경동합동택배물류(주)</t>
  </si>
  <si>
    <t>황명자</t>
  </si>
  <si>
    <t>택배회사</t>
  </si>
  <si>
    <t>031-460-2448</t>
  </si>
  <si>
    <t>서울특별시 서초구 강남대로18길 16-12 (양재동)</t>
  </si>
  <si>
    <t>(주)터그보트</t>
  </si>
  <si>
    <t>김진미</t>
  </si>
  <si>
    <t>광고업무 대행</t>
  </si>
  <si>
    <t>070-8644-5438</t>
  </si>
  <si>
    <t>서울특별시 서초구 사평대로6길 109-12 102호 (방배동,그랑시엘3차)</t>
  </si>
  <si>
    <t>성지원</t>
  </si>
  <si>
    <t>김익희</t>
  </si>
  <si>
    <t>유료노인요양시설 설치운영사업</t>
  </si>
  <si>
    <t>031-244-9949</t>
  </si>
  <si>
    <t>경기도 수원시 장안구 수일로191번길 84 (조원동)</t>
  </si>
  <si>
    <t>사회복지법인효담</t>
  </si>
  <si>
    <t>전호덕</t>
  </si>
  <si>
    <t>노인무료 양로원, 요양원</t>
  </si>
  <si>
    <t>경기도 포천시 가산면 부흥로 718 (금현리)</t>
  </si>
  <si>
    <t>사회복지법인청운종합복지원</t>
  </si>
  <si>
    <t>육아시설설치 운영</t>
  </si>
  <si>
    <t>088-233-358</t>
  </si>
  <si>
    <t>서울 동작구 국사봉1길 145 청운자립생활관-1층 (상도동)</t>
  </si>
  <si>
    <t>김수겸</t>
  </si>
  <si>
    <t>기타신발제조업</t>
  </si>
  <si>
    <t>명경산업(주)</t>
  </si>
  <si>
    <t>032-575-2856</t>
  </si>
  <si>
    <t>인천광역시 남동구 앵고개로 584 (고잔동)</t>
  </si>
  <si>
    <t>대종기계(주)</t>
  </si>
  <si>
    <t>이종남</t>
  </si>
  <si>
    <t>기타 물품취급장비 제조업</t>
  </si>
  <si>
    <t>032-545-8601</t>
  </si>
  <si>
    <t>인천 계양구 아나지로 366</t>
  </si>
  <si>
    <t>기타 물품 취급장비 제조업</t>
  </si>
  <si>
    <t>(주)가원실업</t>
  </si>
  <si>
    <t>김현배</t>
  </si>
  <si>
    <t>석제품 제조업</t>
  </si>
  <si>
    <t>충청남도 아산시 득산동 산 23</t>
  </si>
  <si>
    <t>동해중전기(주)</t>
  </si>
  <si>
    <t>곽윤근</t>
  </si>
  <si>
    <t>02-466-5151</t>
  </si>
  <si>
    <t>서울 광진구 자양4동 277-145</t>
  </si>
  <si>
    <t>(주)노나시스</t>
  </si>
  <si>
    <t>김영진,이소라</t>
  </si>
  <si>
    <t>031-361-1500</t>
  </si>
  <si>
    <t>경기도 성남시 분당구 정자일로 177 C동 2708호 (정자동,분당인텔리지2)</t>
  </si>
  <si>
    <t>(주)제이비코리아</t>
  </si>
  <si>
    <t>정형한</t>
  </si>
  <si>
    <t>031-491-6561</t>
  </si>
  <si>
    <t>경기도 수원시 팔달구 경수대로 584 725호 (인계동,신동아파스텔)</t>
  </si>
  <si>
    <t>휴먼스텍</t>
  </si>
  <si>
    <t>최문섭</t>
  </si>
  <si>
    <t>영상, 음향 및 통신장비 제조업-휴대폰</t>
  </si>
  <si>
    <t>031-634-5481</t>
  </si>
  <si>
    <t>경기도 광주시 곤지암읍 구수동길 42-12 (수양리)</t>
  </si>
  <si>
    <t>유비텍(주)</t>
  </si>
  <si>
    <t>김창진</t>
  </si>
  <si>
    <t>반도체 설비 유지 보수 업무</t>
  </si>
  <si>
    <t>031-209-5098</t>
  </si>
  <si>
    <t>경기도 화성시 동탄순환대로 830 2030호 (영천동,에스케이브이원센터)</t>
  </si>
  <si>
    <t>성지복지재단</t>
  </si>
  <si>
    <t>033-644-7993</t>
  </si>
  <si>
    <t>강원도 강릉시 성덕포남로162번길 6 (포남동)</t>
  </si>
  <si>
    <t>(재)군수기술연구소</t>
  </si>
  <si>
    <t>자연과학 연구 개발업</t>
  </si>
  <si>
    <t>042-866-0656</t>
  </si>
  <si>
    <t>대전광역시 유성구 가정북로 68, 10층 (장동,정곡관)</t>
  </si>
  <si>
    <t>정애케어</t>
  </si>
  <si>
    <t>오세윤</t>
  </si>
  <si>
    <t>041-545-2440</t>
  </si>
  <si>
    <t>충청남도 아산시 청운로112번길 23-5 (온천동)</t>
  </si>
  <si>
    <t>(주)삼진산업</t>
  </si>
  <si>
    <t>홍문식</t>
  </si>
  <si>
    <t>자동차부품 포장.조립,</t>
  </si>
  <si>
    <t>054-338-7733</t>
  </si>
  <si>
    <t>경북 영천시 고경면 거곡로 227-52 (대의리)</t>
  </si>
  <si>
    <t>성락원</t>
  </si>
  <si>
    <t>정현식</t>
  </si>
  <si>
    <t>중증장애인요양시설</t>
  </si>
  <si>
    <t>053-801-3226</t>
  </si>
  <si>
    <t>경북 경산시 정상지길 37 (신천동)</t>
  </si>
  <si>
    <t>(주)미송</t>
  </si>
  <si>
    <t>김명곤</t>
  </si>
  <si>
    <t>박스정리등 주변 청소</t>
  </si>
  <si>
    <t>054-479-5295</t>
  </si>
  <si>
    <t>경상북도 칠곡군 약목면 동덕로 209 (덕산리)</t>
  </si>
  <si>
    <t>하수 및 폐수 처리업</t>
  </si>
  <si>
    <t>(주)부산기공사</t>
  </si>
  <si>
    <t>김쾌봉</t>
  </si>
  <si>
    <t>051-518-2525</t>
  </si>
  <si>
    <t>부산광역시 금정구 중앙대로 1691 (부곡동,부산시지정 자동차검사소)</t>
  </si>
  <si>
    <t>(주)범한</t>
  </si>
  <si>
    <t>ＰＡＬＬＥＴＲＡＣＫ</t>
  </si>
  <si>
    <t>055-463-9065</t>
  </si>
  <si>
    <t>그 외 기타 분류 안된 금속 가공제품 제조업</t>
  </si>
  <si>
    <t>사회복지법인천성아동재활원</t>
  </si>
  <si>
    <t>재활원</t>
  </si>
  <si>
    <t>051-418-4448</t>
  </si>
  <si>
    <t>부산 영도구 일산봉로 95 (청학동)</t>
  </si>
  <si>
    <t>(주)임마누엘</t>
  </si>
  <si>
    <t>전기보일러 가정용</t>
  </si>
  <si>
    <t>055-361-7972</t>
  </si>
  <si>
    <t>부산광역시 기장군 기장읍 동부리  348-2</t>
  </si>
  <si>
    <t>(사)선린복지재단</t>
  </si>
  <si>
    <t>지영옥</t>
  </si>
  <si>
    <t>사회복지사업법 장애인의료구호 및 보호</t>
  </si>
  <si>
    <t>055-286-1117</t>
  </si>
  <si>
    <t>경상남도 창원시 성산구 신촌로134번길 43 (신촌동)</t>
  </si>
  <si>
    <t>기타 보건업</t>
  </si>
  <si>
    <t>사회복지법인베타니아복지재단</t>
  </si>
  <si>
    <t>장애아 전문어린이집 운영사업</t>
  </si>
  <si>
    <t>061-652-0791</t>
  </si>
  <si>
    <t>전라남도 여수시 문수7길 26-12 (문수동)</t>
  </si>
  <si>
    <t>아동 및 부녀자 거주 복지시설 운영업</t>
  </si>
  <si>
    <t>오성펌프공업(주)</t>
  </si>
  <si>
    <t>양병하</t>
  </si>
  <si>
    <t>기체펌프및압축기제조업</t>
  </si>
  <si>
    <t>063-466-2151</t>
  </si>
  <si>
    <t>전북 군산시 서수면 마룡리 1-1</t>
  </si>
  <si>
    <t>(주)지에스파워젠</t>
  </si>
  <si>
    <t>이철상</t>
  </si>
  <si>
    <t>02-568-6014</t>
  </si>
  <si>
    <t>서울특별시 강남구 광평로56길 8-13 1903호 (수서동,수서타워)</t>
  </si>
  <si>
    <t>(주)뉴스매거진신문사</t>
  </si>
  <si>
    <t>이유신</t>
  </si>
  <si>
    <t>02-3401-1142</t>
  </si>
  <si>
    <t>서울특별시 강동구 올림픽로48길 31-31 2층 (성내동)</t>
  </si>
  <si>
    <t>(주)지에프비노</t>
  </si>
  <si>
    <t>최진원,최희선</t>
  </si>
  <si>
    <t>02-3483-3624</t>
  </si>
  <si>
    <t>경기도 평택시 산단로121번길 183 (모곡동)</t>
  </si>
  <si>
    <t>음료 및 담배 도매업</t>
  </si>
  <si>
    <t>홍해에프앤디(주)</t>
  </si>
  <si>
    <t>수산물 임가공업</t>
  </si>
  <si>
    <t>031-352-3920</t>
  </si>
  <si>
    <t>경기 화성시 향남읍 은행나무로 561-11</t>
  </si>
  <si>
    <t>수산식물 가공 및 저장 처리업</t>
  </si>
  <si>
    <t>맥스포톤(주)</t>
  </si>
  <si>
    <t>박석봉</t>
  </si>
  <si>
    <t>033-372-2807</t>
  </si>
  <si>
    <t>충청북도 제천시 내토로15길 45 (서부동)</t>
  </si>
  <si>
    <t>유인한</t>
  </si>
  <si>
    <t>PDP TV 제조/검사, 조립, 검사 포장/방진복 불필요</t>
  </si>
  <si>
    <t>041-551-2225</t>
  </si>
  <si>
    <t>충청남도 천안시 서북구 두정상가4길 32-7, 611호 (두정동,삼성로하스텔)</t>
  </si>
  <si>
    <t>(유)화성교통</t>
  </si>
  <si>
    <t>백명호</t>
  </si>
  <si>
    <t>055-752-2107</t>
  </si>
  <si>
    <t>경상남도 진주시 도동천로184번길 4-3 (상대동)</t>
  </si>
  <si>
    <t>(유)유창</t>
  </si>
  <si>
    <t>이준오</t>
  </si>
  <si>
    <t>061-464-8998</t>
  </si>
  <si>
    <t>국제운수(주)</t>
  </si>
  <si>
    <t>김헌수</t>
  </si>
  <si>
    <t>02-945-2598</t>
  </si>
  <si>
    <t>서울특별시 강북구 덕릉로 72 (수유동)</t>
  </si>
  <si>
    <t>(주)내외기계공업</t>
  </si>
  <si>
    <t>임태수</t>
  </si>
  <si>
    <t>설비공사업</t>
  </si>
  <si>
    <t>02-512-0911</t>
  </si>
  <si>
    <t>경기도 안양시 동안구 흥안대로493번길 56 2층 (관양동)</t>
  </si>
  <si>
    <t>동명전기공업(주)</t>
  </si>
  <si>
    <t>031-965-5365</t>
  </si>
  <si>
    <t>경기 고양시 일산동구 성현로528번길 57 (사리현동)</t>
  </si>
  <si>
    <t>일반전기 공사업</t>
  </si>
  <si>
    <t>에이피엘시스템(주)</t>
  </si>
  <si>
    <t>반봉길</t>
  </si>
  <si>
    <t>피혁제품 제조업</t>
  </si>
  <si>
    <t>02-949-0071</t>
  </si>
  <si>
    <t>서울특별시 노원구 노원로 311, 중계제1공단 302호 (중계동)</t>
  </si>
  <si>
    <t>지피조명</t>
  </si>
  <si>
    <t>최오균</t>
  </si>
  <si>
    <t>전구및램프제조업</t>
  </si>
  <si>
    <t>02-8565-5258</t>
  </si>
  <si>
    <t>서울 구로구 가리봉동 371-37</t>
  </si>
  <si>
    <t>(주)한국우정엘리베이터</t>
  </si>
  <si>
    <t>민승유</t>
  </si>
  <si>
    <t>기계류</t>
  </si>
  <si>
    <t>02-3413-5599</t>
  </si>
  <si>
    <t>서울 강남구 개포로 623, 122호</t>
  </si>
  <si>
    <t>한국팬트랜드(주)</t>
  </si>
  <si>
    <t>의류,신발용품 도.소매업</t>
  </si>
  <si>
    <t>02-2187-0740</t>
  </si>
  <si>
    <t>서울특별시 서초구 반포대로19길 10 B108호호 (서초동,갤러리호)</t>
  </si>
  <si>
    <t>컴퓨터 시설 관리업</t>
  </si>
  <si>
    <t>지한</t>
  </si>
  <si>
    <t>02-3404-6000</t>
  </si>
  <si>
    <t>서울 송파구 오금로11길 33, 201호 2층</t>
  </si>
  <si>
    <t>(주)여명아이엔씨</t>
  </si>
  <si>
    <t>김성진,이상기</t>
  </si>
  <si>
    <t>유통 및 의류잡화 판매업</t>
  </si>
  <si>
    <t>02-3661-2415</t>
  </si>
  <si>
    <t>서울특별시 강서구 양천로 670 (염창동)</t>
  </si>
  <si>
    <t>남녀용 겉옷 및 셔츠 도매업</t>
  </si>
  <si>
    <t>(주)두해테크</t>
  </si>
  <si>
    <t>조지선</t>
  </si>
  <si>
    <t>무역업(봉투, 디자인품지)</t>
  </si>
  <si>
    <t>031-974-0290</t>
  </si>
  <si>
    <t>경기도 화성시 팔탄면 서해로1313번길 33-4 (율암리)</t>
  </si>
  <si>
    <t>(주)위즈라인</t>
  </si>
  <si>
    <t>노연순</t>
  </si>
  <si>
    <t>국가 아이티기반 구축을 위한 초고속 망 기술 고도화,전기통신</t>
  </si>
  <si>
    <t>02-829-4697</t>
  </si>
  <si>
    <t>경기도 하남시 덕풍북로259번길 7 (덕풍동)</t>
  </si>
  <si>
    <t>의료법인구봉의료재단</t>
  </si>
  <si>
    <t>02-2297-7272</t>
  </si>
  <si>
    <t>서울특별시 성동구 왕십리로 269 (행당동,세왕빌딩)</t>
  </si>
  <si>
    <t>영농조합법인감곡농산</t>
  </si>
  <si>
    <t>김홍제</t>
  </si>
  <si>
    <t>031-793-4246</t>
  </si>
  <si>
    <t>서울특별시 강동구 상암로41길 91 (천호동)</t>
  </si>
  <si>
    <t>한송</t>
  </si>
  <si>
    <t>유문철</t>
  </si>
  <si>
    <t>기타목재가구제조업</t>
  </si>
  <si>
    <t>031-825-529</t>
  </si>
  <si>
    <t>경기 김포시 양촌면 대포리 657-1</t>
  </si>
  <si>
    <t>박판, 합판 및 유사 적층판 제조업</t>
  </si>
  <si>
    <t>(사)특수임무유디유동지회</t>
  </si>
  <si>
    <t>최민준</t>
  </si>
  <si>
    <t>수중관련용역,건성용석재채취업</t>
  </si>
  <si>
    <t>031-996-1163</t>
  </si>
  <si>
    <t>경기도 김포시 풍무로 145-1, 4층 (풍무동,수행몰)</t>
  </si>
  <si>
    <t>환경 관련 엔지니어링 서비스업</t>
  </si>
  <si>
    <t>섬유제품 기타 정리 및 마무리 가공업</t>
  </si>
  <si>
    <t>서성준</t>
  </si>
  <si>
    <t>031-210-0400</t>
  </si>
  <si>
    <t>경기도 수원시 영통구 중부대로448번길 97, 3층 303호 (원천동,삼성테크노파크)</t>
  </si>
  <si>
    <t>동진운수(주)</t>
  </si>
  <si>
    <t>윤효남</t>
  </si>
  <si>
    <t>용달 및 개별 화물자동차 운송업</t>
  </si>
  <si>
    <t>031-768-8878</t>
  </si>
  <si>
    <t>경기도 용인시 처인구 모현읍 이일로 23-12 (매산리)</t>
  </si>
  <si>
    <t>삼보판지공업</t>
  </si>
  <si>
    <t>김기춘</t>
  </si>
  <si>
    <t>골판지및골판지상자제조업</t>
  </si>
  <si>
    <t>031-283-4230</t>
  </si>
  <si>
    <t>경기 용인시 기흥구 중부대로746번길 11-1</t>
  </si>
  <si>
    <t>031-282-2922</t>
  </si>
  <si>
    <t>경기 성남시 분당구 정자일로 55 104동 403호 (금곡동,분당두산위브아파트)</t>
  </si>
  <si>
    <t>(주)첼리투스파트너스</t>
  </si>
  <si>
    <t>인쇄회로기판(PCB) 및 표면처리제 제조업</t>
  </si>
  <si>
    <t>031-492-2552</t>
  </si>
  <si>
    <t>대구광역시 북구 유통단지로 25, 3동 327호 (산격동,전자상가)</t>
  </si>
  <si>
    <t>인쇄회로기판용 적층판 제조업</t>
  </si>
  <si>
    <t>(주)신기</t>
  </si>
  <si>
    <t>축산,도매,서비스 (부화양계)</t>
  </si>
  <si>
    <t>041-741-5557</t>
  </si>
  <si>
    <t>충청남도 논산시 연무읍 동안로 1099 (동산리)</t>
  </si>
  <si>
    <t>세폭 직물 제조업</t>
  </si>
  <si>
    <t>041-581-5777</t>
  </si>
  <si>
    <t>인천광역시 남동구 남동대로215번길 43 남동공단 (고잔동)</t>
  </si>
  <si>
    <t>의료법인미래의료재단대전하나병원선결제</t>
  </si>
  <si>
    <t>곽병호</t>
  </si>
  <si>
    <t>042-224-7575</t>
  </si>
  <si>
    <t>대전광역시 중구 계룡로 934 (대사동)</t>
  </si>
  <si>
    <t>임양섬유공업(주)</t>
  </si>
  <si>
    <t>임경</t>
  </si>
  <si>
    <t>053-581-1420</t>
  </si>
  <si>
    <t>대구광역시 달서구 신당동 1187-2번지</t>
  </si>
  <si>
    <t>(주)정안산업</t>
  </si>
  <si>
    <t>섬유염색</t>
  </si>
  <si>
    <t>053-565-0900</t>
  </si>
  <si>
    <t>대구 서구 문화로 95 (이현동)</t>
  </si>
  <si>
    <t>김천산업(주)</t>
  </si>
  <si>
    <t>서태현</t>
  </si>
  <si>
    <t>갈포벽지, 콜크벽지</t>
  </si>
  <si>
    <t>02-3474-3372</t>
  </si>
  <si>
    <t>서울특별시 서초구 서운로 122, 1동 1101호 (서초동,삼성서초가든스위트)</t>
  </si>
  <si>
    <t>(주)디케이테크</t>
  </si>
  <si>
    <t>백종엽</t>
  </si>
  <si>
    <t>각종 섬유직물 및 가공업</t>
  </si>
  <si>
    <t>054-973-1875</t>
  </si>
  <si>
    <t>경상북도 칠곡군 왜관읍 공단로 183 (금산리)</t>
  </si>
  <si>
    <t>(주)홍익트레이딩</t>
  </si>
  <si>
    <t>051-463-2515</t>
  </si>
  <si>
    <t>부산 해운대구 센텀중앙로 48 612호 우동 (우동,에이스하이테크21)</t>
  </si>
  <si>
    <t>(주)에이치아이홀딩스</t>
  </si>
  <si>
    <t>051-464-2348</t>
  </si>
  <si>
    <t>부산 남구 수영로 277 7층 (대연동,라온빌딩)</t>
  </si>
  <si>
    <t>한국지더블물류(주)</t>
  </si>
  <si>
    <t>창고업 및 하역보조</t>
  </si>
  <si>
    <t>055-374-5020</t>
  </si>
  <si>
    <t>법록해운(주)</t>
  </si>
  <si>
    <t>서민호</t>
  </si>
  <si>
    <t>051-467-0688</t>
  </si>
  <si>
    <t>부산광역시 수영구 수영로 759 909호 (수영동,알파오피스텔)</t>
  </si>
  <si>
    <t>신호</t>
  </si>
  <si>
    <t>055-462-5154</t>
  </si>
  <si>
    <t>경남 양산시 산막공단남2길 11</t>
  </si>
  <si>
    <t>협업오경농장영농조합법인</t>
  </si>
  <si>
    <t>계란도소매,축산업</t>
  </si>
  <si>
    <t>055-374-5050</t>
  </si>
  <si>
    <t>경상남도 양산시 상북면 삼계동1길 54 (석계리)</t>
  </si>
  <si>
    <t>한국스핀들(주)</t>
  </si>
  <si>
    <t>방적기계용 스핀들 및 링 및 자동차부품의 제조 및 판매</t>
  </si>
  <si>
    <t>부산광역시 사상구 사상로385번길 15 (덕포동)</t>
  </si>
  <si>
    <t>김홍영</t>
  </si>
  <si>
    <t>산업기계 설계 및 제작</t>
  </si>
  <si>
    <t>055-570-5114</t>
  </si>
  <si>
    <t>경상남도 의령군 봉수면 직금로 284 (서득리,하이드로텍(주))</t>
  </si>
  <si>
    <t>사회복지법인한마음국제복지재단</t>
  </si>
  <si>
    <t>055-267-6000</t>
  </si>
  <si>
    <t>경상남도 창원시 성산구 원이대로682번길 21 (상남동)</t>
  </si>
  <si>
    <t>희연의료재단</t>
  </si>
  <si>
    <t>055-270-2577</t>
  </si>
  <si>
    <t>경상남도 창원시 성산구 원이대로393번길 25 2087호 (반지동,케이프타운)</t>
  </si>
  <si>
    <t>광주.전남니트</t>
  </si>
  <si>
    <t>서순규</t>
  </si>
  <si>
    <t>알선-서비스</t>
  </si>
  <si>
    <t>062-522-0965</t>
  </si>
  <si>
    <t>광주광역시 광산구 월곡중앙로 59-12 (월곡동)</t>
  </si>
  <si>
    <t>덕산석재(유)</t>
  </si>
  <si>
    <t>염현철</t>
  </si>
  <si>
    <t>061-832-3500</t>
  </si>
  <si>
    <t>전라남도 고흥군 풍양면 풍남로 33-20 (상림리)</t>
  </si>
  <si>
    <t>(주)세원기공</t>
  </si>
  <si>
    <t>미장방수업 외</t>
  </si>
  <si>
    <t>061-686-5870</t>
  </si>
  <si>
    <t>전남 여수시 만성로 211 (만흥동)</t>
  </si>
  <si>
    <t>미장, 타일 및 방수 공사업</t>
  </si>
  <si>
    <t>태화오시엔</t>
  </si>
  <si>
    <t>063-835-2311</t>
  </si>
  <si>
    <t>전북 익산시 약촌로8길 62-9</t>
  </si>
  <si>
    <t>(주)씨앤피</t>
  </si>
  <si>
    <t>손기용</t>
  </si>
  <si>
    <t>프라스틱 사출품 제조 및 판매업</t>
  </si>
  <si>
    <t>055-386-1789</t>
  </si>
  <si>
    <t>경상남도 양산시 소주공단4길 37 (소주동)</t>
  </si>
  <si>
    <t>정혜원</t>
  </si>
  <si>
    <t>노인의료 복지,요양시설</t>
  </si>
  <si>
    <t>055-547-7400</t>
  </si>
  <si>
    <t>경상남도 창원시 진해구 남영로473번길 60 (남양동)</t>
  </si>
  <si>
    <t>한길텔레콤(주)</t>
  </si>
  <si>
    <t>김근태</t>
  </si>
  <si>
    <t>033-765-3721</t>
  </si>
  <si>
    <t>강원 원주시 단구로 354-27, 비1층</t>
  </si>
  <si>
    <t>대원흥산(주)</t>
  </si>
  <si>
    <t>김응모</t>
  </si>
  <si>
    <t>가구제품제조업</t>
  </si>
  <si>
    <t>02-462-3821</t>
  </si>
  <si>
    <t>서울특별시 성동구 성수이로 144 (성수동2가)</t>
  </si>
  <si>
    <t>기타 목재가구 제조업</t>
  </si>
  <si>
    <t>암면 및 유사제품 제조업</t>
  </si>
  <si>
    <t>(주)신송플래닝</t>
  </si>
  <si>
    <t>이기형</t>
  </si>
  <si>
    <t>약품 도매업</t>
  </si>
  <si>
    <t>02-578-7058</t>
  </si>
  <si>
    <t>서울특별시 서초구 바우뫼로 180 (양재동)</t>
  </si>
  <si>
    <t>대원케이씨티(주)</t>
  </si>
  <si>
    <t>부동산,건물관리-서비스</t>
  </si>
  <si>
    <t>032-326-2114</t>
  </si>
  <si>
    <t>인천광역시 계양구 계산새로 71 비209호 (계산동,하이베라스)</t>
  </si>
  <si>
    <t>비주거용 부동산 관리업</t>
  </si>
  <si>
    <t>영창실리테크(주)</t>
  </si>
  <si>
    <t>02-803-6431</t>
  </si>
  <si>
    <t>서울 금천구 벚꽃로14길 13 (독산동)</t>
  </si>
  <si>
    <t>(주)리드개발</t>
  </si>
  <si>
    <t>김윤한</t>
  </si>
  <si>
    <t>033-332-7501</t>
  </si>
  <si>
    <t>강원 횡성군 둔내면 두원2길 14-1 102동 302호 (두원리,성우타운)</t>
  </si>
  <si>
    <t>민박업</t>
  </si>
  <si>
    <t>(주)나우정보통신</t>
  </si>
  <si>
    <t>최인채</t>
  </si>
  <si>
    <t>소프트웨어 개발, 웹디자인, 컴퓨터부품 도소매, 전자상거래</t>
  </si>
  <si>
    <t>054-473-9100</t>
  </si>
  <si>
    <t>경상북도 구미시 구미대로 350-27, 2층 203호 (신평동,경북산학융합지구 구미기업연구관)</t>
  </si>
  <si>
    <t>새산통운(주)</t>
  </si>
  <si>
    <t>오지연</t>
  </si>
  <si>
    <t>031-478-1616</t>
  </si>
  <si>
    <t>서울특별시 구로구 구로중앙로 198 28동 231호 (구로동,공구상가 디블럭)</t>
  </si>
  <si>
    <t>(주)에스엠코리아</t>
  </si>
  <si>
    <t>배성훈,허영선</t>
  </si>
  <si>
    <t>031-977-8060</t>
  </si>
  <si>
    <t>경기도 파주시 하우3길 21 (야당동)</t>
  </si>
  <si>
    <t>한국아이소(주)</t>
  </si>
  <si>
    <t>박명혁</t>
  </si>
  <si>
    <t>화공약품 도매업</t>
  </si>
  <si>
    <t>032-623-5670</t>
  </si>
  <si>
    <t>기타 화학물질 및 화학제품 도매업</t>
  </si>
  <si>
    <t>박형기</t>
  </si>
  <si>
    <t>코팅업</t>
  </si>
  <si>
    <t>032-681-2335</t>
  </si>
  <si>
    <t>경기도 부천시 옥산로251번길 38 (도당동)</t>
  </si>
  <si>
    <t>032-508-0676</t>
  </si>
  <si>
    <t>(주)수일</t>
  </si>
  <si>
    <t>031-294-2784</t>
  </si>
  <si>
    <t>경기도 수원시 권선구 서수원로 174 (오목천동)</t>
  </si>
  <si>
    <t>(주)인성전자</t>
  </si>
  <si>
    <t>윤증한</t>
  </si>
  <si>
    <t>파워써플라이  제조</t>
  </si>
  <si>
    <t>031-241-8211-2</t>
  </si>
  <si>
    <t>경기도 수원시 영통구 매영로269번길 61 (원천동)</t>
  </si>
  <si>
    <t>기타 전기변환장치 제조업</t>
  </si>
  <si>
    <t>이아이테크전자(주)</t>
  </si>
  <si>
    <t>유홍균</t>
  </si>
  <si>
    <t>031-226-8118</t>
  </si>
  <si>
    <t>경기 수원시 팔달구 장다리로 195, 203호</t>
  </si>
  <si>
    <t>(주)일흥기업</t>
  </si>
  <si>
    <t>박찬경,심우용</t>
  </si>
  <si>
    <t>환경 및 위생엔지니어링</t>
  </si>
  <si>
    <t>031-479-6321</t>
  </si>
  <si>
    <t>충청남도 아산시 도고면 도고온천로 154 1502호 (기곡리)</t>
  </si>
  <si>
    <t>(주)맥스테크</t>
  </si>
  <si>
    <t>신건승</t>
  </si>
  <si>
    <t>031-209-5186</t>
  </si>
  <si>
    <t>경기도 용인시 기흥구 청명산로 75-7 (하갈동)</t>
  </si>
  <si>
    <t>표시장치 제조업</t>
  </si>
  <si>
    <t>제일연마석판매(주)</t>
  </si>
  <si>
    <t>문조웅,문성철</t>
  </si>
  <si>
    <t>연마지석</t>
  </si>
  <si>
    <t>032-588-1134</t>
  </si>
  <si>
    <t>인천 동구 방축로83번길 23 16동 103호 (송림동,산업용품유통센타)</t>
  </si>
  <si>
    <t>(주)태진식품</t>
  </si>
  <si>
    <t>황보용숙</t>
  </si>
  <si>
    <t>식품첨가물</t>
  </si>
  <si>
    <t>041-5842-9812</t>
  </si>
  <si>
    <t>충청남도 천안시 서북구 입장면 위례성로 1929 (기로리)</t>
  </si>
  <si>
    <t>(주)엘에스엘피</t>
  </si>
  <si>
    <t>정채훈</t>
  </si>
  <si>
    <t>041-585-0813</t>
  </si>
  <si>
    <t>충청남도 천안시 동남구 통정1로 37-2 207호 (신방동,유정빌리지)</t>
  </si>
  <si>
    <t>(주)옥토에스앤디</t>
  </si>
  <si>
    <t>손현호</t>
  </si>
  <si>
    <t>음식물(한식)</t>
  </si>
  <si>
    <t>031-429-9192</t>
  </si>
  <si>
    <t>서울특별시 영등포구 대림로27가길 3 105-7호 (대림동,메트로대림비지니스센터)</t>
  </si>
  <si>
    <t>(주)엔리치솔루션</t>
  </si>
  <si>
    <t>선미진</t>
  </si>
  <si>
    <t>건물관리-서비스</t>
  </si>
  <si>
    <t>031-273-2741</t>
  </si>
  <si>
    <t>경기도 시흥시 서울대학로 59-47 938호 (배곧동,엠플러스테크노빌딩)</t>
  </si>
  <si>
    <t>(주)기가텍</t>
  </si>
  <si>
    <t>황영만</t>
  </si>
  <si>
    <t>반도체 장비 유지보수</t>
  </si>
  <si>
    <t>031-209-0302</t>
  </si>
  <si>
    <t>경기도 수원시 영통구 봉영로 1617 716호 (영통동,훼미리타워)</t>
  </si>
  <si>
    <t>속리개발(주)</t>
  </si>
  <si>
    <t>한도환</t>
  </si>
  <si>
    <t>운송, 보관</t>
  </si>
  <si>
    <t>043-2733-7124</t>
  </si>
  <si>
    <t>충청북도 청주시 흥덕구 사운로361번길 15 (신봉동)</t>
  </si>
  <si>
    <t>(주)은성</t>
  </si>
  <si>
    <t>043-256-8686</t>
  </si>
  <si>
    <t>충북 청주시 상당구 상당로 114-1 (북문로2가)</t>
  </si>
  <si>
    <t>의약품, 의료용품 및 화장품 도매업</t>
  </si>
  <si>
    <t>진영특수운수(주)</t>
  </si>
  <si>
    <t>박진섭</t>
  </si>
  <si>
    <t>042-274-9087</t>
  </si>
  <si>
    <t>충청남도 금산군 진산면 용천로 674 (만악리)</t>
  </si>
  <si>
    <t>(주)만나푸드서비스</t>
  </si>
  <si>
    <t>전자상거래업 면류 한식</t>
  </si>
  <si>
    <t>042-8252-0015</t>
  </si>
  <si>
    <t>대전광역시 유성구 계룡로87번길 16 (봉명동)</t>
  </si>
  <si>
    <t>(자)제일택시</t>
  </si>
  <si>
    <t>042-522-4061</t>
  </si>
  <si>
    <t>대전광역시 서구 도산로 480 (용문동)</t>
  </si>
  <si>
    <t>하나통상(자)</t>
  </si>
  <si>
    <t>윤홍내</t>
  </si>
  <si>
    <t>042-254-3755</t>
  </si>
  <si>
    <t>대전광역시 중구 대전천서로 749 (중촌동)</t>
  </si>
  <si>
    <t>성림기업(주)</t>
  </si>
  <si>
    <t>반도체 및 기타 전자부품 제조업</t>
  </si>
  <si>
    <t>041-554-7167</t>
  </si>
  <si>
    <t>서울특별시 강남구 개포로110길 15 115동 1001호 (일원동,우성7차아파트)</t>
  </si>
  <si>
    <t>신도운수(주)</t>
  </si>
  <si>
    <t>053-357-5931</t>
  </si>
  <si>
    <t>대구광역시 서구 서대구로63길 41 (비산동)</t>
  </si>
  <si>
    <t>동호산업(주)</t>
  </si>
  <si>
    <t>이윤화</t>
  </si>
  <si>
    <t>053-527-2502</t>
  </si>
  <si>
    <t>대구 달서구 두류공원로28안길 12 (성당동)</t>
  </si>
  <si>
    <t>대도그린택시(주)</t>
  </si>
  <si>
    <t>도경민,도종구</t>
  </si>
  <si>
    <t>053-982-3372</t>
  </si>
  <si>
    <t>대구 동구 반야월북로12길 33 (율암동)</t>
  </si>
  <si>
    <t>(주)성남고속</t>
  </si>
  <si>
    <t>조문자</t>
  </si>
  <si>
    <t>053-811-3215</t>
  </si>
  <si>
    <t>대구광역시 수성구 동원로 135 106동 703호 (만촌동,메트로팔레스)</t>
  </si>
  <si>
    <t>금아정보통신(주)</t>
  </si>
  <si>
    <t>여정수</t>
  </si>
  <si>
    <t>통신/전기공사</t>
  </si>
  <si>
    <t>053-563-0950</t>
  </si>
  <si>
    <t>대구광역시 달성군 현풍읍 비슬로134길 177 (상리)</t>
  </si>
  <si>
    <t>내부 통신배선 공사업</t>
  </si>
  <si>
    <t>(주)위드넷</t>
  </si>
  <si>
    <t>정보통신 시설에 대한 설계 시공 감리</t>
  </si>
  <si>
    <t>053-604-2586</t>
  </si>
  <si>
    <t>경기도 성남시 중원구 사기막골로 124, 904호 (상대원동,에스케이엔테크노파크테크센터동)</t>
  </si>
  <si>
    <t>(주)우성교통</t>
  </si>
  <si>
    <t>054-7419-3946</t>
  </si>
  <si>
    <t>경북 포항시 남구 상대로 124-1 (대도동)</t>
  </si>
  <si>
    <t>(주)대신개발</t>
  </si>
  <si>
    <t>철물제조업</t>
  </si>
  <si>
    <t>054-232-8114</t>
  </si>
  <si>
    <t>경상북도 포항시 북구 청하면 동해대로 2490-17 (미남리)</t>
  </si>
  <si>
    <t>생활용 포장 및 위생 용품, 봉투 및 유사 제품 도매업</t>
  </si>
  <si>
    <t>(주)유동</t>
  </si>
  <si>
    <t>054-246-4001</t>
  </si>
  <si>
    <t>경상북도 포항시 북구 아치로 159 (우현동)</t>
  </si>
  <si>
    <t>053-851-1800</t>
  </si>
  <si>
    <t>대구광역시 수성구 명덕로 477 104동 1404호 (범어동,범어쌍용예가)</t>
  </si>
  <si>
    <t>(주)크린라텍스</t>
  </si>
  <si>
    <t>가정용 고무장갑</t>
  </si>
  <si>
    <t>054-373-1001</t>
  </si>
  <si>
    <t>경상북도 청도군 청도읍 중앙로 115 (원정리)</t>
  </si>
  <si>
    <t>(주)일흥어패럴</t>
  </si>
  <si>
    <t>차동주</t>
  </si>
  <si>
    <t>051-208-3450-4</t>
  </si>
  <si>
    <t>부산광역시 동래구 금강로 67 (온천동)</t>
  </si>
  <si>
    <t>우양산업(주)</t>
  </si>
  <si>
    <t>이상봉</t>
  </si>
  <si>
    <t>음식점업.</t>
  </si>
  <si>
    <t>051-744-3784</t>
  </si>
  <si>
    <t>부산광역시 금정구 반송로 406-7 (금사동)</t>
  </si>
  <si>
    <t>전광교통(주)</t>
  </si>
  <si>
    <t>이영숙</t>
  </si>
  <si>
    <t>052-276-7481</t>
  </si>
  <si>
    <t>울산 남구 화합로 67 (야음동)</t>
  </si>
  <si>
    <t>장원물산(주)</t>
  </si>
  <si>
    <t>굴 채취 및 가공업</t>
  </si>
  <si>
    <t>055-641-0243</t>
  </si>
  <si>
    <t>경상남도 통영시 용남면 적촌길 2-19 (원평리)</t>
  </si>
  <si>
    <t>금속 단조, 압형 및 분말야금 제품 제조업</t>
  </si>
  <si>
    <t>의장품제작 및 의장공사업</t>
  </si>
  <si>
    <t>055-673-6768</t>
  </si>
  <si>
    <t>경남 거제시 제산로 86 101동 602호 (양정동,거제더샵)</t>
  </si>
  <si>
    <t>(주)에이블텍</t>
  </si>
  <si>
    <t>최은지</t>
  </si>
  <si>
    <t>산업용 비경화고무제품 제조업</t>
  </si>
  <si>
    <t>055-327-8976</t>
  </si>
  <si>
    <t>경상남도 김해시 덕정로 68 306동 805호 (관동동,팔판마을부영그린타운3차아파트)</t>
  </si>
  <si>
    <t>(주)씨시스템</t>
  </si>
  <si>
    <t>기타도급-써비스</t>
  </si>
  <si>
    <t>062-512-1090</t>
  </si>
  <si>
    <t>광주광역시 서구 하남대로 688 (동천동)</t>
  </si>
  <si>
    <t>유진기업(유)</t>
  </si>
  <si>
    <t>061-460-3985</t>
  </si>
  <si>
    <t>전라남도 영암군 삼호읍 대불산단4로 30-1 (난전리)</t>
  </si>
  <si>
    <t>강선 건조업</t>
  </si>
  <si>
    <t>중앙기계(주)</t>
  </si>
  <si>
    <t>김지호,이병석</t>
  </si>
  <si>
    <t>061-281-6295</t>
  </si>
  <si>
    <t>전라남도 무안군 몽탄면 봉명양장로 26 (양장리)</t>
  </si>
  <si>
    <t>(자)안전교통</t>
  </si>
  <si>
    <t>063-237-2668</t>
  </si>
  <si>
    <t>전북 전주시 완산구 정여립로 537 (삼천동3가)</t>
  </si>
  <si>
    <t>(주)돌봄과간호</t>
  </si>
  <si>
    <t>홍말순</t>
  </si>
  <si>
    <t>노인장기요양보험법에 의한 재가장기요양시설업</t>
  </si>
  <si>
    <t>02-934-3651</t>
  </si>
  <si>
    <t>서울특별시 노원구 동일로 1550 601호 (상계동,고려프라자빌딩)</t>
  </si>
  <si>
    <t>구세군복지재단</t>
  </si>
  <si>
    <t>장만희</t>
  </si>
  <si>
    <t>02-720-9494</t>
  </si>
  <si>
    <t>서울특별시 종로구 새문안로 69 (신문로1가)</t>
  </si>
  <si>
    <t>일월산업</t>
  </si>
  <si>
    <t>선박블럭조립</t>
  </si>
  <si>
    <t>061-463-0800</t>
  </si>
  <si>
    <t>전남 영암군 삼호읍 대불산단1로 65</t>
  </si>
  <si>
    <t>(주)엘파이브</t>
  </si>
  <si>
    <t>이호규</t>
  </si>
  <si>
    <t>부동산 임대, 전대, 관리업</t>
  </si>
  <si>
    <t>02-718-7941</t>
  </si>
  <si>
    <t>서울특별시 마포구 백범로 119 7층 (염리동,원빌딩)</t>
  </si>
  <si>
    <t>진영테크</t>
  </si>
  <si>
    <t>김상호,라은주</t>
  </si>
  <si>
    <t>조선기자재제조, 납품, 무역업</t>
  </si>
  <si>
    <t>055-754-1177</t>
  </si>
  <si>
    <t>경남 하동군 진교면 신안길 40-6 (백련리)</t>
  </si>
  <si>
    <t>트랜스월드익스프레스(주)</t>
  </si>
  <si>
    <t>이익제</t>
  </si>
  <si>
    <t>02-710-8888</t>
  </si>
  <si>
    <t>서울특별시 영등포구 국회대로54길 10 B동 026호 (영등포동7가,아크로타워스퀘어)</t>
  </si>
  <si>
    <t>(주)한국항공물류서비스</t>
  </si>
  <si>
    <t>권남진</t>
  </si>
  <si>
    <t>항공운송지원 서비스업</t>
  </si>
  <si>
    <t>02-2666-8271</t>
  </si>
  <si>
    <t>서울 강서구 방화동로 27 2층 (방화동)</t>
  </si>
  <si>
    <t>상품 종합중개업</t>
  </si>
  <si>
    <t>(주)나래종합서비스</t>
  </si>
  <si>
    <t>02-935-6324</t>
  </si>
  <si>
    <t>경기도 남양주시 두물로27번길 18-6 401호 (별내동)</t>
  </si>
  <si>
    <t>(주)메이플랜드</t>
  </si>
  <si>
    <t>박승진</t>
  </si>
  <si>
    <t>컨설팅(중소기업경영, 주식 선물, 국제금용)</t>
  </si>
  <si>
    <t>서울 양천구 곰달래로13길 11 1층 (신월동)</t>
  </si>
  <si>
    <t>회사 본부 및 경영 컨설팅 서비스업</t>
  </si>
  <si>
    <t>(주)제일운용기술</t>
  </si>
  <si>
    <t>정보통신기기 보전 및 유지보수 용역업</t>
  </si>
  <si>
    <t>02-2057-9188</t>
  </si>
  <si>
    <t>서울 금천구 시흥대로 97 (시흥동)</t>
  </si>
  <si>
    <t>전기 및 통신 공사업</t>
  </si>
  <si>
    <t>(주)피케이원</t>
  </si>
  <si>
    <t>최주빈</t>
  </si>
  <si>
    <t>의약품, 의약외품, 건강식품, 의료기기 제조 및 도,소매</t>
  </si>
  <si>
    <t>서울특별시 강남구 논현로28길 41 (도곡동)</t>
  </si>
  <si>
    <t>(주)미도라이텍</t>
  </si>
  <si>
    <t>가로시설물 제조 및 판매업</t>
  </si>
  <si>
    <t>031-434-0924</t>
  </si>
  <si>
    <t>경기도 화성시 서신면 제부로 1023-24 (상안리)</t>
  </si>
  <si>
    <t>기타 인쇄관련 산업</t>
  </si>
  <si>
    <t>(주)피앤테크</t>
  </si>
  <si>
    <t>전자전기기계기구 및 관련기기와 그 부품의 제작, 판매, 수금대행</t>
  </si>
  <si>
    <t>031-678-8292</t>
  </si>
  <si>
    <t>충청남도 천안시 서북구 3공단6로 86-9 (차암동)</t>
  </si>
  <si>
    <t>(주)여흥전자</t>
  </si>
  <si>
    <t>070-7018-3180</t>
  </si>
  <si>
    <t>경기도 여주시 북내면 석우길 22 (석우리)</t>
  </si>
  <si>
    <t>(주)성무</t>
  </si>
  <si>
    <t>031-443-3530</t>
  </si>
  <si>
    <t>경기도 군포시 고산로539번길 7-12 936동 1501호 (산본동,묘향아파트)</t>
  </si>
  <si>
    <t>(주)네오나</t>
  </si>
  <si>
    <t>이형환,이환</t>
  </si>
  <si>
    <t>정보의 처리, 제공 및 관련 용역업</t>
  </si>
  <si>
    <t>070-7585-0850</t>
  </si>
  <si>
    <t>경기 안양시 만안구 덕천로 26 2층 (안양동)</t>
  </si>
  <si>
    <t>창인원</t>
  </si>
  <si>
    <t>031-772-9797</t>
  </si>
  <si>
    <t>(주)이원테크</t>
  </si>
  <si>
    <t>고덕인</t>
  </si>
  <si>
    <t>031-209-5100</t>
  </si>
  <si>
    <t>경기도 용인시 기흥구 민속촌로55번길 13, 303호 (보라동,이원빌라)</t>
  </si>
  <si>
    <t>(주)체크독</t>
  </si>
  <si>
    <t>박광인</t>
  </si>
  <si>
    <t>신발 및 의류제조, 판매업</t>
  </si>
  <si>
    <t>055-321-8950</t>
  </si>
  <si>
    <t>경상남도 김해시 상동면 상동로 739-32 (매리)</t>
  </si>
  <si>
    <t>신발 도매업</t>
  </si>
  <si>
    <t>자이온텍(주)</t>
  </si>
  <si>
    <t>주정호</t>
  </si>
  <si>
    <t>휴대폰 S/W, H/W</t>
  </si>
  <si>
    <t>031-888-5213</t>
  </si>
  <si>
    <t>경기도 용인시 수지구 신수로 767, A동 1213호 (동천동,분당수지유타워)</t>
  </si>
  <si>
    <t>충효택시(주)</t>
  </si>
  <si>
    <t>043-847-2555</t>
  </si>
  <si>
    <t>충청북도 충주시 약막2길 38 (안림동)</t>
  </si>
  <si>
    <t>(주)디알테크</t>
  </si>
  <si>
    <t>정주봉</t>
  </si>
  <si>
    <t>엘씨디 부품 제조 및 판매업</t>
  </si>
  <si>
    <t>041-569-0711</t>
  </si>
  <si>
    <t>충청남도 천안시 서북구 불당대로 260 114호 (쌍용동,하이렉스타운)</t>
  </si>
  <si>
    <t>(재)호산사회복지회</t>
  </si>
  <si>
    <t>손은태</t>
  </si>
  <si>
    <t>051-501-1335</t>
  </si>
  <si>
    <t>부산 연제구 화지로 103 (거제동)</t>
  </si>
  <si>
    <t>(주)씨아이마린</t>
  </si>
  <si>
    <t>수상보트 제조 및 도.소매, 수출입업</t>
  </si>
  <si>
    <t>02-2692-5300</t>
  </si>
  <si>
    <t>서울특별시 양천구 오목로 132, 401호 (신정동,클레버타워)</t>
  </si>
  <si>
    <t>(주)대림에프엔텍</t>
  </si>
  <si>
    <t>정우교</t>
  </si>
  <si>
    <t>054-282-9181</t>
  </si>
  <si>
    <t>경상북도 포항시 북구 새천년대로 541 (득량동)</t>
  </si>
  <si>
    <t>조적 및 석공사업</t>
  </si>
  <si>
    <t>(주)하이엠스</t>
  </si>
  <si>
    <t>류태구</t>
  </si>
  <si>
    <t>043-279-1539</t>
  </si>
  <si>
    <t>경기도 평택시 진위면 동천2길 74 (동천리)</t>
  </si>
  <si>
    <t>기타 무선 통신장비 제조업</t>
  </si>
  <si>
    <t>한성전자(주)</t>
  </si>
  <si>
    <t>전자제품 및 부품제조 및 판매업</t>
  </si>
  <si>
    <t>063-535-0222</t>
  </si>
  <si>
    <t>전라북도 정읍시 북면 한교리  37-23</t>
  </si>
  <si>
    <t>(주)레폼하우스코리아</t>
  </si>
  <si>
    <t>윤재석</t>
  </si>
  <si>
    <t>기타항공운송지원서비스업</t>
  </si>
  <si>
    <t>02-3474-8776</t>
  </si>
  <si>
    <t>경기도 과천시 뒷골1로 41 지층 1호 (과천동)</t>
  </si>
  <si>
    <t>(주)현진티앤이</t>
  </si>
  <si>
    <t>권상덕</t>
  </si>
  <si>
    <t>부동산 사업시행업</t>
  </si>
  <si>
    <t>02-477-1252</t>
  </si>
  <si>
    <t>서울특별시 강동구 성안로 112 3층 (성내동)</t>
  </si>
  <si>
    <t>야베스공동체(주)</t>
  </si>
  <si>
    <t>원용호</t>
  </si>
  <si>
    <t>취약계층에게 일자리를 제공</t>
  </si>
  <si>
    <t>042-582-0159</t>
  </si>
  <si>
    <t>대전광역시 중구 대종로 460 3층 (대흥동,월드컵빌딩)</t>
  </si>
  <si>
    <t>(주)한빛정보통신</t>
  </si>
  <si>
    <t>임승조</t>
  </si>
  <si>
    <t>컴퓨터주변기기-도소매업</t>
  </si>
  <si>
    <t>02-707-2174</t>
  </si>
  <si>
    <t>서울특별시 금천구 가산디지털1로 45 1109호 (가산동,이앤씨드림타워8차)</t>
  </si>
  <si>
    <t>(주)삼본엔지니어링</t>
  </si>
  <si>
    <t>노성옥</t>
  </si>
  <si>
    <t>토목설계-서비스</t>
  </si>
  <si>
    <t>043-852-5202</t>
  </si>
  <si>
    <t>충청북도 충주시 금제2길 1 2층 (금릉동)</t>
  </si>
  <si>
    <t>(주)바로인텍</t>
  </si>
  <si>
    <t>한진욱</t>
  </si>
  <si>
    <t>IT 및 ET관련 제조, 서비스, 하드웨어 및 소프트웨어 개발및 서비스업</t>
  </si>
  <si>
    <t>031-420-4315</t>
  </si>
  <si>
    <t>경기 성남시 수정구 헌릉로 1005 5803동 802호 (창곡동,위례포레스트부영)</t>
  </si>
  <si>
    <t>(주)상원피엠디</t>
  </si>
  <si>
    <t>부동산 컨설팅 및 관련용역 대행업</t>
  </si>
  <si>
    <t>02-539-4250</t>
  </si>
  <si>
    <t>서울 강남구 광평로56길 10 4층 23호 (수서동,광안빌딩)</t>
  </si>
  <si>
    <t>(주)덩우에이앤디</t>
  </si>
  <si>
    <t>화랑임대업</t>
  </si>
  <si>
    <t>02-557-1966</t>
  </si>
  <si>
    <t>인천광역시 연수구 해돋이로 107 G동 128호 (송도동,더샵퍼스트월드)</t>
  </si>
  <si>
    <t>(주)유원실업</t>
  </si>
  <si>
    <t>박성문</t>
  </si>
  <si>
    <t>청량음료</t>
  </si>
  <si>
    <t>02-535-1120</t>
  </si>
  <si>
    <t>서울특별시 서초구 서초대로25길 55, 202호 (방배동,유기빌딩)</t>
  </si>
  <si>
    <t>기타 비알코올 음료 제조업</t>
  </si>
  <si>
    <t>엔에스웰라이프(주)</t>
  </si>
  <si>
    <t>전용식</t>
  </si>
  <si>
    <t>02-6675-7070</t>
  </si>
  <si>
    <t>서울특별시 구로구 디지털로26길 5 지하1층 비109호 (구로동,에이스하이엔드타워1차)</t>
  </si>
  <si>
    <t>(주)정캐터링</t>
  </si>
  <si>
    <t>이항재</t>
  </si>
  <si>
    <t>급식</t>
  </si>
  <si>
    <t>02-442-4201</t>
  </si>
  <si>
    <t>서울특별시 성북구 종암로9길 71 204동 202호 (종암동,종암2차아이파크)</t>
  </si>
  <si>
    <t>비즈엔커스(주)</t>
  </si>
  <si>
    <t>임정용</t>
  </si>
  <si>
    <t>소프트웨어 개발 및 공급 관련 하드웨어제품 개발 및 생산판매</t>
  </si>
  <si>
    <t>02-2627-3990</t>
  </si>
  <si>
    <t>서울 금천구 가산디지털1로 219, 807호 8층</t>
  </si>
  <si>
    <t>에드워드시스템즈(주)</t>
  </si>
  <si>
    <t>이은윤</t>
  </si>
  <si>
    <t>각종 램프생산 기계 설비 제작 및 수출입업</t>
  </si>
  <si>
    <t>02-549-5355</t>
  </si>
  <si>
    <t>서울 강남구 학동로45길 8, 502호</t>
  </si>
  <si>
    <t>산업용 기계 및 장비 도매업</t>
  </si>
  <si>
    <t>뷰티매니지먼트솔루션</t>
  </si>
  <si>
    <t>조경애</t>
  </si>
  <si>
    <t>미용, 경영, 종합컨설팅(교육, 마케팅 프로그램 지원 등)업</t>
  </si>
  <si>
    <t>02-554-0086</t>
  </si>
  <si>
    <t>경기도 광주시 창뜰아랫길 14-22 102동 201호 (능평동,삼성팰리스)</t>
  </si>
  <si>
    <t>(주)대교씨에스에이</t>
  </si>
  <si>
    <t>고객만족경영,인사,판매등에 대한 교육 프로그램 개발, 연수대행 등</t>
  </si>
  <si>
    <t>02-2085-7501</t>
  </si>
  <si>
    <t>서울 영등포구 경인로 870 8층 (영등포동1가)</t>
  </si>
  <si>
    <t>인화브로드밴드(주)</t>
  </si>
  <si>
    <t>남계인</t>
  </si>
  <si>
    <t>기간통신 사업자 위탁업</t>
  </si>
  <si>
    <t>02-1600-0226</t>
  </si>
  <si>
    <t>서울 강북구 덕릉로 138, 1층 (번동,창강빌딩)</t>
  </si>
  <si>
    <t>기타 전기 통신업</t>
  </si>
  <si>
    <t>(주)에이치에프씨</t>
  </si>
  <si>
    <t>배근환</t>
  </si>
  <si>
    <t>축산물가공및유통업</t>
  </si>
  <si>
    <t>031-723-6296</t>
  </si>
  <si>
    <t>경기도 광주시 곤지암읍 광여로 388-46 (오향리)</t>
  </si>
  <si>
    <t>(주)태원물류</t>
  </si>
  <si>
    <t>냉동, 냉장차 운송사업</t>
  </si>
  <si>
    <t>031-705-1633</t>
  </si>
  <si>
    <t>경기 여주시 북내면 가정1길 41-8 (가정리)</t>
  </si>
  <si>
    <t>(주)금강엔지니어링</t>
  </si>
  <si>
    <t>최훈식</t>
  </si>
  <si>
    <t>054-749-6295</t>
  </si>
  <si>
    <t>경상북도 경주시 원화로181번길 13-2 (인왕동)</t>
  </si>
  <si>
    <t>031-2060-6712</t>
  </si>
  <si>
    <t>경기도 화성시 동탄기흥로 61 4층 (방교동)</t>
  </si>
  <si>
    <t>(주)메타테크</t>
  </si>
  <si>
    <t>곽윤성</t>
  </si>
  <si>
    <t>메모리반도체제조-제조</t>
  </si>
  <si>
    <t>031-211-0230</t>
  </si>
  <si>
    <t>경기도 수원시 영통구 효원로 383 811호 (매탄동,매탄프라자)</t>
  </si>
  <si>
    <t>반도체 및 디스플레이 제조용 기계 제조업</t>
  </si>
  <si>
    <t>(주)나노원텍</t>
  </si>
  <si>
    <t>오세용</t>
  </si>
  <si>
    <t>031-208-5907</t>
  </si>
  <si>
    <t>경기도 수원시 영통구 덕영대로1556번길 16, F동 707호 (영통동,디지털엠파이어빌딩)</t>
  </si>
  <si>
    <t>대림자원개발(주)</t>
  </si>
  <si>
    <t>소사장제(석회석채광및운송) 서비스</t>
  </si>
  <si>
    <t>033-534-1012</t>
  </si>
  <si>
    <t>석회석 및 점토광업</t>
  </si>
  <si>
    <t>(주)아이리스인</t>
  </si>
  <si>
    <t>임대,용역-부동산서비스</t>
  </si>
  <si>
    <t>042-472-7105</t>
  </si>
  <si>
    <t>대전광역시 서구 탄방로 10 202호 (탄방동,미드림)</t>
  </si>
  <si>
    <t>부동산 관련 서비스업</t>
  </si>
  <si>
    <t>이은숙</t>
  </si>
  <si>
    <t>전자용 프라스틱제품 제조업(사출성형및조립)</t>
  </si>
  <si>
    <t>041-522-9611</t>
  </si>
  <si>
    <t>충청남도 천안시 서북구 성거읍 성거길 165 (저리)</t>
  </si>
  <si>
    <t>(주)마그나스바이오푸드</t>
  </si>
  <si>
    <t>신경석</t>
  </si>
  <si>
    <t>건강기능식품 제조</t>
  </si>
  <si>
    <t>031-595-1150</t>
  </si>
  <si>
    <t>경기도 남양주시 수동면 지둔로445번길 33-28 (지둔리)</t>
  </si>
  <si>
    <t>위윈텍(주)</t>
  </si>
  <si>
    <t>임미경</t>
  </si>
  <si>
    <t>엘씨디 반제품제조업</t>
  </si>
  <si>
    <t>041-535-2910</t>
  </si>
  <si>
    <t>충남 아산시 탕정면 선문로254번길 55-30 (호산리)</t>
  </si>
  <si>
    <t>기억장치 및 주변기기 제조업</t>
  </si>
  <si>
    <t>(주)한종</t>
  </si>
  <si>
    <t>철강공장 기계정비</t>
  </si>
  <si>
    <t>041-356-7841</t>
  </si>
  <si>
    <t>충남 당진시 송악읍 북부산업로 1480 (고대리)</t>
  </si>
  <si>
    <t>평강로(주)</t>
  </si>
  <si>
    <t>최상식</t>
  </si>
  <si>
    <t>054-243-9013</t>
  </si>
  <si>
    <t>경북 포항시 북구 법원로63번길 33-7 (장성동)</t>
  </si>
  <si>
    <t>054-278-2321</t>
  </si>
  <si>
    <t>경상북도 포항시 남구 대송면 철강산단로 195 (송동리)</t>
  </si>
  <si>
    <t>금속 열처리, 도금 및 기타 금속가공업</t>
  </si>
  <si>
    <t>효원정보통신(주)</t>
  </si>
  <si>
    <t>054-461-4466</t>
  </si>
  <si>
    <t>경상북도 구미시 산동읍 첨단기업5로 10-79 (신당리)</t>
  </si>
  <si>
    <t>비앤드에스(주)</t>
  </si>
  <si>
    <t>심동기</t>
  </si>
  <si>
    <t>전자제품수리</t>
  </si>
  <si>
    <t>051-636-4881</t>
  </si>
  <si>
    <t>부산광역시 부산진구 중앙대로 626 1209호 (범천동,서면동일타워스위트원룸오피스텔)</t>
  </si>
  <si>
    <t>광섬유 케이블 제조업</t>
  </si>
  <si>
    <t>에스디제이(주)</t>
  </si>
  <si>
    <t>052-287-7600</t>
  </si>
  <si>
    <t>울산 북구 효자로 8 (효문동)</t>
  </si>
  <si>
    <t>(주)주승테크엠</t>
  </si>
  <si>
    <t>유병곤</t>
  </si>
  <si>
    <t>각종엔진조립및설치</t>
  </si>
  <si>
    <t>055-278-9546</t>
  </si>
  <si>
    <t>경상남도 창원시 마산합포구 진북면 대티2길 19 (대티리)</t>
  </si>
  <si>
    <t>제도업</t>
  </si>
  <si>
    <t>기타 선박 건조업</t>
  </si>
  <si>
    <t>(자)송광미화</t>
  </si>
  <si>
    <t>전영천</t>
  </si>
  <si>
    <t>사업장폐기물-서비스</t>
  </si>
  <si>
    <t>062-944-6565</t>
  </si>
  <si>
    <t>광주광역시 광산구 평동산단로 196-16 (월전동)</t>
  </si>
  <si>
    <t>허광</t>
  </si>
  <si>
    <t>061-464-6992</t>
  </si>
  <si>
    <t>대국기업(주)</t>
  </si>
  <si>
    <t>현호철</t>
  </si>
  <si>
    <t>052-230-5060</t>
  </si>
  <si>
    <t>울산광역시 중구 다운5길 38-3, 1층 (다운동)</t>
  </si>
  <si>
    <t>동진이엔지(주)</t>
  </si>
  <si>
    <t>박점태</t>
  </si>
  <si>
    <t>전기,계장공사업</t>
  </si>
  <si>
    <t>052-265-4733</t>
  </si>
  <si>
    <t>울산광역시 남구 돋질로113번길 4-1, 302호 (신정동)</t>
  </si>
  <si>
    <t>(주)해송이앤씨</t>
  </si>
  <si>
    <t>오하장</t>
  </si>
  <si>
    <t>배관 및 철구조물 제작업</t>
  </si>
  <si>
    <t>052-268-3504</t>
  </si>
  <si>
    <t>울산광역시 남구 삼산로46번길 5 (신정동)</t>
  </si>
  <si>
    <t>디지털방송광고포럼</t>
  </si>
  <si>
    <t>박천성</t>
  </si>
  <si>
    <t>인터랙티브 포럼 회원의 상호 관심사와 인터랙티브 광고연구</t>
  </si>
  <si>
    <t>02-2632-4212</t>
  </si>
  <si>
    <t>서울특별시 영등포구 양산로 53 (양평동3가,월드메르디앙비즈센터)</t>
  </si>
  <si>
    <t>(사)사회복지법인위캔</t>
  </si>
  <si>
    <t>경현옥</t>
  </si>
  <si>
    <t>경기도 고양시 덕양구 혜음로 276 (벽제동)</t>
  </si>
  <si>
    <t>대륙엔지니어링(주)</t>
  </si>
  <si>
    <t>일반건설 및 주택건설업</t>
  </si>
  <si>
    <t>02-420-5113</t>
  </si>
  <si>
    <t>서울특별시 송파구 백제고분로 423 303호 (송파동,영동빌딩)</t>
  </si>
  <si>
    <t>도장 공사업</t>
  </si>
  <si>
    <t>(주)더앤파트너십</t>
  </si>
  <si>
    <t>참좋은영농조합법인</t>
  </si>
  <si>
    <t>이효석</t>
  </si>
  <si>
    <t>농산물 유통구조 개선 및 포장에 관한 사업</t>
  </si>
  <si>
    <t>054-973-9200</t>
  </si>
  <si>
    <t>경상북도 칠곡군 지천면 금호로 48 (금호리)</t>
  </si>
  <si>
    <t>방사선 장치 및 전기식 진단 기기 제조업</t>
  </si>
  <si>
    <t>(주)시에스로지스</t>
  </si>
  <si>
    <t>트럭-운수</t>
  </si>
  <si>
    <t>경상북도 청송군 청송읍 주왕산로 406-7 (송생리)</t>
  </si>
  <si>
    <t>선박부품 제조, 임가공</t>
  </si>
  <si>
    <t>061-460-1205</t>
  </si>
  <si>
    <t>대구광역시 중구 중앙대로 372 1층 (덕산동)</t>
  </si>
  <si>
    <t>이레유통영농조합법인</t>
  </si>
  <si>
    <t>채고, 곡물도소매</t>
  </si>
  <si>
    <t>061-533-3408</t>
  </si>
  <si>
    <t>전라남도 해남군 마산면 학의리  301</t>
  </si>
  <si>
    <t>영남의료재단</t>
  </si>
  <si>
    <t>02-363-8405</t>
  </si>
  <si>
    <t>경기도 안산시 상록구 송호1길 9 302호 (이동)</t>
  </si>
  <si>
    <t>사회복지법인성가소비녀회</t>
  </si>
  <si>
    <t>나경숙</t>
  </si>
  <si>
    <t>각종 사회복지시설의 설치운영</t>
  </si>
  <si>
    <t>02-9401-5012</t>
  </si>
  <si>
    <t>서울특별시 성북구 종암로 191 (하월곡동)</t>
  </si>
  <si>
    <t>(주)지평산업</t>
  </si>
  <si>
    <t>052-251-1933</t>
  </si>
  <si>
    <t>두성컨설팅(주)</t>
  </si>
  <si>
    <t>한우구</t>
  </si>
  <si>
    <t>부동산 컨설팅업</t>
  </si>
  <si>
    <t>052-224-2502</t>
  </si>
  <si>
    <t>울산광역시 북구 산하중앙2로 150 110, 111호 (산하동,오션5)</t>
  </si>
  <si>
    <t>(주)파워유지콤</t>
  </si>
  <si>
    <t>02-557-2904</t>
  </si>
  <si>
    <t>경기도 고양시 일산동구 강송로 180 3층 (마두동,백마프라자)</t>
  </si>
  <si>
    <t>동화기영(주)</t>
  </si>
  <si>
    <t>윤성열,윤차웅</t>
  </si>
  <si>
    <t>02-454-3470</t>
  </si>
  <si>
    <t>서울 광진구 아차산로 458 (구의동)</t>
  </si>
  <si>
    <t>기타 건축마무리 공사업</t>
  </si>
  <si>
    <t>가전제품 및 부품 도매업</t>
  </si>
  <si>
    <t>(주)원웨어</t>
  </si>
  <si>
    <t>김병구</t>
  </si>
  <si>
    <t>영상컴퓨터 그래픽 개발 공급</t>
  </si>
  <si>
    <t>02-543-3526</t>
  </si>
  <si>
    <t>경기도 용인시 기흥구 동백2로 82-31 2031호 (중동,동백아펠바움2차)</t>
  </si>
  <si>
    <t>(주)한성이엔지</t>
  </si>
  <si>
    <t>02-2214-0008</t>
  </si>
  <si>
    <t>서울 동대문구 황물로 103 (답십리동,삼용빌딩)</t>
  </si>
  <si>
    <t>파워네트워크엔지니어링(주)</t>
  </si>
  <si>
    <t>02-3452-9116</t>
  </si>
  <si>
    <t>서울특별시 강남구 테헤란로 423 9층 9159호 (삼성동,현대타워)</t>
  </si>
  <si>
    <t>(주)디오트쇼핑몰</t>
  </si>
  <si>
    <t>심영배</t>
  </si>
  <si>
    <t>02-2117-8000</t>
  </si>
  <si>
    <t>서울 중구 다산로 293, 534호</t>
  </si>
  <si>
    <t>(주)탑건설품질안전엔지니어링</t>
  </si>
  <si>
    <t>구본희,강정구</t>
  </si>
  <si>
    <t>시설유지 관리 공사업</t>
  </si>
  <si>
    <t>02-2068-4336</t>
  </si>
  <si>
    <t>서울특별시 서초구 방배로 22 2층 202호 (방배동,삼원빌딩)</t>
  </si>
  <si>
    <t>삼성동대문서비스(주)</t>
  </si>
  <si>
    <t>주행숙</t>
  </si>
  <si>
    <t>가전제품수리</t>
  </si>
  <si>
    <t>02-2243-5056</t>
  </si>
  <si>
    <t>서울 동대문구 망우로 113 (휘경동)</t>
  </si>
  <si>
    <t>지산모터스(주)</t>
  </si>
  <si>
    <t>완성차 및 관련부품의 도.소매업</t>
  </si>
  <si>
    <t>02-3406-0038</t>
  </si>
  <si>
    <t>서울특별시 용산구 한강대로21길 7 (한강로3가)</t>
  </si>
  <si>
    <t>(주)에이에이에이프라퍼티</t>
  </si>
  <si>
    <t>채종백</t>
  </si>
  <si>
    <t>소프트웨어 및 프로그램 개발, 제작, 자문, 공급업</t>
  </si>
  <si>
    <t>02-2664-8720</t>
  </si>
  <si>
    <t>서울특별시 종로구 김상옥로 30 5층 503호 (연지동,한국기독교연합회관)</t>
  </si>
  <si>
    <t>(주)에스플러스앤에이</t>
  </si>
  <si>
    <t>김완주</t>
  </si>
  <si>
    <t>항공운수지원서비스업</t>
  </si>
  <si>
    <t>02-2665-1385~6</t>
  </si>
  <si>
    <t>경기도 김포시 고촌읍 김포대로 344, 505호 (신곡리,정다운)</t>
  </si>
  <si>
    <t>(주)구루라이프스타일</t>
  </si>
  <si>
    <t>김두성</t>
  </si>
  <si>
    <t>호텔 숙박업</t>
  </si>
  <si>
    <t>02-749-2591</t>
  </si>
  <si>
    <t>서울특별시 용산구 이태원로 270 (한남동)</t>
  </si>
  <si>
    <t>에이티원(주)</t>
  </si>
  <si>
    <t>송인석</t>
  </si>
  <si>
    <t>02-2167-4500</t>
  </si>
  <si>
    <t>서울특별시 구로구 디지털로27길 36 601호 (구로동,이스페이스)</t>
  </si>
  <si>
    <t>간이음식 포장 판매 전문점</t>
  </si>
  <si>
    <t>(사)철우회</t>
  </si>
  <si>
    <t>박광석</t>
  </si>
  <si>
    <t>회원 상호간의 친목과 상부상조 및 복지증진을 위한 사업</t>
  </si>
  <si>
    <t>02-794-5947</t>
  </si>
  <si>
    <t>서울특별시 용산구 한강대로21나길 7 (한강로3가)</t>
  </si>
  <si>
    <t>철도 운송지원 서비스업</t>
  </si>
  <si>
    <t>의료법인원중의료재단</t>
  </si>
  <si>
    <t>02-313-9151</t>
  </si>
  <si>
    <t>서울특별시 서대문구 신촌로37길 10 (북아현동)</t>
  </si>
  <si>
    <t>(주)동원농산교역</t>
  </si>
  <si>
    <t>민재기</t>
  </si>
  <si>
    <t>김치도소매</t>
  </si>
  <si>
    <t>031-826-2836</t>
  </si>
  <si>
    <t>경기도 양주시 장흥면 호국로473번길 49-11 (부곡리)</t>
  </si>
  <si>
    <t>삼우공무(주)</t>
  </si>
  <si>
    <t>설치용 금속탱크 및 저장용기 제조업</t>
  </si>
  <si>
    <t>031-682-1952</t>
  </si>
  <si>
    <t>건물용 기계·장비 설치 공사업</t>
  </si>
  <si>
    <t>인천운수(자)</t>
  </si>
  <si>
    <t>김영종,유자순</t>
  </si>
  <si>
    <t>032-423-3111</t>
  </si>
  <si>
    <t>사랑의샘</t>
  </si>
  <si>
    <t>김회숙</t>
  </si>
  <si>
    <t>사회복지관설치,운영사업</t>
  </si>
  <si>
    <t>032-764-1184</t>
  </si>
  <si>
    <t>인천 동구 송림로43번길 35 (송림동)</t>
  </si>
  <si>
    <t>의료법인마크로젠의료재단</t>
  </si>
  <si>
    <t>서정선</t>
  </si>
  <si>
    <t>032-568-9449</t>
  </si>
  <si>
    <t>인천광역시 연수구 인천타워대로132번길 34 601호, 602호, 603호 (송도동,라이크홈메디컬센터 1동)</t>
  </si>
  <si>
    <t>(주)다성디지탈</t>
  </si>
  <si>
    <t>송남이</t>
  </si>
  <si>
    <t>031-332-0993</t>
  </si>
  <si>
    <t>경기도 용인시 처인구 경안천로358번길 22 (고림동)</t>
  </si>
  <si>
    <t>(주)삼우전자</t>
  </si>
  <si>
    <t>031-2989-3178</t>
  </si>
  <si>
    <t>경기도 수원시 권선구 오목천로132번길 13 3층 (고색동)</t>
  </si>
  <si>
    <t>감광재료 및 관련 화학제품 제조업</t>
  </si>
  <si>
    <t>(주)유앤아이캐스트</t>
  </si>
  <si>
    <t>이강미,김종민</t>
  </si>
  <si>
    <t>주물 제조 및 판매</t>
  </si>
  <si>
    <t>042-634-4340</t>
  </si>
  <si>
    <t>대전광역시 대덕구 대화로50번길 57 (대화동)</t>
  </si>
  <si>
    <t>신태정(주)</t>
  </si>
  <si>
    <t>박종갑,박경순</t>
  </si>
  <si>
    <t>041-557-2588</t>
  </si>
  <si>
    <t>충남 천안시 동남구 목천읍 성남로 25 (천정리)</t>
  </si>
  <si>
    <t>(주)에스플러스</t>
  </si>
  <si>
    <t>김명천</t>
  </si>
  <si>
    <t>041-529-6661</t>
  </si>
  <si>
    <t>충북 옥천군 이원면 건진리 255번지</t>
  </si>
  <si>
    <t>진흥교통대부(주)</t>
  </si>
  <si>
    <t>기창현,이순이</t>
  </si>
  <si>
    <t>053-431-7800</t>
  </si>
  <si>
    <t>대구 중구 국채보상로149길 123-13 (동인동3가)</t>
  </si>
  <si>
    <t>(주)테크바일</t>
  </si>
  <si>
    <t>최동시</t>
  </si>
  <si>
    <t>정보통신기기 제조 및 도소매업</t>
  </si>
  <si>
    <t>053-744-6427</t>
  </si>
  <si>
    <t>서울특별시 동대문구 한천로2길 100 705호 신의에스컬렉션 (장안동,신의 S컬렉션)</t>
  </si>
  <si>
    <t>(주)세정공업</t>
  </si>
  <si>
    <t>이응호</t>
  </si>
  <si>
    <t>정밀 기계가공</t>
  </si>
  <si>
    <t>053-584-7906</t>
  </si>
  <si>
    <t>대구광역시 달성군 다사읍 세천로3길 47 (세천리)</t>
  </si>
  <si>
    <t>삼성서대구서비스(주)</t>
  </si>
  <si>
    <t>박해용</t>
  </si>
  <si>
    <t>가전제품 도.소매업</t>
  </si>
  <si>
    <t>053-592-3339</t>
  </si>
  <si>
    <t>대구광역시 달서구 달구벌대로 1351 3층 (이곡동)</t>
  </si>
  <si>
    <t>하문수</t>
  </si>
  <si>
    <t>SMD임가공</t>
  </si>
  <si>
    <t>054-465-0051</t>
  </si>
  <si>
    <t>경상북도 구미시 신비로 157 (비산동)</t>
  </si>
  <si>
    <t>성광택시(주)</t>
  </si>
  <si>
    <t>김낙신</t>
  </si>
  <si>
    <t>택시운송 서비스업</t>
  </si>
  <si>
    <t>천마운수(주)</t>
  </si>
  <si>
    <t>황상민</t>
  </si>
  <si>
    <t>특수화물 자동차 운송</t>
  </si>
  <si>
    <t>042-626-2325</t>
  </si>
  <si>
    <t>대전광역시 중구 대둔산로 419-4 903호 (산성동,한밭프라자)</t>
  </si>
  <si>
    <t>(주)뉴부산택시</t>
  </si>
  <si>
    <t>051-263-8829</t>
  </si>
  <si>
    <t>부산광역시 사하구 장평로 33 (장림동)</t>
  </si>
  <si>
    <t>(주)가야엔지니어링</t>
  </si>
  <si>
    <t>김호걸</t>
  </si>
  <si>
    <t>선박구성부품 제작설치업</t>
  </si>
  <si>
    <t>055-232-6635</t>
  </si>
  <si>
    <t>경상남도 창원시 마산회원구 내서읍 숲속로 30 504동 206호 (삼계리,숲속마을주공5단지아파트)</t>
  </si>
  <si>
    <t>삼원기업(주)</t>
  </si>
  <si>
    <t>062-655-3191</t>
  </si>
  <si>
    <t>광주 남구 백서로81번길 6 (양림동)</t>
  </si>
  <si>
    <t>청수산업(주)</t>
  </si>
  <si>
    <t>이우당</t>
  </si>
  <si>
    <t>062-370-1757</t>
  </si>
  <si>
    <t>광주광역시 북구 우치로 197-2 402호 (용봉동)</t>
  </si>
  <si>
    <t>절삭가공 및 유사 처리업</t>
  </si>
  <si>
    <t>(유)여천보건위생공사</t>
  </si>
  <si>
    <t>박길영</t>
  </si>
  <si>
    <t>쓰레기수집및 처리업, 토목공사</t>
  </si>
  <si>
    <t>061-686-6405</t>
  </si>
  <si>
    <t>전라남도 여수시 소라면 의곡길 115 (봉두리)</t>
  </si>
  <si>
    <t>(유)남도</t>
  </si>
  <si>
    <t>안창석</t>
  </si>
  <si>
    <t>선박철구조물,선박블록,선박의장품</t>
  </si>
  <si>
    <t>061-461-2011</t>
  </si>
  <si>
    <t>(자)은하수여행</t>
  </si>
  <si>
    <t>홍영순</t>
  </si>
  <si>
    <t>062-522-7115</t>
  </si>
  <si>
    <t>광주 북구 금남로 130 (누문동)</t>
  </si>
  <si>
    <t>엘림(주)</t>
  </si>
  <si>
    <t>정빈근</t>
  </si>
  <si>
    <t>일반폐기물수집처리-서비스,건설</t>
  </si>
  <si>
    <t>061-683-0100</t>
  </si>
  <si>
    <t>전남 여수시 화산로 50 (화장동)</t>
  </si>
  <si>
    <t>(주)지오개발</t>
  </si>
  <si>
    <t>조미영,김유리</t>
  </si>
  <si>
    <t>063-222-1500</t>
  </si>
  <si>
    <t>전라북도 전주시 완산구 홍산북로 84 (효자동3가)</t>
  </si>
  <si>
    <t>(유)천우기업</t>
  </si>
  <si>
    <t>한규섭</t>
  </si>
  <si>
    <t>063-211-0784</t>
  </si>
  <si>
    <t>전북 전주시 덕진구 신복로 90-5</t>
  </si>
  <si>
    <t>(유)동성물산</t>
  </si>
  <si>
    <t>빙과류, 자동차부품, 아이스크림 및 기타 식용빙과류 제조업</t>
  </si>
  <si>
    <t>063-212-0022</t>
  </si>
  <si>
    <t>(주)동남하이텍</t>
  </si>
  <si>
    <t>남원희</t>
  </si>
  <si>
    <t>자동차부품 제작업</t>
  </si>
  <si>
    <t>052-289-6970</t>
  </si>
  <si>
    <t>울산광역시 북구 상방로 81 상가동 205호 (화봉동,동아청구아파트)</t>
  </si>
  <si>
    <t>(주)위드인</t>
  </si>
  <si>
    <t>임대호</t>
  </si>
  <si>
    <t>052-223-5544</t>
  </si>
  <si>
    <t>울산광역시 남구 봉월로 167 C동 408호 (신정동,태화강엑슬루타워)</t>
  </si>
  <si>
    <t>기반조성 관련 전문공사업</t>
  </si>
  <si>
    <t>(주)엔스퍼트</t>
  </si>
  <si>
    <t>정보통신 장비의 개발, 생산과 판매, 전자집적회로 제조업</t>
  </si>
  <si>
    <t>02-6003-9340</t>
  </si>
  <si>
    <t>서울특별시 강남구 삼성로 547 5층 (삼성동,비케이타워)</t>
  </si>
  <si>
    <t>이동전화기 제조업</t>
  </si>
  <si>
    <t>태양운수(주)</t>
  </si>
  <si>
    <t>서치민</t>
  </si>
  <si>
    <t>자동차운송,택배</t>
  </si>
  <si>
    <t>031-946-3002</t>
  </si>
  <si>
    <t>경기도 파주시 회동길 480 B동 339호 (문발동,아트팩토리앤제이에프)</t>
  </si>
  <si>
    <t>(주)태림종합개발</t>
  </si>
  <si>
    <t>일반 전기 공사업</t>
  </si>
  <si>
    <t>053-422-7481</t>
  </si>
  <si>
    <t>경기도 양주시 백석읍 고릉말로56번길 41-13 2층 (방성리)</t>
  </si>
  <si>
    <t>(주)아이지엠디자인</t>
  </si>
  <si>
    <t>서울 서초구 동산로 23 2층 (양재동,베델회관)</t>
  </si>
  <si>
    <t>도배, 실내 장식 및 내장 목공사업</t>
  </si>
  <si>
    <t>(주)씨아이텔레콤</t>
  </si>
  <si>
    <t>신재철</t>
  </si>
  <si>
    <t>02-576-7266</t>
  </si>
  <si>
    <t>경상북도 봉화군 봉성면 오암길 20-27 (우곡리)</t>
  </si>
  <si>
    <t>(유)동양이앤씨</t>
  </si>
  <si>
    <t>상하수도 설비 공사업</t>
  </si>
  <si>
    <t>062-361-3411</t>
  </si>
  <si>
    <t>광주 남구 월산로 69</t>
  </si>
  <si>
    <t>(주)트론캠프</t>
  </si>
  <si>
    <t>박성원</t>
  </si>
  <si>
    <t>통신음향제품 제조</t>
  </si>
  <si>
    <t>031-713-9702</t>
  </si>
  <si>
    <t>경기도 성남시 분당구 황새울로200번길 34 9층 (수내동,코포모타워)</t>
  </si>
  <si>
    <t>통신·방송장비 및 부품 도매업</t>
  </si>
  <si>
    <t>봉성전자(주)</t>
  </si>
  <si>
    <t>김봉안</t>
  </si>
  <si>
    <t>전기 전자부품 제조, 임가공 및 도소매업</t>
  </si>
  <si>
    <t>032-673-6390</t>
  </si>
  <si>
    <t>경기도 양평군 단월면 선바위길 71 (삼가리)</t>
  </si>
  <si>
    <t>영동실업(주)</t>
  </si>
  <si>
    <t>031-244-5041</t>
  </si>
  <si>
    <t>경기도 수원시 장안구 이목로 24 101동 804호 (정자동,수원에스케이스카이뷰)</t>
  </si>
  <si>
    <t>(주)디케이.이</t>
  </si>
  <si>
    <t>옥채병</t>
  </si>
  <si>
    <t>032-772-6800</t>
  </si>
  <si>
    <t>경기도 김포시 금포로 1117-20, 가동 2층 28호 (걸포동,김포현대공구타운)</t>
  </si>
  <si>
    <t>부동산 개발 및 공급업</t>
  </si>
  <si>
    <t>구조용 금속 판제품 및 공작물 제조업</t>
  </si>
  <si>
    <t>(주)에이펙</t>
  </si>
  <si>
    <t>김호식</t>
  </si>
  <si>
    <t>031-436-3551</t>
  </si>
  <si>
    <t>경기도 안산시 단원구 강촌로 149 (성곡동)</t>
  </si>
  <si>
    <t>(주)삼원플랜트</t>
  </si>
  <si>
    <t>주병철</t>
  </si>
  <si>
    <t>선박 배관 제조업</t>
  </si>
  <si>
    <t>055-681-3763</t>
  </si>
  <si>
    <t>경상남도 거제시 두모길 61 (두모동)</t>
  </si>
  <si>
    <t>진명해운(주)</t>
  </si>
  <si>
    <t>강정미</t>
  </si>
  <si>
    <t>선박급수업</t>
  </si>
  <si>
    <t>055-734-3641</t>
  </si>
  <si>
    <t>경상남도 거제시 용소7길 20, 상가 2층 (아주동,숲속의아침)</t>
  </si>
  <si>
    <t>항만 내 여객 운송업</t>
  </si>
  <si>
    <t>기타 광학기기 제조업</t>
  </si>
  <si>
    <t>(주)녹채원베스트</t>
  </si>
  <si>
    <t>하수민</t>
  </si>
  <si>
    <t>051-895-8777</t>
  </si>
  <si>
    <t>부산광역시 부산진구 대학로 3, 816호 (가야동,세화오피스텔)</t>
  </si>
  <si>
    <t>더모아시스템(주)</t>
  </si>
  <si>
    <t>임만호</t>
  </si>
  <si>
    <t>컴퓨터프로그램개발</t>
  </si>
  <si>
    <t>02-2295-0389</t>
  </si>
  <si>
    <t>서울특별시 서대문구 북아현로 8-2 (북아현동)</t>
  </si>
  <si>
    <t>엠지에프소싱파이스트리미티드한국지사</t>
  </si>
  <si>
    <t>양순남</t>
  </si>
  <si>
    <t>섬유,의류 제조업</t>
  </si>
  <si>
    <t>02-350-0300</t>
  </si>
  <si>
    <t>서울특별시 강남구 테헤란로 513 (삼성동,케이타워)</t>
  </si>
  <si>
    <t>그 외 기타 섬유제품 제조업</t>
  </si>
  <si>
    <t>(주)피에스소프트</t>
  </si>
  <si>
    <t>전자부품 제조 및 수출, 수입업</t>
  </si>
  <si>
    <t>054-461-8248</t>
  </si>
  <si>
    <t>경북 구미시 구미대로 350-27 419호 (신평동,모바일융합기술센터)</t>
  </si>
  <si>
    <t>(주)바탕</t>
  </si>
  <si>
    <t>남남진</t>
  </si>
  <si>
    <t>전기제어장치 제조업 및 시스템 제조업</t>
  </si>
  <si>
    <t>051-710-4950</t>
  </si>
  <si>
    <t>부산광역시 중구 중앙대로 70 10층 (중앙동4가,동원산업빌딩)</t>
  </si>
  <si>
    <t>전기 공급 및 제어장치 제조업</t>
  </si>
  <si>
    <t>에스아이지피오토멕(주)</t>
  </si>
  <si>
    <t>정문희</t>
  </si>
  <si>
    <t>054-746-2362</t>
  </si>
  <si>
    <t>경기도 안성시 원곡면 통심길 16-55 (성은리)</t>
  </si>
  <si>
    <t>영우개발</t>
  </si>
  <si>
    <t>곽인옥</t>
  </si>
  <si>
    <t>055-532-7311</t>
  </si>
  <si>
    <t>경상남도 창녕군 창녕읍 군청길 3 (교리)</t>
  </si>
  <si>
    <t>(주)창조기업</t>
  </si>
  <si>
    <t>소파,가구 제조업</t>
  </si>
  <si>
    <t>02-6735-0129</t>
  </si>
  <si>
    <t>광주광역시 서구 벽진동 315-13번지</t>
  </si>
  <si>
    <t>소파 및 기타 내장가구 제조업</t>
  </si>
  <si>
    <t>기타 판유리 가공품 제조업</t>
  </si>
  <si>
    <t>(주)에이치디하우스월드</t>
  </si>
  <si>
    <t>주택신축 및 판매업</t>
  </si>
  <si>
    <t>031-548-0079</t>
  </si>
  <si>
    <t>경기 화성시 봉담읍 새말길 30 B동 03호 (동화리)</t>
  </si>
  <si>
    <t>서일유통(주)</t>
  </si>
  <si>
    <t>전세 여객자동차 운송사업</t>
  </si>
  <si>
    <t>051-646-1001</t>
  </si>
  <si>
    <t>부산광역시 동구 자성로133번길 10 (범일동)</t>
  </si>
  <si>
    <t>콘크리트 및 철근 공사업</t>
  </si>
  <si>
    <t>(주)세광패션</t>
  </si>
  <si>
    <t>화섬직물, 모직물 제조 염색 가공 및 판매업</t>
  </si>
  <si>
    <t>02-3406-0394</t>
  </si>
  <si>
    <t>한국전력기술노동조합</t>
  </si>
  <si>
    <t>김성도</t>
  </si>
  <si>
    <t>임금 및 근로조건의 유지개선과 생활향상에 관한 사항</t>
  </si>
  <si>
    <t>031-289-4907</t>
  </si>
  <si>
    <t>경기 용인시 기흥구 용구대로 2354 (마북동)</t>
  </si>
  <si>
    <t>케이앤알씨(주)</t>
  </si>
  <si>
    <t>김현탁</t>
  </si>
  <si>
    <t>부동산 분양 대행업</t>
  </si>
  <si>
    <t>02-575-7533</t>
  </si>
  <si>
    <t>서울특별시 서초구 마방로10길 26 5층 (양재동,현빌딩)</t>
  </si>
  <si>
    <t>부동산 중개, 자문 및 감정평가업</t>
  </si>
  <si>
    <t>농업회사법인동부(주)</t>
  </si>
  <si>
    <t>여상도</t>
  </si>
  <si>
    <t>농산물의 유통.가공.판매업</t>
  </si>
  <si>
    <t>경기도 광주시 초월읍 용수길32번길 75-2 (용수리)</t>
  </si>
  <si>
    <t>(주)산정하이텍</t>
  </si>
  <si>
    <t>손영옥</t>
  </si>
  <si>
    <t>062-385-9297</t>
  </si>
  <si>
    <t>광주 북구 무등로5번길 1 (운암동)</t>
  </si>
  <si>
    <t>(주)세종지하수</t>
  </si>
  <si>
    <t>041-863-5977</t>
  </si>
  <si>
    <t>세종 전동면 송곡리 35-4번지</t>
  </si>
  <si>
    <t>온세상개발</t>
  </si>
  <si>
    <t>윤해수</t>
  </si>
  <si>
    <t>054-743-8245</t>
  </si>
  <si>
    <t>경상북도 경주시 금성로 248 (노서동)</t>
  </si>
  <si>
    <t>삼보제강(주)</t>
  </si>
  <si>
    <t>김형조</t>
  </si>
  <si>
    <t>철강재 도소매</t>
  </si>
  <si>
    <t>055-544-8516</t>
  </si>
  <si>
    <t>경상남도 창원시 성산구 마디미로27번길 12 410호 (상남동,아도니스빌딩)</t>
  </si>
  <si>
    <t>1차 철강 제조업</t>
  </si>
  <si>
    <t>(주)에쓰비</t>
  </si>
  <si>
    <t>차응수</t>
  </si>
  <si>
    <t>051-780-2381</t>
  </si>
  <si>
    <t>부산 남구 용소로 93 4층 (대연동)</t>
  </si>
  <si>
    <t>평창기업</t>
  </si>
  <si>
    <t>최경순</t>
  </si>
  <si>
    <t>055-388-8822</t>
  </si>
  <si>
    <t>경상남도 양산시 동면 남양산길 17 (석산리)</t>
  </si>
  <si>
    <t>(주)창현데코</t>
  </si>
  <si>
    <t>이순옥</t>
  </si>
  <si>
    <t>광고물 제작</t>
  </si>
  <si>
    <t>02-2263-3781</t>
  </si>
  <si>
    <t>서울특별시 서초구 강남대로79길 52-8 3층 (반포동,창현빌딩)</t>
  </si>
  <si>
    <t>안경, 사진장비 및 광학용품 도매업</t>
  </si>
  <si>
    <t>(주)비투와이</t>
  </si>
  <si>
    <t>이미용기구 수출입업</t>
  </si>
  <si>
    <t>041-522-0734</t>
  </si>
  <si>
    <t>충남 천안시 서북구 성거읍 삼곡2길 102 (삼곡리)</t>
  </si>
  <si>
    <t>장난감 및 취미, 오락 용품 도매업</t>
  </si>
  <si>
    <t>(주)베이비드림</t>
  </si>
  <si>
    <t>박주성</t>
  </si>
  <si>
    <t>출산용품 제조 및 도매</t>
  </si>
  <si>
    <t>02-872-5225</t>
  </si>
  <si>
    <t>서울특별시 관악구 난곡로15길 26 (신림동)</t>
  </si>
  <si>
    <t>(주)웰게이트</t>
  </si>
  <si>
    <t>박기오</t>
  </si>
  <si>
    <t>인터넷 정보통신업</t>
  </si>
  <si>
    <t>02-3471-4181</t>
  </si>
  <si>
    <t>경기도 성남시 분당구 대왕판교로 670, B동 5층 508호 (삼평동,유스페이스2)</t>
  </si>
  <si>
    <t>포장용 플라스틱제품 제조업</t>
  </si>
  <si>
    <t>에쓰디디(주)</t>
  </si>
  <si>
    <t>권갑주</t>
  </si>
  <si>
    <t>전력산업분야 연구개발업</t>
  </si>
  <si>
    <t>042-930-8800</t>
  </si>
  <si>
    <t>부산광역시 사상구 강변대로456번길 16-19 (엄궁동)</t>
  </si>
  <si>
    <t>광학렌즈 및 광학요소 제조업</t>
  </si>
  <si>
    <t>(주)유상실업</t>
  </si>
  <si>
    <t>정창배</t>
  </si>
  <si>
    <t>섬유제조</t>
  </si>
  <si>
    <t>053-592-6778</t>
  </si>
  <si>
    <t>경상북도 고령군 대가야읍 장기공단1길 46 (장기리)</t>
  </si>
  <si>
    <t>(주)대광염직</t>
  </si>
  <si>
    <t>이만식</t>
  </si>
  <si>
    <t>054-971-9982</t>
  </si>
  <si>
    <t>경북 칠곡군 석적읍 강변대로 2388</t>
  </si>
  <si>
    <t>전동기, 발전기 및 전기 변환장치 제조업</t>
  </si>
  <si>
    <t>(주)포맥스이피피</t>
  </si>
  <si>
    <t>054-462-9700</t>
  </si>
  <si>
    <t>경북 구미시 1공단로6길 103-29 (공단동)</t>
  </si>
  <si>
    <t>그 외 기타 상품 전문 도매업</t>
  </si>
  <si>
    <t>삼신테크윈(주)</t>
  </si>
  <si>
    <t>손병익</t>
  </si>
  <si>
    <t>정밀기계 부품 제조회사</t>
  </si>
  <si>
    <t>053-593-5580</t>
  </si>
  <si>
    <t>경상남도 밀양시 하남읍 양동농공단지길 57-12 (양동리)</t>
  </si>
  <si>
    <t>(주)영창신기술</t>
  </si>
  <si>
    <t>신발부품</t>
  </si>
  <si>
    <t>경상남도 김해시 김해대로2596번길 45 (안동)</t>
  </si>
  <si>
    <t>수산동물 냉동품 제조업</t>
  </si>
  <si>
    <t>(주)동진스포렉스</t>
  </si>
  <si>
    <t>의류제조, 판매업</t>
  </si>
  <si>
    <t>051-624-4318</t>
  </si>
  <si>
    <t>부산 남구 황령대로319번가길 137 (대연동)</t>
  </si>
  <si>
    <t>(주)에이치에스시스템</t>
  </si>
  <si>
    <t>김미리</t>
  </si>
  <si>
    <t>알루미늄 압연  압출 및 연신제품 제조업</t>
  </si>
  <si>
    <t>055-382-9991-2</t>
  </si>
  <si>
    <t>경상남도 양산시 양산대로 1076 (북정동)</t>
  </si>
  <si>
    <t>(주)엔에스에프</t>
  </si>
  <si>
    <t>김승범</t>
  </si>
  <si>
    <t>아이스크림 원재료 수출입업 및 수출입품 도소매업</t>
  </si>
  <si>
    <t>02-200-0004</t>
  </si>
  <si>
    <t>서울 강남구 언주로 541 (역삼동)</t>
  </si>
  <si>
    <t>(주)신정고려인삼</t>
  </si>
  <si>
    <t>용연은</t>
  </si>
  <si>
    <t>인삼제품 소매업</t>
  </si>
  <si>
    <t>02-395-8868</t>
  </si>
  <si>
    <t>서울특별시 은평구 응암로 169 301호 (응암동)</t>
  </si>
  <si>
    <t>(주)아이티써브</t>
  </si>
  <si>
    <t>전산 관련 유지 보수 써비스</t>
  </si>
  <si>
    <t>02-714-2017</t>
  </si>
  <si>
    <t>서울특별시 서대문구 신촌역로 7 913호 (대현동,신촌푸르지오시티오피스텔)</t>
  </si>
  <si>
    <t>기타 정보기술 및 컴퓨터 운영 관련 서비스업</t>
  </si>
  <si>
    <t>에이텍서비스(주)</t>
  </si>
  <si>
    <t>윤현희</t>
  </si>
  <si>
    <t>전자제품 및 가전제품 도소매업</t>
  </si>
  <si>
    <t>02-872-6215</t>
  </si>
  <si>
    <t>서울특별시 성북구 아리랑로5길 92 105동 702호 (돈암동,돈암동신일해피트리아파트)</t>
  </si>
  <si>
    <t>나충민</t>
  </si>
  <si>
    <t>02-4614-6000</t>
  </si>
  <si>
    <t>경기 성남시 수정구 수정로466번길 24 801호 (단대동,낙원아파트)</t>
  </si>
  <si>
    <t>(주)트로이컴퍼니</t>
  </si>
  <si>
    <t>정명조</t>
  </si>
  <si>
    <t>화장품 관련 도,소매업</t>
  </si>
  <si>
    <t>02-3446-0042</t>
  </si>
  <si>
    <t>서울특별시 강남구 논현로163길 15, 4층 (신사동,다솔빌딩)</t>
  </si>
  <si>
    <t>화장품 및 화장용품 도매업</t>
  </si>
  <si>
    <t>(주)티앤티트레이딩</t>
  </si>
  <si>
    <t>김방원</t>
  </si>
  <si>
    <t>원단 제조, 도소매, 수출입업.</t>
  </si>
  <si>
    <t>02-2237-2239</t>
  </si>
  <si>
    <t>서울특별시 성동구 성수일로10길 8 6층 (성수동2가,삼풍아파트형공장)</t>
  </si>
  <si>
    <t>면직물 직조업</t>
  </si>
  <si>
    <t>(주)에스피엠코프레이션</t>
  </si>
  <si>
    <t>주차장설계 및 기획</t>
  </si>
  <si>
    <t>02-2163-2912</t>
  </si>
  <si>
    <t>서울특별시 양천구 목동동로 257 지하5층 (목동,하이페리온)</t>
  </si>
  <si>
    <t>방수자재 도,소매업.</t>
  </si>
  <si>
    <t>02-039-9245</t>
  </si>
  <si>
    <t>서울특별시 송파구 오금로 188 1층 (송파동)</t>
  </si>
  <si>
    <t>간판 및 광고물 제조업</t>
  </si>
  <si>
    <t>(주)아미드코</t>
  </si>
  <si>
    <t>1. 경영컨설팅업</t>
  </si>
  <si>
    <t>서울특별시 종로구 경희궁1가길 5 지하1층 101호 (신문로2가,경희궁의숲)</t>
  </si>
  <si>
    <t>금천디지털서비스(주)</t>
  </si>
  <si>
    <t>02-916-6546</t>
  </si>
  <si>
    <t>서울특별시 금천구 디지털로10길 69 C동 811호 (가산동,가산센트럴푸르지오시티)</t>
  </si>
  <si>
    <t>제이투제이(주)</t>
  </si>
  <si>
    <t>화학재료 제조 및 유통</t>
  </si>
  <si>
    <t>서울특별시 강남구 언주로30길 57 F동 313호 (도곡동,타워팰리스아파트)</t>
  </si>
  <si>
    <t>(주)카페베네프라임</t>
  </si>
  <si>
    <t>최승우</t>
  </si>
  <si>
    <t>커피 제조, 판매 및 수출입업</t>
  </si>
  <si>
    <t>02-3438-1441</t>
  </si>
  <si>
    <t>서울특별시 강남구 영동대로 701, 9층 (청담동,베네타워)</t>
  </si>
  <si>
    <t>커피 가공업</t>
  </si>
  <si>
    <t>(주)베이커스필드</t>
  </si>
  <si>
    <t>제과제빵 용기 및 재료의 무역 및 판매업</t>
  </si>
  <si>
    <t>02-566-3310</t>
  </si>
  <si>
    <t>서울특별시 강남구 테헤란로25길 46, 4층 (역삼동)</t>
  </si>
  <si>
    <t>생활용 유리ㆍ요업ㆍ 목재ㆍ금속제품 및 날붙이 도매업</t>
  </si>
  <si>
    <t>(주)하나티에스</t>
  </si>
  <si>
    <t>건축자재 제조, 도소매</t>
  </si>
  <si>
    <t>031-344-7373</t>
  </si>
  <si>
    <t>경기도 안양시 동안구 흥안대로 457-27 1동 5층 502호 (관양동,에이스하이테크시티평촌)</t>
  </si>
  <si>
    <t>(주)와이씨엠피</t>
  </si>
  <si>
    <t>정성태,정승호</t>
  </si>
  <si>
    <t>식품위탁판매 및 도,소매업</t>
  </si>
  <si>
    <t>서울특별시 강남구 논현로75길 10 703호 (역삼동,영창빌딩)</t>
  </si>
  <si>
    <t>(주)이룩스</t>
  </si>
  <si>
    <t>엘이디조명 제조, 도.소매업</t>
  </si>
  <si>
    <t>031-942-3322</t>
  </si>
  <si>
    <t>경기 부천시 부천로198번길 36 102동 1510호 (춘의동,춘의테크노파크)</t>
  </si>
  <si>
    <t>(주)정호테크</t>
  </si>
  <si>
    <t>백수향</t>
  </si>
  <si>
    <t>온실 시공업</t>
  </si>
  <si>
    <t>031-983-3070</t>
  </si>
  <si>
    <t>맥더미드퍼포먼스솔루션즈코리아(주)</t>
  </si>
  <si>
    <t>인쇄회로기판(PCB)용 약품(전자제품,산업용약품),인쇄회로기판</t>
  </si>
  <si>
    <t>031-719-6146</t>
  </si>
  <si>
    <t>경기도 성남시 분당구 운중로 115 8층 (운중동,판오션타워1)</t>
  </si>
  <si>
    <t>(주)엠케이제누기술</t>
  </si>
  <si>
    <t>양창영</t>
  </si>
  <si>
    <t>070-7601-0797</t>
  </si>
  <si>
    <t>서울 구로구 디지털로32길 30 1001호 (구로동,코오롱빌란트1차)</t>
  </si>
  <si>
    <t>(주)화스텍</t>
  </si>
  <si>
    <t>손원일</t>
  </si>
  <si>
    <t>자동차용 엔진 조립</t>
  </si>
  <si>
    <t>031-684-2094</t>
  </si>
  <si>
    <t>경기 평택시 포승읍 포승공단순환로 309</t>
  </si>
  <si>
    <t>(주)큐메이트</t>
  </si>
  <si>
    <t>천재욱</t>
  </si>
  <si>
    <t>경기도 화성시 동탄순환대로20길 45 2123동 2004호 (목동,동탄금강펜테리움센트럴파크4)</t>
  </si>
  <si>
    <t>(주)네오디지탈테크</t>
  </si>
  <si>
    <t>한석종</t>
  </si>
  <si>
    <t>정보기기 관련 제품의 각종 기능시험</t>
  </si>
  <si>
    <t>경기 수원시 장안구 경수대로973번길 13-20 303호 (송죽동)</t>
  </si>
  <si>
    <t>(주)에이치피프렉스</t>
  </si>
  <si>
    <t>정대윤</t>
  </si>
  <si>
    <t>031-436-5170</t>
  </si>
  <si>
    <t>(주)창조서비스</t>
  </si>
  <si>
    <t>장기웅</t>
  </si>
  <si>
    <t>02-3418-5535</t>
  </si>
  <si>
    <t>서울특별시 강남구 테헤란로4길 46, 104동 507호 (역삼동,쌍용플래티넘밸류)</t>
  </si>
  <si>
    <t>의료법인마노효복지의료재단</t>
  </si>
  <si>
    <t>병원요양시설</t>
  </si>
  <si>
    <t>031-671-6695</t>
  </si>
  <si>
    <t>경기 안성시 보개면 복평리 산 33-6</t>
  </si>
  <si>
    <t>(주)이피에스</t>
  </si>
  <si>
    <t>반도체 제조 임,가공업</t>
  </si>
  <si>
    <t>031-209-7264</t>
  </si>
  <si>
    <t>경기도 화성시 동탄중앙로 200 C동 2304호 (반송동,메타폴리스)</t>
  </si>
  <si>
    <t>(주)일월콜센터</t>
  </si>
  <si>
    <t>허진선</t>
  </si>
  <si>
    <t>1. 전기매트제조 및 판매</t>
  </si>
  <si>
    <t>031-792-0350</t>
  </si>
  <si>
    <t>경기도 하남시 대청로 119 상가 402호 (창우동,부영)</t>
  </si>
  <si>
    <t>(주)기프타랩</t>
  </si>
  <si>
    <t>화장품 및 화장품관련 제품 제조, 수입, 도소매, 수출업</t>
  </si>
  <si>
    <t>033-815-2010</t>
  </si>
  <si>
    <t>서울특별시 서초구 명달로22길 81 301호 (서초동,서초프레스턴1)</t>
  </si>
  <si>
    <t>(주)크린푸드</t>
  </si>
  <si>
    <t>제조(소사장제)</t>
  </si>
  <si>
    <t>강원 원주시 봉화로 76 상가 104호 (단계동,단계삼익아파트)</t>
  </si>
  <si>
    <t>사회복지법인아름다운동행</t>
  </si>
  <si>
    <t>노인복지법에 근거 하여 노인재가복지시설의 운영사업</t>
  </si>
  <si>
    <t>033-481-2408</t>
  </si>
  <si>
    <t>강원도 양구군 국토정중앙면 정중앙로 294 (창리)</t>
  </si>
  <si>
    <t>(주)온테크</t>
  </si>
  <si>
    <t>043-219-4088</t>
  </si>
  <si>
    <t>충북 청주시 흥덕구 옥산면 과학산업3로 29 (남촌리)</t>
  </si>
  <si>
    <t>홍기황</t>
  </si>
  <si>
    <t>건설장비대여 및 임대업</t>
  </si>
  <si>
    <t>043-852-4789</t>
  </si>
  <si>
    <t>충청북도 충주시 금가면 금가북길 220 (잠병리)</t>
  </si>
  <si>
    <t>건설장비 운영업</t>
  </si>
  <si>
    <t>(주)성진산업</t>
  </si>
  <si>
    <t>자동차 부속품 및 기계공구류의 제조, 가공 및 포장업</t>
  </si>
  <si>
    <t>041-662-2877</t>
  </si>
  <si>
    <t>충남 서산시 성연면 명천산업로 69</t>
  </si>
  <si>
    <t>시멘트, 석회, 플라스터 및 그 제품 제조업</t>
  </si>
  <si>
    <t>리더스맨파워(주)</t>
  </si>
  <si>
    <t>041-535-7972</t>
  </si>
  <si>
    <t>충청남도 아산시 탕정면 탕정면로 223, 102호 (호산리,태화오피스텔)</t>
  </si>
  <si>
    <t>정원희</t>
  </si>
  <si>
    <t>충청남도 당진시 송악읍 신복운로5길 4-7 501호 (복운리,명성빌딩)</t>
  </si>
  <si>
    <t>산업생산시설 종합건설업</t>
  </si>
  <si>
    <t>(주)현강산업</t>
  </si>
  <si>
    <t>강대복</t>
  </si>
  <si>
    <t>콘베어벨트 정비</t>
  </si>
  <si>
    <t>041-680-7476</t>
  </si>
  <si>
    <t>충청남도 당진시 송악읍 북부산업로 1480, 현대제철(주) 한가족관 202호 (고대리)</t>
  </si>
  <si>
    <t>컨베이어 장치 제조업</t>
  </si>
  <si>
    <t>(주)에스앤티세라믹</t>
  </si>
  <si>
    <t>권종욱</t>
  </si>
  <si>
    <t>타일 제조 및 도매업</t>
  </si>
  <si>
    <t>부산광역시 강서구 가락대로 1198 (봉림동)</t>
  </si>
  <si>
    <t>(주)해동테크</t>
  </si>
  <si>
    <t>허현행</t>
  </si>
  <si>
    <t>자동차 부품가공</t>
  </si>
  <si>
    <t>052-211-2689</t>
  </si>
  <si>
    <t>울산광역시 중구 동천1길 40 208호 (서동,세영이노세븐지식산업센터 비비)</t>
  </si>
  <si>
    <t>의료법인안흥의료재단</t>
  </si>
  <si>
    <t>054-857-9500</t>
  </si>
  <si>
    <t>경상북도 안동시 경동로 617 4층 (안흥동)</t>
  </si>
  <si>
    <t>의료법인운하의료재단</t>
  </si>
  <si>
    <t>경상북도 포항시 북구 흥해읍 칠포로 58 (용천리)</t>
  </si>
  <si>
    <t>(주)제이티엔씨</t>
  </si>
  <si>
    <t>053-813-3223</t>
  </si>
  <si>
    <t>경상북도 경산시 원효로40길 53 (사동)</t>
  </si>
  <si>
    <t>에스엠통신(주)</t>
  </si>
  <si>
    <t>전자제품, 조립, 제조업</t>
  </si>
  <si>
    <t>054-472-9051</t>
  </si>
  <si>
    <t>경북 구미시 1공단로 212 703호 (공단동,구미한라시그마밸리)</t>
  </si>
  <si>
    <t>(주)케이앤에스</t>
  </si>
  <si>
    <t>서광일</t>
  </si>
  <si>
    <t>054-470-7946</t>
  </si>
  <si>
    <t>경상북도 구미시 형곡서로 87 110호 (형곡동,풍림2차아파트)</t>
  </si>
  <si>
    <t>(주)대성</t>
  </si>
  <si>
    <t>구승만</t>
  </si>
  <si>
    <t>054-717-3602</t>
  </si>
  <si>
    <t>세종 조치원읍 새내14길 47 401호 (교리,서흥하우징)</t>
  </si>
  <si>
    <t>(주)지오엘씨디</t>
  </si>
  <si>
    <t>소사장제 제조업</t>
  </si>
  <si>
    <t>054-717-0787</t>
  </si>
  <si>
    <t>경상북도 구미시 백산로 54 4층 (송정동,아이엠아이빌딩)</t>
  </si>
  <si>
    <t>(주)남영물류</t>
  </si>
  <si>
    <t>조영호</t>
  </si>
  <si>
    <t>화물운송 및 알선업</t>
  </si>
  <si>
    <t>경상북도 구미시 3공단2로 235 (진평동)</t>
  </si>
  <si>
    <t>(주)거성기술</t>
  </si>
  <si>
    <t>이부식</t>
  </si>
  <si>
    <t>조선기자재 수출입업</t>
  </si>
  <si>
    <t>051-415-0103</t>
  </si>
  <si>
    <t>경남 창원시 진해구 명제로 60 미래관 (원포동,에스티엑스조선)</t>
  </si>
  <si>
    <t>수송용 운송장비 도매업</t>
  </si>
  <si>
    <t>(주)한솔케이엠티</t>
  </si>
  <si>
    <t>지성우</t>
  </si>
  <si>
    <t>선박 및 해양플랜트설계업</t>
  </si>
  <si>
    <t>051-719-3970</t>
  </si>
  <si>
    <t>경상남도 거제시 옥포로 122 5층 (옥포동,대우조선복합업무지원단지기술센터)</t>
  </si>
  <si>
    <t>(주)은강산업</t>
  </si>
  <si>
    <t>태양광발전사업</t>
  </si>
  <si>
    <t>경남 진주시 사봉면 동부로 1715 (무촌리)</t>
  </si>
  <si>
    <t>기타 발전업</t>
  </si>
  <si>
    <t>동진이엔아이(주)</t>
  </si>
  <si>
    <t>이연환</t>
  </si>
  <si>
    <t>055-280-5284</t>
  </si>
  <si>
    <t>경상남도 창원시 성산구 남면로 599 (외동)</t>
  </si>
  <si>
    <t>부강기업(유)</t>
  </si>
  <si>
    <t>055-274-0774</t>
  </si>
  <si>
    <t>경상남도 창원시 성산구 원이대로773번길 13, 207동 202호 (사파동,삼익아파트)</t>
  </si>
  <si>
    <t>조욱래</t>
  </si>
  <si>
    <t>금속조립 구조재 제조</t>
  </si>
  <si>
    <t>055-582-9738</t>
  </si>
  <si>
    <t>경상남도 함안군 산인면 송정3길 34-21 (송정리)</t>
  </si>
  <si>
    <t>재운기업(주)</t>
  </si>
  <si>
    <t>이영매,이호철</t>
  </si>
  <si>
    <t>055-638-4049</t>
  </si>
  <si>
    <t>(주)비스코산업</t>
  </si>
  <si>
    <t>이균묵</t>
  </si>
  <si>
    <t>055-636-9790</t>
  </si>
  <si>
    <t>박갑호</t>
  </si>
  <si>
    <t>경상남도 거제시 거제대로 4951 105동 103호 (장평동,거제수창프라임시티아파트)</t>
  </si>
  <si>
    <t>신덕윤</t>
  </si>
  <si>
    <t>062-372-3489</t>
  </si>
  <si>
    <t>광주광역시 서구 화운로 308-6 2층 (광천동)</t>
  </si>
  <si>
    <t>의료법인행림의료재단</t>
  </si>
  <si>
    <t>김혜순</t>
  </si>
  <si>
    <t>061-902-0606</t>
  </si>
  <si>
    <t>전라남도 구례군 구례읍 구례로 28 (신월리)</t>
  </si>
  <si>
    <t>(유)영선이엔지</t>
  </si>
  <si>
    <t>061-464-3112</t>
  </si>
  <si>
    <t>전라남도 영암군 삼호읍 대불산단6로 155 (난전리)</t>
  </si>
  <si>
    <t>(주)제이앤제이</t>
  </si>
  <si>
    <t>화물포장 검수 및 형량 서비스업</t>
  </si>
  <si>
    <t>전라남도 여수시 여서로 58 202동 601호 (웅천동,여수웅천마린파크애시앙2단지)</t>
  </si>
  <si>
    <t>화물 포장, 검수 및 계량 서비스업</t>
  </si>
  <si>
    <t>(유)일신</t>
  </si>
  <si>
    <t>고경란</t>
  </si>
  <si>
    <t>사업서비스업</t>
  </si>
  <si>
    <t>061-686-8808</t>
  </si>
  <si>
    <t>전라남도 여수시 소라면 죽림중앙로 13-2, 3층 (죽림리)</t>
  </si>
  <si>
    <t>(사)희망드림</t>
  </si>
  <si>
    <t>임미정</t>
  </si>
  <si>
    <t>장애인 자립생활 지원사업</t>
  </si>
  <si>
    <t>전라북도 전주시 덕진구 송천중앙로 140 206호,207호 (송천동1가)</t>
  </si>
  <si>
    <t>전주원예농업협동조합</t>
  </si>
  <si>
    <t>김우철,양승엽</t>
  </si>
  <si>
    <t>점포 농약-부동산업</t>
  </si>
  <si>
    <t>063-251-5787</t>
  </si>
  <si>
    <t>전라북도 전주시 덕진구 동부대로 1183 (송천동2가)</t>
  </si>
  <si>
    <t>(주)피플스</t>
  </si>
  <si>
    <t>전자전기기계기구 및 관련기기와 그 부품의 판매, 임대, 설치</t>
  </si>
  <si>
    <t>064-747-3396</t>
  </si>
  <si>
    <t>전라북도 김제시 성덕면 성덕4길 6 (성덕리)</t>
  </si>
  <si>
    <t>(주)디아일랜드마리나</t>
  </si>
  <si>
    <t>064-766-5020</t>
  </si>
  <si>
    <t>제주도 서귀포시 성산읍 고성오조로 94 (고성리,디아일랜드마리나)</t>
  </si>
  <si>
    <t>서성호</t>
  </si>
  <si>
    <t>선박임가공 제조업</t>
  </si>
  <si>
    <t>울산광역시 중구 평동3길 2 104동 1202호 (유곡동,유곡이편한세상)</t>
  </si>
  <si>
    <t>(주)자이산업</t>
  </si>
  <si>
    <t>철물구조 제조업</t>
  </si>
  <si>
    <t>재현전설(주)</t>
  </si>
  <si>
    <t>박재우</t>
  </si>
  <si>
    <t>선박제조업(전기공사)</t>
  </si>
  <si>
    <t>052-202-6798</t>
  </si>
  <si>
    <t>울산광역시 동구 방어진순환도로 1000,  (전하동,동울산우체국사서함)</t>
  </si>
  <si>
    <t>(주)동아엠오텍</t>
  </si>
  <si>
    <t>윤근식,정문옥</t>
  </si>
  <si>
    <t>일반 제재업</t>
  </si>
  <si>
    <t>052-203-4404</t>
  </si>
  <si>
    <t>(주)에스아이크리에이티브</t>
  </si>
  <si>
    <t>031-867-4729</t>
  </si>
  <si>
    <t>상하씨엠(주)</t>
  </si>
  <si>
    <t>이충하</t>
  </si>
  <si>
    <t>주택건설 및 부동산 신축업</t>
  </si>
  <si>
    <t>02-455-3323</t>
  </si>
  <si>
    <t>인천광역시 연수구 청명로 34 305호 (청학동,로얄프라자)</t>
  </si>
  <si>
    <t>보관 및 창고업.</t>
  </si>
  <si>
    <t>031-298-1096</t>
  </si>
  <si>
    <t>충청남도 당진시 송악읍 고대공단1길 25 (한진리,동국제강선설본부)</t>
  </si>
  <si>
    <t>기타 보관 및 창고업</t>
  </si>
  <si>
    <t>컴퓨터 및 자동제어기 제조업</t>
  </si>
  <si>
    <t>051-867-2550</t>
  </si>
  <si>
    <t>부산광역시 사상구 새벽로201번길 25 3층 (괘법동)</t>
  </si>
  <si>
    <t>특허법인씨엔에스</t>
  </si>
  <si>
    <t>손원,염승윤,이의훈</t>
  </si>
  <si>
    <t>법무서비스(특허출원 및 등록 외)</t>
  </si>
  <si>
    <t>02-2182-0300</t>
  </si>
  <si>
    <t>서울특별시 강남구 언주로30길 13 7층 (도곡동,대림아크로텔)</t>
  </si>
  <si>
    <t>성협공업(주)</t>
  </si>
  <si>
    <t>이동균</t>
  </si>
  <si>
    <t>053-856-3600</t>
  </si>
  <si>
    <t>대구광역시 달서구 달서대로91길 85 (호림동)</t>
  </si>
  <si>
    <t>(주)신동아</t>
  </si>
  <si>
    <t>선박 내외부의 도장</t>
  </si>
  <si>
    <t>경남 거제시 거제대로 3370, 대우조선해양(주) 내 (아주동)</t>
  </si>
  <si>
    <t>(주)에브리싱코리아</t>
  </si>
  <si>
    <t>안수욱</t>
  </si>
  <si>
    <t>방송수신기 및 기타영상, 음향기기 제조업</t>
  </si>
  <si>
    <t>02-794-0755</t>
  </si>
  <si>
    <t>서울특별시 강남구 삼성로 633 3층 (삼성동,삼광빌딩)</t>
  </si>
  <si>
    <t>(주)영인코리아</t>
  </si>
  <si>
    <t>김효주</t>
  </si>
  <si>
    <t>전자제품 제조, 도소매업 및 수출입업</t>
  </si>
  <si>
    <t>02-2682-8668</t>
  </si>
  <si>
    <t>서울특별시 구로구 경인로53길 15 나동 3519호 (구로동,중앙유통단지)</t>
  </si>
  <si>
    <t>링크텍</t>
  </si>
  <si>
    <t>홍동완</t>
  </si>
  <si>
    <t>제조,유무선통신장비</t>
  </si>
  <si>
    <t>031-791-8249</t>
  </si>
  <si>
    <t>경기 하남시 미사강변동로 127 903호 (망월동,경서타워)</t>
  </si>
  <si>
    <t>그 외 기타 기계 및 장비 도매업</t>
  </si>
  <si>
    <t>서동춘</t>
  </si>
  <si>
    <t>전기,전자(태양광에너지,무선통신)기기 제조업</t>
  </si>
  <si>
    <t>070-8262-3524</t>
  </si>
  <si>
    <t>인천광역시 부평구 부평대로 337 3층 333호 (청천동,지식산업센터)</t>
  </si>
  <si>
    <t>(주)근하인사이트</t>
  </si>
  <si>
    <t>정빛나</t>
  </si>
  <si>
    <t>인터넷뉴스, 통신 신문 발행업</t>
  </si>
  <si>
    <t>033-742-0069</t>
  </si>
  <si>
    <t>강원도 원주시 소초면 장수2로 196-23 (장양리)</t>
  </si>
  <si>
    <t>(주)보은물산</t>
  </si>
  <si>
    <t>제조,섬유및사염색가공업</t>
  </si>
  <si>
    <t>043-544-6005</t>
  </si>
  <si>
    <t>충북 보은군 삼승면 남부로 3702, ((보은군창업지원 및 R&amp;D센타)) (상가리)</t>
  </si>
  <si>
    <t>사회복지법인희망세상</t>
  </si>
  <si>
    <t>오태희</t>
  </si>
  <si>
    <t>054-533-3501</t>
  </si>
  <si>
    <t>경상북도 상주시 사벌국면 배목길 138-22 (덕담리)</t>
  </si>
  <si>
    <t>삼성동광주서비스(유)</t>
  </si>
  <si>
    <t>최강현</t>
  </si>
  <si>
    <t>도매,컴퓨터및주변장치</t>
  </si>
  <si>
    <t>062-525-0394</t>
  </si>
  <si>
    <t>광주 북구 동문대로 170 (두암동,KT동광주지점))</t>
  </si>
  <si>
    <t>최재태</t>
  </si>
  <si>
    <t>061-692-5988</t>
  </si>
  <si>
    <t>전라남도 여수시 여수산단로 244-1 (월하동)</t>
  </si>
  <si>
    <t>(주)한울시스템</t>
  </si>
  <si>
    <t>석현철</t>
  </si>
  <si>
    <t>컴퓨터 등 전자기기 설치 및 유지보수</t>
  </si>
  <si>
    <t>070-7795-8239</t>
  </si>
  <si>
    <t>충청남도 공주시 의당면 의당전의로 1238 (도신리)</t>
  </si>
  <si>
    <t>(주)발포플랜</t>
  </si>
  <si>
    <t>실내 의장 설계 및 공사업</t>
  </si>
  <si>
    <t>02-540-4632</t>
  </si>
  <si>
    <t>서울 용산구 후암로40길 3 1층 (후암동)</t>
  </si>
  <si>
    <t>도장, 도배 및 내장 공사업</t>
  </si>
  <si>
    <t>나린베스트</t>
  </si>
  <si>
    <t>김기자</t>
  </si>
  <si>
    <t>부동산개발,분양대행</t>
  </si>
  <si>
    <t>032-437-1130</t>
  </si>
  <si>
    <t>인천 남동구 남동대로 935 A동 402호 (간석동,리더스타워)</t>
  </si>
  <si>
    <t>(주)제우스씨앤씨</t>
  </si>
  <si>
    <t>윤광섭</t>
  </si>
  <si>
    <t>통신네트웍서비스사업</t>
  </si>
  <si>
    <t>02-577-4570</t>
  </si>
  <si>
    <t>서울특별시 동작구 동작대로29길 119 108동 405호 (사당동,극동아파트)</t>
  </si>
  <si>
    <t>(주)클</t>
  </si>
  <si>
    <t>김윤래</t>
  </si>
  <si>
    <t>02-858-1783</t>
  </si>
  <si>
    <t>경기도 고양시 일산서구 경의로 665 상가동 201호 (일산동,한뫼프라자)</t>
  </si>
  <si>
    <t>(주)미디어리버</t>
  </si>
  <si>
    <t>02-761-0362</t>
  </si>
  <si>
    <t>서울특별시 영등포구 영등포로62길 8 2층 (신길동)</t>
  </si>
  <si>
    <t>일반 영화 및 비디오물 제작업</t>
  </si>
  <si>
    <t>(주)투더에프엔씨</t>
  </si>
  <si>
    <t>명의전</t>
  </si>
  <si>
    <t>식음료, 식품 제조가공업, 식품운반업</t>
  </si>
  <si>
    <t>031-477-8096</t>
  </si>
  <si>
    <t>서울특별시 강남구 언주로 321 3층 (역삼동,광진빌딩)</t>
  </si>
  <si>
    <t>철도운전기술(주)</t>
  </si>
  <si>
    <t>왕연대</t>
  </si>
  <si>
    <t>철도운전기술의 조사 및 자문과 협력사업</t>
  </si>
  <si>
    <t>02-966-6792</t>
  </si>
  <si>
    <t>서울특별시 마포구 성암로 202 (상암동)</t>
  </si>
  <si>
    <t>(사)관우회</t>
  </si>
  <si>
    <t>최갑열</t>
  </si>
  <si>
    <t>냉장창고，위험물보관，농산물창고，기타</t>
  </si>
  <si>
    <t>032-740-4996</t>
  </si>
  <si>
    <t>서울특별시 종로구 수표로 94 601호 (관수동,한일타워)</t>
  </si>
  <si>
    <t>제조업 및 유사 산업용 건물 건설업</t>
  </si>
  <si>
    <t>보잉인터내쇼날코퍼레이션</t>
  </si>
  <si>
    <t>제조업, 도소매업 - 서비스업</t>
  </si>
  <si>
    <t>02-773-2491</t>
  </si>
  <si>
    <t>서울 중구 세종대로 136, 16층 (태평로1가,서울파이낸스센터빌딩)</t>
  </si>
  <si>
    <t>의료법인정강의료재단</t>
  </si>
  <si>
    <t>정광모</t>
  </si>
  <si>
    <t>의료기관 설치 운영</t>
  </si>
  <si>
    <t>032-503-8275</t>
  </si>
  <si>
    <t>인천광역시 부평구 부흥로 329 3층 301호 (부평동,로얄프라자)</t>
  </si>
  <si>
    <t>(주)통진개발</t>
  </si>
  <si>
    <t>에너지판매(가스, 석유등) 도소매업</t>
  </si>
  <si>
    <t>031-987-5995</t>
  </si>
  <si>
    <t>경기도 김포시 통진읍 김포대로 2055 (도사리)</t>
  </si>
  <si>
    <t>연료, 연료용 광물 및 관련제품 도매업</t>
  </si>
  <si>
    <t>(주)대현건설</t>
  </si>
  <si>
    <t>이도현</t>
  </si>
  <si>
    <t>043-267-0341</t>
  </si>
  <si>
    <t>충청북도 청주시 상당구 용암북로4번길 19-1 (용암동)</t>
  </si>
  <si>
    <t>(주)디엠아이테크</t>
  </si>
  <si>
    <t>이만형</t>
  </si>
  <si>
    <t>광학소재관련 제품 제조업</t>
  </si>
  <si>
    <t>043-219-7580</t>
  </si>
  <si>
    <t>위에이스(주)</t>
  </si>
  <si>
    <t>041-599-4988</t>
  </si>
  <si>
    <t>충청남도 천안시 서북구 한들1로 184 1동 160호 (백석동)</t>
  </si>
  <si>
    <t>대전광역시시각장애인연합회</t>
  </si>
  <si>
    <t>시각장애인의 직업교육 및 알선,생활훈련,복지시설의 설치 장려</t>
  </si>
  <si>
    <t>042-226-8038</t>
  </si>
  <si>
    <t>대전광역시 중구 유등천동로 232 (산성동)</t>
  </si>
  <si>
    <t>(주)인투인서비스</t>
  </si>
  <si>
    <t>문진선</t>
  </si>
  <si>
    <t>주차관리</t>
  </si>
  <si>
    <t>053-427-1210</t>
  </si>
  <si>
    <t>경기도 화성시 장안면 화곡로 413 (사곡리)</t>
  </si>
  <si>
    <t>문산산업(주)</t>
  </si>
  <si>
    <t>이경선</t>
  </si>
  <si>
    <t>자동차 부품 임가공업</t>
  </si>
  <si>
    <t>054-772-9101</t>
  </si>
  <si>
    <t>강원도 원주시 양지로 64-1, 105호 (반곡동,정우빌딩1차)</t>
  </si>
  <si>
    <t>(주)현대티앤아이</t>
  </si>
  <si>
    <t>선박부품 가공및 도장업</t>
  </si>
  <si>
    <t>054-777-4121</t>
  </si>
  <si>
    <t>경북 경주시 외동읍 냉천제내공단길 195-17 ((현대중공업(주)냉천물류센타)) (냉천리)</t>
  </si>
  <si>
    <t>(사)제철복지회</t>
  </si>
  <si>
    <t>여재현,박윤필</t>
  </si>
  <si>
    <t>한식점업</t>
  </si>
  <si>
    <t>061-799-3123</t>
  </si>
  <si>
    <t>경북 포항시 남구 동해안로 6261 (괴동동)</t>
  </si>
  <si>
    <t>태성개발(주)</t>
  </si>
  <si>
    <t>서영호</t>
  </si>
  <si>
    <t>경북 구미시 구미대로14길 7-7 (광평동)</t>
  </si>
  <si>
    <t>(주)나눔은혜재가노인복지센타</t>
  </si>
  <si>
    <t>복지지원 서비스업</t>
  </si>
  <si>
    <t>부산광역시 사하구 하신중앙로 295 (하단동)</t>
  </si>
  <si>
    <t>의료법인청송의료재단</t>
  </si>
  <si>
    <t>051-341-1201</t>
  </si>
  <si>
    <t>의료법인청림의료재단</t>
  </si>
  <si>
    <t>임인호</t>
  </si>
  <si>
    <t>051-529-2409</t>
  </si>
  <si>
    <t>부산광역시 금정구 부곡로 36, ,395-15 애플타워 2,3층 (부곡동)</t>
  </si>
  <si>
    <t>남창원</t>
  </si>
  <si>
    <t>백승조,강호열</t>
  </si>
  <si>
    <t>055-286-1000</t>
  </si>
  <si>
    <t>경상남도 창원시 성산구 상남로 31 (상남동)</t>
  </si>
  <si>
    <t>(주)에스엔이</t>
  </si>
  <si>
    <t>손기식</t>
  </si>
  <si>
    <t>055-680-7699</t>
  </si>
  <si>
    <t>경남 거제시 옥포성안로 26, 204호 (옥포동)</t>
  </si>
  <si>
    <t>의료법인수의료재단</t>
  </si>
  <si>
    <t>055-310-1001</t>
  </si>
  <si>
    <t>경상남도 김해시 금관대로1084번길 15 (흥동)</t>
  </si>
  <si>
    <t>(주)경원기업</t>
  </si>
  <si>
    <t>최한문</t>
  </si>
  <si>
    <t>061-462-8002</t>
  </si>
  <si>
    <t>전라남도 목포시 하당로 208 (상동)</t>
  </si>
  <si>
    <t>현영만</t>
  </si>
  <si>
    <t>강선건조 및 수리업</t>
  </si>
  <si>
    <t>063-447-5463</t>
  </si>
  <si>
    <t>전라북도 군산시 서해로 625 (비응도동,현대중공업 내)</t>
  </si>
  <si>
    <t>(주)한국케어</t>
  </si>
  <si>
    <t>전미숙</t>
  </si>
  <si>
    <t>노인장기요양 보험업</t>
  </si>
  <si>
    <t>064-756-7633</t>
  </si>
  <si>
    <t>제주도 제주시 서사로 179 (오라일동)</t>
  </si>
  <si>
    <t>(주)호산</t>
  </si>
  <si>
    <t>임여종</t>
  </si>
  <si>
    <t>선박부분품 제조업</t>
  </si>
  <si>
    <t>052-202-6445</t>
  </si>
  <si>
    <t>울산 동구 문현4길 6-3 2층 (방어동)</t>
  </si>
  <si>
    <t>의료법인성덕의료재단</t>
  </si>
  <si>
    <t>박호범</t>
  </si>
  <si>
    <t>052-246-0002</t>
  </si>
  <si>
    <t>울산광역시 울주군 서생면 용리길 165-11 (용리)</t>
  </si>
  <si>
    <t>의료법인신안의료재단</t>
  </si>
  <si>
    <t>031-876-0819</t>
  </si>
  <si>
    <t>경기도 양주시 백석읍 기산로440번길 110-31 (기산리)</t>
  </si>
  <si>
    <t>두솔해운항공</t>
  </si>
  <si>
    <t>권혁남</t>
  </si>
  <si>
    <t>02-515-6567</t>
  </si>
  <si>
    <t>서울특별시 강남구 봉은사로111길 25 404호 (삼성동,금호어울림아파트)</t>
  </si>
  <si>
    <t>(주)삼성씨앤디</t>
  </si>
  <si>
    <t>김선하</t>
  </si>
  <si>
    <t>일반 건축, 토목 공사업</t>
  </si>
  <si>
    <t>경기 김포시 양촌면 석모로 21</t>
  </si>
  <si>
    <t>의료법인산울의료재단</t>
  </si>
  <si>
    <t>정기훈</t>
  </si>
  <si>
    <t>041-545-2875</t>
  </si>
  <si>
    <t>충남 아산시 배방읍 희망로46번길 19-3 1동 1001호 (장재리,엑스큐브)</t>
  </si>
  <si>
    <t>(주)다인테크</t>
  </si>
  <si>
    <t>최순구</t>
  </si>
  <si>
    <t>자동화기계 제작업</t>
  </si>
  <si>
    <t>053-582-9296</t>
  </si>
  <si>
    <t>대구광역시 달성군 다사읍 세천남로2길 6 (세천리)</t>
  </si>
  <si>
    <t>알펙(주)</t>
  </si>
  <si>
    <t>임혁,김철</t>
  </si>
  <si>
    <t>화공기기(Pressure Vessel, Heat Exchanger 외)</t>
  </si>
  <si>
    <t>054-230-8800</t>
  </si>
  <si>
    <t>경상북도 포항시 북구 흥해읍 해안로 964 (용한리)</t>
  </si>
  <si>
    <t>혜민재단</t>
  </si>
  <si>
    <t>이의융</t>
  </si>
  <si>
    <t>054-333-5006</t>
  </si>
  <si>
    <t>경상북도 영천시 북안면 내서로 55-24 (고지리)</t>
  </si>
  <si>
    <t>(주)아이스타운</t>
  </si>
  <si>
    <t>주기주</t>
  </si>
  <si>
    <t>광주 북구 설죽로 595 106동 1803호 (일곡동,롯데아파트)</t>
  </si>
  <si>
    <t>(유)원찬환경</t>
  </si>
  <si>
    <t>김상찬</t>
  </si>
  <si>
    <t>건설폐기물 수집운반업</t>
  </si>
  <si>
    <t>061-555-3696</t>
  </si>
  <si>
    <t>전라남도 완도군 완도읍 청해진동로 326 (가용리)</t>
  </si>
  <si>
    <t>기타 전문 서비스업</t>
  </si>
  <si>
    <t>(주)바이오스타랩</t>
  </si>
  <si>
    <t>김주선</t>
  </si>
  <si>
    <t>생명공학에 관련된 시약 및 과학기자재 제조 및 수출입업</t>
  </si>
  <si>
    <t>070-4665-1242</t>
  </si>
  <si>
    <t>전라남도 나주시 동수농공단지길 30-5 신규생산동 (동수동)</t>
  </si>
  <si>
    <t>(주)디솔이엔지</t>
  </si>
  <si>
    <t>길도경,신용호</t>
  </si>
  <si>
    <t>055-682-3458</t>
  </si>
  <si>
    <t>경상남도 거제시 옥수로2길 2 (능포동)</t>
  </si>
  <si>
    <t>현대예스물류(주)</t>
  </si>
  <si>
    <t>신유호</t>
  </si>
  <si>
    <t>식자재, 생필품 등 배송</t>
  </si>
  <si>
    <t>02-2672-7879</t>
  </si>
  <si>
    <t>서울특별시 영등포구 국회대로34길 7-2 3층 (당산동3가)</t>
  </si>
  <si>
    <t>(주)멜리오유니온랜드</t>
  </si>
  <si>
    <t>황선주,김성환</t>
  </si>
  <si>
    <t>조경시설물 제조,설치 및 판매업</t>
  </si>
  <si>
    <t>052-277-4200</t>
  </si>
  <si>
    <t>울산 울주군 삼동면 은현공단4길 18 (작동리)</t>
  </si>
  <si>
    <t>놀이터용 장비 제조업</t>
  </si>
  <si>
    <t>(주)영산에프앤지</t>
  </si>
  <si>
    <t>임승혁</t>
  </si>
  <si>
    <t>070-4370-3082</t>
  </si>
  <si>
    <t>서울특별시 성동구 성수이로24길 33 (성수동2가,제이타워)</t>
  </si>
  <si>
    <t>기타 수산동물 가공 및 저장처리업</t>
  </si>
  <si>
    <t>(주)주산물산</t>
  </si>
  <si>
    <t>장인영</t>
  </si>
  <si>
    <t>미장헤어제조업</t>
  </si>
  <si>
    <t>02-2082-5346~8</t>
  </si>
  <si>
    <t>서울특별시 금천구 벚꽃로 244 1505호 (가산동,벽산디지털밸리5차)</t>
  </si>
  <si>
    <t>(주)에프씨엔애드</t>
  </si>
  <si>
    <t>함영길</t>
  </si>
  <si>
    <t>의류 제조, 수선, 판매업</t>
  </si>
  <si>
    <t>02-322-3670</t>
  </si>
  <si>
    <t>서울특별시 마포구 동교로27길 53 206호 (연남동,지남빌딩)</t>
  </si>
  <si>
    <t>(주)브이아이솔루션</t>
  </si>
  <si>
    <t>인터넷통신, 이동통신 유지보수업</t>
  </si>
  <si>
    <t>서울특별시 서초구 효령로 58 6층 (방배동,엘지유플러스방배사옥)</t>
  </si>
  <si>
    <t>스타일본부</t>
  </si>
  <si>
    <t>김형규</t>
  </si>
  <si>
    <t>인터넷의류소매</t>
  </si>
  <si>
    <t>070-8670-8689</t>
  </si>
  <si>
    <t>경기도 성남시 분당구 성남대로 30, 707호 (구미동,동아그린프라자)</t>
  </si>
  <si>
    <t>기타 통신 판매업</t>
  </si>
  <si>
    <t>엠제이(주)</t>
  </si>
  <si>
    <t>전자상거래업 도매 및 소매업</t>
  </si>
  <si>
    <t>대구광역시 동구 과학로6길 11, 3층 302호 (각산동)</t>
  </si>
  <si>
    <t>(주)젬백스링크아이</t>
  </si>
  <si>
    <t>서영운,황정일</t>
  </si>
  <si>
    <t>이동통신과 관련된 부가서비스업 및 인터넷 소프트웨어 개발 판매 및 운영업</t>
  </si>
  <si>
    <t>02-2102-7331</t>
  </si>
  <si>
    <t>물품 감정, 계량 및 견본 추출업</t>
  </si>
  <si>
    <t>기타 게임 소프트웨어 개발 및 공급업</t>
  </si>
  <si>
    <t>(주)한국이떼엘</t>
  </si>
  <si>
    <t>황프레드릭주요엘</t>
  </si>
  <si>
    <t>서울특별시 강남구 역삼로 204 509호 (역삼동,삼환아르누보)</t>
  </si>
  <si>
    <t>(주)세이온미디어</t>
  </si>
  <si>
    <t>임성균</t>
  </si>
  <si>
    <t>02-749-9999</t>
  </si>
  <si>
    <t>서울특별시 마포구 매봉산로 45, 13층 (상암동,KBS미디어센터)</t>
  </si>
  <si>
    <t>우리공항서비스(주)</t>
  </si>
  <si>
    <t>이재상</t>
  </si>
  <si>
    <t>항공기하역업.</t>
  </si>
  <si>
    <t>부산광역시 강서구 공항진입로42번길 54 (대저2동)</t>
  </si>
  <si>
    <t>기타 항공 운송 지원 서비스업</t>
  </si>
  <si>
    <t>(주)그린캠</t>
  </si>
  <si>
    <t>고성준</t>
  </si>
  <si>
    <t>휴대폰 도장</t>
  </si>
  <si>
    <t>031-491-8964</t>
  </si>
  <si>
    <t>경기 안산시 단원구 신길동 1058-4 605블럭 5롯트</t>
  </si>
  <si>
    <t>가전제품 소매업</t>
  </si>
  <si>
    <t>플라스틱 필름 제조업</t>
  </si>
  <si>
    <t>(주)에프아이코리아</t>
  </si>
  <si>
    <t>031-436-5532</t>
  </si>
  <si>
    <t>(주)젠스텍</t>
  </si>
  <si>
    <t>문춘근</t>
  </si>
  <si>
    <t>각종 컴퓨터 및 주변기기의 제조 및 판매업</t>
  </si>
  <si>
    <t>031-383-0097</t>
  </si>
  <si>
    <t>경기도 안양시 동안구 흥안대로427번길 57-2 1층 비115호 (평촌동,아이에스비즈타워 지)</t>
  </si>
  <si>
    <t>기타 부동산 개발 및 공급업</t>
  </si>
  <si>
    <t>(주)용인협동화가구단지</t>
  </si>
  <si>
    <t>임학배</t>
  </si>
  <si>
    <t>가구 제조,수리 및 판매업</t>
  </si>
  <si>
    <t>031-332-6108</t>
  </si>
  <si>
    <t>경기도 용인시 처인구 남사면 전궁로16번길 14 (전궁리)</t>
  </si>
  <si>
    <t>(주)수라궁종합식품</t>
  </si>
  <si>
    <t>033-435-0320</t>
  </si>
  <si>
    <t>강원 홍천군 남면 흥성길 143 (화전리)</t>
  </si>
  <si>
    <t>엠티씨(주)</t>
  </si>
  <si>
    <t>최현상</t>
  </si>
  <si>
    <t>043-715-6533</t>
  </si>
  <si>
    <t>충북 청주시 흥덕구 대신로73번길 14 110동 902호 (복대동,금호어울림아파트)</t>
  </si>
  <si>
    <t>아름마을</t>
  </si>
  <si>
    <t>장애인직업재활시설 설치 운영사업</t>
  </si>
  <si>
    <t>043-294-7412</t>
  </si>
  <si>
    <t>충북 청주시 상당구 미원면 대신1길 49-51 (대신리)</t>
  </si>
  <si>
    <t>전원어린이집</t>
  </si>
  <si>
    <t>장일용</t>
  </si>
  <si>
    <t>053-793-9112</t>
  </si>
  <si>
    <t>대구광역시 수성구 유니버시아드로68길 16 (욱수동)</t>
  </si>
  <si>
    <t>사회복지법인365엠씨복지재단</t>
  </si>
  <si>
    <t>노인복지법 제32조에 의한 양로시설 설치.운영</t>
  </si>
  <si>
    <t>경북 청송군 진보면 동천길 44-29 (진안리)</t>
  </si>
  <si>
    <t>이일생</t>
  </si>
  <si>
    <t>항공기용부품 제조</t>
  </si>
  <si>
    <t>053-811-2201</t>
  </si>
  <si>
    <t>경북 경산시 중방동 72-11</t>
  </si>
  <si>
    <t>화학섬유 방적업</t>
  </si>
  <si>
    <t>방사선 장치 제조업</t>
  </si>
  <si>
    <t>기독복지선교회</t>
  </si>
  <si>
    <t>나영옥</t>
  </si>
  <si>
    <t>종합사회복지관 시설 위탁 운영</t>
  </si>
  <si>
    <t>062-514-1570</t>
  </si>
  <si>
    <t>광주광역시 동구 중흥로 197 (계림동)</t>
  </si>
  <si>
    <t>(재)군산중고등학교총동창회장학회</t>
  </si>
  <si>
    <t>임대-부동산업</t>
  </si>
  <si>
    <t>전라북도 군산시 죽성로 13 (장미동)</t>
  </si>
  <si>
    <t>사회복지법인엘림사회복지재단</t>
  </si>
  <si>
    <t>울산광역시 북구 농서로 71-32 (상안동)</t>
  </si>
  <si>
    <t>(주)북부축산</t>
  </si>
  <si>
    <t>031-833-2500</t>
  </si>
  <si>
    <t>경기 연천군 군남면 남계리 7-3</t>
  </si>
  <si>
    <t>영안전공(주)</t>
  </si>
  <si>
    <t>황재식</t>
  </si>
  <si>
    <t>041-417-7673</t>
  </si>
  <si>
    <t>충청남도 천안시 서북구 성환읍 왕지4길 66-98 (왕림리)</t>
  </si>
  <si>
    <t>(주)광성테크</t>
  </si>
  <si>
    <t>허수식</t>
  </si>
  <si>
    <t>경상북도 구미시 3공단1로 302-7 지원동 310호 (임수동,구미공구상가)</t>
  </si>
  <si>
    <t>(주)은성일렉콤</t>
  </si>
  <si>
    <t>임인걸</t>
  </si>
  <si>
    <t>032-577-8713</t>
  </si>
  <si>
    <t>인천광역시 서구 원창로 61-11 (원창동)</t>
  </si>
  <si>
    <t>경성 인쇄회로기판 제조업</t>
  </si>
  <si>
    <t>구리농업협동조합</t>
  </si>
  <si>
    <t>최점수</t>
  </si>
  <si>
    <t>031-566-2258</t>
  </si>
  <si>
    <t>(주)한솔하네스</t>
  </si>
  <si>
    <t>박정오</t>
  </si>
  <si>
    <t>충청북도 청주시 흥덕구 오송읍 만수길 37-13 (만수리)</t>
  </si>
  <si>
    <t>(주)성림이엔지</t>
  </si>
  <si>
    <t>김칠석</t>
  </si>
  <si>
    <t>P.F.P(Passive Fire Protection) 특수도장, 내화도장</t>
  </si>
  <si>
    <t>052-201-9544</t>
  </si>
  <si>
    <t>울산광역시 북구 음달길 83-15 제비102호 (천곡동)</t>
  </si>
  <si>
    <t>(주)에이투지</t>
  </si>
  <si>
    <t>031-594-2365</t>
  </si>
  <si>
    <t>경기도 가평군 설악면 묵안로 21 (엄소리)</t>
  </si>
  <si>
    <t>(주)쇼우테크</t>
  </si>
  <si>
    <t>국가 중요기록물 DB구축 사업 외</t>
  </si>
  <si>
    <t>055-323-3169</t>
  </si>
  <si>
    <t>경상남도 김해시 번화1로67번길 2 8층 (대청동)</t>
  </si>
  <si>
    <t>(주)모스버거코리아</t>
  </si>
  <si>
    <t>방왕근</t>
  </si>
  <si>
    <t>햄버거</t>
  </si>
  <si>
    <t>070-4206-0473</t>
  </si>
  <si>
    <t>서울특별시 중구 명동9길 37 (을지로2가)</t>
  </si>
  <si>
    <t>(주)영화사심플렉스</t>
  </si>
  <si>
    <t>전재순</t>
  </si>
  <si>
    <t>프로그램(영화, 방송, 드라마 등) 기획, 제작, 판매 및 판매대행업</t>
  </si>
  <si>
    <t>02-3153-7557</t>
  </si>
  <si>
    <t>서울특별시 마포구 연희로 11 5층 엘에스-521호 (동교동,한국특허정보원빌딩)</t>
  </si>
  <si>
    <t>(주)조은엔지니어링</t>
  </si>
  <si>
    <t>신양식</t>
  </si>
  <si>
    <t>031-422-7640</t>
  </si>
  <si>
    <t>경기 안양시 동안구 흥안대로427번길 16 2층 216호 (관양동,평촌디지털엠파이어)</t>
  </si>
  <si>
    <t>(주)경포</t>
  </si>
  <si>
    <t>김동율,조기종</t>
  </si>
  <si>
    <t>청소용역, 경비용역</t>
  </si>
  <si>
    <t>054-771-9356</t>
  </si>
  <si>
    <t>경북 경주시 유림로 53-8 (황성동)</t>
  </si>
  <si>
    <t>(주)민우특화</t>
  </si>
  <si>
    <t>031-595-7862</t>
  </si>
  <si>
    <t>경기도 남양주시 도농로 71 704동 1402호 (다산동,부영사랑으로7단지아파트)</t>
  </si>
  <si>
    <t>053-812-0335</t>
  </si>
  <si>
    <t>경상북도 경산시 하양읍 지식산업5로 46 (대학리)</t>
  </si>
  <si>
    <t>(주)큐앤씨텔레콤</t>
  </si>
  <si>
    <t>통신공사 건설</t>
  </si>
  <si>
    <t>070-4010-1560</t>
  </si>
  <si>
    <t>서울특별시 구로구 디지털로32가길 16 3층 303호 (구로동,파트너스타워2차)</t>
  </si>
  <si>
    <t>기타 외국식 음식점업</t>
  </si>
  <si>
    <t>(주)대신관광여행사</t>
  </si>
  <si>
    <t>이서훈</t>
  </si>
  <si>
    <t>031-922-7955</t>
  </si>
  <si>
    <t>경기도 파주시 경의로 1218 406동 96호 (와동동,월드타워12차)</t>
  </si>
  <si>
    <t>(주)엘씨비이</t>
  </si>
  <si>
    <t>정보통신기기의 보전 및 유지보수 역무의 제공업</t>
  </si>
  <si>
    <t>070-5075-1051</t>
  </si>
  <si>
    <t>충북 청주시 흥덕구 사직대로 43 3층 (복대동)</t>
  </si>
  <si>
    <t>세원테크(주)</t>
  </si>
  <si>
    <t>기계가공업</t>
  </si>
  <si>
    <t>041-680-7841</t>
  </si>
  <si>
    <t>충청남도 당진시 송악읍 북부산업로 1480, (현대제철(주)한가족관304호) (고대리)</t>
  </si>
  <si>
    <t>커튼 및 유사제품 제조업</t>
  </si>
  <si>
    <t>(주)제이씨플러스</t>
  </si>
  <si>
    <t>최남주</t>
  </si>
  <si>
    <t>통신장비 및 시설 유지보수업</t>
  </si>
  <si>
    <t>070-4348-2310</t>
  </si>
  <si>
    <t>경상남도 창원시 의창구 소계로 12 파크동 501호 (팔용동,창원테크노밸리)</t>
  </si>
  <si>
    <t>(유)한림해운</t>
  </si>
  <si>
    <t>이정덕</t>
  </si>
  <si>
    <t>내항여객운송, 선박건조 등</t>
  </si>
  <si>
    <t>061-666-8092</t>
  </si>
  <si>
    <t>전라남도 여수시 여객선터미널길 17 (교동)</t>
  </si>
  <si>
    <t>(주)화일이엔에프</t>
  </si>
  <si>
    <t>02-2692-0063</t>
  </si>
  <si>
    <t>서울 구로구 공원로 63 402호 404호 (구로동,희훈타워빌)</t>
  </si>
  <si>
    <t>실내건축 및 건축마무리 공사업</t>
  </si>
  <si>
    <t>(주)휴아인넷</t>
  </si>
  <si>
    <t>김재순</t>
  </si>
  <si>
    <t>070-4027-1421</t>
  </si>
  <si>
    <t>전라북도 전주시 덕진구 신기1길 11, 1층 (우아동3가,엘지유플러스)</t>
  </si>
  <si>
    <t>(주)다원스틸</t>
  </si>
  <si>
    <t>김병량</t>
  </si>
  <si>
    <t>금속재 기계장비 부분품 제조업</t>
  </si>
  <si>
    <t>063-464-5056</t>
  </si>
  <si>
    <t>물질성분 검사 및 분석업</t>
  </si>
  <si>
    <t>(주)미래자산개발</t>
  </si>
  <si>
    <t>정주영,김민형</t>
  </si>
  <si>
    <t>부동산 분양 마케팅, 대행업 및 광고대행업</t>
  </si>
  <si>
    <t>064-717-5000</t>
  </si>
  <si>
    <t>제주도 제주시 서부두2길 20 (건입동)</t>
  </si>
  <si>
    <t>비주거용 건물 개발 및 공급업</t>
  </si>
  <si>
    <t>태림플러스(주)</t>
  </si>
  <si>
    <t>손인상</t>
  </si>
  <si>
    <t>방모사 제조업</t>
  </si>
  <si>
    <t>032-571-7833</t>
  </si>
  <si>
    <t>인천 서구 신진말로14번길 4 (가좌동)</t>
  </si>
  <si>
    <t>AC, DC 소형 감속모터</t>
  </si>
  <si>
    <t>032-684-7791</t>
  </si>
  <si>
    <t>경기도 부천시 옥산로 180 (도당동)</t>
  </si>
  <si>
    <t>(자)오환교통</t>
  </si>
  <si>
    <t>서영식,서창용</t>
  </si>
  <si>
    <t>02-2684-3993</t>
  </si>
  <si>
    <t>경기도 광명시 신촌북로 27 (소하동)</t>
  </si>
  <si>
    <t>이억수</t>
  </si>
  <si>
    <t>선박관련 구성부분품 제작 및 제조업</t>
  </si>
  <si>
    <t>055-631-1045</t>
  </si>
  <si>
    <t>경상남도 거제시 연초면 연하해안로 825 (한내리)</t>
  </si>
  <si>
    <t>건축기술, 엔지니어링 및 기타 과학기술 서비스업</t>
  </si>
  <si>
    <t>(주)남부종합물류</t>
  </si>
  <si>
    <t>민광근</t>
  </si>
  <si>
    <t>031-683-9058</t>
  </si>
  <si>
    <t>경기도 평택시 포승읍 현석길 12 (석정리)</t>
  </si>
  <si>
    <t>(주)신성금고</t>
  </si>
  <si>
    <t>하균표</t>
  </si>
  <si>
    <t>031-663-0030</t>
  </si>
  <si>
    <t>경기도 평택시 서탄면 수월암4길 49 (수월암리)</t>
  </si>
  <si>
    <t>신문, 잡지 및 정기간행물 출판업</t>
  </si>
  <si>
    <t>(주)백산엔지니어링</t>
  </si>
  <si>
    <t>이정호,김광호</t>
  </si>
  <si>
    <t>안전진단, 구조검토 외</t>
  </si>
  <si>
    <t>055-263-0575</t>
  </si>
  <si>
    <t>경남 창원시 성산구 중앙대로 56 201호 (상남동,양지빌딩)</t>
  </si>
  <si>
    <t>웹스크리에이티브(주)</t>
  </si>
  <si>
    <t>박지환,장우영</t>
  </si>
  <si>
    <t>070-8255-8730</t>
  </si>
  <si>
    <t>서울특별시 강남구 테헤란로 314 7층 (역삼동,금성빌딩)</t>
  </si>
  <si>
    <t>(주)티쓰리컴퍼니</t>
  </si>
  <si>
    <t>김효섭</t>
  </si>
  <si>
    <t>070-7122-3315</t>
  </si>
  <si>
    <t>서울 동대문구 장한로28가길 45 604호 (장안동,새한빌딩)</t>
  </si>
  <si>
    <t>(주)에이바자르</t>
  </si>
  <si>
    <t>070-5121-9239</t>
  </si>
  <si>
    <t>전라북도 군산시 옥구읍 광월길 28-5 2층 (상평리,사무동)</t>
  </si>
  <si>
    <t>아이피비엠씨관리(주)</t>
  </si>
  <si>
    <t>박은범</t>
  </si>
  <si>
    <t>빌딩(위탁)관리사업</t>
  </si>
  <si>
    <t>02-6105-8690</t>
  </si>
  <si>
    <t>서울 관악구 관악로 105 303호 (봉천동)</t>
  </si>
  <si>
    <t>(주)퍼펙트아이스</t>
  </si>
  <si>
    <t>밀크쉐이크/아이스크림</t>
  </si>
  <si>
    <t>서울 서대문구 홍연6길 36 101호 (연희동)</t>
  </si>
  <si>
    <t>웨스텍솔루션(주)</t>
  </si>
  <si>
    <t>김윤균</t>
  </si>
  <si>
    <t>전자, 전기, 통신제품 설치 및 유지보수업</t>
  </si>
  <si>
    <t>070-7805-5184</t>
  </si>
  <si>
    <t>서울 금천구 가산디지털1로 171 3층 306호 (가산동,가산에스케이브이원센터)</t>
  </si>
  <si>
    <t>지에이치컴퍼니(주)</t>
  </si>
  <si>
    <t>유재곤</t>
  </si>
  <si>
    <t>시설물 관리, 폐자재 정리 등 사업지원 서비스</t>
  </si>
  <si>
    <t>041-560-3956</t>
  </si>
  <si>
    <t>충청남도 아산시 배방읍 연화로 133 916호(유호 엔-씨티) (장재리)</t>
  </si>
  <si>
    <t>(주)에코플럭스</t>
  </si>
  <si>
    <t>김동길</t>
  </si>
  <si>
    <t>OLED 임가공</t>
  </si>
  <si>
    <t>043-219-5900</t>
  </si>
  <si>
    <t>경상북도 구미시 고아읍 농공단지길 45 (오로리)</t>
  </si>
  <si>
    <t>(주)아이미제주비치호텔</t>
  </si>
  <si>
    <t>숙박시설 운영업</t>
  </si>
  <si>
    <t>064-780-0000</t>
  </si>
  <si>
    <t>제주도 제주시 조천읍 조함해안로 474 1층 (함덕리)</t>
  </si>
  <si>
    <t>손과손</t>
  </si>
  <si>
    <t>지적장애인 재활시설을 설치운영</t>
  </si>
  <si>
    <t>032-521-7471</t>
  </si>
  <si>
    <t>인천광역시 부평구 동수로 87 (부평동)</t>
  </si>
  <si>
    <t>(주)유니아시스</t>
  </si>
  <si>
    <t>전산 시스템 구축, 전산 시스템 구축 컨설팅</t>
  </si>
  <si>
    <t>042-533-6535</t>
  </si>
  <si>
    <t>대전광역시 유성구 테크노4로 17 A동 321호 (관평동,대덕비즈센터)</t>
  </si>
  <si>
    <t>여객 자동차 터미널 운영업</t>
  </si>
  <si>
    <t>(주)써포트라인</t>
  </si>
  <si>
    <t>전자상거래 및 인터넷 관련사업 및 컨설팅업</t>
  </si>
  <si>
    <t>통신 판매업</t>
  </si>
  <si>
    <t>(주)태일이엔지</t>
  </si>
  <si>
    <t>황일봉</t>
  </si>
  <si>
    <t>무정전 전원공급장치 제조, 판매업</t>
  </si>
  <si>
    <t>02-2612-6504</t>
  </si>
  <si>
    <t>경기 의왕시 까치골길 22 112호 (삼동)</t>
  </si>
  <si>
    <t>(주)풀잎채</t>
  </si>
  <si>
    <t>정인기</t>
  </si>
  <si>
    <t>국수전문점 프랜차이즈 및 유통</t>
  </si>
  <si>
    <t>서울특별시 송파구 문정로 59 501호 (문정동,원영빌딩)</t>
  </si>
  <si>
    <t>송원식품(주)</t>
  </si>
  <si>
    <t>식품가공 및 판매업</t>
  </si>
  <si>
    <t>070-8840-0099</t>
  </si>
  <si>
    <t>서울특별시 용산구 한강대로 109 B동 211호 (한강로2가,용성비즈텔)</t>
  </si>
  <si>
    <t>(재)신학과사상</t>
  </si>
  <si>
    <t>백운철</t>
  </si>
  <si>
    <t>가톨릭 신학자와 철학자 및 유관학자들의 연구지원사업</t>
  </si>
  <si>
    <t>서울특별시 종로구 창경궁로 296-12 (혜화동)</t>
  </si>
  <si>
    <t>(사)심혈관건강증진연구원</t>
  </si>
  <si>
    <t>임도선</t>
  </si>
  <si>
    <t>심혈관질환 해외 인력 교육 및 진료지원</t>
  </si>
  <si>
    <t>서울특별시 강남구 영동대로85길 34, 1308호 (대치동,대치2차아이파크)</t>
  </si>
  <si>
    <t>선한목자재단</t>
  </si>
  <si>
    <t>김동범</t>
  </si>
  <si>
    <t>장애인 지원사업</t>
  </si>
  <si>
    <t>02-3433-3841</t>
  </si>
  <si>
    <t>서울특별시 금천구 디지털로9길 99 3층 306호 (가산동,스타밸리)</t>
  </si>
  <si>
    <t>(주)하나물산</t>
  </si>
  <si>
    <t>고준상</t>
  </si>
  <si>
    <t>농산물 도매 중개 서비스</t>
  </si>
  <si>
    <t>031-569-0120</t>
  </si>
  <si>
    <t>경기도 구리시 동구릉로136번길 90 (인창동)</t>
  </si>
  <si>
    <t>지닉스(주)</t>
  </si>
  <si>
    <t>전기,전자부품 개발 및 제조</t>
  </si>
  <si>
    <t>032-326-0041</t>
  </si>
  <si>
    <t>경기 부천시 석천로 345 301동 606호 (삼정동,부천테크노파크)</t>
  </si>
  <si>
    <t>기타 반도체소자 제조업</t>
  </si>
  <si>
    <t>사회복지법인응정재단</t>
  </si>
  <si>
    <t>유택성</t>
  </si>
  <si>
    <t>032-746-0648</t>
  </si>
  <si>
    <t>인천광역시 중구 마장포로29번길 4 (중산동)</t>
  </si>
  <si>
    <t>(주)이지폴딩</t>
  </si>
  <si>
    <t>홍성주,조헌철</t>
  </si>
  <si>
    <t>경기 광주시 곤지암읍 열미길 134 (열미리)</t>
  </si>
  <si>
    <t>(주)글로벌이노텍</t>
  </si>
  <si>
    <t>황인호</t>
  </si>
  <si>
    <t>산업용 오븐, 버너 제조업</t>
  </si>
  <si>
    <t>031-328-1030</t>
  </si>
  <si>
    <t>경기도 용인시 기흥구 중부대로 184 제에이동 제11층 제1107-2호 (영덕동,힉스유타워)</t>
  </si>
  <si>
    <t>지네스산업(주)</t>
  </si>
  <si>
    <t>가진현</t>
  </si>
  <si>
    <t>건축가설재 판매업 외 도소매업 제조업 임대업</t>
  </si>
  <si>
    <t>031-274-7840</t>
  </si>
  <si>
    <t>경기도 안성시 죽산면 걸미로 461 (당목리)</t>
  </si>
  <si>
    <t>원목 및 건축 관련 목제품 도매업</t>
  </si>
  <si>
    <t>(주)동문총판</t>
  </si>
  <si>
    <t>민한기</t>
  </si>
  <si>
    <t>자동차타이어 및 튜브 도소매업</t>
  </si>
  <si>
    <t>031-2363-7603</t>
  </si>
  <si>
    <t>경기도 화성시 동탄원천로 378 (반월동)</t>
  </si>
  <si>
    <t>자동차 신품 타이어 및 튜브 판매업</t>
  </si>
  <si>
    <t>디케이씨(주)</t>
  </si>
  <si>
    <t>정준기</t>
  </si>
  <si>
    <t>BLU, LGP 외 전자부품</t>
  </si>
  <si>
    <t>054-979-5000</t>
  </si>
  <si>
    <t>경북 칠곡군 왜관읍 공단로5길 18-24 (금산리)</t>
  </si>
  <si>
    <t>(재)광민복지재단</t>
  </si>
  <si>
    <t>원영표</t>
  </si>
  <si>
    <t>031-427-8632</t>
  </si>
  <si>
    <t>경기도 여주시 점봉길 17 1동 2층 (점봉동)</t>
  </si>
  <si>
    <t>콘크리트 관 및 기타 구조용 콘크리트제품 제조업</t>
  </si>
  <si>
    <t>사회복지법인디지비사회공헌재단</t>
  </si>
  <si>
    <t>영유아보육·아동·청소년, 노인·장애인, 한부모가족, 다문화가족</t>
  </si>
  <si>
    <t>053-740-7918</t>
  </si>
  <si>
    <t>대구광역시 북구 옥산로 111 8층 (칠성동2가,대구은행제2본점)</t>
  </si>
  <si>
    <t>사회복지법인민재</t>
  </si>
  <si>
    <t>경상북도 경주시 내남면 안심길 287-16 (안심리)</t>
  </si>
  <si>
    <t>하나시아의료재단</t>
  </si>
  <si>
    <t>박장형</t>
  </si>
  <si>
    <t>053-422-0911</t>
  </si>
  <si>
    <t>대구광역시 중구 이천로 236 (봉산동)</t>
  </si>
  <si>
    <t>(주)일성테크</t>
  </si>
  <si>
    <t>전기배전반, 분전반 제조업</t>
  </si>
  <si>
    <t>051-337-7934</t>
  </si>
  <si>
    <t>부산광역시 사상구 삼덕로45번길 90 (덕포동)</t>
  </si>
  <si>
    <t>(사)송계재단</t>
  </si>
  <si>
    <t>변창남</t>
  </si>
  <si>
    <t>의료기관의 설치운영 및 지원</t>
  </si>
  <si>
    <t>051-852-4100</t>
  </si>
  <si>
    <t>부산광역시 연제구 중앙대로1124번길 6 (연산동)</t>
  </si>
  <si>
    <t>소해원</t>
  </si>
  <si>
    <t>영유아 보육시설 설치 운영</t>
  </si>
  <si>
    <t>051-524-0634</t>
  </si>
  <si>
    <t>부산 금정구 서곡로34번길 59 (서동)</t>
  </si>
  <si>
    <t>사회복지법인함안복지재단</t>
  </si>
  <si>
    <t>사회복지-서비스</t>
  </si>
  <si>
    <t>055-586-2660</t>
  </si>
  <si>
    <t>경상남도 함안군 대산면 옥렬6길 22 (옥렬리)</t>
  </si>
  <si>
    <t>가공 및 정제염 제조업</t>
  </si>
  <si>
    <t>(주)라온이.씨.아이</t>
  </si>
  <si>
    <t>민봉식</t>
  </si>
  <si>
    <t>기계설비공사, 상/하수도설비공사 외</t>
  </si>
  <si>
    <t>052-288-3268</t>
  </si>
  <si>
    <t>울산 울주군 범서읍 천상6길 24-11, 1층 (천상리)</t>
  </si>
  <si>
    <t>(재)재단법인선강장학회</t>
  </si>
  <si>
    <t>허수연</t>
  </si>
  <si>
    <t>02-386-0032</t>
  </si>
  <si>
    <t>서울특별시 은평구 연서로 29 (역촌동)</t>
  </si>
  <si>
    <t>(재)지혜</t>
  </si>
  <si>
    <t>희귀, 난치성질환 등을 앓고 있는 어린이 및 청소년의 의료비</t>
  </si>
  <si>
    <t>서울특별시 용산구 후암로28길 86 (후암동)</t>
  </si>
  <si>
    <t>정스팜(주)</t>
  </si>
  <si>
    <t>정동일</t>
  </si>
  <si>
    <t>제조,과실및채소절임식품</t>
  </si>
  <si>
    <t>031-875-3861</t>
  </si>
  <si>
    <t>경기도 양주시 백석읍 권율로1203번길 8-35 (홍죽리)</t>
  </si>
  <si>
    <t>전주대학교산학협력단</t>
  </si>
  <si>
    <t>063-220-2188</t>
  </si>
  <si>
    <t>전라북도 전주시 완산구 천잠로 303 (효자동2가)</t>
  </si>
  <si>
    <t>운송장비 조립용 플라스틱제품 제조업</t>
  </si>
  <si>
    <t>그 외 기타 가구 제조업</t>
  </si>
  <si>
    <t>생활용 가구 도매업</t>
  </si>
  <si>
    <t>(주)우리앤드세은기술</t>
  </si>
  <si>
    <t>김환덕,문일환</t>
  </si>
  <si>
    <t>플랜트 설계 등</t>
  </si>
  <si>
    <t>02-818-9100</t>
  </si>
  <si>
    <t>서울특별시 금천구 가산디지털2로 123 1501호 (가산동,월드메르디앙2차)</t>
  </si>
  <si>
    <t>물질 검사, 측정 및 분석기구 제조업</t>
  </si>
  <si>
    <t>(주)엠케이씨티</t>
  </si>
  <si>
    <t>장재철</t>
  </si>
  <si>
    <t>통신 공사업(전기통신, 영상감시장치 설치)</t>
  </si>
  <si>
    <t>02-869-8243</t>
  </si>
  <si>
    <t>서울특별시 강서구 양천로 583 A동 1903호 (염창동,우림블루나인비지니스센터)</t>
  </si>
  <si>
    <t>(주)우호텔레콤</t>
  </si>
  <si>
    <t>이강록</t>
  </si>
  <si>
    <t>인터넷관련 정보제공 사업</t>
  </si>
  <si>
    <t>02-856-7700</t>
  </si>
  <si>
    <t>서울특별시 송파구 송파대로 167 B동 614호 (문정동,문정역테라타워)</t>
  </si>
  <si>
    <t>(주)무진기술연구소</t>
  </si>
  <si>
    <t>이하성,이기호</t>
  </si>
  <si>
    <t>건축기게설계 및 감리업</t>
  </si>
  <si>
    <t>02-521-4277</t>
  </si>
  <si>
    <t>경기도 화성시 동탄기흥로 559 501,502,503호 (영천동,으뜸 유-테크밸리)</t>
  </si>
  <si>
    <t>(주)타코스텔레콤</t>
  </si>
  <si>
    <t>이종도</t>
  </si>
  <si>
    <t>02-353-5046</t>
  </si>
  <si>
    <t>경기도 용인시 처인구 포곡읍 성산로 521 1층 105호 (마성리)</t>
  </si>
  <si>
    <t>안경 및 안경렌즈 제조업</t>
  </si>
  <si>
    <t>대한에프에쓰에쓰(주)</t>
  </si>
  <si>
    <t>표지연</t>
  </si>
  <si>
    <t>단체급식, 위탁급식 및 이동급식(케이터링, 도시락) 사업</t>
  </si>
  <si>
    <t>02-2141-0200</t>
  </si>
  <si>
    <t>서울 송파구 올림픽로 299 (신천동,대한제당빌딩)</t>
  </si>
  <si>
    <t>출장 음식 서비스업</t>
  </si>
  <si>
    <t>제이에스씨(주)</t>
  </si>
  <si>
    <t>게임 그래픽, 모바일 게임, 가상현실 콘텐츠</t>
  </si>
  <si>
    <t>02-6677-7787</t>
  </si>
  <si>
    <t>경기도 성남시 수정구 위례광장로 300 10층 1008호 (창곡동,위례중앙타워)</t>
  </si>
  <si>
    <t>02-1644-5641</t>
  </si>
  <si>
    <t>컴퓨터 및 주변장치, 소프트웨어 소매업</t>
  </si>
  <si>
    <t>(주)에이치티에스호텔앤푸드</t>
  </si>
  <si>
    <t>양식, 중식, 베이커리</t>
  </si>
  <si>
    <t>02-597-3350</t>
  </si>
  <si>
    <t>서울 서초구 강남대로53길 11 301호 (서초동,코아텔쉐르빌)</t>
  </si>
  <si>
    <t>화훼류 및 식물 도매업</t>
  </si>
  <si>
    <t>(주)하운드13</t>
  </si>
  <si>
    <t>소프트웨어 개발 및 운영업</t>
  </si>
  <si>
    <t>070-4471-1316</t>
  </si>
  <si>
    <t>서울특별시 강남구 테헤란로4길 5 7층 (역삼동,해암빌딩)</t>
  </si>
  <si>
    <t>건강 보조식품 소매업</t>
  </si>
  <si>
    <t>(재)키엘연구원</t>
  </si>
  <si>
    <t>조명기기, 전광판 관련기술의 연구개발</t>
  </si>
  <si>
    <t>032-670-8888</t>
  </si>
  <si>
    <t>경기 부천시 도약로 261 에이동 301호-311호, 에이동 403호-408호, 에이동 지03호, 비동 201호-205호 (도) (도당동)</t>
  </si>
  <si>
    <t>빵류 제조업</t>
  </si>
  <si>
    <t>(주)현경승강기</t>
  </si>
  <si>
    <t>이현수</t>
  </si>
  <si>
    <t>070-7883-2277</t>
  </si>
  <si>
    <t>인천 계양구 계산새로 71 C동 611호 (계산동,하이베라스빌딩)</t>
  </si>
  <si>
    <t>유사 의료업</t>
  </si>
  <si>
    <t>전기경보 및 신호장치 제조업</t>
  </si>
  <si>
    <t>지도제작업</t>
  </si>
  <si>
    <t>모바일 게임 소프트웨어 개발 및 공급업</t>
  </si>
  <si>
    <t>권형기</t>
  </si>
  <si>
    <t>031-883-8395</t>
  </si>
  <si>
    <t>강원도 원주시 문막읍 석지1길 30 2층 201호 (건등리)</t>
  </si>
  <si>
    <t>삼위정공(주)</t>
  </si>
  <si>
    <t>자동차 엔진 부품(터보용 밸브 등)</t>
  </si>
  <si>
    <t>031-497-7810</t>
  </si>
  <si>
    <t>경기도 안산시 단원구 엠티브이7로 13 (성곡동)</t>
  </si>
  <si>
    <t>(주)협신기계제작소</t>
  </si>
  <si>
    <t>엄태화</t>
  </si>
  <si>
    <t>콘크리트 2차 제품용 기계제작업</t>
  </si>
  <si>
    <t>031-491-5601</t>
  </si>
  <si>
    <t>경기 안산시 단원구 번영로32번길 38 502호 (성곡동,시화공단4바)</t>
  </si>
  <si>
    <t>(주)서호이앤씨</t>
  </si>
  <si>
    <t>041-523-8321</t>
  </si>
  <si>
    <t>충남 아산시 음봉면 아산온천로243번길 7 (신수리)</t>
  </si>
  <si>
    <t>정형외과용 및 신체 보정용 기기 제조업</t>
  </si>
  <si>
    <t>산업용 트럭, 승강기 및 물품취급장비 제조업</t>
  </si>
  <si>
    <t>동남보건대학교산학협력단</t>
  </si>
  <si>
    <t>황룡</t>
  </si>
  <si>
    <t>031-249-6368</t>
  </si>
  <si>
    <t>경기도 수원시 장안구 천천로74번길 50 (정자동)</t>
  </si>
  <si>
    <t>제판 및 조판업</t>
  </si>
  <si>
    <t>(주)명광</t>
  </si>
  <si>
    <t>홍기철</t>
  </si>
  <si>
    <t>통신공사,통신자재도소매</t>
  </si>
  <si>
    <t>043-215-8811</t>
  </si>
  <si>
    <t>충북 청주시 흥덕구 직지대로582번길 29 (봉명동)</t>
  </si>
  <si>
    <t>(주)성일플랜트</t>
  </si>
  <si>
    <t>연보흠</t>
  </si>
  <si>
    <t>냉난방설비 제조 및 판매업</t>
  </si>
  <si>
    <t>043-216-2068</t>
  </si>
  <si>
    <t>충청북도 청주시 흥덕구 송절로124번길 16 (봉명동)</t>
  </si>
  <si>
    <t>냉.난방장치 및 철물, 수공구 도매업</t>
  </si>
  <si>
    <t>건축기술, 엔지니어링 및 관련 기술 서비스업</t>
  </si>
  <si>
    <t>비 및 솔 제조업</t>
  </si>
  <si>
    <t>펌프 및 압축기 제조업; 탭, 밸브 및 유사장치 제조 포함</t>
  </si>
  <si>
    <t>대천맛김(주)</t>
  </si>
  <si>
    <t>김태복</t>
  </si>
  <si>
    <t>식품가공 제조업</t>
  </si>
  <si>
    <t>041-931-2866</t>
  </si>
  <si>
    <t>충청남도 보령시 대해로 425-21 (요암동)</t>
  </si>
  <si>
    <t>(주)한국하이테크</t>
  </si>
  <si>
    <t>김정혁</t>
  </si>
  <si>
    <t>산업용 비정화 고무제품 제조업</t>
  </si>
  <si>
    <t>053-582-7151</t>
  </si>
  <si>
    <t>대구광역시 달서구 성서공단로35길 30 (갈산동)</t>
  </si>
  <si>
    <t>산업용 그 외 비경화 고무제품 제조업</t>
  </si>
  <si>
    <t>비젼디지텍(주)</t>
  </si>
  <si>
    <t>이정득,복진아</t>
  </si>
  <si>
    <t>의료기기 및 헬스기구 제조업</t>
  </si>
  <si>
    <t>053-559-8282</t>
  </si>
  <si>
    <t>대구광역시 달서구 성서4차첨단로 76 (대천동)</t>
  </si>
  <si>
    <t>의료용 기기 제조업</t>
  </si>
  <si>
    <t>동서통신(주)</t>
  </si>
  <si>
    <t>박영하</t>
  </si>
  <si>
    <t>일반통신 건설 공사업</t>
  </si>
  <si>
    <t>053-851-1366</t>
  </si>
  <si>
    <t>경북 경산시 와촌면 와천동길 132 (상암리)</t>
  </si>
  <si>
    <t>(주)문경약돌돼지</t>
  </si>
  <si>
    <t>권용훈</t>
  </si>
  <si>
    <t>포장육(돼지고기, 소고기)</t>
  </si>
  <si>
    <t>054-556-3782</t>
  </si>
  <si>
    <t>경북 문경시 당교로 248 (모전동)</t>
  </si>
  <si>
    <t>성진영농조합법인</t>
  </si>
  <si>
    <t>장성기</t>
  </si>
  <si>
    <t>신선편의식품(샐러드)</t>
  </si>
  <si>
    <t>054-931-8401</t>
  </si>
  <si>
    <t>경북 성주군 성주읍 성주산업단지로2길 45 (금산리)</t>
  </si>
  <si>
    <t>(주)한우</t>
  </si>
  <si>
    <t>정옥현</t>
  </si>
  <si>
    <t>053-745-9009</t>
  </si>
  <si>
    <t>대구광역시 동구 반야월로18길 49 (율하동)</t>
  </si>
  <si>
    <t>그 외 기타 의료용 기기 제조업</t>
  </si>
  <si>
    <t>이지케이코리아(주)</t>
  </si>
  <si>
    <t>인민희</t>
  </si>
  <si>
    <t>1. 햄버그, 피자, 샌드위치 및 유사 음식점업</t>
  </si>
  <si>
    <t>070-7703-8257</t>
  </si>
  <si>
    <t>부산 해운대구 구남로 27 (중동)</t>
  </si>
  <si>
    <t>피자, 햄버거, 샌드위치 및 유사 음식점업</t>
  </si>
  <si>
    <t>(주)티엔씨엔지니어링</t>
  </si>
  <si>
    <t>임재영</t>
  </si>
  <si>
    <t>선박 구성 부분품, 케이블 배선, 판넬 결선 등</t>
  </si>
  <si>
    <t>055-633-2416</t>
  </si>
  <si>
    <t>(주)연합승강기</t>
  </si>
  <si>
    <t>062-675-9866</t>
  </si>
  <si>
    <t>광주 남구 봉주6길 15-2 1층 (주월동)</t>
  </si>
  <si>
    <t>환경설비 건설업</t>
  </si>
  <si>
    <t>수산물 가공식품 도매업</t>
  </si>
  <si>
    <t>기타 식사용 가공처리 조리식품 제조업</t>
  </si>
  <si>
    <t>(주)비앤에스</t>
  </si>
  <si>
    <t>052-261-3104</t>
  </si>
  <si>
    <t>울산광역시 울주군 서생면 마근길 93 (화산리)</t>
  </si>
  <si>
    <t>(주)인화엔지니어링</t>
  </si>
  <si>
    <t>052-250-6944</t>
  </si>
  <si>
    <t>울산 동구 방어진순환도로 100</t>
  </si>
  <si>
    <t>(주)건명기업</t>
  </si>
  <si>
    <t>강형규</t>
  </si>
  <si>
    <t>052-202-0423</t>
  </si>
  <si>
    <t>신망애원</t>
  </si>
  <si>
    <t>양로요양</t>
  </si>
  <si>
    <t>051-516-7881</t>
  </si>
  <si>
    <t>부산광역시 금정구 금샘로 66 (장전동)</t>
  </si>
  <si>
    <t>02-463-0084</t>
  </si>
  <si>
    <t>기타 부정기 여객 육상 운송업</t>
  </si>
  <si>
    <t>평화시장(주)</t>
  </si>
  <si>
    <t>김영복</t>
  </si>
  <si>
    <t>시장</t>
  </si>
  <si>
    <t>02-2265-3531~3</t>
  </si>
  <si>
    <t>서울 중구 을지로6가 17</t>
  </si>
  <si>
    <t>스마일택시(주)</t>
  </si>
  <si>
    <t>02-806-0387</t>
  </si>
  <si>
    <t>서울특별시 금천구 시흥대로105길 30 (독산동)</t>
  </si>
  <si>
    <t>명화운수(주)</t>
  </si>
  <si>
    <t>고석자,오태옥</t>
  </si>
  <si>
    <t>일반택시,고급택시-운수업</t>
  </si>
  <si>
    <t>02-2605-0979</t>
  </si>
  <si>
    <t>서울특별시 양천구 중앙로 341-3 (신월동)</t>
  </si>
  <si>
    <t>공신통운(주)</t>
  </si>
  <si>
    <t>최병숙,허경</t>
  </si>
  <si>
    <t>02-473-8313</t>
  </si>
  <si>
    <t>서울특별시 송파구 풍성로 53 (풍납동)</t>
  </si>
  <si>
    <t>삼기통산(주)</t>
  </si>
  <si>
    <t>노중래,노윤정</t>
  </si>
  <si>
    <t>02-2691-5050</t>
  </si>
  <si>
    <t>서울특별시 양천구 남부순환로74길 2 (신월동)</t>
  </si>
  <si>
    <t>광흥운수(주)</t>
  </si>
  <si>
    <t>이동훈,이용희</t>
  </si>
  <si>
    <t>02-491-6054</t>
  </si>
  <si>
    <t>서울 중랑구 봉화산로56길 25 (신내동)</t>
  </si>
  <si>
    <t>연산교통(주)</t>
  </si>
  <si>
    <t>임병무,임준규</t>
  </si>
  <si>
    <t>02-496-9671</t>
  </si>
  <si>
    <t>서울 중랑구 겸재로 140, 2층</t>
  </si>
  <si>
    <t>승진교통(주)</t>
  </si>
  <si>
    <t>안영규,안왕선</t>
  </si>
  <si>
    <t>택시 운송사업</t>
  </si>
  <si>
    <t>02-433-3730</t>
  </si>
  <si>
    <t>서울특별시 성동구 아차산로1길 1 (성수동1가)</t>
  </si>
  <si>
    <t>승리상운(주)</t>
  </si>
  <si>
    <t>박홍준</t>
  </si>
  <si>
    <t>02-413-3626</t>
  </si>
  <si>
    <t>서울 송파구 백제고분로28길 38 (삼전동)</t>
  </si>
  <si>
    <t>원광택시(주)</t>
  </si>
  <si>
    <t>이한일,이호웅</t>
  </si>
  <si>
    <t>02-2665-1943</t>
  </si>
  <si>
    <t>서울 강서구 개화동로 505 (방화동)</t>
  </si>
  <si>
    <t>월성운수(주)</t>
  </si>
  <si>
    <t>김성기,노춘희</t>
  </si>
  <si>
    <t>02-466-7653</t>
  </si>
  <si>
    <t>서울특별시 광진구 중곡동 187-24번지</t>
  </si>
  <si>
    <t>세원택시(주)</t>
  </si>
  <si>
    <t>02-2213-5515</t>
  </si>
  <si>
    <t>서울특별시 동대문구 장안벚꽃로 17 (장안동)</t>
  </si>
  <si>
    <t>금풍운수(주)</t>
  </si>
  <si>
    <t>김명석,김홍영</t>
  </si>
  <si>
    <t>02-441-0517</t>
  </si>
  <si>
    <t>서울특별시 강북구 솔샘로67길 33 (미아동)</t>
  </si>
  <si>
    <t>성화택시(주)</t>
  </si>
  <si>
    <t>윤명렬,윤기형</t>
  </si>
  <si>
    <t>02-3493-9995</t>
  </si>
  <si>
    <t>서울특별시 도봉구 마들로18길 59 (방학동)</t>
  </si>
  <si>
    <t>신광상운(주)</t>
  </si>
  <si>
    <t>02-936-6169</t>
  </si>
  <si>
    <t>서울특별시 노원구 노원로26길 59 (상계동)</t>
  </si>
  <si>
    <t>평화환경(주)</t>
  </si>
  <si>
    <t>02-3142-6411</t>
  </si>
  <si>
    <t>서울 마포구 월드컵북로12안길 78 1층 (성산동)</t>
  </si>
  <si>
    <t>하남기업(주)</t>
  </si>
  <si>
    <t>02-546-1911</t>
  </si>
  <si>
    <t>서울특별시 강남구 학동로 503 (청담동)</t>
  </si>
  <si>
    <t>지정 외 폐기물 처리업</t>
  </si>
  <si>
    <t>(주)동진콜택시</t>
  </si>
  <si>
    <t>최인선,최승국</t>
  </si>
  <si>
    <t>02-2615-1300</t>
  </si>
  <si>
    <t>서울특별시 구로구 부일로 833 (온수동)</t>
  </si>
  <si>
    <t>영풍콜택시(주)</t>
  </si>
  <si>
    <t>02-3664-9143</t>
  </si>
  <si>
    <t>서울 강서구 공항대로65길 78 (염창동)</t>
  </si>
  <si>
    <t>(주)강성교통</t>
  </si>
  <si>
    <t>민천기,류동수</t>
  </si>
  <si>
    <t>02-2693-0181</t>
  </si>
  <si>
    <t>서울특별시 양천구 남부순환로72길 5-3 (신월동)</t>
  </si>
  <si>
    <t>국제콜택시(주)</t>
  </si>
  <si>
    <t>김용구,김영모</t>
  </si>
  <si>
    <t>02-492-8794</t>
  </si>
  <si>
    <t>서울 중랑구 사가정로 416 (면목동)</t>
  </si>
  <si>
    <t>동부교통(주)</t>
  </si>
  <si>
    <t>조창진,이문자</t>
  </si>
  <si>
    <t>02-484-8438</t>
  </si>
  <si>
    <t>서울특별시 강동구 성안로 175 (천호동)</t>
  </si>
  <si>
    <t>영미교통(주)</t>
  </si>
  <si>
    <t>심경택,심주영</t>
  </si>
  <si>
    <t>02-2201-0341</t>
  </si>
  <si>
    <t>서울 강동구 천중로38길 72 (길동)</t>
  </si>
  <si>
    <t>영림운수(주)</t>
  </si>
  <si>
    <t>이호순,이호현</t>
  </si>
  <si>
    <t>02-483-4960</t>
  </si>
  <si>
    <t>서울특별시 강동구 올림픽로 865 (암사동)</t>
  </si>
  <si>
    <t>(주)광일통운</t>
  </si>
  <si>
    <t>기초운전 모의자동차 제조 및 판매업</t>
  </si>
  <si>
    <t>02-955-1100</t>
  </si>
  <si>
    <t>서울특별시 도봉구 도봉로152가길 138 (도봉동,(주)광일통운)</t>
  </si>
  <si>
    <t>일성운수(주)</t>
  </si>
  <si>
    <t>홍영자,김태훈</t>
  </si>
  <si>
    <t>택시여객운송/자동차부품 판매</t>
  </si>
  <si>
    <t>02-930-3258</t>
  </si>
  <si>
    <t>서울 노원구 동일로251길 45</t>
  </si>
  <si>
    <t>강동통상(주)</t>
  </si>
  <si>
    <t>유부영</t>
  </si>
  <si>
    <t>02-9966-2334</t>
  </si>
  <si>
    <t>서울 노원구 초안산로 58 (월계동)</t>
  </si>
  <si>
    <t>금속캔 및 기타 포장용기 제조업</t>
  </si>
  <si>
    <t>대륜운수(주)</t>
  </si>
  <si>
    <t>이호연</t>
  </si>
  <si>
    <t>02-941-4111</t>
  </si>
  <si>
    <t>서울특별시 송파구 성내천로 165 (마천동)</t>
  </si>
  <si>
    <t>낙원교통(주)</t>
  </si>
  <si>
    <t>황의영,황판연</t>
  </si>
  <si>
    <t>02-888-4992</t>
  </si>
  <si>
    <t>서울특별시 관악구 신림로18가길 49 (신림동)</t>
  </si>
  <si>
    <t>(주)삼은</t>
  </si>
  <si>
    <t>황학연</t>
  </si>
  <si>
    <t>금속잡화 제조업</t>
  </si>
  <si>
    <t>02-454-4764-6</t>
  </si>
  <si>
    <t>서울특별시 광진구 구의로16길 84 (구의동)</t>
  </si>
  <si>
    <t>(주)에스비에이드</t>
  </si>
  <si>
    <t>조일환</t>
  </si>
  <si>
    <t>02-711-5387</t>
  </si>
  <si>
    <t>서울 종로구 종로 408 5층 (숭인동)</t>
  </si>
  <si>
    <t>(주)양지종합주류</t>
  </si>
  <si>
    <t>박윤경,성진명</t>
  </si>
  <si>
    <t>양주 및 기타 제재주 도매업</t>
  </si>
  <si>
    <t>02-529-1137</t>
  </si>
  <si>
    <t>서울 성북구 화랑로32길 151 (석관동)</t>
  </si>
  <si>
    <t>(주)태원에이엠</t>
  </si>
  <si>
    <t>시계부품 생산및 가공</t>
  </si>
  <si>
    <t>02-474-6637</t>
  </si>
  <si>
    <t>서울특별시 금천구 벚꽃로 254 1202호 (가산동,월드메르디앙벤처센터1차)</t>
  </si>
  <si>
    <t>화홍산업(주)</t>
  </si>
  <si>
    <t>031-223-1994</t>
  </si>
  <si>
    <t>경기 화성시 효행로205번길 81-18 (기안동)</t>
  </si>
  <si>
    <t>기타 일반 목적용 기계 제조업</t>
  </si>
  <si>
    <t>원동교통(주)</t>
  </si>
  <si>
    <t>안일주,안종태</t>
  </si>
  <si>
    <t>02-374-1890</t>
  </si>
  <si>
    <t>서울특별시 금천구 독산로 202 (독산동)</t>
  </si>
  <si>
    <t>(주)쌍문운수</t>
  </si>
  <si>
    <t>02-992-8546</t>
  </si>
  <si>
    <t>서울특별시 도봉구 노해로 317-6 (창동)</t>
  </si>
  <si>
    <t>동서울종합터미널운용(주)</t>
  </si>
  <si>
    <t>김종헌,이재은</t>
  </si>
  <si>
    <t>02-458-4853</t>
  </si>
  <si>
    <t>서울 광진구 강변역로 50 (구의동)</t>
  </si>
  <si>
    <t>기타 육상 운송 지원 서비스업</t>
  </si>
  <si>
    <t>건영섬유(주)</t>
  </si>
  <si>
    <t>송연철</t>
  </si>
  <si>
    <t>섬유생산</t>
  </si>
  <si>
    <t>02-599-6142</t>
  </si>
  <si>
    <t>서울특별시 동작구 동작대로35길 43 (사당동)</t>
  </si>
  <si>
    <t>(주)코롭</t>
  </si>
  <si>
    <t>홍순화</t>
  </si>
  <si>
    <t>가정용 섬유제품 및 의복 도매업</t>
  </si>
  <si>
    <t>02-3462-5294</t>
  </si>
  <si>
    <t>서울 서초구 사평대로 76 5층 (반포동,로지트반포빌딩)</t>
  </si>
  <si>
    <t>(주)통인인터내셔날</t>
  </si>
  <si>
    <t>김완규</t>
  </si>
  <si>
    <t>화물운송(이삿짐 운송)</t>
  </si>
  <si>
    <t>02-385-7551</t>
  </si>
  <si>
    <t>서울 종로구 인사동길 32 (관훈동)</t>
  </si>
  <si>
    <t>진영상운(주)</t>
  </si>
  <si>
    <t>임만순,이영주</t>
  </si>
  <si>
    <t>02-996-8181</t>
  </si>
  <si>
    <t>서울특별시 도봉구 마들로14길 25-9 (창동)</t>
  </si>
  <si>
    <t>(주)미봉운수</t>
  </si>
  <si>
    <t>최종문</t>
  </si>
  <si>
    <t>시내버스-운송</t>
  </si>
  <si>
    <t>02-987-6065</t>
  </si>
  <si>
    <t>서울특별시 강북구 오현로 197 2층 (번동)</t>
  </si>
  <si>
    <t>성원여객(주)</t>
  </si>
  <si>
    <t>김제섭</t>
  </si>
  <si>
    <t>02-943-4030</t>
  </si>
  <si>
    <t>서울특별시 성북구 보국문로 145 (정릉동)</t>
  </si>
  <si>
    <t>(주)유엘에스</t>
  </si>
  <si>
    <t>02-2165-0080</t>
  </si>
  <si>
    <t>(주)노원문고</t>
  </si>
  <si>
    <t>탁무권</t>
  </si>
  <si>
    <t>도서 도소매업</t>
  </si>
  <si>
    <t>02-934-3902</t>
  </si>
  <si>
    <t>서울 노원구 동일로 1390 602동 지하 (상계동,상계주공6단지아파트)</t>
  </si>
  <si>
    <t>(주)아이큐박스</t>
  </si>
  <si>
    <t>강유진</t>
  </si>
  <si>
    <t>정수기 및 정수기 부품 제조 판매업</t>
  </si>
  <si>
    <t>031-793-5095</t>
  </si>
  <si>
    <t>경기도 하남시 고골로 329 (상사창동)</t>
  </si>
  <si>
    <t>모피제품 제조업</t>
  </si>
  <si>
    <t>백우기업(주)</t>
  </si>
  <si>
    <t>양승우,정정심</t>
  </si>
  <si>
    <t>쓰레기 수집,운반업</t>
  </si>
  <si>
    <t>02-990-2816</t>
  </si>
  <si>
    <t>서울특별시 강북구 도봉로 328 1823호 (번동,가든타워빌딩)</t>
  </si>
  <si>
    <t>선우플랜트엔지니어링</t>
  </si>
  <si>
    <t>전기, 계장 엔지니어링 서비스업</t>
  </si>
  <si>
    <t>02-6906-7200</t>
  </si>
  <si>
    <t>서울특별시 구로구 디지털로 242 1801호 (구로동,한화비즈메트로1차)</t>
  </si>
  <si>
    <t>사무용 기기 소매업</t>
  </si>
  <si>
    <t>침구 및 관련제품 제조업</t>
  </si>
  <si>
    <t>코리아엑스퍼트(주)</t>
  </si>
  <si>
    <t>유인지</t>
  </si>
  <si>
    <t>02-782-5200</t>
  </si>
  <si>
    <t>서울특별시 영등포구 양평로22길 21 1207호 (양평동5가,선유도코오롱디지털타워)</t>
  </si>
  <si>
    <t>(주)홍익에이드</t>
  </si>
  <si>
    <t>석재황</t>
  </si>
  <si>
    <t>031-975-6766</t>
  </si>
  <si>
    <t>경기도 고양시 일산동구 탄중로 322 301호, 302호 (중산동,고봉프라자)</t>
  </si>
  <si>
    <t>(주)골든벨금속</t>
  </si>
  <si>
    <t>서석호</t>
  </si>
  <si>
    <t>주방용품 제조,도소매업</t>
  </si>
  <si>
    <t>02-866-2605</t>
  </si>
  <si>
    <t>경기도 광명시 광명로 369 (노온사동)</t>
  </si>
  <si>
    <t>(주)에세콘</t>
  </si>
  <si>
    <t>02-732-0555</t>
  </si>
  <si>
    <t>서울특별시 종로구 사직로8길 39 (내자동)</t>
  </si>
  <si>
    <t>기타 직물제품 제조업</t>
  </si>
  <si>
    <t>한국마이크로칩테크놀로지(주)</t>
  </si>
  <si>
    <t>한병돈</t>
  </si>
  <si>
    <t>전기용기계장비도매업.무역업</t>
  </si>
  <si>
    <t>02-554-7200</t>
  </si>
  <si>
    <t>서울특별시 서초구 사임당로 82 (서초동)</t>
  </si>
  <si>
    <t>(주)비엠월드</t>
  </si>
  <si>
    <t>윤병무</t>
  </si>
  <si>
    <t>타월 및 바스용품 판매</t>
  </si>
  <si>
    <t>02-529-2141-4</t>
  </si>
  <si>
    <t>서울특별시 서초구 강남대로8길 41 (양재동)</t>
  </si>
  <si>
    <t>(주)영남코프레이션</t>
  </si>
  <si>
    <t>생활필수품(식품, 잡화류)판매업</t>
  </si>
  <si>
    <t>02-385-7225</t>
  </si>
  <si>
    <t>서울 강서구 양천로 401 비412호 (가양동,강서한강자이타워)</t>
  </si>
  <si>
    <t>(주)수화텔</t>
  </si>
  <si>
    <t>김승균</t>
  </si>
  <si>
    <t>02-889-9900</t>
  </si>
  <si>
    <t>전라북도 정읍시 벚꽃로 111-4 (농소동)</t>
  </si>
  <si>
    <t>(주)지엔지</t>
  </si>
  <si>
    <t>신영신</t>
  </si>
  <si>
    <t>가구 도소매업</t>
  </si>
  <si>
    <t>031-718-4932</t>
  </si>
  <si>
    <t>경기 광주시 오포읍 머루숯길 94 (신현리)</t>
  </si>
  <si>
    <t>(주)동진에프앤비</t>
  </si>
  <si>
    <t>침장류 제조 및 판매업</t>
  </si>
  <si>
    <t>02-403-3419</t>
  </si>
  <si>
    <t>서울특별시 송파구 중대로 216 (가락동)</t>
  </si>
  <si>
    <t>영전엔지니어링(주)</t>
  </si>
  <si>
    <t>산업용 전자통제 장비 외제조 및 판매</t>
  </si>
  <si>
    <t>02-2113-8701</t>
  </si>
  <si>
    <t>경기도 성남시 분당구 성남대로 69 411호 (구미동,로드랜드이지타워)</t>
  </si>
  <si>
    <t>(주)유청시스템</t>
  </si>
  <si>
    <t>02-2202-8755</t>
  </si>
  <si>
    <t>서울특별시 송파구 백제고분로7길 6-37 (잠실동)</t>
  </si>
  <si>
    <t>(주)부성기연</t>
  </si>
  <si>
    <t>냉동기 부품 도소매업</t>
  </si>
  <si>
    <t>043-882-6610</t>
  </si>
  <si>
    <t>충북 음성군 대소면 대금로 686 (소석리)</t>
  </si>
  <si>
    <t>금속 문, 창, 셔터 및 관련 제품 제조업</t>
  </si>
  <si>
    <t>(주)강평텔레콤</t>
  </si>
  <si>
    <t>노훈</t>
  </si>
  <si>
    <t>통신기기, 전자상거래</t>
  </si>
  <si>
    <t>02-3437-7742</t>
  </si>
  <si>
    <t>서울특별시 광진구 아차산로 614 (광장동)</t>
  </si>
  <si>
    <t>(주)드림소프트웨어</t>
  </si>
  <si>
    <t>박문호</t>
  </si>
  <si>
    <t>소프트웨어개발 자문, 개발 및 공급업</t>
  </si>
  <si>
    <t>02-567-4416</t>
  </si>
  <si>
    <t>서울특별시 서초구 반포대로 96 5층 (서초동,석정빌딩)</t>
  </si>
  <si>
    <t>개암통상(주)</t>
  </si>
  <si>
    <t>김영호,이희범</t>
  </si>
  <si>
    <t>죽염 상품 판매</t>
  </si>
  <si>
    <t>02-579-3541-4</t>
  </si>
  <si>
    <t>서울특별시 강남구 선릉로 326 B1층호 (대치동)</t>
  </si>
  <si>
    <t>(주)윌비솔루션</t>
  </si>
  <si>
    <t>염장필</t>
  </si>
  <si>
    <t>정보처리 및 기타 컴퓨터 운영관련업</t>
  </si>
  <si>
    <t>02-595-2230</t>
  </si>
  <si>
    <t>서울특별시 도봉구 도봉로169나길 49 403호 (도봉동,신영오피스텔)</t>
  </si>
  <si>
    <t>(주)유니온앤이씨</t>
  </si>
  <si>
    <t>김승백</t>
  </si>
  <si>
    <t>컴퓨터,통신,컨트롤과 관련된 하드웨어 및 소프트웨어 개발, 생산, 판매</t>
  </si>
  <si>
    <t>02-3281-6600</t>
  </si>
  <si>
    <t>경기도 하남시 미사강변한강로 135 나동 402호 (망월동,미사강변스카이폴리스지식산업센터)</t>
  </si>
  <si>
    <t>(주)정성디앤엠</t>
  </si>
  <si>
    <t>강신화,이정연</t>
  </si>
  <si>
    <t>02-3272-9977</t>
  </si>
  <si>
    <t>서울특별시 용산구 원효로 40 (원효로4가,강변삼성아파트)</t>
  </si>
  <si>
    <t>상일상사(주)</t>
  </si>
  <si>
    <t>셔츠 및 체육복 제조업</t>
  </si>
  <si>
    <t>02-987-4682</t>
  </si>
  <si>
    <t>경기도 화성시 동탄대로8길 65 2486동 1102호 (산척동,더레이크시티부영2단지)</t>
  </si>
  <si>
    <t>카펫, 마루덮개 및 유사제품 제조업</t>
  </si>
  <si>
    <t>(주)스탭솔루션</t>
  </si>
  <si>
    <t>임광주</t>
  </si>
  <si>
    <t>IT솔루션제공업</t>
  </si>
  <si>
    <t>02-552-5360</t>
  </si>
  <si>
    <t>서울특별시 강남구 테헤란로34길 21-4 301호 (역삼동,코스트하우스)</t>
  </si>
  <si>
    <t>(주)엔에이치에스</t>
  </si>
  <si>
    <t>노한천</t>
  </si>
  <si>
    <t>방제,방범,안전기술요원 용역 및 시설공사</t>
  </si>
  <si>
    <t>02-2666-0254</t>
  </si>
  <si>
    <t>로지포커스(주)</t>
  </si>
  <si>
    <t>신상우</t>
  </si>
  <si>
    <t>031-595-6648</t>
  </si>
  <si>
    <t>서울특별시 성동구 마장로 327-1 (마장동)</t>
  </si>
  <si>
    <t>마이트레이딩(주)</t>
  </si>
  <si>
    <t>임미야</t>
  </si>
  <si>
    <t>02-512-1237</t>
  </si>
  <si>
    <t>서울특별시 강남구 영동대로 708 307호 (청담동,정화빌딩)</t>
  </si>
  <si>
    <t>새얀아이엔씨(주)</t>
  </si>
  <si>
    <t>컴퓨터 소프트웨어 제조업</t>
  </si>
  <si>
    <t>02-706-6077</t>
  </si>
  <si>
    <t>서울 강남구 봉은사로 627 301호 (삼성동,신코빌딩)</t>
  </si>
  <si>
    <t>(주)젬컴</t>
  </si>
  <si>
    <t>장신구 제조 및 도소매업</t>
  </si>
  <si>
    <t>02-747-1788</t>
  </si>
  <si>
    <t>서울 영등포구 양산로 53 1202호,1203호 (양평동3가,월드메르디앙비즈센터)</t>
  </si>
  <si>
    <t>시계 및 귀금속제품 도매업</t>
  </si>
  <si>
    <t>한국문헌정보기술</t>
  </si>
  <si>
    <t>박석훈</t>
  </si>
  <si>
    <t>시스템 통합 구축업</t>
  </si>
  <si>
    <t>02-6309-6700</t>
  </si>
  <si>
    <t>서울특별시 용산구 청파로47길 11 (청파동3가)</t>
  </si>
  <si>
    <t>신선, 냉동 및 기타 수산물 도매업</t>
  </si>
  <si>
    <t>(주)강가</t>
  </si>
  <si>
    <t>임재선,이덕형</t>
  </si>
  <si>
    <t>인도 음식 전문점</t>
  </si>
  <si>
    <t>02-3213-4635</t>
  </si>
  <si>
    <t>서울특별시 송파구 올림픽로 300 6층 (신천동,롯데월드몰 캐주얼동)</t>
  </si>
  <si>
    <t>금오상운(주)</t>
  </si>
  <si>
    <t>02-3494-3631</t>
  </si>
  <si>
    <t>서울 도봉구 도봉로167길 41 (도봉동)</t>
  </si>
  <si>
    <t>(주)스마야</t>
  </si>
  <si>
    <t>임주영</t>
  </si>
  <si>
    <t>제과, 제빵 제조 및 판매</t>
  </si>
  <si>
    <t>02-318-1980</t>
  </si>
  <si>
    <t>서울 강남구 학동로68길 30 102동 1402호 (삼성동,삼성동중앙하이츠빌리지)</t>
  </si>
  <si>
    <t>재생용 재료 및 기타 상품 전문 도매업</t>
  </si>
  <si>
    <t>에스씨월드(주)</t>
  </si>
  <si>
    <t>정원남</t>
  </si>
  <si>
    <t>수입헬스기구 판매업</t>
  </si>
  <si>
    <t>02-333-9271</t>
  </si>
  <si>
    <t>경기도 수원시 권선구 금호로 186 3층 (탑동)</t>
  </si>
  <si>
    <t>음반 및 비디오물, 악기, 오락 및 경기용품 도매업</t>
  </si>
  <si>
    <t>그 외 기타 전문, 과학 및 기술 서비스업</t>
  </si>
  <si>
    <t>씨알살림축산(주)</t>
  </si>
  <si>
    <t>경기도 이천시 대월면 양녕로169번길 5-24 (군량리)</t>
  </si>
  <si>
    <t>(주)주어링</t>
  </si>
  <si>
    <t>최점락</t>
  </si>
  <si>
    <t>모조장신구 제조 및 도소매업</t>
  </si>
  <si>
    <t>02-742-2267</t>
  </si>
  <si>
    <t>서울 종로구 돈화문로6나길 28-2 3층 (봉익동,주어링빌딩)</t>
  </si>
  <si>
    <t>강동교통</t>
  </si>
  <si>
    <t>최용연,이찬술</t>
  </si>
  <si>
    <t>여객자동차 운송업</t>
  </si>
  <si>
    <t>02-3013-3097</t>
  </si>
  <si>
    <t>서울특별시 강동구 가래여울길 8 (강일동)</t>
  </si>
  <si>
    <t>통신 및 방송 장비 제조업</t>
  </si>
  <si>
    <t>(주)화인쥬얼리</t>
  </si>
  <si>
    <t>금,은,보석및기타귀금속으로장신구,세공품,식기류등의제조,세공업</t>
  </si>
  <si>
    <t>02-598-8787</t>
  </si>
  <si>
    <t>서울특별시 서초구 남부순환로315길 77-3 , 1487-62 (서초동)</t>
  </si>
  <si>
    <t>귀금속 및 관련 제품 제조업</t>
  </si>
  <si>
    <t>(주)제달</t>
  </si>
  <si>
    <t>전덕진</t>
  </si>
  <si>
    <t>농산업용 기계 제작 및 판매</t>
  </si>
  <si>
    <t>02-535-0205</t>
  </si>
  <si>
    <t>서울특별시 강서구 양천로 551-24 1106호 (가양동,한화비즈메트로2차)</t>
  </si>
  <si>
    <t>곡물 가공품 제조업</t>
  </si>
  <si>
    <t>(주)미도물산</t>
  </si>
  <si>
    <t>김시은</t>
  </si>
  <si>
    <t>02-337-9126</t>
  </si>
  <si>
    <t>서울 서대문구 홍제천로 184 (연희동)</t>
  </si>
  <si>
    <t>(주)에이아이에프</t>
  </si>
  <si>
    <t>02-2189-7222</t>
  </si>
  <si>
    <t>서울 성동구 성수이로7길 7 13층 (성수동2가,서울숲한라시그마밸리2)</t>
  </si>
  <si>
    <t>(주)스시히로바</t>
  </si>
  <si>
    <t>최병갑</t>
  </si>
  <si>
    <t>초밥판매업체</t>
  </si>
  <si>
    <t>02-515-0748</t>
  </si>
  <si>
    <t>서울 강남구 삼성로 620 (삼성동)</t>
  </si>
  <si>
    <t>일식 음식점업</t>
  </si>
  <si>
    <t>가방 및 기타 보호용 케이스 제조업</t>
  </si>
  <si>
    <t>(주)메이필드</t>
  </si>
  <si>
    <t>관광숙박 시설업 및 부대시설 관리 써비스업</t>
  </si>
  <si>
    <t>02-2661-3398</t>
  </si>
  <si>
    <t>서울특별시 강서구 방화대로 94 스포츠동 (외발산동)</t>
  </si>
  <si>
    <t>리테일미디어솔루션(주)</t>
  </si>
  <si>
    <t>각종 인쇄 광고물, 영상물, 음향물, 디자인 제작 및 대행</t>
  </si>
  <si>
    <t>02-2036-7700</t>
  </si>
  <si>
    <t>서울특별시 서초구 신반포로 194 부대편의동 101호, 102호 (반포동)</t>
  </si>
  <si>
    <t>(주)한국유기농유통</t>
  </si>
  <si>
    <t>임성실</t>
  </si>
  <si>
    <t>유기농산물 및 친환경 농산물 유통</t>
  </si>
  <si>
    <t>02-406-4462</t>
  </si>
  <si>
    <t>서울 송파구 오금로36길 70 401호 (가락동)</t>
  </si>
  <si>
    <t>(주)엠피서비스</t>
  </si>
  <si>
    <t>채길현,배만흥</t>
  </si>
  <si>
    <t>가방(피혁) 판매업</t>
  </si>
  <si>
    <t>02-318-6032</t>
  </si>
  <si>
    <t>서울특별시 중구 명동4길 35 (명동2가)</t>
  </si>
  <si>
    <t>(주)가온소사이어티</t>
  </si>
  <si>
    <t>02-3446-4625</t>
  </si>
  <si>
    <t>서울특별시 송파구 올림픽로 300 81층 (신천동,롯데월드타워)</t>
  </si>
  <si>
    <t>광고물 문안, 도안, 설계 등 작성업</t>
  </si>
  <si>
    <t>(주)다음정보기술</t>
  </si>
  <si>
    <t>김은선,김재승</t>
  </si>
  <si>
    <t>소프트웨어, 전산개발용역 외</t>
  </si>
  <si>
    <t>서울특별시 관악구 관악로 120 4층 (봉천동,우주빌딩)</t>
  </si>
  <si>
    <t>모스키노코리아(주)</t>
  </si>
  <si>
    <t>02-3448-1340</t>
  </si>
  <si>
    <t>서울특별시 강남구 선릉로 820 4층 401호 (청담동,남한강빌딩)</t>
  </si>
  <si>
    <t>섬유, 의복, 신발 및 가죽제품 중개업</t>
  </si>
  <si>
    <t>(주)제니엘맥</t>
  </si>
  <si>
    <t>박봉걸</t>
  </si>
  <si>
    <t>인터넷 쇼핑몰(소매)</t>
  </si>
  <si>
    <t>02-796-3282</t>
  </si>
  <si>
    <t>서울 마포구 삼개로 16 6층 601호 (도화동,근신빌딩 제2신관)</t>
  </si>
  <si>
    <t>기타 건축용 나무제품 제조업</t>
  </si>
  <si>
    <t>팔방에프앤비(주)</t>
  </si>
  <si>
    <t>나길호</t>
  </si>
  <si>
    <t>한식 음식점 운영 등</t>
  </si>
  <si>
    <t>02-2064-3333</t>
  </si>
  <si>
    <t>서울특별시 강남구 테헤란로7길 22 신관 12층 (역삼동,과학기술회관)</t>
  </si>
  <si>
    <t>(주)픽스다인웨이메이커</t>
  </si>
  <si>
    <t>임경권</t>
  </si>
  <si>
    <t>멀티미디어 컨텐츠 기획 및 제작,소프트웨어 상품개발</t>
  </si>
  <si>
    <t>02-595-7030</t>
  </si>
  <si>
    <t>서울특별시 강남구 선릉로 429 12층 (역삼동)</t>
  </si>
  <si>
    <t>(주)알에스포</t>
  </si>
  <si>
    <t>박기안</t>
  </si>
  <si>
    <t>02-3143-5590</t>
  </si>
  <si>
    <t>서울특별시 강서구 허준로 217 303호,405호 (가양동,가양테크노타운)</t>
  </si>
  <si>
    <t>후레쉬푸드(주)</t>
  </si>
  <si>
    <t>하명희</t>
  </si>
  <si>
    <t>샐러드</t>
  </si>
  <si>
    <t>02-400-0303</t>
  </si>
  <si>
    <t>서울 송파구 중대로12길 10, 602호 (가락동,옥산빌딩)</t>
  </si>
  <si>
    <t>(주)신원씨푸드</t>
  </si>
  <si>
    <t>김봉천</t>
  </si>
  <si>
    <t>02-8248-4945</t>
  </si>
  <si>
    <t>서울특별시 동작구 노들로 674 4층 437호 (노량진동,노량진수산물도매시장)</t>
  </si>
  <si>
    <t>오케이데이터시스템(주)</t>
  </si>
  <si>
    <t>편영범</t>
  </si>
  <si>
    <t>정보처리 및 기타 컴퓨터 운영업</t>
  </si>
  <si>
    <t>02-2009-6500</t>
  </si>
  <si>
    <t>서울특별시 중구 칠패로 42 10층 (봉래동1가)</t>
  </si>
  <si>
    <t>제이엠투웰브(주)</t>
  </si>
  <si>
    <t>02-477-4900</t>
  </si>
  <si>
    <t>서울특별시 강동구 진황도로 171 (둔촌동)</t>
  </si>
  <si>
    <t>보은콜상운(주)</t>
  </si>
  <si>
    <t>여객(택시)자동차 운송사업</t>
  </si>
  <si>
    <t>02-987-5620</t>
  </si>
  <si>
    <t>서울특별시 강북구 삼양로45길 6 (미아동)</t>
  </si>
  <si>
    <t>(주)아이디에프통상</t>
  </si>
  <si>
    <t>02-582-5271</t>
  </si>
  <si>
    <t>서울특별시 서초구 서초중앙로 52 2층 (서초동,영진빌딩)</t>
  </si>
  <si>
    <t>(주)코빅푸드</t>
  </si>
  <si>
    <t>육류도매업</t>
  </si>
  <si>
    <t>02-454-3435</t>
  </si>
  <si>
    <t>민주실업(주)</t>
  </si>
  <si>
    <t>주류 수출업</t>
  </si>
  <si>
    <t>02-2615-1766-7</t>
  </si>
  <si>
    <t>서울특별시 구로구 경인로20가길 5 8층 801-4호 (오류동,화인프라자)</t>
  </si>
  <si>
    <t>(주)미술넷커뮤니케이션</t>
  </si>
  <si>
    <t>송은주</t>
  </si>
  <si>
    <t>인터넷전자상거래업</t>
  </si>
  <si>
    <t>02-924-0099</t>
  </si>
  <si>
    <t>서울특별시 성북구 동소문로25길 20-16 (동선동4가,엠에스엔빌딩)</t>
  </si>
  <si>
    <t>(주)제이티에스코퍼레이션</t>
  </si>
  <si>
    <t>허준무</t>
  </si>
  <si>
    <t>컨설팅업</t>
  </si>
  <si>
    <t>02-548-2560</t>
  </si>
  <si>
    <t>서울특별시 서초구 서초대로78길 38 7층 (서초동,호정빌딩)</t>
  </si>
  <si>
    <t>(주)성웅유통</t>
  </si>
  <si>
    <t>02-872-7508</t>
  </si>
  <si>
    <t>서울특별시 관악구 관악로 211 (봉천동)</t>
  </si>
  <si>
    <t>(주)햇살푸드시스템</t>
  </si>
  <si>
    <t>이숭우</t>
  </si>
  <si>
    <t>010-9298-9328</t>
  </si>
  <si>
    <t>경기도 포천시 군내면 용두로 91-1 (용정리)</t>
  </si>
  <si>
    <t>(주)상응무역</t>
  </si>
  <si>
    <t>한상옥</t>
  </si>
  <si>
    <t>의류, 잡화 수출입업</t>
  </si>
  <si>
    <t>02-3446-5006</t>
  </si>
  <si>
    <t>서울 강남구 삼성로 766 5층 (청담동,유림빌딩)</t>
  </si>
  <si>
    <t>성화통상(주)</t>
  </si>
  <si>
    <t>윤기형,윤명열</t>
  </si>
  <si>
    <t>02-995-5111</t>
  </si>
  <si>
    <t>문구용품, 회화용품, 사무용품 도매업</t>
  </si>
  <si>
    <t>(주)키노콘</t>
  </si>
  <si>
    <t>세제무역 도.소매, 제조업</t>
  </si>
  <si>
    <t>02-723-1398</t>
  </si>
  <si>
    <t>경기 파주시 산남로 265 (산남동)</t>
  </si>
  <si>
    <t>비누 및 세정제 도매업</t>
  </si>
  <si>
    <t>의성운수(주)</t>
  </si>
  <si>
    <t>김미애,문충석,이창희</t>
  </si>
  <si>
    <t>02-975-4794</t>
  </si>
  <si>
    <t>서울 동대문구 사가정로 252 (장안동)</t>
  </si>
  <si>
    <t>(주)버터핑거팬케익스코리아</t>
  </si>
  <si>
    <t>호원오</t>
  </si>
  <si>
    <t>02-3448-1070</t>
  </si>
  <si>
    <t>서울특별시 강남구 선릉로152길 11 1층 (청담동,세진빌딩)</t>
  </si>
  <si>
    <t>(주)시몬느에프씨</t>
  </si>
  <si>
    <t>무역업(의류, 가방, 구두 및 기타 잡화류)</t>
  </si>
  <si>
    <t>02-553-2772</t>
  </si>
  <si>
    <t>서울 강남구 도산대로45길 15 3층,지하3층,지하2층 (신사동)</t>
  </si>
  <si>
    <t>대성에스텍(주)</t>
  </si>
  <si>
    <t>음료,커피도소매 및 유통</t>
  </si>
  <si>
    <t>031-351-6545</t>
  </si>
  <si>
    <t>경기도 화성시 우정읍 기아자동차로 95 (이화리)</t>
  </si>
  <si>
    <t>(주)이지앤드아이오</t>
  </si>
  <si>
    <t>이벤트사업</t>
  </si>
  <si>
    <t>070-7404-8314</t>
  </si>
  <si>
    <t>서울특별시 송파구 송파대로 167 B동 720호, 721호, 722호 (문정동,테라타워)</t>
  </si>
  <si>
    <t>패션, 섬유류 및 기타 전문 디자인업</t>
  </si>
  <si>
    <t>(주)엘림</t>
  </si>
  <si>
    <t>김영구</t>
  </si>
  <si>
    <t>청소용역. 통신 서비스</t>
  </si>
  <si>
    <t>02-2215-8545</t>
  </si>
  <si>
    <t>충청북도 음성군 감곡면 상우길 274 (문촌리)</t>
  </si>
  <si>
    <t>(주)에이수스코리아</t>
  </si>
  <si>
    <t>후스웨이</t>
  </si>
  <si>
    <t>02-702-5168</t>
  </si>
  <si>
    <t>서울특별시 영등포구 여의나루로 67 (여의도동,신송빌딩)</t>
  </si>
  <si>
    <t>서진교통(주)</t>
  </si>
  <si>
    <t>02-972-0122</t>
  </si>
  <si>
    <t>제이엠서비스(주)</t>
  </si>
  <si>
    <t>하상미</t>
  </si>
  <si>
    <t>도, 소매업</t>
  </si>
  <si>
    <t>02-3487-3114</t>
  </si>
  <si>
    <t>서울특별시 서초구 동작대로 230 6층 02호 (방배동,화련회관)</t>
  </si>
  <si>
    <t>청원환경(주)</t>
  </si>
  <si>
    <t>생활 폐기물 수집 운반</t>
  </si>
  <si>
    <t>02-900-3294</t>
  </si>
  <si>
    <t>서울 강북구 삼양로139가길 40 101호 (우이동,청송빌라트)</t>
  </si>
  <si>
    <t>(주)클릭앤퍼니</t>
  </si>
  <si>
    <t>박수미,김예중</t>
  </si>
  <si>
    <t>02-741-4368</t>
  </si>
  <si>
    <t>서울 성북구 성북로 49 401호 (성북동,운석빌딩)</t>
  </si>
  <si>
    <t>(주)메가뉴스</t>
  </si>
  <si>
    <t>김경묵</t>
  </si>
  <si>
    <t>정보산업분야의 인터넷 뉴스, 콘텐츠제작 공급 및 판매업</t>
  </si>
  <si>
    <t>02-330-0100</t>
  </si>
  <si>
    <t>서울특별시 마포구 양화로 111 3층 (서교동,지은빌딩)</t>
  </si>
  <si>
    <t>(주)바리엔유</t>
  </si>
  <si>
    <t>김윤경,손석호</t>
  </si>
  <si>
    <t>봉제의복 및 의복액세서리의 제조업</t>
  </si>
  <si>
    <t>02-515-8514</t>
  </si>
  <si>
    <t>서울특별시 강남구 도산대로1길 73 3층 (신사동)</t>
  </si>
  <si>
    <t>(주)산하에이치엠</t>
  </si>
  <si>
    <t>신상균</t>
  </si>
  <si>
    <t>호텔 경영 컨설팅, 위탁운영</t>
  </si>
  <si>
    <t>02-2124-1136</t>
  </si>
  <si>
    <t>서울특별시 송파구 송파대로 201 B동 1405호 (문정동,송파테라타워2)</t>
  </si>
  <si>
    <t>(주)해피그린서비스</t>
  </si>
  <si>
    <t>도시가스수요가관리대행업</t>
  </si>
  <si>
    <t>02-587-9140</t>
  </si>
  <si>
    <t>서울특별시 동작구 동작대로11길 42 (사당동)</t>
  </si>
  <si>
    <t>서경에너지서비스(주)</t>
  </si>
  <si>
    <t>도시가스 수요가관리 대행업</t>
  </si>
  <si>
    <t>02-825-5761</t>
  </si>
  <si>
    <t>서울특별시 동작구 여의대방로54길 14 3층 (대방동,경준빌딩)</t>
  </si>
  <si>
    <t>(주)참언론</t>
  </si>
  <si>
    <t>이숙이</t>
  </si>
  <si>
    <t>일간 및 주간 신문 발행</t>
  </si>
  <si>
    <t>02-3700-3209</t>
  </si>
  <si>
    <t>서울 중구 중림로 27 신관 3층 (중림동,카톨릭출판사빌딩)</t>
  </si>
  <si>
    <t>강북도시가스서비스(주)</t>
  </si>
  <si>
    <t>도시가스시공 안전점검 검침 연결철거</t>
  </si>
  <si>
    <t>02-386-4371</t>
  </si>
  <si>
    <t>서울특별시 은평구 응암로21가길 20 (응암동,마이유아파트)</t>
  </si>
  <si>
    <t>영화, 비디오물 및 방송 프로그램 제작 관련 서비스업</t>
  </si>
  <si>
    <t>(주)비츠로씨앤씨</t>
  </si>
  <si>
    <t>하이패스 단말기 판매업</t>
  </si>
  <si>
    <t>041-830-9400</t>
  </si>
  <si>
    <t>충남 부여군 은산면 은남로20번길 70 (가중리)</t>
  </si>
  <si>
    <t>사무용 기계 및 장비 제조업</t>
  </si>
  <si>
    <t>(주)태평양티아이엠</t>
  </si>
  <si>
    <t>02-747-5800</t>
  </si>
  <si>
    <t>서울 영등포구 양평로21가길 19 B동 501호 (양평동5가,우림라이온스밸리)</t>
  </si>
  <si>
    <t>코너스톤코리아(주)</t>
  </si>
  <si>
    <t>한상균</t>
  </si>
  <si>
    <t>02-786-5021</t>
  </si>
  <si>
    <t>서울특별시 강남구 언주로 732 8층 (논현동,세종빌딩)</t>
  </si>
  <si>
    <t>(주)사운드캣</t>
  </si>
  <si>
    <t>박상화</t>
  </si>
  <si>
    <t>070-4639-2305</t>
  </si>
  <si>
    <t>서울 용산구 원효로48길 17 202호 (원효로2가,삼성빌딩)</t>
  </si>
  <si>
    <t>위성 및 기타 방송업</t>
  </si>
  <si>
    <t>(주)에스제이코비스</t>
  </si>
  <si>
    <t>관광기념품 제조, 판매 및 수출입업</t>
  </si>
  <si>
    <t>02-2653-3110</t>
  </si>
  <si>
    <t>서울 강서구 양천로 551-17 703호 (가양동,한화비즈메트로1차)</t>
  </si>
  <si>
    <t>(주)우신단열</t>
  </si>
  <si>
    <t>김덕연</t>
  </si>
  <si>
    <t>플랜트 설비 보온공사 등</t>
  </si>
  <si>
    <t>02-857-8516</t>
  </si>
  <si>
    <t>서울 구로구 공원로11길 33 (구로동)</t>
  </si>
  <si>
    <t>방음, 방진 및 내화 공사업</t>
  </si>
  <si>
    <t>은평도시가스이엔지(주)</t>
  </si>
  <si>
    <t>02-394-6231</t>
  </si>
  <si>
    <t>서울특별시 서대문구 세검정로1길 93 상가에이동 3층 301, 302, 303호 (홍은동,홍은동벽산아파트)</t>
  </si>
  <si>
    <t>(주)체리코코</t>
  </si>
  <si>
    <t>우경미</t>
  </si>
  <si>
    <t>02-3012-3320</t>
  </si>
  <si>
    <t>서울특별시 광진구 아차산로 411 3층 (구의동)</t>
  </si>
  <si>
    <t>(주)유베이스유니티</t>
  </si>
  <si>
    <t>송기홍,채현석</t>
  </si>
  <si>
    <t>비지니스프로세스 아웃소싱사업, 컨텍센터(콜센터) 운영대행업</t>
  </si>
  <si>
    <t>서울특별시 용산구 한강대로38길 37 (용산동5가)</t>
  </si>
  <si>
    <t>(주)위에버소프트</t>
  </si>
  <si>
    <t>소프트웨어 제조, 공급업</t>
  </si>
  <si>
    <t>02-2117-0737</t>
  </si>
  <si>
    <t>서울특별시 성동구 아차산로 49, 1605호 (성수동1가,코오롱디지털타워3차)</t>
  </si>
  <si>
    <t>(주)케이플러스홀딩스</t>
  </si>
  <si>
    <t>고은경</t>
  </si>
  <si>
    <t>모델행사대행업</t>
  </si>
  <si>
    <t>02-547-0561</t>
  </si>
  <si>
    <t>서울특별시 강남구 도산대로 332 (논현동)</t>
  </si>
  <si>
    <t>중동산업(주)</t>
  </si>
  <si>
    <t>신재천,신지혜</t>
  </si>
  <si>
    <t>02-3664-5501</t>
  </si>
  <si>
    <t>서울 강서구 양천로75길 24 (염창동)</t>
  </si>
  <si>
    <t>(주)온미</t>
  </si>
  <si>
    <t>김성엽</t>
  </si>
  <si>
    <t>인터넷 쇼핑몰 전자상거래업</t>
  </si>
  <si>
    <t>02-2269-8232</t>
  </si>
  <si>
    <t>서울 동대문구 왕산로 21 5층 501호502호, 10층 1002호 (신설동,민족통일대통령빌딩)</t>
  </si>
  <si>
    <t>(주)이음소시어스</t>
  </si>
  <si>
    <t>02-324-1177</t>
  </si>
  <si>
    <t>서울특별시 강남구 영동대로 602 6층 브이66 (삼성동,삼성동 미켈란 107)</t>
  </si>
  <si>
    <t>(주)사프인코퍼레이티드</t>
  </si>
  <si>
    <t>서울특별시 강남구 삼성로 766 502호 (청담동,유림빌딩)</t>
  </si>
  <si>
    <t>섬유, 직물 및 의복액세서리 소매업</t>
  </si>
  <si>
    <t>(주)서울씨알오</t>
  </si>
  <si>
    <t>임상시험대행업무</t>
  </si>
  <si>
    <t>02-3447-0181</t>
  </si>
  <si>
    <t>서울특별시 강남구 봉은사로6길 10 4층,5층,6층 (역삼동)</t>
  </si>
  <si>
    <t>(주)크로노스디에프에스</t>
  </si>
  <si>
    <t>화장품소매-종합-도소매및소비자용품수</t>
  </si>
  <si>
    <t>02-877-8286</t>
  </si>
  <si>
    <t>서울특별시 양천구 오목로 225 10층 (신정동,크로노스빌딩)</t>
  </si>
  <si>
    <t>(주)포휴먼</t>
  </si>
  <si>
    <t>이상필</t>
  </si>
  <si>
    <t>소프트웨어개발, 공급 및 유지보수업</t>
  </si>
  <si>
    <t>02-554-0200</t>
  </si>
  <si>
    <t>서울특별시 송파구 송파대로 260 1510호 (가락동,제일오피스텔)</t>
  </si>
  <si>
    <t>(주)사람과세상</t>
  </si>
  <si>
    <t>김차영</t>
  </si>
  <si>
    <t>소프트웨어 개발및공급 서비스업</t>
  </si>
  <si>
    <t>02-326-0572</t>
  </si>
  <si>
    <t>충청남도 천안시 서북구 한들1로 34 502호 (백석동,더존빌딩)</t>
  </si>
  <si>
    <t>(주)라온에이치알</t>
  </si>
  <si>
    <t>02-2060-6949</t>
  </si>
  <si>
    <t>경기도 광명시 디지털로 29 3층 301-2호 (철산동,정인코아빌딩)</t>
  </si>
  <si>
    <t>(주)성동돌봄센터</t>
  </si>
  <si>
    <t>홍완식</t>
  </si>
  <si>
    <t>재가장기요양사업</t>
  </si>
  <si>
    <t>02-2299-6603</t>
  </si>
  <si>
    <t>서울특별시 성동구 왕십리로 309 205호 (행당동,왕십리이스타빌)</t>
  </si>
  <si>
    <t>(주)스튜디오클론</t>
  </si>
  <si>
    <t>황경섭</t>
  </si>
  <si>
    <t>방송프로그램 및 영상물 제작업</t>
  </si>
  <si>
    <t>02-6393-5640</t>
  </si>
  <si>
    <t>서울특별시 마포구 매봉산로 45 19층 (상암동,케이비에스미디어센터)</t>
  </si>
  <si>
    <t>의료용품 도매업</t>
  </si>
  <si>
    <t>(주)에버원소프트</t>
  </si>
  <si>
    <t>홍영환</t>
  </si>
  <si>
    <t>02-597-9539</t>
  </si>
  <si>
    <t>서울특별시 송파구 송파대로 167 A동 1407호 (문정동,문정역테라타워)</t>
  </si>
  <si>
    <t>미준물산(주)</t>
  </si>
  <si>
    <t>유미례</t>
  </si>
  <si>
    <t>02-2291-2114</t>
  </si>
  <si>
    <t>서울 성동구 고산자로 269 (도선동,신한넥스텔)</t>
  </si>
  <si>
    <t>봉농(주)</t>
  </si>
  <si>
    <t>곡물류 도소매업.</t>
  </si>
  <si>
    <t>02-534-8068</t>
  </si>
  <si>
    <t>경기도 의왕시 징계골길 47 (이동)</t>
  </si>
  <si>
    <t>(주)체리퍼플</t>
  </si>
  <si>
    <t>전민우</t>
  </si>
  <si>
    <t>070-8740-1427</t>
  </si>
  <si>
    <t>서울특별시 중구 다산로 220 4층,5층,6층 (신당동,신도빌딩)</t>
  </si>
  <si>
    <t>세종에프앤에스(주)</t>
  </si>
  <si>
    <t>유환득</t>
  </si>
  <si>
    <t>02-853-2033</t>
  </si>
  <si>
    <t>서울특별시 금천구 벚꽃로 298 509호 (가산동,대륭포스트타워6차)</t>
  </si>
  <si>
    <t>(주)모빈스</t>
  </si>
  <si>
    <t>소프트웨어개발서비스</t>
  </si>
  <si>
    <t>02-6292-8300</t>
  </si>
  <si>
    <t>서울특별시 구로구 디지털로32가길 18 3층 (구로동,에이치케이타워)</t>
  </si>
  <si>
    <t>동진흥업(주)</t>
  </si>
  <si>
    <t>택시여객 자동차(일반관광) 운송사업</t>
  </si>
  <si>
    <t>(주)지엘커뮤니케이션즈</t>
  </si>
  <si>
    <t>최미선,최진환</t>
  </si>
  <si>
    <t>홍보대행업</t>
  </si>
  <si>
    <t>02-3445-1905</t>
  </si>
  <si>
    <t>서울특별시 강남구 삼성로95길 31 3층 (삼성동,세진빌딩)</t>
  </si>
  <si>
    <t>(주)케이디텍</t>
  </si>
  <si>
    <t>컴퓨터 관련 기술 컨설팅업</t>
  </si>
  <si>
    <t>02-741-3378</t>
  </si>
  <si>
    <t>서울특별시 영등포구 영등포로5길 19 9층 (양평동2가,동아프라임밸리)</t>
  </si>
  <si>
    <t>(주)리스펙에스씨</t>
  </si>
  <si>
    <t>변희운</t>
  </si>
  <si>
    <t>02-2039-3471</t>
  </si>
  <si>
    <t>서울특별시 마포구 독막로 331 2405호 (도화동,마스터즈타워)</t>
  </si>
  <si>
    <t>(주)유니스</t>
  </si>
  <si>
    <t>윤종정</t>
  </si>
  <si>
    <t>컴퓨터유지보수 및 소프트웨어개발업</t>
  </si>
  <si>
    <t>02-866-2442</t>
  </si>
  <si>
    <t>서울특별시 서초구 반포대로14길 71 1602호 (서초동,엘지에클라트)</t>
  </si>
  <si>
    <t>(주)퀸즈아로마</t>
  </si>
  <si>
    <t>향초,방향제</t>
  </si>
  <si>
    <t>02-585-1139</t>
  </si>
  <si>
    <t>경기도 남양주시 순화궁로 249 엠2001호,엠2002호,엠2003호 (별내동,별내역파라곤스퀘어)</t>
  </si>
  <si>
    <t>(주)아이지오</t>
  </si>
  <si>
    <t>이오형</t>
  </si>
  <si>
    <t>02-715-1222</t>
  </si>
  <si>
    <t>서울특별시 영등포구 선유로49길 23 712호 (양평동4가,아이에스비즈타워)</t>
  </si>
  <si>
    <t>(주)알앤지서비스</t>
  </si>
  <si>
    <t>정태상</t>
  </si>
  <si>
    <t>자동차 및 중장비 제조서비스업</t>
  </si>
  <si>
    <t>02-501-8235</t>
  </si>
  <si>
    <t>서울 강남구 논현로79길 72 1016호 (역삼동,올림피아센타)</t>
  </si>
  <si>
    <t>(주)휴먼브릿지앤코</t>
  </si>
  <si>
    <t>종합인력관리컨설팅업</t>
  </si>
  <si>
    <t>02-3487-4301</t>
  </si>
  <si>
    <t>서울특별시 영등포구 영등포로 103 703호 (당산동2가,하나비즈타워)</t>
  </si>
  <si>
    <t>(주)케이에이치알</t>
  </si>
  <si>
    <t>윤유정</t>
  </si>
  <si>
    <t>사업경영 및 관리자문</t>
  </si>
  <si>
    <t>02-3436-5522</t>
  </si>
  <si>
    <t>서울특별시 서초구 논현로 87 (양재동)</t>
  </si>
  <si>
    <t>(주)주인터내셔날</t>
  </si>
  <si>
    <t>김현숙,임만근,주진형</t>
  </si>
  <si>
    <t>식음료 수입및 유통업</t>
  </si>
  <si>
    <t>서울 영등포구 선유로 146 806호 (양평동3가,이앤씨드림타워)</t>
  </si>
  <si>
    <t>(주)다원에프엠</t>
  </si>
  <si>
    <t>전희주</t>
  </si>
  <si>
    <t>031-704-8812</t>
  </si>
  <si>
    <t>경기도 수원시 영통구 대학로 34 903호 (이의동,경기캠퍼스프라자)</t>
  </si>
  <si>
    <t>(주)건축사사무소테마공간</t>
  </si>
  <si>
    <t>02-558-7066</t>
  </si>
  <si>
    <t>서울특별시 강남구 역삼로 509 2층 (대치동)</t>
  </si>
  <si>
    <t>동광종합물산(주)</t>
  </si>
  <si>
    <t>한재국</t>
  </si>
  <si>
    <t>한약재 약용작물 도소매업</t>
  </si>
  <si>
    <t>02-962-3934</t>
  </si>
  <si>
    <t>서울특별시 동대문구 약령중앙로 21-1 (제기동)</t>
  </si>
  <si>
    <t>031-418-1600</t>
  </si>
  <si>
    <t>경기도 안산시 상록구 반석로 54 126동상가 지하1층 45호, 46호 (본오동,신안아파트)</t>
  </si>
  <si>
    <t>(주)에이치에스피</t>
  </si>
  <si>
    <t>유응종</t>
  </si>
  <si>
    <t>관광호텔사업</t>
  </si>
  <si>
    <t>서울특별시 중구 퇴계로 197 208호 (필동2가,충무빌딩)</t>
  </si>
  <si>
    <t>(주)유엔제이코리아</t>
  </si>
  <si>
    <t>전태호</t>
  </si>
  <si>
    <t>물류관리 및 컨설팅</t>
  </si>
  <si>
    <t>02-6929-2020</t>
  </si>
  <si>
    <t>서울 강남구 논현로136길 10 201호 (논현동,동아빌딩)</t>
  </si>
  <si>
    <t>(주)나비환경설비컨설턴트</t>
  </si>
  <si>
    <t>김한도</t>
  </si>
  <si>
    <t>건축기계설비설계업</t>
  </si>
  <si>
    <t>02-6245-2500</t>
  </si>
  <si>
    <t>서울 강남구 역삼로 234 3층 (역삼동,뉴튼프라자)</t>
  </si>
  <si>
    <t>(주)벨테인</t>
  </si>
  <si>
    <t>02-784-9560</t>
  </si>
  <si>
    <t>서울 금천구 디지털로9길 41 615호 (가산동,삼성아이티해링턴타워)</t>
  </si>
  <si>
    <t>(주)내일엘엠씨</t>
  </si>
  <si>
    <t>홍보 및 광고대행업</t>
  </si>
  <si>
    <t>02-2287-2313</t>
  </si>
  <si>
    <t>서울특별시 강남구 테헤란로34길 21-8 2층 (역삼동,금정빌딩)</t>
  </si>
  <si>
    <t>(주)교암</t>
  </si>
  <si>
    <t>서적 도소매</t>
  </si>
  <si>
    <t>02-569-7467</t>
  </si>
  <si>
    <t>서울특별시 서초구 서초대로73길 12 7층,8층 (서초동,세계빌딩)</t>
  </si>
  <si>
    <t>(주)아이앤디코퍼레이션</t>
  </si>
  <si>
    <t>윤상용</t>
  </si>
  <si>
    <t>주방용품 도소매업</t>
  </si>
  <si>
    <t>02-425-5444</t>
  </si>
  <si>
    <t>서울 동대문구 천호대로 163 1층 (용두동)</t>
  </si>
  <si>
    <t>대일운수(주)</t>
  </si>
  <si>
    <t>부동산 컨설팅 및 부동산 임대업</t>
  </si>
  <si>
    <t>02-478-4442</t>
  </si>
  <si>
    <t>(주)아이티포워드</t>
  </si>
  <si>
    <t>컴퓨터 및 주변기기 도·소매업</t>
  </si>
  <si>
    <t>070-8220-0547</t>
  </si>
  <si>
    <t>경기도 성남시 분당구 장미로 78 309호 (야탑동,시그마3)</t>
  </si>
  <si>
    <t>엘케이택시(주)</t>
  </si>
  <si>
    <t>택시운송사업.</t>
  </si>
  <si>
    <t>02-2698-9671</t>
  </si>
  <si>
    <t>서울특별시 광진구 천호대로 516 (군자동)</t>
  </si>
  <si>
    <t>(주)엘리컴퍼니</t>
  </si>
  <si>
    <t>김준열,최성용</t>
  </si>
  <si>
    <t>서울특별시 동작구 사당로23나길 30 1층 101호 (사당동)</t>
  </si>
  <si>
    <t>(주)야놀자에프앤지</t>
  </si>
  <si>
    <t>070-5092-9879</t>
  </si>
  <si>
    <t>서울 강남구 테헤란로114길 38 9층 (대치동,동일타워)</t>
  </si>
  <si>
    <t>(주)써밋컴퍼니</t>
  </si>
  <si>
    <t>화장품 관련 도.소매업</t>
  </si>
  <si>
    <t>02-2055-2307</t>
  </si>
  <si>
    <t>서울특별시 강남구 논현로163길 15 4층 (신사동,다솔빌딩)</t>
  </si>
  <si>
    <t>(주)룸페커</t>
  </si>
  <si>
    <t>02-2234-8768</t>
  </si>
  <si>
    <t>서울특별시 송파구 오금로 111 10층 (방이동,세기빌딩)</t>
  </si>
  <si>
    <t>(주)서강기업</t>
  </si>
  <si>
    <t>소프트웨어 및 하드웨어 개발,공급,자문업</t>
  </si>
  <si>
    <t>063-260-5790</t>
  </si>
  <si>
    <t>전라북도 완주군 봉동읍 둔산신봉길 153-11 (둔산리)</t>
  </si>
  <si>
    <t>편리한잡(주)</t>
  </si>
  <si>
    <t>경영자문, 경영컨설팅등 컨설팅업</t>
  </si>
  <si>
    <t>02-6497-0111</t>
  </si>
  <si>
    <t>서울 서초구 사임당로8길 10 2층 (서초동,우현빌딩)</t>
  </si>
  <si>
    <t>구현시스템(주)</t>
  </si>
  <si>
    <t>02-2038-0032</t>
  </si>
  <si>
    <t>서울특별시 구로구 경인로53길 90 1612호 (구로동,에스티엑스 더블유타워)</t>
  </si>
  <si>
    <t>(주)플러스오토</t>
  </si>
  <si>
    <t>정송환</t>
  </si>
  <si>
    <t>화물운송, 운수업</t>
  </si>
  <si>
    <t>031-908-4972</t>
  </si>
  <si>
    <t>서울특별시 강서구 공항대로 653-23 2층 (염창동)</t>
  </si>
  <si>
    <t>(주)엘앤케이웰니스</t>
  </si>
  <si>
    <t>김지하</t>
  </si>
  <si>
    <t>1. 프랜차이즈사업</t>
  </si>
  <si>
    <t>02-790-2229</t>
  </si>
  <si>
    <t>서울특별시 용산구 독서당로 116, 3층 (한남동,태석빌딩)</t>
  </si>
  <si>
    <t>일반 유흥주점업</t>
  </si>
  <si>
    <t>(주)몬쉘코리아</t>
  </si>
  <si>
    <t>김수근</t>
  </si>
  <si>
    <t>양과자의 제조,판매</t>
  </si>
  <si>
    <t>02-6205-0298</t>
  </si>
  <si>
    <t>서울특별시 성동구 아차산로 103 706호 (성수동2가,영동테크노타워)</t>
  </si>
  <si>
    <t>음ㆍ식료품 및 담배 중개업</t>
  </si>
  <si>
    <t>(주)잡앤피플코리아</t>
  </si>
  <si>
    <t>신재경</t>
  </si>
  <si>
    <t>경영컨설팅서비스업</t>
  </si>
  <si>
    <t>02-6925-0548</t>
  </si>
  <si>
    <t>서울특별시 강남구 논현로 507 1205호 (역삼동,성지하이츠3차빌딩)</t>
  </si>
  <si>
    <t>(주)해피맘월드</t>
  </si>
  <si>
    <t>손남경</t>
  </si>
  <si>
    <t>모유수유 유방관리업</t>
  </si>
  <si>
    <t>02-568-0846</t>
  </si>
  <si>
    <t>서울특별시 송파구 법원로 114 C동 301,303호 (문정동,엠스테이트빌딩)</t>
  </si>
  <si>
    <t>행복두드리미(주)</t>
  </si>
  <si>
    <t>식품종합소매업</t>
  </si>
  <si>
    <t>02-2102-8404</t>
  </si>
  <si>
    <t>서울특별시 영등포구 선유동2로 57 14층 (양평동4가)</t>
  </si>
  <si>
    <t>(주)프랜드미디어</t>
  </si>
  <si>
    <t>공태현</t>
  </si>
  <si>
    <t>서울특별시 금천구 가산디지털1로 131 비동 11층 1101,1102,1103,1104호 (가산동,비와이씨하이시티지식산업)</t>
  </si>
  <si>
    <t>(주)비즈니스포스트</t>
  </si>
  <si>
    <t>강석운</t>
  </si>
  <si>
    <t>인터넷 뉴스 속보사업</t>
  </si>
  <si>
    <t>070-4010-8517</t>
  </si>
  <si>
    <t>서울특별시 강남구 삼성로100길 15 4층 (삼성동)</t>
  </si>
  <si>
    <t>스타십벤딩머신(주)</t>
  </si>
  <si>
    <t>전수영</t>
  </si>
  <si>
    <t>02-2135-9882</t>
  </si>
  <si>
    <t>서울특별시 마포구 성암로 330, 6층 12,13호 (상암동,디엠씨첨단산업센터)</t>
  </si>
  <si>
    <t>(주)영창엠디에스</t>
  </si>
  <si>
    <t>식품위탁판매 및 도, 소매업</t>
  </si>
  <si>
    <t>02-984-4445</t>
  </si>
  <si>
    <t>서울 강남구 논현로75길 10 702호 (역삼동,영창빌딩)</t>
  </si>
  <si>
    <t>주방용품 및 가정용 유리, 요업제품 소매업</t>
  </si>
  <si>
    <t>하나엠앤에스(주)</t>
  </si>
  <si>
    <t>건설현장 안전관리업</t>
  </si>
  <si>
    <t>070-8806-0498</t>
  </si>
  <si>
    <t>경기 안양시 동안구 관악대로 338 602호 (관양동,동선빌딩)</t>
  </si>
  <si>
    <t>(주)채널에이미디어텍</t>
  </si>
  <si>
    <t>윤영섭</t>
  </si>
  <si>
    <t>방송프로그램 제작 및 제작기술 운용사업</t>
  </si>
  <si>
    <t>02-2020-3427</t>
  </si>
  <si>
    <t>(주)오키드앤코</t>
  </si>
  <si>
    <t>김경란</t>
  </si>
  <si>
    <t>상품 중개업, 상품판매대행업</t>
  </si>
  <si>
    <t>02-548-9790</t>
  </si>
  <si>
    <t>서울 강남구 도산대로 507 6층 602호 (청담동,대신빌딩)</t>
  </si>
  <si>
    <t>그 외 기타 특정 상품 중개업</t>
  </si>
  <si>
    <t>(주)대리고</t>
  </si>
  <si>
    <t>대리운전 알선중개업</t>
  </si>
  <si>
    <t>02-2149-2099</t>
  </si>
  <si>
    <t>서울 관악구 승방4길 29 1층 (남현동,영광빌딩)</t>
  </si>
  <si>
    <t>(주)티디에이치컴퍼니</t>
  </si>
  <si>
    <t>황의철</t>
  </si>
  <si>
    <t>02-1899-9023</t>
  </si>
  <si>
    <t>서울 동대문구 제기로38길 29 1-5층 (청량리동,삼연빌딩)</t>
  </si>
  <si>
    <t>(주)뉴스플레이어</t>
  </si>
  <si>
    <t>02-6096-2334</t>
  </si>
  <si>
    <t>서울 마포구 월드컵북로56길 12 6층 (상암동,트루텍빌딩)</t>
  </si>
  <si>
    <t>공기샤브진</t>
  </si>
  <si>
    <t>김진승</t>
  </si>
  <si>
    <t>도매,상품연쇄화사업</t>
  </si>
  <si>
    <t>02-792-8826</t>
  </si>
  <si>
    <t>서울특별시 중구 동호로 218 5층 (신당동,새움스페이스)</t>
  </si>
  <si>
    <t>(주)휴먼에이드</t>
  </si>
  <si>
    <t>의류 및 액세서리 도소매업</t>
  </si>
  <si>
    <t>070-4330-1256</t>
  </si>
  <si>
    <t>경기 포천시 군내면 용정경제로2길 73 사무동 2층 (용정리)</t>
  </si>
  <si>
    <t>(주)아미넷</t>
  </si>
  <si>
    <t>신용하</t>
  </si>
  <si>
    <t>02-322-0720</t>
  </si>
  <si>
    <t>울산광역시 중구 함월로 51 2층 (성안동)</t>
  </si>
  <si>
    <t>(주)한국에이아이속기</t>
  </si>
  <si>
    <t>안문학</t>
  </si>
  <si>
    <t>컴퓨터 디지털키보드 및 디지털속기키보드 관련기기 제조 및 도,소매업</t>
  </si>
  <si>
    <t>02-3452-0203</t>
  </si>
  <si>
    <t>서울특별시 강남구 테헤란로13길 16 2층 (역삼동,덕원빌딩)</t>
  </si>
  <si>
    <t>주은피케이티(주)</t>
  </si>
  <si>
    <t>주차서비스업</t>
  </si>
  <si>
    <t>서울특별시 강북구 숭인로7가길 37, 103동 1004호 (미아동,동부센트레빌)</t>
  </si>
  <si>
    <t>(주)메트로미디어</t>
  </si>
  <si>
    <t>뉴스 제공업</t>
  </si>
  <si>
    <t>02-721-9851</t>
  </si>
  <si>
    <t>서울특별시 종로구 자하문로17길 18 (옥인동)</t>
  </si>
  <si>
    <t>보광운수(주)</t>
  </si>
  <si>
    <t>시내버스 운송사업 (여객자동차 운수업)</t>
  </si>
  <si>
    <t>서울 은평구 수색로24길 19 (수색동)</t>
  </si>
  <si>
    <t>삼경리테일</t>
  </si>
  <si>
    <t>상품종합중개업 도소매</t>
  </si>
  <si>
    <t>02-540-2300</t>
  </si>
  <si>
    <t>서울특별시 강남구 논현로131길 4 3층 (논현동,삼경무역빌딩)</t>
  </si>
  <si>
    <t>(주)위니어스컴퍼니</t>
  </si>
  <si>
    <t>02-558-3785</t>
  </si>
  <si>
    <t>서울특별시 강남구 논현로 570 503호 (역삼동,부봉빌딩)</t>
  </si>
  <si>
    <t>(주)탑클라우드코퍼레이션</t>
  </si>
  <si>
    <t>도매,기타무역업</t>
  </si>
  <si>
    <t>02-6912-7503</t>
  </si>
  <si>
    <t>(주)씽크펀</t>
  </si>
  <si>
    <t>조한서</t>
  </si>
  <si>
    <t>온라인모바일 게임 소프트웨어 개발 및 공급업</t>
  </si>
  <si>
    <t>02-421-1359</t>
  </si>
  <si>
    <t>경기도 성남시 분당구 황새울로335번길 8 4층 (서현동,퍼스트비즈니스센터)</t>
  </si>
  <si>
    <t>(주)알에이소프트</t>
  </si>
  <si>
    <t>소프트웨어 개발, 제작 및 도소매업</t>
  </si>
  <si>
    <t>02-537-3838</t>
  </si>
  <si>
    <t>서울 서초구 강남대로51길 10 비1층 106-227호 (서초동,강남효성해링턴타워)</t>
  </si>
  <si>
    <t>나폴레옹베이커리유통(주)</t>
  </si>
  <si>
    <t>제빵 및 제과 의 생산</t>
  </si>
  <si>
    <t>070-8229-2741</t>
  </si>
  <si>
    <t>서울특별시 강남구 봉은사로64길 8, 지하1층 (삼성동,성심빌딩)</t>
  </si>
  <si>
    <t>(주)육전식당</t>
  </si>
  <si>
    <t>김소연,오세웅,오대현</t>
  </si>
  <si>
    <t>한식 식당 경영업</t>
  </si>
  <si>
    <t>02-2232-6373</t>
  </si>
  <si>
    <t>서울 동대문구 난계로30길 16 (신설동)</t>
  </si>
  <si>
    <t>(주)에이치앤씨피</t>
  </si>
  <si>
    <t>배익준</t>
  </si>
  <si>
    <t>02-2051-3366</t>
  </si>
  <si>
    <t>서울특별시 강남구 테헤란로79길 6 5층 브이688 (삼성동,제이에스타워)</t>
  </si>
  <si>
    <t>(주)미미미</t>
  </si>
  <si>
    <t>각종 식,음료 제조 가공 및 도소매 판매업 및 수출입업</t>
  </si>
  <si>
    <t>02-410-0035</t>
  </si>
  <si>
    <t>서울특별시 강남구 도산대로 417 7층 (청담동)</t>
  </si>
  <si>
    <t>(주)채널에이뉴스비전</t>
  </si>
  <si>
    <t>02-2020-3400</t>
  </si>
  <si>
    <t>서울특별시 종로구 청계천로 1 (서린동)</t>
  </si>
  <si>
    <t>(유)만두유통</t>
  </si>
  <si>
    <t>배성준</t>
  </si>
  <si>
    <t>02-3661-2500</t>
  </si>
  <si>
    <t>서울특별시 강서구 허준로 10-25 (가양동)</t>
  </si>
  <si>
    <t>에스씨지코리아(주)</t>
  </si>
  <si>
    <t>장자크모랭,쾅항륭</t>
  </si>
  <si>
    <t>종합무역업.사업및경영상담업</t>
  </si>
  <si>
    <t>02-528-2700</t>
  </si>
  <si>
    <t>서울특별시 강남구 테헤란로 504, 17층 (대치동,해성빌딩)</t>
  </si>
  <si>
    <t>중식 음식점업</t>
  </si>
  <si>
    <t>(유)포라이프리서치코리아</t>
  </si>
  <si>
    <t>마크플로이드오슬러,이태훈</t>
  </si>
  <si>
    <t>방문 판매업</t>
  </si>
  <si>
    <t>02-553-8007</t>
  </si>
  <si>
    <t>서울 송파구 올림픽로 76 14층 (잠실동,제이타워)</t>
  </si>
  <si>
    <t>한국넷앱(유)</t>
  </si>
  <si>
    <t>엘리자베스마리오칼라한</t>
  </si>
  <si>
    <t>02-2046-5800</t>
  </si>
  <si>
    <t>서울특별시 강남구 영동대로 517 1101호 (삼성동,아셈타워)</t>
  </si>
  <si>
    <t>(유)버쉬카코리아</t>
  </si>
  <si>
    <t>안토니오플로레즈데라푸엔테</t>
  </si>
  <si>
    <t>02-3667-9534</t>
  </si>
  <si>
    <t>서울특별시 강남구 영동대로 511 33층 3304호 (삼성동,무역센터)</t>
  </si>
  <si>
    <t>프레쉬코리아(유)</t>
  </si>
  <si>
    <t>앤마리데니스콜리넷,이원희</t>
  </si>
  <si>
    <t>가정용제품의 무역업</t>
  </si>
  <si>
    <t>080-822-9500</t>
  </si>
  <si>
    <t>그 외 기타 생활용품 도매업</t>
  </si>
  <si>
    <t>브이엠웨어코리아(유)</t>
  </si>
  <si>
    <t>마이클찰스헌터</t>
  </si>
  <si>
    <t>VMware의 소프트웨어 및 서비스의 설치, 배포, 판촉 및 지원과 관련하여</t>
  </si>
  <si>
    <t>02-6001-3888</t>
  </si>
  <si>
    <t>서울특별시 강남구 영동대로 517 13층 (삼성동,아셈타워)</t>
  </si>
  <si>
    <t>(유)디캐이</t>
  </si>
  <si>
    <t>안경테 도소매 및 무역업</t>
  </si>
  <si>
    <t>02-717-3990</t>
  </si>
  <si>
    <t>서울특별시 중구 퇴계로8길 94 (회현동1가)</t>
  </si>
  <si>
    <t>영화, 비디오물 및 방송프로그램 배급업</t>
  </si>
  <si>
    <t>(유)플라이앤컴퍼니</t>
  </si>
  <si>
    <t>온라인 음식 주문 사이트 운영업</t>
  </si>
  <si>
    <t>02-542-6410</t>
  </si>
  <si>
    <t>서울 서초구 서초대로38길 12, 14층 (서초동,마제스타시티타워2)</t>
  </si>
  <si>
    <t>가방 및 보호용 케이스 도매업</t>
  </si>
  <si>
    <t>(유)브이에프코리아</t>
  </si>
  <si>
    <t>팡찌초이띠오도르</t>
  </si>
  <si>
    <t>대한민국 내외에서의 다양한 의류, 신발, 레크리에이션장비, 액세서리 및 관련된 제품의 제조, 구매, 유통, 라이센스, 마케팅 및 판매 (도매 및 소매)에 종사(2) 위 각호에 직접 또는 간접으로 관련 또는 부대되</t>
  </si>
  <si>
    <t>02-3398-4769</t>
  </si>
  <si>
    <t>서울 강남구 테헤란로 317 18층 (역삼동,동훈타워)</t>
  </si>
  <si>
    <t>리치프로덕츠코리아(유)</t>
  </si>
  <si>
    <t>안광수</t>
  </si>
  <si>
    <t>상품의 마케팅,수입,수출,유통,판매와 관련 서비스</t>
  </si>
  <si>
    <t>02-6344-3800</t>
  </si>
  <si>
    <t>서울 영등포구 경인로 775 4동 202호 (문래동3가,에이스하이테크시티)</t>
  </si>
  <si>
    <t>(사)대한산업보건협회안산산업보건센</t>
  </si>
  <si>
    <t>근로자 건강진단</t>
  </si>
  <si>
    <t>031-498-1063</t>
  </si>
  <si>
    <t>경기 안산시 단원구 번영로 109 5라 301 (성곡동)</t>
  </si>
  <si>
    <t>(사)대한전기협회</t>
  </si>
  <si>
    <t>전기에 관한 기술 및 경영 등에 관한 정보 및 자료의 교환과 종합적인</t>
  </si>
  <si>
    <t>02-2223-3600</t>
  </si>
  <si>
    <t>서울특별시 송파구 중대로 113 (가락동,전기회관)</t>
  </si>
  <si>
    <t>전기업</t>
  </si>
  <si>
    <t>(사)농민신문사</t>
  </si>
  <si>
    <t>02-3703-6114</t>
  </si>
  <si>
    <t>서울특별시 서대문구 독립문로 59 (냉천동)</t>
  </si>
  <si>
    <t>(사)한국환경건축연구원</t>
  </si>
  <si>
    <t>이경회</t>
  </si>
  <si>
    <t>건축기술의 연구개발 및 보급업무</t>
  </si>
  <si>
    <t>02-558-8123</t>
  </si>
  <si>
    <t>서울특별시 송파구 법원로9길 26 D동 907호 (문정동,에이치비즈니스파크)</t>
  </si>
  <si>
    <t>쌘뽈수도원인천분원해성보육원</t>
  </si>
  <si>
    <t>보육</t>
  </si>
  <si>
    <t>032-875-3240</t>
  </si>
  <si>
    <t>서울특별시 중구 명동길 74-2 (명동2가,샬트르성바오로수녀회)</t>
  </si>
  <si>
    <t>(재)한국환경수도연구원</t>
  </si>
  <si>
    <t>상하수도에 관한 기술의 개발 및 신공법에 관한 조사연구</t>
  </si>
  <si>
    <t>02-2637-1234</t>
  </si>
  <si>
    <t>서울특별시 영등포구 양평로28사길 29 (양평동6가)</t>
  </si>
  <si>
    <t>삼일학원</t>
  </si>
  <si>
    <t>유철환</t>
  </si>
  <si>
    <t>031-299-0900</t>
  </si>
  <si>
    <t>서울 중구 남대문로 30 (남창동)</t>
  </si>
  <si>
    <t>대한성공회서울교구사회복지재단</t>
  </si>
  <si>
    <t>장애인 직업재활시설 설치 운영</t>
  </si>
  <si>
    <t>032-937-8692</t>
  </si>
  <si>
    <t>서울 중구 세종대로21길 15 (정동)</t>
  </si>
  <si>
    <t>법무법인김장리</t>
  </si>
  <si>
    <t>김수창,최경준,최성준</t>
  </si>
  <si>
    <t>02-979-9841</t>
  </si>
  <si>
    <t>서울특별시 중구 세종대로 55 25층 (태평로2가,부영태평빌딩)</t>
  </si>
  <si>
    <t>법무법인엘케이비앤파트너스</t>
  </si>
  <si>
    <t>장인종</t>
  </si>
  <si>
    <t>02-591-7336</t>
  </si>
  <si>
    <t>서울특별시 서초구 법원로 15 지3호, 102호, 205호, 211호, 212호, 302호, 304호, 305호, 313호, 314호, 40 (서초동)</t>
  </si>
  <si>
    <t>법무법인 강남</t>
  </si>
  <si>
    <t>명노승</t>
  </si>
  <si>
    <t>02-6010-7025</t>
  </si>
  <si>
    <t>서울특별시 서초구 서초중앙로 203, 4층 (반포동,오릭스빌딩)</t>
  </si>
  <si>
    <t>법무법인(유한)바른</t>
  </si>
  <si>
    <t>박재필,이동훈,이영희</t>
  </si>
  <si>
    <t>변호사직무에 속하는 업무</t>
  </si>
  <si>
    <t>02-3476-5599</t>
  </si>
  <si>
    <t>서울 강남구 테헤란로92길 7 (대치동)</t>
  </si>
  <si>
    <t>법무법인정향</t>
  </si>
  <si>
    <t>차철순</t>
  </si>
  <si>
    <t>02-582-8024</t>
  </si>
  <si>
    <t>서울 서초구 서초대로78길 5 11층, 17층 (서초동,대각빌딩)</t>
  </si>
  <si>
    <t>(유)법무법인(유한)이현</t>
  </si>
  <si>
    <t>이환권</t>
  </si>
  <si>
    <t>02-587-1545</t>
  </si>
  <si>
    <t>서울 서초구 사임당로 32, 1층, 7층, 9층 (서초동,재우빌딩)</t>
  </si>
  <si>
    <t>사회적협동조합우리사이</t>
  </si>
  <si>
    <t>김광제,허황도</t>
  </si>
  <si>
    <t>기타보건업 서비스</t>
  </si>
  <si>
    <t>02-883-0142</t>
  </si>
  <si>
    <t>서울특별시 관악구 남부순환로 1457 2층 (신림동,보림빌딩)</t>
  </si>
  <si>
    <t>동국대학교소비자생활협동조합</t>
  </si>
  <si>
    <t>황순일</t>
  </si>
  <si>
    <t>학교생활에 필요한 일체의 물품을 구입하여 공급하는 사업</t>
  </si>
  <si>
    <t>02-2271-3129</t>
  </si>
  <si>
    <t>서울특별시 중구 필동로1길 30 (필동3가,동국대학교내)</t>
  </si>
  <si>
    <t>한국지역정보개발원</t>
  </si>
  <si>
    <t>전자지방정부 구현 및지역정보화 촉진</t>
  </si>
  <si>
    <t>02-2031-9100</t>
  </si>
  <si>
    <t>서울특별시 마포구 성암로 301 (상암동)</t>
  </si>
  <si>
    <t>특허법인고려</t>
  </si>
  <si>
    <t>오세준</t>
  </si>
  <si>
    <t>02-2186-8300</t>
  </si>
  <si>
    <t>서울특별시 강남구 테헤란로8길 41 6층 (역삼동)</t>
  </si>
  <si>
    <t>일본항공(주)</t>
  </si>
  <si>
    <t>야마자키카즈히데</t>
  </si>
  <si>
    <t>02-757-1711</t>
  </si>
  <si>
    <t>서울 중구 을지로 16, 305호</t>
  </si>
  <si>
    <t>항공 여객운송업</t>
  </si>
  <si>
    <t>캐세이퍼시픽항공</t>
  </si>
  <si>
    <t>청카이얀</t>
  </si>
  <si>
    <t>항공운수업</t>
  </si>
  <si>
    <t>02-311-2700</t>
  </si>
  <si>
    <t>서울특별시 중구 후암로 110, 15층 (남대문로5가,서울시티타워빌딩)</t>
  </si>
  <si>
    <t>항공 운송업</t>
  </si>
  <si>
    <t>타이항공(주)</t>
  </si>
  <si>
    <t>수티촉로리짓</t>
  </si>
  <si>
    <t>승객, 화물 및 우편물의 항공운송업</t>
  </si>
  <si>
    <t>02-754-0832</t>
  </si>
  <si>
    <t>서울특별시 중구 세종대로 92, 15층 (태평로2가,한화금융센터태평로빌딩)</t>
  </si>
  <si>
    <t>제트에프오버시즈(주)</t>
  </si>
  <si>
    <t>02-2057-5112</t>
  </si>
  <si>
    <t>서울 송파구 법원로11길 12 6층 (문정동)</t>
  </si>
  <si>
    <t>에스티마이크로일렉트로닉스아시아퍼시픽프라이비트리미티</t>
  </si>
  <si>
    <t>박준식</t>
  </si>
  <si>
    <t>02-3489-0114</t>
  </si>
  <si>
    <t>서울특별시 서초구 강남대로 465, A동 24층 (서초동,교보타워)</t>
  </si>
  <si>
    <t>중국동방항공공사</t>
  </si>
  <si>
    <t>이위동</t>
  </si>
  <si>
    <t>02-2102-7605</t>
  </si>
  <si>
    <t>서울특별시 강남구 도산대로 107 (신사동)</t>
  </si>
  <si>
    <t>레드햇리미티드</t>
  </si>
  <si>
    <t>마이클마틴오닐</t>
  </si>
  <si>
    <t>02-3482-6440</t>
  </si>
  <si>
    <t>서울 강남구 테헤란로 625, 12층 (삼성동) (삼성동,덕명빌딩)</t>
  </si>
  <si>
    <t>보이시리테일피티이엘티디(영업소)</t>
  </si>
  <si>
    <t>안프랑솨즈드기랭고</t>
  </si>
  <si>
    <t>02-540-1188</t>
  </si>
  <si>
    <t>서울특별시 강남구 언주로164길 24 6층 (신사동,아크로스빌딩)</t>
  </si>
  <si>
    <t>앤비디아홍콩홀딩즈리미티드</t>
  </si>
  <si>
    <t>도널드포드로버트슨주니어</t>
  </si>
  <si>
    <t>전기용기계장비및관련기자재도매업</t>
  </si>
  <si>
    <t>02-6000-8010</t>
  </si>
  <si>
    <t>서울특별시 강남구 영동대로 511, 2101호 (삼성동,무역센터트레이드타워)</t>
  </si>
  <si>
    <t>피피디디벨럽먼트피티이엘티디한국지점</t>
  </si>
  <si>
    <t>쥴리아메리제임스,케이티제인췌슬,헬렌제인닐</t>
  </si>
  <si>
    <t>연구개발(의약학 연구개발)</t>
  </si>
  <si>
    <t>서울 강남구 테헤란로 223, 4층 (역삼동,큰길타워빌딩)</t>
  </si>
  <si>
    <t>드림메이커엔터테인먼트리미티드</t>
  </si>
  <si>
    <t>김성학</t>
  </si>
  <si>
    <t>방송프로그램 제작업</t>
  </si>
  <si>
    <t>02-515-8907</t>
  </si>
  <si>
    <t>서울 성동구 왕십리로 83-21 디타워동 11층 (성수동1가,아크로 서울포레스트)</t>
  </si>
  <si>
    <t>메이크샵앤컴퍼니한국지점</t>
  </si>
  <si>
    <t>최승식</t>
  </si>
  <si>
    <t>02-6903-9614</t>
  </si>
  <si>
    <t>서울특별시 금천구 가산디지털1로 168, A동 1412-1호 (가산동,우림라이온스밸리)</t>
  </si>
  <si>
    <t>팀블라인드(주)</t>
  </si>
  <si>
    <t>문성욱</t>
  </si>
  <si>
    <t>소프트웨이 개발 및 공급 서비스업</t>
  </si>
  <si>
    <t>070-4202-0401</t>
  </si>
  <si>
    <t>서울특별시 강남구 테헤란로19길 5, 6층 (역삼동,삼보빌딩)</t>
  </si>
  <si>
    <t>지멘스포스탈파슬앤에어포트로지스틱스한</t>
  </si>
  <si>
    <t>라파엘페레즈</t>
  </si>
  <si>
    <t>기술 용역 서비스업</t>
  </si>
  <si>
    <t>서울 서대문구 충정로 23, 5층 (충정로3가,풍산빌딩)</t>
  </si>
  <si>
    <t>에센코어리미티드</t>
  </si>
  <si>
    <t>YONSUNGHUN</t>
  </si>
  <si>
    <t>컴퓨터 및 주변장치 도소매무역 도소매</t>
  </si>
  <si>
    <t>서울 강남구 테헤란로 211, 15층 (역삼동,한국고등교육재단빌딩)</t>
  </si>
  <si>
    <t>컴퓨터 및 주변장치, 소프트웨어 및 통신기기 소매업</t>
  </si>
  <si>
    <t>(재)중소조선연구원</t>
  </si>
  <si>
    <t>서용석</t>
  </si>
  <si>
    <t>조선 및 해양레저장비산업 관련분야 생산기술의 연구개발 및 연구개발을</t>
  </si>
  <si>
    <t>051-974-5500</t>
  </si>
  <si>
    <t>부산광역시 강서구 녹산산단232로 38-6 (송정동)</t>
  </si>
  <si>
    <t>대한불교천태종복지재단</t>
  </si>
  <si>
    <t>02-2202-9179</t>
  </si>
  <si>
    <t>서울특별시 종로구 삼일대로 461 102동 306호 (경운동,운현궁에스케이허브)</t>
  </si>
  <si>
    <t>태일</t>
  </si>
  <si>
    <t>우상섭,김주덕</t>
  </si>
  <si>
    <t>법무및회계관련서비스업-민사, 형사, 지적재산권</t>
  </si>
  <si>
    <t>02-3471-0255</t>
  </si>
  <si>
    <t>서울 서초구 법원로3길 25 2-5층 (서초동,태흥빌딩)</t>
  </si>
  <si>
    <t>지상파 방송업</t>
  </si>
  <si>
    <t>필앤온지</t>
  </si>
  <si>
    <t>안호승</t>
  </si>
  <si>
    <t>02-588-5757</t>
  </si>
  <si>
    <t>서울특별시 서초구 서초중앙로 36 3층 (서초동,준영빌딩)</t>
  </si>
  <si>
    <t>법무법인여는</t>
  </si>
  <si>
    <t>권두섭,정기호</t>
  </si>
  <si>
    <t>서울 중구 정동길 5 별관 3층 (정동,경향신문사)</t>
  </si>
  <si>
    <t>사회적협동조합종로돌봄센터</t>
  </si>
  <si>
    <t>한재경,문현기</t>
  </si>
  <si>
    <t>서울특별시 종로구 지봉로 81 1동 116호 (창신동,브라운스톤창신)</t>
  </si>
  <si>
    <t>(사)한국천주교중앙협의회</t>
  </si>
  <si>
    <t>고아원,양로원,진료소의 원조 및 운영</t>
  </si>
  <si>
    <t>02-460-7500</t>
  </si>
  <si>
    <t>서울특별시 광진구 면목로 74 (중곡동)</t>
  </si>
  <si>
    <t>덕수의료재단</t>
  </si>
  <si>
    <t>02-2633-4687</t>
  </si>
  <si>
    <t>서울특별시 영등포구 영신로34길 5 (영등포동4가)</t>
  </si>
  <si>
    <t>그 외 기타 화학제품 제조업</t>
  </si>
  <si>
    <t>(주)녹색환경</t>
  </si>
  <si>
    <t>재생재료수집및판매-도매</t>
  </si>
  <si>
    <t>031-879-3030</t>
  </si>
  <si>
    <t>경기 의정부시 경의로 55 5층 1호 (의정부동,홍성빌딩)</t>
  </si>
  <si>
    <t>환경 정화 및 복원업</t>
  </si>
  <si>
    <t>(주)용현교통</t>
  </si>
  <si>
    <t>마을버스 운수</t>
  </si>
  <si>
    <t>031-851-7895</t>
  </si>
  <si>
    <t>경기도 의정부시 승지로 9 (민락동)</t>
  </si>
  <si>
    <t>(재)에프아이티아이시험연구원</t>
  </si>
  <si>
    <t>김화영</t>
  </si>
  <si>
    <t>섬유관련 시험.검사.연구 서비스업</t>
  </si>
  <si>
    <t>02-3299-8000</t>
  </si>
  <si>
    <t>서울 강서구 마곡중앙8로3길 79 (마곡동)</t>
  </si>
  <si>
    <t>(재)한국의류시험연구원</t>
  </si>
  <si>
    <t>본 시험연구원은 섬유 및 그 제품에 대한 시험연구, 품질검사, 기술지도</t>
  </si>
  <si>
    <t>02-3668-3000</t>
  </si>
  <si>
    <t>서울특별시 동대문구 왕산로 51 (용두동)</t>
  </si>
  <si>
    <t>경희대학교소비자생활협동조합</t>
  </si>
  <si>
    <t>박명진</t>
  </si>
  <si>
    <t>서적및인쇄물</t>
  </si>
  <si>
    <t>02-957-3137</t>
  </si>
  <si>
    <t>서울특별시 동대문구 회기동 1-5번지 경희대학교 내</t>
  </si>
  <si>
    <t>(사)대한의사협회</t>
  </si>
  <si>
    <t>이필수</t>
  </si>
  <si>
    <t>국민건강과 보건의 증진 및 대국민 의료봉사</t>
  </si>
  <si>
    <t>서울특별시 용산구 이촌로46길 37 (이촌동)</t>
  </si>
  <si>
    <t>(사)한국물가협회</t>
  </si>
  <si>
    <t>성광제</t>
  </si>
  <si>
    <t>공공기관, 기업의 기본정책수립에 필요한 각종 자료의 조사수집과 이엘</t>
  </si>
  <si>
    <t>02-799-0700</t>
  </si>
  <si>
    <t>서울 금천구 가산디지털2로 98 (가산동)</t>
  </si>
  <si>
    <t>(재)극동방송</t>
  </si>
  <si>
    <t>본 법인은 러시아,중국등지의 주민과 대한민국내의 국민들에게 방송을</t>
  </si>
  <si>
    <t>02-334-1065</t>
  </si>
  <si>
    <t>서울특별시 마포구 와우산로 56 (상수동)</t>
  </si>
  <si>
    <t>에스알씨재활병원</t>
  </si>
  <si>
    <t>민오식</t>
  </si>
  <si>
    <t>02-603-3617</t>
  </si>
  <si>
    <t>경기도 광주시 초월읍 경수길 25 (지월리)</t>
  </si>
  <si>
    <t>서울대학교생활협동조합</t>
  </si>
  <si>
    <t>여정성,김성규</t>
  </si>
  <si>
    <t>02-889-8861</t>
  </si>
  <si>
    <t>의료법인유라의료재단</t>
  </si>
  <si>
    <t>이필순</t>
  </si>
  <si>
    <t>02-919-2700</t>
  </si>
  <si>
    <t>서울특별시 성북구 화랑로 271 (장위동,장위동동원베네스트)</t>
  </si>
  <si>
    <t>(사)시각장애인여성회</t>
  </si>
  <si>
    <t>박재한</t>
  </si>
  <si>
    <t>주간보호사업</t>
  </si>
  <si>
    <t>02-521-2586</t>
  </si>
  <si>
    <t>서울특별시 중구 소공로4길 15 (회현동2가)</t>
  </si>
  <si>
    <t>(재)한국건설품질연구원</t>
  </si>
  <si>
    <t>건설자재 및 건설공사의 품질시험,검사 기술개발 보급</t>
  </si>
  <si>
    <t>02-501-5561</t>
  </si>
  <si>
    <t>서울특별시 강남구 논현로134길 11 (논현동)</t>
  </si>
  <si>
    <t>(재)국가관세종합정보망운영연합회</t>
  </si>
  <si>
    <t>국종망의 발전을 위한 기획,조사,컨설팅,연구</t>
  </si>
  <si>
    <t>02-736-7594</t>
  </si>
  <si>
    <t>서울특별시 송파구 백제고분로 460 (방이동,쿠피아타워)</t>
  </si>
  <si>
    <t>순천성심학원</t>
  </si>
  <si>
    <t>성규제</t>
  </si>
  <si>
    <t>060-7402-0003</t>
  </si>
  <si>
    <t>전라남도 순천시 제일대학길 17 (덕월동)</t>
  </si>
  <si>
    <t>롯데칠성음료</t>
  </si>
  <si>
    <t>신용협동조합,잡화,자동차</t>
  </si>
  <si>
    <t>02-3474-9549</t>
  </si>
  <si>
    <t>경기도 광명시 남부순환로 1092 (철산동)</t>
  </si>
  <si>
    <t>강남세브란스신용협동조합</t>
  </si>
  <si>
    <t>02-2019-2240</t>
  </si>
  <si>
    <t>서울특별시 강남구 언주로 211 (도곡동)</t>
  </si>
  <si>
    <t>법무법인주원</t>
  </si>
  <si>
    <t>이건개</t>
  </si>
  <si>
    <t>02-6710-0300</t>
  </si>
  <si>
    <t>서울 강남구 언주로 711, 6층 (논현동,건설회관빌딩)</t>
  </si>
  <si>
    <t>법무법인(유한)에이펙스</t>
  </si>
  <si>
    <t>박기웅</t>
  </si>
  <si>
    <t>02-2018-1500</t>
  </si>
  <si>
    <t>서울특별시 강남구 강남대로 330, 3,4층 (역삼동,우덕빌딩)</t>
  </si>
  <si>
    <t>전국개인택시운송사업조합연합회</t>
  </si>
  <si>
    <t>개인택시운송사업의건전한 발전과 개인택시운송사업자 공동의 이익을도모</t>
  </si>
  <si>
    <t>02-557-7351</t>
  </si>
  <si>
    <t>서울특별시 강남구 역삼로17길 55 (역삼동,전국개인택시회관)</t>
  </si>
  <si>
    <t>특허법인코리아나</t>
  </si>
  <si>
    <t>이윤민,홍성진</t>
  </si>
  <si>
    <t>02-554-7561</t>
  </si>
  <si>
    <t>서울특별시 강남구 강남대로94길 94 (역삼동,케이피빌딩)</t>
  </si>
  <si>
    <t>특허법인태평양</t>
  </si>
  <si>
    <t>이은경,이종욱</t>
  </si>
  <si>
    <t>02-2188-5386</t>
  </si>
  <si>
    <t>서울 중구 청계천로 30 5층 (다동,예금보험공사빌딩)</t>
  </si>
  <si>
    <t>특허법인우인</t>
  </si>
  <si>
    <t>변리사이용진,변리사최성우</t>
  </si>
  <si>
    <t>02-541-9842</t>
  </si>
  <si>
    <t>서울특별시 강남구 역삼로 157, 2층 (역삼동,중평빌딩)</t>
  </si>
  <si>
    <t>세기상운(주)</t>
  </si>
  <si>
    <t>이완희,홍정인</t>
  </si>
  <si>
    <t>031-977-5781</t>
  </si>
  <si>
    <t>경기도 고양시 일산동구 지영로194번길 4 (지영동)</t>
  </si>
  <si>
    <t>신도택시(주)</t>
  </si>
  <si>
    <t>홍철표</t>
  </si>
  <si>
    <t>031-921-1371</t>
  </si>
  <si>
    <t>경기도 고양시 일산동구 문봉길 44-134 (문봉동)</t>
  </si>
  <si>
    <t>수산동물 건조 및 염장품 제조업</t>
  </si>
  <si>
    <t>문화택시(주)</t>
  </si>
  <si>
    <t>장석주,장동순</t>
  </si>
  <si>
    <t>031-977-6714</t>
  </si>
  <si>
    <t>경기 고양시 일산동구 성현로135번길 112 (성석동)</t>
  </si>
  <si>
    <t>김병희,이한수</t>
  </si>
  <si>
    <t>031-977-0130</t>
  </si>
  <si>
    <t>경기 고양시 일산동구 고봉로678번길 53 (설문동)</t>
  </si>
  <si>
    <t>한국시각장애인복지재단</t>
  </si>
  <si>
    <t>백은희</t>
  </si>
  <si>
    <t>사회복지재단</t>
  </si>
  <si>
    <t>02-440-5200</t>
  </si>
  <si>
    <t>서울특별시 강동구 구천면로93길 12 (상일동)</t>
  </si>
  <si>
    <t>(재)한국산업관계연구원</t>
  </si>
  <si>
    <t>임승택</t>
  </si>
  <si>
    <t>생산, 마케팅, 재무, 회계, 조직, 인사, 행정 및 재정 등 정부, 지방자치</t>
  </si>
  <si>
    <t>02-588-2857</t>
  </si>
  <si>
    <t>서울특별시 금천구 디지털로 173 504호 (가산동,엘리시아지식산업센터)</t>
  </si>
  <si>
    <t>(주)골드오키드</t>
  </si>
  <si>
    <t>섬유 염색 및 가공업</t>
  </si>
  <si>
    <t>031-863-3700</t>
  </si>
  <si>
    <t>경기 양주시 남면 삼일로485번길 131 (경신리)</t>
  </si>
  <si>
    <t>단추 및 유사 파스너 제조업</t>
  </si>
  <si>
    <t>(주)동일운수</t>
  </si>
  <si>
    <t>031-952-2091</t>
  </si>
  <si>
    <t>경기 파주시 문산읍 우계로 444 (선유리)</t>
  </si>
  <si>
    <t>(주)큐리오텍</t>
  </si>
  <si>
    <t>로드셀, 인디게이터</t>
  </si>
  <si>
    <t>031-945-9250</t>
  </si>
  <si>
    <t>경기 파주시 광탄면 명봉산로352번길 79 (용미리)</t>
  </si>
  <si>
    <t>일반저울 제조업</t>
  </si>
  <si>
    <t>성도운수(자)</t>
  </si>
  <si>
    <t>031-952-3594</t>
  </si>
  <si>
    <t>경기도 파주시 파평면 장승배기로174번길 2 (율곡리)</t>
  </si>
  <si>
    <t>승진운수(자)</t>
  </si>
  <si>
    <t>일반택시，고급택시，콜택시</t>
  </si>
  <si>
    <t>031-946-2288</t>
  </si>
  <si>
    <t>경기 파주시 파주읍 우계로 263-123 (향양리)</t>
  </si>
  <si>
    <t>솔의료재단</t>
  </si>
  <si>
    <t>031-947-6401</t>
  </si>
  <si>
    <t>경기도 파주시 탄현면 소리개길 74-17 (법흥리)</t>
  </si>
  <si>
    <t>태현기업(주)</t>
  </si>
  <si>
    <t>031-963-6636</t>
  </si>
  <si>
    <t>경기도 고양시 덕양구 통일로1108번길 165 2층 (내유동)</t>
  </si>
  <si>
    <t>(주)청솔</t>
  </si>
  <si>
    <t>정종운</t>
  </si>
  <si>
    <t>농산물 도소매업</t>
  </si>
  <si>
    <t>031-964-3376</t>
  </si>
  <si>
    <t>경기도 고양시 덕양구 호국로1430번길 53-5 (대자동)</t>
  </si>
  <si>
    <t>(사)한국자본시장연구원</t>
  </si>
  <si>
    <t>증권산업 및 시장과 관련한 주요 제도 및 정책사항에 관한 연구</t>
  </si>
  <si>
    <t>02-782-2303</t>
  </si>
  <si>
    <t>서울특별시 영등포구 의사당대로 143 (여의도동)</t>
  </si>
  <si>
    <t>경제 및 경영학 연구개발업</t>
  </si>
  <si>
    <t>우덕세무법인</t>
  </si>
  <si>
    <t>홍성근</t>
  </si>
  <si>
    <t>서비스-세무사</t>
  </si>
  <si>
    <t>02-2202-2871</t>
  </si>
  <si>
    <t>서울특별시 강남구 테헤란로70길 16 2층 (대치동,동산빌딩)</t>
  </si>
  <si>
    <t>한국양계축산업협동조합</t>
  </si>
  <si>
    <t>오정길,정성진</t>
  </si>
  <si>
    <t>달걀,사료 도소매/금융업</t>
  </si>
  <si>
    <t>02-4913-3815</t>
  </si>
  <si>
    <t>서울특별시 중랑구 사가정로 367 (면목동)</t>
  </si>
  <si>
    <t>인터넷물류(주)</t>
  </si>
  <si>
    <t>031-556-5515</t>
  </si>
  <si>
    <t>경기 구리시 동구릉로136번길 90 (인창동,구리농수산물도매시장)</t>
  </si>
  <si>
    <t>낚시 및 수렵용구 제조업</t>
  </si>
  <si>
    <t>종이 포대 및 가방 제조업</t>
  </si>
  <si>
    <t>태양상운수(주)</t>
  </si>
  <si>
    <t>주상준,주미정,최월천</t>
  </si>
  <si>
    <t>032-528-1162</t>
  </si>
  <si>
    <t>인천광역시 부평구 부평북로 179 (청천동)</t>
  </si>
  <si>
    <t>김기환,김은숙,조두환,조치환</t>
  </si>
  <si>
    <t>032-571-0565</t>
  </si>
  <si>
    <t>인천광역시 서구 가좌동 260-20번지</t>
  </si>
  <si>
    <t>박소흠</t>
  </si>
  <si>
    <t>052-260-0409</t>
  </si>
  <si>
    <t>적층, 합성 및 특수 표면처리 종이 제조업</t>
  </si>
  <si>
    <t>(주)은성개발</t>
  </si>
  <si>
    <t>032-884-7926</t>
  </si>
  <si>
    <t>인천광역시 중구 서해대로 366, 신관 605호 (신흥동3가,정석빌딩)</t>
  </si>
  <si>
    <t>(주)승우엔지니어링</t>
  </si>
  <si>
    <t>배수진</t>
  </si>
  <si>
    <t>건축설계 및 종합감리업</t>
  </si>
  <si>
    <t>032-508-8102</t>
  </si>
  <si>
    <t>인천광역시 부평구 부평대로 301 603호 (청천동,남광센트렉스)</t>
  </si>
  <si>
    <t>(주)인천도선</t>
  </si>
  <si>
    <t>전종해</t>
  </si>
  <si>
    <t>내륙 수상 화물 운송업</t>
  </si>
  <si>
    <t>032-8838-1114</t>
  </si>
  <si>
    <t>인천광역시 중구 서해대로 366 (신흥동3가)</t>
  </si>
  <si>
    <t>내륙 수상 및 항만 내 운송업</t>
  </si>
  <si>
    <t>레이도스코리아(주)</t>
  </si>
  <si>
    <t>크리스토퍼라이언케이지</t>
  </si>
  <si>
    <t>의료 전문 및 과학기기 도매업</t>
  </si>
  <si>
    <t>032-741-6495</t>
  </si>
  <si>
    <t>인천 중구 공항로 272 2089호 (운서동,인천공항여객터미널)</t>
  </si>
  <si>
    <t>(주)써키트라인</t>
  </si>
  <si>
    <t>하점식</t>
  </si>
  <si>
    <t>연성회로기판 제조업</t>
  </si>
  <si>
    <t>032-576-3670</t>
  </si>
  <si>
    <t>인천광역시 서구 건지로 120-11 (가좌동)</t>
  </si>
  <si>
    <t>지디엠에스(주)</t>
  </si>
  <si>
    <t>물품 납품업</t>
  </si>
  <si>
    <t>032-710-7300</t>
  </si>
  <si>
    <t>인천광역시 계양구 계산새로 71 D동 604-1호 (계산동,하이베라스)</t>
  </si>
  <si>
    <t>032-868-0330</t>
  </si>
  <si>
    <t>인천광역시 중구 인중로 178 704호 (사동,정우빌딩)</t>
  </si>
  <si>
    <t>(주)비젼앤아이</t>
  </si>
  <si>
    <t>위승원</t>
  </si>
  <si>
    <t>031-508-4061</t>
  </si>
  <si>
    <t>경기 안산시 단원구 원시로 239-10 (원시동)</t>
  </si>
  <si>
    <t>(주)소비코프로페셔널</t>
  </si>
  <si>
    <t>권대현</t>
  </si>
  <si>
    <t>통신 및 방송장비제조업</t>
  </si>
  <si>
    <t>02-2106-2892</t>
  </si>
  <si>
    <t>경기도 양주시 백석읍 권율로1203번길 39-33 (홍죽리)</t>
  </si>
  <si>
    <t>검단교통(주)</t>
  </si>
  <si>
    <t>김복태,김민정</t>
  </si>
  <si>
    <t>택시 여객, 자동차 운송사업</t>
  </si>
  <si>
    <t>032-563-1977</t>
  </si>
  <si>
    <t>인천광역시 서구 봉수대로 1493 (금곡동)</t>
  </si>
  <si>
    <t>해원이엔씨(주)</t>
  </si>
  <si>
    <t>전승빈,유인이</t>
  </si>
  <si>
    <t>건설도급업</t>
  </si>
  <si>
    <t>070-7749-4474</t>
  </si>
  <si>
    <t>인천광역시 서구 중봉대로771번길 18 204호 (경서동)</t>
  </si>
  <si>
    <t>(주)태선</t>
  </si>
  <si>
    <t>식품접객업 및 휴게음식점업</t>
  </si>
  <si>
    <t>032-818-0140</t>
  </si>
  <si>
    <t>인천광역시 연수구 먼우금로 200 (연수동)</t>
  </si>
  <si>
    <t>송도교통(주)</t>
  </si>
  <si>
    <t>김철주,양준모</t>
  </si>
  <si>
    <t>032-438-1221</t>
  </si>
  <si>
    <t>인천광역시 남동구 고잔동 246-59번지 , 246-107</t>
  </si>
  <si>
    <t>(주)인터파크씨엔이</t>
  </si>
  <si>
    <t>곽동욱</t>
  </si>
  <si>
    <t>면세판매업(보세판매장업)</t>
  </si>
  <si>
    <t>02-558-9032</t>
  </si>
  <si>
    <t>서울특별시 강남구 압구정로30길 23 5층 (신사동,미승빌딩)</t>
  </si>
  <si>
    <t>그 외 기타 종합 소매업</t>
  </si>
  <si>
    <t>(주)고지스</t>
  </si>
  <si>
    <t>문성곤,고창호</t>
  </si>
  <si>
    <t>인천 중구 서해대로140번길 49 (신흥동3가)</t>
  </si>
  <si>
    <t>오케이센터호텔(주)</t>
  </si>
  <si>
    <t>이영용,김도극,박노식</t>
  </si>
  <si>
    <t>070-4947-5180</t>
  </si>
  <si>
    <t>인천 연수구 인천타워대로 253-25 (송도동)</t>
  </si>
  <si>
    <t>케이알(주)</t>
  </si>
  <si>
    <t>이상현,김종옥</t>
  </si>
  <si>
    <t>032-551-3773</t>
  </si>
  <si>
    <t>인천광역시 중구 신도시남로142번길 17 503호 (운서동,운서프라자)</t>
  </si>
  <si>
    <t>(주)보명산업</t>
  </si>
  <si>
    <t>유병진</t>
  </si>
  <si>
    <t>032-713-0514</t>
  </si>
  <si>
    <t>인천광역시 연수구 벤처로 105 (송도동)</t>
  </si>
  <si>
    <t>(주)에스에이치씨피</t>
  </si>
  <si>
    <t>자동차부품(Instrument Pannel)의 조립 및 판매업</t>
  </si>
  <si>
    <t>032-540-8734</t>
  </si>
  <si>
    <t>인천광역시 부평구 부평북로 74 (청천동)</t>
  </si>
  <si>
    <t>동일운수(자)</t>
  </si>
  <si>
    <t>032-882-3860</t>
  </si>
  <si>
    <t>인천 남구 노적산로 66-42 (학익동)</t>
  </si>
  <si>
    <t>신광기업(자)</t>
  </si>
  <si>
    <t>이해영</t>
  </si>
  <si>
    <t>032-576-2774</t>
  </si>
  <si>
    <t>인천광역시 서구 가정로78번길 19 (가좌동)</t>
  </si>
  <si>
    <t>인천 서구 중봉대로 234 (석남동)</t>
  </si>
  <si>
    <t>유성택시(자)</t>
  </si>
  <si>
    <t>032-8726-0889</t>
  </si>
  <si>
    <t>인천광역시 미추홀구 석정로329번길 22 (도화동)</t>
  </si>
  <si>
    <t>영하운수(자)</t>
  </si>
  <si>
    <t>032-582-1101</t>
  </si>
  <si>
    <t>인천광역시 서구 길주로75번길 3 (석남동)</t>
  </si>
  <si>
    <t>(자)영창운수</t>
  </si>
  <si>
    <t>홍문표,홍성철</t>
  </si>
  <si>
    <t>노동조합</t>
  </si>
  <si>
    <t>032-777-5834</t>
  </si>
  <si>
    <t>인천광역시 동구 만석로 67 (만석동,영창교통)</t>
  </si>
  <si>
    <t>동삼택시(자)</t>
  </si>
  <si>
    <t>김동문,김기환</t>
  </si>
  <si>
    <t>032-766-2478</t>
  </si>
  <si>
    <t>인천광역시 남구 봉수대로 22 (도화동)</t>
  </si>
  <si>
    <t>유압기기 제조업</t>
  </si>
  <si>
    <t>(유)아이티더블유에이오씨</t>
  </si>
  <si>
    <t>문홍주</t>
  </si>
  <si>
    <t>032-811-0030</t>
  </si>
  <si>
    <t>경기도 화성시 서신면 전곡산단13길 59 (전곡리)</t>
  </si>
  <si>
    <t>티지패션(유)</t>
  </si>
  <si>
    <t>032-889-0099</t>
  </si>
  <si>
    <t>인천광역시 남동구 백범로 396 (간석동)</t>
  </si>
  <si>
    <t>(유)라라전자</t>
  </si>
  <si>
    <t>1. 전자부품 제조 및 판매업</t>
  </si>
  <si>
    <t>032-817-4325</t>
  </si>
  <si>
    <t>인천광역시 남동구 청능대로410번길 138 (고잔동,남동공단)</t>
  </si>
  <si>
    <t>(사)좋은친구들</t>
  </si>
  <si>
    <t>엄태형</t>
  </si>
  <si>
    <t>도매,임산물(법정도매시장）</t>
  </si>
  <si>
    <t>인천 연수구 청능대로 75 802호 (청학동,iMC 9)</t>
  </si>
  <si>
    <t>종자 및 묘목 도매업</t>
  </si>
  <si>
    <t>운천의료재단</t>
  </si>
  <si>
    <t>의료기관(병원,요양병원,의원등)의 설치운영</t>
  </si>
  <si>
    <t>032-343-4114</t>
  </si>
  <si>
    <t>경기도 부천시 경인로 567 (괴안동)</t>
  </si>
  <si>
    <t>의료법인뉴금강의료재단</t>
  </si>
  <si>
    <t>박용태</t>
  </si>
  <si>
    <t>요양병원,임대,장례식장 보건업,부동산,서비스</t>
  </si>
  <si>
    <t>032-424-4455</t>
  </si>
  <si>
    <t>인천광역시 미추홀구 인주대로 452 (주안동)</t>
  </si>
  <si>
    <t>배병언,이순미</t>
  </si>
  <si>
    <t>조합원의 소비생활에 필요한 물자를 구입.생산.가공하여 공급하는 사업</t>
  </si>
  <si>
    <t>인천광역시 연수구 샘말로8번길 19 (연수동)</t>
  </si>
  <si>
    <t>미추홀세무법인</t>
  </si>
  <si>
    <t>김상돈</t>
  </si>
  <si>
    <t>032-888-6900</t>
  </si>
  <si>
    <t>인천 미추홀구 인중로 9 401호,604호,605호,606호 (숭의동,로터리빌딩)</t>
  </si>
  <si>
    <t>인천환경공단</t>
  </si>
  <si>
    <t>김상길,최계운</t>
  </si>
  <si>
    <t>하수처리업</t>
  </si>
  <si>
    <t>032-816-4355</t>
  </si>
  <si>
    <t>인천광역시 연수구 능허대로 484 (동춘동)</t>
  </si>
  <si>
    <t>지정 폐기물 처리업</t>
  </si>
  <si>
    <t>(주)에르가</t>
  </si>
  <si>
    <t>임진성</t>
  </si>
  <si>
    <t>시계및부품-제조</t>
  </si>
  <si>
    <t>032-672-8295</t>
  </si>
  <si>
    <t>경기도 부천시 석천로380번길 15 (삼정동)</t>
  </si>
  <si>
    <t>(주)클러스터지원그룹</t>
  </si>
  <si>
    <t>전산프로그램 연구개발</t>
  </si>
  <si>
    <t>070-8290-6841</t>
  </si>
  <si>
    <t>경기 군포시 공단로 149 408호 (당동,아이밸리군포)</t>
  </si>
  <si>
    <t>조인산업(주)</t>
  </si>
  <si>
    <t>김화춘,이성욱</t>
  </si>
  <si>
    <t>032-674-0910</t>
  </si>
  <si>
    <t>경기도 부천시 오정로188번길 32 (오정동)</t>
  </si>
  <si>
    <t>(주)햇빛나눔</t>
  </si>
  <si>
    <t>송봉철</t>
  </si>
  <si>
    <t>노인요양,양로복지시설운영업</t>
  </si>
  <si>
    <t>032-614-1511</t>
  </si>
  <si>
    <t>경기도 부천시 부천로130번길 32 (원미동)</t>
  </si>
  <si>
    <t>경기두레소비자생활협동조합</t>
  </si>
  <si>
    <t>황홍순</t>
  </si>
  <si>
    <t>농수산물, 축산물, 임산물과 그 가공품 및 환경물품</t>
  </si>
  <si>
    <t>032-664-0072</t>
  </si>
  <si>
    <t>경기 부천시 송내대로265번길 43 (상동)</t>
  </si>
  <si>
    <t>인천원예농업협동조합</t>
  </si>
  <si>
    <t>이기용</t>
  </si>
  <si>
    <t>032-761-2201</t>
  </si>
  <si>
    <t>인천 동구 샛골로 174 (송림동)</t>
  </si>
  <si>
    <t>근해안강망</t>
  </si>
  <si>
    <t>02-2605-6126</t>
  </si>
  <si>
    <t>서울특별시 강서구 화곡로 315 (화곡동)</t>
  </si>
  <si>
    <t>영광기전</t>
  </si>
  <si>
    <t>반도체 제조용 기계 부품(프레임 등)</t>
  </si>
  <si>
    <t>031-498-7001</t>
  </si>
  <si>
    <t>경기도 시흥시 엠티브이25로58번길 27 3사 107 (정왕동)</t>
  </si>
  <si>
    <t>고장석</t>
  </si>
  <si>
    <t>수출입업(낚시대,낚시용구.스포츠용품,잡화)</t>
  </si>
  <si>
    <t>032-670-2500</t>
  </si>
  <si>
    <t>경기도 부천시 삼작로144번길 22 (내동)</t>
  </si>
  <si>
    <t>(주)경인문고</t>
  </si>
  <si>
    <t>032-654-1677</t>
  </si>
  <si>
    <t>경기도 부천시 송내대로 239 지하1층 비아르04호,05호 (상동,소풍)</t>
  </si>
  <si>
    <t>벽암산업(주)</t>
  </si>
  <si>
    <t>성원제</t>
  </si>
  <si>
    <t>복합운송, 수출용목상자</t>
  </si>
  <si>
    <t>031-9978-0206</t>
  </si>
  <si>
    <t>충청남도 당진시 신평면 덕평로 1187 (상오리)</t>
  </si>
  <si>
    <t>목재 포장용 상자, 드럼 및 유사용기 제조업</t>
  </si>
  <si>
    <t>(주)웰하우스</t>
  </si>
  <si>
    <t>구조용 금속판 제품 제조 판매업</t>
  </si>
  <si>
    <t>02-2606-2360</t>
  </si>
  <si>
    <t>경기도 파주시 탄현면 방촌로538번길 43-22 D동 2층 (축현리)</t>
  </si>
  <si>
    <t>문광은,문홍주</t>
  </si>
  <si>
    <t>택시여객,자동차운송사업</t>
  </si>
  <si>
    <t>031-984-8844</t>
  </si>
  <si>
    <t>경기 김포시 양촌읍 김포한강4로278번길 7-25 (석모리)</t>
  </si>
  <si>
    <t>(주)솔다</t>
  </si>
  <si>
    <t>최명자</t>
  </si>
  <si>
    <t>소사장제업</t>
  </si>
  <si>
    <t>031-999-7301</t>
  </si>
  <si>
    <t>경기도 김포시 월곶면 애기봉로 242 (고막리)</t>
  </si>
  <si>
    <t>(자)성일운수</t>
  </si>
  <si>
    <t>김봉구</t>
  </si>
  <si>
    <t>031-988-8000</t>
  </si>
  <si>
    <t>경기도 김포시 통진읍 도사리  450-4</t>
  </si>
  <si>
    <t>의료법인해인의료재단</t>
  </si>
  <si>
    <t>주백연</t>
  </si>
  <si>
    <t>061-330-3067</t>
  </si>
  <si>
    <t>인천광역시 강화군 강화읍 강화대로312번길 11 (갑곳리)</t>
  </si>
  <si>
    <t>고산실업(주)</t>
  </si>
  <si>
    <t>황정례,김용호</t>
  </si>
  <si>
    <t>냉난방설비-건설업</t>
  </si>
  <si>
    <t>032-556-4503</t>
  </si>
  <si>
    <t>인천광역시 계양구 효서로 300 203호 (작전동,삼호프라자)</t>
  </si>
  <si>
    <t>박진성,이상기</t>
  </si>
  <si>
    <t>시내버스 운수</t>
  </si>
  <si>
    <t>032-515-4896</t>
  </si>
  <si>
    <t>인천 서구 원창로 74 (원창동)</t>
  </si>
  <si>
    <t>(사)섬김과나눔회</t>
  </si>
  <si>
    <t>이한덕</t>
  </si>
  <si>
    <t>사회복지서비스사업제공 및 그룹홈운영</t>
  </si>
  <si>
    <t>032-555-4138</t>
  </si>
  <si>
    <t>인천광역시 계양구 장제로875번길 1 203호 (임학동,진빌딩)</t>
  </si>
  <si>
    <t>창훈운수(주)</t>
  </si>
  <si>
    <t>윤효진</t>
  </si>
  <si>
    <t>031-245-8856</t>
  </si>
  <si>
    <t>경기도 수원시 장안구 파장천로 129 (파장동)</t>
  </si>
  <si>
    <t>(주)포인테크</t>
  </si>
  <si>
    <t>통신기기제조 및 판매업</t>
  </si>
  <si>
    <t>031-720-5151</t>
  </si>
  <si>
    <t>경기 성남시 중원구 둔촌대로388번길 24 511호,605호 (상대원동)</t>
  </si>
  <si>
    <t>경동원</t>
  </si>
  <si>
    <t>김승걸</t>
  </si>
  <si>
    <t>031-255-0460</t>
  </si>
  <si>
    <t>경기도 수원시 장안구 광교산로374번길 55 (하광교동)</t>
  </si>
  <si>
    <t>죽파재단</t>
  </si>
  <si>
    <t>박성국</t>
  </si>
  <si>
    <t>요보호노인을 수용하여 보호사업을 수행</t>
  </si>
  <si>
    <t>031-252-9094</t>
  </si>
  <si>
    <t>경기도 수원시 장안구 광교산로 22 (영화동)</t>
  </si>
  <si>
    <t>제이에이치홀딩스(주)</t>
  </si>
  <si>
    <t>이은표</t>
  </si>
  <si>
    <t>031-754-8013</t>
  </si>
  <si>
    <t>경기 성남시 중원구 둔촌대로 140 (하대원동)</t>
  </si>
  <si>
    <t>이창영,권회수</t>
  </si>
  <si>
    <t>031-755-8882</t>
  </si>
  <si>
    <t>경기 성남시 수정구 성남대로 1329 (태평동)</t>
  </si>
  <si>
    <t>대아운수(주)</t>
  </si>
  <si>
    <t>도춘일</t>
  </si>
  <si>
    <t>031-753-6641</t>
  </si>
  <si>
    <t>경기도 성남시 중원구 둔촌대로268번길 26 (하대원동)</t>
  </si>
  <si>
    <t>송도푸드시스템(주)</t>
  </si>
  <si>
    <t>유근후</t>
  </si>
  <si>
    <t>02-430-9593</t>
  </si>
  <si>
    <t>서울특별시 송파구 동남로6길 34-1 2층 (문정동)</t>
  </si>
  <si>
    <t>(주)푸드파인</t>
  </si>
  <si>
    <t>031-719-0826</t>
  </si>
  <si>
    <t>경기도 안양시 동안구 시민대로 187 1403호 (비산동,안양건설타워)</t>
  </si>
  <si>
    <t>(주)알트윈푸드</t>
  </si>
  <si>
    <t>외식업 운영사업</t>
  </si>
  <si>
    <t>031-781-7070</t>
  </si>
  <si>
    <t>(주)더좋은</t>
  </si>
  <si>
    <t>강진호</t>
  </si>
  <si>
    <t>식료품 임가공 제조업(대용차,통조림유)</t>
  </si>
  <si>
    <t>경기 용인시 수지구 광교중앙로 338 S동 206호 (상현동,광교우미뉴브)</t>
  </si>
  <si>
    <t>(주)이안물류</t>
  </si>
  <si>
    <t>자동차등록 관리업</t>
  </si>
  <si>
    <t>031-424-0781</t>
  </si>
  <si>
    <t>경기도 안양시 동안구 흥안대로 533 12층 (관양동,골드프라자)</t>
  </si>
  <si>
    <t>(주)쵸코하우스</t>
  </si>
  <si>
    <t>오수식</t>
  </si>
  <si>
    <t>제과, 제빵, 쵸코렛 관련 수입, 제조, 가공, 판매업</t>
  </si>
  <si>
    <t>031-737-8176</t>
  </si>
  <si>
    <t>경기 성남시 중원구 둔촌대로 560, 911호,912호 (상대원동,벽산테크노피아)</t>
  </si>
  <si>
    <t>오픈핸즈(주)</t>
  </si>
  <si>
    <t>전종민</t>
  </si>
  <si>
    <t>02-6484-0459</t>
  </si>
  <si>
    <t>서울 송파구 올림픽로35길 123 (신천동)</t>
  </si>
  <si>
    <t>성남요양원(주)</t>
  </si>
  <si>
    <t>노인의료복지시설(노인요양시설)운영업</t>
  </si>
  <si>
    <t>031-722-1155</t>
  </si>
  <si>
    <t>경기도 성남시 수정구 수정북로 90 (태평동)</t>
  </si>
  <si>
    <t>수동식 식품 가공기기 및 금속 주방용기 제조업</t>
  </si>
  <si>
    <t>(주)엑소더스커뮤니케이션스</t>
  </si>
  <si>
    <t>공웅주</t>
  </si>
  <si>
    <t>통신장비 설계 및 제조업</t>
  </si>
  <si>
    <t>031-733-8858</t>
  </si>
  <si>
    <t>경기도 성남시 중원구 순환로 165 709호 (상대원동,포스테크노)</t>
  </si>
  <si>
    <t>경기 성남시 분당구 판교로 253 5층 (삼평동,에이동)</t>
  </si>
  <si>
    <t>(주)경일</t>
  </si>
  <si>
    <t>신금수</t>
  </si>
  <si>
    <t>고속도로 톨게이트 통행료 징수대행업.</t>
  </si>
  <si>
    <t>경기도 성남시 수정구 산성대로 41 (수진동)</t>
  </si>
  <si>
    <t>(주)조이스튜디오</t>
  </si>
  <si>
    <t>이길형</t>
  </si>
  <si>
    <t>경기도 성남시 분당구 대왕판교로644번길 49 4층 (삼평동,위메이드타워)</t>
  </si>
  <si>
    <t>(주)엔바이콘</t>
  </si>
  <si>
    <t>02-6296-2704</t>
  </si>
  <si>
    <t>경기도 성남시 분당구 대왕판교로645번길 36 1층 (삼평동)</t>
  </si>
  <si>
    <t>에프이브이코리아</t>
  </si>
  <si>
    <t>김효중</t>
  </si>
  <si>
    <t>자동차,선박-제조</t>
  </si>
  <si>
    <t>031-781-6510</t>
  </si>
  <si>
    <t>경기 성남시 분당구 황새울로200번길 36 502호 503호 (수내동,동부루트빌딩)</t>
  </si>
  <si>
    <t>판교낙생농업협동조합</t>
  </si>
  <si>
    <t>정재영</t>
  </si>
  <si>
    <t>그외기타금융업</t>
  </si>
  <si>
    <t>031-781-1055</t>
  </si>
  <si>
    <t>경기도 성남시 분당구 서판교로32번길 7 (판교동)</t>
  </si>
  <si>
    <t>경성(주)</t>
  </si>
  <si>
    <t>주영식</t>
  </si>
  <si>
    <t>031-792-0727</t>
  </si>
  <si>
    <t>경기도 여주시 점동면 성주로 464 (관한리)</t>
  </si>
  <si>
    <t>(주)다원로지스틱스</t>
  </si>
  <si>
    <t>물류 창고업</t>
  </si>
  <si>
    <t>031-884-1541</t>
  </si>
  <si>
    <t>의료법인고려의료재단</t>
  </si>
  <si>
    <t>031-883-7585</t>
  </si>
  <si>
    <t>경기도 여주시 가남읍 경충대로 924 (은봉리)</t>
  </si>
  <si>
    <t>여주농업협동조합</t>
  </si>
  <si>
    <t>농산물판매업체</t>
  </si>
  <si>
    <t>031-883-8035</t>
  </si>
  <si>
    <t>경기 여주시 여흥로11번길 40 (하동)</t>
  </si>
  <si>
    <t>(주)삼보텔레콤</t>
  </si>
  <si>
    <t>이재덕,이창선</t>
  </si>
  <si>
    <t>031-653-6010</t>
  </si>
  <si>
    <t>경기 평택시 중앙로 136 (합정동)</t>
  </si>
  <si>
    <t>수상 화물 취급업</t>
  </si>
  <si>
    <t>세원시스템(주)</t>
  </si>
  <si>
    <t>031-610-1926</t>
  </si>
  <si>
    <t>경기도 평택시 현신3길 75 108동 302호 (용이동,평택용이푸르지오)</t>
  </si>
  <si>
    <t>031-680-1021</t>
  </si>
  <si>
    <t>충청남도 천안시 서북구 서부대로 737, 305호 (두정동,필레오프라자)</t>
  </si>
  <si>
    <t>(주)엠에스씨스템</t>
  </si>
  <si>
    <t>장인숙</t>
  </si>
  <si>
    <t>반도체장비조립</t>
  </si>
  <si>
    <t>031-6331-5674</t>
  </si>
  <si>
    <t>경기도 평택시 진위면 진위서로 2 (하북리)</t>
  </si>
  <si>
    <t>(주)상신</t>
  </si>
  <si>
    <t>장윤화</t>
  </si>
  <si>
    <t>경기 평택시 진위면 경기대로 1952 (가곡리)</t>
  </si>
  <si>
    <t>(주)신의코퍼레이션</t>
  </si>
  <si>
    <t>반도체장비 제작업</t>
  </si>
  <si>
    <t>031-8029-9753</t>
  </si>
  <si>
    <t>경기도 평택시 청북읍 감미동길 57 (고렴리)</t>
  </si>
  <si>
    <t>(주)티케이</t>
  </si>
  <si>
    <t>고예숙</t>
  </si>
  <si>
    <t>제조업 전자부품제조</t>
  </si>
  <si>
    <t>070-4333-3633</t>
  </si>
  <si>
    <t>경기도 평택시 비전5로 20-14 601호 (비전동,광장프라자)</t>
  </si>
  <si>
    <t>(주)케이티이엔씨</t>
  </si>
  <si>
    <t>전기, 전자, 자동제어 유지보수 및 제조업</t>
  </si>
  <si>
    <t>경기 평택시 고덕중앙로 294 1동 421호 (고덕동,삼성에이아이센터)</t>
  </si>
  <si>
    <t>(주)아트</t>
  </si>
  <si>
    <t>윤인희</t>
  </si>
  <si>
    <t>자동화 장치개발, 개조, 개선, 설치업</t>
  </si>
  <si>
    <t>031-661-8570</t>
  </si>
  <si>
    <t>경기도 평택시 고덕중앙로 294 318호 (고덕동,삼성에이아이센터)</t>
  </si>
  <si>
    <t>(주)에스디물류</t>
  </si>
  <si>
    <t>신상덕</t>
  </si>
  <si>
    <t>031-662-9330</t>
  </si>
  <si>
    <t>경기도 평택시 경기대로 1286, 4층 421-1호 (이충동,명성빌딩)</t>
  </si>
  <si>
    <t>의료법인백성의료재단</t>
  </si>
  <si>
    <t>엄우섭</t>
  </si>
  <si>
    <t>031-683-9117</t>
  </si>
  <si>
    <t>경기도 평택시 안중읍 서동대로 1931-21 (금곡리)</t>
  </si>
  <si>
    <t>(주)후세에프엠씨</t>
  </si>
  <si>
    <t>FPCB적층 임가공</t>
  </si>
  <si>
    <t>031-493-1783</t>
  </si>
  <si>
    <t>경기도 안산시 단원구 원시로 253-20 (원시동)</t>
  </si>
  <si>
    <t>(주)한물류</t>
  </si>
  <si>
    <t>고현태</t>
  </si>
  <si>
    <t>031-412-0843</t>
  </si>
  <si>
    <t>경기도 안산시 단원구 원포공원1로 59 A동 210호 (초지동,신명트윈타워)</t>
  </si>
  <si>
    <t>에이티티(주)</t>
  </si>
  <si>
    <t>다이아몬드공구제조</t>
  </si>
  <si>
    <t>031-495-7400</t>
  </si>
  <si>
    <t>경기도 안산시 단원구 목내로119번길 92 (목내동)</t>
  </si>
  <si>
    <t>(주)성우물류</t>
  </si>
  <si>
    <t>오민석</t>
  </si>
  <si>
    <t>031-484-3661</t>
  </si>
  <si>
    <t>경기 시흥시 오이도로 22-11 (정왕동)</t>
  </si>
  <si>
    <t>(주)신우하이텍</t>
  </si>
  <si>
    <t>이범열</t>
  </si>
  <si>
    <t>자동차용품 제조(릴레이,스위치 제조)</t>
  </si>
  <si>
    <t>031-508-0027</t>
  </si>
  <si>
    <t>경기도 안산시 단원구 산단로 31 (원시동,반월공단 8-27블럭)</t>
  </si>
  <si>
    <t>(주)신광오토콤</t>
  </si>
  <si>
    <t>031-491-4051</t>
  </si>
  <si>
    <t>경기 안산시 단원구 정왕천동로 174 (성곡동)</t>
  </si>
  <si>
    <t>(주)대창테크</t>
  </si>
  <si>
    <t>이철구</t>
  </si>
  <si>
    <t>자동차용품 제조업</t>
  </si>
  <si>
    <t>031-508-0029</t>
  </si>
  <si>
    <t>경기도 안산시 단원구 산단로 31 (원시동)</t>
  </si>
  <si>
    <t>코스원(주)</t>
  </si>
  <si>
    <t>최권호</t>
  </si>
  <si>
    <t>화장품 제조,도소매</t>
  </si>
  <si>
    <t>031-495-3690</t>
  </si>
  <si>
    <t>경기 안산시 단원구 목내동 491-1 반월공단 17블럭23롯트</t>
  </si>
  <si>
    <t>(주)에이치에스코프</t>
  </si>
  <si>
    <t>이규연</t>
  </si>
  <si>
    <t>통신부품 제조업 및 수출입 무역업</t>
  </si>
  <si>
    <t>031-344-5500</t>
  </si>
  <si>
    <t>경기도 시흥시 매화산단로 133 (매화동)</t>
  </si>
  <si>
    <t>(주)클로버써키트</t>
  </si>
  <si>
    <t>유병남</t>
  </si>
  <si>
    <t>031-436-5663</t>
  </si>
  <si>
    <t>(주)코리아프린트</t>
  </si>
  <si>
    <t>구자경</t>
  </si>
  <si>
    <t>경기도 안산시 단원구 강촌로 25 (신길동)</t>
  </si>
  <si>
    <t>(주)메가닉스</t>
  </si>
  <si>
    <t>(주)오엘피테크</t>
  </si>
  <si>
    <t>최창일</t>
  </si>
  <si>
    <t>아이씨케이</t>
  </si>
  <si>
    <t>남주희,엄재호</t>
  </si>
  <si>
    <t>콘텍트랜즈 제조업</t>
  </si>
  <si>
    <t>031-408-8901</t>
  </si>
  <si>
    <t>경기 안산시 단원구 광덕동로 99 2층 (고잔동,현대타운)</t>
  </si>
  <si>
    <t>(주)지디전자</t>
  </si>
  <si>
    <t>공영삼</t>
  </si>
  <si>
    <t>031-436-5962</t>
  </si>
  <si>
    <t>경기도 안산시 단원구 장자골로 12 (성곡동)</t>
  </si>
  <si>
    <t>(주)심안</t>
  </si>
  <si>
    <t>인쇄회로 기판 제조업</t>
  </si>
  <si>
    <t>031-495-7875</t>
  </si>
  <si>
    <t>경기도 안산시 단원구 목내로119번길 26 B동 04호 (목내동,반월테크노시티)</t>
  </si>
  <si>
    <t>의료법인더존의료재단</t>
  </si>
  <si>
    <t>이금자</t>
  </si>
  <si>
    <t>031-402-2222</t>
  </si>
  <si>
    <t>경기 안산시 단원구 광덕대로 162 (고잔동)</t>
  </si>
  <si>
    <t>태흥교통(주)</t>
  </si>
  <si>
    <t>이석열</t>
  </si>
  <si>
    <t>031-441-4284</t>
  </si>
  <si>
    <t>경기도 안양시 만안구 박달로 295 (박달동)</t>
  </si>
  <si>
    <t>(주)태영</t>
  </si>
  <si>
    <t>한병찬</t>
  </si>
  <si>
    <t>건물(시설)관리업</t>
  </si>
  <si>
    <t>031-422-8922</t>
  </si>
  <si>
    <t>경기 안양시 동안구 벌말로 126 906호 (관양동,평촌오비즈타워)</t>
  </si>
  <si>
    <t>(주)파워프라자</t>
  </si>
  <si>
    <t>전기, 전자부품 제조 및 도소매업</t>
  </si>
  <si>
    <t>02-855-4955</t>
  </si>
  <si>
    <t>서울특별시 금천구 서부샛길 648 1401호 (가산동,대륭테크노타운6차)</t>
  </si>
  <si>
    <t>아이엠티(주)</t>
  </si>
  <si>
    <t>송관빈</t>
  </si>
  <si>
    <t>031-479-5265</t>
  </si>
  <si>
    <t>경기 안양시 동안구 엘에스로 92 4동 230호 (호계동,안양국제유통단지)</t>
  </si>
  <si>
    <t>기타 자동차 신품 부품 및 내장품 판매업</t>
  </si>
  <si>
    <t>(주)우리들축산</t>
  </si>
  <si>
    <t>전석구</t>
  </si>
  <si>
    <t>축산물 도.소매업</t>
  </si>
  <si>
    <t>031-501-2578</t>
  </si>
  <si>
    <t>경기도 안산시 상록구 천문2길 4-1 1층 (사동)</t>
  </si>
  <si>
    <t>031-240-8800</t>
  </si>
  <si>
    <t>경기도 군포시 산본천로 43-6 (산본동)</t>
  </si>
  <si>
    <t>(주)서진어패럴</t>
  </si>
  <si>
    <t>031-466-6200</t>
  </si>
  <si>
    <t>경기 안양시 만안구 전파로44번길 72 (안양동)</t>
  </si>
  <si>
    <t>(주)해피나라</t>
  </si>
  <si>
    <t>권용준</t>
  </si>
  <si>
    <t>노인전문 요양원</t>
  </si>
  <si>
    <t>031-465-3114</t>
  </si>
  <si>
    <t>경기도 안양시 만안구 덕천로 46 (안양동)</t>
  </si>
  <si>
    <t>에스알에스(주)</t>
  </si>
  <si>
    <t>임근주</t>
  </si>
  <si>
    <t>1. 첨단 디스플레이의 제작 및 판매업</t>
  </si>
  <si>
    <t>경기도 고양시 일산동구 중앙로 1055 808호 (백석동,레이크하임)</t>
  </si>
  <si>
    <t>기타 표시장치 제조업</t>
  </si>
  <si>
    <t>(주)대일승강기</t>
  </si>
  <si>
    <t>노송옥</t>
  </si>
  <si>
    <t>02-897-0160</t>
  </si>
  <si>
    <t>경기 광명시 새빛공원로 67, A동 2103호 (일직동)</t>
  </si>
  <si>
    <t>굿프랜드(주)</t>
  </si>
  <si>
    <t>납품물류대행업, 보관및 창고업, 노무용역업</t>
  </si>
  <si>
    <t>031-795-4145</t>
  </si>
  <si>
    <t>경기도 하남시 하남대로198번길 43 (상산곡동)</t>
  </si>
  <si>
    <t>(주)오에스이십일</t>
  </si>
  <si>
    <t>김옥순</t>
  </si>
  <si>
    <t>031-797-5121</t>
  </si>
  <si>
    <t>경기도 광주시 광남안로 16-4 (태전동)</t>
  </si>
  <si>
    <t>(주)광주돌봄</t>
  </si>
  <si>
    <t>유복순</t>
  </si>
  <si>
    <t>노인장기요양사업(방문요양, 방문목욕, 방문간호</t>
  </si>
  <si>
    <t>031-763-0768</t>
  </si>
  <si>
    <t>경기도 광주시 중앙로203번길 12 2층 (송정동)</t>
  </si>
  <si>
    <t>(주)중용유통</t>
  </si>
  <si>
    <t>백주현</t>
  </si>
  <si>
    <t>방화문 판매업</t>
  </si>
  <si>
    <t>031-766-2081</t>
  </si>
  <si>
    <t>경기도 광주시 초월읍 무들로8번길 25 (대쌍령리)</t>
  </si>
  <si>
    <t>두레플러스(주)</t>
  </si>
  <si>
    <t>최현호</t>
  </si>
  <si>
    <t>농수축산물의 유통,가공,판매</t>
  </si>
  <si>
    <t>경기 광주시 오포읍 오포로 673-36 (추자리)</t>
  </si>
  <si>
    <t>하남농업협동조합</t>
  </si>
  <si>
    <t>기타 식품 도매업</t>
  </si>
  <si>
    <t>031-790-7724</t>
  </si>
  <si>
    <t>경기도 하남시 덕풍서로 84 (덕풍동)</t>
  </si>
  <si>
    <t>음ㆍ식료품 및 담배 도매업</t>
  </si>
  <si>
    <t>광주지구축산업협동조합</t>
  </si>
  <si>
    <t>민경욱,이석규</t>
  </si>
  <si>
    <t>음식업-서비스</t>
  </si>
  <si>
    <t>031-7629-3417</t>
  </si>
  <si>
    <t>경기도 광주시 중앙로 87 (역동)</t>
  </si>
  <si>
    <t>(주)렉스바이오</t>
  </si>
  <si>
    <t>의료기 제조 및 판매업</t>
  </si>
  <si>
    <t>031-645-7310</t>
  </si>
  <si>
    <t>의료법인예닮의료재단</t>
  </si>
  <si>
    <t>이승표</t>
  </si>
  <si>
    <t>031-637-7400</t>
  </si>
  <si>
    <t>경기도 이천시 호법면 중부대로 797-26 (안평리)</t>
  </si>
  <si>
    <t>용인운수(주)</t>
  </si>
  <si>
    <t>031-335-6532</t>
  </si>
  <si>
    <t>경기 용인시 처인구 백옥대로916번길 22 (남동)</t>
  </si>
  <si>
    <t>용진운수(주)</t>
  </si>
  <si>
    <t>031-335-4205</t>
  </si>
  <si>
    <t>경기도 용인시 처인구 양지면 주한로 152 (대대리)</t>
  </si>
  <si>
    <t>(주)영오</t>
  </si>
  <si>
    <t>홍정욱</t>
  </si>
  <si>
    <t>비,솔제조</t>
  </si>
  <si>
    <t>031-333-0512</t>
  </si>
  <si>
    <t>경기 용인시 처인구 포곡읍 백옥대로1832번길 14-14 (삼계리)</t>
  </si>
  <si>
    <t>(주)로맥스</t>
  </si>
  <si>
    <t>보관 및 납품 대행업</t>
  </si>
  <si>
    <t>031-321-3551</t>
  </si>
  <si>
    <t>경기 용인시 처인구 양지면 송주로273번길 13-16 (주북리)</t>
  </si>
  <si>
    <t>(주)용이케이블</t>
  </si>
  <si>
    <t>조동수</t>
  </si>
  <si>
    <t>070-8185-2317</t>
  </si>
  <si>
    <t>경기도 용인시 처인구 중부대로1398번길 17-19 (김량장동)</t>
  </si>
  <si>
    <t>유선방송업</t>
  </si>
  <si>
    <t>씨에스모터스(주)</t>
  </si>
  <si>
    <t>이희원,유재현</t>
  </si>
  <si>
    <t>비노선여객 육상운송업</t>
  </si>
  <si>
    <t>031-320-8551</t>
  </si>
  <si>
    <t>경기 용인시 처인구 포곡읍 에버랜드로 184 (전대리)</t>
  </si>
  <si>
    <t>누리로지스(주)</t>
  </si>
  <si>
    <t>물류 도급업</t>
  </si>
  <si>
    <t>031-372-2260</t>
  </si>
  <si>
    <t>경기도 평택시 서탄면 수월암길 60-10 (수월암리)</t>
  </si>
  <si>
    <t>(주)조은누리</t>
  </si>
  <si>
    <t>플라스틱 사출제품 임가공업</t>
  </si>
  <si>
    <t>031-321-1882</t>
  </si>
  <si>
    <t>경기도 용인시 처인구 백옥대로 1051 306호 (남동,윤빌딩)</t>
  </si>
  <si>
    <t>라온산업(주)</t>
  </si>
  <si>
    <t>김용봉</t>
  </si>
  <si>
    <t>가구(소사장제) 제조업</t>
  </si>
  <si>
    <t>031-331-9188</t>
  </si>
  <si>
    <t>경기 용인시 처인구 남사면 경기동로 316 (북리)</t>
  </si>
  <si>
    <t>(합)수성교통</t>
  </si>
  <si>
    <t>이종숙</t>
  </si>
  <si>
    <t>031-262-4864</t>
  </si>
  <si>
    <t>경기도 용인시 기흥구 신정로 323 (보정동)</t>
  </si>
  <si>
    <t>의료법인유일재단</t>
  </si>
  <si>
    <t>윤은식</t>
  </si>
  <si>
    <t>031-339-1000</t>
  </si>
  <si>
    <t>경기도 용인시 처인구 백옥대로916번길 48 (남동)</t>
  </si>
  <si>
    <t>(의)효녀의료재단</t>
  </si>
  <si>
    <t>031-288-0500</t>
  </si>
  <si>
    <t>경기 용인시 기흥구 중부대로874번길 1-30 (상하동)</t>
  </si>
  <si>
    <t>비료 및 농약 도매업</t>
  </si>
  <si>
    <t>(주)알파원</t>
  </si>
  <si>
    <t>의료용품 및 의료기기 제조 및 도매업</t>
  </si>
  <si>
    <t>경기도 안성시 미양면 구례골길 31 (구례리)</t>
  </si>
  <si>
    <t>(주)더드림코리아</t>
  </si>
  <si>
    <t>02-376-6674</t>
  </si>
  <si>
    <t>경기도 용인시 처인구 모현읍 외개일로 64 (일산리)</t>
  </si>
  <si>
    <t>인터넷 및 일간,주간지 각종 정보제공사업</t>
  </si>
  <si>
    <t>경기도 안성시 아양2로 109-1 2층 204호 (석정동)</t>
  </si>
  <si>
    <t>(자)파고다택시</t>
  </si>
  <si>
    <t>택시-운송</t>
  </si>
  <si>
    <t>031-674-4214</t>
  </si>
  <si>
    <t>경기 안성시 대덕면 만세로 153 (소내리)</t>
  </si>
  <si>
    <t>서안성농업협동조합</t>
  </si>
  <si>
    <t>윤국한</t>
  </si>
  <si>
    <t>농산물 공급및 유통업</t>
  </si>
  <si>
    <t>031-6532-9214</t>
  </si>
  <si>
    <t>경기 안성시 공도읍 덕봉서원로 68 서안성농업협동조합 (만정리)</t>
  </si>
  <si>
    <t>평택산업(주)</t>
  </si>
  <si>
    <t>031-681-8763</t>
  </si>
  <si>
    <t>경기도 평택시 오성면 서동대로 2087-5 (죽리)</t>
  </si>
  <si>
    <t>톱 및 호환성공구 제조업</t>
  </si>
  <si>
    <t>오산상군여객운수(주)</t>
  </si>
  <si>
    <t>김문빈</t>
  </si>
  <si>
    <t>031-376-4092</t>
  </si>
  <si>
    <t>경기도 오산시 두곡로 66-3 (두곡동)</t>
  </si>
  <si>
    <t>(주)원천환경</t>
  </si>
  <si>
    <t>031-353-6360</t>
  </si>
  <si>
    <t>경기도 화성시 향남읍 만년로151번길 62 (증거리)</t>
  </si>
  <si>
    <t>(주)제이앤비식품</t>
  </si>
  <si>
    <t>김관중</t>
  </si>
  <si>
    <t>031-354-1390</t>
  </si>
  <si>
    <t>경기 화성시 팔탄면 안산동길 135-30 (하저리)</t>
  </si>
  <si>
    <t>떡, 빵 및 과자류 제조업</t>
  </si>
  <si>
    <t>(주)은호이앤티</t>
  </si>
  <si>
    <t>사업장, 생활폐기물수집운반업</t>
  </si>
  <si>
    <t>031-376-9221</t>
  </si>
  <si>
    <t>경기도 화성시 정남면 신백길 129-44 (신리)</t>
  </si>
  <si>
    <t>에스제이엔텍(주)</t>
  </si>
  <si>
    <t>박효정</t>
  </si>
  <si>
    <t>전기공사, 배전반</t>
  </si>
  <si>
    <t>031-222-7645</t>
  </si>
  <si>
    <t>경기 용인시 수지구 동천로 448 에이동 (동천동)</t>
  </si>
  <si>
    <t>(주)제이에스이엔씨테크</t>
  </si>
  <si>
    <t>허종상</t>
  </si>
  <si>
    <t>031-325-9539</t>
  </si>
  <si>
    <t>경기도 화성시 영통로27번길 9 203호 (반월동)</t>
  </si>
  <si>
    <t>(주)세르파물류</t>
  </si>
  <si>
    <t>윤순창</t>
  </si>
  <si>
    <t>화물 중개 및 알선업</t>
  </si>
  <si>
    <t>031-8047-2819</t>
  </si>
  <si>
    <t>경기도 오산시 가장산업동로 37 (가장동,아모레퍼시픽 오산공장)</t>
  </si>
  <si>
    <t>기원정밀(주)</t>
  </si>
  <si>
    <t>1. 건드릴 가공업</t>
  </si>
  <si>
    <t>031-354-6460</t>
  </si>
  <si>
    <t>경기도 화성시 팔탄면 푸른들판로 598-10 (구장리)</t>
  </si>
  <si>
    <t>(주)세명이엔지</t>
  </si>
  <si>
    <t>1. 반도체 및 LCD 공정에 사용되는 약품의 공급 및 장비의 유지보수에 관</t>
  </si>
  <si>
    <t>031-204-8091</t>
  </si>
  <si>
    <t>경기 화성시 효행로 1362 2층 (반월동,광덕빌딩)</t>
  </si>
  <si>
    <t>(주)하나승강기</t>
  </si>
  <si>
    <t>조이철</t>
  </si>
  <si>
    <t>경기 오산시 수청로50번길 47 1층 (내삼미동)</t>
  </si>
  <si>
    <t>(주)와이비</t>
  </si>
  <si>
    <t>박명준</t>
  </si>
  <si>
    <t>기타전자부품 제조업</t>
  </si>
  <si>
    <t>031-375-7067</t>
  </si>
  <si>
    <t>경기 평택시 이충로100번길 66 1층 1호 (서정동)</t>
  </si>
  <si>
    <t>(주)티에이치원</t>
  </si>
  <si>
    <t>유통 및 판매업</t>
  </si>
  <si>
    <t>031-546-8266</t>
  </si>
  <si>
    <t>경기 화성시 병점동로 92-10 3층 (진안동)</t>
  </si>
  <si>
    <t>(주)벨르코스메틱</t>
  </si>
  <si>
    <t>화장품 유통업</t>
  </si>
  <si>
    <t>070-4900-5229</t>
  </si>
  <si>
    <t>경기 오산시 가장산업서로 56-24, 2층 (가장동)</t>
  </si>
  <si>
    <t>(주)태강엘리베이터</t>
  </si>
  <si>
    <t>김문희</t>
  </si>
  <si>
    <t>031-226-0976</t>
  </si>
  <si>
    <t>경기도 수원시 장안구 천천로 236 1층 (이목동)</t>
  </si>
  <si>
    <t>(주)드림비젼</t>
  </si>
  <si>
    <t>백광현</t>
  </si>
  <si>
    <t>소사장제로서의 화장품의 제조 포장</t>
  </si>
  <si>
    <t>경기도 오산시 독산성로 425 529호 (세교동,더퍼스트타워)</t>
  </si>
  <si>
    <t>(주)윈스세미텍</t>
  </si>
  <si>
    <t>고희선</t>
  </si>
  <si>
    <t>반도체 장비 및 전자부품 제조업</t>
  </si>
  <si>
    <t>031-777-3300</t>
  </si>
  <si>
    <t>경기 오산시 독산성로 297-1 (지곶동)</t>
  </si>
  <si>
    <t>일선의료재단</t>
  </si>
  <si>
    <t>031-351-8562</t>
  </si>
  <si>
    <t>경기도 화성시 우정읍 남양만로 662 (이화리)</t>
  </si>
  <si>
    <t>의료법인오산의료재단</t>
  </si>
  <si>
    <t>정지수</t>
  </si>
  <si>
    <t>1. 의료기관의 설치운영</t>
  </si>
  <si>
    <t>031-375-0071</t>
  </si>
  <si>
    <t>경기 오산시 청학로 60 (청학동)</t>
  </si>
  <si>
    <t>한살림경기서남부소비자생활협동조합</t>
  </si>
  <si>
    <t>김수현,황해영</t>
  </si>
  <si>
    <t>곡물,과실,채소,수산물 도매및 소매</t>
  </si>
  <si>
    <t>031-375-1420</t>
  </si>
  <si>
    <t>경기도 화성시 병점동로 92-11 세비앙에이동 201호 (진안동)</t>
  </si>
  <si>
    <t>식료품 소매업</t>
  </si>
  <si>
    <t>트랜스팩인터내셔날홀딩컴퍼니인크(영업소)</t>
  </si>
  <si>
    <t>로버트더블유인치</t>
  </si>
  <si>
    <t>목제품 제조업</t>
  </si>
  <si>
    <t>031-366-3895</t>
  </si>
  <si>
    <t>인천 남동구 남동대로155번길 3 남동공단 89블럭 3롯트(고잔동)</t>
  </si>
  <si>
    <t>빵류, 과자류, 당류, 초콜릿 도매업</t>
  </si>
  <si>
    <t>의료법인신원의료재단</t>
  </si>
  <si>
    <t>이준형</t>
  </si>
  <si>
    <t>032-224-0010</t>
  </si>
  <si>
    <t>경기도 광명시 소하로 81 202호,203호,204호 (소하동,아이플랙스빌딩)</t>
  </si>
  <si>
    <t>은성교통(주)</t>
  </si>
  <si>
    <t>민경희</t>
  </si>
  <si>
    <t>031-405-2065</t>
  </si>
  <si>
    <t>경기도 안산시 단원구 선이로4길 15 (선부동)</t>
  </si>
  <si>
    <t>한국난방관리(주)</t>
  </si>
  <si>
    <t>배관난방공사，기계설비공사，전기공사，통신공사</t>
  </si>
  <si>
    <t>031-501-3071</t>
  </si>
  <si>
    <t>경기도 화성시 비봉면 푸른들판로1430번길 32-26 1층 (양노리)</t>
  </si>
  <si>
    <t>(주)씨제이피</t>
  </si>
  <si>
    <t>한상길</t>
  </si>
  <si>
    <t>02-571-3780</t>
  </si>
  <si>
    <t>경기도 평택시 포승읍 평택항로156번길 87 (내기리)</t>
  </si>
  <si>
    <t>(주)이화메디텍</t>
  </si>
  <si>
    <t>의료기기제조 도,소매업</t>
  </si>
  <si>
    <t>031-969-3820</t>
  </si>
  <si>
    <t>경기도 고양시 덕양구 대주로410번길 49 (주교동,프라스틱포장재공장)</t>
  </si>
  <si>
    <t>한국무사시도료(주)</t>
  </si>
  <si>
    <t>토미타코조</t>
  </si>
  <si>
    <t>플라스틱성형도료수입판매업</t>
  </si>
  <si>
    <t>043-878-7482</t>
  </si>
  <si>
    <t>충북 음성군 삼성면 대성로 438-43 (덕정리)</t>
  </si>
  <si>
    <t>일반용 도료 및 관련 제품 제조업</t>
  </si>
  <si>
    <t>(주)본트로닉스</t>
  </si>
  <si>
    <t>최순본</t>
  </si>
  <si>
    <t>핸드폰 디스플레이 및 백라이트업</t>
  </si>
  <si>
    <t>031-477-0084</t>
  </si>
  <si>
    <t>경기도 안양시 만안구 전파로44번길 32 (안양동)</t>
  </si>
  <si>
    <t>(주)씨엠두원</t>
  </si>
  <si>
    <t>원만재</t>
  </si>
  <si>
    <t>031-427-1631</t>
  </si>
  <si>
    <t>경기도 군포시 군포로 484 3층 (당동)</t>
  </si>
  <si>
    <t>의료법인두현의료재단</t>
  </si>
  <si>
    <t>황양익</t>
  </si>
  <si>
    <t>031-427-5929</t>
  </si>
  <si>
    <t>경기 군포시 당산로 104, 3층,201호,비102호 (금정동,두현타워)</t>
  </si>
  <si>
    <t>(주)한국마스터</t>
  </si>
  <si>
    <t>한충권</t>
  </si>
  <si>
    <t>043-882-0056</t>
  </si>
  <si>
    <t>충청북도 음성군 맹동면 덕금로235번길 8 (쌍정리)</t>
  </si>
  <si>
    <t>양인호,양호규</t>
  </si>
  <si>
    <t>주형및금형제조업</t>
  </si>
  <si>
    <t>031-357-6759</t>
  </si>
  <si>
    <t>경기도 화성시 마도면 쌍송북로 63-18 63-32 (쌍송리)</t>
  </si>
  <si>
    <t>비에스엠(주)</t>
  </si>
  <si>
    <t>송기준</t>
  </si>
  <si>
    <t>철근가공제조 및 판매업</t>
  </si>
  <si>
    <t>031-434-7023</t>
  </si>
  <si>
    <t>경기도 시흥시 소망공원로 145 (정왕동)</t>
  </si>
  <si>
    <t>(주)마이테크</t>
  </si>
  <si>
    <t>전원철,정우식</t>
  </si>
  <si>
    <t>수배전반 제작 및 설치업</t>
  </si>
  <si>
    <t>031-319-0277</t>
  </si>
  <si>
    <t>경기도 시흥시 소망공원로 308 302호 (정왕동,시화공단3라)</t>
  </si>
  <si>
    <t>(주)성한큐앤씨</t>
  </si>
  <si>
    <t>유영숙</t>
  </si>
  <si>
    <t>031-432-0988</t>
  </si>
  <si>
    <t>(주)보콜</t>
  </si>
  <si>
    <t>김문열</t>
  </si>
  <si>
    <t>031-8084-4302</t>
  </si>
  <si>
    <t>경기도 시흥시 정왕천로 155 A동 301호 (정왕동,(주)트윈시스템)</t>
  </si>
  <si>
    <t>재연기업(주)</t>
  </si>
  <si>
    <t>경기 시흥시 희망공원로 278 (정왕동)</t>
  </si>
  <si>
    <t>(사)한국안전기술협회</t>
  </si>
  <si>
    <t>송영군</t>
  </si>
  <si>
    <t>위험기계기구 검사 및 진단에 관한 정보 및 자료의 수집, 발간, 홍보</t>
  </si>
  <si>
    <t>031-319-4321</t>
  </si>
  <si>
    <t>경기 안산시 단원구 동산로 76 903호,904호,905호 (원시동,타원타크라2 지식산업센타)</t>
  </si>
  <si>
    <t>의료법인소애의료재단</t>
  </si>
  <si>
    <t>031-433-8577</t>
  </si>
  <si>
    <t>경기 시흥시 정왕대로 74 A동 301호 (정왕동,트윈프라자)</t>
  </si>
  <si>
    <t>의료법인정심의료재단한마음요양병원</t>
  </si>
  <si>
    <t>김명숙</t>
  </si>
  <si>
    <t>031-317-6400</t>
  </si>
  <si>
    <t>경기 시흥시 월곶해안로 97 (월곶동,한마음요양병원)</t>
  </si>
  <si>
    <t>의료법인영명의료재단</t>
  </si>
  <si>
    <t>윤희찬</t>
  </si>
  <si>
    <t>031-508-0108</t>
  </si>
  <si>
    <t>경기 시흥시 군자로 526 그랜드프라자 302호,302-2호,401호,501호 (거모동)</t>
  </si>
  <si>
    <t>(의)의료법인에스앤케이의료재단</t>
  </si>
  <si>
    <t>선영배</t>
  </si>
  <si>
    <t>031-507-8080</t>
  </si>
  <si>
    <t>경기도 시흥시 호현로40번길 5 (대야동)</t>
  </si>
  <si>
    <t>사회복지법인한누리</t>
  </si>
  <si>
    <t>본 법인은 노인복지법 및 노인장기요양 보험법 규정에 의한</t>
  </si>
  <si>
    <t>031-709-1824</t>
  </si>
  <si>
    <t>경기도 성남시 분당구 석운로 133 (석운동)</t>
  </si>
  <si>
    <t>지에프(주)</t>
  </si>
  <si>
    <t>도소매,유통</t>
  </si>
  <si>
    <t>민동주</t>
  </si>
  <si>
    <t>택배 운송 서비스업</t>
  </si>
  <si>
    <t>070-4693-4836</t>
  </si>
  <si>
    <t>경기도 양주시 은현면 은현로105번길 9-126 (운암리)</t>
  </si>
  <si>
    <t>금강실업(주)</t>
  </si>
  <si>
    <t>최철용</t>
  </si>
  <si>
    <t>경기도 평택시 비전5로 20-25 9층 (비전동)</t>
  </si>
  <si>
    <t>(주)네트론</t>
  </si>
  <si>
    <t>이승석</t>
  </si>
  <si>
    <t>전기전자부품 제조업</t>
  </si>
  <si>
    <t>031-267-1373</t>
  </si>
  <si>
    <t>경기 수원시 팔달구 효원로249번길 18-5 201호 (인계동,경일빌딩)</t>
  </si>
  <si>
    <t>(주)에스에이</t>
  </si>
  <si>
    <t>박귀열</t>
  </si>
  <si>
    <t>식육가공 용역 및 도급에 대한 서비스업</t>
  </si>
  <si>
    <t>031-297-9524</t>
  </si>
  <si>
    <t>경기도 화성시 영통로26번길 15 210호 (반월동,명성프라자)</t>
  </si>
  <si>
    <t>셈테크(주)</t>
  </si>
  <si>
    <t>반도체부품개발 및 제조</t>
  </si>
  <si>
    <t>031-206-8098</t>
  </si>
  <si>
    <t>경기도 수원시 영통구 덕영대로1556번길 16 E동 501호 (영통동,디지털엠파이어)</t>
  </si>
  <si>
    <t>시머스(주)</t>
  </si>
  <si>
    <t>전자제품 및 부품 제조업</t>
  </si>
  <si>
    <t>경기 수원시 영통구 중부대로448번길 97 303호 (원천동,삼성테크노파크)</t>
  </si>
  <si>
    <t>(주)문무</t>
  </si>
  <si>
    <t>백운용</t>
  </si>
  <si>
    <t>건설 및 산업 안전관리업</t>
  </si>
  <si>
    <t>031-234-1723</t>
  </si>
  <si>
    <t>경기도 수원시 권선구 동수원로36번길 5-19 (곡반정동)</t>
  </si>
  <si>
    <t>(주)송주엘리베이터</t>
  </si>
  <si>
    <t>031-305-7683</t>
  </si>
  <si>
    <t>경기도 수원시 영통구 삼성로 293 3층 (원천동)</t>
  </si>
  <si>
    <t>대경운수(주)</t>
  </si>
  <si>
    <t>김옥선,홍승진</t>
  </si>
  <si>
    <t>경기도 수원시 장안구 장안로427번길 4 (이목동)</t>
  </si>
  <si>
    <t>비아이제이(주)</t>
  </si>
  <si>
    <t>자동차 관련 부품 조립 및 제조업</t>
  </si>
  <si>
    <t>031-419-5393</t>
  </si>
  <si>
    <t>경기 수원시 장안구 서부로 2161 404호 (율전동,성지빌딩)</t>
  </si>
  <si>
    <t>동성아이앤씨(주)</t>
  </si>
  <si>
    <t>박기천</t>
  </si>
  <si>
    <t>배관공사업</t>
  </si>
  <si>
    <t>031-245-0829</t>
  </si>
  <si>
    <t>경기도 수원시 장안구 송원로 10 2층 216호 (송죽동,송죽프라자)</t>
  </si>
  <si>
    <t>(주)하얀풍차제과망포점</t>
  </si>
  <si>
    <t>주온영</t>
  </si>
  <si>
    <t>제과 및 제빵 제조업</t>
  </si>
  <si>
    <t>031-204-3031</t>
  </si>
  <si>
    <t>경기도 수원시 영통구 영통로 195 지하106호,지하108호,130호,130-1호,130-2호,401호 (망포동,골든스퀘어상)</t>
  </si>
  <si>
    <t>(재)경기복지재단</t>
  </si>
  <si>
    <t>원미정</t>
  </si>
  <si>
    <t>복지정책조사연구 및 중장기발전계획 수립(사회복지시설 평가지표 연구)</t>
  </si>
  <si>
    <t>031-898-5934</t>
  </si>
  <si>
    <t>경기 수원시 장안구 경수대로 1150 (파장동)</t>
  </si>
  <si>
    <t>의료법인사랑나무의료재단</t>
  </si>
  <si>
    <t>서동원</t>
  </si>
  <si>
    <t>031-221-2222</t>
  </si>
  <si>
    <t>경기도 수원시 권선구 오목천로152번길 68 (고색동)</t>
  </si>
  <si>
    <t>의료법인성웅의료재단수원요양병원</t>
  </si>
  <si>
    <t>경기도 수원시 영통구 매영로 229 (원천동)</t>
  </si>
  <si>
    <t>에치티앤에스관세법인</t>
  </si>
  <si>
    <t>관세사 서비스업</t>
  </si>
  <si>
    <t>031-280-8221</t>
  </si>
  <si>
    <t>경기도 수원시 영통구 삼성로 243 (매탄동)</t>
  </si>
  <si>
    <t>호반영농조합법인</t>
  </si>
  <si>
    <t>채소 도매업</t>
  </si>
  <si>
    <t>033-242-2988</t>
  </si>
  <si>
    <t>강원도 춘천시 동면 소양강로 686 (지내리)</t>
  </si>
  <si>
    <t>서인의료재단</t>
  </si>
  <si>
    <t>최의정</t>
  </si>
  <si>
    <t>정신과</t>
  </si>
  <si>
    <t>033-261-7999</t>
  </si>
  <si>
    <t>강원도 춘천시 동산면 새술막길 315-77 (군자리)</t>
  </si>
  <si>
    <t>동열산업(주)</t>
  </si>
  <si>
    <t>노홍석</t>
  </si>
  <si>
    <t>기타 건물설비 설치 공사업</t>
  </si>
  <si>
    <t>033-534-0820</t>
  </si>
  <si>
    <t>강원도 강릉시 옥계면 산계길 220 (산계리)</t>
  </si>
  <si>
    <t>유알테크(주)</t>
  </si>
  <si>
    <t>심인교</t>
  </si>
  <si>
    <t>알에프아이디 음식물쓰레기 제조 및 유통업</t>
  </si>
  <si>
    <t>033-644-4900</t>
  </si>
  <si>
    <t>강원 강릉시 유산로 68 301호 (유산동,관련상가)</t>
  </si>
  <si>
    <t>주방용 전기기기 제조업</t>
  </si>
  <si>
    <t>가톨릭관동대학교산학협력단</t>
  </si>
  <si>
    <t>033-649-7183</t>
  </si>
  <si>
    <t>강원도 강릉시 범일로579번길 24 (내곡동,가톨릭관동대학교)</t>
  </si>
  <si>
    <t>아람</t>
  </si>
  <si>
    <t>김진기</t>
  </si>
  <si>
    <t>033-747-7992</t>
  </si>
  <si>
    <t>그 외 기타 종이 및 판지 제품 제조업</t>
  </si>
  <si>
    <t>(주)씨앤에이시스</t>
  </si>
  <si>
    <t>02-3463-7104</t>
  </si>
  <si>
    <t>강원도 원주시 봉화로 1 (단계동)</t>
  </si>
  <si>
    <t>(주)네트워크아이</t>
  </si>
  <si>
    <t>033-764-8241</t>
  </si>
  <si>
    <t>강원도 원주시 단구로37번길 7 3층 (단계동)</t>
  </si>
  <si>
    <t>(주)가원</t>
  </si>
  <si>
    <t>임병철</t>
  </si>
  <si>
    <t>화물알선 및 주선업 일체</t>
  </si>
  <si>
    <t>033-732-7193</t>
  </si>
  <si>
    <t>강원도 원주시 서원대로86번길 33-2 (단계동)</t>
  </si>
  <si>
    <t>(주)엠케이플러스</t>
  </si>
  <si>
    <t>송석정</t>
  </si>
  <si>
    <t>033-732-1700</t>
  </si>
  <si>
    <t>의료법인고색의료재단</t>
  </si>
  <si>
    <t>노인 의료복지센터</t>
  </si>
  <si>
    <t>033-763-2400</t>
  </si>
  <si>
    <t>강원도 원주시 북원로 2636 (태장동)</t>
  </si>
  <si>
    <t>원주원예농업협동조합</t>
  </si>
  <si>
    <t>심상돈</t>
  </si>
  <si>
    <t>여신금융업</t>
  </si>
  <si>
    <t>033-742-2245</t>
  </si>
  <si>
    <t>강원도 원주시 무실로 182 (단계동)</t>
  </si>
  <si>
    <t>강원특별자치도속초의료원</t>
  </si>
  <si>
    <t>용왕식</t>
  </si>
  <si>
    <t>지역주민의 건강증진과 지역보건의료 발전에 이바지함</t>
  </si>
  <si>
    <t>010-8193-3533</t>
  </si>
  <si>
    <t>강원도 속초시 영랑호반길 3 (영랑동)</t>
  </si>
  <si>
    <t>농수산물-소매업</t>
  </si>
  <si>
    <t>033-633-1502</t>
  </si>
  <si>
    <t>강원 속초시 중앙로 21 (교동)</t>
  </si>
  <si>
    <t>봉신롤(주)</t>
  </si>
  <si>
    <t>유승호,유권호</t>
  </si>
  <si>
    <t>033-581-0190</t>
  </si>
  <si>
    <t>강원 태백시 동태백로 289-38 (동점동)</t>
  </si>
  <si>
    <t>(주)동현</t>
  </si>
  <si>
    <t>정재경</t>
  </si>
  <si>
    <t>무연탄 조광업</t>
  </si>
  <si>
    <t>033-541-9049</t>
  </si>
  <si>
    <t>강원도 삼척시 도계읍 도상로 512 (상덕리)</t>
  </si>
  <si>
    <t>(자)성주개발</t>
  </si>
  <si>
    <t>홍예섬</t>
  </si>
  <si>
    <t>건설기계대여,골재채취,골재 건설업,광업,도소매</t>
  </si>
  <si>
    <t>033-521-2003</t>
  </si>
  <si>
    <t>강원도 동해시 공단1로 6 (추암동)</t>
  </si>
  <si>
    <t>동서복지재단</t>
  </si>
  <si>
    <t>차충성</t>
  </si>
  <si>
    <t>033-574-8700</t>
  </si>
  <si>
    <t>강원도 삼척시 근덕면 덕산해안로 134-52 (덕산리)</t>
  </si>
  <si>
    <t>강원특별자치도삼척의료원</t>
  </si>
  <si>
    <t>033-572-1141</t>
  </si>
  <si>
    <t>강원도 삼척시 오십천로 418 (남양동)</t>
  </si>
  <si>
    <t>동우산업(주)</t>
  </si>
  <si>
    <t>산업기계, 철 구조물, 운송플랜트 제작 및 시공</t>
  </si>
  <si>
    <t>033-522-3191</t>
  </si>
  <si>
    <t>강원도 동해시 공단6로 48 (구호동)</t>
  </si>
  <si>
    <t>(주)휴먼빌서비스</t>
  </si>
  <si>
    <t>유경언</t>
  </si>
  <si>
    <t>033-335-6707</t>
  </si>
  <si>
    <t>강원 평창군 대관령면 올림픽로 715 (용산리)</t>
  </si>
  <si>
    <t>(주)디에스씨</t>
  </si>
  <si>
    <t>호텔.콘도, 리조트 운영관리</t>
  </si>
  <si>
    <t>033-345-3889</t>
  </si>
  <si>
    <t>강원 원주시 라옹정길 65 501호 (관설동,진성빌딩)</t>
  </si>
  <si>
    <t>청주택시운송(주)</t>
  </si>
  <si>
    <t>043-211-3945</t>
  </si>
  <si>
    <t>충청북도 청주시 청원구 사천로18번길 39 (사천동)</t>
  </si>
  <si>
    <t>충북리무진(주)</t>
  </si>
  <si>
    <t>민경헌,민건우</t>
  </si>
  <si>
    <t>직영여객운수업</t>
  </si>
  <si>
    <t>043-2360-1815</t>
  </si>
  <si>
    <t>충북 청주시 서원구 2순환로 1602 (미평동)</t>
  </si>
  <si>
    <t>(주)동남택시</t>
  </si>
  <si>
    <t>서중연,박한석</t>
  </si>
  <si>
    <t>043-211-9539</t>
  </si>
  <si>
    <t>충북 청주시 청원구 새터로176번길 106 (사천동)</t>
  </si>
  <si>
    <t>공항택시(주)</t>
  </si>
  <si>
    <t>지동근</t>
  </si>
  <si>
    <t>043-236-6721</t>
  </si>
  <si>
    <t>충청북도 청주시 서원구 궁뜰로38번길 65-11 (장성동)</t>
  </si>
  <si>
    <t>청주아일관광(주)</t>
  </si>
  <si>
    <t>조경석</t>
  </si>
  <si>
    <t>043-254-2662</t>
  </si>
  <si>
    <t>충청북도 청주시 서원구 1순환로 1130-5 (분평동)</t>
  </si>
  <si>
    <t>(주)조은교통</t>
  </si>
  <si>
    <t>안남호</t>
  </si>
  <si>
    <t>043-296-6251</t>
  </si>
  <si>
    <t>충청북도 청주시 서원구 산미로 26-42 (미평동)</t>
  </si>
  <si>
    <t>(주)가온</t>
  </si>
  <si>
    <t>사회복지 및 사회서비스사업</t>
  </si>
  <si>
    <t>043-287-9091</t>
  </si>
  <si>
    <t>충북 청주시 서원구 사직대로 83 3층 (사창동)</t>
  </si>
  <si>
    <t>에스엠폴(주)</t>
  </si>
  <si>
    <t>최성필</t>
  </si>
  <si>
    <t>필름 제조 및 판매업</t>
  </si>
  <si>
    <t>043-241-8300</t>
  </si>
  <si>
    <t>충청북도 청주시 청원구 오창읍 중심상업로 17 806호 (양청리,오창프라자2)</t>
  </si>
  <si>
    <t>(주)명진엠에스</t>
  </si>
  <si>
    <t>김진</t>
  </si>
  <si>
    <t>돼지고기,쇠고기</t>
  </si>
  <si>
    <t>043-214-6663</t>
  </si>
  <si>
    <t>충청북도 진천군 문백면 문진로 68 (도하리)</t>
  </si>
  <si>
    <t>(주)서정오토</t>
  </si>
  <si>
    <t>김정세</t>
  </si>
  <si>
    <t>043-276-7799</t>
  </si>
  <si>
    <t>충북 청주시 흥덕구 옥산면 과학산업1로 162 (남촌리)</t>
  </si>
  <si>
    <t>(주)누리휴먼리소스</t>
  </si>
  <si>
    <t>허삼영</t>
  </si>
  <si>
    <t>위생용품.공기청향제 판매업</t>
  </si>
  <si>
    <t>043-536-1090</t>
  </si>
  <si>
    <t>충청북도 음성군 대소면 대금로105번길 70 (오류리)</t>
  </si>
  <si>
    <t>(주)모코블링</t>
  </si>
  <si>
    <t>권아람</t>
  </si>
  <si>
    <t>전자상거래업.</t>
  </si>
  <si>
    <t>070-7516-1313</t>
  </si>
  <si>
    <t>충청북도 청주시 청원구 율량로190번길 53 3층 (율량동)</t>
  </si>
  <si>
    <t>(주)동명택시</t>
  </si>
  <si>
    <t>권광혁</t>
  </si>
  <si>
    <t>충청북도 청주시 서원구 남이면 대림로 287 (석판리)</t>
  </si>
  <si>
    <t>(주)글로벌휴먼</t>
  </si>
  <si>
    <t>오명환</t>
  </si>
  <si>
    <t>043-222-2399</t>
  </si>
  <si>
    <t>충청북도 청주시 청원구 공항로 73 202호 (내덕동)</t>
  </si>
  <si>
    <t>(주)에이스텍</t>
  </si>
  <si>
    <t>김영재</t>
  </si>
  <si>
    <t>043-219-2360</t>
  </si>
  <si>
    <t>충북 청주시 서원구 산남로 81 (산남동)</t>
  </si>
  <si>
    <t>(주)커네스트</t>
  </si>
  <si>
    <t>생활용품, 건강 의료기기 도소매업</t>
  </si>
  <si>
    <t>070-7178-0561</t>
  </si>
  <si>
    <t>충청북도 청주시 흥덕구 공단로 134 1309호. 1310호 (송정동,세중테크노밸리)</t>
  </si>
  <si>
    <t>(주)에이드텍</t>
  </si>
  <si>
    <t>신동락</t>
  </si>
  <si>
    <t>정보전자기기관련 소재 제조</t>
  </si>
  <si>
    <t>043-261-9065</t>
  </si>
  <si>
    <t>충청북도 청주시 상당구 1순환로 1239 4층 408호 (용암동,청주타워)</t>
  </si>
  <si>
    <t>(주)피너코리아</t>
  </si>
  <si>
    <t>이해분</t>
  </si>
  <si>
    <t>철거 및 폐기물수집 운반업</t>
  </si>
  <si>
    <t>043-284-0848</t>
  </si>
  <si>
    <t>충청북도 청주시 청원구 향군로74번길 3 4층 (우암동)</t>
  </si>
  <si>
    <t>2차전지 제조업</t>
  </si>
  <si>
    <t>043-219-4325</t>
  </si>
  <si>
    <t>충청북도 청주시 흥덕구 옥산면 덕촌삼성골길 20-16 (덕촌리)</t>
  </si>
  <si>
    <t>(주)에이카</t>
  </si>
  <si>
    <t>전기. 전자부품 제조업</t>
  </si>
  <si>
    <t>인천광역시 서구 청라커낼로260번길 11 808호, 809호, 810호, 811호, 812호 (청라동,진성프라자)</t>
  </si>
  <si>
    <t>에치앤이(주)</t>
  </si>
  <si>
    <t>하용준</t>
  </si>
  <si>
    <t>정보전자기기관련 소재 제조업</t>
  </si>
  <si>
    <t>043-261-7998</t>
  </si>
  <si>
    <t>충청북도 청주시 흥덕구 백봉로 39 (송정동)</t>
  </si>
  <si>
    <t>(주)파티가든이안</t>
  </si>
  <si>
    <t>안민수</t>
  </si>
  <si>
    <t>한식,중식,일식,양식등 음심점업 및 뷔페음식점업 (주류취급)</t>
  </si>
  <si>
    <t>043-274-3000</t>
  </si>
  <si>
    <t>충청북도 청주시 청원구 율량로 191 (율량동)</t>
  </si>
  <si>
    <t>청주병원</t>
  </si>
  <si>
    <t>조임호</t>
  </si>
  <si>
    <t>043-220-1234</t>
  </si>
  <si>
    <t>충청북도 청주시 상당구 상당로 163 (북문로3가)</t>
  </si>
  <si>
    <t>충북대학교소비자생활협동조합</t>
  </si>
  <si>
    <t>최태호,조수원</t>
  </si>
  <si>
    <t>조합원의 소비생활에 필요한 물자를 구입,생산,가공하여 공급</t>
  </si>
  <si>
    <t>043-261-3535</t>
  </si>
  <si>
    <t>의료법인송원의료재단</t>
  </si>
  <si>
    <t>김종순</t>
  </si>
  <si>
    <t>의료기관(요양병원)의 설치 운영</t>
  </si>
  <si>
    <t>043-853-0022</t>
  </si>
  <si>
    <t>충청북도 충주시 주덕읍 신양로 62 (신양리)</t>
  </si>
  <si>
    <t>의료법인창민의료재단</t>
  </si>
  <si>
    <t>오만식</t>
  </si>
  <si>
    <t>정신병원</t>
  </si>
  <si>
    <t>043-640-6112</t>
  </si>
  <si>
    <t>충청북도 제천시 북부로13길 94 (천남동)</t>
  </si>
  <si>
    <t>황간농업협동조합</t>
  </si>
  <si>
    <t>043-742-4091</t>
  </si>
  <si>
    <t>충북 영동군 황간면 황간로 34 (남성리)</t>
  </si>
  <si>
    <t>의료법인브루노의료재단</t>
  </si>
  <si>
    <t>043-544-7114</t>
  </si>
  <si>
    <t>충청북도 보은군 수한면 후평바리미길 31 (후평리)</t>
  </si>
  <si>
    <t>의료법인창곡의료재단</t>
  </si>
  <si>
    <t>최종숙</t>
  </si>
  <si>
    <t>043-731-0066</t>
  </si>
  <si>
    <t>충북 옥천군 옥천읍 삼양로5길 12 (삼양리)</t>
  </si>
  <si>
    <t>의료법인진천의료재단</t>
  </si>
  <si>
    <t>조정희</t>
  </si>
  <si>
    <t>의료기간의 설치 운영</t>
  </si>
  <si>
    <t>043-537-1901</t>
  </si>
  <si>
    <t>충청북도 진천군 이월면 반지길 54 (사곡리)</t>
  </si>
  <si>
    <t>의료법인건명의료재단</t>
  </si>
  <si>
    <t>조세원</t>
  </si>
  <si>
    <t>의료기관의 설치운영.</t>
  </si>
  <si>
    <t>043-533-1710</t>
  </si>
  <si>
    <t>충북 진천군 진천읍 중앙북로 24 (읍내리)</t>
  </si>
  <si>
    <t>증평</t>
  </si>
  <si>
    <t>김규호,배종록</t>
  </si>
  <si>
    <t>농축산물-도매서비스</t>
  </si>
  <si>
    <t>043-836-6995</t>
  </si>
  <si>
    <t>충청북도 증평군 증평읍 광장로 27 (송산리)</t>
  </si>
  <si>
    <t>(주)대지</t>
  </si>
  <si>
    <t>자동차용 마후라(소음기) 및 배기정화장치의 연구개발, 제조 및 판매업</t>
  </si>
  <si>
    <t>043-878-2711</t>
  </si>
  <si>
    <t>충청북도 음성군 금왕읍 일생로 335 (호산리)</t>
  </si>
  <si>
    <t>(자)금성교통</t>
  </si>
  <si>
    <t>최병식</t>
  </si>
  <si>
    <t>043-882-3333</t>
  </si>
  <si>
    <t>충청북도 음성군 금왕읍 금석리  94</t>
  </si>
  <si>
    <t>트랜스미션시스템즈오토폼(유)</t>
  </si>
  <si>
    <t>자동차부품 및 산업용 장비부품의 제조,판매,수출 및 배포</t>
  </si>
  <si>
    <t>043-879-1012</t>
  </si>
  <si>
    <t>의료법인음성소망의료재단</t>
  </si>
  <si>
    <t>043-878-4111</t>
  </si>
  <si>
    <t>충청북도 음성군 생극면 일생로 518 (관성리)</t>
  </si>
  <si>
    <t>(주)대건산업기계</t>
  </si>
  <si>
    <t>황인준</t>
  </si>
  <si>
    <t>기계, 기구의 제조 및 판매업.</t>
  </si>
  <si>
    <t>043-420-4153</t>
  </si>
  <si>
    <t>충북 제천시 의림대로 401 (모산동)</t>
  </si>
  <si>
    <t>한살림청주소비자생활협동조합</t>
  </si>
  <si>
    <t>이희정</t>
  </si>
  <si>
    <t>043-213-3150</t>
  </si>
  <si>
    <t>충북 청주시 상당구 중고개로 255 (금천동)</t>
  </si>
  <si>
    <t>백운산업개발(주)</t>
  </si>
  <si>
    <t>도현술</t>
  </si>
  <si>
    <t>공동주택-서비스</t>
  </si>
  <si>
    <t>043-293-9800</t>
  </si>
  <si>
    <t>충청북도 청주시 흥덕구 가로수로1154번길 56-1 (강서동)</t>
  </si>
  <si>
    <t>(주)케이포엠</t>
  </si>
  <si>
    <t>최기원</t>
  </si>
  <si>
    <t>통합/연계솔루션(EDocu Bus, BizWeaver WebServices, eCross BIZi Suite</t>
  </si>
  <si>
    <t>02-2140-0600</t>
  </si>
  <si>
    <t>경기도 고양시 덕양구 삼원로 83 1521호 (원흥동,광양프런티어밸리6차)</t>
  </si>
  <si>
    <t>(주)한국방제산업</t>
  </si>
  <si>
    <t>이윤기</t>
  </si>
  <si>
    <t>042-544-3284</t>
  </si>
  <si>
    <t>대전 서구 가수원로 43 7층 (가수원동,중부빌딩)</t>
  </si>
  <si>
    <t>(주)세영기술</t>
  </si>
  <si>
    <t>김유한</t>
  </si>
  <si>
    <t>042-932-8030</t>
  </si>
  <si>
    <t>대전광역시 대덕구 문평동로 68 (문평동)</t>
  </si>
  <si>
    <t>(주)정방</t>
  </si>
  <si>
    <t>청소장비 및 청소도구 도,소매업</t>
  </si>
  <si>
    <t>042-627-8741</t>
  </si>
  <si>
    <t>대전 동구 송촌남로11번길 207 (용전동)</t>
  </si>
  <si>
    <t>(주)에스비엠</t>
  </si>
  <si>
    <t>고윤환</t>
  </si>
  <si>
    <t>042-223-5450</t>
  </si>
  <si>
    <t>대전광역시 중구 계백로 1712 3층 (문화동,기독교연합봉사회관)</t>
  </si>
  <si>
    <t>(주)금강일보사</t>
  </si>
  <si>
    <t>김장식</t>
  </si>
  <si>
    <t>042-346-8001</t>
  </si>
  <si>
    <t>대전 서구 대덕대로 223 8층 (둔산동,대우토피아)</t>
  </si>
  <si>
    <t>(주)데일리잡</t>
  </si>
  <si>
    <t>042-222-0670</t>
  </si>
  <si>
    <t>대전 서구 둔산로31번길 65 2층3층 (둔산동,금강빌딩)</t>
  </si>
  <si>
    <t>(주)하우뷰티</t>
  </si>
  <si>
    <t>042-320-7171</t>
  </si>
  <si>
    <t>대전 대덕구 대화로 121 (대화동)</t>
  </si>
  <si>
    <t>(주)태일기업</t>
  </si>
  <si>
    <t>윤경애</t>
  </si>
  <si>
    <t>생산가공업</t>
  </si>
  <si>
    <t>042-634-7572</t>
  </si>
  <si>
    <t>대전 대덕구 한밭대로 1022 3층 (오정동)</t>
  </si>
  <si>
    <t>(유)영운</t>
  </si>
  <si>
    <t>김의운</t>
  </si>
  <si>
    <t>042-939-2069</t>
  </si>
  <si>
    <t>대전광역시 대덕구 신일서로126번길 60 (신일동)</t>
  </si>
  <si>
    <t>(유)청아실업</t>
  </si>
  <si>
    <t>심장무</t>
  </si>
  <si>
    <t>지류 재단업</t>
  </si>
  <si>
    <t>042-939-1477</t>
  </si>
  <si>
    <t>대전광역시 대덕구 신일서로68번길 50 (신일동,한솔제지(주))</t>
  </si>
  <si>
    <t>이티알아이부설국가보안기술연구소</t>
  </si>
  <si>
    <t>백영학,양승택</t>
  </si>
  <si>
    <t>연구기술용역</t>
  </si>
  <si>
    <t>042-860-5472</t>
  </si>
  <si>
    <t>(재)한국통계정보원</t>
  </si>
  <si>
    <t>최정수</t>
  </si>
  <si>
    <t>국가통계포털(KOSIS)의 운영 및 관리</t>
  </si>
  <si>
    <t>070-7865-2770</t>
  </si>
  <si>
    <t>대전 서구 둔산대로117번길 18 6층 (만년동,거상빌딩)</t>
  </si>
  <si>
    <t>고운손의료재단</t>
  </si>
  <si>
    <t>042-472-7447</t>
  </si>
  <si>
    <t>대전광역시 유성구 송림로 58 (하기동,고운마음빌딩)</t>
  </si>
  <si>
    <t>의료법인대전참사랑의료재단</t>
  </si>
  <si>
    <t>정애순</t>
  </si>
  <si>
    <t>042-478-9914</t>
  </si>
  <si>
    <t>대전 서구 계룡로491번길 8 3층 (둔산동,갤러리빌4차)</t>
  </si>
  <si>
    <t>의료법인정다운의료재단</t>
  </si>
  <si>
    <t>주언채</t>
  </si>
  <si>
    <t>의료기관의 설치 및 운영사업</t>
  </si>
  <si>
    <t>042-526-3839</t>
  </si>
  <si>
    <t>대전광역시 서구 갈마로 122 (괴정동)</t>
  </si>
  <si>
    <t>의료법인리노의료재단</t>
  </si>
  <si>
    <t>강유리</t>
  </si>
  <si>
    <t>의료기관의 설치운영(병원급)</t>
  </si>
  <si>
    <t>042-824-6900</t>
  </si>
  <si>
    <t>대전광역시 유성구 온천동로 3 (봉명동)</t>
  </si>
  <si>
    <t>한살림대전생활협동조합</t>
  </si>
  <si>
    <t>과실（일반）</t>
  </si>
  <si>
    <t>042-484-1226</t>
  </si>
  <si>
    <t>대전광역시 동구 안골로28번길 91 (구도동)</t>
  </si>
  <si>
    <t>충남대학교소비자생활협동조합</t>
  </si>
  <si>
    <t>윤대현</t>
  </si>
  <si>
    <t>조합원의 소비생활에 필요한 물자를 구입.</t>
  </si>
  <si>
    <t>042-821-5061</t>
  </si>
  <si>
    <t>대전광역시 유성구 대학로 99 (궁동)</t>
  </si>
  <si>
    <t>특허법인플러스</t>
  </si>
  <si>
    <t>권오식,김종관,박창희</t>
  </si>
  <si>
    <t>042-720-4849</t>
  </si>
  <si>
    <t>대전광역시 서구 한밭대로 809 10층 (둔산동,사학연금회관)</t>
  </si>
  <si>
    <t>(재)자유재활원</t>
  </si>
  <si>
    <t>서비스-기타사무용</t>
  </si>
  <si>
    <t>053-986-3060</t>
  </si>
  <si>
    <t>대구광역시 동구 팔공산로 225 (덕곡동)</t>
  </si>
  <si>
    <t>(주)세원엘리베이터</t>
  </si>
  <si>
    <t>이홍조</t>
  </si>
  <si>
    <t>엘리베이터 설치업</t>
  </si>
  <si>
    <t>041-632-5433</t>
  </si>
  <si>
    <t>충청남도 홍성군 홍성읍 월계2길 17-7 (월산리)</t>
  </si>
  <si>
    <t>의료법인태인의료재단</t>
  </si>
  <si>
    <t>김재태</t>
  </si>
  <si>
    <t>041-851-7575</t>
  </si>
  <si>
    <t>충남 공주시 태봉위뜸길 25 (태봉동)</t>
  </si>
  <si>
    <t>의료법인예향의료재단</t>
  </si>
  <si>
    <t>최완구</t>
  </si>
  <si>
    <t>041-736-7584</t>
  </si>
  <si>
    <t>충남 논산시 연산면 한전2길 49-26 (한전리,예향요양병원)</t>
  </si>
  <si>
    <t>의료법인청죽의료재단</t>
  </si>
  <si>
    <t>송도영</t>
  </si>
  <si>
    <t>비영리 의료법인으로서 의료기관을 설치 운영,보건의료에대한 연구개발</t>
  </si>
  <si>
    <t>041-741-5552</t>
  </si>
  <si>
    <t>충청남도 논산시 연무읍 동안로888번길 5 (동산리)</t>
  </si>
  <si>
    <t>의료법인지성의료재단논산사랑요양병원</t>
  </si>
  <si>
    <t>장덕환</t>
  </si>
  <si>
    <t>041-733-0300</t>
  </si>
  <si>
    <t>충청남도 논산시 시민로331번길 5 (취암동)</t>
  </si>
  <si>
    <t>의료법인나성의료재단</t>
  </si>
  <si>
    <t>임규성</t>
  </si>
  <si>
    <t>논산시 부적면 마구평리에서 의료기관(요양병원)의 설치운영</t>
  </si>
  <si>
    <t>041-736-3000</t>
  </si>
  <si>
    <t>충남 논산시 부적면 계백로 1487 (마구평리)</t>
  </si>
  <si>
    <t>(주)대훈산업</t>
  </si>
  <si>
    <t>041-661-4462</t>
  </si>
  <si>
    <t>(주)태경솔루션</t>
  </si>
  <si>
    <t>상품포장 및 상하차업</t>
  </si>
  <si>
    <t>충청남도 서산시 대산읍 독곶1로 54 (독곶리)</t>
  </si>
  <si>
    <t>사회복지법인서림복지원</t>
  </si>
  <si>
    <t>임석노</t>
  </si>
  <si>
    <t>041-663-6423</t>
  </si>
  <si>
    <t>충청남도 서산시 음암면 율목리 산22번지</t>
  </si>
  <si>
    <t>서산태안축산업협동조합</t>
  </si>
  <si>
    <t>최기중</t>
  </si>
  <si>
    <t>041-665-7501</t>
  </si>
  <si>
    <t>충남 서산시 고운로 157 (동문동)</t>
  </si>
  <si>
    <t>서산수산업협동조합</t>
  </si>
  <si>
    <t>김성진,장문수</t>
  </si>
  <si>
    <t>041-673-9131</t>
  </si>
  <si>
    <t>충청남도 태안군 태안읍 동백로 289 (동문리)</t>
  </si>
  <si>
    <t>대현금속(주)</t>
  </si>
  <si>
    <t>산업용 기계부품 가공,조립업</t>
  </si>
  <si>
    <t>043-881-5060</t>
  </si>
  <si>
    <t>충청북도 음성군 금왕읍 대금로 1124-25 (오선리)</t>
  </si>
  <si>
    <t>자동차 신품 부품 및 내장품 판매업</t>
  </si>
  <si>
    <t>(주)코디스</t>
  </si>
  <si>
    <t>윤주환</t>
  </si>
  <si>
    <t>다이아몬드 공구 제조업</t>
  </si>
  <si>
    <t>041-5620-0567</t>
  </si>
  <si>
    <t>충청남도 천안시 서북구 두정공단1길 82-4 (두정동)</t>
  </si>
  <si>
    <t>(주)서림</t>
  </si>
  <si>
    <t>양정우</t>
  </si>
  <si>
    <t>041-566-9811</t>
  </si>
  <si>
    <t>충청남도 천안시 동남구 목천읍 응원1길 69-79 (응원리)</t>
  </si>
  <si>
    <t>에스엠씨디엠(주)</t>
  </si>
  <si>
    <t>반도체 엘씨디 부품 가공 및 설비,제조업</t>
  </si>
  <si>
    <t>043-268-3503</t>
  </si>
  <si>
    <t>그린(주)</t>
  </si>
  <si>
    <t>이광일</t>
  </si>
  <si>
    <t>070-4150-7711</t>
  </si>
  <si>
    <t>충청남도 아산시 음봉면 음봉로 746 1동 2동 (덕지리)</t>
  </si>
  <si>
    <t>(주)백마관광여행사</t>
  </si>
  <si>
    <t>이창원,이성복</t>
  </si>
  <si>
    <t>학생 수송업</t>
  </si>
  <si>
    <t>041-568-3001</t>
  </si>
  <si>
    <t>충청남도 천안시 동남구 신방남부길 55 (신방동)</t>
  </si>
  <si>
    <t>(주)씨와이이엔지</t>
  </si>
  <si>
    <t>박경모</t>
  </si>
  <si>
    <t>육상화물(창고물류)</t>
  </si>
  <si>
    <t>041-564-3365</t>
  </si>
  <si>
    <t>충청남도 아산시 음봉면 탕정로 487-6 (동암리)</t>
  </si>
  <si>
    <t>(주)성일아이엔지</t>
  </si>
  <si>
    <t>053-656-7991</t>
  </si>
  <si>
    <t>(주)태산테크</t>
  </si>
  <si>
    <t>조정수</t>
  </si>
  <si>
    <t>부분제조 도급업</t>
  </si>
  <si>
    <t>041-560-9904</t>
  </si>
  <si>
    <t>충청남도 천안시 서북구 미라7길 16 2층 (쌍용동)</t>
  </si>
  <si>
    <t>(주)서진이엔지</t>
  </si>
  <si>
    <t>041-561-7274</t>
  </si>
  <si>
    <t>충남 천안시 서북구 성거읍 봉주로 316 (문덕리)</t>
  </si>
  <si>
    <t>흰돌(주)</t>
  </si>
  <si>
    <t>유완준</t>
  </si>
  <si>
    <t>생활폐기물 수집운반 및 처리업</t>
  </si>
  <si>
    <t>041-565-9933</t>
  </si>
  <si>
    <t>충청남도 천안시 서북구 백석공단1로 97-29 (백석동)</t>
  </si>
  <si>
    <t>(주)보아</t>
  </si>
  <si>
    <t>장현욱</t>
  </si>
  <si>
    <t>전자용 프라스틱제품 제조업 (사출성형 및 조립)</t>
  </si>
  <si>
    <t>충청남도 천안시 서북구 백석공단1로 73 (백석동)</t>
  </si>
  <si>
    <t>(주)세창이엔티</t>
  </si>
  <si>
    <t>문광일</t>
  </si>
  <si>
    <t>041-578-0067</t>
  </si>
  <si>
    <t>충청남도 천안시 동남구 신흥1길 32 (신방동)</t>
  </si>
  <si>
    <t>(주)유앤파트너</t>
  </si>
  <si>
    <t>김규철</t>
  </si>
  <si>
    <t>반도체 엘씨디 부품 제조 및 판매업</t>
  </si>
  <si>
    <t>041-555-5133</t>
  </si>
  <si>
    <t>충청남도 천안시 서북구 한들1로 184 160호 (백석동,마치에비뉴3차)</t>
  </si>
  <si>
    <t>의료법인한아의료재단</t>
  </si>
  <si>
    <t>문은수</t>
  </si>
  <si>
    <t>041-523-2275</t>
  </si>
  <si>
    <t>충청남도 천안시 동남구 만남로 52 (신부동)</t>
  </si>
  <si>
    <t>의료법인이라의료재단</t>
  </si>
  <si>
    <t>041-569-5533</t>
  </si>
  <si>
    <t>충청남도 천안시 동남구 삼룡천3길 10 (구성동)</t>
  </si>
  <si>
    <t>의료법인해담의료재단</t>
  </si>
  <si>
    <t>유만훈</t>
  </si>
  <si>
    <t>충청남도 천안시 서북구 검은들1길 12 (불당동)</t>
  </si>
  <si>
    <t>백석대학교산학협력단</t>
  </si>
  <si>
    <t>한정수</t>
  </si>
  <si>
    <t>041-550-9193</t>
  </si>
  <si>
    <t>충청남도 천안시 동남구 문암로 76, 내 (안서동,백석대학교)</t>
  </si>
  <si>
    <t>한국기술교육대학교소비자생활협동조합</t>
  </si>
  <si>
    <t>김의경,설순욱</t>
  </si>
  <si>
    <t>교내 복지시설 관리</t>
  </si>
  <si>
    <t>041-560-1452</t>
  </si>
  <si>
    <t>충청남도 천안시 동남구 병천면 충절로 1600 (가전리)</t>
  </si>
  <si>
    <t>(사)담배인삼공제회</t>
  </si>
  <si>
    <t>공제금부사업</t>
  </si>
  <si>
    <t>042-932-7214</t>
  </si>
  <si>
    <t>(주)동영</t>
  </si>
  <si>
    <t>남궁현석</t>
  </si>
  <si>
    <t>041-750-5792</t>
  </si>
  <si>
    <t>대전광역시 유성구 신성로61번길 50 401호 (신성동)</t>
  </si>
  <si>
    <t>타이어 및 튜브 제조업</t>
  </si>
  <si>
    <t>(주)엘에스제이</t>
  </si>
  <si>
    <t>임석중</t>
  </si>
  <si>
    <t>041-750-5793</t>
  </si>
  <si>
    <t>대전광역시 유성구 구즉로 16 111동 405호 (송강동,한마을아파트)</t>
  </si>
  <si>
    <t>(주)태라</t>
  </si>
  <si>
    <t>화장품 유리용기의 부식처리 가공업</t>
  </si>
  <si>
    <t>041-955-2833</t>
  </si>
  <si>
    <t>(유)대원</t>
  </si>
  <si>
    <t>곽병철</t>
  </si>
  <si>
    <t>건설,배관난방공사</t>
  </si>
  <si>
    <t>041-955-1681</t>
  </si>
  <si>
    <t>충청남도 서천군 장항읍 장산로 149 (신창리)</t>
  </si>
  <si>
    <t>(유)대호</t>
  </si>
  <si>
    <t>김우현</t>
  </si>
  <si>
    <t>지류(종이류)제조업.</t>
  </si>
  <si>
    <t>041-956-7416</t>
  </si>
  <si>
    <t>충남 서천군 장항읍 장산로 149</t>
  </si>
  <si>
    <t>의료법인인애의료재단</t>
  </si>
  <si>
    <t>일반과，내과，소아과</t>
  </si>
  <si>
    <t>041-953-8376</t>
  </si>
  <si>
    <t>충청남도 서천군 서천읍 삼산북길 56 (삼산리,서천요양병원)</t>
  </si>
  <si>
    <t>보령수산업협동조합</t>
  </si>
  <si>
    <t>최요한,임석균</t>
  </si>
  <si>
    <t>041-936-4459</t>
  </si>
  <si>
    <t>충청남도 보령시 남대천로 9 (대천동)</t>
  </si>
  <si>
    <t>행복택시(주)</t>
  </si>
  <si>
    <t>택시 운수업, 자동차 정비 서비스업</t>
  </si>
  <si>
    <t>044-865-2488</t>
  </si>
  <si>
    <t>세종 조치원읍 봉산로 247 (봉산리)</t>
  </si>
  <si>
    <t>(주)세진에스엘</t>
  </si>
  <si>
    <t>박관열</t>
  </si>
  <si>
    <t>웨더 스트립</t>
  </si>
  <si>
    <t>044-275-0764</t>
  </si>
  <si>
    <t>세종 부강면 부강금호로 301 (금호리)</t>
  </si>
  <si>
    <t>세종운수(자)</t>
  </si>
  <si>
    <t>김미선,신선호</t>
  </si>
  <si>
    <t>041-865-3850</t>
  </si>
  <si>
    <t>세종 연서면 아홉거리길 81 (월하리)</t>
  </si>
  <si>
    <t>선은의료재단</t>
  </si>
  <si>
    <t>김세중</t>
  </si>
  <si>
    <t>044-865-0066</t>
  </si>
  <si>
    <t>세종 조치원읍 섭골길 37 (서창리)</t>
  </si>
  <si>
    <t>(주)충무택시</t>
  </si>
  <si>
    <t>신정균</t>
  </si>
  <si>
    <t>041-547-6000</t>
  </si>
  <si>
    <t>충청남도 아산시 수장로 49 (배미동)</t>
  </si>
  <si>
    <t>(주)용마택시</t>
  </si>
  <si>
    <t>041-545-3389</t>
  </si>
  <si>
    <t>충청남도 아산시 모종남로 103 (모종동)</t>
  </si>
  <si>
    <t>(주)엘가</t>
  </si>
  <si>
    <t>코코아제품및설탕과자</t>
  </si>
  <si>
    <t>043-878-5183</t>
  </si>
  <si>
    <t>충청북도 음성군 대소면 된말길 10-9 (수태리)</t>
  </si>
  <si>
    <t>유재기</t>
  </si>
  <si>
    <t>물류 운송업</t>
  </si>
  <si>
    <t>041-531-3661</t>
  </si>
  <si>
    <t>충청남도 아산시 신창면 서부북로 362 동국실업내 2층 (가덕리)</t>
  </si>
  <si>
    <t>에프앤에이치(주)</t>
  </si>
  <si>
    <t>하창완</t>
  </si>
  <si>
    <t>인쇄회로기판(PCB) 기능 검사</t>
  </si>
  <si>
    <t>041-425-2007</t>
  </si>
  <si>
    <t>충청남도 아산시 음봉면 연암율금로 330 (소동리)</t>
  </si>
  <si>
    <t>엘에이치씨텍(주)</t>
  </si>
  <si>
    <t>이학철</t>
  </si>
  <si>
    <t>화학제품 연구개발 제조,판매업</t>
  </si>
  <si>
    <t>충청남도 아산시 탕정면 탕정면로 223 106호 (호산리,태화오피스텔)</t>
  </si>
  <si>
    <t>(주)신성비앤씨</t>
  </si>
  <si>
    <t>이기언</t>
  </si>
  <si>
    <t>041-531-1044</t>
  </si>
  <si>
    <t>충청남도 아산시 선장면 삽교천로 50 (가산리)</t>
  </si>
  <si>
    <t>(주)정인디에이치</t>
  </si>
  <si>
    <t>황요일</t>
  </si>
  <si>
    <t>031-359-3592</t>
  </si>
  <si>
    <t>경기도 화성시 우정읍 버들로 899-41 (주곡리)</t>
  </si>
  <si>
    <t>041-623-9280</t>
  </si>
  <si>
    <t>충청남도 아산시 탕정면 탕정면로8번길 14-12 203호 (명암리)</t>
  </si>
  <si>
    <t>(주)원크린</t>
  </si>
  <si>
    <t>강선종</t>
  </si>
  <si>
    <t>오엘이디, 엘시디 제조 및 서비스업</t>
  </si>
  <si>
    <t>충남 아산시 배방읍 광장로 177-10 1309호 (장재리,펜타폴리스)</t>
  </si>
  <si>
    <t>(주)동성티씨씨</t>
  </si>
  <si>
    <t>신현무</t>
  </si>
  <si>
    <t>제품 세정.포장 및 포장재 제작, 수리업</t>
  </si>
  <si>
    <t>충청남도 아산시 탕정면 탕정로 212 (명암리,코닝정밀소재1단지)</t>
  </si>
  <si>
    <t>용기세척, 포장 및 충전기 제조업</t>
  </si>
  <si>
    <t>(유)계룡기업</t>
  </si>
  <si>
    <t>서영준</t>
  </si>
  <si>
    <t>043-838-4970</t>
  </si>
  <si>
    <t>경기 군포시 농심로 85 (당정동)</t>
  </si>
  <si>
    <t>(주)다원씨엘</t>
  </si>
  <si>
    <t>정몽현</t>
  </si>
  <si>
    <t>041-330-6152</t>
  </si>
  <si>
    <t>(주)대산기업</t>
  </si>
  <si>
    <t>이종필</t>
  </si>
  <si>
    <t>씨엠에스(주)</t>
  </si>
  <si>
    <t>최태순</t>
  </si>
  <si>
    <t>광섬유 케이블 제조, 도.소매 및 수출입업</t>
  </si>
  <si>
    <t>충남 예산군 응봉면 응봉로 50-19 (지석리)</t>
  </si>
  <si>
    <t>신성관광(주)</t>
  </si>
  <si>
    <t>박흥섭</t>
  </si>
  <si>
    <t>041-356-8001</t>
  </si>
  <si>
    <t>충남 당진시 면천면 면천로 606 (성하리)</t>
  </si>
  <si>
    <t>조경 건설업</t>
  </si>
  <si>
    <t>(주)한성기업</t>
  </si>
  <si>
    <t>김광섭</t>
  </si>
  <si>
    <t>스크랩 가공업</t>
  </si>
  <si>
    <t>041-353-2623</t>
  </si>
  <si>
    <t>충남 당진시 송산면 가곡로 1 산단주유소2층 (가곡리)</t>
  </si>
  <si>
    <t>해체, 선별 및 원료 재생업</t>
  </si>
  <si>
    <t>그린라임(주)</t>
  </si>
  <si>
    <t>김재실</t>
  </si>
  <si>
    <t>철강원료 판매업</t>
  </si>
  <si>
    <t>041-355-3311</t>
  </si>
  <si>
    <t>충청남도 당진시 송악읍 대섬길 4-15 204호 (고대리,현대빌딩)</t>
  </si>
  <si>
    <t>(주)지엔</t>
  </si>
  <si>
    <t>유용길</t>
  </si>
  <si>
    <t>아파트 및 건물 관리업.</t>
  </si>
  <si>
    <t>041-358-5717</t>
  </si>
  <si>
    <t>충남 당진시 송악읍 반촌로 83-5 (기지시리)</t>
  </si>
  <si>
    <t>(주)이노테크</t>
  </si>
  <si>
    <t>철강압연업</t>
  </si>
  <si>
    <t>041-356-5921</t>
  </si>
  <si>
    <t>충청남도 당진시 송산면 송산로 531 104호 (삼월리,은혜상가)</t>
  </si>
  <si>
    <t>냉간 압연 및 압출 제품 제조업</t>
  </si>
  <si>
    <t>(주)티엔애스</t>
  </si>
  <si>
    <t>041-547-3189</t>
  </si>
  <si>
    <t>충청남도 당진시 합덕읍 거섬들2길 45 (석우리)</t>
  </si>
  <si>
    <t>기타 제철 및 제강업</t>
  </si>
  <si>
    <t>(주)에스에프테크</t>
  </si>
  <si>
    <t>박종근</t>
  </si>
  <si>
    <t>전기기구 제조업</t>
  </si>
  <si>
    <t>(주)아인테크</t>
  </si>
  <si>
    <t>유석준</t>
  </si>
  <si>
    <t>스틸강대</t>
  </si>
  <si>
    <t>041-680-9577</t>
  </si>
  <si>
    <t>충청남도 당진시 송악읍 대섬길 4-20 (고대리)</t>
  </si>
  <si>
    <t>태성스틸(주)</t>
  </si>
  <si>
    <t>김병두</t>
  </si>
  <si>
    <t>041-680-7881</t>
  </si>
  <si>
    <t>충청남도 당진시 송악읍 대섬길 4-20 205호 (고대리,협력관빌딩)</t>
  </si>
  <si>
    <t>사회복지법인평안마을</t>
  </si>
  <si>
    <t>방두석</t>
  </si>
  <si>
    <t>사회복지법인 비영리</t>
  </si>
  <si>
    <t>041-355-2080</t>
  </si>
  <si>
    <t>충남 당진시 도곡길 8-50 (구룡동)</t>
  </si>
  <si>
    <t>박윤아</t>
  </si>
  <si>
    <t>이-비지니스업</t>
  </si>
  <si>
    <t>041-673-4052</t>
  </si>
  <si>
    <t>충남 서산시 안견로 130 2층 (동문동)</t>
  </si>
  <si>
    <t>남영의료재단</t>
  </si>
  <si>
    <t>안치영</t>
  </si>
  <si>
    <t>042-254-7582</t>
  </si>
  <si>
    <t>대전광역시 동구 태전로 39 (정동)</t>
  </si>
  <si>
    <t>신우운수(주)</t>
  </si>
  <si>
    <t>053-352-5551</t>
  </si>
  <si>
    <t>대구 남구 대명복개로 56-2 (대명동)</t>
  </si>
  <si>
    <t>알파택시(주)</t>
  </si>
  <si>
    <t>정광우</t>
  </si>
  <si>
    <t>053-755-5034</t>
  </si>
  <si>
    <t>대구광역시 동구 화랑로100길 139 (용계동)</t>
  </si>
  <si>
    <t>(주)신일여객</t>
  </si>
  <si>
    <t>나채진</t>
  </si>
  <si>
    <t>053-963-3341</t>
  </si>
  <si>
    <t>대구광역시 동구 대림로2길 8 (괴전동)</t>
  </si>
  <si>
    <t>신라교통(주)</t>
  </si>
  <si>
    <t>김남덕,서정길</t>
  </si>
  <si>
    <t>053-632-3552</t>
  </si>
  <si>
    <t>대구광역시 달서구 조암남로32길 14 (대천동)</t>
  </si>
  <si>
    <t>(주)시민택시</t>
  </si>
  <si>
    <t>053-985-7211</t>
  </si>
  <si>
    <t>대구광역시 동구 화랑로 515 (용계동)</t>
  </si>
  <si>
    <t>구상교통(주)</t>
  </si>
  <si>
    <t>김윤태,김현태</t>
  </si>
  <si>
    <t>053-642-3300</t>
  </si>
  <si>
    <t>대구광역시 달서구 성서4차첨단로 184 (월암동)</t>
  </si>
  <si>
    <t>053-563-5367</t>
  </si>
  <si>
    <t>대구광역시 달서구 와룡로 269 (죽전동)</t>
  </si>
  <si>
    <t>서전기술(주)</t>
  </si>
  <si>
    <t>컴퓨터주변기기 도소매, 통신공사, 유무선통신장비 제조, 유지보수</t>
  </si>
  <si>
    <t>053-295-9113</t>
  </si>
  <si>
    <t>대구광역시 북구 망월길 24 (서변동)</t>
  </si>
  <si>
    <t>(주)대현물류</t>
  </si>
  <si>
    <t>화물 위수탁 알선업</t>
  </si>
  <si>
    <t>053-383-3355</t>
  </si>
  <si>
    <t>대구광역시 동구 안심뉴타운4로 10 3층 (율암동)</t>
  </si>
  <si>
    <t>(주)세광통신</t>
  </si>
  <si>
    <t>053-218-1600</t>
  </si>
  <si>
    <t>대구광역시 동구 안심로22길 16 301호 (율하동)</t>
  </si>
  <si>
    <t>(주)보원엔지니어링종합건축사사무소</t>
  </si>
  <si>
    <t>서호형,천수아</t>
  </si>
  <si>
    <t>(주)대경씨앤비</t>
  </si>
  <si>
    <t>053-593-5866</t>
  </si>
  <si>
    <t>(주)노넘시스템</t>
  </si>
  <si>
    <t>소재환</t>
  </si>
  <si>
    <t>상업 인쇄업</t>
  </si>
  <si>
    <t>053-427-0130</t>
  </si>
  <si>
    <t>대구 달서구 달서대로58길 122 (대천동)</t>
  </si>
  <si>
    <t>대구신화수산(주)</t>
  </si>
  <si>
    <t>고중근</t>
  </si>
  <si>
    <t>활어,선어,냉동식품등 모든수산물 판매</t>
  </si>
  <si>
    <t>053-313-8558</t>
  </si>
  <si>
    <t>대구 북구 매천로 63 (매천동)</t>
  </si>
  <si>
    <t>신선, 냉동 및 기타 수산물 소매업</t>
  </si>
  <si>
    <t>(주)진성물류</t>
  </si>
  <si>
    <t>구자술</t>
  </si>
  <si>
    <t>화물 분류 및 검수업</t>
  </si>
  <si>
    <t>053-961-8228</t>
  </si>
  <si>
    <t>대구 동구 신암로 106-2 (신암동)</t>
  </si>
  <si>
    <t>(주)서도</t>
  </si>
  <si>
    <t>최장일</t>
  </si>
  <si>
    <t>손수건 제조 및 판매업</t>
  </si>
  <si>
    <t>053-985-5501</t>
  </si>
  <si>
    <t>대구광역시 동구 화랑로99길 13 (용계동)</t>
  </si>
  <si>
    <t>의복 액세서리 및 모조 장신구 소매업</t>
  </si>
  <si>
    <t>(주)푸드맘</t>
  </si>
  <si>
    <t>엄영식</t>
  </si>
  <si>
    <t>단체급식업</t>
  </si>
  <si>
    <t>053-556-3322</t>
  </si>
  <si>
    <t>대구광역시 동구 동촌로 391-7 (용계동)</t>
  </si>
  <si>
    <t>(주)대평교통</t>
  </si>
  <si>
    <t>일반(보통)택시 여객자동차 운송사업</t>
  </si>
  <si>
    <t>(주)한마음과사람들</t>
  </si>
  <si>
    <t>장진오</t>
  </si>
  <si>
    <t>자동차부품 제조,가공업</t>
  </si>
  <si>
    <t>053-953-7806</t>
  </si>
  <si>
    <t>대구광역시 달서구 성서로36안길 5 3층 (월성동)</t>
  </si>
  <si>
    <t>비티(주)</t>
  </si>
  <si>
    <t>권순호</t>
  </si>
  <si>
    <t>053-616-0387</t>
  </si>
  <si>
    <t>대구 달성군 논공읍 논공로91길 52 (본리리)</t>
  </si>
  <si>
    <t>상백전자(주)</t>
  </si>
  <si>
    <t>박옥랑</t>
  </si>
  <si>
    <t>053-583-4132</t>
  </si>
  <si>
    <t>대구광역시 달서구 성서공단북로 381 2층,3층 (장동)</t>
  </si>
  <si>
    <t>신우기업(주)</t>
  </si>
  <si>
    <t>택시여객자동차운송사업(일반택시,고급택시)</t>
  </si>
  <si>
    <t>053-639-2525</t>
  </si>
  <si>
    <t>대구 달성군 화원읍 사문진로7길 58 (천내리)</t>
  </si>
  <si>
    <t>(주)이모션</t>
  </si>
  <si>
    <t>허성만</t>
  </si>
  <si>
    <t>053-371-0150</t>
  </si>
  <si>
    <t>대구광역시 달성군 구지면 달성2차로 132 (내리)</t>
  </si>
  <si>
    <t>자동차 부품 및 내장품 판매업</t>
  </si>
  <si>
    <t>선진택시(합)</t>
  </si>
  <si>
    <t>053-526-9009</t>
  </si>
  <si>
    <t>대구광역시 달서구 성서공단북로65길 5 (갈산동)</t>
  </si>
  <si>
    <t>미망인모자복지회</t>
  </si>
  <si>
    <t>황주성</t>
  </si>
  <si>
    <t>053-763-0106</t>
  </si>
  <si>
    <t>대구광역시 수성구 파동로26길 6 (파동)</t>
  </si>
  <si>
    <t>의료법인춘곡의료재단</t>
  </si>
  <si>
    <t>053-743-7777</t>
  </si>
  <si>
    <t>대구광역시 수성구 무열로 5 (만촌동)</t>
  </si>
  <si>
    <t>한패밀리병원(의료법인정목재단)</t>
  </si>
  <si>
    <t>정덕표</t>
  </si>
  <si>
    <t>053-763-2000</t>
  </si>
  <si>
    <t>대구 수성구 동대구로 12, TBC 맞은편</t>
  </si>
  <si>
    <t>(의)의료법인경동의료재단</t>
  </si>
  <si>
    <t>박경동</t>
  </si>
  <si>
    <t>053-212-7844</t>
  </si>
  <si>
    <t>대구광역시 수성구 수성로 194 (중동)</t>
  </si>
  <si>
    <t>가정종합사회복지관</t>
  </si>
  <si>
    <t>053-955-8310</t>
  </si>
  <si>
    <t>대구 북구 대동로10길 9</t>
  </si>
  <si>
    <t>경안여객자동차(주)</t>
  </si>
  <si>
    <t>054-821-4071</t>
  </si>
  <si>
    <t>경상북도 안동시 관광단지로 66 (용상동)</t>
  </si>
  <si>
    <t>(재)경북바이오산업연구원</t>
  </si>
  <si>
    <t>전익조</t>
  </si>
  <si>
    <t>생물산업관련 인프라구축 및 지원</t>
  </si>
  <si>
    <t>054-850-6901</t>
  </si>
  <si>
    <t>경상북도 안동시 풍산읍 산업단지2길 5 (매곡리)</t>
  </si>
  <si>
    <t>대성그린빌</t>
  </si>
  <si>
    <t>권태혁</t>
  </si>
  <si>
    <t>054-822-8870</t>
  </si>
  <si>
    <t>경상북도 안동시 임하면 진사리길</t>
  </si>
  <si>
    <t>유은복지재단</t>
  </si>
  <si>
    <t>제조-현수막</t>
  </si>
  <si>
    <t>054-858-9956</t>
  </si>
  <si>
    <t>경상북도 안동시 남선면 지골길 18 (현내리)</t>
  </si>
  <si>
    <t>의료법인경북의료재단</t>
  </si>
  <si>
    <t>임무호</t>
  </si>
  <si>
    <t>054-823-3500</t>
  </si>
  <si>
    <t>경상북도 안동시 경동로 1289 (송천동)</t>
  </si>
  <si>
    <t>북안동농업협동조합</t>
  </si>
  <si>
    <t>권영구,강병도</t>
  </si>
  <si>
    <t>054-859-3774</t>
  </si>
  <si>
    <t>경북 안동시 북후면 북평로 855 북안동농협 (옹천리)</t>
  </si>
  <si>
    <t>(주)수경산업</t>
  </si>
  <si>
    <t>054-771-9416</t>
  </si>
  <si>
    <t>경상북도 경주시 외동읍 외동농공단지길 14 (구어리)</t>
  </si>
  <si>
    <t>덕산아이앤디(주)</t>
  </si>
  <si>
    <t>황경원</t>
  </si>
  <si>
    <t>054-742-2601</t>
  </si>
  <si>
    <t>경상북도 경주시 외동읍 문산공단길 84-272 (문산리,덕양산업(주))</t>
  </si>
  <si>
    <t>(주)성우이앤지</t>
  </si>
  <si>
    <t>황하용</t>
  </si>
  <si>
    <t>경상북도 경주시 외동읍 냉천제내공단길 195-17 (냉천리)</t>
  </si>
  <si>
    <t>사회복지법인혜강</t>
  </si>
  <si>
    <t>서성협</t>
  </si>
  <si>
    <t>중증 장애인 요양시설 운영</t>
  </si>
  <si>
    <t>054-776-4115</t>
  </si>
  <si>
    <t>경상북도 경주시 안강읍 대동길 25-53 (갑산리)</t>
  </si>
  <si>
    <t>의성축산업협동조합</t>
  </si>
  <si>
    <t>이상문,김홍길</t>
  </si>
  <si>
    <t>신용조합</t>
  </si>
  <si>
    <t>054-834-5600</t>
  </si>
  <si>
    <t>경북 의성군 의성읍 군청길 7 (후죽리)</t>
  </si>
  <si>
    <t>기타 비철금속 압연, 압출 및 연신제품 제조업</t>
  </si>
  <si>
    <t>(주)산동</t>
  </si>
  <si>
    <t>건물 위탁관리업</t>
  </si>
  <si>
    <t>054-249-7579</t>
  </si>
  <si>
    <t>경상북도 포항시 남구 연일읍 동문로 42 (오천리)</t>
  </si>
  <si>
    <t>(주)신영에스앤피</t>
  </si>
  <si>
    <t>054-282-6145</t>
  </si>
  <si>
    <t>경상북도 포항시 남구 연일읍 동문로 25 2층 (오천리,로가빌딩)</t>
  </si>
  <si>
    <t>포엔텍(주)</t>
  </si>
  <si>
    <t>빌레트,블름,스라브 제조</t>
  </si>
  <si>
    <t>054-284-0244</t>
  </si>
  <si>
    <t>경상북도 포항시 남구 서원재로 7 (호동)</t>
  </si>
  <si>
    <t>내화 요업제품 제조업</t>
  </si>
  <si>
    <t>택시운송업 운수업</t>
  </si>
  <si>
    <t>054-255-7799</t>
  </si>
  <si>
    <t>경상북도 포항시 북구 새천년대로1173번길 15-16 (장성동)</t>
  </si>
  <si>
    <t>두웰(주)</t>
  </si>
  <si>
    <t>박용배</t>
  </si>
  <si>
    <t>턴디쉬 철물제작 설치업</t>
  </si>
  <si>
    <t>금속 주조 및 기타 야금용 기계 제조업</t>
  </si>
  <si>
    <t>(주)명승</t>
  </si>
  <si>
    <t>유정용</t>
  </si>
  <si>
    <t>기계설비제작 및 설치업</t>
  </si>
  <si>
    <t>054-271-1559</t>
  </si>
  <si>
    <t>경상북도 포항시 남구 동해안로 6363 (송내동)</t>
  </si>
  <si>
    <t>(주)제이와이테크</t>
  </si>
  <si>
    <t>손원규</t>
  </si>
  <si>
    <t>제강 및 압연 제조업</t>
  </si>
  <si>
    <t>054-271-1557</t>
  </si>
  <si>
    <t>경상북도 포항시 북구 양덕로 16 4층 501호 (양덕동)</t>
  </si>
  <si>
    <t>(주)동선</t>
  </si>
  <si>
    <t>서인환</t>
  </si>
  <si>
    <t>경상북도 포항시 남구 대송로 151 (괴동동)</t>
  </si>
  <si>
    <t>(주)한울산업</t>
  </si>
  <si>
    <t>최규식</t>
  </si>
  <si>
    <t>제강 및 압연 제조작업</t>
  </si>
  <si>
    <t>054-271-1055</t>
  </si>
  <si>
    <t>경상북도 포항시 남구 철강로 161 (장흥동)</t>
  </si>
  <si>
    <t>(주)대흥테크</t>
  </si>
  <si>
    <t>김미예</t>
  </si>
  <si>
    <t>경상북도 포항시 북구 중흥로151번길 32 2층 201호 (죽도동)</t>
  </si>
  <si>
    <t>의료법인청암의료재단</t>
  </si>
  <si>
    <t>최승한</t>
  </si>
  <si>
    <t>054-250-1000</t>
  </si>
  <si>
    <t>경상북도 포항시 북구 송라면 동해대로2913번길 127 (광천리)</t>
  </si>
  <si>
    <t>의료법인호암의료재단</t>
  </si>
  <si>
    <t>손주원</t>
  </si>
  <si>
    <t>054-231-0300</t>
  </si>
  <si>
    <t>경상북도 포항시 북구 장량로128번길 28-11 (장성동)</t>
  </si>
  <si>
    <t>한국로봇융합연구원</t>
  </si>
  <si>
    <t>여준구</t>
  </si>
  <si>
    <t>로봇융합 핵심기술 개발 및 연구 인프라 구축사업 등</t>
  </si>
  <si>
    <t>054-279-0427</t>
  </si>
  <si>
    <t>경상북도 포항시 남구 지곡로 39 (지곡동)</t>
  </si>
  <si>
    <t>문성의료재단</t>
  </si>
  <si>
    <t>양.한방 통합 의료기관의 운영</t>
  </si>
  <si>
    <t>053-659-7000</t>
  </si>
  <si>
    <t>대구광역시 남구 성당로 168 (대명동)</t>
  </si>
  <si>
    <t>현대의료재단</t>
  </si>
  <si>
    <t>윤창섭</t>
  </si>
  <si>
    <t>053-626-9988</t>
  </si>
  <si>
    <t>대구광역시 달성군 논공읍 달성군청로1길 8 (금포리)</t>
  </si>
  <si>
    <t>대구과학대학교</t>
  </si>
  <si>
    <t>박준</t>
  </si>
  <si>
    <t>과자류 (식품제조, 가공)</t>
  </si>
  <si>
    <t>053-320-1648</t>
  </si>
  <si>
    <t>대구 북구 영송로 47</t>
  </si>
  <si>
    <t>사회복지법인성보복지재단</t>
  </si>
  <si>
    <t>장애인생활시설</t>
  </si>
  <si>
    <t>053-941-8328</t>
  </si>
  <si>
    <t>대구광역시 북구 동북로71길 9-29 (복현동)</t>
  </si>
  <si>
    <t>서대구</t>
  </si>
  <si>
    <t>이윤영,류영효</t>
  </si>
  <si>
    <t>농협-도소매</t>
  </si>
  <si>
    <t>053-559-1201</t>
  </si>
  <si>
    <t>대구광역시 서구 서대구로 92 (평리동)</t>
  </si>
  <si>
    <t>다이텍연구원</t>
  </si>
  <si>
    <t>조상형,홍성무</t>
  </si>
  <si>
    <t>연구개발 및 연구개발을 위한 상담</t>
  </si>
  <si>
    <t>053-350-3700</t>
  </si>
  <si>
    <t>대구 서구 달서천로 92 (평리동)</t>
  </si>
  <si>
    <t>(주)세중엔지니어링</t>
  </si>
  <si>
    <t>산업설비 용역업</t>
  </si>
  <si>
    <t>054-278-3771</t>
  </si>
  <si>
    <t>(주)경북매일신문</t>
  </si>
  <si>
    <t>054-289-5000</t>
  </si>
  <si>
    <t>경북 포항시 북구 중앙로 289 (상원동)</t>
  </si>
  <si>
    <t>씨앤알테크(주)</t>
  </si>
  <si>
    <t>축로공사 건설</t>
  </si>
  <si>
    <t>054-282-4111</t>
  </si>
  <si>
    <t>임완희</t>
  </si>
  <si>
    <t>제철, 제강 및 합금철 제조업</t>
  </si>
  <si>
    <t>054-281-8684</t>
  </si>
  <si>
    <t>의료법인현암의료재단포항우리병원</t>
  </si>
  <si>
    <t>054-277-3311</t>
  </si>
  <si>
    <t>경북 포항시 북구 포스코대로 256 (죽도동)</t>
  </si>
  <si>
    <t>구룡포수산업협동조합</t>
  </si>
  <si>
    <t>054-276-1111</t>
  </si>
  <si>
    <t>경상북도 포항시 남구 구룡포읍 호미로 247 (구룡포리)</t>
  </si>
  <si>
    <t>의료법인무일의료재단</t>
  </si>
  <si>
    <t>지병태</t>
  </si>
  <si>
    <t>054-337-5119</t>
  </si>
  <si>
    <t>경상북도 영천시 망정1길 32 (망정동)</t>
  </si>
  <si>
    <t>의료법인동승의료재단</t>
  </si>
  <si>
    <t>054-330-7700</t>
  </si>
  <si>
    <t>경상북도 영천시 동강포길 87 (도남동)</t>
  </si>
  <si>
    <t>대림택시(주)</t>
  </si>
  <si>
    <t>권오열,이전수</t>
  </si>
  <si>
    <t>053-815-4221</t>
  </si>
  <si>
    <t>경상북도 경산시 남매로 241 (중방동)</t>
  </si>
  <si>
    <t>경산교통(주)</t>
  </si>
  <si>
    <t>한오석,한학수</t>
  </si>
  <si>
    <t>053-802-1700</t>
  </si>
  <si>
    <t>(주)포리타치</t>
  </si>
  <si>
    <t>콘택트렌즈 제조, 의료기기세정제 제조</t>
  </si>
  <si>
    <t>053-811-6008</t>
  </si>
  <si>
    <t>경상북도 경산시 남천면 협석2길 129-4 (협석리)</t>
  </si>
  <si>
    <t>전자부품 실장기판 제조업</t>
  </si>
  <si>
    <t>(주)케이에스자산관리</t>
  </si>
  <si>
    <t>이춘희</t>
  </si>
  <si>
    <t>고속도로 통행료 징수대행업.</t>
  </si>
  <si>
    <t>053-854-8800</t>
  </si>
  <si>
    <t>경상북도 경주시 포석로 1058-7 마동 61호 (황남동,황남시장)</t>
  </si>
  <si>
    <t>(주)가보건강침대</t>
  </si>
  <si>
    <t>한광호</t>
  </si>
  <si>
    <t>전기침대제조</t>
  </si>
  <si>
    <t>053-851-6622</t>
  </si>
  <si>
    <t>경상북도 경산시 진량읍 당곡2길 93 (당곡리)</t>
  </si>
  <si>
    <t>(주)솔라팜</t>
  </si>
  <si>
    <t>김월영</t>
  </si>
  <si>
    <t>태양광발전세트 제조 및 도소매</t>
  </si>
  <si>
    <t>070-4069-3177</t>
  </si>
  <si>
    <t>경상북도 경주시 서면 내서로 279-92 (아화리)</t>
  </si>
  <si>
    <t>의료법인동오의료재단</t>
  </si>
  <si>
    <t>조경자</t>
  </si>
  <si>
    <t>053-810-0001</t>
  </si>
  <si>
    <t>경상북도 경산시 평산1길 37-35 (평산동)</t>
  </si>
  <si>
    <t>대구한의대학교산학협력단</t>
  </si>
  <si>
    <t>박수진,황세진</t>
  </si>
  <si>
    <t>053-819-1558</t>
  </si>
  <si>
    <t>경상북도 경산시 어봉지길 285-10 대구한의대학교 내 (여천동)</t>
  </si>
  <si>
    <t>에덴원</t>
  </si>
  <si>
    <t>오한영</t>
  </si>
  <si>
    <t>노인전문요양(치매)시설 설치운영</t>
  </si>
  <si>
    <t>054-373-7575</t>
  </si>
  <si>
    <t>경상북도 청도군 화양읍 청화로 79-15 (범곡리)</t>
  </si>
  <si>
    <t>기타 비철금속 주조업</t>
  </si>
  <si>
    <t>의료법인양지의료재단</t>
  </si>
  <si>
    <t>박양순</t>
  </si>
  <si>
    <t>053-815-9100</t>
  </si>
  <si>
    <t>경상북도 경산시 경산로 174 비동 1층,2층(일부),4-7층 (옥산동)</t>
  </si>
  <si>
    <t>(주)환화</t>
  </si>
  <si>
    <t>최춘환</t>
  </si>
  <si>
    <t>SMD 가공</t>
  </si>
  <si>
    <t>054-974-5842</t>
  </si>
  <si>
    <t>경상북도 칠곡군 약목면 교8길 50-1 (교리)</t>
  </si>
  <si>
    <t>어망 및 기타 끈가공품 제조업</t>
  </si>
  <si>
    <t>대송기업(주)</t>
  </si>
  <si>
    <t>고속도로 톨게이트 통행료 징수대행업</t>
  </si>
  <si>
    <t>경기 용인시 처인구 원삼면 보개원삼로1569번길 34 (목신리)</t>
  </si>
  <si>
    <t>(주)선빈</t>
  </si>
  <si>
    <t>안성홍</t>
  </si>
  <si>
    <t>기숙사 관리용역</t>
  </si>
  <si>
    <t>054-977-1311</t>
  </si>
  <si>
    <t>경북 구미시 수출대로 152 3층 314호 (공단동)</t>
  </si>
  <si>
    <t>기숙사 및 고시원 운영업</t>
  </si>
  <si>
    <t>의료법인효천의료재단</t>
  </si>
  <si>
    <t>권오헌</t>
  </si>
  <si>
    <t>054-975-7900</t>
  </si>
  <si>
    <t>경상북도 칠곡군 동명면 기성3길 41 (기성리)</t>
  </si>
  <si>
    <t>구미오성운수(주)</t>
  </si>
  <si>
    <t>문성식</t>
  </si>
  <si>
    <t>054-454-5101</t>
  </si>
  <si>
    <t>경북 구미시 고아읍 선산대로 504 (봉한리)</t>
  </si>
  <si>
    <t>문경여객자동차(주)</t>
  </si>
  <si>
    <t>054-553-2230</t>
  </si>
  <si>
    <t>경상북도 문경시 흥덕동 794-4</t>
  </si>
  <si>
    <t>철강관 제조업</t>
  </si>
  <si>
    <t>의료법인태훈의료재단</t>
  </si>
  <si>
    <t>윤향숙</t>
  </si>
  <si>
    <t>054-639-8855</t>
  </si>
  <si>
    <t>경상북도 영주시 반지미로 275-17 (가흥동)</t>
  </si>
  <si>
    <t>풍기인삼</t>
  </si>
  <si>
    <t>권헌준</t>
  </si>
  <si>
    <t>인삼 판매업</t>
  </si>
  <si>
    <t>054-636-2714</t>
  </si>
  <si>
    <t>경북 영주시 풍기읍 금계로 32 (서부리)</t>
  </si>
  <si>
    <t>의료법인동제의료재단</t>
  </si>
  <si>
    <t>지용광</t>
  </si>
  <si>
    <t>054-787-1212</t>
  </si>
  <si>
    <t>경북 울진군 후포면 동해대로 441 (삼율리)</t>
  </si>
  <si>
    <t>한창운수</t>
  </si>
  <si>
    <t>조원철</t>
  </si>
  <si>
    <t>택시운송-운보</t>
  </si>
  <si>
    <t>054-453-5296</t>
  </si>
  <si>
    <t>경북 구미시 고아읍 송림2길 14 (송림리)</t>
  </si>
  <si>
    <t>건호</t>
  </si>
  <si>
    <t>이재건</t>
  </si>
  <si>
    <t>운수,기타도로화물</t>
  </si>
  <si>
    <t>054-463-0661</t>
  </si>
  <si>
    <t>경상북도 구미시 1공단로7길 5 (공단동)</t>
  </si>
  <si>
    <t>산업용 로봇 제조업</t>
  </si>
  <si>
    <t>(주)크레벨</t>
  </si>
  <si>
    <t>원사제조</t>
  </si>
  <si>
    <t>054-474-2817</t>
  </si>
  <si>
    <t>경상북도 구미시 송원서로2길 15 (원평동)</t>
  </si>
  <si>
    <t>이욱진</t>
  </si>
  <si>
    <t>기계부품 제조 및 판매업</t>
  </si>
  <si>
    <t>054-462-0935</t>
  </si>
  <si>
    <t>경상북도 구미시 산호대로 130-53 (공단동)</t>
  </si>
  <si>
    <t>(주)금재</t>
  </si>
  <si>
    <t>금형부품 및 정밀부품 가공업</t>
  </si>
  <si>
    <t>054-462-8405</t>
  </si>
  <si>
    <t>경상북도 구미시 수출대로7길 42-1 (공단동)</t>
  </si>
  <si>
    <t>(주)일광테크</t>
  </si>
  <si>
    <t>경북 구미시 문장로12길 10 (도량동)</t>
  </si>
  <si>
    <t>(주)티엔서비스</t>
  </si>
  <si>
    <t>고속도로 통행료 징수 대행업.</t>
  </si>
  <si>
    <t>054-436-8871</t>
  </si>
  <si>
    <t>경상북도 김천시 혁신1로 50 율곡스퀘어 케이티엑스 231호 (율곡동)</t>
  </si>
  <si>
    <t>혁신기업(주)</t>
  </si>
  <si>
    <t>김형출</t>
  </si>
  <si>
    <t>자동차부품 및 전자부품 제조 및 라인도급업</t>
  </si>
  <si>
    <t>054-476-6789</t>
  </si>
  <si>
    <t>경상북도 구미시 인동중앙로5길 16-8 3동 203호 (황상동)</t>
  </si>
  <si>
    <t>(재)기환영주장학회</t>
  </si>
  <si>
    <t>서재명</t>
  </si>
  <si>
    <t>서비스부동산-중소기업종합지원임대</t>
  </si>
  <si>
    <t>054-472-2986</t>
  </si>
  <si>
    <t>경상북도 구미시 봉곡로9길 25 (봉곡동)</t>
  </si>
  <si>
    <t>의료법인백산의료재단</t>
  </si>
  <si>
    <t>기용철</t>
  </si>
  <si>
    <t>053-341-9118</t>
  </si>
  <si>
    <t>대구광역시 북구 팔달로 217 (노원동2가)</t>
  </si>
  <si>
    <t>의료법인효민의료재단</t>
  </si>
  <si>
    <t>송정훈</t>
  </si>
  <si>
    <t>053-951-9119</t>
  </si>
  <si>
    <t>대구광역시 북구 대현로 46 (대현동)</t>
  </si>
  <si>
    <t>경북대학교생활협동조합</t>
  </si>
  <si>
    <t>임상규,김판수</t>
  </si>
  <si>
    <t>이 조합은 서로 돕는 협동정신을 바탕으로 경북대학교 구성원의 복지향상</t>
  </si>
  <si>
    <t>053-954-6936</t>
  </si>
  <si>
    <t>대구광역시 북구 대학로 80 (산격동,경북대학교)</t>
  </si>
  <si>
    <t>(주)대양교통</t>
  </si>
  <si>
    <t>김성균,김종균</t>
  </si>
  <si>
    <t>운수업외-택시외</t>
  </si>
  <si>
    <t>051-292-2209</t>
  </si>
  <si>
    <t>부산광역시 사하구 감천로 50 (감천동)</t>
  </si>
  <si>
    <t>보은산업(주)</t>
  </si>
  <si>
    <t>양장연,양재철</t>
  </si>
  <si>
    <t>051-414-9403</t>
  </si>
  <si>
    <t>부산광역시 영도구 남항남로 50 (남항동3가)</t>
  </si>
  <si>
    <t>051-626-1213</t>
  </si>
  <si>
    <t>부산광역시 남구 황령대로319번나길 17-1 (대연동)</t>
  </si>
  <si>
    <t>가야교통(주)</t>
  </si>
  <si>
    <t>안병진,안정민</t>
  </si>
  <si>
    <t>택시업</t>
  </si>
  <si>
    <t>051-524-9977</t>
  </si>
  <si>
    <t>부산광역시 금정구 삼어로 228 (금사동)</t>
  </si>
  <si>
    <t>명진산업(주)</t>
  </si>
  <si>
    <t>051-525-7771</t>
  </si>
  <si>
    <t>동화교통(주)</t>
  </si>
  <si>
    <t>배종열</t>
  </si>
  <si>
    <t>051-202-7544</t>
  </si>
  <si>
    <t>부산광역시 사하구 감천로38번길 24 (감천동)</t>
  </si>
  <si>
    <t>태원교통(주)</t>
  </si>
  <si>
    <t>이유식</t>
  </si>
  <si>
    <t>051-207-7273</t>
  </si>
  <si>
    <t>부산광역시 사하구 감천로38번길 40 (감천동)</t>
  </si>
  <si>
    <t>동진상운(주)</t>
  </si>
  <si>
    <t>해운 및 항만운송사업</t>
  </si>
  <si>
    <t>051-462-5511</t>
  </si>
  <si>
    <t>부산광역시 중구 중앙대로 95 (중앙동4가)</t>
  </si>
  <si>
    <t>기타 수상 운송 지원 서비스업</t>
  </si>
  <si>
    <t>방송장비 제조업</t>
  </si>
  <si>
    <t>그 외 기타 분류 안된 운송 관련 서비스업</t>
  </si>
  <si>
    <t>신성여객자동차(주)</t>
  </si>
  <si>
    <t>이원희,이재준</t>
  </si>
  <si>
    <t>051-631-5071</t>
  </si>
  <si>
    <t>부산광역시 남구 우암로 58-1 (감만동)</t>
  </si>
  <si>
    <t>성일교통(주)</t>
  </si>
  <si>
    <t>이영수,허노흥</t>
  </si>
  <si>
    <t>051-415-1678</t>
  </si>
  <si>
    <t>부산광역시 영도구 와치로 112-6 (청학동)</t>
  </si>
  <si>
    <t>부경축산물운송(주)</t>
  </si>
  <si>
    <t>송영태,신해섭</t>
  </si>
  <si>
    <t>055-324-0117</t>
  </si>
  <si>
    <t>경상남도 김해시 주촌면 서부로1295번길 24 (양동리)</t>
  </si>
  <si>
    <t>(주)동광택시</t>
  </si>
  <si>
    <t>051-201-0801</t>
  </si>
  <si>
    <t>(주)에이스플러스</t>
  </si>
  <si>
    <t>추수연</t>
  </si>
  <si>
    <t>경비,위생,시설관리용역,방역</t>
  </si>
  <si>
    <t>051-724-4700</t>
  </si>
  <si>
    <t>부산 기장군 기장읍 차성로418번길 14 (교리)</t>
  </si>
  <si>
    <t>(주)이디에스보안물류</t>
  </si>
  <si>
    <t>정영열,김기호</t>
  </si>
  <si>
    <t>항공운수,육상하역보조 서비스업</t>
  </si>
  <si>
    <t>051-645-0505</t>
  </si>
  <si>
    <t>부산광역시 중구 망양로 389 (영주동,일송빌딩)</t>
  </si>
  <si>
    <t>(주)우림선박</t>
  </si>
  <si>
    <t>최종석</t>
  </si>
  <si>
    <t>051-412-0425</t>
  </si>
  <si>
    <t>코리아해운(주)</t>
  </si>
  <si>
    <t>김충경</t>
  </si>
  <si>
    <t>051-463-5341</t>
  </si>
  <si>
    <t>부산 동구 중앙대로180번길 13 401호 (초량동,프레지던트오피스텔)</t>
  </si>
  <si>
    <t>수상 운송지원 서비스업</t>
  </si>
  <si>
    <t>(주)한진개발공사</t>
  </si>
  <si>
    <t>매매업</t>
  </si>
  <si>
    <t>051-621-8335</t>
  </si>
  <si>
    <t>부산 수영구 광남로 33 10층 (남천동,한진빌딩)</t>
  </si>
  <si>
    <t>새한선관(주)</t>
  </si>
  <si>
    <t>051-469-5904</t>
  </si>
  <si>
    <t>부산광역시 동구 중앙대로 263 501호 (초량동,국제오피스텔)</t>
  </si>
  <si>
    <t>전자 전기 부품제조업</t>
  </si>
  <si>
    <t>054-4746-8158</t>
  </si>
  <si>
    <t>경상북도 구미시 인동남길 14-1, 4층,5층 (진평동,민성빌딩)</t>
  </si>
  <si>
    <t>윌헴슨쉽매니지먼트코리아(주)</t>
  </si>
  <si>
    <t>하콘렌즈</t>
  </si>
  <si>
    <t>051-711-0719</t>
  </si>
  <si>
    <t>부산광역시 중구 충장대로9번길 52 (중앙동4가)</t>
  </si>
  <si>
    <t>(주)영호정밀</t>
  </si>
  <si>
    <t>051-728-4342</t>
  </si>
  <si>
    <t>부산 기장군 정관읍 산단6로 12-16 (달산리)</t>
  </si>
  <si>
    <t>(주)아이엠에스코리아</t>
  </si>
  <si>
    <t>양상숙</t>
  </si>
  <si>
    <t>선원관리 서비스업</t>
  </si>
  <si>
    <t>051-440-8000</t>
  </si>
  <si>
    <t>부산광역시 동구 중앙대로 216 8층 (초량동,교원빌딩)</t>
  </si>
  <si>
    <t>(주)세정산업</t>
  </si>
  <si>
    <t>산업기계부품 제조 및 판매업</t>
  </si>
  <si>
    <t>051-728-4171</t>
  </si>
  <si>
    <t>경상남도 양산시 월라1길 25 (덕계동)</t>
  </si>
  <si>
    <t>세영택시(주)</t>
  </si>
  <si>
    <t>051-265-4345</t>
  </si>
  <si>
    <t>금강에스엠(주)</t>
  </si>
  <si>
    <t>이말수</t>
  </si>
  <si>
    <t>051-462-7025</t>
  </si>
  <si>
    <t>부산광역시 동구 중앙대로180번길 12-3 401호 (초량동,동일빌딩)</t>
  </si>
  <si>
    <t>택시. 기타 여객자동차 운수사업</t>
  </si>
  <si>
    <t>051-525-0466</t>
  </si>
  <si>
    <t>(주)사미헌</t>
  </si>
  <si>
    <t>최영숙</t>
  </si>
  <si>
    <t>070-7739-6676</t>
  </si>
  <si>
    <t>부산광역시 부산진구 서면문화로 19 (부전동)</t>
  </si>
  <si>
    <t>(주)에스아이아이씨</t>
  </si>
  <si>
    <t>송종선</t>
  </si>
  <si>
    <t>시스템통합 구축 서비스의 개발, 제작 및 판매업</t>
  </si>
  <si>
    <t>부산 부산진구 중앙대로775번길 5 2층 (부전동,삼정빌딩)</t>
  </si>
  <si>
    <t>토탈하버서비스(주)</t>
  </si>
  <si>
    <t>051-797-7401</t>
  </si>
  <si>
    <t>부산광역시 중구 중앙대로 102 10층 1002호 (중앙동4가,팬오션(주)부산빌딩)</t>
  </si>
  <si>
    <t>스탭스비에스(주)</t>
  </si>
  <si>
    <t>자동차 생산 및 기타 도금업</t>
  </si>
  <si>
    <t>부산광역시 사하구 낙동대로 301 상가 207호 (괴정동,일동지에닌)</t>
  </si>
  <si>
    <t>(주)일신테크원</t>
  </si>
  <si>
    <t>박용지</t>
  </si>
  <si>
    <t>051-971-9775</t>
  </si>
  <si>
    <t>부산광역시 강서구 신호산단3로 66 403호 (신호동,삼성빌딩)</t>
  </si>
  <si>
    <t>(주)덕신사</t>
  </si>
  <si>
    <t>귀금속 세공업</t>
  </si>
  <si>
    <t>051-582-6600</t>
  </si>
  <si>
    <t>부산광역시 금정구 공단서로 25 (금사동)</t>
  </si>
  <si>
    <t>모조 귀금속 및 모조 장신용품 제조업</t>
  </si>
  <si>
    <t>(주)넥슨커뮤니케이션즈</t>
  </si>
  <si>
    <t>이경준</t>
  </si>
  <si>
    <t>051-731-6300</t>
  </si>
  <si>
    <t>부산 해운대구 수영강변대로 140 213,215,216,217호 (우동,부산문화콘텐츠컴플렉스)</t>
  </si>
  <si>
    <t>기록매체 복제업</t>
  </si>
  <si>
    <t>(주)성진전기기술</t>
  </si>
  <si>
    <t>이지수,이민형</t>
  </si>
  <si>
    <t>전기판넬 제조업</t>
  </si>
  <si>
    <t>055-237-0188</t>
  </si>
  <si>
    <t>부산광역시 사하구 다대동로 30 705호 (다대동,다대영동비치타워)</t>
  </si>
  <si>
    <t>(주)애코그린</t>
  </si>
  <si>
    <t>조문균</t>
  </si>
  <si>
    <t>부산광역시 강서구 명지국제2로 16 218호 (명지동,부산명지제나우스블루오션오피스텔)</t>
  </si>
  <si>
    <t>국제여객(주)</t>
  </si>
  <si>
    <t>류남주,유창한</t>
  </si>
  <si>
    <t>육상여객운송업</t>
  </si>
  <si>
    <t>051-501-6310</t>
  </si>
  <si>
    <t>(자)유원상사</t>
  </si>
  <si>
    <t>곽기택</t>
  </si>
  <si>
    <t>주류 판매업</t>
  </si>
  <si>
    <t>051-503-0880</t>
  </si>
  <si>
    <t>부산광역시 연제구 고분로248번길 15 (연산동)</t>
  </si>
  <si>
    <t>윈터투어가스앤디젤코리아(유)</t>
  </si>
  <si>
    <t>안병삼</t>
  </si>
  <si>
    <t>2행정 선박엔진의 판매, 홍보, 제조 및 기술개발지원업</t>
  </si>
  <si>
    <t>051-320-9802</t>
  </si>
  <si>
    <t>부산광역시 기장군 일광읍 박영준길 8 (칠암리)</t>
  </si>
  <si>
    <t>포스인터내셔널</t>
  </si>
  <si>
    <t>김복기</t>
  </si>
  <si>
    <t>신발류 서비스 및 기술용역</t>
  </si>
  <si>
    <t>051-461-4618</t>
  </si>
  <si>
    <t>부산광역시 해운대구 센텀중앙로 48, 21층 우동 (우동,에이스하이테크21)</t>
  </si>
  <si>
    <t>엘앤피자동차코리아(유)</t>
  </si>
  <si>
    <t>소니아루이스스미스</t>
  </si>
  <si>
    <t>자동차 시트용지지부품의 제조 및 판매</t>
  </si>
  <si>
    <t>051-303-9904</t>
  </si>
  <si>
    <t>부산광역시 사상구 낙동대로 1266 (삼락동)</t>
  </si>
  <si>
    <t>성은의료재단</t>
  </si>
  <si>
    <t>선우철</t>
  </si>
  <si>
    <t>051-866-5050</t>
  </si>
  <si>
    <t>부산광역시 연제구 배산북로 50 (연산동)</t>
  </si>
  <si>
    <t>은빛의료재단</t>
  </si>
  <si>
    <t>추홍수</t>
  </si>
  <si>
    <t>051-555-7215</t>
  </si>
  <si>
    <t>부산광역시 동래구 충렬대로 258 1층, 2층 일부, 3층, 6층, 7층, 8층, 9층, 10층, 11층, 12층, 13층, 14층 (낙민동)</t>
  </si>
  <si>
    <t>의료법인건강한사람들의료재단</t>
  </si>
  <si>
    <t>남영희</t>
  </si>
  <si>
    <t>051-744-2818</t>
  </si>
  <si>
    <t>부산광역시 연제구 고분로 4 (연산동)</t>
  </si>
  <si>
    <t>의료법인윤재의료재단</t>
  </si>
  <si>
    <t>전병윤</t>
  </si>
  <si>
    <t>의료기관을 설치 운영하고 보건의료에 관한 연구개발</t>
  </si>
  <si>
    <t>051-555-5850</t>
  </si>
  <si>
    <t>부산광역시 동래구 금강공원로 32 (온천동)</t>
  </si>
  <si>
    <t>051-867-3173</t>
  </si>
  <si>
    <t>부산 연제구 중앙대로 1078 3층 (연산동,뉴그랜드오피스텔)</t>
  </si>
  <si>
    <t>의료법인장수의료재단</t>
  </si>
  <si>
    <t>현혜숙</t>
  </si>
  <si>
    <t>051-556-4233</t>
  </si>
  <si>
    <t>부산 동래구 명륜로 147 (명륜동,동래타워빌딩)</t>
  </si>
  <si>
    <t>의료법인정수사의료재단</t>
  </si>
  <si>
    <t>051-257-9898</t>
  </si>
  <si>
    <t>부산 연제구 과정로 128 (연산동)</t>
  </si>
  <si>
    <t>법무법인국제</t>
  </si>
  <si>
    <t>최진갑,황진효,이한석,조성제</t>
  </si>
  <si>
    <t>051-463-7755</t>
  </si>
  <si>
    <t>부산 연제구 법원로 28, 2층 205, 7층, 8층 808호</t>
  </si>
  <si>
    <t>부산상공회의소</t>
  </si>
  <si>
    <t>산업 단체</t>
  </si>
  <si>
    <t>051-990-7000</t>
  </si>
  <si>
    <t>부산 부산진구 황령대로 24</t>
  </si>
  <si>
    <t>대형선망수산업협동조합</t>
  </si>
  <si>
    <t>천금석</t>
  </si>
  <si>
    <t>수산물의 판로 확대 및 유통의 원활화</t>
  </si>
  <si>
    <t>051-2549-0115</t>
  </si>
  <si>
    <t>부산 서구 충무대로 202 (남부민동)</t>
  </si>
  <si>
    <t>대성원</t>
  </si>
  <si>
    <t>백대성</t>
  </si>
  <si>
    <t>그외기타비거주복지서 기타</t>
  </si>
  <si>
    <t>부산광역시 기장군 일광읍 장곡길 27-1 (칠암리)</t>
  </si>
  <si>
    <t>의료법인화인의료재단</t>
  </si>
  <si>
    <t>김화조</t>
  </si>
  <si>
    <t>051-784-7297</t>
  </si>
  <si>
    <t>부산 해운대구 해운대로76번길 12 (재송동)</t>
  </si>
  <si>
    <t>중울산농업협동조합</t>
  </si>
  <si>
    <t>장승환</t>
  </si>
  <si>
    <t>조합원의 농업생산성을 높이고 조합원이 생산한 농산물의 판로확대</t>
  </si>
  <si>
    <t>052-292-3102</t>
  </si>
  <si>
    <t>울산광역시 중구 번영로 564 (남외동)</t>
  </si>
  <si>
    <t>의료법인청십자의료재단</t>
  </si>
  <si>
    <t>부산광역시 부산진구 봉수로 18 지상1.2.3층 (전포동,병원)</t>
  </si>
  <si>
    <t>조향옥</t>
  </si>
  <si>
    <t>051-643-8100</t>
  </si>
  <si>
    <t>부산광역시 동구 중앙대로 524 (범일동)</t>
  </si>
  <si>
    <t>의료법인상봉의료재단</t>
  </si>
  <si>
    <t>051-633-8171</t>
  </si>
  <si>
    <t>부산광역시 부산진구 황령대로8번길 7 (범천동)</t>
  </si>
  <si>
    <t>의료법인서강의료재단</t>
  </si>
  <si>
    <t>정두용</t>
  </si>
  <si>
    <t>051-715-8575</t>
  </si>
  <si>
    <t>부산 동구 중앙대로 514 제201호,제301호 (범일동,한성기린프라자 상가)</t>
  </si>
  <si>
    <t>사회복지법인해월</t>
  </si>
  <si>
    <t>홍종섭</t>
  </si>
  <si>
    <t>노인복지사업법 제34조의 노인의료복지시설 중 노인요양시설 운영</t>
  </si>
  <si>
    <t>051-552-7900</t>
  </si>
  <si>
    <t>부산광역시 동래구 금정마을로 59-6 (온천동)</t>
  </si>
  <si>
    <t>인혜의료재단</t>
  </si>
  <si>
    <t>윤정길</t>
  </si>
  <si>
    <t>정신과 가정의학과</t>
  </si>
  <si>
    <t>051-624-6666</t>
  </si>
  <si>
    <t>부산광역시 남구 유엔평화로 156 (용당동)</t>
  </si>
  <si>
    <t>의료법인백세의료재단</t>
  </si>
  <si>
    <t>051-753-9595</t>
  </si>
  <si>
    <t>부산광역시 수영구 광일로43번길 25 (광안동)</t>
  </si>
  <si>
    <t>의료법인안심의료재단</t>
  </si>
  <si>
    <t>051-865-0300</t>
  </si>
  <si>
    <t>부산광역시 연제구 과정로 222 (연산동)</t>
  </si>
  <si>
    <t>의료법인광안의료재단</t>
  </si>
  <si>
    <t>하춘수</t>
  </si>
  <si>
    <t>의료기관의 설치.운영</t>
  </si>
  <si>
    <t>051-710-0119</t>
  </si>
  <si>
    <t>부산 수영구 광안해변로 292 (민락동)</t>
  </si>
  <si>
    <t>의료법인전일의료재단</t>
  </si>
  <si>
    <t>김다미</t>
  </si>
  <si>
    <t>051-752-6100</t>
  </si>
  <si>
    <t>부산 수영구 장대골로7번길 45 301호,401호 (광안동,광안유림주상복합)</t>
  </si>
  <si>
    <t>의료법인제영의료재단</t>
  </si>
  <si>
    <t>051-332-7800</t>
  </si>
  <si>
    <t>부산광역시 북구 덕천로 339 (만덕동)</t>
  </si>
  <si>
    <t>의료법인희경의료재단</t>
  </si>
  <si>
    <t>최순희</t>
  </si>
  <si>
    <t>051-328-8250</t>
  </si>
  <si>
    <t>부산광역시 사상구 광장로 33 (괘법동)</t>
  </si>
  <si>
    <t>의료법인효원의료재단</t>
  </si>
  <si>
    <t>051-324-1004</t>
  </si>
  <si>
    <t>부산광역시 사상구 학장로 325 (주례동)</t>
  </si>
  <si>
    <t>의료법인강혜의료재단</t>
  </si>
  <si>
    <t>051-327-9000</t>
  </si>
  <si>
    <t>부산광역시 사상구 대동로 2 (엄궁동)</t>
  </si>
  <si>
    <t>의료법인허명의료재단</t>
  </si>
  <si>
    <t>곽동규</t>
  </si>
  <si>
    <t>051-341-0119</t>
  </si>
  <si>
    <t>부산 북구 낙동대로 1678 (구포동)</t>
  </si>
  <si>
    <t>복합비료 및 기타 화학비료 제조업</t>
  </si>
  <si>
    <t>(주)일광교통</t>
  </si>
  <si>
    <t>051-526-8249</t>
  </si>
  <si>
    <t>부산광역시 금정구 공단로 39 (금사동)</t>
  </si>
  <si>
    <t>우산의료재단</t>
  </si>
  <si>
    <t>주송민</t>
  </si>
  <si>
    <t>055-375-8828</t>
  </si>
  <si>
    <t>경남 양산시 상북면 양산대로 1870-64 (신전리)</t>
  </si>
  <si>
    <t>양산농업협동조합</t>
  </si>
  <si>
    <t>오영섭</t>
  </si>
  <si>
    <t>할인점 슈퍼마켓</t>
  </si>
  <si>
    <t>055-389-2300</t>
  </si>
  <si>
    <t>경남 양산시 북안북1길 10-19 양산농협 (북부동)</t>
  </si>
  <si>
    <t>의료법인예성의료재단</t>
  </si>
  <si>
    <t>유명철</t>
  </si>
  <si>
    <t>055-384-9901</t>
  </si>
  <si>
    <t>경남 양산시 신기로 28 (신기동)</t>
  </si>
  <si>
    <t>최덕호</t>
  </si>
  <si>
    <t>콜택시 업체</t>
  </si>
  <si>
    <t>055-321-3344</t>
  </si>
  <si>
    <t>경상남도 김해시 향교길 46 (동상동)</t>
  </si>
  <si>
    <t>(주)셀콤</t>
  </si>
  <si>
    <t>고종민,백은실</t>
  </si>
  <si>
    <t>051-818-0688</t>
  </si>
  <si>
    <t>부산 금정구 반송로490번길 26-8 (금사동)</t>
  </si>
  <si>
    <t>(유)금릉교통</t>
  </si>
  <si>
    <t>엄두식</t>
  </si>
  <si>
    <t>055-332-1478</t>
  </si>
  <si>
    <t>경상남도 김해시 주촌면 서부로1631번길 47-10 (천곡리)</t>
  </si>
  <si>
    <t>의료법인동남의료재단</t>
  </si>
  <si>
    <t>전호상</t>
  </si>
  <si>
    <t>055-330-2500</t>
  </si>
  <si>
    <t>경상남도 김해시 가야로51번길 42 (삼계동)</t>
  </si>
  <si>
    <t>김해축산업협동조합</t>
  </si>
  <si>
    <t>송태영</t>
  </si>
  <si>
    <t>음식료품제조업</t>
  </si>
  <si>
    <t>0553-3757-1120</t>
  </si>
  <si>
    <t>경남 김해시 분성로308번길 18 교육지원부 (서상동,김해축협하나로마트)</t>
  </si>
  <si>
    <t>영파의료재단</t>
  </si>
  <si>
    <t>051-582-1234</t>
  </si>
  <si>
    <t>좋은사람들의료재단</t>
  </si>
  <si>
    <t>051-516-9898</t>
  </si>
  <si>
    <t>부산 금정구 금단로 140-2 (남산동)</t>
  </si>
  <si>
    <t>의료법인해림의료재단</t>
  </si>
  <si>
    <t>051-521-7582</t>
  </si>
  <si>
    <t>부산 금정구 반송로 470 (금사동)</t>
  </si>
  <si>
    <t>한빛의료소비자생활협동조합</t>
  </si>
  <si>
    <t>전수진</t>
  </si>
  <si>
    <t>의료보건 활동에 필요한 공동 이용시설을 설치ㆍ운영 하는 사업</t>
  </si>
  <si>
    <t>부산 금정구 구서중앙로15번길 20 (구서동)</t>
  </si>
  <si>
    <t>(사)부산광역시사하구장애인협회</t>
  </si>
  <si>
    <t>손문화</t>
  </si>
  <si>
    <t>051-261-2275</t>
  </si>
  <si>
    <t>부산 사하구 다송로72번길 63 202호 다대동 (다대동,예원빌딩)</t>
  </si>
  <si>
    <t>의료법인장원</t>
  </si>
  <si>
    <t>정하용</t>
  </si>
  <si>
    <t>비영리의료법인으로서 의료기관을 설치운영</t>
  </si>
  <si>
    <t>051-244-3368</t>
  </si>
  <si>
    <t>부산광역시 서구 암남공원로 522 (암남동)</t>
  </si>
  <si>
    <t>의료법인호산나의료재단</t>
  </si>
  <si>
    <t>주성환</t>
  </si>
  <si>
    <t>051-997-0001</t>
  </si>
  <si>
    <t>부산 사하구 하신중앙로 7, 601호, 701호</t>
  </si>
  <si>
    <t>의료법인연송의료재단</t>
  </si>
  <si>
    <t>051-987-7900</t>
  </si>
  <si>
    <t>부산광역시 사하구 비봉로 80 (신평동)</t>
  </si>
  <si>
    <t>(사)부산항시설관리센터</t>
  </si>
  <si>
    <t>부산항 여객터미널 관리,운영사업</t>
  </si>
  <si>
    <t>051-440-1274</t>
  </si>
  <si>
    <t>부산 중구 충장대로 24 (중앙동4가)</t>
  </si>
  <si>
    <t>의료법인나라의료재단</t>
  </si>
  <si>
    <t>051-646-0505</t>
  </si>
  <si>
    <t>부산광역시 동구 중앙대로 421 (좌천동)</t>
  </si>
  <si>
    <t>의료법인성원의료재단</t>
  </si>
  <si>
    <t>051-403-9971</t>
  </si>
  <si>
    <t>부산광역시 영도구 동삼서로 21 (동삼동)</t>
  </si>
  <si>
    <t>(사)미국선급협회</t>
  </si>
  <si>
    <t>크리스토퍼제이위에르니키</t>
  </si>
  <si>
    <t>해사 또는 상사에 관계있는 제반문제에 관한 정보의 수집 및 배포</t>
  </si>
  <si>
    <t>051-460-4162</t>
  </si>
  <si>
    <t>부산광역시 중구 충장대로 7, 8층 (중앙동4가,교보생명빌딩)</t>
  </si>
  <si>
    <t>남경광학(주)</t>
  </si>
  <si>
    <t>김정수,박순정</t>
  </si>
  <si>
    <t>055-256-2134</t>
  </si>
  <si>
    <t>(유)동호택시</t>
  </si>
  <si>
    <t>055-298-0500</t>
  </si>
  <si>
    <t>경상남도 창원시 의창구 북면 천주로 929 (내곡리)</t>
  </si>
  <si>
    <t>(유)현대기공</t>
  </si>
  <si>
    <t>양희태</t>
  </si>
  <si>
    <t>볼트, 너트, 와샤 외</t>
  </si>
  <si>
    <t>055-286-9400</t>
  </si>
  <si>
    <t>경상남도 창원시 마산합포구 진북면 산단2길 66 (신촌리)</t>
  </si>
  <si>
    <t>정다운사람들의료재단</t>
  </si>
  <si>
    <t>055-255-7777</t>
  </si>
  <si>
    <t>경상남도 창원시 마산회원구 봉양로 160 (봉암동)</t>
  </si>
  <si>
    <t>의료법인굿모닝의료재단</t>
  </si>
  <si>
    <t>문성옥</t>
  </si>
  <si>
    <t>055-259-1070</t>
  </si>
  <si>
    <t>경상남도 창원시 마산회원구 봉양로 7 (양덕동)</t>
  </si>
  <si>
    <t>마산시</t>
  </si>
  <si>
    <t>055-222-8041</t>
  </si>
  <si>
    <t>경상남도 창원시 마산합포구 해안대로 31 (해운동)</t>
  </si>
  <si>
    <t>프로그램 공급업</t>
  </si>
  <si>
    <t>055-745-0012</t>
  </si>
  <si>
    <t>엠마우스의료소비자생활협동조합</t>
  </si>
  <si>
    <t>이창훈,최병현</t>
  </si>
  <si>
    <t>055-749-9122</t>
  </si>
  <si>
    <t>경상남도 진주시 남강로 25 (평거동)</t>
  </si>
  <si>
    <t>(유)삼광교통</t>
  </si>
  <si>
    <t>김명덕</t>
  </si>
  <si>
    <t>055-648-7643</t>
  </si>
  <si>
    <t>경상남도 통영시 용남면 논싯골길 77 (삼화리)</t>
  </si>
  <si>
    <t>의료법인통영의료재단</t>
  </si>
  <si>
    <t>의료기관의 설치운영 및 진료보호 사업.</t>
  </si>
  <si>
    <t>055-643-3922</t>
  </si>
  <si>
    <t>경남 통영시 도산면 남해안대로 1820 (도선리)</t>
  </si>
  <si>
    <t>밀양교통(주)</t>
  </si>
  <si>
    <t>황영성</t>
  </si>
  <si>
    <t>055-354-5392</t>
  </si>
  <si>
    <t>경상남도 밀양시 중앙로 42 (가곡동)</t>
  </si>
  <si>
    <t>의료법인행복한의료재단</t>
  </si>
  <si>
    <t>055-356-6119</t>
  </si>
  <si>
    <t>경상남도 밀양시 단장면 동화2길 36-59 (사연리)</t>
  </si>
  <si>
    <t>거창사과원예</t>
  </si>
  <si>
    <t>윤수현,오종석</t>
  </si>
  <si>
    <t>사과 판매업</t>
  </si>
  <si>
    <t>055-943-3243</t>
  </si>
  <si>
    <t>경남 거창군 거창읍 수남로 2241 (김천리)</t>
  </si>
  <si>
    <t>의료법인영민의료재단</t>
  </si>
  <si>
    <t>055-247-7277</t>
  </si>
  <si>
    <t>경남 창원시 마산합포구 무학로 402, 자산동 (자산동,그린힐))</t>
  </si>
  <si>
    <t>의료법인동양의료재단연세사랑병원</t>
  </si>
  <si>
    <t>정신요양병원</t>
  </si>
  <si>
    <t>055-540-7700</t>
  </si>
  <si>
    <t>경상남도 창원시 진해구 행암로 76 (장천동)</t>
  </si>
  <si>
    <t>의료법인일운의료재단</t>
  </si>
  <si>
    <t>류경희</t>
  </si>
  <si>
    <t>055-551-7582</t>
  </si>
  <si>
    <t>경남 창원시 진해구 남의로 150 (두동)</t>
  </si>
  <si>
    <t>일광산기(주)</t>
  </si>
  <si>
    <t>옥치영</t>
  </si>
  <si>
    <t>055-286-4460</t>
  </si>
  <si>
    <t>경상남도 창원시 성산구 완암로 50 넥스동 901호 (성산동,에스케이테크노파크)</t>
  </si>
  <si>
    <t>(주)건설기술원</t>
  </si>
  <si>
    <t>건설품질시험기술의 개발 및 그 발전에 관한 연구</t>
  </si>
  <si>
    <t>055-313-5100</t>
  </si>
  <si>
    <t>경상남도 김해시 수가로 249 (응달동)</t>
  </si>
  <si>
    <t>조영숙</t>
  </si>
  <si>
    <t>055-251-5677</t>
  </si>
  <si>
    <t>경상남도 창원시 의창구 의창대로54번길 1 801호 (팔용동,금복빌딩)</t>
  </si>
  <si>
    <t>(주)경남네트워크</t>
  </si>
  <si>
    <t>네트워크설계시공</t>
  </si>
  <si>
    <t>055-238-6661</t>
  </si>
  <si>
    <t>경남 창원시 의창구 차상로150번길 10 405호 (팔용동,창원전자상가)</t>
  </si>
  <si>
    <t>(주)청하</t>
  </si>
  <si>
    <t>이종찬</t>
  </si>
  <si>
    <t>055-275-0431</t>
  </si>
  <si>
    <t>경상남도 창원시 성산구 성산패총로24번길 34 (성산동)</t>
  </si>
  <si>
    <t>(주)원비두기술</t>
  </si>
  <si>
    <t>박봉규</t>
  </si>
  <si>
    <t>금속조립 및 금속구조물 제조업</t>
  </si>
  <si>
    <t>055-585-6725</t>
  </si>
  <si>
    <t>(주)경민전자</t>
  </si>
  <si>
    <t>오븐렌지 판금 및 부품사출 사업</t>
  </si>
  <si>
    <t>055-283-4843</t>
  </si>
  <si>
    <t>경상남도 창원시 의창구 차상로 172-15 (팔용동)</t>
  </si>
  <si>
    <t>(주)표현로지텍</t>
  </si>
  <si>
    <t>표현목</t>
  </si>
  <si>
    <t>건설기계장비 도급업</t>
  </si>
  <si>
    <t>경남 창원시 의창구 평산로 96 305호 (팔용동,웰빙프라자)</t>
  </si>
  <si>
    <t>(주)투윈텍</t>
  </si>
  <si>
    <t>신상칠</t>
  </si>
  <si>
    <t>무계목 강관제조 및 기술협력업</t>
  </si>
  <si>
    <t>경상남도 창원시 성산구 상남로 35 531호 (상남동,새롬아이포빌)</t>
  </si>
  <si>
    <t>(주)원엔지니어링</t>
  </si>
  <si>
    <t>신상병</t>
  </si>
  <si>
    <t>선박구성품(부품) 가공 및 수리업</t>
  </si>
  <si>
    <t>055-548-1771</t>
  </si>
  <si>
    <t>(주)신진산업</t>
  </si>
  <si>
    <t>철강제품 제작업</t>
  </si>
  <si>
    <t>경상남도 창원시 의창구 중동로 34 112동 1103호 (중동,창원중동유니시티1단지)</t>
  </si>
  <si>
    <t>부라다워너(유)</t>
  </si>
  <si>
    <t>연료분사기의 제조,판매,공급,재정,조립 및 봉사</t>
  </si>
  <si>
    <t>055-282-3931</t>
  </si>
  <si>
    <t>경상남도 창원시 성산구 완암로 168 (외동)</t>
  </si>
  <si>
    <t>(재)경남연구원</t>
  </si>
  <si>
    <t>김태영,송부용</t>
  </si>
  <si>
    <t>지역단위 중장기 발전계획의 수립</t>
  </si>
  <si>
    <t>055-266-2074</t>
  </si>
  <si>
    <t>경상남도 창원시 성산구 용지로 248 (용호동)</t>
  </si>
  <si>
    <t>금강의료재단</t>
  </si>
  <si>
    <t>고철수</t>
  </si>
  <si>
    <t>055-283-0028</t>
  </si>
  <si>
    <t>경상남도 창원시 성산구 원이대로 595 12층 1202호 (용호동,고운메디컬빌딩)</t>
  </si>
  <si>
    <t>의료법인청민의료재단</t>
  </si>
  <si>
    <t>055-295-7575</t>
  </si>
  <si>
    <t>경상남도 창원시 의창구 남산로1번길 60 (팔용동)</t>
  </si>
  <si>
    <t>의료법인자은의료재단</t>
  </si>
  <si>
    <t>이숙자</t>
  </si>
  <si>
    <t>055-251-2228</t>
  </si>
  <si>
    <t>경상남도 창원시 의창구 동읍 의창대로 882 (용잠리)</t>
  </si>
  <si>
    <t>의료법인수석의료재단</t>
  </si>
  <si>
    <t>055-293-3311</t>
  </si>
  <si>
    <t>경남 창원시 의창구 북면 천주로 1092 (신촌리)</t>
  </si>
  <si>
    <t>한살림경남소비자생활협동조합</t>
  </si>
  <si>
    <t>변효순,황미애</t>
  </si>
  <si>
    <t>기타임가공</t>
  </si>
  <si>
    <t>055-298-0527</t>
  </si>
  <si>
    <t>경상남도 창원시 의창구 북면 천주로 406-67 (외감리)</t>
  </si>
  <si>
    <t>에스엠택시</t>
  </si>
  <si>
    <t>조기춘</t>
  </si>
  <si>
    <t>055-852-4444</t>
  </si>
  <si>
    <t>경상남도 사천시 사천읍 사천향교로 23-10 (선인리)</t>
  </si>
  <si>
    <t>(자)콜7000택시</t>
  </si>
  <si>
    <t>055-835-7000</t>
  </si>
  <si>
    <t>경상남도 사천시 새시장길 73 (동금동)</t>
  </si>
  <si>
    <t>의료법인국제의료재단</t>
  </si>
  <si>
    <t>055-600-2000</t>
  </si>
  <si>
    <t>경상남도 의령군 의령읍 의합대로 105-8 (무전리)</t>
  </si>
  <si>
    <t>동부</t>
  </si>
  <si>
    <t>전상곤,주현숙</t>
  </si>
  <si>
    <t>그외기타금융관련서비스</t>
  </si>
  <si>
    <t>055-574-2756</t>
  </si>
  <si>
    <t>경상남도 의령군 부림면 신번로 138 (신반리)</t>
  </si>
  <si>
    <t>연탄 및 기타 석탄 가공품 제조업</t>
  </si>
  <si>
    <t>조재성,손백현</t>
  </si>
  <si>
    <t>055-573-2312</t>
  </si>
  <si>
    <t>경남 의령군 의령읍 충익로 34 (중동리)</t>
  </si>
  <si>
    <t>천일화물(주)</t>
  </si>
  <si>
    <t>손양근</t>
  </si>
  <si>
    <t>055-973-7295</t>
  </si>
  <si>
    <t>경상남도 산청군 신안면 신차로 213 (외고리)</t>
  </si>
  <si>
    <t>사람 분뇨 처리업</t>
  </si>
  <si>
    <t>김환중</t>
  </si>
  <si>
    <t>철구조물 조선블록</t>
  </si>
  <si>
    <t>055-632-9107</t>
  </si>
  <si>
    <t>경상남도 거제시 사등면 지석로 274 (사등리)</t>
  </si>
  <si>
    <t>해온산업(주)</t>
  </si>
  <si>
    <t>김일배</t>
  </si>
  <si>
    <t>055-638-1458</t>
  </si>
  <si>
    <t>(주)신화엔지니어링</t>
  </si>
  <si>
    <t>기계배관제작설치업</t>
  </si>
  <si>
    <t>055-637-5090</t>
  </si>
  <si>
    <t>경상남도 거제시 해명로6길 11 상가 104호 (수월동,춘광한빛타운)</t>
  </si>
  <si>
    <t>연호기업(주)</t>
  </si>
  <si>
    <t>이청재</t>
  </si>
  <si>
    <t>선박 용접업</t>
  </si>
  <si>
    <t>055-632-0740</t>
  </si>
  <si>
    <t>대원기업(주)</t>
  </si>
  <si>
    <t>선박구성부분품제작업</t>
  </si>
  <si>
    <t>055-637-1102</t>
  </si>
  <si>
    <t>덕진기업(주)</t>
  </si>
  <si>
    <t>서희경</t>
  </si>
  <si>
    <t>055-630-1225</t>
  </si>
  <si>
    <t>경상남도 거제시 장평3로3길 7 102동 905호 (장평동,제니스타운)</t>
  </si>
  <si>
    <t>(주)올텍</t>
  </si>
  <si>
    <t>선박관련 임가공업</t>
  </si>
  <si>
    <t>055-637-8680</t>
  </si>
  <si>
    <t>경상남도 거제시 거제중앙로 1938-4, 6층 (고현동,참솔빌딩)</t>
  </si>
  <si>
    <t>(주)군웅기업</t>
  </si>
  <si>
    <t>손광표</t>
  </si>
  <si>
    <t>055-630-4796</t>
  </si>
  <si>
    <t>경남 거제시 장평3로 80 삼성중공업 (장평동)</t>
  </si>
  <si>
    <t>의료법인성념의료재단</t>
  </si>
  <si>
    <t>이종삼</t>
  </si>
  <si>
    <t>055-736-1004</t>
  </si>
  <si>
    <t>경상남도 거제시 연초면 거제대로 4477 (연사리)</t>
  </si>
  <si>
    <t>뉴푸드(주)</t>
  </si>
  <si>
    <t>055-526-1365</t>
  </si>
  <si>
    <t>경상남도 창녕군 남지읍 홍명길 9 (학계리)</t>
  </si>
  <si>
    <t>윤영진</t>
  </si>
  <si>
    <t>자동차 및 농기구부품  제조</t>
  </si>
  <si>
    <t>경상남도 사천시 사남면 공단1로 23-62 (월성리)</t>
  </si>
  <si>
    <t>(주)서경티에스</t>
  </si>
  <si>
    <t>도시가스 사용시설의 설치및 수리공사업</t>
  </si>
  <si>
    <t>055-852-7197</t>
  </si>
  <si>
    <t>경남 진주시 정촌면 강주길 12 2층 (예하리)</t>
  </si>
  <si>
    <t>김숙주</t>
  </si>
  <si>
    <t>055-8323-3115</t>
  </si>
  <si>
    <t>경남 사천시 향촌4길 127 (향촌동,5층 6층 및 별관1층-3층)</t>
  </si>
  <si>
    <t>(주)한얼</t>
  </si>
  <si>
    <t>식품 및 일용잡화류 제조 및 판매업</t>
  </si>
  <si>
    <t>055-339-0167</t>
  </si>
  <si>
    <t>경기도 수원시 팔달구 팔달문로114번길 36 204호 (지동,삼흥팰리스)</t>
  </si>
  <si>
    <t>(주)고성</t>
  </si>
  <si>
    <t>자동차및트레일러제조</t>
  </si>
  <si>
    <t>055-327-4059</t>
  </si>
  <si>
    <t>경상남도 김해시 생림면 상동로 89 (나전리)</t>
  </si>
  <si>
    <t>(주)캐처스</t>
  </si>
  <si>
    <t>김정달</t>
  </si>
  <si>
    <t>방역약품 제조 및 판매업</t>
  </si>
  <si>
    <t>055-339-2200</t>
  </si>
  <si>
    <t>경상남도 김해시 분성로557번길 8 (어방동)</t>
  </si>
  <si>
    <t>(주)화인로지스</t>
  </si>
  <si>
    <t>055-325-0034</t>
  </si>
  <si>
    <t>경남 양산시 월라2길 51-21 (덕계동)</t>
  </si>
  <si>
    <t>(주)한신케미칼</t>
  </si>
  <si>
    <t>김외선,강선영</t>
  </si>
  <si>
    <t>자동차 고무부품 가공 및 제조업</t>
  </si>
  <si>
    <t>055-337-2548</t>
  </si>
  <si>
    <t>경상남도 김해시 주촌면 서부로1637번길 386 (덕암리)</t>
  </si>
  <si>
    <t>경남에너지동부고객센터(주)</t>
  </si>
  <si>
    <t>도시가스 안전점검 및 가스시공업</t>
  </si>
  <si>
    <t>055-314-5831</t>
  </si>
  <si>
    <t>경상남도 김해시 주촌면 골든루트로129번길 169-9 2층 (망덕리)</t>
  </si>
  <si>
    <t>의료법인리드의료재단</t>
  </si>
  <si>
    <t>정진호</t>
  </si>
  <si>
    <t>병원-보건업</t>
  </si>
  <si>
    <t>055-337-2001</t>
  </si>
  <si>
    <t>경남 김해시 김해대로 2453 (삼정동)</t>
  </si>
  <si>
    <t>의료법인오남의료재단</t>
  </si>
  <si>
    <t>손문석</t>
  </si>
  <si>
    <t>055-332-9222</t>
  </si>
  <si>
    <t>경상남도 김해시 가야로 210 (삼계동)</t>
  </si>
  <si>
    <t>의료법인신의료재단</t>
  </si>
  <si>
    <t>신오철</t>
  </si>
  <si>
    <t>055-310-7700</t>
  </si>
  <si>
    <t>경상남도 김해시 김해대로 2335 (부원동)</t>
  </si>
  <si>
    <t>의료법인서원탑의료재단</t>
  </si>
  <si>
    <t>강수자</t>
  </si>
  <si>
    <t>055-330-9316</t>
  </si>
  <si>
    <t>경상남도 김해시 가락로 83 (서상동)</t>
  </si>
  <si>
    <t>(주)동방고속</t>
  </si>
  <si>
    <t>김소열</t>
  </si>
  <si>
    <t>시외버스.관광버스.버-운수업.서비스</t>
  </si>
  <si>
    <t>061-832-3648</t>
  </si>
  <si>
    <t>전남 고흥군 고흥읍 서문리 218-11</t>
  </si>
  <si>
    <t>(주)서남도시가스고객센터</t>
  </si>
  <si>
    <t>도시가스관리대행</t>
  </si>
  <si>
    <t>062-710-2661</t>
  </si>
  <si>
    <t>광주광역시 서구 대남대로 440 7층 (농성동,프뢰벨사옥)</t>
  </si>
  <si>
    <t>(주)컴이조아</t>
  </si>
  <si>
    <t>문경진</t>
  </si>
  <si>
    <t>062-233-0064</t>
  </si>
  <si>
    <t>광주광역시 서구 상무중앙로 110 8층 (치평동,우체국보험회관)</t>
  </si>
  <si>
    <t>(주)진웅</t>
  </si>
  <si>
    <t>이영순</t>
  </si>
  <si>
    <t>062-945-3594</t>
  </si>
  <si>
    <t>광주 광산구 평동산단1번로 21 (옥동)</t>
  </si>
  <si>
    <t>(주)한빛케터링</t>
  </si>
  <si>
    <t>062-945-5999</t>
  </si>
  <si>
    <t>광주광역시 광산구 사암로106번길 95 (우산동)</t>
  </si>
  <si>
    <t>도시계획 및 조경설계 서비스업</t>
  </si>
  <si>
    <t>(주)공영물류</t>
  </si>
  <si>
    <t>김준홍</t>
  </si>
  <si>
    <t>삼성전자 가전제품 부품공급 및 보관</t>
  </si>
  <si>
    <t>062-951-0911</t>
  </si>
  <si>
    <t>광주광역시 서구 시청로96번길 15 1301호 (치평동,로잔티움파크)</t>
  </si>
  <si>
    <t>(주)에이치비앤테크</t>
  </si>
  <si>
    <t>김명정</t>
  </si>
  <si>
    <t>제조도급업 (자동차및 전자제품 부품)</t>
  </si>
  <si>
    <t>062-376-9752</t>
  </si>
  <si>
    <t>광주 서구 상무대로 1077 503호 (화정동,추선회관)</t>
  </si>
  <si>
    <t>(주)늘찬</t>
  </si>
  <si>
    <t>식품 제조 및 도,소매업.</t>
  </si>
  <si>
    <t>062-524-0207</t>
  </si>
  <si>
    <t>(주)아르텍</t>
  </si>
  <si>
    <t>안혜숙</t>
  </si>
  <si>
    <t>자동차시트 제조 및 판매업</t>
  </si>
  <si>
    <t>062-941-1301</t>
  </si>
  <si>
    <t>우경테크(주)</t>
  </si>
  <si>
    <t>062-942-3004</t>
  </si>
  <si>
    <t>광주광역시 광산구 상무대로 287 (소촌동)</t>
  </si>
  <si>
    <t>(주)그린하이텍</t>
  </si>
  <si>
    <t>오애숙</t>
  </si>
  <si>
    <t>이동통신부품 및 주변기기 제조 및 임가공업</t>
  </si>
  <si>
    <t>062-382-3110</t>
  </si>
  <si>
    <t>광주 서구 무진대로 969, 5층 (광천동)</t>
  </si>
  <si>
    <t>(주)포넥스</t>
  </si>
  <si>
    <t>전자제품. 부품 제조업</t>
  </si>
  <si>
    <t>광주광역시 광산구 하남산단3번로 105 (장덕동)</t>
  </si>
  <si>
    <t>(주)은가비물류</t>
  </si>
  <si>
    <t>오일록</t>
  </si>
  <si>
    <t>062-955-2177</t>
  </si>
  <si>
    <t>광주광역시 광산구 하남산단4번로 19 1층 (장덕동)</t>
  </si>
  <si>
    <t>세영운수(유)</t>
  </si>
  <si>
    <t>김택신</t>
  </si>
  <si>
    <t>시내버스 운송사업,옥외 광고업</t>
  </si>
  <si>
    <t>062-674-0106</t>
  </si>
  <si>
    <t>광주광역시 남구 송암로98번길11(송하동)</t>
  </si>
  <si>
    <t>삼아교통(유)</t>
  </si>
  <si>
    <t>시내버스,광고-운수,서비스</t>
  </si>
  <si>
    <t>062-371-7005</t>
  </si>
  <si>
    <t>광주광역시 광산구 동곡로 411-7 (월전동)</t>
  </si>
  <si>
    <t>(유)그린에코테크</t>
  </si>
  <si>
    <t>박재열</t>
  </si>
  <si>
    <t>윈도우필름 도.소매 및 설치</t>
  </si>
  <si>
    <t>062-956-9441</t>
  </si>
  <si>
    <t>광주 북구 첨단벤처로60번길 2</t>
  </si>
  <si>
    <t>벽지 및 장판류 도매업</t>
  </si>
  <si>
    <t>(유)씨네일일</t>
  </si>
  <si>
    <t>최명일</t>
  </si>
  <si>
    <t>영화 상영업</t>
  </si>
  <si>
    <t>062-973-9611</t>
  </si>
  <si>
    <t>광주광역시 광산구 앰코로 35 316호 (쌍암동,폭스존)</t>
  </si>
  <si>
    <t>(사)광주광역시교통약자이동지원센터</t>
  </si>
  <si>
    <t>김석웅</t>
  </si>
  <si>
    <t>전용택시의 운영관리.</t>
  </si>
  <si>
    <t>062-600-8900</t>
  </si>
  <si>
    <t>광주 북구 모룡대길 68 2층 (일곡동,교통문화회관)</t>
  </si>
  <si>
    <t>천주교까리따스수녀회유지재단</t>
  </si>
  <si>
    <t>김사비</t>
  </si>
  <si>
    <t>061-720-6450</t>
  </si>
  <si>
    <t>광주 남구 입하2안길 20-22 (임암동)</t>
  </si>
  <si>
    <t>의료법인다사랑의료재단</t>
  </si>
  <si>
    <t>신재정</t>
  </si>
  <si>
    <t>062-380-3872</t>
  </si>
  <si>
    <t>광주광역시 서구 풍서우로 224 (벽진동)</t>
  </si>
  <si>
    <t>의료법인광주정원의료재단</t>
  </si>
  <si>
    <t>정원</t>
  </si>
  <si>
    <t>062-955-9200</t>
  </si>
  <si>
    <t>광주광역시 광산구 목련로 330-19 (신가동)</t>
  </si>
  <si>
    <t>소망의료재단</t>
  </si>
  <si>
    <t>김장생</t>
  </si>
  <si>
    <t>062-650-1000</t>
  </si>
  <si>
    <t>광주광역시 남구 독립로54번길 26 (백운동)</t>
  </si>
  <si>
    <t>(유)한국상사</t>
  </si>
  <si>
    <t>진용수,진호형</t>
  </si>
  <si>
    <t>061-283-1015</t>
  </si>
  <si>
    <t>전남 목포시 대양로13번길 1 (연산동)</t>
  </si>
  <si>
    <t>의료법인우성의료재단</t>
  </si>
  <si>
    <t>박성범</t>
  </si>
  <si>
    <t>061-800-9988</t>
  </si>
  <si>
    <t>전라남도 목포시 영산로 143 (호남동)</t>
  </si>
  <si>
    <t>의료법인효경의료재단</t>
  </si>
  <si>
    <t>김번웅</t>
  </si>
  <si>
    <t>061-800-5500</t>
  </si>
  <si>
    <t>전남 목포시 양을로 456 (상동)</t>
  </si>
  <si>
    <t>(의)의료법인청명의료재단</t>
  </si>
  <si>
    <t>지연삼</t>
  </si>
  <si>
    <t>061-240-1600</t>
  </si>
  <si>
    <t>전라남도 목포시 차범석길35번길 9 (북교동)</t>
  </si>
  <si>
    <t>(유)씨네드림</t>
  </si>
  <si>
    <t>061-745-9150</t>
  </si>
  <si>
    <t>전라남도 여수시 신월로 96 (웅천동,씨네드림빌딩)</t>
  </si>
  <si>
    <t>의료법인진의료재단</t>
  </si>
  <si>
    <t>박정성</t>
  </si>
  <si>
    <t>061-746-3003</t>
  </si>
  <si>
    <t>전라남도 순천시 양율길 180 (대룡동)</t>
  </si>
  <si>
    <t>순천의료소비자생활협동조합</t>
  </si>
  <si>
    <t>서희원,김유옥</t>
  </si>
  <si>
    <t>일반요양병원 보건업 및 사회복지서비스업</t>
  </si>
  <si>
    <t>061-759-3300</t>
  </si>
  <si>
    <t>전라남도 순천시 봉화로 62 (조곡동)</t>
  </si>
  <si>
    <t>차류 가공업</t>
  </si>
  <si>
    <t>의료법인소망의료재단</t>
  </si>
  <si>
    <t>박영남</t>
  </si>
  <si>
    <t>국민보건의료사업</t>
  </si>
  <si>
    <t>061-532-3751</t>
  </si>
  <si>
    <t>전라남도 해남군 마산면 마산로 433-15 (화내리)</t>
  </si>
  <si>
    <t>의료법인연희의료재단</t>
  </si>
  <si>
    <t>061-533-2781</t>
  </si>
  <si>
    <t>전라남도 해남군 옥천면 해남로 583-52 (영신리)</t>
  </si>
  <si>
    <t>해남군수산업협동조합</t>
  </si>
  <si>
    <t>김성주,박병찬</t>
  </si>
  <si>
    <t>수산물,유류 도소매</t>
  </si>
  <si>
    <t>061-534-4150</t>
  </si>
  <si>
    <t>전라남도 해남군 해남읍 땅끝대로 141 (안동리)</t>
  </si>
  <si>
    <t>경애의료재단</t>
  </si>
  <si>
    <t>이영열</t>
  </si>
  <si>
    <t>061-381-7582</t>
  </si>
  <si>
    <t>전남 담양군 대덕면 용산로 369 (용대리)</t>
  </si>
  <si>
    <t>의료법인무등산의료재단</t>
  </si>
  <si>
    <t>061-380-8092</t>
  </si>
  <si>
    <t>전라남도 담양군 가사문학면 백아로 2640 (구산리)</t>
  </si>
  <si>
    <t>의료법인숭덕의료재단</t>
  </si>
  <si>
    <t>김현숙</t>
  </si>
  <si>
    <t>061-720-1075</t>
  </si>
  <si>
    <t>전라남도 순천시 해룡면 여순로 1600 (남가리)</t>
  </si>
  <si>
    <t>비철금속 제련, 정련 및 합금 제조업</t>
  </si>
  <si>
    <t>(주)데이스타</t>
  </si>
  <si>
    <t>소프트웨어관련 서비스사업,개발,공급 및 용역업</t>
  </si>
  <si>
    <t>061-904-1802</t>
  </si>
  <si>
    <t>(주)서광양기업</t>
  </si>
  <si>
    <t>정우태</t>
  </si>
  <si>
    <t>화공약품의 제조 및 판매업 (화학세정제, 화공약품)</t>
  </si>
  <si>
    <t>061-176-9997</t>
  </si>
  <si>
    <t>전라남도 광양시 광양읍 예구길 23 (덕례리)</t>
  </si>
  <si>
    <t>(주)엔테크</t>
  </si>
  <si>
    <t>장영섭</t>
  </si>
  <si>
    <t>합금철(페로니켈)</t>
  </si>
  <si>
    <t>061-797-9424</t>
  </si>
  <si>
    <t>합금철 제조업</t>
  </si>
  <si>
    <t>동광양</t>
  </si>
  <si>
    <t>이명기,이돈성</t>
  </si>
  <si>
    <t>061-791-8001</t>
  </si>
  <si>
    <t>전남 광양시 중동로 32 (중동)</t>
  </si>
  <si>
    <t>애양원</t>
  </si>
  <si>
    <t>061-640-8888</t>
  </si>
  <si>
    <t>전라남도 여수시 율촌면 산돌길 148 (신풍리)</t>
  </si>
  <si>
    <t>의료법인주영의료재단</t>
  </si>
  <si>
    <t>061-655-0030</t>
  </si>
  <si>
    <t>전라남도 여수시 좌수영로 319 (문수동)</t>
  </si>
  <si>
    <t>고흥군수산업협동조합</t>
  </si>
  <si>
    <t>수산물 관련업</t>
  </si>
  <si>
    <t>061-840-3100</t>
  </si>
  <si>
    <t>전라남도 고흥군 도양읍 목넘가는길 8 (봉암리)</t>
  </si>
  <si>
    <t>의료법인제석의료재단</t>
  </si>
  <si>
    <t>임명규</t>
  </si>
  <si>
    <t>061-857-8000</t>
  </si>
  <si>
    <t>전라남도 보성군 벌교읍 조정래길 2 (회정리)</t>
  </si>
  <si>
    <t>의료법인휴사랑의료재단</t>
  </si>
  <si>
    <t>061-853-7700</t>
  </si>
  <si>
    <t>전라남도 보성군 보성읍 송재로 59-2 (주봉리)</t>
  </si>
  <si>
    <t>중원산업(주)</t>
  </si>
  <si>
    <t>강명주</t>
  </si>
  <si>
    <t>061-464-9527</t>
  </si>
  <si>
    <t>(주)중원에이스</t>
  </si>
  <si>
    <t>선박구조물 임가공</t>
  </si>
  <si>
    <t>061-460-1284</t>
  </si>
  <si>
    <t>전라남도 영암군 삼호읍 대불산단3로 20 (나불리)</t>
  </si>
  <si>
    <t>(유)장원</t>
  </si>
  <si>
    <t>장쌍길</t>
  </si>
  <si>
    <t>061-461-0014</t>
  </si>
  <si>
    <t>(유)대성테크</t>
  </si>
  <si>
    <t>이승운</t>
  </si>
  <si>
    <t>(유)송운산업</t>
  </si>
  <si>
    <t>한승현</t>
  </si>
  <si>
    <t>산업기계제작업</t>
  </si>
  <si>
    <t>061-463-6055</t>
  </si>
  <si>
    <t>(유)인동기업</t>
  </si>
  <si>
    <t>박상빈</t>
  </si>
  <si>
    <t>산업기계 제작업</t>
  </si>
  <si>
    <t>061-460-4537</t>
  </si>
  <si>
    <t>(유)효양</t>
  </si>
  <si>
    <t>선체 블록</t>
  </si>
  <si>
    <t>061-460-4228</t>
  </si>
  <si>
    <t>(유)조양이엔지</t>
  </si>
  <si>
    <t>최건삼</t>
  </si>
  <si>
    <t>010-8994-3972</t>
  </si>
  <si>
    <t>세화의료재단</t>
  </si>
  <si>
    <t>061-330-1700</t>
  </si>
  <si>
    <t>전라남도 나주시 금천면 영산로 5891-9 (촌곡리)</t>
  </si>
  <si>
    <t>남평</t>
  </si>
  <si>
    <t>최공섭,신광섭</t>
  </si>
  <si>
    <t>061-331-2007</t>
  </si>
  <si>
    <t>전남 나주시 남평읍 남평1로 29 (남평리)</t>
  </si>
  <si>
    <t>동신대학교산학협력단</t>
  </si>
  <si>
    <t>최효승</t>
  </si>
  <si>
    <t>컨텐츠 개발 및 판매</t>
  </si>
  <si>
    <t>061-330-3485</t>
  </si>
  <si>
    <t>전남 나주시 동신대길 34-15 (대호동,동신대학교 내)</t>
  </si>
  <si>
    <t>나비골농업협동조합</t>
  </si>
  <si>
    <t>식물성 유지 제조업</t>
  </si>
  <si>
    <t>061-323-2112</t>
  </si>
  <si>
    <t>전남 함평군 해보면 밀재로 1289 (문장리)</t>
  </si>
  <si>
    <t>김진국,김현국</t>
  </si>
  <si>
    <t>돗자리 및 기타 조물제품 제조업</t>
  </si>
  <si>
    <t>061-284-7000</t>
  </si>
  <si>
    <t>전라남도 무안군 삼향읍 왕산길 34 (왕산리)</t>
  </si>
  <si>
    <t>영광</t>
  </si>
  <si>
    <t>이강운,김용출</t>
  </si>
  <si>
    <t>일반 은행</t>
  </si>
  <si>
    <t>061-353-8384</t>
  </si>
  <si>
    <t>전라남도 영광군 영광읍 신남로4길 18 (남천리)</t>
  </si>
  <si>
    <t>삼미기업(주)</t>
  </si>
  <si>
    <t>장종완</t>
  </si>
  <si>
    <t>061-685-5644</t>
  </si>
  <si>
    <t>전라남도 여수시 여수산단로 1232 (월내동)</t>
  </si>
  <si>
    <t>(주)나래식품</t>
  </si>
  <si>
    <t>김금진</t>
  </si>
  <si>
    <t>농수산물가공, 제조, 도매, 무역</t>
  </si>
  <si>
    <t>061-644-8666-8</t>
  </si>
  <si>
    <t>전라남도 여수시 돌산읍 돌산로 2950 (평사리)</t>
  </si>
  <si>
    <t>(주)대도항업</t>
  </si>
  <si>
    <t>강철웅,이형식,석성훈</t>
  </si>
  <si>
    <t>도선선의 운영업</t>
  </si>
  <si>
    <t>061-660-1383</t>
  </si>
  <si>
    <t>전라남도 여수시 공화북6길 37 (덕충동)</t>
  </si>
  <si>
    <t>영림티앤에스(주)</t>
  </si>
  <si>
    <t>유기고무 약품 제조업</t>
  </si>
  <si>
    <t>전라남도 여수시 여수산단3로 118 (평여동)</t>
  </si>
  <si>
    <t>(유)성동산업</t>
  </si>
  <si>
    <t>용역,합성고무제품 생산？ 서비스</t>
  </si>
  <si>
    <t>전남 여수시 여수산단2로 116-46 (월하동)</t>
  </si>
  <si>
    <t>합성고무 제조업</t>
  </si>
  <si>
    <t>(주)신창</t>
  </si>
  <si>
    <t>061-792-5659</t>
  </si>
  <si>
    <t>전라남도 광양시 폭포사랑길 20-26 (금호동,하이밀공장제품창고 내)</t>
  </si>
  <si>
    <t>(주)전은산업</t>
  </si>
  <si>
    <t>소준용</t>
  </si>
  <si>
    <t>063-250-7933</t>
  </si>
  <si>
    <t>전라북도 전주시 덕진구 백제대로 566 (금암동)</t>
  </si>
  <si>
    <t>출장 및 이동 음식점업</t>
  </si>
  <si>
    <t>(주)나무에이치알</t>
  </si>
  <si>
    <t>김수범</t>
  </si>
  <si>
    <t>063-247-8878</t>
  </si>
  <si>
    <t>전라북도 전주시 덕진구 안덕원로 229 2층 (인후동1가)</t>
  </si>
  <si>
    <t>(주)베스트정보통신</t>
  </si>
  <si>
    <t>02-1661-3699</t>
  </si>
  <si>
    <t>전북 전주시 덕진구 송천로 35-15 402호 (송천동1가,호은빌딩)</t>
  </si>
  <si>
    <t>(주)나노정보통신</t>
  </si>
  <si>
    <t>최종배</t>
  </si>
  <si>
    <t>063-714-4700</t>
  </si>
  <si>
    <t>전라북도 완주군 용진읍 부평길 22-6 (용흥리)</t>
  </si>
  <si>
    <t>(유)전라보안공사</t>
  </si>
  <si>
    <t>P.C. 도.소매업</t>
  </si>
  <si>
    <t>063-287-1112</t>
  </si>
  <si>
    <t>전라북도 전주시 덕진구 숲정이2길 17, 2층 (진북동)</t>
  </si>
  <si>
    <t>(재)전라북도경제통상진흥원</t>
  </si>
  <si>
    <t>이현웅</t>
  </si>
  <si>
    <t>각종 산업, 금융, 경영, 산업기술, 무역, 유통, 인력등의 정보제공</t>
  </si>
  <si>
    <t>063-711-2000</t>
  </si>
  <si>
    <t>전라북도 전주시 덕진구 팔과정로 164 (팔복동1가)</t>
  </si>
  <si>
    <t>기타 정보 서비스업</t>
  </si>
  <si>
    <t>전북대학교소비자생활협동조합</t>
  </si>
  <si>
    <t>김남수,김종석</t>
  </si>
  <si>
    <t>조합원의 소비생활에 필요한 물자를 구입, 생산, 가공하여</t>
  </si>
  <si>
    <t>063-270-2151</t>
  </si>
  <si>
    <t>전라북도 전주시 덕진구 백제대로 567 (금암동,전북대학교)</t>
  </si>
  <si>
    <t>신준,최이기</t>
  </si>
  <si>
    <t>의료기관 설치 및 개설, 운영사업</t>
  </si>
  <si>
    <t>063-714-2500</t>
  </si>
  <si>
    <t>전라북도 전주시 덕진구 쪽구름로 87-1 (반월동)</t>
  </si>
  <si>
    <t>의료법인희연병원</t>
  </si>
  <si>
    <t>김덕진</t>
  </si>
  <si>
    <t>055-237-7732</t>
  </si>
  <si>
    <t>경남 창원시 성산구 원이대로393번길 25, 2층 (반지동,케이프타운)</t>
  </si>
  <si>
    <t>우성여객자동차(주)</t>
  </si>
  <si>
    <t>군산지역 버스업체</t>
  </si>
  <si>
    <t>063-461-5245</t>
  </si>
  <si>
    <t>전라북도 군산시 옥구읍 할미로 158 (옥정리)</t>
  </si>
  <si>
    <t>(주)금호로지스</t>
  </si>
  <si>
    <t>이지태</t>
  </si>
  <si>
    <t>음식쓰레기 수집, 운반업</t>
  </si>
  <si>
    <t>전라북도 군산시 대야면 석화들길 189 (산월리)</t>
  </si>
  <si>
    <t>이대영,박현구</t>
  </si>
  <si>
    <t>전기로의 축로설계, 제작, 시공업</t>
  </si>
  <si>
    <t>063-448-5272</t>
  </si>
  <si>
    <t>전라북도 군산시 해망로 227 3층 (장미동)</t>
  </si>
  <si>
    <t>(유)주동협력</t>
  </si>
  <si>
    <t>조인영</t>
  </si>
  <si>
    <t>단판, 합판 및 유사 적층판 제조업</t>
  </si>
  <si>
    <t>전라북도 군산시 나운동 752-4번지</t>
  </si>
  <si>
    <t>박판, 합판 및 강화 목제품 제조업</t>
  </si>
  <si>
    <t>고부접</t>
  </si>
  <si>
    <t>063-540-6763</t>
  </si>
  <si>
    <t>(유)신성종합개발</t>
  </si>
  <si>
    <t>세아베스틸내 열간압연 작업</t>
  </si>
  <si>
    <t>063-463-9014</t>
  </si>
  <si>
    <t>전라북도 군산시 공단대로 102 4층 401호 (미장동,대성빌딩)</t>
  </si>
  <si>
    <t>구암의료재단</t>
  </si>
  <si>
    <t>이진환</t>
  </si>
  <si>
    <t>의료기관 설치운영업</t>
  </si>
  <si>
    <t>063-460-3452</t>
  </si>
  <si>
    <t>전라북도 군산시 하나운3길 18 (나운동)</t>
  </si>
  <si>
    <t>의료법인성곡의료재단</t>
  </si>
  <si>
    <t>천성엽</t>
  </si>
  <si>
    <t>063-472-8300</t>
  </si>
  <si>
    <t>전북 군산시 청소년회관로 45 (송풍동,군산효자병원)</t>
  </si>
  <si>
    <t>의료법인전하은의료재단</t>
  </si>
  <si>
    <t>한사랑</t>
  </si>
  <si>
    <t>063-468-0371</t>
  </si>
  <si>
    <t>전라북도 군산시 대학로 183 (문화동)</t>
  </si>
  <si>
    <t>의료법인케이씨엘의료재단</t>
  </si>
  <si>
    <t>기타병리실험서비스，기타의료보건서비스</t>
  </si>
  <si>
    <t>02-517-1728</t>
  </si>
  <si>
    <t>전라북도 정읍시 북면 정읍북로 508 (한교리)</t>
  </si>
  <si>
    <t>남원여객자동차(주)</t>
  </si>
  <si>
    <t>서기춘</t>
  </si>
  <si>
    <t>063-631-3116</t>
  </si>
  <si>
    <t>전라북도 남원시 남문로 315 (왕정동)</t>
  </si>
  <si>
    <t>의료법인성일의료재단</t>
  </si>
  <si>
    <t>063-625-4134</t>
  </si>
  <si>
    <t>전라북도 남원시 사매면 춘향로 822-129 (관풍리)</t>
  </si>
  <si>
    <t>의료법인태종의료재단</t>
  </si>
  <si>
    <t>양선승</t>
  </si>
  <si>
    <t>063-635-8880</t>
  </si>
  <si>
    <t>전라북도 순창군 순창읍 순창로 105 (가남리)</t>
  </si>
  <si>
    <t>의료법인원산의료재단</t>
  </si>
  <si>
    <t>류인석</t>
  </si>
  <si>
    <t>요양병원의 설치 운영</t>
  </si>
  <si>
    <t>063-630-1500</t>
  </si>
  <si>
    <t>전라북도 남원시 산곡길 55 (산곡동)</t>
  </si>
  <si>
    <t>무진장여객자동차(주)</t>
  </si>
  <si>
    <t>063-433-5282</t>
  </si>
  <si>
    <t>전라북도 진안군 진안읍 마이산로 41 (군하리)</t>
  </si>
  <si>
    <t>임실</t>
  </si>
  <si>
    <t>063-642-2506</t>
  </si>
  <si>
    <t>전북 임실군 임실읍 호국로 1721 (이도리)</t>
  </si>
  <si>
    <t>서봉재단혜성병원</t>
  </si>
  <si>
    <t>주세혁</t>
  </si>
  <si>
    <t>063-583-5001</t>
  </si>
  <si>
    <t>전라북도 부안군 부안읍 부령로 33 (선은리)</t>
  </si>
  <si>
    <t>좋은산업</t>
  </si>
  <si>
    <t>강현모</t>
  </si>
  <si>
    <t>고기도축및포장</t>
  </si>
  <si>
    <t>063-542-1728</t>
  </si>
  <si>
    <t>의료법인백상의료재단</t>
  </si>
  <si>
    <t>063-540-1528</t>
  </si>
  <si>
    <t>전북 김제시 하동1길 13 (하동)</t>
  </si>
  <si>
    <t>티오피</t>
  </si>
  <si>
    <t>송정상</t>
  </si>
  <si>
    <t>063-834-8257</t>
  </si>
  <si>
    <t>전라북도 익산시 춘포면 문종길 45-22 (인수리)</t>
  </si>
  <si>
    <t>의료법인온누리의료재단</t>
  </si>
  <si>
    <t>서지온</t>
  </si>
  <si>
    <t>063-843-0119</t>
  </si>
  <si>
    <t>전라북도 익산시 목천로 120 (목천동)</t>
  </si>
  <si>
    <t>박연국</t>
  </si>
  <si>
    <t>일반병원, 요양병원</t>
  </si>
  <si>
    <t>063-830-6000</t>
  </si>
  <si>
    <t>전라북도 익산시 선화로 389 (영등동)</t>
  </si>
  <si>
    <t>익산농업협동조합</t>
  </si>
  <si>
    <t>김병옥</t>
  </si>
  <si>
    <t>063-858-8657</t>
  </si>
  <si>
    <t>전라북도 익산시 평동로 698 (인화동2가)</t>
  </si>
  <si>
    <t>(사)전북작은자의장애인자립생활센터</t>
  </si>
  <si>
    <t>임미영</t>
  </si>
  <si>
    <t>장애인 자립생활을 당연한 권리로 인정할 수 있는 홍보사업</t>
  </si>
  <si>
    <t>063-285-5538</t>
  </si>
  <si>
    <t>전라북도 전주시 완산구 장승배기로 342 (서서학동)</t>
  </si>
  <si>
    <t>의료법인수연의료재단</t>
  </si>
  <si>
    <t>송정은</t>
  </si>
  <si>
    <t>063-220-9316</t>
  </si>
  <si>
    <t>전라북도 전주시 완산구 쑥고개옛길 118 (삼천동3가)</t>
  </si>
  <si>
    <t>의료법인옥성의료재단</t>
  </si>
  <si>
    <t>이진화</t>
  </si>
  <si>
    <t>063-280-7300</t>
  </si>
  <si>
    <t>전라북도 전주시 완산구 중인1길 136-20 301동 (중인동,옥성골든카운티)</t>
  </si>
  <si>
    <t>동방운수(주)</t>
  </si>
  <si>
    <t>064-755-6102</t>
  </si>
  <si>
    <t>제주도 제주시 선반로2길 5-3 (화북일동)</t>
  </si>
  <si>
    <t>우진운수(주)</t>
  </si>
  <si>
    <t>윤달웅</t>
  </si>
  <si>
    <t>064-755-6958</t>
  </si>
  <si>
    <t>제주도 제주시 선반로4길 26 (화북일동)</t>
  </si>
  <si>
    <t>(주)에이티에스제주</t>
  </si>
  <si>
    <t>강태홍,강병수</t>
  </si>
  <si>
    <t>제주도 제주시 국기로 6 5층 (연동,덕용빌딩)</t>
  </si>
  <si>
    <t>사회복지법인상명복지재단</t>
  </si>
  <si>
    <t>064-756-1318</t>
  </si>
  <si>
    <t>제주 제주시 월평4길 26 (월평동)</t>
  </si>
  <si>
    <t>숭산의료재단</t>
  </si>
  <si>
    <t>손병수</t>
  </si>
  <si>
    <t>064-729-5000</t>
  </si>
  <si>
    <t>제주도 제주시 동광로 42 6층 (이도이동)</t>
  </si>
  <si>
    <t>의료법인연강의료재단</t>
  </si>
  <si>
    <t>064-726-7900</t>
  </si>
  <si>
    <t>제주 제주시 죽성서길 6 (오등동)</t>
  </si>
  <si>
    <t>(사)사단법인제주특별자치도교통약자이동지원센터</t>
  </si>
  <si>
    <t>부형종</t>
  </si>
  <si>
    <t>전용택시의 운영관리</t>
  </si>
  <si>
    <t>064-756-8253</t>
  </si>
  <si>
    <t>제주도 제주시 한라대학로 15 (노형동)</t>
  </si>
  <si>
    <t>서귀포 수산업협동조합</t>
  </si>
  <si>
    <t>최정호,김미자</t>
  </si>
  <si>
    <t>064-733-3501</t>
  </si>
  <si>
    <t>제주 서귀포시 칠십리로 44 (서귀동)</t>
  </si>
  <si>
    <t>자동차 시트용 머리받침대</t>
  </si>
  <si>
    <t>052-254-8071</t>
  </si>
  <si>
    <t>울산광역시 울주군 언양읍 고하길 89 (반곡리)</t>
  </si>
  <si>
    <t>(주)청우특수</t>
  </si>
  <si>
    <t>052-275-0212</t>
  </si>
  <si>
    <t>울산광역시 남구 갈밭로 46 202호 (삼산동)</t>
  </si>
  <si>
    <t>(주)경진테크니컬솔루션</t>
  </si>
  <si>
    <t>정지엽</t>
  </si>
  <si>
    <t>052-235-5876</t>
  </si>
  <si>
    <t>서울특별시 영등포구 대방천로 258 8층 (신길동,보라매골프존)</t>
  </si>
  <si>
    <t>기타 인쇄물 출판업</t>
  </si>
  <si>
    <t>(주)삼흥기업</t>
  </si>
  <si>
    <t>육상하역</t>
  </si>
  <si>
    <t>052-271-2326</t>
  </si>
  <si>
    <t>울산광역시 남구 처용로 260-158 (부곡동)</t>
  </si>
  <si>
    <t>재이영(주)</t>
  </si>
  <si>
    <t>화합물및화학제품제조업-도료제조,원료입,출고 상하차</t>
  </si>
  <si>
    <t>052-280-1590</t>
  </si>
  <si>
    <t>울산광역시 북구 고헌로 206 (진장동)</t>
  </si>
  <si>
    <t>(주)화성기업</t>
  </si>
  <si>
    <t>강대령</t>
  </si>
  <si>
    <t>052-230-4551</t>
  </si>
  <si>
    <t>울산 동구 방어진순환도로 1000, 현대중공업내</t>
  </si>
  <si>
    <t>(주)삼우이엔지</t>
  </si>
  <si>
    <t>052-251-7670</t>
  </si>
  <si>
    <t>(주)동언테크</t>
  </si>
  <si>
    <t>권정욱</t>
  </si>
  <si>
    <t>플라스틱 사출성형업</t>
  </si>
  <si>
    <t>052-224-2571</t>
  </si>
  <si>
    <t>울산 울주군 웅촌면 와지공단1길 9-5 (고연리)</t>
  </si>
  <si>
    <t>(주)덕은</t>
  </si>
  <si>
    <t>052-202-5989</t>
  </si>
  <si>
    <t>경동강남고객서비스(주)</t>
  </si>
  <si>
    <t>서도원</t>
  </si>
  <si>
    <t>도시가스 관리대행업</t>
  </si>
  <si>
    <t>052-283-0250</t>
  </si>
  <si>
    <t>울산광역시 남구 돋질로 127 3층 (신정동)</t>
  </si>
  <si>
    <t>(주)영남해상</t>
  </si>
  <si>
    <t>항만용역업</t>
  </si>
  <si>
    <t>052-237-3178</t>
  </si>
  <si>
    <t>울산광역시 남구 장생포고래로 209 (장생포동)</t>
  </si>
  <si>
    <t>무진산업(주)</t>
  </si>
  <si>
    <t>임정숙</t>
  </si>
  <si>
    <t>052-289-0406</t>
  </si>
  <si>
    <t>울산광역시 북구 매곡동 347-8번지</t>
  </si>
  <si>
    <t>서광산업(주)</t>
  </si>
  <si>
    <t>052-287-2843</t>
  </si>
  <si>
    <t>울산광역시 북구 박상진3로 73 101동 901호 (송정동,울산송정제일풍경채레이크뷰)</t>
  </si>
  <si>
    <t>(주)남영산업</t>
  </si>
  <si>
    <t>이윤판</t>
  </si>
  <si>
    <t>052-263-7682</t>
  </si>
  <si>
    <t>(주)동율테크</t>
  </si>
  <si>
    <t>박태영,김종덕</t>
  </si>
  <si>
    <t>선박케이블 시공업</t>
  </si>
  <si>
    <t>052-203-2049</t>
  </si>
  <si>
    <t>(주)신하산업</t>
  </si>
  <si>
    <t>전재욱</t>
  </si>
  <si>
    <t>1. 자동차부품 제조및조립업</t>
  </si>
  <si>
    <t>울산광역시 북구 모듈화산업로 236 (연암동)</t>
  </si>
  <si>
    <t>영창테크(주)</t>
  </si>
  <si>
    <t>052-250-6932</t>
  </si>
  <si>
    <t>기타 특수 목적용 기계 제조업</t>
  </si>
  <si>
    <t>052-202-4773</t>
  </si>
  <si>
    <t>(주)성후</t>
  </si>
  <si>
    <t>052-250-6964</t>
  </si>
  <si>
    <t>선박 부품 제조업</t>
  </si>
  <si>
    <t>052-202-3197</t>
  </si>
  <si>
    <t>(주)청일테크</t>
  </si>
  <si>
    <t>052-215-8658</t>
  </si>
  <si>
    <t>울산광역시 북구 염포로 483-1 3층 (양정동)</t>
  </si>
  <si>
    <t>(주)대하이엔지</t>
  </si>
  <si>
    <t>김대국</t>
  </si>
  <si>
    <t>052-202-4976</t>
  </si>
  <si>
    <t>(주)동우테크</t>
  </si>
  <si>
    <t>최규동</t>
  </si>
  <si>
    <t>052-209-5430</t>
  </si>
  <si>
    <t>울산광역시 울주군 온산읍 산암로 487 (이진리)</t>
  </si>
  <si>
    <t>(주)시온산업</t>
  </si>
  <si>
    <t>박춘길</t>
  </si>
  <si>
    <t>플랜트설비업</t>
  </si>
  <si>
    <t>052-202-4190</t>
  </si>
  <si>
    <t>이광걸</t>
  </si>
  <si>
    <t>자동차 수송업</t>
  </si>
  <si>
    <t>052-288-9213</t>
  </si>
  <si>
    <t>(주)에이치케이유림물류</t>
  </si>
  <si>
    <t>강민욱</t>
  </si>
  <si>
    <t>식품음료 물류보관업</t>
  </si>
  <si>
    <t>경상남도 양산시 물금읍 야리3길 34 407호 (가촌리,부광타워)</t>
  </si>
  <si>
    <t>(주)세인이엔지</t>
  </si>
  <si>
    <t>철구조물 가공 및 제조업</t>
  </si>
  <si>
    <t>052-235-1112</t>
  </si>
  <si>
    <t>울산광역시 동구 방어진순환도로 1000 현대중공업 내 특수선 6도크 식당동 2층 (전하동)</t>
  </si>
  <si>
    <t>그 외 기타 제품 제조업</t>
  </si>
  <si>
    <t>(주)정호산업</t>
  </si>
  <si>
    <t>진장기업(주)</t>
  </si>
  <si>
    <t>최성도</t>
  </si>
  <si>
    <t>052-255-3021</t>
  </si>
  <si>
    <t>울산광역시 울주군 두서면 활천산업로 76 (활천리,케이에이씨울산물류센타)</t>
  </si>
  <si>
    <t>보현엠티에스(주)</t>
  </si>
  <si>
    <t>박인용,박광혁</t>
  </si>
  <si>
    <t>자동차 부품조립 및 제조업</t>
  </si>
  <si>
    <t>051-507-8000</t>
  </si>
  <si>
    <t>부산광역시 기장군 장안읍 명례산단5로 123 (명례리)</t>
  </si>
  <si>
    <t>(주)성화인더스트리</t>
  </si>
  <si>
    <t>김형빈,한운곤</t>
  </si>
  <si>
    <t>052-288-0191</t>
  </si>
  <si>
    <t>울산광역시 북구 효죽3길 22 (효문동)</t>
  </si>
  <si>
    <t>(주)한솔선박</t>
  </si>
  <si>
    <t>윤병용</t>
  </si>
  <si>
    <t>052-250-6993</t>
  </si>
  <si>
    <t>기봉산업(주)</t>
  </si>
  <si>
    <t>052-215-6915</t>
  </si>
  <si>
    <t>울산광역시 북구 염포로 700 (양정동,현대자동차)</t>
  </si>
  <si>
    <t>(주)세왕기업</t>
  </si>
  <si>
    <t>이재곤</t>
  </si>
  <si>
    <t>052-250-6902</t>
  </si>
  <si>
    <t>의료법인신세광의료재단</t>
  </si>
  <si>
    <t>055-381-8275</t>
  </si>
  <si>
    <t>울산광역시 울주군 삼남읍 반구대로 15 (방기리)</t>
  </si>
  <si>
    <t>(주)유니온푸드</t>
  </si>
  <si>
    <t>051-507-5120</t>
  </si>
  <si>
    <t>부산광역시 북구 금곡대로638번가길 34 (금곡동)</t>
  </si>
  <si>
    <t>(주)창대산업</t>
  </si>
  <si>
    <t>정성욱</t>
  </si>
  <si>
    <t>일반 구역화물 자동차 운송업</t>
  </si>
  <si>
    <t>055-388-4414</t>
  </si>
  <si>
    <t>경상남도 양산시 북안남5길 30 606호 (북부동,세종빌딩)</t>
  </si>
  <si>
    <t>(주)양산패션</t>
  </si>
  <si>
    <t>055-371-7749</t>
  </si>
  <si>
    <t>경상남도 양산시 북정공단1길 63 (북정동)</t>
  </si>
  <si>
    <t>기타 방적업</t>
  </si>
  <si>
    <t>(주)제이파이브</t>
  </si>
  <si>
    <t>정철권</t>
  </si>
  <si>
    <t>햄버거 및 음식점업</t>
  </si>
  <si>
    <t>070-7017-0378</t>
  </si>
  <si>
    <t>경상남도 양산시 동면 남양산길 7 (석산리,맥도날드)</t>
  </si>
  <si>
    <t>(재)유성재단</t>
  </si>
  <si>
    <t>조금옥</t>
  </si>
  <si>
    <t>농어촌 소외계층에 대한 생계비 보조및 장학금 지원및 사회복지사업</t>
  </si>
  <si>
    <t>055-363-1111</t>
  </si>
  <si>
    <t>경남 양산시 삼일로 75 (북부동)</t>
  </si>
  <si>
    <t>의료법인우아의료재단</t>
  </si>
  <si>
    <t>052-996-0019</t>
  </si>
  <si>
    <t>울산광역시 중구 서원1길 106 (반구동)</t>
  </si>
  <si>
    <t>사람과사람</t>
  </si>
  <si>
    <t>윤연옥</t>
  </si>
  <si>
    <t>방문요양 방문목욕 서비스</t>
  </si>
  <si>
    <t>02-2601-6059</t>
  </si>
  <si>
    <t>서울 양천구 신월로 354, 6층 1호 (신정동,세원빌딩)</t>
  </si>
  <si>
    <t>기타 회계 관련 서비스업</t>
  </si>
  <si>
    <t>의료법인어울림의료재단</t>
  </si>
  <si>
    <t>조창운</t>
  </si>
  <si>
    <t>02-638-8636</t>
  </si>
  <si>
    <t>서울특별시 구로구 남부순환로107길 24 (가리봉동)</t>
  </si>
  <si>
    <t>(의)의료법인우리아이들의료재단</t>
  </si>
  <si>
    <t>02-858-0100</t>
  </si>
  <si>
    <t>서울특별시 구로구 새말로 15 2층 2층, 3층, 4층, 5층, 6층, 7층 (구로동,삼전솔하임)</t>
  </si>
  <si>
    <t>해피브릿지협동조합</t>
  </si>
  <si>
    <t>한성림</t>
  </si>
  <si>
    <t>식품 제조, 유통</t>
  </si>
  <si>
    <t>충청남도 공주시 월미농공단지길 68 (월미동,해피브릿지)</t>
  </si>
  <si>
    <t>(사)영광</t>
  </si>
  <si>
    <t>양회성</t>
  </si>
  <si>
    <t>시각장애인 전용 모바일을 통한 독서 환경을 조성하기 위한</t>
  </si>
  <si>
    <t>02-934-4568</t>
  </si>
  <si>
    <t>서울 서대문구 세무서10길 54 2층 (홍제동)</t>
  </si>
  <si>
    <t>전자응용 절삭기계 제조업</t>
  </si>
  <si>
    <t>(주)태영씨엔티</t>
  </si>
  <si>
    <t>인재성</t>
  </si>
  <si>
    <t>플라스틱 적층, 도포 및 기타 표면처리 제품 제조 및 판매업</t>
  </si>
  <si>
    <t>031-863-1900</t>
  </si>
  <si>
    <t>경기도 양주시 남면 감악산로199번길 71-13 (구암리)</t>
  </si>
  <si>
    <t>플라스틱 적층, 도포 및 기타 표면처리 제품 제조업</t>
  </si>
  <si>
    <t>특수직물 및 기타 직물 직조업</t>
  </si>
  <si>
    <t>오피스알파(주)</t>
  </si>
  <si>
    <t>문구류(사무용품,제도용품,미술용품,학용품) 판매업</t>
  </si>
  <si>
    <t>031-932-7100</t>
  </si>
  <si>
    <t>경기도 고양시 일산동구 장항로 155-21 (장항동)</t>
  </si>
  <si>
    <t>서적, 신문 및 잡지류 소매업</t>
  </si>
  <si>
    <t>식품,잡화,주방용품,건강식품,식자재 도.소매업</t>
  </si>
  <si>
    <t>의료법인기상의료재단</t>
  </si>
  <si>
    <t>성호식</t>
  </si>
  <si>
    <t>031-554-7727</t>
  </si>
  <si>
    <t>경기 구리시 건원대로 44 (인창동,태영빌딩 6~7층 기상의료재단 카이저병원)</t>
  </si>
  <si>
    <t>광합성(주)</t>
  </si>
  <si>
    <t>조수연</t>
  </si>
  <si>
    <t>조경 시공업</t>
  </si>
  <si>
    <t>031-894-5566</t>
  </si>
  <si>
    <t>경기도 포천시 군내면 포천로 1427-33 (용정리)</t>
  </si>
  <si>
    <t>의료법인일심의료재단</t>
  </si>
  <si>
    <t>장진</t>
  </si>
  <si>
    <t>031-542-0222</t>
  </si>
  <si>
    <t>경기도 포천시 소흘읍 호국로 661 (송우리)</t>
  </si>
  <si>
    <t>의료법인범문의료재단</t>
  </si>
  <si>
    <t>손성곤</t>
  </si>
  <si>
    <t>의료기관설치운영</t>
  </si>
  <si>
    <t>031-541-0109</t>
  </si>
  <si>
    <t>경기도 포천시 소흘읍 송우로 80 3,4,6층 (송우리,황금프라자)</t>
  </si>
  <si>
    <t>의료법인엘메디의료재단</t>
  </si>
  <si>
    <t>031-863-9119</t>
  </si>
  <si>
    <t>경기 동두천시 강변로 422 (생연동)</t>
  </si>
  <si>
    <t>의료법인동현의료재단</t>
  </si>
  <si>
    <t>070-8895-5170</t>
  </si>
  <si>
    <t>경기 동두천시 광암로 7 (광암동)</t>
  </si>
  <si>
    <t>대원나노하이테크(주)</t>
  </si>
  <si>
    <t>pcb 외관 검사</t>
  </si>
  <si>
    <t>031-631-8482</t>
  </si>
  <si>
    <t>경기도 이천시 부발읍 황무로1605번길 155 1동 (죽당리)</t>
  </si>
  <si>
    <t>(주)엠프린트</t>
  </si>
  <si>
    <t>정현희,이유상</t>
  </si>
  <si>
    <t>일반상업 인쇄 용역업</t>
  </si>
  <si>
    <t>0318-0710-9608</t>
  </si>
  <si>
    <t>경기도 파주시 조리읍 당재봉로 8 (오산리)</t>
  </si>
  <si>
    <t>(주)비에스글로벌</t>
  </si>
  <si>
    <t>박문금</t>
  </si>
  <si>
    <t>종이스티커 제조 및 판매업</t>
  </si>
  <si>
    <t>031-952-3207</t>
  </si>
  <si>
    <t>경기 파주시 파주읍 윗가마울길 38 (부곡리)</t>
  </si>
  <si>
    <t>의료법인강영의료재단</t>
  </si>
  <si>
    <t>유환열</t>
  </si>
  <si>
    <t>의료기관을 설치운영</t>
  </si>
  <si>
    <t>031-950-9012</t>
  </si>
  <si>
    <t>경기도 파주시 문산읍 문향로39번길 53 (문산리)</t>
  </si>
  <si>
    <t>의료법인자성대의료재단</t>
  </si>
  <si>
    <t>조인형</t>
  </si>
  <si>
    <t>031-948-5570</t>
  </si>
  <si>
    <t>경기도 파주시 탄현면 새오리로 215-50 (대동리)</t>
  </si>
  <si>
    <t>의료법인큰나무의료재단</t>
  </si>
  <si>
    <t>지영식</t>
  </si>
  <si>
    <t>031-944-2006</t>
  </si>
  <si>
    <t>경기도 파주시 운정로 146-95 외1필지(568-6) (상지석동)</t>
  </si>
  <si>
    <t>(주)덕양도시가스서비스</t>
  </si>
  <si>
    <t>031-967-3322</t>
  </si>
  <si>
    <t>경기 고양시 덕양구 고양대로 1387 (성사동)</t>
  </si>
  <si>
    <t>(주)디에스테크</t>
  </si>
  <si>
    <t>최광주</t>
  </si>
  <si>
    <t>인스트루먼트 판넬 개발, 제조 및 판매업</t>
  </si>
  <si>
    <t>031-923-8461</t>
  </si>
  <si>
    <t>경기도 고양시 일산서구 구산로101번길 58-28 (구산동)</t>
  </si>
  <si>
    <t>의료법인무등의료재단</t>
  </si>
  <si>
    <t>031-922-7575</t>
  </si>
  <si>
    <t>경기도 고양시 일산동구 무궁화로 346 (풍동)</t>
  </si>
  <si>
    <t>의료법인다온의료재단</t>
  </si>
  <si>
    <t>박형일</t>
  </si>
  <si>
    <t>031-976-1844</t>
  </si>
  <si>
    <t>경기 고양시 일산동구 하늘마을1로 14 (중산동)</t>
  </si>
  <si>
    <t>의료법인메디안의료재단</t>
  </si>
  <si>
    <t>박근화</t>
  </si>
  <si>
    <t>031-913-3119</t>
  </si>
  <si>
    <t>경기도 고양시 일산서구 중앙로 1564 1001호 (대화동,그린월드)</t>
  </si>
  <si>
    <t>측량, 지질조사 및 지도제작업</t>
  </si>
  <si>
    <t>원앤원산업개발(주)</t>
  </si>
  <si>
    <t>배애순</t>
  </si>
  <si>
    <t>시설경비, 위생관리, 전기공사</t>
  </si>
  <si>
    <t>(주)챔프정보</t>
  </si>
  <si>
    <t>윤우인</t>
  </si>
  <si>
    <t>02-2068-2313</t>
  </si>
  <si>
    <t>서울특별시 영등포구 경인로 775 1동 617호 (문래동3가,에이스하이테크시티)</t>
  </si>
  <si>
    <t>(주)큐로직</t>
  </si>
  <si>
    <t>물질 성분검사 및 분석 프로그램</t>
  </si>
  <si>
    <t>02-6443-5118</t>
  </si>
  <si>
    <t>경기도 용인시 기흥구 흥덕1로 13 1205호 (영덕동,흥덕아이티밸리 타워동)</t>
  </si>
  <si>
    <t>로얄파트너스(주)</t>
  </si>
  <si>
    <t>방영웅</t>
  </si>
  <si>
    <t>미용프랜차이즈 사업, , 미용실 운영, 주유소사업</t>
  </si>
  <si>
    <t>02-2655-0972</t>
  </si>
  <si>
    <t>서울특별시 마포구 신촌로30길 4 (아현동)</t>
  </si>
  <si>
    <t>(사)대한산업안전협회</t>
  </si>
  <si>
    <t>박종선</t>
  </si>
  <si>
    <t>안전대행,안전진단,안전관리서적</t>
  </si>
  <si>
    <t>02-860-7100</t>
  </si>
  <si>
    <t>서울특별시 구로구 공원로 70 (구로동)</t>
  </si>
  <si>
    <t>주광전기(주)</t>
  </si>
  <si>
    <t>박상서,박찬문</t>
  </si>
  <si>
    <t>전기공급 및 제어장치</t>
  </si>
  <si>
    <t>031-665-7823</t>
  </si>
  <si>
    <t>경기도 평택시 서탄면 서탄로 309-3 (금암리)</t>
  </si>
  <si>
    <t>전기회로 접속장치 제조업</t>
  </si>
  <si>
    <t>(주)에스엔앰엔지니어링</t>
  </si>
  <si>
    <t>055-723-2866</t>
  </si>
  <si>
    <t>경남 김해시 진례면 테크노밸리1로 72-9 C동 (고모리)</t>
  </si>
  <si>
    <t>한림이엔지(주)</t>
  </si>
  <si>
    <t>한숙희</t>
  </si>
  <si>
    <t>052-225-7755</t>
  </si>
  <si>
    <t>울산광역시 울주군 청량읍 상남길 13 2층 203호 (상남리)</t>
  </si>
  <si>
    <t>크리니티(주)</t>
  </si>
  <si>
    <t>유병선</t>
  </si>
  <si>
    <t>웹메일 솔루션, 스팸차단솔루션 외</t>
  </si>
  <si>
    <t>070-7018-0030</t>
  </si>
  <si>
    <t>서울특별시 금천구 벚꽃로 244 807호, 808호, 809호, 901호 (가산동,벽산디지털밸리5차)</t>
  </si>
  <si>
    <t>(주)인브레인</t>
  </si>
  <si>
    <t>최현진</t>
  </si>
  <si>
    <t>소프트웨어 개발, IT 컨설팅, BI/DW 서비스 등</t>
  </si>
  <si>
    <t>02-6330-4300</t>
  </si>
  <si>
    <t>서울특별시 금천구 디지털로9길 46 704호 (가산동,이앤씨드림타워7차)</t>
  </si>
  <si>
    <t>(주)이노스트</t>
  </si>
  <si>
    <t>고세환</t>
  </si>
  <si>
    <t>SW개발용역</t>
  </si>
  <si>
    <t>031-212-6771</t>
  </si>
  <si>
    <t>경기도 수원시 영통구 센트럴타운로 107 201동 607호 (이의동,광교푸르지오월드마크, 월드스퀘어)</t>
  </si>
  <si>
    <t>(주)비치움</t>
  </si>
  <si>
    <t>최연우</t>
  </si>
  <si>
    <t>경기도 성남시 수정구 고등로 3 7층 에이-702호 (고등동,현대지식산업센터 성남고등)</t>
  </si>
  <si>
    <t>(주)블루관광여행사</t>
  </si>
  <si>
    <t>박도규</t>
  </si>
  <si>
    <t>031-441-2241</t>
  </si>
  <si>
    <t>경기도 안양시 동안구 관악대로 292 2층 (관양동)</t>
  </si>
  <si>
    <t>오산환경(주)</t>
  </si>
  <si>
    <t>안문환</t>
  </si>
  <si>
    <t>041-665-9970</t>
  </si>
  <si>
    <t>충청남도 서산시 낫머리길 130-6 (장동)</t>
  </si>
  <si>
    <t>민들레의료복지사회적협동조합</t>
  </si>
  <si>
    <t>의료서비스, 정부 및 지방자치단체가 위탁한 연구조사사업 외</t>
  </si>
  <si>
    <t>042-638-9042</t>
  </si>
  <si>
    <t>대전광역시 대덕구 계족로663번길 26 (법동)</t>
  </si>
  <si>
    <t>한의원</t>
  </si>
  <si>
    <t>(주)동진기술</t>
  </si>
  <si>
    <t>정윤혜</t>
  </si>
  <si>
    <t>055-733-1199</t>
  </si>
  <si>
    <t>경남 거제시 능포로5길 34 1층 (능포동,동백빌)</t>
  </si>
  <si>
    <t>(주)에버원엔지니어링</t>
  </si>
  <si>
    <t>선박설계 용역</t>
  </si>
  <si>
    <t>055-734-8301</t>
  </si>
  <si>
    <t>경남 거제시 덕포3길 12-1 (덕포동)</t>
  </si>
  <si>
    <t>기타 옥외 시설물 축조관련 전문공사업</t>
  </si>
  <si>
    <t>포스켄(주)</t>
  </si>
  <si>
    <t>02-713-7072</t>
  </si>
  <si>
    <t>서울특별시 성동구 상원12길 34 912호 (성수동1가,서울숲에이원센터)</t>
  </si>
  <si>
    <t>중견기업(하)</t>
  </si>
  <si>
    <t>(주)트루피알앤크리에이티브</t>
  </si>
  <si>
    <t>박종달</t>
  </si>
  <si>
    <t>02-515-0389</t>
  </si>
  <si>
    <t>서울특별시 강남구 언주로170길 27 (신사동,파크빌딩)</t>
  </si>
  <si>
    <t>(주)한성세종푸드</t>
  </si>
  <si>
    <t>02-501-0186</t>
  </si>
  <si>
    <t>서울특별시 강동구 천호대로176길 9 (성내동)</t>
  </si>
  <si>
    <t>외국식 음식점업</t>
  </si>
  <si>
    <t>(주)루에프앤비</t>
  </si>
  <si>
    <t>김선철,이정민</t>
  </si>
  <si>
    <t>02-718-7797</t>
  </si>
  <si>
    <t>서울특별시 서초구 방배천로18길 11 상가 A동 305호 (방배동,방배롯데캐슬아르떼)</t>
  </si>
  <si>
    <t>기타 전문 도매업</t>
  </si>
  <si>
    <t>의료법인현대소망의료재단</t>
  </si>
  <si>
    <t>043-878-1231</t>
  </si>
  <si>
    <t>충청북도 음성군 생극면 일생로 516 (관성리)</t>
  </si>
  <si>
    <t>(주)가온종합관리</t>
  </si>
  <si>
    <t>사업시설관리, 사업 지원 및 임대 서비스</t>
  </si>
  <si>
    <t>044-863-6263</t>
  </si>
  <si>
    <t>세종 한누리대로 589 804호 (도담동,해피라움7)</t>
  </si>
  <si>
    <t>교량, 터널 및 철도 건설업</t>
  </si>
  <si>
    <t>플라스틱 선, 봉, 관 및 호스 제조업</t>
  </si>
  <si>
    <t>크리스탈이컴퍼니(주)</t>
  </si>
  <si>
    <t>진경옥</t>
  </si>
  <si>
    <t>070-8225-9958</t>
  </si>
  <si>
    <t>대구광역시 북구 호국로51길 5-7 (서변동)</t>
  </si>
  <si>
    <t>사무 및 회화용품 제조업</t>
  </si>
  <si>
    <t>(주)명지산업</t>
  </si>
  <si>
    <t>박광민</t>
  </si>
  <si>
    <t>케이스, COVER DOOR, 패드, 바스켓 등 플라스틱</t>
  </si>
  <si>
    <t>062-959-0140</t>
  </si>
  <si>
    <t>광주광역시 광산구 진곡산단4번로 51-16 (진곡동)</t>
  </si>
  <si>
    <t>양병문</t>
  </si>
  <si>
    <t>02-3401-8381</t>
  </si>
  <si>
    <t>서울특별시 송파구 송이로 200 403호 (문정동,대진빌딩)</t>
  </si>
  <si>
    <t>(주)시너지이십일</t>
  </si>
  <si>
    <t>한용석,이동훈</t>
  </si>
  <si>
    <t>02-6385-5001</t>
  </si>
  <si>
    <t>서울특별시 중구 삼일대로 308 본관 13층 (충무로2가,조양빌딩)</t>
  </si>
  <si>
    <t>(주)한결티오스</t>
  </si>
  <si>
    <t>김남두</t>
  </si>
  <si>
    <t>사업시설관리 외</t>
  </si>
  <si>
    <t>02-2058-0895</t>
  </si>
  <si>
    <t>경기도 하남시 미사강변남로 103 808호 (망월동,미사랑데르3차)</t>
  </si>
  <si>
    <t>법무법인조율</t>
  </si>
  <si>
    <t>지철호</t>
  </si>
  <si>
    <t>02-597-9800</t>
  </si>
  <si>
    <t>서울특별시 서초구 서초대로 301 19층 (서초동,동익성봉빌딩)</t>
  </si>
  <si>
    <t>(주)보덕이엔지</t>
  </si>
  <si>
    <t>054-272-0451</t>
  </si>
  <si>
    <t>경상북도 포항시 남구 상공로32번길 33-3 (대도동)</t>
  </si>
  <si>
    <t>(주)청운에이치알</t>
  </si>
  <si>
    <t>고주연</t>
  </si>
  <si>
    <t>자동차부품 가공, 조립 등</t>
  </si>
  <si>
    <t>(주)드림디포글로벌</t>
  </si>
  <si>
    <t>장재전</t>
  </si>
  <si>
    <t>문구류, 사무용품, 전산용품의 도 소매업</t>
  </si>
  <si>
    <t>032-455-1007</t>
  </si>
  <si>
    <t>인천 서구 청라라임로 85 A동 B101호 (청라동,린스트라우스)</t>
  </si>
  <si>
    <t>생활용 포장ㆍ위생용품, 문구용품 및 출판 인쇄물 도매업</t>
  </si>
  <si>
    <t>애완용 동물 및 관련용품 소매업</t>
  </si>
  <si>
    <t>(유)이노레드</t>
  </si>
  <si>
    <t>온라인광고대행 서비스</t>
  </si>
  <si>
    <t>070-7725-2080</t>
  </si>
  <si>
    <t>서울특별시 강남구 언주로 609 10층 (논현동,팍스타워)</t>
  </si>
  <si>
    <t>(재)경북하이브리드부품연구원</t>
  </si>
  <si>
    <t>하이브리드 부품 기술 개발 및 연구</t>
  </si>
  <si>
    <t>054-330-8000</t>
  </si>
  <si>
    <t>경상북도 영천시 괴연1길 24-24 (괴연동)</t>
  </si>
  <si>
    <t>공학 연구개발업</t>
  </si>
  <si>
    <t>(주)우리가스토리</t>
  </si>
  <si>
    <t>윤수란,조태한</t>
  </si>
  <si>
    <t>견과류, 건어물 외</t>
  </si>
  <si>
    <t>070-4220-0994</t>
  </si>
  <si>
    <t>경기도 양주시 은현면 운하로434번길 2-9 (하패리)</t>
  </si>
  <si>
    <t>(주)잡앤잡</t>
  </si>
  <si>
    <t>최지희,안상욱</t>
  </si>
  <si>
    <t>02-564-6640</t>
  </si>
  <si>
    <t>서울특별시 강남구 삼성로 508 1812호 (삼성동,엘지트윈텔2)</t>
  </si>
  <si>
    <t>법무법인(유한)영진</t>
  </si>
  <si>
    <t>박준오,송시헌</t>
  </si>
  <si>
    <t>법무관련 서비스</t>
  </si>
  <si>
    <t>02-553-9300</t>
  </si>
  <si>
    <t>서울 강남구 강남대로94길 66, 6층~10층 (역삼동,산돌빌딩)</t>
  </si>
  <si>
    <t>(주)넥스디스플레이</t>
  </si>
  <si>
    <t>3D GLASS, IS, OCA, TSM 등</t>
  </si>
  <si>
    <t>02-2102-2000</t>
  </si>
  <si>
    <t>경북 구미시 1공단로6길 151-3 (공단동)</t>
  </si>
  <si>
    <t>항만, 수로, 댐 및 유사 구조물 건설업</t>
  </si>
  <si>
    <t>서청환경산업(주)</t>
  </si>
  <si>
    <t>생활폐기물(일반, 음식물) 수집운반 서비스</t>
  </si>
  <si>
    <t>041-665-0320</t>
  </si>
  <si>
    <t>충청남도 서산시 남부순환로 617 (양대동)</t>
  </si>
  <si>
    <t>(주)드림에프</t>
  </si>
  <si>
    <t>전기경</t>
  </si>
  <si>
    <t>의류(점퍼, 자켓, 바지 등)</t>
  </si>
  <si>
    <t>02-2082-3388</t>
  </si>
  <si>
    <t>서울 구로구 디지털로 288 1407호 (구로동,대륭포스트타워1차)</t>
  </si>
  <si>
    <t>(주)이오타</t>
  </si>
  <si>
    <t>황인택,황준하</t>
  </si>
  <si>
    <t>041-557-0254</t>
  </si>
  <si>
    <t>충청남도 천안시 서북구 업성2길 117 (업성동)</t>
  </si>
  <si>
    <t>(주)세종공영</t>
  </si>
  <si>
    <t>성기석</t>
  </si>
  <si>
    <t>053-762-7171</t>
  </si>
  <si>
    <t>대구광역시 수성구 용학로25안길 9 3층 (두산동)</t>
  </si>
  <si>
    <t>(주)청운로지스</t>
  </si>
  <si>
    <t>자동차 부품, 지게차 임대</t>
  </si>
  <si>
    <t>경남 창원시 성산구 상남로 71 105-2호 (상남동,창원코아상가)</t>
  </si>
  <si>
    <t>엘에이치앤디(주)</t>
  </si>
  <si>
    <t>02-2233-5001</t>
  </si>
  <si>
    <t>서울특별시 중구 동호로 222 (신당동,인봉빌딩)</t>
  </si>
  <si>
    <t>(주)별동부대</t>
  </si>
  <si>
    <t>가맹사업 및 음식점 운영</t>
  </si>
  <si>
    <t>070-5023-8832</t>
  </si>
  <si>
    <t>(주)에이스식자재할인마트</t>
  </si>
  <si>
    <t>임제영</t>
  </si>
  <si>
    <t>식자재 외 도소매업</t>
  </si>
  <si>
    <t>031-520-7778</t>
  </si>
  <si>
    <t>경기도 안산시 상록구 도매시장로 24 (이동)</t>
  </si>
  <si>
    <t>화학용 및 비료원료용 광물 광업</t>
  </si>
  <si>
    <t>주내자육원</t>
  </si>
  <si>
    <t>조염미</t>
  </si>
  <si>
    <t>사회사업</t>
  </si>
  <si>
    <t>031-958-7001</t>
  </si>
  <si>
    <t>경기도 파주시 법원읍 술이홀로1333번길 69 (금곡리)</t>
  </si>
  <si>
    <t>구름베어링 제조업</t>
  </si>
  <si>
    <t>(의)의료법인대아의료재단</t>
  </si>
  <si>
    <t>031-8040-1134</t>
  </si>
  <si>
    <t>경기도 안산시 단원구 선부광장로 103 (선부동)</t>
  </si>
  <si>
    <t>(주)뉴올</t>
  </si>
  <si>
    <t>탁상훈</t>
  </si>
  <si>
    <t>041-858-8820</t>
  </si>
  <si>
    <t>충청남도 공주시 정안면 정안농공단지길 41 (사현리)</t>
  </si>
  <si>
    <t>(주)코로넷사람들</t>
  </si>
  <si>
    <t>화물운송, 창고관리</t>
  </si>
  <si>
    <t>031-345-6350</t>
  </si>
  <si>
    <t>경기도 안양시 동안구 흥안대로427번길 38 905호 (관양동,인덕원성지스타위드)</t>
  </si>
  <si>
    <t>떡류 제조업</t>
  </si>
  <si>
    <t>(주)우인에프씨씨</t>
  </si>
  <si>
    <t>변응헌</t>
  </si>
  <si>
    <t>수영복</t>
  </si>
  <si>
    <t>02-469-7151</t>
  </si>
  <si>
    <t>서울특별시 광진구 동일로 360 4층 (중곡동,우인빌딩)</t>
  </si>
  <si>
    <t>전시용 모형 제조업</t>
  </si>
  <si>
    <t>(주)씨에스피푸드</t>
  </si>
  <si>
    <t>조명화,유용니콜라스제이</t>
  </si>
  <si>
    <t>베트남음식점</t>
  </si>
  <si>
    <t>02-564-0366</t>
  </si>
  <si>
    <t>서울 강남구 강남대로102길 38 지하1층 (역삼동)</t>
  </si>
  <si>
    <t>(주)케이디클럽</t>
  </si>
  <si>
    <t>변현진</t>
  </si>
  <si>
    <t>경기 성남시 분당구 매화로 51 302-4제트 호 (야탑동,로즈프라자)</t>
  </si>
  <si>
    <t>(유)유니북스</t>
  </si>
  <si>
    <t>박철균</t>
  </si>
  <si>
    <t>서울 강남구 논현로 164 (도곡동)</t>
  </si>
  <si>
    <t>(의)의료법인 우신의료재단</t>
  </si>
  <si>
    <t>민형식</t>
  </si>
  <si>
    <t>02-927-3331</t>
  </si>
  <si>
    <t>서울특별시 성북구 안암로 99 (안암동5가)</t>
  </si>
  <si>
    <t>(사)동의난달</t>
  </si>
  <si>
    <t>김홍신</t>
  </si>
  <si>
    <t>저소득층 및 취약지역에 대한 각종 봉사와 복지 증진 활동.</t>
  </si>
  <si>
    <t>서울특별시 동작구 사당로 264 3층 (사당동)</t>
  </si>
  <si>
    <t>대한사회복지회</t>
  </si>
  <si>
    <t>윤기원</t>
  </si>
  <si>
    <t>아동복지시설(영유아포함) 설치운영 및 국내외 입양에 관한 사항</t>
  </si>
  <si>
    <t>02-557-0723</t>
  </si>
  <si>
    <t>서울 강남구 논현로86길 21 (역삼동)</t>
  </si>
  <si>
    <t>화영엘앤씨(주)</t>
  </si>
  <si>
    <t>조민희</t>
  </si>
  <si>
    <t>032-881-5461</t>
  </si>
  <si>
    <t>경기도 용인시 수지구 수지로342번길 34 4층 13호 (풍덕천동,신촌빌딩)</t>
  </si>
  <si>
    <t>(주)홈앤하우스</t>
  </si>
  <si>
    <t>오병길</t>
  </si>
  <si>
    <t>생활용품, 주방용품, 인테리어 소품 등</t>
  </si>
  <si>
    <t>070-4800-2043</t>
  </si>
  <si>
    <t>경기 성남시 분당구 장미로 42 5층 508호 (야탑동,야탑리더스빌딩)</t>
  </si>
  <si>
    <t>삼환산업(주)</t>
  </si>
  <si>
    <t>식품포장지 외</t>
  </si>
  <si>
    <t>031-333-6640</t>
  </si>
  <si>
    <t>경기도 용인시 처인구 백암면 죽양대로1436번길 12 (근곡리)</t>
  </si>
  <si>
    <t>사회복지법인즐거운우리집</t>
  </si>
  <si>
    <t>보육업</t>
  </si>
  <si>
    <t>031-335-9911</t>
  </si>
  <si>
    <t>경기 용인시 처인구 양지면 주한로 58 (주북리)</t>
  </si>
  <si>
    <t>(주)남선기공</t>
  </si>
  <si>
    <t>손유구</t>
  </si>
  <si>
    <t>CNC선반, 범용선반 및 머시닝쎈타</t>
  </si>
  <si>
    <t>042-625-5561</t>
  </si>
  <si>
    <t>대전광역시 대덕구 대전로1331번길 17 (읍내동)</t>
  </si>
  <si>
    <t>정기 광고간행물 발행업</t>
  </si>
  <si>
    <t>(의)의료법인효준의료재단</t>
  </si>
  <si>
    <t>전미자</t>
  </si>
  <si>
    <t>041-841-2984</t>
  </si>
  <si>
    <t>충청남도 공주시 신풍면 대룡조평길 377 (조평리)</t>
  </si>
  <si>
    <t>충청남도서산의료원</t>
  </si>
  <si>
    <t>김영완</t>
  </si>
  <si>
    <t>041-689-7000</t>
  </si>
  <si>
    <t>충남 서산시 중앙로 149 1층 (석림동)</t>
  </si>
  <si>
    <t>내항 여객 운송업</t>
  </si>
  <si>
    <t>(주)제이에스코리아</t>
  </si>
  <si>
    <t>문정주</t>
  </si>
  <si>
    <t>자동차용 램프 금형</t>
  </si>
  <si>
    <t>053-759-3300</t>
  </si>
  <si>
    <t>대구 달서구 성서공단로21길 12 (갈산동)</t>
  </si>
  <si>
    <t>(복)가정복지회</t>
  </si>
  <si>
    <t>변상길</t>
  </si>
  <si>
    <t>사회복지관 및 재가복지봉사센터 운영사업</t>
  </si>
  <si>
    <t>053-957-8310</t>
  </si>
  <si>
    <t>대구 북구 대동로10길 9 (산격동)</t>
  </si>
  <si>
    <t>박명자</t>
  </si>
  <si>
    <t>양로시설의 설치운영</t>
  </si>
  <si>
    <t>055-271-3889</t>
  </si>
  <si>
    <t>경상남도 창원시 마산합포구 진동면 요장해안길 7-18 (요장리)</t>
  </si>
  <si>
    <t>해강복지재단</t>
  </si>
  <si>
    <t>조학환</t>
  </si>
  <si>
    <t>특수학교</t>
  </si>
  <si>
    <t>055-221-9926</t>
  </si>
  <si>
    <t>경상남도 창원시 마산합포구 구산면 반동길 370-1 (반동리)</t>
  </si>
  <si>
    <t>냉장 및 냉동 창고업</t>
  </si>
  <si>
    <t>알루미늄주물 주조업</t>
  </si>
  <si>
    <t>(주)안전정밀</t>
  </si>
  <si>
    <t>서윤식</t>
  </si>
  <si>
    <t>063-214-4804</t>
  </si>
  <si>
    <t>전라북도 전주시 덕진구 팔복로 208 (팔복동2가)</t>
  </si>
  <si>
    <t>의료법인혜인의료재단</t>
  </si>
  <si>
    <t>고흥범</t>
  </si>
  <si>
    <t>064-750-0421</t>
  </si>
  <si>
    <t>제주도 제주시 서광로 193, ,6,7 (삼도일동)</t>
  </si>
  <si>
    <t>제주특별자치도서귀포의료원</t>
  </si>
  <si>
    <t>전염병 예방 등 공공보건 의료사업</t>
  </si>
  <si>
    <t>064-730-3101</t>
  </si>
  <si>
    <t>제주도 서귀포시 장수로 47 (동홍동)</t>
  </si>
  <si>
    <t>(주)현일티앤이</t>
  </si>
  <si>
    <t>052-227-9311</t>
  </si>
  <si>
    <t>울산광역시 중구 남외2길 50 4층 (남외동,트레져프라자)</t>
  </si>
  <si>
    <t>(사)월드쉐어</t>
  </si>
  <si>
    <t>최순자</t>
  </si>
  <si>
    <t>저소득 국가 빈곤 노인 아동 지원사업</t>
  </si>
  <si>
    <t>02-2683-9300</t>
  </si>
  <si>
    <t>서울특별시 구로구 가마산로 263 9층 (구로동,뉴월드빌딩)</t>
  </si>
  <si>
    <t>(의)서울효천의료재단에이치플러스요양병원</t>
  </si>
  <si>
    <t>의료기관의설치운영</t>
  </si>
  <si>
    <t>070-4171-5188</t>
  </si>
  <si>
    <t>서울 구로구 공원로6가길 4 (구로동)</t>
  </si>
  <si>
    <t>나무와열매사회적협동조합</t>
  </si>
  <si>
    <t>김경예</t>
  </si>
  <si>
    <t>장애인에 대한 공동 돌봄 서비스 사업, 상담 및 치료 사업</t>
  </si>
  <si>
    <t>02-909-4125</t>
  </si>
  <si>
    <t>서울특별시 성북구 동소문로 260 701-1호 702호 (하월곡동)</t>
  </si>
  <si>
    <t>(의)의료법인예안의료재단</t>
  </si>
  <si>
    <t>권나윤</t>
  </si>
  <si>
    <t>031-836-4488</t>
  </si>
  <si>
    <t>경기도 양주시 광적면 부흥로 955-13 (가납리)</t>
  </si>
  <si>
    <t>금속 스프링 제조업</t>
  </si>
  <si>
    <t>(주)시크헤라</t>
  </si>
  <si>
    <t>김종진</t>
  </si>
  <si>
    <t>의류 및 원부자재 생산 및 제조, 도,소매 수출입업</t>
  </si>
  <si>
    <t>070-4235-0075</t>
  </si>
  <si>
    <t>서울특별시 강서구 마곡중앙6로 45 6층 (마곡동)</t>
  </si>
  <si>
    <t>(주)에스피씨아이엔씨</t>
  </si>
  <si>
    <t>신민철,김경록</t>
  </si>
  <si>
    <t>전기전자제품 및 부품 도소매, 수출입</t>
  </si>
  <si>
    <t>서울특별시 서초구 강남대로 365 1603호 (서초동,대우도씨에빛)</t>
  </si>
  <si>
    <t>중앙엔지니어링(주)</t>
  </si>
  <si>
    <t>팽창탱크, 압력용기</t>
  </si>
  <si>
    <t>032-563-8417</t>
  </si>
  <si>
    <t>인천광역시 서구 검단로 421 3층 (왕길동,원흥빌딩)</t>
  </si>
  <si>
    <t>에스앤제이로지스(주)</t>
  </si>
  <si>
    <t>자동차용 부분품 제조, 수리업</t>
  </si>
  <si>
    <t>031-684-4822</t>
  </si>
  <si>
    <t>경기도 평택시 포승읍 남양만로 88 (원정리)</t>
  </si>
  <si>
    <t>(주)글로벌텍</t>
  </si>
  <si>
    <t>지상오,최용기,박동원</t>
  </si>
  <si>
    <t>경기 안산시 단원구 범지기로141번길 39 (원시동)</t>
  </si>
  <si>
    <t>(주)동진테크</t>
  </si>
  <si>
    <t>안동호</t>
  </si>
  <si>
    <t>043-720-9373</t>
  </si>
  <si>
    <t>충북 충주시 대소원면 기업도시1로 47 (영평리)</t>
  </si>
  <si>
    <t>류원하</t>
  </si>
  <si>
    <t>043-720-9378</t>
  </si>
  <si>
    <t>경기 안성시 고삼면 미륵로 287 (봉산리)</t>
  </si>
  <si>
    <t>043-720-9440</t>
  </si>
  <si>
    <t>충청북도 충주시 대소원면 기업도시1로 47 (영평리)</t>
  </si>
  <si>
    <t>(주)비엘스튜디오</t>
  </si>
  <si>
    <t>유재환</t>
  </si>
  <si>
    <t>070-4896-3303</t>
  </si>
  <si>
    <t>서울 성동구 성수이로 127 6층 (성수동2가)</t>
  </si>
  <si>
    <t>기타 비전기식 생활용 기기 및 기구 도매업</t>
  </si>
  <si>
    <t>(학)을지학원</t>
  </si>
  <si>
    <t>02-970-8000</t>
  </si>
  <si>
    <t>서울특별시 중구 을지로14길 12 (을지로3가)</t>
  </si>
  <si>
    <t>(주)아이에이치엠</t>
  </si>
  <si>
    <t>호텔 개발운영 및 컨설팅</t>
  </si>
  <si>
    <t>070-8915-7080</t>
  </si>
  <si>
    <t>서울 동대문구 이문로 192 (이문동)</t>
  </si>
  <si>
    <t>선명아암물류(주)</t>
  </si>
  <si>
    <t>황순철</t>
  </si>
  <si>
    <t>032-883-0109</t>
  </si>
  <si>
    <t>인천 중구 서해대로94번길 96 (신흥동3가)</t>
  </si>
  <si>
    <t>(주)원넷</t>
  </si>
  <si>
    <t>김맹원</t>
  </si>
  <si>
    <t>02-1644-8815</t>
  </si>
  <si>
    <t>부산 해운대구 센텀동로 51 3층 체크독미디어 (우동)</t>
  </si>
  <si>
    <t>(의)학산의료재단</t>
  </si>
  <si>
    <t>055-582-8088</t>
  </si>
  <si>
    <t>경상남도 함안군 산인면 학산2길 17-50 (송정리)</t>
  </si>
  <si>
    <t>(주)대한산기</t>
  </si>
  <si>
    <t>김건아</t>
  </si>
  <si>
    <t>선박임가공 및 설치 외</t>
  </si>
  <si>
    <t>052-237-3978</t>
  </si>
  <si>
    <t>울산 울주군 온산읍 우봉강양로 35 복지관 301호 (우봉리,신한중공업)</t>
  </si>
  <si>
    <t>(주)케이엘리미티드</t>
  </si>
  <si>
    <t>노준섭</t>
  </si>
  <si>
    <t>화장품, 향수, 방향제</t>
  </si>
  <si>
    <t>02-501-2451</t>
  </si>
  <si>
    <t>서울특별시 중구 삼일대로 308 본관 1002호 (충무로2가,조양빌딩)</t>
  </si>
  <si>
    <t>(주)코썬바이오</t>
  </si>
  <si>
    <t>생식환제조및 판매,</t>
  </si>
  <si>
    <t>02-2628-0550</t>
  </si>
  <si>
    <t>서울 영등포구 선유로 146 207호 (양평동3가,이앤씨드림타워)</t>
  </si>
  <si>
    <t>(주)지쓰리씨</t>
  </si>
  <si>
    <t>이혁진</t>
  </si>
  <si>
    <t>BIM(Building Information Modelring, 3차원정보모델링)</t>
  </si>
  <si>
    <t>070-7097-3591</t>
  </si>
  <si>
    <t>경기 성남시 중원구 광명로 377 창업관 701호 (금광동,신구대학교)</t>
  </si>
  <si>
    <t>(주)다온에이치엠</t>
  </si>
  <si>
    <t>070-4623-1046</t>
  </si>
  <si>
    <t>서울 송파구 양재대로62길 8 6층 604호 (가락동,금강빌딩)</t>
  </si>
  <si>
    <t>한림수산업협동조합</t>
  </si>
  <si>
    <t>김시준,양기호</t>
  </si>
  <si>
    <t>금융업, 수산물, 수산물중개</t>
  </si>
  <si>
    <t>064-795-0313</t>
  </si>
  <si>
    <t>제주도 제주시 한림읍 한림해안로 127 (한림리)</t>
  </si>
  <si>
    <t>(주)드림리더</t>
  </si>
  <si>
    <t>박태일,조만철</t>
  </si>
  <si>
    <t>서울특별시 송파구 법원로11길 11 A동 1107호, 1108호 (문정동,현대지식산업센터)</t>
  </si>
  <si>
    <t>네오뉴트라(주)</t>
  </si>
  <si>
    <t>강재학</t>
  </si>
  <si>
    <t>연구용역 서비스업</t>
  </si>
  <si>
    <t>02-2277-3935</t>
  </si>
  <si>
    <t>서울 종로구 대학로 44 4층 (효제동,우일빌딩)</t>
  </si>
  <si>
    <t>티엔에스아이(주)</t>
  </si>
  <si>
    <t>이재민</t>
  </si>
  <si>
    <t>031-365-3361</t>
  </si>
  <si>
    <t>경기도 안산시 상록구 건건로 119-9 202호 (건건동)</t>
  </si>
  <si>
    <t>(주)스페이스다이브게임즈</t>
  </si>
  <si>
    <t>소현호</t>
  </si>
  <si>
    <t>게임 소프트웨어 개발, 제작 및 공급업</t>
  </si>
  <si>
    <t>070-8869-6006</t>
  </si>
  <si>
    <t>서울특별시 강남구 테헤란로 218 12층 (역삼동,에이피타워)</t>
  </si>
  <si>
    <t>테이크파이브스튜디오스(주)</t>
  </si>
  <si>
    <t>나일영</t>
  </si>
  <si>
    <t>모바일, 온라인 게임 소프트웨어 개발, 공급, 도소매, 판매 및 유지보수업</t>
  </si>
  <si>
    <t>031-789-6558</t>
  </si>
  <si>
    <t>경기도 성남시 분당구 황새울로258번길 25 4층 (수내동,조이시티타워)</t>
  </si>
  <si>
    <t>의류,잡화 도소매업</t>
  </si>
  <si>
    <t>상명대학교서울산학협력단</t>
  </si>
  <si>
    <t>유훈</t>
  </si>
  <si>
    <t>연구및개발업, 학술연구용역</t>
  </si>
  <si>
    <t>02-2287-7084</t>
  </si>
  <si>
    <t>서울 종로구 홍지문2길 20 (홍지동)</t>
  </si>
  <si>
    <t>(주)솔숲</t>
  </si>
  <si>
    <t>황성철</t>
  </si>
  <si>
    <t>032-772-2244</t>
  </si>
  <si>
    <t>인천 동구 솔빛로 21 상가 C동 105호 (송현동,솔빛마을)</t>
  </si>
  <si>
    <t>밸류플러스테크놀러지(주)</t>
  </si>
  <si>
    <t>정보통신 및 컴퓨터 주변기기 제조업</t>
  </si>
  <si>
    <t>031-717-5876</t>
  </si>
  <si>
    <t>경기도 성남시 중원구 사기막골로 164 A동 503호 (상대원동,델리스빌딩)</t>
  </si>
  <si>
    <t>(주)신일이엔씨</t>
  </si>
  <si>
    <t>프리캐스트 콘크리트 등</t>
  </si>
  <si>
    <t>031-636-2525</t>
  </si>
  <si>
    <t>경기 이천시 갈산로 150 2층 (갈산동)</t>
  </si>
  <si>
    <t>(주)엠제이테크</t>
  </si>
  <si>
    <t>배관 공사, 덕트 공사 등</t>
  </si>
  <si>
    <t>031-664-7770</t>
  </si>
  <si>
    <t>경기도 화성시 동탄장지천5길 30-3 3층 (장지동)</t>
  </si>
  <si>
    <t>(주)백운</t>
  </si>
  <si>
    <t>크레인</t>
  </si>
  <si>
    <t>031-497-0463</t>
  </si>
  <si>
    <t>경기도 시흥시 봉우재로209번길 79 (정왕동)</t>
  </si>
  <si>
    <t>에이스솔루션(주)</t>
  </si>
  <si>
    <t>통신기계 도,소매업</t>
  </si>
  <si>
    <t>070-4632-1972</t>
  </si>
  <si>
    <t>충북 청주시 흥덕구 서현북로 81 4층 (가경동)</t>
  </si>
  <si>
    <t>(주)선주이엔지</t>
  </si>
  <si>
    <t>유영수</t>
  </si>
  <si>
    <t>제조공장 설비 유지보수</t>
  </si>
  <si>
    <t>041-567-7723</t>
  </si>
  <si>
    <t>충남 천안시 동남구 광덕면 광덕로 332 (신덕리)</t>
  </si>
  <si>
    <t>(유)보광이엔씨</t>
  </si>
  <si>
    <t>강두업</t>
  </si>
  <si>
    <t>061-462-2114</t>
  </si>
  <si>
    <t>전라남도 영암군 삼호읍 삼불3길 29 (난전리)</t>
  </si>
  <si>
    <t>(주)케이피비</t>
  </si>
  <si>
    <t>이차근</t>
  </si>
  <si>
    <t>도장. 환경. 공조. 기계설비 제조업</t>
  </si>
  <si>
    <t>052-707-0105</t>
  </si>
  <si>
    <t>울산광역시 북구 성혜1길 40-10 (시례동)</t>
  </si>
  <si>
    <t>(주)유진이엔지</t>
  </si>
  <si>
    <t>최승민</t>
  </si>
  <si>
    <t>선체블록</t>
  </si>
  <si>
    <t>052-236-9993</t>
  </si>
  <si>
    <t>대성전산(주)</t>
  </si>
  <si>
    <t>02-591-8822</t>
  </si>
  <si>
    <t>서울특별시 서초구 방배로 181 (방배동)</t>
  </si>
  <si>
    <t>(주)렙테크</t>
  </si>
  <si>
    <t>무역, 전기제품 수입</t>
  </si>
  <si>
    <t>02-565-5522</t>
  </si>
  <si>
    <t>서울특별시 송파구 법원로11길 11 B동 1513호 (문정동,현대지식산업센터)</t>
  </si>
  <si>
    <t>(주)웅비메디텍</t>
  </si>
  <si>
    <t>이웅섭</t>
  </si>
  <si>
    <t>시약,의료기기,실험실습대,기타의료용품 도소매업</t>
  </si>
  <si>
    <t>031-776-3300</t>
  </si>
  <si>
    <t>서울 송파구 송파대로 201 A동 1113호 (문정동,송파테라타워2)</t>
  </si>
  <si>
    <t>(주)디에이치알서비스</t>
  </si>
  <si>
    <t>김규만</t>
  </si>
  <si>
    <t>에어 덕트</t>
  </si>
  <si>
    <t>경기 화성시 동탄순환대로 830 1001호, 1002호 (영천동,동탄에스케이브이원센터)</t>
  </si>
  <si>
    <t>신우유니온(주)</t>
  </si>
  <si>
    <t>박일용</t>
  </si>
  <si>
    <t>손톱미용기구 외</t>
  </si>
  <si>
    <t>02-2683-9215</t>
  </si>
  <si>
    <t>서울특별시 구로구 오리로21길 32 (궁동)</t>
  </si>
  <si>
    <t>(주)트라이코코리아</t>
  </si>
  <si>
    <t>회계 및 경영자문</t>
  </si>
  <si>
    <t>02-3276-0585</t>
  </si>
  <si>
    <t>서울 용산구 한강대로71길 4 8층 (갈월동,한진중공업빌딩)</t>
  </si>
  <si>
    <t>(주)맑은농산</t>
  </si>
  <si>
    <t>견과류</t>
  </si>
  <si>
    <t>031-5755-0134</t>
  </si>
  <si>
    <t>경기도 남양주시 진접읍 내각1로73번길 67-19 (내각리)</t>
  </si>
  <si>
    <t>에스엔에이시스템(주)</t>
  </si>
  <si>
    <t>심철식</t>
  </si>
  <si>
    <t>02-6252-7931</t>
  </si>
  <si>
    <t>서울 강남구 테헤란로104길 21 8층 (대치동,세아아인스빌딩)</t>
  </si>
  <si>
    <t>나인프라임푸드(주)</t>
  </si>
  <si>
    <t>손순형</t>
  </si>
  <si>
    <t>위탁급식 사업</t>
  </si>
  <si>
    <t>02-582-9090</t>
  </si>
  <si>
    <t>서울특별시 강남구 논현로97길 29 (역삼동)</t>
  </si>
  <si>
    <t>(주)뉴엠</t>
  </si>
  <si>
    <t>제조출판업</t>
  </si>
  <si>
    <t>02-831-0142</t>
  </si>
  <si>
    <t>서울특별시 영등포구 경인로 775 2동 308호 및 309호 (문래동3가,에이스하이테크시티)</t>
  </si>
  <si>
    <t>속옷 및 잠옷 도매업</t>
  </si>
  <si>
    <t>유스탭(주)</t>
  </si>
  <si>
    <t>지영희</t>
  </si>
  <si>
    <t>02-2178-8018</t>
  </si>
  <si>
    <t>서울 중구 동호로14길 7 (신당동,비에스빌딩)</t>
  </si>
  <si>
    <t>상상필름(주)</t>
  </si>
  <si>
    <t>안상훈</t>
  </si>
  <si>
    <t>극장용 장편영화 제작 및 배급업</t>
  </si>
  <si>
    <t>031-919-1141</t>
  </si>
  <si>
    <t>경기도 고양시 일산동구 중앙로 1347 614호 (장항동,일산쌍용플래티넘오피스텔)</t>
  </si>
  <si>
    <t>(주)로지스퀘어카고서비스</t>
  </si>
  <si>
    <t>김신배</t>
  </si>
  <si>
    <t>02-451-8378</t>
  </si>
  <si>
    <t>인천광역시 중구 공항동로296번길 98-114 비1블럭 씨212 (운서동,인천국제물류센터)</t>
  </si>
  <si>
    <t>(주)노매드커넥션</t>
  </si>
  <si>
    <t>블록체인, 인공지능 솔루션 외</t>
  </si>
  <si>
    <t>02-2608-1575</t>
  </si>
  <si>
    <t>서울 중구 청계천로 100 3층 (수표동,시그니쳐타워)</t>
  </si>
  <si>
    <t>(주)우리엘소프트</t>
  </si>
  <si>
    <t>신성재</t>
  </si>
  <si>
    <t>항공운송 Solution, 공항항공사 공용체크인시스템 외</t>
  </si>
  <si>
    <t>02-2638-5730</t>
  </si>
  <si>
    <t>서울 강서구 양천로 401 B동 11층 1105,1106호 (가양동,강서한강자이타워)</t>
  </si>
  <si>
    <t>(주)미래엔에듀케어</t>
  </si>
  <si>
    <t>유아교육용 소프트웨어</t>
  </si>
  <si>
    <t>031-914-8900</t>
  </si>
  <si>
    <t>서울특별시 강남구 강남대로 548 3층 (논현동,건우빌딩)</t>
  </si>
  <si>
    <t>(주)하나원비즈마켓</t>
  </si>
  <si>
    <t>구본찬,김효준</t>
  </si>
  <si>
    <t>판촉기치물, 화장품</t>
  </si>
  <si>
    <t>010-2945-1180</t>
  </si>
  <si>
    <t>서울특별시 강남구 도산대로1길 63 비11호 (신사동,뉴리버사이드오피스텔)</t>
  </si>
  <si>
    <t>(주)씨엔아이엔지니어링</t>
  </si>
  <si>
    <t>건축기계설비 설계 및 감리</t>
  </si>
  <si>
    <t>02-548-6622</t>
  </si>
  <si>
    <t>서울 강남구 선릉로 614-1 2층 (삼성동,나라빌딩)</t>
  </si>
  <si>
    <t>(주)케이미트선왕</t>
  </si>
  <si>
    <t>김진배</t>
  </si>
  <si>
    <t>전자상거래를 통한 농수축산물의 구매 및 판매</t>
  </si>
  <si>
    <t>02-2102-4518</t>
  </si>
  <si>
    <t>경기도 용인시 기흥구 하갈로 141-17 4층 (상갈동)</t>
  </si>
  <si>
    <t>(주)해우플래닝</t>
  </si>
  <si>
    <t>황효선</t>
  </si>
  <si>
    <t>주택 분양대행 및 부동산 서비스업</t>
  </si>
  <si>
    <t>02-567-5455</t>
  </si>
  <si>
    <t>서울특별시 서초구 서초중앙로6길 17 2층 (서초동,웰스빌딩)</t>
  </si>
  <si>
    <t>한솔에스앤제이(주)</t>
  </si>
  <si>
    <t>02-766-3452</t>
  </si>
  <si>
    <t>서울특별시 성동구 성수일로4길 25 1702호 (성수동2가,서울숲코오롱디지털타워)</t>
  </si>
  <si>
    <t>에이투지네트웍스(주)</t>
  </si>
  <si>
    <t>정책책정, 문제해결, 사업시스템 등 각종 프로젝트 조사연구</t>
  </si>
  <si>
    <t>02-830-0662</t>
  </si>
  <si>
    <t>서울 금천구 가산디지털1로 88 지하 102호 (가산동,아이티프리미어타워)</t>
  </si>
  <si>
    <t>(주)애버커스소프트웨어</t>
  </si>
  <si>
    <t>서울특별시 구로구 디지털로31길 20 1004호 (구로동,에이스테크노타워5차)</t>
  </si>
  <si>
    <t>(주)우인디자인</t>
  </si>
  <si>
    <t>배금렬</t>
  </si>
  <si>
    <t>광고관련 아크릴 제조업</t>
  </si>
  <si>
    <t>02-415-0459</t>
  </si>
  <si>
    <t>서울특별시 송파구 삼전로2길 57 (삼전동)</t>
  </si>
  <si>
    <t>(주)에스앤제이컴퍼니</t>
  </si>
  <si>
    <t>휴대용 멀티미디어 기기 제조, 판매업</t>
  </si>
  <si>
    <t>02-885-3311</t>
  </si>
  <si>
    <t>서울특별시 강남구 논현로 650 305호 (논현동)</t>
  </si>
  <si>
    <t>(주)엠엑스엔커머스코리아</t>
  </si>
  <si>
    <t>허준우</t>
  </si>
  <si>
    <t>구두, 가방, 의류, 악세사리 제조 및 도소매업</t>
  </si>
  <si>
    <t>02-3438-5500</t>
  </si>
  <si>
    <t>서울 성동구 뚝섬로1길 25 B동 105호 (성수동1가,서울숲한라에코벨리)</t>
  </si>
  <si>
    <t>웹케시씨앤에스(주)</t>
  </si>
  <si>
    <t>소프트웨어개발 및 유지보수</t>
  </si>
  <si>
    <t>02-7841-6901</t>
  </si>
  <si>
    <t>서울특별시 구로구 경인로 661 19층 1905호부터 1920호 (신도림동,신도림1차푸르지오)</t>
  </si>
  <si>
    <t>(주)아이티알솔루션</t>
  </si>
  <si>
    <t>컴퓨터 에스아이(시스템통합) 사업</t>
  </si>
  <si>
    <t>02-6337-5505</t>
  </si>
  <si>
    <t>서울특별시 강서구 화곡로 416 1414호 1413호,1414호 (등촌동,가양역 더스카이밸리5차 지식산업센터)</t>
  </si>
  <si>
    <t>기념품, 관광 민예품 및 장식용품 소매업</t>
  </si>
  <si>
    <t>(주)케이엠비즈온</t>
  </si>
  <si>
    <t>정근모</t>
  </si>
  <si>
    <t>시멘트,석회 및 플라스터 제조 및 판매업</t>
  </si>
  <si>
    <t>서울특별시 금천구 디지털로9길 47 204호 (가산동,한신아이티타워2차)</t>
  </si>
  <si>
    <t>씨에스이노베이션(주)</t>
  </si>
  <si>
    <t>컴퓨터 하드웨어 조립, 판매, 임대, 서비스, 유지보수업</t>
  </si>
  <si>
    <t>070-7119-1338</t>
  </si>
  <si>
    <t>서울특별시 용산구 새창로45길 74 1층 (신계동)</t>
  </si>
  <si>
    <t>(주)티케이에이치</t>
  </si>
  <si>
    <t>이경희,이태주</t>
  </si>
  <si>
    <t>판촉업</t>
  </si>
  <si>
    <t>02-6959-9927</t>
  </si>
  <si>
    <t>경기도 광명시 오리로 887 620호 (철산동,보보스텔)</t>
  </si>
  <si>
    <t>(주)오앤지원</t>
  </si>
  <si>
    <t>권대원</t>
  </si>
  <si>
    <t>생활 필수품 판매업</t>
  </si>
  <si>
    <t>서울특별시 광진구 아차산로78길 75 1201호 (광장동,현대골든텔2차)</t>
  </si>
  <si>
    <t>(주)더솔라이브러리</t>
  </si>
  <si>
    <t>강경미,박희정</t>
  </si>
  <si>
    <t>02-741-0810</t>
  </si>
  <si>
    <t>서울 종로구 창덕궁길 79 (원서동)</t>
  </si>
  <si>
    <t>(주)비헤이브글로벌</t>
  </si>
  <si>
    <t>광고기획,매체운영,광고판매,광고대행,광고서비스대행 등 광고사업</t>
  </si>
  <si>
    <t>070-8829-5719</t>
  </si>
  <si>
    <t>서울특별시 강남구 언주로 637 15층 (논현동)</t>
  </si>
  <si>
    <t>(주)브이엠디플러스</t>
  </si>
  <si>
    <t>백완기</t>
  </si>
  <si>
    <t>서울 마포구 마포대로 155 (공덕동)</t>
  </si>
  <si>
    <t>(주)참우리</t>
  </si>
  <si>
    <t>이효승</t>
  </si>
  <si>
    <t>건설 및 철거업</t>
  </si>
  <si>
    <t>02-1688-6428</t>
  </si>
  <si>
    <t>서울특별시 노원구 동일로243길 49 6층 (상계동,씨에스빌딩)</t>
  </si>
  <si>
    <t>건물 및 구축물 해체 공사업</t>
  </si>
  <si>
    <t>(주)요호컴퍼니</t>
  </si>
  <si>
    <t>액서서리, 문구, 팬시 제조 및 도소매업</t>
  </si>
  <si>
    <t>070-4763-4910</t>
  </si>
  <si>
    <t>서울특별시 마포구 월드컵북로 63 3층 301호 (성산동,서레빌딩)</t>
  </si>
  <si>
    <t>(주)뉴링크</t>
  </si>
  <si>
    <t>이강원</t>
  </si>
  <si>
    <t>소프트웨어 개발 및 공급, 서비스업</t>
  </si>
  <si>
    <t>02-3422-7982</t>
  </si>
  <si>
    <t>서울특별시 강남구 학동로31길 12 5층 (논현동,벤쳐캐슬빌딩)</t>
  </si>
  <si>
    <t>(주)단추로끓인수프</t>
  </si>
  <si>
    <t>최정이</t>
  </si>
  <si>
    <t>070-882-2252</t>
  </si>
  <si>
    <t>서울특별시 영등포구 신길로 39 본관 3층 (대림동,썬프라자)</t>
  </si>
  <si>
    <t>(주)모닝컴마켓</t>
  </si>
  <si>
    <t>오상익</t>
  </si>
  <si>
    <t>건강식품, 건강기능성식품, 화장품 유통 및 판매업</t>
  </si>
  <si>
    <t>02-832-9192</t>
  </si>
  <si>
    <t>서울특별시 영등포구 시흥대로 589-8, 상가 3층 310호 (대림동,신대림자이)</t>
  </si>
  <si>
    <t>(주)더이레쇼뇨</t>
  </si>
  <si>
    <t>이채숙</t>
  </si>
  <si>
    <t>식자재 및 식품 도,소매업</t>
  </si>
  <si>
    <t>02-407-5425</t>
  </si>
  <si>
    <t>서울 송파구 송파대로 201 에이동 지-209호 (문정동,송파테라타워2)</t>
  </si>
  <si>
    <t>인프라커뮤니케이션즈(주)</t>
  </si>
  <si>
    <t>권이영,김상돈</t>
  </si>
  <si>
    <t>웹호스팅 및 데이터센터 운영사업</t>
  </si>
  <si>
    <t>070-7872-7560</t>
  </si>
  <si>
    <t>서울특별시 관악구 보라매로3길 23 14층 (봉천동,대교타워)</t>
  </si>
  <si>
    <t>(주)위넥트</t>
  </si>
  <si>
    <t>조은아</t>
  </si>
  <si>
    <t>시스템, 모바일 및 자동차용 소프트웨어 개발, 공급업</t>
  </si>
  <si>
    <t>서울특별시 금천구 가산디지털1로 5 1609호 (가산동,대륭테크노타운20차)</t>
  </si>
  <si>
    <t>(주)소프트위즈</t>
  </si>
  <si>
    <t>소프트웨어의 개발 및 제작업</t>
  </si>
  <si>
    <t>서울 강남구 테헤란로 326 14층 (역삼동,역삼아이타워)</t>
  </si>
  <si>
    <t>(주)해피프린스</t>
  </si>
  <si>
    <t>모자, 잡화, 의류 제조 및 도소매업</t>
  </si>
  <si>
    <t>070-4848-4588</t>
  </si>
  <si>
    <t>서울특별시 종로구 이화장길 46 (이화동)</t>
  </si>
  <si>
    <t>(주)블랙업</t>
  </si>
  <si>
    <t>최예나래</t>
  </si>
  <si>
    <t>통신 및 점포판매를 겸한 종합 도소매업</t>
  </si>
  <si>
    <t>02-1566-6813</t>
  </si>
  <si>
    <t>서울특별시 마포구 동교로23길 32-22 401호 (동교동,제이씨동교빌딩)</t>
  </si>
  <si>
    <t>(주)디에스로지스틱스</t>
  </si>
  <si>
    <t>송인영</t>
  </si>
  <si>
    <t>02-2251-2500</t>
  </si>
  <si>
    <t>경기도 군포시 번영로 82 I동 서관 6층 (부곡동,한국복합물류(주))</t>
  </si>
  <si>
    <t>(주)넥사이팅</t>
  </si>
  <si>
    <t>02-562-7751</t>
  </si>
  <si>
    <t>서울특별시 강남구 테헤란로81길 14 지하1층 (삼성동,카이마빌딩)</t>
  </si>
  <si>
    <t>기타 주점업</t>
  </si>
  <si>
    <t>(주)에이치와이에이치글로벌</t>
  </si>
  <si>
    <t>이영덕</t>
  </si>
  <si>
    <t>식품가공 판매점의 경영에 관한 종합지도 및 그 가맹점 경영에 관한 종합지도</t>
  </si>
  <si>
    <t>서울특별시 강남구 압구정로 459 7층 (청담동,한솥빌딩)</t>
  </si>
  <si>
    <t>(주)뉴스토마토</t>
  </si>
  <si>
    <t>뉴스보도업</t>
  </si>
  <si>
    <t>02-2128-3874</t>
  </si>
  <si>
    <t>서울 마포구 양화진4길 32 (합정동)</t>
  </si>
  <si>
    <t>(주)플레이위더스</t>
  </si>
  <si>
    <t>김제욱</t>
  </si>
  <si>
    <t>시계, 쥬얼리 및 잡화 제조, 유통 및 수출입업</t>
  </si>
  <si>
    <t>서울 서초구 서초대로 397 2408호 (서초동,부띠크모나코)</t>
  </si>
  <si>
    <t>(주)나인컴즈</t>
  </si>
  <si>
    <t>광고 및 광고대행업</t>
  </si>
  <si>
    <t>02-2135-3490</t>
  </si>
  <si>
    <t>서울특별시 금천구 범안로 1142 13층 1319호 (가산동,하우스디 더 스카이밸리 가산2차)</t>
  </si>
  <si>
    <t>(주)모네코</t>
  </si>
  <si>
    <t>채광호</t>
  </si>
  <si>
    <t>소프트웨어 판매 유통 임대업</t>
  </si>
  <si>
    <t>02-2138-2950</t>
  </si>
  <si>
    <t>서울특별시 중구 을지로 101, 401호 (을지로2가,정희빌딩)</t>
  </si>
  <si>
    <t>(주)올댓모델</t>
  </si>
  <si>
    <t>070-7729-8884</t>
  </si>
  <si>
    <t>서울특별시 서초구 방배로19길 17, 3층 (방배동)</t>
  </si>
  <si>
    <t>(주)자력갱생</t>
  </si>
  <si>
    <t>정중교,나한종</t>
  </si>
  <si>
    <t>070-4288-6559</t>
  </si>
  <si>
    <t>서울특별시 강남구 테헤란로 424 14층, 15층, 16층 (대치동,삼성생명 대치타워)</t>
  </si>
  <si>
    <t>새이솔(주)</t>
  </si>
  <si>
    <t>한창익</t>
  </si>
  <si>
    <t>출판사업</t>
  </si>
  <si>
    <t>02-3489-8291</t>
  </si>
  <si>
    <t>서울특별시 서초구 서초중앙로 43 12층 13층 (서초동,로얄타워)</t>
  </si>
  <si>
    <t>(주)리치플래닛</t>
  </si>
  <si>
    <t>한승표</t>
  </si>
  <si>
    <t>02-6288-5000</t>
  </si>
  <si>
    <t>서울특별시 중구 세종대로9길 41 7층 (서소문동,퍼시픽타워)</t>
  </si>
  <si>
    <t>(주)김영모과자점</t>
  </si>
  <si>
    <t>제과,빵 도소매 음식</t>
  </si>
  <si>
    <t>02-3462-3620</t>
  </si>
  <si>
    <t>서울특별시 강남구 언주로30길 10 1층 101호 (도곡동,현대비전21)</t>
  </si>
  <si>
    <t>(주)시너지인사이트</t>
  </si>
  <si>
    <t>김기주</t>
  </si>
  <si>
    <t>서울특별시 성동구 왕십리로24나길 20 9층 (도선동,창성빌딩)</t>
  </si>
  <si>
    <t>(주)이레덴마크특판</t>
  </si>
  <si>
    <t>우유 요구르트 유기농주스 도소매업</t>
  </si>
  <si>
    <t>02-2664-0588</t>
  </si>
  <si>
    <t>서울특별시 강서구 개화동로27길 10 1층 (방화동)</t>
  </si>
  <si>
    <t>(주)다채움</t>
  </si>
  <si>
    <t>휴대용 핸디 비데 위탁판매업</t>
  </si>
  <si>
    <t>서울특별시 종로구 새문안로5가길 11 203호 (내수동,옥빌딩)</t>
  </si>
  <si>
    <t>(주)세안피엠씨남대문</t>
  </si>
  <si>
    <t>02-3413-9321</t>
  </si>
  <si>
    <t>서울특별시 중구 칠패로 27 1606호 (순화동,순화동더샵)</t>
  </si>
  <si>
    <t>기타 일반 및 생활 숙박시설 운영업</t>
  </si>
  <si>
    <t>(주)소모이앤티</t>
  </si>
  <si>
    <t>신승철</t>
  </si>
  <si>
    <t>주유기 제조 및 판매업</t>
  </si>
  <si>
    <t>02-3450-6921</t>
  </si>
  <si>
    <t>서울특별시 강남구 영동대로 311 5층 (대치동)</t>
  </si>
  <si>
    <t>(주)케이엠투</t>
  </si>
  <si>
    <t>택시여객 자동차 사업</t>
  </si>
  <si>
    <t>02-932-6200</t>
  </si>
  <si>
    <t>서울특별시 노원구 동일로251길 45 (상계동)</t>
  </si>
  <si>
    <t>(주)케이엠파이브</t>
  </si>
  <si>
    <t>1. 택시여객 자동차 사업</t>
  </si>
  <si>
    <t>02-373-2962</t>
  </si>
  <si>
    <t>(주)케이엠식스</t>
  </si>
  <si>
    <t>서울특별시 마포구 가양대로 131 (상암동)</t>
  </si>
  <si>
    <t>(주)케이엠포</t>
  </si>
  <si>
    <t>02-374-2355</t>
  </si>
  <si>
    <t>서울특별시 마포구 가양대로 143 (상암동)</t>
  </si>
  <si>
    <t>(주)케이엠쓰리</t>
  </si>
  <si>
    <t>서울특별시 중랑구 겸재로 261 (망우동)</t>
  </si>
  <si>
    <t>(주)케이엠세븐</t>
  </si>
  <si>
    <t>서울특별시 은평구 증산로1길 7-18 (증산동)</t>
  </si>
  <si>
    <t>찰스앤키스사우스코리아(유)</t>
  </si>
  <si>
    <t>퐁쉬벵</t>
  </si>
  <si>
    <t>신발, 가방, 패션, 액세서리, 잡화 등 도소매, 무역</t>
  </si>
  <si>
    <t>02-9043-1343</t>
  </si>
  <si>
    <t>서울특별시 강남구 선릉로162길 49 4층, 5층 (청담동,마루빌딩)</t>
  </si>
  <si>
    <t>유스테크(유)</t>
  </si>
  <si>
    <t>조명장치 제조, 개발, 도소매, 유통, 수출입 및 무역업</t>
  </si>
  <si>
    <t>02-2027-0255</t>
  </si>
  <si>
    <t>서울특별시 금천구 디지털로9길 99, 1102호 (가산동,)</t>
  </si>
  <si>
    <t>법무법인클라스</t>
  </si>
  <si>
    <t>남영찬,황찬현</t>
  </si>
  <si>
    <t>02-555-5007</t>
  </si>
  <si>
    <t>서울특별시 강남구 테헤란로44길 8, 9층 (역삼동,아이콘역삼빌딩)</t>
  </si>
  <si>
    <t>특허법인성암</t>
  </si>
  <si>
    <t>서경민,서만규</t>
  </si>
  <si>
    <t>02-557-4343</t>
  </si>
  <si>
    <t>서울 강남구 역삼로 114 9층 (역삼동,현죽빌딩)</t>
  </si>
  <si>
    <t>특허법인대아</t>
  </si>
  <si>
    <t>정병직</t>
  </si>
  <si>
    <t>02-565-2500</t>
  </si>
  <si>
    <t>서울특별시 강남구 역삼로 123, 3층 (역삼동,한양빌딩)</t>
  </si>
  <si>
    <t>낚시용품 제조업</t>
  </si>
  <si>
    <t>032-868-5427</t>
  </si>
  <si>
    <t>인천광역시 남동구 염전로411번길 38 (간석동)</t>
  </si>
  <si>
    <t>(주)리눔아티카</t>
  </si>
  <si>
    <t>한재룡</t>
  </si>
  <si>
    <t>직물, 수예, 침구류 제조업</t>
  </si>
  <si>
    <t>032-506-2857</t>
  </si>
  <si>
    <t>인천 부평구 주부토로 303 (갈산동)</t>
  </si>
  <si>
    <t>(주)이엠코퍼레이션</t>
  </si>
  <si>
    <t>자동차용 전기 및 전자장치, 부품 등 제조업</t>
  </si>
  <si>
    <t>032-715-5471</t>
  </si>
  <si>
    <t>인천광역시 연수구 인천타워대로25번길 38 (송도동)</t>
  </si>
  <si>
    <t>코스템(주)</t>
  </si>
  <si>
    <t>최선용</t>
  </si>
  <si>
    <t>070-4895-5814</t>
  </si>
  <si>
    <t>인천광역시 남동구 청능대로 359 5층 일부 (고잔동)</t>
  </si>
  <si>
    <t>(주)해피락플러스</t>
  </si>
  <si>
    <t>정다운,안정훈</t>
  </si>
  <si>
    <t>인천광역시 서구 한서로 58-2 (백석동)</t>
  </si>
  <si>
    <t>(주)두리</t>
  </si>
  <si>
    <t>기종원</t>
  </si>
  <si>
    <t>미용용품용기 제조 및 판매업</t>
  </si>
  <si>
    <t>032-582-6500</t>
  </si>
  <si>
    <t>인천광역시 서구 가좌로96번길 14 3층 (가좌동)</t>
  </si>
  <si>
    <t>포장용 유리용기 제조업</t>
  </si>
  <si>
    <t>(주)듀비스</t>
  </si>
  <si>
    <t>안종길</t>
  </si>
  <si>
    <t>1. 전기 전자제품 제조, 도소매업</t>
  </si>
  <si>
    <t>032-712-5123</t>
  </si>
  <si>
    <t>인천광역시 연수구 갯벌로 84 (송도동)</t>
  </si>
  <si>
    <t>도우누리정다운사회적협동조합</t>
  </si>
  <si>
    <t>최윤경</t>
  </si>
  <si>
    <t>지역주민에게 사회서비스를 제공하는 사업</t>
  </si>
  <si>
    <t>032-521-4457</t>
  </si>
  <si>
    <t>인천광역시 부평구 굴포로7번길 31 2층 (갈산동)</t>
  </si>
  <si>
    <t>(주)도남익</t>
  </si>
  <si>
    <t>임의빈</t>
  </si>
  <si>
    <t>일반건축 건설업</t>
  </si>
  <si>
    <t>031-679-0518</t>
  </si>
  <si>
    <t>경기 용인시 기흥구 동백죽전대로 444 7001호 (중동,쥬네브썬월드빌딩)</t>
  </si>
  <si>
    <t>(주)엠씨홀딩스</t>
  </si>
  <si>
    <t>특수화물 자동차 운송사업.</t>
  </si>
  <si>
    <t>경기도 성남시 분당구 서현로 170 C동 711호 (서현동,분당풍림아이원플러스오피스텔)</t>
  </si>
  <si>
    <t>아리랑에프앤비</t>
  </si>
  <si>
    <t>빵, 케익, 페스츄리 제조 및 판매업</t>
  </si>
  <si>
    <t>031-8016-8810</t>
  </si>
  <si>
    <t>경기도 용인시 기흥구 흥덕1로 13 제타워동 제에이 1003호 (영덕동,흥덕아이티밸리)</t>
  </si>
  <si>
    <t>(주)위메이드엠</t>
  </si>
  <si>
    <t>02-3709-2809</t>
  </si>
  <si>
    <t>경기 성남시 분당구 대왕판교로644번길 49 7층 (삼평동,코리아벤처타운 업무시설 비블럭 위메이드타워)</t>
  </si>
  <si>
    <t>(주)케이엘</t>
  </si>
  <si>
    <t>정진천</t>
  </si>
  <si>
    <t>창고 및 운송관련서비스업</t>
  </si>
  <si>
    <t>경기도 이천시 마장면 서이천로 129-3 2층 202호 (이치리)</t>
  </si>
  <si>
    <t>(재)성남산업진흥원</t>
  </si>
  <si>
    <t>황규범</t>
  </si>
  <si>
    <t>중소.벤처기업에 대한 종합적이고 체계적인 지원사업</t>
  </si>
  <si>
    <t>031-782-3000</t>
  </si>
  <si>
    <t>경기도 성남시 분당구 성남대로331번길 8 (정자동)</t>
  </si>
  <si>
    <t>(주)이피케이엘</t>
  </si>
  <si>
    <t>충남 천안시 동남구 풍세면 풍세산단로 26 (용정리)</t>
  </si>
  <si>
    <t>스위트위드(주)</t>
  </si>
  <si>
    <t>박경섭</t>
  </si>
  <si>
    <t>식품 소분 및 판매업</t>
  </si>
  <si>
    <t>031-610-6706</t>
  </si>
  <si>
    <t>제이엠이노텍(주)</t>
  </si>
  <si>
    <t>031-2692-3045</t>
  </si>
  <si>
    <t>경기도 평택시 산단로 103-9 (모곡동)</t>
  </si>
  <si>
    <t>(주)위즈컴바인</t>
  </si>
  <si>
    <t>전기부품 제조업</t>
  </si>
  <si>
    <t>031-668-2160</t>
  </si>
  <si>
    <t>경기도 평택시 산단로 241 3층 (칠괴동)</t>
  </si>
  <si>
    <t>(주)미래모터스</t>
  </si>
  <si>
    <t>이수행</t>
  </si>
  <si>
    <t>031-650-0958</t>
  </si>
  <si>
    <t>새광테크(주)</t>
  </si>
  <si>
    <t>알류미늄 제조업</t>
  </si>
  <si>
    <t>경기도 평택시 포승읍 평택항로268번길 147 (도곡리)</t>
  </si>
  <si>
    <t>알루미늄 제련, 정련 및 합금 제조업</t>
  </si>
  <si>
    <t>(주)은일전자</t>
  </si>
  <si>
    <t>김일환,박동원,지윤수</t>
  </si>
  <si>
    <t>031-599-3098</t>
  </si>
  <si>
    <t>(주)에이오아이코리아</t>
  </si>
  <si>
    <t>임송학</t>
  </si>
  <si>
    <t>031-436-4941</t>
  </si>
  <si>
    <t>(주)본플렉스</t>
  </si>
  <si>
    <t>서용순</t>
  </si>
  <si>
    <t>인쇄회로기판,전자부품 제조</t>
  </si>
  <si>
    <t>031-490-7339</t>
  </si>
  <si>
    <t>(주)비엔에스코리아</t>
  </si>
  <si>
    <t>송민성</t>
  </si>
  <si>
    <t>031-436-5840</t>
  </si>
  <si>
    <t>(주)남현전자</t>
  </si>
  <si>
    <t>강동우</t>
  </si>
  <si>
    <t>(주)위드원테크</t>
  </si>
  <si>
    <t>031-494-7479</t>
  </si>
  <si>
    <t>경기도 안산시 단원구 신원로 189, 현대위아(주)안산공장내 사내협력업체사무실 (성곡동)</t>
  </si>
  <si>
    <t>의료법인호원의료재단</t>
  </si>
  <si>
    <t>박연호</t>
  </si>
  <si>
    <t>031-402-1119</t>
  </si>
  <si>
    <t>경기도 안산시 상록구 광덕산2로 22 (월피동)</t>
  </si>
  <si>
    <t>송림산업(주)</t>
  </si>
  <si>
    <t>041-588-0041</t>
  </si>
  <si>
    <t>충남 천안시 서북구 성환읍 율금3길 35 (율금리)</t>
  </si>
  <si>
    <t>(주)체르티</t>
  </si>
  <si>
    <t>안을수</t>
  </si>
  <si>
    <t>주방용 및 음식점용 가구의 제조업 및 판매업</t>
  </si>
  <si>
    <t>031-798-7601</t>
  </si>
  <si>
    <t>경기도 광주시 광남안로 322 (목동)</t>
  </si>
  <si>
    <t>(주)로지스밸리풀필먼트</t>
  </si>
  <si>
    <t>031-667-3630</t>
  </si>
  <si>
    <t>경기도 이천시 부발읍 부흥로 135 3층 301호 (고백리)</t>
  </si>
  <si>
    <t>뜰에밭(주)</t>
  </si>
  <si>
    <t>농산물의 유통,가공,판매.</t>
  </si>
  <si>
    <t>02-572-1330</t>
  </si>
  <si>
    <t>경기도 하남시 천현로134번길 91-17 (천현동)</t>
  </si>
  <si>
    <t>(주)삼화바이오팜</t>
  </si>
  <si>
    <t>나행자</t>
  </si>
  <si>
    <t>의약품(메훼남산) 제조</t>
  </si>
  <si>
    <t>031-432-5353</t>
  </si>
  <si>
    <t>경기 시흥시 협력로 150 301호 (정왕동,시화공단1라)</t>
  </si>
  <si>
    <t>(주)엔에이치엔씨에스</t>
  </si>
  <si>
    <t>조일행</t>
  </si>
  <si>
    <t>031-283-7925</t>
  </si>
  <si>
    <t>경기도 용인시 기흥구 흥덕중앙로 120 2306호 (영덕동,유-타워)</t>
  </si>
  <si>
    <t>태성로지스(주)</t>
  </si>
  <si>
    <t>전재일</t>
  </si>
  <si>
    <t>자동차등록관리업</t>
  </si>
  <si>
    <t>070-4070-4732</t>
  </si>
  <si>
    <t>경기 용인시 기흥구 흥덕1로 13 A동 3602호 (영덕동,흥덕아이티밸리제타워동)</t>
  </si>
  <si>
    <t>(주)디아이홀딩스</t>
  </si>
  <si>
    <t>측정장비 개발업</t>
  </si>
  <si>
    <t>031-229-3000</t>
  </si>
  <si>
    <t>경기도 용인시 기흥구 구성로 357 B동 407호 (청덕동,용인테크노밸리지식산업센터)</t>
  </si>
  <si>
    <t>미래비젼(주)</t>
  </si>
  <si>
    <t>043-710-1165</t>
  </si>
  <si>
    <t>충청북도 청주시 흥덕구 옥산면 과학산업1로 16 (남촌리)</t>
  </si>
  <si>
    <t>(주)남해솔루션</t>
  </si>
  <si>
    <t>이명구</t>
  </si>
  <si>
    <t>기계부품및 자동차부품 제조및 판매업</t>
  </si>
  <si>
    <t>031-666-9002</t>
  </si>
  <si>
    <t>경기도 안성시 공도읍 원승두길 135, 1층 (승두리)</t>
  </si>
  <si>
    <t>안성축산업협동조합</t>
  </si>
  <si>
    <t>정광진</t>
  </si>
  <si>
    <t>031-8046-8163</t>
  </si>
  <si>
    <t>경기도 안성시 안성맞춤대로 833 (계동)</t>
  </si>
  <si>
    <t>(주)수원금속</t>
  </si>
  <si>
    <t>오성웅,홍성숙</t>
  </si>
  <si>
    <t>금속 표면처리</t>
  </si>
  <si>
    <t>031-291-6613</t>
  </si>
  <si>
    <t>경기도 화성시 봉담읍 수영로82번길 40-11 (수영리)</t>
  </si>
  <si>
    <t>피엔에스(주)</t>
  </si>
  <si>
    <t>031-379-6695</t>
  </si>
  <si>
    <t>경기도 화성시 동부대로 730-66 (송동)</t>
  </si>
  <si>
    <t>(주)더원컴퍼니</t>
  </si>
  <si>
    <t>강동완</t>
  </si>
  <si>
    <t>031-372-4769</t>
  </si>
  <si>
    <t>경기도 오산시 궐리사로 8, 209호 (궐동,센트하임)</t>
  </si>
  <si>
    <t>부경크린(주)</t>
  </si>
  <si>
    <t>정규홍</t>
  </si>
  <si>
    <t>생활폐기물 수집, 운반업</t>
  </si>
  <si>
    <t>031-8077-9963</t>
  </si>
  <si>
    <t>경기 화성시 향남읍 푸른들판로 343 (장짐리)</t>
  </si>
  <si>
    <t>수성여객(주)</t>
  </si>
  <si>
    <t>안성열,이종숙</t>
  </si>
  <si>
    <t>마을버스 운송사업</t>
  </si>
  <si>
    <t>031-236-8838</t>
  </si>
  <si>
    <t>경기도 화성시 봉담읍 세자로 367-24 1층 (수기리)</t>
  </si>
  <si>
    <t>(주)지정이엔지</t>
  </si>
  <si>
    <t>반도체 및 엘씨디장비 제조업</t>
  </si>
  <si>
    <t>031-221-3714</t>
  </si>
  <si>
    <t>경기도 화성시 반월길 63-14, A동 (반월동)</t>
  </si>
  <si>
    <t>(주)이화컴퍼니</t>
  </si>
  <si>
    <t>031-378-8396</t>
  </si>
  <si>
    <t>경기 화성시 남양읍 남양로 337-10 1동 (신남리)</t>
  </si>
  <si>
    <t>(주)미래인베스트</t>
  </si>
  <si>
    <t>부동산분양대행업</t>
  </si>
  <si>
    <t>070-4790-3990</t>
  </si>
  <si>
    <t>경기 화성시 동탄기흥로 559 208호 (영천동,으뜸유테크밸리)</t>
  </si>
  <si>
    <t>(주)마트킹수원대</t>
  </si>
  <si>
    <t>031-236-2700</t>
  </si>
  <si>
    <t>경기도 화성시 봉담읍 와우로 122 (와우리)</t>
  </si>
  <si>
    <t>(주)두원엠에프</t>
  </si>
  <si>
    <t>경기도 군포시 군포로 484 (당동)</t>
  </si>
  <si>
    <t>한국의료기기평가원</t>
  </si>
  <si>
    <t>기술검사서비스 연구용역 서비스</t>
  </si>
  <si>
    <t>031-780-2312</t>
  </si>
  <si>
    <t>경기도 성남시 분당구 판교로 700 E동 301호 (야탑동,분당테크노파크)</t>
  </si>
  <si>
    <t>(주)승진테크</t>
  </si>
  <si>
    <t>유승엽</t>
  </si>
  <si>
    <t>031-613-6228</t>
  </si>
  <si>
    <t>경기도 화성시 남여울1길 15-11 (능동)</t>
  </si>
  <si>
    <t>(주)예원오에스</t>
  </si>
  <si>
    <t>김볼름</t>
  </si>
  <si>
    <t>업무컨설팅업</t>
  </si>
  <si>
    <t>031-898-7682</t>
  </si>
  <si>
    <t>경기도 수원시 팔달구 효원로 269, 716호 (인계동,에스팝타워)</t>
  </si>
  <si>
    <t>(주)경산</t>
  </si>
  <si>
    <t>경기도 수원시 영통구 덕영대로1556번길 16 B동 605호 (영통동,디지털엠파이어)</t>
  </si>
  <si>
    <t>의료법인신의의료재단</t>
  </si>
  <si>
    <t>033-638-0060</t>
  </si>
  <si>
    <t>강원도 속초시 온천로 291 (교동)</t>
  </si>
  <si>
    <t>탑스텐동강시스타(주)</t>
  </si>
  <si>
    <t>정환오</t>
  </si>
  <si>
    <t>관광객이용시설업</t>
  </si>
  <si>
    <t>033-905-2000</t>
  </si>
  <si>
    <t>강원 영월군 영월읍 사지막길 160 (삼옥리)</t>
  </si>
  <si>
    <t>(주)에스티코스</t>
  </si>
  <si>
    <t>043-261-7754</t>
  </si>
  <si>
    <t>세종 마음로 14 606동 1402호 (고운동,가락마을6단지)</t>
  </si>
  <si>
    <t>김동열</t>
  </si>
  <si>
    <t>화학제품 제조업 (소사장제)</t>
  </si>
  <si>
    <t>043-261-7664</t>
  </si>
  <si>
    <t>충청북도 청주시 흥덕구 2순환로 765 (송정동,엘지생활건강내)</t>
  </si>
  <si>
    <t>(주)도일</t>
  </si>
  <si>
    <t>물류 관리업</t>
  </si>
  <si>
    <t>043-219-4207</t>
  </si>
  <si>
    <t>충청북도 청주시 흥덕구 옥산면 과학산업3로 29 (남촌리)</t>
  </si>
  <si>
    <t>(주)나비메디컬센타</t>
  </si>
  <si>
    <t>이규범,황은주</t>
  </si>
  <si>
    <t>노인요양시설 설치 및 운영</t>
  </si>
  <si>
    <t>043-222-4223</t>
  </si>
  <si>
    <t>충북 청주시 청원구 상당로 305 제1층 1호 (내덕동)</t>
  </si>
  <si>
    <t>(주)한진피엠</t>
  </si>
  <si>
    <t>펄프종이 및 판지 제조업</t>
  </si>
  <si>
    <t>043-232-1373</t>
  </si>
  <si>
    <t>충청북도 청주시 청원구 공항로 42 201호 (내덕동)</t>
  </si>
  <si>
    <t>베스텍(주)</t>
  </si>
  <si>
    <t>042-488-0277</t>
  </si>
  <si>
    <t>경상남도 김해시 김해대로2635번길 29 2층 (안동)</t>
  </si>
  <si>
    <t>(주)유텍</t>
  </si>
  <si>
    <t>이근유</t>
  </si>
  <si>
    <t>1. 광학필름관련 제품 제조업</t>
  </si>
  <si>
    <t>043-219-2668</t>
  </si>
  <si>
    <t>(주)올데이멤버스</t>
  </si>
  <si>
    <t>서향기</t>
  </si>
  <si>
    <t>관광개발 및 종합휴양시설업</t>
  </si>
  <si>
    <t>043-853-5555</t>
  </si>
  <si>
    <t>충청북도 충주시 금가면 다래울길 52 (월상리)</t>
  </si>
  <si>
    <t>(주)비앤지테크</t>
  </si>
  <si>
    <t>최석근</t>
  </si>
  <si>
    <t>043-841-6844</t>
  </si>
  <si>
    <t>서울특별시 서대문구 서소문로 45 1309호 (합동,에스케이리쳄블)</t>
  </si>
  <si>
    <t>장우식</t>
  </si>
  <si>
    <t>043-530-4093</t>
  </si>
  <si>
    <t>충청북도 진천군 이월면 진광로 221 이래오토모티브(주)내 (사곡리)</t>
  </si>
  <si>
    <t>(주)준서산업</t>
  </si>
  <si>
    <t>043-531-6087</t>
  </si>
  <si>
    <t>충청북도 진천군 덕산읍 신척산단4로 29 (신척리)</t>
  </si>
  <si>
    <t>(주)동명</t>
  </si>
  <si>
    <t>소형 운반기기 제조 판매업</t>
  </si>
  <si>
    <t>043-535-0012</t>
  </si>
  <si>
    <t>충청북도 진천군 광혜원면 광혜원산단2길 78-12 (광혜원리)</t>
  </si>
  <si>
    <t>이증희</t>
  </si>
  <si>
    <t>차량용 케미칼(스프레이식) 제조및 판매업</t>
  </si>
  <si>
    <t>043-883-3306</t>
  </si>
  <si>
    <t>충청북도 음성군 생극면 차생로 659 (차평리)</t>
  </si>
  <si>
    <t>(주)코스투비</t>
  </si>
  <si>
    <t>1. 화장품 소장업</t>
  </si>
  <si>
    <t>043-531-2400</t>
  </si>
  <si>
    <t>충청북도 음성군 대소면 대금로196번길 17-12 (대풍리)</t>
  </si>
  <si>
    <t>(주)스마트웨이</t>
  </si>
  <si>
    <t>유무선통신기구 및 부품</t>
  </si>
  <si>
    <t>042-488-7235</t>
  </si>
  <si>
    <t>세종 한누리대로 2009 5층 516호 (소담동,펠리체타워2)</t>
  </si>
  <si>
    <t>대흥종합관리(주)</t>
  </si>
  <si>
    <t>042-286-2012</t>
  </si>
  <si>
    <t>대전광역시 서구 도산로 185 4층 (변동)</t>
  </si>
  <si>
    <t>(주)오렌지블로썸</t>
  </si>
  <si>
    <t>초콜릿 제조업</t>
  </si>
  <si>
    <t>042-716-7111</t>
  </si>
  <si>
    <t>대전광역시 대덕구 대화로 85 (대화동)</t>
  </si>
  <si>
    <t>(주)미호티앤씨</t>
  </si>
  <si>
    <t>김기봉,김윤경</t>
  </si>
  <si>
    <t>생활용품제조</t>
  </si>
  <si>
    <t>042-605-5633</t>
  </si>
  <si>
    <t>(주)중앙컴퍼니</t>
  </si>
  <si>
    <t>소프트웨어 개발, 자문, 설치, 서비스, 유지보수, 판매업</t>
  </si>
  <si>
    <t>02-3432-6531</t>
  </si>
  <si>
    <t>대전 서구 청사로 128 , 13,14층 (월평동)</t>
  </si>
  <si>
    <t>이재원,이배능</t>
  </si>
  <si>
    <t>차량용 내장부품의 제조, 판매업</t>
  </si>
  <si>
    <t>042-822-9617</t>
  </si>
  <si>
    <t>대전 유성구 유성대로 620 (구암동)</t>
  </si>
  <si>
    <t>1. 단체급식 위탁경영 및 식당매점 운영업</t>
  </si>
  <si>
    <t>042-336-7993</t>
  </si>
  <si>
    <t>대전광역시 유성구 테크노3로 65 203호 (관평동,한신에스메카)</t>
  </si>
  <si>
    <t>(유)백연</t>
  </si>
  <si>
    <t>지류 가공 및 제조업</t>
  </si>
  <si>
    <t>042-939-1457</t>
  </si>
  <si>
    <t>의료법인세종프라임의료재단</t>
  </si>
  <si>
    <t>041-851-8200</t>
  </si>
  <si>
    <t>충청남도 공주시 정안면 장원길 345-33 (장원리)</t>
  </si>
  <si>
    <t>(주)라인플랜트</t>
  </si>
  <si>
    <t>최성민</t>
  </si>
  <si>
    <t>설비배관 건설, 제조 및 납품업</t>
  </si>
  <si>
    <t>031-652-6990</t>
  </si>
  <si>
    <t>경기도 안성시 원곡면 황새울길 101 (지문리)</t>
  </si>
  <si>
    <t>041-664-4143</t>
  </si>
  <si>
    <t>충청남도 서산시 성연면 신당1로 105-1, 동희오토내 (갈현리)</t>
  </si>
  <si>
    <t>(주)청우특수대산</t>
  </si>
  <si>
    <t>041-669-2824</t>
  </si>
  <si>
    <t>충청남도 서산시 대산읍 기은아섬길 15-7 1층 (기은리)</t>
  </si>
  <si>
    <t>(주)대성이엔씨</t>
  </si>
  <si>
    <t>최용복</t>
  </si>
  <si>
    <t>041-661-9936</t>
  </si>
  <si>
    <t>재영기업(주)</t>
  </si>
  <si>
    <t>완성자 품질검사(외관검사, 기능검사, 주행검사 등)</t>
  </si>
  <si>
    <t>041-661-4520</t>
  </si>
  <si>
    <t>충남 서산시 성연면 신당1로 105-1 동희오토내 (갈현리)</t>
  </si>
  <si>
    <t>세제, 화장품 및 광택제 제조업</t>
  </si>
  <si>
    <t>비엠씨(주)</t>
  </si>
  <si>
    <t>한명길</t>
  </si>
  <si>
    <t>포장임가공 및 물류업</t>
  </si>
  <si>
    <t>031-632-1113</t>
  </si>
  <si>
    <t>경기 이천시 마장면 서이천로 91 (이치리)</t>
  </si>
  <si>
    <t>(주)에스에이치텍</t>
  </si>
  <si>
    <t>김승화</t>
  </si>
  <si>
    <t>041-585-3976</t>
  </si>
  <si>
    <t>충청남도 천안시 동남구 봉정로 71 102호 (봉명동)</t>
  </si>
  <si>
    <t>대원엔지니어링(주)</t>
  </si>
  <si>
    <t>정재만</t>
  </si>
  <si>
    <t>041-621-2750</t>
  </si>
  <si>
    <t>충남 천안시 서북구 백석3로 25 2층 (백석동)</t>
  </si>
  <si>
    <t>한올세미(주)</t>
  </si>
  <si>
    <t>010-4144-7473</t>
  </si>
  <si>
    <t>충청남도 아산시 탕정면 탕정면로 37 101동 1905호 (명암리,탕정삼성트라팰리스)</t>
  </si>
  <si>
    <t>(주)그린코아</t>
  </si>
  <si>
    <t>유승균</t>
  </si>
  <si>
    <t>코아부품 제조 및 임가공업</t>
  </si>
  <si>
    <t>041-580-1414</t>
  </si>
  <si>
    <t>충청남도 천안시 서북구 직산읍 아랫말1길 2 상가 1층 (삼은리)</t>
  </si>
  <si>
    <t>(주)티앤알</t>
  </si>
  <si>
    <t>타이어 임가공업</t>
  </si>
  <si>
    <t>충남 금산군 제원면 금강로 1 (명암리)</t>
  </si>
  <si>
    <t>(유)건우</t>
  </si>
  <si>
    <t>조건익</t>
  </si>
  <si>
    <t>지류제조업,하역인서비스</t>
  </si>
  <si>
    <t>041-955-1761</t>
  </si>
  <si>
    <t>송학장갑(주)</t>
  </si>
  <si>
    <t>코팅장갑 제조업</t>
  </si>
  <si>
    <t>041-934-6914</t>
  </si>
  <si>
    <t>충청남도 보령시 주포면 관산공단길 25 (관산리)</t>
  </si>
  <si>
    <t>기타 편조의복 액세서리 제조업</t>
  </si>
  <si>
    <t>길재성</t>
  </si>
  <si>
    <t>LCD,OLED 식각설비 및 부품교체업</t>
  </si>
  <si>
    <t>070-8864-3864</t>
  </si>
  <si>
    <t>(주)라이프전장</t>
  </si>
  <si>
    <t>우금배</t>
  </si>
  <si>
    <t>043-233-2902</t>
  </si>
  <si>
    <t>충북 청주시 흥덕구 오송읍 정중연제로 24-14 (봉산리)</t>
  </si>
  <si>
    <t>(주)정성코스메틱</t>
  </si>
  <si>
    <t>세종 전의면 산단길 22-17 (관정리)</t>
  </si>
  <si>
    <t>비렉스(주)</t>
  </si>
  <si>
    <t>솔루션 개발 및 판매업</t>
  </si>
  <si>
    <t>044-863-6909</t>
  </si>
  <si>
    <t>세종 한누리대로 234, 603호 (나성동,르네상스)</t>
  </si>
  <si>
    <t>의료법인영제의료재단엔케이세종병원</t>
  </si>
  <si>
    <t>김영제</t>
  </si>
  <si>
    <t>044-850-7700</t>
  </si>
  <si>
    <t>세종 한누리대로 161 5층 (나성동,엔케이리움힐타워)</t>
  </si>
  <si>
    <t>행복드림사회적협동조합</t>
  </si>
  <si>
    <t>심종경</t>
  </si>
  <si>
    <t>행복드림사회적협동조합은 자주적.자립적.자치적인 협동조합 활동을 통하여 지역사회 돌봄 서비</t>
  </si>
  <si>
    <t>042-301-5530</t>
  </si>
  <si>
    <t>대전 동구 산내로1315번길 6-35, 103호 (낭월동)</t>
  </si>
  <si>
    <t>충남 아산시 배방읍 광장로 177-10 6층 601호 (장재리,펜타폴리스)</t>
  </si>
  <si>
    <t>(주)다온</t>
  </si>
  <si>
    <t>서성남</t>
  </si>
  <si>
    <t>041-535-6946</t>
  </si>
  <si>
    <t>충남 아산시 탕정면 탕정면로 37 101동 1605호 (명암리,탕정삼성트라팰리스)</t>
  </si>
  <si>
    <t>(주)예헌테크</t>
  </si>
  <si>
    <t>조장원</t>
  </si>
  <si>
    <t>포장재 제작 및 제품포장 LCD 제조업</t>
  </si>
  <si>
    <t>041-555-9160</t>
  </si>
  <si>
    <t>(주)중부케이블</t>
  </si>
  <si>
    <t>충청남도 아산시 배방읍 북수서로 48-8 208호 (북수리,삼성디지털프라자)</t>
  </si>
  <si>
    <t>티앤에스산업(주)</t>
  </si>
  <si>
    <t>권기용</t>
  </si>
  <si>
    <t>041-427-5500</t>
  </si>
  <si>
    <t>충청남도 아산시 영인면 토정샘로 66 (역리)</t>
  </si>
  <si>
    <t>케이엔에스솔루션(주)</t>
  </si>
  <si>
    <t>1. LCD 제조업</t>
  </si>
  <si>
    <t>충청남도 아산시 탕정면 꾀꼴성길 79 (용두리)</t>
  </si>
  <si>
    <t>디스플레이 제조용 기계 제조업</t>
  </si>
  <si>
    <t>(주)에이앤비</t>
  </si>
  <si>
    <t>박광용</t>
  </si>
  <si>
    <t>1. LCD 및 OLED 제조업</t>
  </si>
  <si>
    <t>충청남도 아산시 배방읍 연화로 99 103동 2003호 (장재리,천안아산역더리브)</t>
  </si>
  <si>
    <t>디스플레이 장치용 유리 제조업</t>
  </si>
  <si>
    <t>(주)제이씨텍</t>
  </si>
  <si>
    <t>임재천</t>
  </si>
  <si>
    <t>1. 디스플레이 제조업</t>
  </si>
  <si>
    <t>충청남도 아산시 배방읍 광장로 177-14 1동 8층 819호 (장재리,시그마빌S)</t>
  </si>
  <si>
    <t>유한테크</t>
  </si>
  <si>
    <t>자동차부품 제조, 도, 소매 및 무역업</t>
  </si>
  <si>
    <t>041-536-0024</t>
  </si>
  <si>
    <t>충청남도 아산시 둔포면 아산밸리남로 185 (석곡리)</t>
  </si>
  <si>
    <t>유신이앤씨(주)</t>
  </si>
  <si>
    <t>유장환</t>
  </si>
  <si>
    <t>041-355-1800</t>
  </si>
  <si>
    <t>충청남도 당진시 송악읍 반촌로 161-28 (반촌리)</t>
  </si>
  <si>
    <t>(주)제이엠스틸</t>
  </si>
  <si>
    <t>축로업</t>
  </si>
  <si>
    <t>(주)메탈스틸</t>
  </si>
  <si>
    <t>이상희,김금용</t>
  </si>
  <si>
    <t>041-353-4235</t>
  </si>
  <si>
    <t>충남 당진시 송악읍 부곡공단4길 28-51 (부곡리)</t>
  </si>
  <si>
    <t>(주)두성물류</t>
  </si>
  <si>
    <t>053-311-9006</t>
  </si>
  <si>
    <t>대구광역시 달서구 성서공단로15길 42 303호-2 (호림동)</t>
  </si>
  <si>
    <t>(주)비에이에스</t>
  </si>
  <si>
    <t>백형신</t>
  </si>
  <si>
    <t>항공운송 총대리점업</t>
  </si>
  <si>
    <t>부산광역시 강서구 유통단지1로 41 부산티플렉스본관동 308호 (대저2동)</t>
  </si>
  <si>
    <t>(주)진주랑푸드서비스</t>
  </si>
  <si>
    <t>070-4909-8899</t>
  </si>
  <si>
    <t>경기 안성시 원곡면 새터1길 55-7 2층 (내가천리)</t>
  </si>
  <si>
    <t>(주)진가네</t>
  </si>
  <si>
    <t>진성엽</t>
  </si>
  <si>
    <t>식품제조업 및 임대업</t>
  </si>
  <si>
    <t>053-965-7143</t>
  </si>
  <si>
    <t>대구광역시 동구 반야월북로2길 16-6 (율암동)</t>
  </si>
  <si>
    <t>(주)엘제이테크</t>
  </si>
  <si>
    <t>김홍삼</t>
  </si>
  <si>
    <t>053-292-9969</t>
  </si>
  <si>
    <t>대구광역시 달서구 성서4차첨단로 62 (대천동)</t>
  </si>
  <si>
    <t>053-818-1102</t>
  </si>
  <si>
    <t>대구광역시 달서구 성서4차첨단로 97 (대천동)</t>
  </si>
  <si>
    <t>(주)신우테크</t>
  </si>
  <si>
    <t>박지우</t>
  </si>
  <si>
    <t>054-746-6655</t>
  </si>
  <si>
    <t>경상북도 경주시 천북면 천북산단로1길 24 1층 (오야리)</t>
  </si>
  <si>
    <t>정달교</t>
  </si>
  <si>
    <t>054-278-3055</t>
  </si>
  <si>
    <t>경상북도 포항시 남구 뱃머리길 8 (상도동)</t>
  </si>
  <si>
    <t>(주)포지트</t>
  </si>
  <si>
    <t>054-281-5985</t>
  </si>
  <si>
    <t>경북 포항시 남구 형산강북로 79 2층 (효자동)</t>
  </si>
  <si>
    <t>사회적협동조합포항나눔지역자활센터</t>
  </si>
  <si>
    <t>송애경</t>
  </si>
  <si>
    <t>국가·지방자치단체로부터 위탁받은 사업</t>
  </si>
  <si>
    <t>054-293-4473</t>
  </si>
  <si>
    <t>경상북도 포항시 남구 청림서길 69 (청림동)</t>
  </si>
  <si>
    <t>(주)아이알텍</t>
  </si>
  <si>
    <t>서석교</t>
  </si>
  <si>
    <t>염기성 및 일반내화물의 생산. 판매와 용역업</t>
  </si>
  <si>
    <t>054-2919-6734</t>
  </si>
  <si>
    <t>경북 포항시 남구 신항로 110 (청림동)</t>
  </si>
  <si>
    <t>(주)디에스니들</t>
  </si>
  <si>
    <t>구상하</t>
  </si>
  <si>
    <t>섬유기계용 제침 제조업</t>
  </si>
  <si>
    <t>053-851-6716</t>
  </si>
  <si>
    <t>경북 경산시 진량읍 공단4로5길 79 (신상리)</t>
  </si>
  <si>
    <t>기타 섬유, 의복 및 가죽 가공 기계 제조업</t>
  </si>
  <si>
    <t>(주)신호테크</t>
  </si>
  <si>
    <t>조우종</t>
  </si>
  <si>
    <t>경상북도 경산시 진량읍 공단10로 171 (신제리)</t>
  </si>
  <si>
    <t>(주)에이치씨물류</t>
  </si>
  <si>
    <t>서동묵</t>
  </si>
  <si>
    <t>복합운송 알선 및 주선업</t>
  </si>
  <si>
    <t>053-253-0053</t>
  </si>
  <si>
    <t>대구광역시 북구 노원로 139-6 (노원동3가)</t>
  </si>
  <si>
    <t>054-956-0649</t>
  </si>
  <si>
    <t>경상북도 고령군 다산면 다산산단1길 12 (송곡리)</t>
  </si>
  <si>
    <t>전구 및 조명장치 제조업</t>
  </si>
  <si>
    <t>(주)동서씨앤아이</t>
  </si>
  <si>
    <t>아파트전산관리시스템 외</t>
  </si>
  <si>
    <t>051-413-1122</t>
  </si>
  <si>
    <t>부산 영도구 영도새싹길 3 (영선동1가)</t>
  </si>
  <si>
    <t>동진택시(주)</t>
  </si>
  <si>
    <t>051-852-7718</t>
  </si>
  <si>
    <t>부산광역시 금정구 개좌로 225 (회동동)</t>
  </si>
  <si>
    <t>(주)부산데이케어</t>
  </si>
  <si>
    <t>성미향</t>
  </si>
  <si>
    <t>노인복지 주.야간 보호업</t>
  </si>
  <si>
    <t>051-852-9388</t>
  </si>
  <si>
    <t>부산광역시 연제구 고분로 137 101호 (연산동,나향빌딩)</t>
  </si>
  <si>
    <t>(주)금강디엔시</t>
  </si>
  <si>
    <t>이연섭</t>
  </si>
  <si>
    <t>재개발, 재건축, 자문 용역 및 대행업</t>
  </si>
  <si>
    <t>051-1566-9740</t>
  </si>
  <si>
    <t>울산광역시 남구 삼산로 274 12층 (삼산동,더블유센터빌딩)</t>
  </si>
  <si>
    <t>진이엔지(주)</t>
  </si>
  <si>
    <t>박기영,김성우</t>
  </si>
  <si>
    <t>기계설비,전기설비,압연설비등 유지관리업.</t>
  </si>
  <si>
    <t>051-202-7013</t>
  </si>
  <si>
    <t>(주)제이케이어패럴</t>
  </si>
  <si>
    <t>전수경</t>
  </si>
  <si>
    <t>02-6677-6560</t>
  </si>
  <si>
    <t>부산광역시 금정구 공단서로8번길 49 2층 (금사동)</t>
  </si>
  <si>
    <t>(주)신세계실버데이케어</t>
  </si>
  <si>
    <t>서주형</t>
  </si>
  <si>
    <t>051-702-9400</t>
  </si>
  <si>
    <t>부산 해운대구 세실로 87 903호 (좌동,영진파스타)</t>
  </si>
  <si>
    <t>법무법인정인</t>
  </si>
  <si>
    <t>이기중,강현안,박성철</t>
  </si>
  <si>
    <t>051-9116-1618</t>
  </si>
  <si>
    <t>부산광역시 연제구 법원로 28,  12층, 13층 1302호 (거제동,부산법조타운)</t>
  </si>
  <si>
    <t>휴먼리소스뱅크(주)</t>
  </si>
  <si>
    <t>사무대행업</t>
  </si>
  <si>
    <t>055-275-4038</t>
  </si>
  <si>
    <t>경상남도 창원시 성산구 중앙대로 81 상가 309호 (중앙동,올림픽타워)</t>
  </si>
  <si>
    <t>구준옥</t>
  </si>
  <si>
    <t>055-269-5417</t>
  </si>
  <si>
    <t>경상남도 창원시 성산구 연덕로184번길 19 상가동 2층 1호 (내동,일성그라미아파트)</t>
  </si>
  <si>
    <t>대진물류(주)</t>
  </si>
  <si>
    <t>물류보관업</t>
  </si>
  <si>
    <t>경남 창원시 성산구 완암로 84 (성산동)</t>
  </si>
  <si>
    <t>(주)재성테크</t>
  </si>
  <si>
    <t>070-8630-9125</t>
  </si>
  <si>
    <t>경상남도 창원시 성산구 창원대로1144번길 67 (성주동)</t>
  </si>
  <si>
    <t>오성파워오엔엠(주)</t>
  </si>
  <si>
    <t>신종엽</t>
  </si>
  <si>
    <t>오성열병합발전소 운용관리(O&amp;M) 수행</t>
  </si>
  <si>
    <t>02-513-7349</t>
  </si>
  <si>
    <t>055-264-5847</t>
  </si>
  <si>
    <t>경상남도 창원시 성산구 적현로 147 (신촌동)</t>
  </si>
  <si>
    <t>(주)디에스아이</t>
  </si>
  <si>
    <t>자동차부품가공 및 조립생산업</t>
  </si>
  <si>
    <t>055-296-0411</t>
  </si>
  <si>
    <t>경상남도 창원시 마산회원구 자유무역3길 193 표준공장2호동 5층 (양덕동)</t>
  </si>
  <si>
    <t>사회적협동조합창원도우누리</t>
  </si>
  <si>
    <t>김미득,유한영</t>
  </si>
  <si>
    <t>돌봄사회서비스</t>
  </si>
  <si>
    <t>055-262-2773</t>
  </si>
  <si>
    <t>경상남도 창원시 의창구 대봉로26번길 24 (봉림동,케이에스빌딩)</t>
  </si>
  <si>
    <t>에프이이노베이터(주)</t>
  </si>
  <si>
    <t>유광호</t>
  </si>
  <si>
    <t>배관설치 및 취부</t>
  </si>
  <si>
    <t>055-681-8150</t>
  </si>
  <si>
    <t>경남 거제시 아주로 12-1 상가동 102호 (아주동)</t>
  </si>
  <si>
    <t>(주)영신기업</t>
  </si>
  <si>
    <t>박성영</t>
  </si>
  <si>
    <t>055-630-1236</t>
  </si>
  <si>
    <t>(주)창성기업</t>
  </si>
  <si>
    <t>유성광</t>
  </si>
  <si>
    <t>선박제조용 비계 및 설치해체업</t>
  </si>
  <si>
    <t>055-630-5963</t>
  </si>
  <si>
    <t>비계 및 형틀 공사업</t>
  </si>
  <si>
    <t>(주)비에쓰테크</t>
  </si>
  <si>
    <t>강병수</t>
  </si>
  <si>
    <t>선박 엔진, 플랜트, 시추선 시운전</t>
  </si>
  <si>
    <t>055-631-0116</t>
  </si>
  <si>
    <t>(주)새길</t>
  </si>
  <si>
    <t>김기서</t>
  </si>
  <si>
    <t>055-635-0830</t>
  </si>
  <si>
    <t>명성테크(주)</t>
  </si>
  <si>
    <t>오종환</t>
  </si>
  <si>
    <t>경상남도 거제시 장평3로 80 삼성중공업(주) 거제조선소 (장평동)</t>
  </si>
  <si>
    <t>(주)한국엘엔지</t>
  </si>
  <si>
    <t>임상균</t>
  </si>
  <si>
    <t>055-630-1790</t>
  </si>
  <si>
    <t>(주)대상기업</t>
  </si>
  <si>
    <t>조정운,조성진</t>
  </si>
  <si>
    <t>055-630-3758</t>
  </si>
  <si>
    <t>유민욱</t>
  </si>
  <si>
    <t>김형동</t>
  </si>
  <si>
    <t>055-630-2919</t>
  </si>
  <si>
    <t>(주)주영</t>
  </si>
  <si>
    <t>조용순</t>
  </si>
  <si>
    <t>055-636-8069</t>
  </si>
  <si>
    <t>(주)참가득</t>
  </si>
  <si>
    <t>경남 김해시 안곡로 68 (삼계동)</t>
  </si>
  <si>
    <t>(주)태진상사</t>
  </si>
  <si>
    <t>육류가공 및 용역업</t>
  </si>
  <si>
    <t>경상남도 김해시 주촌면 서부로1403번길 23-100 3층 (내삼리)</t>
  </si>
  <si>
    <t>의료법인백경의료재단</t>
  </si>
  <si>
    <t>윤종술</t>
  </si>
  <si>
    <t>055-321-7667</t>
  </si>
  <si>
    <t>경남 김해시 평전로 83 (외동)</t>
  </si>
  <si>
    <t>의료법인이화의료재단</t>
  </si>
  <si>
    <t>신순주</t>
  </si>
  <si>
    <t>055-321-3136</t>
  </si>
  <si>
    <t>경상남도 김해시 분성로261번길 15 (봉황동)</t>
  </si>
  <si>
    <t>빛가람정보(주)</t>
  </si>
  <si>
    <t>전라남도 나주시 빛가람로 747 405호 (빛가람동,빛가람메디칼빌딩)</t>
  </si>
  <si>
    <t>(주)남영</t>
  </si>
  <si>
    <t>062-385-9295</t>
  </si>
  <si>
    <t>광주 서구 풍암순환로 150 2층 (풍암동)</t>
  </si>
  <si>
    <t>(주)판텍</t>
  </si>
  <si>
    <t>오회열</t>
  </si>
  <si>
    <t>062-943-6508</t>
  </si>
  <si>
    <t>광주 남구 덕림중앙길 17 2층 (월산동)</t>
  </si>
  <si>
    <t>(주)에스아이텍</t>
  </si>
  <si>
    <t>손효성</t>
  </si>
  <si>
    <t>광주광역시 광산구 평동산단로 170-8 (월전동)</t>
  </si>
  <si>
    <t>야스텍글로벌(주)</t>
  </si>
  <si>
    <t>062-716-6862</t>
  </si>
  <si>
    <t>광주광역시 광산구 진곡산단2번로 39-19 (오선동)</t>
  </si>
  <si>
    <t>(주)드림이엔지</t>
  </si>
  <si>
    <t>김락현</t>
  </si>
  <si>
    <t>태양광 에너지 사용시설, 기기의 설계, 제작, 판매 및 시공업</t>
  </si>
  <si>
    <t>062-951-8831</t>
  </si>
  <si>
    <t>광주광역시 광산구 진곡산단3번로 1-10 (진곡동)</t>
  </si>
  <si>
    <t>(유)우진기업</t>
  </si>
  <si>
    <t>강승희</t>
  </si>
  <si>
    <t>061-531-6270</t>
  </si>
  <si>
    <t>(유)쌍교숫불갈비</t>
  </si>
  <si>
    <t>김창회</t>
  </si>
  <si>
    <t>한식 숙박,음식</t>
  </si>
  <si>
    <t>061-382-0012</t>
  </si>
  <si>
    <t>전남 담양군 봉산면 송강정로 212 (양지리)</t>
  </si>
  <si>
    <t>(유)한서</t>
  </si>
  <si>
    <t>전라남도 영암군 삼호읍 자유무역로 13 (나불리)</t>
  </si>
  <si>
    <t>(유)영조산업</t>
  </si>
  <si>
    <t>선박블럭 제조업</t>
  </si>
  <si>
    <t>061-461-0056</t>
  </si>
  <si>
    <t>전남 영암군 삼호읍 대불산단6로 155 (난전리)</t>
  </si>
  <si>
    <t>(유)미주도장</t>
  </si>
  <si>
    <t>선박블록 도장업</t>
  </si>
  <si>
    <t>061-463-9200</t>
  </si>
  <si>
    <t>(유)태강산업</t>
  </si>
  <si>
    <t>061-460-4061</t>
  </si>
  <si>
    <t>전라남도 영암군 삼호읍 대불로 96-5, 3층 (삼포리)</t>
  </si>
  <si>
    <t>소방시설 공사업</t>
  </si>
  <si>
    <t>(주)재인</t>
  </si>
  <si>
    <t>진순호</t>
  </si>
  <si>
    <t>061-682-1551</t>
  </si>
  <si>
    <t>전라남도 여수시 성산6길 47-9 (화장동)</t>
  </si>
  <si>
    <t>(유)하이퍼켐</t>
  </si>
  <si>
    <t>기술시험검사 및 분석업</t>
  </si>
  <si>
    <t>061-689-1860</t>
  </si>
  <si>
    <t>전라남도 여수시 여수산단로 334-27 (평여동)</t>
  </si>
  <si>
    <t>(유)대길시피</t>
  </si>
  <si>
    <t>합성수지가공업</t>
  </si>
  <si>
    <t>061-691-8515</t>
  </si>
  <si>
    <t>(주)엘텍인터내셔날</t>
  </si>
  <si>
    <t>배은희</t>
  </si>
  <si>
    <t>조명기구 제조, 판매 및 수출입업</t>
  </si>
  <si>
    <t>063-213-7744</t>
  </si>
  <si>
    <t>전북 전주시 덕진구 덕촌길 62 (팔복동3가)</t>
  </si>
  <si>
    <t>(유)청해</t>
  </si>
  <si>
    <t>구조용 금속제품 및 조립금속 제품 제조업 및 판매업</t>
  </si>
  <si>
    <t>070-8839-6555</t>
  </si>
  <si>
    <t>전라북도 전주시 완산구 세내로 528, 1층 (효자동3가)</t>
  </si>
  <si>
    <t>(유)현인피알에스</t>
  </si>
  <si>
    <t>생산차량 출고 서비스[자동차 출고센터]</t>
  </si>
  <si>
    <t>063-260-5242</t>
  </si>
  <si>
    <t>전북 완주군 봉동읍 완주산단5로 163 (용암리)</t>
  </si>
  <si>
    <t>(주)제이산업</t>
  </si>
  <si>
    <t>안윤영</t>
  </si>
  <si>
    <t>분체,액체 도장업</t>
  </si>
  <si>
    <t>063-447-3610</t>
  </si>
  <si>
    <t>전라북도 군산시 동장산로 185 (소룡동)</t>
  </si>
  <si>
    <t>(주)비트리플</t>
  </si>
  <si>
    <t>박건태</t>
  </si>
  <si>
    <t>063-731-2330</t>
  </si>
  <si>
    <t>전라북도 군산시 자유로 7 (소룡동)</t>
  </si>
  <si>
    <t>(유)해나테크</t>
  </si>
  <si>
    <t>이광로</t>
  </si>
  <si>
    <t>063-460-8507</t>
  </si>
  <si>
    <t>그 외 기타 금속가공업</t>
  </si>
  <si>
    <t>(재)전북연구원</t>
  </si>
  <si>
    <t>이남호</t>
  </si>
  <si>
    <t>도정발전에 관한 중.장기 개발계획 및 주요현안 사항에 대한조사,연구</t>
  </si>
  <si>
    <t>063-280-7100</t>
  </si>
  <si>
    <t>전라북도 전주시 완산구 콩쥐팥쥐로 1696 (효자동3가)</t>
  </si>
  <si>
    <t>(주)하이프로</t>
  </si>
  <si>
    <t>건축인테리어업</t>
  </si>
  <si>
    <t>064-738-2661</t>
  </si>
  <si>
    <t>서울특별시 양천구 목동서로 186 311호 (목동,성우네트빌)</t>
  </si>
  <si>
    <t>대호물류산업(주)</t>
  </si>
  <si>
    <t>052-219-5187</t>
  </si>
  <si>
    <t>울산광역시 중구 동천1길 40 217호 (서동,세영이노세븐 지식산업센터)</t>
  </si>
  <si>
    <t>(주)해전</t>
  </si>
  <si>
    <t>052-251-5954</t>
  </si>
  <si>
    <t>울산 동구 화암8길 9-8 (방어동,아델리아3 202호)</t>
  </si>
  <si>
    <t>(주)일영기업</t>
  </si>
  <si>
    <t>김용회</t>
  </si>
  <si>
    <t>(주)덕현이엔지</t>
  </si>
  <si>
    <t>052-209-6108</t>
  </si>
  <si>
    <t>(주)태양인더스트리</t>
  </si>
  <si>
    <t>안희주</t>
  </si>
  <si>
    <t>선박구성 부품업</t>
  </si>
  <si>
    <t>수상 금속 골조 구조재 제조업</t>
  </si>
  <si>
    <t>세광티에스(주)</t>
  </si>
  <si>
    <t>선박 임, 가공업</t>
  </si>
  <si>
    <t>052-209-5445</t>
  </si>
  <si>
    <t>(주)백승</t>
  </si>
  <si>
    <t>백운규</t>
  </si>
  <si>
    <t>선박 임가공(선행의장)</t>
  </si>
  <si>
    <t>052-209-5432</t>
  </si>
  <si>
    <t>(주)윤성</t>
  </si>
  <si>
    <t>나성운</t>
  </si>
  <si>
    <t>합성고무제품 생산업</t>
  </si>
  <si>
    <t>울산광역시 남구 상개로 64, 금호석유화학울산고무공장내 (상개동)</t>
  </si>
  <si>
    <t>(주)대영전장</t>
  </si>
  <si>
    <t>우기태</t>
  </si>
  <si>
    <t>선박 전계장 공사업</t>
  </si>
  <si>
    <t>(주)정진이엔지</t>
  </si>
  <si>
    <t>심상길</t>
  </si>
  <si>
    <t>선박 및 철구조물 제작 및 설치업</t>
  </si>
  <si>
    <t>울산광역시 동구 방어진순환도로 100 (방어동,주식회사현대미포조선)</t>
  </si>
  <si>
    <t>(주)충영엔지니어링</t>
  </si>
  <si>
    <t>박은애</t>
  </si>
  <si>
    <t>철구조물 제작 및 설치업</t>
  </si>
  <si>
    <t>울산광역시 북구 치전1길 12 (양정동,경림아트빌)</t>
  </si>
  <si>
    <t>(주)지성테크</t>
  </si>
  <si>
    <t>신미란</t>
  </si>
  <si>
    <t>전계장 관련 공사 및 배관 관련 공사업</t>
  </si>
  <si>
    <t>052-237-1910</t>
  </si>
  <si>
    <t>(주)대선이엔지</t>
  </si>
  <si>
    <t>선박 구조물 제조업</t>
  </si>
  <si>
    <t>052-203-4466</t>
  </si>
  <si>
    <t>(주)성원엔지니어링</t>
  </si>
  <si>
    <t>백오현</t>
  </si>
  <si>
    <t>(주)아이앤유</t>
  </si>
  <si>
    <t>김남익</t>
  </si>
  <si>
    <t>선박용 전기(전기판넬) 및 가스설비(가스매니폴드)</t>
  </si>
  <si>
    <t>(주)인영테크</t>
  </si>
  <si>
    <t>고민석</t>
  </si>
  <si>
    <t>052-251-3363</t>
  </si>
  <si>
    <t>신성기술(주)</t>
  </si>
  <si>
    <t>052-269-8908</t>
  </si>
  <si>
    <t>정우산업(주)</t>
  </si>
  <si>
    <t>강효곤</t>
  </si>
  <si>
    <t>선박 및 철구조물 도장업</t>
  </si>
  <si>
    <t>052-203-2432</t>
  </si>
  <si>
    <t>(주)동광기업</t>
  </si>
  <si>
    <t>052-265-6990</t>
  </si>
  <si>
    <t>케이엔오씨서비스(주)</t>
  </si>
  <si>
    <t>정연국</t>
  </si>
  <si>
    <t>1. 건물관리업</t>
  </si>
  <si>
    <t>052-243-8513</t>
  </si>
  <si>
    <t>울산 중구 종가로 305 (우정동)</t>
  </si>
  <si>
    <t>(주)에스파트너스</t>
  </si>
  <si>
    <t>기업 컨설팅업</t>
  </si>
  <si>
    <t>055-367-8136</t>
  </si>
  <si>
    <t>경상북도 구미시 송원서로 23 402호 (송정동)</t>
  </si>
  <si>
    <t>(주)미광정밀</t>
  </si>
  <si>
    <t>자동차 부품(버스바, 팬, 펌프커버 등)</t>
  </si>
  <si>
    <t>055-781-1221</t>
  </si>
  <si>
    <t>경남 양산시 산막공단북9길 60-42 (산막동)</t>
  </si>
  <si>
    <t>(사)울산광역시장애인복지서비스지원협회</t>
  </si>
  <si>
    <t>라영선</t>
  </si>
  <si>
    <t>장애인생활보조서비스 제공</t>
  </si>
  <si>
    <t>052-292-8253</t>
  </si>
  <si>
    <t>울산광역시 중구 남외2길 1 (남외동)</t>
  </si>
  <si>
    <t>윤앤리특허법인(유한)</t>
  </si>
  <si>
    <t>윤동열</t>
  </si>
  <si>
    <t>변리사법 제2조에서 정한 업무</t>
  </si>
  <si>
    <t>02-6344-1712</t>
  </si>
  <si>
    <t>서울 금천구 가산디지털1로 226 301호 (가산동,에이스하이엔드타워5차)</t>
  </si>
  <si>
    <t>법무법인(유한)지평</t>
  </si>
  <si>
    <t>양영태,김지형,임성택,박정식,윤성원</t>
  </si>
  <si>
    <t>02-6200-1600</t>
  </si>
  <si>
    <t>서울 서대문구 충정로 60 10층 (미근동)</t>
  </si>
  <si>
    <t>(주)아이앤아이</t>
  </si>
  <si>
    <t>곽선일</t>
  </si>
  <si>
    <t>의류 제조, 판매 및 도소매업</t>
  </si>
  <si>
    <t>1544-6520</t>
  </si>
  <si>
    <t>경기 의정부시 산단로132번길 20 (용현동)</t>
  </si>
  <si>
    <t>(주)에이치에스인터내셔널</t>
  </si>
  <si>
    <t>기초 화장품(립패치, 속눈썹 영양제, 기초 크림 등)</t>
  </si>
  <si>
    <t>031-871-2267</t>
  </si>
  <si>
    <t>경기도 의정부시 산단로68번길 39 (용현동)</t>
  </si>
  <si>
    <t>한국농협김치조합공동사업법인</t>
  </si>
  <si>
    <t>이만수</t>
  </si>
  <si>
    <t>031-732-0983</t>
  </si>
  <si>
    <t>(주)대도교역</t>
  </si>
  <si>
    <t>신형순</t>
  </si>
  <si>
    <t>사류 직물 제조 가공업</t>
  </si>
  <si>
    <t>031-536-0291</t>
  </si>
  <si>
    <t>경기도 포천시 영중면 전영로1441번길 43-4 (영송리)</t>
  </si>
  <si>
    <t>(주)동양식자재마트</t>
  </si>
  <si>
    <t>박용만</t>
  </si>
  <si>
    <t>031-542-9936</t>
  </si>
  <si>
    <t>경기도 포천시 호국로 968-1 (선단동)</t>
  </si>
  <si>
    <t>(주)다원에프엔비</t>
  </si>
  <si>
    <t>원행자,김룡영</t>
  </si>
  <si>
    <t>제과 제빵 재료 도소매업</t>
  </si>
  <si>
    <t>031-981-7086</t>
  </si>
  <si>
    <t>경기도 김포시 모담공원로 155 제302호 (운양동)</t>
  </si>
  <si>
    <t>(주)그라시아</t>
  </si>
  <si>
    <t>055-733-5477</t>
  </si>
  <si>
    <t>경상남도 거제시 연초면 연하해안로 32 2층 (연사리)</t>
  </si>
  <si>
    <t>(주)큐브리드</t>
  </si>
  <si>
    <t>DBMS</t>
  </si>
  <si>
    <t>070-4077-2110</t>
  </si>
  <si>
    <t>서울 강남구 삼성로86길 11 8층,9층 (대치동,거봉아이엔씨빌딩)</t>
  </si>
  <si>
    <t>기타 광고업</t>
  </si>
  <si>
    <t>신원기업(주)</t>
  </si>
  <si>
    <t>041-932-0632</t>
  </si>
  <si>
    <t>충남 보령시 주교면 배다리길 147 (주교리)</t>
  </si>
  <si>
    <t>(주)삼인이에스</t>
  </si>
  <si>
    <t>조춘식,송재택</t>
  </si>
  <si>
    <t>02-2117-0780</t>
  </si>
  <si>
    <t>서울 성동구 아차산로 49 803호 (성수동1가,서울숲코오롱디지털타워)</t>
  </si>
  <si>
    <t>의류 무역업</t>
  </si>
  <si>
    <t>02-514-9713</t>
  </si>
  <si>
    <t>서울특별시 금천구 가산디지털2로 136 602,603호 (가산동,승일벤처타워)</t>
  </si>
  <si>
    <t>(주)한성지엠</t>
  </si>
  <si>
    <t>황윤성</t>
  </si>
  <si>
    <t>일반건물관리 [청소 외]</t>
  </si>
  <si>
    <t>032-327-4651</t>
  </si>
  <si>
    <t>경기 부천시 길주로 246 205B호 (중동,부천중동리슈빌엔클래스)</t>
  </si>
  <si>
    <t>(주)광주간판</t>
  </si>
  <si>
    <t>031-726-0515</t>
  </si>
  <si>
    <t>경기도 광주시 중앙로 71 1층 (역동)</t>
  </si>
  <si>
    <t>이진흔</t>
  </si>
  <si>
    <t>농산물 유통, 가공, 판매업</t>
  </si>
  <si>
    <t>031-673-6606</t>
  </si>
  <si>
    <t>경기도 안성시 양성면 양성로 376-37 (도곡리)</t>
  </si>
  <si>
    <t>손철재</t>
  </si>
  <si>
    <t>부직포 제조업.</t>
  </si>
  <si>
    <t>031-202-0226</t>
  </si>
  <si>
    <t>경기도 화성시 정남면 덕절제기길 6 (덕절리)</t>
  </si>
  <si>
    <t>부직포 및 펠트 제조업</t>
  </si>
  <si>
    <t>사업 및 무형재산권 중개업</t>
  </si>
  <si>
    <t>031-831-0303</t>
  </si>
  <si>
    <t>경기도 화성시 동탄첨단산업1로 27 A동 2722호 (영천동,동탄금강펜테리움아이엑스타워)</t>
  </si>
  <si>
    <t>(주)진천피씨</t>
  </si>
  <si>
    <t>전수길</t>
  </si>
  <si>
    <t>콘크리트제품 제조 및 판매업</t>
  </si>
  <si>
    <t>031-280-6023</t>
  </si>
  <si>
    <t>충청북도 진천군 이월면 월촌1안길 96-1</t>
  </si>
  <si>
    <t>그 외 기타 콘크리트 제품 및 유사제품 제조업</t>
  </si>
  <si>
    <t>(주)한정성종합유통</t>
  </si>
  <si>
    <t>식재료</t>
  </si>
  <si>
    <t>054-272-3218</t>
  </si>
  <si>
    <t>경북 포항시 남구 연일읍 연일로159번길 6 (생지리)</t>
  </si>
  <si>
    <t>기타 신선식품 및 단순 가공식품 도매업</t>
  </si>
  <si>
    <t>스마트마린(주)</t>
  </si>
  <si>
    <t>선원, 선박관리</t>
  </si>
  <si>
    <t>051-442-4369</t>
  </si>
  <si>
    <t>부산 동구 중앙대로196번길 6-7 703호 (초량동,혁정빌딩)</t>
  </si>
  <si>
    <t>금동산업</t>
  </si>
  <si>
    <t>055-337-9002</t>
  </si>
  <si>
    <t>경남 김해시 상동면 감노리 126-3</t>
  </si>
  <si>
    <t>문혜진</t>
  </si>
  <si>
    <t>필터 부품(멤브레인)</t>
  </si>
  <si>
    <t>010-7177-1483</t>
  </si>
  <si>
    <t>경상북도 구미시 산동읍 첨단기업로 127-30 (봉산리)</t>
  </si>
  <si>
    <t>(주)에스디엠</t>
  </si>
  <si>
    <t>권태룡,최혁</t>
  </si>
  <si>
    <t>유류판매 및 부수첨가제 도소매업</t>
  </si>
  <si>
    <t>광주광역시 북구 첨단과기로 333 사업화3동 110호 (대촌동,광주테크노파크)</t>
  </si>
  <si>
    <t>(주)에스제이메탈</t>
  </si>
  <si>
    <t>노은화</t>
  </si>
  <si>
    <t>연괴 제조업</t>
  </si>
  <si>
    <t>062-945-1236</t>
  </si>
  <si>
    <t>광주 광산구 평동산단2번로 27 (용동)</t>
  </si>
  <si>
    <t>(주)스타리온일우</t>
  </si>
  <si>
    <t>백성민</t>
  </si>
  <si>
    <t>전기, 전자기기부품 및 자동차부품 제작 및 판매업</t>
  </si>
  <si>
    <t>052-238-8967</t>
  </si>
  <si>
    <t>울산 울주군 온산읍 화산1길 56 (화산리)</t>
  </si>
  <si>
    <t>(주)두양</t>
  </si>
  <si>
    <t>1. 단추 제조업</t>
  </si>
  <si>
    <t>경기도 포천시 군내면 용정1길 50 (용정리)</t>
  </si>
  <si>
    <t>주하이엔씨(주)</t>
  </si>
  <si>
    <t>곽제상</t>
  </si>
  <si>
    <t>토목 설계, 감리</t>
  </si>
  <si>
    <t>02-514-2966</t>
  </si>
  <si>
    <t>경북 구미시 송정대로 30 4층 (송정동,경희빌딩)</t>
  </si>
  <si>
    <t>건축용 비내화 요업제품 제조업</t>
  </si>
  <si>
    <t>(주)앤츠</t>
  </si>
  <si>
    <t>안태성,김태영</t>
  </si>
  <si>
    <t>철도 객실 방송표시장치, 비디오 및 오디오 방송시스템</t>
  </si>
  <si>
    <t>051-742-1324</t>
  </si>
  <si>
    <t>부산 해운대구 해운대로 1164-21 (송정동)</t>
  </si>
  <si>
    <t>철도차량 부품 및 관련 장치물 제조업</t>
  </si>
  <si>
    <t>만해항운한국(주)</t>
  </si>
  <si>
    <t>오인개</t>
  </si>
  <si>
    <t>화물운송 중개 및 대리</t>
  </si>
  <si>
    <t>02-3707-3000</t>
  </si>
  <si>
    <t>서울 중구 다동길 43 15층 (다동,한외빌딩)</t>
  </si>
  <si>
    <t>(주)신동화</t>
  </si>
  <si>
    <t>원육 외</t>
  </si>
  <si>
    <t>031-704-7733</t>
  </si>
  <si>
    <t>경기도 광주시 오포로 468 (문형동)</t>
  </si>
  <si>
    <t>선명</t>
  </si>
  <si>
    <t>장부기장, 회계감사, 경영진단 외</t>
  </si>
  <si>
    <t>02-559-0918</t>
  </si>
  <si>
    <t>서울특별시 강남구 테헤란로44길 5 2층 (역삼동,대아빌딩)</t>
  </si>
  <si>
    <t>(주)지앤지티씨</t>
  </si>
  <si>
    <t>정복기</t>
  </si>
  <si>
    <t>장갑류(가죽장갑 등)</t>
  </si>
  <si>
    <t>032-561-1364</t>
  </si>
  <si>
    <t>인천 계양구 계산로111번길 5-2 3, 4층 (계산동,비케이빌딩)</t>
  </si>
  <si>
    <t>육류 포장육 및 냉동육 가공업(가금류 제외)</t>
  </si>
  <si>
    <t>(주)브이텍</t>
  </si>
  <si>
    <t>양호식</t>
  </si>
  <si>
    <t>정보통신컨설팅, 정보통신 및 보안장비</t>
  </si>
  <si>
    <t>042-824-2673</t>
  </si>
  <si>
    <t>대전 유성구 북유성대로 303 7층 701호 (반석동,뉴타운프라자)</t>
  </si>
  <si>
    <t>한국신발피혁연구원</t>
  </si>
  <si>
    <t>백운현,김동건</t>
  </si>
  <si>
    <t>신발 연구 및 개발</t>
  </si>
  <si>
    <t>051-897-9701</t>
  </si>
  <si>
    <t>부산 부산진구 당감서로 152 (당감동)</t>
  </si>
  <si>
    <t>(주)더썬시그널</t>
  </si>
  <si>
    <t>이준상</t>
  </si>
  <si>
    <t>070-4173-5500</t>
  </si>
  <si>
    <t>경기도 평택시 현덕면 서해로 470-54 주건축물제4동 (기산리)</t>
  </si>
  <si>
    <t>항공기, 우주선 및 부품 제조업</t>
  </si>
  <si>
    <t>(주)벤처피플</t>
  </si>
  <si>
    <t>기업경영컨설팅 및 고용알선</t>
  </si>
  <si>
    <t>02-2016-6600</t>
  </si>
  <si>
    <t>서울 강남구 테헤란로87길 36 23층 (삼성동,도심공항타워)</t>
  </si>
  <si>
    <t>한마음이앤지(주)</t>
  </si>
  <si>
    <t>최병용</t>
  </si>
  <si>
    <t>건물관리업(청소, 경비 용역파견, 시설 관리 등)</t>
  </si>
  <si>
    <t>031-902-9532</t>
  </si>
  <si>
    <t>경기 고양시 덕양구 중앙로 450 501호 (행신동,명성프라자)</t>
  </si>
  <si>
    <t>(주)건도이엔지</t>
  </si>
  <si>
    <t>070-4117-1030</t>
  </si>
  <si>
    <t>경기 여주시 가남읍 헌바디길 23-101 (상활리)</t>
  </si>
  <si>
    <t>(주)청암테크</t>
  </si>
  <si>
    <t>안병대</t>
  </si>
  <si>
    <t>반도체 기계 부품 등</t>
  </si>
  <si>
    <t>043-277-7750</t>
  </si>
  <si>
    <t>충북 청주시 청원구 사천로152번길 32 (사천동)</t>
  </si>
  <si>
    <t>(주)피엔케이엔지니어링</t>
  </si>
  <si>
    <t>ROCKWOOL자재 및 설치 외</t>
  </si>
  <si>
    <t>055-632-3114</t>
  </si>
  <si>
    <t>경남 거제시 양정4길 29 1층 (양정동)</t>
  </si>
  <si>
    <t>우현규</t>
  </si>
  <si>
    <t>면마스크, 부직포마스크</t>
  </si>
  <si>
    <t>063-211-9970</t>
  </si>
  <si>
    <t>전라북도 전주시 덕진구 신흥마을길 143 1층 (고랑동)</t>
  </si>
  <si>
    <t>고무, 화학섬유 및 플라스틱 성형기 제조업</t>
  </si>
  <si>
    <t>(주)모네토</t>
  </si>
  <si>
    <t>이양근</t>
  </si>
  <si>
    <t>뷔페 음식점</t>
  </si>
  <si>
    <t>051-731-1011</t>
  </si>
  <si>
    <t>부산 해운대구 해운대해변로 154 4층 (우동,마리나센터)</t>
  </si>
  <si>
    <t>(주)대경기업이엔지</t>
  </si>
  <si>
    <t>엄규수</t>
  </si>
  <si>
    <t>기차 실내 인테리어</t>
  </si>
  <si>
    <t>055-269-2984</t>
  </si>
  <si>
    <t>부산광역시 사상구 백양대로 956 (모라동)</t>
  </si>
  <si>
    <t>(주)대흥에프에스씨복합창</t>
  </si>
  <si>
    <t>양우정</t>
  </si>
  <si>
    <t>금속창호 및 시공</t>
  </si>
  <si>
    <t>02-5586-2713</t>
  </si>
  <si>
    <t>서울 강남구 언주로90길 28 (역삼동)</t>
  </si>
  <si>
    <t>시믹씨엠오코리아(주)</t>
  </si>
  <si>
    <t>하마우라다케시</t>
  </si>
  <si>
    <t>의약품의 제조 판매업 및 수출입업</t>
  </si>
  <si>
    <t>032-678-5771</t>
  </si>
  <si>
    <t>경기 부천시 옥산로230번길 23 (도당동)</t>
  </si>
  <si>
    <t>유석희</t>
  </si>
  <si>
    <t>대형폐기물(폐가전, 폐가구) 수집 및 운반</t>
  </si>
  <si>
    <t>031-284-3810</t>
  </si>
  <si>
    <t>경기도 용인시 처인구 경안천로258번길 32 2층 (고림동)</t>
  </si>
  <si>
    <t>생물 살균ㆍ살충제 및 식물보호제 제조업</t>
  </si>
  <si>
    <t>풍기진생영농조합법인</t>
  </si>
  <si>
    <t>유숙열</t>
  </si>
  <si>
    <t>인삼제품, 홍삼, 백삼, 태극삼</t>
  </si>
  <si>
    <t>054-636-7403</t>
  </si>
  <si>
    <t>경북 영주시 풍기읍 기주로170번길 46 (금계리)</t>
  </si>
  <si>
    <t>(주)홈앤딜</t>
  </si>
  <si>
    <t>신봉열</t>
  </si>
  <si>
    <t>야채, 조미료 외</t>
  </si>
  <si>
    <t>051-714-4959</t>
  </si>
  <si>
    <t>부산광역시 사하구 장평로 283 (신평동)</t>
  </si>
  <si>
    <t>(재)베스티안재단</t>
  </si>
  <si>
    <t>화상환자에 대한 후원 사업</t>
  </si>
  <si>
    <t>070-7603-1987</t>
  </si>
  <si>
    <t>충북 청주시 흥덕구 오송읍 오송생명1로 191 1층 (연제리)</t>
  </si>
  <si>
    <t>(주)바이오써포트</t>
  </si>
  <si>
    <t>김경민,김병용,박준규,황병구</t>
  </si>
  <si>
    <t>FDA승인의약품등록대행,의약품기계,의료용기구</t>
  </si>
  <si>
    <t>031-446-7200</t>
  </si>
  <si>
    <t>경기도 안양시 동안구 동편로13번길 65 2층 (관양동,넥스트아이빌딩)</t>
  </si>
  <si>
    <t>(사)한국해비타트</t>
  </si>
  <si>
    <t>윤형주</t>
  </si>
  <si>
    <t>자원봉사단을 조직,훈련,동원</t>
  </si>
  <si>
    <t>서울특별시 중구 동호로 195-7 2-5층 (신당동,송죽빌딩)</t>
  </si>
  <si>
    <t>(복)삼성생명공익재단</t>
  </si>
  <si>
    <t>한승환</t>
  </si>
  <si>
    <t>보육시설 설치, 운영사업</t>
  </si>
  <si>
    <t>02-2014-6861</t>
  </si>
  <si>
    <t>서울 용산구 이태원로55길 48 (한남동)</t>
  </si>
  <si>
    <t>(사)홀트아동복지회</t>
  </si>
  <si>
    <t>설태호</t>
  </si>
  <si>
    <t>입양기관 운영</t>
  </si>
  <si>
    <t>02-331-7051</t>
  </si>
  <si>
    <t>서울 마포구 양화로 19 합정오피스빌딩 제2호 (합정동)</t>
  </si>
  <si>
    <t>사회복지법인인덕원삼천사복지재단</t>
  </si>
  <si>
    <t>강순옥</t>
  </si>
  <si>
    <t>노인 수용 복지시설</t>
  </si>
  <si>
    <t>02-3156-7500</t>
  </si>
  <si>
    <t>서울특별시 은평구 연서로48길 41 (진관동)</t>
  </si>
  <si>
    <t>인정재단</t>
  </si>
  <si>
    <t>홍인식</t>
  </si>
  <si>
    <t>형광등기구, 경관조명, 멀티콘센트</t>
  </si>
  <si>
    <t>032-623-7895</t>
  </si>
  <si>
    <t>인천 서구 서달로123번안길 24 (석남동)</t>
  </si>
  <si>
    <t>양평의료재단</t>
  </si>
  <si>
    <t>오세중</t>
  </si>
  <si>
    <t>031-770-5000</t>
  </si>
  <si>
    <t>경기도 양평군 양평읍 중앙로 129 (공흥리)</t>
  </si>
  <si>
    <t>(복)바다의별</t>
  </si>
  <si>
    <t>장애인생활시설운영</t>
  </si>
  <si>
    <t>031-271-4982</t>
  </si>
  <si>
    <t>경기도 수원시 장안구 장안로458번길 142 (이목동)</t>
  </si>
  <si>
    <t>(재)청주교구천주교회유지재단</t>
  </si>
  <si>
    <t>김종강</t>
  </si>
  <si>
    <t>043-210-1744</t>
  </si>
  <si>
    <t>충청북도 청주시 청원구 주성로 135-35 (사천동)</t>
  </si>
  <si>
    <t>(주)세종이엔지</t>
  </si>
  <si>
    <t>박관순</t>
  </si>
  <si>
    <t>042-637-4681</t>
  </si>
  <si>
    <t>대전광역시 대덕구 대화1길 32 (대화동)</t>
  </si>
  <si>
    <t>선문대학교산학협력단</t>
  </si>
  <si>
    <t>김종해</t>
  </si>
  <si>
    <t>041-530-2644</t>
  </si>
  <si>
    <t>충남 아산시 탕정면 선문로221번길 70 (갈산리)</t>
  </si>
  <si>
    <t>수중 공사업</t>
  </si>
  <si>
    <t>손정태</t>
  </si>
  <si>
    <t>전자전기부품,기계부품 그외 기타 전자부품, 전기회로개폐</t>
  </si>
  <si>
    <t>02-1644-4648</t>
  </si>
  <si>
    <t>부산광역시 기장군 장안읍 반룡산단로 34 (반룡리)</t>
  </si>
  <si>
    <t>(사)오순절평화의마을</t>
  </si>
  <si>
    <t>박기흠</t>
  </si>
  <si>
    <t>노숙인 선도시설 설치 운영</t>
  </si>
  <si>
    <t>051-782-0765</t>
  </si>
  <si>
    <t>부산 해운대구 마린시티3로 1 608호 (우동,선플라자)</t>
  </si>
  <si>
    <t>사회복지법인울타리</t>
  </si>
  <si>
    <t>조민경</t>
  </si>
  <si>
    <t>시설 입소자의 일상생활지원</t>
  </si>
  <si>
    <t>055-762-3618</t>
  </si>
  <si>
    <t>경상남도 진주시 문산읍 제곡길98번길 30 (삼곡리)</t>
  </si>
  <si>
    <t>사회복지법인자혜복지재단</t>
  </si>
  <si>
    <t>류태현</t>
  </si>
  <si>
    <t>055-884-0074</t>
  </si>
  <si>
    <t>경상남도 하동군 금남면 노량리 산35-41번지</t>
  </si>
  <si>
    <t>사회복지법인제주황새왓카리타스</t>
  </si>
  <si>
    <t>장애인 복지사업 및 시설의 설치,운영</t>
  </si>
  <si>
    <t>064-729-9512</t>
  </si>
  <si>
    <t>제주도 제주시 관덕로8길 14 (삼도이동)</t>
  </si>
  <si>
    <t>김학중</t>
  </si>
  <si>
    <t>라디오방송</t>
  </si>
  <si>
    <t>라디오 방송업</t>
  </si>
  <si>
    <t>(사)보령학사</t>
  </si>
  <si>
    <t>기타 운동시설 운영업</t>
  </si>
  <si>
    <t>041-931-1713</t>
  </si>
  <si>
    <t>노인 후생복지사업 및 노인 교양, 교육, 여가활동</t>
  </si>
  <si>
    <t>053-476-6631</t>
  </si>
  <si>
    <t>(의)열경의료재단</t>
  </si>
  <si>
    <t>053-663-1220</t>
  </si>
  <si>
    <t>(주)시드아이티</t>
  </si>
  <si>
    <t>시스템 소프트웨어, 관리프로그램 외</t>
  </si>
  <si>
    <t>02-6959-9090</t>
  </si>
  <si>
    <t>서울 금천구 가산디지털1로 142 801호 (가산동,더스카이밸리1차)</t>
  </si>
  <si>
    <t>(주)아이에프이</t>
  </si>
  <si>
    <t>김량훈</t>
  </si>
  <si>
    <t>식음료 판매</t>
  </si>
  <si>
    <t>02-2638-0661</t>
  </si>
  <si>
    <t>경기도 안양시 만안구 오리로52번길 56 101호 (박달동)</t>
  </si>
  <si>
    <t>(주)티니위니코리아</t>
  </si>
  <si>
    <t>서현선</t>
  </si>
  <si>
    <t>섬유 및 의상디자인</t>
  </si>
  <si>
    <t>서울특별시 강남구 논현로 317 6층 (역삼동,더스타앤샵빌딩)</t>
  </si>
  <si>
    <t>전기용 탄소제품 및 절연제품 제조업</t>
  </si>
  <si>
    <t>(사)자행회</t>
  </si>
  <si>
    <t>김우</t>
  </si>
  <si>
    <t>02-2268-1938</t>
  </si>
  <si>
    <t>서울특별시 중구 장충단로8가길 18-11 (광희동2가)</t>
  </si>
  <si>
    <t>(복)영락사회복지재단</t>
  </si>
  <si>
    <t>노인주거복지시설 설치운영 및 이에 수반되는 사업</t>
  </si>
  <si>
    <t>02-2265-7023</t>
  </si>
  <si>
    <t>서울특별시 중구 수표로 28 (저동2가)</t>
  </si>
  <si>
    <t>(재)가톨릭평화방송</t>
  </si>
  <si>
    <t>손희송</t>
  </si>
  <si>
    <t>그리스도의 복음 전파,행복추구 및 사회의 민주적 발전을 위한 방송 사업</t>
  </si>
  <si>
    <t>02-2270-2114</t>
  </si>
  <si>
    <t>서울 중구 삼일대로 330 (저동1가)</t>
  </si>
  <si>
    <t>(재)정해산업보건연구소</t>
  </si>
  <si>
    <t>박근섭</t>
  </si>
  <si>
    <t>이 법인은 산업재해 및 직업성질환예방을 위하여 고령, 외국인근로자</t>
  </si>
  <si>
    <t>02-512-4127</t>
  </si>
  <si>
    <t>서울특별시 서초구 강남대로101안길 36 3층 (잠원동)</t>
  </si>
  <si>
    <t>(재)대한스포츠의학재단강남나무병원</t>
  </si>
  <si>
    <t>병원,의료기관 의료서비스</t>
  </si>
  <si>
    <t>031-702-4522</t>
  </si>
  <si>
    <t>서울특별시 강남구 영동대로 225 (대치동)</t>
  </si>
  <si>
    <t>(복)사회복지법인어린이재단</t>
  </si>
  <si>
    <t>최운열</t>
  </si>
  <si>
    <t>육아시설,영유아보육시설,심신장애자 요양시설 설치운영</t>
  </si>
  <si>
    <t>02-775-9122</t>
  </si>
  <si>
    <t>서울 중구 무교로 20 11층 (무교동,어린이재단빌딩)</t>
  </si>
  <si>
    <t>(복)무궁화동산</t>
  </si>
  <si>
    <t>김창지,김기경</t>
  </si>
  <si>
    <t>장애인 근로시설 설치운영</t>
  </si>
  <si>
    <t>031-210-2320</t>
  </si>
  <si>
    <t>경기도 수원시 영통구 매영로 205 (원천동)</t>
  </si>
  <si>
    <t>을지병원</t>
  </si>
  <si>
    <t>홍성희</t>
  </si>
  <si>
    <t>복지동행사회적협동조합</t>
  </si>
  <si>
    <t>강순모,유성재</t>
  </si>
  <si>
    <t>02-474-1201</t>
  </si>
  <si>
    <t>서울특별시 영등포구 영신로 220 1012호 (영등포동8가,케이엔케이디지털타워)</t>
  </si>
  <si>
    <t>사회복지법인사랑의복지재단</t>
  </si>
  <si>
    <t>장애인 복지에 관한 지원사업</t>
  </si>
  <si>
    <t>02-535-9456</t>
  </si>
  <si>
    <t>서울 서초구 서초대로73길 54 322호 (서초동,서초동오피스텔)</t>
  </si>
  <si>
    <t>(의)명경의료재단</t>
  </si>
  <si>
    <t>황경식</t>
  </si>
  <si>
    <t>02-3475-7000</t>
  </si>
  <si>
    <t>서울특별시 서초구 서초중앙로 110 401호, 501호 (서초동,롯데캐슬메디치)</t>
  </si>
  <si>
    <t>청해의료재단</t>
  </si>
  <si>
    <t>정경미</t>
  </si>
  <si>
    <t>02-586-5557</t>
  </si>
  <si>
    <t>서울특별시 서초구 서초대로 116 (방배동)</t>
  </si>
  <si>
    <t>(사)노란들판</t>
  </si>
  <si>
    <t>양현준</t>
  </si>
  <si>
    <t>장애인 노동권보장을 위한 지원 사업</t>
  </si>
  <si>
    <t>02-6082-6420</t>
  </si>
  <si>
    <t>서울특별시 종로구 동숭길 25 3층 (동숭동)</t>
  </si>
  <si>
    <t>화성영아원</t>
  </si>
  <si>
    <t>황용규</t>
  </si>
  <si>
    <t>아동복지시설 설치 운영 및 이에 수반되는 사업</t>
  </si>
  <si>
    <t>02-2292-0421</t>
  </si>
  <si>
    <t>서울 성동구 왕십리로21라길 11 (하왕십리동)</t>
  </si>
  <si>
    <t>지광준</t>
  </si>
  <si>
    <t>장애인의 재활 및 보호에 관한 사업</t>
  </si>
  <si>
    <t>02-2226-2423</t>
  </si>
  <si>
    <t>서울특별시 서초구 헌릉로468길 21-16 (내곡동)</t>
  </si>
  <si>
    <t>(의)건양의료재단</t>
  </si>
  <si>
    <t>02-2639-7989</t>
  </si>
  <si>
    <t>서울 영등포구 영신로 136 (영등포동4가)</t>
  </si>
  <si>
    <t>(의)해인의료재단</t>
  </si>
  <si>
    <t>02-2640-2700</t>
  </si>
  <si>
    <t>서울특별시 양천구 오목로 351 (목동)</t>
  </si>
  <si>
    <t>창덕의료재단</t>
  </si>
  <si>
    <t>02-424-6800</t>
  </si>
  <si>
    <t>서울특별시 영등포구 영등포로 124 (당산동2가)</t>
  </si>
  <si>
    <t>(사)한국시각장애인연합회</t>
  </si>
  <si>
    <t>02-799-1000</t>
  </si>
  <si>
    <t>서울특별시 노원구 동일로 1335 702호 (상계동,대원빌딩)</t>
  </si>
  <si>
    <t>자애종합복지원</t>
  </si>
  <si>
    <t>이순이</t>
  </si>
  <si>
    <t>그외 기타 비수용 복지시설</t>
  </si>
  <si>
    <t>02-3410-8808</t>
  </si>
  <si>
    <t>서울특별시 강남구 헌릉로757길 35 (율현동)</t>
  </si>
  <si>
    <t>서울특별시사회복지협의회</t>
  </si>
  <si>
    <t>김현훈</t>
  </si>
  <si>
    <t>시민의 복지에 관한 조사.연구.조직 및 정책건의</t>
  </si>
  <si>
    <t>02-2021-1723</t>
  </si>
  <si>
    <t>서울 마포구 백범로31길 21 6층 (공덕동)</t>
  </si>
  <si>
    <t>풍산의료재단</t>
  </si>
  <si>
    <t>02-437-5011</t>
  </si>
  <si>
    <t>서울 중랑구 망우로 511 (망우동)</t>
  </si>
  <si>
    <t>마리아의료재단</t>
  </si>
  <si>
    <t>임진호</t>
  </si>
  <si>
    <t>02-924-9944</t>
  </si>
  <si>
    <t>(사)대한노인회</t>
  </si>
  <si>
    <t>02-715-2928</t>
  </si>
  <si>
    <t>서울특별시 용산구 임정로 54 (효창동)</t>
  </si>
  <si>
    <t>(재)불교방송</t>
  </si>
  <si>
    <t>02-705-5114</t>
  </si>
  <si>
    <t>서울특별시 마포구 마포대로 20 (마포동)</t>
  </si>
  <si>
    <t>(의)의료법인남천의료재단</t>
  </si>
  <si>
    <t>배승현</t>
  </si>
  <si>
    <t>031-390-2114</t>
  </si>
  <si>
    <t>경기도 군포시 고산로 575 (산본동,남천병원)</t>
  </si>
  <si>
    <t>(복)사회복지법인 승가원</t>
  </si>
  <si>
    <t>천원배</t>
  </si>
  <si>
    <t>장애인복지시설 설치, 운영</t>
  </si>
  <si>
    <t>02-1688-0750</t>
  </si>
  <si>
    <t>서울 성북구 개운사길 76-1 (안암동5가)</t>
  </si>
  <si>
    <t>(의)의료법인서광의료재단</t>
  </si>
  <si>
    <t>김광천</t>
  </si>
  <si>
    <t>성북중앙병원을 의료법인화</t>
  </si>
  <si>
    <t>02-919-3404</t>
  </si>
  <si>
    <t>서울 성북구 종암로 72 (종암동)</t>
  </si>
  <si>
    <t>동방사회복지회</t>
  </si>
  <si>
    <t>김도종</t>
  </si>
  <si>
    <t>사회복지, 비영리, 부동산 임대</t>
  </si>
  <si>
    <t>02-332-3941</t>
  </si>
  <si>
    <t>서울특별시 서대문구 연희로 26 (창천동)</t>
  </si>
  <si>
    <t>(의)동신의료재단</t>
  </si>
  <si>
    <t>김갑식</t>
  </si>
  <si>
    <t>02-396-9161</t>
  </si>
  <si>
    <t>서울특별시 서대문구 연희로 272 (홍은동)</t>
  </si>
  <si>
    <t>(재)한국소년보호협회</t>
  </si>
  <si>
    <t>안윤근</t>
  </si>
  <si>
    <t>소년원 및 소년분류심사원의 교정 교육지원</t>
  </si>
  <si>
    <t>010-9041-8306</t>
  </si>
  <si>
    <t>경기도 안산시 단원구 고잔로 58-6 (고잔동)</t>
  </si>
  <si>
    <t>기독교대한성결교회사회사업유지재단</t>
  </si>
  <si>
    <t>채준환</t>
  </si>
  <si>
    <t>아동양육시설 아동직업훈련시설 아동복지관 지역아동센터 설치</t>
  </si>
  <si>
    <t>02-3459-1189</t>
  </si>
  <si>
    <t>서울특별시 강남구 테헤란로64길 17 (대치동)</t>
  </si>
  <si>
    <t>영산</t>
  </si>
  <si>
    <t>공유식</t>
  </si>
  <si>
    <t>재가 불우노인 결연사업</t>
  </si>
  <si>
    <t>02-565-3857</t>
  </si>
  <si>
    <t>서울 강남구 테헤란로52길 6 테헤란오피스빌딩 9-5 (역삼동)</t>
  </si>
  <si>
    <t>미래의료재단</t>
  </si>
  <si>
    <t>02-540-0001</t>
  </si>
  <si>
    <t>서울특별시 강남구 테헤란로 513 9층 (삼성동)</t>
  </si>
  <si>
    <t>한국생산성본부</t>
  </si>
  <si>
    <t>안완기</t>
  </si>
  <si>
    <t>교육훈련,조사연구사업 외</t>
  </si>
  <si>
    <t>서울 종로구 새문안로5가길 32 (적선동)</t>
  </si>
  <si>
    <t>사회복지법인아이들과미래재단</t>
  </si>
  <si>
    <t>아동,청소년 복지 및 기타 사회복지사업 제분야</t>
  </si>
  <si>
    <t>02-843-8478</t>
  </si>
  <si>
    <t>서울 동작구 사당로 272 5층 (사당동,삼보빌딩)</t>
  </si>
  <si>
    <t>(복)정원종합복지원</t>
  </si>
  <si>
    <t>장두열</t>
  </si>
  <si>
    <t>02-359-5970</t>
  </si>
  <si>
    <t>서울특별시 은평구 은평로 137 2층 (응암동)</t>
  </si>
  <si>
    <t>(의)청구성심병원</t>
  </si>
  <si>
    <t>02-350-3300</t>
  </si>
  <si>
    <t>서울 은평구 통일로 873 (갈현동)</t>
  </si>
  <si>
    <t>우성재단</t>
  </si>
  <si>
    <t>최완영</t>
  </si>
  <si>
    <t>장애인 생활시설 설치 운영</t>
  </si>
  <si>
    <t>02-428-0870</t>
  </si>
  <si>
    <t>서울 강동구 고덕로 295-45 (고덕동)</t>
  </si>
  <si>
    <t>새마을운동중앙회</t>
  </si>
  <si>
    <t>위탁용역,새마을사업,신문및정기간행물</t>
  </si>
  <si>
    <t>031-620-2357</t>
  </si>
  <si>
    <t>경기도 성남시 분당구 새마을로 257 (율동)</t>
  </si>
  <si>
    <t>(복)교남재단</t>
  </si>
  <si>
    <t>채주원</t>
  </si>
  <si>
    <t>장애인복지증진 기여</t>
  </si>
  <si>
    <t>02-2602-3868</t>
  </si>
  <si>
    <t>서울특별시 강서구 까치산로22길 38 (화곡동)</t>
  </si>
  <si>
    <t>프리웰</t>
  </si>
  <si>
    <t>사회복지시설의 설치 운영</t>
  </si>
  <si>
    <t>02-2648-2252</t>
  </si>
  <si>
    <t>서울특별시 양천구 목동로1길 24 (신정동)</t>
  </si>
  <si>
    <t>(의)실로암안과병원</t>
  </si>
  <si>
    <t>보건업-안과,내과</t>
  </si>
  <si>
    <t>02-2650-0731</t>
  </si>
  <si>
    <t>서울특별시 강서구 등촌로 181 (등촌동)</t>
  </si>
  <si>
    <t>의료법인에이치엠피의료재단</t>
  </si>
  <si>
    <t>박형문</t>
  </si>
  <si>
    <t>02-896-6811</t>
  </si>
  <si>
    <t>서울특별시 동작구 시흥대로 634 (신대방동)</t>
  </si>
  <si>
    <t>(복)에덴복지재단</t>
  </si>
  <si>
    <t>02-2611-1711</t>
  </si>
  <si>
    <t>서울특별시 구로구 고척로21가길 84-35 (개봉동)</t>
  </si>
  <si>
    <t>가산의료재단</t>
  </si>
  <si>
    <t>이강남</t>
  </si>
  <si>
    <t>의료기관의 설립운영</t>
  </si>
  <si>
    <t>02-2222-4888</t>
  </si>
  <si>
    <t>서울특별시 강남구 봉은사로 612 (삼성동)</t>
  </si>
  <si>
    <t>(의)다나의료재단</t>
  </si>
  <si>
    <t>김상임</t>
  </si>
  <si>
    <t>02-2611-3037</t>
  </si>
  <si>
    <t>서울특별시 구로구 개봉로 126 (개봉동)</t>
  </si>
  <si>
    <t>(의)운양의료재단</t>
  </si>
  <si>
    <t>031-550-3100</t>
  </si>
  <si>
    <t>경기 구리시 체육관로74번길 80 (수택동)</t>
  </si>
  <si>
    <t>의료법인에이치제이매그놀리아의료재단</t>
  </si>
  <si>
    <t>031-589-4483</t>
  </si>
  <si>
    <t>경기도 가평군 설악면 미사리로 267-177 (송산리)</t>
  </si>
  <si>
    <t>가화의료재단</t>
  </si>
  <si>
    <t>정신병원, 노인병원</t>
  </si>
  <si>
    <t>031-867-4776</t>
  </si>
  <si>
    <t>경기도 동두천시 탑신로 524 (탑동동)</t>
  </si>
  <si>
    <t>성경복지재단</t>
  </si>
  <si>
    <t>윤동원</t>
  </si>
  <si>
    <t>031-867-9820</t>
  </si>
  <si>
    <t>경기도 동두천시 평화로3208번길 43-22 (하봉암동)</t>
  </si>
  <si>
    <t>자인의료재단</t>
  </si>
  <si>
    <t>류은경</t>
  </si>
  <si>
    <t>031-930-3114</t>
  </si>
  <si>
    <t>경기도 고양시 덕양구 중앙로 555 (행신동)</t>
  </si>
  <si>
    <t>(의)성화의료재단</t>
  </si>
  <si>
    <t>홍원</t>
  </si>
  <si>
    <t>02-903-3232</t>
  </si>
  <si>
    <t>서울특별시 강북구 도봉로 301 (수유동)</t>
  </si>
  <si>
    <t>(사)굿피플인터내셔널</t>
  </si>
  <si>
    <t>구제와 구호 및 사회복지에 관한 사업</t>
  </si>
  <si>
    <t>02-7832-2913</t>
  </si>
  <si>
    <t>서울특별시 양천구 오목로 210 (신정동,굿피플빌딩)</t>
  </si>
  <si>
    <t>(재)한국중독연구재단</t>
  </si>
  <si>
    <t>유경촌</t>
  </si>
  <si>
    <t>알코올 문제로 인한 폐해를 축소하기 위한 제반연구개발 및 전파</t>
  </si>
  <si>
    <t>031-810-9064</t>
  </si>
  <si>
    <t>경기 고양시 일산동구 일산로 86 (백석동)</t>
  </si>
  <si>
    <t>사회복지법인송천한마음부모회</t>
  </si>
  <si>
    <t>02-1644-4322</t>
  </si>
  <si>
    <t>서울특별시 영등포구 버드나루로 50 1201호 (영등포동2가,리버타워오피스텔)</t>
  </si>
  <si>
    <t>(주)래오</t>
  </si>
  <si>
    <t>전성원</t>
  </si>
  <si>
    <t>물류 배송업</t>
  </si>
  <si>
    <t>032-888-8075</t>
  </si>
  <si>
    <t>경기도 광주시 초월읍 산수로682번길 27-10 (무갑리)</t>
  </si>
  <si>
    <t>(의)의료법인아인의료재단</t>
  </si>
  <si>
    <t>032-247-2000</t>
  </si>
  <si>
    <t>인천광역시 미추홀구 경인로 372 지하1층 비101호,1층1147호,3층-13층 전부 (주안동,포레나미추홀)</t>
  </si>
  <si>
    <t>(재)경기콘텐츠진흥원</t>
  </si>
  <si>
    <t>탁용석</t>
  </si>
  <si>
    <t>디지털문화콘텐츠와 관련된 신기술.해외외동향.시장정보의 수집</t>
  </si>
  <si>
    <t>032-623-8000</t>
  </si>
  <si>
    <t>경기 부천시 부천로198번길 18 202동 (춘의동,춘의테크노파크2)</t>
  </si>
  <si>
    <t>영상ㆍ오디오 기록물 제작 및 배급업</t>
  </si>
  <si>
    <t>(재)부천시여성청소년재단</t>
  </si>
  <si>
    <t>시위탁사업운영업(대관) 서비스업</t>
  </si>
  <si>
    <t>032-322-0700</t>
  </si>
  <si>
    <t>경기도 부천시 장말로 107 (상동)</t>
  </si>
  <si>
    <t>의료법인대인의료재단</t>
  </si>
  <si>
    <t>032-670-0001</t>
  </si>
  <si>
    <t>경기도 부천시 중동로 361 (약대동)</t>
  </si>
  <si>
    <t>(의)의향의료재단</t>
  </si>
  <si>
    <t>032-327-6116</t>
  </si>
  <si>
    <t>경기도 부천시 부흥로303번길 36, 301호, 401호 (중동,금호프라자)</t>
  </si>
  <si>
    <t>사회복지법인모퉁이복지재단</t>
  </si>
  <si>
    <t>백락운</t>
  </si>
  <si>
    <t>장애인의료재활시설 설치운영</t>
  </si>
  <si>
    <t>032-861-0107</t>
  </si>
  <si>
    <t>인천광역시 미추홀구 인주대로 290 (주안동)</t>
  </si>
  <si>
    <t>의료법인성수의료재단</t>
  </si>
  <si>
    <t>070-4626-7217</t>
  </si>
  <si>
    <t>인천광역시 동구 샛골로 214 (송림동)</t>
  </si>
  <si>
    <t>사회복지법인은광복지재단</t>
  </si>
  <si>
    <t>한순복</t>
  </si>
  <si>
    <t>장애인생활시설 은광원 설치운영</t>
  </si>
  <si>
    <t>032-503-8932</t>
  </si>
  <si>
    <t>인천 부평구 마분로 8 (부개동)</t>
  </si>
  <si>
    <t>사회복지법인광명복지재단</t>
  </si>
  <si>
    <t>명선목</t>
  </si>
  <si>
    <t>장애인 생활시설 설치운영</t>
  </si>
  <si>
    <t>032-522-8344</t>
  </si>
  <si>
    <t>인천 부평구 경인로769번길 27 (십정동)</t>
  </si>
  <si>
    <t>서천재단</t>
  </si>
  <si>
    <t>김현석,김현철</t>
  </si>
  <si>
    <t>032-562-5101</t>
  </si>
  <si>
    <t>인천광역시 서구 심곡로132번길 22 (심곡동)</t>
  </si>
  <si>
    <t>성세의료재단</t>
  </si>
  <si>
    <t>일반병원-보건</t>
  </si>
  <si>
    <t>032-726-1061</t>
  </si>
  <si>
    <t>인천광역시 서구 칠천왕로33번길 17 (석남동)</t>
  </si>
  <si>
    <t>한길의료재단한길안과병원</t>
  </si>
  <si>
    <t>정규형</t>
  </si>
  <si>
    <t>032-503-3322</t>
  </si>
  <si>
    <t>인천광역시 부평구 부평대로 35 (부평동,한길안과병원)</t>
  </si>
  <si>
    <t>(의)나누리의료재단</t>
  </si>
  <si>
    <t>장진태</t>
  </si>
  <si>
    <t>종합병원 보건업</t>
  </si>
  <si>
    <t>032-1688-9797</t>
  </si>
  <si>
    <t>인천광역시 부평구 장제로 156 (부평동)</t>
  </si>
  <si>
    <t>백십자사</t>
  </si>
  <si>
    <t>임지호</t>
  </si>
  <si>
    <t>032-667-7994</t>
  </si>
  <si>
    <t>경기도 부천시 경인로304번길 26 (심곡본동)</t>
  </si>
  <si>
    <t>의료법인동행의료재단</t>
  </si>
  <si>
    <t>서태홍</t>
  </si>
  <si>
    <t>031-999-5803</t>
  </si>
  <si>
    <t>경기도 김포시 김포한강11로331번길 259 (운양동)</t>
  </si>
  <si>
    <t>의료법인샬롬의료재단</t>
  </si>
  <si>
    <t>한향자</t>
  </si>
  <si>
    <t>1.지역의 노년층을 위한 의료기관 설치 운영</t>
  </si>
  <si>
    <t>032-555-1088</t>
  </si>
  <si>
    <t>인천광역시 계양구 주부토로 494 비101호, 비102호, 101호, 102호, 201호, 301호, 401호, 501호, 601호 (계) (계산동)</t>
  </si>
  <si>
    <t>스완슨기념관유지재단</t>
  </si>
  <si>
    <t>심윤섭</t>
  </si>
  <si>
    <t>노인주거복지시설 중 양로시설 설치 운영 사업</t>
  </si>
  <si>
    <t>031-291-2188</t>
  </si>
  <si>
    <t>경기도 수원시 권선구 서수원로53번길 25-43 (오목천동)</t>
  </si>
  <si>
    <t>청파의료재단</t>
  </si>
  <si>
    <t>031-229-9777</t>
  </si>
  <si>
    <t>경기 수원시 권선구 권선로 654 (권선동)</t>
  </si>
  <si>
    <t>경기도의료원</t>
  </si>
  <si>
    <t>정일용</t>
  </si>
  <si>
    <t>경기도의료원은 지방의료원의 설립 및 운영에 관한 법률 제1조, 의료법</t>
  </si>
  <si>
    <t>031-250-8859</t>
  </si>
  <si>
    <t>경기도 수원시 장안구 수성로245번길 69 (정자동)</t>
  </si>
  <si>
    <t>(사)참사람들</t>
  </si>
  <si>
    <t>권오향</t>
  </si>
  <si>
    <t>가정 봉사원 파견사업</t>
  </si>
  <si>
    <t>031-735-9600</t>
  </si>
  <si>
    <t>경기도 성남시 중원구 둔촌대로457번길 8 403호 (상대원동)</t>
  </si>
  <si>
    <t>(재)성남시청소년재단</t>
  </si>
  <si>
    <t>최원기</t>
  </si>
  <si>
    <t>청소년복지시설 운영</t>
  </si>
  <si>
    <t>031-750-4662</t>
  </si>
  <si>
    <t>경기도 성남시 중원구 둔촌대로 332 (하대원동)</t>
  </si>
  <si>
    <t>(복)양친사회복지회</t>
  </si>
  <si>
    <t>의료사업 운영</t>
  </si>
  <si>
    <t>경기도 성남시 중원구 산성대로476번길 12 (금광동)</t>
  </si>
  <si>
    <t>(복)천주교인보회</t>
  </si>
  <si>
    <t>한미란</t>
  </si>
  <si>
    <t>장애자노인요양</t>
  </si>
  <si>
    <t>031-339-9025</t>
  </si>
  <si>
    <t>경기도 용인시 처인구 포곡읍 백옥대로1832번길 68 (삼계리)</t>
  </si>
  <si>
    <t>(의)메디피아</t>
  </si>
  <si>
    <t>031-730-7777</t>
  </si>
  <si>
    <t>경기도 성남시 분당구 중앙공원로40번길 32 (서현동)</t>
  </si>
  <si>
    <t>(의)순천의료재단</t>
  </si>
  <si>
    <t>정인화</t>
  </si>
  <si>
    <t>031-750-6000</t>
  </si>
  <si>
    <t>경기도 성남시 수정구 수정로 76 (수진동)</t>
  </si>
  <si>
    <t>사회복지법인대진복지재단</t>
  </si>
  <si>
    <t>정삼암</t>
  </si>
  <si>
    <t>노인전문요양시설 설치,운영</t>
  </si>
  <si>
    <t>02-469-6505</t>
  </si>
  <si>
    <t>경기도 양주시 남면 휴암로284번길 426-59 (상수리)</t>
  </si>
  <si>
    <t>(주)영선이엔지</t>
  </si>
  <si>
    <t>장선호</t>
  </si>
  <si>
    <t>반도체 설비 배관</t>
  </si>
  <si>
    <t>031-654-1136</t>
  </si>
  <si>
    <t>경기 평택시 고덕면 방축길 204-9 (방축리)</t>
  </si>
  <si>
    <t>의료법인효송의료재단</t>
  </si>
  <si>
    <t>임선영</t>
  </si>
  <si>
    <t>031-485-3377</t>
  </si>
  <si>
    <t>경기도 안산시 단원구 원포공원로 54 (초지동)</t>
  </si>
  <si>
    <t>(의)의료법인서전의료재단</t>
  </si>
  <si>
    <t>이천환</t>
  </si>
  <si>
    <t>경기도 안산시 상록구 광덕1로 345 소재의 한사랑병원의 운영사업</t>
  </si>
  <si>
    <t>031-501-7777</t>
  </si>
  <si>
    <t>경기도 안산시 상록구 광덕1로 345 (이동)</t>
  </si>
  <si>
    <t>튼튼건강의료소비자생활협동조합</t>
  </si>
  <si>
    <t>유선희,유재규</t>
  </si>
  <si>
    <t>031-480-4111</t>
  </si>
  <si>
    <t>경기도 안산시 단원구 선부광장1로 56, 5층 (선부동,일성이조마트)</t>
  </si>
  <si>
    <t>(의)원천의료재단</t>
  </si>
  <si>
    <t>안대종</t>
  </si>
  <si>
    <t>031-449-0001</t>
  </si>
  <si>
    <t>경기도 안양시 만안구 관악대로 10 (안양동)</t>
  </si>
  <si>
    <t>계요의료재단</t>
  </si>
  <si>
    <t>이경은</t>
  </si>
  <si>
    <t>031-455-3333</t>
  </si>
  <si>
    <t>경기도 의왕시 오전로 15 (왕곡동)</t>
  </si>
  <si>
    <t>(의)서원의료재단</t>
  </si>
  <si>
    <t>한방내과 한방부인과 한방소아과</t>
  </si>
  <si>
    <t>031-426-7575</t>
  </si>
  <si>
    <t>경기 안양시 동안구 관악대로 458, 4,5,6층</t>
  </si>
  <si>
    <t>(의)의료법인나래의료재단</t>
  </si>
  <si>
    <t>031-424-4200</t>
  </si>
  <si>
    <t>경기 안양시 동안구 흥안대로 516 13,14,15F (관양동,멤피스타워)</t>
  </si>
  <si>
    <t>(의)의료법인의왕시티의료재단</t>
  </si>
  <si>
    <t>010-8762-4417</t>
  </si>
  <si>
    <t>경기도 의왕시 오전천로 29 (오전동)</t>
  </si>
  <si>
    <t>미미청아랑</t>
  </si>
  <si>
    <t>임성혁</t>
  </si>
  <si>
    <t>031-762-3836</t>
  </si>
  <si>
    <t>경기 광주시 곤지암읍 광여로862번길 53-101 (건업리)</t>
  </si>
  <si>
    <t>사회복지법인씨엘</t>
  </si>
  <si>
    <t>김현술</t>
  </si>
  <si>
    <t>장애인 생활시설 운영</t>
  </si>
  <si>
    <t>031-771-1777</t>
  </si>
  <si>
    <t>경기도 양평군 양평읍 대흥로 106-13 (대흥리)</t>
  </si>
  <si>
    <t>(의)의료법인다현의료재단</t>
  </si>
  <si>
    <t>병원 병원</t>
  </si>
  <si>
    <t>031-775-1122</t>
  </si>
  <si>
    <t>경기도 양평군 용문면 우나람길 63 (화전리)</t>
  </si>
  <si>
    <t>엘리엘동산</t>
  </si>
  <si>
    <t>전재중</t>
  </si>
  <si>
    <t>031-631-6644</t>
  </si>
  <si>
    <t>경기도 이천시 마장면 이장로 256 (장암리)</t>
  </si>
  <si>
    <t>(재)용인문화재단</t>
  </si>
  <si>
    <t>김혁수</t>
  </si>
  <si>
    <t>임대,통신판매,공연,서비스,대관 부동산,도소매,서비스</t>
  </si>
  <si>
    <t>031-260-3300</t>
  </si>
  <si>
    <t>경기 용인시 수지구 포은대로 499 (죽전동)</t>
  </si>
  <si>
    <t>(복)연꽃마을</t>
  </si>
  <si>
    <t>비영리-노인복지사업</t>
  </si>
  <si>
    <t>031-898-1486</t>
  </si>
  <si>
    <t>경기도 용인시 처인구 백암면 근삼로 172 (근삼리)</t>
  </si>
  <si>
    <t>해든솔</t>
  </si>
  <si>
    <t>신체장애인 복지시설</t>
  </si>
  <si>
    <t>031-323-3341</t>
  </si>
  <si>
    <t>경기도 용인시 처인구 백암면 한택로88번길 53 (옥산리)</t>
  </si>
  <si>
    <t>(의)의료법인효성의료재단</t>
  </si>
  <si>
    <t>이제남</t>
  </si>
  <si>
    <t>031-337-0114</t>
  </si>
  <si>
    <t>경기 용인시 처인구 백옥대로1313번길 49 (유방동)</t>
  </si>
  <si>
    <t>(의)의료법인영문의료재단</t>
  </si>
  <si>
    <t>양성범</t>
  </si>
  <si>
    <t>031-8021-2061</t>
  </si>
  <si>
    <t>경기 용인시 처인구 백옥대로1082번길 18 (김량장동)</t>
  </si>
  <si>
    <t>의료법인광화의료재단</t>
  </si>
  <si>
    <t>박금란</t>
  </si>
  <si>
    <t>031-266-2525</t>
  </si>
  <si>
    <t>경기도 용인시 수지구 포은대로313번길 2-8 (풍덕천동)</t>
  </si>
  <si>
    <t>(의)의료법인청천의료재단</t>
  </si>
  <si>
    <t>031-675-6007</t>
  </si>
  <si>
    <t>경기도 안성시 시장길 58 (서인동,안성성모병원)</t>
  </si>
  <si>
    <t>(의)의료법인대한불교조계종승려복지</t>
  </si>
  <si>
    <t>이만호</t>
  </si>
  <si>
    <t>031-677-2613</t>
  </si>
  <si>
    <t>경기 안성시 죽산면 녹배길 139 (장능리)</t>
  </si>
  <si>
    <t>신재헌</t>
  </si>
  <si>
    <t>정신과병동</t>
  </si>
  <si>
    <t>031-673-3800</t>
  </si>
  <si>
    <t>경기 안성시 일죽면 금일로 1-38 (화봉리)</t>
  </si>
  <si>
    <t>(사)에바다복지회</t>
  </si>
  <si>
    <t>장창원</t>
  </si>
  <si>
    <t>방문요양 보건 복지업</t>
  </si>
  <si>
    <t>031-611-9343</t>
  </si>
  <si>
    <t>경기 평택시 진위면 하북4길 129-23 (하북리)</t>
  </si>
  <si>
    <t>(의)박애의료재단</t>
  </si>
  <si>
    <t>031-650-9290</t>
  </si>
  <si>
    <t>경기 평택시 평택2로20번길 3 (평택동)</t>
  </si>
  <si>
    <t>영보사회복지회</t>
  </si>
  <si>
    <t>양인숙</t>
  </si>
  <si>
    <t>노인의료복지시설(노인요양시설)의 설치 운영</t>
  </si>
  <si>
    <t>010-5327-8790</t>
  </si>
  <si>
    <t>경기 화성시 봉담읍 분천길118번길 6-7 (분천리)</t>
  </si>
  <si>
    <t>(의)의료법인참나눔의료재단</t>
  </si>
  <si>
    <t>031-234-5129</t>
  </si>
  <si>
    <t>경기 화성시 병점중앙로 87, 2동 301호</t>
  </si>
  <si>
    <t>의료법인아주효성의료재단</t>
  </si>
  <si>
    <t>하경숙</t>
  </si>
  <si>
    <t>031-238-8636</t>
  </si>
  <si>
    <t>경기도 화성시 효행로 1063 8층,9층 (진안동,메디프렌드)</t>
  </si>
  <si>
    <t>(의)의료법인상운의료재단</t>
  </si>
  <si>
    <t>031-8015-9910</t>
  </si>
  <si>
    <t>경기 화성시 삼성1로 144-6 (석우동)</t>
  </si>
  <si>
    <t>(의)의료법인상우의료재단</t>
  </si>
  <si>
    <t>유상우</t>
  </si>
  <si>
    <t>02-2060-6114</t>
  </si>
  <si>
    <t>경기도 광명시 광명로 844 (광명동)</t>
  </si>
  <si>
    <t>(복)사회복지법인강물</t>
  </si>
  <si>
    <t>허요환</t>
  </si>
  <si>
    <t>031-413-2565</t>
  </si>
  <si>
    <t>경기도 안산시 상록구 시낭공원안길 22 (부곡동)</t>
  </si>
  <si>
    <t>(의)록향의료재단</t>
  </si>
  <si>
    <t>홍승권</t>
  </si>
  <si>
    <t>병원의 설치와 운영</t>
  </si>
  <si>
    <t>031-310-6300</t>
  </si>
  <si>
    <t>경기도 시흥시 복지로 57 (대야동)</t>
  </si>
  <si>
    <t>(의)의료법인갈렌의료재단</t>
  </si>
  <si>
    <t>031-666-2600</t>
  </si>
  <si>
    <t>경기도 평택시 송탄로 33 (장당동)</t>
  </si>
  <si>
    <t>(사)복지세상미래</t>
  </si>
  <si>
    <t>김화종</t>
  </si>
  <si>
    <t>어르신 한글 교육 사업</t>
  </si>
  <si>
    <t>031-404-1339</t>
  </si>
  <si>
    <t>경기도 시흥시 시흥대로 1079-1 2층, 3층 (신천동)</t>
  </si>
  <si>
    <t>(의)의료법인남촌의료재단</t>
  </si>
  <si>
    <t>031-432-2600</t>
  </si>
  <si>
    <t>경기도 시흥시 군자천로 381-2 (정왕동)</t>
  </si>
  <si>
    <t>(주)씨앤에이</t>
  </si>
  <si>
    <t>02-3463-7120</t>
  </si>
  <si>
    <t>경기 성남시 분당구 황새울로258번길 10-3 4층 (수내동,대창빌딩)</t>
  </si>
  <si>
    <t>(사)경기도시각장애인연합회</t>
  </si>
  <si>
    <t>정태곤</t>
  </si>
  <si>
    <t>시각장애인의 직업교육 및 알선, 생활훈련을 위한 사회복지시설,</t>
  </si>
  <si>
    <t>031-213-7722</t>
  </si>
  <si>
    <t>경기도 수원시 팔달구 팔달문로 135 (우만동)</t>
  </si>
  <si>
    <t>(재)차세대융합기술연구원</t>
  </si>
  <si>
    <t>차석원</t>
  </si>
  <si>
    <t>차세대 융합기술 연구</t>
  </si>
  <si>
    <t>031-888-9028</t>
  </si>
  <si>
    <t>경기 수원시 영통구 광교로 145 (이의동)</t>
  </si>
  <si>
    <t>(재)수원도시재단</t>
  </si>
  <si>
    <t>이영인</t>
  </si>
  <si>
    <t>전대</t>
  </si>
  <si>
    <t>031-2806300</t>
  </si>
  <si>
    <t>경기 수원시 권선구 수인로 126 2층 (서둔동,농업과학도서관)</t>
  </si>
  <si>
    <t>(의)의료법인토마스의료재단</t>
  </si>
  <si>
    <t>박춘근</t>
  </si>
  <si>
    <t>031-240-6243</t>
  </si>
  <si>
    <t>경기도 수원시 팔달구 경수대로 437 (인계동)</t>
  </si>
  <si>
    <t>(재)재단법인수원시정연구원</t>
  </si>
  <si>
    <t>김선희,김성진</t>
  </si>
  <si>
    <t>1.시정발전에 관한 중장기계획의 수립및 주요정책에 대한 조사.연구</t>
  </si>
  <si>
    <t>031-220-8001</t>
  </si>
  <si>
    <t>(재)한국기후변화연구원</t>
  </si>
  <si>
    <t>기후변화와 관련된 중장기 발전계획의 수립</t>
  </si>
  <si>
    <t>033-259-0114</t>
  </si>
  <si>
    <t>강원 춘천시 수변공원길 11 (삼천동)</t>
  </si>
  <si>
    <t>사회복지법인남강재단</t>
  </si>
  <si>
    <t>홍기종</t>
  </si>
  <si>
    <t>장애인복지법에 의한 장애인복지시설 설치, 운영사업</t>
  </si>
  <si>
    <t>033-241-3181</t>
  </si>
  <si>
    <t>강원 춘천시 신북읍 신북로 255 (산천리)</t>
  </si>
  <si>
    <t>(의)강원특별자치도강릉의료원</t>
  </si>
  <si>
    <t>지역주민의 건강증진과 지역보건의료발전에 이바지</t>
  </si>
  <si>
    <t>033-610-1200</t>
  </si>
  <si>
    <t>강원도 강릉시 경강로 2007 (남문동)</t>
  </si>
  <si>
    <t>(재)강릉과학산업진흥원</t>
  </si>
  <si>
    <t>과학산업단지의 조성, 운영에 관한 기본시책의 연구 및 임대업 등</t>
  </si>
  <si>
    <t>033-650-3318</t>
  </si>
  <si>
    <t>강원도 강릉시 과학단지로 106-11 (대전동)</t>
  </si>
  <si>
    <t>(의)의산의료재단</t>
  </si>
  <si>
    <t>박의순</t>
  </si>
  <si>
    <t>033-649-0100</t>
  </si>
  <si>
    <t>강원도 강릉시 옥가로 30 (옥천동)</t>
  </si>
  <si>
    <t>의료법인아나의료재단</t>
  </si>
  <si>
    <t>033-610-1100</t>
  </si>
  <si>
    <t>강원도 강릉시 용지로 129 (옥천동,강릉아나병원)</t>
  </si>
  <si>
    <t>(의)의료법인성지의료재단</t>
  </si>
  <si>
    <t>안재홍</t>
  </si>
  <si>
    <t>강원도 원주시 원일로 22 (인동)</t>
  </si>
  <si>
    <t>(의)조양의료재단</t>
  </si>
  <si>
    <t>033-741-5000</t>
  </si>
  <si>
    <t>강원도 원주시 소초면 치악로 2473 (수암리)</t>
  </si>
  <si>
    <t>(의)의료법인신창의료재단</t>
  </si>
  <si>
    <t>신동배</t>
  </si>
  <si>
    <t>033-760-7800</t>
  </si>
  <si>
    <t>강원도 원주시 북원상가길 49 (태장동)</t>
  </si>
  <si>
    <t>강원특별자치도영월의료원</t>
  </si>
  <si>
    <t>033-370-9101</t>
  </si>
  <si>
    <t>강원 영월군 영월읍 중앙1로 59 (영흥리)</t>
  </si>
  <si>
    <t>(의)서현의료재단</t>
  </si>
  <si>
    <t>임두혁</t>
  </si>
  <si>
    <t>033-762-0156</t>
  </si>
  <si>
    <t>강원도 원주시 판부면 치악로 1139 (금대리)</t>
  </si>
  <si>
    <t>(의)성심의료재단</t>
  </si>
  <si>
    <t>오현주</t>
  </si>
  <si>
    <t>의료 기관의 설치운영</t>
  </si>
  <si>
    <t>033-480-8882</t>
  </si>
  <si>
    <t>강원도 양구군 양구읍 중심로 160 (상리)</t>
  </si>
  <si>
    <t>동서의료재단</t>
  </si>
  <si>
    <t>033-574-8411</t>
  </si>
  <si>
    <t>강원도 삼척시 정상동 385번지</t>
  </si>
  <si>
    <t>의료법인동해동인의료재단</t>
  </si>
  <si>
    <t>최선욱</t>
  </si>
  <si>
    <t>의료기관의 설치운영업</t>
  </si>
  <si>
    <t>033-530-0114</t>
  </si>
  <si>
    <t>강원도 동해시 하평로 26 (평릉동)</t>
  </si>
  <si>
    <t>(의)의료법인해솔의료재단</t>
  </si>
  <si>
    <t>오영호</t>
  </si>
  <si>
    <t>1. 의료기관(병원)의 설치운영</t>
  </si>
  <si>
    <t>033-532-8444</t>
  </si>
  <si>
    <t>강원도 동해시 중앙로 210 (천곡동)</t>
  </si>
  <si>
    <t>(의)선덕의료재단</t>
  </si>
  <si>
    <t>김선심</t>
  </si>
  <si>
    <t>033-343-0901</t>
  </si>
  <si>
    <t>강원도 횡성군 횡성읍 횡성로 275 (입석리)</t>
  </si>
  <si>
    <t>(주)행복누리</t>
  </si>
  <si>
    <t>조웅래</t>
  </si>
  <si>
    <t>043-219-4028</t>
  </si>
  <si>
    <t>충청북도 청주시 흥덕구 2순환로971번길 93 (향정동)</t>
  </si>
  <si>
    <t>혜광의료재단</t>
  </si>
  <si>
    <t>오형진</t>
  </si>
  <si>
    <t>정신병원의 설치 운영</t>
  </si>
  <si>
    <t>043-260-8200</t>
  </si>
  <si>
    <t>충청북도 청주시 서원구 현도면 우록4길 151 (우록리)</t>
  </si>
  <si>
    <t>(재)초정노인복지재단</t>
  </si>
  <si>
    <t>보건업 서비스</t>
  </si>
  <si>
    <t>043-213-7123</t>
  </si>
  <si>
    <t>충청북도 청주시 청원구 내수읍 우산길 91 (우산리)</t>
  </si>
  <si>
    <t>충북광화원</t>
  </si>
  <si>
    <t>남인범</t>
  </si>
  <si>
    <t>시각장애인 생활시설 및 직업재활 시설 설치 운영사업</t>
  </si>
  <si>
    <t>010-5491-5999</t>
  </si>
  <si>
    <t>충청북도 청주시 상당구 영운로 122-1 (탑동)</t>
  </si>
  <si>
    <t>(복)우암복지재단</t>
  </si>
  <si>
    <t>홍연안</t>
  </si>
  <si>
    <t>043-215-2496</t>
  </si>
  <si>
    <t>충북 청주시 흥덕구 무심서로1099번길 130 (원평동)</t>
  </si>
  <si>
    <t>(사)사회복지법인유스투게더</t>
  </si>
  <si>
    <t>송영의</t>
  </si>
  <si>
    <t>지역아동센터 설치운영사업</t>
  </si>
  <si>
    <t>043-277-7114</t>
  </si>
  <si>
    <t>충청북도 청주시 서원구 호국로26번길 11 (사직동)</t>
  </si>
  <si>
    <t>(의)의료법인한미의료재단</t>
  </si>
  <si>
    <t>김숙자</t>
  </si>
  <si>
    <t>의료기관 설치</t>
  </si>
  <si>
    <t>043-263-8280</t>
  </si>
  <si>
    <t>충북 청주시 흥덕구 직지대로 745 (운천동)</t>
  </si>
  <si>
    <t>의료법인하람의료재단</t>
  </si>
  <si>
    <t>043-296-5000</t>
  </si>
  <si>
    <t>충청북도 청주시 서원구 궁뜰로 16 (미평동)</t>
  </si>
  <si>
    <t>숭덕원</t>
  </si>
  <si>
    <t>김성천</t>
  </si>
  <si>
    <t>장애인 생활 시설</t>
  </si>
  <si>
    <t>043-847-9405</t>
  </si>
  <si>
    <t>충북 충주시 도장관주로 34-17 (호암동)</t>
  </si>
  <si>
    <t>(의)중원의료재단</t>
  </si>
  <si>
    <t>유희범</t>
  </si>
  <si>
    <t>043-856-2100</t>
  </si>
  <si>
    <t>충북 충주시 충인1길 60 (충인동)</t>
  </si>
  <si>
    <t>(의)목민의료재단</t>
  </si>
  <si>
    <t>김인옥</t>
  </si>
  <si>
    <t>043-844-2000</t>
  </si>
  <si>
    <t>충북 충주시 앙성면 산전장수2길 55 (돈산리)</t>
  </si>
  <si>
    <t>(의)의료법인문화의료재단</t>
  </si>
  <si>
    <t>043-854-8802</t>
  </si>
  <si>
    <t>충청북도 충주시 국원대로 6 (문화동)</t>
  </si>
  <si>
    <t>사회복지법인명락복지재단</t>
  </si>
  <si>
    <t>장세우</t>
  </si>
  <si>
    <t>043-647-5522</t>
  </si>
  <si>
    <t>충북 제천시 내제로5길 15 (영천동)</t>
  </si>
  <si>
    <t>(의)의료법인솔트의료재단</t>
  </si>
  <si>
    <t>임은희</t>
  </si>
  <si>
    <t>043-653-7700</t>
  </si>
  <si>
    <t>충청북도 제천시 용두천로 333 (청전동)</t>
  </si>
  <si>
    <t>(의)조윤의료재단</t>
  </si>
  <si>
    <t>윤왕영</t>
  </si>
  <si>
    <t>043-740-9000</t>
  </si>
  <si>
    <t>충청북도 영동군 영동읍 대학로 106 (설계리)</t>
  </si>
  <si>
    <t>(의)의료법인정민의료재단</t>
  </si>
  <si>
    <t>043-5441-5003</t>
  </si>
  <si>
    <t>충청북도 보은군 보은읍 보은로 102 (삼산리)</t>
  </si>
  <si>
    <t>(의)의료법인힐링의료재단</t>
  </si>
  <si>
    <t>043-730-7001</t>
  </si>
  <si>
    <t>충청북도 옥천군 옥천읍 성왕로 1195 (문정리)</t>
  </si>
  <si>
    <t>(의)명신의료재단</t>
  </si>
  <si>
    <t>043-834-8275</t>
  </si>
  <si>
    <t>충청북도 괴산군 괴산읍 읍내로 259 (동부리)</t>
  </si>
  <si>
    <t>(의)의료법인태성의료재단</t>
  </si>
  <si>
    <t>천지영</t>
  </si>
  <si>
    <t>043-883-8800</t>
  </si>
  <si>
    <t>충북 음성군 금왕읍 음성로1230번길 10 (금석리)</t>
  </si>
  <si>
    <t>(복)사회복지법인성재원</t>
  </si>
  <si>
    <t>차량용 LCD모니터 등</t>
  </si>
  <si>
    <t>042-540-3010</t>
  </si>
  <si>
    <t>대전 유성구 유성대로298번길 175 (용계동)</t>
  </si>
  <si>
    <t>(의)중앙의료재단</t>
  </si>
  <si>
    <t>박태건</t>
  </si>
  <si>
    <t>의료기관의 설치,운영 구료</t>
  </si>
  <si>
    <t>042-477-9633</t>
  </si>
  <si>
    <t>대전광역시 서구 한밭대로 797 (둔산동)</t>
  </si>
  <si>
    <t>(의)의료법인고려의료재단</t>
  </si>
  <si>
    <t>의료기관(양,한방)의 개설및 운영</t>
  </si>
  <si>
    <t>042-534-0875</t>
  </si>
  <si>
    <t>대전광역시 동구 대전로 742 (원동)</t>
  </si>
  <si>
    <t>(의)밝은마음의료재단</t>
  </si>
  <si>
    <t>노인환자의 진료 와 요양</t>
  </si>
  <si>
    <t>042-611-9555</t>
  </si>
  <si>
    <t>대전 유성구 온천로107번길 34 (봉명동)</t>
  </si>
  <si>
    <t>(의)의료법인인혜의료재단</t>
  </si>
  <si>
    <t>노계동</t>
  </si>
  <si>
    <t>042-471-7473</t>
  </si>
  <si>
    <t>대전 서구 대덕대로317번길 26 (월평동)</t>
  </si>
  <si>
    <t>의료법인지덕사의료재단</t>
  </si>
  <si>
    <t>이찬수</t>
  </si>
  <si>
    <t>042-528-0001</t>
  </si>
  <si>
    <t>대전광역시 서구 신갈마로 126 (갈마동)</t>
  </si>
  <si>
    <t>(의)의료법인삼영의료재단</t>
  </si>
  <si>
    <t>황승영</t>
  </si>
  <si>
    <t>042-488-4671</t>
  </si>
  <si>
    <t>대전광역시 서구 계룡로 568 6층 (괴정동,삼영빌딩)</t>
  </si>
  <si>
    <t>충청남도홍성의료원</t>
  </si>
  <si>
    <t>김건식</t>
  </si>
  <si>
    <t>041-630-6114</t>
  </si>
  <si>
    <t>충청남도 홍성군 홍성읍 조양로 224 (고암리)</t>
  </si>
  <si>
    <t>명주원</t>
  </si>
  <si>
    <t>041-856-7296</t>
  </si>
  <si>
    <t>충남 공주시 반포면 송곡로 255-7 (송곡리)</t>
  </si>
  <si>
    <t>충청남도공주의료원</t>
  </si>
  <si>
    <t>임수흠</t>
  </si>
  <si>
    <t>주민의 진료와 질병등에 대한 임상연구 의료요원 훈련</t>
  </si>
  <si>
    <t>041-8554-1115</t>
  </si>
  <si>
    <t>충청남도 공주시 무령로 77 (웅진동)</t>
  </si>
  <si>
    <t>의료법인임수의료재단</t>
  </si>
  <si>
    <t>박태균</t>
  </si>
  <si>
    <t>041-572-6789</t>
  </si>
  <si>
    <t>충청남도 공주시 번영1로 129 (신관동)</t>
  </si>
  <si>
    <t>사회복지법인함께하는복지재단</t>
  </si>
  <si>
    <t>최병희</t>
  </si>
  <si>
    <t>정신요양시설운영사업</t>
  </si>
  <si>
    <t>041-735-0370</t>
  </si>
  <si>
    <t>충청남도 논산시 연산면 한전2길 45-14 (한전리)</t>
  </si>
  <si>
    <t>(복)의덕원</t>
  </si>
  <si>
    <t>이택권</t>
  </si>
  <si>
    <t>노인의료복지시설(노인요양시설 설치, 운영)사업</t>
  </si>
  <si>
    <t>041-736-0044</t>
  </si>
  <si>
    <t>충남 계룡시 두마면 대둔로 1380-49 (왕대리)</t>
  </si>
  <si>
    <t>(의)송암의료재단</t>
  </si>
  <si>
    <t>민지홍</t>
  </si>
  <si>
    <t>043-265-0071</t>
  </si>
  <si>
    <t>충청북도 청주시 흥덕구 사직대로 26 (복대동)</t>
  </si>
  <si>
    <t>의료법인강경의료재단</t>
  </si>
  <si>
    <t>041-745-6772</t>
  </si>
  <si>
    <t>충청남도 논산시 강경읍 대흥로 45-1 (황산리)</t>
  </si>
  <si>
    <t>(재)충청남도청소년진흥원</t>
  </si>
  <si>
    <t>041-554-2000</t>
  </si>
  <si>
    <t>충남 천안시 서북구 서부대로 766 (두정동)</t>
  </si>
  <si>
    <t>사회복지 상담서비스 제공업</t>
  </si>
  <si>
    <t>의료법인영서의료재단</t>
  </si>
  <si>
    <t>010-8808-6908</t>
  </si>
  <si>
    <t>충남 천안시 서북구 다가말3길 8 (쌍용동)</t>
  </si>
  <si>
    <t>충청남도천안의료원</t>
  </si>
  <si>
    <t>041-570-7200</t>
  </si>
  <si>
    <t>충청남도 천안시 동남구 충절로 537 (삼룡동)</t>
  </si>
  <si>
    <t>사회복지법인한마음</t>
  </si>
  <si>
    <t>유광운</t>
  </si>
  <si>
    <t>의료(정신병원)</t>
  </si>
  <si>
    <t>042-582-9700</t>
  </si>
  <si>
    <t>대전광역시 서구 삼보실길 123 (장안동)</t>
  </si>
  <si>
    <t>(의)의료법인원전의료재단</t>
  </si>
  <si>
    <t>042-931-8305</t>
  </si>
  <si>
    <t>대전광역시 대덕구 덕암로 225 (덕암동,보니파시오요양병원)</t>
  </si>
  <si>
    <t>(재)금산인삼약초산업진흥원</t>
  </si>
  <si>
    <t>연구 비영리</t>
  </si>
  <si>
    <t>041-750-1600</t>
  </si>
  <si>
    <t>충청남도 금산군 금산읍 인삼광장로 25 (신대리)</t>
  </si>
  <si>
    <t>의료법인혜민의료재단</t>
  </si>
  <si>
    <t>배용정</t>
  </si>
  <si>
    <t>041-751-2111</t>
  </si>
  <si>
    <t>충청남도 금산군 남일면 무금로 2145 (황풍리)</t>
  </si>
  <si>
    <t>세종로컬푸드(주)</t>
  </si>
  <si>
    <t>농산물의 유통 및 가공, 소비, 홍보, 판매, 식품제조업, 연중 생산기반</t>
  </si>
  <si>
    <t>044-866-4905</t>
  </si>
  <si>
    <t>세종 보듬6로 16 (도담동)</t>
  </si>
  <si>
    <t>이화</t>
  </si>
  <si>
    <t>원승재</t>
  </si>
  <si>
    <t>041-862-7061</t>
  </si>
  <si>
    <t>세종 전동면 솔티로 293 (송성리)</t>
  </si>
  <si>
    <t>석촌재단</t>
  </si>
  <si>
    <t>안숙영</t>
  </si>
  <si>
    <t>지적장애인을 위한 재활시설 설치운영</t>
  </si>
  <si>
    <t>041-543-7861</t>
  </si>
  <si>
    <t>충남 아산시 영인면 신정리길 189 (성내리)</t>
  </si>
  <si>
    <t>아산성애원</t>
  </si>
  <si>
    <t>박순영</t>
  </si>
  <si>
    <t>070-4465-4348</t>
  </si>
  <si>
    <t>충청남도 아산시 음봉면 음봉로681번길 76 (월랑리)</t>
  </si>
  <si>
    <t>희망나눔재단</t>
  </si>
  <si>
    <t>이건열</t>
  </si>
  <si>
    <t>041-542-2020</t>
  </si>
  <si>
    <t>충청남도 아산시 도고면 도고면로110번길 16 (기곡리)</t>
  </si>
  <si>
    <t>(의)영웅의료재단</t>
  </si>
  <si>
    <t>041-549-7575</t>
  </si>
  <si>
    <t>충남 아산시 온천대로 1446 (온천동)</t>
  </si>
  <si>
    <t>(의)의료법인다솔의료재단늘푸른요양병원</t>
  </si>
  <si>
    <t>주성민</t>
  </si>
  <si>
    <t>041-360-5555</t>
  </si>
  <si>
    <t>충청남도 아산시 청운로 51 (온천동)</t>
  </si>
  <si>
    <t>(의)의료법인광덕의료재단</t>
  </si>
  <si>
    <t>041-542-8118</t>
  </si>
  <si>
    <t>충청남도 아산시 도고면 온천대로 697 (와산리)</t>
  </si>
  <si>
    <t>(의)의료법인아산유리의료재단</t>
  </si>
  <si>
    <t>041-549-2100</t>
  </si>
  <si>
    <t>충청남도 아산시 도고면 도고면로 179 (기곡리)</t>
  </si>
  <si>
    <t>사회복지법인예산기독교연합복지재단</t>
  </si>
  <si>
    <t>노인복지시설 지원 및 후원사업</t>
  </si>
  <si>
    <t>041-333-6606</t>
  </si>
  <si>
    <t>충청남도 예산군 신양면 불원시왕길 79-43 (불원리)</t>
  </si>
  <si>
    <t>(의)의료법인예당의료재단</t>
  </si>
  <si>
    <t>041-330-4000</t>
  </si>
  <si>
    <t>충남 예산군 예산읍 금오대로 94 (산성리)</t>
  </si>
  <si>
    <t>원명스틸(주)</t>
  </si>
  <si>
    <t>제철 후판 슬라브 야드 관리업</t>
  </si>
  <si>
    <t>041-356-1477</t>
  </si>
  <si>
    <t>충청남도 당진시 순성면 틀모시로 163 (봉소리)</t>
  </si>
  <si>
    <t>(의)정서의료재단</t>
  </si>
  <si>
    <t>문제훈</t>
  </si>
  <si>
    <t>041-362-9550</t>
  </si>
  <si>
    <t>충청남도 당진시 신평면 말목길 22-13 (금천리)</t>
  </si>
  <si>
    <t>선우복지재단</t>
  </si>
  <si>
    <t>042-284-5288</t>
  </si>
  <si>
    <t>대전 동구 신기로 109-21 (판암동)</t>
  </si>
  <si>
    <t>사회복지법인효마을</t>
  </si>
  <si>
    <t>이국일</t>
  </si>
  <si>
    <t>042-823-4423</t>
  </si>
  <si>
    <t>대전 동구 이사로 68-21 (이사동)</t>
  </si>
  <si>
    <t>청운의료재단</t>
  </si>
  <si>
    <t>황재경</t>
  </si>
  <si>
    <t>042-220-5555</t>
  </si>
  <si>
    <t>대전광역시 중구 대종로 468 (대흥동)</t>
  </si>
  <si>
    <t>(의)비에스의료재단</t>
  </si>
  <si>
    <t>042-365-0101</t>
  </si>
  <si>
    <t>대전 유성구 도안대로567번길 26 (봉명동)</t>
  </si>
  <si>
    <t>대구남산복지재단</t>
  </si>
  <si>
    <t>053-425-7978</t>
  </si>
  <si>
    <t>대구 중구 관덕정길 16 (남산동)</t>
  </si>
  <si>
    <t>감천</t>
  </si>
  <si>
    <t>노인복지시설의 설치 및 운영에 관한 사업</t>
  </si>
  <si>
    <t>053-986-677</t>
  </si>
  <si>
    <t>(사)육주복지회</t>
  </si>
  <si>
    <t>박병립</t>
  </si>
  <si>
    <t>053-983-9100</t>
  </si>
  <si>
    <t>대구광역시 동구 공항로31길 9-6 (불로동)</t>
  </si>
  <si>
    <t>(의)백천의료재단</t>
  </si>
  <si>
    <t>윤태경</t>
  </si>
  <si>
    <t>053-721-8573</t>
  </si>
  <si>
    <t>대구광역시 동구 국채보상로 769 (신천동)</t>
  </si>
  <si>
    <t>(의)의료법인해정의료재단</t>
  </si>
  <si>
    <t>오경선</t>
  </si>
  <si>
    <t>의료기관의 설치운영,일반병원, 부동산임대</t>
  </si>
  <si>
    <t>053-740-1000</t>
  </si>
  <si>
    <t>대구광역시 수성구 명덕로 443 (수성동3가)</t>
  </si>
  <si>
    <t>(의)의료법인두리의료재단</t>
  </si>
  <si>
    <t>전신규</t>
  </si>
  <si>
    <t>053-321-0020</t>
  </si>
  <si>
    <t>대구광역시 북구 노본길 15-3 (학정동)</t>
  </si>
  <si>
    <t>(복)사회복지법인애명</t>
  </si>
  <si>
    <t>배영철</t>
  </si>
  <si>
    <t>신체장애인수용 복지시설</t>
  </si>
  <si>
    <t>054-852-2214</t>
  </si>
  <si>
    <t>경상북도 안동시 북후면 광평2길 106-25 (도촌리)</t>
  </si>
  <si>
    <t>경상북도안동의료원</t>
  </si>
  <si>
    <t>문기혁</t>
  </si>
  <si>
    <t>0548-5060-0010</t>
  </si>
  <si>
    <t>경상북도 안동시 태사2길 55 (북문동)</t>
  </si>
  <si>
    <t>(의)의료법인송암의료재단</t>
  </si>
  <si>
    <t>054-749-4433</t>
  </si>
  <si>
    <t>(의)의료법인기호의료재단</t>
  </si>
  <si>
    <t>054-630-9900</t>
  </si>
  <si>
    <t>강원도 동해시 중앙로 218 (천곡동)</t>
  </si>
  <si>
    <t>(의)의료법인유성의료재단</t>
  </si>
  <si>
    <t>지귀화</t>
  </si>
  <si>
    <t>054-251-0011</t>
  </si>
  <si>
    <t>경상북도 포항시 북구 새천년대로 1135-78 (장성동)</t>
  </si>
  <si>
    <t>(의)의료법인송죽의료재단</t>
  </si>
  <si>
    <t>홍태준</t>
  </si>
  <si>
    <t>054-774-5400</t>
  </si>
  <si>
    <t>경상북도 경주시 충현로2길 10 (충효동)</t>
  </si>
  <si>
    <t>(의)신애의료재단</t>
  </si>
  <si>
    <t>정종현</t>
  </si>
  <si>
    <t>054-420-7100</t>
  </si>
  <si>
    <t>경상북도 김천시 어모면 신애길 89 (능치리)</t>
  </si>
  <si>
    <t>사회복지법인바오로복지재단</t>
  </si>
  <si>
    <t>054-435-5579</t>
  </si>
  <si>
    <t>경상북도 김천시 남면 주천로 1448-16 (월명리)</t>
  </si>
  <si>
    <t>경상북도김천의료원</t>
  </si>
  <si>
    <t>정용구</t>
  </si>
  <si>
    <t>054-429-8175</t>
  </si>
  <si>
    <t>경북 김천시 모암길 24 (모암동)</t>
  </si>
  <si>
    <t>삼정의료재단포항여성병원</t>
  </si>
  <si>
    <t>정상윤</t>
  </si>
  <si>
    <t>054-274-7775</t>
  </si>
  <si>
    <t>경상북도 포항시 북구 포스코대로 269 (죽도동)</t>
  </si>
  <si>
    <t>(의)구암의료재단</t>
  </si>
  <si>
    <t>임경삼</t>
  </si>
  <si>
    <t>054-231-7533</t>
  </si>
  <si>
    <t>경상북도 포항시 북구 장량로31번길 56 (장성동)</t>
  </si>
  <si>
    <t>의료법인생명샘의료재단</t>
  </si>
  <si>
    <t>김세형</t>
  </si>
  <si>
    <t>내과 신경과 재활의학과</t>
  </si>
  <si>
    <t>054-242-8885</t>
  </si>
  <si>
    <t>경북 포항시 북구 법원로116번길 49-10 (장성동)</t>
  </si>
  <si>
    <t>의료법인한원의료재단장성요양병원</t>
  </si>
  <si>
    <t>한원석</t>
  </si>
  <si>
    <t>의료기관의 설치운영 (요양병원)</t>
  </si>
  <si>
    <t>054-232-5275</t>
  </si>
  <si>
    <t>경상북도 포항시 북구 법원로111번길 25-10 (장성동)</t>
  </si>
  <si>
    <t>의료법인경진의료재단</t>
  </si>
  <si>
    <t>안우섭</t>
  </si>
  <si>
    <t>054-250-2500</t>
  </si>
  <si>
    <t>경상북도 포항시 남구 송도로 62 (송도동)</t>
  </si>
  <si>
    <t>(의)의료법인현보의료재단</t>
  </si>
  <si>
    <t>정재명</t>
  </si>
  <si>
    <t>054-244-7582</t>
  </si>
  <si>
    <t>경상북도 포항시 남구 중앙로 84 (해도동)</t>
  </si>
  <si>
    <t>(의)의료법인호준의료재단</t>
  </si>
  <si>
    <t>박영희</t>
  </si>
  <si>
    <t>054-241-1011</t>
  </si>
  <si>
    <t>경상북도 포항시 북구 흥해읍 새마을로 318-12 (대련리)</t>
  </si>
  <si>
    <t>의료법인포항삼광의료재단드림요양병원</t>
  </si>
  <si>
    <t>김광문</t>
  </si>
  <si>
    <t>054-246-2800</t>
  </si>
  <si>
    <t>경북 포항시 북구 동빈로 9 (중앙동)</t>
  </si>
  <si>
    <t>사회복지법인연광재단</t>
  </si>
  <si>
    <t>라봉희</t>
  </si>
  <si>
    <t>053-584-0085</t>
  </si>
  <si>
    <t>대구 달성군 하빈면 기곡길 209 (기곡리)</t>
  </si>
  <si>
    <t>(의)의료법인상보의료재단</t>
  </si>
  <si>
    <t>이옥순</t>
  </si>
  <si>
    <t>053-620-7336</t>
  </si>
  <si>
    <t>대구광역시 달서구 달구벌대로 1762 (두류동)</t>
  </si>
  <si>
    <t>(의)가창삼성의료재단</t>
  </si>
  <si>
    <t>윤여명</t>
  </si>
  <si>
    <t>053-762-1400</t>
  </si>
  <si>
    <t>대구광역시 달성군 가창면 가창로57길 50 (삼산리)</t>
  </si>
  <si>
    <t>의료법인대명의료재단</t>
  </si>
  <si>
    <t>서인엽</t>
  </si>
  <si>
    <t>053-560-2223</t>
  </si>
  <si>
    <t>대구광역시 서구 국채보상로 200 (평리동)</t>
  </si>
  <si>
    <t>사회복지법인무일복지재단</t>
  </si>
  <si>
    <t>옥철호</t>
  </si>
  <si>
    <t>식잡-도소매</t>
  </si>
  <si>
    <t>053-477-3336</t>
  </si>
  <si>
    <t>(복)사회복지법인수경복지재단</t>
  </si>
  <si>
    <t>노인권익증진을 위해 상담과 다양한 정보를 제공</t>
  </si>
  <si>
    <t>053-643-1166</t>
  </si>
  <si>
    <t>대구광역시 달성군 화원읍 성화로 40 (성산리)</t>
  </si>
  <si>
    <t>한국섬유개발연구원</t>
  </si>
  <si>
    <t>신현부,호요승</t>
  </si>
  <si>
    <t>섬유산업의 고부가가치화를 위한 신기술,신제품 개발 연구사업</t>
  </si>
  <si>
    <t>053-560-6600</t>
  </si>
  <si>
    <t>대구광역시 서구 국채보상로 136 (중리동)</t>
  </si>
  <si>
    <t>(재)대구가톨릭청소년회</t>
  </si>
  <si>
    <t>장신호</t>
  </si>
  <si>
    <t>청소년수련교육서비스</t>
  </si>
  <si>
    <t>053-656-6655</t>
  </si>
  <si>
    <t>영락재단</t>
  </si>
  <si>
    <t>기미혜</t>
  </si>
  <si>
    <t>053-567-0657</t>
  </si>
  <si>
    <t>(의)운경의료재단</t>
  </si>
  <si>
    <t>곽동협</t>
  </si>
  <si>
    <t>대구광역시 중구 국채보상로 531 (수동)</t>
  </si>
  <si>
    <t>의료법인서명의료재단</t>
  </si>
  <si>
    <t>053-819-8800</t>
  </si>
  <si>
    <t>경상북도 경산시 경안로 208 (중방동)</t>
  </si>
  <si>
    <t>경상북도포항의료원</t>
  </si>
  <si>
    <t>054-247-0551</t>
  </si>
  <si>
    <t>경상북도 포항시 북구 용흥로 36 (용흥동)</t>
  </si>
  <si>
    <t>고담의료재단</t>
  </si>
  <si>
    <t>김복광</t>
  </si>
  <si>
    <t>054-336-3311</t>
  </si>
  <si>
    <t>경상북도 영천시 북안면 내서로 55-25 (고지리)</t>
  </si>
  <si>
    <t>의료법인우석의료재단</t>
  </si>
  <si>
    <t>구주령</t>
  </si>
  <si>
    <t>054-536-5588</t>
  </si>
  <si>
    <t>경상북도 상주시 낙동면 영남제일로 841 (신상리)</t>
  </si>
  <si>
    <t>(의)의료법인벽삼의료재단</t>
  </si>
  <si>
    <t>권은경</t>
  </si>
  <si>
    <t>053-819-9500</t>
  </si>
  <si>
    <t>경상북도 경산시 화랑로8길 26 (갑제동)</t>
  </si>
  <si>
    <t>대남의료재단</t>
  </si>
  <si>
    <t>054-373-0606</t>
  </si>
  <si>
    <t>경북 청도군 화양읍 청화로 79-7 (범곡리)</t>
  </si>
  <si>
    <t>054-371-0915</t>
  </si>
  <si>
    <t>경북 청도군 청도읍 청도신기길 78-10 (고수리)</t>
  </si>
  <si>
    <t>들꽃마을</t>
  </si>
  <si>
    <t>전광진</t>
  </si>
  <si>
    <t>부랑인 복지사업 설치운영</t>
  </si>
  <si>
    <t>054-955-4101</t>
  </si>
  <si>
    <t>경상북도 고령군 우곡면 우곡강변길 516-16 (예곡리)</t>
  </si>
  <si>
    <t>(의)의료법인영암의료재단</t>
  </si>
  <si>
    <t>유찬우</t>
  </si>
  <si>
    <t>054-955-2661</t>
  </si>
  <si>
    <t>경북 고령군 대가야읍 중앙로 33 (헌문리)</t>
  </si>
  <si>
    <t>(의)덕수의료재단</t>
  </si>
  <si>
    <t>강만수</t>
  </si>
  <si>
    <t>054-933-5111</t>
  </si>
  <si>
    <t>경상북도 성주군 성주읍 성주순환로 239 (예산리)</t>
  </si>
  <si>
    <t>의료법인건용의료재단</t>
  </si>
  <si>
    <t>조은상</t>
  </si>
  <si>
    <t>의료기관(분원포함)의 설치운영</t>
  </si>
  <si>
    <t>054-971-0666</t>
  </si>
  <si>
    <t>경북 칠곡군 왜관읍 군청2길 10 (왜관리)</t>
  </si>
  <si>
    <t>사회복지법인미오림복지재단</t>
  </si>
  <si>
    <t>김우화</t>
  </si>
  <si>
    <t>054-571-6071</t>
  </si>
  <si>
    <t>경상북도 문경시 마성면 마성길 106-16 (외어리)</t>
  </si>
  <si>
    <t>(의)의료법인서일의료재단</t>
  </si>
  <si>
    <t>054-555-2011</t>
  </si>
  <si>
    <t>경상북도 문경시 중앙로 117-18 (점촌동)</t>
  </si>
  <si>
    <t>의료법인벽산의료재단</t>
  </si>
  <si>
    <t>권기하</t>
  </si>
  <si>
    <t>054-655-6688</t>
  </si>
  <si>
    <t>경상북도 예천군 예천읍 충효로 408-27 (동본리)</t>
  </si>
  <si>
    <t>(의)의료법인청봉의료재단</t>
  </si>
  <si>
    <t>054-633-6011</t>
  </si>
  <si>
    <t>경북 영주시 구성로 329 (영주동)</t>
  </si>
  <si>
    <t>의료법인영주의료재단</t>
  </si>
  <si>
    <t>김필묵</t>
  </si>
  <si>
    <t>054-639-8800</t>
  </si>
  <si>
    <t>경상북도 영주시 반지미로 265 (가흥동)</t>
  </si>
  <si>
    <t>봉화해성병원</t>
  </si>
  <si>
    <t>권성규</t>
  </si>
  <si>
    <t>이법인은 비영리의료기관을 설치 운영하며 보건의료에 관한 연구개발 및</t>
  </si>
  <si>
    <t>경북 봉화군 봉화읍 보밑길 3 (내성리)</t>
  </si>
  <si>
    <t>자연과학 및 공학 연구개발업</t>
  </si>
  <si>
    <t>(의)의료법인성심의료재단</t>
  </si>
  <si>
    <t>053-558-1001</t>
  </si>
  <si>
    <t>경상북도 상주시 함창읍 경서로 8-8 (윤직리)</t>
  </si>
  <si>
    <t>기타 과학기술 서비스업</t>
  </si>
  <si>
    <t>(의)의료법인구의료재단</t>
  </si>
  <si>
    <t>053-560-9114</t>
  </si>
  <si>
    <t>대구광역시 달서구 감삼북길 141 (감삼동)</t>
  </si>
  <si>
    <t>(의)명문의료재단</t>
  </si>
  <si>
    <t>053-606-1605</t>
  </si>
  <si>
    <t>대구광역시 달서구 달구벌대로 1750 (두류동)</t>
  </si>
  <si>
    <t>(의)의료법인해성의료재단</t>
  </si>
  <si>
    <t>053-589-3001</t>
  </si>
  <si>
    <t>대구광역시 달서구 계대동문로 96 (이곡동)</t>
  </si>
  <si>
    <t>배성의료재단</t>
  </si>
  <si>
    <t>문지환</t>
  </si>
  <si>
    <t>053-383-2700</t>
  </si>
  <si>
    <t>대구광역시 북구 검단로 140 (검단동)</t>
  </si>
  <si>
    <t>(복)사회복지법인청학농예원</t>
  </si>
  <si>
    <t>박민주</t>
  </si>
  <si>
    <t>051-412-5422</t>
  </si>
  <si>
    <t>부산 영도구 와치로 78 (청학동)</t>
  </si>
  <si>
    <t>사회복지법인천마</t>
  </si>
  <si>
    <t>박근연</t>
  </si>
  <si>
    <t>보육시설 설치운영</t>
  </si>
  <si>
    <t>051-247-4084</t>
  </si>
  <si>
    <t>부산광역시 서구 천해로7번길 55-10 (암남동)</t>
  </si>
  <si>
    <t>(의)의료법인경산의료재단</t>
  </si>
  <si>
    <t>051-312-2288</t>
  </si>
  <si>
    <t>부산광역시 사상구 학감대로39번길 104-36 (학장동)</t>
  </si>
  <si>
    <t>(의)의료법인황산의료재단</t>
  </si>
  <si>
    <t>권태망</t>
  </si>
  <si>
    <t>051-867-4428</t>
  </si>
  <si>
    <t>부산광역시 연제구 쌍미천로84번길 37 (연산동)</t>
  </si>
  <si>
    <t>(의)의료법인영신의료재단</t>
  </si>
  <si>
    <t>유영옥</t>
  </si>
  <si>
    <t>051-555-7588</t>
  </si>
  <si>
    <t>부산 동래구 금강로 64 (온천동)</t>
  </si>
  <si>
    <t>(의)의료법인파란시티의료재단</t>
  </si>
  <si>
    <t>임영미</t>
  </si>
  <si>
    <t>051-580-2800</t>
  </si>
  <si>
    <t>부산 동래구 충렬대로348번길 1 (안락동,항운병원)</t>
  </si>
  <si>
    <t>(의)세광의료재단</t>
  </si>
  <si>
    <t>이옥희</t>
  </si>
  <si>
    <t>051-743-0775</t>
  </si>
  <si>
    <t>부산 해운대구 해운대로 409 (우동)</t>
  </si>
  <si>
    <t>(의)서일의료재단</t>
  </si>
  <si>
    <t>허성근</t>
  </si>
  <si>
    <t>051-723-0171</t>
  </si>
  <si>
    <t>부산광역시 기장군 기장읍 대청로72번길 6 (청강리,기장병원)</t>
  </si>
  <si>
    <t>로뎀의료재단</t>
  </si>
  <si>
    <t>박성녀</t>
  </si>
  <si>
    <t>051-545-8899</t>
  </si>
  <si>
    <t>부산광역시 해운대구 아랫반송로1번길 27-3 (반송동)</t>
  </si>
  <si>
    <t>수연복지재단</t>
  </si>
  <si>
    <t>박서은</t>
  </si>
  <si>
    <t>052-222-4263</t>
  </si>
  <si>
    <t>울산광역시 울주군 웅촌면 대복동천로 206-2 (통천리)</t>
  </si>
  <si>
    <t>태연학원</t>
  </si>
  <si>
    <t>오세필</t>
  </si>
  <si>
    <t>문구용 종이제품 제조업</t>
  </si>
  <si>
    <t>(의)의료법인송은의료재단</t>
  </si>
  <si>
    <t>의료 기관을 설치 운영하며 보건의료에 관한 기술을 연구 개발하여 국민</t>
  </si>
  <si>
    <t>052-280-9000</t>
  </si>
  <si>
    <t>울산광역시 북구 산업로 1009 (연암동)</t>
  </si>
  <si>
    <t>(의)정우의료재단</t>
  </si>
  <si>
    <t>이문희</t>
  </si>
  <si>
    <t>의료기관설치 운영 및 보건의료에 관한 연구개발</t>
  </si>
  <si>
    <t>052-226-7163</t>
  </si>
  <si>
    <t>울산광역시 남구 삼산중로 94 (삼산동)</t>
  </si>
  <si>
    <t>(사)부산민주항쟁기념사업회</t>
  </si>
  <si>
    <t>이행봉</t>
  </si>
  <si>
    <t>부산민주항쟁기념사업</t>
  </si>
  <si>
    <t>051-790-7477</t>
  </si>
  <si>
    <t>부산 중구 민주공원길 19 (영주동)</t>
  </si>
  <si>
    <t>부산와이엠씨에이(재)</t>
  </si>
  <si>
    <t>정성규</t>
  </si>
  <si>
    <t>051-440-3333</t>
  </si>
  <si>
    <t>부산광역시 동구 중앙대로 319 (초량동)</t>
  </si>
  <si>
    <t>청광</t>
  </si>
  <si>
    <t>고현</t>
  </si>
  <si>
    <t>저소득주민과 사회적 취약계층인 노인, 장애인의 복지증진</t>
  </si>
  <si>
    <t>051-728-7011</t>
  </si>
  <si>
    <t>부산광역시 기장군 정관읍 곰내길 574 (매학리)</t>
  </si>
  <si>
    <t>사회복지법인 부산생명의전화</t>
  </si>
  <si>
    <t>오흥숙</t>
  </si>
  <si>
    <t>051-807-9191</t>
  </si>
  <si>
    <t>부산광역시 부산진구 동성로 143 (전포동)</t>
  </si>
  <si>
    <t>고려의료재단</t>
  </si>
  <si>
    <t>051-930-3000</t>
  </si>
  <si>
    <t>부산 남구 수영로 238 (대연동)</t>
  </si>
  <si>
    <t>의료법인은경의료재단</t>
  </si>
  <si>
    <t>염순원</t>
  </si>
  <si>
    <t>051-461-3259</t>
  </si>
  <si>
    <t>부산광역시 남구 수영로 164 (대연동)</t>
  </si>
  <si>
    <t>의료법인온그룹의료재단</t>
  </si>
  <si>
    <t>051-607-0143</t>
  </si>
  <si>
    <t>부산 부산진구 가야대로 721 (당감동)</t>
  </si>
  <si>
    <t>의료법인청원의료재단</t>
  </si>
  <si>
    <t>051-750-7080</t>
  </si>
  <si>
    <t>부산 부산진구 동평로 401 (양정동)</t>
  </si>
  <si>
    <t>(의)의료법인영님의료재단</t>
  </si>
  <si>
    <t>손창환</t>
  </si>
  <si>
    <t>051-582-7001</t>
  </si>
  <si>
    <t>부산광역시 부산진구 개금온정로 5 3층 301호 (개금동,성원상떼뷰)</t>
  </si>
  <si>
    <t>애광원</t>
  </si>
  <si>
    <t>노인요양시설 설치운영사업</t>
  </si>
  <si>
    <t>051-581-8049</t>
  </si>
  <si>
    <t>부산 금정구 금샘로17번안길 45 (장전동)</t>
  </si>
  <si>
    <t>동래원</t>
  </si>
  <si>
    <t>남궁권</t>
  </si>
  <si>
    <t>요보호노인 및 장애인을 수용보호함</t>
  </si>
  <si>
    <t>051-582-1463</t>
  </si>
  <si>
    <t>부산 금정구 산성로 967 동래양로원 (장전동)</t>
  </si>
  <si>
    <t>양덕사회문화원</t>
  </si>
  <si>
    <t>유동운</t>
  </si>
  <si>
    <t>보육시설</t>
  </si>
  <si>
    <t>051-504-7930</t>
  </si>
  <si>
    <t>부산광역시 동래구 여고로 46 (사직동)</t>
  </si>
  <si>
    <t>동향원</t>
  </si>
  <si>
    <t>정신지체자 및 장애인수용복지시설</t>
  </si>
  <si>
    <t>052-264-9225</t>
  </si>
  <si>
    <t>부산광역시 강서구 식만로 245 (식만동)</t>
  </si>
  <si>
    <t>사회복지법인세림원</t>
  </si>
  <si>
    <t>김일화</t>
  </si>
  <si>
    <t>보육시설의 설치 운영</t>
  </si>
  <si>
    <t>051-757-2260</t>
  </si>
  <si>
    <t>부산광역시 수영구 망미배산로70번길 3 (망미동)</t>
  </si>
  <si>
    <t>사회복지법인청전</t>
  </si>
  <si>
    <t>노인복지법에 의한 재가노인복지시설 운영(방문요양).</t>
  </si>
  <si>
    <t>051-625-1262</t>
  </si>
  <si>
    <t>부산 수영구 광남로 38 7층 (남천동,대양빌딩)</t>
  </si>
  <si>
    <t>의료법인센텀의료재단</t>
  </si>
  <si>
    <t>051-329-3000</t>
  </si>
  <si>
    <t>부산광역시 사상구 새벽로 226 (괘법동)</t>
  </si>
  <si>
    <t>의료법인서호의료재단</t>
  </si>
  <si>
    <t>정우록</t>
  </si>
  <si>
    <t>051-902-7777</t>
  </si>
  <si>
    <t>부산광역시 사하구 낙동대로 446 (당리동)</t>
  </si>
  <si>
    <t>(의)의료법인동일의료재단</t>
  </si>
  <si>
    <t>최예지</t>
  </si>
  <si>
    <t>051-758-7777</t>
  </si>
  <si>
    <t>부산 수영구 연수로 404 (광안동)</t>
  </si>
  <si>
    <t>평화의집</t>
  </si>
  <si>
    <t>장애인생활시설운영 서비스</t>
  </si>
  <si>
    <t>051-331-4344</t>
  </si>
  <si>
    <t>부산광역시 북구 양달로 65 (화명동)</t>
  </si>
  <si>
    <t>사회복지법인모심원</t>
  </si>
  <si>
    <t>이수아</t>
  </si>
  <si>
    <t>보육시설설치운영</t>
  </si>
  <si>
    <t>051-312-0650</t>
  </si>
  <si>
    <t>부산 강서구 낙동남로991번길 54-1 (명지동)</t>
  </si>
  <si>
    <t>의료법인길정의료재단</t>
  </si>
  <si>
    <t>강신택</t>
  </si>
  <si>
    <t>051-324-2227</t>
  </si>
  <si>
    <t>부산광역시 사상구 학감대로39번길 116 (학장동)</t>
  </si>
  <si>
    <t>(의)주현의료재단</t>
  </si>
  <si>
    <t>주영님</t>
  </si>
  <si>
    <t>051-305-7001</t>
  </si>
  <si>
    <t>부산 사상구 삼덕로5번길 85 (삼락동)</t>
  </si>
  <si>
    <t>(의)의료법인영재의료재단</t>
  </si>
  <si>
    <t>재활치료전문병원</t>
  </si>
  <si>
    <t>051-325-9700</t>
  </si>
  <si>
    <t>부산광역시 사상구 대동로 141 (학장동)</t>
  </si>
  <si>
    <t>(의)의료법인인해의료재단</t>
  </si>
  <si>
    <t>조현언</t>
  </si>
  <si>
    <t>051-611-4100</t>
  </si>
  <si>
    <t>부산광역시 북구 화명신도시로 120 7층 (화명동,화명메디칼센터)</t>
  </si>
  <si>
    <t>의료법인예인의료재단</t>
  </si>
  <si>
    <t>치과병원 보건업</t>
  </si>
  <si>
    <t>051-361-8088</t>
  </si>
  <si>
    <t>부산 북구 화명대로 15 8층 (화명동)</t>
  </si>
  <si>
    <t>무궁애학원</t>
  </si>
  <si>
    <t>055-382-9896</t>
  </si>
  <si>
    <t>경상남도 양산시 물금읍 청룡로 69 (범어리)</t>
  </si>
  <si>
    <t>경농의료재단</t>
  </si>
  <si>
    <t>변원탄</t>
  </si>
  <si>
    <t>055-379-0228</t>
  </si>
  <si>
    <t>경남 양산시 모래들1길 91 (주진동)</t>
  </si>
  <si>
    <t>보현행원</t>
  </si>
  <si>
    <t>이진학</t>
  </si>
  <si>
    <t>노인요양원 서비스</t>
  </si>
  <si>
    <t>055-329-1733</t>
  </si>
  <si>
    <t>경상남도 김해시 주촌면 서부로1295번길 219 (양동리)</t>
  </si>
  <si>
    <t>(의)의료법인아너의료재단</t>
  </si>
  <si>
    <t>홍봉희</t>
  </si>
  <si>
    <t>종합병원,일반병원,요양병원</t>
  </si>
  <si>
    <t>051-553-9000</t>
  </si>
  <si>
    <t>부산광역시 금정구 공단로 7 (금사동)</t>
  </si>
  <si>
    <t>행복한오늘</t>
  </si>
  <si>
    <t>배전용（기기용）전기회로개폐，보호및접속장치등</t>
  </si>
  <si>
    <t>051-202-3472</t>
  </si>
  <si>
    <t>부산 사하구 다대로83번길 111 (괴정동)</t>
  </si>
  <si>
    <t>호산나복지재단</t>
  </si>
  <si>
    <t>유진소</t>
  </si>
  <si>
    <t>장애인을 위한 봉사기관 및 재가장애인 지원사업</t>
  </si>
  <si>
    <t>051-293-9104</t>
  </si>
  <si>
    <t>부산 사하구 낙동남로1405번길 26 (하단동)</t>
  </si>
  <si>
    <t>주는사랑복지재단</t>
  </si>
  <si>
    <t>김경헌</t>
  </si>
  <si>
    <t>재가노인 복지시설 설치 운영사업(방문요양, 방문목욕)</t>
  </si>
  <si>
    <t>051-201-5209</t>
  </si>
  <si>
    <t>부산광역시 부산진구 새싹로 30 209호 (부전동,경동파크타워)</t>
  </si>
  <si>
    <t>(의)의료법인양경의료재단</t>
  </si>
  <si>
    <t>051-293-7766</t>
  </si>
  <si>
    <t>부산 사하구 감천로 59 (감천동)</t>
  </si>
  <si>
    <t>(의)의료법인성신의료재단</t>
  </si>
  <si>
    <t>차은하</t>
  </si>
  <si>
    <t>051-260-1000</t>
  </si>
  <si>
    <t>부산광역시 사하구 다대로 565 (다대동)</t>
  </si>
  <si>
    <t>(복)인애복지재단</t>
  </si>
  <si>
    <t>조성철</t>
  </si>
  <si>
    <t>055-298-8600</t>
  </si>
  <si>
    <t>경남 창원시 마산회원구 팔용로 272 (구암동)</t>
  </si>
  <si>
    <t>금강</t>
  </si>
  <si>
    <t>055-221-8445</t>
  </si>
  <si>
    <t>경상남도 창원시 마산합포구 문화북4길 15 (평화동)</t>
  </si>
  <si>
    <t>경상남도마산의료원</t>
  </si>
  <si>
    <t>김진평</t>
  </si>
  <si>
    <t>055-249-1000</t>
  </si>
  <si>
    <t>경남 창원시 마산합포구 3.15대로 231 (장군동4가)</t>
  </si>
  <si>
    <t>석영의료재단</t>
  </si>
  <si>
    <t>055-223-9000</t>
  </si>
  <si>
    <t>경남 창원시 마산합포구 3.15대로 238 (중앙동3가)</t>
  </si>
  <si>
    <t>합포의료재단</t>
  </si>
  <si>
    <t>055-243-0100</t>
  </si>
  <si>
    <t>경남 창원시 마산합포구 3.15대로 76 (월남동2가)</t>
  </si>
  <si>
    <t>예경의료재단</t>
  </si>
  <si>
    <t>055-249-5537</t>
  </si>
  <si>
    <t>경남 창원시 마산합포구 중앙서1길 25 1,2,3층 (대성동2가,예경병원)</t>
  </si>
  <si>
    <t>한얼</t>
  </si>
  <si>
    <t>김근조</t>
  </si>
  <si>
    <t>불우이웃 결연사업</t>
  </si>
  <si>
    <t>055-763-2541</t>
  </si>
  <si>
    <t>경상남도 진주시 문산읍 제곡길98번길 46 (삼곡리)</t>
  </si>
  <si>
    <t>(복)사회복지법인반도</t>
  </si>
  <si>
    <t>조해창</t>
  </si>
  <si>
    <t>055-744-9192</t>
  </si>
  <si>
    <t>경남 진주시 미천면 오방로 644-14 (오방리)</t>
  </si>
  <si>
    <t>(의)반도의료재단</t>
  </si>
  <si>
    <t>055-749-0654</t>
  </si>
  <si>
    <t>경상남도 진주시 남강로 701 (장대동)</t>
  </si>
  <si>
    <t>의료법인목화의료재단</t>
  </si>
  <si>
    <t>장규석</t>
  </si>
  <si>
    <t>의료기관(노인병원)의 설치운영 및 진료보호 사업</t>
  </si>
  <si>
    <t>055-755-7000</t>
  </si>
  <si>
    <t>경상남도 진주시 천수로163번길 25 (망경동)</t>
  </si>
  <si>
    <t>(의)김취열기념의료재단</t>
  </si>
  <si>
    <t>055-772-6800</t>
  </si>
  <si>
    <t>경상남도 진주시 명석면 나불로 305 (우수리)</t>
  </si>
  <si>
    <t>사회복지법인해송복지원</t>
  </si>
  <si>
    <t>지창암</t>
  </si>
  <si>
    <t>노인 의료복지시설 운영</t>
  </si>
  <si>
    <t>055-649-5605</t>
  </si>
  <si>
    <t>경상남도 통영시 용남면 용남해안로 108-30 (화삼리)</t>
  </si>
  <si>
    <t>(사)사회복지법인덕인복지재단</t>
  </si>
  <si>
    <t>노인요양시설 설치운영</t>
  </si>
  <si>
    <t>055-391-1253</t>
  </si>
  <si>
    <t>경상남도 밀양시 하남읍 남전3길 34-64 (남전리)</t>
  </si>
  <si>
    <t>(복)사회복지법인나눔과베품</t>
  </si>
  <si>
    <t>박판도</t>
  </si>
  <si>
    <t>055-351-3512</t>
  </si>
  <si>
    <t>경상남도 밀양시 미리벌로2길 54 302호 (삼문동)</t>
  </si>
  <si>
    <t>(의)의료법인생명사랑의료재단</t>
  </si>
  <si>
    <t>윤영권</t>
  </si>
  <si>
    <t>070-8882-3008</t>
  </si>
  <si>
    <t>경상남도 밀양시 삼문중앙로 32 (삼문동)</t>
  </si>
  <si>
    <t>아림의료재단</t>
  </si>
  <si>
    <t>배영봉</t>
  </si>
  <si>
    <t>055-945-0091</t>
  </si>
  <si>
    <t>경상남도 거창군 거창읍 송정1길 24-13 (송정리)</t>
  </si>
  <si>
    <t>의료법인 청록의료재단</t>
  </si>
  <si>
    <t>055-232-5600</t>
  </si>
  <si>
    <t>경상남도 창원시 마산회원구 내서읍 죽암로 89 (호계리)</t>
  </si>
  <si>
    <t>(의)의료법인다올의료재단</t>
  </si>
  <si>
    <t>이지예</t>
  </si>
  <si>
    <t>055-552-0013</t>
  </si>
  <si>
    <t>경남 창원시 진해구 용원로 37 (용원동,블루마운틴)</t>
  </si>
  <si>
    <t>(사)경상남도장애인부모연대</t>
  </si>
  <si>
    <t>장애자녀의 바람직한 양육 및 재활정보를 교환</t>
  </si>
  <si>
    <t>070-7725-3965</t>
  </si>
  <si>
    <t>경상남도 창원시 의창구 서상로12번길 67 1층 (서상동,한성플러스)</t>
  </si>
  <si>
    <t>(사)신호등도움회</t>
  </si>
  <si>
    <t>장애인재활교육지원센터 운영사업</t>
  </si>
  <si>
    <t>055-287-5587</t>
  </si>
  <si>
    <t>경상남도 창원시 성산구 원이대로 320 1층 제지108호,109호,110호 (대원동,시티세븐교육문화센터)</t>
  </si>
  <si>
    <t>(재)경상남도청소년지원재단</t>
  </si>
  <si>
    <t>최만림</t>
  </si>
  <si>
    <t>055-711-1305</t>
  </si>
  <si>
    <t>경남 창원시 의창구 사림로45번길 59 (사림동)</t>
  </si>
  <si>
    <t>행복나눔복지재단</t>
  </si>
  <si>
    <t>055-259-1111</t>
  </si>
  <si>
    <t>경상남도 창원시 의창구 북면 천주로 785 4층 (동전리,행복한병원)</t>
  </si>
  <si>
    <t>(의)의료법인창아의료재단</t>
  </si>
  <si>
    <t>055-264-2600</t>
  </si>
  <si>
    <t>경상남도 창원시 성산구 창원천로94번길 82-18 (대원동)</t>
  </si>
  <si>
    <t>의료법인유천의료재단</t>
  </si>
  <si>
    <t>강봉한</t>
  </si>
  <si>
    <t>055-580-5800</t>
  </si>
  <si>
    <t>경상남도 함안군 칠원읍 예곡1길 13 (예곡리)</t>
  </si>
  <si>
    <t>(의)의료법인더시티의료재단</t>
  </si>
  <si>
    <t>신완식</t>
  </si>
  <si>
    <t>055-270-5517</t>
  </si>
  <si>
    <t>경남 창원시 의창구 대봉로26번길 12-3 (봉림동)</t>
  </si>
  <si>
    <t>희연</t>
  </si>
  <si>
    <t>노인복지시설 설치 및 운영</t>
  </si>
  <si>
    <t>055-270-2596</t>
  </si>
  <si>
    <t>경상남도 창원시 성산구 원이대로393번길 25 4008호 (반지동,케이프타운)</t>
  </si>
  <si>
    <t>의료법인하은의료재단</t>
  </si>
  <si>
    <t>이효봉</t>
  </si>
  <si>
    <t>055-311-3600</t>
  </si>
  <si>
    <t>경남 김해시 번화1로79번길 4 301호,401호,501호 (대청동,다인메디컬센터)</t>
  </si>
  <si>
    <t>(의)의료법인염광의료재단</t>
  </si>
  <si>
    <t>055-540-3715</t>
  </si>
  <si>
    <t>경상남도 창원시 진해구 중원동로 55-1 (중앙동)</t>
  </si>
  <si>
    <t>(의)시영의료재단</t>
  </si>
  <si>
    <t>김성관</t>
  </si>
  <si>
    <t>055-586-2000</t>
  </si>
  <si>
    <t>경남 함안군 칠원읍 용산2길 45-13 (용산리)</t>
  </si>
  <si>
    <t>(의)벽암의료재단</t>
  </si>
  <si>
    <t>055-573-4100</t>
  </si>
  <si>
    <t>경상남도 창원시 마산합포구 수산1길 262-2 (오동동,큰바다요양병원)</t>
  </si>
  <si>
    <t>대한불교조계종화방사화방복지원</t>
  </si>
  <si>
    <t>055-863-2286</t>
  </si>
  <si>
    <t>경남 남해군 고현면 화방로211번길 81-35 (대곡리)</t>
  </si>
  <si>
    <t>(의)이도의료재단</t>
  </si>
  <si>
    <t>김송이</t>
  </si>
  <si>
    <t>055-863-2201</t>
  </si>
  <si>
    <t>경상남도 남해군 남해읍 화전로 169 (아산리)</t>
  </si>
  <si>
    <t>의료법인큰빛의료재단</t>
  </si>
  <si>
    <t>055-883-7575</t>
  </si>
  <si>
    <t>경남 진주시 진양호로 370 (신안동)</t>
  </si>
  <si>
    <t>사회복지법인도산</t>
  </si>
  <si>
    <t>055-973-3000</t>
  </si>
  <si>
    <t>경남 산청군 단성면 강누방목로401번길 79 (방목리)</t>
  </si>
  <si>
    <t>사회복지법인고려</t>
  </si>
  <si>
    <t>055-974-0093</t>
  </si>
  <si>
    <t>경남 산청군 금서면 친환경로 2016 (평촌리)</t>
  </si>
  <si>
    <t>(의)의료법인시원의료재단</t>
  </si>
  <si>
    <t>055-983-1000</t>
  </si>
  <si>
    <t>경상남도 산청군 금서면 친환경로2605번길 69 (매촌리)</t>
  </si>
  <si>
    <t>(의)의료법인동과의료재단</t>
  </si>
  <si>
    <t>055-634-0675</t>
  </si>
  <si>
    <t>(복)사회복지법인고성평화의집</t>
  </si>
  <si>
    <t>정신요양원</t>
  </si>
  <si>
    <t>055-672-6636</t>
  </si>
  <si>
    <t>경상남도 고성군 마암면 남해안대로 3268-92 (삼락리)</t>
  </si>
  <si>
    <t>고성제일요양병원</t>
  </si>
  <si>
    <t>서정갑</t>
  </si>
  <si>
    <t>055-804-8500</t>
  </si>
  <si>
    <t>경상남도 고성군 고성읍 남해안대로 2514 (율대리)</t>
  </si>
  <si>
    <t>의료법인대종의료재단</t>
  </si>
  <si>
    <t>강영숙</t>
  </si>
  <si>
    <t>055-521-2771</t>
  </si>
  <si>
    <t>경남 창녕군 부곡면 원앙로 72 (거문리)</t>
  </si>
  <si>
    <t>의료법인태황의료재단</t>
  </si>
  <si>
    <t>박철경</t>
  </si>
  <si>
    <t>055-530-5000</t>
  </si>
  <si>
    <t>경상남도 창녕군 창녕읍 교리1길 2 (교리)</t>
  </si>
  <si>
    <t>(의)의료법인동림의료재단</t>
  </si>
  <si>
    <t>심명보</t>
  </si>
  <si>
    <t>055-536-9000</t>
  </si>
  <si>
    <t>경상남도 창녕군 부곡면 온천로 486 (거문리)</t>
  </si>
  <si>
    <t>사회복지법인해창복지재단</t>
  </si>
  <si>
    <t>서문교</t>
  </si>
  <si>
    <t>055-931-1016</t>
  </si>
  <si>
    <t>경상남도 합천군 삼가면 삼가로 10-13 (어전리)</t>
  </si>
  <si>
    <t>사회복지법인회암</t>
  </si>
  <si>
    <t>이건우</t>
  </si>
  <si>
    <t>노인의료복지시설(노인요양시설) 설치 운영 사업</t>
  </si>
  <si>
    <t>055-931-2233</t>
  </si>
  <si>
    <t>경상남도 합천군 적중면 우회로 1198 (옥두리)</t>
  </si>
  <si>
    <t>(의)용성의료재단</t>
  </si>
  <si>
    <t>055-933-1006</t>
  </si>
  <si>
    <t>경상남도 합천군 합천읍 대야로 876 (합천리,삼성합천병원)</t>
  </si>
  <si>
    <t>의료법인유원의료재단</t>
  </si>
  <si>
    <t>055-933-3400</t>
  </si>
  <si>
    <t>경상남도 합천군 합천읍 신소양2길 40 (영창리)</t>
  </si>
  <si>
    <t>(재)사천시복지청소년재단</t>
  </si>
  <si>
    <t>박재령</t>
  </si>
  <si>
    <t>055-831-4504</t>
  </si>
  <si>
    <t>경상남도 사천시 문선4길 23 (벌리동)</t>
  </si>
  <si>
    <t>일반 및 생활 숙박시설 운영업</t>
  </si>
  <si>
    <t>(복)사회복지법인승연복지재단삼천포요양원</t>
  </si>
  <si>
    <t>노인요양 재가복지 서비스</t>
  </si>
  <si>
    <t>055-834-8080</t>
  </si>
  <si>
    <t>경상남도 사천시 동금3길 19-5 (동금동)</t>
  </si>
  <si>
    <t>의료법인승연의료재단삼천포서울병원</t>
  </si>
  <si>
    <t>055-835-9900</t>
  </si>
  <si>
    <t>경상남도 사천시 남일로 33 (동금동)</t>
  </si>
  <si>
    <t>의료법인삼포의료재단</t>
  </si>
  <si>
    <t>전연희</t>
  </si>
  <si>
    <t>종합병원,일반병원 보건업</t>
  </si>
  <si>
    <t>055-834-2345</t>
  </si>
  <si>
    <t>경상남도 사천시 각산로 86 (서동)</t>
  </si>
  <si>
    <t>사회복지법인정수사복지재단</t>
  </si>
  <si>
    <t>노인전문요양시설</t>
  </si>
  <si>
    <t>055-343-7900</t>
  </si>
  <si>
    <t>경상남도 김해시 진영읍 상룡마을길 94 (내룡리)</t>
  </si>
  <si>
    <t>(의)환명의료재단</t>
  </si>
  <si>
    <t>의료기기관의 설치운영</t>
  </si>
  <si>
    <t>055-320-6100</t>
  </si>
  <si>
    <t>경상남도 김해시 김해대로 1814-37 (삼계동)</t>
  </si>
  <si>
    <t>푸른솔의료재단</t>
  </si>
  <si>
    <t>055-329-3340</t>
  </si>
  <si>
    <t>경남 김해시 김해대로2371번길 8-22 (부원동)</t>
  </si>
  <si>
    <t>(의)의료법인경빈의료재단</t>
  </si>
  <si>
    <t>유충선</t>
  </si>
  <si>
    <t>055-330-9100</t>
  </si>
  <si>
    <t>경남 김해시 구지로 56 (내동)</t>
  </si>
  <si>
    <t>(의)의료법인갑을의료재단</t>
  </si>
  <si>
    <t>박한상</t>
  </si>
  <si>
    <t>055-310-6012</t>
  </si>
  <si>
    <t>경상남도 김해시 장유로 167-13 (부곡동)</t>
  </si>
  <si>
    <t>(의)의료법인신화성의료재단</t>
  </si>
  <si>
    <t>055-313-9367</t>
  </si>
  <si>
    <t>경상남도 창원시 마산회원구 합포로 285 (양덕동)</t>
  </si>
  <si>
    <t>의료법인밀성학원의료재단</t>
  </si>
  <si>
    <t>서종범</t>
  </si>
  <si>
    <t>055-320-2072</t>
  </si>
  <si>
    <t>경상남도 김해시 김해대로 2479-1 (삼정동)</t>
  </si>
  <si>
    <t>(의)강민의료재단</t>
  </si>
  <si>
    <t>강우중</t>
  </si>
  <si>
    <t>055-342-1101</t>
  </si>
  <si>
    <t>경남 김해시 진례면 진례로74번길 47 (초전리)</t>
  </si>
  <si>
    <t>(의)에스씨의료재단</t>
  </si>
  <si>
    <t>방한식</t>
  </si>
  <si>
    <t>055-337-5000</t>
  </si>
  <si>
    <t>경상남도 김해시 생림면 인제로 593 (나전리,실버캐슬병원)</t>
  </si>
  <si>
    <t>(사)귀일원</t>
  </si>
  <si>
    <t>오세휘</t>
  </si>
  <si>
    <t>062-652-0576</t>
  </si>
  <si>
    <t>광주광역시 남구 용대로 87 (봉선동)</t>
  </si>
  <si>
    <t>사회복지법인동산보육회</t>
  </si>
  <si>
    <t>박일연</t>
  </si>
  <si>
    <t>장애인거주시설 설치 및 운영</t>
  </si>
  <si>
    <t>062-222-1656</t>
  </si>
  <si>
    <t>광주광역시 동구 증심천로 53 (학동)</t>
  </si>
  <si>
    <t>인애동산</t>
  </si>
  <si>
    <t>062-653-0369</t>
  </si>
  <si>
    <t>광주광역시 남구 용대로 91 (봉선동)</t>
  </si>
  <si>
    <t>사회복지법인천혜경노원</t>
  </si>
  <si>
    <t>강은수</t>
  </si>
  <si>
    <t>노인복지시설의 설치 운영</t>
  </si>
  <si>
    <t>062-222-4013</t>
  </si>
  <si>
    <t>광주 동구 남문로 720 (학동,천혜경로원)</t>
  </si>
  <si>
    <t>동명회</t>
  </si>
  <si>
    <t>062-674-1551</t>
  </si>
  <si>
    <t>광주광역시 남구 송암로 132 (송하동)</t>
  </si>
  <si>
    <t>(복)소화자매원</t>
  </si>
  <si>
    <t>정신요양시설의 설치.운영</t>
  </si>
  <si>
    <t>062-675-4020</t>
  </si>
  <si>
    <t>광주광역시 남구 용대로74번길 25-1 (봉선동)</t>
  </si>
  <si>
    <t>(복)무지개공동회</t>
  </si>
  <si>
    <t>오네일페트릭노엘</t>
  </si>
  <si>
    <t>장애인의 직업재활 및 교육사업</t>
  </si>
  <si>
    <t>062-524-7701</t>
  </si>
  <si>
    <t>광주 북구 비엔날레로13번길 28-3 (운암동)</t>
  </si>
  <si>
    <t>(의)의료법인진경의료재단</t>
  </si>
  <si>
    <t>김옥윤</t>
  </si>
  <si>
    <t>062-510-2000</t>
  </si>
  <si>
    <t>광주 북구 서암대로 187 (신안동)</t>
  </si>
  <si>
    <t>(의)의료법인우암의료재단</t>
  </si>
  <si>
    <t>062-601-2205</t>
  </si>
  <si>
    <t>광주 북구 앰코로 6 (오룡동)</t>
  </si>
  <si>
    <t>(의)의료법인가평의료재단</t>
  </si>
  <si>
    <t>(재)녹색에너지연구원</t>
  </si>
  <si>
    <t>주동식</t>
  </si>
  <si>
    <t>청정에너지산업 육성 및 지원</t>
  </si>
  <si>
    <t>061-288-1000</t>
  </si>
  <si>
    <t>전라남도 목포시 삼향천로 177 (석현동)</t>
  </si>
  <si>
    <t>애중복지재단</t>
  </si>
  <si>
    <t>이현준</t>
  </si>
  <si>
    <t>그외 기타 수용 복지시설</t>
  </si>
  <si>
    <t>061-280-6500</t>
  </si>
  <si>
    <t>전라남도 목포시 원산정로 9 (산정동)</t>
  </si>
  <si>
    <t>사회복지법인영산정각원</t>
  </si>
  <si>
    <t>복지 시설</t>
  </si>
  <si>
    <t>061-277-7388</t>
  </si>
  <si>
    <t>전남 목포시 삼학로 346-1 (용해동)</t>
  </si>
  <si>
    <t>사회복지법인성골롬반복지재단</t>
  </si>
  <si>
    <t>제라딘라이안</t>
  </si>
  <si>
    <t>장애인복지관의 설립 및 운영</t>
  </si>
  <si>
    <t>061-279-4879</t>
  </si>
  <si>
    <t>전남 목포시 산정로199번길 25 (산정동)</t>
  </si>
  <si>
    <t>의료법인해민의료재단</t>
  </si>
  <si>
    <t>강상진</t>
  </si>
  <si>
    <t>061-260-6700</t>
  </si>
  <si>
    <t>전남 목포시 고하대로 795-2 (연산동)</t>
  </si>
  <si>
    <t>(의)의료법인태령의료재단</t>
  </si>
  <si>
    <t>061-721-0021</t>
  </si>
  <si>
    <t>전남 순천시 장선배기2길 20 (조례동)</t>
  </si>
  <si>
    <t>전라남도순천의료원</t>
  </si>
  <si>
    <t>김대연</t>
  </si>
  <si>
    <t>061-759-9114</t>
  </si>
  <si>
    <t>전남 순천시 서문성터길 2 (매곡동)</t>
  </si>
  <si>
    <t>(의)의료법인진촌의료재단</t>
  </si>
  <si>
    <t>김창숙</t>
  </si>
  <si>
    <t>061-749-9000</t>
  </si>
  <si>
    <t>전라남도 순천시 별량면 덕정길 74 (덕정리)</t>
  </si>
  <si>
    <t>(의)의료법인내일의료재단</t>
  </si>
  <si>
    <t>윤혜설</t>
  </si>
  <si>
    <t>061-720-1150</t>
  </si>
  <si>
    <t>전라남도 순천시 장선배기1길 8 (조례동)</t>
  </si>
  <si>
    <t>061-740-5000</t>
  </si>
  <si>
    <t>전라남도 순천시 우명길 42 (연향동)</t>
  </si>
  <si>
    <t>동백장학회</t>
  </si>
  <si>
    <t>061-536-4116</t>
  </si>
  <si>
    <t>전라남도 해남군 해남읍 중앙1로 330 (구교리)</t>
  </si>
  <si>
    <t>사회복지법인두성재단</t>
  </si>
  <si>
    <t>방문요양 보건업</t>
  </si>
  <si>
    <t>061-534-6777</t>
  </si>
  <si>
    <t>전남 해남군 해남읍 중앙1로 14-14</t>
  </si>
  <si>
    <t>사회복지법인베데스다</t>
  </si>
  <si>
    <t>062-373-6302</t>
  </si>
  <si>
    <t>광주광역시 서구 회재유통길 64 (매월동)</t>
  </si>
  <si>
    <t>광주광역시서구문화원</t>
  </si>
  <si>
    <t>정인서</t>
  </si>
  <si>
    <t>문화원 문화원</t>
  </si>
  <si>
    <t>062-681-4174</t>
  </si>
  <si>
    <t>광주광역시 서구 풍금로 182 빛고을국악전수관 (금호동)</t>
  </si>
  <si>
    <t>사회복지법인바라밀</t>
  </si>
  <si>
    <t>노인의료복지시설중 노인전문요양시설</t>
  </si>
  <si>
    <t>062-953-4408</t>
  </si>
  <si>
    <t>광주광역시 광산구 구촌반촌길 108-1 (신창동)</t>
  </si>
  <si>
    <t>사회복지법인새암복지재단</t>
  </si>
  <si>
    <t>061-362-3484</t>
  </si>
  <si>
    <t>전라남도 곡성군 옥과면 주산길 45-8 (주산리)</t>
  </si>
  <si>
    <t>(의)광양의료재단</t>
  </si>
  <si>
    <t>061-761-7575</t>
  </si>
  <si>
    <t>전남 광양시 광양읍 인덕로 992 (칠성리)</t>
  </si>
  <si>
    <t>사회복지법인동행</t>
  </si>
  <si>
    <t>김홍용</t>
  </si>
  <si>
    <t>061-663-3937</t>
  </si>
  <si>
    <t>전라남도 여수시 소라면 화양로 1953 (관기리)</t>
  </si>
  <si>
    <t>커튼 및 침구용품 도매업</t>
  </si>
  <si>
    <t>(의)미나의료재단</t>
  </si>
  <si>
    <t>여인동</t>
  </si>
  <si>
    <t>061-650-5000</t>
  </si>
  <si>
    <t>전라남도 여수시 대치3길 26 (여서동)</t>
  </si>
  <si>
    <t>(의)의료법인영성의료재단</t>
  </si>
  <si>
    <t>유영미</t>
  </si>
  <si>
    <t>061-832-1911</t>
  </si>
  <si>
    <t>전남 고흥군 고흥읍 고흥로 1935 (남계리)</t>
  </si>
  <si>
    <t>여전도회작은자복지재단</t>
  </si>
  <si>
    <t>홍기숙</t>
  </si>
  <si>
    <t>노인복지 시설지원(설치운영)사업</t>
  </si>
  <si>
    <t>061-857-8221</t>
  </si>
  <si>
    <t>전남 보성군 벌교읍 남하로 599-3 (대포리)</t>
  </si>
  <si>
    <t>강진의료원</t>
  </si>
  <si>
    <t>정기호,원장정기호</t>
  </si>
  <si>
    <t>061-433-2167</t>
  </si>
  <si>
    <t>전라남도 강진군 강진읍 탐진로 5 (서성리)</t>
  </si>
  <si>
    <t>의료법인식산의료재단</t>
  </si>
  <si>
    <t>이 법인은 비영리 의료법인으로서 의료기관을 설치운영하고 보건의료에</t>
  </si>
  <si>
    <t>061-339-9900</t>
  </si>
  <si>
    <t>전라남도 나주시 남평읍 세남로 1550 (교원리)</t>
  </si>
  <si>
    <t>(재)전라남도문화재단</t>
  </si>
  <si>
    <t>김선출</t>
  </si>
  <si>
    <t>표구처리업</t>
  </si>
  <si>
    <t>061-280-5800</t>
  </si>
  <si>
    <t>전남 무안군 삼향읍 후광대로 242 13층 (남악리,전남개발공사빌딩)</t>
  </si>
  <si>
    <t>(재)전라남도사회서비스원</t>
  </si>
  <si>
    <t>강성휘</t>
  </si>
  <si>
    <t>사회복지정책에 대한 조사 및 연구, 정책개발 등</t>
  </si>
  <si>
    <t>061-287-8124</t>
  </si>
  <si>
    <t>전남 무안군 삼향읍 오룡3길 22 (남악리)</t>
  </si>
  <si>
    <t>(의)대송의료재단</t>
  </si>
  <si>
    <t>박준균</t>
  </si>
  <si>
    <t>061-450-3119</t>
  </si>
  <si>
    <t>전라남도 무안군 무안읍 몽탄로 65 (성동리)</t>
  </si>
  <si>
    <t>(의)호연재단</t>
  </si>
  <si>
    <t>061-353-8000</t>
  </si>
  <si>
    <t>전남 영광군 영광읍 와룡로 3 (단주리)</t>
  </si>
  <si>
    <t>한의약품 제조업</t>
  </si>
  <si>
    <t>의료법인행복나눔의료재단</t>
  </si>
  <si>
    <t>고명숙</t>
  </si>
  <si>
    <t>061-390-9000</t>
  </si>
  <si>
    <t>전라남도 장성군 장성읍 역전로 171 (영천리)</t>
  </si>
  <si>
    <t>(의)한마음의료재단</t>
  </si>
  <si>
    <t>강병석</t>
  </si>
  <si>
    <t>061-689-8125</t>
  </si>
  <si>
    <t>전남 여수시 쌍봉로 70 (학동)</t>
  </si>
  <si>
    <t>(사)광주광역시북구장애인복지회</t>
  </si>
  <si>
    <t>류문현</t>
  </si>
  <si>
    <t>장애인복지(재가봉사,사업봉사)및 권익보호</t>
  </si>
  <si>
    <t>062-269-6380</t>
  </si>
  <si>
    <t>광주 북구 동문대로 238-8 내3층 (각화동,직업재활센터)</t>
  </si>
  <si>
    <t>어깨동무복지재단</t>
  </si>
  <si>
    <t>063-261-0493</t>
  </si>
  <si>
    <t>전라북도 완주군 비봉면 대치로 369-2 (대치리)</t>
  </si>
  <si>
    <t>인산의료재단</t>
  </si>
  <si>
    <t>김성의</t>
  </si>
  <si>
    <t>의료기관의 설치 및 수탁운영</t>
  </si>
  <si>
    <t>전라북도 전주시 완산구 기린대로 227 노송광장로64 (서노송동)</t>
  </si>
  <si>
    <t>(의)의료법인루르드기념의료재단</t>
  </si>
  <si>
    <t>063-263-0008</t>
  </si>
  <si>
    <t>전라북도 완주군 봉동읍 둔산3로 31-5 (둔산리)</t>
  </si>
  <si>
    <t>(의)의료법인지리산의료재단</t>
  </si>
  <si>
    <t>김권효</t>
  </si>
  <si>
    <t>063-900-5555</t>
  </si>
  <si>
    <t>전북 전주시 완산구 전주객사1길 22 2층 (다가동3가,어의당한방병원)</t>
  </si>
  <si>
    <t>의료법인효일의료재단</t>
  </si>
  <si>
    <t>신용임</t>
  </si>
  <si>
    <t>063-276-7000</t>
  </si>
  <si>
    <t>전북 전주시 완산구 선너머2길 4 (중화산동1가)</t>
  </si>
  <si>
    <t>(의)의료법인완주의료재단</t>
  </si>
  <si>
    <t>강희찬</t>
  </si>
  <si>
    <t>063-260-1300</t>
  </si>
  <si>
    <t>전북 완주군 화산면 운제로 100 (종리)</t>
  </si>
  <si>
    <t>의료법인계산재단문실버요양병원</t>
  </si>
  <si>
    <t>문지식</t>
  </si>
  <si>
    <t>063-282-8833</t>
  </si>
  <si>
    <t>전라북도 전주시 완산구 충경로 91 (경원동3가,문병원)</t>
  </si>
  <si>
    <t>(의)관주의료재단</t>
  </si>
  <si>
    <t>063-460-3008</t>
  </si>
  <si>
    <t>전라북도 군산시 대학로 236 (나운동)</t>
  </si>
  <si>
    <t>(의)의료법인의인의료재단차병원</t>
  </si>
  <si>
    <t>063-460-3300</t>
  </si>
  <si>
    <t>전라북도 군산시 수송로 8 (나운동)</t>
  </si>
  <si>
    <t>(의)의료법인성하의료재단</t>
  </si>
  <si>
    <t>오수연</t>
  </si>
  <si>
    <t>일반병원 보건업및사회복지서비스업</t>
  </si>
  <si>
    <t>063-450-0900</t>
  </si>
  <si>
    <t>전라북도 군산시 백릉로 70 (조촌동)</t>
  </si>
  <si>
    <t>의료법인모세의료재단</t>
  </si>
  <si>
    <t>장기연</t>
  </si>
  <si>
    <t>063-460-9001</t>
  </si>
  <si>
    <t>전북 군산시 문화로 47 (수송동)</t>
  </si>
  <si>
    <t>건설기계부품연구원</t>
  </si>
  <si>
    <t>채규남</t>
  </si>
  <si>
    <t>063-447-2500</t>
  </si>
  <si>
    <t>전라북도 군산시 산단로 36 (오식도동)</t>
  </si>
  <si>
    <t>(의)평화의료재단</t>
  </si>
  <si>
    <t>최민성</t>
  </si>
  <si>
    <t>보건위생-기타외과</t>
  </si>
  <si>
    <t>063-535-0205</t>
  </si>
  <si>
    <t>전라북도 정읍시 충정로 344-5 (연지동)</t>
  </si>
  <si>
    <t>(의)은광의료재단</t>
  </si>
  <si>
    <t>한길섭</t>
  </si>
  <si>
    <t>063-700-7000</t>
  </si>
  <si>
    <t>전북 정읍시 정읍북로 42-54 (구룡동,샘고을요양병원)</t>
  </si>
  <si>
    <t>남원의료원</t>
  </si>
  <si>
    <t>063-620-1114</t>
  </si>
  <si>
    <t>전북 남원시 충정로 365 (고죽동)</t>
  </si>
  <si>
    <t>(의)의료법인의석의료재단</t>
  </si>
  <si>
    <t>063-625-8996</t>
  </si>
  <si>
    <t>전북 남원시 향단로 28 (쌍교동)</t>
  </si>
  <si>
    <t>진안군의료원</t>
  </si>
  <si>
    <t>조백환</t>
  </si>
  <si>
    <t>063-430-7000</t>
  </si>
  <si>
    <t>전라북도 진안군 진안읍 진무로 1145 (군상리)</t>
  </si>
  <si>
    <t>석천재단</t>
  </si>
  <si>
    <t>063-560-5600</t>
  </si>
  <si>
    <t>전라북도 고창군 고창읍 화신1길 9 (읍내리)</t>
  </si>
  <si>
    <t>063-545-8383</t>
  </si>
  <si>
    <t>전라북도 김제시 금산면 구성5길 84-11 84-16 (용산리)</t>
  </si>
  <si>
    <t>전북보성원</t>
  </si>
  <si>
    <t>권영조</t>
  </si>
  <si>
    <t>063-835-1752</t>
  </si>
  <si>
    <t>전북 익산시 서동로46길 41 (석암동)</t>
  </si>
  <si>
    <t>중도원</t>
  </si>
  <si>
    <t>배현정</t>
  </si>
  <si>
    <t>063-835-7300</t>
  </si>
  <si>
    <t>전라북도 익산시 중앙로 66 (갈산동)</t>
  </si>
  <si>
    <t>의료법인엔젤의료재단</t>
  </si>
  <si>
    <t>임해곤</t>
  </si>
  <si>
    <t>063-860-0157</t>
  </si>
  <si>
    <t>전라북도 익산시 함열읍 익산대로 1493-1 (석매리)</t>
  </si>
  <si>
    <t>에코융합섬유연구원</t>
  </si>
  <si>
    <t>서민강</t>
  </si>
  <si>
    <t>핵심기술개발, 보급 및 근접 기술지원사업</t>
  </si>
  <si>
    <t>063-830-3500</t>
  </si>
  <si>
    <t>전라북도 익산시 서동로 594 (석암동)</t>
  </si>
  <si>
    <t>춘강</t>
  </si>
  <si>
    <t>064-702-7851</t>
  </si>
  <si>
    <t>제주도 제주시 월구1길 73 (오라삼동)</t>
  </si>
  <si>
    <t>선도원</t>
  </si>
  <si>
    <t>임말시아</t>
  </si>
  <si>
    <t>장애인생활복지시설-보건,복지업</t>
  </si>
  <si>
    <t>064-796-6086</t>
  </si>
  <si>
    <t>제주도 제주시 용화로 22-4 (용담이동)</t>
  </si>
  <si>
    <t>창암복지재단</t>
  </si>
  <si>
    <t>임상필</t>
  </si>
  <si>
    <t>064-799-2112</t>
  </si>
  <si>
    <t>제주도 제주시 애월읍 산록서로 482-34 (유수암리)</t>
  </si>
  <si>
    <t>제주가톨릭사회복지회</t>
  </si>
  <si>
    <t>노인 복지사업 및 시설의 설치 운영</t>
  </si>
  <si>
    <t>064-724-8101</t>
  </si>
  <si>
    <t>제주 제주시 관덕로8길 14 (삼도이동)</t>
  </si>
  <si>
    <t>신원복지재단</t>
  </si>
  <si>
    <t>정석왕</t>
  </si>
  <si>
    <t>064-702-2321</t>
  </si>
  <si>
    <t>제주도 제주시 첨단로 203 (영평동)</t>
  </si>
  <si>
    <t>제주특별자치도제주의료원</t>
  </si>
  <si>
    <t>오경생</t>
  </si>
  <si>
    <t>064-712-2001</t>
  </si>
  <si>
    <t>제주 제주시 산천단남길 10 (아라일동)</t>
  </si>
  <si>
    <t>의료법인제주우리의료재단</t>
  </si>
  <si>
    <t>064-728-0317</t>
  </si>
  <si>
    <t>제주도 제주시 중앙로 373 (이도이동)</t>
  </si>
  <si>
    <t>(복)사회복지법인 평화의마을</t>
  </si>
  <si>
    <t>남시영</t>
  </si>
  <si>
    <t>064-794-6277</t>
  </si>
  <si>
    <t>제주도 서귀포시 대정읍 중산간서로 2195-12 (구억리)</t>
  </si>
  <si>
    <t>(의)열린의료재단</t>
  </si>
  <si>
    <t>064-763-4100</t>
  </si>
  <si>
    <t>제주 서귀포시 중정로 123 (서귀동)</t>
  </si>
  <si>
    <t>제주감귤농업협동조합</t>
  </si>
  <si>
    <t>송창구</t>
  </si>
  <si>
    <t>감귤류</t>
  </si>
  <si>
    <t>064-739-5401</t>
  </si>
  <si>
    <t>제주 서귀포시 신중로 28 (강정동,제주감귤농협)</t>
  </si>
  <si>
    <t>사회적협동조합파란나라</t>
  </si>
  <si>
    <t>김청룡</t>
  </si>
  <si>
    <t>장애인 및 취약계층 사회서비스 제공사업</t>
  </si>
  <si>
    <t>064-732-2358</t>
  </si>
  <si>
    <t>제주도 서귀포시 서홍로 159-4 (서홍동)</t>
  </si>
  <si>
    <t>(사)울산장애인부모회</t>
  </si>
  <si>
    <t>장애인, 장애인 부모를 위한 교육 및 상담</t>
  </si>
  <si>
    <t>052-274-9001</t>
  </si>
  <si>
    <t>울산광역시 중구 염포로 26 304호 (반구동,유로캐슬)</t>
  </si>
  <si>
    <t>늘푸른사회복지재단</t>
  </si>
  <si>
    <t>우재권</t>
  </si>
  <si>
    <t>052-248-7500</t>
  </si>
  <si>
    <t>울산광역시 중구 성안9길 18 (성안동)</t>
  </si>
  <si>
    <t>내경의료재단</t>
  </si>
  <si>
    <t>052-220-3300</t>
  </si>
  <si>
    <t>울산 남구 남산로354번길 26 (신정동)</t>
  </si>
  <si>
    <t>의료법인동원의료재단</t>
  </si>
  <si>
    <t>052-241-3710</t>
  </si>
  <si>
    <t>울산광역시 남구 돋질로 80 ,874-2번지(건물 2층,6층 제외) (달동)</t>
  </si>
  <si>
    <t>(의)의료법인재명의료재단</t>
  </si>
  <si>
    <t>052-239-0669</t>
  </si>
  <si>
    <t>울산광역시 울주군 온양읍 온양로 3 (운화리)</t>
  </si>
  <si>
    <t>(의)의료법인명원의료재단</t>
  </si>
  <si>
    <t>의료병원 보건업</t>
  </si>
  <si>
    <t>052-263-0070</t>
  </si>
  <si>
    <t>울산광역시 울주군 상북면 석남로 900 (궁근정리)</t>
  </si>
  <si>
    <t>(의)힐의료재단</t>
  </si>
  <si>
    <t>성순환</t>
  </si>
  <si>
    <t>055-912-2603</t>
  </si>
  <si>
    <t>경상남도 양산시 평산로 11 (평산동)</t>
  </si>
  <si>
    <t>(의)의료법인현성의료재단</t>
  </si>
  <si>
    <t>차현희</t>
  </si>
  <si>
    <t>055-785-0123</t>
  </si>
  <si>
    <t>경남 양산시 양산대로 886 (북부동,5층 더이로운병원)</t>
  </si>
  <si>
    <t>밝은미래복지재단</t>
  </si>
  <si>
    <t>이호상</t>
  </si>
  <si>
    <t>052-243-2129</t>
  </si>
  <si>
    <t>울산광역시 중구 푸름길 15 (학산동)</t>
  </si>
  <si>
    <t>청남의료재단</t>
  </si>
  <si>
    <t>052-920-1114</t>
  </si>
  <si>
    <t>울산광역시 중구 내황4길 11 (반구동)</t>
  </si>
  <si>
    <t>의료법인옐림의료재단</t>
  </si>
  <si>
    <t>문초점</t>
  </si>
  <si>
    <t>052-282-7002</t>
  </si>
  <si>
    <t>울산광역시 북구 아진로 78 (상안동)</t>
  </si>
  <si>
    <t>사회복지법인함께하는재단</t>
  </si>
  <si>
    <t>장형옥</t>
  </si>
  <si>
    <t>장애인직업재활시설 설치. 운영사업</t>
  </si>
  <si>
    <t>02-445-9106</t>
  </si>
  <si>
    <t>서울 송파구 새말로10길 19 (문정동)</t>
  </si>
  <si>
    <t>의료법인새움의료재단</t>
  </si>
  <si>
    <t>02-6959-9194</t>
  </si>
  <si>
    <t>서울특별시 금천구 시흥대로139길 8 (독산동)</t>
  </si>
  <si>
    <t>사회복지법인미래국제재단</t>
  </si>
  <si>
    <t>저소득층중.고등학생빈곤의대물림을막기위한학습지도</t>
  </si>
  <si>
    <t>02-711-0330</t>
  </si>
  <si>
    <t>서울특별시 영등포구 국회대로 800 412, 1012호 (여의도동,여의도파라곤)</t>
  </si>
  <si>
    <t>(의)의료법인춘혜의료재단</t>
  </si>
  <si>
    <t>임진</t>
  </si>
  <si>
    <t>02-3284-7704</t>
  </si>
  <si>
    <t>서울 영등포구 대림로 223 (대림동)</t>
  </si>
  <si>
    <t>사회복지법인수효사효림원</t>
  </si>
  <si>
    <t>김동금</t>
  </si>
  <si>
    <t>노인 주간보호센터 운영사업</t>
  </si>
  <si>
    <t>02-313-5124</t>
  </si>
  <si>
    <t>서울 서대문구 경기대로9길 62 (충정로3가)</t>
  </si>
  <si>
    <t>(의)성누가의료재단</t>
  </si>
  <si>
    <t>신명섭</t>
  </si>
  <si>
    <t>이 법인은 비영리 의료법인으로서 의료기관을 설치 운영하고 보건 의료에</t>
  </si>
  <si>
    <t>070-5091-8413</t>
  </si>
  <si>
    <t>서울 은평구 통일로 726 (불광동,불광메디컬타워)</t>
  </si>
  <si>
    <t>(사)청소년문화공동체십대지기</t>
  </si>
  <si>
    <t>정남훈</t>
  </si>
  <si>
    <t>청소년보호 및 선도,청소년 교육,청소년지도자 양성 및 전문교육,상담</t>
  </si>
  <si>
    <t>031-826-0586</t>
  </si>
  <si>
    <t>경기도 의정부시 비우로 12 (가능동)</t>
  </si>
  <si>
    <t>(의)쓰임받는사람들의료재단</t>
  </si>
  <si>
    <t>양일종</t>
  </si>
  <si>
    <t>031-825-5000</t>
  </si>
  <si>
    <t>경기 양주시 회정로 103 (덕정동)</t>
  </si>
  <si>
    <t>(의)실로암의료복지재단</t>
  </si>
  <si>
    <t>고화순</t>
  </si>
  <si>
    <t>031-867-3131</t>
  </si>
  <si>
    <t>경기 양주시 남면 감악산로514번길 229-34 (신암리)</t>
  </si>
  <si>
    <t>의료법인윤영의료재단</t>
  </si>
  <si>
    <t>031-855-6800</t>
  </si>
  <si>
    <t>경기도 의정부시 신흥로 145-1 (호원동)</t>
  </si>
  <si>
    <t>(의)의료법인희경의료재단</t>
  </si>
  <si>
    <t>031-840-1700</t>
  </si>
  <si>
    <t>경기도 의정부시 평화로 622 (의정부동)</t>
  </si>
  <si>
    <t>의료법인영동의료재단</t>
  </si>
  <si>
    <t>우영섭</t>
  </si>
  <si>
    <t>031-856-8111</t>
  </si>
  <si>
    <t>경기도 의정부시 금신로 322 (신곡동)</t>
  </si>
  <si>
    <t>한국섬유소재연구원</t>
  </si>
  <si>
    <t>핵심기술개발, 보급 및 근접기술지원 사업</t>
  </si>
  <si>
    <t>031-860-0980</t>
  </si>
  <si>
    <t>경기도 양주시 남면 검준길 170 (상수리)</t>
  </si>
  <si>
    <t>의료법인대신의료재단</t>
  </si>
  <si>
    <t>의료기관 요양병원의 설치운영</t>
  </si>
  <si>
    <t>031-903-8275</t>
  </si>
  <si>
    <t>경기도 고양시 일산동구 호수로 646-24 (장항동)</t>
  </si>
  <si>
    <t>의료법인한양의료재단</t>
  </si>
  <si>
    <t>장진혁</t>
  </si>
  <si>
    <t>031-510-0132</t>
  </si>
  <si>
    <t>경기도 남양주시 오남읍 양지로 47-55 (오남리)</t>
  </si>
  <si>
    <t>(의)의료법인혜수의료재단</t>
  </si>
  <si>
    <t>김혜옥</t>
  </si>
  <si>
    <t>070-4825-0704</t>
  </si>
  <si>
    <t>경기도 남양주시 별내5로5번길 5 (별내동)</t>
  </si>
  <si>
    <t>(재)철원플라즈마산업기술연구원</t>
  </si>
  <si>
    <t>이현종</t>
  </si>
  <si>
    <t>플라즈마 관련 연구소의 육성사업</t>
  </si>
  <si>
    <t>033-452-9709</t>
  </si>
  <si>
    <t>강원도 철원군 갈말읍 호국로 4620 (지포리)</t>
  </si>
  <si>
    <t>사회복지법인철원군사회복지협의회</t>
  </si>
  <si>
    <t>라금배</t>
  </si>
  <si>
    <t>033-452-4567</t>
  </si>
  <si>
    <t>강원도 철원군 갈말읍 삼부연로28번길 27 (신철원리)</t>
  </si>
  <si>
    <t>의료법인하영의료재단</t>
  </si>
  <si>
    <t>지점용</t>
  </si>
  <si>
    <t>033-455-3131</t>
  </si>
  <si>
    <t>강원 철원군 동송읍 금학로157번길 23-17 (이평리)</t>
  </si>
  <si>
    <t>의료법인청학의료재단</t>
  </si>
  <si>
    <t>최대홍</t>
  </si>
  <si>
    <t>의료기관</t>
  </si>
  <si>
    <t>031-8071-1661</t>
  </si>
  <si>
    <t>경기 파주시 탄현면 평화로574번길 17 (갈현리)</t>
  </si>
  <si>
    <t>(의)의료법인광성의료재단</t>
  </si>
  <si>
    <t>백은숙</t>
  </si>
  <si>
    <t>02-6365-2101</t>
  </si>
  <si>
    <t>경기 파주시 방촌로326번길 46 (맥금동)</t>
  </si>
  <si>
    <t>의료법인예담의료재단</t>
  </si>
  <si>
    <t>031-953-0000</t>
  </si>
  <si>
    <t>경기도 파주시 문산읍 화석정로 31 (선유리)</t>
  </si>
  <si>
    <t>(의)의료법인일산복음의료재단</t>
  </si>
  <si>
    <t>손재상</t>
  </si>
  <si>
    <t>031-977-5000</t>
  </si>
  <si>
    <t>경기도 고양시 일산동구 고양대로 760 (중산동)</t>
  </si>
  <si>
    <t>(의)의료법인사과나무의료재단</t>
  </si>
  <si>
    <t>김혜성</t>
  </si>
  <si>
    <t>031-913-9000</t>
  </si>
  <si>
    <t>경기도 고양시 일산서구 중앙로 1450 (주엽동)</t>
  </si>
  <si>
    <t>(의)의료법인세경의료재단</t>
  </si>
  <si>
    <t>031-900-7779</t>
  </si>
  <si>
    <t>경기 고양시 일산동구 중앙로 1065 (백석동)</t>
  </si>
  <si>
    <t>뉴퀵(주)</t>
  </si>
  <si>
    <t>퀵서비스</t>
  </si>
  <si>
    <t>02-1588-6428</t>
  </si>
  <si>
    <t>서울특별시 강남구 강남대로126길 63 102호 (논현동)</t>
  </si>
  <si>
    <t>(사)한국건축시공학회</t>
  </si>
  <si>
    <t>02-745-5547</t>
  </si>
  <si>
    <t>서울 강남구 테헤란로7길 22 신관 509호 (역삼동,과학기술회관)</t>
  </si>
  <si>
    <t>종합병원 식잡, 한식</t>
  </si>
  <si>
    <t>02-2152-1404</t>
  </si>
  <si>
    <t>서울 강동구 성안로 150 (길동)</t>
  </si>
  <si>
    <t>(재)대한예수교장로회총회합동측유지재단</t>
  </si>
  <si>
    <t>권순웅</t>
  </si>
  <si>
    <t>점포(자기땅)</t>
  </si>
  <si>
    <t>02-559-5643</t>
  </si>
  <si>
    <t>서울 강남구 영동대로 330 (대치동)</t>
  </si>
  <si>
    <t>세형(주)</t>
  </si>
  <si>
    <t>박학정</t>
  </si>
  <si>
    <t>음식점,식음료품접객,조리판매 및 기타 서비스업</t>
  </si>
  <si>
    <t>031-761-1023</t>
  </si>
  <si>
    <t>경기 광주시 경안로 10 (경안동)</t>
  </si>
  <si>
    <t>유림방수(주)</t>
  </si>
  <si>
    <t>미장공사업, 방수공사업</t>
  </si>
  <si>
    <t>02-2238-4237</t>
  </si>
  <si>
    <t>서울특별시 종로구 난계로 247 203호 (숭인동,서진빌딩)</t>
  </si>
  <si>
    <t>창성학원</t>
  </si>
  <si>
    <t>042-866-0366</t>
  </si>
  <si>
    <t>대전광역시 유성구 가정북로 68 (장동)</t>
  </si>
  <si>
    <t>단국대학교천안캠퍼스산학협력단</t>
  </si>
  <si>
    <t>백동헌</t>
  </si>
  <si>
    <t>041-550-1807</t>
  </si>
  <si>
    <t>충청남도 천안시 동남구 단대로 119 단국대학교 천안캠퍼스 내 (안서동)</t>
  </si>
  <si>
    <t>(주)대경상사</t>
  </si>
  <si>
    <t>오명순</t>
  </si>
  <si>
    <t>종이컵</t>
  </si>
  <si>
    <t>070-4854-2812</t>
  </si>
  <si>
    <t>경기도 화성시 정남면 만년로98번길 56 (귀래리)</t>
  </si>
  <si>
    <t>(주)수경</t>
  </si>
  <si>
    <t>이다규</t>
  </si>
  <si>
    <t>수소혼합음료/시설물관리</t>
  </si>
  <si>
    <t>055-322-9495</t>
  </si>
  <si>
    <t>경상남도 김해시 주촌면 서부로1403번길 67 (내삼리)</t>
  </si>
  <si>
    <t>번역 및 통역서비스업</t>
  </si>
  <si>
    <t>시각 디자인업</t>
  </si>
  <si>
    <t>(주)동림식품</t>
  </si>
  <si>
    <t>최무영,최성호</t>
  </si>
  <si>
    <t>수산물통조림</t>
  </si>
  <si>
    <t>02-516-4947</t>
  </si>
  <si>
    <t>서울특별시 강남구 개포로 623 4층 408호 (개포동,대청타워)</t>
  </si>
  <si>
    <t>(주)아르디온</t>
  </si>
  <si>
    <t>놀이시설물, 조경시설물설치공사</t>
  </si>
  <si>
    <t>02-415-5260</t>
  </si>
  <si>
    <t>서울 송파구 송파대로36가길 24 3층, 4층, 5층 (송파동)</t>
  </si>
  <si>
    <t>(주)영설계에프엔씨</t>
  </si>
  <si>
    <t>안형국</t>
  </si>
  <si>
    <t>전문소방시설 설계 및 감리</t>
  </si>
  <si>
    <t>031-784-0207</t>
  </si>
  <si>
    <t>경기도 안양시 동안구 학의로 282 15층 1521호 (관양동,금강펜테리움아이티타워)</t>
  </si>
  <si>
    <t>우현환경컨설팅(주)</t>
  </si>
  <si>
    <t>김현철,정익재</t>
  </si>
  <si>
    <t>석면 조사 및 분석</t>
  </si>
  <si>
    <t>031-420-5526</t>
  </si>
  <si>
    <t>경기 안양시 동안구 학의로 268 614호 (관양동,메가밸리)</t>
  </si>
  <si>
    <t>(주)탑코리아서비스</t>
  </si>
  <si>
    <t>박태란</t>
  </si>
  <si>
    <t>건축,토목,조경,시설물 공사업</t>
  </si>
  <si>
    <t>02-481-3900</t>
  </si>
  <si>
    <t>서울 강동구 양재대로138길 14 201호 (명일동,연세빌딩)</t>
  </si>
  <si>
    <t>(재)충청남도역사문화연구원</t>
  </si>
  <si>
    <t>충청남도 역사문화 관련 자료의 수집, 정리 및 집대성</t>
  </si>
  <si>
    <t>041-856-8662</t>
  </si>
  <si>
    <t>충남 공주시 연수원길 103 (금흥동)</t>
  </si>
  <si>
    <t>(주)지오푸드</t>
  </si>
  <si>
    <t>053-795-7093</t>
  </si>
  <si>
    <t>대구 수성구 달구벌대로627길 27 (매호동)</t>
  </si>
  <si>
    <t>(유)구이앤금우통신</t>
  </si>
  <si>
    <t>김정환,박선자</t>
  </si>
  <si>
    <t>063-237-1284</t>
  </si>
  <si>
    <t>전라북도 완주군 구이면 구이로 1575 (두현리)</t>
  </si>
  <si>
    <t>판유리 및 판유리 가공품 제조업</t>
  </si>
  <si>
    <t>(주)부산지질</t>
  </si>
  <si>
    <t>권순찬</t>
  </si>
  <si>
    <t>비계구조물해체공사 외</t>
  </si>
  <si>
    <t>051-796-3935</t>
  </si>
  <si>
    <t>부산 강서구 유통단지1로 41 120동 209호 (대저2동)</t>
  </si>
  <si>
    <t>(주)한라엠앤디</t>
  </si>
  <si>
    <t>일상잡화 및 생활용품의소매</t>
  </si>
  <si>
    <t>031-972-2858</t>
  </si>
  <si>
    <t>경기도 고양시 덕양구 통일로 1062 (내유동)</t>
  </si>
  <si>
    <t>(주)스타일줌</t>
  </si>
  <si>
    <t>02-2232-0997</t>
  </si>
  <si>
    <t>서울특별시 중구 장충단로8가길 2 101호 (장충동1가,파인빌빌딩)</t>
  </si>
  <si>
    <t>셔츠 및 블라우스 소매업</t>
  </si>
  <si>
    <t>에이엔씨제이피플(주)</t>
  </si>
  <si>
    <t>휴대폰 도소매업</t>
  </si>
  <si>
    <t>02-6731-4507</t>
  </si>
  <si>
    <t>서울특별시 영등포구 영신로 220 1005호 (영등포동8가,케이앤케이디지털타워)</t>
  </si>
  <si>
    <t>(주)한국공항리무진</t>
  </si>
  <si>
    <t>박재현,최훈</t>
  </si>
  <si>
    <t>02-2667-0384</t>
  </si>
  <si>
    <t>서울특별시 강서구 오정로 576 (공항동)</t>
  </si>
  <si>
    <t>특수 여객자동차 운송업</t>
  </si>
  <si>
    <t>드림디엔엠(주)</t>
  </si>
  <si>
    <t>이충식</t>
  </si>
  <si>
    <t>1.정보통신 공사업</t>
  </si>
  <si>
    <t>02-6007-6149</t>
  </si>
  <si>
    <t>서울특별시 구로구 디지털로31길 61 7층 701호 (구로동,드림마크원데이터센타)</t>
  </si>
  <si>
    <t>한국경영학회</t>
  </si>
  <si>
    <t>박영열</t>
  </si>
  <si>
    <t>경영학연구</t>
  </si>
  <si>
    <t>02-2088-2840</t>
  </si>
  <si>
    <t>서울특별시 광진구 뚝섬로34길 67, B동 303호 (자양동,광진트라팰리스)</t>
  </si>
  <si>
    <t>베인앤드컴퍼니코리아인크한국지점</t>
  </si>
  <si>
    <t>스튜어트케이민,정지택</t>
  </si>
  <si>
    <t>사업경영및관리자문, 중재및공</t>
  </si>
  <si>
    <t>02-6320-9418</t>
  </si>
  <si>
    <t>서울특별시 중구 퇴계로 100, 24층 (회현동2가,스테이트타워나산)</t>
  </si>
  <si>
    <t>(주)탑이엔씨</t>
  </si>
  <si>
    <t>안미섭</t>
  </si>
  <si>
    <t>시설관리 엔지니어링(설계, 감리 등) 용역, 전기공사</t>
  </si>
  <si>
    <t>032-811-1946</t>
  </si>
  <si>
    <t>인천광역시 연수구 인천타워대로 323 D동 306호 (송도동,송도센트로드)</t>
  </si>
  <si>
    <t>(주)오디에스컴퍼니</t>
  </si>
  <si>
    <t>강원태</t>
  </si>
  <si>
    <t>스포츠의류 외</t>
  </si>
  <si>
    <t>02-2213-1055</t>
  </si>
  <si>
    <t>서울특별시 중랑구 신내역로 111 A동 806호, 807호 (신내동,에스케이브이원)</t>
  </si>
  <si>
    <t>(주)건일씨엠</t>
  </si>
  <si>
    <t>032-710-4780</t>
  </si>
  <si>
    <t>부산광역시 부산진구 서전로10번길 28 3층 301호 (부전동,오기빌딩)</t>
  </si>
  <si>
    <t>(주)쏠리드랩스</t>
  </si>
  <si>
    <t>1. 통신기기 및 부분품 제조 및 판매업</t>
  </si>
  <si>
    <t>경기도 성남시 분당구 판교역로 220 9층 (삼평동,쏠리드스페이스)</t>
  </si>
  <si>
    <t>굿스텝스(주)</t>
  </si>
  <si>
    <t>조명준</t>
  </si>
  <si>
    <t>1. 컨설팅, 교육연수, 인력 및 각종 업무대행지원서비스 업무</t>
  </si>
  <si>
    <t>경기도 여주시 금사면 전북1길 30 (전북리)</t>
  </si>
  <si>
    <t>부동산 투자 자문업</t>
  </si>
  <si>
    <t>(주)다겸전자</t>
  </si>
  <si>
    <t>양승석</t>
  </si>
  <si>
    <t>네비게이션 조립</t>
  </si>
  <si>
    <t>031-610-5629</t>
  </si>
  <si>
    <t>경기도 평택시 진위면 엘지로 222 2동 1층 (청호리,엘지전자(주))</t>
  </si>
  <si>
    <t>웨이브포스(주)</t>
  </si>
  <si>
    <t>엄기형</t>
  </si>
  <si>
    <t>신용카드조회기, 포스장비및통신기기</t>
  </si>
  <si>
    <t>010-2604-7338</t>
  </si>
  <si>
    <t>경기 안산시 단원구 광덕서로 56 401, 402, 403호 (고잔동)</t>
  </si>
  <si>
    <t>기타 산업용 기계 및 장비 도매업</t>
  </si>
  <si>
    <t>(주)재원</t>
  </si>
  <si>
    <t>박승옥,박정원</t>
  </si>
  <si>
    <t>031-350-7203</t>
  </si>
  <si>
    <t>경기도 화성시 팔탄면 서해로 1279-6 (율암리)</t>
  </si>
  <si>
    <t>(주)아름누리</t>
  </si>
  <si>
    <t>1. 화학 공업 제품의 제조, 가공, 운반 보조업</t>
  </si>
  <si>
    <t>043)219-5090</t>
  </si>
  <si>
    <t>(주)삼현종합</t>
  </si>
  <si>
    <t>문승용</t>
  </si>
  <si>
    <t>욕조, 세면대 외</t>
  </si>
  <si>
    <t>043-532-8711</t>
  </si>
  <si>
    <t>충청북도 진천군 초평면 용정길 87-9 (용정리)</t>
  </si>
  <si>
    <t>(주)라미피알에스</t>
  </si>
  <si>
    <t>이제봉,임호택</t>
  </si>
  <si>
    <t>생산차량 운송업</t>
  </si>
  <si>
    <t>충남 아산시 인주면 현대로 1077 (금성리)</t>
  </si>
  <si>
    <t>김천중앙운수(주)</t>
  </si>
  <si>
    <t>성경복</t>
  </si>
  <si>
    <t>054-439-4435</t>
  </si>
  <si>
    <t>경북 김천시 아포읍 금계길 171 (송천리)</t>
  </si>
  <si>
    <t>(주)제이앤케이기술</t>
  </si>
  <si>
    <t>LNG, 화물창공사</t>
  </si>
  <si>
    <t>055-733-5905</t>
  </si>
  <si>
    <t>케이엠아이(주)</t>
  </si>
  <si>
    <t>055-329-4308</t>
  </si>
  <si>
    <t>경남 김해시 진례면 고모로134번길 40-14 (송현리)</t>
  </si>
  <si>
    <t>팬코텍(유)</t>
  </si>
  <si>
    <t>이용은</t>
  </si>
  <si>
    <t>1. 공장시설 유지 및 관리서비스</t>
  </si>
  <si>
    <t>061-680-3780</t>
  </si>
  <si>
    <t>전라남도 여수시 산단중앙로 669 (중흥동)</t>
  </si>
  <si>
    <t>대명에스앤에스</t>
  </si>
  <si>
    <t>박철홍</t>
  </si>
  <si>
    <t>선박용 철구조물 제작, 설치 및 해체</t>
  </si>
  <si>
    <t>052-202-4169</t>
  </si>
  <si>
    <t>울산 동구 방어진순환도로 1000 (전하동,현대중공업)</t>
  </si>
  <si>
    <t>(주)다온프레쉬</t>
  </si>
  <si>
    <t>양념 가공육</t>
  </si>
  <si>
    <t>02-2055-1155</t>
  </si>
  <si>
    <t>경기도 광주시 초월읍 지월로 72 (지월리)</t>
  </si>
  <si>
    <t>육류 가공식품 도매업</t>
  </si>
  <si>
    <t>(주)광원</t>
  </si>
  <si>
    <t>조동호,구연숙</t>
  </si>
  <si>
    <t>엔지니어링 공동구 유지관리용역 외</t>
  </si>
  <si>
    <t>031-919-6422</t>
  </si>
  <si>
    <t>경기 고양시 일산동구 중앙로 1322 1609호 (정발산동,일산현대아이)</t>
  </si>
  <si>
    <t>오브맘코리아컴퍼니(주)</t>
  </si>
  <si>
    <t>김장희</t>
  </si>
  <si>
    <t>유아용품, 액상분유</t>
  </si>
  <si>
    <t>02-516-3377</t>
  </si>
  <si>
    <t>서울 송파구 위례성대로 14 15층 (방이동,한미타워)</t>
  </si>
  <si>
    <t>(주)인웍스로봇</t>
  </si>
  <si>
    <t>정광원</t>
  </si>
  <si>
    <t>이동로봇 정비, 휴대용 X-Ray 투사기, 원격무선 컨트롤러</t>
  </si>
  <si>
    <t>02-6092-3222</t>
  </si>
  <si>
    <t>충남 천안시 서북구 직산읍 4산단6길 27 (신갈리)</t>
  </si>
  <si>
    <t>(주)그린고속관광</t>
  </si>
  <si>
    <t>김차찬</t>
  </si>
  <si>
    <t>02-433-0803</t>
  </si>
  <si>
    <t>서울특별시 중랑구 겸재로 264 3층 (면목동)</t>
  </si>
  <si>
    <t>정원전설(주)</t>
  </si>
  <si>
    <t>정안식</t>
  </si>
  <si>
    <t>053-428-1122</t>
  </si>
  <si>
    <t>대구 중구 동덕로40길 58 (동인동3가)</t>
  </si>
  <si>
    <t>상복명과원</t>
  </si>
  <si>
    <t>최정민</t>
  </si>
  <si>
    <t>제빵</t>
  </si>
  <si>
    <t>054-753-3800</t>
  </si>
  <si>
    <t>경북 경주시 건천읍 부산성길 29 (송선리)</t>
  </si>
  <si>
    <t>사회적협동조합경기남양주지역자활센터</t>
  </si>
  <si>
    <t>박영춘</t>
  </si>
  <si>
    <t>실내 인테리어</t>
  </si>
  <si>
    <t>031-595-9886</t>
  </si>
  <si>
    <t>경기도 남양주시 경춘로 953 4층 (금곡동,금마루빌딩)</t>
  </si>
  <si>
    <t>다온기술(주)</t>
  </si>
  <si>
    <t>김홍식,이창신</t>
  </si>
  <si>
    <t>안전진단 및 유지보수, 품질시험업</t>
  </si>
  <si>
    <t>061-870-0342</t>
  </si>
  <si>
    <t>경기도 안양시 동안구 시민대로 361 1동 3층 305호 (관양동,에이스평촌타워)</t>
  </si>
  <si>
    <t>(주)성우이엠이</t>
  </si>
  <si>
    <t>031-877-7370</t>
  </si>
  <si>
    <t>경기 의정부시 오목로225번길 100 CY타워 6층 601,602,603호 (민락동)</t>
  </si>
  <si>
    <t>(주)한솔환경산업</t>
  </si>
  <si>
    <t>측정분석, 환경영향평가, 환경관리</t>
  </si>
  <si>
    <t>02-2615-4483</t>
  </si>
  <si>
    <t>경기 광명시 안양천로502번길 15 603호,701호 (철산동,광명조명타운)</t>
  </si>
  <si>
    <t>(주)드림네트워크</t>
  </si>
  <si>
    <t>안대현,곽광진</t>
  </si>
  <si>
    <t>노인요양시설 및 실버타운 직접 또는 위탁운영업</t>
  </si>
  <si>
    <t>일광영농조합법인</t>
  </si>
  <si>
    <t>이현송</t>
  </si>
  <si>
    <t>깻잎, 시금치, 부추, 양파, 대파 등 농산물</t>
  </si>
  <si>
    <t>054-977-3900</t>
  </si>
  <si>
    <t>경북 칠곡군 동명면 금암동석4길 32 (금암리)</t>
  </si>
  <si>
    <t>오렌지버스협동조합</t>
  </si>
  <si>
    <t>지영숙</t>
  </si>
  <si>
    <t>051-529-7000</t>
  </si>
  <si>
    <t>부산 동래구 중앙대로 1523 제에이2-01호 (온천동,에스케이허브스카이)</t>
  </si>
  <si>
    <t>(주)스타텍코리아</t>
  </si>
  <si>
    <t>하네스 케이블 등</t>
  </si>
  <si>
    <t>050-5313-1253</t>
  </si>
  <si>
    <t>서울 강서구 양천로 551-17 305,306,308호 (가양동,한화비즈메트로1차)</t>
  </si>
  <si>
    <t>(주)나인투원</t>
  </si>
  <si>
    <t>배지훈</t>
  </si>
  <si>
    <t>070-7458-8810</t>
  </si>
  <si>
    <t>서울특별시 성동구 왕십리로 83-21 3층 (성수동1가,아크로 서울포레스트)</t>
  </si>
  <si>
    <t>정보통신 설계, 구축 및 부가서비스업</t>
  </si>
  <si>
    <t>그 외 기타 건축 마무리 공사업</t>
  </si>
  <si>
    <t>(주)케이아트</t>
  </si>
  <si>
    <t>윤범</t>
  </si>
  <si>
    <t>TV 방송 무대 제작</t>
  </si>
  <si>
    <t>02-783-0381</t>
  </si>
  <si>
    <t>서울 영등포구 국회대로62길 23 9층 제3호 제4호 (여의도동,원정빌딩)</t>
  </si>
  <si>
    <t>이노아이(주)</t>
  </si>
  <si>
    <t>배재신</t>
  </si>
  <si>
    <t>유무선 시스템구축, 검증, 운영</t>
  </si>
  <si>
    <t>031-604-0151</t>
  </si>
  <si>
    <t>경기도 성남시 분당구 판교역로 180 701호 (삼평동,알파타워동)</t>
  </si>
  <si>
    <t>(주)에스티디씨</t>
  </si>
  <si>
    <t>김정욱,이건오</t>
  </si>
  <si>
    <t>서울특별시 성동구 아차산로 38 3층 326호 (성수동1가,스파크플러스 성수2호점)</t>
  </si>
  <si>
    <t>(주)나눔과섬김</t>
  </si>
  <si>
    <t>하경범</t>
  </si>
  <si>
    <t>부동산개발 및 임대사업</t>
  </si>
  <si>
    <t>02-6181-6650</t>
  </si>
  <si>
    <t>서울 영등포구 국회대로76길 15 6층 (여의도동)</t>
  </si>
  <si>
    <t>케이피보험서비스(주)</t>
  </si>
  <si>
    <t>김억</t>
  </si>
  <si>
    <t>인터넷 서비스 제공업</t>
  </si>
  <si>
    <t>010-8991-0416</t>
  </si>
  <si>
    <t>경기도 성남시 분당구 판교역로 166 B동 9층 (백현동,카카오판교아지트)</t>
  </si>
  <si>
    <t>(주)스튜디오타이탄</t>
  </si>
  <si>
    <t>서울 송파구 정의로8길 4 601호, 602호 (문정동)</t>
  </si>
  <si>
    <t>엠지에스플러스(주)</t>
  </si>
  <si>
    <t>윤춘수</t>
  </si>
  <si>
    <t>기계조립 도급업</t>
  </si>
  <si>
    <t>02-573-5556</t>
  </si>
  <si>
    <t>서울특별시 서초구 남부순환로 2634-8 510호 (양재동,단성빌딩)</t>
  </si>
  <si>
    <t>세인팜(주)</t>
  </si>
  <si>
    <t>이문길,송진용</t>
  </si>
  <si>
    <t>1. 프랜차이즈업</t>
  </si>
  <si>
    <t>경기 의왕시 계원대학로 66 5층 507호 (내손동,계원예술대학교 파라다이스홀)</t>
  </si>
  <si>
    <t>씨오디에스(주)</t>
  </si>
  <si>
    <t>오광현</t>
  </si>
  <si>
    <t>1. 팀호완(Tim Ho Wan)이라는 상호의 음식점업</t>
  </si>
  <si>
    <t>서울 강남구 역삼로25길 35 6층 (역삼동,케이큐브타워)</t>
  </si>
  <si>
    <t>스튜디오버드(주)</t>
  </si>
  <si>
    <t>박준서,조용석</t>
  </si>
  <si>
    <t>대중문화예술제작업</t>
  </si>
  <si>
    <t>070-7543-1871</t>
  </si>
  <si>
    <t>(주)밀리온</t>
  </si>
  <si>
    <t>서무정</t>
  </si>
  <si>
    <t>02-6471-5100</t>
  </si>
  <si>
    <t>서울특별시 강남구 선릉로119길 15 2층 (논현동)</t>
  </si>
  <si>
    <t>(주)엘에스케이</t>
  </si>
  <si>
    <t>이승권</t>
  </si>
  <si>
    <t>DCS(분산제어시스템)의 설계, 제작, 설치, 시운전을 하기 위한 사업</t>
  </si>
  <si>
    <t>02-719-6635</t>
  </si>
  <si>
    <t>서울특별시 영등포구 선유로13길 25 10층 1016호,1017호,1018호 (문래동6가,에이스하이테크시티2차)</t>
  </si>
  <si>
    <t>아이에스지산업(주)</t>
  </si>
  <si>
    <t>화물 주선업</t>
  </si>
  <si>
    <t>02-1855-2482</t>
  </si>
  <si>
    <t>인천광역시 부평구 신트리로6번길 3 5층 (부평동)</t>
  </si>
  <si>
    <t>인천국제페리부두운영(주)</t>
  </si>
  <si>
    <t>조광옥</t>
  </si>
  <si>
    <t>항만운송사업</t>
  </si>
  <si>
    <t>인천 연수구 국제항만대로326번길 29 (송도동,운영동)</t>
  </si>
  <si>
    <t>군내버스(주)</t>
  </si>
  <si>
    <t>1. 여객운송업(시내,시외버스)</t>
  </si>
  <si>
    <t>031-758-0710</t>
  </si>
  <si>
    <t>경기도 성남시 중원구 성남대로 985 7층 705호 (여수동,스카이프라자)</t>
  </si>
  <si>
    <t>(의)의료법인플러스의료재단단원병원</t>
  </si>
  <si>
    <t>문용식</t>
  </si>
  <si>
    <t>031-8040-5527</t>
  </si>
  <si>
    <t>경기도 안산시 단원구 원포공원1로 20 원포공원로10 (초지동)</t>
  </si>
  <si>
    <t>두영전자(주)</t>
  </si>
  <si>
    <t>황인구</t>
  </si>
  <si>
    <t>자동차라이트 조립 및 포장</t>
  </si>
  <si>
    <t>031-638-2083</t>
  </si>
  <si>
    <t>경기도 화성시 동탄중심상가2길 37 901-브이9호 (반송동,필프라자)</t>
  </si>
  <si>
    <t>운송장비용 조명장치 제조업</t>
  </si>
  <si>
    <t>(주)가온전장</t>
  </si>
  <si>
    <t>박순조</t>
  </si>
  <si>
    <t>자동차 관련 전자부품 등의 제조업</t>
  </si>
  <si>
    <t>경기도 용인시 수지구 디지털벨리로 81 3층 (죽전동,다우디지털스퀘어)</t>
  </si>
  <si>
    <t>(주)칼리오페</t>
  </si>
  <si>
    <t>전상우</t>
  </si>
  <si>
    <t>부동산컨설팅 및 투자업</t>
  </si>
  <si>
    <t>031-321-0041</t>
  </si>
  <si>
    <t>경기도 용인시 처인구 성산로170번길 23-1 (역북동)</t>
  </si>
  <si>
    <t>(주)동인오토</t>
  </si>
  <si>
    <t>권오환</t>
  </si>
  <si>
    <t>자동차 개발업</t>
  </si>
  <si>
    <t>(주)나이스피플</t>
  </si>
  <si>
    <t>031-8077-9445</t>
  </si>
  <si>
    <t>경기도 오산시 궐리사로 96 4층 (궐동)</t>
  </si>
  <si>
    <t>문건솔루션(주)</t>
  </si>
  <si>
    <t>1.소방시설 관리업</t>
  </si>
  <si>
    <t>경기도 화성시 동탄기흥로 557 1008호 (영천동,금강펜테리움아이티타운)</t>
  </si>
  <si>
    <t>(주)엔피에너지</t>
  </si>
  <si>
    <t>전기 전자 관련 유통업</t>
  </si>
  <si>
    <t>063-211-6913</t>
  </si>
  <si>
    <t>전라북도 익산시 서동로 291 (신흥동)</t>
  </si>
  <si>
    <t>(주)라온이엔지</t>
  </si>
  <si>
    <t>안희남</t>
  </si>
  <si>
    <t>반도체 장비 내 배관공사</t>
  </si>
  <si>
    <t>031-378-9835</t>
  </si>
  <si>
    <t>경기 수원시 권선구 오목천로 139 3층 (고색동)</t>
  </si>
  <si>
    <t>(주)코스위드윈</t>
  </si>
  <si>
    <t>채서윤</t>
  </si>
  <si>
    <t>043-221-0125</t>
  </si>
  <si>
    <t>충북 음성군 대소면 대금로196번길 17-12 지하1층 (대풍리)</t>
  </si>
  <si>
    <t>(주)다원위드</t>
  </si>
  <si>
    <t>하대용</t>
  </si>
  <si>
    <t>위생관리용역/인력공급및고용알선</t>
  </si>
  <si>
    <t>042-826-8284</t>
  </si>
  <si>
    <t>대전광역시 유성구 대학로 31 12층 1405호 (봉명동,한진리조트)</t>
  </si>
  <si>
    <t>상재환경(주)</t>
  </si>
  <si>
    <t>최재욱</t>
  </si>
  <si>
    <t>생활 및 특정폐기물 수집 운반업</t>
  </si>
  <si>
    <t>041-742-9091</t>
  </si>
  <si>
    <t>충청남도 논산시 부적면 부인길 26 (마구평리)</t>
  </si>
  <si>
    <t>(주)수하이엔에스</t>
  </si>
  <si>
    <t>041-540-7883</t>
  </si>
  <si>
    <t>충청남도 아산시 탕정면 삼성로 242-10 204동 206호 (명암리,베리움타운하우스2단지)</t>
  </si>
  <si>
    <t>(주)티원</t>
  </si>
  <si>
    <t>하역 및 용역 서비스업</t>
  </si>
  <si>
    <t>충청남도 금산군 제원면 금강로 1 (명암리)</t>
  </si>
  <si>
    <t>(주)에스엘</t>
  </si>
  <si>
    <t>김건욱</t>
  </si>
  <si>
    <t>044-867-1988</t>
  </si>
  <si>
    <t>세종 연서면 세종로 2085 에이동 비105-2호 (월하리)</t>
  </si>
  <si>
    <t>(주)우진테크</t>
  </si>
  <si>
    <t>041-548-5407</t>
  </si>
  <si>
    <t>(주)코윈솔루션</t>
  </si>
  <si>
    <t>정준효</t>
  </si>
  <si>
    <t>자동화설비의 능력 향상 및 개보수사업</t>
  </si>
  <si>
    <t>충청남도 아산시 둔포면 아산밸리동로 254 (석곡리)</t>
  </si>
  <si>
    <t>(주)피오엘</t>
  </si>
  <si>
    <t>대구광역시 남구 큰골6길 21-12 (대명동)</t>
  </si>
  <si>
    <t>(주)웨어</t>
  </si>
  <si>
    <t>이은정,이혜정</t>
  </si>
  <si>
    <t>대구광역시 서구 와룡로73길 57-19 (중리동)</t>
  </si>
  <si>
    <t>(주)이앤와이네트웍스</t>
  </si>
  <si>
    <t>최동준</t>
  </si>
  <si>
    <t>대구 달성군 가창면 가창동로4길 37 (상원리)</t>
  </si>
  <si>
    <t>한전기술서비스(주)</t>
  </si>
  <si>
    <t>건축물(시설물)유지관리(용역)업</t>
  </si>
  <si>
    <t>054-421-6008</t>
  </si>
  <si>
    <t>경상북도 김천시 혁신로 269 503호 (율곡동,한국전력기술)</t>
  </si>
  <si>
    <t>의료법인성하의료재단</t>
  </si>
  <si>
    <t>윤해연</t>
  </si>
  <si>
    <t>054-245-7000</t>
  </si>
  <si>
    <t>경상북도 포항시 북구 새천년대로 560, , 2, 18 (죽도동)</t>
  </si>
  <si>
    <t>스마텍(주)</t>
  </si>
  <si>
    <t>전자제품 검사 및 조립업</t>
  </si>
  <si>
    <t>054-712-1171</t>
  </si>
  <si>
    <t>경상북도 구미시 비산로5안길 19-2 2층 (비산동)</t>
  </si>
  <si>
    <t>위탁수송업무 및 도급업, 알선업</t>
  </si>
  <si>
    <t>051-717-2621</t>
  </si>
  <si>
    <t>부산광역시 남구 신선로 173 3층 태화주유소 (감만동)</t>
  </si>
  <si>
    <t>(주)더케이씨앤에스</t>
  </si>
  <si>
    <t>강동창</t>
  </si>
  <si>
    <t>철강 제조업</t>
  </si>
  <si>
    <t>부산광역시 남구 신선로 102 (감만동,동국제강주식회사 내)</t>
  </si>
  <si>
    <t>(의)의료법인신생의료재단</t>
  </si>
  <si>
    <t>이말남</t>
  </si>
  <si>
    <t>051-419-7737</t>
  </si>
  <si>
    <t>부산 북구 만덕대로 37 (덕천동,삼성디지탈프라자)</t>
  </si>
  <si>
    <t>(의)의료법인바른의료재단</t>
  </si>
  <si>
    <t>진선희</t>
  </si>
  <si>
    <t>055-790-3000</t>
  </si>
  <si>
    <t>경상남도 진주시 동진로 7 (칠암동)</t>
  </si>
  <si>
    <t>(주)재원테크</t>
  </si>
  <si>
    <t>공유미</t>
  </si>
  <si>
    <t>경상남도 창원시 성산구 정동로62번길 24 (성주동)</t>
  </si>
  <si>
    <t>(주)세현산업</t>
  </si>
  <si>
    <t>사내 철강 반제품 운반업</t>
  </si>
  <si>
    <t>(주)게스</t>
  </si>
  <si>
    <t>안전관리 서비스업</t>
  </si>
  <si>
    <t>055-264-3525</t>
  </si>
  <si>
    <t>경상남도 창원시 성산구 비음로4번길 32 3층 (사파동)</t>
  </si>
  <si>
    <t>(주)명인텍</t>
  </si>
  <si>
    <t>차승렬</t>
  </si>
  <si>
    <t>공작기계 제조업</t>
  </si>
  <si>
    <t>055-280-9330</t>
  </si>
  <si>
    <t>경상남도 창원시 성산구 정동로 153 내 (가음정동,현대위아창원1공장)</t>
  </si>
  <si>
    <t>한서전자(유)</t>
  </si>
  <si>
    <t>신양호</t>
  </si>
  <si>
    <t>경상남도 창원시 성산구 완암로 84 (성산동,엘지전자2공장)</t>
  </si>
  <si>
    <t>(의)영진의료재단</t>
  </si>
  <si>
    <t>병원의 설치운영</t>
  </si>
  <si>
    <t>055-399-8811</t>
  </si>
  <si>
    <t>경상남도 김해시 번화1로 36 (대청동)</t>
  </si>
  <si>
    <t>의료법인새림의료재단</t>
  </si>
  <si>
    <t>061-246-7200</t>
  </si>
  <si>
    <t>전라남도 신안군 압해읍 추섬길 50 (대천리)</t>
  </si>
  <si>
    <t>광양동부농업협동조합</t>
  </si>
  <si>
    <t>배희순,문정태</t>
  </si>
  <si>
    <t>농산물[양상추 외]</t>
  </si>
  <si>
    <t>061-772-2080</t>
  </si>
  <si>
    <t>전라남도 광양시 진월면 선소중앙길 38 (선소리)</t>
  </si>
  <si>
    <t>(주)남도산업</t>
  </si>
  <si>
    <t>061-464-5242</t>
  </si>
  <si>
    <t>전라남도 영암군 삼호읍 대불산단3로 201 (나불리)</t>
  </si>
  <si>
    <t>(유)대일산업</t>
  </si>
  <si>
    <t>선박의장업</t>
  </si>
  <si>
    <t>(유)대교</t>
  </si>
  <si>
    <t>유금종</t>
  </si>
  <si>
    <t>의료법인좌수영의료재단</t>
  </si>
  <si>
    <t>남형인</t>
  </si>
  <si>
    <t>061-692-0082</t>
  </si>
  <si>
    <t>전라남도 여수시 봉계5길 10-13 (봉계동)</t>
  </si>
  <si>
    <t>의료법인건강나라의료재단</t>
  </si>
  <si>
    <t>전라북도 전주시 완산구 맏내로 114 (평화동2가)</t>
  </si>
  <si>
    <t>(주)창민기업</t>
  </si>
  <si>
    <t>선박 내 전기 선 공사</t>
  </si>
  <si>
    <t>(주)영인</t>
  </si>
  <si>
    <t>1. 건설기계 부품 조립 및 제조업</t>
  </si>
  <si>
    <t>052-203-2413</t>
  </si>
  <si>
    <t>(주)덕현산업</t>
  </si>
  <si>
    <t>052-203-3491</t>
  </si>
  <si>
    <t>(주)금원</t>
  </si>
  <si>
    <t>유상근</t>
  </si>
  <si>
    <t>(주)동민기업</t>
  </si>
  <si>
    <t>052-209-6136</t>
  </si>
  <si>
    <t>(주)다인컴퍼니</t>
  </si>
  <si>
    <t>경영컨설팅 및 기타 관련 조직운영 컨설팅업</t>
  </si>
  <si>
    <t>경상남도 양산시 상북면 충렬로 680 2층 (소석리)</t>
  </si>
  <si>
    <t>사회적협동조합가가호호돌봄센터</t>
  </si>
  <si>
    <t>김미경,김경미,이명희</t>
  </si>
  <si>
    <t>서울특별시 영등포구 영등포로64길 31 1층 (신길동)</t>
  </si>
  <si>
    <t>(주)에스에이시시스템</t>
  </si>
  <si>
    <t>02-2676-1730</t>
  </si>
  <si>
    <t>서울 영등포구 버드나루로 119 706호 (당산동,영등빌딩)</t>
  </si>
  <si>
    <t>(주)대덕운수</t>
  </si>
  <si>
    <t>(주)코리아이엠에스</t>
  </si>
  <si>
    <t>전자부품 실장기판(디지털전력량계, 데이터통신보드)</t>
  </si>
  <si>
    <t>031-305-4788</t>
  </si>
  <si>
    <t>경기도 수원시 권선구 산업로 184 (고색동)</t>
  </si>
  <si>
    <t>(주)바다푸드</t>
  </si>
  <si>
    <t>농.축.수산물의 제조 및 도소매업</t>
  </si>
  <si>
    <t>053-326-6867</t>
  </si>
  <si>
    <t>대구 북구 고촌길 216 (서변동)</t>
  </si>
  <si>
    <t>(주)삼산건설</t>
  </si>
  <si>
    <t>031-383-6057</t>
  </si>
  <si>
    <t>경기도 안양시 동안구 시민대로 267 302호 (관양동,아크로팰리스)</t>
  </si>
  <si>
    <t>세방정유(주)</t>
  </si>
  <si>
    <t>임채남</t>
  </si>
  <si>
    <t>지정폐기물(폐유) 재활용, 정제 연료유 생산 등</t>
  </si>
  <si>
    <t>031-989-5100</t>
  </si>
  <si>
    <t>경기 김포시 대곶면 산자뫼로104번길 166 (송마리)</t>
  </si>
  <si>
    <t>기타 석유 정제물 재처리업</t>
  </si>
  <si>
    <t>(주)성은기업</t>
  </si>
  <si>
    <t>옥준민</t>
  </si>
  <si>
    <t>배관</t>
  </si>
  <si>
    <t>055-632-9486</t>
  </si>
  <si>
    <t>경상남도 거제시 계룡로11길 17-36 104동 101호 (고현동,계룡리더스빌)</t>
  </si>
  <si>
    <t>구천동</t>
  </si>
  <si>
    <t>양승욱,김성곤</t>
  </si>
  <si>
    <t>신용사업, 구매/판매사업, 교육지원사업 외</t>
  </si>
  <si>
    <t>063-324-2500</t>
  </si>
  <si>
    <t>전라북도 무주군 설천면 삼도봉로 6 (소천리)</t>
  </si>
  <si>
    <t>(주)매일경제티브이</t>
  </si>
  <si>
    <t>02-2000-4898</t>
  </si>
  <si>
    <t>(주)신대운여객</t>
  </si>
  <si>
    <t>이철수</t>
  </si>
  <si>
    <t>031-943-1321</t>
  </si>
  <si>
    <t>청보산업(주)</t>
  </si>
  <si>
    <t>032-816-3551</t>
  </si>
  <si>
    <t>인천광역시 서구 마중2로 32 (오류동)</t>
  </si>
  <si>
    <t>(주)신성에이치티</t>
  </si>
  <si>
    <t>설비 셋업 및 유지보수</t>
  </si>
  <si>
    <t>031-8077-9901</t>
  </si>
  <si>
    <t>경기도 평택시 진위면 진위2산단로 140 1029호 더퍼스트타워평택 (갈곶리,더퍼스트타워 평택)</t>
  </si>
  <si>
    <t>(주)옥두식품</t>
  </si>
  <si>
    <t>최광석,최정자</t>
  </si>
  <si>
    <t>핫도그, 츄러스 등 빵류제조</t>
  </si>
  <si>
    <t>033-344-9272</t>
  </si>
  <si>
    <t>강원 횡성군 공근면 아이티밸리길 84 (초원리)</t>
  </si>
  <si>
    <t>금호고속관광(주)</t>
  </si>
  <si>
    <t>전세버스 운송사업</t>
  </si>
  <si>
    <t>경기도 부천시 상동로 87 803동 2071호 (상동,가나베스트타운쓰리)</t>
  </si>
  <si>
    <t>(주)청운산업</t>
  </si>
  <si>
    <t>임태인</t>
  </si>
  <si>
    <t>055-634-1340</t>
  </si>
  <si>
    <t>(재)기쁨나눔</t>
  </si>
  <si>
    <t>전주희</t>
  </si>
  <si>
    <t>국제교육개발</t>
  </si>
  <si>
    <t>070-4801-3582</t>
  </si>
  <si>
    <t>서울특별시 마포구 백범로5길 13 1층,2층 (노고산동,창선빌딩)</t>
  </si>
  <si>
    <t>케이크(주)</t>
  </si>
  <si>
    <t>010-8502-1876</t>
  </si>
  <si>
    <t>경기도 성남시 분당구 분당내곡로 131 9층 (백현동,테크원타워)</t>
  </si>
  <si>
    <t>(주)쟝블랑제리</t>
  </si>
  <si>
    <t>장형건</t>
  </si>
  <si>
    <t>제과제빵</t>
  </si>
  <si>
    <t>070-4220-6553</t>
  </si>
  <si>
    <t>서울특별시 관악구 낙성대역길 8 (봉천동)</t>
  </si>
  <si>
    <t>태성테크놀(주)</t>
  </si>
  <si>
    <t>이무용</t>
  </si>
  <si>
    <t>2차전지 제조 외</t>
  </si>
  <si>
    <t>041-560-3296</t>
  </si>
  <si>
    <t>충청남도 천안시 서북구 광장로 260 103동 1003호 (불당동,불당한화꿈에그린아파트)</t>
  </si>
  <si>
    <t>(주)한성파트너스</t>
  </si>
  <si>
    <t>신재동,한성희</t>
  </si>
  <si>
    <t>자동차부품 조립 및 생산</t>
  </si>
  <si>
    <t>055-267-4003</t>
  </si>
  <si>
    <t>서울 서초구 논현로 83 A동 2006호 (양재동,삼호물산빌딩)</t>
  </si>
  <si>
    <t>(유)모심과돌봄</t>
  </si>
  <si>
    <t>032-815-3277</t>
  </si>
  <si>
    <t>인천 연수구 청명로 34, 301호 (청학동,로얄프라자)</t>
  </si>
  <si>
    <t>(주)강림이엔알</t>
  </si>
  <si>
    <t>정재창</t>
  </si>
  <si>
    <t>SRF폐타이어 고형연료, 폐철심</t>
  </si>
  <si>
    <t>02-826-2433</t>
  </si>
  <si>
    <t>서울특별시 서초구 동작대로 218-1 2층 (방배동)</t>
  </si>
  <si>
    <t>(주)태경이앤씨</t>
  </si>
  <si>
    <t>문창식</t>
  </si>
  <si>
    <t>프리캐스트 콘크리트 (P.C)</t>
  </si>
  <si>
    <t>043-855-5541</t>
  </si>
  <si>
    <t>충청북도 충주시 충주산단1로 68 (용탄동)</t>
  </si>
  <si>
    <t>면 방적업</t>
  </si>
  <si>
    <t>(주)오스템카디오</t>
  </si>
  <si>
    <t>의료용품 도매</t>
  </si>
  <si>
    <t>02-3423-1485</t>
  </si>
  <si>
    <t>경기도 고양시 덕양구 삼원로 63 13층 (원흥동)</t>
  </si>
  <si>
    <t>연료, 광물, 1차 금속, 비료 및 화학제품 중개업</t>
  </si>
  <si>
    <t>강승원,김도곤</t>
  </si>
  <si>
    <t>(주)피피씨코리아</t>
  </si>
  <si>
    <t>카이리</t>
  </si>
  <si>
    <t>임상연구 서비스 및 의약품 개발자문업</t>
  </si>
  <si>
    <t>02-535-0667</t>
  </si>
  <si>
    <t>서울 강남구 테헤란로 124 20층 (역삼동,삼원타워)</t>
  </si>
  <si>
    <t>기기용 자동측정 및 제어장치 제조업</t>
  </si>
  <si>
    <t>(주)베스트원</t>
  </si>
  <si>
    <t>그외 기타 종합 소매업 도소매</t>
  </si>
  <si>
    <t>031-611-2227</t>
  </si>
  <si>
    <t>경기도 평택시 경기대로 945 B201호호 (장당동)</t>
  </si>
  <si>
    <t>버슘머트리얼즈에스피씨코리아(유)</t>
  </si>
  <si>
    <t>극소전자 공학분야에서 사용되는 기타 화학제품과 반도체의 제조,마케팅,</t>
  </si>
  <si>
    <t>031-669-9300</t>
  </si>
  <si>
    <t>경기도 평택시 산단로 88-19 (모곡동)</t>
  </si>
  <si>
    <t>기타 1차 비철금속 제조업</t>
  </si>
  <si>
    <t>(주)엘오티티에스</t>
  </si>
  <si>
    <t>고한승</t>
  </si>
  <si>
    <t>반도체 장비 진공펌프 부품(전력절감장치 및 밸브 안전장치)</t>
  </si>
  <si>
    <t>031-678-6237</t>
  </si>
  <si>
    <t>경기도 안성시 공단1로 68 (신건지동)</t>
  </si>
  <si>
    <t>표면처리 및 적층 직물 제조업</t>
  </si>
  <si>
    <t>산업용 섬유세척, 염색, 정리 및 가공 기계 제조업</t>
  </si>
  <si>
    <t>장홍원,유운기</t>
  </si>
  <si>
    <t>주차시설관리</t>
  </si>
  <si>
    <t>043-270-7300</t>
  </si>
  <si>
    <t>충북 청주시 서원구 흥덕로 61 1층 (사직동,올림픽국민생환관)</t>
  </si>
  <si>
    <t>(주)엑스뻬제</t>
  </si>
  <si>
    <t>교육용소프트웨어 개발업</t>
  </si>
  <si>
    <t>031-898-3549</t>
  </si>
  <si>
    <t>서울특별시 강남구 언주로 506 3층 301호 (역삼동,역삼아르누보씨티)</t>
  </si>
  <si>
    <t>에코글로벌(주)</t>
  </si>
  <si>
    <t>임영남</t>
  </si>
  <si>
    <t>파지, 고철, 비닐, PP.PET등 수집판매</t>
  </si>
  <si>
    <t>02-372-2214</t>
  </si>
  <si>
    <t>서울특별시 중랑구 신내역로1가길 9-20 (신내동)</t>
  </si>
  <si>
    <t>(주)이노서브에프엠</t>
  </si>
  <si>
    <t>김민동</t>
  </si>
  <si>
    <t>1. 전대업</t>
  </si>
  <si>
    <t>서울특별시 서초구 언남길 43 402호 (양재동,이노빌딩)</t>
  </si>
  <si>
    <t>(주)노아에프엔비</t>
  </si>
  <si>
    <t>노경보</t>
  </si>
  <si>
    <t>제과점 외 음식점업</t>
  </si>
  <si>
    <t>02-2256-0988</t>
  </si>
  <si>
    <t>서울특별시 성동구 연무장5길 19 1층 (성수동2가)</t>
  </si>
  <si>
    <t>(재)서울시복지재단</t>
  </si>
  <si>
    <t>복지 분야에 대한 조사.연구</t>
  </si>
  <si>
    <t>02-1670-5755</t>
  </si>
  <si>
    <t>서울 마포구 백범로31길 21 (공덕동)</t>
  </si>
  <si>
    <t>제칠일안식일예수재림교한국연합회유지재단</t>
  </si>
  <si>
    <t>강순기</t>
  </si>
  <si>
    <t>두유 제조업</t>
  </si>
  <si>
    <t>054-980-3651</t>
  </si>
  <si>
    <t>서울특별시 동대문구 이문로1길 11 (회기동)</t>
  </si>
  <si>
    <t>(재)서울디자인재단</t>
  </si>
  <si>
    <t>이경돈</t>
  </si>
  <si>
    <t>디자인 진흥 및 작품 전시활동과 그 보급</t>
  </si>
  <si>
    <t>02-2096-0000</t>
  </si>
  <si>
    <t>서울 종로구 율곡로 283 7~9층 (종로6가,서울디자인지원센터)</t>
  </si>
  <si>
    <t>서울특별시농수산식품공사</t>
  </si>
  <si>
    <t>문영표</t>
  </si>
  <si>
    <t>시가 건립 또는 관할하는 농수산물도매시장의 관리 및 운영</t>
  </si>
  <si>
    <t>02-3435-1000</t>
  </si>
  <si>
    <t>서울특별시강서구시설관리공단</t>
  </si>
  <si>
    <t>박영재,김성진</t>
  </si>
  <si>
    <t>공공시설물관리운영-서비스</t>
  </si>
  <si>
    <t>02-2607-9113</t>
  </si>
  <si>
    <t>서울 강서구 우장산로 114 (화곡동)</t>
  </si>
  <si>
    <t>서울시설공단</t>
  </si>
  <si>
    <t>한국영</t>
  </si>
  <si>
    <t>서울특별시장이 지정하는 시설물을 효율적으로 관리 운영</t>
  </si>
  <si>
    <t>02-2290-6114</t>
  </si>
  <si>
    <t>서울특별시 성동구 청계천로 540 (마장동)</t>
  </si>
  <si>
    <t>서울특별시동작구시설관리공단</t>
  </si>
  <si>
    <t>김민석,김진우</t>
  </si>
  <si>
    <t>공영주차장 관리 및 운영</t>
  </si>
  <si>
    <t>02-832-2445</t>
  </si>
  <si>
    <t>서울 동작구 보라매로5길 28 (신대방동)</t>
  </si>
  <si>
    <t>구리농수산물공사</t>
  </si>
  <si>
    <t>도매시장의 시설물 관리 및 운영</t>
  </si>
  <si>
    <t>031-560-5100</t>
  </si>
  <si>
    <t>경기 구리시 동구릉로136번길 90 (인창동)</t>
  </si>
  <si>
    <t>연천군시설관리공단</t>
  </si>
  <si>
    <t>지영철,송승원</t>
  </si>
  <si>
    <t>공공시설관리</t>
  </si>
  <si>
    <t>031-834-9585</t>
  </si>
  <si>
    <t>경기도 연천군 연천읍 연천역로 29 2층 (옥산리,연천공영버스터미널)</t>
  </si>
  <si>
    <t>한국화훼농업협동조합</t>
  </si>
  <si>
    <t>강성해,유석룡</t>
  </si>
  <si>
    <t>경제사업(화훼 및 자재 도소매), 신용사업(금융)</t>
  </si>
  <si>
    <t>031-910-8000</t>
  </si>
  <si>
    <t>경기도 고양시 일산서구 대화로 362 (대화동)</t>
  </si>
  <si>
    <t>서울특별시송파구시설관리공단</t>
  </si>
  <si>
    <t>박중빈,황대성</t>
  </si>
  <si>
    <t>02-2157-1114</t>
  </si>
  <si>
    <t>서울 송파구 충민로 66 (문정동)</t>
  </si>
  <si>
    <t>(재)인천연구원</t>
  </si>
  <si>
    <t>박호군</t>
  </si>
  <si>
    <t>시정발전에 관한 중장기개발계획 및 주요현안사항에 대한 조사,연구</t>
  </si>
  <si>
    <t>032-260-2600</t>
  </si>
  <si>
    <t>인천광역시 서구 심곡로 98 (심곡동)</t>
  </si>
  <si>
    <t>부천도시공사</t>
  </si>
  <si>
    <t>원명희</t>
  </si>
  <si>
    <t>032-340-0700</t>
  </si>
  <si>
    <t>경기도 부천시 소사로 482 (춘의동)</t>
  </si>
  <si>
    <t>인천광역시의료원</t>
  </si>
  <si>
    <t>조승연</t>
  </si>
  <si>
    <t>032-580-6000</t>
  </si>
  <si>
    <t>인천광역시 동구 방축로 217 (송림동)</t>
  </si>
  <si>
    <t>(재)인천광역시여성가족재단</t>
  </si>
  <si>
    <t>이행숙</t>
  </si>
  <si>
    <t>여성.가족.보육.저출산, 아동.청소년 관련 정책 연구.개발</t>
  </si>
  <si>
    <t>032-511-3141</t>
  </si>
  <si>
    <t>인천광역시 부평구 길주로 539 (갈산동,인천광역시여성문화회관)</t>
  </si>
  <si>
    <t>남동구도시관리공단</t>
  </si>
  <si>
    <t>공성일,김석우</t>
  </si>
  <si>
    <t>032-460-0500</t>
  </si>
  <si>
    <t>인천광역시 남동구 만수로19번길 10 (만수동)</t>
  </si>
  <si>
    <t>경기평택항만공사</t>
  </si>
  <si>
    <t>김석구</t>
  </si>
  <si>
    <t>031-686-0600</t>
  </si>
  <si>
    <t>경기도 평택시 포승읍 평택항만길 73 10층 (만호리,평택항마린센터)</t>
  </si>
  <si>
    <t>안산도시공사</t>
  </si>
  <si>
    <t>허숭</t>
  </si>
  <si>
    <t>택지개발 등을 위한 토지의 취득, 개발, 및 공급, 임대관리</t>
  </si>
  <si>
    <t>031-481-4900</t>
  </si>
  <si>
    <t>경기도 안산시 단원구 적금로 202 (고잔동)</t>
  </si>
  <si>
    <t>과천도시공사</t>
  </si>
  <si>
    <t>이근수</t>
  </si>
  <si>
    <t>02-504-7300</t>
  </si>
  <si>
    <t>경기 과천시 통영로 5 (중앙동)</t>
  </si>
  <si>
    <t>광주도시관리공사</t>
  </si>
  <si>
    <t>박남수</t>
  </si>
  <si>
    <t>031-760-2592</t>
  </si>
  <si>
    <t>경기도 광주시 남한산성면 해공로 427 (하번천리)</t>
  </si>
  <si>
    <t>용인도시공사</t>
  </si>
  <si>
    <t>최찬용</t>
  </si>
  <si>
    <t>031-330-3900</t>
  </si>
  <si>
    <t>경기도 용인시 처인구 금령로 47 (김량장동)</t>
  </si>
  <si>
    <t>(주)씨이케이</t>
  </si>
  <si>
    <t>제조,반도체,집적회로</t>
  </si>
  <si>
    <t>033-648-0126</t>
  </si>
  <si>
    <t>경기도 안성시 원곡면 천덕산로 681-15 (성은리)</t>
  </si>
  <si>
    <t>시흥도시공사</t>
  </si>
  <si>
    <t>정동선</t>
  </si>
  <si>
    <t>소각장, 주차장 운영 및 종량제봉투, 재활용품 재생</t>
  </si>
  <si>
    <t>031-488-6800</t>
  </si>
  <si>
    <t>경기 시흥시 시흥대로268번길 8 3층 (능곡동)</t>
  </si>
  <si>
    <t>영월군시설관리공단</t>
  </si>
  <si>
    <t>부동산관리,시설관리 부동산</t>
  </si>
  <si>
    <t>033-375-6556</t>
  </si>
  <si>
    <t>강원 영월군 영월읍 단종로9번길 27 (영흥리)</t>
  </si>
  <si>
    <t>정선군시설관리공단</t>
  </si>
  <si>
    <t>홍규학,유영수</t>
  </si>
  <si>
    <t>화암관광지의 관리운영</t>
  </si>
  <si>
    <t>033-560-3406</t>
  </si>
  <si>
    <t>강원도 정선군 화암면 화암동굴길 12-1 (화암리)</t>
  </si>
  <si>
    <t>산업용 유리 제조업</t>
  </si>
  <si>
    <t>충북개발공사</t>
  </si>
  <si>
    <t>진상화</t>
  </si>
  <si>
    <t>043-210-9100</t>
  </si>
  <si>
    <t>충북 청주시 상당구 상당로 195 6층,7층 (북문로3가)</t>
  </si>
  <si>
    <t>(주)신암이앤씨</t>
  </si>
  <si>
    <t>041-541-9642</t>
  </si>
  <si>
    <t>(재)대전광역시사회서비스원</t>
  </si>
  <si>
    <t>사회복지 증진을 위한 중장기 계획의 수립</t>
  </si>
  <si>
    <t>042-331-8901</t>
  </si>
  <si>
    <t>대전광역시 중구 보문로 246 (대흥동)</t>
  </si>
  <si>
    <t>(재)경북연구원</t>
  </si>
  <si>
    <t>유철균</t>
  </si>
  <si>
    <t>지역장기발전 구상 및 시책개발</t>
  </si>
  <si>
    <t>054-841-7350</t>
  </si>
  <si>
    <t>경북 안동시 풍천면 도청대로 455 (갈전리)</t>
  </si>
  <si>
    <t>대구도시개발공사</t>
  </si>
  <si>
    <t>정명섭</t>
  </si>
  <si>
    <t>지방공기업법상의 주택사업</t>
  </si>
  <si>
    <t>053-350-0350</t>
  </si>
  <si>
    <t>대구광역시 북구 침산로 73 (고성동3가)</t>
  </si>
  <si>
    <t>경상북도개발공사</t>
  </si>
  <si>
    <t>택지조성,주택건설-건설업,부동산</t>
  </si>
  <si>
    <t>054-650-3000</t>
  </si>
  <si>
    <t>경상북도 예천군 호명면 행복로 35 (금능리)</t>
  </si>
  <si>
    <t>054-431-3390</t>
  </si>
  <si>
    <t>경상북도 김천시 공단로 258-45 B동 (응명동)</t>
  </si>
  <si>
    <t>영양고추유통공사</t>
  </si>
  <si>
    <t>최현동</t>
  </si>
  <si>
    <t>고춧가루, 건고추 외</t>
  </si>
  <si>
    <t>054-680-9000</t>
  </si>
  <si>
    <t>경상북도 영양군 일월면 재일로 2050 (가곡리)</t>
  </si>
  <si>
    <t>영천시시설관리공단</t>
  </si>
  <si>
    <t>김재훈,양병태</t>
  </si>
  <si>
    <t>054-330-2715</t>
  </si>
  <si>
    <t>경북 영천시 도남공단3길 76 (도남동)</t>
  </si>
  <si>
    <t>문경관광진흥공단</t>
  </si>
  <si>
    <t>김옥희,신필균</t>
  </si>
  <si>
    <t>휴양시설 관리 운영(자연휴양림, 관광사격장)</t>
  </si>
  <si>
    <t>054-5533-1078</t>
  </si>
  <si>
    <t>경상북도 문경시 매봉로 65 3층 (모전동,점촌5동주민센타)</t>
  </si>
  <si>
    <t>구미시설공단</t>
  </si>
  <si>
    <t>채동익,이재웅</t>
  </si>
  <si>
    <t>공영 주차장시설 건설 관리 및 운영</t>
  </si>
  <si>
    <t>054-480-2000</t>
  </si>
  <si>
    <t>경북 구미시 산책길 63 (원평동)</t>
  </si>
  <si>
    <t>대구공공시설관리공단</t>
  </si>
  <si>
    <t>정상용,문기봉</t>
  </si>
  <si>
    <t>하수종말처리장 관리 및 운영</t>
  </si>
  <si>
    <t>053-605-8000</t>
  </si>
  <si>
    <t>대구광역시 남구 대명로 29 (대명동)</t>
  </si>
  <si>
    <t>(재)부산여성가족과평생교육진흥원</t>
  </si>
  <si>
    <t>여성,가족,보육,저출산,아동,청소년관련 정책개발</t>
  </si>
  <si>
    <t>051-330-3400</t>
  </si>
  <si>
    <t>부산 북구 효열로 256 (금곡동)</t>
  </si>
  <si>
    <t>(재)부산디자인진흥원</t>
  </si>
  <si>
    <t>강필현</t>
  </si>
  <si>
    <t>디자인진흥 및 지역디자인 특화사업</t>
  </si>
  <si>
    <t>051-790-1000</t>
  </si>
  <si>
    <t>부산광역시 해운대구 센텀동로 57 (우동)</t>
  </si>
  <si>
    <t>(재)영화의전당</t>
  </si>
  <si>
    <t>김진해</t>
  </si>
  <si>
    <t>영화의전당의 관리 및 운영</t>
  </si>
  <si>
    <t>051-780-6000</t>
  </si>
  <si>
    <t>부산광역시 해운대구 수영강변대로 120 (우동,영화의전당)</t>
  </si>
  <si>
    <t>파일공사 및 축조관련 기초 공사업</t>
  </si>
  <si>
    <t>부산시설공단</t>
  </si>
  <si>
    <t>박인호</t>
  </si>
  <si>
    <t>051-1670-8114</t>
  </si>
  <si>
    <t>부산광역시 부산진구 새싹로 174 (연지동)</t>
  </si>
  <si>
    <t>부산환경공단</t>
  </si>
  <si>
    <t>안종일</t>
  </si>
  <si>
    <t>하수종말처리장 관리운영사업</t>
  </si>
  <si>
    <t>051-759-9300</t>
  </si>
  <si>
    <t>부산광역시 동래구 온천천남로 185 (안락동)</t>
  </si>
  <si>
    <t>(재)부산테크노파크</t>
  </si>
  <si>
    <t>김형균</t>
  </si>
  <si>
    <t>051-974-9000</t>
  </si>
  <si>
    <t>부산 강서구 과학산단1로60번길 31 (지사동)</t>
  </si>
  <si>
    <t>자연과학 및 공학 융합 연구개발업</t>
  </si>
  <si>
    <t>(재)경남테크노파크</t>
  </si>
  <si>
    <t>기업지원사업</t>
  </si>
  <si>
    <t>055-253-6412</t>
  </si>
  <si>
    <t>경상남도 창원시 의창구 창원대로18번길 22 (팔용동)</t>
  </si>
  <si>
    <t>(주)착한떡</t>
  </si>
  <si>
    <t>떡류 제품</t>
  </si>
  <si>
    <t>070-4284-7386</t>
  </si>
  <si>
    <t>경남 김해시 가야로 199 (삼계동)</t>
  </si>
  <si>
    <t>(재)광주복지연구원</t>
  </si>
  <si>
    <t>본 재단은 지역노인들의 다양한 복지수요에 부응하여 노인들이 건강하고</t>
  </si>
  <si>
    <t>062-603-8399</t>
  </si>
  <si>
    <t>광주광역시 서구 화정로 149 (화정동)</t>
  </si>
  <si>
    <t>(재)광주정보.문화산업진흥원</t>
  </si>
  <si>
    <t>이경주</t>
  </si>
  <si>
    <t>정보통신과 문화산업 육성을 위한 중장기계획 및 시행계획 수립</t>
  </si>
  <si>
    <t>062-610-2400</t>
  </si>
  <si>
    <t>광주광역시 남구 송암로 60 (송하동,광주CGI센터)</t>
  </si>
  <si>
    <t>광주광역시도시공사</t>
  </si>
  <si>
    <t>정민곤</t>
  </si>
  <si>
    <t>주택건설 일반건축물의 취득 개발 분양 임대 관리 및 부대사업</t>
  </si>
  <si>
    <t>062-600-6600</t>
  </si>
  <si>
    <t>광주광역시 서구 시청로 26 (치평동)</t>
  </si>
  <si>
    <t>(주)광일식품</t>
  </si>
  <si>
    <t>061-331-1950</t>
  </si>
  <si>
    <t>전남 나주시 남평읍 남평향교길 79-1 (서산리)</t>
  </si>
  <si>
    <t>(재)광주디자인진흥원</t>
  </si>
  <si>
    <t>송진희</t>
  </si>
  <si>
    <t>디자인 진흥 및 지역디자인 특화사업</t>
  </si>
  <si>
    <t>062-611-5000</t>
  </si>
  <si>
    <t>광주광역시 북구 첨단과기로176번길 27 (오룡동)</t>
  </si>
  <si>
    <t>운동 및 경기용품 소매업</t>
  </si>
  <si>
    <t>기타 기초 무기 화학물질 제조업</t>
  </si>
  <si>
    <t>서울특별시영등포구시설관리공단</t>
  </si>
  <si>
    <t>김윤기,오인영</t>
  </si>
  <si>
    <t>공영주차장 관리.운영 및 거주자우선주차제 운영사업</t>
  </si>
  <si>
    <t>02-2650-1400</t>
  </si>
  <si>
    <t>서울 영등포구 여의대방로 211 (신길동)</t>
  </si>
  <si>
    <t>서울특별시도봉구시설관리공단</t>
  </si>
  <si>
    <t>최승묵,김기수</t>
  </si>
  <si>
    <t>구청장이 지장하는 공공청사의 시설관리</t>
  </si>
  <si>
    <t>02-901-5000</t>
  </si>
  <si>
    <t>서울 도봉구 노해로63길 43 (창동)</t>
  </si>
  <si>
    <t>(재)서울특별시공공보건의료재단</t>
  </si>
  <si>
    <t>공공</t>
  </si>
  <si>
    <t>02-6386-8300</t>
  </si>
  <si>
    <t>서울특별시 중구 세종대로 17 20층 (남대문로5가,와이즈타워)</t>
  </si>
  <si>
    <t>남양주도시공사</t>
  </si>
  <si>
    <t>이계문</t>
  </si>
  <si>
    <t>위·수탁 대행사업, 자체 개발사업, 개발대행사업</t>
  </si>
  <si>
    <t>031-560-1000</t>
  </si>
  <si>
    <t>경기도 남양주시 다산지금로36번길 21-8 801호 (다산동)</t>
  </si>
  <si>
    <t>운수장비</t>
    <phoneticPr fontId="36" type="noConversion"/>
  </si>
  <si>
    <t>수출여부</t>
    <phoneticPr fontId="36" type="noConversion"/>
  </si>
  <si>
    <t>거절</t>
    <phoneticPr fontId="36" type="noConversion"/>
  </si>
  <si>
    <t>부서</t>
    <phoneticPr fontId="36" type="noConversion"/>
  </si>
  <si>
    <t>직위</t>
    <phoneticPr fontId="36" type="noConversion"/>
  </si>
  <si>
    <t>기계장치2</t>
    <phoneticPr fontId="36" type="noConversion"/>
  </si>
  <si>
    <t>기타2</t>
    <phoneticPr fontId="36" type="noConversion"/>
  </si>
  <si>
    <t>강원특별자치도 춘천시 신북읍 신북로 61-20</t>
    <phoneticPr fontId="36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</si>
</sst>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76" formatCode="0_);[Red]\(0\)"/>
    <numFmt numFmtId="177" formatCode="m/d"/>
    <numFmt numFmtId="178" formatCode="0_ "/>
  </numFmts>
  <fonts count="38">
    <font>
      <sz val="11"/>
      <color theme="1"/>
      <name val="Calibri"/>
      <scheme val="minor"/>
    </font>
    <font>
      <b/>
      <sz val="10"/>
      <color theme="1"/>
      <name val="Malgun Gothic"/>
      <family val="3"/>
      <charset val="129"/>
    </font>
    <font>
      <b/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Malgun Gothic"/>
      <family val="3"/>
      <charset val="129"/>
    </font>
    <font>
      <b/>
      <sz val="11"/>
      <color theme="1"/>
      <name val="Malgun Gothic"/>
      <family val="3"/>
      <charset val="129"/>
    </font>
    <font>
      <sz val="10"/>
      <color theme="1"/>
      <name val="Malgun Gothic"/>
      <family val="3"/>
      <charset val="129"/>
    </font>
    <font>
      <sz val="11"/>
      <color rgb="FF000000"/>
      <name val="&quot;Malgun Gothic&quot;"/>
    </font>
    <font>
      <sz val="11"/>
      <color rgb="FF000000"/>
      <name val="DartNBSP"/>
    </font>
    <font>
      <sz val="11"/>
      <color rgb="FF000000"/>
      <name val="DartNBSP"/>
    </font>
    <font>
      <sz val="11"/>
      <color rgb="FF000000"/>
      <name val="Arial"/>
      <family val="2"/>
    </font>
    <font>
      <u/>
      <sz val="10"/>
      <color rgb="FF0000FF"/>
      <name val="Malgun Gothic"/>
      <family val="3"/>
      <charset val="129"/>
    </font>
    <font>
      <sz val="11"/>
      <color theme="1"/>
      <name val="Calibri"/>
      <family val="2"/>
    </font>
    <font>
      <sz val="11"/>
      <color theme="1"/>
      <name val="DartNBSP"/>
    </font>
    <font>
      <sz val="12"/>
      <color rgb="FF000000"/>
      <name val="DartNBSP"/>
    </font>
    <font>
      <sz val="9"/>
      <color rgb="FF000000"/>
      <name val="DartNBSP"/>
    </font>
    <font>
      <sz val="9"/>
      <color rgb="FF000000"/>
      <name val="Arial"/>
      <family val="2"/>
    </font>
    <font>
      <sz val="11"/>
      <color rgb="FF000000"/>
      <name val="Malgun Gothic"/>
      <family val="3"/>
      <charset val="129"/>
    </font>
    <font>
      <sz val="9"/>
      <color theme="1"/>
      <name val="DartNBSP"/>
    </font>
    <font>
      <sz val="11"/>
      <color theme="1"/>
      <name val="Arial"/>
      <family val="2"/>
    </font>
    <font>
      <u/>
      <sz val="11"/>
      <color rgb="FF000000"/>
      <name val="Malgun Gothic"/>
      <family val="3"/>
      <charset val="129"/>
    </font>
    <font>
      <sz val="8"/>
      <color rgb="FF000000"/>
      <name val="DartNBSP"/>
    </font>
    <font>
      <sz val="12"/>
      <color rgb="FF666666"/>
      <name val="Noto Sans KR"/>
    </font>
    <font>
      <sz val="11"/>
      <color rgb="FF666666"/>
      <name val="Gulim"/>
    </font>
    <font>
      <sz val="11"/>
      <color rgb="FF666666"/>
      <name val="Calibri"/>
      <family val="2"/>
      <scheme val="minor"/>
    </font>
    <font>
      <sz val="11"/>
      <color rgb="FF000000"/>
      <name val="Arial"/>
      <family val="2"/>
    </font>
    <font>
      <u/>
      <sz val="11"/>
      <color rgb="FF0563C1"/>
      <name val="&quot;맑은 고딕&quot;"/>
      <family val="3"/>
      <charset val="129"/>
    </font>
    <font>
      <sz val="11"/>
      <color rgb="FF000000"/>
      <name val="&quot;맑은 고딕&quot;"/>
      <family val="3"/>
      <charset val="129"/>
    </font>
    <font>
      <sz val="11"/>
      <color theme="1"/>
      <name val="Malgun Gothic"/>
      <family val="3"/>
      <charset val="129"/>
    </font>
    <font>
      <sz val="9"/>
      <color rgb="FF222222"/>
      <name val="&quot;Malgun Gothic&quot;"/>
    </font>
    <font>
      <sz val="11"/>
      <color theme="1"/>
      <name val="&quot;Malgun Gothic&quot;"/>
    </font>
    <font>
      <sz val="11"/>
      <color rgb="FF1F1F1F"/>
      <name val="&quot;Google Sans&quot;"/>
    </font>
    <font>
      <u/>
      <sz val="11"/>
      <color rgb="FF222222"/>
      <name val="&quot;Malgun Gothic&quot;"/>
    </font>
    <font>
      <b/>
      <sz val="11"/>
      <color theme="1"/>
      <name val="&quot;Malgun Gothic&quot;"/>
    </font>
    <font>
      <sz val="8"/>
      <name val="Calibri"/>
      <family val="3"/>
      <charset val="129"/>
      <scheme val="minor"/>
    </font>
    <font>
      <sz val="11"/>
      <color theme="1"/>
      <name val="맑은 고딕"/>
      <family val="3"/>
      <charset val="129"/>
    </font>
  </fonts>
  <fills count="7">
    <fill>
      <patternFill patternType="none"/>
    </fill>
    <fill>
      <patternFill patternType="gray125"/>
    </fill>
    <fill>
      <patternFill patternType="solid">
        <fgColor rgb="FF8DB3E2"/>
        <bgColor rgb="FF8DB3E2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EFF7FF"/>
        <bgColor rgb="FFEFF7FF"/>
      </patternFill>
    </fill>
    <fill>
      <patternFill patternType="solid">
        <fgColor rgb="FFFBD4B4"/>
        <bgColor rgb="FFFBD4B4"/>
      </patternFill>
    </fill>
  </fills>
  <borders count="5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4">
    <xf numFmtId="0" fontId="0" fillId="0" borderId="0" xfId="0"/>
    <xf numFmtId="0" fontId="6" fillId="0" borderId="0" xfId="0" applyFont="1" applyAlignment="1">
      <alignment vertical="center"/>
    </xf>
    <xf numFmtId="0" fontId="8" fillId="0" borderId="1" xfId="0" applyFont="1" applyBorder="1" applyAlignment="1">
      <alignment horizontal="center" vertical="center"/>
    </xf>
    <xf numFmtId="176" fontId="8" fillId="0" borderId="1" xfId="0" applyNumberFormat="1" applyFont="1" applyBorder="1" applyAlignment="1">
      <alignment horizontal="left" vertical="center"/>
    </xf>
    <xf numFmtId="0" fontId="8" fillId="0" borderId="1" xfId="0" applyFont="1" applyBorder="1" applyAlignment="1">
      <alignment horizontal="left" vertical="center"/>
    </xf>
    <xf numFmtId="3" fontId="8" fillId="0" borderId="1" xfId="0" applyNumberFormat="1" applyFont="1" applyBorder="1" applyAlignment="1">
      <alignment vertical="center"/>
    </xf>
    <xf numFmtId="0" fontId="8" fillId="0" borderId="1" xfId="0" applyFont="1" applyBorder="1" applyAlignment="1">
      <alignment vertical="center"/>
    </xf>
    <xf numFmtId="0" fontId="5" fillId="0" borderId="0" xfId="0" applyFont="1"/>
    <xf numFmtId="0" fontId="7" fillId="0" borderId="1" xfId="0" applyFont="1" applyBorder="1" applyAlignment="1">
      <alignment horizontal="center" vertical="top"/>
    </xf>
    <xf numFmtId="0" fontId="7" fillId="0" borderId="2" xfId="0" applyFont="1" applyBorder="1"/>
    <xf numFmtId="176" fontId="7" fillId="0" borderId="1" xfId="0" applyNumberFormat="1" applyFont="1" applyBorder="1" applyAlignment="1">
      <alignment horizontal="center" vertical="top"/>
    </xf>
    <xf numFmtId="0" fontId="7" fillId="4" borderId="3" xfId="0" applyFont="1" applyFill="1" applyBorder="1"/>
    <xf numFmtId="176" fontId="6" fillId="0" borderId="0" xfId="0" applyNumberFormat="1" applyFont="1"/>
    <xf numFmtId="0" fontId="1" fillId="2" borderId="1" xfId="0" applyFont="1" applyFill="1" applyBorder="1" applyAlignment="1">
      <alignment horizontal="center" vertical="center"/>
    </xf>
    <xf numFmtId="3" fontId="1" fillId="6" borderId="1" xfId="0" applyNumberFormat="1" applyFont="1" applyFill="1" applyBorder="1" applyAlignment="1">
      <alignment horizontal="center" vertical="center"/>
    </xf>
    <xf numFmtId="0" fontId="8" fillId="0" borderId="0" xfId="0" applyFont="1" applyAlignment="1">
      <alignment horizontal="left" vertical="center"/>
    </xf>
    <xf numFmtId="0" fontId="1" fillId="3" borderId="4" xfId="0" applyFont="1" applyFill="1" applyBorder="1" applyAlignment="1">
      <alignment horizontal="center" vertical="center"/>
    </xf>
    <xf numFmtId="3" fontId="1" fillId="3" borderId="4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 wrapText="1"/>
    </xf>
    <xf numFmtId="0" fontId="4" fillId="3" borderId="4" xfId="0" applyFont="1" applyFill="1" applyBorder="1" applyAlignment="1">
      <alignment horizontal="center"/>
    </xf>
    <xf numFmtId="0" fontId="5" fillId="3" borderId="4" xfId="0" applyFont="1" applyFill="1" applyBorder="1" applyAlignment="1">
      <alignment horizontal="center"/>
    </xf>
    <xf numFmtId="0" fontId="8" fillId="3" borderId="4" xfId="0" applyFont="1" applyFill="1" applyBorder="1" applyAlignment="1">
      <alignment horizontal="center" vertical="center"/>
    </xf>
    <xf numFmtId="176" fontId="8" fillId="3" borderId="4" xfId="0" applyNumberFormat="1" applyFont="1" applyFill="1" applyBorder="1" applyAlignment="1">
      <alignment horizontal="left" vertical="center"/>
    </xf>
    <xf numFmtId="0" fontId="13" fillId="3" borderId="4" xfId="0" applyFont="1" applyFill="1" applyBorder="1" applyAlignment="1">
      <alignment horizontal="left" vertical="center"/>
    </xf>
    <xf numFmtId="0" fontId="8" fillId="3" borderId="4" xfId="0" applyFont="1" applyFill="1" applyBorder="1" applyAlignment="1">
      <alignment horizontal="left" vertical="center"/>
    </xf>
    <xf numFmtId="0" fontId="28" fillId="3" borderId="4" xfId="0" applyFont="1" applyFill="1" applyBorder="1"/>
    <xf numFmtId="0" fontId="14" fillId="0" borderId="4" xfId="0" applyFont="1" applyBorder="1" applyAlignment="1">
      <alignment horizontal="center"/>
    </xf>
    <xf numFmtId="3" fontId="29" fillId="0" borderId="4" xfId="0" applyNumberFormat="1" applyFont="1" applyBorder="1"/>
    <xf numFmtId="3" fontId="8" fillId="3" borderId="4" xfId="0" applyNumberFormat="1" applyFont="1" applyFill="1" applyBorder="1" applyAlignment="1">
      <alignment vertical="center"/>
    </xf>
    <xf numFmtId="0" fontId="8" fillId="3" borderId="4" xfId="0" applyFont="1" applyFill="1" applyBorder="1" applyAlignment="1">
      <alignment vertical="center"/>
    </xf>
    <xf numFmtId="0" fontId="6" fillId="3" borderId="4" xfId="0" applyFont="1" applyFill="1" applyBorder="1" applyAlignment="1">
      <alignment horizontal="center" vertical="center"/>
    </xf>
    <xf numFmtId="0" fontId="6" fillId="3" borderId="4" xfId="0" applyFont="1" applyFill="1" applyBorder="1" applyAlignment="1">
      <alignment vertical="center"/>
    </xf>
    <xf numFmtId="0" fontId="9" fillId="3" borderId="4" xfId="0" applyFont="1" applyFill="1" applyBorder="1"/>
    <xf numFmtId="3" fontId="10" fillId="3" borderId="4" xfId="0" applyNumberFormat="1" applyFont="1" applyFill="1" applyBorder="1" applyAlignment="1">
      <alignment horizontal="center"/>
    </xf>
    <xf numFmtId="0" fontId="12" fillId="3" borderId="4" xfId="0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 vertical="top"/>
    </xf>
    <xf numFmtId="0" fontId="10" fillId="3" borderId="4" xfId="0" applyFont="1" applyFill="1" applyBorder="1" applyAlignment="1">
      <alignment horizontal="center"/>
    </xf>
    <xf numFmtId="0" fontId="30" fillId="3" borderId="4" xfId="0" applyFont="1" applyFill="1" applyBorder="1" applyAlignment="1">
      <alignment horizontal="center"/>
    </xf>
    <xf numFmtId="3" fontId="15" fillId="0" borderId="4" xfId="0" applyNumberFormat="1" applyFont="1" applyBorder="1" applyAlignment="1">
      <alignment horizontal="center" vertical="top"/>
    </xf>
    <xf numFmtId="3" fontId="10" fillId="3" borderId="4" xfId="0" applyNumberFormat="1" applyFont="1" applyFill="1" applyBorder="1" applyAlignment="1">
      <alignment horizontal="center" vertical="top"/>
    </xf>
    <xf numFmtId="3" fontId="15" fillId="0" borderId="4" xfId="0" applyNumberFormat="1" applyFont="1" applyBorder="1" applyAlignment="1">
      <alignment horizontal="center"/>
    </xf>
    <xf numFmtId="3" fontId="15" fillId="3" borderId="4" xfId="0" applyNumberFormat="1" applyFont="1" applyFill="1" applyBorder="1" applyAlignment="1">
      <alignment horizontal="center"/>
    </xf>
    <xf numFmtId="3" fontId="8" fillId="3" borderId="4" xfId="0" applyNumberFormat="1" applyFont="1" applyFill="1" applyBorder="1" applyAlignment="1">
      <alignment horizontal="center" vertical="center"/>
    </xf>
    <xf numFmtId="0" fontId="15" fillId="0" borderId="4" xfId="0" applyFont="1" applyBorder="1" applyAlignment="1">
      <alignment horizontal="center" vertical="top"/>
    </xf>
    <xf numFmtId="3" fontId="16" fillId="3" borderId="4" xfId="0" applyNumberFormat="1" applyFont="1" applyFill="1" applyBorder="1" applyAlignment="1">
      <alignment horizontal="center"/>
    </xf>
    <xf numFmtId="0" fontId="16" fillId="3" borderId="4" xfId="0" applyFont="1" applyFill="1" applyBorder="1" applyAlignment="1">
      <alignment horizontal="center"/>
    </xf>
    <xf numFmtId="3" fontId="12" fillId="3" borderId="4" xfId="0" applyNumberFormat="1" applyFont="1" applyFill="1" applyBorder="1" applyAlignment="1">
      <alignment horizontal="center" vertical="top"/>
    </xf>
    <xf numFmtId="0" fontId="18" fillId="3" borderId="4" xfId="0" applyFont="1" applyFill="1" applyBorder="1" applyAlignment="1">
      <alignment horizontal="center" vertical="top"/>
    </xf>
    <xf numFmtId="3" fontId="17" fillId="3" borderId="4" xfId="0" applyNumberFormat="1" applyFont="1" applyFill="1" applyBorder="1" applyAlignment="1">
      <alignment horizontal="center" vertical="top"/>
    </xf>
    <xf numFmtId="3" fontId="17" fillId="3" borderId="4" xfId="0" applyNumberFormat="1" applyFont="1" applyFill="1" applyBorder="1" applyAlignment="1">
      <alignment horizontal="center"/>
    </xf>
    <xf numFmtId="3" fontId="20" fillId="0" borderId="4" xfId="0" applyNumberFormat="1" applyFont="1" applyBorder="1" applyAlignment="1">
      <alignment horizontal="center" vertical="top"/>
    </xf>
    <xf numFmtId="3" fontId="11" fillId="3" borderId="4" xfId="0" applyNumberFormat="1" applyFont="1" applyFill="1" applyBorder="1" applyAlignment="1">
      <alignment horizontal="center"/>
    </xf>
    <xf numFmtId="3" fontId="11" fillId="3" borderId="4" xfId="0" applyNumberFormat="1" applyFont="1" applyFill="1" applyBorder="1" applyAlignment="1">
      <alignment horizontal="center" vertical="top"/>
    </xf>
    <xf numFmtId="0" fontId="27" fillId="3" borderId="4" xfId="0" applyFont="1" applyFill="1" applyBorder="1" applyAlignment="1">
      <alignment horizontal="center" vertical="top"/>
    </xf>
    <xf numFmtId="3" fontId="21" fillId="0" borderId="4" xfId="0" applyNumberFormat="1" applyFont="1" applyBorder="1" applyAlignment="1">
      <alignment horizontal="center"/>
    </xf>
    <xf numFmtId="3" fontId="31" fillId="5" borderId="4" xfId="0" applyNumberFormat="1" applyFont="1" applyFill="1" applyBorder="1" applyAlignment="1">
      <alignment horizontal="left"/>
    </xf>
    <xf numFmtId="0" fontId="19" fillId="3" borderId="4" xfId="0" applyFont="1" applyFill="1" applyBorder="1" applyAlignment="1">
      <alignment horizontal="center"/>
    </xf>
    <xf numFmtId="3" fontId="21" fillId="3" borderId="4" xfId="0" applyNumberFormat="1" applyFont="1" applyFill="1" applyBorder="1" applyAlignment="1">
      <alignment horizontal="center"/>
    </xf>
    <xf numFmtId="3" fontId="21" fillId="0" borderId="4" xfId="0" applyNumberFormat="1" applyFont="1" applyBorder="1" applyAlignment="1">
      <alignment horizontal="center" vertical="top"/>
    </xf>
    <xf numFmtId="0" fontId="26" fillId="3" borderId="4" xfId="0" applyFont="1" applyFill="1" applyBorder="1" applyAlignment="1">
      <alignment horizontal="center"/>
    </xf>
    <xf numFmtId="0" fontId="25" fillId="3" borderId="4" xfId="0" applyFont="1" applyFill="1" applyBorder="1" applyAlignment="1">
      <alignment horizontal="center"/>
    </xf>
    <xf numFmtId="3" fontId="26" fillId="3" borderId="4" xfId="0" applyNumberFormat="1" applyFont="1" applyFill="1" applyBorder="1" applyAlignment="1">
      <alignment horizontal="center"/>
    </xf>
    <xf numFmtId="0" fontId="22" fillId="3" borderId="4" xfId="0" applyFont="1" applyFill="1" applyBorder="1" applyAlignment="1">
      <alignment horizontal="center"/>
    </xf>
    <xf numFmtId="0" fontId="12" fillId="3" borderId="4" xfId="0" applyFont="1" applyFill="1" applyBorder="1" applyAlignment="1">
      <alignment horizontal="center" vertical="top"/>
    </xf>
    <xf numFmtId="3" fontId="14" fillId="0" borderId="4" xfId="0" applyNumberFormat="1" applyFont="1" applyBorder="1" applyAlignment="1">
      <alignment horizontal="center"/>
    </xf>
    <xf numFmtId="0" fontId="15" fillId="0" borderId="4" xfId="0" applyFont="1" applyBorder="1" applyAlignment="1">
      <alignment horizontal="center"/>
    </xf>
    <xf numFmtId="3" fontId="32" fillId="3" borderId="4" xfId="0" applyNumberFormat="1" applyFont="1" applyFill="1" applyBorder="1" applyAlignment="1">
      <alignment horizontal="center"/>
    </xf>
    <xf numFmtId="0" fontId="21" fillId="0" borderId="4" xfId="0" applyFont="1" applyBorder="1" applyAlignment="1">
      <alignment horizontal="center"/>
    </xf>
    <xf numFmtId="3" fontId="12" fillId="3" borderId="4" xfId="0" applyNumberFormat="1" applyFont="1" applyFill="1" applyBorder="1" applyAlignment="1">
      <alignment horizontal="center"/>
    </xf>
    <xf numFmtId="0" fontId="15" fillId="3" borderId="4" xfId="0" applyFont="1" applyFill="1" applyBorder="1" applyAlignment="1">
      <alignment horizontal="center"/>
    </xf>
    <xf numFmtId="3" fontId="16" fillId="3" borderId="4" xfId="0" applyNumberFormat="1" applyFont="1" applyFill="1" applyBorder="1" applyAlignment="1">
      <alignment horizontal="center" vertical="top"/>
    </xf>
    <xf numFmtId="3" fontId="33" fillId="3" borderId="4" xfId="0" applyNumberFormat="1" applyFont="1" applyFill="1" applyBorder="1"/>
    <xf numFmtId="3" fontId="26" fillId="3" borderId="4" xfId="0" applyNumberFormat="1" applyFont="1" applyFill="1" applyBorder="1" applyAlignment="1">
      <alignment horizontal="center" vertical="top"/>
    </xf>
    <xf numFmtId="0" fontId="3" fillId="0" borderId="4" xfId="0" applyFont="1" applyBorder="1" applyAlignment="1">
      <alignment horizontal="center"/>
    </xf>
    <xf numFmtId="3" fontId="20" fillId="3" borderId="4" xfId="0" applyNumberFormat="1" applyFont="1" applyFill="1" applyBorder="1" applyAlignment="1">
      <alignment horizontal="center"/>
    </xf>
    <xf numFmtId="0" fontId="21" fillId="3" borderId="4" xfId="0" applyFont="1" applyFill="1" applyBorder="1" applyAlignment="1">
      <alignment horizontal="center"/>
    </xf>
    <xf numFmtId="3" fontId="18" fillId="3" borderId="4" xfId="0" applyNumberFormat="1" applyFont="1" applyFill="1" applyBorder="1" applyAlignment="1">
      <alignment horizontal="center"/>
    </xf>
    <xf numFmtId="0" fontId="26" fillId="3" borderId="4" xfId="0" applyFont="1" applyFill="1" applyBorder="1" applyAlignment="1">
      <alignment horizontal="center" vertical="top"/>
    </xf>
    <xf numFmtId="3" fontId="32" fillId="0" borderId="4" xfId="0" applyNumberFormat="1" applyFont="1" applyBorder="1" applyAlignment="1">
      <alignment horizontal="center"/>
    </xf>
    <xf numFmtId="0" fontId="11" fillId="3" borderId="4" xfId="0" applyFont="1" applyFill="1" applyBorder="1" applyAlignment="1">
      <alignment horizontal="center"/>
    </xf>
    <xf numFmtId="3" fontId="25" fillId="3" borderId="4" xfId="0" applyNumberFormat="1" applyFont="1" applyFill="1" applyBorder="1" applyAlignment="1">
      <alignment horizontal="center"/>
    </xf>
    <xf numFmtId="0" fontId="6" fillId="3" borderId="4" xfId="0" applyFont="1" applyFill="1" applyBorder="1" applyAlignment="1">
      <alignment horizontal="center"/>
    </xf>
    <xf numFmtId="0" fontId="9" fillId="3" borderId="4" xfId="0" applyFont="1" applyFill="1" applyBorder="1" applyAlignment="1">
      <alignment horizontal="center"/>
    </xf>
    <xf numFmtId="3" fontId="23" fillId="3" borderId="4" xfId="0" applyNumberFormat="1" applyFont="1" applyFill="1" applyBorder="1" applyAlignment="1">
      <alignment horizontal="center"/>
    </xf>
    <xf numFmtId="3" fontId="27" fillId="3" borderId="4" xfId="0" applyNumberFormat="1" applyFont="1" applyFill="1" applyBorder="1" applyAlignment="1">
      <alignment horizontal="center"/>
    </xf>
    <xf numFmtId="0" fontId="14" fillId="3" borderId="4" xfId="0" applyFont="1" applyFill="1" applyBorder="1" applyAlignment="1">
      <alignment horizontal="center"/>
    </xf>
    <xf numFmtId="3" fontId="34" fillId="5" borderId="4" xfId="0" applyNumberFormat="1" applyFont="1" applyFill="1" applyBorder="1" applyAlignment="1">
      <alignment horizontal="left" vertical="top"/>
    </xf>
    <xf numFmtId="0" fontId="24" fillId="3" borderId="4" xfId="0" applyFont="1" applyFill="1" applyBorder="1" applyAlignment="1">
      <alignment horizontal="center"/>
    </xf>
    <xf numFmtId="0" fontId="11" fillId="3" borderId="4" xfId="0" applyFont="1" applyFill="1" applyBorder="1" applyAlignment="1">
      <alignment horizontal="center" vertical="top"/>
    </xf>
    <xf numFmtId="0" fontId="10" fillId="0" borderId="4" xfId="0" applyFont="1" applyBorder="1" applyAlignment="1">
      <alignment horizontal="center" vertical="top"/>
    </xf>
    <xf numFmtId="0" fontId="12" fillId="0" borderId="4" xfId="0" applyFont="1" applyBorder="1" applyAlignment="1">
      <alignment horizontal="center"/>
    </xf>
    <xf numFmtId="177" fontId="6" fillId="3" borderId="4" xfId="0" applyNumberFormat="1" applyFont="1" applyFill="1" applyBorder="1" applyAlignment="1">
      <alignment horizontal="center" vertical="center"/>
    </xf>
    <xf numFmtId="0" fontId="35" fillId="4" borderId="4" xfId="0" applyFont="1" applyFill="1" applyBorder="1" applyAlignment="1">
      <alignment horizontal="center"/>
    </xf>
    <xf numFmtId="20" fontId="6" fillId="3" borderId="4" xfId="0" applyNumberFormat="1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left" vertical="center"/>
    </xf>
    <xf numFmtId="3" fontId="10" fillId="0" borderId="4" xfId="0" applyNumberFormat="1" applyFont="1" applyBorder="1" applyAlignment="1">
      <alignment horizontal="center" vertical="top"/>
    </xf>
    <xf numFmtId="3" fontId="15" fillId="3" borderId="4" xfId="0" applyNumberFormat="1" applyFont="1" applyFill="1" applyBorder="1" applyAlignment="1">
      <alignment horizontal="center" vertical="top"/>
    </xf>
    <xf numFmtId="0" fontId="37" fillId="3" borderId="4" xfId="0" applyFont="1" applyFill="1" applyBorder="1" applyAlignment="1">
      <alignment horizontal="center"/>
    </xf>
    <xf numFmtId="178" fontId="14" fillId="0" borderId="4" xfId="0" applyNumberFormat="1" applyFont="1" applyBorder="1" applyAlignment="1">
      <alignment horizontal="center"/>
    </xf>
    <xf numFmtId="178" fontId="8" fillId="3" borderId="4" xfId="0" applyNumberFormat="1" applyFont="1" applyFill="1" applyBorder="1" applyAlignment="1">
      <alignment horizontal="center" vertical="center"/>
    </xf>
    <xf numFmtId="178" fontId="30" fillId="3" borderId="4" xfId="0" applyNumberFormat="1" applyFont="1" applyFill="1" applyBorder="1" applyAlignment="1">
      <alignment horizontal="center"/>
    </xf>
    <xf numFmtId="176" fontId="14" fillId="0" borderId="4" xfId="0" applyNumberFormat="1" applyFont="1" applyBorder="1" applyAlignment="1">
      <alignment horizontal="center"/>
    </xf>
    <xf numFmtId="176" fontId="8" fillId="3" borderId="4" xfId="0" applyNumberFormat="1" applyFont="1" applyFill="1" applyBorder="1" applyAlignment="1">
      <alignment horizontal="center" vertical="center"/>
    </xf>
    <xf numFmtId="176" fontId="30" fillId="3" borderId="4" xfId="0" applyNumberFormat="1" applyFont="1" applyFill="1" applyBorder="1" applyAlignment="1">
      <alignment horizont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worksheet" Target="worksheets/sheet5.xml"/><Relationship Id="rId15" Type="http://customschemas.google.com/relationships/workbookmetadata" Target="metadata"/><Relationship Id="rId19" Type="http://schemas.openxmlformats.org/officeDocument/2006/relationships/calcChain" Target="calcChain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map.kakao.com/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://reer.co.kr/" TargetMode="External"/><Relationship Id="rId1" Type="http://schemas.openxmlformats.org/officeDocument/2006/relationships/hyperlink" Target="http://reer.co.kr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I2260"/>
  <sheetViews>
    <sheetView tabSelected="1" workbookViewId="0">
      <pane ySplit="1" topLeftCell="A2" activePane="bottomLeft" state="frozen"/>
      <selection pane="bottomLeft" activeCell="L11" sqref="L11"/>
    </sheetView>
  </sheetViews>
  <sheetFormatPr defaultColWidth="14.42578125" defaultRowHeight="15" customHeight="1"/>
  <cols>
    <col min="16" max="16" width="16.7109375" bestFit="1" customWidth="1"/>
    <col min="17" max="17" width="18" bestFit="1" customWidth="1"/>
    <col min="25" max="25" width="20.28515625" bestFit="1" customWidth="1"/>
    <col min="26" max="27" width="21.28515625" customWidth="1"/>
    <col min="28" max="28" width="21.7109375" customWidth="1"/>
  </cols>
  <sheetData>
    <row r="1" spans="1:61" ht="16.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6" t="s">
        <v>11</v>
      </c>
      <c r="M1" s="16" t="s">
        <v>12</v>
      </c>
      <c r="N1" s="16" t="s">
        <v>30690</v>
      </c>
      <c r="O1" s="16" t="s">
        <v>13</v>
      </c>
      <c r="P1" s="16" t="s">
        <v>14</v>
      </c>
      <c r="Q1" s="16" t="s">
        <v>15</v>
      </c>
      <c r="R1" s="16" t="s">
        <v>16</v>
      </c>
      <c r="S1" s="16" t="s">
        <v>17</v>
      </c>
      <c r="T1" s="16" t="s">
        <v>18</v>
      </c>
      <c r="U1" s="16" t="s">
        <v>19</v>
      </c>
      <c r="V1" s="16" t="s">
        <v>20</v>
      </c>
      <c r="W1" s="16" t="s">
        <v>21</v>
      </c>
      <c r="X1" s="18" t="s">
        <v>22</v>
      </c>
      <c r="Y1" s="18" t="s">
        <v>23</v>
      </c>
      <c r="Z1" s="19" t="s">
        <v>24</v>
      </c>
      <c r="AA1" s="16" t="s">
        <v>30691</v>
      </c>
      <c r="AB1" s="16" t="s">
        <v>30692</v>
      </c>
      <c r="AC1" s="16" t="s">
        <v>54455</v>
      </c>
      <c r="AD1" s="16" t="s">
        <v>54450</v>
      </c>
      <c r="AE1" s="16" t="s">
        <v>54456</v>
      </c>
      <c r="AF1" s="16" t="s">
        <v>30693</v>
      </c>
      <c r="AG1" s="16" t="s">
        <v>25</v>
      </c>
      <c r="AH1" s="16" t="s">
        <v>26</v>
      </c>
      <c r="AI1" s="16" t="s">
        <v>27</v>
      </c>
      <c r="AJ1" s="16" t="s">
        <v>30694</v>
      </c>
      <c r="AK1" s="16" t="s">
        <v>28</v>
      </c>
      <c r="AL1" s="16" t="s">
        <v>29</v>
      </c>
      <c r="AM1" s="16" t="s">
        <v>30</v>
      </c>
      <c r="AN1" s="16" t="s">
        <v>31</v>
      </c>
      <c r="AO1" s="16" t="s">
        <v>32</v>
      </c>
      <c r="AP1" s="16" t="s">
        <v>33</v>
      </c>
      <c r="AQ1" s="16" t="s">
        <v>34</v>
      </c>
      <c r="AR1" s="16" t="s">
        <v>35</v>
      </c>
      <c r="AS1" s="16" t="s">
        <v>36</v>
      </c>
      <c r="AT1" s="97" t="s">
        <v>54451</v>
      </c>
      <c r="AU1" s="20">
        <v>2</v>
      </c>
      <c r="AV1" s="20">
        <v>3</v>
      </c>
      <c r="AW1" s="20">
        <v>4</v>
      </c>
      <c r="AX1" s="20">
        <v>5</v>
      </c>
      <c r="AY1" s="20">
        <v>6</v>
      </c>
      <c r="AZ1" s="20">
        <v>7</v>
      </c>
      <c r="BA1" s="20">
        <v>8</v>
      </c>
      <c r="BB1" s="20" t="s">
        <v>37</v>
      </c>
      <c r="BC1" s="20" t="s">
        <v>38</v>
      </c>
      <c r="BD1" s="97" t="s">
        <v>54453</v>
      </c>
      <c r="BE1" s="97" t="s">
        <v>54454</v>
      </c>
      <c r="BF1" s="20" t="s">
        <v>39</v>
      </c>
      <c r="BG1" s="20" t="s">
        <v>40</v>
      </c>
      <c r="BH1" s="20" t="s">
        <v>41</v>
      </c>
      <c r="BI1" s="20" t="s">
        <v>42</v>
      </c>
    </row>
    <row r="2" spans="1:61" ht="16.5">
      <c r="A2" s="21" t="s">
        <v>10100</v>
      </c>
      <c r="B2" s="21">
        <v>10501</v>
      </c>
      <c r="C2" s="21">
        <v>1381312</v>
      </c>
      <c r="D2" s="21">
        <v>1208130675</v>
      </c>
      <c r="E2" s="22">
        <v>1101110511546</v>
      </c>
      <c r="F2" s="24" t="s">
        <v>10101</v>
      </c>
      <c r="G2" s="24" t="s">
        <v>44</v>
      </c>
      <c r="H2" s="24" t="s">
        <v>51</v>
      </c>
      <c r="I2" s="24" t="s">
        <v>63</v>
      </c>
      <c r="J2" s="24" t="s">
        <v>1011</v>
      </c>
      <c r="K2" s="21">
        <v>35</v>
      </c>
      <c r="L2" s="32" t="s">
        <v>10102</v>
      </c>
      <c r="M2" s="21" t="s">
        <v>10103</v>
      </c>
      <c r="N2" s="21">
        <v>1</v>
      </c>
      <c r="O2" s="21" t="s">
        <v>55</v>
      </c>
      <c r="P2" s="21">
        <v>0</v>
      </c>
      <c r="Q2" s="21">
        <v>0</v>
      </c>
      <c r="R2" s="21">
        <v>0</v>
      </c>
      <c r="S2" s="21">
        <v>0</v>
      </c>
      <c r="T2" s="21">
        <v>0</v>
      </c>
      <c r="U2" s="21">
        <v>0</v>
      </c>
      <c r="V2" s="33">
        <v>4367068</v>
      </c>
      <c r="W2" s="21">
        <v>0</v>
      </c>
      <c r="X2" s="33">
        <v>18448208</v>
      </c>
      <c r="Y2" s="33">
        <v>8316137</v>
      </c>
      <c r="Z2" s="16" t="s">
        <v>126</v>
      </c>
      <c r="AA2" s="102">
        <v>0</v>
      </c>
      <c r="AB2" s="21">
        <v>83.1</v>
      </c>
      <c r="AC2" s="99">
        <v>0</v>
      </c>
      <c r="AD2" s="99">
        <v>0</v>
      </c>
      <c r="AE2" s="21">
        <v>228.1</v>
      </c>
      <c r="AF2" s="21">
        <f>SUM(AA2:AE2)</f>
        <v>311.2</v>
      </c>
      <c r="AG2" s="21" t="s">
        <v>10104</v>
      </c>
      <c r="AH2" s="24" t="s">
        <v>10105</v>
      </c>
      <c r="AI2" s="24" t="s">
        <v>5304</v>
      </c>
      <c r="AJ2" s="27" t="s">
        <v>30704</v>
      </c>
      <c r="AK2" s="28" t="s">
        <v>60</v>
      </c>
      <c r="AL2" s="28">
        <v>10</v>
      </c>
      <c r="AM2" s="28">
        <v>19870101</v>
      </c>
      <c r="AN2" s="29">
        <v>912</v>
      </c>
      <c r="AO2" s="29">
        <v>202212</v>
      </c>
      <c r="AP2" s="29">
        <v>2022</v>
      </c>
      <c r="AQ2" s="28">
        <v>717671360</v>
      </c>
      <c r="AR2" s="28">
        <v>625644607</v>
      </c>
      <c r="AS2" s="28">
        <v>4163610</v>
      </c>
      <c r="AT2" s="30">
        <v>1</v>
      </c>
      <c r="AU2" s="30"/>
      <c r="AV2" s="30"/>
      <c r="AW2" s="30"/>
      <c r="AX2" s="30"/>
      <c r="AY2" s="30"/>
      <c r="AZ2" s="30"/>
      <c r="BA2" s="30"/>
      <c r="BB2" s="30" t="s">
        <v>54452</v>
      </c>
      <c r="BC2" s="30" t="s">
        <v>54452</v>
      </c>
      <c r="BD2" s="30" t="s">
        <v>54452</v>
      </c>
      <c r="BE2" s="30" t="s">
        <v>54452</v>
      </c>
      <c r="BF2" s="30" t="s">
        <v>54452</v>
      </c>
      <c r="BG2" s="30">
        <v>4</v>
      </c>
      <c r="BH2" s="30" t="s">
        <v>237</v>
      </c>
      <c r="BI2" s="31"/>
    </row>
    <row r="3" spans="1:61" ht="16.5">
      <c r="A3" s="21" t="s">
        <v>2051</v>
      </c>
      <c r="B3" s="21">
        <v>2067</v>
      </c>
      <c r="C3" s="21">
        <v>8596136</v>
      </c>
      <c r="D3" s="21">
        <v>8808701070</v>
      </c>
      <c r="E3" s="22">
        <v>1101116770138</v>
      </c>
      <c r="F3" s="24" t="s">
        <v>2052</v>
      </c>
      <c r="G3" s="24" t="s">
        <v>44</v>
      </c>
      <c r="H3" s="24" t="s">
        <v>51</v>
      </c>
      <c r="I3" s="24" t="s">
        <v>63</v>
      </c>
      <c r="J3" s="24" t="s">
        <v>593</v>
      </c>
      <c r="K3" s="21">
        <v>14</v>
      </c>
      <c r="L3" s="32" t="s">
        <v>2053</v>
      </c>
      <c r="M3" s="21" t="s">
        <v>2054</v>
      </c>
      <c r="N3" s="26">
        <v>1</v>
      </c>
      <c r="O3" s="26" t="s">
        <v>55</v>
      </c>
      <c r="P3" s="41">
        <v>281641</v>
      </c>
      <c r="Q3" s="21">
        <v>0</v>
      </c>
      <c r="R3" s="38">
        <v>105490</v>
      </c>
      <c r="S3" s="38">
        <v>170220</v>
      </c>
      <c r="T3" s="21">
        <v>0</v>
      </c>
      <c r="U3" s="21">
        <v>0</v>
      </c>
      <c r="V3" s="38">
        <v>107418</v>
      </c>
      <c r="W3" s="21">
        <v>0</v>
      </c>
      <c r="X3" s="38">
        <v>1556604</v>
      </c>
      <c r="Y3" s="38">
        <v>185020</v>
      </c>
      <c r="Z3" s="21" t="s">
        <v>56</v>
      </c>
      <c r="AA3" s="21">
        <v>2.8</v>
      </c>
      <c r="AB3" s="21">
        <v>2.9</v>
      </c>
      <c r="AC3" s="21">
        <v>1.7</v>
      </c>
      <c r="AD3" s="99">
        <v>0</v>
      </c>
      <c r="AE3" s="21">
        <v>16.600000000000001</v>
      </c>
      <c r="AF3" s="21">
        <f>SUM(AA3:AE3)</f>
        <v>24</v>
      </c>
      <c r="AG3" s="21" t="s">
        <v>2055</v>
      </c>
      <c r="AH3" s="24" t="s">
        <v>2056</v>
      </c>
      <c r="AI3" s="24" t="s">
        <v>2050</v>
      </c>
      <c r="AJ3" s="27" t="s">
        <v>30705</v>
      </c>
      <c r="AK3" s="28" t="s">
        <v>156</v>
      </c>
      <c r="AL3" s="28">
        <v>10</v>
      </c>
      <c r="AM3" s="28">
        <v>20180604</v>
      </c>
      <c r="AN3" s="29">
        <v>1352</v>
      </c>
      <c r="AO3" s="29">
        <v>202306</v>
      </c>
      <c r="AP3" s="29">
        <v>2022</v>
      </c>
      <c r="AQ3" s="28">
        <v>5364505670</v>
      </c>
      <c r="AR3" s="28">
        <v>1677616350</v>
      </c>
      <c r="AS3" s="28">
        <v>21638410</v>
      </c>
      <c r="AT3" s="30">
        <v>1</v>
      </c>
      <c r="AU3" s="30"/>
      <c r="AV3" s="30"/>
      <c r="AW3" s="30"/>
      <c r="AX3" s="30"/>
      <c r="AY3" s="30"/>
      <c r="AZ3" s="30"/>
      <c r="BA3" s="30"/>
      <c r="BB3" s="30" t="s">
        <v>54452</v>
      </c>
      <c r="BC3" s="30" t="s">
        <v>54452</v>
      </c>
      <c r="BD3" s="30" t="s">
        <v>54452</v>
      </c>
      <c r="BE3" s="30" t="s">
        <v>54452</v>
      </c>
      <c r="BF3" s="30" t="s">
        <v>54452</v>
      </c>
      <c r="BG3" s="30">
        <v>7</v>
      </c>
      <c r="BH3" s="30"/>
      <c r="BI3" s="31"/>
    </row>
    <row r="4" spans="1:61" ht="15" customHeight="1">
      <c r="A4" s="21" t="s">
        <v>2044</v>
      </c>
      <c r="B4" s="21">
        <v>2066</v>
      </c>
      <c r="C4" s="21">
        <v>8596295</v>
      </c>
      <c r="D4" s="21">
        <v>1988700929</v>
      </c>
      <c r="E4" s="22">
        <v>1101116770170</v>
      </c>
      <c r="F4" s="24" t="s">
        <v>2045</v>
      </c>
      <c r="G4" s="24" t="s">
        <v>44</v>
      </c>
      <c r="H4" s="24" t="s">
        <v>51</v>
      </c>
      <c r="I4" s="24" t="s">
        <v>63</v>
      </c>
      <c r="J4" s="24" t="s">
        <v>593</v>
      </c>
      <c r="K4" s="21">
        <v>14</v>
      </c>
      <c r="L4" s="32" t="s">
        <v>2046</v>
      </c>
      <c r="M4" s="21" t="s">
        <v>2047</v>
      </c>
      <c r="N4" s="21">
        <v>1</v>
      </c>
      <c r="O4" s="21" t="s">
        <v>351</v>
      </c>
      <c r="P4" s="21">
        <v>0</v>
      </c>
      <c r="Q4" s="35">
        <v>334</v>
      </c>
      <c r="R4" s="35">
        <v>32</v>
      </c>
      <c r="S4" s="39">
        <v>3929</v>
      </c>
      <c r="T4" s="21">
        <v>0</v>
      </c>
      <c r="U4" s="21">
        <v>10</v>
      </c>
      <c r="V4" s="21">
        <v>90</v>
      </c>
      <c r="W4" s="21">
        <v>0</v>
      </c>
      <c r="X4" s="42">
        <v>8147</v>
      </c>
      <c r="Y4" s="33">
        <v>99419</v>
      </c>
      <c r="Z4" s="16" t="s">
        <v>56</v>
      </c>
      <c r="AA4" s="103">
        <v>0</v>
      </c>
      <c r="AB4" s="37">
        <v>997.8</v>
      </c>
      <c r="AC4" s="37">
        <v>39.200000000000003</v>
      </c>
      <c r="AD4" s="37">
        <v>0.1</v>
      </c>
      <c r="AE4" s="37">
        <v>82.3</v>
      </c>
      <c r="AF4" s="21">
        <f>SUM(AA4:AE4)</f>
        <v>1119.3999999999999</v>
      </c>
      <c r="AG4" s="21" t="s">
        <v>2048</v>
      </c>
      <c r="AH4" s="24" t="s">
        <v>2049</v>
      </c>
      <c r="AI4" s="24" t="s">
        <v>2050</v>
      </c>
      <c r="AJ4" s="27" t="s">
        <v>30705</v>
      </c>
      <c r="AK4" s="28" t="s">
        <v>156</v>
      </c>
      <c r="AL4" s="28">
        <v>10</v>
      </c>
      <c r="AM4" s="28">
        <v>20180601</v>
      </c>
      <c r="AN4" s="29">
        <v>869</v>
      </c>
      <c r="AO4" s="29">
        <v>202306</v>
      </c>
      <c r="AP4" s="29">
        <v>2022</v>
      </c>
      <c r="AQ4" s="28">
        <v>858081181</v>
      </c>
      <c r="AR4" s="28">
        <v>1354651786</v>
      </c>
      <c r="AS4" s="28">
        <v>22399740</v>
      </c>
      <c r="AT4" s="30">
        <v>1</v>
      </c>
      <c r="AU4" s="30"/>
      <c r="AV4" s="30"/>
      <c r="AW4" s="30"/>
      <c r="AX4" s="30"/>
      <c r="AY4" s="30"/>
      <c r="AZ4" s="30"/>
      <c r="BA4" s="30"/>
      <c r="BB4" s="30" t="s">
        <v>54452</v>
      </c>
      <c r="BC4" s="30" t="s">
        <v>54452</v>
      </c>
      <c r="BD4" s="30" t="s">
        <v>54452</v>
      </c>
      <c r="BE4" s="30" t="s">
        <v>54452</v>
      </c>
      <c r="BF4" s="30" t="s">
        <v>54452</v>
      </c>
      <c r="BG4" s="30">
        <v>7</v>
      </c>
      <c r="BH4" s="30"/>
      <c r="BI4" s="31"/>
    </row>
    <row r="5" spans="1:61" ht="16.5">
      <c r="A5" s="21" t="s">
        <v>5331</v>
      </c>
      <c r="B5" s="21">
        <v>5145</v>
      </c>
      <c r="C5" s="21">
        <v>1745320</v>
      </c>
      <c r="D5" s="21">
        <v>6218114881</v>
      </c>
      <c r="E5" s="22">
        <v>1801110019497</v>
      </c>
      <c r="F5" s="24" t="s">
        <v>5332</v>
      </c>
      <c r="G5" s="24" t="s">
        <v>44</v>
      </c>
      <c r="H5" s="24" t="s">
        <v>51</v>
      </c>
      <c r="I5" s="24" t="s">
        <v>52</v>
      </c>
      <c r="J5" s="24" t="s">
        <v>3656</v>
      </c>
      <c r="K5" s="21">
        <v>31</v>
      </c>
      <c r="L5" s="32" t="s">
        <v>5333</v>
      </c>
      <c r="M5" s="21" t="s">
        <v>5324</v>
      </c>
      <c r="N5" s="21">
        <v>1</v>
      </c>
      <c r="O5" s="21" t="s">
        <v>55</v>
      </c>
      <c r="P5" s="21">
        <v>0</v>
      </c>
      <c r="Q5" s="21">
        <v>0</v>
      </c>
      <c r="R5" s="21">
        <v>0</v>
      </c>
      <c r="S5" s="21">
        <v>0</v>
      </c>
      <c r="T5" s="21">
        <v>0</v>
      </c>
      <c r="U5" s="33">
        <v>132163</v>
      </c>
      <c r="V5" s="21">
        <v>0</v>
      </c>
      <c r="W5" s="21">
        <v>0</v>
      </c>
      <c r="X5" s="21">
        <v>0</v>
      </c>
      <c r="Y5" s="33">
        <v>7762811</v>
      </c>
      <c r="Z5" s="16" t="s">
        <v>126</v>
      </c>
      <c r="AA5" s="102">
        <v>0</v>
      </c>
      <c r="AB5" s="21">
        <v>77.599999999999994</v>
      </c>
      <c r="AC5" s="99">
        <v>0</v>
      </c>
      <c r="AD5" s="21">
        <v>1.3</v>
      </c>
      <c r="AE5" s="99">
        <v>0</v>
      </c>
      <c r="AF5" s="21">
        <f>SUM(AA5:AE5)</f>
        <v>78.899999999999991</v>
      </c>
      <c r="AG5" s="21" t="s">
        <v>5334</v>
      </c>
      <c r="AH5" s="24" t="s">
        <v>5335</v>
      </c>
      <c r="AI5" s="24" t="s">
        <v>5336</v>
      </c>
      <c r="AJ5" s="27" t="s">
        <v>30706</v>
      </c>
      <c r="AK5" s="28" t="s">
        <v>60</v>
      </c>
      <c r="AL5" s="28">
        <v>10</v>
      </c>
      <c r="AM5" s="28">
        <v>19731023</v>
      </c>
      <c r="AN5" s="29">
        <v>300</v>
      </c>
      <c r="AO5" s="29">
        <v>202304</v>
      </c>
      <c r="AP5" s="29">
        <v>2022</v>
      </c>
      <c r="AQ5" s="28">
        <v>218401845</v>
      </c>
      <c r="AR5" s="28">
        <v>201696709</v>
      </c>
      <c r="AS5" s="28">
        <v>2562840</v>
      </c>
      <c r="AT5" s="30">
        <v>1</v>
      </c>
      <c r="AU5" s="30"/>
      <c r="AV5" s="30"/>
      <c r="AW5" s="30"/>
      <c r="AX5" s="30"/>
      <c r="AY5" s="30"/>
      <c r="AZ5" s="30"/>
      <c r="BA5" s="30"/>
      <c r="BB5" s="30" t="s">
        <v>54452</v>
      </c>
      <c r="BC5" s="30" t="s">
        <v>54452</v>
      </c>
      <c r="BD5" s="30" t="s">
        <v>54452</v>
      </c>
      <c r="BE5" s="30" t="s">
        <v>54452</v>
      </c>
      <c r="BF5" s="30" t="s">
        <v>54452</v>
      </c>
      <c r="BG5" s="30">
        <v>4</v>
      </c>
      <c r="BH5" s="30" t="s">
        <v>237</v>
      </c>
      <c r="BI5" s="31"/>
    </row>
    <row r="6" spans="1:61" ht="15" customHeight="1">
      <c r="A6" s="21" t="s">
        <v>29548</v>
      </c>
      <c r="B6" s="21">
        <v>24320</v>
      </c>
      <c r="C6" s="21">
        <v>1978115</v>
      </c>
      <c r="D6" s="21">
        <v>1208173505</v>
      </c>
      <c r="E6" s="22">
        <v>1101111412256</v>
      </c>
      <c r="F6" s="24" t="s">
        <v>29549</v>
      </c>
      <c r="G6" s="24" t="s">
        <v>104</v>
      </c>
      <c r="H6" s="24" t="s">
        <v>51</v>
      </c>
      <c r="I6" s="24" t="s">
        <v>63</v>
      </c>
      <c r="J6" s="24" t="s">
        <v>363</v>
      </c>
      <c r="K6" s="21">
        <v>63</v>
      </c>
      <c r="L6" s="32" t="s">
        <v>29550</v>
      </c>
      <c r="M6" s="21" t="s">
        <v>29551</v>
      </c>
      <c r="N6" s="26">
        <v>1</v>
      </c>
      <c r="O6" s="26" t="s">
        <v>351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38">
        <v>3572</v>
      </c>
      <c r="X6" s="43">
        <v>31</v>
      </c>
      <c r="Y6" s="38">
        <v>2624</v>
      </c>
      <c r="Z6" s="21"/>
      <c r="AA6" s="103">
        <v>0</v>
      </c>
      <c r="AB6" s="37">
        <v>26.2</v>
      </c>
      <c r="AC6" s="100">
        <v>0</v>
      </c>
      <c r="AD6" s="100">
        <v>0</v>
      </c>
      <c r="AE6" s="37">
        <v>36</v>
      </c>
      <c r="AF6" s="21">
        <f>SUM(AA6:AE6)</f>
        <v>62.2</v>
      </c>
      <c r="AG6" s="21" t="s">
        <v>29552</v>
      </c>
      <c r="AH6" s="24" t="s">
        <v>29553</v>
      </c>
      <c r="AI6" s="24" t="s">
        <v>29554</v>
      </c>
      <c r="AJ6" s="27" t="s">
        <v>30707</v>
      </c>
      <c r="AK6" s="28" t="s">
        <v>156</v>
      </c>
      <c r="AL6" s="28">
        <v>10</v>
      </c>
      <c r="AM6" s="28">
        <v>19970509</v>
      </c>
      <c r="AN6" s="29">
        <v>7738</v>
      </c>
      <c r="AO6" s="29">
        <v>202306</v>
      </c>
      <c r="AP6" s="29">
        <v>2022</v>
      </c>
      <c r="AQ6" s="28">
        <v>510498450</v>
      </c>
      <c r="AR6" s="28">
        <v>176403782</v>
      </c>
      <c r="AS6" s="28">
        <v>6214000</v>
      </c>
      <c r="AT6" s="30">
        <v>1</v>
      </c>
      <c r="AU6" s="30"/>
      <c r="AV6" s="30"/>
      <c r="AW6" s="30"/>
      <c r="AX6" s="30"/>
      <c r="AY6" s="30"/>
      <c r="AZ6" s="30"/>
      <c r="BA6" s="30"/>
      <c r="BB6" s="30" t="s">
        <v>54452</v>
      </c>
      <c r="BC6" s="30" t="s">
        <v>54452</v>
      </c>
      <c r="BD6" s="30" t="s">
        <v>54452</v>
      </c>
      <c r="BE6" s="30" t="s">
        <v>54452</v>
      </c>
      <c r="BF6" s="30" t="s">
        <v>54452</v>
      </c>
      <c r="BG6" s="30">
        <v>7</v>
      </c>
      <c r="BH6" s="30" t="s">
        <v>29555</v>
      </c>
      <c r="BI6" s="31"/>
    </row>
    <row r="7" spans="1:61" ht="16.5">
      <c r="A7" s="21" t="s">
        <v>5742</v>
      </c>
      <c r="B7" s="21">
        <v>5682</v>
      </c>
      <c r="C7" s="21">
        <v>1818739</v>
      </c>
      <c r="D7" s="21">
        <v>1058161015</v>
      </c>
      <c r="E7" s="22">
        <v>1101110653653</v>
      </c>
      <c r="F7" s="24" t="s">
        <v>5743</v>
      </c>
      <c r="G7" s="24" t="s">
        <v>44</v>
      </c>
      <c r="H7" s="24" t="s">
        <v>51</v>
      </c>
      <c r="I7" s="24" t="s">
        <v>63</v>
      </c>
      <c r="J7" s="24" t="s">
        <v>1011</v>
      </c>
      <c r="K7" s="21">
        <v>35</v>
      </c>
      <c r="L7" s="32" t="s">
        <v>5744</v>
      </c>
      <c r="M7" s="21" t="s">
        <v>67</v>
      </c>
      <c r="N7" s="21">
        <v>1</v>
      </c>
      <c r="O7" s="21" t="s">
        <v>55</v>
      </c>
      <c r="P7" s="21">
        <v>0</v>
      </c>
      <c r="Q7" s="21">
        <v>0</v>
      </c>
      <c r="R7" s="21">
        <v>0</v>
      </c>
      <c r="S7" s="33">
        <v>334053</v>
      </c>
      <c r="T7" s="21">
        <v>0</v>
      </c>
      <c r="U7" s="21">
        <v>0</v>
      </c>
      <c r="V7" s="33">
        <v>1673960</v>
      </c>
      <c r="W7" s="21">
        <v>0</v>
      </c>
      <c r="X7" s="33">
        <v>1335959</v>
      </c>
      <c r="Y7" s="33">
        <v>183113</v>
      </c>
      <c r="Z7" s="16" t="s">
        <v>126</v>
      </c>
      <c r="AA7" s="102">
        <v>0</v>
      </c>
      <c r="AB7" s="21">
        <v>1.8</v>
      </c>
      <c r="AC7" s="21">
        <v>3.3</v>
      </c>
      <c r="AD7" s="99">
        <v>0</v>
      </c>
      <c r="AE7" s="21">
        <v>30</v>
      </c>
      <c r="AF7" s="21">
        <f>SUM(AA7:AE7)</f>
        <v>35.1</v>
      </c>
      <c r="AG7" s="21" t="s">
        <v>5745</v>
      </c>
      <c r="AH7" s="24" t="s">
        <v>2056</v>
      </c>
      <c r="AI7" s="24" t="s">
        <v>5339</v>
      </c>
      <c r="AJ7" s="27" t="s">
        <v>30705</v>
      </c>
      <c r="AK7" s="28" t="s">
        <v>60</v>
      </c>
      <c r="AL7" s="28">
        <v>10</v>
      </c>
      <c r="AM7" s="28">
        <v>19891025</v>
      </c>
      <c r="AN7" s="29">
        <v>355</v>
      </c>
      <c r="AO7" s="29">
        <v>202212</v>
      </c>
      <c r="AP7" s="29">
        <v>2022</v>
      </c>
      <c r="AQ7" s="28">
        <v>202774556</v>
      </c>
      <c r="AR7" s="28">
        <v>207818691</v>
      </c>
      <c r="AS7" s="28">
        <v>18000000</v>
      </c>
      <c r="AT7" s="30">
        <v>1</v>
      </c>
      <c r="AU7" s="30"/>
      <c r="AV7" s="30"/>
      <c r="AW7" s="30"/>
      <c r="AX7" s="30"/>
      <c r="AY7" s="30"/>
      <c r="AZ7" s="30"/>
      <c r="BA7" s="30"/>
      <c r="BB7" s="30" t="s">
        <v>54452</v>
      </c>
      <c r="BC7" s="30" t="s">
        <v>54452</v>
      </c>
      <c r="BD7" s="30" t="s">
        <v>54452</v>
      </c>
      <c r="BE7" s="30" t="s">
        <v>54452</v>
      </c>
      <c r="BF7" s="30" t="s">
        <v>54452</v>
      </c>
      <c r="BG7" s="30">
        <v>7</v>
      </c>
      <c r="BH7" s="30" t="s">
        <v>5746</v>
      </c>
      <c r="BI7" s="31"/>
    </row>
    <row r="8" spans="1:61" ht="15" customHeight="1">
      <c r="A8" s="21" t="s">
        <v>246</v>
      </c>
      <c r="B8" s="21">
        <v>24719</v>
      </c>
      <c r="C8" s="21">
        <v>1510966</v>
      </c>
      <c r="D8" s="21">
        <v>1238208150</v>
      </c>
      <c r="E8" s="22">
        <v>1341330000115</v>
      </c>
      <c r="F8" s="24" t="s">
        <v>247</v>
      </c>
      <c r="G8" s="24" t="s">
        <v>104</v>
      </c>
      <c r="H8" s="24" t="s">
        <v>51</v>
      </c>
      <c r="I8" s="24" t="s">
        <v>65</v>
      </c>
      <c r="J8" s="24" t="s">
        <v>105</v>
      </c>
      <c r="K8" s="21">
        <v>64</v>
      </c>
      <c r="L8" s="32" t="s">
        <v>247</v>
      </c>
      <c r="M8" s="21" t="s">
        <v>248</v>
      </c>
      <c r="N8" s="26">
        <v>1</v>
      </c>
      <c r="O8" s="26" t="s">
        <v>351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21">
        <v>0</v>
      </c>
      <c r="X8" s="38">
        <v>2150</v>
      </c>
      <c r="Y8" s="38">
        <v>31990</v>
      </c>
      <c r="Z8" s="21"/>
      <c r="AA8" s="103">
        <v>0</v>
      </c>
      <c r="AB8" s="37">
        <v>319.89999999999998</v>
      </c>
      <c r="AC8" s="100">
        <v>0</v>
      </c>
      <c r="AD8" s="100">
        <v>0</v>
      </c>
      <c r="AE8" s="37">
        <v>21.5</v>
      </c>
      <c r="AF8" s="21">
        <f>SUM(AA8:AE8)</f>
        <v>341.4</v>
      </c>
      <c r="AG8" s="21" t="s">
        <v>249</v>
      </c>
      <c r="AH8" s="24" t="s">
        <v>250</v>
      </c>
      <c r="AI8" s="24" t="s">
        <v>251</v>
      </c>
      <c r="AJ8" s="27" t="s">
        <v>30708</v>
      </c>
      <c r="AK8" s="28" t="s">
        <v>47</v>
      </c>
      <c r="AL8" s="28">
        <v>10</v>
      </c>
      <c r="AM8" s="28">
        <v>19980701</v>
      </c>
      <c r="AN8" s="29">
        <v>1276</v>
      </c>
      <c r="AO8" s="29">
        <v>202012</v>
      </c>
      <c r="AP8" s="29"/>
      <c r="AQ8" s="28"/>
      <c r="AR8" s="28"/>
      <c r="AS8" s="28"/>
      <c r="AT8" s="30">
        <v>1</v>
      </c>
      <c r="AU8" s="30"/>
      <c r="AV8" s="30"/>
      <c r="AW8" s="30"/>
      <c r="AX8" s="30"/>
      <c r="AY8" s="30"/>
      <c r="AZ8" s="30"/>
      <c r="BA8" s="30"/>
      <c r="BB8" s="30" t="s">
        <v>54452</v>
      </c>
      <c r="BC8" s="30" t="s">
        <v>54452</v>
      </c>
      <c r="BD8" s="30" t="s">
        <v>54452</v>
      </c>
      <c r="BE8" s="30" t="s">
        <v>54452</v>
      </c>
      <c r="BF8" s="30" t="s">
        <v>54452</v>
      </c>
      <c r="BG8" s="30">
        <v>4</v>
      </c>
      <c r="BH8" s="30" t="s">
        <v>252</v>
      </c>
      <c r="BI8" s="31"/>
    </row>
    <row r="9" spans="1:61" ht="16.5">
      <c r="A9" s="21" t="s">
        <v>2552</v>
      </c>
      <c r="B9" s="21">
        <v>2256</v>
      </c>
      <c r="C9" s="21">
        <v>1831865</v>
      </c>
      <c r="D9" s="21">
        <v>2158136171</v>
      </c>
      <c r="E9" s="22">
        <v>1101110339542</v>
      </c>
      <c r="F9" s="24" t="s">
        <v>2553</v>
      </c>
      <c r="G9" s="24" t="s">
        <v>44</v>
      </c>
      <c r="H9" s="24" t="s">
        <v>51</v>
      </c>
      <c r="I9" s="24" t="s">
        <v>52</v>
      </c>
      <c r="J9" s="24" t="s">
        <v>264</v>
      </c>
      <c r="K9" s="21">
        <v>15</v>
      </c>
      <c r="L9" s="32" t="s">
        <v>2554</v>
      </c>
      <c r="M9" s="21" t="s">
        <v>2555</v>
      </c>
      <c r="N9" s="21">
        <v>1</v>
      </c>
      <c r="O9" s="21" t="s">
        <v>55</v>
      </c>
      <c r="P9" s="33">
        <v>33466446</v>
      </c>
      <c r="Q9" s="33">
        <v>10557219</v>
      </c>
      <c r="R9" s="21">
        <v>0</v>
      </c>
      <c r="S9" s="33">
        <v>8899082</v>
      </c>
      <c r="T9" s="21">
        <v>0</v>
      </c>
      <c r="U9" s="33">
        <v>77821</v>
      </c>
      <c r="V9" s="21">
        <v>0</v>
      </c>
      <c r="W9" s="21">
        <v>0</v>
      </c>
      <c r="X9" s="42">
        <v>9116347</v>
      </c>
      <c r="Y9" s="33">
        <v>7590490</v>
      </c>
      <c r="Z9" s="16" t="s">
        <v>56</v>
      </c>
      <c r="AA9" s="21">
        <v>334.6</v>
      </c>
      <c r="AB9" s="21">
        <v>181.4</v>
      </c>
      <c r="AC9" s="21">
        <v>88.9</v>
      </c>
      <c r="AD9" s="21">
        <v>0.7</v>
      </c>
      <c r="AE9" s="21">
        <v>91.1</v>
      </c>
      <c r="AF9" s="21">
        <f>SUM(AA9:AE9)</f>
        <v>696.7</v>
      </c>
      <c r="AG9" s="21" t="s">
        <v>2556</v>
      </c>
      <c r="AH9" s="24" t="s">
        <v>2557</v>
      </c>
      <c r="AI9" s="24" t="s">
        <v>2558</v>
      </c>
      <c r="AJ9" s="27" t="s">
        <v>30709</v>
      </c>
      <c r="AK9" s="28" t="s">
        <v>156</v>
      </c>
      <c r="AL9" s="28">
        <v>10</v>
      </c>
      <c r="AM9" s="28">
        <v>19821216</v>
      </c>
      <c r="AN9" s="29">
        <v>664</v>
      </c>
      <c r="AO9" s="29">
        <v>202306</v>
      </c>
      <c r="AP9" s="29">
        <v>2022</v>
      </c>
      <c r="AQ9" s="28">
        <v>194258420</v>
      </c>
      <c r="AR9" s="28">
        <v>368803869</v>
      </c>
      <c r="AS9" s="28">
        <v>9700035</v>
      </c>
      <c r="AT9" s="30">
        <v>1</v>
      </c>
      <c r="AU9" s="30"/>
      <c r="AV9" s="30"/>
      <c r="AW9" s="30"/>
      <c r="AX9" s="30"/>
      <c r="AY9" s="30"/>
      <c r="AZ9" s="30"/>
      <c r="BA9" s="30"/>
      <c r="BB9" s="30" t="s">
        <v>54452</v>
      </c>
      <c r="BC9" s="30" t="s">
        <v>54452</v>
      </c>
      <c r="BD9" s="30" t="s">
        <v>54452</v>
      </c>
      <c r="BE9" s="30" t="s">
        <v>54452</v>
      </c>
      <c r="BF9" s="30" t="s">
        <v>54452</v>
      </c>
      <c r="BG9" s="30">
        <v>7</v>
      </c>
      <c r="BH9" s="30"/>
      <c r="BI9" s="31"/>
    </row>
    <row r="10" spans="1:61" ht="16.5">
      <c r="A10" s="21" t="s">
        <v>8057</v>
      </c>
      <c r="B10" s="21">
        <v>8274</v>
      </c>
      <c r="C10" s="21">
        <v>1444468</v>
      </c>
      <c r="D10" s="21">
        <v>1238175138</v>
      </c>
      <c r="E10" s="22">
        <v>1353110005893</v>
      </c>
      <c r="F10" s="24" t="s">
        <v>8058</v>
      </c>
      <c r="G10" s="24" t="s">
        <v>44</v>
      </c>
      <c r="H10" s="24" t="s">
        <v>51</v>
      </c>
      <c r="I10" s="24" t="s">
        <v>52</v>
      </c>
      <c r="J10" s="24" t="s">
        <v>313</v>
      </c>
      <c r="K10" s="21">
        <v>46</v>
      </c>
      <c r="L10" s="32" t="s">
        <v>8059</v>
      </c>
      <c r="M10" s="21" t="s">
        <v>8060</v>
      </c>
      <c r="N10" s="21">
        <v>1</v>
      </c>
      <c r="O10" s="21" t="s">
        <v>55</v>
      </c>
      <c r="P10" s="21">
        <v>0</v>
      </c>
      <c r="Q10" s="21">
        <v>0</v>
      </c>
      <c r="R10" s="21">
        <v>0</v>
      </c>
      <c r="S10" s="21">
        <v>0</v>
      </c>
      <c r="T10" s="21">
        <v>0</v>
      </c>
      <c r="U10" s="21">
        <v>0</v>
      </c>
      <c r="V10" s="21">
        <v>0</v>
      </c>
      <c r="W10" s="39">
        <v>30000</v>
      </c>
      <c r="X10" s="21">
        <v>0</v>
      </c>
      <c r="Y10" s="21">
        <v>0</v>
      </c>
      <c r="Z10" s="16" t="s">
        <v>1249</v>
      </c>
      <c r="AA10" s="102">
        <v>0</v>
      </c>
      <c r="AB10" s="99">
        <v>0</v>
      </c>
      <c r="AC10" s="99">
        <v>0</v>
      </c>
      <c r="AD10" s="99">
        <v>0</v>
      </c>
      <c r="AE10" s="21">
        <v>0.3</v>
      </c>
      <c r="AF10" s="21">
        <f>SUM(AA10:AE10)</f>
        <v>0.3</v>
      </c>
      <c r="AG10" s="21" t="s">
        <v>8061</v>
      </c>
      <c r="AH10" s="24" t="s">
        <v>8062</v>
      </c>
      <c r="AI10" s="24" t="s">
        <v>8063</v>
      </c>
      <c r="AJ10" s="27" t="s">
        <v>30710</v>
      </c>
      <c r="AK10" s="28" t="s">
        <v>60</v>
      </c>
      <c r="AL10" s="28">
        <v>10</v>
      </c>
      <c r="AM10" s="28">
        <v>20020118</v>
      </c>
      <c r="AN10" s="29">
        <v>861</v>
      </c>
      <c r="AO10" s="29">
        <v>202305</v>
      </c>
      <c r="AP10" s="29">
        <v>2022</v>
      </c>
      <c r="AQ10" s="28">
        <v>185104222</v>
      </c>
      <c r="AR10" s="28">
        <v>94485356</v>
      </c>
      <c r="AS10" s="28">
        <v>12129865</v>
      </c>
      <c r="AT10" s="30">
        <v>1</v>
      </c>
      <c r="AU10" s="30"/>
      <c r="AV10" s="30"/>
      <c r="AW10" s="30"/>
      <c r="AX10" s="30"/>
      <c r="AY10" s="30"/>
      <c r="AZ10" s="30"/>
      <c r="BA10" s="30"/>
      <c r="BB10" s="30" t="s">
        <v>54452</v>
      </c>
      <c r="BC10" s="30" t="s">
        <v>54452</v>
      </c>
      <c r="BD10" s="30" t="s">
        <v>54452</v>
      </c>
      <c r="BE10" s="30" t="s">
        <v>54452</v>
      </c>
      <c r="BF10" s="30" t="s">
        <v>54452</v>
      </c>
      <c r="BG10" s="30">
        <v>8</v>
      </c>
      <c r="BH10" s="30"/>
      <c r="BI10" s="31"/>
    </row>
    <row r="11" spans="1:61" ht="16.5">
      <c r="A11" s="21" t="s">
        <v>8027</v>
      </c>
      <c r="B11" s="21">
        <v>8240</v>
      </c>
      <c r="C11" s="21">
        <v>8469621</v>
      </c>
      <c r="D11" s="21">
        <v>3398101041</v>
      </c>
      <c r="E11" s="22">
        <v>1341110486452</v>
      </c>
      <c r="F11" s="24" t="s">
        <v>8028</v>
      </c>
      <c r="G11" s="24" t="s">
        <v>44</v>
      </c>
      <c r="H11" s="24" t="s">
        <v>51</v>
      </c>
      <c r="I11" s="24" t="s">
        <v>63</v>
      </c>
      <c r="J11" s="24" t="s">
        <v>457</v>
      </c>
      <c r="K11" s="21">
        <v>45</v>
      </c>
      <c r="L11" s="32" t="s">
        <v>8029</v>
      </c>
      <c r="M11" s="21" t="s">
        <v>8030</v>
      </c>
      <c r="N11" s="21">
        <v>1</v>
      </c>
      <c r="O11" s="21" t="s">
        <v>55</v>
      </c>
      <c r="P11" s="21">
        <v>0</v>
      </c>
      <c r="Q11" s="21">
        <v>0</v>
      </c>
      <c r="R11" s="21">
        <v>0</v>
      </c>
      <c r="S11" s="21">
        <v>0</v>
      </c>
      <c r="T11" s="21">
        <v>0</v>
      </c>
      <c r="U11" s="33">
        <v>797523</v>
      </c>
      <c r="V11" s="21">
        <v>0</v>
      </c>
      <c r="W11" s="33">
        <v>181895</v>
      </c>
      <c r="X11" s="21">
        <v>0</v>
      </c>
      <c r="Y11" s="21">
        <v>0</v>
      </c>
      <c r="Z11" s="16" t="s">
        <v>1249</v>
      </c>
      <c r="AA11" s="102">
        <v>0</v>
      </c>
      <c r="AB11" s="99">
        <v>0</v>
      </c>
      <c r="AC11" s="99">
        <v>0</v>
      </c>
      <c r="AD11" s="21">
        <v>7.9</v>
      </c>
      <c r="AE11" s="21">
        <v>1.8</v>
      </c>
      <c r="AF11" s="21">
        <f>SUM(AA11:AE11)</f>
        <v>9.7000000000000011</v>
      </c>
      <c r="AG11" s="21" t="s">
        <v>8031</v>
      </c>
      <c r="AH11" s="24" t="s">
        <v>8032</v>
      </c>
      <c r="AI11" s="24" t="s">
        <v>8033</v>
      </c>
      <c r="AJ11" s="27" t="s">
        <v>30711</v>
      </c>
      <c r="AK11" s="28" t="s">
        <v>60</v>
      </c>
      <c r="AL11" s="28">
        <v>10</v>
      </c>
      <c r="AM11" s="28">
        <v>20180122</v>
      </c>
      <c r="AN11" s="29">
        <v>2101</v>
      </c>
      <c r="AO11" s="29">
        <v>202305</v>
      </c>
      <c r="AP11" s="29">
        <v>2022</v>
      </c>
      <c r="AQ11" s="28">
        <v>331134395</v>
      </c>
      <c r="AR11" s="28">
        <v>1205193609</v>
      </c>
      <c r="AS11" s="28">
        <v>7127765</v>
      </c>
      <c r="AT11" s="30">
        <v>2</v>
      </c>
      <c r="AU11" s="30"/>
      <c r="AV11" s="30"/>
      <c r="AW11" s="30"/>
      <c r="AX11" s="30"/>
      <c r="AY11" s="30"/>
      <c r="AZ11" s="30"/>
      <c r="BA11" s="30"/>
      <c r="BB11" s="30" t="s">
        <v>54452</v>
      </c>
      <c r="BC11" s="30" t="s">
        <v>54452</v>
      </c>
      <c r="BD11" s="30" t="s">
        <v>54452</v>
      </c>
      <c r="BE11" s="30" t="s">
        <v>54452</v>
      </c>
      <c r="BF11" s="30" t="s">
        <v>54452</v>
      </c>
      <c r="BG11" s="30">
        <v>7</v>
      </c>
      <c r="BH11" s="30" t="s">
        <v>8034</v>
      </c>
      <c r="BI11" s="31"/>
    </row>
    <row r="12" spans="1:61" ht="16.5">
      <c r="A12" s="21" t="s">
        <v>6081</v>
      </c>
      <c r="B12" s="21">
        <v>6160</v>
      </c>
      <c r="C12" s="21">
        <v>1766993</v>
      </c>
      <c r="D12" s="21">
        <v>4108100996</v>
      </c>
      <c r="E12" s="22">
        <v>2001110001704</v>
      </c>
      <c r="F12" s="24" t="s">
        <v>6082</v>
      </c>
      <c r="G12" s="24" t="s">
        <v>44</v>
      </c>
      <c r="H12" s="24" t="s">
        <v>51</v>
      </c>
      <c r="I12" s="24" t="s">
        <v>52</v>
      </c>
      <c r="J12" s="24" t="s">
        <v>1042</v>
      </c>
      <c r="K12" s="21">
        <v>36</v>
      </c>
      <c r="L12" s="32" t="s">
        <v>6083</v>
      </c>
      <c r="M12" s="21" t="s">
        <v>6084</v>
      </c>
      <c r="N12" s="21">
        <v>1</v>
      </c>
      <c r="O12" s="21" t="s">
        <v>55</v>
      </c>
      <c r="P12" s="21">
        <v>0</v>
      </c>
      <c r="Q12" s="33">
        <v>201750</v>
      </c>
      <c r="R12" s="33">
        <v>9094</v>
      </c>
      <c r="S12" s="33">
        <v>326533</v>
      </c>
      <c r="T12" s="21">
        <v>0</v>
      </c>
      <c r="U12" s="21">
        <v>0</v>
      </c>
      <c r="V12" s="33">
        <v>437205</v>
      </c>
      <c r="W12" s="33">
        <v>248024</v>
      </c>
      <c r="X12" s="21">
        <f>SUM(93705,48000)</f>
        <v>141705</v>
      </c>
      <c r="Y12" s="33">
        <v>4315049</v>
      </c>
      <c r="Z12" s="16" t="s">
        <v>126</v>
      </c>
      <c r="AA12" s="102">
        <v>0</v>
      </c>
      <c r="AB12" s="21">
        <v>45.2</v>
      </c>
      <c r="AC12" s="21">
        <v>3.2</v>
      </c>
      <c r="AD12" s="99">
        <v>0</v>
      </c>
      <c r="AE12" s="21">
        <v>8.1999999999999993</v>
      </c>
      <c r="AF12" s="21">
        <f>SUM(AA12:AE12)</f>
        <v>56.600000000000009</v>
      </c>
      <c r="AG12" s="21" t="s">
        <v>6085</v>
      </c>
      <c r="AH12" s="24" t="s">
        <v>6086</v>
      </c>
      <c r="AI12" s="24" t="s">
        <v>6087</v>
      </c>
      <c r="AJ12" s="27" t="s">
        <v>30712</v>
      </c>
      <c r="AK12" s="28" t="s">
        <v>156</v>
      </c>
      <c r="AL12" s="28">
        <v>10</v>
      </c>
      <c r="AM12" s="28">
        <v>19771011</v>
      </c>
      <c r="AN12" s="29">
        <v>363</v>
      </c>
      <c r="AO12" s="29">
        <v>202306</v>
      </c>
      <c r="AP12" s="29">
        <v>2022</v>
      </c>
      <c r="AQ12" s="28">
        <v>214284471</v>
      </c>
      <c r="AR12" s="28">
        <v>431960683</v>
      </c>
      <c r="AS12" s="28">
        <v>11000000</v>
      </c>
      <c r="AT12" s="30">
        <v>1</v>
      </c>
      <c r="AU12" s="30"/>
      <c r="AV12" s="30"/>
      <c r="AW12" s="30"/>
      <c r="AX12" s="30"/>
      <c r="AY12" s="30"/>
      <c r="AZ12" s="30"/>
      <c r="BA12" s="30"/>
      <c r="BB12" s="30" t="s">
        <v>54452</v>
      </c>
      <c r="BC12" s="30" t="s">
        <v>54452</v>
      </c>
      <c r="BD12" s="30" t="s">
        <v>54452</v>
      </c>
      <c r="BE12" s="30" t="s">
        <v>54452</v>
      </c>
      <c r="BF12" s="30" t="s">
        <v>6088</v>
      </c>
      <c r="BG12" s="30">
        <v>2</v>
      </c>
      <c r="BH12" s="30"/>
      <c r="BI12" s="31"/>
    </row>
    <row r="13" spans="1:61" ht="16.5">
      <c r="A13" s="21" t="s">
        <v>10920</v>
      </c>
      <c r="B13" s="21">
        <v>11202</v>
      </c>
      <c r="C13" s="21">
        <v>1683910</v>
      </c>
      <c r="D13" s="21">
        <v>1338104208</v>
      </c>
      <c r="E13" s="22">
        <v>1349110000438</v>
      </c>
      <c r="F13" s="24" t="s">
        <v>10921</v>
      </c>
      <c r="G13" s="24" t="s">
        <v>44</v>
      </c>
      <c r="H13" s="24" t="s">
        <v>51</v>
      </c>
      <c r="I13" s="24" t="s">
        <v>65</v>
      </c>
      <c r="J13" s="24" t="s">
        <v>3829</v>
      </c>
      <c r="K13" s="21">
        <v>50</v>
      </c>
      <c r="L13" s="21"/>
      <c r="M13" s="21" t="s">
        <v>4245</v>
      </c>
      <c r="N13" s="21">
        <v>1</v>
      </c>
      <c r="O13" s="21" t="s">
        <v>55</v>
      </c>
      <c r="P13" s="21">
        <v>0</v>
      </c>
      <c r="Q13" s="44">
        <v>44819</v>
      </c>
      <c r="R13" s="33">
        <v>298451</v>
      </c>
      <c r="S13" s="21">
        <v>0</v>
      </c>
      <c r="T13" s="21">
        <v>0</v>
      </c>
      <c r="U13" s="44">
        <v>6999244</v>
      </c>
      <c r="V13" s="21">
        <v>0</v>
      </c>
      <c r="W13" s="44">
        <v>138345</v>
      </c>
      <c r="X13" s="21">
        <v>0</v>
      </c>
      <c r="Y13" s="21">
        <v>0</v>
      </c>
      <c r="Z13" s="21" t="s">
        <v>315</v>
      </c>
      <c r="AA13" s="102">
        <v>0</v>
      </c>
      <c r="AB13" s="21">
        <v>3.4</v>
      </c>
      <c r="AC13" s="99">
        <v>0</v>
      </c>
      <c r="AD13" s="21">
        <v>69.900000000000006</v>
      </c>
      <c r="AE13" s="21">
        <v>1.3</v>
      </c>
      <c r="AF13" s="21">
        <f>SUM(AA13:AE13)</f>
        <v>74.600000000000009</v>
      </c>
      <c r="AG13" s="21" t="s">
        <v>10758</v>
      </c>
      <c r="AH13" s="24" t="s">
        <v>10922</v>
      </c>
      <c r="AI13" s="24" t="s">
        <v>10923</v>
      </c>
      <c r="AJ13" s="27" t="s">
        <v>30713</v>
      </c>
      <c r="AK13" s="28" t="s">
        <v>60</v>
      </c>
      <c r="AL13" s="28">
        <v>10</v>
      </c>
      <c r="AM13" s="28">
        <v>19800101</v>
      </c>
      <c r="AN13" s="29">
        <v>663</v>
      </c>
      <c r="AO13" s="29">
        <v>202212</v>
      </c>
      <c r="AP13" s="29">
        <v>2022</v>
      </c>
      <c r="AQ13" s="28">
        <v>50203827</v>
      </c>
      <c r="AR13" s="28">
        <v>42646297</v>
      </c>
      <c r="AS13" s="28">
        <v>1143680</v>
      </c>
      <c r="AT13" s="30">
        <v>1</v>
      </c>
      <c r="AU13" s="30"/>
      <c r="AV13" s="30"/>
      <c r="AW13" s="30"/>
      <c r="AX13" s="30"/>
      <c r="AY13" s="30"/>
      <c r="AZ13" s="30"/>
      <c r="BA13" s="30"/>
      <c r="BB13" s="30" t="s">
        <v>54452</v>
      </c>
      <c r="BC13" s="30" t="s">
        <v>54452</v>
      </c>
      <c r="BD13" s="30" t="s">
        <v>54452</v>
      </c>
      <c r="BE13" s="30" t="s">
        <v>54452</v>
      </c>
      <c r="BF13" s="30" t="s">
        <v>10924</v>
      </c>
      <c r="BG13" s="30">
        <v>2</v>
      </c>
      <c r="BH13" s="30" t="s">
        <v>10837</v>
      </c>
      <c r="BI13" s="31"/>
    </row>
    <row r="14" spans="1:61" ht="16.5">
      <c r="A14" s="21" t="s">
        <v>8755</v>
      </c>
      <c r="B14" s="21">
        <v>8961</v>
      </c>
      <c r="C14" s="21">
        <v>1916343</v>
      </c>
      <c r="D14" s="21">
        <v>1358111137</v>
      </c>
      <c r="E14" s="22">
        <v>2001110033872</v>
      </c>
      <c r="F14" s="24" t="s">
        <v>8756</v>
      </c>
      <c r="G14" s="24" t="s">
        <v>44</v>
      </c>
      <c r="H14" s="24" t="s">
        <v>51</v>
      </c>
      <c r="I14" s="24" t="s">
        <v>65</v>
      </c>
      <c r="J14" s="24" t="s">
        <v>313</v>
      </c>
      <c r="K14" s="21">
        <v>46</v>
      </c>
      <c r="L14" s="32" t="s">
        <v>8757</v>
      </c>
      <c r="M14" s="21" t="s">
        <v>8758</v>
      </c>
      <c r="N14" s="21">
        <v>1</v>
      </c>
      <c r="O14" s="21" t="s">
        <v>55</v>
      </c>
      <c r="P14" s="21">
        <v>0</v>
      </c>
      <c r="Q14" s="21">
        <v>0</v>
      </c>
      <c r="R14" s="21">
        <v>0</v>
      </c>
      <c r="S14" s="21">
        <v>0</v>
      </c>
      <c r="T14" s="21">
        <v>0</v>
      </c>
      <c r="U14" s="33">
        <v>85842</v>
      </c>
      <c r="V14" s="33">
        <v>28086</v>
      </c>
      <c r="W14" s="33">
        <v>82267</v>
      </c>
      <c r="X14" s="21">
        <v>0</v>
      </c>
      <c r="Y14" s="21">
        <v>0</v>
      </c>
      <c r="Z14" s="16" t="s">
        <v>315</v>
      </c>
      <c r="AA14" s="102">
        <v>0</v>
      </c>
      <c r="AB14" s="99">
        <v>0</v>
      </c>
      <c r="AC14" s="99">
        <v>0</v>
      </c>
      <c r="AD14" s="21">
        <v>0.8</v>
      </c>
      <c r="AE14" s="21">
        <v>1.1000000000000001</v>
      </c>
      <c r="AF14" s="21">
        <f>SUM(AA14:AE14)</f>
        <v>1.9000000000000001</v>
      </c>
      <c r="AG14" s="21" t="s">
        <v>8712</v>
      </c>
      <c r="AH14" s="24" t="s">
        <v>8759</v>
      </c>
      <c r="AI14" s="24" t="s">
        <v>8760</v>
      </c>
      <c r="AJ14" s="27" t="s">
        <v>30714</v>
      </c>
      <c r="AK14" s="28" t="s">
        <v>60</v>
      </c>
      <c r="AL14" s="28">
        <v>10</v>
      </c>
      <c r="AM14" s="28">
        <v>19920901</v>
      </c>
      <c r="AN14" s="29">
        <v>592</v>
      </c>
      <c r="AO14" s="29">
        <v>202304</v>
      </c>
      <c r="AP14" s="29">
        <v>2022</v>
      </c>
      <c r="AQ14" s="28">
        <v>86950442</v>
      </c>
      <c r="AR14" s="28">
        <v>49961937</v>
      </c>
      <c r="AS14" s="28">
        <v>750000</v>
      </c>
      <c r="AT14" s="30">
        <v>2</v>
      </c>
      <c r="AU14" s="30"/>
      <c r="AV14" s="30"/>
      <c r="AW14" s="30"/>
      <c r="AX14" s="30"/>
      <c r="AY14" s="30"/>
      <c r="AZ14" s="30"/>
      <c r="BA14" s="30"/>
      <c r="BB14" s="30" t="s">
        <v>54452</v>
      </c>
      <c r="BC14" s="30" t="s">
        <v>54452</v>
      </c>
      <c r="BD14" s="30" t="s">
        <v>54452</v>
      </c>
      <c r="BE14" s="30" t="s">
        <v>54452</v>
      </c>
      <c r="BF14" s="30" t="s">
        <v>54452</v>
      </c>
      <c r="BG14" s="30">
        <v>7</v>
      </c>
      <c r="BH14" s="30" t="s">
        <v>7899</v>
      </c>
      <c r="BI14" s="31"/>
    </row>
    <row r="15" spans="1:61" ht="16.5">
      <c r="A15" s="21" t="s">
        <v>8200</v>
      </c>
      <c r="B15" s="21">
        <v>8398</v>
      </c>
      <c r="C15" s="21">
        <v>1276947</v>
      </c>
      <c r="D15" s="21">
        <v>5018100050</v>
      </c>
      <c r="E15" s="22">
        <v>1701110001131</v>
      </c>
      <c r="F15" s="24" t="s">
        <v>8201</v>
      </c>
      <c r="G15" s="24" t="s">
        <v>44</v>
      </c>
      <c r="H15" s="24" t="s">
        <v>51</v>
      </c>
      <c r="I15" s="24" t="s">
        <v>52</v>
      </c>
      <c r="J15" s="24" t="s">
        <v>313</v>
      </c>
      <c r="K15" s="21">
        <v>46</v>
      </c>
      <c r="L15" s="32" t="s">
        <v>8202</v>
      </c>
      <c r="M15" s="21" t="s">
        <v>8203</v>
      </c>
      <c r="N15" s="21">
        <v>1</v>
      </c>
      <c r="O15" s="21" t="s">
        <v>55</v>
      </c>
      <c r="P15" s="21">
        <v>0</v>
      </c>
      <c r="Q15" s="21">
        <v>0</v>
      </c>
      <c r="R15" s="21">
        <v>0</v>
      </c>
      <c r="S15" s="21">
        <v>0</v>
      </c>
      <c r="T15" s="21">
        <v>0</v>
      </c>
      <c r="U15" s="33">
        <v>293936</v>
      </c>
      <c r="V15" s="21">
        <v>0</v>
      </c>
      <c r="W15" s="39">
        <v>4398994</v>
      </c>
      <c r="X15" s="39">
        <v>1073376</v>
      </c>
      <c r="Y15" s="21">
        <v>0</v>
      </c>
      <c r="Z15" s="16" t="s">
        <v>1249</v>
      </c>
      <c r="AA15" s="102">
        <v>0</v>
      </c>
      <c r="AB15" s="99">
        <v>0</v>
      </c>
      <c r="AC15" s="99">
        <v>0</v>
      </c>
      <c r="AD15" s="21">
        <v>2.9</v>
      </c>
      <c r="AE15" s="21">
        <v>54.7</v>
      </c>
      <c r="AF15" s="21">
        <f>SUM(AA15:AE15)</f>
        <v>57.6</v>
      </c>
      <c r="AG15" s="21" t="s">
        <v>8204</v>
      </c>
      <c r="AH15" s="24" t="s">
        <v>8205</v>
      </c>
      <c r="AI15" s="24" t="s">
        <v>8206</v>
      </c>
      <c r="AJ15" s="27" t="s">
        <v>30715</v>
      </c>
      <c r="AK15" s="28" t="s">
        <v>156</v>
      </c>
      <c r="AL15" s="28">
        <v>10</v>
      </c>
      <c r="AM15" s="28">
        <v>19580901</v>
      </c>
      <c r="AN15" s="29">
        <v>447</v>
      </c>
      <c r="AO15" s="29">
        <v>202306</v>
      </c>
      <c r="AP15" s="29">
        <v>2022</v>
      </c>
      <c r="AQ15" s="28">
        <v>645826449</v>
      </c>
      <c r="AR15" s="28">
        <v>564413385</v>
      </c>
      <c r="AS15" s="28">
        <v>62254000</v>
      </c>
      <c r="AT15" s="30">
        <v>1</v>
      </c>
      <c r="AU15" s="30"/>
      <c r="AV15" s="30"/>
      <c r="AW15" s="30"/>
      <c r="AX15" s="30"/>
      <c r="AY15" s="30"/>
      <c r="AZ15" s="30"/>
      <c r="BA15" s="30"/>
      <c r="BB15" s="30" t="s">
        <v>54452</v>
      </c>
      <c r="BC15" s="30" t="s">
        <v>54452</v>
      </c>
      <c r="BD15" s="30" t="s">
        <v>54452</v>
      </c>
      <c r="BE15" s="30" t="s">
        <v>54452</v>
      </c>
      <c r="BF15" s="30" t="s">
        <v>54452</v>
      </c>
      <c r="BG15" s="30">
        <v>4</v>
      </c>
      <c r="BH15" s="30" t="s">
        <v>237</v>
      </c>
      <c r="BI15" s="31"/>
    </row>
    <row r="16" spans="1:61" ht="16.5">
      <c r="A16" s="21" t="s">
        <v>311</v>
      </c>
      <c r="B16" s="21">
        <v>22241</v>
      </c>
      <c r="C16" s="21">
        <v>3333407</v>
      </c>
      <c r="D16" s="21">
        <v>1248217026</v>
      </c>
      <c r="E16" s="22">
        <v>1348710007050</v>
      </c>
      <c r="F16" s="24" t="s">
        <v>312</v>
      </c>
      <c r="G16" s="24" t="s">
        <v>104</v>
      </c>
      <c r="H16" s="24" t="s">
        <v>51</v>
      </c>
      <c r="I16" s="24" t="s">
        <v>65</v>
      </c>
      <c r="J16" s="24" t="s">
        <v>313</v>
      </c>
      <c r="K16" s="21">
        <v>46</v>
      </c>
      <c r="L16" s="32" t="s">
        <v>312</v>
      </c>
      <c r="M16" s="21" t="s">
        <v>314</v>
      </c>
      <c r="N16" s="26">
        <v>1</v>
      </c>
      <c r="O16" s="26" t="s">
        <v>55</v>
      </c>
      <c r="P16" s="38">
        <v>10050</v>
      </c>
      <c r="Q16" s="41">
        <v>22131365</v>
      </c>
      <c r="R16" s="38">
        <v>2350621</v>
      </c>
      <c r="S16" s="38">
        <v>37978294</v>
      </c>
      <c r="T16" s="21">
        <v>0</v>
      </c>
      <c r="U16" s="38">
        <v>276046</v>
      </c>
      <c r="V16" s="21">
        <v>0</v>
      </c>
      <c r="W16" s="21">
        <v>0</v>
      </c>
      <c r="X16" s="38">
        <v>2015551</v>
      </c>
      <c r="Y16" s="38">
        <v>12484127</v>
      </c>
      <c r="Z16" s="16" t="s">
        <v>315</v>
      </c>
      <c r="AA16" s="21">
        <v>0.1</v>
      </c>
      <c r="AB16" s="21">
        <v>369.6</v>
      </c>
      <c r="AC16" s="21">
        <v>379.7</v>
      </c>
      <c r="AD16" s="21">
        <v>2.7</v>
      </c>
      <c r="AE16" s="21">
        <v>20.100000000000001</v>
      </c>
      <c r="AF16" s="21">
        <f>SUM(AA16:AE16)</f>
        <v>772.20000000000016</v>
      </c>
      <c r="AG16" s="21" t="s">
        <v>316</v>
      </c>
      <c r="AH16" s="24" t="s">
        <v>317</v>
      </c>
      <c r="AI16" s="24" t="s">
        <v>318</v>
      </c>
      <c r="AJ16" s="27" t="s">
        <v>30716</v>
      </c>
      <c r="AK16" s="28" t="s">
        <v>47</v>
      </c>
      <c r="AL16" s="28">
        <v>10</v>
      </c>
      <c r="AM16" s="28">
        <v>20080410</v>
      </c>
      <c r="AN16" s="29">
        <v>1032</v>
      </c>
      <c r="AO16" s="29">
        <v>202112</v>
      </c>
      <c r="AP16" s="29"/>
      <c r="AQ16" s="28"/>
      <c r="AR16" s="28"/>
      <c r="AS16" s="28"/>
      <c r="AT16" s="30">
        <v>2</v>
      </c>
      <c r="AU16" s="30"/>
      <c r="AV16" s="30"/>
      <c r="AW16" s="30"/>
      <c r="AX16" s="30"/>
      <c r="AY16" s="30"/>
      <c r="AZ16" s="30"/>
      <c r="BA16" s="30"/>
      <c r="BB16" s="30" t="s">
        <v>54452</v>
      </c>
      <c r="BC16" s="30" t="s">
        <v>54452</v>
      </c>
      <c r="BD16" s="30" t="s">
        <v>54452</v>
      </c>
      <c r="BE16" s="30" t="s">
        <v>54452</v>
      </c>
      <c r="BF16" s="30" t="s">
        <v>54452</v>
      </c>
      <c r="BG16" s="30">
        <v>5</v>
      </c>
      <c r="BH16" s="30" t="s">
        <v>319</v>
      </c>
      <c r="BI16" s="31"/>
    </row>
    <row r="17" spans="1:61" ht="16.5">
      <c r="A17" s="21" t="s">
        <v>3968</v>
      </c>
      <c r="B17" s="21">
        <v>3819</v>
      </c>
      <c r="C17" s="21">
        <v>4126618</v>
      </c>
      <c r="D17" s="21">
        <v>5068179611</v>
      </c>
      <c r="E17" s="22">
        <v>1717110099505</v>
      </c>
      <c r="F17" s="24" t="s">
        <v>3969</v>
      </c>
      <c r="G17" s="24" t="s">
        <v>44</v>
      </c>
      <c r="H17" s="24" t="s">
        <v>51</v>
      </c>
      <c r="I17" s="24" t="s">
        <v>52</v>
      </c>
      <c r="J17" s="24" t="s">
        <v>1001</v>
      </c>
      <c r="K17" s="21">
        <v>24</v>
      </c>
      <c r="L17" s="32" t="s">
        <v>3970</v>
      </c>
      <c r="M17" s="21" t="s">
        <v>3971</v>
      </c>
      <c r="N17" s="21">
        <v>1</v>
      </c>
      <c r="O17" s="21" t="s">
        <v>55</v>
      </c>
      <c r="P17" s="21">
        <v>0</v>
      </c>
      <c r="Q17" s="33">
        <v>610910</v>
      </c>
      <c r="R17" s="33">
        <v>29000</v>
      </c>
      <c r="S17" s="33">
        <v>821787</v>
      </c>
      <c r="T17" s="21">
        <v>0</v>
      </c>
      <c r="U17" s="21">
        <v>0</v>
      </c>
      <c r="V17" s="21">
        <v>0</v>
      </c>
      <c r="W17" s="21">
        <v>0</v>
      </c>
      <c r="X17" s="33">
        <v>1903244</v>
      </c>
      <c r="Y17" s="33">
        <v>8839335</v>
      </c>
      <c r="Z17" s="16"/>
      <c r="AA17" s="102">
        <v>0</v>
      </c>
      <c r="AB17" s="21">
        <v>94.7</v>
      </c>
      <c r="AC17" s="21">
        <v>8.1999999999999993</v>
      </c>
      <c r="AD17" s="99">
        <v>0</v>
      </c>
      <c r="AE17" s="21">
        <v>19</v>
      </c>
      <c r="AF17" s="21">
        <f>SUM(AA17:AE17)</f>
        <v>121.9</v>
      </c>
      <c r="AG17" s="21" t="s">
        <v>3972</v>
      </c>
      <c r="AH17" s="24" t="s">
        <v>3973</v>
      </c>
      <c r="AI17" s="24" t="s">
        <v>3974</v>
      </c>
      <c r="AJ17" s="27" t="s">
        <v>30717</v>
      </c>
      <c r="AK17" s="28" t="s">
        <v>60</v>
      </c>
      <c r="AL17" s="28">
        <v>10</v>
      </c>
      <c r="AM17" s="28">
        <v>19890301</v>
      </c>
      <c r="AN17" s="29">
        <v>527</v>
      </c>
      <c r="AO17" s="29">
        <v>202212</v>
      </c>
      <c r="AP17" s="29">
        <v>2022</v>
      </c>
      <c r="AQ17" s="28">
        <v>412442457</v>
      </c>
      <c r="AR17" s="28">
        <v>774122201</v>
      </c>
      <c r="AS17" s="28">
        <v>22402120</v>
      </c>
      <c r="AT17" s="30">
        <v>1</v>
      </c>
      <c r="AU17" s="30"/>
      <c r="AV17" s="30"/>
      <c r="AW17" s="30"/>
      <c r="AX17" s="30"/>
      <c r="AY17" s="30"/>
      <c r="AZ17" s="30"/>
      <c r="BA17" s="30"/>
      <c r="BB17" s="30" t="s">
        <v>54452</v>
      </c>
      <c r="BC17" s="30" t="s">
        <v>54452</v>
      </c>
      <c r="BD17" s="30" t="s">
        <v>54452</v>
      </c>
      <c r="BE17" s="30" t="s">
        <v>54452</v>
      </c>
      <c r="BF17" s="30" t="s">
        <v>3975</v>
      </c>
      <c r="BG17" s="30">
        <v>2</v>
      </c>
      <c r="BH17" s="30" t="s">
        <v>1277</v>
      </c>
      <c r="BI17" s="31"/>
    </row>
    <row r="18" spans="1:61" ht="16.5">
      <c r="A18" s="21" t="s">
        <v>8940</v>
      </c>
      <c r="B18" s="21">
        <v>9177</v>
      </c>
      <c r="C18" s="21">
        <v>8228427</v>
      </c>
      <c r="D18" s="21">
        <v>1448136734</v>
      </c>
      <c r="E18" s="22">
        <v>1101116420460</v>
      </c>
      <c r="F18" s="24" t="s">
        <v>8941</v>
      </c>
      <c r="G18" s="24" t="s">
        <v>44</v>
      </c>
      <c r="H18" s="24" t="s">
        <v>51</v>
      </c>
      <c r="I18" s="24" t="s">
        <v>63</v>
      </c>
      <c r="J18" s="24" t="s">
        <v>313</v>
      </c>
      <c r="K18" s="21">
        <v>46</v>
      </c>
      <c r="L18" s="32" t="s">
        <v>8942</v>
      </c>
      <c r="M18" s="21" t="s">
        <v>5112</v>
      </c>
      <c r="N18" s="21">
        <v>1</v>
      </c>
      <c r="O18" s="21" t="s">
        <v>55</v>
      </c>
      <c r="P18" s="21">
        <v>0</v>
      </c>
      <c r="Q18" s="21">
        <v>0</v>
      </c>
      <c r="R18" s="21">
        <v>0</v>
      </c>
      <c r="S18" s="33">
        <v>387026</v>
      </c>
      <c r="T18" s="21">
        <v>0</v>
      </c>
      <c r="U18" s="33">
        <v>133450</v>
      </c>
      <c r="V18" s="21">
        <v>0</v>
      </c>
      <c r="W18" s="33">
        <v>631407</v>
      </c>
      <c r="X18" s="33">
        <v>912200</v>
      </c>
      <c r="Y18" s="21">
        <v>0</v>
      </c>
      <c r="Z18" s="16" t="s">
        <v>315</v>
      </c>
      <c r="AA18" s="102">
        <v>0</v>
      </c>
      <c r="AB18" s="99">
        <v>0</v>
      </c>
      <c r="AC18" s="21">
        <v>3.8</v>
      </c>
      <c r="AD18" s="21">
        <v>1.3</v>
      </c>
      <c r="AE18" s="21">
        <v>15.4</v>
      </c>
      <c r="AF18" s="21">
        <f>SUM(AA18:AE18)</f>
        <v>20.5</v>
      </c>
      <c r="AG18" s="21" t="s">
        <v>8943</v>
      </c>
      <c r="AH18" s="24" t="s">
        <v>8944</v>
      </c>
      <c r="AI18" s="24" t="s">
        <v>8945</v>
      </c>
      <c r="AJ18" s="27" t="s">
        <v>30718</v>
      </c>
      <c r="AK18" s="28" t="s">
        <v>60</v>
      </c>
      <c r="AL18" s="28">
        <v>10</v>
      </c>
      <c r="AM18" s="28">
        <v>20170605</v>
      </c>
      <c r="AN18" s="29">
        <v>4989</v>
      </c>
      <c r="AO18" s="29">
        <v>202212</v>
      </c>
      <c r="AP18" s="29">
        <v>2022</v>
      </c>
      <c r="AQ18" s="28">
        <v>413258725</v>
      </c>
      <c r="AR18" s="28">
        <v>158247677</v>
      </c>
      <c r="AS18" s="28">
        <v>46000000</v>
      </c>
      <c r="AT18" s="30">
        <v>1</v>
      </c>
      <c r="AU18" s="30"/>
      <c r="AV18" s="30"/>
      <c r="AW18" s="30"/>
      <c r="AX18" s="30"/>
      <c r="AY18" s="30"/>
      <c r="AZ18" s="30"/>
      <c r="BA18" s="30"/>
      <c r="BB18" s="30" t="s">
        <v>54452</v>
      </c>
      <c r="BC18" s="30" t="s">
        <v>54452</v>
      </c>
      <c r="BD18" s="30" t="s">
        <v>54452</v>
      </c>
      <c r="BE18" s="30" t="s">
        <v>54452</v>
      </c>
      <c r="BF18" s="30" t="s">
        <v>54452</v>
      </c>
      <c r="BG18" s="30">
        <v>4</v>
      </c>
      <c r="BH18" s="30" t="s">
        <v>237</v>
      </c>
      <c r="BI18" s="31"/>
    </row>
    <row r="19" spans="1:61" ht="16.5">
      <c r="A19" s="21" t="s">
        <v>11985</v>
      </c>
      <c r="B19" s="21">
        <v>12032</v>
      </c>
      <c r="C19" s="21">
        <v>2252073</v>
      </c>
      <c r="D19" s="21">
        <v>1208679275</v>
      </c>
      <c r="E19" s="22">
        <v>1101113177220</v>
      </c>
      <c r="F19" s="24" t="s">
        <v>11986</v>
      </c>
      <c r="G19" s="24" t="s">
        <v>44</v>
      </c>
      <c r="H19" s="24" t="s">
        <v>51</v>
      </c>
      <c r="I19" s="24" t="s">
        <v>63</v>
      </c>
      <c r="J19" s="24" t="s">
        <v>8264</v>
      </c>
      <c r="K19" s="21">
        <v>54</v>
      </c>
      <c r="L19" s="32" t="s">
        <v>11987</v>
      </c>
      <c r="M19" s="21" t="s">
        <v>11375</v>
      </c>
      <c r="N19" s="21">
        <v>1</v>
      </c>
      <c r="O19" s="21" t="s">
        <v>55</v>
      </c>
      <c r="P19" s="21">
        <v>0</v>
      </c>
      <c r="Q19" s="21">
        <v>0</v>
      </c>
      <c r="R19" s="21">
        <v>0</v>
      </c>
      <c r="S19" s="21">
        <v>0</v>
      </c>
      <c r="T19" s="21">
        <v>0</v>
      </c>
      <c r="U19" s="21">
        <v>0</v>
      </c>
      <c r="V19" s="21">
        <v>0</v>
      </c>
      <c r="W19" s="21">
        <v>0</v>
      </c>
      <c r="X19" s="33">
        <v>9433</v>
      </c>
      <c r="Y19" s="21">
        <v>0</v>
      </c>
      <c r="Z19" s="16" t="s">
        <v>315</v>
      </c>
      <c r="AA19" s="102">
        <v>0</v>
      </c>
      <c r="AB19" s="99">
        <v>0</v>
      </c>
      <c r="AC19" s="99">
        <v>0</v>
      </c>
      <c r="AD19" s="99">
        <v>0</v>
      </c>
      <c r="AE19" s="99">
        <v>0</v>
      </c>
      <c r="AF19" s="21">
        <f>SUM(AA19:AE19)</f>
        <v>0</v>
      </c>
      <c r="AG19" s="21" t="s">
        <v>11960</v>
      </c>
      <c r="AH19" s="24" t="s">
        <v>11988</v>
      </c>
      <c r="AI19" s="24" t="s">
        <v>11989</v>
      </c>
      <c r="AJ19" s="27" t="s">
        <v>30719</v>
      </c>
      <c r="AK19" s="28" t="s">
        <v>60</v>
      </c>
      <c r="AL19" s="28">
        <v>10</v>
      </c>
      <c r="AM19" s="28">
        <v>20050225</v>
      </c>
      <c r="AN19" s="29">
        <v>601</v>
      </c>
      <c r="AO19" s="29">
        <v>202212</v>
      </c>
      <c r="AP19" s="29">
        <v>2022</v>
      </c>
      <c r="AQ19" s="28">
        <v>75014511</v>
      </c>
      <c r="AR19" s="28">
        <v>18264094</v>
      </c>
      <c r="AS19" s="28">
        <v>11000000</v>
      </c>
      <c r="AT19" s="30">
        <v>1</v>
      </c>
      <c r="AU19" s="30"/>
      <c r="AV19" s="30"/>
      <c r="AW19" s="30"/>
      <c r="AX19" s="30"/>
      <c r="AY19" s="30"/>
      <c r="AZ19" s="30"/>
      <c r="BA19" s="30"/>
      <c r="BB19" s="30" t="s">
        <v>54452</v>
      </c>
      <c r="BC19" s="30" t="s">
        <v>54452</v>
      </c>
      <c r="BD19" s="30" t="s">
        <v>54452</v>
      </c>
      <c r="BE19" s="30" t="s">
        <v>54452</v>
      </c>
      <c r="BF19" s="30" t="s">
        <v>54452</v>
      </c>
      <c r="BG19" s="30">
        <v>4</v>
      </c>
      <c r="BH19" s="30" t="s">
        <v>237</v>
      </c>
      <c r="BI19" s="31"/>
    </row>
    <row r="20" spans="1:61" ht="16.5">
      <c r="A20" s="21" t="s">
        <v>4418</v>
      </c>
      <c r="B20" s="21">
        <v>4142</v>
      </c>
      <c r="C20" s="21">
        <v>1744136</v>
      </c>
      <c r="D20" s="21">
        <v>1378115371</v>
      </c>
      <c r="E20" s="22">
        <v>1201110140484</v>
      </c>
      <c r="F20" s="24" t="s">
        <v>4419</v>
      </c>
      <c r="G20" s="24" t="s">
        <v>44</v>
      </c>
      <c r="H20" s="24" t="s">
        <v>51</v>
      </c>
      <c r="I20" s="24" t="s">
        <v>52</v>
      </c>
      <c r="J20" s="24" t="s">
        <v>1944</v>
      </c>
      <c r="K20" s="21">
        <v>26</v>
      </c>
      <c r="L20" s="32" t="s">
        <v>4420</v>
      </c>
      <c r="M20" s="21" t="s">
        <v>4421</v>
      </c>
      <c r="N20" s="21">
        <v>1</v>
      </c>
      <c r="O20" s="21" t="s">
        <v>55</v>
      </c>
      <c r="P20" s="21">
        <v>0</v>
      </c>
      <c r="Q20" s="21">
        <v>0</v>
      </c>
      <c r="R20" s="21">
        <v>0</v>
      </c>
      <c r="S20" s="33">
        <v>2769952</v>
      </c>
      <c r="T20" s="21">
        <v>0</v>
      </c>
      <c r="U20" s="21">
        <v>0</v>
      </c>
      <c r="V20" s="33">
        <v>21000</v>
      </c>
      <c r="W20" s="33">
        <v>18350</v>
      </c>
      <c r="X20" s="33">
        <v>41740</v>
      </c>
      <c r="Y20" s="33">
        <v>6233881</v>
      </c>
      <c r="Z20" s="16" t="s">
        <v>126</v>
      </c>
      <c r="AA20" s="102">
        <v>0</v>
      </c>
      <c r="AB20" s="21">
        <v>62.3</v>
      </c>
      <c r="AC20" s="21">
        <v>27.6</v>
      </c>
      <c r="AD20" s="99">
        <v>0</v>
      </c>
      <c r="AE20" s="21">
        <v>0.8</v>
      </c>
      <c r="AF20" s="21">
        <f>SUM(AA20:AE20)</f>
        <v>90.7</v>
      </c>
      <c r="AG20" s="21" t="s">
        <v>4347</v>
      </c>
      <c r="AH20" s="24" t="s">
        <v>4422</v>
      </c>
      <c r="AI20" s="24" t="s">
        <v>4423</v>
      </c>
      <c r="AJ20" s="27" t="s">
        <v>30720</v>
      </c>
      <c r="AK20" s="28" t="s">
        <v>70</v>
      </c>
      <c r="AL20" s="28">
        <v>10</v>
      </c>
      <c r="AM20" s="28">
        <v>19961008</v>
      </c>
      <c r="AN20" s="29">
        <v>333</v>
      </c>
      <c r="AO20" s="29">
        <v>202306</v>
      </c>
      <c r="AP20" s="29">
        <v>2022</v>
      </c>
      <c r="AQ20" s="28">
        <v>209633543</v>
      </c>
      <c r="AR20" s="28">
        <v>210972636</v>
      </c>
      <c r="AS20" s="28">
        <v>9336408</v>
      </c>
      <c r="AT20" s="30">
        <v>1</v>
      </c>
      <c r="AU20" s="30"/>
      <c r="AV20" s="30"/>
      <c r="AW20" s="30"/>
      <c r="AX20" s="30"/>
      <c r="AY20" s="30"/>
      <c r="AZ20" s="30"/>
      <c r="BA20" s="30"/>
      <c r="BB20" s="30" t="s">
        <v>54452</v>
      </c>
      <c r="BC20" s="30" t="s">
        <v>54452</v>
      </c>
      <c r="BD20" s="30" t="s">
        <v>54452</v>
      </c>
      <c r="BE20" s="30" t="s">
        <v>54452</v>
      </c>
      <c r="BF20" s="30" t="s">
        <v>4424</v>
      </c>
      <c r="BG20" s="30">
        <v>2</v>
      </c>
      <c r="BH20" s="30" t="s">
        <v>4425</v>
      </c>
      <c r="BI20" s="31"/>
    </row>
    <row r="21" spans="1:61" ht="16.5">
      <c r="A21" s="21" t="s">
        <v>6620</v>
      </c>
      <c r="B21" s="21">
        <v>6802</v>
      </c>
      <c r="C21" s="21">
        <v>1477188</v>
      </c>
      <c r="D21" s="21">
        <v>3108112926</v>
      </c>
      <c r="E21" s="22">
        <v>1614110008562</v>
      </c>
      <c r="F21" s="24" t="s">
        <v>6621</v>
      </c>
      <c r="G21" s="24" t="s">
        <v>44</v>
      </c>
      <c r="H21" s="24" t="s">
        <v>51</v>
      </c>
      <c r="I21" s="24" t="s">
        <v>63</v>
      </c>
      <c r="J21" s="24" t="s">
        <v>1033</v>
      </c>
      <c r="K21" s="21">
        <v>38</v>
      </c>
      <c r="L21" s="32" t="s">
        <v>6622</v>
      </c>
      <c r="M21" s="21" t="s">
        <v>6623</v>
      </c>
      <c r="N21" s="26">
        <v>1</v>
      </c>
      <c r="O21" s="26" t="s">
        <v>55</v>
      </c>
      <c r="P21" s="21">
        <v>0</v>
      </c>
      <c r="Q21" s="38">
        <v>2256236</v>
      </c>
      <c r="R21" s="38">
        <v>18500</v>
      </c>
      <c r="S21" s="38">
        <v>7021362</v>
      </c>
      <c r="T21" s="21">
        <v>0</v>
      </c>
      <c r="U21" s="38">
        <v>293245</v>
      </c>
      <c r="V21" s="38">
        <v>534110</v>
      </c>
      <c r="W21" s="38">
        <v>194606</v>
      </c>
      <c r="X21" s="38">
        <v>179750</v>
      </c>
      <c r="Y21" s="38">
        <v>32060</v>
      </c>
      <c r="Z21" s="21"/>
      <c r="AA21" s="102">
        <v>0</v>
      </c>
      <c r="AB21" s="21">
        <v>23</v>
      </c>
      <c r="AC21" s="21">
        <v>70.2</v>
      </c>
      <c r="AD21" s="21">
        <v>2.9</v>
      </c>
      <c r="AE21" s="21">
        <v>9</v>
      </c>
      <c r="AF21" s="21">
        <f>SUM(AA21:AE21)</f>
        <v>105.10000000000001</v>
      </c>
      <c r="AG21" s="21" t="s">
        <v>2987</v>
      </c>
      <c r="AH21" s="24" t="s">
        <v>6624</v>
      </c>
      <c r="AI21" s="24" t="s">
        <v>6625</v>
      </c>
      <c r="AJ21" s="27" t="s">
        <v>30721</v>
      </c>
      <c r="AK21" s="28" t="s">
        <v>60</v>
      </c>
      <c r="AL21" s="28">
        <v>10</v>
      </c>
      <c r="AM21" s="28">
        <v>19991228</v>
      </c>
      <c r="AN21" s="29">
        <v>3949</v>
      </c>
      <c r="AO21" s="29">
        <v>202306</v>
      </c>
      <c r="AP21" s="29">
        <v>2022</v>
      </c>
      <c r="AQ21" s="28">
        <v>7560169000</v>
      </c>
      <c r="AR21" s="28">
        <v>5768578000</v>
      </c>
      <c r="AS21" s="28">
        <v>409489000</v>
      </c>
      <c r="AT21" s="30">
        <v>1</v>
      </c>
      <c r="AU21" s="30"/>
      <c r="AV21" s="30"/>
      <c r="AW21" s="30"/>
      <c r="AX21" s="30"/>
      <c r="AY21" s="30"/>
      <c r="AZ21" s="30"/>
      <c r="BA21" s="30"/>
      <c r="BB21" s="30" t="s">
        <v>54452</v>
      </c>
      <c r="BC21" s="30" t="s">
        <v>54452</v>
      </c>
      <c r="BD21" s="30" t="s">
        <v>54452</v>
      </c>
      <c r="BE21" s="30" t="s">
        <v>54452</v>
      </c>
      <c r="BF21" s="30" t="s">
        <v>54452</v>
      </c>
      <c r="BG21" s="30">
        <v>4</v>
      </c>
      <c r="BH21" s="30" t="s">
        <v>237</v>
      </c>
      <c r="BI21" s="31"/>
    </row>
    <row r="22" spans="1:61" ht="16.5">
      <c r="A22" s="21" t="s">
        <v>3957</v>
      </c>
      <c r="B22" s="21">
        <v>3799</v>
      </c>
      <c r="C22" s="21">
        <v>1574638</v>
      </c>
      <c r="D22" s="21">
        <v>2148124202</v>
      </c>
      <c r="E22" s="22">
        <v>1101110185193</v>
      </c>
      <c r="F22" s="24" t="s">
        <v>3958</v>
      </c>
      <c r="G22" s="24" t="s">
        <v>44</v>
      </c>
      <c r="H22" s="24" t="s">
        <v>51</v>
      </c>
      <c r="I22" s="24" t="s">
        <v>52</v>
      </c>
      <c r="J22" s="24" t="s">
        <v>1001</v>
      </c>
      <c r="K22" s="21">
        <v>24</v>
      </c>
      <c r="L22" s="32" t="s">
        <v>3959</v>
      </c>
      <c r="M22" s="21" t="s">
        <v>3960</v>
      </c>
      <c r="N22" s="21">
        <v>1</v>
      </c>
      <c r="O22" s="21" t="s">
        <v>55</v>
      </c>
      <c r="P22" s="33">
        <v>221716</v>
      </c>
      <c r="Q22" s="33">
        <v>308239</v>
      </c>
      <c r="R22" s="21">
        <v>0</v>
      </c>
      <c r="S22" s="33">
        <v>22069</v>
      </c>
      <c r="T22" s="21">
        <v>0</v>
      </c>
      <c r="U22" s="33">
        <v>597687</v>
      </c>
      <c r="V22" s="33">
        <v>6520</v>
      </c>
      <c r="W22" s="33">
        <v>217898</v>
      </c>
      <c r="X22" s="33">
        <v>5605777</v>
      </c>
      <c r="Y22" s="33">
        <v>14788304</v>
      </c>
      <c r="Z22" s="16" t="s">
        <v>56</v>
      </c>
      <c r="AA22" s="21">
        <v>2.2000000000000002</v>
      </c>
      <c r="AB22" s="21">
        <v>150.9</v>
      </c>
      <c r="AC22" s="21">
        <v>0.2</v>
      </c>
      <c r="AD22" s="21">
        <v>5.9</v>
      </c>
      <c r="AE22" s="21">
        <v>58.3</v>
      </c>
      <c r="AF22" s="21">
        <f>SUM(AA22:AE22)</f>
        <v>217.5</v>
      </c>
      <c r="AG22" s="21" t="s">
        <v>3961</v>
      </c>
      <c r="AH22" s="24" t="s">
        <v>3962</v>
      </c>
      <c r="AI22" s="24" t="s">
        <v>3963</v>
      </c>
      <c r="AJ22" s="27" t="s">
        <v>30722</v>
      </c>
      <c r="AK22" s="28" t="s">
        <v>60</v>
      </c>
      <c r="AL22" s="28">
        <v>10</v>
      </c>
      <c r="AM22" s="28">
        <v>19750903</v>
      </c>
      <c r="AN22" s="29">
        <v>880</v>
      </c>
      <c r="AO22" s="29">
        <v>202303</v>
      </c>
      <c r="AP22" s="29">
        <v>2022</v>
      </c>
      <c r="AQ22" s="28">
        <v>659798708</v>
      </c>
      <c r="AR22" s="28">
        <v>705760832</v>
      </c>
      <c r="AS22" s="28">
        <v>5749820</v>
      </c>
      <c r="AT22" s="30">
        <v>1</v>
      </c>
      <c r="AU22" s="30"/>
      <c r="AV22" s="30"/>
      <c r="AW22" s="30"/>
      <c r="AX22" s="30"/>
      <c r="AY22" s="30"/>
      <c r="AZ22" s="30"/>
      <c r="BA22" s="30"/>
      <c r="BB22" s="30" t="s">
        <v>54452</v>
      </c>
      <c r="BC22" s="30" t="s">
        <v>54452</v>
      </c>
      <c r="BD22" s="30" t="s">
        <v>54452</v>
      </c>
      <c r="BE22" s="30" t="s">
        <v>54452</v>
      </c>
      <c r="BF22" s="30" t="s">
        <v>54452</v>
      </c>
      <c r="BG22" s="30">
        <v>4</v>
      </c>
      <c r="BH22" s="30" t="s">
        <v>237</v>
      </c>
      <c r="BI22" s="31"/>
    </row>
    <row r="23" spans="1:61" ht="16.5">
      <c r="A23" s="21" t="s">
        <v>12616</v>
      </c>
      <c r="B23" s="21">
        <v>12378</v>
      </c>
      <c r="C23" s="21">
        <v>1784992</v>
      </c>
      <c r="D23" s="21">
        <v>1018190575</v>
      </c>
      <c r="E23" s="22">
        <v>1101112693235</v>
      </c>
      <c r="F23" s="24" t="s">
        <v>12617</v>
      </c>
      <c r="G23" s="24" t="s">
        <v>44</v>
      </c>
      <c r="H23" s="24" t="s">
        <v>51</v>
      </c>
      <c r="I23" s="24" t="s">
        <v>63</v>
      </c>
      <c r="J23" s="24" t="s">
        <v>462</v>
      </c>
      <c r="K23" s="21">
        <v>56</v>
      </c>
      <c r="L23" s="32" t="s">
        <v>12618</v>
      </c>
      <c r="M23" s="21" t="s">
        <v>12619</v>
      </c>
      <c r="N23" s="21">
        <v>1</v>
      </c>
      <c r="O23" s="21" t="s">
        <v>55</v>
      </c>
      <c r="P23" s="21">
        <v>0</v>
      </c>
      <c r="Q23" s="21">
        <v>0</v>
      </c>
      <c r="R23" s="21">
        <v>0</v>
      </c>
      <c r="S23" s="21">
        <v>0</v>
      </c>
      <c r="T23" s="21">
        <v>0</v>
      </c>
      <c r="U23" s="21">
        <v>0</v>
      </c>
      <c r="V23" s="21">
        <v>0</v>
      </c>
      <c r="W23" s="33">
        <v>363088</v>
      </c>
      <c r="X23" s="21">
        <v>0</v>
      </c>
      <c r="Y23" s="21">
        <v>0</v>
      </c>
      <c r="Z23" s="16" t="s">
        <v>315</v>
      </c>
      <c r="AA23" s="102">
        <v>0</v>
      </c>
      <c r="AB23" s="99">
        <v>0</v>
      </c>
      <c r="AC23" s="99">
        <v>0</v>
      </c>
      <c r="AD23" s="99">
        <v>0</v>
      </c>
      <c r="AE23" s="21">
        <v>3.6</v>
      </c>
      <c r="AF23" s="21">
        <f>SUM(AA23:AE23)</f>
        <v>3.6</v>
      </c>
      <c r="AG23" s="21" t="s">
        <v>12620</v>
      </c>
      <c r="AH23" s="24" t="s">
        <v>12621</v>
      </c>
      <c r="AI23" s="24" t="s">
        <v>12622</v>
      </c>
      <c r="AJ23" s="27" t="s">
        <v>30723</v>
      </c>
      <c r="AK23" s="28" t="s">
        <v>70</v>
      </c>
      <c r="AL23" s="28">
        <v>10</v>
      </c>
      <c r="AM23" s="28">
        <v>20030114</v>
      </c>
      <c r="AN23" s="29">
        <v>395</v>
      </c>
      <c r="AO23" s="29">
        <v>202306</v>
      </c>
      <c r="AP23" s="29">
        <v>2022</v>
      </c>
      <c r="AQ23" s="28">
        <v>112460358</v>
      </c>
      <c r="AR23" s="28">
        <v>190790651</v>
      </c>
      <c r="AS23" s="28">
        <v>11873181</v>
      </c>
      <c r="AT23" s="30">
        <v>2</v>
      </c>
      <c r="AU23" s="30"/>
      <c r="AV23" s="30"/>
      <c r="AW23" s="30"/>
      <c r="AX23" s="30"/>
      <c r="AY23" s="30"/>
      <c r="AZ23" s="30"/>
      <c r="BA23" s="30"/>
      <c r="BB23" s="30" t="s">
        <v>54452</v>
      </c>
      <c r="BC23" s="30" t="s">
        <v>54452</v>
      </c>
      <c r="BD23" s="30" t="s">
        <v>54452</v>
      </c>
      <c r="BE23" s="30" t="s">
        <v>54452</v>
      </c>
      <c r="BF23" s="30" t="s">
        <v>12623</v>
      </c>
      <c r="BG23" s="30">
        <v>2</v>
      </c>
      <c r="BH23" s="30"/>
      <c r="BI23" s="31"/>
    </row>
    <row r="24" spans="1:61" ht="16.5">
      <c r="A24" s="21" t="s">
        <v>12943</v>
      </c>
      <c r="B24" s="21">
        <v>12647</v>
      </c>
      <c r="C24" s="21">
        <v>1395633</v>
      </c>
      <c r="D24" s="21">
        <v>1048153190</v>
      </c>
      <c r="E24" s="22">
        <v>1101111935638</v>
      </c>
      <c r="F24" s="24" t="s">
        <v>12944</v>
      </c>
      <c r="G24" s="24" t="s">
        <v>44</v>
      </c>
      <c r="H24" s="24" t="s">
        <v>51</v>
      </c>
      <c r="I24" s="24" t="s">
        <v>63</v>
      </c>
      <c r="J24" s="24" t="s">
        <v>462</v>
      </c>
      <c r="K24" s="21">
        <v>56</v>
      </c>
      <c r="L24" s="32" t="s">
        <v>12945</v>
      </c>
      <c r="M24" s="21" t="s">
        <v>12946</v>
      </c>
      <c r="N24" s="26">
        <v>1</v>
      </c>
      <c r="O24" s="26" t="s">
        <v>55</v>
      </c>
      <c r="P24" s="21">
        <v>0</v>
      </c>
      <c r="Q24" s="21">
        <v>0</v>
      </c>
      <c r="R24" s="21">
        <v>0</v>
      </c>
      <c r="S24" s="21">
        <v>0</v>
      </c>
      <c r="T24" s="21">
        <v>0</v>
      </c>
      <c r="U24" s="21">
        <v>0</v>
      </c>
      <c r="V24" s="21">
        <v>0</v>
      </c>
      <c r="W24" s="21">
        <v>0</v>
      </c>
      <c r="X24" s="40">
        <v>275934</v>
      </c>
      <c r="Y24" s="40">
        <v>21648482</v>
      </c>
      <c r="Z24" s="21"/>
      <c r="AA24" s="102">
        <v>0</v>
      </c>
      <c r="AB24" s="21">
        <v>216.4</v>
      </c>
      <c r="AC24" s="99">
        <v>0</v>
      </c>
      <c r="AD24" s="99">
        <v>0</v>
      </c>
      <c r="AE24" s="21">
        <v>2.7</v>
      </c>
      <c r="AF24" s="21">
        <f>SUM(AA24:AE24)</f>
        <v>219.1</v>
      </c>
      <c r="AG24" s="21" t="s">
        <v>10659</v>
      </c>
      <c r="AH24" s="24" t="s">
        <v>12947</v>
      </c>
      <c r="AI24" s="24" t="s">
        <v>8240</v>
      </c>
      <c r="AJ24" s="27" t="s">
        <v>30724</v>
      </c>
      <c r="AK24" s="28" t="s">
        <v>156</v>
      </c>
      <c r="AL24" s="28">
        <v>10</v>
      </c>
      <c r="AM24" s="28">
        <v>20000410</v>
      </c>
      <c r="AN24" s="29">
        <v>4508</v>
      </c>
      <c r="AO24" s="29">
        <v>202306</v>
      </c>
      <c r="AP24" s="29">
        <v>2022</v>
      </c>
      <c r="AQ24" s="28">
        <v>2240816395</v>
      </c>
      <c r="AR24" s="28">
        <v>2408631121</v>
      </c>
      <c r="AS24" s="28">
        <v>13711991</v>
      </c>
      <c r="AT24" s="30">
        <v>1</v>
      </c>
      <c r="AU24" s="30"/>
      <c r="AV24" s="30"/>
      <c r="AW24" s="30"/>
      <c r="AX24" s="30"/>
      <c r="AY24" s="30"/>
      <c r="AZ24" s="30"/>
      <c r="BA24" s="30"/>
      <c r="BB24" s="30" t="s">
        <v>54452</v>
      </c>
      <c r="BC24" s="30" t="s">
        <v>54452</v>
      </c>
      <c r="BD24" s="30" t="s">
        <v>54452</v>
      </c>
      <c r="BE24" s="30" t="s">
        <v>54452</v>
      </c>
      <c r="BF24" s="30" t="s">
        <v>54452</v>
      </c>
      <c r="BG24" s="30">
        <v>3</v>
      </c>
      <c r="BH24" s="30" t="s">
        <v>12948</v>
      </c>
      <c r="BI24" s="31"/>
    </row>
    <row r="25" spans="1:61" ht="16.5">
      <c r="A25" s="21" t="s">
        <v>7352</v>
      </c>
      <c r="B25" s="21">
        <v>7431</v>
      </c>
      <c r="C25" s="21">
        <v>1753457</v>
      </c>
      <c r="D25" s="21">
        <v>2018170016</v>
      </c>
      <c r="E25" s="22">
        <v>1101112410366</v>
      </c>
      <c r="F25" s="24" t="s">
        <v>7353</v>
      </c>
      <c r="G25" s="24" t="s">
        <v>44</v>
      </c>
      <c r="H25" s="24" t="s">
        <v>51</v>
      </c>
      <c r="I25" s="24" t="s">
        <v>63</v>
      </c>
      <c r="J25" s="24" t="s">
        <v>1033</v>
      </c>
      <c r="K25" s="21">
        <v>38</v>
      </c>
      <c r="L25" s="32" t="s">
        <v>7354</v>
      </c>
      <c r="M25" s="21" t="s">
        <v>6623</v>
      </c>
      <c r="N25" s="21">
        <v>2</v>
      </c>
      <c r="O25" s="21" t="s">
        <v>55</v>
      </c>
      <c r="P25" s="39">
        <v>1750661</v>
      </c>
      <c r="Q25" s="33">
        <v>558900</v>
      </c>
      <c r="R25" s="21">
        <v>0</v>
      </c>
      <c r="S25" s="39">
        <v>4091400</v>
      </c>
      <c r="T25" s="21">
        <v>0</v>
      </c>
      <c r="U25" s="33">
        <v>75656</v>
      </c>
      <c r="V25" s="33">
        <v>1526776</v>
      </c>
      <c r="W25" s="21">
        <v>0</v>
      </c>
      <c r="X25" s="21">
        <v>0</v>
      </c>
      <c r="Y25" s="39">
        <v>8593707</v>
      </c>
      <c r="Z25" s="16" t="s">
        <v>126</v>
      </c>
      <c r="AA25" s="21">
        <v>17.5</v>
      </c>
      <c r="AB25" s="21">
        <v>91.5</v>
      </c>
      <c r="AC25" s="21">
        <v>40.9</v>
      </c>
      <c r="AD25" s="21">
        <v>0.7</v>
      </c>
      <c r="AE25" s="21">
        <v>15.2</v>
      </c>
      <c r="AF25" s="21">
        <f t="shared" ref="AF25:AF55" si="0">SUM(AA25:AE25)</f>
        <v>165.79999999999998</v>
      </c>
      <c r="AG25" s="21" t="s">
        <v>7347</v>
      </c>
      <c r="AH25" s="24" t="s">
        <v>7355</v>
      </c>
      <c r="AI25" s="24" t="s">
        <v>7356</v>
      </c>
      <c r="AJ25" s="27" t="s">
        <v>30725</v>
      </c>
      <c r="AK25" s="28" t="s">
        <v>60</v>
      </c>
      <c r="AL25" s="28">
        <v>10</v>
      </c>
      <c r="AM25" s="28">
        <v>20020101</v>
      </c>
      <c r="AN25" s="29">
        <v>478</v>
      </c>
      <c r="AO25" s="29">
        <v>202212</v>
      </c>
      <c r="AP25" s="29">
        <v>2022</v>
      </c>
      <c r="AQ25" s="28">
        <v>495799487</v>
      </c>
      <c r="AR25" s="28">
        <v>252854956</v>
      </c>
      <c r="AS25" s="28">
        <v>7081940</v>
      </c>
      <c r="AT25" s="30">
        <v>1</v>
      </c>
      <c r="AU25" s="30"/>
      <c r="AV25" s="30"/>
      <c r="AW25" s="30"/>
      <c r="AX25" s="30"/>
      <c r="AY25" s="30"/>
      <c r="AZ25" s="30"/>
      <c r="BA25" s="30"/>
      <c r="BB25" s="30" t="s">
        <v>54452</v>
      </c>
      <c r="BC25" s="30" t="s">
        <v>54452</v>
      </c>
      <c r="BD25" s="30" t="s">
        <v>54452</v>
      </c>
      <c r="BE25" s="30" t="s">
        <v>54452</v>
      </c>
      <c r="BF25" s="30" t="s">
        <v>54452</v>
      </c>
      <c r="BG25" s="30">
        <v>7</v>
      </c>
      <c r="BH25" s="30" t="s">
        <v>7357</v>
      </c>
      <c r="BI25" s="31"/>
    </row>
    <row r="26" spans="1:61" ht="16.5">
      <c r="A26" s="21" t="s">
        <v>11430</v>
      </c>
      <c r="B26" s="21">
        <v>11605</v>
      </c>
      <c r="C26" s="21">
        <v>5891344</v>
      </c>
      <c r="D26" s="21">
        <v>1018689753</v>
      </c>
      <c r="E26" s="22">
        <v>1101115378842</v>
      </c>
      <c r="F26" s="24" t="s">
        <v>11431</v>
      </c>
      <c r="G26" s="24" t="s">
        <v>44</v>
      </c>
      <c r="H26" s="24" t="s">
        <v>51</v>
      </c>
      <c r="I26" s="24" t="s">
        <v>52</v>
      </c>
      <c r="J26" s="24" t="s">
        <v>9122</v>
      </c>
      <c r="K26" s="21">
        <v>51</v>
      </c>
      <c r="L26" s="32" t="s">
        <v>11432</v>
      </c>
      <c r="M26" s="21" t="s">
        <v>11433</v>
      </c>
      <c r="N26" s="21">
        <v>1</v>
      </c>
      <c r="O26" s="21" t="s">
        <v>55</v>
      </c>
      <c r="P26" s="21">
        <v>0</v>
      </c>
      <c r="Q26" s="21">
        <v>0</v>
      </c>
      <c r="R26" s="21">
        <v>0</v>
      </c>
      <c r="S26" s="21">
        <v>0</v>
      </c>
      <c r="T26" s="33">
        <v>9138785</v>
      </c>
      <c r="U26" s="21">
        <v>0</v>
      </c>
      <c r="V26" s="33">
        <v>30280</v>
      </c>
      <c r="W26" s="21">
        <v>0</v>
      </c>
      <c r="X26" s="21">
        <v>0</v>
      </c>
      <c r="Y26" s="33">
        <v>142206928</v>
      </c>
      <c r="Z26" s="16" t="s">
        <v>315</v>
      </c>
      <c r="AA26" s="102">
        <v>0</v>
      </c>
      <c r="AB26" s="21">
        <v>1422</v>
      </c>
      <c r="AC26" s="99">
        <v>0</v>
      </c>
      <c r="AD26" s="21">
        <v>91.3</v>
      </c>
      <c r="AE26" s="21">
        <v>0.3</v>
      </c>
      <c r="AF26" s="21">
        <f t="shared" si="0"/>
        <v>1513.6</v>
      </c>
      <c r="AG26" s="21" t="s">
        <v>11434</v>
      </c>
      <c r="AH26" s="24" t="s">
        <v>11435</v>
      </c>
      <c r="AI26" s="24" t="s">
        <v>11436</v>
      </c>
      <c r="AJ26" s="27" t="s">
        <v>30726</v>
      </c>
      <c r="AK26" s="28" t="s">
        <v>60</v>
      </c>
      <c r="AL26" s="28">
        <v>10</v>
      </c>
      <c r="AM26" s="28">
        <v>20140609</v>
      </c>
      <c r="AN26" s="29">
        <v>379</v>
      </c>
      <c r="AO26" s="29">
        <v>202212</v>
      </c>
      <c r="AP26" s="29">
        <v>2022</v>
      </c>
      <c r="AQ26" s="28">
        <v>398133884</v>
      </c>
      <c r="AR26" s="28">
        <v>1433533603</v>
      </c>
      <c r="AS26" s="28">
        <v>63103855</v>
      </c>
      <c r="AT26" s="30">
        <v>1</v>
      </c>
      <c r="AU26" s="30"/>
      <c r="AV26" s="30"/>
      <c r="AW26" s="30"/>
      <c r="AX26" s="30"/>
      <c r="AY26" s="30"/>
      <c r="AZ26" s="30"/>
      <c r="BA26" s="30"/>
      <c r="BB26" s="30" t="s">
        <v>54452</v>
      </c>
      <c r="BC26" s="30" t="s">
        <v>54452</v>
      </c>
      <c r="BD26" s="30" t="s">
        <v>54452</v>
      </c>
      <c r="BE26" s="30" t="s">
        <v>54452</v>
      </c>
      <c r="BF26" s="30" t="s">
        <v>54452</v>
      </c>
      <c r="BG26" s="30">
        <v>13</v>
      </c>
      <c r="BH26" s="30"/>
      <c r="BI26" s="31"/>
    </row>
    <row r="27" spans="1:61" ht="16.5">
      <c r="A27" s="21" t="s">
        <v>21036</v>
      </c>
      <c r="B27" s="21">
        <v>21699</v>
      </c>
      <c r="C27" s="21">
        <v>9308993</v>
      </c>
      <c r="D27" s="21">
        <v>2768801701</v>
      </c>
      <c r="E27" s="22">
        <v>1101117389227</v>
      </c>
      <c r="F27" s="24" t="s">
        <v>21037</v>
      </c>
      <c r="G27" s="24" t="s">
        <v>104</v>
      </c>
      <c r="H27" s="24" t="s">
        <v>51</v>
      </c>
      <c r="I27" s="24" t="s">
        <v>52</v>
      </c>
      <c r="J27" s="24" t="s">
        <v>2407</v>
      </c>
      <c r="K27" s="21">
        <v>39</v>
      </c>
      <c r="L27" s="32" t="s">
        <v>21038</v>
      </c>
      <c r="M27" s="21" t="s">
        <v>6475</v>
      </c>
      <c r="N27" s="21">
        <v>1</v>
      </c>
      <c r="O27" s="21" t="s">
        <v>55</v>
      </c>
      <c r="P27" s="33">
        <v>6732</v>
      </c>
      <c r="Q27" s="33">
        <f>31252+762441</f>
        <v>793693</v>
      </c>
      <c r="R27" s="21">
        <v>0</v>
      </c>
      <c r="S27" s="21">
        <v>0</v>
      </c>
      <c r="T27" s="21">
        <v>0</v>
      </c>
      <c r="U27" s="33">
        <f>92540+23065</f>
        <v>115605</v>
      </c>
      <c r="V27" s="21">
        <v>0</v>
      </c>
      <c r="W27" s="33">
        <v>1247506</v>
      </c>
      <c r="X27" s="21">
        <v>0</v>
      </c>
      <c r="Y27" s="33">
        <v>7000</v>
      </c>
      <c r="Z27" s="16" t="s">
        <v>315</v>
      </c>
      <c r="AA27" s="102">
        <v>0</v>
      </c>
      <c r="AB27" s="21">
        <v>8</v>
      </c>
      <c r="AC27" s="99">
        <v>0</v>
      </c>
      <c r="AD27" s="21">
        <v>1.1000000000000001</v>
      </c>
      <c r="AE27" s="21">
        <v>12.4</v>
      </c>
      <c r="AF27" s="21">
        <f t="shared" si="0"/>
        <v>21.5</v>
      </c>
      <c r="AG27" s="21" t="s">
        <v>21039</v>
      </c>
      <c r="AH27" s="24" t="s">
        <v>21040</v>
      </c>
      <c r="AI27" s="24" t="s">
        <v>21041</v>
      </c>
      <c r="AJ27" s="27" t="s">
        <v>30727</v>
      </c>
      <c r="AK27" s="28" t="s">
        <v>60</v>
      </c>
      <c r="AL27" s="28">
        <v>10</v>
      </c>
      <c r="AM27" s="28">
        <v>20200213</v>
      </c>
      <c r="AN27" s="29">
        <v>604</v>
      </c>
      <c r="AO27" s="29">
        <v>202305</v>
      </c>
      <c r="AP27" s="29">
        <v>2022</v>
      </c>
      <c r="AQ27" s="28">
        <v>58658224</v>
      </c>
      <c r="AR27" s="28">
        <v>27947365</v>
      </c>
      <c r="AS27" s="28">
        <v>5000000</v>
      </c>
      <c r="AT27" s="30">
        <v>1</v>
      </c>
      <c r="AU27" s="30"/>
      <c r="AV27" s="30"/>
      <c r="AW27" s="30"/>
      <c r="AX27" s="30"/>
      <c r="AY27" s="30"/>
      <c r="AZ27" s="30"/>
      <c r="BA27" s="30"/>
      <c r="BB27" s="30" t="s">
        <v>54452</v>
      </c>
      <c r="BC27" s="30" t="s">
        <v>54452</v>
      </c>
      <c r="BD27" s="30" t="s">
        <v>54452</v>
      </c>
      <c r="BE27" s="30" t="s">
        <v>54452</v>
      </c>
      <c r="BF27" s="30" t="s">
        <v>21042</v>
      </c>
      <c r="BG27" s="30">
        <v>2</v>
      </c>
      <c r="BH27" s="30"/>
      <c r="BI27" s="31"/>
    </row>
    <row r="28" spans="1:61" ht="16.5">
      <c r="A28" s="21" t="s">
        <v>13083</v>
      </c>
      <c r="B28" s="21">
        <v>12808</v>
      </c>
      <c r="C28" s="21">
        <v>1518912</v>
      </c>
      <c r="D28" s="21">
        <v>1028135124</v>
      </c>
      <c r="E28" s="22">
        <v>1101111059610</v>
      </c>
      <c r="F28" s="24" t="s">
        <v>13084</v>
      </c>
      <c r="G28" s="24" t="s">
        <v>44</v>
      </c>
      <c r="H28" s="24" t="s">
        <v>51</v>
      </c>
      <c r="I28" s="24" t="s">
        <v>52</v>
      </c>
      <c r="J28" s="24" t="s">
        <v>462</v>
      </c>
      <c r="K28" s="21">
        <v>56</v>
      </c>
      <c r="L28" s="32" t="s">
        <v>13085</v>
      </c>
      <c r="M28" s="21" t="s">
        <v>4372</v>
      </c>
      <c r="N28" s="21">
        <v>1</v>
      </c>
      <c r="O28" s="21" t="s">
        <v>55</v>
      </c>
      <c r="P28" s="21">
        <v>0</v>
      </c>
      <c r="Q28" s="21">
        <v>0</v>
      </c>
      <c r="R28" s="21">
        <v>0</v>
      </c>
      <c r="S28" s="21">
        <v>0</v>
      </c>
      <c r="T28" s="21">
        <v>0</v>
      </c>
      <c r="U28" s="33">
        <v>30105</v>
      </c>
      <c r="V28" s="21">
        <v>0</v>
      </c>
      <c r="W28" s="33">
        <v>176550</v>
      </c>
      <c r="X28" s="33">
        <v>8929666</v>
      </c>
      <c r="Y28" s="21">
        <v>0</v>
      </c>
      <c r="Z28" s="16" t="s">
        <v>315</v>
      </c>
      <c r="AA28" s="102">
        <v>0</v>
      </c>
      <c r="AB28" s="99">
        <v>0</v>
      </c>
      <c r="AC28" s="99">
        <v>0</v>
      </c>
      <c r="AD28" s="21">
        <v>0.3</v>
      </c>
      <c r="AE28" s="21">
        <v>91</v>
      </c>
      <c r="AF28" s="21">
        <f t="shared" si="0"/>
        <v>91.3</v>
      </c>
      <c r="AG28" s="21" t="s">
        <v>13086</v>
      </c>
      <c r="AH28" s="24" t="s">
        <v>13087</v>
      </c>
      <c r="AI28" s="24" t="s">
        <v>13088</v>
      </c>
      <c r="AJ28" s="27" t="s">
        <v>30728</v>
      </c>
      <c r="AK28" s="28" t="s">
        <v>60</v>
      </c>
      <c r="AL28" s="28">
        <v>10</v>
      </c>
      <c r="AM28" s="28">
        <v>19940801</v>
      </c>
      <c r="AN28" s="29">
        <v>362</v>
      </c>
      <c r="AO28" s="29">
        <v>202212</v>
      </c>
      <c r="AP28" s="29">
        <v>2022</v>
      </c>
      <c r="AQ28" s="28">
        <v>102940605</v>
      </c>
      <c r="AR28" s="28">
        <v>68964630</v>
      </c>
      <c r="AS28" s="28">
        <v>2000000</v>
      </c>
      <c r="AT28" s="30">
        <v>2</v>
      </c>
      <c r="AU28" s="30"/>
      <c r="AV28" s="30"/>
      <c r="AW28" s="30"/>
      <c r="AX28" s="30"/>
      <c r="AY28" s="30"/>
      <c r="AZ28" s="30"/>
      <c r="BA28" s="30"/>
      <c r="BB28" s="30" t="s">
        <v>54452</v>
      </c>
      <c r="BC28" s="30" t="s">
        <v>54452</v>
      </c>
      <c r="BD28" s="30" t="s">
        <v>54452</v>
      </c>
      <c r="BE28" s="30" t="s">
        <v>54452</v>
      </c>
      <c r="BF28" s="30" t="s">
        <v>54452</v>
      </c>
      <c r="BG28" s="30">
        <v>7</v>
      </c>
      <c r="BH28" s="30"/>
      <c r="BI28" s="31"/>
    </row>
    <row r="29" spans="1:61" ht="16.5">
      <c r="A29" s="21" t="s">
        <v>2412</v>
      </c>
      <c r="B29" s="21">
        <v>2213</v>
      </c>
      <c r="C29" s="21">
        <v>1114947</v>
      </c>
      <c r="D29" s="21">
        <v>1308100988</v>
      </c>
      <c r="E29" s="22">
        <v>1243110000250</v>
      </c>
      <c r="F29" s="24" t="s">
        <v>2413</v>
      </c>
      <c r="G29" s="24" t="s">
        <v>44</v>
      </c>
      <c r="H29" s="24" t="s">
        <v>51</v>
      </c>
      <c r="I29" s="24" t="s">
        <v>52</v>
      </c>
      <c r="J29" s="24" t="s">
        <v>264</v>
      </c>
      <c r="K29" s="21">
        <v>15</v>
      </c>
      <c r="L29" s="32" t="s">
        <v>2414</v>
      </c>
      <c r="M29" s="21" t="s">
        <v>2415</v>
      </c>
      <c r="N29" s="21">
        <v>1</v>
      </c>
      <c r="O29" s="21" t="s">
        <v>55</v>
      </c>
      <c r="P29" s="21">
        <v>0</v>
      </c>
      <c r="Q29" s="21">
        <v>0</v>
      </c>
      <c r="R29" s="21">
        <v>0</v>
      </c>
      <c r="S29" s="33">
        <v>23600</v>
      </c>
      <c r="T29" s="21">
        <v>0</v>
      </c>
      <c r="U29" s="33">
        <v>37099</v>
      </c>
      <c r="V29" s="33">
        <v>437838</v>
      </c>
      <c r="W29" s="21">
        <v>0</v>
      </c>
      <c r="X29" s="21">
        <v>0</v>
      </c>
      <c r="Y29" s="33">
        <v>1705200</v>
      </c>
      <c r="Z29" s="16"/>
      <c r="AA29" s="102">
        <v>0</v>
      </c>
      <c r="AB29" s="21">
        <v>17</v>
      </c>
      <c r="AC29" s="21">
        <v>0.2</v>
      </c>
      <c r="AD29" s="21">
        <v>0.3</v>
      </c>
      <c r="AE29" s="21">
        <v>4.3</v>
      </c>
      <c r="AF29" s="21">
        <f t="shared" si="0"/>
        <v>21.8</v>
      </c>
      <c r="AG29" s="21" t="s">
        <v>2416</v>
      </c>
      <c r="AH29" s="24" t="s">
        <v>2417</v>
      </c>
      <c r="AI29" s="24" t="s">
        <v>2418</v>
      </c>
      <c r="AJ29" s="27" t="s">
        <v>30729</v>
      </c>
      <c r="AK29" s="28" t="s">
        <v>156</v>
      </c>
      <c r="AL29" s="28">
        <v>10</v>
      </c>
      <c r="AM29" s="28">
        <v>19650716</v>
      </c>
      <c r="AN29" s="29">
        <v>402</v>
      </c>
      <c r="AO29" s="29">
        <v>202305</v>
      </c>
      <c r="AP29" s="29">
        <v>2022</v>
      </c>
      <c r="AQ29" s="28">
        <v>162690046</v>
      </c>
      <c r="AR29" s="28">
        <v>181159428</v>
      </c>
      <c r="AS29" s="28">
        <v>16000000</v>
      </c>
      <c r="AT29" s="30">
        <v>2</v>
      </c>
      <c r="AU29" s="30"/>
      <c r="AV29" s="30"/>
      <c r="AW29" s="30"/>
      <c r="AX29" s="30"/>
      <c r="AY29" s="30"/>
      <c r="AZ29" s="30"/>
      <c r="BA29" s="30"/>
      <c r="BB29" s="30" t="s">
        <v>54452</v>
      </c>
      <c r="BC29" s="30" t="s">
        <v>54452</v>
      </c>
      <c r="BD29" s="30" t="s">
        <v>54452</v>
      </c>
      <c r="BE29" s="30" t="s">
        <v>54452</v>
      </c>
      <c r="BF29" s="30" t="s">
        <v>2419</v>
      </c>
      <c r="BG29" s="30">
        <v>2</v>
      </c>
      <c r="BH29" s="30" t="s">
        <v>101</v>
      </c>
      <c r="BI29" s="31"/>
    </row>
    <row r="30" spans="1:61" ht="16.5">
      <c r="A30" s="21" t="s">
        <v>3264</v>
      </c>
      <c r="B30" s="21">
        <v>3027</v>
      </c>
      <c r="C30" s="21">
        <v>10763388</v>
      </c>
      <c r="D30" s="21">
        <v>2618802256</v>
      </c>
      <c r="E30" s="22">
        <v>1650110079319</v>
      </c>
      <c r="F30" s="24" t="s">
        <v>3265</v>
      </c>
      <c r="G30" s="24" t="s">
        <v>44</v>
      </c>
      <c r="H30" s="24" t="s">
        <v>51</v>
      </c>
      <c r="I30" s="24" t="s">
        <v>63</v>
      </c>
      <c r="J30" s="24" t="s">
        <v>1004</v>
      </c>
      <c r="K30" s="21">
        <v>21</v>
      </c>
      <c r="L30" s="32" t="s">
        <v>3266</v>
      </c>
      <c r="M30" s="21" t="s">
        <v>3267</v>
      </c>
      <c r="N30" s="21">
        <v>1</v>
      </c>
      <c r="O30" s="21" t="s">
        <v>55</v>
      </c>
      <c r="P30" s="21">
        <v>0</v>
      </c>
      <c r="Q30" s="33">
        <v>619072</v>
      </c>
      <c r="R30" s="21">
        <v>0</v>
      </c>
      <c r="S30" s="21">
        <v>0</v>
      </c>
      <c r="T30" s="21">
        <v>0</v>
      </c>
      <c r="U30" s="33">
        <v>749909</v>
      </c>
      <c r="V30" s="33">
        <v>2061474</v>
      </c>
      <c r="W30" s="21">
        <v>0</v>
      </c>
      <c r="X30" s="33">
        <v>437003</v>
      </c>
      <c r="Y30" s="33">
        <v>247753</v>
      </c>
      <c r="Z30" s="16" t="s">
        <v>56</v>
      </c>
      <c r="AA30" s="102">
        <v>0</v>
      </c>
      <c r="AB30" s="21">
        <v>8.6</v>
      </c>
      <c r="AC30" s="99">
        <v>0</v>
      </c>
      <c r="AD30" s="21">
        <v>7.4</v>
      </c>
      <c r="AE30" s="21">
        <v>24.9</v>
      </c>
      <c r="AF30" s="21">
        <f t="shared" si="0"/>
        <v>40.9</v>
      </c>
      <c r="AG30" s="21" t="s">
        <v>3268</v>
      </c>
      <c r="AH30" s="24" t="s">
        <v>3269</v>
      </c>
      <c r="AI30" s="24" t="s">
        <v>3270</v>
      </c>
      <c r="AJ30" s="27" t="s">
        <v>30730</v>
      </c>
      <c r="AK30" s="28" t="s">
        <v>60</v>
      </c>
      <c r="AL30" s="28">
        <v>10</v>
      </c>
      <c r="AM30" s="28">
        <v>20210802</v>
      </c>
      <c r="AN30" s="29">
        <v>3985</v>
      </c>
      <c r="AO30" s="29">
        <v>202305</v>
      </c>
      <c r="AP30" s="29">
        <v>2022</v>
      </c>
      <c r="AQ30" s="28">
        <v>389074109</v>
      </c>
      <c r="AR30" s="28">
        <v>165665649</v>
      </c>
      <c r="AS30" s="28">
        <v>17000000</v>
      </c>
      <c r="AT30" s="30">
        <v>1</v>
      </c>
      <c r="AU30" s="30"/>
      <c r="AV30" s="30"/>
      <c r="AW30" s="30"/>
      <c r="AX30" s="30"/>
      <c r="AY30" s="30"/>
      <c r="AZ30" s="30"/>
      <c r="BA30" s="30"/>
      <c r="BB30" s="30" t="s">
        <v>54452</v>
      </c>
      <c r="BC30" s="30" t="s">
        <v>54452</v>
      </c>
      <c r="BD30" s="30" t="s">
        <v>54452</v>
      </c>
      <c r="BE30" s="30" t="s">
        <v>54452</v>
      </c>
      <c r="BF30" s="30" t="s">
        <v>54452</v>
      </c>
      <c r="BG30" s="30">
        <v>13</v>
      </c>
      <c r="BH30" s="30" t="s">
        <v>3271</v>
      </c>
      <c r="BI30" s="31"/>
    </row>
    <row r="31" spans="1:61" ht="16.5">
      <c r="A31" s="21" t="s">
        <v>3283</v>
      </c>
      <c r="B31" s="21">
        <v>3036</v>
      </c>
      <c r="C31" s="21">
        <v>10763419</v>
      </c>
      <c r="D31" s="21">
        <v>8188702322</v>
      </c>
      <c r="E31" s="22">
        <v>1717110165314</v>
      </c>
      <c r="F31" s="24" t="s">
        <v>3284</v>
      </c>
      <c r="G31" s="24" t="s">
        <v>44</v>
      </c>
      <c r="H31" s="24" t="s">
        <v>51</v>
      </c>
      <c r="I31" s="24" t="s">
        <v>63</v>
      </c>
      <c r="J31" s="24" t="s">
        <v>1004</v>
      </c>
      <c r="K31" s="21">
        <v>21</v>
      </c>
      <c r="L31" s="32" t="s">
        <v>3285</v>
      </c>
      <c r="M31" s="21" t="s">
        <v>3286</v>
      </c>
      <c r="N31" s="21">
        <v>1</v>
      </c>
      <c r="O31" s="21" t="s">
        <v>55</v>
      </c>
      <c r="P31" s="21">
        <v>0</v>
      </c>
      <c r="Q31" s="21">
        <v>0</v>
      </c>
      <c r="R31" s="21">
        <v>0</v>
      </c>
      <c r="S31" s="21">
        <v>0</v>
      </c>
      <c r="T31" s="21">
        <v>0</v>
      </c>
      <c r="U31" s="21">
        <v>0</v>
      </c>
      <c r="V31" s="44">
        <v>550631</v>
      </c>
      <c r="W31" s="21">
        <v>0</v>
      </c>
      <c r="X31" s="21">
        <v>0</v>
      </c>
      <c r="Y31" s="21">
        <v>0</v>
      </c>
      <c r="Z31" s="16" t="s">
        <v>56</v>
      </c>
      <c r="AA31" s="102">
        <v>0</v>
      </c>
      <c r="AB31" s="99">
        <v>0</v>
      </c>
      <c r="AC31" s="99">
        <v>0</v>
      </c>
      <c r="AD31" s="99">
        <v>0</v>
      </c>
      <c r="AE31" s="21">
        <v>5.5</v>
      </c>
      <c r="AF31" s="21">
        <f t="shared" si="0"/>
        <v>5.5</v>
      </c>
      <c r="AG31" s="21" t="s">
        <v>3287</v>
      </c>
      <c r="AH31" s="24" t="s">
        <v>3288</v>
      </c>
      <c r="AI31" s="24" t="s">
        <v>3289</v>
      </c>
      <c r="AJ31" s="27" t="s">
        <v>30731</v>
      </c>
      <c r="AK31" s="28" t="s">
        <v>60</v>
      </c>
      <c r="AL31" s="28">
        <v>10</v>
      </c>
      <c r="AM31" s="29">
        <v>20210712</v>
      </c>
      <c r="AN31" s="29">
        <v>1047</v>
      </c>
      <c r="AO31" s="29">
        <v>202212</v>
      </c>
      <c r="AP31" s="29">
        <v>2022</v>
      </c>
      <c r="AQ31" s="28">
        <v>103793789</v>
      </c>
      <c r="AR31" s="28">
        <v>42831954</v>
      </c>
      <c r="AS31" s="28">
        <v>3000000</v>
      </c>
      <c r="AT31" s="30">
        <v>1</v>
      </c>
      <c r="AU31" s="30"/>
      <c r="AV31" s="30"/>
      <c r="AW31" s="30"/>
      <c r="AX31" s="30"/>
      <c r="AY31" s="30"/>
      <c r="AZ31" s="30"/>
      <c r="BA31" s="30"/>
      <c r="BB31" s="30" t="s">
        <v>54452</v>
      </c>
      <c r="BC31" s="30" t="s">
        <v>54452</v>
      </c>
      <c r="BD31" s="30" t="s">
        <v>54452</v>
      </c>
      <c r="BE31" s="30" t="s">
        <v>54452</v>
      </c>
      <c r="BF31" s="30" t="s">
        <v>54452</v>
      </c>
      <c r="BG31" s="30">
        <v>13</v>
      </c>
      <c r="BH31" s="30" t="s">
        <v>3290</v>
      </c>
      <c r="BI31" s="31"/>
    </row>
    <row r="32" spans="1:61" ht="16.5">
      <c r="A32" s="21" t="s">
        <v>6970</v>
      </c>
      <c r="B32" s="21">
        <v>7066</v>
      </c>
      <c r="C32" s="21">
        <v>1762393</v>
      </c>
      <c r="D32" s="21">
        <v>5058107846</v>
      </c>
      <c r="E32" s="22">
        <v>1712110007722</v>
      </c>
      <c r="F32" s="24" t="s">
        <v>6971</v>
      </c>
      <c r="G32" s="24" t="s">
        <v>44</v>
      </c>
      <c r="H32" s="24" t="s">
        <v>51</v>
      </c>
      <c r="I32" s="24" t="s">
        <v>63</v>
      </c>
      <c r="J32" s="24" t="s">
        <v>1033</v>
      </c>
      <c r="K32" s="21">
        <v>38</v>
      </c>
      <c r="L32" s="32" t="s">
        <v>6972</v>
      </c>
      <c r="M32" s="21" t="s">
        <v>6973</v>
      </c>
      <c r="N32" s="21">
        <v>1</v>
      </c>
      <c r="O32" s="21" t="s">
        <v>55</v>
      </c>
      <c r="P32" s="21">
        <v>0</v>
      </c>
      <c r="Q32" s="21">
        <v>0</v>
      </c>
      <c r="R32" s="21">
        <v>0</v>
      </c>
      <c r="S32" s="21">
        <v>0</v>
      </c>
      <c r="T32" s="21">
        <v>0</v>
      </c>
      <c r="U32" s="33">
        <v>17600</v>
      </c>
      <c r="V32" s="33">
        <v>1314524</v>
      </c>
      <c r="W32" s="33">
        <v>724876</v>
      </c>
      <c r="X32" s="21">
        <v>0</v>
      </c>
      <c r="Y32" s="39">
        <v>13615936</v>
      </c>
      <c r="Z32" s="16" t="s">
        <v>126</v>
      </c>
      <c r="AA32" s="102">
        <v>0</v>
      </c>
      <c r="AB32" s="21">
        <v>136.1</v>
      </c>
      <c r="AC32" s="99">
        <v>0</v>
      </c>
      <c r="AD32" s="21">
        <v>0.1</v>
      </c>
      <c r="AE32" s="21">
        <v>20.3</v>
      </c>
      <c r="AF32" s="21">
        <f t="shared" si="0"/>
        <v>156.5</v>
      </c>
      <c r="AG32" s="21" t="s">
        <v>6132</v>
      </c>
      <c r="AH32" s="24" t="s">
        <v>6974</v>
      </c>
      <c r="AI32" s="24" t="s">
        <v>6975</v>
      </c>
      <c r="AJ32" s="27" t="s">
        <v>30732</v>
      </c>
      <c r="AK32" s="28" t="s">
        <v>60</v>
      </c>
      <c r="AL32" s="28">
        <v>10</v>
      </c>
      <c r="AM32" s="28">
        <v>19950701</v>
      </c>
      <c r="AN32" s="29">
        <v>512</v>
      </c>
      <c r="AO32" s="29">
        <v>202212</v>
      </c>
      <c r="AP32" s="29">
        <v>2022</v>
      </c>
      <c r="AQ32" s="28">
        <v>408727068</v>
      </c>
      <c r="AR32" s="28">
        <v>188327483</v>
      </c>
      <c r="AS32" s="28">
        <v>96000000</v>
      </c>
      <c r="AT32" s="30">
        <v>2</v>
      </c>
      <c r="AU32" s="30"/>
      <c r="AV32" s="30"/>
      <c r="AW32" s="30"/>
      <c r="AX32" s="30"/>
      <c r="AY32" s="30"/>
      <c r="AZ32" s="30"/>
      <c r="BA32" s="30"/>
      <c r="BB32" s="30" t="s">
        <v>54452</v>
      </c>
      <c r="BC32" s="30" t="s">
        <v>54452</v>
      </c>
      <c r="BD32" s="30" t="s">
        <v>54452</v>
      </c>
      <c r="BE32" s="30" t="s">
        <v>54452</v>
      </c>
      <c r="BF32" s="30" t="s">
        <v>54452</v>
      </c>
      <c r="BG32" s="30">
        <v>7</v>
      </c>
      <c r="BH32" s="30"/>
      <c r="BI32" s="31"/>
    </row>
    <row r="33" spans="1:61" ht="16.5">
      <c r="A33" s="21" t="s">
        <v>10203</v>
      </c>
      <c r="B33" s="21">
        <v>10653</v>
      </c>
      <c r="C33" s="21">
        <v>10764120</v>
      </c>
      <c r="D33" s="21">
        <v>1898702199</v>
      </c>
      <c r="E33" s="22">
        <v>1201111163295</v>
      </c>
      <c r="F33" s="24" t="s">
        <v>10204</v>
      </c>
      <c r="G33" s="24" t="s">
        <v>44</v>
      </c>
      <c r="H33" s="24" t="s">
        <v>51</v>
      </c>
      <c r="I33" s="24" t="s">
        <v>63</v>
      </c>
      <c r="J33" s="24" t="s">
        <v>171</v>
      </c>
      <c r="K33" s="21">
        <v>48</v>
      </c>
      <c r="L33" s="32" t="s">
        <v>10205</v>
      </c>
      <c r="M33" s="21" t="s">
        <v>1655</v>
      </c>
      <c r="N33" s="21">
        <v>1</v>
      </c>
      <c r="O33" s="21" t="s">
        <v>55</v>
      </c>
      <c r="P33" s="21">
        <v>0</v>
      </c>
      <c r="Q33" s="21">
        <v>0</v>
      </c>
      <c r="R33" s="21">
        <v>0</v>
      </c>
      <c r="S33" s="21">
        <v>0</v>
      </c>
      <c r="T33" s="21">
        <v>0</v>
      </c>
      <c r="U33" s="33">
        <v>3774</v>
      </c>
      <c r="V33" s="33">
        <v>368804</v>
      </c>
      <c r="W33" s="21">
        <v>0</v>
      </c>
      <c r="X33" s="21">
        <v>0</v>
      </c>
      <c r="Y33" s="33">
        <v>82046</v>
      </c>
      <c r="Z33" s="16" t="s">
        <v>126</v>
      </c>
      <c r="AA33" s="102">
        <v>0</v>
      </c>
      <c r="AB33" s="21">
        <v>0.8</v>
      </c>
      <c r="AC33" s="99">
        <v>0</v>
      </c>
      <c r="AD33" s="99">
        <v>0</v>
      </c>
      <c r="AE33" s="21">
        <v>3.6</v>
      </c>
      <c r="AF33" s="21">
        <f t="shared" si="0"/>
        <v>4.4000000000000004</v>
      </c>
      <c r="AG33" s="21" t="s">
        <v>3287</v>
      </c>
      <c r="AH33" s="24" t="s">
        <v>10206</v>
      </c>
      <c r="AI33" s="24" t="s">
        <v>10207</v>
      </c>
      <c r="AJ33" s="27" t="s">
        <v>30733</v>
      </c>
      <c r="AK33" s="28" t="s">
        <v>60</v>
      </c>
      <c r="AL33" s="28">
        <v>10</v>
      </c>
      <c r="AM33" s="28">
        <v>20210712</v>
      </c>
      <c r="AN33" s="29">
        <v>897</v>
      </c>
      <c r="AO33" s="29">
        <v>202302</v>
      </c>
      <c r="AP33" s="29">
        <v>2022</v>
      </c>
      <c r="AQ33" s="28">
        <v>88396472</v>
      </c>
      <c r="AR33" s="28">
        <v>36944799</v>
      </c>
      <c r="AS33" s="28">
        <v>3000000</v>
      </c>
      <c r="AT33" s="30">
        <v>1</v>
      </c>
      <c r="AU33" s="30"/>
      <c r="AV33" s="30"/>
      <c r="AW33" s="30"/>
      <c r="AX33" s="30"/>
      <c r="AY33" s="30"/>
      <c r="AZ33" s="30"/>
      <c r="BA33" s="30"/>
      <c r="BB33" s="30" t="s">
        <v>54452</v>
      </c>
      <c r="BC33" s="30" t="s">
        <v>54452</v>
      </c>
      <c r="BD33" s="30" t="s">
        <v>54452</v>
      </c>
      <c r="BE33" s="30" t="s">
        <v>54452</v>
      </c>
      <c r="BF33" s="30" t="s">
        <v>10208</v>
      </c>
      <c r="BG33" s="30">
        <v>2</v>
      </c>
      <c r="BH33" s="30"/>
      <c r="BI33" s="31"/>
    </row>
    <row r="34" spans="1:61" ht="16.5">
      <c r="A34" s="21" t="s">
        <v>28379</v>
      </c>
      <c r="B34" s="21">
        <v>23982</v>
      </c>
      <c r="C34" s="21">
        <v>1688544</v>
      </c>
      <c r="D34" s="21">
        <v>4088148658</v>
      </c>
      <c r="E34" s="22">
        <v>2001110140403</v>
      </c>
      <c r="F34" s="24" t="s">
        <v>28380</v>
      </c>
      <c r="G34" s="24" t="s">
        <v>104</v>
      </c>
      <c r="H34" s="24" t="s">
        <v>51</v>
      </c>
      <c r="I34" s="24" t="s">
        <v>65</v>
      </c>
      <c r="J34" s="24" t="s">
        <v>966</v>
      </c>
      <c r="K34" s="21">
        <v>62</v>
      </c>
      <c r="L34" s="32" t="s">
        <v>28381</v>
      </c>
      <c r="M34" s="21" t="s">
        <v>28382</v>
      </c>
      <c r="N34" s="21">
        <v>1</v>
      </c>
      <c r="O34" s="21" t="s">
        <v>55</v>
      </c>
      <c r="P34" s="21">
        <v>0</v>
      </c>
      <c r="Q34" s="45">
        <v>137</v>
      </c>
      <c r="R34" s="21">
        <v>0</v>
      </c>
      <c r="S34" s="21">
        <v>0</v>
      </c>
      <c r="T34" s="21">
        <v>0</v>
      </c>
      <c r="U34" s="21">
        <v>0</v>
      </c>
      <c r="V34" s="21">
        <v>0</v>
      </c>
      <c r="W34" s="44">
        <v>2500</v>
      </c>
      <c r="X34" s="21">
        <v>0</v>
      </c>
      <c r="Y34" s="21">
        <v>0</v>
      </c>
      <c r="Z34" s="16" t="s">
        <v>315</v>
      </c>
      <c r="AA34" s="102">
        <v>0</v>
      </c>
      <c r="AB34" s="99">
        <v>0</v>
      </c>
      <c r="AC34" s="99">
        <v>0</v>
      </c>
      <c r="AD34" s="99">
        <v>0</v>
      </c>
      <c r="AE34" s="99">
        <v>0</v>
      </c>
      <c r="AF34" s="21">
        <f t="shared" si="0"/>
        <v>0</v>
      </c>
      <c r="AG34" s="21" t="s">
        <v>28383</v>
      </c>
      <c r="AH34" s="24" t="s">
        <v>28384</v>
      </c>
      <c r="AI34" s="24" t="s">
        <v>28385</v>
      </c>
      <c r="AJ34" s="27" t="s">
        <v>30734</v>
      </c>
      <c r="AK34" s="28" t="s">
        <v>60</v>
      </c>
      <c r="AL34" s="28">
        <v>10</v>
      </c>
      <c r="AM34" s="28">
        <v>20010904</v>
      </c>
      <c r="AN34" s="29">
        <v>1968</v>
      </c>
      <c r="AO34" s="29">
        <v>202304</v>
      </c>
      <c r="AP34" s="29">
        <v>2022</v>
      </c>
      <c r="AQ34" s="28">
        <v>66833437</v>
      </c>
      <c r="AR34" s="28">
        <v>20925385</v>
      </c>
      <c r="AS34" s="28">
        <v>1010000</v>
      </c>
      <c r="AT34" s="30">
        <v>1</v>
      </c>
      <c r="AU34" s="30"/>
      <c r="AV34" s="30"/>
      <c r="AW34" s="30"/>
      <c r="AX34" s="30"/>
      <c r="AY34" s="30"/>
      <c r="AZ34" s="30"/>
      <c r="BA34" s="30"/>
      <c r="BB34" s="30" t="s">
        <v>54452</v>
      </c>
      <c r="BC34" s="30" t="s">
        <v>54452</v>
      </c>
      <c r="BD34" s="30" t="s">
        <v>54452</v>
      </c>
      <c r="BE34" s="30" t="s">
        <v>54452</v>
      </c>
      <c r="BF34" s="30" t="s">
        <v>54452</v>
      </c>
      <c r="BG34" s="30">
        <v>4</v>
      </c>
      <c r="BH34" s="30" t="s">
        <v>28386</v>
      </c>
      <c r="BI34" s="31"/>
    </row>
    <row r="35" spans="1:61" ht="16.5">
      <c r="A35" s="21" t="s">
        <v>7620</v>
      </c>
      <c r="B35" s="21">
        <v>7688</v>
      </c>
      <c r="C35" s="21">
        <v>6417350</v>
      </c>
      <c r="D35" s="21">
        <v>8558800091</v>
      </c>
      <c r="E35" s="22">
        <v>1101115713957</v>
      </c>
      <c r="F35" s="24" t="s">
        <v>7621</v>
      </c>
      <c r="G35" s="24" t="s">
        <v>44</v>
      </c>
      <c r="H35" s="24" t="s">
        <v>51</v>
      </c>
      <c r="I35" s="24" t="s">
        <v>52</v>
      </c>
      <c r="J35" s="24" t="s">
        <v>1033</v>
      </c>
      <c r="K35" s="21">
        <v>38</v>
      </c>
      <c r="L35" s="32" t="s">
        <v>7622</v>
      </c>
      <c r="M35" s="21" t="s">
        <v>7623</v>
      </c>
      <c r="N35" s="21">
        <v>1</v>
      </c>
      <c r="O35" s="21" t="s">
        <v>55</v>
      </c>
      <c r="P35" s="21">
        <v>0</v>
      </c>
      <c r="Q35" s="33">
        <v>12816</v>
      </c>
      <c r="R35" s="39">
        <v>72414</v>
      </c>
      <c r="S35" s="33">
        <v>487900</v>
      </c>
      <c r="T35" s="21">
        <v>0</v>
      </c>
      <c r="U35" s="39">
        <v>63689</v>
      </c>
      <c r="V35" s="21">
        <v>0</v>
      </c>
      <c r="W35" s="46">
        <v>3477080</v>
      </c>
      <c r="X35" s="21">
        <v>0</v>
      </c>
      <c r="Y35" s="39">
        <v>10382902</v>
      </c>
      <c r="Z35" s="16" t="s">
        <v>1249</v>
      </c>
      <c r="AA35" s="102">
        <v>0</v>
      </c>
      <c r="AB35" s="21">
        <v>104.6</v>
      </c>
      <c r="AC35" s="21">
        <v>4.8</v>
      </c>
      <c r="AD35" s="21">
        <v>0.6</v>
      </c>
      <c r="AE35" s="21">
        <v>34.700000000000003</v>
      </c>
      <c r="AF35" s="21">
        <f t="shared" si="0"/>
        <v>144.69999999999999</v>
      </c>
      <c r="AG35" s="21" t="s">
        <v>7624</v>
      </c>
      <c r="AH35" s="24" t="s">
        <v>7625</v>
      </c>
      <c r="AI35" s="24" t="s">
        <v>7626</v>
      </c>
      <c r="AJ35" s="27" t="s">
        <v>30735</v>
      </c>
      <c r="AK35" s="28" t="s">
        <v>60</v>
      </c>
      <c r="AL35" s="28">
        <v>10</v>
      </c>
      <c r="AM35" s="28">
        <v>20150501</v>
      </c>
      <c r="AN35" s="29">
        <v>814</v>
      </c>
      <c r="AO35" s="29">
        <v>202304</v>
      </c>
      <c r="AP35" s="29">
        <v>2022</v>
      </c>
      <c r="AQ35" s="28">
        <v>751636436</v>
      </c>
      <c r="AR35" s="28">
        <v>444910137</v>
      </c>
      <c r="AS35" s="28">
        <v>20000000</v>
      </c>
      <c r="AT35" s="30">
        <v>1</v>
      </c>
      <c r="AU35" s="30"/>
      <c r="AV35" s="30"/>
      <c r="AW35" s="30"/>
      <c r="AX35" s="30"/>
      <c r="AY35" s="30"/>
      <c r="AZ35" s="30"/>
      <c r="BA35" s="30"/>
      <c r="BB35" s="30" t="s">
        <v>54452</v>
      </c>
      <c r="BC35" s="30" t="s">
        <v>54452</v>
      </c>
      <c r="BD35" s="30" t="s">
        <v>54452</v>
      </c>
      <c r="BE35" s="30" t="s">
        <v>54452</v>
      </c>
      <c r="BF35" s="30" t="s">
        <v>7627</v>
      </c>
      <c r="BG35" s="30">
        <v>2</v>
      </c>
      <c r="BH35" s="30" t="s">
        <v>7628</v>
      </c>
      <c r="BI35" s="31"/>
    </row>
    <row r="36" spans="1:61" ht="16.5">
      <c r="A36" s="21" t="s">
        <v>7343</v>
      </c>
      <c r="B36" s="21">
        <v>7419</v>
      </c>
      <c r="C36" s="21">
        <v>6417352</v>
      </c>
      <c r="D36" s="21">
        <v>7418800069</v>
      </c>
      <c r="E36" s="22">
        <v>1101115713973</v>
      </c>
      <c r="F36" s="24" t="s">
        <v>7344</v>
      </c>
      <c r="G36" s="24" t="s">
        <v>44</v>
      </c>
      <c r="H36" s="24" t="s">
        <v>51</v>
      </c>
      <c r="I36" s="24" t="s">
        <v>52</v>
      </c>
      <c r="J36" s="24" t="s">
        <v>1033</v>
      </c>
      <c r="K36" s="21">
        <v>38</v>
      </c>
      <c r="L36" s="32" t="s">
        <v>7345</v>
      </c>
      <c r="M36" s="21" t="s">
        <v>7346</v>
      </c>
      <c r="N36" s="21">
        <v>1</v>
      </c>
      <c r="O36" s="21" t="s">
        <v>55</v>
      </c>
      <c r="P36" s="21">
        <v>0</v>
      </c>
      <c r="Q36" s="21">
        <v>0</v>
      </c>
      <c r="R36" s="33">
        <v>1416</v>
      </c>
      <c r="S36" s="33">
        <v>171066</v>
      </c>
      <c r="T36" s="21">
        <v>0</v>
      </c>
      <c r="U36" s="33">
        <v>644614</v>
      </c>
      <c r="V36" s="33">
        <v>854976</v>
      </c>
      <c r="W36" s="21">
        <v>0</v>
      </c>
      <c r="X36" s="21">
        <v>0</v>
      </c>
      <c r="Y36" s="33">
        <v>3182946</v>
      </c>
      <c r="Z36" s="16" t="s">
        <v>126</v>
      </c>
      <c r="AA36" s="102">
        <v>0</v>
      </c>
      <c r="AB36" s="21">
        <v>31.8</v>
      </c>
      <c r="AC36" s="21">
        <v>1.7</v>
      </c>
      <c r="AD36" s="21">
        <v>6.4</v>
      </c>
      <c r="AE36" s="21">
        <v>8.5</v>
      </c>
      <c r="AF36" s="21">
        <f t="shared" si="0"/>
        <v>48.4</v>
      </c>
      <c r="AG36" s="21" t="s">
        <v>7347</v>
      </c>
      <c r="AH36" s="24" t="s">
        <v>7348</v>
      </c>
      <c r="AI36" s="24" t="s">
        <v>7349</v>
      </c>
      <c r="AJ36" s="27" t="s">
        <v>30735</v>
      </c>
      <c r="AK36" s="28" t="s">
        <v>60</v>
      </c>
      <c r="AL36" s="28">
        <v>10</v>
      </c>
      <c r="AM36" s="28">
        <v>20150501</v>
      </c>
      <c r="AN36" s="29">
        <v>504</v>
      </c>
      <c r="AO36" s="29">
        <v>202212</v>
      </c>
      <c r="AP36" s="29">
        <v>2022</v>
      </c>
      <c r="AQ36" s="28">
        <v>375307008</v>
      </c>
      <c r="AR36" s="28">
        <v>327421712</v>
      </c>
      <c r="AS36" s="28">
        <v>17385285</v>
      </c>
      <c r="AT36" s="30">
        <v>2</v>
      </c>
      <c r="AU36" s="30"/>
      <c r="AV36" s="30"/>
      <c r="AW36" s="30"/>
      <c r="AX36" s="30"/>
      <c r="AY36" s="30"/>
      <c r="AZ36" s="30"/>
      <c r="BA36" s="30"/>
      <c r="BB36" s="30" t="s">
        <v>54452</v>
      </c>
      <c r="BC36" s="30" t="s">
        <v>54452</v>
      </c>
      <c r="BD36" s="30" t="s">
        <v>54452</v>
      </c>
      <c r="BE36" s="30" t="s">
        <v>54452</v>
      </c>
      <c r="BF36" s="30" t="s">
        <v>54452</v>
      </c>
      <c r="BG36" s="30">
        <v>7</v>
      </c>
      <c r="BH36" s="30" t="s">
        <v>7350</v>
      </c>
      <c r="BI36" s="31"/>
    </row>
    <row r="37" spans="1:61" ht="16.5">
      <c r="A37" s="21" t="s">
        <v>3385</v>
      </c>
      <c r="B37" s="21">
        <v>3076</v>
      </c>
      <c r="C37" s="21">
        <v>1114882</v>
      </c>
      <c r="D37" s="21">
        <v>1208128432</v>
      </c>
      <c r="E37" s="22">
        <v>1101110065395</v>
      </c>
      <c r="F37" s="24" t="s">
        <v>3386</v>
      </c>
      <c r="G37" s="24" t="s">
        <v>44</v>
      </c>
      <c r="H37" s="24" t="s">
        <v>51</v>
      </c>
      <c r="I37" s="24" t="s">
        <v>63</v>
      </c>
      <c r="J37" s="24" t="s">
        <v>1004</v>
      </c>
      <c r="K37" s="21">
        <v>21</v>
      </c>
      <c r="L37" s="32" t="s">
        <v>3387</v>
      </c>
      <c r="M37" s="21" t="s">
        <v>3388</v>
      </c>
      <c r="N37" s="26">
        <v>1</v>
      </c>
      <c r="O37" s="26" t="s">
        <v>55</v>
      </c>
      <c r="P37" s="38">
        <v>62814</v>
      </c>
      <c r="Q37" s="41">
        <v>403858</v>
      </c>
      <c r="R37" s="38">
        <v>127695</v>
      </c>
      <c r="S37" s="41">
        <v>615407</v>
      </c>
      <c r="T37" s="21">
        <v>0</v>
      </c>
      <c r="U37" s="21">
        <v>0</v>
      </c>
      <c r="V37" s="21">
        <v>0</v>
      </c>
      <c r="W37" s="21">
        <v>0</v>
      </c>
      <c r="X37" s="38">
        <v>207661</v>
      </c>
      <c r="Y37" s="38">
        <v>4242697</v>
      </c>
      <c r="Z37" s="21" t="s">
        <v>126</v>
      </c>
      <c r="AA37" s="21">
        <v>0.6</v>
      </c>
      <c r="AB37" s="21">
        <v>47.7</v>
      </c>
      <c r="AC37" s="21">
        <v>6.1</v>
      </c>
      <c r="AD37" s="99">
        <v>0</v>
      </c>
      <c r="AE37" s="21">
        <v>2</v>
      </c>
      <c r="AF37" s="21">
        <f t="shared" si="0"/>
        <v>56.400000000000006</v>
      </c>
      <c r="AG37" s="21" t="s">
        <v>3389</v>
      </c>
      <c r="AH37" s="24" t="s">
        <v>3390</v>
      </c>
      <c r="AI37" s="24" t="s">
        <v>3391</v>
      </c>
      <c r="AJ37" s="27" t="s">
        <v>30736</v>
      </c>
      <c r="AK37" s="28" t="s">
        <v>156</v>
      </c>
      <c r="AL37" s="28">
        <v>10</v>
      </c>
      <c r="AM37" s="28">
        <v>19660407</v>
      </c>
      <c r="AN37" s="29">
        <v>492</v>
      </c>
      <c r="AO37" s="29">
        <v>202306</v>
      </c>
      <c r="AP37" s="29">
        <v>2022</v>
      </c>
      <c r="AQ37" s="28">
        <v>1280201850</v>
      </c>
      <c r="AR37" s="28">
        <v>845013809</v>
      </c>
      <c r="AS37" s="28">
        <v>75943315</v>
      </c>
      <c r="AT37" s="30">
        <v>1</v>
      </c>
      <c r="AU37" s="30"/>
      <c r="AV37" s="30"/>
      <c r="AW37" s="30"/>
      <c r="AX37" s="30"/>
      <c r="AY37" s="30"/>
      <c r="AZ37" s="30"/>
      <c r="BA37" s="30"/>
      <c r="BB37" s="30" t="s">
        <v>54452</v>
      </c>
      <c r="BC37" s="30" t="s">
        <v>54452</v>
      </c>
      <c r="BD37" s="30" t="s">
        <v>54452</v>
      </c>
      <c r="BE37" s="30" t="s">
        <v>54452</v>
      </c>
      <c r="BF37" s="30" t="s">
        <v>54452</v>
      </c>
      <c r="BG37" s="30">
        <v>5</v>
      </c>
      <c r="BH37" s="30"/>
      <c r="BI37" s="31"/>
    </row>
    <row r="38" spans="1:61" ht="16.5">
      <c r="A38" s="21" t="s">
        <v>2150</v>
      </c>
      <c r="B38" s="21">
        <v>2116</v>
      </c>
      <c r="C38" s="21">
        <v>1616483</v>
      </c>
      <c r="D38" s="21">
        <v>3128124525</v>
      </c>
      <c r="E38" s="22">
        <v>1101111192981</v>
      </c>
      <c r="F38" s="24" t="s">
        <v>2151</v>
      </c>
      <c r="G38" s="24" t="s">
        <v>44</v>
      </c>
      <c r="H38" s="24" t="s">
        <v>51</v>
      </c>
      <c r="I38" s="24" t="s">
        <v>63</v>
      </c>
      <c r="J38" s="24" t="s">
        <v>593</v>
      </c>
      <c r="K38" s="21">
        <v>14</v>
      </c>
      <c r="L38" s="32" t="s">
        <v>2152</v>
      </c>
      <c r="M38" s="21" t="s">
        <v>2153</v>
      </c>
      <c r="N38" s="21">
        <v>1</v>
      </c>
      <c r="O38" s="21" t="s">
        <v>55</v>
      </c>
      <c r="P38" s="47">
        <v>0</v>
      </c>
      <c r="Q38" s="47">
        <v>0</v>
      </c>
      <c r="R38" s="48">
        <v>135000</v>
      </c>
      <c r="S38" s="48">
        <v>1940250</v>
      </c>
      <c r="T38" s="21">
        <v>0</v>
      </c>
      <c r="U38" s="21">
        <v>0</v>
      </c>
      <c r="V38" s="21">
        <v>0</v>
      </c>
      <c r="W38" s="49">
        <v>224020</v>
      </c>
      <c r="X38" s="49">
        <v>333000</v>
      </c>
      <c r="Y38" s="49">
        <v>1128320</v>
      </c>
      <c r="Z38" s="16" t="s">
        <v>56</v>
      </c>
      <c r="AA38" s="102">
        <v>0</v>
      </c>
      <c r="AB38" s="21">
        <v>12.6</v>
      </c>
      <c r="AC38" s="21">
        <v>19.399999999999999</v>
      </c>
      <c r="AD38" s="99">
        <v>0</v>
      </c>
      <c r="AE38" s="21">
        <v>5.5</v>
      </c>
      <c r="AF38" s="21">
        <f t="shared" si="0"/>
        <v>37.5</v>
      </c>
      <c r="AG38" s="21" t="s">
        <v>2154</v>
      </c>
      <c r="AH38" s="24" t="s">
        <v>2155</v>
      </c>
      <c r="AI38" s="24" t="s">
        <v>2156</v>
      </c>
      <c r="AJ38" s="27" t="s">
        <v>30737</v>
      </c>
      <c r="AK38" s="28" t="s">
        <v>70</v>
      </c>
      <c r="AL38" s="28">
        <v>10</v>
      </c>
      <c r="AM38" s="28">
        <v>19950901</v>
      </c>
      <c r="AN38" s="29">
        <v>336</v>
      </c>
      <c r="AO38" s="29">
        <v>202306</v>
      </c>
      <c r="AP38" s="29">
        <v>2022</v>
      </c>
      <c r="AQ38" s="28">
        <v>92417109</v>
      </c>
      <c r="AR38" s="28">
        <v>162528667</v>
      </c>
      <c r="AS38" s="28">
        <v>7500000</v>
      </c>
      <c r="AT38" s="30">
        <v>1</v>
      </c>
      <c r="AU38" s="30"/>
      <c r="AV38" s="30"/>
      <c r="AW38" s="30"/>
      <c r="AX38" s="30"/>
      <c r="AY38" s="30"/>
      <c r="AZ38" s="30"/>
      <c r="BA38" s="30"/>
      <c r="BB38" s="30" t="s">
        <v>54452</v>
      </c>
      <c r="BC38" s="30" t="s">
        <v>54452</v>
      </c>
      <c r="BD38" s="30" t="s">
        <v>54452</v>
      </c>
      <c r="BE38" s="30" t="s">
        <v>54452</v>
      </c>
      <c r="BF38" s="30" t="s">
        <v>54452</v>
      </c>
      <c r="BG38" s="30">
        <v>8</v>
      </c>
      <c r="BH38" s="30"/>
      <c r="BI38" s="31"/>
    </row>
    <row r="39" spans="1:61" ht="16.5">
      <c r="A39" s="21" t="s">
        <v>13819</v>
      </c>
      <c r="B39" s="21">
        <v>13618</v>
      </c>
      <c r="C39" s="21">
        <v>8874017</v>
      </c>
      <c r="D39" s="21">
        <v>7968701173</v>
      </c>
      <c r="E39" s="22">
        <v>1101117016870</v>
      </c>
      <c r="F39" s="24" t="s">
        <v>13820</v>
      </c>
      <c r="G39" s="24" t="s">
        <v>44</v>
      </c>
      <c r="H39" s="24" t="s">
        <v>51</v>
      </c>
      <c r="I39" s="24" t="s">
        <v>52</v>
      </c>
      <c r="J39" s="24" t="s">
        <v>1011</v>
      </c>
      <c r="K39" s="21">
        <v>35</v>
      </c>
      <c r="L39" s="32" t="s">
        <v>13821</v>
      </c>
      <c r="M39" s="21" t="s">
        <v>13822</v>
      </c>
      <c r="N39" s="26">
        <v>1</v>
      </c>
      <c r="O39" s="26" t="s">
        <v>55</v>
      </c>
      <c r="P39" s="21">
        <v>0</v>
      </c>
      <c r="Q39" s="21">
        <v>0</v>
      </c>
      <c r="R39" s="50">
        <v>39000</v>
      </c>
      <c r="S39" s="50">
        <v>244540</v>
      </c>
      <c r="T39" s="21">
        <v>0</v>
      </c>
      <c r="U39" s="21">
        <v>0</v>
      </c>
      <c r="V39" s="50">
        <v>8500</v>
      </c>
      <c r="W39" s="21">
        <v>0</v>
      </c>
      <c r="X39" s="50">
        <v>1728987</v>
      </c>
      <c r="Y39" s="50">
        <v>2275959</v>
      </c>
      <c r="Z39" s="21"/>
      <c r="AA39" s="102">
        <v>0</v>
      </c>
      <c r="AB39" s="21">
        <v>23.1</v>
      </c>
      <c r="AC39" s="21">
        <v>2.4</v>
      </c>
      <c r="AD39" s="99">
        <v>0</v>
      </c>
      <c r="AE39" s="21">
        <v>17.3</v>
      </c>
      <c r="AF39" s="21">
        <f t="shared" si="0"/>
        <v>42.8</v>
      </c>
      <c r="AG39" s="21" t="s">
        <v>13823</v>
      </c>
      <c r="AH39" s="24" t="s">
        <v>13824</v>
      </c>
      <c r="AI39" s="24" t="s">
        <v>13825</v>
      </c>
      <c r="AJ39" s="27" t="s">
        <v>30738</v>
      </c>
      <c r="AK39" s="28" t="s">
        <v>70</v>
      </c>
      <c r="AL39" s="28">
        <v>10</v>
      </c>
      <c r="AM39" s="28">
        <v>20190218</v>
      </c>
      <c r="AN39" s="29">
        <v>424</v>
      </c>
      <c r="AO39" s="29">
        <v>202306</v>
      </c>
      <c r="AP39" s="29">
        <v>2022</v>
      </c>
      <c r="AQ39" s="28">
        <v>210548713</v>
      </c>
      <c r="AR39" s="28">
        <v>218679106</v>
      </c>
      <c r="AS39" s="28">
        <v>11498116</v>
      </c>
      <c r="AT39" s="30">
        <v>1</v>
      </c>
      <c r="AU39" s="30"/>
      <c r="AV39" s="30"/>
      <c r="AW39" s="30"/>
      <c r="AX39" s="30"/>
      <c r="AY39" s="30"/>
      <c r="AZ39" s="30"/>
      <c r="BA39" s="30"/>
      <c r="BB39" s="30" t="s">
        <v>54452</v>
      </c>
      <c r="BC39" s="30" t="s">
        <v>54452</v>
      </c>
      <c r="BD39" s="30" t="s">
        <v>54452</v>
      </c>
      <c r="BE39" s="30" t="s">
        <v>54452</v>
      </c>
      <c r="BF39" s="30" t="s">
        <v>13826</v>
      </c>
      <c r="BG39" s="30">
        <v>2</v>
      </c>
      <c r="BH39" s="30"/>
      <c r="BI39" s="31"/>
    </row>
    <row r="40" spans="1:61" ht="16.5">
      <c r="A40" s="21" t="s">
        <v>6435</v>
      </c>
      <c r="B40" s="21">
        <v>6505</v>
      </c>
      <c r="C40" s="21">
        <v>9445723</v>
      </c>
      <c r="D40" s="21">
        <v>2618601821</v>
      </c>
      <c r="E40" s="22">
        <v>1701110769416</v>
      </c>
      <c r="F40" s="24" t="s">
        <v>6436</v>
      </c>
      <c r="G40" s="24" t="s">
        <v>44</v>
      </c>
      <c r="H40" s="24" t="s">
        <v>51</v>
      </c>
      <c r="I40" s="24" t="s">
        <v>63</v>
      </c>
      <c r="J40" s="24" t="s">
        <v>1042</v>
      </c>
      <c r="K40" s="21">
        <v>36</v>
      </c>
      <c r="L40" s="32" t="s">
        <v>6437</v>
      </c>
      <c r="M40" s="21" t="s">
        <v>6438</v>
      </c>
      <c r="N40" s="21">
        <v>1</v>
      </c>
      <c r="O40" s="21" t="s">
        <v>351</v>
      </c>
      <c r="P40" s="21">
        <v>0</v>
      </c>
      <c r="Q40" s="36">
        <v>18</v>
      </c>
      <c r="R40" s="33">
        <v>2246</v>
      </c>
      <c r="S40" s="36">
        <v>212</v>
      </c>
      <c r="T40" s="21">
        <v>0</v>
      </c>
      <c r="U40" s="36">
        <v>3</v>
      </c>
      <c r="V40" s="33">
        <v>1717</v>
      </c>
      <c r="W40" s="21">
        <v>0</v>
      </c>
      <c r="X40" s="21">
        <v>0</v>
      </c>
      <c r="Y40" s="36">
        <v>258</v>
      </c>
      <c r="Z40" s="16" t="s">
        <v>126</v>
      </c>
      <c r="AA40" s="103">
        <v>0</v>
      </c>
      <c r="AB40" s="37">
        <v>25.2</v>
      </c>
      <c r="AC40" s="37">
        <v>2.1</v>
      </c>
      <c r="AD40" s="100">
        <v>0</v>
      </c>
      <c r="AE40" s="37">
        <v>17.100000000000001</v>
      </c>
      <c r="AF40" s="21">
        <f t="shared" si="0"/>
        <v>44.400000000000006</v>
      </c>
      <c r="AG40" s="21" t="s">
        <v>6434</v>
      </c>
      <c r="AH40" s="24" t="s">
        <v>6439</v>
      </c>
      <c r="AI40" s="24" t="s">
        <v>6440</v>
      </c>
      <c r="AJ40" s="27" t="s">
        <v>30739</v>
      </c>
      <c r="AK40" s="28" t="s">
        <v>60</v>
      </c>
      <c r="AL40" s="28">
        <v>10</v>
      </c>
      <c r="AM40" s="28">
        <v>20200501</v>
      </c>
      <c r="AN40" s="29">
        <v>360</v>
      </c>
      <c r="AO40" s="29">
        <v>202303</v>
      </c>
      <c r="AP40" s="29">
        <v>2022</v>
      </c>
      <c r="AQ40" s="28">
        <v>178315024</v>
      </c>
      <c r="AR40" s="28">
        <v>415708164</v>
      </c>
      <c r="AS40" s="28">
        <v>44444445</v>
      </c>
      <c r="AT40" s="30">
        <v>1</v>
      </c>
      <c r="AU40" s="30"/>
      <c r="AV40" s="30"/>
      <c r="AW40" s="30"/>
      <c r="AX40" s="30"/>
      <c r="AY40" s="30"/>
      <c r="AZ40" s="30"/>
      <c r="BA40" s="30"/>
      <c r="BB40" s="30" t="s">
        <v>54452</v>
      </c>
      <c r="BC40" s="30" t="s">
        <v>54452</v>
      </c>
      <c r="BD40" s="30" t="s">
        <v>54452</v>
      </c>
      <c r="BE40" s="30" t="s">
        <v>54452</v>
      </c>
      <c r="BF40" s="30" t="s">
        <v>54452</v>
      </c>
      <c r="BG40" s="30">
        <v>4</v>
      </c>
      <c r="BH40" s="30" t="s">
        <v>237</v>
      </c>
      <c r="BI40" s="31"/>
    </row>
    <row r="41" spans="1:61" ht="16.5">
      <c r="A41" s="21" t="s">
        <v>7197</v>
      </c>
      <c r="B41" s="21">
        <v>7243</v>
      </c>
      <c r="C41" s="21">
        <v>1415281</v>
      </c>
      <c r="D41" s="21">
        <v>3128114139</v>
      </c>
      <c r="E41" s="22">
        <v>1345110011029</v>
      </c>
      <c r="F41" s="24" t="s">
        <v>7198</v>
      </c>
      <c r="G41" s="24" t="s">
        <v>44</v>
      </c>
      <c r="H41" s="24" t="s">
        <v>51</v>
      </c>
      <c r="I41" s="24" t="s">
        <v>52</v>
      </c>
      <c r="J41" s="24" t="s">
        <v>1033</v>
      </c>
      <c r="K41" s="21">
        <v>38</v>
      </c>
      <c r="L41" s="32" t="s">
        <v>7199</v>
      </c>
      <c r="M41" s="21" t="s">
        <v>7200</v>
      </c>
      <c r="N41" s="21">
        <v>1</v>
      </c>
      <c r="O41" s="21" t="s">
        <v>55</v>
      </c>
      <c r="P41" s="21">
        <v>0</v>
      </c>
      <c r="Q41" s="21">
        <v>0</v>
      </c>
      <c r="R41" s="21">
        <v>0</v>
      </c>
      <c r="S41" s="21">
        <v>0</v>
      </c>
      <c r="T41" s="21">
        <v>0</v>
      </c>
      <c r="U41" s="21">
        <v>0</v>
      </c>
      <c r="V41" s="21">
        <v>0</v>
      </c>
      <c r="W41" s="21">
        <v>0</v>
      </c>
      <c r="X41" s="21">
        <v>0</v>
      </c>
      <c r="Y41" s="33">
        <v>1949429</v>
      </c>
      <c r="Z41" s="16" t="s">
        <v>126</v>
      </c>
      <c r="AA41" s="102">
        <v>0</v>
      </c>
      <c r="AB41" s="21">
        <v>19.399999999999999</v>
      </c>
      <c r="AC41" s="99">
        <v>0</v>
      </c>
      <c r="AD41" s="99">
        <v>0</v>
      </c>
      <c r="AE41" s="99">
        <v>0</v>
      </c>
      <c r="AF41" s="21">
        <f t="shared" si="0"/>
        <v>19.399999999999999</v>
      </c>
      <c r="AG41" s="21" t="s">
        <v>3007</v>
      </c>
      <c r="AH41" s="24" t="s">
        <v>7201</v>
      </c>
      <c r="AI41" s="24" t="s">
        <v>7202</v>
      </c>
      <c r="AJ41" s="27" t="s">
        <v>30740</v>
      </c>
      <c r="AK41" s="28" t="s">
        <v>60</v>
      </c>
      <c r="AL41" s="28">
        <v>10</v>
      </c>
      <c r="AM41" s="28">
        <v>19920820</v>
      </c>
      <c r="AN41" s="29">
        <v>588</v>
      </c>
      <c r="AO41" s="29">
        <v>202304</v>
      </c>
      <c r="AP41" s="29">
        <v>2022</v>
      </c>
      <c r="AQ41" s="28">
        <v>293408877</v>
      </c>
      <c r="AR41" s="28">
        <v>219453243</v>
      </c>
      <c r="AS41" s="28">
        <v>17467280</v>
      </c>
      <c r="AT41" s="30">
        <v>1</v>
      </c>
      <c r="AU41" s="30"/>
      <c r="AV41" s="30"/>
      <c r="AW41" s="30"/>
      <c r="AX41" s="30"/>
      <c r="AY41" s="30"/>
      <c r="AZ41" s="30"/>
      <c r="BA41" s="30"/>
      <c r="BB41" s="30" t="s">
        <v>54452</v>
      </c>
      <c r="BC41" s="30" t="s">
        <v>54452</v>
      </c>
      <c r="BD41" s="30" t="s">
        <v>54452</v>
      </c>
      <c r="BE41" s="30" t="s">
        <v>54452</v>
      </c>
      <c r="BF41" s="30" t="s">
        <v>54452</v>
      </c>
      <c r="BG41" s="30">
        <v>8</v>
      </c>
      <c r="BH41" s="30" t="s">
        <v>7203</v>
      </c>
      <c r="BI41" s="31"/>
    </row>
    <row r="42" spans="1:61" ht="16.5">
      <c r="A42" s="21" t="s">
        <v>1950</v>
      </c>
      <c r="B42" s="21">
        <v>1974</v>
      </c>
      <c r="C42" s="21">
        <v>1171290</v>
      </c>
      <c r="D42" s="21">
        <v>3128103699</v>
      </c>
      <c r="E42" s="22">
        <v>1615140001568</v>
      </c>
      <c r="F42" s="24" t="s">
        <v>1951</v>
      </c>
      <c r="G42" s="24" t="s">
        <v>44</v>
      </c>
      <c r="H42" s="24" t="s">
        <v>51</v>
      </c>
      <c r="I42" s="24" t="s">
        <v>52</v>
      </c>
      <c r="J42" s="24" t="s">
        <v>593</v>
      </c>
      <c r="K42" s="21">
        <v>14</v>
      </c>
      <c r="L42" s="32" t="s">
        <v>1952</v>
      </c>
      <c r="M42" s="21" t="s">
        <v>1953</v>
      </c>
      <c r="N42" s="21">
        <v>1</v>
      </c>
      <c r="O42" s="21" t="s">
        <v>55</v>
      </c>
      <c r="P42" s="21">
        <v>0</v>
      </c>
      <c r="Q42" s="33">
        <v>716033</v>
      </c>
      <c r="R42" s="21">
        <v>0</v>
      </c>
      <c r="S42" s="33">
        <v>3069156</v>
      </c>
      <c r="T42" s="21">
        <v>0</v>
      </c>
      <c r="U42" s="21">
        <v>0</v>
      </c>
      <c r="V42" s="21">
        <v>0</v>
      </c>
      <c r="W42" s="21">
        <v>0</v>
      </c>
      <c r="X42" s="42">
        <v>6682491</v>
      </c>
      <c r="Y42" s="21">
        <v>0</v>
      </c>
      <c r="Z42" s="16" t="s">
        <v>56</v>
      </c>
      <c r="AA42" s="102">
        <v>0</v>
      </c>
      <c r="AB42" s="21">
        <v>7.1</v>
      </c>
      <c r="AC42" s="21">
        <v>30.6</v>
      </c>
      <c r="AD42" s="99">
        <v>0</v>
      </c>
      <c r="AE42" s="21">
        <v>66.8</v>
      </c>
      <c r="AF42" s="21">
        <f t="shared" si="0"/>
        <v>104.5</v>
      </c>
      <c r="AG42" s="21" t="s">
        <v>1954</v>
      </c>
      <c r="AH42" s="24" t="s">
        <v>1955</v>
      </c>
      <c r="AI42" s="24" t="s">
        <v>1956</v>
      </c>
      <c r="AJ42" s="27" t="s">
        <v>30741</v>
      </c>
      <c r="AK42" s="28" t="s">
        <v>60</v>
      </c>
      <c r="AL42" s="28">
        <v>10</v>
      </c>
      <c r="AM42" s="28">
        <v>19850502</v>
      </c>
      <c r="AN42" s="29">
        <v>505</v>
      </c>
      <c r="AO42" s="29">
        <v>202303</v>
      </c>
      <c r="AP42" s="29">
        <v>2022</v>
      </c>
      <c r="AQ42" s="28">
        <v>435997923</v>
      </c>
      <c r="AR42" s="28">
        <v>571892497</v>
      </c>
      <c r="AS42" s="28">
        <v>88122000</v>
      </c>
      <c r="AT42" s="30">
        <v>1</v>
      </c>
      <c r="AU42" s="30"/>
      <c r="AV42" s="30"/>
      <c r="AW42" s="30"/>
      <c r="AX42" s="30"/>
      <c r="AY42" s="30"/>
      <c r="AZ42" s="30"/>
      <c r="BA42" s="30"/>
      <c r="BB42" s="30" t="s">
        <v>54452</v>
      </c>
      <c r="BC42" s="30" t="s">
        <v>54452</v>
      </c>
      <c r="BD42" s="30" t="s">
        <v>54452</v>
      </c>
      <c r="BE42" s="30" t="s">
        <v>54452</v>
      </c>
      <c r="BF42" s="30" t="s">
        <v>54452</v>
      </c>
      <c r="BG42" s="30">
        <v>7</v>
      </c>
      <c r="BH42" s="30" t="s">
        <v>1957</v>
      </c>
      <c r="BI42" s="31"/>
    </row>
    <row r="43" spans="1:61" ht="16.5">
      <c r="A43" s="21" t="s">
        <v>1237</v>
      </c>
      <c r="B43" s="21">
        <v>1075</v>
      </c>
      <c r="C43" s="21">
        <v>6814184</v>
      </c>
      <c r="D43" s="21">
        <v>3078700542</v>
      </c>
      <c r="E43" s="22">
        <v>1501110226204</v>
      </c>
      <c r="F43" s="24" t="s">
        <v>1238</v>
      </c>
      <c r="G43" s="24" t="s">
        <v>44</v>
      </c>
      <c r="H43" s="24" t="s">
        <v>51</v>
      </c>
      <c r="I43" s="24" t="s">
        <v>63</v>
      </c>
      <c r="J43" s="24" t="s">
        <v>171</v>
      </c>
      <c r="K43" s="21">
        <v>48</v>
      </c>
      <c r="L43" s="32" t="s">
        <v>1239</v>
      </c>
      <c r="M43" s="21" t="s">
        <v>1240</v>
      </c>
      <c r="N43" s="21">
        <v>1</v>
      </c>
      <c r="O43" s="21" t="s">
        <v>55</v>
      </c>
      <c r="P43" s="21">
        <v>0</v>
      </c>
      <c r="Q43" s="33">
        <v>237804</v>
      </c>
      <c r="R43" s="33">
        <v>58653</v>
      </c>
      <c r="S43" s="33">
        <v>424080</v>
      </c>
      <c r="T43" s="21">
        <v>0</v>
      </c>
      <c r="U43" s="21">
        <v>0</v>
      </c>
      <c r="V43" s="21">
        <v>0</v>
      </c>
      <c r="W43" s="21">
        <v>0</v>
      </c>
      <c r="X43" s="33">
        <v>467311</v>
      </c>
      <c r="Y43" s="21">
        <v>0</v>
      </c>
      <c r="Z43" s="16" t="s">
        <v>56</v>
      </c>
      <c r="AA43" s="102">
        <v>0</v>
      </c>
      <c r="AB43" s="21">
        <v>2.9</v>
      </c>
      <c r="AC43" s="21">
        <v>4.2</v>
      </c>
      <c r="AD43" s="99">
        <v>0</v>
      </c>
      <c r="AE43" s="21">
        <v>4.5999999999999996</v>
      </c>
      <c r="AF43" s="21">
        <f t="shared" si="0"/>
        <v>11.7</v>
      </c>
      <c r="AG43" s="21" t="s">
        <v>1241</v>
      </c>
      <c r="AH43" s="24" t="s">
        <v>1242</v>
      </c>
      <c r="AI43" s="24" t="s">
        <v>1243</v>
      </c>
      <c r="AJ43" s="27" t="s">
        <v>30742</v>
      </c>
      <c r="AK43" s="28" t="s">
        <v>60</v>
      </c>
      <c r="AL43" s="28">
        <v>10</v>
      </c>
      <c r="AM43" s="28">
        <v>20161012</v>
      </c>
      <c r="AN43" s="29">
        <v>533</v>
      </c>
      <c r="AO43" s="29">
        <v>202212</v>
      </c>
      <c r="AP43" s="29">
        <v>2022</v>
      </c>
      <c r="AQ43" s="28">
        <v>42139315</v>
      </c>
      <c r="AR43" s="28">
        <v>48141198</v>
      </c>
      <c r="AS43" s="28">
        <v>37400000</v>
      </c>
      <c r="AT43" s="30">
        <v>1</v>
      </c>
      <c r="AU43" s="30"/>
      <c r="AV43" s="30"/>
      <c r="AW43" s="30"/>
      <c r="AX43" s="30"/>
      <c r="AY43" s="30"/>
      <c r="AZ43" s="30"/>
      <c r="BA43" s="30"/>
      <c r="BB43" s="30" t="s">
        <v>54452</v>
      </c>
      <c r="BC43" s="30" t="s">
        <v>54452</v>
      </c>
      <c r="BD43" s="30" t="s">
        <v>54452</v>
      </c>
      <c r="BE43" s="30" t="s">
        <v>54452</v>
      </c>
      <c r="BF43" s="30" t="s">
        <v>54452</v>
      </c>
      <c r="BG43" s="30">
        <v>4</v>
      </c>
      <c r="BH43" s="30" t="s">
        <v>237</v>
      </c>
      <c r="BI43" s="31"/>
    </row>
    <row r="44" spans="1:61" ht="16.5">
      <c r="A44" s="21" t="s">
        <v>7125</v>
      </c>
      <c r="B44" s="21">
        <v>7206</v>
      </c>
      <c r="C44" s="21">
        <v>4161090</v>
      </c>
      <c r="D44" s="21">
        <v>1438104942</v>
      </c>
      <c r="E44" s="22">
        <v>1348110252403</v>
      </c>
      <c r="F44" s="24" t="s">
        <v>7126</v>
      </c>
      <c r="G44" s="24" t="s">
        <v>44</v>
      </c>
      <c r="H44" s="24" t="s">
        <v>51</v>
      </c>
      <c r="I44" s="24" t="s">
        <v>52</v>
      </c>
      <c r="J44" s="24" t="s">
        <v>1033</v>
      </c>
      <c r="K44" s="21">
        <v>38</v>
      </c>
      <c r="L44" s="32" t="s">
        <v>7127</v>
      </c>
      <c r="M44" s="21" t="s">
        <v>7128</v>
      </c>
      <c r="N44" s="21">
        <v>1</v>
      </c>
      <c r="O44" s="21" t="s">
        <v>83</v>
      </c>
      <c r="P44" s="21">
        <v>0</v>
      </c>
      <c r="Q44" s="21">
        <v>0</v>
      </c>
      <c r="R44" s="21">
        <v>0</v>
      </c>
      <c r="S44" s="21">
        <v>0</v>
      </c>
      <c r="T44" s="21">
        <v>0</v>
      </c>
      <c r="U44" s="21">
        <v>0</v>
      </c>
      <c r="V44" s="21">
        <v>0</v>
      </c>
      <c r="W44" s="21">
        <v>0</v>
      </c>
      <c r="X44" s="33">
        <v>28218300</v>
      </c>
      <c r="Y44" s="33">
        <v>5791625947</v>
      </c>
      <c r="Z44" s="16" t="s">
        <v>126</v>
      </c>
      <c r="AA44" s="102">
        <v>0</v>
      </c>
      <c r="AB44" s="21">
        <v>57.9</v>
      </c>
      <c r="AC44" s="99">
        <v>0</v>
      </c>
      <c r="AD44" s="99">
        <v>0</v>
      </c>
      <c r="AE44" s="21">
        <v>0.2</v>
      </c>
      <c r="AF44" s="21">
        <f t="shared" si="0"/>
        <v>58.1</v>
      </c>
      <c r="AG44" s="21" t="s">
        <v>7129</v>
      </c>
      <c r="AH44" s="24" t="s">
        <v>7130</v>
      </c>
      <c r="AI44" s="24" t="s">
        <v>7131</v>
      </c>
      <c r="AJ44" s="27" t="s">
        <v>30743</v>
      </c>
      <c r="AK44" s="28" t="s">
        <v>60</v>
      </c>
      <c r="AL44" s="28">
        <v>10</v>
      </c>
      <c r="AM44" s="28">
        <v>20120901</v>
      </c>
      <c r="AN44" s="29">
        <v>694</v>
      </c>
      <c r="AO44" s="29">
        <v>202212</v>
      </c>
      <c r="AP44" s="29">
        <v>2022</v>
      </c>
      <c r="AQ44" s="28">
        <v>309975664</v>
      </c>
      <c r="AR44" s="28">
        <v>296686069</v>
      </c>
      <c r="AS44" s="28">
        <v>1000000</v>
      </c>
      <c r="AT44" s="30">
        <v>1</v>
      </c>
      <c r="AU44" s="30"/>
      <c r="AV44" s="30"/>
      <c r="AW44" s="30"/>
      <c r="AX44" s="30"/>
      <c r="AY44" s="30"/>
      <c r="AZ44" s="30"/>
      <c r="BA44" s="30"/>
      <c r="BB44" s="30" t="s">
        <v>54452</v>
      </c>
      <c r="BC44" s="30" t="s">
        <v>54452</v>
      </c>
      <c r="BD44" s="30" t="s">
        <v>54452</v>
      </c>
      <c r="BE44" s="30" t="s">
        <v>54452</v>
      </c>
      <c r="BF44" s="30" t="s">
        <v>54452</v>
      </c>
      <c r="BG44" s="30">
        <v>7</v>
      </c>
      <c r="BH44" s="30"/>
      <c r="BI44" s="31"/>
    </row>
    <row r="45" spans="1:61" ht="16.5">
      <c r="A45" s="21" t="s">
        <v>485</v>
      </c>
      <c r="B45" s="21">
        <v>368</v>
      </c>
      <c r="C45" s="21">
        <v>1857769</v>
      </c>
      <c r="D45" s="21">
        <v>3128149680</v>
      </c>
      <c r="E45" s="22">
        <v>1615110044225</v>
      </c>
      <c r="F45" s="24" t="s">
        <v>486</v>
      </c>
      <c r="G45" s="24" t="s">
        <v>44</v>
      </c>
      <c r="H45" s="24" t="s">
        <v>51</v>
      </c>
      <c r="I45" s="24" t="s">
        <v>52</v>
      </c>
      <c r="J45" s="24" t="s">
        <v>72</v>
      </c>
      <c r="K45" s="21">
        <v>1</v>
      </c>
      <c r="L45" s="32" t="s">
        <v>487</v>
      </c>
      <c r="M45" s="21" t="s">
        <v>488</v>
      </c>
      <c r="N45" s="21">
        <v>1</v>
      </c>
      <c r="O45" s="21" t="s">
        <v>55</v>
      </c>
      <c r="P45" s="44">
        <v>242282</v>
      </c>
      <c r="Q45" s="42">
        <v>14320911</v>
      </c>
      <c r="R45" s="42">
        <v>94705</v>
      </c>
      <c r="S45" s="42">
        <v>25609767</v>
      </c>
      <c r="T45" s="21">
        <v>0</v>
      </c>
      <c r="U45" s="42">
        <v>5355886</v>
      </c>
      <c r="V45" s="21">
        <v>0</v>
      </c>
      <c r="W45" s="21">
        <v>0</v>
      </c>
      <c r="X45" s="42">
        <v>5205039</v>
      </c>
      <c r="Y45" s="42">
        <v>3480385</v>
      </c>
      <c r="Z45" s="16" t="s">
        <v>56</v>
      </c>
      <c r="AA45" s="21">
        <v>2.4</v>
      </c>
      <c r="AB45" s="21">
        <v>178.9</v>
      </c>
      <c r="AC45" s="21">
        <v>256</v>
      </c>
      <c r="AD45" s="21">
        <v>53.5</v>
      </c>
      <c r="AE45" s="21">
        <v>52</v>
      </c>
      <c r="AF45" s="21">
        <f t="shared" si="0"/>
        <v>542.79999999999995</v>
      </c>
      <c r="AG45" s="21" t="s">
        <v>489</v>
      </c>
      <c r="AH45" s="24" t="s">
        <v>490</v>
      </c>
      <c r="AI45" s="24" t="s">
        <v>491</v>
      </c>
      <c r="AJ45" s="27" t="s">
        <v>30744</v>
      </c>
      <c r="AK45" s="28" t="s">
        <v>156</v>
      </c>
      <c r="AL45" s="28">
        <v>10</v>
      </c>
      <c r="AM45" s="28">
        <v>20010711</v>
      </c>
      <c r="AN45" s="29">
        <v>1560</v>
      </c>
      <c r="AO45" s="29">
        <v>202306</v>
      </c>
      <c r="AP45" s="29">
        <v>2022</v>
      </c>
      <c r="AQ45" s="28">
        <v>555798238</v>
      </c>
      <c r="AR45" s="28">
        <v>648531684</v>
      </c>
      <c r="AS45" s="28">
        <v>14558411</v>
      </c>
      <c r="AT45" s="30">
        <v>1</v>
      </c>
      <c r="AU45" s="30"/>
      <c r="AV45" s="30"/>
      <c r="AW45" s="30"/>
      <c r="AX45" s="30"/>
      <c r="AY45" s="30"/>
      <c r="AZ45" s="30"/>
      <c r="BA45" s="30"/>
      <c r="BB45" s="30" t="s">
        <v>54452</v>
      </c>
      <c r="BC45" s="30" t="s">
        <v>54452</v>
      </c>
      <c r="BD45" s="30" t="s">
        <v>54452</v>
      </c>
      <c r="BE45" s="30" t="s">
        <v>54452</v>
      </c>
      <c r="BF45" s="30" t="s">
        <v>492</v>
      </c>
      <c r="BG45" s="30">
        <v>2</v>
      </c>
      <c r="BH45" s="30" t="s">
        <v>101</v>
      </c>
      <c r="BI45" s="31"/>
    </row>
    <row r="46" spans="1:61" ht="16.5">
      <c r="A46" s="21" t="s">
        <v>904</v>
      </c>
      <c r="B46" s="21">
        <v>724</v>
      </c>
      <c r="C46" s="21">
        <v>1592866</v>
      </c>
      <c r="D46" s="21">
        <v>1048148421</v>
      </c>
      <c r="E46" s="22">
        <v>1101110900004</v>
      </c>
      <c r="F46" s="24" t="s">
        <v>905</v>
      </c>
      <c r="G46" s="24" t="s">
        <v>44</v>
      </c>
      <c r="H46" s="24" t="s">
        <v>51</v>
      </c>
      <c r="I46" s="24" t="s">
        <v>63</v>
      </c>
      <c r="J46" s="24" t="s">
        <v>279</v>
      </c>
      <c r="K46" s="21">
        <v>2</v>
      </c>
      <c r="L46" s="32" t="s">
        <v>906</v>
      </c>
      <c r="M46" s="21" t="s">
        <v>907</v>
      </c>
      <c r="N46" s="21">
        <v>1</v>
      </c>
      <c r="O46" s="21" t="s">
        <v>55</v>
      </c>
      <c r="P46" s="21">
        <v>0</v>
      </c>
      <c r="Q46" s="51">
        <v>16592</v>
      </c>
      <c r="R46" s="21">
        <v>0</v>
      </c>
      <c r="S46" s="21">
        <v>0</v>
      </c>
      <c r="T46" s="21">
        <v>0</v>
      </c>
      <c r="U46" s="21">
        <v>0</v>
      </c>
      <c r="V46" s="21">
        <v>0</v>
      </c>
      <c r="W46" s="51">
        <v>46562</v>
      </c>
      <c r="X46" s="21">
        <v>0</v>
      </c>
      <c r="Y46" s="51">
        <v>10575751</v>
      </c>
      <c r="Z46" s="16" t="s">
        <v>56</v>
      </c>
      <c r="AA46" s="102">
        <v>0</v>
      </c>
      <c r="AB46" s="21">
        <v>105.9</v>
      </c>
      <c r="AC46" s="99">
        <v>0</v>
      </c>
      <c r="AD46" s="99">
        <v>0</v>
      </c>
      <c r="AE46" s="21">
        <v>0.4</v>
      </c>
      <c r="AF46" s="21">
        <f t="shared" si="0"/>
        <v>106.30000000000001</v>
      </c>
      <c r="AG46" s="21" t="s">
        <v>908</v>
      </c>
      <c r="AH46" s="24" t="s">
        <v>909</v>
      </c>
      <c r="AI46" s="24" t="s">
        <v>910</v>
      </c>
      <c r="AJ46" s="27" t="s">
        <v>30745</v>
      </c>
      <c r="AK46" s="28" t="s">
        <v>60</v>
      </c>
      <c r="AL46" s="28">
        <v>10</v>
      </c>
      <c r="AM46" s="28">
        <v>19921105</v>
      </c>
      <c r="AN46" s="29">
        <v>735</v>
      </c>
      <c r="AO46" s="29">
        <v>202306</v>
      </c>
      <c r="AP46" s="29">
        <v>2022</v>
      </c>
      <c r="AQ46" s="28">
        <v>414918903</v>
      </c>
      <c r="AR46" s="28">
        <v>415219150</v>
      </c>
      <c r="AS46" s="28">
        <v>87736630</v>
      </c>
      <c r="AT46" s="30">
        <v>1</v>
      </c>
      <c r="AU46" s="30"/>
      <c r="AV46" s="30"/>
      <c r="AW46" s="30"/>
      <c r="AX46" s="30"/>
      <c r="AY46" s="30"/>
      <c r="AZ46" s="30"/>
      <c r="BA46" s="30"/>
      <c r="BB46" s="30" t="s">
        <v>54452</v>
      </c>
      <c r="BC46" s="30" t="s">
        <v>54452</v>
      </c>
      <c r="BD46" s="30" t="s">
        <v>54452</v>
      </c>
      <c r="BE46" s="30" t="s">
        <v>54452</v>
      </c>
      <c r="BF46" s="30" t="s">
        <v>54452</v>
      </c>
      <c r="BG46" s="30">
        <v>3</v>
      </c>
      <c r="BH46" s="30" t="s">
        <v>911</v>
      </c>
      <c r="BI46" s="31"/>
    </row>
    <row r="47" spans="1:61" ht="16.5">
      <c r="A47" s="21" t="s">
        <v>338</v>
      </c>
      <c r="B47" s="21">
        <v>276</v>
      </c>
      <c r="C47" s="21">
        <v>9349877</v>
      </c>
      <c r="D47" s="21">
        <v>1298801521</v>
      </c>
      <c r="E47" s="22">
        <v>1748110102866</v>
      </c>
      <c r="F47" s="24" t="s">
        <v>339</v>
      </c>
      <c r="G47" s="24" t="s">
        <v>44</v>
      </c>
      <c r="H47" s="24" t="s">
        <v>51</v>
      </c>
      <c r="I47" s="24" t="s">
        <v>52</v>
      </c>
      <c r="J47" s="24" t="s">
        <v>72</v>
      </c>
      <c r="K47" s="21">
        <v>1</v>
      </c>
      <c r="L47" s="32" t="s">
        <v>340</v>
      </c>
      <c r="M47" s="21" t="s">
        <v>341</v>
      </c>
      <c r="N47" s="21">
        <v>1</v>
      </c>
      <c r="O47" s="21" t="s">
        <v>55</v>
      </c>
      <c r="P47" s="21">
        <v>0</v>
      </c>
      <c r="Q47" s="52">
        <v>80700</v>
      </c>
      <c r="R47" s="53">
        <v>0</v>
      </c>
      <c r="S47" s="52">
        <v>1092778</v>
      </c>
      <c r="T47" s="21">
        <v>0</v>
      </c>
      <c r="U47" s="21">
        <v>0</v>
      </c>
      <c r="V47" s="21">
        <v>0</v>
      </c>
      <c r="W47" s="21">
        <v>0</v>
      </c>
      <c r="X47" s="42">
        <v>4449339</v>
      </c>
      <c r="Y47" s="51">
        <v>4161217</v>
      </c>
      <c r="Z47" s="16" t="s">
        <v>56</v>
      </c>
      <c r="AA47" s="102">
        <v>0</v>
      </c>
      <c r="AB47" s="21">
        <v>42.4</v>
      </c>
      <c r="AC47" s="21">
        <v>10.9</v>
      </c>
      <c r="AD47" s="99">
        <v>0</v>
      </c>
      <c r="AE47" s="21">
        <v>44.4</v>
      </c>
      <c r="AF47" s="21">
        <f t="shared" si="0"/>
        <v>97.699999999999989</v>
      </c>
      <c r="AG47" s="21" t="s">
        <v>342</v>
      </c>
      <c r="AH47" s="24" t="s">
        <v>343</v>
      </c>
      <c r="AI47" s="24" t="s">
        <v>344</v>
      </c>
      <c r="AJ47" s="27" t="s">
        <v>30746</v>
      </c>
      <c r="AK47" s="28" t="s">
        <v>60</v>
      </c>
      <c r="AL47" s="28">
        <v>10</v>
      </c>
      <c r="AM47" s="28">
        <v>20200101</v>
      </c>
      <c r="AN47" s="29">
        <v>442</v>
      </c>
      <c r="AO47" s="29">
        <v>202212</v>
      </c>
      <c r="AP47" s="29">
        <v>2022</v>
      </c>
      <c r="AQ47" s="28">
        <v>174853416</v>
      </c>
      <c r="AR47" s="28">
        <v>111084614</v>
      </c>
      <c r="AS47" s="28">
        <v>500000</v>
      </c>
      <c r="AT47" s="30">
        <v>1</v>
      </c>
      <c r="AU47" s="30"/>
      <c r="AV47" s="30"/>
      <c r="AW47" s="30"/>
      <c r="AX47" s="30"/>
      <c r="AY47" s="30"/>
      <c r="AZ47" s="30"/>
      <c r="BA47" s="30"/>
      <c r="BB47" s="30" t="s">
        <v>54452</v>
      </c>
      <c r="BC47" s="30" t="s">
        <v>54452</v>
      </c>
      <c r="BD47" s="30" t="s">
        <v>54452</v>
      </c>
      <c r="BE47" s="30" t="s">
        <v>54452</v>
      </c>
      <c r="BF47" s="30" t="s">
        <v>345</v>
      </c>
      <c r="BG47" s="30">
        <v>2</v>
      </c>
      <c r="BH47" s="30" t="s">
        <v>346</v>
      </c>
      <c r="BI47" s="31"/>
    </row>
    <row r="48" spans="1:61" ht="16.5">
      <c r="A48" s="21" t="s">
        <v>455</v>
      </c>
      <c r="B48" s="21">
        <v>11647</v>
      </c>
      <c r="C48" s="21">
        <v>1420424</v>
      </c>
      <c r="D48" s="21">
        <v>1168209831</v>
      </c>
      <c r="E48" s="22">
        <v>1146710035637</v>
      </c>
      <c r="F48" s="24" t="s">
        <v>456</v>
      </c>
      <c r="G48" s="24" t="s">
        <v>44</v>
      </c>
      <c r="H48" s="24" t="s">
        <v>51</v>
      </c>
      <c r="I48" s="24" t="s">
        <v>65</v>
      </c>
      <c r="J48" s="24" t="s">
        <v>457</v>
      </c>
      <c r="K48" s="21">
        <v>45</v>
      </c>
      <c r="L48" s="32" t="s">
        <v>456</v>
      </c>
      <c r="M48" s="21" t="s">
        <v>458</v>
      </c>
      <c r="N48" s="26">
        <v>1</v>
      </c>
      <c r="O48" s="26" t="s">
        <v>55</v>
      </c>
      <c r="P48" s="21">
        <v>0</v>
      </c>
      <c r="Q48" s="21">
        <v>0</v>
      </c>
      <c r="R48" s="21">
        <v>0</v>
      </c>
      <c r="S48" s="54">
        <v>14500</v>
      </c>
      <c r="T48" s="21">
        <v>0</v>
      </c>
      <c r="U48" s="54">
        <v>372442</v>
      </c>
      <c r="V48" s="21">
        <v>0</v>
      </c>
      <c r="W48" s="54">
        <v>238227</v>
      </c>
      <c r="X48" s="21">
        <v>0</v>
      </c>
      <c r="Y48" s="54">
        <v>9270127</v>
      </c>
      <c r="Z48" s="16" t="s">
        <v>315</v>
      </c>
      <c r="AA48" s="102">
        <v>0</v>
      </c>
      <c r="AB48" s="21">
        <v>92.7</v>
      </c>
      <c r="AC48" s="21">
        <v>0.1</v>
      </c>
      <c r="AD48" s="21">
        <v>3.7</v>
      </c>
      <c r="AE48" s="21">
        <v>2.2999999999999998</v>
      </c>
      <c r="AF48" s="21">
        <f t="shared" si="0"/>
        <v>98.8</v>
      </c>
      <c r="AG48" s="21" t="s">
        <v>459</v>
      </c>
      <c r="AH48" s="24" t="s">
        <v>460</v>
      </c>
      <c r="AI48" s="24" t="s">
        <v>461</v>
      </c>
      <c r="AJ48" s="27" t="s">
        <v>30747</v>
      </c>
      <c r="AK48" s="28" t="s">
        <v>47</v>
      </c>
      <c r="AL48" s="28">
        <v>10</v>
      </c>
      <c r="AM48" s="28">
        <v>19971113</v>
      </c>
      <c r="AN48" s="29">
        <v>699</v>
      </c>
      <c r="AO48" s="29">
        <v>202301</v>
      </c>
      <c r="AP48" s="29">
        <v>2022</v>
      </c>
      <c r="AQ48" s="28">
        <v>164850398</v>
      </c>
      <c r="AR48" s="28">
        <v>225930231</v>
      </c>
      <c r="AS48" s="28">
        <v>74152295</v>
      </c>
      <c r="AT48" s="30">
        <v>1</v>
      </c>
      <c r="AU48" s="30"/>
      <c r="AV48" s="30"/>
      <c r="AW48" s="30"/>
      <c r="AX48" s="30"/>
      <c r="AY48" s="30"/>
      <c r="AZ48" s="30"/>
      <c r="BA48" s="30"/>
      <c r="BB48" s="30" t="s">
        <v>54452</v>
      </c>
      <c r="BC48" s="30" t="s">
        <v>54452</v>
      </c>
      <c r="BD48" s="30" t="s">
        <v>54452</v>
      </c>
      <c r="BE48" s="30" t="s">
        <v>54452</v>
      </c>
      <c r="BF48" s="30" t="s">
        <v>54452</v>
      </c>
      <c r="BG48" s="30">
        <v>13</v>
      </c>
      <c r="BH48" s="30"/>
      <c r="BI48" s="31"/>
    </row>
    <row r="49" spans="1:61" ht="16.5">
      <c r="A49" s="21" t="s">
        <v>12026</v>
      </c>
      <c r="B49" s="21">
        <v>12080</v>
      </c>
      <c r="C49" s="21">
        <v>1489668</v>
      </c>
      <c r="D49" s="21">
        <v>6168127929</v>
      </c>
      <c r="E49" s="22">
        <v>2241110006681</v>
      </c>
      <c r="F49" s="24" t="s">
        <v>12027</v>
      </c>
      <c r="G49" s="24" t="s">
        <v>44</v>
      </c>
      <c r="H49" s="24" t="s">
        <v>51</v>
      </c>
      <c r="I49" s="24" t="s">
        <v>63</v>
      </c>
      <c r="J49" s="24" t="s">
        <v>8264</v>
      </c>
      <c r="K49" s="21">
        <v>54</v>
      </c>
      <c r="L49" s="32" t="s">
        <v>12028</v>
      </c>
      <c r="M49" s="21" t="s">
        <v>4725</v>
      </c>
      <c r="N49" s="21">
        <v>1</v>
      </c>
      <c r="O49" s="21" t="s">
        <v>55</v>
      </c>
      <c r="P49" s="21">
        <v>0</v>
      </c>
      <c r="Q49" s="21">
        <v>0</v>
      </c>
      <c r="R49" s="21">
        <v>0</v>
      </c>
      <c r="S49" s="21">
        <v>0</v>
      </c>
      <c r="T49" s="21">
        <v>0</v>
      </c>
      <c r="U49" s="21">
        <v>0</v>
      </c>
      <c r="V49" s="21">
        <v>0</v>
      </c>
      <c r="W49" s="21">
        <v>0</v>
      </c>
      <c r="X49" s="33">
        <v>1339039</v>
      </c>
      <c r="Y49" s="33">
        <v>5489904</v>
      </c>
      <c r="Z49" s="16" t="s">
        <v>315</v>
      </c>
      <c r="AA49" s="102">
        <v>0</v>
      </c>
      <c r="AB49" s="21">
        <v>54.8</v>
      </c>
      <c r="AC49" s="99">
        <v>0</v>
      </c>
      <c r="AD49" s="99">
        <v>0</v>
      </c>
      <c r="AE49" s="21">
        <v>13.3</v>
      </c>
      <c r="AF49" s="21">
        <f t="shared" si="0"/>
        <v>68.099999999999994</v>
      </c>
      <c r="AG49" s="21" t="s">
        <v>12029</v>
      </c>
      <c r="AH49" s="24" t="s">
        <v>12030</v>
      </c>
      <c r="AI49" s="24" t="s">
        <v>12031</v>
      </c>
      <c r="AJ49" s="27" t="s">
        <v>30748</v>
      </c>
      <c r="AK49" s="28" t="s">
        <v>60</v>
      </c>
      <c r="AL49" s="28">
        <v>10</v>
      </c>
      <c r="AM49" s="28">
        <v>20000101</v>
      </c>
      <c r="AN49" s="29">
        <v>975</v>
      </c>
      <c r="AO49" s="29">
        <v>202212</v>
      </c>
      <c r="AP49" s="29">
        <v>2022</v>
      </c>
      <c r="AQ49" s="28">
        <v>117503702</v>
      </c>
      <c r="AR49" s="28">
        <v>450769992</v>
      </c>
      <c r="AS49" s="28">
        <v>26677640</v>
      </c>
      <c r="AT49" s="30">
        <v>1</v>
      </c>
      <c r="AU49" s="30"/>
      <c r="AV49" s="30"/>
      <c r="AW49" s="30"/>
      <c r="AX49" s="30"/>
      <c r="AY49" s="30"/>
      <c r="AZ49" s="30"/>
      <c r="BA49" s="30"/>
      <c r="BB49" s="30" t="s">
        <v>54452</v>
      </c>
      <c r="BC49" s="30" t="s">
        <v>54452</v>
      </c>
      <c r="BD49" s="30" t="s">
        <v>54452</v>
      </c>
      <c r="BE49" s="30" t="s">
        <v>54452</v>
      </c>
      <c r="BF49" s="30" t="s">
        <v>54452</v>
      </c>
      <c r="BG49" s="30">
        <v>4</v>
      </c>
      <c r="BH49" s="30" t="s">
        <v>237</v>
      </c>
      <c r="BI49" s="31"/>
    </row>
    <row r="50" spans="1:61" ht="16.5">
      <c r="A50" s="21" t="s">
        <v>5759</v>
      </c>
      <c r="B50" s="21">
        <v>5700</v>
      </c>
      <c r="C50" s="21">
        <v>8237592</v>
      </c>
      <c r="D50" s="21">
        <v>4778600771</v>
      </c>
      <c r="E50" s="22">
        <v>1942110273318</v>
      </c>
      <c r="F50" s="24" t="s">
        <v>5760</v>
      </c>
      <c r="G50" s="24" t="s">
        <v>44</v>
      </c>
      <c r="H50" s="24" t="s">
        <v>51</v>
      </c>
      <c r="I50" s="24" t="s">
        <v>63</v>
      </c>
      <c r="J50" s="24" t="s">
        <v>1011</v>
      </c>
      <c r="K50" s="21">
        <v>35</v>
      </c>
      <c r="L50" s="32" t="s">
        <v>5761</v>
      </c>
      <c r="M50" s="21" t="s">
        <v>5762</v>
      </c>
      <c r="N50" s="21">
        <v>1</v>
      </c>
      <c r="O50" s="21" t="s">
        <v>55</v>
      </c>
      <c r="P50" s="21">
        <v>0</v>
      </c>
      <c r="Q50" s="21">
        <v>0</v>
      </c>
      <c r="R50" s="21">
        <v>0</v>
      </c>
      <c r="S50" s="21">
        <v>0</v>
      </c>
      <c r="T50" s="21">
        <v>0</v>
      </c>
      <c r="U50" s="21">
        <v>0</v>
      </c>
      <c r="V50" s="21">
        <v>0</v>
      </c>
      <c r="W50" s="21">
        <v>0</v>
      </c>
      <c r="X50" s="21">
        <v>0</v>
      </c>
      <c r="Y50" s="33">
        <v>1329087</v>
      </c>
      <c r="Z50" s="16" t="s">
        <v>126</v>
      </c>
      <c r="AA50" s="102">
        <v>0</v>
      </c>
      <c r="AB50" s="21">
        <v>13.2</v>
      </c>
      <c r="AC50" s="99">
        <v>0</v>
      </c>
      <c r="AD50" s="99">
        <v>0</v>
      </c>
      <c r="AE50" s="99">
        <v>0</v>
      </c>
      <c r="AF50" s="21">
        <f t="shared" si="0"/>
        <v>13.2</v>
      </c>
      <c r="AG50" s="21" t="s">
        <v>5763</v>
      </c>
      <c r="AH50" s="24" t="s">
        <v>5764</v>
      </c>
      <c r="AI50" s="24" t="s">
        <v>5765</v>
      </c>
      <c r="AJ50" s="27" t="s">
        <v>30749</v>
      </c>
      <c r="AK50" s="28" t="s">
        <v>60</v>
      </c>
      <c r="AL50" s="28">
        <v>10</v>
      </c>
      <c r="AM50" s="28">
        <v>20170701</v>
      </c>
      <c r="AN50" s="29">
        <v>469</v>
      </c>
      <c r="AO50" s="29">
        <v>202302</v>
      </c>
      <c r="AP50" s="29">
        <v>2022</v>
      </c>
      <c r="AQ50" s="28">
        <v>252056724</v>
      </c>
      <c r="AR50" s="28">
        <v>359954263</v>
      </c>
      <c r="AS50" s="28">
        <v>5550000</v>
      </c>
      <c r="AT50" s="30">
        <v>1</v>
      </c>
      <c r="AU50" s="30"/>
      <c r="AV50" s="30"/>
      <c r="AW50" s="30"/>
      <c r="AX50" s="30"/>
      <c r="AY50" s="30"/>
      <c r="AZ50" s="30"/>
      <c r="BA50" s="30"/>
      <c r="BB50" s="30" t="s">
        <v>54452</v>
      </c>
      <c r="BC50" s="30" t="s">
        <v>54452</v>
      </c>
      <c r="BD50" s="30" t="s">
        <v>54452</v>
      </c>
      <c r="BE50" s="30" t="s">
        <v>54452</v>
      </c>
      <c r="BF50" s="30" t="s">
        <v>54452</v>
      </c>
      <c r="BG50" s="30">
        <v>8</v>
      </c>
      <c r="BH50" s="30" t="s">
        <v>4598</v>
      </c>
      <c r="BI50" s="31"/>
    </row>
    <row r="51" spans="1:61" ht="16.5">
      <c r="A51" s="21" t="s">
        <v>2820</v>
      </c>
      <c r="B51" s="21">
        <v>2461</v>
      </c>
      <c r="C51" s="21">
        <v>12113497</v>
      </c>
      <c r="D51" s="21">
        <v>6408102921</v>
      </c>
      <c r="E51" s="22">
        <v>1101118496279</v>
      </c>
      <c r="F51" s="24" t="s">
        <v>2821</v>
      </c>
      <c r="G51" s="24" t="s">
        <v>44</v>
      </c>
      <c r="H51" s="24" t="s">
        <v>51</v>
      </c>
      <c r="I51" s="24" t="s">
        <v>63</v>
      </c>
      <c r="J51" s="24" t="s">
        <v>1045</v>
      </c>
      <c r="K51" s="21">
        <v>17</v>
      </c>
      <c r="L51" s="32" t="s">
        <v>2822</v>
      </c>
      <c r="M51" s="21" t="s">
        <v>2823</v>
      </c>
      <c r="N51" s="21">
        <v>1</v>
      </c>
      <c r="O51" s="21" t="s">
        <v>55</v>
      </c>
      <c r="P51" s="21">
        <v>0</v>
      </c>
      <c r="Q51" s="21">
        <v>0</v>
      </c>
      <c r="R51" s="21">
        <v>0</v>
      </c>
      <c r="S51" s="21">
        <v>0</v>
      </c>
      <c r="T51" s="21">
        <v>0</v>
      </c>
      <c r="U51" s="21">
        <v>0</v>
      </c>
      <c r="V51" s="21">
        <v>0</v>
      </c>
      <c r="W51" s="21">
        <v>0</v>
      </c>
      <c r="X51" s="36">
        <v>4</v>
      </c>
      <c r="Y51" s="33">
        <v>2881177</v>
      </c>
      <c r="Z51" s="16" t="s">
        <v>56</v>
      </c>
      <c r="AA51" s="102">
        <v>0</v>
      </c>
      <c r="AB51" s="21">
        <v>28.8</v>
      </c>
      <c r="AC51" s="99">
        <v>0</v>
      </c>
      <c r="AD51" s="99">
        <v>0</v>
      </c>
      <c r="AE51" s="99">
        <v>0</v>
      </c>
      <c r="AF51" s="21">
        <f t="shared" si="0"/>
        <v>28.8</v>
      </c>
      <c r="AG51" s="21" t="s">
        <v>2824</v>
      </c>
      <c r="AH51" s="24" t="s">
        <v>2825</v>
      </c>
      <c r="AI51" s="24" t="s">
        <v>2826</v>
      </c>
      <c r="AJ51" s="27" t="s">
        <v>30750</v>
      </c>
      <c r="AK51" s="28" t="s">
        <v>60</v>
      </c>
      <c r="AL51" s="28">
        <v>10</v>
      </c>
      <c r="AM51" s="29">
        <v>20221207</v>
      </c>
      <c r="AN51" s="29">
        <v>600</v>
      </c>
      <c r="AO51" s="29">
        <v>202212</v>
      </c>
      <c r="AP51" s="29">
        <v>2022</v>
      </c>
      <c r="AQ51" s="28">
        <v>48361352</v>
      </c>
      <c r="AR51" s="28">
        <v>599421588</v>
      </c>
      <c r="AS51" s="28">
        <v>29140030</v>
      </c>
      <c r="AT51" s="30">
        <v>1</v>
      </c>
      <c r="AU51" s="30"/>
      <c r="AV51" s="30"/>
      <c r="AW51" s="30"/>
      <c r="AX51" s="30"/>
      <c r="AY51" s="30"/>
      <c r="AZ51" s="30"/>
      <c r="BA51" s="30"/>
      <c r="BB51" s="30" t="s">
        <v>54452</v>
      </c>
      <c r="BC51" s="30" t="s">
        <v>54452</v>
      </c>
      <c r="BD51" s="30" t="s">
        <v>54452</v>
      </c>
      <c r="BE51" s="30" t="s">
        <v>54452</v>
      </c>
      <c r="BF51" s="30" t="s">
        <v>54452</v>
      </c>
      <c r="BG51" s="30">
        <v>4</v>
      </c>
      <c r="BH51" s="30" t="s">
        <v>237</v>
      </c>
      <c r="BI51" s="31"/>
    </row>
    <row r="52" spans="1:61" ht="16.5">
      <c r="A52" s="21" t="s">
        <v>4479</v>
      </c>
      <c r="B52" s="21">
        <v>4184</v>
      </c>
      <c r="C52" s="21">
        <v>8237593</v>
      </c>
      <c r="D52" s="21">
        <v>3988600857</v>
      </c>
      <c r="E52" s="22">
        <v>1942110273326</v>
      </c>
      <c r="F52" s="24" t="s">
        <v>4480</v>
      </c>
      <c r="G52" s="24" t="s">
        <v>44</v>
      </c>
      <c r="H52" s="24" t="s">
        <v>51</v>
      </c>
      <c r="I52" s="24" t="s">
        <v>63</v>
      </c>
      <c r="J52" s="24" t="s">
        <v>1042</v>
      </c>
      <c r="K52" s="21">
        <v>36</v>
      </c>
      <c r="L52" s="32" t="s">
        <v>4481</v>
      </c>
      <c r="M52" s="21" t="s">
        <v>4482</v>
      </c>
      <c r="N52" s="21">
        <v>1</v>
      </c>
      <c r="O52" s="21" t="s">
        <v>55</v>
      </c>
      <c r="P52" s="21">
        <v>0</v>
      </c>
      <c r="Q52" s="21">
        <v>0</v>
      </c>
      <c r="R52" s="21">
        <v>0</v>
      </c>
      <c r="S52" s="39">
        <v>1656816</v>
      </c>
      <c r="T52" s="21">
        <v>0</v>
      </c>
      <c r="U52" s="21">
        <v>0</v>
      </c>
      <c r="V52" s="21">
        <v>0</v>
      </c>
      <c r="W52" s="21">
        <v>0</v>
      </c>
      <c r="X52" s="33">
        <v>2917830</v>
      </c>
      <c r="Y52" s="39">
        <v>919937</v>
      </c>
      <c r="Z52" s="16" t="s">
        <v>126</v>
      </c>
      <c r="AA52" s="102">
        <v>0</v>
      </c>
      <c r="AB52" s="21">
        <v>9.1</v>
      </c>
      <c r="AC52" s="21">
        <v>16.5</v>
      </c>
      <c r="AD52" s="99">
        <v>0</v>
      </c>
      <c r="AE52" s="21">
        <v>29.1</v>
      </c>
      <c r="AF52" s="21">
        <f t="shared" si="0"/>
        <v>54.7</v>
      </c>
      <c r="AG52" s="21" t="s">
        <v>4483</v>
      </c>
      <c r="AH52" s="24" t="s">
        <v>4484</v>
      </c>
      <c r="AI52" s="24" t="s">
        <v>4485</v>
      </c>
      <c r="AJ52" s="55" t="s">
        <v>30751</v>
      </c>
      <c r="AK52" s="28" t="s">
        <v>60</v>
      </c>
      <c r="AL52" s="28">
        <v>10</v>
      </c>
      <c r="AM52" s="28">
        <v>20170703</v>
      </c>
      <c r="AN52" s="29">
        <v>799</v>
      </c>
      <c r="AO52" s="29">
        <v>202308</v>
      </c>
      <c r="AP52" s="29">
        <v>2022</v>
      </c>
      <c r="AQ52" s="28">
        <v>517593715</v>
      </c>
      <c r="AR52" s="28">
        <v>360066534</v>
      </c>
      <c r="AS52" s="28">
        <v>3000000</v>
      </c>
      <c r="AT52" s="30">
        <v>1</v>
      </c>
      <c r="AU52" s="30"/>
      <c r="AV52" s="30"/>
      <c r="AW52" s="30"/>
      <c r="AX52" s="30"/>
      <c r="AY52" s="30"/>
      <c r="AZ52" s="30"/>
      <c r="BA52" s="30"/>
      <c r="BB52" s="30" t="s">
        <v>54452</v>
      </c>
      <c r="BC52" s="30" t="s">
        <v>54452</v>
      </c>
      <c r="BD52" s="30" t="s">
        <v>54452</v>
      </c>
      <c r="BE52" s="30" t="s">
        <v>54452</v>
      </c>
      <c r="BF52" s="30" t="s">
        <v>54452</v>
      </c>
      <c r="BG52" s="30">
        <v>5</v>
      </c>
      <c r="BH52" s="30"/>
      <c r="BI52" s="31"/>
    </row>
    <row r="53" spans="1:61" ht="16.5">
      <c r="A53" s="21" t="s">
        <v>1540</v>
      </c>
      <c r="B53" s="21">
        <v>1471</v>
      </c>
      <c r="C53" s="21">
        <v>1205313</v>
      </c>
      <c r="D53" s="21">
        <v>3108102258</v>
      </c>
      <c r="E53" s="22">
        <v>1614110001243</v>
      </c>
      <c r="F53" s="24" t="s">
        <v>1541</v>
      </c>
      <c r="G53" s="24" t="s">
        <v>44</v>
      </c>
      <c r="H53" s="24" t="s">
        <v>51</v>
      </c>
      <c r="I53" s="24" t="s">
        <v>63</v>
      </c>
      <c r="J53" s="24" t="s">
        <v>1463</v>
      </c>
      <c r="K53" s="21">
        <v>11</v>
      </c>
      <c r="L53" s="32" t="s">
        <v>1542</v>
      </c>
      <c r="M53" s="21" t="s">
        <v>1543</v>
      </c>
      <c r="N53" s="21">
        <v>1</v>
      </c>
      <c r="O53" s="21" t="s">
        <v>55</v>
      </c>
      <c r="P53" s="21">
        <v>0</v>
      </c>
      <c r="Q53" s="21">
        <v>0</v>
      </c>
      <c r="R53" s="21">
        <v>0</v>
      </c>
      <c r="S53" s="21">
        <v>0</v>
      </c>
      <c r="T53" s="21">
        <v>0</v>
      </c>
      <c r="U53" s="21">
        <v>0</v>
      </c>
      <c r="V53" s="21">
        <v>0</v>
      </c>
      <c r="W53" s="21">
        <v>0</v>
      </c>
      <c r="X53" s="21">
        <v>0</v>
      </c>
      <c r="Y53" s="39">
        <v>71244887</v>
      </c>
      <c r="Z53" s="16" t="s">
        <v>56</v>
      </c>
      <c r="AA53" s="102">
        <v>0</v>
      </c>
      <c r="AB53" s="21">
        <v>712.4</v>
      </c>
      <c r="AC53" s="99">
        <v>0</v>
      </c>
      <c r="AD53" s="99">
        <v>0</v>
      </c>
      <c r="AE53" s="99">
        <v>0</v>
      </c>
      <c r="AF53" s="21">
        <f t="shared" si="0"/>
        <v>712.4</v>
      </c>
      <c r="AG53" s="21" t="s">
        <v>1544</v>
      </c>
      <c r="AH53" s="24" t="s">
        <v>1545</v>
      </c>
      <c r="AI53" s="24" t="s">
        <v>1546</v>
      </c>
      <c r="AJ53" s="27" t="s">
        <v>30752</v>
      </c>
      <c r="AK53" s="28" t="s">
        <v>60</v>
      </c>
      <c r="AL53" s="28">
        <v>10</v>
      </c>
      <c r="AM53" s="28">
        <v>19880519</v>
      </c>
      <c r="AN53" s="29">
        <v>365</v>
      </c>
      <c r="AO53" s="29">
        <v>202212</v>
      </c>
      <c r="AP53" s="29">
        <v>2022</v>
      </c>
      <c r="AQ53" s="28">
        <v>2057999135</v>
      </c>
      <c r="AR53" s="28">
        <v>5354432276</v>
      </c>
      <c r="AS53" s="28">
        <v>554713830</v>
      </c>
      <c r="AT53" s="30">
        <v>1</v>
      </c>
      <c r="AU53" s="30"/>
      <c r="AV53" s="30"/>
      <c r="AW53" s="30"/>
      <c r="AX53" s="30"/>
      <c r="AY53" s="30"/>
      <c r="AZ53" s="30"/>
      <c r="BA53" s="30"/>
      <c r="BB53" s="30" t="s">
        <v>54452</v>
      </c>
      <c r="BC53" s="30" t="s">
        <v>54452</v>
      </c>
      <c r="BD53" s="30" t="s">
        <v>54452</v>
      </c>
      <c r="BE53" s="30" t="s">
        <v>54452</v>
      </c>
      <c r="BF53" s="30" t="s">
        <v>54452</v>
      </c>
      <c r="BG53" s="30">
        <v>7</v>
      </c>
      <c r="BH53" s="30"/>
      <c r="BI53" s="31"/>
    </row>
    <row r="54" spans="1:61" ht="16.5">
      <c r="A54" s="21" t="s">
        <v>4814</v>
      </c>
      <c r="B54" s="21">
        <v>4424</v>
      </c>
      <c r="C54" s="21">
        <v>1112728</v>
      </c>
      <c r="D54" s="21">
        <v>5138117175</v>
      </c>
      <c r="E54" s="22">
        <v>1760110020640</v>
      </c>
      <c r="F54" s="24" t="s">
        <v>4815</v>
      </c>
      <c r="G54" s="24" t="s">
        <v>44</v>
      </c>
      <c r="H54" s="24" t="s">
        <v>51</v>
      </c>
      <c r="I54" s="24" t="s">
        <v>63</v>
      </c>
      <c r="J54" s="24" t="s">
        <v>1010</v>
      </c>
      <c r="K54" s="21">
        <v>30</v>
      </c>
      <c r="L54" s="32" t="s">
        <v>4816</v>
      </c>
      <c r="M54" s="21" t="s">
        <v>4817</v>
      </c>
      <c r="N54" s="21">
        <v>1</v>
      </c>
      <c r="O54" s="21" t="s">
        <v>55</v>
      </c>
      <c r="P54" s="33">
        <v>175088</v>
      </c>
      <c r="Q54" s="39">
        <v>720000</v>
      </c>
      <c r="R54" s="39">
        <v>31460</v>
      </c>
      <c r="S54" s="33">
        <v>42411692</v>
      </c>
      <c r="T54" s="21">
        <v>0</v>
      </c>
      <c r="U54" s="36">
        <v>205</v>
      </c>
      <c r="V54" s="33">
        <v>498792</v>
      </c>
      <c r="W54" s="33">
        <v>3964564</v>
      </c>
      <c r="X54" s="33">
        <v>150910</v>
      </c>
      <c r="Y54" s="33">
        <v>18597445</v>
      </c>
      <c r="Z54" s="16" t="s">
        <v>126</v>
      </c>
      <c r="AA54" s="21">
        <v>1.7</v>
      </c>
      <c r="AB54" s="21">
        <v>193.4</v>
      </c>
      <c r="AC54" s="21">
        <v>424.1</v>
      </c>
      <c r="AD54" s="99">
        <v>0</v>
      </c>
      <c r="AE54" s="21">
        <v>46.1</v>
      </c>
      <c r="AF54" s="21">
        <f t="shared" si="0"/>
        <v>665.30000000000007</v>
      </c>
      <c r="AG54" s="21" t="s">
        <v>4818</v>
      </c>
      <c r="AH54" s="24" t="s">
        <v>4819</v>
      </c>
      <c r="AI54" s="24" t="s">
        <v>4820</v>
      </c>
      <c r="AJ54" s="27" t="s">
        <v>30753</v>
      </c>
      <c r="AK54" s="28" t="s">
        <v>156</v>
      </c>
      <c r="AL54" s="28">
        <v>10</v>
      </c>
      <c r="AM54" s="28">
        <v>20000111</v>
      </c>
      <c r="AN54" s="29">
        <v>4632</v>
      </c>
      <c r="AO54" s="29">
        <v>202306</v>
      </c>
      <c r="AP54" s="29">
        <v>2022</v>
      </c>
      <c r="AQ54" s="28">
        <v>2187405670</v>
      </c>
      <c r="AR54" s="28">
        <v>4152100072</v>
      </c>
      <c r="AS54" s="28">
        <v>944596945</v>
      </c>
      <c r="AT54" s="30">
        <v>1</v>
      </c>
      <c r="AU54" s="30"/>
      <c r="AV54" s="30"/>
      <c r="AW54" s="30"/>
      <c r="AX54" s="30"/>
      <c r="AY54" s="30"/>
      <c r="AZ54" s="30"/>
      <c r="BA54" s="30"/>
      <c r="BB54" s="30" t="s">
        <v>54452</v>
      </c>
      <c r="BC54" s="30" t="s">
        <v>54452</v>
      </c>
      <c r="BD54" s="30" t="s">
        <v>54452</v>
      </c>
      <c r="BE54" s="30" t="s">
        <v>54452</v>
      </c>
      <c r="BF54" s="30" t="s">
        <v>54452</v>
      </c>
      <c r="BG54" s="30">
        <v>7</v>
      </c>
      <c r="BH54" s="30" t="s">
        <v>4821</v>
      </c>
      <c r="BI54" s="31"/>
    </row>
    <row r="55" spans="1:61" ht="16.5">
      <c r="A55" s="21" t="s">
        <v>4903</v>
      </c>
      <c r="B55" s="21">
        <v>4582</v>
      </c>
      <c r="C55" s="21">
        <v>8574128</v>
      </c>
      <c r="D55" s="21">
        <v>4778801018</v>
      </c>
      <c r="E55" s="22">
        <v>1311110514404</v>
      </c>
      <c r="F55" s="24" t="s">
        <v>4904</v>
      </c>
      <c r="G55" s="24" t="s">
        <v>44</v>
      </c>
      <c r="H55" s="24" t="s">
        <v>51</v>
      </c>
      <c r="I55" s="24" t="s">
        <v>63</v>
      </c>
      <c r="J55" s="24" t="s">
        <v>1921</v>
      </c>
      <c r="K55" s="21">
        <v>28</v>
      </c>
      <c r="L55" s="32" t="s">
        <v>4905</v>
      </c>
      <c r="M55" s="21" t="s">
        <v>4906</v>
      </c>
      <c r="N55" s="21">
        <v>1</v>
      </c>
      <c r="O55" s="21" t="s">
        <v>55</v>
      </c>
      <c r="P55" s="21">
        <v>0</v>
      </c>
      <c r="Q55" s="21">
        <v>0</v>
      </c>
      <c r="R55" s="21">
        <v>0</v>
      </c>
      <c r="S55" s="21">
        <v>0</v>
      </c>
      <c r="T55" s="21">
        <v>0</v>
      </c>
      <c r="U55" s="21">
        <v>0</v>
      </c>
      <c r="V55" s="21">
        <v>0</v>
      </c>
      <c r="W55" s="21">
        <v>0</v>
      </c>
      <c r="X55" s="33">
        <v>325812</v>
      </c>
      <c r="Y55" s="33">
        <v>5608615</v>
      </c>
      <c r="Z55" s="16" t="s">
        <v>126</v>
      </c>
      <c r="AA55" s="102">
        <v>0</v>
      </c>
      <c r="AB55" s="21">
        <v>56</v>
      </c>
      <c r="AC55" s="99">
        <v>0</v>
      </c>
      <c r="AD55" s="99">
        <v>0</v>
      </c>
      <c r="AE55" s="21">
        <v>3.2</v>
      </c>
      <c r="AF55" s="21">
        <f t="shared" si="0"/>
        <v>59.2</v>
      </c>
      <c r="AG55" s="21" t="s">
        <v>4907</v>
      </c>
      <c r="AH55" s="24" t="s">
        <v>4908</v>
      </c>
      <c r="AI55" s="24" t="s">
        <v>4909</v>
      </c>
      <c r="AJ55" s="27" t="s">
        <v>30754</v>
      </c>
      <c r="AK55" s="28" t="s">
        <v>60</v>
      </c>
      <c r="AL55" s="28">
        <v>10</v>
      </c>
      <c r="AM55" s="28">
        <v>20180402</v>
      </c>
      <c r="AN55" s="29">
        <v>781</v>
      </c>
      <c r="AO55" s="29">
        <v>202212</v>
      </c>
      <c r="AP55" s="29">
        <v>2022</v>
      </c>
      <c r="AQ55" s="28">
        <v>804087112</v>
      </c>
      <c r="AR55" s="28">
        <v>604358099</v>
      </c>
      <c r="AS55" s="28">
        <v>10000000</v>
      </c>
      <c r="AT55" s="30">
        <v>1</v>
      </c>
      <c r="AU55" s="30"/>
      <c r="AV55" s="30"/>
      <c r="AW55" s="30"/>
      <c r="AX55" s="30"/>
      <c r="AY55" s="30"/>
      <c r="AZ55" s="30"/>
      <c r="BA55" s="30"/>
      <c r="BB55" s="30" t="s">
        <v>54452</v>
      </c>
      <c r="BC55" s="30" t="s">
        <v>54452</v>
      </c>
      <c r="BD55" s="30" t="s">
        <v>54452</v>
      </c>
      <c r="BE55" s="30" t="s">
        <v>54452</v>
      </c>
      <c r="BF55" s="30" t="s">
        <v>54452</v>
      </c>
      <c r="BG55" s="30">
        <v>8</v>
      </c>
      <c r="BH55" s="30" t="s">
        <v>4598</v>
      </c>
      <c r="BI55" s="31"/>
    </row>
    <row r="56" spans="1:61" ht="16.5">
      <c r="A56" s="21" t="s">
        <v>475</v>
      </c>
      <c r="B56" s="21">
        <v>10835</v>
      </c>
      <c r="C56" s="21">
        <v>12220088</v>
      </c>
      <c r="D56" s="21">
        <v>7168802682</v>
      </c>
      <c r="E56" s="22">
        <v>1101118570891</v>
      </c>
      <c r="F56" s="24" t="s">
        <v>476</v>
      </c>
      <c r="G56" s="24" t="s">
        <v>44</v>
      </c>
      <c r="H56" s="24" t="s">
        <v>51</v>
      </c>
      <c r="I56" s="24" t="s">
        <v>63</v>
      </c>
      <c r="J56" s="24" t="s">
        <v>467</v>
      </c>
      <c r="K56" s="21">
        <v>49</v>
      </c>
      <c r="L56" s="32" t="s">
        <v>477</v>
      </c>
      <c r="M56" s="21" t="s">
        <v>478</v>
      </c>
      <c r="N56" s="26">
        <v>2</v>
      </c>
      <c r="O56" s="26" t="s">
        <v>55</v>
      </c>
      <c r="P56" s="21">
        <v>0</v>
      </c>
      <c r="Q56" s="38">
        <v>10939</v>
      </c>
      <c r="R56" s="38">
        <v>3476</v>
      </c>
      <c r="S56" s="38">
        <v>521010</v>
      </c>
      <c r="T56" s="21">
        <v>0</v>
      </c>
      <c r="U56" s="38">
        <v>417868</v>
      </c>
      <c r="V56" s="38">
        <v>37167</v>
      </c>
      <c r="W56" s="21">
        <v>0</v>
      </c>
      <c r="X56" s="38">
        <v>6471</v>
      </c>
      <c r="Y56" s="38">
        <v>2082963</v>
      </c>
      <c r="Z56" s="21"/>
      <c r="AA56" s="102">
        <v>0</v>
      </c>
      <c r="AB56" s="21">
        <v>20.9</v>
      </c>
      <c r="AC56" s="21">
        <v>5.2</v>
      </c>
      <c r="AD56" s="21">
        <v>4.0999999999999996</v>
      </c>
      <c r="AE56" s="21">
        <v>0.4</v>
      </c>
      <c r="AF56" s="21">
        <f t="shared" ref="AF56:AF119" si="1">SUM(AA56:AE56)</f>
        <v>30.599999999999994</v>
      </c>
      <c r="AG56" s="21" t="s">
        <v>479</v>
      </c>
      <c r="AH56" s="24" t="s">
        <v>480</v>
      </c>
      <c r="AI56" s="24" t="s">
        <v>481</v>
      </c>
      <c r="AJ56" s="27" t="s">
        <v>30755</v>
      </c>
      <c r="AK56" s="28" t="s">
        <v>156</v>
      </c>
      <c r="AL56" s="28">
        <v>10</v>
      </c>
      <c r="AM56" s="28">
        <v>20230302</v>
      </c>
      <c r="AN56" s="29">
        <v>857</v>
      </c>
      <c r="AO56" s="29">
        <v>202306</v>
      </c>
      <c r="AP56" s="29"/>
      <c r="AQ56" s="28"/>
      <c r="AR56" s="28"/>
      <c r="AS56" s="28"/>
      <c r="AT56" s="30">
        <v>1</v>
      </c>
      <c r="AU56" s="30"/>
      <c r="AV56" s="30"/>
      <c r="AW56" s="30"/>
      <c r="AX56" s="30"/>
      <c r="AY56" s="30"/>
      <c r="AZ56" s="30"/>
      <c r="BA56" s="30"/>
      <c r="BB56" s="30" t="s">
        <v>54452</v>
      </c>
      <c r="BC56" s="30" t="s">
        <v>54452</v>
      </c>
      <c r="BD56" s="30" t="s">
        <v>54452</v>
      </c>
      <c r="BE56" s="30" t="s">
        <v>54452</v>
      </c>
      <c r="BF56" s="30" t="s">
        <v>482</v>
      </c>
      <c r="BG56" s="30">
        <v>2</v>
      </c>
      <c r="BH56" s="30"/>
      <c r="BI56" s="31"/>
    </row>
    <row r="57" spans="1:61" ht="16.5">
      <c r="A57" s="21" t="s">
        <v>13705</v>
      </c>
      <c r="B57" s="21">
        <v>13541</v>
      </c>
      <c r="C57" s="21">
        <v>1178130</v>
      </c>
      <c r="D57" s="21">
        <v>2018146253</v>
      </c>
      <c r="E57" s="22">
        <v>1101110657259</v>
      </c>
      <c r="F57" s="24" t="s">
        <v>13706</v>
      </c>
      <c r="G57" s="24" t="s">
        <v>44</v>
      </c>
      <c r="H57" s="24" t="s">
        <v>51</v>
      </c>
      <c r="I57" s="24" t="s">
        <v>63</v>
      </c>
      <c r="J57" s="24" t="s">
        <v>462</v>
      </c>
      <c r="K57" s="21">
        <v>56</v>
      </c>
      <c r="L57" s="32" t="s">
        <v>13707</v>
      </c>
      <c r="M57" s="21" t="s">
        <v>13708</v>
      </c>
      <c r="N57" s="21">
        <v>1</v>
      </c>
      <c r="O57" s="21" t="s">
        <v>55</v>
      </c>
      <c r="P57" s="21">
        <v>0</v>
      </c>
      <c r="Q57" s="21">
        <v>0</v>
      </c>
      <c r="R57" s="21">
        <v>0</v>
      </c>
      <c r="S57" s="21">
        <v>0</v>
      </c>
      <c r="T57" s="21">
        <v>0</v>
      </c>
      <c r="U57" s="21">
        <v>0</v>
      </c>
      <c r="V57" s="33">
        <v>88850</v>
      </c>
      <c r="W57" s="21">
        <v>0</v>
      </c>
      <c r="X57" s="33">
        <f>2267482+608712</f>
        <v>2876194</v>
      </c>
      <c r="Y57" s="21">
        <v>0</v>
      </c>
      <c r="Z57" s="16" t="s">
        <v>315</v>
      </c>
      <c r="AA57" s="102">
        <v>0</v>
      </c>
      <c r="AB57" s="99">
        <v>0</v>
      </c>
      <c r="AC57" s="99">
        <v>0</v>
      </c>
      <c r="AD57" s="99">
        <v>0</v>
      </c>
      <c r="AE57" s="21">
        <v>29.6</v>
      </c>
      <c r="AF57" s="21">
        <f t="shared" si="1"/>
        <v>29.6</v>
      </c>
      <c r="AG57" s="21" t="s">
        <v>13709</v>
      </c>
      <c r="AH57" s="24" t="s">
        <v>13710</v>
      </c>
      <c r="AI57" s="24" t="s">
        <v>13711</v>
      </c>
      <c r="AJ57" s="27" t="s">
        <v>30756</v>
      </c>
      <c r="AK57" s="28" t="s">
        <v>60</v>
      </c>
      <c r="AL57" s="28">
        <v>10</v>
      </c>
      <c r="AM57" s="28">
        <v>19891104</v>
      </c>
      <c r="AN57" s="29">
        <v>403</v>
      </c>
      <c r="AO57" s="29">
        <v>202212</v>
      </c>
      <c r="AP57" s="29">
        <v>2022</v>
      </c>
      <c r="AQ57" s="28">
        <v>145597356</v>
      </c>
      <c r="AR57" s="28">
        <v>112322363</v>
      </c>
      <c r="AS57" s="28">
        <v>7000000</v>
      </c>
      <c r="AT57" s="30">
        <v>2</v>
      </c>
      <c r="AU57" s="30"/>
      <c r="AV57" s="30"/>
      <c r="AW57" s="30"/>
      <c r="AX57" s="30"/>
      <c r="AY57" s="30"/>
      <c r="AZ57" s="30"/>
      <c r="BA57" s="30"/>
      <c r="BB57" s="30" t="s">
        <v>54452</v>
      </c>
      <c r="BC57" s="30" t="s">
        <v>54452</v>
      </c>
      <c r="BD57" s="30" t="s">
        <v>54452</v>
      </c>
      <c r="BE57" s="30" t="s">
        <v>54452</v>
      </c>
      <c r="BF57" s="30" t="s">
        <v>13712</v>
      </c>
      <c r="BG57" s="30">
        <v>2</v>
      </c>
      <c r="BH57" s="30" t="s">
        <v>13713</v>
      </c>
      <c r="BI57" s="31"/>
    </row>
    <row r="58" spans="1:61" ht="16.5">
      <c r="A58" s="21" t="s">
        <v>11774</v>
      </c>
      <c r="B58" s="21">
        <v>11852</v>
      </c>
      <c r="C58" s="21">
        <v>2895833</v>
      </c>
      <c r="D58" s="21">
        <v>6098179619</v>
      </c>
      <c r="E58" s="22">
        <v>1941110012875</v>
      </c>
      <c r="F58" s="24" t="s">
        <v>11775</v>
      </c>
      <c r="G58" s="24" t="s">
        <v>44</v>
      </c>
      <c r="H58" s="24" t="s">
        <v>51</v>
      </c>
      <c r="I58" s="24" t="s">
        <v>63</v>
      </c>
      <c r="J58" s="24" t="s">
        <v>1180</v>
      </c>
      <c r="K58" s="21">
        <v>53</v>
      </c>
      <c r="L58" s="32" t="s">
        <v>11776</v>
      </c>
      <c r="M58" s="21" t="s">
        <v>11777</v>
      </c>
      <c r="N58" s="21">
        <v>1</v>
      </c>
      <c r="O58" s="21" t="s">
        <v>55</v>
      </c>
      <c r="P58" s="21">
        <v>0</v>
      </c>
      <c r="Q58" s="21">
        <v>0</v>
      </c>
      <c r="R58" s="33">
        <v>360336</v>
      </c>
      <c r="S58" s="33">
        <v>7819105</v>
      </c>
      <c r="T58" s="21">
        <v>0</v>
      </c>
      <c r="U58" s="21">
        <v>0</v>
      </c>
      <c r="V58" s="33">
        <v>40628</v>
      </c>
      <c r="W58" s="33">
        <v>3435096</v>
      </c>
      <c r="X58" s="21">
        <v>0</v>
      </c>
      <c r="Y58" s="33">
        <v>619938</v>
      </c>
      <c r="Z58" s="16" t="s">
        <v>315</v>
      </c>
      <c r="AA58" s="102">
        <v>0</v>
      </c>
      <c r="AB58" s="21">
        <v>9.8000000000000007</v>
      </c>
      <c r="AC58" s="21">
        <v>78.099999999999994</v>
      </c>
      <c r="AD58" s="99">
        <v>0</v>
      </c>
      <c r="AE58" s="21">
        <v>34.700000000000003</v>
      </c>
      <c r="AF58" s="21">
        <f t="shared" si="1"/>
        <v>122.6</v>
      </c>
      <c r="AG58" s="21" t="s">
        <v>11656</v>
      </c>
      <c r="AH58" s="24" t="s">
        <v>11778</v>
      </c>
      <c r="AI58" s="24" t="s">
        <v>11779</v>
      </c>
      <c r="AJ58" s="27" t="s">
        <v>30757</v>
      </c>
      <c r="AK58" s="28" t="s">
        <v>60</v>
      </c>
      <c r="AL58" s="28">
        <v>10</v>
      </c>
      <c r="AM58" s="28">
        <v>20070905</v>
      </c>
      <c r="AN58" s="29">
        <v>421</v>
      </c>
      <c r="AO58" s="29">
        <v>202212</v>
      </c>
      <c r="AP58" s="29">
        <v>2022</v>
      </c>
      <c r="AQ58" s="28">
        <v>177023349</v>
      </c>
      <c r="AR58" s="28">
        <v>214389708</v>
      </c>
      <c r="AS58" s="28">
        <v>27918915</v>
      </c>
      <c r="AT58" s="30">
        <v>1</v>
      </c>
      <c r="AU58" s="30"/>
      <c r="AV58" s="30"/>
      <c r="AW58" s="30"/>
      <c r="AX58" s="30"/>
      <c r="AY58" s="30"/>
      <c r="AZ58" s="30"/>
      <c r="BA58" s="30"/>
      <c r="BB58" s="30" t="s">
        <v>54452</v>
      </c>
      <c r="BC58" s="30" t="s">
        <v>54452</v>
      </c>
      <c r="BD58" s="30" t="s">
        <v>54452</v>
      </c>
      <c r="BE58" s="30" t="s">
        <v>54452</v>
      </c>
      <c r="BF58" s="30" t="s">
        <v>54452</v>
      </c>
      <c r="BG58" s="30">
        <v>13</v>
      </c>
      <c r="BH58" s="30"/>
      <c r="BI58" s="31"/>
    </row>
    <row r="59" spans="1:61" ht="16.5">
      <c r="A59" s="21" t="s">
        <v>8904</v>
      </c>
      <c r="B59" s="21">
        <v>9135</v>
      </c>
      <c r="C59" s="21">
        <v>1404976</v>
      </c>
      <c r="D59" s="21">
        <v>2038158100</v>
      </c>
      <c r="E59" s="22">
        <v>1101110371148</v>
      </c>
      <c r="F59" s="24" t="s">
        <v>8905</v>
      </c>
      <c r="G59" s="24" t="s">
        <v>44</v>
      </c>
      <c r="H59" s="24" t="s">
        <v>51</v>
      </c>
      <c r="I59" s="24" t="s">
        <v>52</v>
      </c>
      <c r="J59" s="24" t="s">
        <v>313</v>
      </c>
      <c r="K59" s="21">
        <v>46</v>
      </c>
      <c r="L59" s="32" t="s">
        <v>8906</v>
      </c>
      <c r="M59" s="21" t="s">
        <v>8907</v>
      </c>
      <c r="N59" s="21">
        <v>1</v>
      </c>
      <c r="O59" s="21" t="s">
        <v>83</v>
      </c>
      <c r="P59" s="33">
        <v>91190404755</v>
      </c>
      <c r="Q59" s="33">
        <v>335555642050</v>
      </c>
      <c r="R59" s="33">
        <v>8506689678</v>
      </c>
      <c r="S59" s="33">
        <v>49877521944</v>
      </c>
      <c r="T59" s="21">
        <v>0</v>
      </c>
      <c r="U59" s="33">
        <v>10772730380</v>
      </c>
      <c r="V59" s="33">
        <v>257205148903</v>
      </c>
      <c r="W59" s="33">
        <v>60689015057</v>
      </c>
      <c r="X59" s="33">
        <v>3215228152</v>
      </c>
      <c r="Y59" s="33">
        <v>1008509740</v>
      </c>
      <c r="Z59" s="16" t="s">
        <v>315</v>
      </c>
      <c r="AA59" s="21">
        <v>911.9</v>
      </c>
      <c r="AB59" s="21">
        <v>3450.7</v>
      </c>
      <c r="AC59" s="21">
        <v>498.7</v>
      </c>
      <c r="AD59" s="21">
        <v>107.7</v>
      </c>
      <c r="AE59" s="21">
        <v>3211</v>
      </c>
      <c r="AF59" s="21">
        <f t="shared" si="1"/>
        <v>8179.9999999999991</v>
      </c>
      <c r="AG59" s="21" t="s">
        <v>8908</v>
      </c>
      <c r="AH59" s="24" t="s">
        <v>8909</v>
      </c>
      <c r="AI59" s="24" t="s">
        <v>8910</v>
      </c>
      <c r="AJ59" s="27" t="s">
        <v>30758</v>
      </c>
      <c r="AK59" s="28" t="s">
        <v>156</v>
      </c>
      <c r="AL59" s="28">
        <v>10</v>
      </c>
      <c r="AM59" s="28">
        <v>19840327</v>
      </c>
      <c r="AN59" s="29">
        <v>6477</v>
      </c>
      <c r="AO59" s="29">
        <v>202306</v>
      </c>
      <c r="AP59" s="29">
        <v>2022</v>
      </c>
      <c r="AQ59" s="28">
        <v>1425913324</v>
      </c>
      <c r="AR59" s="28">
        <v>1555452524</v>
      </c>
      <c r="AS59" s="28">
        <v>9000000</v>
      </c>
      <c r="AT59" s="30">
        <v>1</v>
      </c>
      <c r="AU59" s="30"/>
      <c r="AV59" s="30"/>
      <c r="AW59" s="30"/>
      <c r="AX59" s="30"/>
      <c r="AY59" s="30"/>
      <c r="AZ59" s="30"/>
      <c r="BA59" s="30"/>
      <c r="BB59" s="30" t="s">
        <v>54452</v>
      </c>
      <c r="BC59" s="30" t="s">
        <v>54452</v>
      </c>
      <c r="BD59" s="30" t="s">
        <v>54452</v>
      </c>
      <c r="BE59" s="30" t="s">
        <v>54452</v>
      </c>
      <c r="BF59" s="30" t="s">
        <v>8911</v>
      </c>
      <c r="BG59" s="30">
        <v>2</v>
      </c>
      <c r="BH59" s="30"/>
      <c r="BI59" s="31"/>
    </row>
    <row r="60" spans="1:61" ht="16.5">
      <c r="A60" s="21" t="s">
        <v>579</v>
      </c>
      <c r="B60" s="21">
        <v>13623</v>
      </c>
      <c r="C60" s="21">
        <v>1719422</v>
      </c>
      <c r="D60" s="21">
        <v>1168132242</v>
      </c>
      <c r="E60" s="22">
        <v>1101110831671</v>
      </c>
      <c r="F60" s="24" t="s">
        <v>580</v>
      </c>
      <c r="G60" s="24" t="s">
        <v>44</v>
      </c>
      <c r="H60" s="24" t="s">
        <v>51</v>
      </c>
      <c r="I60" s="24" t="s">
        <v>65</v>
      </c>
      <c r="J60" s="24" t="s">
        <v>581</v>
      </c>
      <c r="K60" s="21">
        <v>60</v>
      </c>
      <c r="L60" s="32" t="s">
        <v>582</v>
      </c>
      <c r="M60" s="21" t="s">
        <v>583</v>
      </c>
      <c r="N60" s="21">
        <v>1</v>
      </c>
      <c r="O60" s="21">
        <v>0</v>
      </c>
      <c r="P60" s="21">
        <v>0</v>
      </c>
      <c r="Q60" s="21">
        <v>0</v>
      </c>
      <c r="R60" s="21">
        <v>0</v>
      </c>
      <c r="S60" s="21">
        <v>0</v>
      </c>
      <c r="T60" s="21">
        <v>0</v>
      </c>
      <c r="U60" s="21">
        <v>0</v>
      </c>
      <c r="V60" s="21">
        <v>0</v>
      </c>
      <c r="W60" s="21">
        <v>0</v>
      </c>
      <c r="X60" s="21">
        <v>0</v>
      </c>
      <c r="Y60" s="21">
        <v>0</v>
      </c>
      <c r="Z60" s="16" t="s">
        <v>315</v>
      </c>
      <c r="AA60" s="101">
        <v>0</v>
      </c>
      <c r="AB60" s="98">
        <v>0</v>
      </c>
      <c r="AC60" s="98">
        <v>0</v>
      </c>
      <c r="AD60" s="98">
        <v>0</v>
      </c>
      <c r="AE60" s="98">
        <v>0</v>
      </c>
      <c r="AF60" s="21">
        <f t="shared" si="1"/>
        <v>0</v>
      </c>
      <c r="AG60" s="21" t="s">
        <v>584</v>
      </c>
      <c r="AH60" s="24" t="s">
        <v>585</v>
      </c>
      <c r="AI60" s="24" t="s">
        <v>586</v>
      </c>
      <c r="AJ60" s="27" t="s">
        <v>30759</v>
      </c>
      <c r="AK60" s="28" t="s">
        <v>47</v>
      </c>
      <c r="AL60" s="28">
        <v>10</v>
      </c>
      <c r="AM60" s="28">
        <v>19920201</v>
      </c>
      <c r="AN60" s="29">
        <v>2841</v>
      </c>
      <c r="AO60" s="29">
        <v>202203</v>
      </c>
      <c r="AP60" s="29">
        <v>2022</v>
      </c>
      <c r="AQ60" s="28">
        <v>739453055</v>
      </c>
      <c r="AR60" s="28">
        <v>734438746</v>
      </c>
      <c r="AS60" s="28">
        <v>64000000</v>
      </c>
      <c r="AT60" s="30">
        <v>2</v>
      </c>
      <c r="AU60" s="30"/>
      <c r="AV60" s="30"/>
      <c r="AW60" s="30"/>
      <c r="AX60" s="30"/>
      <c r="AY60" s="30"/>
      <c r="AZ60" s="30"/>
      <c r="BA60" s="30"/>
      <c r="BB60" s="30" t="s">
        <v>54452</v>
      </c>
      <c r="BC60" s="30" t="s">
        <v>54452</v>
      </c>
      <c r="BD60" s="30" t="s">
        <v>54452</v>
      </c>
      <c r="BE60" s="30" t="s">
        <v>54452</v>
      </c>
      <c r="BF60" s="30" t="s">
        <v>587</v>
      </c>
      <c r="BG60" s="30">
        <v>2</v>
      </c>
      <c r="BH60" s="30" t="s">
        <v>588</v>
      </c>
      <c r="BI60" s="31"/>
    </row>
    <row r="61" spans="1:61" ht="16.5">
      <c r="A61" s="21" t="s">
        <v>612</v>
      </c>
      <c r="B61" s="21">
        <v>24685</v>
      </c>
      <c r="C61" s="21">
        <v>1240623</v>
      </c>
      <c r="D61" s="21">
        <v>2108206683</v>
      </c>
      <c r="E61" s="22">
        <v>1160330003197</v>
      </c>
      <c r="F61" s="24" t="s">
        <v>613</v>
      </c>
      <c r="G61" s="24" t="s">
        <v>104</v>
      </c>
      <c r="H61" s="24" t="s">
        <v>51</v>
      </c>
      <c r="I61" s="24" t="s">
        <v>65</v>
      </c>
      <c r="J61" s="24" t="s">
        <v>105</v>
      </c>
      <c r="K61" s="21">
        <v>64</v>
      </c>
      <c r="L61" s="32" t="s">
        <v>613</v>
      </c>
      <c r="M61" s="21" t="s">
        <v>614</v>
      </c>
      <c r="N61" s="26">
        <v>1</v>
      </c>
      <c r="O61" s="26" t="s">
        <v>55</v>
      </c>
      <c r="P61" s="21">
        <v>0</v>
      </c>
      <c r="Q61" s="21">
        <v>0</v>
      </c>
      <c r="R61" s="21">
        <v>0</v>
      </c>
      <c r="S61" s="21">
        <v>0</v>
      </c>
      <c r="T61" s="21">
        <v>0</v>
      </c>
      <c r="U61" s="21">
        <v>0</v>
      </c>
      <c r="V61" s="38">
        <v>1624805</v>
      </c>
      <c r="W61" s="21">
        <v>0</v>
      </c>
      <c r="X61" s="38">
        <v>6946173</v>
      </c>
      <c r="Y61" s="38">
        <v>122000</v>
      </c>
      <c r="Z61" s="16" t="s">
        <v>126</v>
      </c>
      <c r="AA61" s="102">
        <v>0</v>
      </c>
      <c r="AB61" s="21">
        <v>1.2</v>
      </c>
      <c r="AC61" s="99">
        <v>0</v>
      </c>
      <c r="AD61" s="99">
        <v>0</v>
      </c>
      <c r="AE61" s="21">
        <v>85.7</v>
      </c>
      <c r="AF61" s="21">
        <f t="shared" si="1"/>
        <v>86.9</v>
      </c>
      <c r="AG61" s="21" t="s">
        <v>615</v>
      </c>
      <c r="AH61" s="24" t="s">
        <v>616</v>
      </c>
      <c r="AI61" s="24" t="s">
        <v>617</v>
      </c>
      <c r="AJ61" s="27" t="s">
        <v>30760</v>
      </c>
      <c r="AK61" s="28" t="s">
        <v>47</v>
      </c>
      <c r="AL61" s="28">
        <v>10</v>
      </c>
      <c r="AM61" s="28">
        <v>20000101</v>
      </c>
      <c r="AN61" s="29">
        <v>753</v>
      </c>
      <c r="AO61" s="29">
        <v>202012</v>
      </c>
      <c r="AP61" s="29"/>
      <c r="AQ61" s="28"/>
      <c r="AR61" s="28"/>
      <c r="AS61" s="28"/>
      <c r="AT61" s="30">
        <v>1</v>
      </c>
      <c r="AU61" s="30"/>
      <c r="AV61" s="30"/>
      <c r="AW61" s="30"/>
      <c r="AX61" s="30"/>
      <c r="AY61" s="30"/>
      <c r="AZ61" s="30"/>
      <c r="BA61" s="30"/>
      <c r="BB61" s="30" t="s">
        <v>54452</v>
      </c>
      <c r="BC61" s="30" t="s">
        <v>54452</v>
      </c>
      <c r="BD61" s="30" t="s">
        <v>54452</v>
      </c>
      <c r="BE61" s="30" t="s">
        <v>54452</v>
      </c>
      <c r="BF61" s="30" t="s">
        <v>54452</v>
      </c>
      <c r="BG61" s="30">
        <v>7</v>
      </c>
      <c r="BH61" s="30"/>
      <c r="BI61" s="31"/>
    </row>
    <row r="62" spans="1:61" ht="16.5">
      <c r="A62" s="21" t="s">
        <v>1596</v>
      </c>
      <c r="B62" s="21">
        <v>1515</v>
      </c>
      <c r="C62" s="21">
        <v>1573635</v>
      </c>
      <c r="D62" s="21">
        <v>3148100849</v>
      </c>
      <c r="E62" s="22">
        <v>1601110006068</v>
      </c>
      <c r="F62" s="24" t="s">
        <v>1597</v>
      </c>
      <c r="G62" s="24" t="s">
        <v>44</v>
      </c>
      <c r="H62" s="24" t="s">
        <v>51</v>
      </c>
      <c r="I62" s="24" t="s">
        <v>65</v>
      </c>
      <c r="J62" s="24" t="s">
        <v>1463</v>
      </c>
      <c r="K62" s="21">
        <v>11</v>
      </c>
      <c r="L62" s="32" t="s">
        <v>1598</v>
      </c>
      <c r="M62" s="21" t="s">
        <v>1599</v>
      </c>
      <c r="N62" s="21">
        <v>1</v>
      </c>
      <c r="O62" s="21" t="s">
        <v>83</v>
      </c>
      <c r="P62" s="21">
        <v>0</v>
      </c>
      <c r="Q62" s="39">
        <v>2461104410</v>
      </c>
      <c r="R62" s="39">
        <v>505835164</v>
      </c>
      <c r="S62" s="33">
        <v>5820727743</v>
      </c>
      <c r="T62" s="21">
        <v>0</v>
      </c>
      <c r="U62" s="39">
        <v>48352015</v>
      </c>
      <c r="V62" s="33">
        <v>1785699880</v>
      </c>
      <c r="W62" s="39">
        <v>2097401102</v>
      </c>
      <c r="X62" s="42">
        <v>8856467718</v>
      </c>
      <c r="Y62" s="33">
        <v>95325251916</v>
      </c>
      <c r="Z62" s="16" t="s">
        <v>56</v>
      </c>
      <c r="AA62" s="102">
        <v>0</v>
      </c>
      <c r="AB62" s="21">
        <v>982.9</v>
      </c>
      <c r="AC62" s="21">
        <v>58.2</v>
      </c>
      <c r="AD62" s="21">
        <v>0.4</v>
      </c>
      <c r="AE62" s="21">
        <v>127.3</v>
      </c>
      <c r="AF62" s="21">
        <f t="shared" si="1"/>
        <v>1168.8</v>
      </c>
      <c r="AG62" s="21" t="s">
        <v>1600</v>
      </c>
      <c r="AH62" s="24" t="s">
        <v>1601</v>
      </c>
      <c r="AI62" s="24" t="s">
        <v>1602</v>
      </c>
      <c r="AJ62" s="27" t="s">
        <v>30761</v>
      </c>
      <c r="AK62" s="28" t="s">
        <v>60</v>
      </c>
      <c r="AL62" s="28">
        <v>10</v>
      </c>
      <c r="AM62" s="28">
        <v>19821111</v>
      </c>
      <c r="AN62" s="29">
        <v>1078</v>
      </c>
      <c r="AO62" s="29">
        <v>202212</v>
      </c>
      <c r="AP62" s="29">
        <v>2022</v>
      </c>
      <c r="AQ62" s="28">
        <v>304405239</v>
      </c>
      <c r="AR62" s="28">
        <v>949454884</v>
      </c>
      <c r="AS62" s="28">
        <v>93151000</v>
      </c>
      <c r="AT62" s="30">
        <v>1</v>
      </c>
      <c r="AU62" s="30"/>
      <c r="AV62" s="30"/>
      <c r="AW62" s="30"/>
      <c r="AX62" s="30"/>
      <c r="AY62" s="30"/>
      <c r="AZ62" s="30"/>
      <c r="BA62" s="30"/>
      <c r="BB62" s="30" t="s">
        <v>54452</v>
      </c>
      <c r="BC62" s="30" t="s">
        <v>54452</v>
      </c>
      <c r="BD62" s="30" t="s">
        <v>54452</v>
      </c>
      <c r="BE62" s="30" t="s">
        <v>54452</v>
      </c>
      <c r="BF62" s="30" t="s">
        <v>54452</v>
      </c>
      <c r="BG62" s="30">
        <v>4</v>
      </c>
      <c r="BH62" s="30" t="s">
        <v>237</v>
      </c>
      <c r="BI62" s="31"/>
    </row>
    <row r="63" spans="1:61" ht="16.5">
      <c r="A63" s="21" t="s">
        <v>15976</v>
      </c>
      <c r="B63" s="21">
        <v>15004</v>
      </c>
      <c r="C63" s="21">
        <v>1200599</v>
      </c>
      <c r="D63" s="21">
        <v>2038158148</v>
      </c>
      <c r="E63" s="22">
        <v>1101110692875</v>
      </c>
      <c r="F63" s="24" t="s">
        <v>15977</v>
      </c>
      <c r="G63" s="24" t="s">
        <v>44</v>
      </c>
      <c r="H63" s="24" t="s">
        <v>51</v>
      </c>
      <c r="I63" s="24" t="s">
        <v>52</v>
      </c>
      <c r="J63" s="24" t="s">
        <v>2407</v>
      </c>
      <c r="K63" s="21">
        <v>39</v>
      </c>
      <c r="L63" s="32" t="s">
        <v>15978</v>
      </c>
      <c r="M63" s="21" t="s">
        <v>15979</v>
      </c>
      <c r="N63" s="21">
        <v>1</v>
      </c>
      <c r="O63" s="21" t="s">
        <v>83</v>
      </c>
      <c r="P63" s="21">
        <v>0</v>
      </c>
      <c r="Q63" s="21">
        <v>0</v>
      </c>
      <c r="R63" s="21">
        <v>0</v>
      </c>
      <c r="S63" s="21">
        <v>0</v>
      </c>
      <c r="T63" s="21">
        <v>0</v>
      </c>
      <c r="U63" s="33">
        <v>77030896</v>
      </c>
      <c r="V63" s="33">
        <v>88723728</v>
      </c>
      <c r="W63" s="33">
        <v>321351450</v>
      </c>
      <c r="X63" s="21">
        <v>0</v>
      </c>
      <c r="Y63" s="21">
        <v>0</v>
      </c>
      <c r="Z63" s="16" t="s">
        <v>315</v>
      </c>
      <c r="AA63" s="102">
        <v>0</v>
      </c>
      <c r="AB63" s="99">
        <v>0</v>
      </c>
      <c r="AC63" s="99">
        <v>0</v>
      </c>
      <c r="AD63" s="21">
        <v>0.7</v>
      </c>
      <c r="AE63" s="21">
        <v>4.0999999999999996</v>
      </c>
      <c r="AF63" s="21">
        <f t="shared" si="1"/>
        <v>4.8</v>
      </c>
      <c r="AG63" s="21" t="s">
        <v>15980</v>
      </c>
      <c r="AH63" s="24" t="s">
        <v>15981</v>
      </c>
      <c r="AI63" s="24" t="s">
        <v>15982</v>
      </c>
      <c r="AJ63" s="27" t="s">
        <v>30762</v>
      </c>
      <c r="AK63" s="28" t="s">
        <v>156</v>
      </c>
      <c r="AL63" s="28">
        <v>10</v>
      </c>
      <c r="AM63" s="28">
        <v>19900411</v>
      </c>
      <c r="AN63" s="29">
        <v>3331</v>
      </c>
      <c r="AO63" s="29">
        <v>202306</v>
      </c>
      <c r="AP63" s="29">
        <v>2022</v>
      </c>
      <c r="AQ63" s="28">
        <v>337599455</v>
      </c>
      <c r="AR63" s="28">
        <v>152002052</v>
      </c>
      <c r="AS63" s="28">
        <v>16300000</v>
      </c>
      <c r="AT63" s="30">
        <v>1</v>
      </c>
      <c r="AU63" s="30"/>
      <c r="AV63" s="30"/>
      <c r="AW63" s="30"/>
      <c r="AX63" s="30"/>
      <c r="AY63" s="30"/>
      <c r="AZ63" s="30"/>
      <c r="BA63" s="30"/>
      <c r="BB63" s="30" t="s">
        <v>54452</v>
      </c>
      <c r="BC63" s="30" t="s">
        <v>54452</v>
      </c>
      <c r="BD63" s="30" t="s">
        <v>54452</v>
      </c>
      <c r="BE63" s="30" t="s">
        <v>54452</v>
      </c>
      <c r="BF63" s="30" t="s">
        <v>54452</v>
      </c>
      <c r="BG63" s="30">
        <v>13</v>
      </c>
      <c r="BH63" s="30"/>
      <c r="BI63" s="31"/>
    </row>
    <row r="64" spans="1:61" ht="16.5">
      <c r="A64" s="21" t="s">
        <v>3162</v>
      </c>
      <c r="B64" s="21">
        <v>2930</v>
      </c>
      <c r="C64" s="21">
        <v>1951116</v>
      </c>
      <c r="D64" s="21">
        <v>2148124240</v>
      </c>
      <c r="E64" s="22">
        <v>1101110111867</v>
      </c>
      <c r="F64" s="24" t="s">
        <v>3163</v>
      </c>
      <c r="G64" s="24" t="s">
        <v>44</v>
      </c>
      <c r="H64" s="24" t="s">
        <v>51</v>
      </c>
      <c r="I64" s="24" t="s">
        <v>52</v>
      </c>
      <c r="J64" s="24" t="s">
        <v>68</v>
      </c>
      <c r="K64" s="21">
        <v>20</v>
      </c>
      <c r="L64" s="32" t="s">
        <v>3164</v>
      </c>
      <c r="M64" s="21" t="s">
        <v>3165</v>
      </c>
      <c r="N64" s="26">
        <v>1</v>
      </c>
      <c r="O64" s="26" t="s">
        <v>55</v>
      </c>
      <c r="P64" s="21">
        <v>0</v>
      </c>
      <c r="Q64" s="21">
        <v>0</v>
      </c>
      <c r="R64" s="21">
        <v>0</v>
      </c>
      <c r="S64" s="21">
        <v>0</v>
      </c>
      <c r="T64" s="21">
        <v>0</v>
      </c>
      <c r="U64" s="38">
        <v>252405</v>
      </c>
      <c r="V64" s="21">
        <v>0</v>
      </c>
      <c r="W64" s="38">
        <v>1937709</v>
      </c>
      <c r="X64" s="38">
        <v>3730420</v>
      </c>
      <c r="Y64" s="38">
        <v>12585015</v>
      </c>
      <c r="Z64" s="21" t="s">
        <v>126</v>
      </c>
      <c r="AA64" s="102">
        <v>0</v>
      </c>
      <c r="AB64" s="21">
        <v>125.8</v>
      </c>
      <c r="AC64" s="99">
        <v>0</v>
      </c>
      <c r="AD64" s="21">
        <v>2.5</v>
      </c>
      <c r="AE64" s="21">
        <v>56.6</v>
      </c>
      <c r="AF64" s="21">
        <f t="shared" si="1"/>
        <v>184.9</v>
      </c>
      <c r="AG64" s="21" t="s">
        <v>3166</v>
      </c>
      <c r="AH64" s="24" t="s">
        <v>3167</v>
      </c>
      <c r="AI64" s="24" t="s">
        <v>3168</v>
      </c>
      <c r="AJ64" s="27" t="s">
        <v>30763</v>
      </c>
      <c r="AK64" s="28" t="s">
        <v>156</v>
      </c>
      <c r="AL64" s="28">
        <v>10</v>
      </c>
      <c r="AM64" s="28">
        <v>19691230</v>
      </c>
      <c r="AN64" s="29">
        <v>416</v>
      </c>
      <c r="AO64" s="29">
        <v>202306</v>
      </c>
      <c r="AP64" s="29">
        <v>2022</v>
      </c>
      <c r="AQ64" s="28">
        <v>471150174</v>
      </c>
      <c r="AR64" s="28">
        <v>649126014</v>
      </c>
      <c r="AS64" s="28">
        <v>96638360</v>
      </c>
      <c r="AT64" s="30">
        <v>1</v>
      </c>
      <c r="AU64" s="30"/>
      <c r="AV64" s="30"/>
      <c r="AW64" s="30"/>
      <c r="AX64" s="30"/>
      <c r="AY64" s="30"/>
      <c r="AZ64" s="30"/>
      <c r="BA64" s="30"/>
      <c r="BB64" s="30" t="s">
        <v>54452</v>
      </c>
      <c r="BC64" s="30" t="s">
        <v>54452</v>
      </c>
      <c r="BD64" s="30" t="s">
        <v>54452</v>
      </c>
      <c r="BE64" s="30" t="s">
        <v>54452</v>
      </c>
      <c r="BF64" s="30" t="s">
        <v>54452</v>
      </c>
      <c r="BG64" s="30">
        <v>4</v>
      </c>
      <c r="BH64" s="30" t="s">
        <v>237</v>
      </c>
      <c r="BI64" s="31"/>
    </row>
    <row r="65" spans="1:61" ht="16.5">
      <c r="A65" s="21" t="s">
        <v>7413</v>
      </c>
      <c r="B65" s="21">
        <v>7493</v>
      </c>
      <c r="C65" s="21">
        <v>1687005</v>
      </c>
      <c r="D65" s="21">
        <v>1378114203</v>
      </c>
      <c r="E65" s="22">
        <v>1201110000167</v>
      </c>
      <c r="F65" s="24" t="s">
        <v>7414</v>
      </c>
      <c r="G65" s="24" t="s">
        <v>44</v>
      </c>
      <c r="H65" s="24" t="s">
        <v>51</v>
      </c>
      <c r="I65" s="24" t="s">
        <v>52</v>
      </c>
      <c r="J65" s="24" t="s">
        <v>1033</v>
      </c>
      <c r="K65" s="21">
        <v>38</v>
      </c>
      <c r="L65" s="32" t="s">
        <v>7415</v>
      </c>
      <c r="M65" s="21" t="s">
        <v>7416</v>
      </c>
      <c r="N65" s="21">
        <v>1</v>
      </c>
      <c r="O65" s="21" t="s">
        <v>351</v>
      </c>
      <c r="P65" s="21">
        <v>0</v>
      </c>
      <c r="Q65" s="36">
        <v>195</v>
      </c>
      <c r="R65" s="21">
        <v>0</v>
      </c>
      <c r="S65" s="36">
        <v>797</v>
      </c>
      <c r="T65" s="21">
        <v>0</v>
      </c>
      <c r="U65" s="36">
        <v>36</v>
      </c>
      <c r="V65" s="21">
        <v>0</v>
      </c>
      <c r="W65" s="21">
        <v>0</v>
      </c>
      <c r="X65" s="36">
        <v>843</v>
      </c>
      <c r="Y65" s="33">
        <v>2549</v>
      </c>
      <c r="Z65" s="16" t="s">
        <v>126</v>
      </c>
      <c r="AA65" s="103">
        <v>0</v>
      </c>
      <c r="AB65" s="37">
        <v>27.4</v>
      </c>
      <c r="AC65" s="37">
        <v>7.9</v>
      </c>
      <c r="AD65" s="37">
        <v>0.3</v>
      </c>
      <c r="AE65" s="37">
        <v>8.4</v>
      </c>
      <c r="AF65" s="21">
        <f t="shared" si="1"/>
        <v>43.999999999999993</v>
      </c>
      <c r="AG65" s="21" t="s">
        <v>2787</v>
      </c>
      <c r="AH65" s="24" t="s">
        <v>7417</v>
      </c>
      <c r="AI65" s="24" t="s">
        <v>7418</v>
      </c>
      <c r="AJ65" s="27" t="s">
        <v>30764</v>
      </c>
      <c r="AK65" s="28" t="s">
        <v>60</v>
      </c>
      <c r="AL65" s="28">
        <v>10</v>
      </c>
      <c r="AM65" s="28">
        <v>19700601</v>
      </c>
      <c r="AN65" s="29">
        <v>329</v>
      </c>
      <c r="AO65" s="29">
        <v>202212</v>
      </c>
      <c r="AP65" s="29">
        <v>2022</v>
      </c>
      <c r="AQ65" s="28">
        <v>254655559</v>
      </c>
      <c r="AR65" s="28">
        <v>100790898</v>
      </c>
      <c r="AS65" s="28">
        <v>3041000</v>
      </c>
      <c r="AT65" s="30">
        <v>1</v>
      </c>
      <c r="AU65" s="30"/>
      <c r="AV65" s="30"/>
      <c r="AW65" s="30"/>
      <c r="AX65" s="30"/>
      <c r="AY65" s="30"/>
      <c r="AZ65" s="30"/>
      <c r="BA65" s="30"/>
      <c r="BB65" s="30" t="s">
        <v>54452</v>
      </c>
      <c r="BC65" s="30" t="s">
        <v>54452</v>
      </c>
      <c r="BD65" s="30" t="s">
        <v>54452</v>
      </c>
      <c r="BE65" s="30" t="s">
        <v>54452</v>
      </c>
      <c r="BF65" s="30" t="s">
        <v>7419</v>
      </c>
      <c r="BG65" s="30">
        <v>2</v>
      </c>
      <c r="BH65" s="30"/>
      <c r="BI65" s="31"/>
    </row>
    <row r="66" spans="1:61" ht="16.5">
      <c r="A66" s="21" t="s">
        <v>3997</v>
      </c>
      <c r="B66" s="21">
        <v>3854</v>
      </c>
      <c r="C66" s="21">
        <v>1720340</v>
      </c>
      <c r="D66" s="21">
        <v>6218105572</v>
      </c>
      <c r="E66" s="22">
        <v>1845110000543</v>
      </c>
      <c r="F66" s="24" t="s">
        <v>3998</v>
      </c>
      <c r="G66" s="24" t="s">
        <v>44</v>
      </c>
      <c r="H66" s="24" t="s">
        <v>51</v>
      </c>
      <c r="I66" s="24" t="s">
        <v>52</v>
      </c>
      <c r="J66" s="24" t="s">
        <v>1001</v>
      </c>
      <c r="K66" s="21">
        <v>24</v>
      </c>
      <c r="L66" s="32" t="s">
        <v>3999</v>
      </c>
      <c r="M66" s="21" t="s">
        <v>4000</v>
      </c>
      <c r="N66" s="21">
        <v>1</v>
      </c>
      <c r="O66" s="21" t="s">
        <v>55</v>
      </c>
      <c r="P66" s="21">
        <v>0</v>
      </c>
      <c r="Q66" s="33">
        <v>2728</v>
      </c>
      <c r="R66" s="21">
        <v>0</v>
      </c>
      <c r="S66" s="33">
        <v>68781</v>
      </c>
      <c r="T66" s="21">
        <v>0</v>
      </c>
      <c r="U66" s="33">
        <v>10500</v>
      </c>
      <c r="V66" s="21">
        <v>0</v>
      </c>
      <c r="W66" s="21">
        <v>0</v>
      </c>
      <c r="X66" s="33">
        <v>130614</v>
      </c>
      <c r="Y66" s="33">
        <v>82278824</v>
      </c>
      <c r="Z66" s="16" t="s">
        <v>126</v>
      </c>
      <c r="AA66" s="102">
        <v>0</v>
      </c>
      <c r="AB66" s="21">
        <v>822.8</v>
      </c>
      <c r="AC66" s="21">
        <v>0.6</v>
      </c>
      <c r="AD66" s="21">
        <v>0.1</v>
      </c>
      <c r="AE66" s="21">
        <v>1.3</v>
      </c>
      <c r="AF66" s="21">
        <f t="shared" si="1"/>
        <v>824.8</v>
      </c>
      <c r="AG66" s="21" t="s">
        <v>4001</v>
      </c>
      <c r="AH66" s="24" t="s">
        <v>4002</v>
      </c>
      <c r="AI66" s="24" t="s">
        <v>3989</v>
      </c>
      <c r="AJ66" s="27" t="s">
        <v>30765</v>
      </c>
      <c r="AK66" s="28" t="s">
        <v>60</v>
      </c>
      <c r="AL66" s="28">
        <v>10</v>
      </c>
      <c r="AM66" s="28">
        <v>19680503</v>
      </c>
      <c r="AN66" s="29">
        <v>440</v>
      </c>
      <c r="AO66" s="29">
        <v>202212</v>
      </c>
      <c r="AP66" s="29">
        <v>2022</v>
      </c>
      <c r="AQ66" s="28">
        <v>371921200</v>
      </c>
      <c r="AR66" s="28">
        <v>390462850</v>
      </c>
      <c r="AS66" s="28">
        <v>8408330</v>
      </c>
      <c r="AT66" s="30">
        <v>2</v>
      </c>
      <c r="AU66" s="30"/>
      <c r="AV66" s="30"/>
      <c r="AW66" s="30"/>
      <c r="AX66" s="30"/>
      <c r="AY66" s="30"/>
      <c r="AZ66" s="30"/>
      <c r="BA66" s="30"/>
      <c r="BB66" s="30" t="s">
        <v>54452</v>
      </c>
      <c r="BC66" s="30" t="s">
        <v>54452</v>
      </c>
      <c r="BD66" s="30" t="s">
        <v>54452</v>
      </c>
      <c r="BE66" s="30" t="s">
        <v>54452</v>
      </c>
      <c r="BF66" s="30" t="s">
        <v>54452</v>
      </c>
      <c r="BG66" s="30">
        <v>4</v>
      </c>
      <c r="BH66" s="30" t="s">
        <v>237</v>
      </c>
      <c r="BI66" s="31"/>
    </row>
    <row r="67" spans="1:61" ht="16.5">
      <c r="A67" s="21" t="s">
        <v>29750</v>
      </c>
      <c r="B67" s="21">
        <v>24381</v>
      </c>
      <c r="C67" s="21">
        <v>2612600</v>
      </c>
      <c r="D67" s="21">
        <v>1208660835</v>
      </c>
      <c r="E67" s="22">
        <v>1146340031659</v>
      </c>
      <c r="F67" s="24" t="s">
        <v>29751</v>
      </c>
      <c r="G67" s="24" t="s">
        <v>104</v>
      </c>
      <c r="H67" s="24" t="s">
        <v>51</v>
      </c>
      <c r="I67" s="24" t="s">
        <v>65</v>
      </c>
      <c r="J67" s="24" t="s">
        <v>363</v>
      </c>
      <c r="K67" s="21">
        <v>63</v>
      </c>
      <c r="L67" s="32" t="s">
        <v>29751</v>
      </c>
      <c r="M67" s="21" t="s">
        <v>29752</v>
      </c>
      <c r="N67" s="21">
        <v>1</v>
      </c>
      <c r="O67" s="21">
        <v>0</v>
      </c>
      <c r="P67" s="21">
        <v>0</v>
      </c>
      <c r="Q67" s="21">
        <v>0</v>
      </c>
      <c r="R67" s="21">
        <v>0</v>
      </c>
      <c r="S67" s="21">
        <v>0</v>
      </c>
      <c r="T67" s="21">
        <v>0</v>
      </c>
      <c r="U67" s="21">
        <v>0</v>
      </c>
      <c r="V67" s="21">
        <v>0</v>
      </c>
      <c r="W67" s="21">
        <v>0</v>
      </c>
      <c r="X67" s="21">
        <v>0</v>
      </c>
      <c r="Y67" s="21">
        <v>0</v>
      </c>
      <c r="Z67" s="16" t="s">
        <v>315</v>
      </c>
      <c r="AA67" s="101">
        <v>0</v>
      </c>
      <c r="AB67" s="98">
        <v>0</v>
      </c>
      <c r="AC67" s="98">
        <v>0</v>
      </c>
      <c r="AD67" s="98">
        <v>0</v>
      </c>
      <c r="AE67" s="98">
        <v>0</v>
      </c>
      <c r="AF67" s="21">
        <f t="shared" si="1"/>
        <v>0</v>
      </c>
      <c r="AG67" s="21" t="s">
        <v>28550</v>
      </c>
      <c r="AH67" s="24" t="s">
        <v>29753</v>
      </c>
      <c r="AI67" s="24" t="s">
        <v>29754</v>
      </c>
      <c r="AJ67" s="27" t="s">
        <v>30766</v>
      </c>
      <c r="AK67" s="28" t="s">
        <v>47</v>
      </c>
      <c r="AL67" s="28">
        <v>10</v>
      </c>
      <c r="AM67" s="28">
        <v>20031208</v>
      </c>
      <c r="AN67" s="29">
        <v>490</v>
      </c>
      <c r="AO67" s="29">
        <v>202104</v>
      </c>
      <c r="AP67" s="29"/>
      <c r="AQ67" s="28"/>
      <c r="AR67" s="28"/>
      <c r="AS67" s="28"/>
      <c r="AT67" s="30">
        <v>1</v>
      </c>
      <c r="AU67" s="30"/>
      <c r="AV67" s="30"/>
      <c r="AW67" s="30"/>
      <c r="AX67" s="30"/>
      <c r="AY67" s="30"/>
      <c r="AZ67" s="30"/>
      <c r="BA67" s="30"/>
      <c r="BB67" s="30" t="s">
        <v>54452</v>
      </c>
      <c r="BC67" s="30" t="s">
        <v>54452</v>
      </c>
      <c r="BD67" s="30" t="s">
        <v>54452</v>
      </c>
      <c r="BE67" s="30" t="s">
        <v>54452</v>
      </c>
      <c r="BF67" s="56" t="s">
        <v>29755</v>
      </c>
      <c r="BG67" s="30">
        <v>2</v>
      </c>
      <c r="BH67" s="30"/>
      <c r="BI67" s="31"/>
    </row>
    <row r="68" spans="1:61" ht="16.5">
      <c r="A68" s="21" t="s">
        <v>16575</v>
      </c>
      <c r="B68" s="21">
        <v>20025</v>
      </c>
      <c r="C68" s="21">
        <v>2970089</v>
      </c>
      <c r="D68" s="21">
        <v>4038142834</v>
      </c>
      <c r="E68" s="22">
        <v>2148110024061</v>
      </c>
      <c r="F68" s="24" t="s">
        <v>16576</v>
      </c>
      <c r="G68" s="24" t="s">
        <v>104</v>
      </c>
      <c r="H68" s="24" t="s">
        <v>51</v>
      </c>
      <c r="I68" s="24" t="s">
        <v>65</v>
      </c>
      <c r="J68" s="24" t="s">
        <v>72</v>
      </c>
      <c r="K68" s="21">
        <v>1</v>
      </c>
      <c r="L68" s="32" t="s">
        <v>16576</v>
      </c>
      <c r="M68" s="21" t="s">
        <v>16577</v>
      </c>
      <c r="N68" s="21">
        <v>1</v>
      </c>
      <c r="O68" s="21" t="s">
        <v>55</v>
      </c>
      <c r="P68" s="21">
        <v>0</v>
      </c>
      <c r="Q68" s="21">
        <v>0</v>
      </c>
      <c r="R68" s="21">
        <v>0</v>
      </c>
      <c r="S68" s="33">
        <v>24450</v>
      </c>
      <c r="T68" s="21">
        <v>0</v>
      </c>
      <c r="U68" s="21">
        <v>0</v>
      </c>
      <c r="V68" s="33">
        <v>5584</v>
      </c>
      <c r="W68" s="33">
        <v>42247</v>
      </c>
      <c r="X68" s="21">
        <v>0</v>
      </c>
      <c r="Y68" s="21">
        <v>0</v>
      </c>
      <c r="Z68" s="16" t="s">
        <v>315</v>
      </c>
      <c r="AA68" s="102">
        <v>0</v>
      </c>
      <c r="AB68" s="99">
        <v>0</v>
      </c>
      <c r="AC68" s="21">
        <v>0.2</v>
      </c>
      <c r="AD68" s="99">
        <v>0</v>
      </c>
      <c r="AE68" s="21">
        <v>0.4</v>
      </c>
      <c r="AF68" s="21">
        <f t="shared" si="1"/>
        <v>0.60000000000000009</v>
      </c>
      <c r="AG68" s="21" t="s">
        <v>16578</v>
      </c>
      <c r="AH68" s="24" t="s">
        <v>16579</v>
      </c>
      <c r="AI68" s="24" t="s">
        <v>16580</v>
      </c>
      <c r="AJ68" s="27" t="s">
        <v>30767</v>
      </c>
      <c r="AK68" s="28" t="s">
        <v>60</v>
      </c>
      <c r="AL68" s="28">
        <v>10</v>
      </c>
      <c r="AM68" s="28">
        <v>20060126</v>
      </c>
      <c r="AN68" s="29">
        <v>455</v>
      </c>
      <c r="AO68" s="29">
        <v>202212</v>
      </c>
      <c r="AP68" s="29">
        <v>2022</v>
      </c>
      <c r="AQ68" s="28">
        <v>92507380</v>
      </c>
      <c r="AR68" s="28">
        <v>49733328</v>
      </c>
      <c r="AS68" s="28">
        <v>1537790</v>
      </c>
      <c r="AT68" s="30">
        <v>1</v>
      </c>
      <c r="AU68" s="30"/>
      <c r="AV68" s="30"/>
      <c r="AW68" s="30"/>
      <c r="AX68" s="30"/>
      <c r="AY68" s="30"/>
      <c r="AZ68" s="30"/>
      <c r="BA68" s="30"/>
      <c r="BB68" s="30" t="s">
        <v>54452</v>
      </c>
      <c r="BC68" s="30" t="s">
        <v>54452</v>
      </c>
      <c r="BD68" s="30" t="s">
        <v>54452</v>
      </c>
      <c r="BE68" s="30" t="s">
        <v>54452</v>
      </c>
      <c r="BF68" s="30" t="s">
        <v>16581</v>
      </c>
      <c r="BG68" s="30">
        <v>2</v>
      </c>
      <c r="BH68" s="30"/>
      <c r="BI68" s="31"/>
    </row>
    <row r="69" spans="1:61" ht="16.5">
      <c r="A69" s="21" t="s">
        <v>2627</v>
      </c>
      <c r="B69" s="21">
        <v>2277</v>
      </c>
      <c r="C69" s="21">
        <v>1273409</v>
      </c>
      <c r="D69" s="21">
        <v>3068105479</v>
      </c>
      <c r="E69" s="22">
        <v>1641110000397</v>
      </c>
      <c r="F69" s="24" t="s">
        <v>2628</v>
      </c>
      <c r="G69" s="24" t="s">
        <v>44</v>
      </c>
      <c r="H69" s="24" t="s">
        <v>51</v>
      </c>
      <c r="I69" s="24" t="s">
        <v>52</v>
      </c>
      <c r="J69" s="24" t="s">
        <v>264</v>
      </c>
      <c r="K69" s="21">
        <v>15</v>
      </c>
      <c r="L69" s="32" t="s">
        <v>2629</v>
      </c>
      <c r="M69" s="21" t="s">
        <v>2630</v>
      </c>
      <c r="N69" s="21">
        <v>1</v>
      </c>
      <c r="O69" s="21" t="s">
        <v>55</v>
      </c>
      <c r="P69" s="21">
        <v>0</v>
      </c>
      <c r="Q69" s="33">
        <v>410328</v>
      </c>
      <c r="R69" s="33">
        <v>360677</v>
      </c>
      <c r="S69" s="33">
        <v>412600</v>
      </c>
      <c r="T69" s="21">
        <v>0</v>
      </c>
      <c r="U69" s="33">
        <v>32704</v>
      </c>
      <c r="V69" s="21">
        <v>0</v>
      </c>
      <c r="W69" s="21">
        <v>0</v>
      </c>
      <c r="X69" s="33">
        <v>607064</v>
      </c>
      <c r="Y69" s="33">
        <v>101275</v>
      </c>
      <c r="Z69" s="16"/>
      <c r="AA69" s="102">
        <v>0</v>
      </c>
      <c r="AB69" s="21">
        <v>8.6999999999999993</v>
      </c>
      <c r="AC69" s="21">
        <v>4.0999999999999996</v>
      </c>
      <c r="AD69" s="21">
        <v>0.3</v>
      </c>
      <c r="AE69" s="21">
        <v>6</v>
      </c>
      <c r="AF69" s="21">
        <f t="shared" si="1"/>
        <v>19.100000000000001</v>
      </c>
      <c r="AG69" s="21" t="s">
        <v>2631</v>
      </c>
      <c r="AH69" s="24" t="s">
        <v>2632</v>
      </c>
      <c r="AI69" s="24" t="s">
        <v>2633</v>
      </c>
      <c r="AJ69" s="27" t="s">
        <v>30768</v>
      </c>
      <c r="AK69" s="28" t="s">
        <v>156</v>
      </c>
      <c r="AL69" s="28">
        <v>10</v>
      </c>
      <c r="AM69" s="28">
        <v>19731120</v>
      </c>
      <c r="AN69" s="29">
        <v>314</v>
      </c>
      <c r="AO69" s="29">
        <v>202306</v>
      </c>
      <c r="AP69" s="29">
        <v>2022</v>
      </c>
      <c r="AQ69" s="28">
        <v>109995419</v>
      </c>
      <c r="AR69" s="28">
        <v>213430249</v>
      </c>
      <c r="AS69" s="28">
        <v>26120319</v>
      </c>
      <c r="AT69" s="30">
        <v>1</v>
      </c>
      <c r="AU69" s="30"/>
      <c r="AV69" s="30"/>
      <c r="AW69" s="30"/>
      <c r="AX69" s="30"/>
      <c r="AY69" s="30"/>
      <c r="AZ69" s="30"/>
      <c r="BA69" s="30"/>
      <c r="BB69" s="30" t="s">
        <v>54452</v>
      </c>
      <c r="BC69" s="30" t="s">
        <v>54452</v>
      </c>
      <c r="BD69" s="30" t="s">
        <v>54452</v>
      </c>
      <c r="BE69" s="30" t="s">
        <v>54452</v>
      </c>
      <c r="BF69" s="30" t="s">
        <v>54452</v>
      </c>
      <c r="BG69" s="30">
        <v>4</v>
      </c>
      <c r="BH69" s="30" t="s">
        <v>237</v>
      </c>
      <c r="BI69" s="31"/>
    </row>
    <row r="70" spans="1:61" ht="16.5">
      <c r="A70" s="21" t="s">
        <v>5913</v>
      </c>
      <c r="B70" s="21">
        <v>5956</v>
      </c>
      <c r="C70" s="21">
        <v>1889305</v>
      </c>
      <c r="D70" s="21">
        <v>3068124501</v>
      </c>
      <c r="E70" s="22">
        <v>1347110002206</v>
      </c>
      <c r="F70" s="24" t="s">
        <v>5914</v>
      </c>
      <c r="G70" s="24" t="s">
        <v>44</v>
      </c>
      <c r="H70" s="24" t="s">
        <v>51</v>
      </c>
      <c r="I70" s="24" t="s">
        <v>52</v>
      </c>
      <c r="J70" s="24" t="s">
        <v>1011</v>
      </c>
      <c r="K70" s="21">
        <v>35</v>
      </c>
      <c r="L70" s="32" t="s">
        <v>5915</v>
      </c>
      <c r="M70" s="21" t="s">
        <v>5916</v>
      </c>
      <c r="N70" s="21">
        <v>1</v>
      </c>
      <c r="O70" s="21" t="s">
        <v>55</v>
      </c>
      <c r="P70" s="21">
        <v>0</v>
      </c>
      <c r="Q70" s="33">
        <v>2277851</v>
      </c>
      <c r="R70" s="39">
        <v>145085</v>
      </c>
      <c r="S70" s="33">
        <v>29426921</v>
      </c>
      <c r="T70" s="21">
        <v>0</v>
      </c>
      <c r="U70" s="33">
        <v>181945</v>
      </c>
      <c r="V70" s="33">
        <v>20167444</v>
      </c>
      <c r="W70" s="33">
        <v>2304885</v>
      </c>
      <c r="X70" s="21">
        <v>0</v>
      </c>
      <c r="Y70" s="39">
        <v>22267908</v>
      </c>
      <c r="Z70" s="16" t="s">
        <v>126</v>
      </c>
      <c r="AA70" s="102">
        <v>0</v>
      </c>
      <c r="AB70" s="21">
        <v>246.9</v>
      </c>
      <c r="AC70" s="21">
        <v>294.2</v>
      </c>
      <c r="AD70" s="21">
        <v>1.8</v>
      </c>
      <c r="AE70" s="21">
        <v>224.7</v>
      </c>
      <c r="AF70" s="21">
        <f t="shared" si="1"/>
        <v>767.59999999999991</v>
      </c>
      <c r="AG70" s="21" t="s">
        <v>5917</v>
      </c>
      <c r="AH70" s="24" t="s">
        <v>5918</v>
      </c>
      <c r="AI70" s="24" t="s">
        <v>5919</v>
      </c>
      <c r="AJ70" s="27" t="s">
        <v>30769</v>
      </c>
      <c r="AK70" s="28" t="s">
        <v>156</v>
      </c>
      <c r="AL70" s="28">
        <v>10</v>
      </c>
      <c r="AM70" s="28">
        <v>19860311</v>
      </c>
      <c r="AN70" s="29">
        <v>2176</v>
      </c>
      <c r="AO70" s="29">
        <v>202306</v>
      </c>
      <c r="AP70" s="29">
        <v>2022</v>
      </c>
      <c r="AQ70" s="28">
        <v>3202875800</v>
      </c>
      <c r="AR70" s="28">
        <v>5018097517</v>
      </c>
      <c r="AS70" s="28">
        <v>53380000</v>
      </c>
      <c r="AT70" s="30">
        <v>2</v>
      </c>
      <c r="AU70" s="30"/>
      <c r="AV70" s="30"/>
      <c r="AW70" s="30"/>
      <c r="AX70" s="30"/>
      <c r="AY70" s="30"/>
      <c r="AZ70" s="30"/>
      <c r="BA70" s="30"/>
      <c r="BB70" s="30" t="s">
        <v>54452</v>
      </c>
      <c r="BC70" s="30" t="s">
        <v>54452</v>
      </c>
      <c r="BD70" s="30" t="s">
        <v>54452</v>
      </c>
      <c r="BE70" s="30" t="s">
        <v>54452</v>
      </c>
      <c r="BF70" s="30" t="s">
        <v>54452</v>
      </c>
      <c r="BG70" s="30">
        <v>7</v>
      </c>
      <c r="BH70" s="30" t="s">
        <v>5920</v>
      </c>
      <c r="BI70" s="31"/>
    </row>
    <row r="71" spans="1:61" ht="16.5">
      <c r="A71" s="21" t="s">
        <v>690</v>
      </c>
      <c r="B71" s="21">
        <v>14304</v>
      </c>
      <c r="C71" s="21">
        <v>1890795</v>
      </c>
      <c r="D71" s="21">
        <v>1168101389</v>
      </c>
      <c r="E71" s="22">
        <v>1112340000118</v>
      </c>
      <c r="F71" s="24" t="s">
        <v>691</v>
      </c>
      <c r="G71" s="24" t="s">
        <v>44</v>
      </c>
      <c r="H71" s="24" t="s">
        <v>51</v>
      </c>
      <c r="I71" s="24" t="s">
        <v>52</v>
      </c>
      <c r="J71" s="24" t="s">
        <v>363</v>
      </c>
      <c r="K71" s="21">
        <v>63</v>
      </c>
      <c r="L71" s="32" t="s">
        <v>691</v>
      </c>
      <c r="M71" s="21" t="s">
        <v>692</v>
      </c>
      <c r="N71" s="26">
        <v>1</v>
      </c>
      <c r="O71" s="26" t="s">
        <v>55</v>
      </c>
      <c r="P71" s="57">
        <v>0</v>
      </c>
      <c r="Q71" s="58">
        <v>0</v>
      </c>
      <c r="R71" s="21">
        <v>0</v>
      </c>
      <c r="S71" s="58">
        <v>0</v>
      </c>
      <c r="T71" s="21">
        <v>0</v>
      </c>
      <c r="U71" s="33">
        <v>67321</v>
      </c>
      <c r="V71" s="33">
        <v>2785038</v>
      </c>
      <c r="W71" s="21">
        <v>0</v>
      </c>
      <c r="X71" s="57">
        <v>0</v>
      </c>
      <c r="Y71" s="21">
        <v>0</v>
      </c>
      <c r="Z71" s="21"/>
      <c r="AA71" s="102">
        <v>0</v>
      </c>
      <c r="AB71" s="99">
        <v>0</v>
      </c>
      <c r="AC71" s="99">
        <v>0</v>
      </c>
      <c r="AD71" s="21">
        <v>0.6</v>
      </c>
      <c r="AE71" s="21">
        <v>27.8</v>
      </c>
      <c r="AF71" s="21">
        <f t="shared" si="1"/>
        <v>28.400000000000002</v>
      </c>
      <c r="AG71" s="21" t="s">
        <v>693</v>
      </c>
      <c r="AH71" s="24" t="s">
        <v>694</v>
      </c>
      <c r="AI71" s="24" t="s">
        <v>695</v>
      </c>
      <c r="AJ71" s="27" t="s">
        <v>30770</v>
      </c>
      <c r="AK71" s="28" t="s">
        <v>47</v>
      </c>
      <c r="AL71" s="28">
        <v>10</v>
      </c>
      <c r="AM71" s="28">
        <v>19820325</v>
      </c>
      <c r="AN71" s="29">
        <v>2101</v>
      </c>
      <c r="AO71" s="29">
        <v>202204</v>
      </c>
      <c r="AP71" s="29"/>
      <c r="AQ71" s="28"/>
      <c r="AR71" s="28"/>
      <c r="AS71" s="28"/>
      <c r="AT71" s="30">
        <v>1</v>
      </c>
      <c r="AU71" s="30"/>
      <c r="AV71" s="30"/>
      <c r="AW71" s="30"/>
      <c r="AX71" s="30"/>
      <c r="AY71" s="30"/>
      <c r="AZ71" s="30"/>
      <c r="BA71" s="30"/>
      <c r="BB71" s="30" t="s">
        <v>54452</v>
      </c>
      <c r="BC71" s="30" t="s">
        <v>54452</v>
      </c>
      <c r="BD71" s="30" t="s">
        <v>54452</v>
      </c>
      <c r="BE71" s="30" t="s">
        <v>54452</v>
      </c>
      <c r="BF71" s="30" t="s">
        <v>54452</v>
      </c>
      <c r="BG71" s="30">
        <v>4</v>
      </c>
      <c r="BH71" s="30" t="s">
        <v>237</v>
      </c>
      <c r="BI71" s="31"/>
    </row>
    <row r="72" spans="1:61" ht="16.5">
      <c r="A72" s="21" t="s">
        <v>8715</v>
      </c>
      <c r="B72" s="21">
        <v>8933</v>
      </c>
      <c r="C72" s="21">
        <v>1357745</v>
      </c>
      <c r="D72" s="21">
        <v>1248137874</v>
      </c>
      <c r="E72" s="22">
        <v>1101110582547</v>
      </c>
      <c r="F72" s="24" t="s">
        <v>8716</v>
      </c>
      <c r="G72" s="24" t="s">
        <v>44</v>
      </c>
      <c r="H72" s="24" t="s">
        <v>51</v>
      </c>
      <c r="I72" s="24" t="s">
        <v>52</v>
      </c>
      <c r="J72" s="24" t="s">
        <v>2407</v>
      </c>
      <c r="K72" s="21">
        <v>39</v>
      </c>
      <c r="L72" s="32" t="s">
        <v>8717</v>
      </c>
      <c r="M72" s="21" t="s">
        <v>8718</v>
      </c>
      <c r="N72" s="21">
        <v>1</v>
      </c>
      <c r="O72" s="21" t="s">
        <v>55</v>
      </c>
      <c r="P72" s="39">
        <v>1736042</v>
      </c>
      <c r="Q72" s="39">
        <v>315824</v>
      </c>
      <c r="R72" s="21">
        <v>0</v>
      </c>
      <c r="S72" s="39">
        <v>2756365</v>
      </c>
      <c r="T72" s="21">
        <v>0</v>
      </c>
      <c r="U72" s="39">
        <v>213394</v>
      </c>
      <c r="V72" s="21">
        <v>0</v>
      </c>
      <c r="W72" s="33">
        <v>263481</v>
      </c>
      <c r="X72" s="39">
        <v>558632</v>
      </c>
      <c r="Y72" s="33">
        <v>24826397</v>
      </c>
      <c r="Z72" s="16" t="s">
        <v>1249</v>
      </c>
      <c r="AA72" s="21">
        <v>17.3</v>
      </c>
      <c r="AB72" s="21">
        <v>251.4</v>
      </c>
      <c r="AC72" s="21">
        <v>27.5</v>
      </c>
      <c r="AD72" s="21">
        <v>2.1</v>
      </c>
      <c r="AE72" s="21">
        <v>8.1999999999999993</v>
      </c>
      <c r="AF72" s="21">
        <f t="shared" si="1"/>
        <v>306.5</v>
      </c>
      <c r="AG72" s="21" t="s">
        <v>8719</v>
      </c>
      <c r="AH72" s="24" t="s">
        <v>8720</v>
      </c>
      <c r="AI72" s="24" t="s">
        <v>8721</v>
      </c>
      <c r="AJ72" s="27" t="s">
        <v>30771</v>
      </c>
      <c r="AK72" s="28" t="s">
        <v>70</v>
      </c>
      <c r="AL72" s="28">
        <v>10</v>
      </c>
      <c r="AM72" s="28">
        <v>19880711</v>
      </c>
      <c r="AN72" s="29">
        <v>1077</v>
      </c>
      <c r="AO72" s="29">
        <v>202306</v>
      </c>
      <c r="AP72" s="29">
        <v>2022</v>
      </c>
      <c r="AQ72" s="28">
        <v>1031889330</v>
      </c>
      <c r="AR72" s="28">
        <v>621224041</v>
      </c>
      <c r="AS72" s="28">
        <v>9000000</v>
      </c>
      <c r="AT72" s="30">
        <v>2</v>
      </c>
      <c r="AU72" s="30"/>
      <c r="AV72" s="30"/>
      <c r="AW72" s="30"/>
      <c r="AX72" s="30"/>
      <c r="AY72" s="30"/>
      <c r="AZ72" s="30"/>
      <c r="BA72" s="30"/>
      <c r="BB72" s="30" t="s">
        <v>54452</v>
      </c>
      <c r="BC72" s="30" t="s">
        <v>54452</v>
      </c>
      <c r="BD72" s="30" t="s">
        <v>54452</v>
      </c>
      <c r="BE72" s="30" t="s">
        <v>54452</v>
      </c>
      <c r="BF72" s="30" t="s">
        <v>54452</v>
      </c>
      <c r="BG72" s="30">
        <v>4</v>
      </c>
      <c r="BH72" s="30" t="s">
        <v>8722</v>
      </c>
      <c r="BI72" s="31"/>
    </row>
    <row r="73" spans="1:61" ht="16.5">
      <c r="A73" s="21" t="s">
        <v>794</v>
      </c>
      <c r="B73" s="21">
        <v>14597</v>
      </c>
      <c r="C73" s="21">
        <v>4060119</v>
      </c>
      <c r="D73" s="21">
        <v>1348210205</v>
      </c>
      <c r="E73" s="22">
        <v>1314710017977</v>
      </c>
      <c r="F73" s="24" t="s">
        <v>795</v>
      </c>
      <c r="G73" s="24" t="s">
        <v>44</v>
      </c>
      <c r="H73" s="24" t="s">
        <v>51</v>
      </c>
      <c r="I73" s="24" t="s">
        <v>65</v>
      </c>
      <c r="J73" s="24" t="s">
        <v>363</v>
      </c>
      <c r="K73" s="21">
        <v>63</v>
      </c>
      <c r="L73" s="32" t="s">
        <v>795</v>
      </c>
      <c r="M73" s="21" t="s">
        <v>258</v>
      </c>
      <c r="N73" s="26">
        <v>1</v>
      </c>
      <c r="O73" s="26" t="s">
        <v>55</v>
      </c>
      <c r="P73" s="21">
        <v>0</v>
      </c>
      <c r="Q73" s="21">
        <v>0</v>
      </c>
      <c r="R73" s="21">
        <v>0</v>
      </c>
      <c r="S73" s="21">
        <v>0</v>
      </c>
      <c r="T73" s="21">
        <v>0</v>
      </c>
      <c r="U73" s="21">
        <v>0</v>
      </c>
      <c r="V73" s="21">
        <v>0</v>
      </c>
      <c r="W73" s="21">
        <v>0</v>
      </c>
      <c r="X73" s="38">
        <v>372521</v>
      </c>
      <c r="Y73" s="21">
        <v>0</v>
      </c>
      <c r="Z73" s="21"/>
      <c r="AA73" s="102">
        <v>0</v>
      </c>
      <c r="AB73" s="99">
        <v>0</v>
      </c>
      <c r="AC73" s="99">
        <v>0</v>
      </c>
      <c r="AD73" s="99">
        <v>0</v>
      </c>
      <c r="AE73" s="21">
        <v>3.7</v>
      </c>
      <c r="AF73" s="21">
        <f t="shared" si="1"/>
        <v>3.7</v>
      </c>
      <c r="AG73" s="21" t="s">
        <v>796</v>
      </c>
      <c r="AH73" s="24" t="s">
        <v>797</v>
      </c>
      <c r="AI73" s="24" t="s">
        <v>798</v>
      </c>
      <c r="AJ73" s="27" t="s">
        <v>30772</v>
      </c>
      <c r="AK73" s="28" t="s">
        <v>47</v>
      </c>
      <c r="AL73" s="28">
        <v>10</v>
      </c>
      <c r="AM73" s="28">
        <v>20111209</v>
      </c>
      <c r="AN73" s="29">
        <v>356</v>
      </c>
      <c r="AO73" s="29">
        <v>202306</v>
      </c>
      <c r="AP73" s="29">
        <v>2022</v>
      </c>
      <c r="AQ73" s="28">
        <v>98160862</v>
      </c>
      <c r="AR73" s="28">
        <v>51589511</v>
      </c>
      <c r="AS73" s="28">
        <v>0</v>
      </c>
      <c r="AT73" s="30">
        <v>1</v>
      </c>
      <c r="AU73" s="30"/>
      <c r="AV73" s="30"/>
      <c r="AW73" s="30"/>
      <c r="AX73" s="30"/>
      <c r="AY73" s="30"/>
      <c r="AZ73" s="30"/>
      <c r="BA73" s="30"/>
      <c r="BB73" s="30" t="s">
        <v>54452</v>
      </c>
      <c r="BC73" s="30" t="s">
        <v>54452</v>
      </c>
      <c r="BD73" s="30" t="s">
        <v>54452</v>
      </c>
      <c r="BE73" s="30" t="s">
        <v>54452</v>
      </c>
      <c r="BF73" s="30" t="s">
        <v>799</v>
      </c>
      <c r="BG73" s="30">
        <v>2</v>
      </c>
      <c r="BH73" s="30" t="s">
        <v>800</v>
      </c>
      <c r="BI73" s="31"/>
    </row>
    <row r="74" spans="1:61" ht="16.5">
      <c r="A74" s="21" t="s">
        <v>803</v>
      </c>
      <c r="B74" s="21">
        <v>14245</v>
      </c>
      <c r="C74" s="21">
        <v>2110270</v>
      </c>
      <c r="D74" s="21">
        <v>2068207306</v>
      </c>
      <c r="E74" s="22">
        <v>1111710007522</v>
      </c>
      <c r="F74" s="24" t="s">
        <v>804</v>
      </c>
      <c r="G74" s="24" t="s">
        <v>44</v>
      </c>
      <c r="H74" s="24" t="s">
        <v>51</v>
      </c>
      <c r="I74" s="24" t="s">
        <v>65</v>
      </c>
      <c r="J74" s="24" t="s">
        <v>363</v>
      </c>
      <c r="K74" s="21">
        <v>63</v>
      </c>
      <c r="L74" s="32" t="s">
        <v>804</v>
      </c>
      <c r="M74" s="21" t="s">
        <v>805</v>
      </c>
      <c r="N74" s="26">
        <v>1</v>
      </c>
      <c r="O74" s="26" t="s">
        <v>55</v>
      </c>
      <c r="P74" s="21">
        <v>0</v>
      </c>
      <c r="Q74" s="40">
        <v>262004</v>
      </c>
      <c r="R74" s="21">
        <v>0</v>
      </c>
      <c r="S74" s="40">
        <v>432250</v>
      </c>
      <c r="T74" s="21">
        <v>0</v>
      </c>
      <c r="U74" s="21">
        <v>0</v>
      </c>
      <c r="V74" s="21">
        <v>0</v>
      </c>
      <c r="W74" s="21">
        <v>0</v>
      </c>
      <c r="X74" s="40">
        <v>4388974</v>
      </c>
      <c r="Y74" s="40">
        <v>19807178</v>
      </c>
      <c r="Z74" s="21"/>
      <c r="AA74" s="102">
        <v>0</v>
      </c>
      <c r="AB74" s="21">
        <v>200.6</v>
      </c>
      <c r="AC74" s="21">
        <v>4.3</v>
      </c>
      <c r="AD74" s="99">
        <v>0</v>
      </c>
      <c r="AE74" s="21">
        <v>43.8</v>
      </c>
      <c r="AF74" s="21">
        <f t="shared" si="1"/>
        <v>248.7</v>
      </c>
      <c r="AG74" s="21" t="s">
        <v>806</v>
      </c>
      <c r="AH74" s="24" t="s">
        <v>807</v>
      </c>
      <c r="AI74" s="24" t="s">
        <v>808</v>
      </c>
      <c r="AJ74" s="27" t="s">
        <v>30773</v>
      </c>
      <c r="AK74" s="28" t="s">
        <v>47</v>
      </c>
      <c r="AL74" s="28">
        <v>10</v>
      </c>
      <c r="AM74" s="28">
        <v>20040301</v>
      </c>
      <c r="AN74" s="29">
        <v>872</v>
      </c>
      <c r="AO74" s="29">
        <v>202307</v>
      </c>
      <c r="AP74" s="29">
        <v>2022</v>
      </c>
      <c r="AQ74" s="28">
        <v>268391179</v>
      </c>
      <c r="AR74" s="28">
        <v>196385790</v>
      </c>
      <c r="AS74" s="28">
        <v>0</v>
      </c>
      <c r="AT74" s="30">
        <v>2</v>
      </c>
      <c r="AU74" s="30"/>
      <c r="AV74" s="30"/>
      <c r="AW74" s="30"/>
      <c r="AX74" s="30"/>
      <c r="AY74" s="30"/>
      <c r="AZ74" s="30"/>
      <c r="BA74" s="30"/>
      <c r="BB74" s="30" t="s">
        <v>54452</v>
      </c>
      <c r="BC74" s="30" t="s">
        <v>54452</v>
      </c>
      <c r="BD74" s="30" t="s">
        <v>54452</v>
      </c>
      <c r="BE74" s="30" t="s">
        <v>54452</v>
      </c>
      <c r="BF74" s="30" t="s">
        <v>54452</v>
      </c>
      <c r="BG74" s="30">
        <v>7</v>
      </c>
      <c r="BH74" s="30" t="s">
        <v>809</v>
      </c>
      <c r="BI74" s="31"/>
    </row>
    <row r="75" spans="1:61" ht="16.5">
      <c r="A75" s="21" t="s">
        <v>8640</v>
      </c>
      <c r="B75" s="21">
        <v>8835</v>
      </c>
      <c r="C75" s="21">
        <v>5990800</v>
      </c>
      <c r="D75" s="21">
        <v>1358649526</v>
      </c>
      <c r="E75" s="22">
        <v>1348110315590</v>
      </c>
      <c r="F75" s="24" t="s">
        <v>8641</v>
      </c>
      <c r="G75" s="24" t="s">
        <v>44</v>
      </c>
      <c r="H75" s="24" t="s">
        <v>51</v>
      </c>
      <c r="I75" s="24" t="s">
        <v>65</v>
      </c>
      <c r="J75" s="24" t="s">
        <v>313</v>
      </c>
      <c r="K75" s="21">
        <v>46</v>
      </c>
      <c r="L75" s="32" t="s">
        <v>8641</v>
      </c>
      <c r="M75" s="21" t="s">
        <v>8642</v>
      </c>
      <c r="N75" s="21">
        <v>1</v>
      </c>
      <c r="O75" s="21" t="s">
        <v>55</v>
      </c>
      <c r="P75" s="39">
        <v>1055965</v>
      </c>
      <c r="Q75" s="39">
        <v>842350</v>
      </c>
      <c r="R75" s="39">
        <v>4920</v>
      </c>
      <c r="S75" s="21">
        <v>0</v>
      </c>
      <c r="T75" s="21">
        <v>0</v>
      </c>
      <c r="U75" s="39">
        <v>42348</v>
      </c>
      <c r="V75" s="39">
        <v>891810</v>
      </c>
      <c r="W75" s="39">
        <v>219375</v>
      </c>
      <c r="X75" s="39">
        <v>228035</v>
      </c>
      <c r="Y75" s="39">
        <v>2761466</v>
      </c>
      <c r="Z75" s="16" t="s">
        <v>1249</v>
      </c>
      <c r="AA75" s="21">
        <v>10.5</v>
      </c>
      <c r="AB75" s="21">
        <v>36</v>
      </c>
      <c r="AC75" s="99">
        <v>0</v>
      </c>
      <c r="AD75" s="21">
        <v>0.4</v>
      </c>
      <c r="AE75" s="21">
        <v>13.3</v>
      </c>
      <c r="AF75" s="21">
        <f t="shared" si="1"/>
        <v>60.2</v>
      </c>
      <c r="AG75" s="21" t="s">
        <v>8643</v>
      </c>
      <c r="AH75" s="24" t="s">
        <v>8644</v>
      </c>
      <c r="AI75" s="24" t="s">
        <v>8645</v>
      </c>
      <c r="AJ75" s="27" t="s">
        <v>30774</v>
      </c>
      <c r="AK75" s="28" t="s">
        <v>60</v>
      </c>
      <c r="AL75" s="28">
        <v>10</v>
      </c>
      <c r="AM75" s="28">
        <v>20141111</v>
      </c>
      <c r="AN75" s="29">
        <v>407</v>
      </c>
      <c r="AO75" s="29">
        <v>202305</v>
      </c>
      <c r="AP75" s="29">
        <v>2022</v>
      </c>
      <c r="AQ75" s="28">
        <v>128612868</v>
      </c>
      <c r="AR75" s="28">
        <v>37037836</v>
      </c>
      <c r="AS75" s="28">
        <v>1700000</v>
      </c>
      <c r="AT75" s="30">
        <v>1</v>
      </c>
      <c r="AU75" s="30"/>
      <c r="AV75" s="30"/>
      <c r="AW75" s="30"/>
      <c r="AX75" s="30"/>
      <c r="AY75" s="30"/>
      <c r="AZ75" s="30"/>
      <c r="BA75" s="30"/>
      <c r="BB75" s="30" t="s">
        <v>54452</v>
      </c>
      <c r="BC75" s="30" t="s">
        <v>54452</v>
      </c>
      <c r="BD75" s="30" t="s">
        <v>54452</v>
      </c>
      <c r="BE75" s="30" t="s">
        <v>54452</v>
      </c>
      <c r="BF75" s="30" t="s">
        <v>54452</v>
      </c>
      <c r="BG75" s="30">
        <v>8</v>
      </c>
      <c r="BH75" s="30"/>
      <c r="BI75" s="31"/>
    </row>
    <row r="76" spans="1:61" ht="16.5">
      <c r="A76" s="21" t="s">
        <v>8142</v>
      </c>
      <c r="B76" s="21">
        <v>8372</v>
      </c>
      <c r="C76" s="21">
        <v>1311772</v>
      </c>
      <c r="D76" s="21">
        <v>1148104605</v>
      </c>
      <c r="E76" s="22">
        <v>1101110075683</v>
      </c>
      <c r="F76" s="24" t="s">
        <v>8143</v>
      </c>
      <c r="G76" s="24" t="s">
        <v>44</v>
      </c>
      <c r="H76" s="24" t="s">
        <v>51</v>
      </c>
      <c r="I76" s="24" t="s">
        <v>52</v>
      </c>
      <c r="J76" s="24" t="s">
        <v>313</v>
      </c>
      <c r="K76" s="21">
        <v>46</v>
      </c>
      <c r="L76" s="32" t="s">
        <v>8144</v>
      </c>
      <c r="M76" s="21" t="s">
        <v>8145</v>
      </c>
      <c r="N76" s="21">
        <v>1</v>
      </c>
      <c r="O76" s="21" t="s">
        <v>351</v>
      </c>
      <c r="P76" s="21">
        <v>0</v>
      </c>
      <c r="Q76" s="21">
        <v>0</v>
      </c>
      <c r="R76" s="21">
        <v>0</v>
      </c>
      <c r="S76" s="21">
        <v>0</v>
      </c>
      <c r="T76" s="21">
        <v>0</v>
      </c>
      <c r="U76" s="59">
        <v>69</v>
      </c>
      <c r="V76" s="21">
        <v>0</v>
      </c>
      <c r="W76" s="60">
        <v>283</v>
      </c>
      <c r="X76" s="61">
        <v>65</v>
      </c>
      <c r="Y76" s="59">
        <v>70</v>
      </c>
      <c r="Z76" s="16" t="s">
        <v>1249</v>
      </c>
      <c r="AA76" s="103">
        <v>0</v>
      </c>
      <c r="AB76" s="37">
        <v>0.7</v>
      </c>
      <c r="AC76" s="100">
        <v>0</v>
      </c>
      <c r="AD76" s="37">
        <v>0.6</v>
      </c>
      <c r="AE76" s="37">
        <v>3.4</v>
      </c>
      <c r="AF76" s="21">
        <f t="shared" si="1"/>
        <v>4.6999999999999993</v>
      </c>
      <c r="AG76" s="21" t="s">
        <v>8146</v>
      </c>
      <c r="AH76" s="24" t="s">
        <v>8147</v>
      </c>
      <c r="AI76" s="24" t="s">
        <v>8148</v>
      </c>
      <c r="AJ76" s="27" t="s">
        <v>30775</v>
      </c>
      <c r="AK76" s="28" t="s">
        <v>156</v>
      </c>
      <c r="AL76" s="28">
        <v>10</v>
      </c>
      <c r="AM76" s="28">
        <v>19670224</v>
      </c>
      <c r="AN76" s="29">
        <v>989</v>
      </c>
      <c r="AO76" s="29">
        <v>202306</v>
      </c>
      <c r="AP76" s="29">
        <v>2022</v>
      </c>
      <c r="AQ76" s="28">
        <v>1190595681</v>
      </c>
      <c r="AR76" s="28">
        <v>1997213424</v>
      </c>
      <c r="AS76" s="28">
        <v>57871370</v>
      </c>
      <c r="AT76" s="30">
        <v>2</v>
      </c>
      <c r="AU76" s="30"/>
      <c r="AV76" s="30"/>
      <c r="AW76" s="30"/>
      <c r="AX76" s="30"/>
      <c r="AY76" s="30"/>
      <c r="AZ76" s="30"/>
      <c r="BA76" s="30"/>
      <c r="BB76" s="30" t="s">
        <v>54452</v>
      </c>
      <c r="BC76" s="30" t="s">
        <v>54452</v>
      </c>
      <c r="BD76" s="30" t="s">
        <v>54452</v>
      </c>
      <c r="BE76" s="30" t="s">
        <v>54452</v>
      </c>
      <c r="BF76" s="30" t="s">
        <v>54452</v>
      </c>
      <c r="BG76" s="30">
        <v>7</v>
      </c>
      <c r="BH76" s="30"/>
      <c r="BI76" s="31"/>
    </row>
    <row r="77" spans="1:61" ht="16.5">
      <c r="A77" s="21" t="s">
        <v>4620</v>
      </c>
      <c r="B77" s="21">
        <v>4307</v>
      </c>
      <c r="C77" s="21">
        <v>1855106</v>
      </c>
      <c r="D77" s="21">
        <v>1208153945</v>
      </c>
      <c r="E77" s="22">
        <v>1101110004682</v>
      </c>
      <c r="F77" s="24" t="s">
        <v>4621</v>
      </c>
      <c r="G77" s="24" t="s">
        <v>44</v>
      </c>
      <c r="H77" s="24" t="s">
        <v>51</v>
      </c>
      <c r="I77" s="24" t="s">
        <v>52</v>
      </c>
      <c r="J77" s="24" t="s">
        <v>1944</v>
      </c>
      <c r="K77" s="21">
        <v>26</v>
      </c>
      <c r="L77" s="32" t="s">
        <v>4622</v>
      </c>
      <c r="M77" s="21" t="s">
        <v>4623</v>
      </c>
      <c r="N77" s="21">
        <v>1</v>
      </c>
      <c r="O77" s="21" t="s">
        <v>55</v>
      </c>
      <c r="P77" s="21">
        <v>0</v>
      </c>
      <c r="Q77" s="21">
        <v>0</v>
      </c>
      <c r="R77" s="21">
        <v>0</v>
      </c>
      <c r="S77" s="21">
        <v>0</v>
      </c>
      <c r="T77" s="21">
        <v>0</v>
      </c>
      <c r="U77" s="21">
        <v>0</v>
      </c>
      <c r="V77" s="21">
        <v>0</v>
      </c>
      <c r="W77" s="21">
        <v>0</v>
      </c>
      <c r="X77" s="21">
        <v>0</v>
      </c>
      <c r="Y77" s="39">
        <v>3777537</v>
      </c>
      <c r="Z77" s="16" t="s">
        <v>126</v>
      </c>
      <c r="AA77" s="102">
        <v>0</v>
      </c>
      <c r="AB77" s="21">
        <v>37.700000000000003</v>
      </c>
      <c r="AC77" s="99">
        <v>0</v>
      </c>
      <c r="AD77" s="99">
        <v>0</v>
      </c>
      <c r="AE77" s="99">
        <v>0</v>
      </c>
      <c r="AF77" s="21">
        <f t="shared" si="1"/>
        <v>37.700000000000003</v>
      </c>
      <c r="AG77" s="21" t="s">
        <v>4624</v>
      </c>
      <c r="AH77" s="24" t="s">
        <v>4625</v>
      </c>
      <c r="AI77" s="24" t="s">
        <v>4626</v>
      </c>
      <c r="AJ77" s="27" t="s">
        <v>30776</v>
      </c>
      <c r="AK77" s="28" t="s">
        <v>156</v>
      </c>
      <c r="AL77" s="28">
        <v>10</v>
      </c>
      <c r="AM77" s="28">
        <v>19660820</v>
      </c>
      <c r="AN77" s="29">
        <v>610</v>
      </c>
      <c r="AO77" s="29">
        <v>202306</v>
      </c>
      <c r="AP77" s="29">
        <v>2022</v>
      </c>
      <c r="AQ77" s="28">
        <v>744606264</v>
      </c>
      <c r="AR77" s="28">
        <v>591405916</v>
      </c>
      <c r="AS77" s="28">
        <v>160549390</v>
      </c>
      <c r="AT77" s="30">
        <v>2</v>
      </c>
      <c r="AU77" s="30"/>
      <c r="AV77" s="30"/>
      <c r="AW77" s="30"/>
      <c r="AX77" s="30"/>
      <c r="AY77" s="30"/>
      <c r="AZ77" s="30"/>
      <c r="BA77" s="30"/>
      <c r="BB77" s="30" t="s">
        <v>54452</v>
      </c>
      <c r="BC77" s="30" t="s">
        <v>54452</v>
      </c>
      <c r="BD77" s="30" t="s">
        <v>54452</v>
      </c>
      <c r="BE77" s="30" t="s">
        <v>54452</v>
      </c>
      <c r="BF77" s="30" t="s">
        <v>54452</v>
      </c>
      <c r="BG77" s="30">
        <v>8</v>
      </c>
      <c r="BH77" s="30" t="s">
        <v>4598</v>
      </c>
      <c r="BI77" s="31"/>
    </row>
    <row r="78" spans="1:61" ht="16.5">
      <c r="A78" s="21" t="s">
        <v>6245</v>
      </c>
      <c r="B78" s="21">
        <v>6318</v>
      </c>
      <c r="C78" s="21">
        <v>2279588</v>
      </c>
      <c r="D78" s="21">
        <v>1248633892</v>
      </c>
      <c r="E78" s="22">
        <v>1348110109828</v>
      </c>
      <c r="F78" s="24" t="s">
        <v>6246</v>
      </c>
      <c r="G78" s="24" t="s">
        <v>44</v>
      </c>
      <c r="H78" s="24" t="s">
        <v>51</v>
      </c>
      <c r="I78" s="24" t="s">
        <v>52</v>
      </c>
      <c r="J78" s="24" t="s">
        <v>1042</v>
      </c>
      <c r="K78" s="21">
        <v>36</v>
      </c>
      <c r="L78" s="32" t="s">
        <v>6247</v>
      </c>
      <c r="M78" s="21" t="s">
        <v>6248</v>
      </c>
      <c r="N78" s="26">
        <v>1</v>
      </c>
      <c r="O78" s="26" t="s">
        <v>55</v>
      </c>
      <c r="P78" s="21">
        <v>0</v>
      </c>
      <c r="Q78" s="21">
        <v>0</v>
      </c>
      <c r="R78" s="21">
        <v>0</v>
      </c>
      <c r="S78" s="21">
        <v>0</v>
      </c>
      <c r="T78" s="21">
        <v>0</v>
      </c>
      <c r="U78" s="38">
        <v>196333</v>
      </c>
      <c r="V78" s="21">
        <v>0</v>
      </c>
      <c r="W78" s="21">
        <v>0</v>
      </c>
      <c r="X78" s="38">
        <v>157866</v>
      </c>
      <c r="Y78" s="38">
        <v>19206972</v>
      </c>
      <c r="Z78" s="21" t="s">
        <v>5733</v>
      </c>
      <c r="AA78" s="102">
        <v>0</v>
      </c>
      <c r="AB78" s="21">
        <v>192</v>
      </c>
      <c r="AC78" s="99">
        <v>0</v>
      </c>
      <c r="AD78" s="21">
        <v>1.9</v>
      </c>
      <c r="AE78" s="21">
        <v>1.5</v>
      </c>
      <c r="AF78" s="21">
        <f t="shared" si="1"/>
        <v>195.4</v>
      </c>
      <c r="AG78" s="21" t="s">
        <v>6249</v>
      </c>
      <c r="AH78" s="24" t="s">
        <v>6250</v>
      </c>
      <c r="AI78" s="24" t="s">
        <v>6251</v>
      </c>
      <c r="AJ78" s="27" t="s">
        <v>30777</v>
      </c>
      <c r="AK78" s="28" t="s">
        <v>70</v>
      </c>
      <c r="AL78" s="28">
        <v>10</v>
      </c>
      <c r="AM78" s="28">
        <v>20050701</v>
      </c>
      <c r="AN78" s="29">
        <v>573</v>
      </c>
      <c r="AO78" s="29">
        <v>202306</v>
      </c>
      <c r="AP78" s="29">
        <v>2022</v>
      </c>
      <c r="AQ78" s="28">
        <v>163912365</v>
      </c>
      <c r="AR78" s="28">
        <v>227368598</v>
      </c>
      <c r="AS78" s="28">
        <v>14676087</v>
      </c>
      <c r="AT78" s="30">
        <v>1</v>
      </c>
      <c r="AU78" s="30"/>
      <c r="AV78" s="30"/>
      <c r="AW78" s="30"/>
      <c r="AX78" s="30"/>
      <c r="AY78" s="30"/>
      <c r="AZ78" s="30"/>
      <c r="BA78" s="30"/>
      <c r="BB78" s="30" t="s">
        <v>54452</v>
      </c>
      <c r="BC78" s="30" t="s">
        <v>54452</v>
      </c>
      <c r="BD78" s="30" t="s">
        <v>54452</v>
      </c>
      <c r="BE78" s="30" t="s">
        <v>54452</v>
      </c>
      <c r="BF78" s="30" t="s">
        <v>54452</v>
      </c>
      <c r="BG78" s="30">
        <v>4</v>
      </c>
      <c r="BH78" s="30" t="s">
        <v>237</v>
      </c>
      <c r="BI78" s="31"/>
    </row>
    <row r="79" spans="1:61" ht="16.5">
      <c r="A79" s="21" t="s">
        <v>1221</v>
      </c>
      <c r="B79" s="21">
        <v>1070</v>
      </c>
      <c r="C79" s="21">
        <v>3210531</v>
      </c>
      <c r="D79" s="21">
        <v>1378192214</v>
      </c>
      <c r="E79" s="22">
        <v>1201110484303</v>
      </c>
      <c r="F79" s="24" t="s">
        <v>1222</v>
      </c>
      <c r="G79" s="24" t="s">
        <v>44</v>
      </c>
      <c r="H79" s="24" t="s">
        <v>51</v>
      </c>
      <c r="I79" s="24" t="s">
        <v>52</v>
      </c>
      <c r="J79" s="24" t="s">
        <v>975</v>
      </c>
      <c r="K79" s="21">
        <v>5</v>
      </c>
      <c r="L79" s="32" t="s">
        <v>1223</v>
      </c>
      <c r="M79" s="21" t="s">
        <v>1224</v>
      </c>
      <c r="N79" s="26">
        <v>1</v>
      </c>
      <c r="O79" s="26" t="s">
        <v>55</v>
      </c>
      <c r="P79" s="38">
        <v>983087</v>
      </c>
      <c r="Q79" s="38">
        <v>1175474</v>
      </c>
      <c r="R79" s="38">
        <v>103491</v>
      </c>
      <c r="S79" s="38">
        <v>777879</v>
      </c>
      <c r="T79" s="21">
        <v>0</v>
      </c>
      <c r="U79" s="38">
        <v>61918</v>
      </c>
      <c r="V79" s="38">
        <v>2781641</v>
      </c>
      <c r="W79" s="38">
        <v>405520</v>
      </c>
      <c r="X79" s="21">
        <v>0</v>
      </c>
      <c r="Y79" s="38">
        <v>38085351</v>
      </c>
      <c r="Z79" s="21" t="s">
        <v>56</v>
      </c>
      <c r="AA79" s="21">
        <v>9.8000000000000007</v>
      </c>
      <c r="AB79" s="21">
        <v>393.6</v>
      </c>
      <c r="AC79" s="21">
        <v>7.7</v>
      </c>
      <c r="AD79" s="21">
        <v>0.6</v>
      </c>
      <c r="AE79" s="21">
        <v>31.8</v>
      </c>
      <c r="AF79" s="21">
        <f t="shared" si="1"/>
        <v>443.50000000000006</v>
      </c>
      <c r="AG79" s="21" t="s">
        <v>1225</v>
      </c>
      <c r="AH79" s="24" t="s">
        <v>1226</v>
      </c>
      <c r="AI79" s="24" t="s">
        <v>1227</v>
      </c>
      <c r="AJ79" s="27" t="s">
        <v>30778</v>
      </c>
      <c r="AK79" s="28" t="s">
        <v>156</v>
      </c>
      <c r="AL79" s="28">
        <v>10</v>
      </c>
      <c r="AM79" s="28">
        <v>20090101</v>
      </c>
      <c r="AN79" s="29">
        <v>486</v>
      </c>
      <c r="AO79" s="29">
        <v>202306</v>
      </c>
      <c r="AP79" s="29">
        <v>2022</v>
      </c>
      <c r="AQ79" s="28">
        <v>2146018022</v>
      </c>
      <c r="AR79" s="28">
        <v>1063253032</v>
      </c>
      <c r="AS79" s="28">
        <v>20000000</v>
      </c>
      <c r="AT79" s="30">
        <v>2</v>
      </c>
      <c r="AU79" s="30"/>
      <c r="AV79" s="30"/>
      <c r="AW79" s="30"/>
      <c r="AX79" s="30"/>
      <c r="AY79" s="30"/>
      <c r="AZ79" s="30"/>
      <c r="BA79" s="30"/>
      <c r="BB79" s="30" t="s">
        <v>54452</v>
      </c>
      <c r="BC79" s="30" t="s">
        <v>54452</v>
      </c>
      <c r="BD79" s="30" t="s">
        <v>54452</v>
      </c>
      <c r="BE79" s="30" t="s">
        <v>54452</v>
      </c>
      <c r="BF79" s="30" t="s">
        <v>1228</v>
      </c>
      <c r="BG79" s="30">
        <v>2</v>
      </c>
      <c r="BH79" s="30" t="s">
        <v>1229</v>
      </c>
      <c r="BI79" s="31"/>
    </row>
    <row r="80" spans="1:61" ht="16.5">
      <c r="A80" s="21" t="s">
        <v>9140</v>
      </c>
      <c r="B80" s="21">
        <v>9351</v>
      </c>
      <c r="C80" s="21">
        <v>2966212</v>
      </c>
      <c r="D80" s="21">
        <v>1148652489</v>
      </c>
      <c r="E80" s="22">
        <v>1101113478173</v>
      </c>
      <c r="F80" s="24" t="s">
        <v>9141</v>
      </c>
      <c r="G80" s="24" t="s">
        <v>44</v>
      </c>
      <c r="H80" s="24" t="s">
        <v>51</v>
      </c>
      <c r="I80" s="24" t="s">
        <v>52</v>
      </c>
      <c r="J80" s="24" t="s">
        <v>6569</v>
      </c>
      <c r="K80" s="21">
        <v>47</v>
      </c>
      <c r="L80" s="32" t="s">
        <v>9142</v>
      </c>
      <c r="M80" s="21" t="s">
        <v>9143</v>
      </c>
      <c r="N80" s="21">
        <v>1</v>
      </c>
      <c r="O80" s="21" t="s">
        <v>55</v>
      </c>
      <c r="P80" s="21">
        <v>0</v>
      </c>
      <c r="Q80" s="21">
        <v>0</v>
      </c>
      <c r="R80" s="21">
        <v>0</v>
      </c>
      <c r="S80" s="51">
        <v>5279796</v>
      </c>
      <c r="T80" s="21">
        <v>0</v>
      </c>
      <c r="U80" s="51">
        <v>169490808</v>
      </c>
      <c r="V80" s="51">
        <v>520119</v>
      </c>
      <c r="W80" s="51">
        <v>14470011</v>
      </c>
      <c r="X80" s="21">
        <v>0</v>
      </c>
      <c r="Y80" s="51">
        <v>34350</v>
      </c>
      <c r="Z80" s="16" t="s">
        <v>315</v>
      </c>
      <c r="AA80" s="102">
        <v>0</v>
      </c>
      <c r="AB80" s="21">
        <v>0.3</v>
      </c>
      <c r="AC80" s="21">
        <v>52.7</v>
      </c>
      <c r="AD80" s="21">
        <v>1694.9</v>
      </c>
      <c r="AE80" s="21">
        <v>149.9</v>
      </c>
      <c r="AF80" s="21">
        <f t="shared" si="1"/>
        <v>1897.8000000000002</v>
      </c>
      <c r="AG80" s="21" t="s">
        <v>9144</v>
      </c>
      <c r="AH80" s="24" t="s">
        <v>9145</v>
      </c>
      <c r="AI80" s="24" t="s">
        <v>9146</v>
      </c>
      <c r="AJ80" s="27" t="s">
        <v>30779</v>
      </c>
      <c r="AK80" s="28" t="s">
        <v>60</v>
      </c>
      <c r="AL80" s="28">
        <v>10</v>
      </c>
      <c r="AM80" s="28">
        <v>20060701</v>
      </c>
      <c r="AN80" s="29">
        <v>2026</v>
      </c>
      <c r="AO80" s="29">
        <v>202212</v>
      </c>
      <c r="AP80" s="29">
        <v>2022</v>
      </c>
      <c r="AQ80" s="28">
        <v>3657614511</v>
      </c>
      <c r="AR80" s="28">
        <v>667286332</v>
      </c>
      <c r="AS80" s="28">
        <v>2000000</v>
      </c>
      <c r="AT80" s="30">
        <v>1</v>
      </c>
      <c r="AU80" s="30"/>
      <c r="AV80" s="30"/>
      <c r="AW80" s="30"/>
      <c r="AX80" s="30"/>
      <c r="AY80" s="30"/>
      <c r="AZ80" s="30"/>
      <c r="BA80" s="30"/>
      <c r="BB80" s="30" t="s">
        <v>54452</v>
      </c>
      <c r="BC80" s="30" t="s">
        <v>54452</v>
      </c>
      <c r="BD80" s="30" t="s">
        <v>54452</v>
      </c>
      <c r="BE80" s="30" t="s">
        <v>54452</v>
      </c>
      <c r="BF80" s="30" t="s">
        <v>54452</v>
      </c>
      <c r="BG80" s="30">
        <v>4</v>
      </c>
      <c r="BH80" s="30" t="s">
        <v>7956</v>
      </c>
      <c r="BI80" s="31"/>
    </row>
    <row r="81" spans="1:61" ht="16.5">
      <c r="A81" s="21" t="s">
        <v>10980</v>
      </c>
      <c r="B81" s="21">
        <v>11227</v>
      </c>
      <c r="C81" s="21">
        <v>1421819</v>
      </c>
      <c r="D81" s="21">
        <v>2108118969</v>
      </c>
      <c r="E81" s="22">
        <v>1101110091390</v>
      </c>
      <c r="F81" s="24" t="s">
        <v>10981</v>
      </c>
      <c r="G81" s="24" t="s">
        <v>44</v>
      </c>
      <c r="H81" s="24" t="s">
        <v>51</v>
      </c>
      <c r="I81" s="24" t="s">
        <v>65</v>
      </c>
      <c r="J81" s="24" t="s">
        <v>3829</v>
      </c>
      <c r="K81" s="21">
        <v>50</v>
      </c>
      <c r="L81" s="21"/>
      <c r="M81" s="21" t="s">
        <v>10982</v>
      </c>
      <c r="N81" s="21">
        <v>1</v>
      </c>
      <c r="O81" s="21" t="s">
        <v>55</v>
      </c>
      <c r="P81" s="21">
        <v>0</v>
      </c>
      <c r="Q81" s="21">
        <v>0</v>
      </c>
      <c r="R81" s="33">
        <v>430175</v>
      </c>
      <c r="S81" s="21">
        <v>0</v>
      </c>
      <c r="T81" s="21">
        <v>0</v>
      </c>
      <c r="U81" s="33">
        <v>4734275</v>
      </c>
      <c r="V81" s="21">
        <v>0</v>
      </c>
      <c r="W81" s="21">
        <v>0</v>
      </c>
      <c r="X81" s="33">
        <f>135000+4637</f>
        <v>139637</v>
      </c>
      <c r="Y81" s="21">
        <v>0</v>
      </c>
      <c r="Z81" s="21" t="s">
        <v>315</v>
      </c>
      <c r="AA81" s="102">
        <v>0</v>
      </c>
      <c r="AB81" s="21">
        <v>4.3</v>
      </c>
      <c r="AC81" s="99">
        <v>0</v>
      </c>
      <c r="AD81" s="21">
        <v>47.3</v>
      </c>
      <c r="AE81" s="21">
        <v>1.3</v>
      </c>
      <c r="AF81" s="21">
        <f t="shared" si="1"/>
        <v>52.899999999999991</v>
      </c>
      <c r="AG81" s="21" t="s">
        <v>10983</v>
      </c>
      <c r="AH81" s="24" t="s">
        <v>10984</v>
      </c>
      <c r="AI81" s="24" t="s">
        <v>10985</v>
      </c>
      <c r="AJ81" s="27" t="s">
        <v>30780</v>
      </c>
      <c r="AK81" s="28" t="s">
        <v>60</v>
      </c>
      <c r="AL81" s="28">
        <v>10</v>
      </c>
      <c r="AM81" s="28">
        <v>19680727</v>
      </c>
      <c r="AN81" s="29">
        <v>568</v>
      </c>
      <c r="AO81" s="29">
        <v>202212</v>
      </c>
      <c r="AP81" s="29">
        <v>2022</v>
      </c>
      <c r="AQ81" s="28">
        <v>59364358</v>
      </c>
      <c r="AR81" s="28">
        <v>30510881</v>
      </c>
      <c r="AS81" s="28">
        <v>1687500</v>
      </c>
      <c r="AT81" s="30">
        <v>2</v>
      </c>
      <c r="AU81" s="30"/>
      <c r="AV81" s="30"/>
      <c r="AW81" s="30"/>
      <c r="AX81" s="30"/>
      <c r="AY81" s="30"/>
      <c r="AZ81" s="30"/>
      <c r="BA81" s="30"/>
      <c r="BB81" s="30" t="s">
        <v>54452</v>
      </c>
      <c r="BC81" s="30" t="s">
        <v>54452</v>
      </c>
      <c r="BD81" s="30" t="s">
        <v>54452</v>
      </c>
      <c r="BE81" s="30" t="s">
        <v>54452</v>
      </c>
      <c r="BF81" s="30" t="s">
        <v>10986</v>
      </c>
      <c r="BG81" s="30">
        <v>2</v>
      </c>
      <c r="BH81" s="30"/>
      <c r="BI81" s="31"/>
    </row>
    <row r="82" spans="1:61" ht="16.5">
      <c r="A82" s="21" t="s">
        <v>11014</v>
      </c>
      <c r="B82" s="21">
        <v>11237</v>
      </c>
      <c r="C82" s="21">
        <v>1312316</v>
      </c>
      <c r="D82" s="21">
        <v>2178100397</v>
      </c>
      <c r="E82" s="22">
        <v>1101110036388</v>
      </c>
      <c r="F82" s="24" t="s">
        <v>11015</v>
      </c>
      <c r="G82" s="24" t="s">
        <v>44</v>
      </c>
      <c r="H82" s="24" t="s">
        <v>51</v>
      </c>
      <c r="I82" s="24" t="s">
        <v>65</v>
      </c>
      <c r="J82" s="24" t="s">
        <v>3829</v>
      </c>
      <c r="K82" s="21">
        <v>50</v>
      </c>
      <c r="L82" s="21"/>
      <c r="M82" s="21" t="s">
        <v>10811</v>
      </c>
      <c r="N82" s="21">
        <v>1</v>
      </c>
      <c r="O82" s="21" t="s">
        <v>55</v>
      </c>
      <c r="P82" s="21">
        <v>0</v>
      </c>
      <c r="Q82" s="21">
        <v>0</v>
      </c>
      <c r="R82" s="21">
        <v>0</v>
      </c>
      <c r="S82" s="21">
        <v>0</v>
      </c>
      <c r="T82" s="21">
        <v>0</v>
      </c>
      <c r="U82" s="33">
        <v>704019</v>
      </c>
      <c r="V82" s="21">
        <v>0</v>
      </c>
      <c r="W82" s="33">
        <v>5500</v>
      </c>
      <c r="X82" s="21">
        <v>0</v>
      </c>
      <c r="Y82" s="21">
        <v>0</v>
      </c>
      <c r="Z82" s="21" t="s">
        <v>315</v>
      </c>
      <c r="AA82" s="102">
        <v>0</v>
      </c>
      <c r="AB82" s="99">
        <v>0</v>
      </c>
      <c r="AC82" s="99">
        <v>0</v>
      </c>
      <c r="AD82" s="21">
        <v>7</v>
      </c>
      <c r="AE82" s="99">
        <v>0</v>
      </c>
      <c r="AF82" s="21">
        <f t="shared" si="1"/>
        <v>7</v>
      </c>
      <c r="AG82" s="21" t="s">
        <v>10842</v>
      </c>
      <c r="AH82" s="24" t="s">
        <v>10812</v>
      </c>
      <c r="AI82" s="24" t="s">
        <v>11016</v>
      </c>
      <c r="AJ82" s="27" t="s">
        <v>30700</v>
      </c>
      <c r="AK82" s="28" t="s">
        <v>60</v>
      </c>
      <c r="AL82" s="28">
        <v>10</v>
      </c>
      <c r="AM82" s="28">
        <v>19880101</v>
      </c>
      <c r="AN82" s="29">
        <v>346</v>
      </c>
      <c r="AO82" s="29">
        <v>202212</v>
      </c>
      <c r="AP82" s="29">
        <v>2022</v>
      </c>
      <c r="AQ82" s="28">
        <v>31462958</v>
      </c>
      <c r="AR82" s="28">
        <v>34608718</v>
      </c>
      <c r="AS82" s="28">
        <v>2160000</v>
      </c>
      <c r="AT82" s="30">
        <v>1</v>
      </c>
      <c r="AU82" s="30"/>
      <c r="AV82" s="30"/>
      <c r="AW82" s="30"/>
      <c r="AX82" s="30"/>
      <c r="AY82" s="30"/>
      <c r="AZ82" s="30"/>
      <c r="BA82" s="30"/>
      <c r="BB82" s="30" t="s">
        <v>54452</v>
      </c>
      <c r="BC82" s="30" t="s">
        <v>54452</v>
      </c>
      <c r="BD82" s="30" t="s">
        <v>54452</v>
      </c>
      <c r="BE82" s="30" t="s">
        <v>54452</v>
      </c>
      <c r="BF82" s="30" t="s">
        <v>54452</v>
      </c>
      <c r="BG82" s="30">
        <v>4</v>
      </c>
      <c r="BH82" s="30" t="s">
        <v>237</v>
      </c>
      <c r="BI82" s="31"/>
    </row>
    <row r="83" spans="1:61" ht="16.5">
      <c r="A83" s="21" t="s">
        <v>11237</v>
      </c>
      <c r="B83" s="21">
        <v>11473</v>
      </c>
      <c r="C83" s="21">
        <v>2226555</v>
      </c>
      <c r="D83" s="21">
        <v>1408104389</v>
      </c>
      <c r="E83" s="22">
        <v>1355110154357</v>
      </c>
      <c r="F83" s="24" t="s">
        <v>11238</v>
      </c>
      <c r="G83" s="24" t="s">
        <v>44</v>
      </c>
      <c r="H83" s="24" t="s">
        <v>51</v>
      </c>
      <c r="I83" s="24" t="s">
        <v>52</v>
      </c>
      <c r="J83" s="24" t="s">
        <v>3829</v>
      </c>
      <c r="K83" s="21">
        <v>50</v>
      </c>
      <c r="L83" s="21"/>
      <c r="M83" s="21" t="s">
        <v>1037</v>
      </c>
      <c r="N83" s="21">
        <v>1</v>
      </c>
      <c r="O83" s="21" t="s">
        <v>55</v>
      </c>
      <c r="P83" s="21">
        <v>0</v>
      </c>
      <c r="Q83" s="21">
        <v>0</v>
      </c>
      <c r="R83" s="21">
        <v>0</v>
      </c>
      <c r="S83" s="21">
        <v>0</v>
      </c>
      <c r="T83" s="21">
        <v>0</v>
      </c>
      <c r="U83" s="21">
        <v>0</v>
      </c>
      <c r="V83" s="21">
        <v>0</v>
      </c>
      <c r="W83" s="33">
        <v>15456</v>
      </c>
      <c r="X83" s="21">
        <v>0</v>
      </c>
      <c r="Y83" s="21">
        <v>0</v>
      </c>
      <c r="Z83" s="21" t="s">
        <v>315</v>
      </c>
      <c r="AA83" s="102">
        <v>0</v>
      </c>
      <c r="AB83" s="99">
        <v>0</v>
      </c>
      <c r="AC83" s="99">
        <v>0</v>
      </c>
      <c r="AD83" s="99">
        <v>0</v>
      </c>
      <c r="AE83" s="21">
        <v>0.1</v>
      </c>
      <c r="AF83" s="21">
        <f t="shared" si="1"/>
        <v>0.1</v>
      </c>
      <c r="AG83" s="21" t="s">
        <v>11239</v>
      </c>
      <c r="AH83" s="24" t="s">
        <v>11240</v>
      </c>
      <c r="AI83" s="24" t="s">
        <v>11241</v>
      </c>
      <c r="AJ83" s="27" t="s">
        <v>30781</v>
      </c>
      <c r="AK83" s="28" t="s">
        <v>60</v>
      </c>
      <c r="AL83" s="28">
        <v>10</v>
      </c>
      <c r="AM83" s="28">
        <v>20041022</v>
      </c>
      <c r="AN83" s="29">
        <v>374</v>
      </c>
      <c r="AO83" s="29">
        <v>202212</v>
      </c>
      <c r="AP83" s="29">
        <v>2022</v>
      </c>
      <c r="AQ83" s="28">
        <v>60566358</v>
      </c>
      <c r="AR83" s="28">
        <v>10023888</v>
      </c>
      <c r="AS83" s="28">
        <v>300000</v>
      </c>
      <c r="AT83" s="30">
        <v>1</v>
      </c>
      <c r="AU83" s="30"/>
      <c r="AV83" s="30"/>
      <c r="AW83" s="30"/>
      <c r="AX83" s="30"/>
      <c r="AY83" s="30"/>
      <c r="AZ83" s="30"/>
      <c r="BA83" s="30"/>
      <c r="BB83" s="30" t="s">
        <v>54452</v>
      </c>
      <c r="BC83" s="30" t="s">
        <v>54452</v>
      </c>
      <c r="BD83" s="30" t="s">
        <v>54452</v>
      </c>
      <c r="BE83" s="30" t="s">
        <v>54452</v>
      </c>
      <c r="BF83" s="30" t="s">
        <v>54452</v>
      </c>
      <c r="BG83" s="30">
        <v>13</v>
      </c>
      <c r="BH83" s="30"/>
      <c r="BI83" s="31"/>
    </row>
    <row r="84" spans="1:61" ht="16.5">
      <c r="A84" s="21" t="s">
        <v>1012</v>
      </c>
      <c r="B84" s="21">
        <v>22335</v>
      </c>
      <c r="C84" s="21">
        <v>2456976</v>
      </c>
      <c r="D84" s="21">
        <v>2148208081</v>
      </c>
      <c r="E84" s="22">
        <v>1102710010912</v>
      </c>
      <c r="F84" s="24" t="s">
        <v>1013</v>
      </c>
      <c r="G84" s="24" t="s">
        <v>104</v>
      </c>
      <c r="H84" s="24" t="s">
        <v>51</v>
      </c>
      <c r="I84" s="24" t="s">
        <v>65</v>
      </c>
      <c r="J84" s="24" t="s">
        <v>171</v>
      </c>
      <c r="K84" s="21">
        <v>48</v>
      </c>
      <c r="L84" s="32" t="s">
        <v>1013</v>
      </c>
      <c r="M84" s="21" t="s">
        <v>1014</v>
      </c>
      <c r="N84" s="26">
        <v>1</v>
      </c>
      <c r="O84" s="26" t="s">
        <v>351</v>
      </c>
      <c r="P84" s="21">
        <v>0</v>
      </c>
      <c r="Q84" s="21">
        <v>0</v>
      </c>
      <c r="R84" s="21">
        <v>0</v>
      </c>
      <c r="S84" s="21">
        <v>0</v>
      </c>
      <c r="T84" s="21">
        <v>0</v>
      </c>
      <c r="U84" s="21">
        <v>0</v>
      </c>
      <c r="V84" s="21">
        <v>0</v>
      </c>
      <c r="W84" s="21">
        <v>0</v>
      </c>
      <c r="X84" s="21">
        <v>0</v>
      </c>
      <c r="Y84" s="21">
        <v>0</v>
      </c>
      <c r="Z84" s="16" t="s">
        <v>315</v>
      </c>
      <c r="AA84" s="103">
        <v>0</v>
      </c>
      <c r="AB84" s="100">
        <v>0</v>
      </c>
      <c r="AC84" s="100">
        <v>0</v>
      </c>
      <c r="AD84" s="100">
        <v>0</v>
      </c>
      <c r="AE84" s="100">
        <v>0</v>
      </c>
      <c r="AF84" s="21">
        <f t="shared" si="1"/>
        <v>0</v>
      </c>
      <c r="AG84" s="21" t="s">
        <v>1015</v>
      </c>
      <c r="AH84" s="24" t="s">
        <v>1016</v>
      </c>
      <c r="AI84" s="24" t="s">
        <v>1017</v>
      </c>
      <c r="AJ84" s="27" t="s">
        <v>30782</v>
      </c>
      <c r="AK84" s="28" t="s">
        <v>47</v>
      </c>
      <c r="AL84" s="28">
        <v>10</v>
      </c>
      <c r="AM84" s="28">
        <v>20031223</v>
      </c>
      <c r="AN84" s="29">
        <v>717</v>
      </c>
      <c r="AO84" s="29">
        <v>202112</v>
      </c>
      <c r="AP84" s="29"/>
      <c r="AQ84" s="28"/>
      <c r="AR84" s="28"/>
      <c r="AS84" s="28"/>
      <c r="AT84" s="30">
        <v>2</v>
      </c>
      <c r="AU84" s="30"/>
      <c r="AV84" s="30"/>
      <c r="AW84" s="30"/>
      <c r="AX84" s="30"/>
      <c r="AY84" s="30"/>
      <c r="AZ84" s="30"/>
      <c r="BA84" s="30"/>
      <c r="BB84" s="30" t="s">
        <v>54452</v>
      </c>
      <c r="BC84" s="30" t="s">
        <v>54452</v>
      </c>
      <c r="BD84" s="30" t="s">
        <v>54452</v>
      </c>
      <c r="BE84" s="30" t="s">
        <v>54452</v>
      </c>
      <c r="BF84" s="30" t="s">
        <v>54452</v>
      </c>
      <c r="BG84" s="30">
        <v>8</v>
      </c>
      <c r="BH84" s="30"/>
      <c r="BI84" s="31"/>
    </row>
    <row r="85" spans="1:61" ht="16.5">
      <c r="A85" s="21" t="s">
        <v>15495</v>
      </c>
      <c r="B85" s="21">
        <v>14709</v>
      </c>
      <c r="C85" s="21">
        <v>1396928</v>
      </c>
      <c r="D85" s="21">
        <v>2208115635</v>
      </c>
      <c r="E85" s="22">
        <v>1101110878532</v>
      </c>
      <c r="F85" s="24" t="s">
        <v>15496</v>
      </c>
      <c r="G85" s="24" t="s">
        <v>44</v>
      </c>
      <c r="H85" s="24" t="s">
        <v>51</v>
      </c>
      <c r="I85" s="24" t="s">
        <v>65</v>
      </c>
      <c r="J85" s="24" t="s">
        <v>2407</v>
      </c>
      <c r="K85" s="21">
        <v>39</v>
      </c>
      <c r="L85" s="32" t="s">
        <v>15497</v>
      </c>
      <c r="M85" s="21" t="s">
        <v>15498</v>
      </c>
      <c r="N85" s="21">
        <v>1</v>
      </c>
      <c r="O85" s="21" t="s">
        <v>55</v>
      </c>
      <c r="P85" s="21">
        <v>0</v>
      </c>
      <c r="Q85" s="33">
        <v>16072</v>
      </c>
      <c r="R85" s="21">
        <v>0</v>
      </c>
      <c r="S85" s="21">
        <v>0</v>
      </c>
      <c r="T85" s="21">
        <v>0</v>
      </c>
      <c r="U85" s="21">
        <v>0</v>
      </c>
      <c r="V85" s="21">
        <v>0</v>
      </c>
      <c r="W85" s="21">
        <v>0</v>
      </c>
      <c r="X85" s="21">
        <v>0</v>
      </c>
      <c r="Y85" s="21">
        <v>0</v>
      </c>
      <c r="Z85" s="16" t="s">
        <v>315</v>
      </c>
      <c r="AA85" s="102">
        <v>0</v>
      </c>
      <c r="AB85" s="21">
        <v>0.1</v>
      </c>
      <c r="AC85" s="99">
        <v>0</v>
      </c>
      <c r="AD85" s="99">
        <v>0</v>
      </c>
      <c r="AE85" s="99">
        <v>0</v>
      </c>
      <c r="AF85" s="21">
        <f t="shared" si="1"/>
        <v>0.1</v>
      </c>
      <c r="AG85" s="21" t="s">
        <v>15499</v>
      </c>
      <c r="AH85" s="24" t="s">
        <v>15500</v>
      </c>
      <c r="AI85" s="24" t="s">
        <v>15501</v>
      </c>
      <c r="AJ85" s="27" t="s">
        <v>30783</v>
      </c>
      <c r="AK85" s="28" t="s">
        <v>60</v>
      </c>
      <c r="AL85" s="28">
        <v>10</v>
      </c>
      <c r="AM85" s="28">
        <v>19920709</v>
      </c>
      <c r="AN85" s="29">
        <v>367</v>
      </c>
      <c r="AO85" s="29">
        <v>202304</v>
      </c>
      <c r="AP85" s="29">
        <v>2022</v>
      </c>
      <c r="AQ85" s="28">
        <v>27674235</v>
      </c>
      <c r="AR85" s="28">
        <v>15710478</v>
      </c>
      <c r="AS85" s="28">
        <v>500000</v>
      </c>
      <c r="AT85" s="30">
        <v>2</v>
      </c>
      <c r="AU85" s="30"/>
      <c r="AV85" s="30"/>
      <c r="AW85" s="30"/>
      <c r="AX85" s="30"/>
      <c r="AY85" s="30"/>
      <c r="AZ85" s="30"/>
      <c r="BA85" s="30"/>
      <c r="BB85" s="30" t="s">
        <v>54452</v>
      </c>
      <c r="BC85" s="30" t="s">
        <v>54452</v>
      </c>
      <c r="BD85" s="30" t="s">
        <v>54452</v>
      </c>
      <c r="BE85" s="30" t="s">
        <v>54452</v>
      </c>
      <c r="BF85" s="30" t="s">
        <v>54452</v>
      </c>
      <c r="BG85" s="30">
        <v>7</v>
      </c>
      <c r="BH85" s="30"/>
      <c r="BI85" s="31"/>
    </row>
    <row r="86" spans="1:61" ht="16.5">
      <c r="A86" s="21" t="s">
        <v>11967</v>
      </c>
      <c r="B86" s="21">
        <v>12029</v>
      </c>
      <c r="C86" s="21">
        <v>1607632</v>
      </c>
      <c r="D86" s="21">
        <v>1208109492</v>
      </c>
      <c r="E86" s="22">
        <v>1101110808290</v>
      </c>
      <c r="F86" s="24" t="s">
        <v>11968</v>
      </c>
      <c r="G86" s="24" t="s">
        <v>44</v>
      </c>
      <c r="H86" s="24" t="s">
        <v>51</v>
      </c>
      <c r="I86" s="24" t="s">
        <v>52</v>
      </c>
      <c r="J86" s="24" t="s">
        <v>8264</v>
      </c>
      <c r="K86" s="21">
        <v>54</v>
      </c>
      <c r="L86" s="32" t="s">
        <v>11969</v>
      </c>
      <c r="M86" s="21" t="s">
        <v>11970</v>
      </c>
      <c r="N86" s="21">
        <v>1</v>
      </c>
      <c r="O86" s="21" t="s">
        <v>83</v>
      </c>
      <c r="P86" s="21">
        <v>0</v>
      </c>
      <c r="Q86" s="33">
        <v>824754000</v>
      </c>
      <c r="R86" s="21">
        <v>0</v>
      </c>
      <c r="S86" s="21">
        <v>0</v>
      </c>
      <c r="T86" s="21">
        <v>0</v>
      </c>
      <c r="U86" s="21">
        <v>0</v>
      </c>
      <c r="V86" s="21">
        <v>0</v>
      </c>
      <c r="W86" s="33">
        <v>1230471080</v>
      </c>
      <c r="X86" s="33">
        <v>18000000</v>
      </c>
      <c r="Y86" s="21">
        <v>0</v>
      </c>
      <c r="Z86" s="16" t="s">
        <v>315</v>
      </c>
      <c r="AA86" s="102">
        <v>0</v>
      </c>
      <c r="AB86" s="21">
        <v>8.1999999999999993</v>
      </c>
      <c r="AC86" s="99">
        <v>0</v>
      </c>
      <c r="AD86" s="99">
        <v>0</v>
      </c>
      <c r="AE86" s="21">
        <v>12.4</v>
      </c>
      <c r="AF86" s="21">
        <f t="shared" si="1"/>
        <v>20.6</v>
      </c>
      <c r="AG86" s="21" t="s">
        <v>11971</v>
      </c>
      <c r="AH86" s="24" t="s">
        <v>11972</v>
      </c>
      <c r="AI86" s="24" t="s">
        <v>11973</v>
      </c>
      <c r="AJ86" s="27" t="s">
        <v>30784</v>
      </c>
      <c r="AK86" s="28" t="s">
        <v>60</v>
      </c>
      <c r="AL86" s="28">
        <v>10</v>
      </c>
      <c r="AM86" s="28">
        <v>19911008</v>
      </c>
      <c r="AN86" s="29">
        <v>307</v>
      </c>
      <c r="AO86" s="29">
        <v>202212</v>
      </c>
      <c r="AP86" s="29">
        <v>2022</v>
      </c>
      <c r="AQ86" s="28">
        <v>93085096</v>
      </c>
      <c r="AR86" s="28">
        <v>246514437</v>
      </c>
      <c r="AS86" s="28">
        <v>75000000</v>
      </c>
      <c r="AT86" s="30">
        <v>1</v>
      </c>
      <c r="AU86" s="30"/>
      <c r="AV86" s="30"/>
      <c r="AW86" s="30"/>
      <c r="AX86" s="30"/>
      <c r="AY86" s="30"/>
      <c r="AZ86" s="30"/>
      <c r="BA86" s="30"/>
      <c r="BB86" s="30" t="s">
        <v>54452</v>
      </c>
      <c r="BC86" s="30" t="s">
        <v>54452</v>
      </c>
      <c r="BD86" s="30" t="s">
        <v>54452</v>
      </c>
      <c r="BE86" s="30" t="s">
        <v>54452</v>
      </c>
      <c r="BF86" s="30" t="s">
        <v>54452</v>
      </c>
      <c r="BG86" s="30">
        <v>13</v>
      </c>
      <c r="BH86" s="30"/>
      <c r="BI86" s="31"/>
    </row>
    <row r="87" spans="1:61" ht="16.5">
      <c r="A87" s="21" t="s">
        <v>2437</v>
      </c>
      <c r="B87" s="21">
        <v>2227</v>
      </c>
      <c r="C87" s="21">
        <v>1177815</v>
      </c>
      <c r="D87" s="21">
        <v>1358102638</v>
      </c>
      <c r="E87" s="22">
        <v>1345110007341</v>
      </c>
      <c r="F87" s="24" t="s">
        <v>2438</v>
      </c>
      <c r="G87" s="24" t="s">
        <v>44</v>
      </c>
      <c r="H87" s="24" t="s">
        <v>51</v>
      </c>
      <c r="I87" s="24" t="s">
        <v>52</v>
      </c>
      <c r="J87" s="24" t="s">
        <v>264</v>
      </c>
      <c r="K87" s="21">
        <v>15</v>
      </c>
      <c r="L87" s="32" t="s">
        <v>2439</v>
      </c>
      <c r="M87" s="21" t="s">
        <v>2440</v>
      </c>
      <c r="N87" s="21">
        <v>1</v>
      </c>
      <c r="O87" s="21" t="s">
        <v>55</v>
      </c>
      <c r="P87" s="33">
        <v>98421</v>
      </c>
      <c r="Q87" s="33">
        <v>184013</v>
      </c>
      <c r="R87" s="21">
        <v>0</v>
      </c>
      <c r="S87" s="33">
        <v>3241029</v>
      </c>
      <c r="T87" s="21">
        <v>0</v>
      </c>
      <c r="U87" s="33">
        <v>74835</v>
      </c>
      <c r="V87" s="21">
        <v>0</v>
      </c>
      <c r="W87" s="21">
        <v>0</v>
      </c>
      <c r="X87" s="42">
        <v>1548482</v>
      </c>
      <c r="Y87" s="33">
        <v>1228284</v>
      </c>
      <c r="Z87" s="16" t="s">
        <v>56</v>
      </c>
      <c r="AA87" s="21">
        <v>0.9</v>
      </c>
      <c r="AB87" s="21">
        <v>14.1</v>
      </c>
      <c r="AC87" s="21">
        <v>32.4</v>
      </c>
      <c r="AD87" s="21">
        <v>0.7</v>
      </c>
      <c r="AE87" s="21">
        <v>15.4</v>
      </c>
      <c r="AF87" s="21">
        <f t="shared" si="1"/>
        <v>63.5</v>
      </c>
      <c r="AG87" s="21" t="s">
        <v>2441</v>
      </c>
      <c r="AH87" s="24" t="s">
        <v>2442</v>
      </c>
      <c r="AI87" s="24" t="s">
        <v>2443</v>
      </c>
      <c r="AJ87" s="27" t="s">
        <v>30785</v>
      </c>
      <c r="AK87" s="28" t="s">
        <v>60</v>
      </c>
      <c r="AL87" s="28">
        <v>10</v>
      </c>
      <c r="AM87" s="28">
        <v>19890401</v>
      </c>
      <c r="AN87" s="29">
        <v>521</v>
      </c>
      <c r="AO87" s="29">
        <v>202305</v>
      </c>
      <c r="AP87" s="29">
        <v>2022</v>
      </c>
      <c r="AQ87" s="28">
        <v>213319183</v>
      </c>
      <c r="AR87" s="28">
        <v>397542606</v>
      </c>
      <c r="AS87" s="28">
        <v>10376055</v>
      </c>
      <c r="AT87" s="30">
        <v>1</v>
      </c>
      <c r="AU87" s="30"/>
      <c r="AV87" s="30"/>
      <c r="AW87" s="30"/>
      <c r="AX87" s="30"/>
      <c r="AY87" s="30"/>
      <c r="AZ87" s="30"/>
      <c r="BA87" s="30"/>
      <c r="BB87" s="30" t="s">
        <v>54452</v>
      </c>
      <c r="BC87" s="30" t="s">
        <v>54452</v>
      </c>
      <c r="BD87" s="30" t="s">
        <v>54452</v>
      </c>
      <c r="BE87" s="30" t="s">
        <v>54452</v>
      </c>
      <c r="BF87" s="30" t="s">
        <v>54452</v>
      </c>
      <c r="BG87" s="30">
        <v>4</v>
      </c>
      <c r="BH87" s="30">
        <v>7</v>
      </c>
      <c r="BI87" s="31"/>
    </row>
    <row r="88" spans="1:61" ht="16.5">
      <c r="A88" s="21" t="s">
        <v>1112</v>
      </c>
      <c r="B88" s="21">
        <v>24591</v>
      </c>
      <c r="C88" s="21">
        <v>1746523</v>
      </c>
      <c r="D88" s="21">
        <v>6168203453</v>
      </c>
      <c r="E88" s="22">
        <v>2201330000194</v>
      </c>
      <c r="F88" s="24" t="s">
        <v>1113</v>
      </c>
      <c r="G88" s="24" t="s">
        <v>104</v>
      </c>
      <c r="H88" s="24" t="s">
        <v>51</v>
      </c>
      <c r="I88" s="24" t="s">
        <v>65</v>
      </c>
      <c r="J88" s="24" t="s">
        <v>105</v>
      </c>
      <c r="K88" s="21">
        <v>64</v>
      </c>
      <c r="L88" s="32" t="s">
        <v>1113</v>
      </c>
      <c r="M88" s="21" t="s">
        <v>1114</v>
      </c>
      <c r="N88" s="26">
        <v>1</v>
      </c>
      <c r="O88" s="26" t="s">
        <v>55</v>
      </c>
      <c r="P88" s="21">
        <v>0</v>
      </c>
      <c r="Q88" s="21">
        <v>0</v>
      </c>
      <c r="R88" s="21">
        <v>0</v>
      </c>
      <c r="S88" s="21">
        <v>0</v>
      </c>
      <c r="T88" s="21">
        <v>0</v>
      </c>
      <c r="U88" s="21">
        <v>0</v>
      </c>
      <c r="V88" s="21">
        <v>0</v>
      </c>
      <c r="W88" s="21">
        <v>0</v>
      </c>
      <c r="X88" s="21">
        <v>0</v>
      </c>
      <c r="Y88" s="38">
        <v>84791800</v>
      </c>
      <c r="Z88" s="16" t="s">
        <v>126</v>
      </c>
      <c r="AA88" s="102">
        <v>0</v>
      </c>
      <c r="AB88" s="21">
        <v>847.9</v>
      </c>
      <c r="AC88" s="99">
        <v>0</v>
      </c>
      <c r="AD88" s="99">
        <v>0</v>
      </c>
      <c r="AE88" s="99">
        <v>0</v>
      </c>
      <c r="AF88" s="21">
        <f t="shared" si="1"/>
        <v>847.9</v>
      </c>
      <c r="AG88" s="21" t="s">
        <v>249</v>
      </c>
      <c r="AH88" s="24" t="s">
        <v>1115</v>
      </c>
      <c r="AI88" s="24" t="s">
        <v>1116</v>
      </c>
      <c r="AJ88" s="27" t="s">
        <v>30786</v>
      </c>
      <c r="AK88" s="28" t="s">
        <v>47</v>
      </c>
      <c r="AL88" s="28">
        <v>10</v>
      </c>
      <c r="AM88" s="28">
        <v>19820709</v>
      </c>
      <c r="AN88" s="29">
        <v>975</v>
      </c>
      <c r="AO88" s="29">
        <v>202012</v>
      </c>
      <c r="AP88" s="29"/>
      <c r="AQ88" s="28"/>
      <c r="AR88" s="28"/>
      <c r="AS88" s="28"/>
      <c r="AT88" s="30">
        <v>2</v>
      </c>
      <c r="AU88" s="30"/>
      <c r="AV88" s="30"/>
      <c r="AW88" s="30"/>
      <c r="AX88" s="30"/>
      <c r="AY88" s="30"/>
      <c r="AZ88" s="30"/>
      <c r="BA88" s="30"/>
      <c r="BB88" s="30" t="s">
        <v>54452</v>
      </c>
      <c r="BC88" s="30" t="s">
        <v>54452</v>
      </c>
      <c r="BD88" s="30" t="s">
        <v>54452</v>
      </c>
      <c r="BE88" s="30" t="s">
        <v>54452</v>
      </c>
      <c r="BF88" s="30" t="s">
        <v>1117</v>
      </c>
      <c r="BG88" s="30">
        <v>2</v>
      </c>
      <c r="BH88" s="30"/>
      <c r="BI88" s="31"/>
    </row>
    <row r="89" spans="1:61" ht="16.5">
      <c r="A89" s="21" t="s">
        <v>3790</v>
      </c>
      <c r="B89" s="21">
        <v>3594</v>
      </c>
      <c r="C89" s="21">
        <v>2951838</v>
      </c>
      <c r="D89" s="21">
        <v>3178108175</v>
      </c>
      <c r="E89" s="22">
        <v>1501110114079</v>
      </c>
      <c r="F89" s="24" t="s">
        <v>3791</v>
      </c>
      <c r="G89" s="24" t="s">
        <v>44</v>
      </c>
      <c r="H89" s="24" t="s">
        <v>51</v>
      </c>
      <c r="I89" s="24" t="s">
        <v>52</v>
      </c>
      <c r="J89" s="24" t="s">
        <v>1033</v>
      </c>
      <c r="K89" s="21">
        <v>38</v>
      </c>
      <c r="L89" s="32" t="s">
        <v>3792</v>
      </c>
      <c r="M89" s="21" t="s">
        <v>3793</v>
      </c>
      <c r="N89" s="21">
        <v>1</v>
      </c>
      <c r="O89" s="21" t="s">
        <v>55</v>
      </c>
      <c r="P89" s="21">
        <v>0</v>
      </c>
      <c r="Q89" s="21">
        <v>0</v>
      </c>
      <c r="R89" s="21">
        <v>0</v>
      </c>
      <c r="S89" s="33">
        <v>239650</v>
      </c>
      <c r="T89" s="21">
        <v>0</v>
      </c>
      <c r="U89" s="21">
        <v>0</v>
      </c>
      <c r="V89" s="33">
        <v>812330</v>
      </c>
      <c r="W89" s="33">
        <v>33013</v>
      </c>
      <c r="X89" s="21">
        <v>0</v>
      </c>
      <c r="Y89" s="33">
        <v>445400</v>
      </c>
      <c r="Z89" s="16" t="s">
        <v>56</v>
      </c>
      <c r="AA89" s="102">
        <v>0</v>
      </c>
      <c r="AB89" s="21">
        <v>4.4000000000000004</v>
      </c>
      <c r="AC89" s="21">
        <v>2.2999999999999998</v>
      </c>
      <c r="AD89" s="99">
        <v>0</v>
      </c>
      <c r="AE89" s="21">
        <v>8.4</v>
      </c>
      <c r="AF89" s="21">
        <f t="shared" si="1"/>
        <v>15.100000000000001</v>
      </c>
      <c r="AG89" s="21" t="s">
        <v>3794</v>
      </c>
      <c r="AH89" s="24" t="s">
        <v>3795</v>
      </c>
      <c r="AI89" s="24" t="s">
        <v>3796</v>
      </c>
      <c r="AJ89" s="27" t="s">
        <v>30787</v>
      </c>
      <c r="AK89" s="28" t="s">
        <v>60</v>
      </c>
      <c r="AL89" s="28">
        <v>10</v>
      </c>
      <c r="AM89" s="28">
        <v>20080317</v>
      </c>
      <c r="AN89" s="29">
        <v>388</v>
      </c>
      <c r="AO89" s="29">
        <v>202303</v>
      </c>
      <c r="AP89" s="29">
        <v>2022</v>
      </c>
      <c r="AQ89" s="28">
        <v>123228769</v>
      </c>
      <c r="AR89" s="28">
        <v>195779762</v>
      </c>
      <c r="AS89" s="28">
        <v>37800000</v>
      </c>
      <c r="AT89" s="30">
        <v>1</v>
      </c>
      <c r="AU89" s="30"/>
      <c r="AV89" s="30"/>
      <c r="AW89" s="30"/>
      <c r="AX89" s="30"/>
      <c r="AY89" s="30"/>
      <c r="AZ89" s="30"/>
      <c r="BA89" s="30"/>
      <c r="BB89" s="30" t="s">
        <v>54452</v>
      </c>
      <c r="BC89" s="30" t="s">
        <v>54452</v>
      </c>
      <c r="BD89" s="30" t="s">
        <v>54452</v>
      </c>
      <c r="BE89" s="30" t="s">
        <v>54452</v>
      </c>
      <c r="BF89" s="30" t="s">
        <v>54452</v>
      </c>
      <c r="BG89" s="30">
        <v>7</v>
      </c>
      <c r="BH89" s="30" t="s">
        <v>3797</v>
      </c>
      <c r="BI89" s="31"/>
    </row>
    <row r="90" spans="1:61" ht="16.5">
      <c r="A90" s="21" t="s">
        <v>8523</v>
      </c>
      <c r="B90" s="21">
        <v>8685</v>
      </c>
      <c r="C90" s="21">
        <v>1422839</v>
      </c>
      <c r="D90" s="21">
        <v>4118121029</v>
      </c>
      <c r="E90" s="22">
        <v>2054110004294</v>
      </c>
      <c r="F90" s="24" t="s">
        <v>8524</v>
      </c>
      <c r="G90" s="24" t="s">
        <v>44</v>
      </c>
      <c r="H90" s="24" t="s">
        <v>51</v>
      </c>
      <c r="I90" s="24" t="s">
        <v>52</v>
      </c>
      <c r="J90" s="24" t="s">
        <v>313</v>
      </c>
      <c r="K90" s="21">
        <v>46</v>
      </c>
      <c r="L90" s="32" t="s">
        <v>8525</v>
      </c>
      <c r="M90" s="21" t="s">
        <v>8526</v>
      </c>
      <c r="N90" s="21">
        <v>1</v>
      </c>
      <c r="O90" s="21" t="s">
        <v>55</v>
      </c>
      <c r="P90" s="21">
        <v>0</v>
      </c>
      <c r="Q90" s="21">
        <v>0</v>
      </c>
      <c r="R90" s="21">
        <v>0</v>
      </c>
      <c r="S90" s="21">
        <v>0</v>
      </c>
      <c r="T90" s="21">
        <v>0</v>
      </c>
      <c r="U90" s="33">
        <v>45241</v>
      </c>
      <c r="V90" s="21">
        <v>0</v>
      </c>
      <c r="W90" s="21">
        <v>0</v>
      </c>
      <c r="X90" s="21">
        <v>0</v>
      </c>
      <c r="Y90" s="21">
        <v>0</v>
      </c>
      <c r="Z90" s="16" t="s">
        <v>1249</v>
      </c>
      <c r="AA90" s="102">
        <v>0</v>
      </c>
      <c r="AB90" s="99">
        <v>0</v>
      </c>
      <c r="AC90" s="99">
        <v>0</v>
      </c>
      <c r="AD90" s="21">
        <v>0.4</v>
      </c>
      <c r="AE90" s="99">
        <v>0</v>
      </c>
      <c r="AF90" s="21">
        <f t="shared" si="1"/>
        <v>0.4</v>
      </c>
      <c r="AG90" s="21" t="s">
        <v>8527</v>
      </c>
      <c r="AH90" s="24" t="s">
        <v>8528</v>
      </c>
      <c r="AI90" s="24" t="s">
        <v>8529</v>
      </c>
      <c r="AJ90" s="27" t="s">
        <v>30788</v>
      </c>
      <c r="AK90" s="28" t="s">
        <v>60</v>
      </c>
      <c r="AL90" s="28">
        <v>10</v>
      </c>
      <c r="AM90" s="28">
        <v>19990409</v>
      </c>
      <c r="AN90" s="29">
        <v>307</v>
      </c>
      <c r="AO90" s="29">
        <v>202304</v>
      </c>
      <c r="AP90" s="29">
        <v>2022</v>
      </c>
      <c r="AQ90" s="28">
        <v>100249921</v>
      </c>
      <c r="AR90" s="28">
        <v>55171571</v>
      </c>
      <c r="AS90" s="28">
        <v>60150600</v>
      </c>
      <c r="AT90" s="30">
        <v>2</v>
      </c>
      <c r="AU90" s="30"/>
      <c r="AV90" s="30"/>
      <c r="AW90" s="30"/>
      <c r="AX90" s="30"/>
      <c r="AY90" s="30"/>
      <c r="AZ90" s="30"/>
      <c r="BA90" s="30"/>
      <c r="BB90" s="30" t="s">
        <v>54452</v>
      </c>
      <c r="BC90" s="30" t="s">
        <v>54452</v>
      </c>
      <c r="BD90" s="30" t="s">
        <v>54452</v>
      </c>
      <c r="BE90" s="30" t="s">
        <v>54452</v>
      </c>
      <c r="BF90" s="30" t="s">
        <v>8530</v>
      </c>
      <c r="BG90" s="30">
        <v>2</v>
      </c>
      <c r="BH90" s="30"/>
      <c r="BI90" s="31"/>
    </row>
    <row r="91" spans="1:61" ht="16.5">
      <c r="A91" s="21" t="s">
        <v>10814</v>
      </c>
      <c r="B91" s="21">
        <v>11163</v>
      </c>
      <c r="C91" s="21">
        <v>1762502</v>
      </c>
      <c r="D91" s="21">
        <v>1128101693</v>
      </c>
      <c r="E91" s="22">
        <v>1101110038798</v>
      </c>
      <c r="F91" s="24" t="s">
        <v>10815</v>
      </c>
      <c r="G91" s="24" t="s">
        <v>44</v>
      </c>
      <c r="H91" s="24" t="s">
        <v>51</v>
      </c>
      <c r="I91" s="24" t="s">
        <v>65</v>
      </c>
      <c r="J91" s="24" t="s">
        <v>3829</v>
      </c>
      <c r="K91" s="21">
        <v>50</v>
      </c>
      <c r="L91" s="21"/>
      <c r="M91" s="21" t="s">
        <v>10816</v>
      </c>
      <c r="N91" s="21">
        <v>1</v>
      </c>
      <c r="O91" s="21" t="s">
        <v>55</v>
      </c>
      <c r="P91" s="21">
        <v>0</v>
      </c>
      <c r="Q91" s="21">
        <v>0</v>
      </c>
      <c r="R91" s="21">
        <v>0</v>
      </c>
      <c r="S91" s="33">
        <v>718371</v>
      </c>
      <c r="T91" s="21">
        <v>0</v>
      </c>
      <c r="U91" s="33">
        <f>8277501+68375</f>
        <v>8345876</v>
      </c>
      <c r="V91" s="21">
        <v>0</v>
      </c>
      <c r="W91" s="21">
        <v>0</v>
      </c>
      <c r="X91" s="21">
        <v>0</v>
      </c>
      <c r="Y91" s="21">
        <v>0</v>
      </c>
      <c r="Z91" s="21" t="s">
        <v>315</v>
      </c>
      <c r="AA91" s="102">
        <v>0</v>
      </c>
      <c r="AB91" s="99">
        <v>0</v>
      </c>
      <c r="AC91" s="21">
        <v>7.1</v>
      </c>
      <c r="AD91" s="21">
        <v>83.4</v>
      </c>
      <c r="AE91" s="99">
        <v>0</v>
      </c>
      <c r="AF91" s="21">
        <f t="shared" si="1"/>
        <v>90.5</v>
      </c>
      <c r="AG91" s="21" t="s">
        <v>10745</v>
      </c>
      <c r="AH91" s="24" t="s">
        <v>10817</v>
      </c>
      <c r="AI91" s="24" t="s">
        <v>10818</v>
      </c>
      <c r="AJ91" s="27" t="s">
        <v>30789</v>
      </c>
      <c r="AK91" s="28" t="s">
        <v>60</v>
      </c>
      <c r="AL91" s="28">
        <v>10</v>
      </c>
      <c r="AM91" s="28">
        <v>19620219</v>
      </c>
      <c r="AN91" s="29">
        <v>432</v>
      </c>
      <c r="AO91" s="29">
        <v>202212</v>
      </c>
      <c r="AP91" s="29">
        <v>2022</v>
      </c>
      <c r="AQ91" s="28">
        <v>41414021</v>
      </c>
      <c r="AR91" s="28">
        <v>28175868</v>
      </c>
      <c r="AS91" s="28">
        <v>2309200</v>
      </c>
      <c r="AT91" s="30">
        <v>2</v>
      </c>
      <c r="AU91" s="30"/>
      <c r="AV91" s="30"/>
      <c r="AW91" s="30"/>
      <c r="AX91" s="30"/>
      <c r="AY91" s="30"/>
      <c r="AZ91" s="30"/>
      <c r="BA91" s="30"/>
      <c r="BB91" s="30" t="s">
        <v>54452</v>
      </c>
      <c r="BC91" s="30" t="s">
        <v>54452</v>
      </c>
      <c r="BD91" s="30" t="s">
        <v>54452</v>
      </c>
      <c r="BE91" s="30" t="s">
        <v>54452</v>
      </c>
      <c r="BF91" s="30" t="s">
        <v>54452</v>
      </c>
      <c r="BG91" s="30">
        <v>7</v>
      </c>
      <c r="BH91" s="30" t="s">
        <v>9729</v>
      </c>
      <c r="BI91" s="31"/>
    </row>
    <row r="92" spans="1:61" ht="16.5">
      <c r="A92" s="21" t="s">
        <v>9927</v>
      </c>
      <c r="B92" s="21">
        <v>10212</v>
      </c>
      <c r="C92" s="21">
        <v>1395841</v>
      </c>
      <c r="D92" s="21">
        <v>1168109417</v>
      </c>
      <c r="E92" s="22">
        <v>1101140039419</v>
      </c>
      <c r="F92" s="24" t="s">
        <v>9928</v>
      </c>
      <c r="G92" s="24" t="s">
        <v>44</v>
      </c>
      <c r="H92" s="24" t="s">
        <v>51</v>
      </c>
      <c r="I92" s="24" t="s">
        <v>52</v>
      </c>
      <c r="J92" s="24" t="s">
        <v>171</v>
      </c>
      <c r="K92" s="21">
        <v>48</v>
      </c>
      <c r="L92" s="32" t="s">
        <v>9929</v>
      </c>
      <c r="M92" s="21" t="s">
        <v>9930</v>
      </c>
      <c r="N92" s="21">
        <v>1</v>
      </c>
      <c r="O92" s="21" t="s">
        <v>55</v>
      </c>
      <c r="P92" s="21">
        <v>0</v>
      </c>
      <c r="Q92" s="21">
        <v>0</v>
      </c>
      <c r="R92" s="21">
        <v>0</v>
      </c>
      <c r="S92" s="21">
        <v>0</v>
      </c>
      <c r="T92" s="21">
        <v>0</v>
      </c>
      <c r="U92" s="21">
        <v>0</v>
      </c>
      <c r="V92" s="21">
        <v>0</v>
      </c>
      <c r="W92" s="33">
        <v>538526</v>
      </c>
      <c r="X92" s="33">
        <v>956705</v>
      </c>
      <c r="Y92" s="33">
        <v>104784</v>
      </c>
      <c r="Z92" s="16" t="s">
        <v>126</v>
      </c>
      <c r="AA92" s="102">
        <v>0</v>
      </c>
      <c r="AB92" s="21">
        <v>1</v>
      </c>
      <c r="AC92" s="99">
        <v>0</v>
      </c>
      <c r="AD92" s="99">
        <v>0</v>
      </c>
      <c r="AE92" s="21">
        <v>14.9</v>
      </c>
      <c r="AF92" s="21">
        <f t="shared" si="1"/>
        <v>15.9</v>
      </c>
      <c r="AG92" s="21" t="s">
        <v>9931</v>
      </c>
      <c r="AH92" s="24" t="s">
        <v>9932</v>
      </c>
      <c r="AI92" s="24" t="s">
        <v>9933</v>
      </c>
      <c r="AJ92" s="27" t="s">
        <v>30790</v>
      </c>
      <c r="AK92" s="28" t="s">
        <v>60</v>
      </c>
      <c r="AL92" s="28">
        <v>10</v>
      </c>
      <c r="AM92" s="28">
        <v>19840801</v>
      </c>
      <c r="AN92" s="29">
        <v>488</v>
      </c>
      <c r="AO92" s="29">
        <v>202304</v>
      </c>
      <c r="AP92" s="29">
        <v>2022</v>
      </c>
      <c r="AQ92" s="28">
        <v>746278401</v>
      </c>
      <c r="AR92" s="28">
        <v>574894084</v>
      </c>
      <c r="AS92" s="28">
        <v>11066840</v>
      </c>
      <c r="AT92" s="30">
        <v>1</v>
      </c>
      <c r="AU92" s="30"/>
      <c r="AV92" s="30"/>
      <c r="AW92" s="30"/>
      <c r="AX92" s="30"/>
      <c r="AY92" s="30"/>
      <c r="AZ92" s="30"/>
      <c r="BA92" s="30"/>
      <c r="BB92" s="30" t="s">
        <v>54452</v>
      </c>
      <c r="BC92" s="30" t="s">
        <v>54452</v>
      </c>
      <c r="BD92" s="30" t="s">
        <v>54452</v>
      </c>
      <c r="BE92" s="30" t="s">
        <v>54452</v>
      </c>
      <c r="BF92" s="30" t="s">
        <v>54452</v>
      </c>
      <c r="BG92" s="30">
        <v>8</v>
      </c>
      <c r="BH92" s="30"/>
      <c r="BI92" s="31"/>
    </row>
    <row r="93" spans="1:61" ht="16.5">
      <c r="A93" s="21" t="s">
        <v>5959</v>
      </c>
      <c r="B93" s="21">
        <v>6039</v>
      </c>
      <c r="C93" s="21">
        <v>1927461</v>
      </c>
      <c r="D93" s="21">
        <v>1108101270</v>
      </c>
      <c r="E93" s="22">
        <v>1101110167513</v>
      </c>
      <c r="F93" s="24" t="s">
        <v>5960</v>
      </c>
      <c r="G93" s="24" t="s">
        <v>44</v>
      </c>
      <c r="H93" s="24" t="s">
        <v>51</v>
      </c>
      <c r="I93" s="24" t="s">
        <v>52</v>
      </c>
      <c r="J93" s="24" t="s">
        <v>1011</v>
      </c>
      <c r="K93" s="21">
        <v>35</v>
      </c>
      <c r="L93" s="32" t="s">
        <v>5961</v>
      </c>
      <c r="M93" s="21" t="s">
        <v>5962</v>
      </c>
      <c r="N93" s="21">
        <v>1</v>
      </c>
      <c r="O93" s="21" t="s">
        <v>83</v>
      </c>
      <c r="P93" s="21">
        <v>0</v>
      </c>
      <c r="Q93" s="39">
        <v>56435000</v>
      </c>
      <c r="R93" s="21">
        <v>0</v>
      </c>
      <c r="S93" s="21">
        <v>0</v>
      </c>
      <c r="T93" s="21">
        <v>0</v>
      </c>
      <c r="U93" s="21">
        <v>0</v>
      </c>
      <c r="V93" s="21">
        <v>0</v>
      </c>
      <c r="W93" s="39">
        <v>665794568</v>
      </c>
      <c r="X93" s="21">
        <v>0</v>
      </c>
      <c r="Y93" s="21">
        <v>0</v>
      </c>
      <c r="Z93" s="16" t="s">
        <v>126</v>
      </c>
      <c r="AA93" s="102">
        <v>0</v>
      </c>
      <c r="AB93" s="21">
        <v>0.5</v>
      </c>
      <c r="AC93" s="99">
        <v>0</v>
      </c>
      <c r="AD93" s="99">
        <v>0</v>
      </c>
      <c r="AE93" s="21">
        <v>6.6</v>
      </c>
      <c r="AF93" s="21">
        <f t="shared" si="1"/>
        <v>7.1</v>
      </c>
      <c r="AG93" s="21" t="s">
        <v>5963</v>
      </c>
      <c r="AH93" s="24" t="s">
        <v>5964</v>
      </c>
      <c r="AI93" s="24" t="s">
        <v>5965</v>
      </c>
      <c r="AJ93" s="27" t="s">
        <v>30791</v>
      </c>
      <c r="AK93" s="28" t="s">
        <v>60</v>
      </c>
      <c r="AL93" s="28">
        <v>10</v>
      </c>
      <c r="AM93" s="28">
        <v>19740711</v>
      </c>
      <c r="AN93" s="29">
        <v>560</v>
      </c>
      <c r="AO93" s="29">
        <v>202303</v>
      </c>
      <c r="AP93" s="29">
        <v>2022</v>
      </c>
      <c r="AQ93" s="28">
        <v>224031670</v>
      </c>
      <c r="AR93" s="28">
        <v>177516249</v>
      </c>
      <c r="AS93" s="28">
        <v>15000000</v>
      </c>
      <c r="AT93" s="30">
        <v>2</v>
      </c>
      <c r="AU93" s="30"/>
      <c r="AV93" s="30"/>
      <c r="AW93" s="30"/>
      <c r="AX93" s="30"/>
      <c r="AY93" s="30"/>
      <c r="AZ93" s="30"/>
      <c r="BA93" s="30"/>
      <c r="BB93" s="30" t="s">
        <v>54452</v>
      </c>
      <c r="BC93" s="30" t="s">
        <v>54452</v>
      </c>
      <c r="BD93" s="30" t="s">
        <v>54452</v>
      </c>
      <c r="BE93" s="30" t="s">
        <v>54452</v>
      </c>
      <c r="BF93" s="30" t="s">
        <v>54452</v>
      </c>
      <c r="BG93" s="30">
        <v>4</v>
      </c>
      <c r="BH93" s="30" t="s">
        <v>5966</v>
      </c>
      <c r="BI93" s="31"/>
    </row>
    <row r="94" spans="1:61" ht="16.5">
      <c r="A94" s="21" t="s">
        <v>1687</v>
      </c>
      <c r="B94" s="21">
        <v>1598</v>
      </c>
      <c r="C94" s="21">
        <v>1410390</v>
      </c>
      <c r="D94" s="21">
        <v>1348105893</v>
      </c>
      <c r="E94" s="22">
        <v>1301110027317</v>
      </c>
      <c r="F94" s="24" t="s">
        <v>1688</v>
      </c>
      <c r="G94" s="24" t="s">
        <v>44</v>
      </c>
      <c r="H94" s="24" t="s">
        <v>51</v>
      </c>
      <c r="I94" s="24" t="s">
        <v>52</v>
      </c>
      <c r="J94" s="24" t="s">
        <v>1033</v>
      </c>
      <c r="K94" s="21">
        <v>38</v>
      </c>
      <c r="L94" s="32" t="s">
        <v>1689</v>
      </c>
      <c r="M94" s="21" t="s">
        <v>1690</v>
      </c>
      <c r="N94" s="21">
        <v>1</v>
      </c>
      <c r="O94" s="21" t="s">
        <v>55</v>
      </c>
      <c r="P94" s="21">
        <v>0</v>
      </c>
      <c r="Q94" s="33">
        <v>92500</v>
      </c>
      <c r="R94" s="21">
        <v>0</v>
      </c>
      <c r="S94" s="33">
        <v>1299543</v>
      </c>
      <c r="T94" s="21">
        <v>0</v>
      </c>
      <c r="U94" s="33">
        <v>5900</v>
      </c>
      <c r="V94" s="33">
        <v>846558</v>
      </c>
      <c r="W94" s="33">
        <v>194048</v>
      </c>
      <c r="X94" s="21">
        <v>0</v>
      </c>
      <c r="Y94" s="33">
        <v>490229</v>
      </c>
      <c r="Z94" s="16" t="s">
        <v>56</v>
      </c>
      <c r="AA94" s="102">
        <v>0</v>
      </c>
      <c r="AB94" s="21">
        <v>5.8</v>
      </c>
      <c r="AC94" s="21">
        <v>12.9</v>
      </c>
      <c r="AD94" s="99">
        <v>0</v>
      </c>
      <c r="AE94" s="21">
        <v>10.4</v>
      </c>
      <c r="AF94" s="21">
        <f t="shared" si="1"/>
        <v>29.1</v>
      </c>
      <c r="AG94" s="21" t="s">
        <v>1691</v>
      </c>
      <c r="AH94" s="24" t="s">
        <v>1692</v>
      </c>
      <c r="AI94" s="24" t="s">
        <v>1693</v>
      </c>
      <c r="AJ94" s="27" t="s">
        <v>30792</v>
      </c>
      <c r="AK94" s="28" t="s">
        <v>60</v>
      </c>
      <c r="AL94" s="28">
        <v>10</v>
      </c>
      <c r="AM94" s="28">
        <v>19870519</v>
      </c>
      <c r="AN94" s="29">
        <v>360</v>
      </c>
      <c r="AO94" s="29">
        <v>202304</v>
      </c>
      <c r="AP94" s="29">
        <v>2022</v>
      </c>
      <c r="AQ94" s="28">
        <v>123294295</v>
      </c>
      <c r="AR94" s="28">
        <v>91136228</v>
      </c>
      <c r="AS94" s="28">
        <v>4372500</v>
      </c>
      <c r="AT94" s="30">
        <v>1</v>
      </c>
      <c r="AU94" s="30"/>
      <c r="AV94" s="30"/>
      <c r="AW94" s="30"/>
      <c r="AX94" s="30"/>
      <c r="AY94" s="30"/>
      <c r="AZ94" s="30"/>
      <c r="BA94" s="30"/>
      <c r="BB94" s="30" t="s">
        <v>54452</v>
      </c>
      <c r="BC94" s="30" t="s">
        <v>54452</v>
      </c>
      <c r="BD94" s="30" t="s">
        <v>54452</v>
      </c>
      <c r="BE94" s="30" t="s">
        <v>54452</v>
      </c>
      <c r="BF94" s="30" t="s">
        <v>54452</v>
      </c>
      <c r="BG94" s="30">
        <v>4</v>
      </c>
      <c r="BH94" s="30" t="s">
        <v>237</v>
      </c>
      <c r="BI94" s="31"/>
    </row>
    <row r="95" spans="1:61" ht="16.5">
      <c r="A95" s="21" t="s">
        <v>1148</v>
      </c>
      <c r="B95" s="21">
        <v>15123</v>
      </c>
      <c r="C95" s="21">
        <v>3319938</v>
      </c>
      <c r="D95" s="21">
        <v>1108213846</v>
      </c>
      <c r="E95" s="22">
        <v>2742710005982</v>
      </c>
      <c r="F95" s="24" t="s">
        <v>1149</v>
      </c>
      <c r="G95" s="24" t="s">
        <v>44</v>
      </c>
      <c r="H95" s="24" t="s">
        <v>51</v>
      </c>
      <c r="I95" s="24" t="s">
        <v>65</v>
      </c>
      <c r="J95" s="24" t="s">
        <v>363</v>
      </c>
      <c r="K95" s="21">
        <v>63</v>
      </c>
      <c r="L95" s="32" t="s">
        <v>1149</v>
      </c>
      <c r="M95" s="21" t="s">
        <v>1150</v>
      </c>
      <c r="N95" s="26">
        <v>1</v>
      </c>
      <c r="O95" s="26">
        <v>0</v>
      </c>
      <c r="P95" s="26">
        <v>0</v>
      </c>
      <c r="Q95" s="26">
        <v>0</v>
      </c>
      <c r="R95" s="26">
        <v>0</v>
      </c>
      <c r="S95" s="26">
        <v>0</v>
      </c>
      <c r="T95" s="26">
        <v>0</v>
      </c>
      <c r="U95" s="26">
        <v>0</v>
      </c>
      <c r="V95" s="26">
        <v>0</v>
      </c>
      <c r="W95" s="26">
        <v>0</v>
      </c>
      <c r="X95" s="26">
        <v>0</v>
      </c>
      <c r="Y95" s="26">
        <v>0</v>
      </c>
      <c r="Z95" s="21"/>
      <c r="AA95" s="101">
        <v>0</v>
      </c>
      <c r="AB95" s="98">
        <v>0</v>
      </c>
      <c r="AC95" s="98">
        <v>0</v>
      </c>
      <c r="AD95" s="98">
        <v>0</v>
      </c>
      <c r="AE95" s="98">
        <v>0</v>
      </c>
      <c r="AF95" s="21">
        <f t="shared" si="1"/>
        <v>0</v>
      </c>
      <c r="AG95" s="21" t="s">
        <v>1151</v>
      </c>
      <c r="AH95" s="24" t="s">
        <v>1152</v>
      </c>
      <c r="AI95" s="24" t="s">
        <v>1153</v>
      </c>
      <c r="AJ95" s="27" t="s">
        <v>30793</v>
      </c>
      <c r="AK95" s="28" t="s">
        <v>47</v>
      </c>
      <c r="AL95" s="28">
        <v>10</v>
      </c>
      <c r="AM95" s="28">
        <v>20090408</v>
      </c>
      <c r="AN95" s="29">
        <v>571</v>
      </c>
      <c r="AO95" s="29">
        <v>202203</v>
      </c>
      <c r="AP95" s="29">
        <v>2022</v>
      </c>
      <c r="AQ95" s="28">
        <v>634247839</v>
      </c>
      <c r="AR95" s="28">
        <v>1743503229</v>
      </c>
      <c r="AS95" s="28">
        <v>247048</v>
      </c>
      <c r="AT95" s="30">
        <v>2</v>
      </c>
      <c r="AU95" s="30"/>
      <c r="AV95" s="30"/>
      <c r="AW95" s="30"/>
      <c r="AX95" s="30"/>
      <c r="AY95" s="30"/>
      <c r="AZ95" s="30"/>
      <c r="BA95" s="30"/>
      <c r="BB95" s="30" t="s">
        <v>54452</v>
      </c>
      <c r="BC95" s="30" t="s">
        <v>54452</v>
      </c>
      <c r="BD95" s="30" t="s">
        <v>54452</v>
      </c>
      <c r="BE95" s="30" t="s">
        <v>54452</v>
      </c>
      <c r="BF95" s="30" t="s">
        <v>1154</v>
      </c>
      <c r="BG95" s="30">
        <v>2</v>
      </c>
      <c r="BH95" s="30"/>
      <c r="BI95" s="31"/>
    </row>
    <row r="96" spans="1:61" ht="16.5">
      <c r="A96" s="21" t="s">
        <v>1209</v>
      </c>
      <c r="B96" s="21">
        <v>14918</v>
      </c>
      <c r="C96" s="21">
        <v>3694127</v>
      </c>
      <c r="D96" s="21">
        <v>1378207000</v>
      </c>
      <c r="E96" s="22">
        <v>1249710001721</v>
      </c>
      <c r="F96" s="24" t="s">
        <v>1210</v>
      </c>
      <c r="G96" s="24" t="s">
        <v>44</v>
      </c>
      <c r="H96" s="24" t="s">
        <v>51</v>
      </c>
      <c r="I96" s="24" t="s">
        <v>65</v>
      </c>
      <c r="J96" s="24" t="s">
        <v>363</v>
      </c>
      <c r="K96" s="21">
        <v>63</v>
      </c>
      <c r="L96" s="32" t="s">
        <v>1210</v>
      </c>
      <c r="M96" s="21" t="s">
        <v>1211</v>
      </c>
      <c r="N96" s="26">
        <v>1</v>
      </c>
      <c r="O96" s="26" t="s">
        <v>55</v>
      </c>
      <c r="P96" s="38">
        <v>2200</v>
      </c>
      <c r="Q96" s="21">
        <v>0</v>
      </c>
      <c r="R96" s="38">
        <v>73000</v>
      </c>
      <c r="S96" s="38">
        <v>1958340</v>
      </c>
      <c r="T96" s="21">
        <v>0</v>
      </c>
      <c r="U96" s="21">
        <v>0</v>
      </c>
      <c r="V96" s="21">
        <v>0</v>
      </c>
      <c r="W96" s="21">
        <v>0</v>
      </c>
      <c r="X96" s="38">
        <v>2036351</v>
      </c>
      <c r="Y96" s="38">
        <v>102505025</v>
      </c>
      <c r="Z96" s="21"/>
      <c r="AA96" s="102">
        <v>0</v>
      </c>
      <c r="AB96" s="21">
        <v>1025.7</v>
      </c>
      <c r="AC96" s="21">
        <v>19.5</v>
      </c>
      <c r="AD96" s="99">
        <v>0</v>
      </c>
      <c r="AE96" s="21">
        <v>20.3</v>
      </c>
      <c r="AF96" s="21">
        <f t="shared" si="1"/>
        <v>1065.5</v>
      </c>
      <c r="AG96" s="21" t="s">
        <v>1212</v>
      </c>
      <c r="AH96" s="24" t="s">
        <v>1213</v>
      </c>
      <c r="AI96" s="24" t="s">
        <v>1214</v>
      </c>
      <c r="AJ96" s="27" t="s">
        <v>30794</v>
      </c>
      <c r="AK96" s="28" t="s">
        <v>47</v>
      </c>
      <c r="AL96" s="28">
        <v>10</v>
      </c>
      <c r="AM96" s="28">
        <v>20100104</v>
      </c>
      <c r="AN96" s="29">
        <v>3898</v>
      </c>
      <c r="AO96" s="29">
        <v>202212</v>
      </c>
      <c r="AP96" s="29">
        <v>2022</v>
      </c>
      <c r="AQ96" s="28">
        <v>1612597902</v>
      </c>
      <c r="AR96" s="28">
        <v>167597260</v>
      </c>
      <c r="AS96" s="28">
        <v>78718819</v>
      </c>
      <c r="AT96" s="30">
        <v>1</v>
      </c>
      <c r="AU96" s="30"/>
      <c r="AV96" s="30"/>
      <c r="AW96" s="30"/>
      <c r="AX96" s="30"/>
      <c r="AY96" s="30"/>
      <c r="AZ96" s="30"/>
      <c r="BA96" s="30"/>
      <c r="BB96" s="30" t="s">
        <v>54452</v>
      </c>
      <c r="BC96" s="30" t="s">
        <v>54452</v>
      </c>
      <c r="BD96" s="30" t="s">
        <v>54452</v>
      </c>
      <c r="BE96" s="30" t="s">
        <v>54452</v>
      </c>
      <c r="BF96" s="30" t="s">
        <v>54452</v>
      </c>
      <c r="BG96" s="30">
        <v>7</v>
      </c>
      <c r="BH96" s="30" t="s">
        <v>1215</v>
      </c>
      <c r="BI96" s="31"/>
    </row>
    <row r="97" spans="1:61" ht="16.5">
      <c r="A97" s="21" t="s">
        <v>1230</v>
      </c>
      <c r="B97" s="21">
        <v>14078</v>
      </c>
      <c r="C97" s="21">
        <v>1826106</v>
      </c>
      <c r="D97" s="21">
        <v>3148200884</v>
      </c>
      <c r="E97" s="22">
        <v>1601710000163</v>
      </c>
      <c r="F97" s="24" t="s">
        <v>1231</v>
      </c>
      <c r="G97" s="24" t="s">
        <v>44</v>
      </c>
      <c r="H97" s="24" t="s">
        <v>51</v>
      </c>
      <c r="I97" s="24" t="s">
        <v>65</v>
      </c>
      <c r="J97" s="24" t="s">
        <v>363</v>
      </c>
      <c r="K97" s="21">
        <v>63</v>
      </c>
      <c r="L97" s="32" t="s">
        <v>1231</v>
      </c>
      <c r="M97" s="21" t="s">
        <v>1232</v>
      </c>
      <c r="N97" s="26">
        <v>1</v>
      </c>
      <c r="O97" s="26" t="s">
        <v>55</v>
      </c>
      <c r="P97" s="38">
        <v>6763820</v>
      </c>
      <c r="Q97" s="38">
        <v>1745781</v>
      </c>
      <c r="R97" s="38">
        <v>215579</v>
      </c>
      <c r="S97" s="38">
        <v>6622335</v>
      </c>
      <c r="T97" s="21">
        <v>0</v>
      </c>
      <c r="U97" s="38">
        <v>81148</v>
      </c>
      <c r="V97" s="21">
        <v>0</v>
      </c>
      <c r="W97" s="21">
        <v>0</v>
      </c>
      <c r="X97" s="38">
        <v>717541</v>
      </c>
      <c r="Y97" s="38">
        <v>4283191</v>
      </c>
      <c r="Z97" s="16" t="s">
        <v>315</v>
      </c>
      <c r="AA97" s="21">
        <v>67.599999999999994</v>
      </c>
      <c r="AB97" s="21">
        <v>62.4</v>
      </c>
      <c r="AC97" s="21">
        <v>66.2</v>
      </c>
      <c r="AD97" s="21">
        <v>0.8</v>
      </c>
      <c r="AE97" s="21">
        <v>7.1</v>
      </c>
      <c r="AF97" s="21">
        <f t="shared" si="1"/>
        <v>204.1</v>
      </c>
      <c r="AG97" s="21" t="s">
        <v>1233</v>
      </c>
      <c r="AH97" s="24" t="s">
        <v>1234</v>
      </c>
      <c r="AI97" s="24" t="s">
        <v>1235</v>
      </c>
      <c r="AJ97" s="27" t="s">
        <v>30795</v>
      </c>
      <c r="AK97" s="28" t="s">
        <v>47</v>
      </c>
      <c r="AL97" s="28">
        <v>10</v>
      </c>
      <c r="AM97" s="28">
        <v>20080918</v>
      </c>
      <c r="AN97" s="29">
        <v>617</v>
      </c>
      <c r="AO97" s="29">
        <v>202203</v>
      </c>
      <c r="AP97" s="29">
        <v>2022</v>
      </c>
      <c r="AQ97" s="28">
        <v>238839807</v>
      </c>
      <c r="AR97" s="28">
        <v>286820975</v>
      </c>
      <c r="AS97" s="28">
        <v>1000</v>
      </c>
      <c r="AT97" s="30">
        <v>2</v>
      </c>
      <c r="AU97" s="30"/>
      <c r="AV97" s="30"/>
      <c r="AW97" s="30"/>
      <c r="AX97" s="30"/>
      <c r="AY97" s="30"/>
      <c r="AZ97" s="30"/>
      <c r="BA97" s="30"/>
      <c r="BB97" s="30" t="s">
        <v>54452</v>
      </c>
      <c r="BC97" s="30" t="s">
        <v>54452</v>
      </c>
      <c r="BD97" s="30" t="s">
        <v>54452</v>
      </c>
      <c r="BE97" s="30" t="s">
        <v>54452</v>
      </c>
      <c r="BF97" s="30" t="s">
        <v>54452</v>
      </c>
      <c r="BG97" s="30">
        <v>7</v>
      </c>
      <c r="BH97" s="30" t="s">
        <v>1236</v>
      </c>
      <c r="BI97" s="31"/>
    </row>
    <row r="98" spans="1:61" ht="16.5">
      <c r="A98" s="21" t="s">
        <v>2503</v>
      </c>
      <c r="B98" s="21">
        <v>2244</v>
      </c>
      <c r="C98" s="21">
        <v>1217594</v>
      </c>
      <c r="D98" s="21">
        <v>2078100406</v>
      </c>
      <c r="E98" s="22">
        <v>1101110031768</v>
      </c>
      <c r="F98" s="24" t="s">
        <v>2504</v>
      </c>
      <c r="G98" s="24" t="s">
        <v>44</v>
      </c>
      <c r="H98" s="24" t="s">
        <v>51</v>
      </c>
      <c r="I98" s="24" t="s">
        <v>52</v>
      </c>
      <c r="J98" s="24" t="s">
        <v>171</v>
      </c>
      <c r="K98" s="21">
        <v>48</v>
      </c>
      <c r="L98" s="32" t="s">
        <v>2505</v>
      </c>
      <c r="M98" s="21" t="s">
        <v>2506</v>
      </c>
      <c r="N98" s="21">
        <v>1</v>
      </c>
      <c r="O98" s="21" t="s">
        <v>55</v>
      </c>
      <c r="P98" s="21">
        <v>0</v>
      </c>
      <c r="Q98" s="21">
        <v>0</v>
      </c>
      <c r="R98" s="21">
        <v>0</v>
      </c>
      <c r="S98" s="33">
        <v>309078</v>
      </c>
      <c r="T98" s="21">
        <v>0</v>
      </c>
      <c r="U98" s="21">
        <v>0</v>
      </c>
      <c r="V98" s="21">
        <v>0</v>
      </c>
      <c r="W98" s="21">
        <v>0</v>
      </c>
      <c r="X98" s="21">
        <v>0</v>
      </c>
      <c r="Y98" s="33">
        <v>4784545</v>
      </c>
      <c r="Z98" s="16" t="s">
        <v>56</v>
      </c>
      <c r="AA98" s="102">
        <v>0</v>
      </c>
      <c r="AB98" s="21">
        <v>47.8</v>
      </c>
      <c r="AC98" s="21">
        <v>3</v>
      </c>
      <c r="AD98" s="99">
        <v>0</v>
      </c>
      <c r="AE98" s="99">
        <v>0</v>
      </c>
      <c r="AF98" s="21">
        <f t="shared" si="1"/>
        <v>50.8</v>
      </c>
      <c r="AG98" s="21" t="s">
        <v>2507</v>
      </c>
      <c r="AH98" s="24" t="s">
        <v>2508</v>
      </c>
      <c r="AI98" s="24" t="s">
        <v>2509</v>
      </c>
      <c r="AJ98" s="27" t="s">
        <v>30796</v>
      </c>
      <c r="AK98" s="28" t="s">
        <v>60</v>
      </c>
      <c r="AL98" s="28">
        <v>10</v>
      </c>
      <c r="AM98" s="28">
        <v>19691007</v>
      </c>
      <c r="AN98" s="29">
        <v>420</v>
      </c>
      <c r="AO98" s="29">
        <v>202211</v>
      </c>
      <c r="AP98" s="29">
        <v>2022</v>
      </c>
      <c r="AQ98" s="28">
        <v>3225377041</v>
      </c>
      <c r="AR98" s="28">
        <v>1158536309</v>
      </c>
      <c r="AS98" s="28">
        <v>922920</v>
      </c>
      <c r="AT98" s="30">
        <v>2</v>
      </c>
      <c r="AU98" s="30"/>
      <c r="AV98" s="30"/>
      <c r="AW98" s="30"/>
      <c r="AX98" s="30"/>
      <c r="AY98" s="30"/>
      <c r="AZ98" s="30"/>
      <c r="BA98" s="30"/>
      <c r="BB98" s="30" t="s">
        <v>54452</v>
      </c>
      <c r="BC98" s="30" t="s">
        <v>54452</v>
      </c>
      <c r="BD98" s="30" t="s">
        <v>54452</v>
      </c>
      <c r="BE98" s="30" t="s">
        <v>54452</v>
      </c>
      <c r="BF98" s="30" t="s">
        <v>2510</v>
      </c>
      <c r="BG98" s="30">
        <v>2</v>
      </c>
      <c r="BH98" s="30" t="s">
        <v>101</v>
      </c>
      <c r="BI98" s="31"/>
    </row>
    <row r="99" spans="1:61" ht="16.5">
      <c r="A99" s="21" t="s">
        <v>1245</v>
      </c>
      <c r="B99" s="21">
        <v>8143</v>
      </c>
      <c r="C99" s="21">
        <v>9608799</v>
      </c>
      <c r="D99" s="21">
        <v>7528200320</v>
      </c>
      <c r="E99" s="22">
        <v>1601710014891</v>
      </c>
      <c r="F99" s="24" t="s">
        <v>1246</v>
      </c>
      <c r="G99" s="24" t="s">
        <v>44</v>
      </c>
      <c r="H99" s="24" t="s">
        <v>51</v>
      </c>
      <c r="I99" s="24" t="s">
        <v>65</v>
      </c>
      <c r="J99" s="24" t="s">
        <v>1247</v>
      </c>
      <c r="K99" s="21">
        <v>44</v>
      </c>
      <c r="L99" s="32" t="s">
        <v>1246</v>
      </c>
      <c r="M99" s="21" t="s">
        <v>1248</v>
      </c>
      <c r="N99" s="26">
        <v>1</v>
      </c>
      <c r="O99" s="26" t="s">
        <v>351</v>
      </c>
      <c r="P99" s="21">
        <v>0</v>
      </c>
      <c r="Q99" s="21">
        <v>0</v>
      </c>
      <c r="R99" s="21">
        <v>0</v>
      </c>
      <c r="S99" s="21">
        <v>0</v>
      </c>
      <c r="T99" s="21">
        <v>0</v>
      </c>
      <c r="U99" s="21">
        <v>0</v>
      </c>
      <c r="V99" s="21">
        <v>0</v>
      </c>
      <c r="W99" s="21">
        <v>0</v>
      </c>
      <c r="X99" s="21">
        <v>0</v>
      </c>
      <c r="Y99" s="21">
        <v>0</v>
      </c>
      <c r="Z99" s="16" t="s">
        <v>1249</v>
      </c>
      <c r="AA99" s="103">
        <v>0</v>
      </c>
      <c r="AB99" s="100">
        <v>0</v>
      </c>
      <c r="AC99" s="100">
        <v>0</v>
      </c>
      <c r="AD99" s="100">
        <v>0</v>
      </c>
      <c r="AE99" s="100">
        <v>0</v>
      </c>
      <c r="AF99" s="21">
        <f t="shared" si="1"/>
        <v>0</v>
      </c>
      <c r="AG99" s="21" t="s">
        <v>1250</v>
      </c>
      <c r="AH99" s="24" t="s">
        <v>1251</v>
      </c>
      <c r="AI99" s="24" t="s">
        <v>1252</v>
      </c>
      <c r="AJ99" s="27" t="s">
        <v>30797</v>
      </c>
      <c r="AK99" s="28" t="s">
        <v>47</v>
      </c>
      <c r="AL99" s="28">
        <v>10</v>
      </c>
      <c r="AM99" s="28">
        <v>20201120</v>
      </c>
      <c r="AN99" s="29">
        <v>454</v>
      </c>
      <c r="AO99" s="29">
        <v>202208</v>
      </c>
      <c r="AP99" s="29">
        <v>2022</v>
      </c>
      <c r="AQ99" s="28">
        <v>244441245</v>
      </c>
      <c r="AR99" s="28">
        <v>1334692494</v>
      </c>
      <c r="AS99" s="28">
        <v>1000</v>
      </c>
      <c r="AT99" s="30">
        <v>1</v>
      </c>
      <c r="AU99" s="30"/>
      <c r="AV99" s="30"/>
      <c r="AW99" s="30"/>
      <c r="AX99" s="30"/>
      <c r="AY99" s="30"/>
      <c r="AZ99" s="30"/>
      <c r="BA99" s="30"/>
      <c r="BB99" s="30" t="s">
        <v>54452</v>
      </c>
      <c r="BC99" s="30" t="s">
        <v>54452</v>
      </c>
      <c r="BD99" s="30" t="s">
        <v>54452</v>
      </c>
      <c r="BE99" s="30" t="s">
        <v>54452</v>
      </c>
      <c r="BF99" s="30" t="s">
        <v>54452</v>
      </c>
      <c r="BG99" s="30">
        <v>4</v>
      </c>
      <c r="BH99" s="30" t="s">
        <v>237</v>
      </c>
      <c r="BI99" s="31"/>
    </row>
    <row r="100" spans="1:61" ht="16.5">
      <c r="A100" s="21" t="s">
        <v>1353</v>
      </c>
      <c r="B100" s="21">
        <v>15120</v>
      </c>
      <c r="C100" s="21">
        <v>1264793</v>
      </c>
      <c r="D100" s="21">
        <v>1078206242</v>
      </c>
      <c r="E100" s="22">
        <v>1647710008244</v>
      </c>
      <c r="F100" s="24" t="s">
        <v>1354</v>
      </c>
      <c r="G100" s="24" t="s">
        <v>44</v>
      </c>
      <c r="H100" s="24" t="s">
        <v>51</v>
      </c>
      <c r="I100" s="24" t="s">
        <v>65</v>
      </c>
      <c r="J100" s="24" t="s">
        <v>363</v>
      </c>
      <c r="K100" s="21">
        <v>63</v>
      </c>
      <c r="L100" s="32" t="s">
        <v>1354</v>
      </c>
      <c r="M100" s="21" t="s">
        <v>1355</v>
      </c>
      <c r="N100" s="26">
        <v>1</v>
      </c>
      <c r="O100" s="26" t="s">
        <v>55</v>
      </c>
      <c r="P100" s="21">
        <v>0</v>
      </c>
      <c r="Q100" s="21">
        <v>0</v>
      </c>
      <c r="R100" s="21">
        <v>0</v>
      </c>
      <c r="S100" s="21">
        <v>0</v>
      </c>
      <c r="T100" s="21">
        <v>0</v>
      </c>
      <c r="U100" s="21">
        <v>0</v>
      </c>
      <c r="V100" s="21">
        <v>0</v>
      </c>
      <c r="W100" s="21">
        <v>0</v>
      </c>
      <c r="X100" s="21">
        <v>0</v>
      </c>
      <c r="Y100" s="40">
        <v>97592637</v>
      </c>
      <c r="Z100" s="21"/>
      <c r="AA100" s="102">
        <v>0</v>
      </c>
      <c r="AB100" s="21">
        <v>975.9</v>
      </c>
      <c r="AC100" s="99">
        <v>0</v>
      </c>
      <c r="AD100" s="99">
        <v>0</v>
      </c>
      <c r="AE100" s="99">
        <v>0</v>
      </c>
      <c r="AF100" s="21">
        <f t="shared" si="1"/>
        <v>975.9</v>
      </c>
      <c r="AG100" s="21" t="s">
        <v>1356</v>
      </c>
      <c r="AH100" s="24" t="s">
        <v>1357</v>
      </c>
      <c r="AI100" s="24" t="s">
        <v>1358</v>
      </c>
      <c r="AJ100" s="27" t="s">
        <v>30798</v>
      </c>
      <c r="AK100" s="28" t="s">
        <v>47</v>
      </c>
      <c r="AL100" s="28">
        <v>10</v>
      </c>
      <c r="AM100" s="28">
        <v>19980707</v>
      </c>
      <c r="AN100" s="29">
        <v>596</v>
      </c>
      <c r="AO100" s="29">
        <v>202212</v>
      </c>
      <c r="AP100" s="29">
        <v>2022</v>
      </c>
      <c r="AQ100" s="28">
        <v>75741889</v>
      </c>
      <c r="AR100" s="28">
        <v>62188586</v>
      </c>
      <c r="AS100" s="28">
        <v>328812</v>
      </c>
      <c r="AT100" s="30">
        <v>2</v>
      </c>
      <c r="AU100" s="30"/>
      <c r="AV100" s="30"/>
      <c r="AW100" s="30"/>
      <c r="AX100" s="30"/>
      <c r="AY100" s="30"/>
      <c r="AZ100" s="30"/>
      <c r="BA100" s="30"/>
      <c r="BB100" s="30" t="s">
        <v>54452</v>
      </c>
      <c r="BC100" s="30" t="s">
        <v>54452</v>
      </c>
      <c r="BD100" s="30" t="s">
        <v>54452</v>
      </c>
      <c r="BE100" s="30" t="s">
        <v>54452</v>
      </c>
      <c r="BF100" s="62" t="s">
        <v>1359</v>
      </c>
      <c r="BG100" s="30">
        <v>2</v>
      </c>
      <c r="BH100" s="30" t="s">
        <v>1360</v>
      </c>
      <c r="BI100" s="31"/>
    </row>
    <row r="101" spans="1:61" ht="16.5">
      <c r="A101" s="21" t="s">
        <v>1371</v>
      </c>
      <c r="B101" s="21">
        <v>14158</v>
      </c>
      <c r="C101" s="21">
        <v>2968096</v>
      </c>
      <c r="D101" s="21">
        <v>1348201458</v>
      </c>
      <c r="E101" s="22">
        <v>1314710018173</v>
      </c>
      <c r="F101" s="24" t="s">
        <v>1372</v>
      </c>
      <c r="G101" s="24" t="s">
        <v>44</v>
      </c>
      <c r="H101" s="24" t="s">
        <v>51</v>
      </c>
      <c r="I101" s="24" t="s">
        <v>65</v>
      </c>
      <c r="J101" s="24" t="s">
        <v>363</v>
      </c>
      <c r="K101" s="21">
        <v>63</v>
      </c>
      <c r="L101" s="32" t="s">
        <v>1372</v>
      </c>
      <c r="M101" s="21" t="s">
        <v>1373</v>
      </c>
      <c r="N101" s="26">
        <v>1</v>
      </c>
      <c r="O101" s="26" t="s">
        <v>55</v>
      </c>
      <c r="P101" s="21">
        <v>0</v>
      </c>
      <c r="Q101" s="38">
        <v>5287284</v>
      </c>
      <c r="R101" s="38">
        <v>817500</v>
      </c>
      <c r="S101" s="38">
        <v>37480</v>
      </c>
      <c r="T101" s="21">
        <v>0</v>
      </c>
      <c r="U101" s="38">
        <v>750944</v>
      </c>
      <c r="V101" s="21">
        <v>0</v>
      </c>
      <c r="W101" s="21">
        <v>0</v>
      </c>
      <c r="X101" s="38">
        <v>1474847</v>
      </c>
      <c r="Y101" s="21">
        <v>0</v>
      </c>
      <c r="Z101" s="16" t="s">
        <v>315</v>
      </c>
      <c r="AA101" s="102">
        <v>0</v>
      </c>
      <c r="AB101" s="21">
        <v>61</v>
      </c>
      <c r="AC101" s="21">
        <v>0.3</v>
      </c>
      <c r="AD101" s="21">
        <v>7.5</v>
      </c>
      <c r="AE101" s="21">
        <v>14.7</v>
      </c>
      <c r="AF101" s="21">
        <f t="shared" si="1"/>
        <v>83.5</v>
      </c>
      <c r="AG101" s="21" t="s">
        <v>1374</v>
      </c>
      <c r="AH101" s="24" t="s">
        <v>1375</v>
      </c>
      <c r="AI101" s="24" t="s">
        <v>1376</v>
      </c>
      <c r="AJ101" s="27" t="s">
        <v>30799</v>
      </c>
      <c r="AK101" s="28" t="s">
        <v>47</v>
      </c>
      <c r="AL101" s="28">
        <v>10</v>
      </c>
      <c r="AM101" s="28">
        <v>19900601</v>
      </c>
      <c r="AN101" s="29">
        <v>735</v>
      </c>
      <c r="AO101" s="29">
        <v>202203</v>
      </c>
      <c r="AP101" s="29">
        <v>2022</v>
      </c>
      <c r="AQ101" s="28">
        <v>208611820</v>
      </c>
      <c r="AR101" s="28">
        <v>432679977</v>
      </c>
      <c r="AS101" s="28">
        <v>1000</v>
      </c>
      <c r="AT101" s="30">
        <v>2</v>
      </c>
      <c r="AU101" s="30"/>
      <c r="AV101" s="30"/>
      <c r="AW101" s="30"/>
      <c r="AX101" s="30"/>
      <c r="AY101" s="30"/>
      <c r="AZ101" s="30"/>
      <c r="BA101" s="30"/>
      <c r="BB101" s="30" t="s">
        <v>54452</v>
      </c>
      <c r="BC101" s="30" t="s">
        <v>54452</v>
      </c>
      <c r="BD101" s="30" t="s">
        <v>54452</v>
      </c>
      <c r="BE101" s="30" t="s">
        <v>54452</v>
      </c>
      <c r="BF101" s="30" t="s">
        <v>54452</v>
      </c>
      <c r="BG101" s="30">
        <v>7</v>
      </c>
      <c r="BH101" s="30" t="s">
        <v>71</v>
      </c>
      <c r="BI101" s="31"/>
    </row>
    <row r="102" spans="1:61" ht="16.5">
      <c r="A102" s="21" t="s">
        <v>7775</v>
      </c>
      <c r="B102" s="21">
        <v>7926</v>
      </c>
      <c r="C102" s="21">
        <v>1347339</v>
      </c>
      <c r="D102" s="21">
        <v>1108142397</v>
      </c>
      <c r="E102" s="22">
        <v>1101111827570</v>
      </c>
      <c r="F102" s="24" t="s">
        <v>7776</v>
      </c>
      <c r="G102" s="24" t="s">
        <v>44</v>
      </c>
      <c r="H102" s="24" t="s">
        <v>51</v>
      </c>
      <c r="I102" s="24" t="s">
        <v>52</v>
      </c>
      <c r="J102" s="24" t="s">
        <v>3779</v>
      </c>
      <c r="K102" s="21">
        <v>40</v>
      </c>
      <c r="L102" s="32" t="s">
        <v>7777</v>
      </c>
      <c r="M102" s="21" t="s">
        <v>7778</v>
      </c>
      <c r="N102" s="26">
        <v>1</v>
      </c>
      <c r="O102" s="26" t="s">
        <v>55</v>
      </c>
      <c r="P102" s="21">
        <v>0</v>
      </c>
      <c r="Q102" s="38">
        <v>275800</v>
      </c>
      <c r="R102" s="38">
        <v>323049</v>
      </c>
      <c r="S102" s="38">
        <v>4697431</v>
      </c>
      <c r="T102" s="21">
        <v>0</v>
      </c>
      <c r="U102" s="21">
        <v>0</v>
      </c>
      <c r="V102" s="38">
        <v>2613387</v>
      </c>
      <c r="W102" s="21">
        <v>0</v>
      </c>
      <c r="X102" s="38">
        <v>286000</v>
      </c>
      <c r="Y102" s="38">
        <v>18500817</v>
      </c>
      <c r="Z102" s="21"/>
      <c r="AA102" s="102">
        <v>0</v>
      </c>
      <c r="AB102" s="21">
        <v>190.9</v>
      </c>
      <c r="AC102" s="21">
        <v>46.9</v>
      </c>
      <c r="AD102" s="99">
        <v>0</v>
      </c>
      <c r="AE102" s="21">
        <v>28.9</v>
      </c>
      <c r="AF102" s="21">
        <f t="shared" si="1"/>
        <v>266.7</v>
      </c>
      <c r="AG102" s="21" t="s">
        <v>7779</v>
      </c>
      <c r="AH102" s="24" t="s">
        <v>7780</v>
      </c>
      <c r="AI102" s="24" t="s">
        <v>7781</v>
      </c>
      <c r="AJ102" s="27" t="s">
        <v>30800</v>
      </c>
      <c r="AK102" s="28" t="s">
        <v>156</v>
      </c>
      <c r="AL102" s="28">
        <v>10</v>
      </c>
      <c r="AM102" s="28">
        <v>19991001</v>
      </c>
      <c r="AN102" s="29">
        <v>5113</v>
      </c>
      <c r="AO102" s="29">
        <v>202306</v>
      </c>
      <c r="AP102" s="29">
        <v>2022</v>
      </c>
      <c r="AQ102" s="28">
        <v>2771951058</v>
      </c>
      <c r="AR102" s="28">
        <v>7706665964</v>
      </c>
      <c r="AS102" s="28">
        <v>487375535</v>
      </c>
      <c r="AT102" s="30">
        <v>1</v>
      </c>
      <c r="AU102" s="30"/>
      <c r="AV102" s="30"/>
      <c r="AW102" s="30"/>
      <c r="AX102" s="30"/>
      <c r="AY102" s="30"/>
      <c r="AZ102" s="30"/>
      <c r="BA102" s="30"/>
      <c r="BB102" s="30" t="s">
        <v>54452</v>
      </c>
      <c r="BC102" s="30" t="s">
        <v>54452</v>
      </c>
      <c r="BD102" s="30" t="s">
        <v>54452</v>
      </c>
      <c r="BE102" s="30" t="s">
        <v>54452</v>
      </c>
      <c r="BF102" s="30" t="s">
        <v>54452</v>
      </c>
      <c r="BG102" s="30">
        <v>7</v>
      </c>
      <c r="BH102" s="30" t="s">
        <v>7782</v>
      </c>
      <c r="BI102" s="31"/>
    </row>
    <row r="103" spans="1:61" ht="16.5">
      <c r="A103" s="21" t="s">
        <v>1380</v>
      </c>
      <c r="B103" s="21">
        <v>14025</v>
      </c>
      <c r="C103" s="21">
        <v>2271113</v>
      </c>
      <c r="D103" s="21">
        <v>1208202929</v>
      </c>
      <c r="E103" s="22">
        <v>1146710010720</v>
      </c>
      <c r="F103" s="24" t="s">
        <v>1381</v>
      </c>
      <c r="G103" s="24" t="s">
        <v>44</v>
      </c>
      <c r="H103" s="24" t="s">
        <v>51</v>
      </c>
      <c r="I103" s="24" t="s">
        <v>65</v>
      </c>
      <c r="J103" s="24" t="s">
        <v>363</v>
      </c>
      <c r="K103" s="21">
        <v>63</v>
      </c>
      <c r="L103" s="32" t="s">
        <v>1381</v>
      </c>
      <c r="M103" s="21" t="s">
        <v>1382</v>
      </c>
      <c r="N103" s="26">
        <v>1</v>
      </c>
      <c r="O103" s="26" t="s">
        <v>55</v>
      </c>
      <c r="P103" s="21">
        <v>0</v>
      </c>
      <c r="Q103" s="21">
        <v>0</v>
      </c>
      <c r="R103" s="41">
        <v>83000</v>
      </c>
      <c r="S103" s="21">
        <v>0</v>
      </c>
      <c r="T103" s="21">
        <v>0</v>
      </c>
      <c r="U103" s="21">
        <v>0</v>
      </c>
      <c r="V103" s="21">
        <v>0</v>
      </c>
      <c r="W103" s="38">
        <v>186490</v>
      </c>
      <c r="X103" s="38">
        <v>109000</v>
      </c>
      <c r="Y103" s="38">
        <v>28920127</v>
      </c>
      <c r="Z103" s="21"/>
      <c r="AA103" s="102">
        <v>0</v>
      </c>
      <c r="AB103" s="21">
        <v>290</v>
      </c>
      <c r="AC103" s="99">
        <v>0</v>
      </c>
      <c r="AD103" s="99">
        <v>0</v>
      </c>
      <c r="AE103" s="21">
        <v>2.9</v>
      </c>
      <c r="AF103" s="21">
        <f t="shared" si="1"/>
        <v>292.89999999999998</v>
      </c>
      <c r="AG103" s="21" t="s">
        <v>1383</v>
      </c>
      <c r="AH103" s="24" t="s">
        <v>1384</v>
      </c>
      <c r="AI103" s="24" t="s">
        <v>1385</v>
      </c>
      <c r="AJ103" s="27" t="s">
        <v>30801</v>
      </c>
      <c r="AK103" s="28" t="s">
        <v>47</v>
      </c>
      <c r="AL103" s="28">
        <v>10</v>
      </c>
      <c r="AM103" s="28">
        <v>19941010</v>
      </c>
      <c r="AN103" s="29">
        <v>310</v>
      </c>
      <c r="AO103" s="29">
        <v>202203</v>
      </c>
      <c r="AP103" s="29">
        <v>2022</v>
      </c>
      <c r="AQ103" s="28">
        <v>67156478</v>
      </c>
      <c r="AR103" s="28">
        <v>80045753</v>
      </c>
      <c r="AS103" s="28">
        <v>1000</v>
      </c>
      <c r="AT103" s="30">
        <v>2</v>
      </c>
      <c r="AU103" s="30"/>
      <c r="AV103" s="30"/>
      <c r="AW103" s="30"/>
      <c r="AX103" s="30"/>
      <c r="AY103" s="30"/>
      <c r="AZ103" s="30"/>
      <c r="BA103" s="30"/>
      <c r="BB103" s="30" t="s">
        <v>54452</v>
      </c>
      <c r="BC103" s="30" t="s">
        <v>54452</v>
      </c>
      <c r="BD103" s="30" t="s">
        <v>54452</v>
      </c>
      <c r="BE103" s="30" t="s">
        <v>54452</v>
      </c>
      <c r="BF103" s="30" t="s">
        <v>54452</v>
      </c>
      <c r="BG103" s="30">
        <v>4</v>
      </c>
      <c r="BH103" s="30" t="s">
        <v>237</v>
      </c>
      <c r="BI103" s="31"/>
    </row>
    <row r="104" spans="1:61" ht="16.5">
      <c r="A104" s="21" t="s">
        <v>949</v>
      </c>
      <c r="B104" s="21">
        <v>747</v>
      </c>
      <c r="C104" s="21">
        <v>1441444</v>
      </c>
      <c r="D104" s="21">
        <v>1108120980</v>
      </c>
      <c r="E104" s="22">
        <v>1101110620470</v>
      </c>
      <c r="F104" s="24" t="s">
        <v>950</v>
      </c>
      <c r="G104" s="24" t="s">
        <v>44</v>
      </c>
      <c r="H104" s="24" t="s">
        <v>51</v>
      </c>
      <c r="I104" s="24" t="s">
        <v>52</v>
      </c>
      <c r="J104" s="24" t="s">
        <v>951</v>
      </c>
      <c r="K104" s="21">
        <v>3</v>
      </c>
      <c r="L104" s="32" t="s">
        <v>952</v>
      </c>
      <c r="M104" s="21" t="s">
        <v>953</v>
      </c>
      <c r="N104" s="21">
        <v>1</v>
      </c>
      <c r="O104" s="21" t="s">
        <v>954</v>
      </c>
      <c r="P104" s="21">
        <v>0</v>
      </c>
      <c r="Q104" s="36">
        <v>76</v>
      </c>
      <c r="R104" s="36">
        <v>830</v>
      </c>
      <c r="S104" s="33">
        <v>8161</v>
      </c>
      <c r="T104" s="21">
        <v>0</v>
      </c>
      <c r="U104" s="21">
        <v>0</v>
      </c>
      <c r="V104" s="21">
        <v>0</v>
      </c>
      <c r="W104" s="33">
        <v>2774</v>
      </c>
      <c r="X104" s="39">
        <v>1692</v>
      </c>
      <c r="Y104" s="39">
        <v>6777</v>
      </c>
      <c r="Z104" s="16" t="s">
        <v>56</v>
      </c>
      <c r="AA104" s="103">
        <v>0</v>
      </c>
      <c r="AB104" s="37">
        <v>76.8</v>
      </c>
      <c r="AC104" s="37">
        <v>81.599999999999994</v>
      </c>
      <c r="AD104" s="100">
        <v>0</v>
      </c>
      <c r="AE104" s="37">
        <v>44.6</v>
      </c>
      <c r="AF104" s="21">
        <f t="shared" si="1"/>
        <v>202.99999999999997</v>
      </c>
      <c r="AG104" s="21" t="s">
        <v>944</v>
      </c>
      <c r="AH104" s="24" t="s">
        <v>955</v>
      </c>
      <c r="AI104" s="24" t="s">
        <v>956</v>
      </c>
      <c r="AJ104" s="27" t="s">
        <v>30802</v>
      </c>
      <c r="AK104" s="28" t="s">
        <v>60</v>
      </c>
      <c r="AL104" s="28">
        <v>10</v>
      </c>
      <c r="AM104" s="28">
        <v>19890329</v>
      </c>
      <c r="AN104" s="29">
        <v>960</v>
      </c>
      <c r="AO104" s="29">
        <v>202212</v>
      </c>
      <c r="AP104" s="29">
        <v>2022</v>
      </c>
      <c r="AQ104" s="28">
        <v>686771592</v>
      </c>
      <c r="AR104" s="28">
        <v>695193628</v>
      </c>
      <c r="AS104" s="28">
        <v>34106500</v>
      </c>
      <c r="AT104" s="30">
        <v>1</v>
      </c>
      <c r="AU104" s="30"/>
      <c r="AV104" s="30"/>
      <c r="AW104" s="30"/>
      <c r="AX104" s="30"/>
      <c r="AY104" s="30"/>
      <c r="AZ104" s="30"/>
      <c r="BA104" s="30"/>
      <c r="BB104" s="30" t="s">
        <v>54452</v>
      </c>
      <c r="BC104" s="30" t="s">
        <v>54452</v>
      </c>
      <c r="BD104" s="30" t="s">
        <v>54452</v>
      </c>
      <c r="BE104" s="30" t="s">
        <v>54452</v>
      </c>
      <c r="BF104" s="30" t="s">
        <v>54452</v>
      </c>
      <c r="BG104" s="30">
        <v>4</v>
      </c>
      <c r="BH104" s="30" t="s">
        <v>903</v>
      </c>
      <c r="BI104" s="31"/>
    </row>
    <row r="105" spans="1:61" ht="16.5">
      <c r="A105" s="21" t="s">
        <v>2288</v>
      </c>
      <c r="B105" s="21">
        <v>2173</v>
      </c>
      <c r="C105" s="21">
        <v>1766143</v>
      </c>
      <c r="D105" s="21">
        <v>1148165048</v>
      </c>
      <c r="E105" s="22">
        <v>2101110015068</v>
      </c>
      <c r="F105" s="24" t="s">
        <v>2289</v>
      </c>
      <c r="G105" s="24" t="s">
        <v>44</v>
      </c>
      <c r="H105" s="24" t="s">
        <v>51</v>
      </c>
      <c r="I105" s="24" t="s">
        <v>52</v>
      </c>
      <c r="J105" s="24" t="s">
        <v>264</v>
      </c>
      <c r="K105" s="21">
        <v>15</v>
      </c>
      <c r="L105" s="32" t="s">
        <v>2290</v>
      </c>
      <c r="M105" s="21" t="s">
        <v>2291</v>
      </c>
      <c r="N105" s="21">
        <v>1</v>
      </c>
      <c r="O105" s="21" t="s">
        <v>55</v>
      </c>
      <c r="P105" s="21">
        <v>0</v>
      </c>
      <c r="Q105" s="21">
        <v>0</v>
      </c>
      <c r="R105" s="21">
        <v>0</v>
      </c>
      <c r="S105" s="33">
        <v>91100</v>
      </c>
      <c r="T105" s="21">
        <v>0</v>
      </c>
      <c r="U105" s="33">
        <v>140361</v>
      </c>
      <c r="V105" s="21">
        <v>0</v>
      </c>
      <c r="W105" s="21">
        <v>0</v>
      </c>
      <c r="X105" s="33">
        <v>244740</v>
      </c>
      <c r="Y105" s="33">
        <v>380175</v>
      </c>
      <c r="Z105" s="16" t="s">
        <v>56</v>
      </c>
      <c r="AA105" s="102">
        <v>0</v>
      </c>
      <c r="AB105" s="21">
        <v>3.8</v>
      </c>
      <c r="AC105" s="21">
        <v>0.9</v>
      </c>
      <c r="AD105" s="21">
        <v>1.4</v>
      </c>
      <c r="AE105" s="21">
        <v>2.4</v>
      </c>
      <c r="AF105" s="21">
        <f t="shared" si="1"/>
        <v>8.5</v>
      </c>
      <c r="AG105" s="21" t="s">
        <v>2149</v>
      </c>
      <c r="AH105" s="24" t="s">
        <v>2292</v>
      </c>
      <c r="AI105" s="24" t="s">
        <v>2293</v>
      </c>
      <c r="AJ105" s="27" t="s">
        <v>30803</v>
      </c>
      <c r="AK105" s="28" t="s">
        <v>60</v>
      </c>
      <c r="AL105" s="28">
        <v>10</v>
      </c>
      <c r="AM105" s="28">
        <v>19950531</v>
      </c>
      <c r="AN105" s="29">
        <v>415</v>
      </c>
      <c r="AO105" s="29">
        <v>202212</v>
      </c>
      <c r="AP105" s="29">
        <v>2022</v>
      </c>
      <c r="AQ105" s="28">
        <v>148631242</v>
      </c>
      <c r="AR105" s="28">
        <v>130154311</v>
      </c>
      <c r="AS105" s="28">
        <v>2292870</v>
      </c>
      <c r="AT105" s="30">
        <v>2</v>
      </c>
      <c r="AU105" s="30"/>
      <c r="AV105" s="30"/>
      <c r="AW105" s="30"/>
      <c r="AX105" s="30"/>
      <c r="AY105" s="30"/>
      <c r="AZ105" s="30"/>
      <c r="BA105" s="30"/>
      <c r="BB105" s="30" t="s">
        <v>54452</v>
      </c>
      <c r="BC105" s="30" t="s">
        <v>54452</v>
      </c>
      <c r="BD105" s="30" t="s">
        <v>54452</v>
      </c>
      <c r="BE105" s="30" t="s">
        <v>54452</v>
      </c>
      <c r="BF105" s="30" t="s">
        <v>54452</v>
      </c>
      <c r="BG105" s="30">
        <v>7</v>
      </c>
      <c r="BH105" s="30" t="s">
        <v>2294</v>
      </c>
      <c r="BI105" s="31"/>
    </row>
    <row r="106" spans="1:61" ht="16.5">
      <c r="A106" s="21" t="s">
        <v>1402</v>
      </c>
      <c r="B106" s="21">
        <v>14161</v>
      </c>
      <c r="C106" s="21">
        <v>1649659</v>
      </c>
      <c r="D106" s="21">
        <v>3148200680</v>
      </c>
      <c r="E106" s="22">
        <v>1601220000158</v>
      </c>
      <c r="F106" s="24" t="s">
        <v>1403</v>
      </c>
      <c r="G106" s="24" t="s">
        <v>44</v>
      </c>
      <c r="H106" s="24" t="s">
        <v>51</v>
      </c>
      <c r="I106" s="24" t="s">
        <v>65</v>
      </c>
      <c r="J106" s="24" t="s">
        <v>363</v>
      </c>
      <c r="K106" s="21">
        <v>63</v>
      </c>
      <c r="L106" s="32" t="s">
        <v>1403</v>
      </c>
      <c r="M106" s="21" t="s">
        <v>1404</v>
      </c>
      <c r="N106" s="26">
        <v>1</v>
      </c>
      <c r="O106" s="26" t="s">
        <v>55</v>
      </c>
      <c r="P106" s="21">
        <v>0</v>
      </c>
      <c r="Q106" s="21">
        <v>0</v>
      </c>
      <c r="R106" s="38">
        <v>618444</v>
      </c>
      <c r="S106" s="21">
        <v>0</v>
      </c>
      <c r="T106" s="21">
        <v>0</v>
      </c>
      <c r="U106" s="21">
        <v>0</v>
      </c>
      <c r="V106" s="21">
        <v>0</v>
      </c>
      <c r="W106" s="41">
        <v>1183777</v>
      </c>
      <c r="X106" s="38">
        <v>737341</v>
      </c>
      <c r="Y106" s="38">
        <v>3055834</v>
      </c>
      <c r="Z106" s="21"/>
      <c r="AA106" s="102">
        <v>0</v>
      </c>
      <c r="AB106" s="21">
        <v>36.700000000000003</v>
      </c>
      <c r="AC106" s="99">
        <v>0</v>
      </c>
      <c r="AD106" s="99">
        <v>0</v>
      </c>
      <c r="AE106" s="21">
        <v>19.2</v>
      </c>
      <c r="AF106" s="21">
        <f t="shared" si="1"/>
        <v>55.900000000000006</v>
      </c>
      <c r="AG106" s="21" t="s">
        <v>1405</v>
      </c>
      <c r="AH106" s="24" t="s">
        <v>1406</v>
      </c>
      <c r="AI106" s="24" t="s">
        <v>1407</v>
      </c>
      <c r="AJ106" s="27" t="s">
        <v>30804</v>
      </c>
      <c r="AK106" s="28" t="s">
        <v>47</v>
      </c>
      <c r="AL106" s="28">
        <v>10</v>
      </c>
      <c r="AM106" s="28">
        <v>19751224</v>
      </c>
      <c r="AN106" s="29">
        <v>484</v>
      </c>
      <c r="AO106" s="29">
        <v>202203</v>
      </c>
      <c r="AP106" s="29">
        <v>2022</v>
      </c>
      <c r="AQ106" s="28">
        <v>188939633</v>
      </c>
      <c r="AR106" s="28">
        <v>238016912</v>
      </c>
      <c r="AS106" s="28">
        <v>101000</v>
      </c>
      <c r="AT106" s="30">
        <v>1</v>
      </c>
      <c r="AU106" s="30"/>
      <c r="AV106" s="30"/>
      <c r="AW106" s="30"/>
      <c r="AX106" s="30"/>
      <c r="AY106" s="30"/>
      <c r="AZ106" s="30"/>
      <c r="BA106" s="30"/>
      <c r="BB106" s="30" t="s">
        <v>54452</v>
      </c>
      <c r="BC106" s="30" t="s">
        <v>54452</v>
      </c>
      <c r="BD106" s="30" t="s">
        <v>54452</v>
      </c>
      <c r="BE106" s="30" t="s">
        <v>54452</v>
      </c>
      <c r="BF106" s="30" t="s">
        <v>54452</v>
      </c>
      <c r="BG106" s="30">
        <v>4</v>
      </c>
      <c r="BH106" s="30" t="s">
        <v>237</v>
      </c>
      <c r="BI106" s="31"/>
    </row>
    <row r="107" spans="1:61" ht="16.5">
      <c r="A107" s="21" t="s">
        <v>1447</v>
      </c>
      <c r="B107" s="21">
        <v>13820</v>
      </c>
      <c r="C107" s="21">
        <v>11834223</v>
      </c>
      <c r="D107" s="21">
        <v>3618200425</v>
      </c>
      <c r="E107" s="22">
        <v>1601710016673</v>
      </c>
      <c r="F107" s="24" t="s">
        <v>1448</v>
      </c>
      <c r="G107" s="24" t="s">
        <v>44</v>
      </c>
      <c r="H107" s="24" t="s">
        <v>51</v>
      </c>
      <c r="I107" s="24" t="s">
        <v>65</v>
      </c>
      <c r="J107" s="24" t="s">
        <v>1449</v>
      </c>
      <c r="K107" s="21">
        <v>61</v>
      </c>
      <c r="L107" s="32" t="s">
        <v>1448</v>
      </c>
      <c r="M107" s="21" t="s">
        <v>1450</v>
      </c>
      <c r="N107" s="26">
        <v>1</v>
      </c>
      <c r="O107" s="26" t="s">
        <v>55</v>
      </c>
      <c r="P107" s="21">
        <v>0</v>
      </c>
      <c r="Q107" s="40">
        <v>229480</v>
      </c>
      <c r="R107" s="41">
        <v>268037</v>
      </c>
      <c r="S107" s="40">
        <v>1047041</v>
      </c>
      <c r="T107" s="21">
        <v>0</v>
      </c>
      <c r="U107" s="40">
        <v>143882</v>
      </c>
      <c r="V107" s="41">
        <v>1087996</v>
      </c>
      <c r="W107" s="21">
        <v>0</v>
      </c>
      <c r="X107" s="40">
        <v>43600</v>
      </c>
      <c r="Y107" s="41">
        <v>33555154</v>
      </c>
      <c r="Z107" s="21"/>
      <c r="AA107" s="102">
        <v>0</v>
      </c>
      <c r="AB107" s="21">
        <v>340.5</v>
      </c>
      <c r="AC107" s="21">
        <v>10.4</v>
      </c>
      <c r="AD107" s="21">
        <v>1.4</v>
      </c>
      <c r="AE107" s="21">
        <v>11.3</v>
      </c>
      <c r="AF107" s="21">
        <f t="shared" si="1"/>
        <v>363.59999999999997</v>
      </c>
      <c r="AG107" s="21" t="s">
        <v>1451</v>
      </c>
      <c r="AH107" s="24" t="s">
        <v>1452</v>
      </c>
      <c r="AI107" s="24" t="s">
        <v>1453</v>
      </c>
      <c r="AJ107" s="27" t="s">
        <v>30805</v>
      </c>
      <c r="AK107" s="28" t="s">
        <v>577</v>
      </c>
      <c r="AL107" s="28">
        <v>10</v>
      </c>
      <c r="AM107" s="28">
        <v>20220804</v>
      </c>
      <c r="AN107" s="29">
        <v>430</v>
      </c>
      <c r="AO107" s="29">
        <v>202303</v>
      </c>
      <c r="AP107" s="29">
        <v>2022</v>
      </c>
      <c r="AQ107" s="28">
        <v>14015020</v>
      </c>
      <c r="AR107" s="28">
        <v>8074516</v>
      </c>
      <c r="AS107" s="28">
        <v>1000</v>
      </c>
      <c r="AT107" s="30">
        <v>2</v>
      </c>
      <c r="AU107" s="30"/>
      <c r="AV107" s="30"/>
      <c r="AW107" s="30"/>
      <c r="AX107" s="30"/>
      <c r="AY107" s="30"/>
      <c r="AZ107" s="30"/>
      <c r="BA107" s="30"/>
      <c r="BB107" s="30" t="s">
        <v>54452</v>
      </c>
      <c r="BC107" s="30" t="s">
        <v>54452</v>
      </c>
      <c r="BD107" s="30" t="s">
        <v>54452</v>
      </c>
      <c r="BE107" s="30" t="s">
        <v>54452</v>
      </c>
      <c r="BF107" s="30" t="s">
        <v>1454</v>
      </c>
      <c r="BG107" s="30">
        <v>2</v>
      </c>
      <c r="BH107" s="30"/>
      <c r="BI107" s="31"/>
    </row>
    <row r="108" spans="1:61" ht="16.5">
      <c r="A108" s="21" t="s">
        <v>3360</v>
      </c>
      <c r="B108" s="21">
        <v>3066</v>
      </c>
      <c r="C108" s="21">
        <v>1539949</v>
      </c>
      <c r="D108" s="21">
        <v>6068101728</v>
      </c>
      <c r="E108" s="22">
        <v>1801110015362</v>
      </c>
      <c r="F108" s="24" t="s">
        <v>3361</v>
      </c>
      <c r="G108" s="24" t="s">
        <v>44</v>
      </c>
      <c r="H108" s="24" t="s">
        <v>51</v>
      </c>
      <c r="I108" s="24" t="s">
        <v>52</v>
      </c>
      <c r="J108" s="24" t="s">
        <v>1004</v>
      </c>
      <c r="K108" s="21">
        <v>21</v>
      </c>
      <c r="L108" s="32" t="s">
        <v>3362</v>
      </c>
      <c r="M108" s="21" t="s">
        <v>3363</v>
      </c>
      <c r="N108" s="21">
        <v>1</v>
      </c>
      <c r="O108" s="21" t="s">
        <v>55</v>
      </c>
      <c r="P108" s="63">
        <v>0</v>
      </c>
      <c r="Q108" s="39">
        <v>98093</v>
      </c>
      <c r="R108" s="39">
        <v>950000</v>
      </c>
      <c r="S108" s="39">
        <v>4819617</v>
      </c>
      <c r="T108" s="21">
        <v>0</v>
      </c>
      <c r="U108" s="21">
        <v>0</v>
      </c>
      <c r="V108" s="21">
        <v>0</v>
      </c>
      <c r="W108" s="21">
        <v>0</v>
      </c>
      <c r="X108" s="42">
        <v>516068</v>
      </c>
      <c r="Y108" s="33">
        <v>56265702</v>
      </c>
      <c r="Z108" s="16" t="s">
        <v>56</v>
      </c>
      <c r="AA108" s="102">
        <v>0</v>
      </c>
      <c r="AB108" s="21">
        <v>573.1</v>
      </c>
      <c r="AC108" s="21">
        <v>48.1</v>
      </c>
      <c r="AD108" s="99">
        <v>0</v>
      </c>
      <c r="AE108" s="21">
        <v>5.0999999999999996</v>
      </c>
      <c r="AF108" s="21">
        <f t="shared" si="1"/>
        <v>626.30000000000007</v>
      </c>
      <c r="AG108" s="21" t="s">
        <v>3364</v>
      </c>
      <c r="AH108" s="24" t="s">
        <v>3365</v>
      </c>
      <c r="AI108" s="24" t="s">
        <v>3366</v>
      </c>
      <c r="AJ108" s="27" t="s">
        <v>30806</v>
      </c>
      <c r="AK108" s="28" t="s">
        <v>156</v>
      </c>
      <c r="AL108" s="28">
        <v>10</v>
      </c>
      <c r="AM108" s="28">
        <v>19710518</v>
      </c>
      <c r="AN108" s="29">
        <v>581</v>
      </c>
      <c r="AO108" s="29">
        <v>202306</v>
      </c>
      <c r="AP108" s="29">
        <v>2022</v>
      </c>
      <c r="AQ108" s="28">
        <v>795939631</v>
      </c>
      <c r="AR108" s="28">
        <v>549828404</v>
      </c>
      <c r="AS108" s="28">
        <v>30294799</v>
      </c>
      <c r="AT108" s="30">
        <v>1</v>
      </c>
      <c r="AU108" s="30"/>
      <c r="AV108" s="30"/>
      <c r="AW108" s="30"/>
      <c r="AX108" s="30"/>
      <c r="AY108" s="30"/>
      <c r="AZ108" s="30"/>
      <c r="BA108" s="30"/>
      <c r="BB108" s="30" t="s">
        <v>54452</v>
      </c>
      <c r="BC108" s="30" t="s">
        <v>54452</v>
      </c>
      <c r="BD108" s="30" t="s">
        <v>54452</v>
      </c>
      <c r="BE108" s="30" t="s">
        <v>54452</v>
      </c>
      <c r="BF108" s="30" t="s">
        <v>3367</v>
      </c>
      <c r="BG108" s="30">
        <v>2</v>
      </c>
      <c r="BH108" s="30" t="s">
        <v>101</v>
      </c>
      <c r="BI108" s="31"/>
    </row>
    <row r="109" spans="1:61" ht="16.5">
      <c r="A109" s="21" t="s">
        <v>14316</v>
      </c>
      <c r="B109" s="21">
        <v>13962</v>
      </c>
      <c r="C109" s="21">
        <v>3836080</v>
      </c>
      <c r="D109" s="21">
        <v>3148617419</v>
      </c>
      <c r="E109" s="22">
        <v>1601110284557</v>
      </c>
      <c r="F109" s="24" t="s">
        <v>14317</v>
      </c>
      <c r="G109" s="24" t="s">
        <v>44</v>
      </c>
      <c r="H109" s="24" t="s">
        <v>51</v>
      </c>
      <c r="I109" s="24" t="s">
        <v>65</v>
      </c>
      <c r="J109" s="24" t="s">
        <v>966</v>
      </c>
      <c r="K109" s="21">
        <v>62</v>
      </c>
      <c r="L109" s="32" t="s">
        <v>14318</v>
      </c>
      <c r="M109" s="21" t="s">
        <v>13803</v>
      </c>
      <c r="N109" s="21">
        <v>1</v>
      </c>
      <c r="O109" s="21" t="s">
        <v>55</v>
      </c>
      <c r="P109" s="21">
        <v>0</v>
      </c>
      <c r="Q109" s="21">
        <v>0</v>
      </c>
      <c r="R109" s="21">
        <v>0</v>
      </c>
      <c r="S109" s="21">
        <v>0</v>
      </c>
      <c r="T109" s="21">
        <v>0</v>
      </c>
      <c r="U109" s="33">
        <v>75400</v>
      </c>
      <c r="V109" s="21">
        <v>0</v>
      </c>
      <c r="W109" s="33">
        <v>3050</v>
      </c>
      <c r="X109" s="21">
        <v>0</v>
      </c>
      <c r="Y109" s="21">
        <v>0</v>
      </c>
      <c r="Z109" s="16" t="s">
        <v>315</v>
      </c>
      <c r="AA109" s="102">
        <v>0</v>
      </c>
      <c r="AB109" s="99">
        <v>0</v>
      </c>
      <c r="AC109" s="99">
        <v>0</v>
      </c>
      <c r="AD109" s="21">
        <v>0.7</v>
      </c>
      <c r="AE109" s="99">
        <v>0</v>
      </c>
      <c r="AF109" s="21">
        <f t="shared" si="1"/>
        <v>0.7</v>
      </c>
      <c r="AG109" s="21" t="s">
        <v>14319</v>
      </c>
      <c r="AH109" s="24" t="s">
        <v>14320</v>
      </c>
      <c r="AI109" s="24" t="s">
        <v>14321</v>
      </c>
      <c r="AJ109" s="27" t="s">
        <v>30807</v>
      </c>
      <c r="AK109" s="28" t="s">
        <v>60</v>
      </c>
      <c r="AL109" s="28">
        <v>10</v>
      </c>
      <c r="AM109" s="28">
        <v>20100819</v>
      </c>
      <c r="AN109" s="29">
        <v>491</v>
      </c>
      <c r="AO109" s="29">
        <v>202212</v>
      </c>
      <c r="AP109" s="29">
        <v>2022</v>
      </c>
      <c r="AQ109" s="28">
        <v>16143824</v>
      </c>
      <c r="AR109" s="28">
        <v>2402379</v>
      </c>
      <c r="AS109" s="28">
        <v>300000</v>
      </c>
      <c r="AT109" s="30">
        <v>1</v>
      </c>
      <c r="AU109" s="30"/>
      <c r="AV109" s="30"/>
      <c r="AW109" s="30"/>
      <c r="AX109" s="30"/>
      <c r="AY109" s="30"/>
      <c r="AZ109" s="30"/>
      <c r="BA109" s="30"/>
      <c r="BB109" s="30" t="s">
        <v>54452</v>
      </c>
      <c r="BC109" s="30" t="s">
        <v>54452</v>
      </c>
      <c r="BD109" s="30" t="s">
        <v>54452</v>
      </c>
      <c r="BE109" s="30" t="s">
        <v>54452</v>
      </c>
      <c r="BF109" s="30" t="s">
        <v>54452</v>
      </c>
      <c r="BG109" s="30">
        <v>8</v>
      </c>
      <c r="BH109" s="30"/>
      <c r="BI109" s="31"/>
    </row>
    <row r="110" spans="1:61" ht="16.5">
      <c r="A110" s="21" t="s">
        <v>1906</v>
      </c>
      <c r="B110" s="21">
        <v>1906</v>
      </c>
      <c r="C110" s="21">
        <v>4171069</v>
      </c>
      <c r="D110" s="21">
        <v>3078138444</v>
      </c>
      <c r="E110" s="22">
        <v>1647110030756</v>
      </c>
      <c r="F110" s="24" t="s">
        <v>1907</v>
      </c>
      <c r="G110" s="24" t="s">
        <v>44</v>
      </c>
      <c r="H110" s="24" t="s">
        <v>51</v>
      </c>
      <c r="I110" s="24" t="s">
        <v>52</v>
      </c>
      <c r="J110" s="24" t="s">
        <v>593</v>
      </c>
      <c r="K110" s="21">
        <v>14</v>
      </c>
      <c r="L110" s="32" t="s">
        <v>1908</v>
      </c>
      <c r="M110" s="21" t="s">
        <v>1909</v>
      </c>
      <c r="N110" s="21">
        <v>1</v>
      </c>
      <c r="O110" s="21" t="s">
        <v>55</v>
      </c>
      <c r="P110" s="33">
        <v>1121840</v>
      </c>
      <c r="Q110" s="21">
        <v>0</v>
      </c>
      <c r="R110" s="33">
        <v>110445</v>
      </c>
      <c r="S110" s="33">
        <v>226754</v>
      </c>
      <c r="T110" s="21">
        <v>0</v>
      </c>
      <c r="U110" s="33">
        <v>32897</v>
      </c>
      <c r="V110" s="33">
        <v>1477322</v>
      </c>
      <c r="W110" s="33">
        <v>124753</v>
      </c>
      <c r="X110" s="21">
        <v>0</v>
      </c>
      <c r="Y110" s="33">
        <v>2709964</v>
      </c>
      <c r="Z110" s="16"/>
      <c r="AA110" s="21">
        <v>11.2</v>
      </c>
      <c r="AB110" s="21">
        <v>28.2</v>
      </c>
      <c r="AC110" s="21">
        <v>2.2000000000000002</v>
      </c>
      <c r="AD110" s="21">
        <v>0.3</v>
      </c>
      <c r="AE110" s="21">
        <v>16</v>
      </c>
      <c r="AF110" s="21">
        <f t="shared" si="1"/>
        <v>57.9</v>
      </c>
      <c r="AG110" s="21" t="s">
        <v>1838</v>
      </c>
      <c r="AH110" s="24" t="s">
        <v>1910</v>
      </c>
      <c r="AI110" s="24" t="s">
        <v>1905</v>
      </c>
      <c r="AJ110" s="27" t="s">
        <v>30808</v>
      </c>
      <c r="AK110" s="28" t="s">
        <v>156</v>
      </c>
      <c r="AL110" s="28">
        <v>10</v>
      </c>
      <c r="AM110" s="28">
        <v>20121002</v>
      </c>
      <c r="AN110" s="29">
        <v>1068</v>
      </c>
      <c r="AO110" s="29">
        <v>202306</v>
      </c>
      <c r="AP110" s="29">
        <v>2022</v>
      </c>
      <c r="AQ110" s="28">
        <v>724645671</v>
      </c>
      <c r="AR110" s="28">
        <v>1158797343</v>
      </c>
      <c r="AS110" s="28">
        <v>11440590</v>
      </c>
      <c r="AT110" s="30">
        <v>2</v>
      </c>
      <c r="AU110" s="30"/>
      <c r="AV110" s="30"/>
      <c r="AW110" s="30"/>
      <c r="AX110" s="30"/>
      <c r="AY110" s="30"/>
      <c r="AZ110" s="30"/>
      <c r="BA110" s="30"/>
      <c r="BB110" s="30" t="s">
        <v>54452</v>
      </c>
      <c r="BC110" s="30" t="s">
        <v>54452</v>
      </c>
      <c r="BD110" s="30" t="s">
        <v>54452</v>
      </c>
      <c r="BE110" s="30" t="s">
        <v>54452</v>
      </c>
      <c r="BF110" s="30" t="s">
        <v>54452</v>
      </c>
      <c r="BG110" s="30">
        <v>4</v>
      </c>
      <c r="BH110" s="30" t="s">
        <v>237</v>
      </c>
      <c r="BI110" s="31"/>
    </row>
    <row r="111" spans="1:61" ht="16.5">
      <c r="A111" s="21" t="s">
        <v>1523</v>
      </c>
      <c r="B111" s="21">
        <v>14038</v>
      </c>
      <c r="C111" s="21">
        <v>1555170</v>
      </c>
      <c r="D111" s="21">
        <v>1388202013</v>
      </c>
      <c r="E111" s="22">
        <v>1352210000076</v>
      </c>
      <c r="F111" s="24" t="s">
        <v>1524</v>
      </c>
      <c r="G111" s="24" t="s">
        <v>44</v>
      </c>
      <c r="H111" s="24" t="s">
        <v>51</v>
      </c>
      <c r="I111" s="24" t="s">
        <v>65</v>
      </c>
      <c r="J111" s="24" t="s">
        <v>363</v>
      </c>
      <c r="K111" s="21">
        <v>63</v>
      </c>
      <c r="L111" s="32" t="s">
        <v>1524</v>
      </c>
      <c r="M111" s="21" t="s">
        <v>1525</v>
      </c>
      <c r="N111" s="26">
        <v>1</v>
      </c>
      <c r="O111" s="26" t="s">
        <v>55</v>
      </c>
      <c r="P111" s="21">
        <v>0</v>
      </c>
      <c r="Q111" s="21">
        <v>0</v>
      </c>
      <c r="R111" s="21">
        <v>0</v>
      </c>
      <c r="S111" s="41">
        <v>4482800</v>
      </c>
      <c r="T111" s="21">
        <v>0</v>
      </c>
      <c r="U111" s="40">
        <v>53439</v>
      </c>
      <c r="V111" s="21">
        <v>0</v>
      </c>
      <c r="W111" s="40">
        <v>2320755</v>
      </c>
      <c r="X111" s="21">
        <v>0</v>
      </c>
      <c r="Y111" s="40">
        <v>33757070</v>
      </c>
      <c r="Z111" s="16" t="s">
        <v>315</v>
      </c>
      <c r="AA111" s="102">
        <v>0</v>
      </c>
      <c r="AB111" s="21">
        <v>337.5</v>
      </c>
      <c r="AC111" s="21">
        <v>44.8</v>
      </c>
      <c r="AD111" s="21">
        <v>0.5</v>
      </c>
      <c r="AE111" s="21">
        <v>23.2</v>
      </c>
      <c r="AF111" s="21">
        <f t="shared" si="1"/>
        <v>406</v>
      </c>
      <c r="AG111" s="21" t="s">
        <v>1526</v>
      </c>
      <c r="AH111" s="24" t="s">
        <v>1527</v>
      </c>
      <c r="AI111" s="24" t="s">
        <v>1528</v>
      </c>
      <c r="AJ111" s="27" t="s">
        <v>30809</v>
      </c>
      <c r="AK111" s="28" t="s">
        <v>47</v>
      </c>
      <c r="AL111" s="28">
        <v>10</v>
      </c>
      <c r="AM111" s="28">
        <v>19960302</v>
      </c>
      <c r="AN111" s="29">
        <v>344</v>
      </c>
      <c r="AO111" s="29">
        <v>202203</v>
      </c>
      <c r="AP111" s="29">
        <v>2022</v>
      </c>
      <c r="AQ111" s="28">
        <v>108014670</v>
      </c>
      <c r="AR111" s="28">
        <v>181297947</v>
      </c>
      <c r="AS111" s="28">
        <v>2701000</v>
      </c>
      <c r="AT111" s="30">
        <v>2</v>
      </c>
      <c r="AU111" s="30"/>
      <c r="AV111" s="30"/>
      <c r="AW111" s="30"/>
      <c r="AX111" s="30"/>
      <c r="AY111" s="30"/>
      <c r="AZ111" s="30"/>
      <c r="BA111" s="30"/>
      <c r="BB111" s="30" t="s">
        <v>54452</v>
      </c>
      <c r="BC111" s="30" t="s">
        <v>54452</v>
      </c>
      <c r="BD111" s="30" t="s">
        <v>54452</v>
      </c>
      <c r="BE111" s="30" t="s">
        <v>54452</v>
      </c>
      <c r="BF111" s="30" t="s">
        <v>1529</v>
      </c>
      <c r="BG111" s="30">
        <v>2</v>
      </c>
      <c r="BH111" s="30" t="s">
        <v>1530</v>
      </c>
      <c r="BI111" s="31"/>
    </row>
    <row r="112" spans="1:61" ht="16.5">
      <c r="A112" s="21" t="s">
        <v>3376</v>
      </c>
      <c r="B112" s="21">
        <v>3073</v>
      </c>
      <c r="C112" s="21">
        <v>3145778</v>
      </c>
      <c r="D112" s="21">
        <v>6098184470</v>
      </c>
      <c r="E112" s="22">
        <v>1942110094318</v>
      </c>
      <c r="F112" s="24" t="s">
        <v>3377</v>
      </c>
      <c r="G112" s="24" t="s">
        <v>44</v>
      </c>
      <c r="H112" s="24" t="s">
        <v>51</v>
      </c>
      <c r="I112" s="24" t="s">
        <v>52</v>
      </c>
      <c r="J112" s="24" t="s">
        <v>1004</v>
      </c>
      <c r="K112" s="21">
        <v>21</v>
      </c>
      <c r="L112" s="32" t="s">
        <v>3378</v>
      </c>
      <c r="M112" s="21" t="s">
        <v>3379</v>
      </c>
      <c r="N112" s="26">
        <v>1</v>
      </c>
      <c r="O112" s="26" t="s">
        <v>55</v>
      </c>
      <c r="P112" s="21">
        <v>0</v>
      </c>
      <c r="Q112" s="21">
        <v>0</v>
      </c>
      <c r="R112" s="21">
        <v>0</v>
      </c>
      <c r="S112" s="40">
        <v>15827</v>
      </c>
      <c r="T112" s="21">
        <v>0</v>
      </c>
      <c r="U112" s="40">
        <v>236404</v>
      </c>
      <c r="V112" s="40">
        <v>11200</v>
      </c>
      <c r="W112" s="40">
        <v>176538</v>
      </c>
      <c r="X112" s="40">
        <v>290310</v>
      </c>
      <c r="Y112" s="40">
        <v>1339981</v>
      </c>
      <c r="Z112" s="21" t="s">
        <v>126</v>
      </c>
      <c r="AA112" s="102">
        <v>0</v>
      </c>
      <c r="AB112" s="21">
        <v>13.3</v>
      </c>
      <c r="AC112" s="21">
        <v>0.1</v>
      </c>
      <c r="AD112" s="21">
        <v>2.2999999999999998</v>
      </c>
      <c r="AE112" s="21">
        <v>4.7</v>
      </c>
      <c r="AF112" s="21">
        <f t="shared" si="1"/>
        <v>20.399999999999999</v>
      </c>
      <c r="AG112" s="21" t="s">
        <v>3380</v>
      </c>
      <c r="AH112" s="24" t="s">
        <v>3381</v>
      </c>
      <c r="AI112" s="24" t="s">
        <v>3382</v>
      </c>
      <c r="AJ112" s="27" t="s">
        <v>30810</v>
      </c>
      <c r="AK112" s="28" t="s">
        <v>156</v>
      </c>
      <c r="AL112" s="28">
        <v>10</v>
      </c>
      <c r="AM112" s="28">
        <v>20080903</v>
      </c>
      <c r="AN112" s="29">
        <v>364</v>
      </c>
      <c r="AO112" s="29">
        <v>202306</v>
      </c>
      <c r="AP112" s="29">
        <v>2022</v>
      </c>
      <c r="AQ112" s="28">
        <v>1064176509</v>
      </c>
      <c r="AR112" s="28">
        <v>938653807</v>
      </c>
      <c r="AS112" s="28">
        <v>46050000</v>
      </c>
      <c r="AT112" s="30">
        <v>1</v>
      </c>
      <c r="AU112" s="30"/>
      <c r="AV112" s="30"/>
      <c r="AW112" s="30"/>
      <c r="AX112" s="30"/>
      <c r="AY112" s="30"/>
      <c r="AZ112" s="30"/>
      <c r="BA112" s="30"/>
      <c r="BB112" s="30" t="s">
        <v>54452</v>
      </c>
      <c r="BC112" s="30" t="s">
        <v>54452</v>
      </c>
      <c r="BD112" s="30" t="s">
        <v>54452</v>
      </c>
      <c r="BE112" s="30" t="s">
        <v>54452</v>
      </c>
      <c r="BF112" s="30" t="s">
        <v>54452</v>
      </c>
      <c r="BG112" s="30">
        <v>4</v>
      </c>
      <c r="BH112" s="30" t="s">
        <v>237</v>
      </c>
      <c r="BI112" s="31"/>
    </row>
    <row r="113" spans="1:61" ht="16.5">
      <c r="A113" s="21" t="s">
        <v>1639</v>
      </c>
      <c r="B113" s="21">
        <v>14201</v>
      </c>
      <c r="C113" s="21">
        <v>1647874</v>
      </c>
      <c r="D113" s="21">
        <v>3148206078</v>
      </c>
      <c r="E113" s="22">
        <v>1601710001658</v>
      </c>
      <c r="F113" s="24" t="s">
        <v>1640</v>
      </c>
      <c r="G113" s="24" t="s">
        <v>44</v>
      </c>
      <c r="H113" s="24" t="s">
        <v>51</v>
      </c>
      <c r="I113" s="24" t="s">
        <v>65</v>
      </c>
      <c r="J113" s="24" t="s">
        <v>363</v>
      </c>
      <c r="K113" s="21">
        <v>63</v>
      </c>
      <c r="L113" s="32" t="s">
        <v>1640</v>
      </c>
      <c r="M113" s="21" t="s">
        <v>1641</v>
      </c>
      <c r="N113" s="64">
        <v>1</v>
      </c>
      <c r="O113" s="64" t="s">
        <v>55</v>
      </c>
      <c r="P113" s="21">
        <v>0</v>
      </c>
      <c r="Q113" s="21">
        <v>0</v>
      </c>
      <c r="R113" s="21">
        <v>0</v>
      </c>
      <c r="S113" s="21">
        <v>0</v>
      </c>
      <c r="T113" s="21">
        <v>0</v>
      </c>
      <c r="U113" s="21">
        <v>0</v>
      </c>
      <c r="V113" s="21">
        <v>0</v>
      </c>
      <c r="W113" s="21">
        <v>0</v>
      </c>
      <c r="X113" s="41">
        <v>3851755</v>
      </c>
      <c r="Y113" s="41">
        <v>31999817</v>
      </c>
      <c r="Z113" s="21"/>
      <c r="AA113" s="102">
        <v>0</v>
      </c>
      <c r="AB113" s="21">
        <v>319.89999999999998</v>
      </c>
      <c r="AC113" s="99">
        <v>0</v>
      </c>
      <c r="AD113" s="99">
        <v>0</v>
      </c>
      <c r="AE113" s="21">
        <v>38.5</v>
      </c>
      <c r="AF113" s="21">
        <f t="shared" si="1"/>
        <v>358.4</v>
      </c>
      <c r="AG113" s="21" t="s">
        <v>1642</v>
      </c>
      <c r="AH113" s="24" t="s">
        <v>1643</v>
      </c>
      <c r="AI113" s="24" t="s">
        <v>1644</v>
      </c>
      <c r="AJ113" s="27" t="s">
        <v>30811</v>
      </c>
      <c r="AK113" s="28" t="s">
        <v>47</v>
      </c>
      <c r="AL113" s="28">
        <v>10</v>
      </c>
      <c r="AM113" s="28">
        <v>19990521</v>
      </c>
      <c r="AN113" s="29">
        <v>410</v>
      </c>
      <c r="AO113" s="29">
        <v>202305</v>
      </c>
      <c r="AP113" s="29">
        <v>2022</v>
      </c>
      <c r="AQ113" s="28">
        <v>1950629</v>
      </c>
      <c r="AR113" s="28">
        <v>4115544</v>
      </c>
      <c r="AS113" s="28">
        <v>12</v>
      </c>
      <c r="AT113" s="30">
        <v>2</v>
      </c>
      <c r="AU113" s="30"/>
      <c r="AV113" s="30"/>
      <c r="AW113" s="30"/>
      <c r="AX113" s="30"/>
      <c r="AY113" s="30"/>
      <c r="AZ113" s="30"/>
      <c r="BA113" s="30"/>
      <c r="BB113" s="30" t="s">
        <v>54452</v>
      </c>
      <c r="BC113" s="30" t="s">
        <v>54452</v>
      </c>
      <c r="BD113" s="30" t="s">
        <v>54452</v>
      </c>
      <c r="BE113" s="30" t="s">
        <v>54452</v>
      </c>
      <c r="BF113" s="30" t="s">
        <v>54452</v>
      </c>
      <c r="BG113" s="30">
        <v>4</v>
      </c>
      <c r="BH113" s="30" t="s">
        <v>237</v>
      </c>
      <c r="BI113" s="31"/>
    </row>
    <row r="114" spans="1:61" ht="16.5">
      <c r="A114" s="21" t="s">
        <v>1728</v>
      </c>
      <c r="B114" s="21">
        <v>14162</v>
      </c>
      <c r="C114" s="21">
        <v>1493957</v>
      </c>
      <c r="D114" s="21">
        <v>3148202238</v>
      </c>
      <c r="E114" s="22">
        <v>1601220001974</v>
      </c>
      <c r="F114" s="24" t="s">
        <v>1729</v>
      </c>
      <c r="G114" s="24" t="s">
        <v>44</v>
      </c>
      <c r="H114" s="24" t="s">
        <v>51</v>
      </c>
      <c r="I114" s="24" t="s">
        <v>65</v>
      </c>
      <c r="J114" s="24" t="s">
        <v>363</v>
      </c>
      <c r="K114" s="21">
        <v>63</v>
      </c>
      <c r="L114" s="32" t="s">
        <v>1729</v>
      </c>
      <c r="M114" s="21" t="s">
        <v>1730</v>
      </c>
      <c r="N114" s="26">
        <v>1</v>
      </c>
      <c r="O114" s="26" t="s">
        <v>55</v>
      </c>
      <c r="P114" s="21">
        <v>0</v>
      </c>
      <c r="Q114" s="40">
        <v>232382</v>
      </c>
      <c r="R114" s="21">
        <v>0</v>
      </c>
      <c r="S114" s="40">
        <v>1285956</v>
      </c>
      <c r="T114" s="21">
        <v>0</v>
      </c>
      <c r="U114" s="40">
        <v>17321</v>
      </c>
      <c r="V114" s="41">
        <v>3003765</v>
      </c>
      <c r="W114" s="40">
        <v>218236</v>
      </c>
      <c r="X114" s="21">
        <v>0</v>
      </c>
      <c r="Y114" s="41">
        <v>53995628</v>
      </c>
      <c r="Z114" s="16" t="s">
        <v>315</v>
      </c>
      <c r="AA114" s="102">
        <v>0</v>
      </c>
      <c r="AB114" s="21">
        <v>542.20000000000005</v>
      </c>
      <c r="AC114" s="21">
        <v>12.8</v>
      </c>
      <c r="AD114" s="21">
        <v>0.1</v>
      </c>
      <c r="AE114" s="21">
        <v>32.200000000000003</v>
      </c>
      <c r="AF114" s="21">
        <f t="shared" si="1"/>
        <v>587.30000000000007</v>
      </c>
      <c r="AG114" s="21" t="s">
        <v>1731</v>
      </c>
      <c r="AH114" s="24" t="s">
        <v>1732</v>
      </c>
      <c r="AI114" s="24" t="s">
        <v>1733</v>
      </c>
      <c r="AJ114" s="27" t="s">
        <v>30812</v>
      </c>
      <c r="AK114" s="28" t="s">
        <v>47</v>
      </c>
      <c r="AL114" s="28">
        <v>10</v>
      </c>
      <c r="AM114" s="28">
        <v>19911107</v>
      </c>
      <c r="AN114" s="29">
        <v>509</v>
      </c>
      <c r="AO114" s="29">
        <v>202203</v>
      </c>
      <c r="AP114" s="29">
        <v>2022</v>
      </c>
      <c r="AQ114" s="28">
        <v>203508158</v>
      </c>
      <c r="AR114" s="28">
        <v>279145936</v>
      </c>
      <c r="AS114" s="28">
        <v>1500</v>
      </c>
      <c r="AT114" s="30">
        <v>1</v>
      </c>
      <c r="AU114" s="30"/>
      <c r="AV114" s="30"/>
      <c r="AW114" s="30"/>
      <c r="AX114" s="30"/>
      <c r="AY114" s="30"/>
      <c r="AZ114" s="30"/>
      <c r="BA114" s="30"/>
      <c r="BB114" s="30" t="s">
        <v>54452</v>
      </c>
      <c r="BC114" s="30" t="s">
        <v>54452</v>
      </c>
      <c r="BD114" s="30" t="s">
        <v>54452</v>
      </c>
      <c r="BE114" s="30" t="s">
        <v>54452</v>
      </c>
      <c r="BF114" s="30" t="s">
        <v>54452</v>
      </c>
      <c r="BG114" s="30">
        <v>3</v>
      </c>
      <c r="BH114" s="30" t="s">
        <v>1734</v>
      </c>
      <c r="BI114" s="31"/>
    </row>
    <row r="115" spans="1:61" ht="16.5">
      <c r="A115" s="21" t="s">
        <v>1899</v>
      </c>
      <c r="B115" s="21">
        <v>14235</v>
      </c>
      <c r="C115" s="21">
        <v>3146067</v>
      </c>
      <c r="D115" s="21">
        <v>1168204194</v>
      </c>
      <c r="E115" s="22">
        <v>1112210005983</v>
      </c>
      <c r="F115" s="24" t="s">
        <v>1900</v>
      </c>
      <c r="G115" s="24" t="s">
        <v>44</v>
      </c>
      <c r="H115" s="24" t="s">
        <v>51</v>
      </c>
      <c r="I115" s="24" t="s">
        <v>65</v>
      </c>
      <c r="J115" s="24" t="s">
        <v>363</v>
      </c>
      <c r="K115" s="21">
        <v>63</v>
      </c>
      <c r="L115" s="32" t="s">
        <v>1900</v>
      </c>
      <c r="M115" s="21" t="s">
        <v>1901</v>
      </c>
      <c r="N115" s="26">
        <v>1</v>
      </c>
      <c r="O115" s="26" t="s">
        <v>351</v>
      </c>
      <c r="P115" s="21">
        <v>0</v>
      </c>
      <c r="Q115" s="38">
        <v>1125</v>
      </c>
      <c r="R115" s="43">
        <v>453</v>
      </c>
      <c r="S115" s="38">
        <v>12023</v>
      </c>
      <c r="T115" s="21">
        <v>0</v>
      </c>
      <c r="U115" s="21">
        <v>0</v>
      </c>
      <c r="V115" s="43">
        <v>164</v>
      </c>
      <c r="W115" s="21">
        <v>0</v>
      </c>
      <c r="X115" s="38">
        <v>8840</v>
      </c>
      <c r="Y115" s="41">
        <v>22901</v>
      </c>
      <c r="Z115" s="21"/>
      <c r="AA115" s="103">
        <v>0</v>
      </c>
      <c r="AB115" s="37">
        <v>244.7</v>
      </c>
      <c r="AC115" s="37">
        <v>120.2</v>
      </c>
      <c r="AD115" s="100">
        <v>0</v>
      </c>
      <c r="AE115" s="37">
        <v>90</v>
      </c>
      <c r="AF115" s="21">
        <f t="shared" si="1"/>
        <v>454.9</v>
      </c>
      <c r="AG115" s="21" t="s">
        <v>1902</v>
      </c>
      <c r="AH115" s="24" t="s">
        <v>1903</v>
      </c>
      <c r="AI115" s="24" t="s">
        <v>1904</v>
      </c>
      <c r="AJ115" s="27" t="s">
        <v>30813</v>
      </c>
      <c r="AK115" s="28" t="s">
        <v>47</v>
      </c>
      <c r="AL115" s="28">
        <v>10</v>
      </c>
      <c r="AM115" s="28">
        <v>19920601</v>
      </c>
      <c r="AN115" s="29">
        <v>600</v>
      </c>
      <c r="AO115" s="29">
        <v>202207</v>
      </c>
      <c r="AP115" s="29"/>
      <c r="AQ115" s="28"/>
      <c r="AR115" s="28"/>
      <c r="AS115" s="28"/>
      <c r="AT115" s="30">
        <v>2</v>
      </c>
      <c r="AU115" s="30"/>
      <c r="AV115" s="30"/>
      <c r="AW115" s="30"/>
      <c r="AX115" s="30"/>
      <c r="AY115" s="30"/>
      <c r="AZ115" s="30"/>
      <c r="BA115" s="30"/>
      <c r="BB115" s="30" t="s">
        <v>54452</v>
      </c>
      <c r="BC115" s="30" t="s">
        <v>54452</v>
      </c>
      <c r="BD115" s="30" t="s">
        <v>54452</v>
      </c>
      <c r="BE115" s="30" t="s">
        <v>54452</v>
      </c>
      <c r="BF115" s="30" t="s">
        <v>54452</v>
      </c>
      <c r="BG115" s="30">
        <v>7</v>
      </c>
      <c r="BH115" s="30" t="s">
        <v>645</v>
      </c>
      <c r="BI115" s="31"/>
    </row>
    <row r="116" spans="1:61" ht="16.5">
      <c r="A116" s="21" t="s">
        <v>9744</v>
      </c>
      <c r="B116" s="21">
        <v>9998</v>
      </c>
      <c r="C116" s="21">
        <v>1847764</v>
      </c>
      <c r="D116" s="21">
        <v>1068136159</v>
      </c>
      <c r="E116" s="22">
        <v>1101110601850</v>
      </c>
      <c r="F116" s="24" t="s">
        <v>9745</v>
      </c>
      <c r="G116" s="24" t="s">
        <v>44</v>
      </c>
      <c r="H116" s="24" t="s">
        <v>51</v>
      </c>
      <c r="I116" s="24" t="s">
        <v>52</v>
      </c>
      <c r="J116" s="24" t="s">
        <v>171</v>
      </c>
      <c r="K116" s="21">
        <v>48</v>
      </c>
      <c r="L116" s="32" t="s">
        <v>9746</v>
      </c>
      <c r="M116" s="21" t="s">
        <v>9747</v>
      </c>
      <c r="N116" s="21">
        <v>1</v>
      </c>
      <c r="O116" s="21" t="s">
        <v>55</v>
      </c>
      <c r="P116" s="21">
        <v>0</v>
      </c>
      <c r="Q116" s="21">
        <v>0</v>
      </c>
      <c r="R116" s="21">
        <v>0</v>
      </c>
      <c r="S116" s="21">
        <v>0</v>
      </c>
      <c r="T116" s="21">
        <v>0</v>
      </c>
      <c r="U116" s="21">
        <v>0</v>
      </c>
      <c r="V116" s="21">
        <v>0</v>
      </c>
      <c r="W116" s="33">
        <v>4702341</v>
      </c>
      <c r="X116" s="21">
        <v>0</v>
      </c>
      <c r="Y116" s="33">
        <v>33414</v>
      </c>
      <c r="Z116" s="16" t="s">
        <v>315</v>
      </c>
      <c r="AA116" s="102">
        <v>0</v>
      </c>
      <c r="AB116" s="21">
        <v>0.3</v>
      </c>
      <c r="AC116" s="99">
        <v>0</v>
      </c>
      <c r="AD116" s="99">
        <v>0</v>
      </c>
      <c r="AE116" s="21">
        <v>47</v>
      </c>
      <c r="AF116" s="21">
        <f t="shared" si="1"/>
        <v>47.3</v>
      </c>
      <c r="AG116" s="21" t="s">
        <v>5047</v>
      </c>
      <c r="AH116" s="24" t="s">
        <v>9748</v>
      </c>
      <c r="AI116" s="24" t="s">
        <v>1828</v>
      </c>
      <c r="AJ116" s="27" t="s">
        <v>30814</v>
      </c>
      <c r="AK116" s="28" t="s">
        <v>60</v>
      </c>
      <c r="AL116" s="28">
        <v>10</v>
      </c>
      <c r="AM116" s="28">
        <v>19881222</v>
      </c>
      <c r="AN116" s="29">
        <v>332</v>
      </c>
      <c r="AO116" s="29">
        <v>202212</v>
      </c>
      <c r="AP116" s="29">
        <v>2022</v>
      </c>
      <c r="AQ116" s="28">
        <v>280151761</v>
      </c>
      <c r="AR116" s="28">
        <v>206597701</v>
      </c>
      <c r="AS116" s="28">
        <v>2840000</v>
      </c>
      <c r="AT116" s="30">
        <v>1</v>
      </c>
      <c r="AU116" s="30"/>
      <c r="AV116" s="30"/>
      <c r="AW116" s="30"/>
      <c r="AX116" s="30"/>
      <c r="AY116" s="30"/>
      <c r="AZ116" s="30"/>
      <c r="BA116" s="30"/>
      <c r="BB116" s="30" t="s">
        <v>54452</v>
      </c>
      <c r="BC116" s="30" t="s">
        <v>54452</v>
      </c>
      <c r="BD116" s="30" t="s">
        <v>54452</v>
      </c>
      <c r="BE116" s="30" t="s">
        <v>54452</v>
      </c>
      <c r="BF116" s="30" t="s">
        <v>54452</v>
      </c>
      <c r="BG116" s="30">
        <v>4</v>
      </c>
      <c r="BH116" s="30" t="s">
        <v>237</v>
      </c>
      <c r="BI116" s="31"/>
    </row>
    <row r="117" spans="1:61" ht="16.5">
      <c r="A117" s="21" t="s">
        <v>2106</v>
      </c>
      <c r="B117" s="21">
        <v>12377</v>
      </c>
      <c r="C117" s="21">
        <v>1365259</v>
      </c>
      <c r="D117" s="21">
        <v>3148200583</v>
      </c>
      <c r="E117" s="22">
        <v>1601710001674</v>
      </c>
      <c r="F117" s="24" t="s">
        <v>2107</v>
      </c>
      <c r="G117" s="24" t="s">
        <v>44</v>
      </c>
      <c r="H117" s="24" t="s">
        <v>51</v>
      </c>
      <c r="I117" s="24" t="s">
        <v>65</v>
      </c>
      <c r="J117" s="24" t="s">
        <v>462</v>
      </c>
      <c r="K117" s="21">
        <v>56</v>
      </c>
      <c r="L117" s="32" t="s">
        <v>2107</v>
      </c>
      <c r="M117" s="21" t="s">
        <v>2108</v>
      </c>
      <c r="N117" s="26">
        <v>1</v>
      </c>
      <c r="O117" s="26" t="s">
        <v>55</v>
      </c>
      <c r="P117" s="41">
        <v>240637</v>
      </c>
      <c r="Q117" s="38">
        <v>27682</v>
      </c>
      <c r="R117" s="21">
        <v>0</v>
      </c>
      <c r="S117" s="38">
        <v>27000</v>
      </c>
      <c r="T117" s="21">
        <v>0</v>
      </c>
      <c r="U117" s="38">
        <v>1237</v>
      </c>
      <c r="V117" s="38">
        <v>92789</v>
      </c>
      <c r="W117" s="21">
        <v>0</v>
      </c>
      <c r="X117" s="43">
        <v>895</v>
      </c>
      <c r="Y117" s="38">
        <v>4322008</v>
      </c>
      <c r="Z117" s="21"/>
      <c r="AA117" s="21">
        <v>2.4</v>
      </c>
      <c r="AB117" s="21">
        <v>43.4</v>
      </c>
      <c r="AC117" s="21">
        <v>0.2</v>
      </c>
      <c r="AD117" s="99">
        <v>0</v>
      </c>
      <c r="AE117" s="21">
        <v>0.9</v>
      </c>
      <c r="AF117" s="21">
        <f t="shared" si="1"/>
        <v>46.9</v>
      </c>
      <c r="AG117" s="21" t="s">
        <v>2109</v>
      </c>
      <c r="AH117" s="24">
        <v>15774321</v>
      </c>
      <c r="AI117" s="24" t="s">
        <v>2110</v>
      </c>
      <c r="AJ117" s="27" t="s">
        <v>30815</v>
      </c>
      <c r="AK117" s="28" t="s">
        <v>47</v>
      </c>
      <c r="AL117" s="28">
        <v>10</v>
      </c>
      <c r="AM117" s="28">
        <v>19511013</v>
      </c>
      <c r="AN117" s="29">
        <v>1305</v>
      </c>
      <c r="AO117" s="29">
        <v>202203</v>
      </c>
      <c r="AP117" s="29">
        <v>2022</v>
      </c>
      <c r="AQ117" s="28">
        <v>493297457</v>
      </c>
      <c r="AR117" s="28">
        <v>562910797</v>
      </c>
      <c r="AS117" s="28">
        <v>6623370</v>
      </c>
      <c r="AT117" s="30">
        <v>2</v>
      </c>
      <c r="AU117" s="30"/>
      <c r="AV117" s="30"/>
      <c r="AW117" s="30"/>
      <c r="AX117" s="30"/>
      <c r="AY117" s="30"/>
      <c r="AZ117" s="30"/>
      <c r="BA117" s="30"/>
      <c r="BB117" s="30" t="s">
        <v>54452</v>
      </c>
      <c r="BC117" s="30" t="s">
        <v>54452</v>
      </c>
      <c r="BD117" s="30" t="s">
        <v>54452</v>
      </c>
      <c r="BE117" s="30" t="s">
        <v>54452</v>
      </c>
      <c r="BF117" s="30" t="s">
        <v>54452</v>
      </c>
      <c r="BG117" s="30">
        <v>7</v>
      </c>
      <c r="BH117" s="30" t="s">
        <v>2111</v>
      </c>
      <c r="BI117" s="31"/>
    </row>
    <row r="118" spans="1:61" ht="16.5">
      <c r="A118" s="21" t="s">
        <v>2128</v>
      </c>
      <c r="B118" s="21">
        <v>14030</v>
      </c>
      <c r="C118" s="21">
        <v>1914052</v>
      </c>
      <c r="D118" s="21">
        <v>2298200586</v>
      </c>
      <c r="E118" s="22">
        <v>1146710008387</v>
      </c>
      <c r="F118" s="24" t="s">
        <v>2129</v>
      </c>
      <c r="G118" s="24" t="s">
        <v>44</v>
      </c>
      <c r="H118" s="24" t="s">
        <v>51</v>
      </c>
      <c r="I118" s="24" t="s">
        <v>65</v>
      </c>
      <c r="J118" s="24" t="s">
        <v>363</v>
      </c>
      <c r="K118" s="21">
        <v>63</v>
      </c>
      <c r="L118" s="32" t="s">
        <v>2129</v>
      </c>
      <c r="M118" s="21" t="s">
        <v>1845</v>
      </c>
      <c r="N118" s="26">
        <v>1</v>
      </c>
      <c r="O118" s="26" t="s">
        <v>55</v>
      </c>
      <c r="P118" s="40">
        <v>9034356</v>
      </c>
      <c r="Q118" s="40">
        <v>2484466</v>
      </c>
      <c r="R118" s="40">
        <v>637499</v>
      </c>
      <c r="S118" s="40">
        <v>4201202</v>
      </c>
      <c r="T118" s="21">
        <v>0</v>
      </c>
      <c r="U118" s="21">
        <v>0</v>
      </c>
      <c r="V118" s="21">
        <v>0</v>
      </c>
      <c r="W118" s="21">
        <v>0</v>
      </c>
      <c r="X118" s="40">
        <v>2664585</v>
      </c>
      <c r="Y118" s="40">
        <v>35041330</v>
      </c>
      <c r="Z118" s="21"/>
      <c r="AA118" s="21">
        <v>90.3</v>
      </c>
      <c r="AB118" s="21">
        <v>381.6</v>
      </c>
      <c r="AC118" s="21">
        <v>42</v>
      </c>
      <c r="AD118" s="99">
        <v>0</v>
      </c>
      <c r="AE118" s="21">
        <v>26.6</v>
      </c>
      <c r="AF118" s="21">
        <f t="shared" si="1"/>
        <v>540.50000000000011</v>
      </c>
      <c r="AG118" s="21" t="s">
        <v>2130</v>
      </c>
      <c r="AH118" s="24" t="s">
        <v>2131</v>
      </c>
      <c r="AI118" s="24" t="s">
        <v>2132</v>
      </c>
      <c r="AJ118" s="27" t="s">
        <v>30816</v>
      </c>
      <c r="AK118" s="28" t="s">
        <v>47</v>
      </c>
      <c r="AL118" s="28">
        <v>10</v>
      </c>
      <c r="AM118" s="28">
        <v>19920715</v>
      </c>
      <c r="AN118" s="29">
        <v>310</v>
      </c>
      <c r="AO118" s="29">
        <v>202203</v>
      </c>
      <c r="AP118" s="29">
        <v>2022</v>
      </c>
      <c r="AQ118" s="28">
        <v>44374226</v>
      </c>
      <c r="AR118" s="28">
        <v>60957002</v>
      </c>
      <c r="AS118" s="28">
        <v>1000</v>
      </c>
      <c r="AT118" s="30">
        <v>2</v>
      </c>
      <c r="AU118" s="30"/>
      <c r="AV118" s="30"/>
      <c r="AW118" s="30"/>
      <c r="AX118" s="30"/>
      <c r="AY118" s="30"/>
      <c r="AZ118" s="30"/>
      <c r="BA118" s="30"/>
      <c r="BB118" s="30" t="s">
        <v>54452</v>
      </c>
      <c r="BC118" s="30" t="s">
        <v>54452</v>
      </c>
      <c r="BD118" s="30" t="s">
        <v>54452</v>
      </c>
      <c r="BE118" s="30" t="s">
        <v>54452</v>
      </c>
      <c r="BF118" s="30" t="s">
        <v>2133</v>
      </c>
      <c r="BG118" s="30">
        <v>2</v>
      </c>
      <c r="BH118" s="30" t="s">
        <v>2134</v>
      </c>
      <c r="BI118" s="31"/>
    </row>
    <row r="119" spans="1:61" ht="16.5">
      <c r="A119" s="21" t="s">
        <v>3368</v>
      </c>
      <c r="B119" s="21">
        <v>3071</v>
      </c>
      <c r="C119" s="21">
        <v>5851521</v>
      </c>
      <c r="D119" s="21">
        <v>6088601485</v>
      </c>
      <c r="E119" s="22">
        <v>1943110036334</v>
      </c>
      <c r="F119" s="24" t="s">
        <v>3369</v>
      </c>
      <c r="G119" s="24" t="s">
        <v>44</v>
      </c>
      <c r="H119" s="24" t="s">
        <v>51</v>
      </c>
      <c r="I119" s="24" t="s">
        <v>52</v>
      </c>
      <c r="J119" s="24" t="s">
        <v>1004</v>
      </c>
      <c r="K119" s="21">
        <v>21</v>
      </c>
      <c r="L119" s="32" t="s">
        <v>3370</v>
      </c>
      <c r="M119" s="21" t="s">
        <v>3371</v>
      </c>
      <c r="N119" s="21">
        <v>1</v>
      </c>
      <c r="O119" s="21" t="s">
        <v>83</v>
      </c>
      <c r="P119" s="21">
        <v>0</v>
      </c>
      <c r="Q119" s="21">
        <v>0</v>
      </c>
      <c r="R119" s="33">
        <v>150004130</v>
      </c>
      <c r="S119" s="33">
        <v>756634381</v>
      </c>
      <c r="T119" s="21">
        <v>0</v>
      </c>
      <c r="U119" s="33">
        <v>224295864</v>
      </c>
      <c r="V119" s="33">
        <v>26500000</v>
      </c>
      <c r="W119" s="33">
        <v>65853500</v>
      </c>
      <c r="X119" s="21">
        <v>0</v>
      </c>
      <c r="Y119" s="33">
        <v>2457005712</v>
      </c>
      <c r="Z119" s="16" t="s">
        <v>56</v>
      </c>
      <c r="AA119" s="102">
        <v>0</v>
      </c>
      <c r="AB119" s="21">
        <v>26</v>
      </c>
      <c r="AC119" s="21">
        <v>7.5</v>
      </c>
      <c r="AD119" s="21">
        <v>2.2000000000000002</v>
      </c>
      <c r="AE119" s="21">
        <v>0.9</v>
      </c>
      <c r="AF119" s="21">
        <f t="shared" si="1"/>
        <v>36.6</v>
      </c>
      <c r="AG119" s="21" t="s">
        <v>3372</v>
      </c>
      <c r="AH119" s="24" t="s">
        <v>3373</v>
      </c>
      <c r="AI119" s="24" t="s">
        <v>3374</v>
      </c>
      <c r="AJ119" s="27" t="s">
        <v>30817</v>
      </c>
      <c r="AK119" s="28" t="s">
        <v>60</v>
      </c>
      <c r="AL119" s="28">
        <v>10</v>
      </c>
      <c r="AM119" s="28">
        <v>20131201</v>
      </c>
      <c r="AN119" s="29">
        <v>326</v>
      </c>
      <c r="AO119" s="29">
        <v>202212</v>
      </c>
      <c r="AP119" s="29">
        <v>2022</v>
      </c>
      <c r="AQ119" s="28">
        <v>834677916</v>
      </c>
      <c r="AR119" s="28">
        <v>407052358</v>
      </c>
      <c r="AS119" s="28">
        <v>1261000</v>
      </c>
      <c r="AT119" s="30">
        <v>1</v>
      </c>
      <c r="AU119" s="30"/>
      <c r="AV119" s="30"/>
      <c r="AW119" s="30"/>
      <c r="AX119" s="30"/>
      <c r="AY119" s="30"/>
      <c r="AZ119" s="30"/>
      <c r="BA119" s="30"/>
      <c r="BB119" s="30" t="s">
        <v>54452</v>
      </c>
      <c r="BC119" s="30" t="s">
        <v>54452</v>
      </c>
      <c r="BD119" s="30" t="s">
        <v>54452</v>
      </c>
      <c r="BE119" s="30" t="s">
        <v>54452</v>
      </c>
      <c r="BF119" s="30" t="s">
        <v>54452</v>
      </c>
      <c r="BG119" s="30">
        <v>4</v>
      </c>
      <c r="BH119" s="30" t="s">
        <v>237</v>
      </c>
      <c r="BI119" s="31"/>
    </row>
    <row r="120" spans="1:61" ht="16.5">
      <c r="A120" s="21" t="s">
        <v>2212</v>
      </c>
      <c r="B120" s="21">
        <v>14173</v>
      </c>
      <c r="C120" s="21">
        <v>1156243</v>
      </c>
      <c r="D120" s="21">
        <v>1028207886</v>
      </c>
      <c r="E120" s="22">
        <v>1101710008282</v>
      </c>
      <c r="F120" s="24" t="s">
        <v>2213</v>
      </c>
      <c r="G120" s="24" t="s">
        <v>44</v>
      </c>
      <c r="H120" s="24" t="s">
        <v>51</v>
      </c>
      <c r="I120" s="24" t="s">
        <v>65</v>
      </c>
      <c r="J120" s="24" t="s">
        <v>363</v>
      </c>
      <c r="K120" s="21">
        <v>63</v>
      </c>
      <c r="L120" s="32" t="s">
        <v>2213</v>
      </c>
      <c r="M120" s="21" t="s">
        <v>2214</v>
      </c>
      <c r="N120" s="26">
        <v>1</v>
      </c>
      <c r="O120" s="26" t="s">
        <v>55</v>
      </c>
      <c r="P120" s="21">
        <v>0</v>
      </c>
      <c r="Q120" s="21">
        <v>0</v>
      </c>
      <c r="R120" s="21">
        <v>0</v>
      </c>
      <c r="S120" s="21">
        <v>0</v>
      </c>
      <c r="T120" s="21">
        <v>0</v>
      </c>
      <c r="U120" s="21">
        <v>0</v>
      </c>
      <c r="V120" s="21">
        <v>0</v>
      </c>
      <c r="W120" s="21">
        <v>0</v>
      </c>
      <c r="X120" s="21">
        <v>0</v>
      </c>
      <c r="Y120" s="21">
        <v>0</v>
      </c>
      <c r="Z120" s="21"/>
      <c r="AA120" s="102">
        <v>0</v>
      </c>
      <c r="AB120" s="99">
        <v>0</v>
      </c>
      <c r="AC120" s="99">
        <v>0</v>
      </c>
      <c r="AD120" s="99">
        <v>0</v>
      </c>
      <c r="AE120" s="99">
        <v>0</v>
      </c>
      <c r="AF120" s="21">
        <f t="shared" ref="AF120:AF183" si="2">SUM(AA120:AE120)</f>
        <v>0</v>
      </c>
      <c r="AG120" s="21" t="s">
        <v>2215</v>
      </c>
      <c r="AH120" s="24" t="s">
        <v>2216</v>
      </c>
      <c r="AI120" s="24" t="s">
        <v>2217</v>
      </c>
      <c r="AJ120" s="27" t="s">
        <v>30818</v>
      </c>
      <c r="AK120" s="28" t="s">
        <v>47</v>
      </c>
      <c r="AL120" s="28">
        <v>10</v>
      </c>
      <c r="AM120" s="28">
        <v>19920808</v>
      </c>
      <c r="AN120" s="29">
        <v>417</v>
      </c>
      <c r="AO120" s="29">
        <v>202206</v>
      </c>
      <c r="AP120" s="29"/>
      <c r="AQ120" s="28"/>
      <c r="AR120" s="28"/>
      <c r="AS120" s="28"/>
      <c r="AT120" s="30">
        <v>2</v>
      </c>
      <c r="AU120" s="30"/>
      <c r="AV120" s="30"/>
      <c r="AW120" s="30"/>
      <c r="AX120" s="30"/>
      <c r="AY120" s="30"/>
      <c r="AZ120" s="30"/>
      <c r="BA120" s="30"/>
      <c r="BB120" s="30" t="s">
        <v>54452</v>
      </c>
      <c r="BC120" s="30" t="s">
        <v>54452</v>
      </c>
      <c r="BD120" s="30" t="s">
        <v>54452</v>
      </c>
      <c r="BE120" s="30" t="s">
        <v>54452</v>
      </c>
      <c r="BF120" s="30" t="s">
        <v>54452</v>
      </c>
      <c r="BG120" s="30">
        <v>4</v>
      </c>
      <c r="BH120" s="30" t="s">
        <v>237</v>
      </c>
      <c r="BI120" s="31"/>
    </row>
    <row r="121" spans="1:61" ht="16.5">
      <c r="A121" s="21" t="s">
        <v>16233</v>
      </c>
      <c r="B121" s="21">
        <v>15261</v>
      </c>
      <c r="C121" s="21">
        <v>3668895</v>
      </c>
      <c r="D121" s="21">
        <v>1298638418</v>
      </c>
      <c r="E121" s="22">
        <v>1311110241130</v>
      </c>
      <c r="F121" s="24" t="s">
        <v>16234</v>
      </c>
      <c r="G121" s="24" t="s">
        <v>44</v>
      </c>
      <c r="H121" s="24" t="s">
        <v>51</v>
      </c>
      <c r="I121" s="24" t="s">
        <v>65</v>
      </c>
      <c r="J121" s="24" t="s">
        <v>462</v>
      </c>
      <c r="K121" s="21">
        <v>56</v>
      </c>
      <c r="L121" s="32" t="s">
        <v>16235</v>
      </c>
      <c r="M121" s="21" t="s">
        <v>16236</v>
      </c>
      <c r="N121" s="21">
        <v>1</v>
      </c>
      <c r="O121" s="21" t="s">
        <v>55</v>
      </c>
      <c r="P121" s="21">
        <v>0</v>
      </c>
      <c r="Q121" s="21">
        <v>0</v>
      </c>
      <c r="R121" s="21">
        <v>0</v>
      </c>
      <c r="S121" s="21">
        <v>0</v>
      </c>
      <c r="T121" s="21">
        <v>0</v>
      </c>
      <c r="U121" s="33">
        <v>42238</v>
      </c>
      <c r="V121" s="33">
        <v>3030</v>
      </c>
      <c r="W121" s="33">
        <v>34386</v>
      </c>
      <c r="X121" s="33">
        <v>398081</v>
      </c>
      <c r="Y121" s="21">
        <v>0</v>
      </c>
      <c r="Z121" s="16" t="s">
        <v>315</v>
      </c>
      <c r="AA121" s="102">
        <v>0</v>
      </c>
      <c r="AB121" s="99">
        <v>0</v>
      </c>
      <c r="AC121" s="99">
        <v>0</v>
      </c>
      <c r="AD121" s="21">
        <v>0.4</v>
      </c>
      <c r="AE121" s="21">
        <v>4.3</v>
      </c>
      <c r="AF121" s="21">
        <f t="shared" si="2"/>
        <v>4.7</v>
      </c>
      <c r="AG121" s="21" t="s">
        <v>16237</v>
      </c>
      <c r="AH121" s="24" t="s">
        <v>16238</v>
      </c>
      <c r="AI121" s="24" t="s">
        <v>16239</v>
      </c>
      <c r="AJ121" s="27" t="s">
        <v>30819</v>
      </c>
      <c r="AK121" s="28" t="s">
        <v>60</v>
      </c>
      <c r="AL121" s="28">
        <v>10</v>
      </c>
      <c r="AM121" s="28">
        <v>20091009</v>
      </c>
      <c r="AN121" s="29">
        <v>320</v>
      </c>
      <c r="AO121" s="29">
        <v>202305</v>
      </c>
      <c r="AP121" s="29">
        <v>2022</v>
      </c>
      <c r="AQ121" s="28">
        <v>84668334</v>
      </c>
      <c r="AR121" s="28">
        <v>31692191</v>
      </c>
      <c r="AS121" s="28">
        <v>1200000</v>
      </c>
      <c r="AT121" s="30">
        <v>1</v>
      </c>
      <c r="AU121" s="30"/>
      <c r="AV121" s="30"/>
      <c r="AW121" s="30"/>
      <c r="AX121" s="30"/>
      <c r="AY121" s="30"/>
      <c r="AZ121" s="30"/>
      <c r="BA121" s="30"/>
      <c r="BB121" s="30" t="s">
        <v>54452</v>
      </c>
      <c r="BC121" s="30" t="s">
        <v>54452</v>
      </c>
      <c r="BD121" s="30" t="s">
        <v>54452</v>
      </c>
      <c r="BE121" s="30" t="s">
        <v>54452</v>
      </c>
      <c r="BF121" s="30" t="s">
        <v>54452</v>
      </c>
      <c r="BG121" s="30">
        <v>4</v>
      </c>
      <c r="BH121" s="30" t="s">
        <v>237</v>
      </c>
      <c r="BI121" s="31"/>
    </row>
    <row r="122" spans="1:61" ht="16.5">
      <c r="A122" s="21" t="s">
        <v>2240</v>
      </c>
      <c r="B122" s="21">
        <v>14171</v>
      </c>
      <c r="C122" s="21">
        <v>1609251</v>
      </c>
      <c r="D122" s="21">
        <v>3148204099</v>
      </c>
      <c r="E122" s="22">
        <v>1601710002177</v>
      </c>
      <c r="F122" s="24" t="s">
        <v>2241</v>
      </c>
      <c r="G122" s="24" t="s">
        <v>44</v>
      </c>
      <c r="H122" s="24" t="s">
        <v>51</v>
      </c>
      <c r="I122" s="24" t="s">
        <v>65</v>
      </c>
      <c r="J122" s="24" t="s">
        <v>363</v>
      </c>
      <c r="K122" s="21">
        <v>63</v>
      </c>
      <c r="L122" s="32" t="s">
        <v>2241</v>
      </c>
      <c r="M122" s="21" t="s">
        <v>2242</v>
      </c>
      <c r="N122" s="26">
        <v>1</v>
      </c>
      <c r="O122" s="26" t="s">
        <v>55</v>
      </c>
      <c r="P122" s="21">
        <v>0</v>
      </c>
      <c r="Q122" s="21">
        <v>0</v>
      </c>
      <c r="R122" s="21">
        <v>0</v>
      </c>
      <c r="S122" s="40">
        <v>2507318</v>
      </c>
      <c r="T122" s="21">
        <v>0</v>
      </c>
      <c r="U122" s="21">
        <v>0</v>
      </c>
      <c r="V122" s="21">
        <v>0</v>
      </c>
      <c r="W122" s="40">
        <v>696994</v>
      </c>
      <c r="X122" s="40">
        <v>987986</v>
      </c>
      <c r="Y122" s="40">
        <v>28895154</v>
      </c>
      <c r="Z122" s="21"/>
      <c r="AA122" s="102">
        <v>0</v>
      </c>
      <c r="AB122" s="21">
        <v>288.89999999999998</v>
      </c>
      <c r="AC122" s="21">
        <v>25</v>
      </c>
      <c r="AD122" s="99">
        <v>0</v>
      </c>
      <c r="AE122" s="21">
        <v>16.8</v>
      </c>
      <c r="AF122" s="21">
        <f t="shared" si="2"/>
        <v>330.7</v>
      </c>
      <c r="AG122" s="21" t="s">
        <v>2243</v>
      </c>
      <c r="AH122" s="24" t="s">
        <v>2244</v>
      </c>
      <c r="AI122" s="24" t="s">
        <v>2245</v>
      </c>
      <c r="AJ122" s="27" t="s">
        <v>30820</v>
      </c>
      <c r="AK122" s="28" t="s">
        <v>47</v>
      </c>
      <c r="AL122" s="28">
        <v>10</v>
      </c>
      <c r="AM122" s="28">
        <v>19950406</v>
      </c>
      <c r="AN122" s="29">
        <v>2265</v>
      </c>
      <c r="AO122" s="29">
        <v>202203</v>
      </c>
      <c r="AP122" s="29">
        <v>2022</v>
      </c>
      <c r="AQ122" s="28">
        <v>669000797</v>
      </c>
      <c r="AR122" s="28">
        <v>633225170</v>
      </c>
      <c r="AS122" s="28">
        <v>1000</v>
      </c>
      <c r="AT122" s="30">
        <v>2</v>
      </c>
      <c r="AU122" s="30"/>
      <c r="AV122" s="30"/>
      <c r="AW122" s="30"/>
      <c r="AX122" s="30"/>
      <c r="AY122" s="30"/>
      <c r="AZ122" s="30"/>
      <c r="BA122" s="30"/>
      <c r="BB122" s="30" t="s">
        <v>54452</v>
      </c>
      <c r="BC122" s="30" t="s">
        <v>54452</v>
      </c>
      <c r="BD122" s="30" t="s">
        <v>54452</v>
      </c>
      <c r="BE122" s="30" t="s">
        <v>54452</v>
      </c>
      <c r="BF122" s="30" t="s">
        <v>54452</v>
      </c>
      <c r="BG122" s="30">
        <v>4</v>
      </c>
      <c r="BH122" s="30" t="s">
        <v>237</v>
      </c>
      <c r="BI122" s="31"/>
    </row>
    <row r="123" spans="1:61" ht="16.5">
      <c r="A123" s="21" t="s">
        <v>2316</v>
      </c>
      <c r="B123" s="21">
        <v>24174</v>
      </c>
      <c r="C123" s="21">
        <v>1509285</v>
      </c>
      <c r="D123" s="21">
        <v>1258205237</v>
      </c>
      <c r="E123" s="22">
        <v>1354710000431</v>
      </c>
      <c r="F123" s="24" t="s">
        <v>2317</v>
      </c>
      <c r="G123" s="24" t="s">
        <v>104</v>
      </c>
      <c r="H123" s="24" t="s">
        <v>51</v>
      </c>
      <c r="I123" s="24" t="s">
        <v>65</v>
      </c>
      <c r="J123" s="24" t="s">
        <v>363</v>
      </c>
      <c r="K123" s="21">
        <v>63</v>
      </c>
      <c r="L123" s="32" t="s">
        <v>2317</v>
      </c>
      <c r="M123" s="21" t="s">
        <v>2318</v>
      </c>
      <c r="N123" s="26">
        <v>1</v>
      </c>
      <c r="O123" s="26" t="s">
        <v>83</v>
      </c>
      <c r="P123" s="40">
        <v>7103761</v>
      </c>
      <c r="Q123" s="40">
        <v>6330554082</v>
      </c>
      <c r="R123" s="40">
        <v>147930728</v>
      </c>
      <c r="S123" s="40">
        <v>378053169</v>
      </c>
      <c r="T123" s="21">
        <v>0</v>
      </c>
      <c r="U123" s="41">
        <v>86598151</v>
      </c>
      <c r="V123" s="40">
        <v>697472933</v>
      </c>
      <c r="W123" s="40">
        <v>921968732</v>
      </c>
      <c r="X123" s="41">
        <v>751195141</v>
      </c>
      <c r="Y123" s="40">
        <v>6708891759</v>
      </c>
      <c r="Z123" s="21"/>
      <c r="AA123" s="102">
        <v>0</v>
      </c>
      <c r="AB123" s="21">
        <v>131.80000000000001</v>
      </c>
      <c r="AC123" s="21">
        <v>3.7</v>
      </c>
      <c r="AD123" s="21">
        <v>0.8</v>
      </c>
      <c r="AE123" s="21">
        <v>23.7</v>
      </c>
      <c r="AF123" s="21">
        <f t="shared" si="2"/>
        <v>160</v>
      </c>
      <c r="AG123" s="21" t="s">
        <v>2319</v>
      </c>
      <c r="AH123" s="24" t="s">
        <v>2320</v>
      </c>
      <c r="AI123" s="24" t="s">
        <v>2321</v>
      </c>
      <c r="AJ123" s="27" t="s">
        <v>30821</v>
      </c>
      <c r="AK123" s="28" t="s">
        <v>47</v>
      </c>
      <c r="AL123" s="28">
        <v>10</v>
      </c>
      <c r="AM123" s="28">
        <v>19990130</v>
      </c>
      <c r="AN123" s="29">
        <v>1043</v>
      </c>
      <c r="AO123" s="29">
        <v>202012</v>
      </c>
      <c r="AP123" s="29"/>
      <c r="AQ123" s="28"/>
      <c r="AR123" s="28"/>
      <c r="AS123" s="28"/>
      <c r="AT123" s="30">
        <v>1</v>
      </c>
      <c r="AU123" s="30"/>
      <c r="AV123" s="30"/>
      <c r="AW123" s="30"/>
      <c r="AX123" s="30"/>
      <c r="AY123" s="30"/>
      <c r="AZ123" s="30"/>
      <c r="BA123" s="30"/>
      <c r="BB123" s="30" t="s">
        <v>54452</v>
      </c>
      <c r="BC123" s="30" t="s">
        <v>54452</v>
      </c>
      <c r="BD123" s="30" t="s">
        <v>54452</v>
      </c>
      <c r="BE123" s="30" t="s">
        <v>54452</v>
      </c>
      <c r="BF123" s="30" t="s">
        <v>54452</v>
      </c>
      <c r="BG123" s="30">
        <v>4</v>
      </c>
      <c r="BH123" s="30" t="s">
        <v>2322</v>
      </c>
      <c r="BI123" s="31"/>
    </row>
    <row r="124" spans="1:61" ht="16.5">
      <c r="A124" s="21" t="s">
        <v>15940</v>
      </c>
      <c r="B124" s="21">
        <v>14967</v>
      </c>
      <c r="C124" s="21">
        <v>1115630</v>
      </c>
      <c r="D124" s="21">
        <v>1208101490</v>
      </c>
      <c r="E124" s="22">
        <v>1101110186307</v>
      </c>
      <c r="F124" s="24" t="s">
        <v>15941</v>
      </c>
      <c r="G124" s="24" t="s">
        <v>44</v>
      </c>
      <c r="H124" s="24" t="s">
        <v>51</v>
      </c>
      <c r="I124" s="24" t="s">
        <v>52</v>
      </c>
      <c r="J124" s="24" t="s">
        <v>2407</v>
      </c>
      <c r="K124" s="21">
        <v>39</v>
      </c>
      <c r="L124" s="32" t="s">
        <v>15942</v>
      </c>
      <c r="M124" s="21" t="s">
        <v>15943</v>
      </c>
      <c r="N124" s="21">
        <v>1</v>
      </c>
      <c r="O124" s="21" t="s">
        <v>55</v>
      </c>
      <c r="P124" s="21">
        <v>0</v>
      </c>
      <c r="Q124" s="21">
        <v>0</v>
      </c>
      <c r="R124" s="21">
        <v>0</v>
      </c>
      <c r="S124" s="21">
        <v>0</v>
      </c>
      <c r="T124" s="21">
        <v>0</v>
      </c>
      <c r="U124" s="21">
        <v>0</v>
      </c>
      <c r="V124" s="21">
        <v>0</v>
      </c>
      <c r="W124" s="33">
        <v>1354684</v>
      </c>
      <c r="X124" s="21">
        <v>0</v>
      </c>
      <c r="Y124" s="21">
        <v>0</v>
      </c>
      <c r="Z124" s="16" t="s">
        <v>315</v>
      </c>
      <c r="AA124" s="102">
        <v>0</v>
      </c>
      <c r="AB124" s="99">
        <v>0</v>
      </c>
      <c r="AC124" s="99">
        <v>0</v>
      </c>
      <c r="AD124" s="99">
        <v>0</v>
      </c>
      <c r="AE124" s="21">
        <v>13.5</v>
      </c>
      <c r="AF124" s="21">
        <f t="shared" si="2"/>
        <v>13.5</v>
      </c>
      <c r="AG124" s="21" t="s">
        <v>15944</v>
      </c>
      <c r="AH124" s="24"/>
      <c r="AI124" s="24" t="s">
        <v>15945</v>
      </c>
      <c r="AJ124" s="27" t="s">
        <v>30822</v>
      </c>
      <c r="AK124" s="28" t="s">
        <v>156</v>
      </c>
      <c r="AL124" s="28">
        <v>10</v>
      </c>
      <c r="AM124" s="28">
        <v>19751001</v>
      </c>
      <c r="AN124" s="29">
        <v>2268</v>
      </c>
      <c r="AO124" s="29">
        <v>202306</v>
      </c>
      <c r="AP124" s="29">
        <v>2022</v>
      </c>
      <c r="AQ124" s="28">
        <v>505290773</v>
      </c>
      <c r="AR124" s="28">
        <v>815532663</v>
      </c>
      <c r="AS124" s="28">
        <v>7644000</v>
      </c>
      <c r="AT124" s="30">
        <v>1</v>
      </c>
      <c r="AU124" s="30"/>
      <c r="AV124" s="30"/>
      <c r="AW124" s="30"/>
      <c r="AX124" s="30"/>
      <c r="AY124" s="30"/>
      <c r="AZ124" s="30"/>
      <c r="BA124" s="30"/>
      <c r="BB124" s="30" t="s">
        <v>54452</v>
      </c>
      <c r="BC124" s="30" t="s">
        <v>54452</v>
      </c>
      <c r="BD124" s="30" t="s">
        <v>54452</v>
      </c>
      <c r="BE124" s="30" t="s">
        <v>54452</v>
      </c>
      <c r="BF124" s="30" t="s">
        <v>54452</v>
      </c>
      <c r="BG124" s="30">
        <v>7</v>
      </c>
      <c r="BH124" s="30" t="s">
        <v>15946</v>
      </c>
      <c r="BI124" s="31"/>
    </row>
    <row r="125" spans="1:61" ht="16.5">
      <c r="A125" s="21" t="s">
        <v>2405</v>
      </c>
      <c r="B125" s="21">
        <v>14180</v>
      </c>
      <c r="C125" s="21">
        <v>1751319</v>
      </c>
      <c r="D125" s="21">
        <v>6098203246</v>
      </c>
      <c r="E125" s="22">
        <v>1942220000073</v>
      </c>
      <c r="F125" s="24" t="s">
        <v>2406</v>
      </c>
      <c r="G125" s="24" t="s">
        <v>44</v>
      </c>
      <c r="H125" s="24" t="s">
        <v>51</v>
      </c>
      <c r="I125" s="24" t="s">
        <v>65</v>
      </c>
      <c r="J125" s="24" t="s">
        <v>2407</v>
      </c>
      <c r="K125" s="21">
        <v>39</v>
      </c>
      <c r="L125" s="32" t="s">
        <v>2406</v>
      </c>
      <c r="M125" s="21" t="s">
        <v>2408</v>
      </c>
      <c r="N125" s="26">
        <v>1</v>
      </c>
      <c r="O125" s="26" t="s">
        <v>55</v>
      </c>
      <c r="P125" s="21">
        <v>0</v>
      </c>
      <c r="Q125" s="21">
        <v>0</v>
      </c>
      <c r="R125" s="21">
        <v>0</v>
      </c>
      <c r="S125" s="21">
        <v>0</v>
      </c>
      <c r="T125" s="21">
        <v>0</v>
      </c>
      <c r="U125" s="21">
        <v>0</v>
      </c>
      <c r="V125" s="21">
        <v>0</v>
      </c>
      <c r="W125" s="40">
        <v>1028620</v>
      </c>
      <c r="X125" s="21">
        <v>0</v>
      </c>
      <c r="Y125" s="65">
        <v>39670332</v>
      </c>
      <c r="Z125" s="16" t="s">
        <v>315</v>
      </c>
      <c r="AA125" s="102">
        <v>0</v>
      </c>
      <c r="AB125" s="21">
        <v>396.7</v>
      </c>
      <c r="AC125" s="99">
        <v>0</v>
      </c>
      <c r="AD125" s="99">
        <v>0</v>
      </c>
      <c r="AE125" s="21">
        <v>10.199999999999999</v>
      </c>
      <c r="AF125" s="21">
        <f t="shared" si="2"/>
        <v>406.9</v>
      </c>
      <c r="AG125" s="21" t="s">
        <v>2409</v>
      </c>
      <c r="AH125" s="24" t="s">
        <v>2410</v>
      </c>
      <c r="AI125" s="24" t="s">
        <v>2411</v>
      </c>
      <c r="AJ125" s="27" t="s">
        <v>30823</v>
      </c>
      <c r="AK125" s="28" t="s">
        <v>47</v>
      </c>
      <c r="AL125" s="28">
        <v>10</v>
      </c>
      <c r="AM125" s="28">
        <v>19850617</v>
      </c>
      <c r="AN125" s="29">
        <v>661</v>
      </c>
      <c r="AO125" s="29">
        <v>202203</v>
      </c>
      <c r="AP125" s="29">
        <v>2022</v>
      </c>
      <c r="AQ125" s="28">
        <v>199055022</v>
      </c>
      <c r="AR125" s="28">
        <v>314748211</v>
      </c>
      <c r="AS125" s="28">
        <v>1000</v>
      </c>
      <c r="AT125" s="30">
        <v>2</v>
      </c>
      <c r="AU125" s="30"/>
      <c r="AV125" s="30"/>
      <c r="AW125" s="30"/>
      <c r="AX125" s="30"/>
      <c r="AY125" s="30"/>
      <c r="AZ125" s="30"/>
      <c r="BA125" s="30"/>
      <c r="BB125" s="30" t="s">
        <v>54452</v>
      </c>
      <c r="BC125" s="30" t="s">
        <v>54452</v>
      </c>
      <c r="BD125" s="30" t="s">
        <v>54452</v>
      </c>
      <c r="BE125" s="30" t="s">
        <v>54452</v>
      </c>
      <c r="BF125" s="30" t="s">
        <v>54452</v>
      </c>
      <c r="BG125" s="30">
        <v>4</v>
      </c>
      <c r="BH125" s="30" t="s">
        <v>237</v>
      </c>
      <c r="BI125" s="31"/>
    </row>
    <row r="126" spans="1:61" ht="16.5">
      <c r="A126" s="21" t="s">
        <v>2483</v>
      </c>
      <c r="B126" s="21">
        <v>15154</v>
      </c>
      <c r="C126" s="21">
        <v>1226363</v>
      </c>
      <c r="D126" s="21">
        <v>2128204696</v>
      </c>
      <c r="E126" s="22">
        <v>1142710005331</v>
      </c>
      <c r="F126" s="24" t="s">
        <v>2484</v>
      </c>
      <c r="G126" s="24" t="s">
        <v>44</v>
      </c>
      <c r="H126" s="24" t="s">
        <v>51</v>
      </c>
      <c r="I126" s="24" t="s">
        <v>65</v>
      </c>
      <c r="J126" s="24" t="s">
        <v>363</v>
      </c>
      <c r="K126" s="21">
        <v>63</v>
      </c>
      <c r="L126" s="32" t="s">
        <v>2484</v>
      </c>
      <c r="M126" s="21" t="s">
        <v>2485</v>
      </c>
      <c r="N126" s="26">
        <v>2</v>
      </c>
      <c r="O126" s="26" t="s">
        <v>83</v>
      </c>
      <c r="P126" s="21">
        <v>0</v>
      </c>
      <c r="Q126" s="21">
        <v>0</v>
      </c>
      <c r="R126" s="21">
        <v>0</v>
      </c>
      <c r="S126" s="21">
        <v>0</v>
      </c>
      <c r="T126" s="21">
        <v>0</v>
      </c>
      <c r="U126" s="21">
        <v>0</v>
      </c>
      <c r="V126" s="21">
        <v>0</v>
      </c>
      <c r="W126" s="21">
        <v>0</v>
      </c>
      <c r="X126" s="21">
        <v>0</v>
      </c>
      <c r="Y126" s="40">
        <v>2426054612</v>
      </c>
      <c r="Z126" s="21"/>
      <c r="AA126" s="102">
        <v>0</v>
      </c>
      <c r="AB126" s="21">
        <v>24.2</v>
      </c>
      <c r="AC126" s="99">
        <v>0</v>
      </c>
      <c r="AD126" s="99">
        <v>0</v>
      </c>
      <c r="AE126" s="99">
        <v>0</v>
      </c>
      <c r="AF126" s="21">
        <f t="shared" si="2"/>
        <v>24.2</v>
      </c>
      <c r="AG126" s="21" t="s">
        <v>2486</v>
      </c>
      <c r="AH126" s="24">
        <v>15887500</v>
      </c>
      <c r="AI126" s="24" t="s">
        <v>2487</v>
      </c>
      <c r="AJ126" s="27" t="s">
        <v>30824</v>
      </c>
      <c r="AK126" s="28" t="s">
        <v>47</v>
      </c>
      <c r="AL126" s="28">
        <v>10</v>
      </c>
      <c r="AM126" s="28">
        <v>19900409</v>
      </c>
      <c r="AN126" s="29">
        <v>3241</v>
      </c>
      <c r="AO126" s="29">
        <v>202203</v>
      </c>
      <c r="AP126" s="29">
        <v>2022</v>
      </c>
      <c r="AQ126" s="28">
        <v>329247347</v>
      </c>
      <c r="AR126" s="28">
        <v>358821258</v>
      </c>
      <c r="AS126" s="28">
        <v>33391308</v>
      </c>
      <c r="AT126" s="30">
        <v>1</v>
      </c>
      <c r="AU126" s="30"/>
      <c r="AV126" s="30"/>
      <c r="AW126" s="30"/>
      <c r="AX126" s="30"/>
      <c r="AY126" s="30"/>
      <c r="AZ126" s="30"/>
      <c r="BA126" s="30"/>
      <c r="BB126" s="30" t="s">
        <v>54452</v>
      </c>
      <c r="BC126" s="30" t="s">
        <v>54452</v>
      </c>
      <c r="BD126" s="30" t="s">
        <v>54452</v>
      </c>
      <c r="BE126" s="30" t="s">
        <v>54452</v>
      </c>
      <c r="BF126" s="30" t="s">
        <v>54452</v>
      </c>
      <c r="BG126" s="30">
        <v>4</v>
      </c>
      <c r="BH126" s="30" t="s">
        <v>2488</v>
      </c>
      <c r="BI126" s="31"/>
    </row>
    <row r="127" spans="1:61" ht="16.5">
      <c r="A127" s="21" t="s">
        <v>2589</v>
      </c>
      <c r="B127" s="21">
        <v>14044</v>
      </c>
      <c r="C127" s="21">
        <v>9608360</v>
      </c>
      <c r="D127" s="21">
        <v>4448200400</v>
      </c>
      <c r="E127" s="22">
        <v>1942710010269</v>
      </c>
      <c r="F127" s="24" t="s">
        <v>2590</v>
      </c>
      <c r="G127" s="24" t="s">
        <v>44</v>
      </c>
      <c r="H127" s="24" t="s">
        <v>51</v>
      </c>
      <c r="I127" s="24" t="s">
        <v>65</v>
      </c>
      <c r="J127" s="24" t="s">
        <v>363</v>
      </c>
      <c r="K127" s="21">
        <v>63</v>
      </c>
      <c r="L127" s="32" t="s">
        <v>2590</v>
      </c>
      <c r="M127" s="21" t="s">
        <v>2591</v>
      </c>
      <c r="N127" s="26">
        <v>1</v>
      </c>
      <c r="O127" s="26" t="s">
        <v>55</v>
      </c>
      <c r="P127" s="38">
        <v>1565987</v>
      </c>
      <c r="Q127" s="38">
        <v>4663272</v>
      </c>
      <c r="R127" s="21">
        <v>0</v>
      </c>
      <c r="S127" s="38">
        <v>16911683</v>
      </c>
      <c r="T127" s="21">
        <v>0</v>
      </c>
      <c r="U127" s="41">
        <v>383055</v>
      </c>
      <c r="V127" s="21">
        <v>0</v>
      </c>
      <c r="W127" s="38">
        <v>3939027</v>
      </c>
      <c r="X127" s="21">
        <v>0</v>
      </c>
      <c r="Y127" s="41">
        <v>2275845</v>
      </c>
      <c r="Z127" s="16" t="s">
        <v>315</v>
      </c>
      <c r="AA127" s="21">
        <v>15.6</v>
      </c>
      <c r="AB127" s="21">
        <v>69.3</v>
      </c>
      <c r="AC127" s="21">
        <v>169.1</v>
      </c>
      <c r="AD127" s="21">
        <v>3.8</v>
      </c>
      <c r="AE127" s="21">
        <v>39.299999999999997</v>
      </c>
      <c r="AF127" s="21">
        <f t="shared" si="2"/>
        <v>297.10000000000002</v>
      </c>
      <c r="AG127" s="21" t="s">
        <v>2592</v>
      </c>
      <c r="AH127" s="24" t="s">
        <v>2593</v>
      </c>
      <c r="AI127" s="24" t="s">
        <v>2594</v>
      </c>
      <c r="AJ127" s="27" t="s">
        <v>30825</v>
      </c>
      <c r="AK127" s="28" t="s">
        <v>47</v>
      </c>
      <c r="AL127" s="28">
        <v>10</v>
      </c>
      <c r="AM127" s="28">
        <v>20201120</v>
      </c>
      <c r="AN127" s="29">
        <v>697</v>
      </c>
      <c r="AO127" s="29">
        <v>202206</v>
      </c>
      <c r="AP127" s="29">
        <v>2022</v>
      </c>
      <c r="AQ127" s="28">
        <v>154271105</v>
      </c>
      <c r="AR127" s="28">
        <v>190554198</v>
      </c>
      <c r="AS127" s="28">
        <v>1000</v>
      </c>
      <c r="AT127" s="30">
        <v>2</v>
      </c>
      <c r="AU127" s="30"/>
      <c r="AV127" s="30"/>
      <c r="AW127" s="30"/>
      <c r="AX127" s="30"/>
      <c r="AY127" s="30"/>
      <c r="AZ127" s="30"/>
      <c r="BA127" s="30"/>
      <c r="BB127" s="30" t="s">
        <v>54452</v>
      </c>
      <c r="BC127" s="30" t="s">
        <v>54452</v>
      </c>
      <c r="BD127" s="30" t="s">
        <v>54452</v>
      </c>
      <c r="BE127" s="30" t="s">
        <v>54452</v>
      </c>
      <c r="BF127" s="30" t="s">
        <v>54452</v>
      </c>
      <c r="BG127" s="30">
        <v>7</v>
      </c>
      <c r="BH127" s="30" t="s">
        <v>2595</v>
      </c>
      <c r="BI127" s="31"/>
    </row>
    <row r="128" spans="1:61" ht="16.5">
      <c r="A128" s="21" t="s">
        <v>2620</v>
      </c>
      <c r="B128" s="21">
        <v>15355</v>
      </c>
      <c r="C128" s="21">
        <v>1960886</v>
      </c>
      <c r="D128" s="21">
        <v>1068206690</v>
      </c>
      <c r="E128" s="22">
        <v>1142710005430</v>
      </c>
      <c r="F128" s="24" t="s">
        <v>2621</v>
      </c>
      <c r="G128" s="24" t="s">
        <v>44</v>
      </c>
      <c r="H128" s="24" t="s">
        <v>51</v>
      </c>
      <c r="I128" s="24" t="s">
        <v>65</v>
      </c>
      <c r="J128" s="24" t="s">
        <v>105</v>
      </c>
      <c r="K128" s="21">
        <v>64</v>
      </c>
      <c r="L128" s="32" t="s">
        <v>2621</v>
      </c>
      <c r="M128" s="21" t="s">
        <v>2622</v>
      </c>
      <c r="N128" s="26">
        <v>1</v>
      </c>
      <c r="O128" s="26" t="s">
        <v>351</v>
      </c>
      <c r="P128" s="21">
        <v>0</v>
      </c>
      <c r="Q128" s="21">
        <v>0</v>
      </c>
      <c r="R128" s="21">
        <v>0</v>
      </c>
      <c r="S128" s="21">
        <v>0</v>
      </c>
      <c r="T128" s="21">
        <v>0</v>
      </c>
      <c r="U128" s="21">
        <v>0</v>
      </c>
      <c r="V128" s="21">
        <v>0</v>
      </c>
      <c r="W128" s="21">
        <v>0</v>
      </c>
      <c r="X128" s="66">
        <v>35661</v>
      </c>
      <c r="Y128" s="21">
        <v>0</v>
      </c>
      <c r="Z128" s="16" t="s">
        <v>315</v>
      </c>
      <c r="AA128" s="103">
        <v>0</v>
      </c>
      <c r="AB128" s="100">
        <v>0</v>
      </c>
      <c r="AC128" s="100">
        <v>0</v>
      </c>
      <c r="AD128" s="100">
        <v>0</v>
      </c>
      <c r="AE128" s="37">
        <v>356.6</v>
      </c>
      <c r="AF128" s="21">
        <f t="shared" si="2"/>
        <v>356.6</v>
      </c>
      <c r="AG128" s="21" t="s">
        <v>2623</v>
      </c>
      <c r="AH128" s="24" t="s">
        <v>2624</v>
      </c>
      <c r="AI128" s="24" t="s">
        <v>2625</v>
      </c>
      <c r="AJ128" s="27" t="s">
        <v>30826</v>
      </c>
      <c r="AK128" s="28" t="s">
        <v>47</v>
      </c>
      <c r="AL128" s="28">
        <v>10</v>
      </c>
      <c r="AM128" s="28">
        <v>19900901</v>
      </c>
      <c r="AN128" s="29">
        <v>1355</v>
      </c>
      <c r="AO128" s="29">
        <v>202203</v>
      </c>
      <c r="AP128" s="29">
        <v>2022</v>
      </c>
      <c r="AQ128" s="28">
        <v>459335531</v>
      </c>
      <c r="AR128" s="28">
        <v>63480677</v>
      </c>
      <c r="AS128" s="28">
        <v>0</v>
      </c>
      <c r="AT128" s="30">
        <v>2</v>
      </c>
      <c r="AU128" s="30"/>
      <c r="AV128" s="30"/>
      <c r="AW128" s="30"/>
      <c r="AX128" s="30"/>
      <c r="AY128" s="30"/>
      <c r="AZ128" s="30"/>
      <c r="BA128" s="30"/>
      <c r="BB128" s="30" t="s">
        <v>54452</v>
      </c>
      <c r="BC128" s="30" t="s">
        <v>54452</v>
      </c>
      <c r="BD128" s="30" t="s">
        <v>54452</v>
      </c>
      <c r="BE128" s="30" t="s">
        <v>54452</v>
      </c>
      <c r="BF128" s="30" t="s">
        <v>54452</v>
      </c>
      <c r="BG128" s="30">
        <v>7</v>
      </c>
      <c r="BH128" s="30" t="s">
        <v>2626</v>
      </c>
      <c r="BI128" s="31"/>
    </row>
    <row r="129" spans="1:61" ht="16.5">
      <c r="A129" s="21" t="s">
        <v>2769</v>
      </c>
      <c r="B129" s="21">
        <v>21695</v>
      </c>
      <c r="C129" s="21">
        <v>1288746</v>
      </c>
      <c r="D129" s="21">
        <v>3128204676</v>
      </c>
      <c r="E129" s="22">
        <v>1146710006266</v>
      </c>
      <c r="F129" s="24" t="s">
        <v>2770</v>
      </c>
      <c r="G129" s="24" t="s">
        <v>104</v>
      </c>
      <c r="H129" s="24" t="s">
        <v>51</v>
      </c>
      <c r="I129" s="24" t="s">
        <v>65</v>
      </c>
      <c r="J129" s="24" t="s">
        <v>2407</v>
      </c>
      <c r="K129" s="21">
        <v>39</v>
      </c>
      <c r="L129" s="32" t="s">
        <v>2770</v>
      </c>
      <c r="M129" s="21" t="s">
        <v>2771</v>
      </c>
      <c r="N129" s="26">
        <v>1</v>
      </c>
      <c r="O129" s="26" t="s">
        <v>55</v>
      </c>
      <c r="P129" s="21">
        <v>0</v>
      </c>
      <c r="Q129" s="21">
        <v>0</v>
      </c>
      <c r="R129" s="38">
        <v>39151</v>
      </c>
      <c r="S129" s="38">
        <v>755003</v>
      </c>
      <c r="T129" s="21">
        <v>0</v>
      </c>
      <c r="U129" s="38">
        <v>73125</v>
      </c>
      <c r="V129" s="38">
        <v>118900</v>
      </c>
      <c r="W129" s="21">
        <v>0</v>
      </c>
      <c r="X129" s="21">
        <v>0</v>
      </c>
      <c r="Y129" s="41">
        <v>33986390</v>
      </c>
      <c r="Z129" s="16" t="s">
        <v>315</v>
      </c>
      <c r="AA129" s="102">
        <v>0</v>
      </c>
      <c r="AB129" s="21">
        <v>340.2</v>
      </c>
      <c r="AC129" s="21">
        <v>7.5</v>
      </c>
      <c r="AD129" s="21">
        <v>0.7</v>
      </c>
      <c r="AE129" s="21">
        <v>1.1000000000000001</v>
      </c>
      <c r="AF129" s="21">
        <f t="shared" si="2"/>
        <v>349.5</v>
      </c>
      <c r="AG129" s="21" t="s">
        <v>2772</v>
      </c>
      <c r="AH129" s="24" t="s">
        <v>2773</v>
      </c>
      <c r="AI129" s="24" t="s">
        <v>2774</v>
      </c>
      <c r="AJ129" s="27" t="s">
        <v>30827</v>
      </c>
      <c r="AK129" s="28" t="s">
        <v>47</v>
      </c>
      <c r="AL129" s="28">
        <v>10</v>
      </c>
      <c r="AM129" s="28">
        <v>19900905</v>
      </c>
      <c r="AN129" s="29">
        <v>500</v>
      </c>
      <c r="AO129" s="29">
        <v>202012</v>
      </c>
      <c r="AP129" s="29"/>
      <c r="AQ129" s="28"/>
      <c r="AR129" s="28"/>
      <c r="AS129" s="28"/>
      <c r="AT129" s="30">
        <v>2</v>
      </c>
      <c r="AU129" s="30"/>
      <c r="AV129" s="30"/>
      <c r="AW129" s="30"/>
      <c r="AX129" s="30"/>
      <c r="AY129" s="30"/>
      <c r="AZ129" s="30"/>
      <c r="BA129" s="30"/>
      <c r="BB129" s="30" t="s">
        <v>54452</v>
      </c>
      <c r="BC129" s="30" t="s">
        <v>54452</v>
      </c>
      <c r="BD129" s="30" t="s">
        <v>54452</v>
      </c>
      <c r="BE129" s="30" t="s">
        <v>54452</v>
      </c>
      <c r="BF129" s="30" t="s">
        <v>2775</v>
      </c>
      <c r="BG129" s="30">
        <v>2</v>
      </c>
      <c r="BH129" s="30" t="s">
        <v>2776</v>
      </c>
      <c r="BI129" s="31"/>
    </row>
    <row r="130" spans="1:61" ht="16.5">
      <c r="A130" s="21" t="s">
        <v>16031</v>
      </c>
      <c r="B130" s="21">
        <v>15069</v>
      </c>
      <c r="C130" s="21">
        <v>1109804</v>
      </c>
      <c r="D130" s="21">
        <v>1048128783</v>
      </c>
      <c r="E130" s="22">
        <v>1101111010406</v>
      </c>
      <c r="F130" s="24" t="s">
        <v>16032</v>
      </c>
      <c r="G130" s="24" t="s">
        <v>44</v>
      </c>
      <c r="H130" s="24" t="s">
        <v>51</v>
      </c>
      <c r="I130" s="24" t="s">
        <v>52</v>
      </c>
      <c r="J130" s="24" t="s">
        <v>363</v>
      </c>
      <c r="K130" s="21">
        <v>63</v>
      </c>
      <c r="L130" s="32" t="s">
        <v>16033</v>
      </c>
      <c r="M130" s="21" t="s">
        <v>16034</v>
      </c>
      <c r="N130" s="21">
        <v>1</v>
      </c>
      <c r="O130" s="21" t="s">
        <v>55</v>
      </c>
      <c r="P130" s="21">
        <v>0</v>
      </c>
      <c r="Q130" s="21">
        <v>0</v>
      </c>
      <c r="R130" s="21">
        <v>0</v>
      </c>
      <c r="S130" s="21">
        <v>0</v>
      </c>
      <c r="T130" s="21">
        <v>0</v>
      </c>
      <c r="U130" s="21">
        <v>0</v>
      </c>
      <c r="V130" s="21">
        <v>0</v>
      </c>
      <c r="W130" s="33">
        <v>163140</v>
      </c>
      <c r="X130" s="33">
        <v>2428563</v>
      </c>
      <c r="Y130" s="21">
        <v>0</v>
      </c>
      <c r="Z130" s="16" t="s">
        <v>315</v>
      </c>
      <c r="AA130" s="102">
        <v>0</v>
      </c>
      <c r="AB130" s="99">
        <v>0</v>
      </c>
      <c r="AC130" s="99">
        <v>0</v>
      </c>
      <c r="AD130" s="99">
        <v>0</v>
      </c>
      <c r="AE130" s="21">
        <v>25.9</v>
      </c>
      <c r="AF130" s="21">
        <f t="shared" si="2"/>
        <v>25.9</v>
      </c>
      <c r="AG130" s="21" t="s">
        <v>16035</v>
      </c>
      <c r="AH130" s="24" t="s">
        <v>16036</v>
      </c>
      <c r="AI130" s="24" t="s">
        <v>16037</v>
      </c>
      <c r="AJ130" s="27" t="s">
        <v>30828</v>
      </c>
      <c r="AK130" s="28" t="s">
        <v>60</v>
      </c>
      <c r="AL130" s="28">
        <v>10</v>
      </c>
      <c r="AM130" s="28">
        <v>19940501</v>
      </c>
      <c r="AN130" s="29">
        <v>558</v>
      </c>
      <c r="AO130" s="29">
        <v>202212</v>
      </c>
      <c r="AP130" s="29">
        <v>2022</v>
      </c>
      <c r="AQ130" s="28">
        <v>37774137</v>
      </c>
      <c r="AR130" s="28">
        <v>17764403</v>
      </c>
      <c r="AS130" s="28">
        <v>80000</v>
      </c>
      <c r="AT130" s="30">
        <v>1</v>
      </c>
      <c r="AU130" s="30"/>
      <c r="AV130" s="30"/>
      <c r="AW130" s="30"/>
      <c r="AX130" s="30"/>
      <c r="AY130" s="30"/>
      <c r="AZ130" s="30"/>
      <c r="BA130" s="30"/>
      <c r="BB130" s="30" t="s">
        <v>54452</v>
      </c>
      <c r="BC130" s="30" t="s">
        <v>54452</v>
      </c>
      <c r="BD130" s="30" t="s">
        <v>54452</v>
      </c>
      <c r="BE130" s="30" t="s">
        <v>54452</v>
      </c>
      <c r="BF130" s="30" t="s">
        <v>54452</v>
      </c>
      <c r="BG130" s="30">
        <v>13</v>
      </c>
      <c r="BH130" s="30"/>
      <c r="BI130" s="31"/>
    </row>
    <row r="131" spans="1:61" ht="16.5">
      <c r="A131" s="21" t="s">
        <v>2947</v>
      </c>
      <c r="B131" s="21">
        <v>12590</v>
      </c>
      <c r="C131" s="21">
        <v>2756258</v>
      </c>
      <c r="D131" s="21">
        <v>1358207931</v>
      </c>
      <c r="E131" s="22">
        <v>2442710006001</v>
      </c>
      <c r="F131" s="24" t="s">
        <v>2948</v>
      </c>
      <c r="G131" s="24" t="s">
        <v>44</v>
      </c>
      <c r="H131" s="24" t="s">
        <v>51</v>
      </c>
      <c r="I131" s="24" t="s">
        <v>65</v>
      </c>
      <c r="J131" s="24" t="s">
        <v>1449</v>
      </c>
      <c r="K131" s="21">
        <v>61</v>
      </c>
      <c r="L131" s="32" t="s">
        <v>2948</v>
      </c>
      <c r="M131" s="21" t="s">
        <v>2949</v>
      </c>
      <c r="N131" s="26">
        <v>1</v>
      </c>
      <c r="O131" s="26" t="s">
        <v>55</v>
      </c>
      <c r="P131" s="21">
        <v>0</v>
      </c>
      <c r="Q131" s="40">
        <v>576550</v>
      </c>
      <c r="R131" s="41">
        <v>148193</v>
      </c>
      <c r="S131" s="41">
        <v>3096060</v>
      </c>
      <c r="T131" s="21">
        <v>0</v>
      </c>
      <c r="U131" s="41">
        <v>50141</v>
      </c>
      <c r="V131" s="40">
        <v>2554869</v>
      </c>
      <c r="W131" s="21">
        <v>0</v>
      </c>
      <c r="X131" s="21">
        <v>0</v>
      </c>
      <c r="Y131" s="41">
        <v>18776902</v>
      </c>
      <c r="Z131" s="16" t="s">
        <v>315</v>
      </c>
      <c r="AA131" s="102">
        <v>0</v>
      </c>
      <c r="AB131" s="21">
        <v>195</v>
      </c>
      <c r="AC131" s="21">
        <v>30.9</v>
      </c>
      <c r="AD131" s="21">
        <v>0.5</v>
      </c>
      <c r="AE131" s="21">
        <v>25.5</v>
      </c>
      <c r="AF131" s="21">
        <f t="shared" si="2"/>
        <v>251.9</v>
      </c>
      <c r="AG131" s="21" t="s">
        <v>2950</v>
      </c>
      <c r="AH131" s="24">
        <v>15445118</v>
      </c>
      <c r="AI131" s="24" t="s">
        <v>2951</v>
      </c>
      <c r="AJ131" s="27" t="s">
        <v>30829</v>
      </c>
      <c r="AK131" s="28" t="s">
        <v>47</v>
      </c>
      <c r="AL131" s="28">
        <v>10</v>
      </c>
      <c r="AM131" s="28">
        <v>20090723</v>
      </c>
      <c r="AN131" s="29">
        <v>749</v>
      </c>
      <c r="AO131" s="29">
        <v>202203</v>
      </c>
      <c r="AP131" s="29">
        <v>2022</v>
      </c>
      <c r="AQ131" s="28">
        <v>240235578</v>
      </c>
      <c r="AR131" s="28">
        <v>105460409</v>
      </c>
      <c r="AS131" s="28">
        <v>9795107</v>
      </c>
      <c r="AT131" s="30">
        <v>1</v>
      </c>
      <c r="AU131" s="30"/>
      <c r="AV131" s="30"/>
      <c r="AW131" s="30"/>
      <c r="AX131" s="30"/>
      <c r="AY131" s="30"/>
      <c r="AZ131" s="30"/>
      <c r="BA131" s="30"/>
      <c r="BB131" s="30" t="s">
        <v>54452</v>
      </c>
      <c r="BC131" s="30" t="s">
        <v>54452</v>
      </c>
      <c r="BD131" s="30" t="s">
        <v>54452</v>
      </c>
      <c r="BE131" s="30" t="s">
        <v>54452</v>
      </c>
      <c r="BF131" s="30" t="s">
        <v>54452</v>
      </c>
      <c r="BG131" s="30">
        <v>7</v>
      </c>
      <c r="BH131" s="30"/>
      <c r="BI131" s="31"/>
    </row>
    <row r="132" spans="1:61" ht="16.5">
      <c r="A132" s="21" t="s">
        <v>2634</v>
      </c>
      <c r="B132" s="21">
        <v>2278</v>
      </c>
      <c r="C132" s="21">
        <v>1345854</v>
      </c>
      <c r="D132" s="21">
        <v>3078105244</v>
      </c>
      <c r="E132" s="22">
        <v>1342110002769</v>
      </c>
      <c r="F132" s="24" t="s">
        <v>2635</v>
      </c>
      <c r="G132" s="24" t="s">
        <v>44</v>
      </c>
      <c r="H132" s="24" t="s">
        <v>51</v>
      </c>
      <c r="I132" s="24" t="s">
        <v>52</v>
      </c>
      <c r="J132" s="24" t="s">
        <v>264</v>
      </c>
      <c r="K132" s="21">
        <v>15</v>
      </c>
      <c r="L132" s="32" t="s">
        <v>2636</v>
      </c>
      <c r="M132" s="21" t="s">
        <v>2637</v>
      </c>
      <c r="N132" s="21">
        <v>1</v>
      </c>
      <c r="O132" s="21" t="s">
        <v>55</v>
      </c>
      <c r="P132" s="33">
        <v>87335</v>
      </c>
      <c r="Q132" s="33">
        <v>300850</v>
      </c>
      <c r="R132" s="33">
        <v>679825</v>
      </c>
      <c r="S132" s="33">
        <v>1198730</v>
      </c>
      <c r="T132" s="21">
        <v>0</v>
      </c>
      <c r="U132" s="33">
        <v>1188440</v>
      </c>
      <c r="V132" s="33">
        <v>1934381</v>
      </c>
      <c r="W132" s="33">
        <v>417225</v>
      </c>
      <c r="X132" s="42">
        <v>1423752</v>
      </c>
      <c r="Y132" s="33">
        <v>17332638</v>
      </c>
      <c r="Z132" s="16" t="s">
        <v>56</v>
      </c>
      <c r="AA132" s="21">
        <v>0.8</v>
      </c>
      <c r="AB132" s="21">
        <v>183.1</v>
      </c>
      <c r="AC132" s="21">
        <v>11.9</v>
      </c>
      <c r="AD132" s="21">
        <v>11.8</v>
      </c>
      <c r="AE132" s="21">
        <v>37.700000000000003</v>
      </c>
      <c r="AF132" s="21">
        <f t="shared" si="2"/>
        <v>245.3</v>
      </c>
      <c r="AG132" s="21" t="s">
        <v>2638</v>
      </c>
      <c r="AH132" s="24" t="s">
        <v>2639</v>
      </c>
      <c r="AI132" s="24" t="s">
        <v>2640</v>
      </c>
      <c r="AJ132" s="27" t="s">
        <v>30830</v>
      </c>
      <c r="AK132" s="28" t="s">
        <v>156</v>
      </c>
      <c r="AL132" s="28">
        <v>10</v>
      </c>
      <c r="AM132" s="28">
        <v>19871203</v>
      </c>
      <c r="AN132" s="29">
        <v>893</v>
      </c>
      <c r="AO132" s="29">
        <v>202306</v>
      </c>
      <c r="AP132" s="29">
        <v>2022</v>
      </c>
      <c r="AQ132" s="28">
        <v>262522023</v>
      </c>
      <c r="AR132" s="28">
        <v>417890867</v>
      </c>
      <c r="AS132" s="28">
        <v>8122411</v>
      </c>
      <c r="AT132" s="30">
        <v>2</v>
      </c>
      <c r="AU132" s="30"/>
      <c r="AV132" s="30"/>
      <c r="AW132" s="30"/>
      <c r="AX132" s="30"/>
      <c r="AY132" s="30"/>
      <c r="AZ132" s="30"/>
      <c r="BA132" s="30"/>
      <c r="BB132" s="30" t="s">
        <v>54452</v>
      </c>
      <c r="BC132" s="30" t="s">
        <v>54452</v>
      </c>
      <c r="BD132" s="30" t="s">
        <v>54452</v>
      </c>
      <c r="BE132" s="30" t="s">
        <v>54452</v>
      </c>
      <c r="BF132" s="30" t="s">
        <v>54452</v>
      </c>
      <c r="BG132" s="30">
        <v>5</v>
      </c>
      <c r="BH132" s="30"/>
      <c r="BI132" s="31"/>
    </row>
    <row r="133" spans="1:61" ht="16.5">
      <c r="A133" s="21" t="s">
        <v>2953</v>
      </c>
      <c r="B133" s="21">
        <v>20943</v>
      </c>
      <c r="C133" s="21">
        <v>1455796</v>
      </c>
      <c r="D133" s="21">
        <v>1238118063</v>
      </c>
      <c r="E133" s="22">
        <v>1101110327076</v>
      </c>
      <c r="F133" s="24" t="s">
        <v>2954</v>
      </c>
      <c r="G133" s="24" t="s">
        <v>104</v>
      </c>
      <c r="H133" s="24" t="s">
        <v>51</v>
      </c>
      <c r="I133" s="24" t="s">
        <v>65</v>
      </c>
      <c r="J133" s="24" t="s">
        <v>2955</v>
      </c>
      <c r="K133" s="21">
        <v>27</v>
      </c>
      <c r="L133" s="32" t="s">
        <v>2956</v>
      </c>
      <c r="M133" s="21" t="s">
        <v>2957</v>
      </c>
      <c r="N133" s="26">
        <v>1</v>
      </c>
      <c r="O133" s="26" t="s">
        <v>83</v>
      </c>
      <c r="P133" s="21">
        <v>0</v>
      </c>
      <c r="Q133" s="21">
        <v>0</v>
      </c>
      <c r="R133" s="21">
        <v>0</v>
      </c>
      <c r="S133" s="21">
        <v>0</v>
      </c>
      <c r="T133" s="21">
        <v>0</v>
      </c>
      <c r="U133" s="21">
        <v>0</v>
      </c>
      <c r="V133" s="21">
        <v>0</v>
      </c>
      <c r="W133" s="21">
        <v>0</v>
      </c>
      <c r="X133" s="21">
        <v>0</v>
      </c>
      <c r="Y133" s="21">
        <v>0</v>
      </c>
      <c r="Z133" s="21"/>
      <c r="AA133" s="102">
        <v>0</v>
      </c>
      <c r="AB133" s="99">
        <v>0</v>
      </c>
      <c r="AC133" s="99">
        <v>0</v>
      </c>
      <c r="AD133" s="99">
        <v>0</v>
      </c>
      <c r="AE133" s="99">
        <v>0</v>
      </c>
      <c r="AF133" s="21">
        <f t="shared" si="2"/>
        <v>0</v>
      </c>
      <c r="AG133" s="21" t="s">
        <v>2958</v>
      </c>
      <c r="AH133" s="24"/>
      <c r="AI133" s="24" t="s">
        <v>2959</v>
      </c>
      <c r="AJ133" s="24" t="s">
        <v>30831</v>
      </c>
      <c r="AK133" s="28" t="s">
        <v>47</v>
      </c>
      <c r="AL133" s="28">
        <v>10</v>
      </c>
      <c r="AM133" s="28">
        <v>19820907</v>
      </c>
      <c r="AN133" s="29">
        <v>400</v>
      </c>
      <c r="AO133" s="29">
        <v>200004</v>
      </c>
      <c r="AP133" s="29"/>
      <c r="AQ133" s="28"/>
      <c r="AR133" s="28"/>
      <c r="AS133" s="28"/>
      <c r="AT133" s="30">
        <v>1</v>
      </c>
      <c r="AU133" s="30"/>
      <c r="AV133" s="30"/>
      <c r="AW133" s="30"/>
      <c r="AX133" s="30"/>
      <c r="AY133" s="30"/>
      <c r="AZ133" s="30"/>
      <c r="BA133" s="30"/>
      <c r="BB133" s="30" t="s">
        <v>54452</v>
      </c>
      <c r="BC133" s="30" t="s">
        <v>54452</v>
      </c>
      <c r="BD133" s="30" t="s">
        <v>54452</v>
      </c>
      <c r="BE133" s="30" t="s">
        <v>54452</v>
      </c>
      <c r="BF133" s="30" t="s">
        <v>54452</v>
      </c>
      <c r="BG133" s="30">
        <v>8</v>
      </c>
      <c r="BH133" s="30"/>
      <c r="BI133" s="31"/>
    </row>
    <row r="134" spans="1:61" ht="16.5">
      <c r="A134" s="21" t="s">
        <v>3147</v>
      </c>
      <c r="B134" s="21">
        <v>8317</v>
      </c>
      <c r="C134" s="21">
        <v>3214835</v>
      </c>
      <c r="D134" s="21">
        <v>5058208857</v>
      </c>
      <c r="E134" s="22">
        <v>1712710003089</v>
      </c>
      <c r="F134" s="24" t="s">
        <v>3148</v>
      </c>
      <c r="G134" s="24" t="s">
        <v>44</v>
      </c>
      <c r="H134" s="24" t="s">
        <v>51</v>
      </c>
      <c r="I134" s="24" t="s">
        <v>65</v>
      </c>
      <c r="J134" s="24" t="s">
        <v>457</v>
      </c>
      <c r="K134" s="21">
        <v>45</v>
      </c>
      <c r="L134" s="32" t="s">
        <v>3148</v>
      </c>
      <c r="M134" s="21" t="s">
        <v>3149</v>
      </c>
      <c r="N134" s="26">
        <v>1</v>
      </c>
      <c r="O134" s="26" t="s">
        <v>55</v>
      </c>
      <c r="P134" s="21">
        <v>0</v>
      </c>
      <c r="Q134" s="38">
        <v>2053990</v>
      </c>
      <c r="R134" s="38">
        <v>21807</v>
      </c>
      <c r="S134" s="38">
        <v>3082120</v>
      </c>
      <c r="T134" s="21">
        <v>0</v>
      </c>
      <c r="U134" s="38">
        <v>23882</v>
      </c>
      <c r="V134" s="21">
        <v>0</v>
      </c>
      <c r="W134" s="21">
        <v>0</v>
      </c>
      <c r="X134" s="38">
        <v>2086246</v>
      </c>
      <c r="Y134" s="38">
        <v>34736546</v>
      </c>
      <c r="Z134" s="16" t="s">
        <v>1249</v>
      </c>
      <c r="AA134" s="102">
        <v>0</v>
      </c>
      <c r="AB134" s="21">
        <v>368.1</v>
      </c>
      <c r="AC134" s="21">
        <v>30.8</v>
      </c>
      <c r="AD134" s="21">
        <v>0.2</v>
      </c>
      <c r="AE134" s="21">
        <v>20.8</v>
      </c>
      <c r="AF134" s="21">
        <f t="shared" si="2"/>
        <v>419.90000000000003</v>
      </c>
      <c r="AG134" s="21" t="s">
        <v>3150</v>
      </c>
      <c r="AH134" s="24" t="s">
        <v>3151</v>
      </c>
      <c r="AI134" s="24" t="s">
        <v>3152</v>
      </c>
      <c r="AJ134" s="27" t="s">
        <v>30832</v>
      </c>
      <c r="AK134" s="28" t="s">
        <v>47</v>
      </c>
      <c r="AL134" s="28">
        <v>10</v>
      </c>
      <c r="AM134" s="28">
        <v>20090102</v>
      </c>
      <c r="AN134" s="29">
        <v>403</v>
      </c>
      <c r="AO134" s="29">
        <v>202203</v>
      </c>
      <c r="AP134" s="29">
        <v>2022</v>
      </c>
      <c r="AQ134" s="28">
        <v>137841086</v>
      </c>
      <c r="AR134" s="28">
        <v>1555510572</v>
      </c>
      <c r="AS134" s="28">
        <v>0</v>
      </c>
      <c r="AT134" s="30">
        <v>2</v>
      </c>
      <c r="AU134" s="30"/>
      <c r="AV134" s="30"/>
      <c r="AW134" s="30"/>
      <c r="AX134" s="30"/>
      <c r="AY134" s="30"/>
      <c r="AZ134" s="30"/>
      <c r="BA134" s="30"/>
      <c r="BB134" s="30" t="s">
        <v>54452</v>
      </c>
      <c r="BC134" s="30" t="s">
        <v>54452</v>
      </c>
      <c r="BD134" s="30" t="s">
        <v>54452</v>
      </c>
      <c r="BE134" s="30" t="s">
        <v>54452</v>
      </c>
      <c r="BF134" s="30" t="s">
        <v>54452</v>
      </c>
      <c r="BG134" s="30">
        <v>7</v>
      </c>
      <c r="BH134" s="30" t="s">
        <v>3153</v>
      </c>
      <c r="BI134" s="31"/>
    </row>
    <row r="135" spans="1:61" ht="16.5">
      <c r="A135" s="21" t="s">
        <v>3154</v>
      </c>
      <c r="B135" s="21">
        <v>15291</v>
      </c>
      <c r="C135" s="21">
        <v>2641953</v>
      </c>
      <c r="D135" s="21">
        <v>2178204745</v>
      </c>
      <c r="E135" s="22">
        <v>2602710002166</v>
      </c>
      <c r="F135" s="24" t="s">
        <v>3155</v>
      </c>
      <c r="G135" s="24" t="s">
        <v>44</v>
      </c>
      <c r="H135" s="24" t="s">
        <v>51</v>
      </c>
      <c r="I135" s="24" t="s">
        <v>65</v>
      </c>
      <c r="J135" s="24" t="s">
        <v>105</v>
      </c>
      <c r="K135" s="21">
        <v>64</v>
      </c>
      <c r="L135" s="32" t="s">
        <v>3155</v>
      </c>
      <c r="M135" s="21" t="s">
        <v>3156</v>
      </c>
      <c r="N135" s="26">
        <v>1</v>
      </c>
      <c r="O135" s="26" t="s">
        <v>55</v>
      </c>
      <c r="P135" s="21">
        <v>0</v>
      </c>
      <c r="Q135" s="40">
        <v>51700</v>
      </c>
      <c r="R135" s="21">
        <v>0</v>
      </c>
      <c r="S135" s="40">
        <v>2407985</v>
      </c>
      <c r="T135" s="21">
        <v>0</v>
      </c>
      <c r="U135" s="21">
        <v>0</v>
      </c>
      <c r="V135" s="21">
        <v>0</v>
      </c>
      <c r="W135" s="21">
        <v>0</v>
      </c>
      <c r="X135" s="40">
        <v>467953</v>
      </c>
      <c r="Y135" s="40">
        <v>733563</v>
      </c>
      <c r="Z135" s="16" t="s">
        <v>315</v>
      </c>
      <c r="AA135" s="102">
        <v>0</v>
      </c>
      <c r="AB135" s="21">
        <v>7.8</v>
      </c>
      <c r="AC135" s="21">
        <v>24</v>
      </c>
      <c r="AD135" s="99">
        <v>0</v>
      </c>
      <c r="AE135" s="21">
        <v>4.5999999999999996</v>
      </c>
      <c r="AF135" s="21">
        <f t="shared" si="2"/>
        <v>36.4</v>
      </c>
      <c r="AG135" s="21" t="s">
        <v>3157</v>
      </c>
      <c r="AH135" s="24" t="s">
        <v>3158</v>
      </c>
      <c r="AI135" s="24" t="s">
        <v>3159</v>
      </c>
      <c r="AJ135" s="27" t="s">
        <v>30833</v>
      </c>
      <c r="AK135" s="28" t="s">
        <v>47</v>
      </c>
      <c r="AL135" s="28">
        <v>10</v>
      </c>
      <c r="AM135" s="28">
        <v>20070327</v>
      </c>
      <c r="AN135" s="29">
        <v>1276</v>
      </c>
      <c r="AO135" s="29">
        <v>202303</v>
      </c>
      <c r="AP135" s="29">
        <v>2022</v>
      </c>
      <c r="AQ135" s="28">
        <v>230986512</v>
      </c>
      <c r="AR135" s="28">
        <v>408585984</v>
      </c>
      <c r="AS135" s="28">
        <v>64322548</v>
      </c>
      <c r="AT135" s="30">
        <v>2</v>
      </c>
      <c r="AU135" s="30"/>
      <c r="AV135" s="30"/>
      <c r="AW135" s="30"/>
      <c r="AX135" s="30"/>
      <c r="AY135" s="30"/>
      <c r="AZ135" s="30"/>
      <c r="BA135" s="30"/>
      <c r="BB135" s="30" t="s">
        <v>54452</v>
      </c>
      <c r="BC135" s="30" t="s">
        <v>54452</v>
      </c>
      <c r="BD135" s="30" t="s">
        <v>54452</v>
      </c>
      <c r="BE135" s="30" t="s">
        <v>54452</v>
      </c>
      <c r="BF135" s="30" t="s">
        <v>54452</v>
      </c>
      <c r="BG135" s="30">
        <v>7</v>
      </c>
      <c r="BH135" s="30" t="s">
        <v>3160</v>
      </c>
      <c r="BI135" s="31"/>
    </row>
    <row r="136" spans="1:61" ht="16.5">
      <c r="A136" s="21" t="s">
        <v>3176</v>
      </c>
      <c r="B136" s="21">
        <v>15269</v>
      </c>
      <c r="C136" s="21">
        <v>1157726</v>
      </c>
      <c r="D136" s="21">
        <v>3148200813</v>
      </c>
      <c r="E136" s="22">
        <v>1601220000307</v>
      </c>
      <c r="F136" s="24" t="s">
        <v>3177</v>
      </c>
      <c r="G136" s="24" t="s">
        <v>44</v>
      </c>
      <c r="H136" s="24" t="s">
        <v>51</v>
      </c>
      <c r="I136" s="24" t="s">
        <v>65</v>
      </c>
      <c r="J136" s="24" t="s">
        <v>363</v>
      </c>
      <c r="K136" s="21">
        <v>63</v>
      </c>
      <c r="L136" s="32" t="s">
        <v>3177</v>
      </c>
      <c r="M136" s="21" t="s">
        <v>3178</v>
      </c>
      <c r="N136" s="26">
        <v>1</v>
      </c>
      <c r="O136" s="26" t="s">
        <v>55</v>
      </c>
      <c r="P136" s="21">
        <v>0</v>
      </c>
      <c r="Q136" s="21">
        <v>0</v>
      </c>
      <c r="R136" s="21">
        <v>0</v>
      </c>
      <c r="S136" s="38">
        <v>567800</v>
      </c>
      <c r="T136" s="21">
        <v>0</v>
      </c>
      <c r="U136" s="38">
        <v>16440</v>
      </c>
      <c r="V136" s="21">
        <v>0</v>
      </c>
      <c r="W136" s="21">
        <v>0</v>
      </c>
      <c r="X136" s="38">
        <v>457170</v>
      </c>
      <c r="Y136" s="41">
        <v>858090</v>
      </c>
      <c r="Z136" s="21"/>
      <c r="AA136" s="102">
        <v>0</v>
      </c>
      <c r="AB136" s="21">
        <v>8.5</v>
      </c>
      <c r="AC136" s="21">
        <v>5.6</v>
      </c>
      <c r="AD136" s="21">
        <v>0.1</v>
      </c>
      <c r="AE136" s="21">
        <v>4.5</v>
      </c>
      <c r="AF136" s="21">
        <f t="shared" si="2"/>
        <v>18.7</v>
      </c>
      <c r="AG136" s="21" t="s">
        <v>3179</v>
      </c>
      <c r="AH136" s="24" t="s">
        <v>3180</v>
      </c>
      <c r="AI136" s="24" t="s">
        <v>3181</v>
      </c>
      <c r="AJ136" s="27" t="s">
        <v>30834</v>
      </c>
      <c r="AK136" s="28" t="s">
        <v>47</v>
      </c>
      <c r="AL136" s="28">
        <v>10</v>
      </c>
      <c r="AM136" s="28">
        <v>19770702</v>
      </c>
      <c r="AN136" s="29">
        <v>1713</v>
      </c>
      <c r="AO136" s="29">
        <v>202306</v>
      </c>
      <c r="AP136" s="29">
        <v>2022</v>
      </c>
      <c r="AQ136" s="28">
        <v>666133496</v>
      </c>
      <c r="AR136" s="28">
        <v>1301555483</v>
      </c>
      <c r="AS136" s="28">
        <v>4095735</v>
      </c>
      <c r="AT136" s="30">
        <v>1</v>
      </c>
      <c r="AU136" s="30"/>
      <c r="AV136" s="30"/>
      <c r="AW136" s="30"/>
      <c r="AX136" s="30"/>
      <c r="AY136" s="30"/>
      <c r="AZ136" s="30"/>
      <c r="BA136" s="30"/>
      <c r="BB136" s="30" t="s">
        <v>54452</v>
      </c>
      <c r="BC136" s="30" t="s">
        <v>54452</v>
      </c>
      <c r="BD136" s="30" t="s">
        <v>54452</v>
      </c>
      <c r="BE136" s="30" t="s">
        <v>54452</v>
      </c>
      <c r="BF136" s="30" t="s">
        <v>3182</v>
      </c>
      <c r="BG136" s="30">
        <v>2</v>
      </c>
      <c r="BH136" s="30">
        <v>8041</v>
      </c>
      <c r="BI136" s="31"/>
    </row>
    <row r="137" spans="1:61" ht="16.5">
      <c r="A137" s="21" t="s">
        <v>5174</v>
      </c>
      <c r="B137" s="21">
        <v>4899</v>
      </c>
      <c r="C137" s="21">
        <v>1607689</v>
      </c>
      <c r="D137" s="21">
        <v>1028117301</v>
      </c>
      <c r="E137" s="22">
        <v>1101110244014</v>
      </c>
      <c r="F137" s="24" t="s">
        <v>5175</v>
      </c>
      <c r="G137" s="24" t="s">
        <v>44</v>
      </c>
      <c r="H137" s="24" t="s">
        <v>51</v>
      </c>
      <c r="I137" s="24" t="s">
        <v>52</v>
      </c>
      <c r="J137" s="24" t="s">
        <v>1010</v>
      </c>
      <c r="K137" s="21">
        <v>30</v>
      </c>
      <c r="L137" s="32" t="s">
        <v>5176</v>
      </c>
      <c r="M137" s="21" t="s">
        <v>5177</v>
      </c>
      <c r="N137" s="21">
        <v>1</v>
      </c>
      <c r="O137" s="21" t="s">
        <v>55</v>
      </c>
      <c r="P137" s="21">
        <v>0</v>
      </c>
      <c r="Q137" s="33">
        <v>105240</v>
      </c>
      <c r="R137" s="21">
        <v>0</v>
      </c>
      <c r="S137" s="21">
        <v>0</v>
      </c>
      <c r="T137" s="21">
        <v>0</v>
      </c>
      <c r="U137" s="21">
        <v>0</v>
      </c>
      <c r="V137" s="33">
        <v>280706</v>
      </c>
      <c r="W137" s="21">
        <v>0</v>
      </c>
      <c r="X137" s="39">
        <v>72000</v>
      </c>
      <c r="Y137" s="21">
        <v>0</v>
      </c>
      <c r="Z137" s="16" t="s">
        <v>126</v>
      </c>
      <c r="AA137" s="102">
        <v>0</v>
      </c>
      <c r="AB137" s="21">
        <v>1</v>
      </c>
      <c r="AC137" s="99">
        <v>0</v>
      </c>
      <c r="AD137" s="99">
        <v>0</v>
      </c>
      <c r="AE137" s="21">
        <v>3.5</v>
      </c>
      <c r="AF137" s="21">
        <f t="shared" si="2"/>
        <v>4.5</v>
      </c>
      <c r="AG137" s="21" t="s">
        <v>5178</v>
      </c>
      <c r="AH137" s="24" t="s">
        <v>5179</v>
      </c>
      <c r="AI137" s="24" t="s">
        <v>5180</v>
      </c>
      <c r="AJ137" s="27" t="s">
        <v>30835</v>
      </c>
      <c r="AK137" s="28" t="s">
        <v>60</v>
      </c>
      <c r="AL137" s="28">
        <v>10</v>
      </c>
      <c r="AM137" s="28">
        <v>19781228</v>
      </c>
      <c r="AN137" s="29">
        <v>325</v>
      </c>
      <c r="AO137" s="29">
        <v>202303</v>
      </c>
      <c r="AP137" s="29">
        <v>2022</v>
      </c>
      <c r="AQ137" s="28">
        <v>162858361</v>
      </c>
      <c r="AR137" s="28">
        <v>110686368</v>
      </c>
      <c r="AS137" s="28">
        <v>4032050</v>
      </c>
      <c r="AT137" s="30">
        <v>2</v>
      </c>
      <c r="AU137" s="30"/>
      <c r="AV137" s="30"/>
      <c r="AW137" s="30"/>
      <c r="AX137" s="30"/>
      <c r="AY137" s="30"/>
      <c r="AZ137" s="30"/>
      <c r="BA137" s="30"/>
      <c r="BB137" s="30" t="s">
        <v>54452</v>
      </c>
      <c r="BC137" s="30" t="s">
        <v>54452</v>
      </c>
      <c r="BD137" s="30" t="s">
        <v>54452</v>
      </c>
      <c r="BE137" s="30" t="s">
        <v>54452</v>
      </c>
      <c r="BF137" s="30" t="s">
        <v>54452</v>
      </c>
      <c r="BG137" s="30">
        <v>4</v>
      </c>
      <c r="BH137" s="30" t="s">
        <v>61</v>
      </c>
      <c r="BI137" s="31"/>
    </row>
    <row r="138" spans="1:61" ht="16.5">
      <c r="A138" s="21" t="s">
        <v>2582</v>
      </c>
      <c r="B138" s="21">
        <v>2262</v>
      </c>
      <c r="C138" s="21">
        <v>1927006</v>
      </c>
      <c r="D138" s="21">
        <v>2208114465</v>
      </c>
      <c r="E138" s="22">
        <v>1101110322597</v>
      </c>
      <c r="F138" s="24" t="s">
        <v>2583</v>
      </c>
      <c r="G138" s="24" t="s">
        <v>44</v>
      </c>
      <c r="H138" s="24" t="s">
        <v>51</v>
      </c>
      <c r="I138" s="24" t="s">
        <v>52</v>
      </c>
      <c r="J138" s="24" t="s">
        <v>264</v>
      </c>
      <c r="K138" s="21">
        <v>15</v>
      </c>
      <c r="L138" s="32" t="s">
        <v>2584</v>
      </c>
      <c r="M138" s="21" t="s">
        <v>2585</v>
      </c>
      <c r="N138" s="21">
        <v>1</v>
      </c>
      <c r="O138" s="21" t="s">
        <v>55</v>
      </c>
      <c r="P138" s="21">
        <v>0</v>
      </c>
      <c r="Q138" s="33">
        <v>130308</v>
      </c>
      <c r="R138" s="33">
        <v>22380</v>
      </c>
      <c r="S138" s="33">
        <v>47960</v>
      </c>
      <c r="T138" s="21">
        <v>0</v>
      </c>
      <c r="U138" s="21">
        <v>0</v>
      </c>
      <c r="V138" s="21">
        <v>0</v>
      </c>
      <c r="W138" s="33">
        <v>148658</v>
      </c>
      <c r="X138" s="33">
        <v>1102670</v>
      </c>
      <c r="Y138" s="33">
        <v>14046602</v>
      </c>
      <c r="Z138" s="16" t="s">
        <v>56</v>
      </c>
      <c r="AA138" s="102">
        <v>0</v>
      </c>
      <c r="AB138" s="21">
        <v>141.9</v>
      </c>
      <c r="AC138" s="21">
        <v>0.4</v>
      </c>
      <c r="AD138" s="99">
        <v>0</v>
      </c>
      <c r="AE138" s="21">
        <v>12.5</v>
      </c>
      <c r="AF138" s="21">
        <f t="shared" si="2"/>
        <v>154.80000000000001</v>
      </c>
      <c r="AG138" s="21" t="s">
        <v>2586</v>
      </c>
      <c r="AH138" s="24" t="s">
        <v>2587</v>
      </c>
      <c r="AI138" s="24" t="s">
        <v>2588</v>
      </c>
      <c r="AJ138" s="27" t="s">
        <v>30836</v>
      </c>
      <c r="AK138" s="28" t="s">
        <v>60</v>
      </c>
      <c r="AL138" s="28">
        <v>10</v>
      </c>
      <c r="AM138" s="28">
        <v>19820709</v>
      </c>
      <c r="AN138" s="29">
        <v>380</v>
      </c>
      <c r="AO138" s="29">
        <v>202212</v>
      </c>
      <c r="AP138" s="29">
        <v>2022</v>
      </c>
      <c r="AQ138" s="28">
        <v>221686132</v>
      </c>
      <c r="AR138" s="28">
        <v>296973598</v>
      </c>
      <c r="AS138" s="28">
        <v>5240000</v>
      </c>
      <c r="AT138" s="30">
        <v>1</v>
      </c>
      <c r="AU138" s="30"/>
      <c r="AV138" s="30"/>
      <c r="AW138" s="30"/>
      <c r="AX138" s="30"/>
      <c r="AY138" s="30"/>
      <c r="AZ138" s="30"/>
      <c r="BA138" s="30"/>
      <c r="BB138" s="30" t="s">
        <v>54452</v>
      </c>
      <c r="BC138" s="30" t="s">
        <v>54452</v>
      </c>
      <c r="BD138" s="30" t="s">
        <v>54452</v>
      </c>
      <c r="BE138" s="30" t="s">
        <v>54452</v>
      </c>
      <c r="BF138" s="30" t="s">
        <v>54452</v>
      </c>
      <c r="BG138" s="30">
        <v>7</v>
      </c>
      <c r="BH138" s="30" t="s">
        <v>2330</v>
      </c>
      <c r="BI138" s="31"/>
    </row>
    <row r="139" spans="1:61" ht="16.5">
      <c r="A139" s="21" t="s">
        <v>3923</v>
      </c>
      <c r="B139" s="21">
        <v>3771</v>
      </c>
      <c r="C139" s="21">
        <v>1198370</v>
      </c>
      <c r="D139" s="21">
        <v>5038108214</v>
      </c>
      <c r="E139" s="22">
        <v>1701110011932</v>
      </c>
      <c r="F139" s="24" t="s">
        <v>3924</v>
      </c>
      <c r="G139" s="24" t="s">
        <v>44</v>
      </c>
      <c r="H139" s="24" t="s">
        <v>51</v>
      </c>
      <c r="I139" s="24" t="s">
        <v>65</v>
      </c>
      <c r="J139" s="24" t="s">
        <v>1001</v>
      </c>
      <c r="K139" s="21">
        <v>24</v>
      </c>
      <c r="L139" s="32" t="s">
        <v>3925</v>
      </c>
      <c r="M139" s="21" t="s">
        <v>3926</v>
      </c>
      <c r="N139" s="21">
        <v>1</v>
      </c>
      <c r="O139" s="21" t="s">
        <v>55</v>
      </c>
      <c r="P139" s="21">
        <v>0</v>
      </c>
      <c r="Q139" s="21">
        <v>0</v>
      </c>
      <c r="R139" s="21">
        <v>0</v>
      </c>
      <c r="S139" s="33">
        <v>5794845</v>
      </c>
      <c r="T139" s="21">
        <v>0</v>
      </c>
      <c r="U139" s="33">
        <v>88586</v>
      </c>
      <c r="V139" s="21">
        <v>0</v>
      </c>
      <c r="W139" s="21">
        <v>0</v>
      </c>
      <c r="X139" s="33">
        <v>1338952</v>
      </c>
      <c r="Y139" s="33">
        <v>2707242</v>
      </c>
      <c r="Z139" s="16"/>
      <c r="AA139" s="102">
        <v>0</v>
      </c>
      <c r="AB139" s="21">
        <v>27</v>
      </c>
      <c r="AC139" s="21">
        <v>57.9</v>
      </c>
      <c r="AD139" s="21">
        <v>0.8</v>
      </c>
      <c r="AE139" s="21">
        <v>13.3</v>
      </c>
      <c r="AF139" s="21">
        <f t="shared" si="2"/>
        <v>99</v>
      </c>
      <c r="AG139" s="21" t="s">
        <v>3927</v>
      </c>
      <c r="AH139" s="24" t="s">
        <v>3928</v>
      </c>
      <c r="AI139" s="24" t="s">
        <v>3929</v>
      </c>
      <c r="AJ139" s="27" t="s">
        <v>30837</v>
      </c>
      <c r="AK139" s="28" t="s">
        <v>60</v>
      </c>
      <c r="AL139" s="28">
        <v>10</v>
      </c>
      <c r="AM139" s="28">
        <v>19801001</v>
      </c>
      <c r="AN139" s="29">
        <v>391</v>
      </c>
      <c r="AO139" s="29">
        <v>202209</v>
      </c>
      <c r="AP139" s="29">
        <v>2022</v>
      </c>
      <c r="AQ139" s="28">
        <v>89971024</v>
      </c>
      <c r="AR139" s="28">
        <v>183786075</v>
      </c>
      <c r="AS139" s="28">
        <v>3000000</v>
      </c>
      <c r="AT139" s="30">
        <v>1</v>
      </c>
      <c r="AU139" s="30"/>
      <c r="AV139" s="30"/>
      <c r="AW139" s="30"/>
      <c r="AX139" s="30"/>
      <c r="AY139" s="30"/>
      <c r="AZ139" s="30"/>
      <c r="BA139" s="30"/>
      <c r="BB139" s="30" t="s">
        <v>54452</v>
      </c>
      <c r="BC139" s="30" t="s">
        <v>54452</v>
      </c>
      <c r="BD139" s="30" t="s">
        <v>54452</v>
      </c>
      <c r="BE139" s="30" t="s">
        <v>54452</v>
      </c>
      <c r="BF139" s="30" t="s">
        <v>54452</v>
      </c>
      <c r="BG139" s="30">
        <v>5</v>
      </c>
      <c r="BH139" s="30" t="s">
        <v>3930</v>
      </c>
      <c r="BI139" s="31"/>
    </row>
    <row r="140" spans="1:61" ht="16.5">
      <c r="A140" s="21" t="s">
        <v>2421</v>
      </c>
      <c r="B140" s="21">
        <v>2218</v>
      </c>
      <c r="C140" s="21">
        <v>1364260</v>
      </c>
      <c r="D140" s="21">
        <v>1338124859</v>
      </c>
      <c r="E140" s="22">
        <v>1101117716975</v>
      </c>
      <c r="F140" s="24" t="s">
        <v>2422</v>
      </c>
      <c r="G140" s="24" t="s">
        <v>44</v>
      </c>
      <c r="H140" s="24" t="s">
        <v>51</v>
      </c>
      <c r="I140" s="24" t="s">
        <v>52</v>
      </c>
      <c r="J140" s="24" t="s">
        <v>264</v>
      </c>
      <c r="K140" s="21">
        <v>15</v>
      </c>
      <c r="L140" s="32" t="s">
        <v>2423</v>
      </c>
      <c r="M140" s="21" t="s">
        <v>2424</v>
      </c>
      <c r="N140" s="21">
        <v>1</v>
      </c>
      <c r="O140" s="21" t="s">
        <v>55</v>
      </c>
      <c r="P140" s="21">
        <v>0</v>
      </c>
      <c r="Q140" s="21">
        <v>0</v>
      </c>
      <c r="R140" s="21">
        <v>0</v>
      </c>
      <c r="S140" s="44">
        <v>106399</v>
      </c>
      <c r="T140" s="21">
        <v>0</v>
      </c>
      <c r="U140" s="21">
        <v>0</v>
      </c>
      <c r="V140" s="21">
        <v>0</v>
      </c>
      <c r="W140" s="44">
        <v>141915</v>
      </c>
      <c r="X140" s="21">
        <v>0</v>
      </c>
      <c r="Y140" s="21">
        <v>0</v>
      </c>
      <c r="Z140" s="16" t="s">
        <v>56</v>
      </c>
      <c r="AA140" s="102">
        <v>0</v>
      </c>
      <c r="AB140" s="99">
        <v>0</v>
      </c>
      <c r="AC140" s="21">
        <v>1</v>
      </c>
      <c r="AD140" s="99">
        <v>0</v>
      </c>
      <c r="AE140" s="21">
        <v>1.4</v>
      </c>
      <c r="AF140" s="21">
        <f t="shared" si="2"/>
        <v>2.4</v>
      </c>
      <c r="AG140" s="21" t="s">
        <v>2425</v>
      </c>
      <c r="AH140" s="24" t="s">
        <v>2426</v>
      </c>
      <c r="AI140" s="24" t="s">
        <v>2427</v>
      </c>
      <c r="AJ140" s="27" t="s">
        <v>30838</v>
      </c>
      <c r="AK140" s="28" t="s">
        <v>60</v>
      </c>
      <c r="AL140" s="28">
        <v>10</v>
      </c>
      <c r="AM140" s="28">
        <v>19940314</v>
      </c>
      <c r="AN140" s="29">
        <v>539</v>
      </c>
      <c r="AO140" s="29">
        <v>202212</v>
      </c>
      <c r="AP140" s="29">
        <v>2022</v>
      </c>
      <c r="AQ140" s="28">
        <v>820411947</v>
      </c>
      <c r="AR140" s="28">
        <v>508743748</v>
      </c>
      <c r="AS140" s="28">
        <v>6741105</v>
      </c>
      <c r="AT140" s="30">
        <v>2</v>
      </c>
      <c r="AU140" s="30"/>
      <c r="AV140" s="30"/>
      <c r="AW140" s="30"/>
      <c r="AX140" s="30"/>
      <c r="AY140" s="30"/>
      <c r="AZ140" s="30"/>
      <c r="BA140" s="30"/>
      <c r="BB140" s="30" t="s">
        <v>54452</v>
      </c>
      <c r="BC140" s="30" t="s">
        <v>54452</v>
      </c>
      <c r="BD140" s="30" t="s">
        <v>54452</v>
      </c>
      <c r="BE140" s="30" t="s">
        <v>54452</v>
      </c>
      <c r="BF140" s="30" t="s">
        <v>54452</v>
      </c>
      <c r="BG140" s="30">
        <v>7</v>
      </c>
      <c r="BH140" s="30" t="s">
        <v>2428</v>
      </c>
      <c r="BI140" s="31"/>
    </row>
    <row r="141" spans="1:61" ht="16.5">
      <c r="A141" s="21" t="s">
        <v>7531</v>
      </c>
      <c r="B141" s="21">
        <v>7605</v>
      </c>
      <c r="C141" s="21">
        <v>1684233</v>
      </c>
      <c r="D141" s="21">
        <v>5148106763</v>
      </c>
      <c r="E141" s="22">
        <v>1741110002979</v>
      </c>
      <c r="F141" s="24" t="s">
        <v>7532</v>
      </c>
      <c r="G141" s="24" t="s">
        <v>44</v>
      </c>
      <c r="H141" s="24" t="s">
        <v>51</v>
      </c>
      <c r="I141" s="24" t="s">
        <v>52</v>
      </c>
      <c r="J141" s="24" t="s">
        <v>1033</v>
      </c>
      <c r="K141" s="21">
        <v>38</v>
      </c>
      <c r="L141" s="32" t="s">
        <v>7533</v>
      </c>
      <c r="M141" s="21" t="s">
        <v>7534</v>
      </c>
      <c r="N141" s="21">
        <v>1</v>
      </c>
      <c r="O141" s="21" t="s">
        <v>83</v>
      </c>
      <c r="P141" s="21">
        <v>0</v>
      </c>
      <c r="Q141" s="21">
        <v>0</v>
      </c>
      <c r="R141" s="21">
        <v>0</v>
      </c>
      <c r="S141" s="51">
        <v>606212500</v>
      </c>
      <c r="T141" s="21">
        <v>0</v>
      </c>
      <c r="U141" s="51">
        <v>180044607</v>
      </c>
      <c r="V141" s="51">
        <v>358080000</v>
      </c>
      <c r="W141" s="51">
        <v>7520000</v>
      </c>
      <c r="X141" s="21">
        <v>0</v>
      </c>
      <c r="Y141" s="51">
        <v>197122599</v>
      </c>
      <c r="Z141" s="16" t="s">
        <v>1249</v>
      </c>
      <c r="AA141" s="102">
        <v>0</v>
      </c>
      <c r="AB141" s="21">
        <v>1.9</v>
      </c>
      <c r="AC141" s="21">
        <v>6</v>
      </c>
      <c r="AD141" s="21">
        <v>1.8</v>
      </c>
      <c r="AE141" s="21">
        <v>3.6</v>
      </c>
      <c r="AF141" s="21">
        <f t="shared" si="2"/>
        <v>13.3</v>
      </c>
      <c r="AG141" s="21" t="s">
        <v>7535</v>
      </c>
      <c r="AH141" s="24" t="s">
        <v>7536</v>
      </c>
      <c r="AI141" s="24" t="s">
        <v>7537</v>
      </c>
      <c r="AJ141" s="27" t="s">
        <v>30839</v>
      </c>
      <c r="AK141" s="28" t="s">
        <v>60</v>
      </c>
      <c r="AL141" s="28">
        <v>10</v>
      </c>
      <c r="AM141" s="28">
        <v>19880801</v>
      </c>
      <c r="AN141" s="29">
        <v>324</v>
      </c>
      <c r="AO141" s="29">
        <v>202307</v>
      </c>
      <c r="AP141" s="29">
        <v>2022</v>
      </c>
      <c r="AQ141" s="28">
        <v>79955263</v>
      </c>
      <c r="AR141" s="28">
        <v>59581847</v>
      </c>
      <c r="AS141" s="28">
        <v>3006400</v>
      </c>
      <c r="AT141" s="30">
        <v>1</v>
      </c>
      <c r="AU141" s="30"/>
      <c r="AV141" s="30"/>
      <c r="AW141" s="30"/>
      <c r="AX141" s="30"/>
      <c r="AY141" s="30"/>
      <c r="AZ141" s="30"/>
      <c r="BA141" s="30"/>
      <c r="BB141" s="30" t="s">
        <v>54452</v>
      </c>
      <c r="BC141" s="30" t="s">
        <v>54452</v>
      </c>
      <c r="BD141" s="30" t="s">
        <v>54452</v>
      </c>
      <c r="BE141" s="30" t="s">
        <v>54452</v>
      </c>
      <c r="BF141" s="30" t="s">
        <v>54452</v>
      </c>
      <c r="BG141" s="30">
        <v>7</v>
      </c>
      <c r="BH141" s="30"/>
      <c r="BI141" s="31"/>
    </row>
    <row r="142" spans="1:61" ht="16.5">
      <c r="A142" s="21" t="s">
        <v>16038</v>
      </c>
      <c r="B142" s="21">
        <v>15071</v>
      </c>
      <c r="C142" s="21">
        <v>1744053</v>
      </c>
      <c r="D142" s="21">
        <v>1068159002</v>
      </c>
      <c r="E142" s="22">
        <v>1101110245757</v>
      </c>
      <c r="F142" s="24" t="s">
        <v>16039</v>
      </c>
      <c r="G142" s="24" t="s">
        <v>44</v>
      </c>
      <c r="H142" s="24" t="s">
        <v>51</v>
      </c>
      <c r="I142" s="24" t="s">
        <v>52</v>
      </c>
      <c r="J142" s="24" t="s">
        <v>363</v>
      </c>
      <c r="K142" s="21">
        <v>63</v>
      </c>
      <c r="L142" s="32" t="s">
        <v>16040</v>
      </c>
      <c r="M142" s="21" t="s">
        <v>11561</v>
      </c>
      <c r="N142" s="21">
        <v>1</v>
      </c>
      <c r="O142" s="21" t="s">
        <v>55</v>
      </c>
      <c r="P142" s="21">
        <v>0</v>
      </c>
      <c r="Q142" s="21">
        <v>0</v>
      </c>
      <c r="R142" s="21">
        <v>0</v>
      </c>
      <c r="S142" s="33">
        <v>8428298</v>
      </c>
      <c r="T142" s="21">
        <v>0</v>
      </c>
      <c r="U142" s="33">
        <v>8876</v>
      </c>
      <c r="V142" s="21">
        <v>0</v>
      </c>
      <c r="W142" s="33">
        <v>1527831</v>
      </c>
      <c r="X142" s="33">
        <v>197933</v>
      </c>
      <c r="Y142" s="33">
        <v>12339533</v>
      </c>
      <c r="Z142" s="16" t="s">
        <v>315</v>
      </c>
      <c r="AA142" s="102">
        <v>0</v>
      </c>
      <c r="AB142" s="21">
        <v>123.3</v>
      </c>
      <c r="AC142" s="21">
        <v>84.2</v>
      </c>
      <c r="AD142" s="99">
        <v>0</v>
      </c>
      <c r="AE142" s="21">
        <v>17.2</v>
      </c>
      <c r="AF142" s="21">
        <f t="shared" si="2"/>
        <v>224.7</v>
      </c>
      <c r="AG142" s="21" t="s">
        <v>16041</v>
      </c>
      <c r="AH142" s="24" t="s">
        <v>16042</v>
      </c>
      <c r="AI142" s="24" t="s">
        <v>16043</v>
      </c>
      <c r="AJ142" s="27" t="s">
        <v>30840</v>
      </c>
      <c r="AK142" s="28" t="s">
        <v>60</v>
      </c>
      <c r="AL142" s="28">
        <v>10</v>
      </c>
      <c r="AM142" s="28">
        <v>19790125</v>
      </c>
      <c r="AN142" s="29">
        <v>1111</v>
      </c>
      <c r="AO142" s="29">
        <v>202212</v>
      </c>
      <c r="AP142" s="29">
        <v>2022</v>
      </c>
      <c r="AQ142" s="28">
        <v>193544807</v>
      </c>
      <c r="AR142" s="28">
        <v>86770297</v>
      </c>
      <c r="AS142" s="28">
        <v>15617540</v>
      </c>
      <c r="AT142" s="30">
        <v>1</v>
      </c>
      <c r="AU142" s="30"/>
      <c r="AV142" s="30"/>
      <c r="AW142" s="30"/>
      <c r="AX142" s="30"/>
      <c r="AY142" s="30"/>
      <c r="AZ142" s="30"/>
      <c r="BA142" s="30"/>
      <c r="BB142" s="30" t="s">
        <v>54452</v>
      </c>
      <c r="BC142" s="30" t="s">
        <v>54452</v>
      </c>
      <c r="BD142" s="30" t="s">
        <v>54452</v>
      </c>
      <c r="BE142" s="30" t="s">
        <v>54452</v>
      </c>
      <c r="BF142" s="30" t="s">
        <v>54452</v>
      </c>
      <c r="BG142" s="30">
        <v>13</v>
      </c>
      <c r="BH142" s="30"/>
      <c r="BI142" s="31"/>
    </row>
    <row r="143" spans="1:61" ht="16.5">
      <c r="A143" s="21" t="s">
        <v>4355</v>
      </c>
      <c r="B143" s="21">
        <v>4104</v>
      </c>
      <c r="C143" s="21">
        <v>2235421</v>
      </c>
      <c r="D143" s="21">
        <v>1418101783</v>
      </c>
      <c r="E143" s="22">
        <v>2849110050391</v>
      </c>
      <c r="F143" s="24" t="s">
        <v>4356</v>
      </c>
      <c r="G143" s="24" t="s">
        <v>44</v>
      </c>
      <c r="H143" s="24" t="s">
        <v>51</v>
      </c>
      <c r="I143" s="24" t="s">
        <v>65</v>
      </c>
      <c r="J143" s="24" t="s">
        <v>1944</v>
      </c>
      <c r="K143" s="21">
        <v>26</v>
      </c>
      <c r="L143" s="32" t="s">
        <v>4357</v>
      </c>
      <c r="M143" s="21" t="s">
        <v>4358</v>
      </c>
      <c r="N143" s="21">
        <v>1</v>
      </c>
      <c r="O143" s="21" t="s">
        <v>55</v>
      </c>
      <c r="P143" s="21">
        <v>0</v>
      </c>
      <c r="Q143" s="21">
        <v>0</v>
      </c>
      <c r="R143" s="21">
        <v>0</v>
      </c>
      <c r="S143" s="33">
        <v>2154562</v>
      </c>
      <c r="T143" s="21">
        <v>0</v>
      </c>
      <c r="U143" s="21">
        <v>0</v>
      </c>
      <c r="V143" s="21">
        <v>0</v>
      </c>
      <c r="W143" s="33">
        <v>54900</v>
      </c>
      <c r="X143" s="21">
        <v>0</v>
      </c>
      <c r="Y143" s="21">
        <v>0</v>
      </c>
      <c r="Z143" s="16" t="s">
        <v>126</v>
      </c>
      <c r="AA143" s="102">
        <v>0</v>
      </c>
      <c r="AB143" s="99">
        <v>0</v>
      </c>
      <c r="AC143" s="21">
        <v>21.5</v>
      </c>
      <c r="AD143" s="99">
        <v>0</v>
      </c>
      <c r="AE143" s="21">
        <v>0.5</v>
      </c>
      <c r="AF143" s="21">
        <f t="shared" si="2"/>
        <v>22</v>
      </c>
      <c r="AG143" s="21" t="s">
        <v>4359</v>
      </c>
      <c r="AH143" s="24" t="s">
        <v>4360</v>
      </c>
      <c r="AI143" s="24" t="s">
        <v>4361</v>
      </c>
      <c r="AJ143" s="27" t="s">
        <v>30841</v>
      </c>
      <c r="AK143" s="28" t="s">
        <v>60</v>
      </c>
      <c r="AL143" s="28">
        <v>10</v>
      </c>
      <c r="AM143" s="28">
        <v>20050101</v>
      </c>
      <c r="AN143" s="29">
        <v>338</v>
      </c>
      <c r="AO143" s="29">
        <v>202212</v>
      </c>
      <c r="AP143" s="29">
        <v>2022</v>
      </c>
      <c r="AQ143" s="28">
        <v>43322166</v>
      </c>
      <c r="AR143" s="28">
        <v>96169075</v>
      </c>
      <c r="AS143" s="28">
        <v>4000000</v>
      </c>
      <c r="AT143" s="30">
        <v>1</v>
      </c>
      <c r="AU143" s="30"/>
      <c r="AV143" s="30"/>
      <c r="AW143" s="30"/>
      <c r="AX143" s="30"/>
      <c r="AY143" s="30"/>
      <c r="AZ143" s="30"/>
      <c r="BA143" s="30"/>
      <c r="BB143" s="30" t="s">
        <v>54452</v>
      </c>
      <c r="BC143" s="30" t="s">
        <v>54452</v>
      </c>
      <c r="BD143" s="30" t="s">
        <v>54452</v>
      </c>
      <c r="BE143" s="30" t="s">
        <v>54452</v>
      </c>
      <c r="BF143" s="30" t="s">
        <v>4362</v>
      </c>
      <c r="BG143" s="30">
        <v>2</v>
      </c>
      <c r="BH143" s="30"/>
      <c r="BI143" s="31"/>
    </row>
    <row r="144" spans="1:61" ht="16.5">
      <c r="A144" s="21" t="s">
        <v>10015</v>
      </c>
      <c r="B144" s="21">
        <v>10360</v>
      </c>
      <c r="C144" s="21">
        <v>1877467</v>
      </c>
      <c r="D144" s="21">
        <v>1098142868</v>
      </c>
      <c r="E144" s="22">
        <v>1101111138761</v>
      </c>
      <c r="F144" s="24" t="s">
        <v>10016</v>
      </c>
      <c r="G144" s="24" t="s">
        <v>44</v>
      </c>
      <c r="H144" s="24" t="s">
        <v>51</v>
      </c>
      <c r="I144" s="24" t="s">
        <v>52</v>
      </c>
      <c r="J144" s="24" t="s">
        <v>171</v>
      </c>
      <c r="K144" s="21">
        <v>48</v>
      </c>
      <c r="L144" s="32" t="s">
        <v>10017</v>
      </c>
      <c r="M144" s="21" t="s">
        <v>10018</v>
      </c>
      <c r="N144" s="21">
        <v>1</v>
      </c>
      <c r="O144" s="21" t="s">
        <v>55</v>
      </c>
      <c r="P144" s="21">
        <v>0</v>
      </c>
      <c r="Q144" s="21">
        <v>0</v>
      </c>
      <c r="R144" s="21">
        <v>0</v>
      </c>
      <c r="S144" s="33">
        <v>360170</v>
      </c>
      <c r="T144" s="21">
        <v>0</v>
      </c>
      <c r="U144" s="33">
        <v>2920</v>
      </c>
      <c r="V144" s="33">
        <v>105877</v>
      </c>
      <c r="W144" s="33">
        <v>301405</v>
      </c>
      <c r="X144" s="33">
        <v>1916681</v>
      </c>
      <c r="Y144" s="33">
        <v>1068093</v>
      </c>
      <c r="Z144" s="16" t="s">
        <v>126</v>
      </c>
      <c r="AA144" s="102">
        <v>0</v>
      </c>
      <c r="AB144" s="21">
        <v>10.6</v>
      </c>
      <c r="AC144" s="21">
        <v>3.6</v>
      </c>
      <c r="AD144" s="99">
        <v>0</v>
      </c>
      <c r="AE144" s="21">
        <v>23.2</v>
      </c>
      <c r="AF144" s="21">
        <f t="shared" si="2"/>
        <v>37.4</v>
      </c>
      <c r="AG144" s="21" t="s">
        <v>10019</v>
      </c>
      <c r="AH144" s="24" t="s">
        <v>10020</v>
      </c>
      <c r="AI144" s="24" t="s">
        <v>10021</v>
      </c>
      <c r="AJ144" s="27" t="s">
        <v>30842</v>
      </c>
      <c r="AK144" s="28" t="s">
        <v>60</v>
      </c>
      <c r="AL144" s="28">
        <v>10</v>
      </c>
      <c r="AM144" s="28">
        <v>19950317</v>
      </c>
      <c r="AN144" s="29">
        <v>733</v>
      </c>
      <c r="AO144" s="29">
        <v>202303</v>
      </c>
      <c r="AP144" s="29">
        <v>2022</v>
      </c>
      <c r="AQ144" s="28">
        <v>577194924</v>
      </c>
      <c r="AR144" s="28">
        <v>703059560</v>
      </c>
      <c r="AS144" s="28">
        <v>46500000</v>
      </c>
      <c r="AT144" s="30">
        <v>1</v>
      </c>
      <c r="AU144" s="30"/>
      <c r="AV144" s="30"/>
      <c r="AW144" s="30"/>
      <c r="AX144" s="30"/>
      <c r="AY144" s="30"/>
      <c r="AZ144" s="30"/>
      <c r="BA144" s="30"/>
      <c r="BB144" s="30" t="s">
        <v>54452</v>
      </c>
      <c r="BC144" s="30" t="s">
        <v>54452</v>
      </c>
      <c r="BD144" s="30" t="s">
        <v>54452</v>
      </c>
      <c r="BE144" s="30" t="s">
        <v>54452</v>
      </c>
      <c r="BF144" s="30" t="s">
        <v>10022</v>
      </c>
      <c r="BG144" s="30">
        <v>2</v>
      </c>
      <c r="BH144" s="30" t="s">
        <v>10023</v>
      </c>
      <c r="BI144" s="31"/>
    </row>
    <row r="145" spans="1:61" ht="16.5">
      <c r="A145" s="21" t="s">
        <v>5248</v>
      </c>
      <c r="B145" s="21">
        <v>5023</v>
      </c>
      <c r="C145" s="21">
        <v>1443434</v>
      </c>
      <c r="D145" s="21">
        <v>2118160529</v>
      </c>
      <c r="E145" s="22">
        <v>1101110592554</v>
      </c>
      <c r="F145" s="24" t="s">
        <v>5249</v>
      </c>
      <c r="G145" s="24" t="s">
        <v>44</v>
      </c>
      <c r="H145" s="24" t="s">
        <v>51</v>
      </c>
      <c r="I145" s="24" t="s">
        <v>52</v>
      </c>
      <c r="J145" s="24" t="s">
        <v>1010</v>
      </c>
      <c r="K145" s="21">
        <v>30</v>
      </c>
      <c r="L145" s="32" t="s">
        <v>5250</v>
      </c>
      <c r="M145" s="21" t="s">
        <v>5251</v>
      </c>
      <c r="N145" s="21">
        <v>1</v>
      </c>
      <c r="O145" s="21" t="s">
        <v>55</v>
      </c>
      <c r="P145" s="21">
        <v>0</v>
      </c>
      <c r="Q145" s="21">
        <v>0</v>
      </c>
      <c r="R145" s="21">
        <v>0</v>
      </c>
      <c r="S145" s="39">
        <v>1732</v>
      </c>
      <c r="T145" s="21">
        <v>0</v>
      </c>
      <c r="U145" s="21">
        <v>0</v>
      </c>
      <c r="V145" s="21">
        <v>0</v>
      </c>
      <c r="W145" s="33">
        <v>537126</v>
      </c>
      <c r="X145" s="33">
        <v>61452</v>
      </c>
      <c r="Y145" s="21">
        <v>0</v>
      </c>
      <c r="Z145" s="16" t="s">
        <v>126</v>
      </c>
      <c r="AA145" s="102">
        <v>0</v>
      </c>
      <c r="AB145" s="99">
        <v>0</v>
      </c>
      <c r="AC145" s="99">
        <v>0</v>
      </c>
      <c r="AD145" s="99">
        <v>0</v>
      </c>
      <c r="AE145" s="21">
        <v>5.9</v>
      </c>
      <c r="AF145" s="21">
        <f t="shared" si="2"/>
        <v>5.9</v>
      </c>
      <c r="AG145" s="21" t="s">
        <v>5252</v>
      </c>
      <c r="AH145" s="24" t="s">
        <v>5253</v>
      </c>
      <c r="AI145" s="24" t="s">
        <v>5254</v>
      </c>
      <c r="AJ145" s="27" t="s">
        <v>30843</v>
      </c>
      <c r="AK145" s="28" t="s">
        <v>60</v>
      </c>
      <c r="AL145" s="28">
        <v>10</v>
      </c>
      <c r="AM145" s="28">
        <v>19881004</v>
      </c>
      <c r="AN145" s="29">
        <v>343</v>
      </c>
      <c r="AO145" s="29">
        <v>202209</v>
      </c>
      <c r="AP145" s="29">
        <v>2022</v>
      </c>
      <c r="AQ145" s="28">
        <v>178221804</v>
      </c>
      <c r="AR145" s="28">
        <v>151583555</v>
      </c>
      <c r="AS145" s="28">
        <v>3500000</v>
      </c>
      <c r="AT145" s="30">
        <v>2</v>
      </c>
      <c r="AU145" s="30"/>
      <c r="AV145" s="30"/>
      <c r="AW145" s="30"/>
      <c r="AX145" s="30"/>
      <c r="AY145" s="30"/>
      <c r="AZ145" s="30"/>
      <c r="BA145" s="30"/>
      <c r="BB145" s="30" t="s">
        <v>54452</v>
      </c>
      <c r="BC145" s="30" t="s">
        <v>54452</v>
      </c>
      <c r="BD145" s="30" t="s">
        <v>54452</v>
      </c>
      <c r="BE145" s="30" t="s">
        <v>54452</v>
      </c>
      <c r="BF145" s="30" t="s">
        <v>5255</v>
      </c>
      <c r="BG145" s="30">
        <v>2</v>
      </c>
      <c r="BH145" s="30" t="s">
        <v>5256</v>
      </c>
      <c r="BI145" s="31"/>
    </row>
    <row r="146" spans="1:61" ht="16.5">
      <c r="A146" s="21" t="s">
        <v>3273</v>
      </c>
      <c r="B146" s="21">
        <v>14055</v>
      </c>
      <c r="C146" s="21">
        <v>1862920</v>
      </c>
      <c r="D146" s="21">
        <v>3148202242</v>
      </c>
      <c r="E146" s="22">
        <v>1601220001982</v>
      </c>
      <c r="F146" s="24" t="s">
        <v>3274</v>
      </c>
      <c r="G146" s="24" t="s">
        <v>44</v>
      </c>
      <c r="H146" s="24" t="s">
        <v>51</v>
      </c>
      <c r="I146" s="24" t="s">
        <v>65</v>
      </c>
      <c r="J146" s="24" t="s">
        <v>363</v>
      </c>
      <c r="K146" s="21">
        <v>63</v>
      </c>
      <c r="L146" s="32" t="s">
        <v>3274</v>
      </c>
      <c r="M146" s="21" t="s">
        <v>3275</v>
      </c>
      <c r="N146" s="26">
        <v>1</v>
      </c>
      <c r="O146" s="26" t="s">
        <v>55</v>
      </c>
      <c r="P146" s="21">
        <v>0</v>
      </c>
      <c r="Q146" s="21">
        <v>0</v>
      </c>
      <c r="R146" s="21">
        <v>0</v>
      </c>
      <c r="S146" s="40">
        <v>100332</v>
      </c>
      <c r="T146" s="21">
        <v>0</v>
      </c>
      <c r="U146" s="41">
        <v>68943</v>
      </c>
      <c r="V146" s="40">
        <v>194872</v>
      </c>
      <c r="W146" s="40">
        <v>205000</v>
      </c>
      <c r="X146" s="40">
        <v>47598</v>
      </c>
      <c r="Y146" s="40">
        <v>1026043</v>
      </c>
      <c r="Z146" s="16" t="s">
        <v>315</v>
      </c>
      <c r="AA146" s="102">
        <v>0</v>
      </c>
      <c r="AB146" s="21">
        <v>10.199999999999999</v>
      </c>
      <c r="AC146" s="21">
        <v>1</v>
      </c>
      <c r="AD146" s="21">
        <v>0.6</v>
      </c>
      <c r="AE146" s="21">
        <v>4.4000000000000004</v>
      </c>
      <c r="AF146" s="21">
        <f t="shared" si="2"/>
        <v>16.2</v>
      </c>
      <c r="AG146" s="21" t="s">
        <v>1374</v>
      </c>
      <c r="AH146" s="24" t="s">
        <v>3276</v>
      </c>
      <c r="AI146" s="24" t="s">
        <v>3277</v>
      </c>
      <c r="AJ146" s="27" t="s">
        <v>30844</v>
      </c>
      <c r="AK146" s="28" t="s">
        <v>47</v>
      </c>
      <c r="AL146" s="28">
        <v>10</v>
      </c>
      <c r="AM146" s="28">
        <v>19911105</v>
      </c>
      <c r="AN146" s="29">
        <v>544</v>
      </c>
      <c r="AO146" s="29">
        <v>202203</v>
      </c>
      <c r="AP146" s="29">
        <v>2022</v>
      </c>
      <c r="AQ146" s="28">
        <v>215228985</v>
      </c>
      <c r="AR146" s="28">
        <v>285287217</v>
      </c>
      <c r="AS146" s="28">
        <v>1500</v>
      </c>
      <c r="AT146" s="30">
        <v>1</v>
      </c>
      <c r="AU146" s="30"/>
      <c r="AV146" s="30"/>
      <c r="AW146" s="30"/>
      <c r="AX146" s="30"/>
      <c r="AY146" s="30"/>
      <c r="AZ146" s="30"/>
      <c r="BA146" s="30"/>
      <c r="BB146" s="30" t="s">
        <v>54452</v>
      </c>
      <c r="BC146" s="30" t="s">
        <v>54452</v>
      </c>
      <c r="BD146" s="30" t="s">
        <v>54452</v>
      </c>
      <c r="BE146" s="30" t="s">
        <v>54452</v>
      </c>
      <c r="BF146" s="30" t="s">
        <v>54452</v>
      </c>
      <c r="BG146" s="30">
        <v>5</v>
      </c>
      <c r="BH146" s="30" t="s">
        <v>3278</v>
      </c>
      <c r="BI146" s="31"/>
    </row>
    <row r="147" spans="1:61" ht="16.5">
      <c r="A147" s="21" t="s">
        <v>15226</v>
      </c>
      <c r="B147" s="21">
        <v>14542</v>
      </c>
      <c r="C147" s="21">
        <v>1137219</v>
      </c>
      <c r="D147" s="21">
        <v>2208102784</v>
      </c>
      <c r="E147" s="22">
        <v>1101110034233</v>
      </c>
      <c r="F147" s="24" t="s">
        <v>15227</v>
      </c>
      <c r="G147" s="24" t="s">
        <v>44</v>
      </c>
      <c r="H147" s="24" t="s">
        <v>51</v>
      </c>
      <c r="I147" s="24" t="s">
        <v>63</v>
      </c>
      <c r="J147" s="24" t="s">
        <v>363</v>
      </c>
      <c r="K147" s="21">
        <v>63</v>
      </c>
      <c r="L147" s="32" t="s">
        <v>15228</v>
      </c>
      <c r="M147" s="21" t="s">
        <v>15229</v>
      </c>
      <c r="N147" s="26">
        <v>1</v>
      </c>
      <c r="O147" s="26" t="s">
        <v>55</v>
      </c>
      <c r="P147" s="38">
        <v>55118</v>
      </c>
      <c r="Q147" s="38">
        <v>2722425</v>
      </c>
      <c r="R147" s="21">
        <v>0</v>
      </c>
      <c r="S147" s="41">
        <v>722689</v>
      </c>
      <c r="T147" s="21">
        <v>0</v>
      </c>
      <c r="U147" s="38">
        <v>6333245</v>
      </c>
      <c r="V147" s="21">
        <v>0</v>
      </c>
      <c r="W147" s="21">
        <v>0</v>
      </c>
      <c r="X147" s="21">
        <v>0</v>
      </c>
      <c r="Y147" s="38">
        <v>13539173</v>
      </c>
      <c r="Z147" s="21"/>
      <c r="AA147" s="21">
        <v>0.5</v>
      </c>
      <c r="AB147" s="21">
        <v>162.6</v>
      </c>
      <c r="AC147" s="21">
        <v>7.2</v>
      </c>
      <c r="AD147" s="21">
        <v>63.3</v>
      </c>
      <c r="AE147" s="99">
        <v>0</v>
      </c>
      <c r="AF147" s="21">
        <f t="shared" si="2"/>
        <v>233.59999999999997</v>
      </c>
      <c r="AG147" s="21" t="s">
        <v>8197</v>
      </c>
      <c r="AH147" s="24" t="s">
        <v>15230</v>
      </c>
      <c r="AI147" s="24" t="s">
        <v>13693</v>
      </c>
      <c r="AJ147" s="27" t="s">
        <v>30845</v>
      </c>
      <c r="AK147" s="28" t="s">
        <v>156</v>
      </c>
      <c r="AL147" s="28">
        <v>10</v>
      </c>
      <c r="AM147" s="28">
        <v>19550216</v>
      </c>
      <c r="AN147" s="29">
        <v>1126</v>
      </c>
      <c r="AO147" s="29">
        <v>202306</v>
      </c>
      <c r="AP147" s="29">
        <v>2022</v>
      </c>
      <c r="AQ147" s="28">
        <v>829262236</v>
      </c>
      <c r="AR147" s="28">
        <v>2971233515</v>
      </c>
      <c r="AS147" s="28">
        <v>47467620</v>
      </c>
      <c r="AT147" s="30">
        <v>2</v>
      </c>
      <c r="AU147" s="30"/>
      <c r="AV147" s="30"/>
      <c r="AW147" s="30"/>
      <c r="AX147" s="30"/>
      <c r="AY147" s="30"/>
      <c r="AZ147" s="30"/>
      <c r="BA147" s="30"/>
      <c r="BB147" s="30" t="s">
        <v>54452</v>
      </c>
      <c r="BC147" s="30" t="s">
        <v>54452</v>
      </c>
      <c r="BD147" s="30" t="s">
        <v>54452</v>
      </c>
      <c r="BE147" s="30" t="s">
        <v>54452</v>
      </c>
      <c r="BF147" s="30" t="s">
        <v>54452</v>
      </c>
      <c r="BG147" s="30">
        <v>8</v>
      </c>
      <c r="BH147" s="30"/>
      <c r="BI147" s="31"/>
    </row>
    <row r="148" spans="1:61" ht="16.5">
      <c r="A148" s="21" t="s">
        <v>10133</v>
      </c>
      <c r="B148" s="21">
        <v>10558</v>
      </c>
      <c r="C148" s="21">
        <v>1494648</v>
      </c>
      <c r="D148" s="21">
        <v>1168176217</v>
      </c>
      <c r="E148" s="22">
        <v>1101111749823</v>
      </c>
      <c r="F148" s="24" t="s">
        <v>10134</v>
      </c>
      <c r="G148" s="24" t="s">
        <v>44</v>
      </c>
      <c r="H148" s="24" t="s">
        <v>51</v>
      </c>
      <c r="I148" s="24" t="s">
        <v>52</v>
      </c>
      <c r="J148" s="24" t="s">
        <v>171</v>
      </c>
      <c r="K148" s="21">
        <v>48</v>
      </c>
      <c r="L148" s="32" t="s">
        <v>10135</v>
      </c>
      <c r="M148" s="21" t="s">
        <v>10136</v>
      </c>
      <c r="N148" s="21">
        <v>1</v>
      </c>
      <c r="O148" s="21" t="s">
        <v>55</v>
      </c>
      <c r="P148" s="21">
        <v>0</v>
      </c>
      <c r="Q148" s="21">
        <v>0</v>
      </c>
      <c r="R148" s="21">
        <v>0</v>
      </c>
      <c r="S148" s="21">
        <v>0</v>
      </c>
      <c r="T148" s="21">
        <v>0</v>
      </c>
      <c r="U148" s="21">
        <v>0</v>
      </c>
      <c r="V148" s="21">
        <v>0</v>
      </c>
      <c r="W148" s="33">
        <v>832577</v>
      </c>
      <c r="X148" s="33">
        <v>163263</v>
      </c>
      <c r="Y148" s="21">
        <v>0</v>
      </c>
      <c r="Z148" s="16" t="s">
        <v>126</v>
      </c>
      <c r="AA148" s="102">
        <v>0</v>
      </c>
      <c r="AB148" s="99">
        <v>0</v>
      </c>
      <c r="AC148" s="99">
        <v>0</v>
      </c>
      <c r="AD148" s="99">
        <v>0</v>
      </c>
      <c r="AE148" s="21">
        <v>9.9</v>
      </c>
      <c r="AF148" s="21">
        <f t="shared" si="2"/>
        <v>9.9</v>
      </c>
      <c r="AG148" s="21" t="s">
        <v>10137</v>
      </c>
      <c r="AH148" s="24" t="s">
        <v>10138</v>
      </c>
      <c r="AI148" s="24" t="s">
        <v>10139</v>
      </c>
      <c r="AJ148" s="27" t="s">
        <v>30846</v>
      </c>
      <c r="AK148" s="28" t="s">
        <v>60</v>
      </c>
      <c r="AL148" s="28">
        <v>10</v>
      </c>
      <c r="AM148" s="28">
        <v>19991101</v>
      </c>
      <c r="AN148" s="29">
        <v>394</v>
      </c>
      <c r="AO148" s="29">
        <v>202305</v>
      </c>
      <c r="AP148" s="29">
        <v>2022</v>
      </c>
      <c r="AQ148" s="28">
        <v>260526927</v>
      </c>
      <c r="AR148" s="28">
        <v>148289783</v>
      </c>
      <c r="AS148" s="28">
        <v>5575920</v>
      </c>
      <c r="AT148" s="30">
        <v>1</v>
      </c>
      <c r="AU148" s="30"/>
      <c r="AV148" s="30"/>
      <c r="AW148" s="30"/>
      <c r="AX148" s="30"/>
      <c r="AY148" s="30"/>
      <c r="AZ148" s="30"/>
      <c r="BA148" s="30"/>
      <c r="BB148" s="30" t="s">
        <v>54452</v>
      </c>
      <c r="BC148" s="30" t="s">
        <v>54452</v>
      </c>
      <c r="BD148" s="30" t="s">
        <v>54452</v>
      </c>
      <c r="BE148" s="30" t="s">
        <v>54452</v>
      </c>
      <c r="BF148" s="30" t="s">
        <v>54452</v>
      </c>
      <c r="BG148" s="30">
        <v>7</v>
      </c>
      <c r="BH148" s="30" t="s">
        <v>10140</v>
      </c>
      <c r="BI148" s="31"/>
    </row>
    <row r="149" spans="1:61" ht="16.5">
      <c r="A149" s="21" t="s">
        <v>9790</v>
      </c>
      <c r="B149" s="21">
        <v>10065</v>
      </c>
      <c r="C149" s="21">
        <v>1424623</v>
      </c>
      <c r="D149" s="21">
        <v>1208103391</v>
      </c>
      <c r="E149" s="22">
        <v>1101110561343</v>
      </c>
      <c r="F149" s="24" t="s">
        <v>9791</v>
      </c>
      <c r="G149" s="24" t="s">
        <v>44</v>
      </c>
      <c r="H149" s="24" t="s">
        <v>51</v>
      </c>
      <c r="I149" s="24" t="s">
        <v>52</v>
      </c>
      <c r="J149" s="24" t="s">
        <v>171</v>
      </c>
      <c r="K149" s="21">
        <v>48</v>
      </c>
      <c r="L149" s="32" t="s">
        <v>9792</v>
      </c>
      <c r="M149" s="21" t="s">
        <v>9793</v>
      </c>
      <c r="N149" s="21">
        <v>1</v>
      </c>
      <c r="O149" s="21" t="s">
        <v>55</v>
      </c>
      <c r="P149" s="21">
        <v>0</v>
      </c>
      <c r="Q149" s="21">
        <v>0</v>
      </c>
      <c r="R149" s="21">
        <v>0</v>
      </c>
      <c r="S149" s="21">
        <v>0</v>
      </c>
      <c r="T149" s="21">
        <v>0</v>
      </c>
      <c r="U149" s="21">
        <v>0</v>
      </c>
      <c r="V149" s="21">
        <v>0</v>
      </c>
      <c r="W149" s="21">
        <v>0</v>
      </c>
      <c r="X149" s="21">
        <v>0</v>
      </c>
      <c r="Y149" s="33">
        <v>8095363</v>
      </c>
      <c r="Z149" s="16" t="s">
        <v>315</v>
      </c>
      <c r="AA149" s="102">
        <v>0</v>
      </c>
      <c r="AB149" s="21">
        <v>80.900000000000006</v>
      </c>
      <c r="AC149" s="99">
        <v>0</v>
      </c>
      <c r="AD149" s="99">
        <v>0</v>
      </c>
      <c r="AE149" s="99">
        <v>0</v>
      </c>
      <c r="AF149" s="21">
        <f t="shared" si="2"/>
        <v>80.900000000000006</v>
      </c>
      <c r="AG149" s="21" t="s">
        <v>9794</v>
      </c>
      <c r="AH149" s="24" t="s">
        <v>9795</v>
      </c>
      <c r="AI149" s="24" t="s">
        <v>9796</v>
      </c>
      <c r="AJ149" s="27" t="s">
        <v>30847</v>
      </c>
      <c r="AK149" s="28" t="s">
        <v>60</v>
      </c>
      <c r="AL149" s="28">
        <v>10</v>
      </c>
      <c r="AM149" s="28">
        <v>19880601</v>
      </c>
      <c r="AN149" s="29">
        <v>363</v>
      </c>
      <c r="AO149" s="29">
        <v>202304</v>
      </c>
      <c r="AP149" s="29">
        <v>2022</v>
      </c>
      <c r="AQ149" s="28">
        <v>780840081</v>
      </c>
      <c r="AR149" s="28">
        <v>366621649</v>
      </c>
      <c r="AS149" s="28">
        <v>21784000</v>
      </c>
      <c r="AT149" s="30">
        <v>2</v>
      </c>
      <c r="AU149" s="30"/>
      <c r="AV149" s="30"/>
      <c r="AW149" s="30"/>
      <c r="AX149" s="30"/>
      <c r="AY149" s="30"/>
      <c r="AZ149" s="30"/>
      <c r="BA149" s="30"/>
      <c r="BB149" s="30" t="s">
        <v>54452</v>
      </c>
      <c r="BC149" s="30" t="s">
        <v>54452</v>
      </c>
      <c r="BD149" s="30" t="s">
        <v>54452</v>
      </c>
      <c r="BE149" s="30" t="s">
        <v>54452</v>
      </c>
      <c r="BF149" s="30" t="s">
        <v>54452</v>
      </c>
      <c r="BG149" s="30">
        <v>7</v>
      </c>
      <c r="BH149" s="30"/>
      <c r="BI149" s="31"/>
    </row>
    <row r="150" spans="1:61" ht="16.5">
      <c r="A150" s="21" t="s">
        <v>4523</v>
      </c>
      <c r="B150" s="21">
        <v>4235</v>
      </c>
      <c r="C150" s="21">
        <v>1607426</v>
      </c>
      <c r="D150" s="21">
        <v>4108104819</v>
      </c>
      <c r="E150" s="22">
        <v>2042110000883</v>
      </c>
      <c r="F150" s="24" t="s">
        <v>4524</v>
      </c>
      <c r="G150" s="24" t="s">
        <v>44</v>
      </c>
      <c r="H150" s="24" t="s">
        <v>51</v>
      </c>
      <c r="I150" s="24" t="s">
        <v>52</v>
      </c>
      <c r="J150" s="24" t="s">
        <v>1980</v>
      </c>
      <c r="K150" s="21">
        <v>32</v>
      </c>
      <c r="L150" s="32" t="s">
        <v>4525</v>
      </c>
      <c r="M150" s="21" t="s">
        <v>4526</v>
      </c>
      <c r="N150" s="21">
        <v>1</v>
      </c>
      <c r="O150" s="21" t="s">
        <v>83</v>
      </c>
      <c r="P150" s="21">
        <v>0</v>
      </c>
      <c r="Q150" s="21">
        <v>0</v>
      </c>
      <c r="R150" s="21">
        <v>0</v>
      </c>
      <c r="S150" s="39">
        <v>5142280728</v>
      </c>
      <c r="T150" s="21">
        <v>0</v>
      </c>
      <c r="U150" s="21">
        <v>0</v>
      </c>
      <c r="V150" s="33">
        <v>9433035235</v>
      </c>
      <c r="W150" s="21">
        <v>0</v>
      </c>
      <c r="X150" s="21">
        <v>0</v>
      </c>
      <c r="Y150" s="33">
        <v>12121682226</v>
      </c>
      <c r="Z150" s="16" t="s">
        <v>126</v>
      </c>
      <c r="AA150" s="102">
        <v>0</v>
      </c>
      <c r="AB150" s="21">
        <v>121.2</v>
      </c>
      <c r="AC150" s="21">
        <v>51.4</v>
      </c>
      <c r="AD150" s="99">
        <v>0</v>
      </c>
      <c r="AE150" s="21">
        <v>94.3</v>
      </c>
      <c r="AF150" s="21">
        <f t="shared" si="2"/>
        <v>266.89999999999998</v>
      </c>
      <c r="AG150" s="21" t="s">
        <v>4527</v>
      </c>
      <c r="AH150" s="24" t="s">
        <v>4528</v>
      </c>
      <c r="AI150" s="24" t="s">
        <v>4529</v>
      </c>
      <c r="AJ150" s="27" t="s">
        <v>30848</v>
      </c>
      <c r="AK150" s="28" t="s">
        <v>60</v>
      </c>
      <c r="AL150" s="28">
        <v>10</v>
      </c>
      <c r="AM150" s="28">
        <v>19870221</v>
      </c>
      <c r="AN150" s="29">
        <v>756</v>
      </c>
      <c r="AO150" s="29">
        <v>202307</v>
      </c>
      <c r="AP150" s="29">
        <v>2022</v>
      </c>
      <c r="AQ150" s="28">
        <v>1249206211</v>
      </c>
      <c r="AR150" s="28">
        <v>482702133</v>
      </c>
      <c r="AS150" s="28">
        <v>36000000</v>
      </c>
      <c r="AT150" s="30">
        <v>1</v>
      </c>
      <c r="AU150" s="30"/>
      <c r="AV150" s="30"/>
      <c r="AW150" s="30"/>
      <c r="AX150" s="30"/>
      <c r="AY150" s="30"/>
      <c r="AZ150" s="30"/>
      <c r="BA150" s="30"/>
      <c r="BB150" s="30" t="s">
        <v>54452</v>
      </c>
      <c r="BC150" s="30" t="s">
        <v>54452</v>
      </c>
      <c r="BD150" s="30" t="s">
        <v>54452</v>
      </c>
      <c r="BE150" s="30" t="s">
        <v>54452</v>
      </c>
      <c r="BF150" s="30" t="s">
        <v>54452</v>
      </c>
      <c r="BG150" s="30">
        <v>8</v>
      </c>
      <c r="BH150" s="30"/>
      <c r="BI150" s="31"/>
    </row>
    <row r="151" spans="1:61" ht="16.5">
      <c r="A151" s="21" t="s">
        <v>6173</v>
      </c>
      <c r="B151" s="21">
        <v>6277</v>
      </c>
      <c r="C151" s="21">
        <v>1293668</v>
      </c>
      <c r="D151" s="21">
        <v>2148190298</v>
      </c>
      <c r="E151" s="22">
        <v>1101111173288</v>
      </c>
      <c r="F151" s="24" t="s">
        <v>6174</v>
      </c>
      <c r="G151" s="24" t="s">
        <v>44</v>
      </c>
      <c r="H151" s="24" t="s">
        <v>51</v>
      </c>
      <c r="I151" s="24" t="s">
        <v>52</v>
      </c>
      <c r="J151" s="24" t="s">
        <v>1042</v>
      </c>
      <c r="K151" s="21">
        <v>36</v>
      </c>
      <c r="L151" s="32" t="s">
        <v>6175</v>
      </c>
      <c r="M151" s="21" t="s">
        <v>6176</v>
      </c>
      <c r="N151" s="21">
        <v>1</v>
      </c>
      <c r="O151" s="21" t="s">
        <v>55</v>
      </c>
      <c r="P151" s="21">
        <v>0</v>
      </c>
      <c r="Q151" s="21">
        <v>0</v>
      </c>
      <c r="R151" s="21">
        <v>0</v>
      </c>
      <c r="S151" s="33">
        <v>799259</v>
      </c>
      <c r="T151" s="21">
        <v>0</v>
      </c>
      <c r="U151" s="21">
        <v>0</v>
      </c>
      <c r="V151" s="21">
        <v>0</v>
      </c>
      <c r="W151" s="21">
        <v>0</v>
      </c>
      <c r="X151" s="39">
        <v>728609</v>
      </c>
      <c r="Y151" s="33">
        <v>6918010</v>
      </c>
      <c r="Z151" s="16" t="s">
        <v>126</v>
      </c>
      <c r="AA151" s="102">
        <v>0</v>
      </c>
      <c r="AB151" s="21">
        <v>69.099999999999994</v>
      </c>
      <c r="AC151" s="21">
        <v>7.9</v>
      </c>
      <c r="AD151" s="99">
        <v>0</v>
      </c>
      <c r="AE151" s="21">
        <v>7.2</v>
      </c>
      <c r="AF151" s="21">
        <f t="shared" si="2"/>
        <v>84.2</v>
      </c>
      <c r="AG151" s="21" t="s">
        <v>6177</v>
      </c>
      <c r="AH151" s="24" t="s">
        <v>6178</v>
      </c>
      <c r="AI151" s="24" t="s">
        <v>6179</v>
      </c>
      <c r="AJ151" s="27" t="s">
        <v>30849</v>
      </c>
      <c r="AK151" s="28" t="s">
        <v>60</v>
      </c>
      <c r="AL151" s="28">
        <v>10</v>
      </c>
      <c r="AM151" s="28">
        <v>19950701</v>
      </c>
      <c r="AN151" s="29">
        <v>550</v>
      </c>
      <c r="AO151" s="29">
        <v>202206</v>
      </c>
      <c r="AP151" s="29">
        <v>2022</v>
      </c>
      <c r="AQ151" s="28">
        <v>356534104</v>
      </c>
      <c r="AR151" s="28">
        <v>242832832</v>
      </c>
      <c r="AS151" s="28">
        <v>8144460</v>
      </c>
      <c r="AT151" s="30">
        <v>2</v>
      </c>
      <c r="AU151" s="30"/>
      <c r="AV151" s="30"/>
      <c r="AW151" s="30"/>
      <c r="AX151" s="30"/>
      <c r="AY151" s="30"/>
      <c r="AZ151" s="30"/>
      <c r="BA151" s="30"/>
      <c r="BB151" s="30" t="s">
        <v>54452</v>
      </c>
      <c r="BC151" s="30" t="s">
        <v>54452</v>
      </c>
      <c r="BD151" s="30" t="s">
        <v>54452</v>
      </c>
      <c r="BE151" s="30" t="s">
        <v>54452</v>
      </c>
      <c r="BF151" s="30" t="s">
        <v>6180</v>
      </c>
      <c r="BG151" s="30">
        <v>2</v>
      </c>
      <c r="BH151" s="30"/>
      <c r="BI151" s="31"/>
    </row>
    <row r="152" spans="1:61" ht="16.5">
      <c r="A152" s="21" t="s">
        <v>14646</v>
      </c>
      <c r="B152" s="21">
        <v>14098</v>
      </c>
      <c r="C152" s="21">
        <v>1949458</v>
      </c>
      <c r="D152" s="21">
        <v>1208609347</v>
      </c>
      <c r="E152" s="22">
        <v>1101112032029</v>
      </c>
      <c r="F152" s="24" t="s">
        <v>14647</v>
      </c>
      <c r="G152" s="24" t="s">
        <v>44</v>
      </c>
      <c r="H152" s="24" t="s">
        <v>51</v>
      </c>
      <c r="I152" s="24" t="s">
        <v>52</v>
      </c>
      <c r="J152" s="24" t="s">
        <v>363</v>
      </c>
      <c r="K152" s="21">
        <v>63</v>
      </c>
      <c r="L152" s="32" t="s">
        <v>14648</v>
      </c>
      <c r="M152" s="21" t="s">
        <v>14649</v>
      </c>
      <c r="N152" s="21">
        <v>1</v>
      </c>
      <c r="O152" s="21" t="s">
        <v>55</v>
      </c>
      <c r="P152" s="21">
        <v>0</v>
      </c>
      <c r="Q152" s="21">
        <v>0</v>
      </c>
      <c r="R152" s="21">
        <v>0</v>
      </c>
      <c r="S152" s="21">
        <v>0</v>
      </c>
      <c r="T152" s="21">
        <v>0</v>
      </c>
      <c r="U152" s="21">
        <v>0</v>
      </c>
      <c r="V152" s="21">
        <v>0</v>
      </c>
      <c r="W152" s="33">
        <v>180884</v>
      </c>
      <c r="X152" s="21">
        <v>0</v>
      </c>
      <c r="Y152" s="21">
        <v>0</v>
      </c>
      <c r="Z152" s="16" t="s">
        <v>315</v>
      </c>
      <c r="AA152" s="102">
        <v>0</v>
      </c>
      <c r="AB152" s="99">
        <v>0</v>
      </c>
      <c r="AC152" s="99">
        <v>0</v>
      </c>
      <c r="AD152" s="99">
        <v>0</v>
      </c>
      <c r="AE152" s="21">
        <v>1.8</v>
      </c>
      <c r="AF152" s="21">
        <f t="shared" si="2"/>
        <v>1.8</v>
      </c>
      <c r="AG152" s="21" t="s">
        <v>9707</v>
      </c>
      <c r="AH152" s="24" t="s">
        <v>14650</v>
      </c>
      <c r="AI152" s="24" t="s">
        <v>14651</v>
      </c>
      <c r="AJ152" s="27" t="s">
        <v>30850</v>
      </c>
      <c r="AK152" s="28" t="s">
        <v>60</v>
      </c>
      <c r="AL152" s="28">
        <v>10</v>
      </c>
      <c r="AM152" s="28">
        <v>20000721</v>
      </c>
      <c r="AN152" s="29">
        <v>547</v>
      </c>
      <c r="AO152" s="29">
        <v>202212</v>
      </c>
      <c r="AP152" s="29">
        <v>2022</v>
      </c>
      <c r="AQ152" s="28">
        <v>100632064</v>
      </c>
      <c r="AR152" s="28">
        <v>66220701</v>
      </c>
      <c r="AS152" s="28">
        <v>3500000</v>
      </c>
      <c r="AT152" s="30">
        <v>2</v>
      </c>
      <c r="AU152" s="30"/>
      <c r="AV152" s="30"/>
      <c r="AW152" s="30"/>
      <c r="AX152" s="30"/>
      <c r="AY152" s="30"/>
      <c r="AZ152" s="30"/>
      <c r="BA152" s="30"/>
      <c r="BB152" s="30" t="s">
        <v>54452</v>
      </c>
      <c r="BC152" s="30" t="s">
        <v>54452</v>
      </c>
      <c r="BD152" s="30" t="s">
        <v>54452</v>
      </c>
      <c r="BE152" s="30" t="s">
        <v>54452</v>
      </c>
      <c r="BF152" s="30" t="s">
        <v>14652</v>
      </c>
      <c r="BG152" s="30">
        <v>2</v>
      </c>
      <c r="BH152" s="30"/>
      <c r="BI152" s="31"/>
    </row>
    <row r="153" spans="1:61" ht="16.5">
      <c r="A153" s="21" t="s">
        <v>9921</v>
      </c>
      <c r="B153" s="21">
        <v>10211</v>
      </c>
      <c r="C153" s="21">
        <v>1913869</v>
      </c>
      <c r="D153" s="21">
        <v>1168103897</v>
      </c>
      <c r="E153" s="22">
        <v>1101110008345</v>
      </c>
      <c r="F153" s="24" t="s">
        <v>9922</v>
      </c>
      <c r="G153" s="24" t="s">
        <v>44</v>
      </c>
      <c r="H153" s="24" t="s">
        <v>51</v>
      </c>
      <c r="I153" s="24" t="s">
        <v>52</v>
      </c>
      <c r="J153" s="24" t="s">
        <v>462</v>
      </c>
      <c r="K153" s="21">
        <v>56</v>
      </c>
      <c r="L153" s="32" t="s">
        <v>9923</v>
      </c>
      <c r="M153" s="21" t="s">
        <v>9924</v>
      </c>
      <c r="N153" s="21">
        <v>2</v>
      </c>
      <c r="O153" s="21" t="s">
        <v>55</v>
      </c>
      <c r="P153" s="21">
        <v>0</v>
      </c>
      <c r="Q153" s="21">
        <v>0</v>
      </c>
      <c r="R153" s="21">
        <v>0</v>
      </c>
      <c r="S153" s="33">
        <v>13258222</v>
      </c>
      <c r="T153" s="21">
        <v>0</v>
      </c>
      <c r="U153" s="21">
        <v>0</v>
      </c>
      <c r="V153" s="21">
        <v>0</v>
      </c>
      <c r="W153" s="33">
        <v>37520</v>
      </c>
      <c r="X153" s="33">
        <v>399000</v>
      </c>
      <c r="Y153" s="21">
        <v>0</v>
      </c>
      <c r="Z153" s="16" t="s">
        <v>126</v>
      </c>
      <c r="AA153" s="102">
        <v>0</v>
      </c>
      <c r="AB153" s="99">
        <v>0</v>
      </c>
      <c r="AC153" s="21">
        <v>132.5</v>
      </c>
      <c r="AD153" s="99">
        <v>0</v>
      </c>
      <c r="AE153" s="21">
        <v>4.3</v>
      </c>
      <c r="AF153" s="21">
        <f t="shared" si="2"/>
        <v>136.80000000000001</v>
      </c>
      <c r="AG153" s="21" t="s">
        <v>9897</v>
      </c>
      <c r="AH153" s="24" t="s">
        <v>9925</v>
      </c>
      <c r="AI153" s="24" t="s">
        <v>9926</v>
      </c>
      <c r="AJ153" s="27" t="s">
        <v>30802</v>
      </c>
      <c r="AK153" s="28" t="s">
        <v>60</v>
      </c>
      <c r="AL153" s="28">
        <v>10</v>
      </c>
      <c r="AM153" s="28">
        <v>19670425</v>
      </c>
      <c r="AN153" s="29">
        <v>807</v>
      </c>
      <c r="AO153" s="29">
        <v>202304</v>
      </c>
      <c r="AP153" s="29">
        <v>2022</v>
      </c>
      <c r="AQ153" s="28">
        <v>607307797</v>
      </c>
      <c r="AR153" s="28">
        <v>368452514</v>
      </c>
      <c r="AS153" s="28">
        <v>25350745</v>
      </c>
      <c r="AT153" s="30">
        <v>1</v>
      </c>
      <c r="AU153" s="30"/>
      <c r="AV153" s="30"/>
      <c r="AW153" s="30"/>
      <c r="AX153" s="30"/>
      <c r="AY153" s="30"/>
      <c r="AZ153" s="30"/>
      <c r="BA153" s="30"/>
      <c r="BB153" s="30" t="s">
        <v>54452</v>
      </c>
      <c r="BC153" s="30" t="s">
        <v>54452</v>
      </c>
      <c r="BD153" s="30" t="s">
        <v>54452</v>
      </c>
      <c r="BE153" s="30" t="s">
        <v>54452</v>
      </c>
      <c r="BF153" s="30" t="s">
        <v>54452</v>
      </c>
      <c r="BG153" s="30">
        <v>8</v>
      </c>
      <c r="BH153" s="30"/>
      <c r="BI153" s="31"/>
    </row>
    <row r="154" spans="1:61" ht="16.5">
      <c r="A154" s="21" t="s">
        <v>9671</v>
      </c>
      <c r="B154" s="21">
        <v>9945</v>
      </c>
      <c r="C154" s="21">
        <v>1834406</v>
      </c>
      <c r="D154" s="21">
        <v>2148146701</v>
      </c>
      <c r="E154" s="22">
        <v>1101110855879</v>
      </c>
      <c r="F154" s="24" t="s">
        <v>9672</v>
      </c>
      <c r="G154" s="24" t="s">
        <v>44</v>
      </c>
      <c r="H154" s="24" t="s">
        <v>51</v>
      </c>
      <c r="I154" s="24" t="s">
        <v>52</v>
      </c>
      <c r="J154" s="24" t="s">
        <v>171</v>
      </c>
      <c r="K154" s="21">
        <v>48</v>
      </c>
      <c r="L154" s="32" t="s">
        <v>9673</v>
      </c>
      <c r="M154" s="21" t="s">
        <v>9674</v>
      </c>
      <c r="N154" s="21">
        <v>1</v>
      </c>
      <c r="O154" s="21" t="s">
        <v>83</v>
      </c>
      <c r="P154" s="21">
        <v>0</v>
      </c>
      <c r="Q154" s="21">
        <v>0</v>
      </c>
      <c r="R154" s="21">
        <v>0</v>
      </c>
      <c r="S154" s="21">
        <v>0</v>
      </c>
      <c r="T154" s="21">
        <v>0</v>
      </c>
      <c r="U154" s="21">
        <v>0</v>
      </c>
      <c r="V154" s="21">
        <v>0</v>
      </c>
      <c r="W154" s="33">
        <v>29637600</v>
      </c>
      <c r="X154" s="21">
        <v>0</v>
      </c>
      <c r="Y154" s="21">
        <v>0</v>
      </c>
      <c r="Z154" s="16" t="s">
        <v>315</v>
      </c>
      <c r="AA154" s="102">
        <v>0</v>
      </c>
      <c r="AB154" s="99">
        <v>0</v>
      </c>
      <c r="AC154" s="99">
        <v>0</v>
      </c>
      <c r="AD154" s="99">
        <v>0</v>
      </c>
      <c r="AE154" s="21">
        <v>0.2</v>
      </c>
      <c r="AF154" s="21">
        <f t="shared" si="2"/>
        <v>0.2</v>
      </c>
      <c r="AG154" s="21" t="s">
        <v>5161</v>
      </c>
      <c r="AH154" s="24" t="s">
        <v>9675</v>
      </c>
      <c r="AI154" s="24" t="s">
        <v>9676</v>
      </c>
      <c r="AJ154" s="27" t="s">
        <v>30847</v>
      </c>
      <c r="AK154" s="28" t="s">
        <v>60</v>
      </c>
      <c r="AL154" s="28">
        <v>10</v>
      </c>
      <c r="AM154" s="28">
        <v>19920504</v>
      </c>
      <c r="AN154" s="29">
        <v>386</v>
      </c>
      <c r="AO154" s="29">
        <v>202212</v>
      </c>
      <c r="AP154" s="29">
        <v>2022</v>
      </c>
      <c r="AQ154" s="28">
        <v>615103282</v>
      </c>
      <c r="AR154" s="28">
        <v>351650931</v>
      </c>
      <c r="AS154" s="28">
        <v>20000000</v>
      </c>
      <c r="AT154" s="30">
        <v>1</v>
      </c>
      <c r="AU154" s="30"/>
      <c r="AV154" s="30"/>
      <c r="AW154" s="30"/>
      <c r="AX154" s="30"/>
      <c r="AY154" s="30"/>
      <c r="AZ154" s="30"/>
      <c r="BA154" s="30"/>
      <c r="BB154" s="30" t="s">
        <v>54452</v>
      </c>
      <c r="BC154" s="30" t="s">
        <v>54452</v>
      </c>
      <c r="BD154" s="30" t="s">
        <v>54452</v>
      </c>
      <c r="BE154" s="30" t="s">
        <v>54452</v>
      </c>
      <c r="BF154" s="30" t="s">
        <v>54452</v>
      </c>
      <c r="BG154" s="30">
        <v>7</v>
      </c>
      <c r="BH154" s="30"/>
      <c r="BI154" s="31"/>
    </row>
    <row r="155" spans="1:61" ht="16.5">
      <c r="A155" s="21" t="s">
        <v>9798</v>
      </c>
      <c r="B155" s="21">
        <v>10076</v>
      </c>
      <c r="C155" s="21">
        <v>1909833</v>
      </c>
      <c r="D155" s="21">
        <v>1168106399</v>
      </c>
      <c r="E155" s="22">
        <v>1101110219356</v>
      </c>
      <c r="F155" s="24" t="s">
        <v>9799</v>
      </c>
      <c r="G155" s="24" t="s">
        <v>44</v>
      </c>
      <c r="H155" s="24" t="s">
        <v>51</v>
      </c>
      <c r="I155" s="24" t="s">
        <v>52</v>
      </c>
      <c r="J155" s="24" t="s">
        <v>171</v>
      </c>
      <c r="K155" s="21">
        <v>48</v>
      </c>
      <c r="L155" s="32" t="s">
        <v>9800</v>
      </c>
      <c r="M155" s="21" t="s">
        <v>9801</v>
      </c>
      <c r="N155" s="21">
        <v>1</v>
      </c>
      <c r="O155" s="21" t="s">
        <v>55</v>
      </c>
      <c r="P155" s="21">
        <v>0</v>
      </c>
      <c r="Q155" s="33">
        <v>416724</v>
      </c>
      <c r="R155" s="21">
        <v>0</v>
      </c>
      <c r="S155" s="33">
        <v>17293502</v>
      </c>
      <c r="T155" s="21">
        <v>0</v>
      </c>
      <c r="U155" s="21">
        <v>0</v>
      </c>
      <c r="V155" s="21">
        <v>0</v>
      </c>
      <c r="W155" s="21">
        <v>0</v>
      </c>
      <c r="X155" s="33">
        <v>48140</v>
      </c>
      <c r="Y155" s="33">
        <v>15237169</v>
      </c>
      <c r="Z155" s="16" t="s">
        <v>315</v>
      </c>
      <c r="AA155" s="102">
        <v>0</v>
      </c>
      <c r="AB155" s="21">
        <v>156.5</v>
      </c>
      <c r="AC155" s="21">
        <v>172.9</v>
      </c>
      <c r="AD155" s="99">
        <v>0</v>
      </c>
      <c r="AE155" s="21">
        <v>0.4</v>
      </c>
      <c r="AF155" s="21">
        <f t="shared" si="2"/>
        <v>329.79999999999995</v>
      </c>
      <c r="AG155" s="21" t="s">
        <v>9802</v>
      </c>
      <c r="AH155" s="24" t="s">
        <v>9803</v>
      </c>
      <c r="AI155" s="24" t="s">
        <v>9312</v>
      </c>
      <c r="AJ155" s="27" t="s">
        <v>30851</v>
      </c>
      <c r="AK155" s="28" t="s">
        <v>60</v>
      </c>
      <c r="AL155" s="28">
        <v>10</v>
      </c>
      <c r="AM155" s="28">
        <v>19770917</v>
      </c>
      <c r="AN155" s="29">
        <v>1561</v>
      </c>
      <c r="AO155" s="29">
        <v>202303</v>
      </c>
      <c r="AP155" s="29">
        <v>2022</v>
      </c>
      <c r="AQ155" s="28">
        <v>1813223063</v>
      </c>
      <c r="AR155" s="28">
        <v>1338596108</v>
      </c>
      <c r="AS155" s="28">
        <v>83330935</v>
      </c>
      <c r="AT155" s="30">
        <v>1</v>
      </c>
      <c r="AU155" s="30"/>
      <c r="AV155" s="30"/>
      <c r="AW155" s="30"/>
      <c r="AX155" s="30"/>
      <c r="AY155" s="30"/>
      <c r="AZ155" s="30"/>
      <c r="BA155" s="30"/>
      <c r="BB155" s="30" t="s">
        <v>54452</v>
      </c>
      <c r="BC155" s="30" t="s">
        <v>54452</v>
      </c>
      <c r="BD155" s="30" t="s">
        <v>54452</v>
      </c>
      <c r="BE155" s="30" t="s">
        <v>54452</v>
      </c>
      <c r="BF155" s="30" t="s">
        <v>54452</v>
      </c>
      <c r="BG155" s="30">
        <v>8</v>
      </c>
      <c r="BH155" s="30"/>
      <c r="BI155" s="31"/>
    </row>
    <row r="156" spans="1:61" ht="16.5">
      <c r="A156" s="21" t="s">
        <v>1364</v>
      </c>
      <c r="B156" s="21">
        <v>1241</v>
      </c>
      <c r="C156" s="21">
        <v>1226352</v>
      </c>
      <c r="D156" s="21">
        <v>2148144931</v>
      </c>
      <c r="E156" s="22">
        <v>1101110008882</v>
      </c>
      <c r="F156" s="24" t="s">
        <v>1365</v>
      </c>
      <c r="G156" s="24" t="s">
        <v>44</v>
      </c>
      <c r="H156" s="24" t="s">
        <v>51</v>
      </c>
      <c r="I156" s="24" t="s">
        <v>52</v>
      </c>
      <c r="J156" s="24" t="s">
        <v>1041</v>
      </c>
      <c r="K156" s="21">
        <v>8</v>
      </c>
      <c r="L156" s="32" t="s">
        <v>1366</v>
      </c>
      <c r="M156" s="21" t="s">
        <v>1367</v>
      </c>
      <c r="N156" s="21">
        <v>1</v>
      </c>
      <c r="O156" s="21" t="s">
        <v>55</v>
      </c>
      <c r="P156" s="21">
        <v>0</v>
      </c>
      <c r="Q156" s="21">
        <v>0</v>
      </c>
      <c r="R156" s="21">
        <v>0</v>
      </c>
      <c r="S156" s="39">
        <v>243000</v>
      </c>
      <c r="T156" s="21">
        <v>0</v>
      </c>
      <c r="U156" s="21">
        <v>0</v>
      </c>
      <c r="V156" s="33">
        <v>82700</v>
      </c>
      <c r="W156" s="21">
        <v>0</v>
      </c>
      <c r="X156" s="33">
        <v>19427</v>
      </c>
      <c r="Y156" s="33">
        <v>2920437</v>
      </c>
      <c r="Z156" s="16" t="s">
        <v>56</v>
      </c>
      <c r="AA156" s="102">
        <v>0</v>
      </c>
      <c r="AB156" s="21">
        <v>29.2</v>
      </c>
      <c r="AC156" s="21">
        <v>2.4</v>
      </c>
      <c r="AD156" s="99">
        <v>0</v>
      </c>
      <c r="AE156" s="21">
        <v>1</v>
      </c>
      <c r="AF156" s="21">
        <f t="shared" si="2"/>
        <v>32.599999999999994</v>
      </c>
      <c r="AG156" s="21" t="s">
        <v>1368</v>
      </c>
      <c r="AH156" s="24" t="s">
        <v>1369</v>
      </c>
      <c r="AI156" s="24" t="s">
        <v>1370</v>
      </c>
      <c r="AJ156" s="27" t="s">
        <v>30852</v>
      </c>
      <c r="AK156" s="28" t="s">
        <v>156</v>
      </c>
      <c r="AL156" s="28">
        <v>10</v>
      </c>
      <c r="AM156" s="28">
        <v>19571121</v>
      </c>
      <c r="AN156" s="29">
        <v>432</v>
      </c>
      <c r="AO156" s="29">
        <v>202306</v>
      </c>
      <c r="AP156" s="29">
        <v>2022</v>
      </c>
      <c r="AQ156" s="28">
        <v>336657527</v>
      </c>
      <c r="AR156" s="28">
        <v>339571178</v>
      </c>
      <c r="AS156" s="28">
        <v>20000000</v>
      </c>
      <c r="AT156" s="30">
        <v>1</v>
      </c>
      <c r="AU156" s="30"/>
      <c r="AV156" s="30"/>
      <c r="AW156" s="30"/>
      <c r="AX156" s="30"/>
      <c r="AY156" s="30"/>
      <c r="AZ156" s="30"/>
      <c r="BA156" s="30"/>
      <c r="BB156" s="30" t="s">
        <v>54452</v>
      </c>
      <c r="BC156" s="30" t="s">
        <v>54452</v>
      </c>
      <c r="BD156" s="30" t="s">
        <v>54452</v>
      </c>
      <c r="BE156" s="30" t="s">
        <v>54452</v>
      </c>
      <c r="BF156" s="30" t="s">
        <v>54452</v>
      </c>
      <c r="BG156" s="30">
        <v>13</v>
      </c>
      <c r="BH156" s="30"/>
      <c r="BI156" s="31"/>
    </row>
    <row r="157" spans="1:61" ht="16.5">
      <c r="A157" s="21" t="s">
        <v>3299</v>
      </c>
      <c r="B157" s="21">
        <v>14023</v>
      </c>
      <c r="C157" s="21">
        <v>1175901</v>
      </c>
      <c r="D157" s="21">
        <v>1168201988</v>
      </c>
      <c r="E157" s="22">
        <v>1112350000158</v>
      </c>
      <c r="F157" s="24" t="s">
        <v>3300</v>
      </c>
      <c r="G157" s="24" t="s">
        <v>44</v>
      </c>
      <c r="H157" s="24" t="s">
        <v>51</v>
      </c>
      <c r="I157" s="24" t="s">
        <v>65</v>
      </c>
      <c r="J157" s="24" t="s">
        <v>363</v>
      </c>
      <c r="K157" s="21">
        <v>63</v>
      </c>
      <c r="L157" s="32" t="s">
        <v>3300</v>
      </c>
      <c r="M157" s="21" t="s">
        <v>3301</v>
      </c>
      <c r="N157" s="26">
        <v>1</v>
      </c>
      <c r="O157" s="26" t="s">
        <v>55</v>
      </c>
      <c r="P157" s="21">
        <v>0</v>
      </c>
      <c r="Q157" s="21">
        <v>0</v>
      </c>
      <c r="R157" s="21">
        <v>0</v>
      </c>
      <c r="S157" s="21">
        <v>0</v>
      </c>
      <c r="T157" s="21">
        <v>0</v>
      </c>
      <c r="U157" s="41">
        <v>13965</v>
      </c>
      <c r="V157" s="21">
        <v>0</v>
      </c>
      <c r="W157" s="41">
        <v>36680</v>
      </c>
      <c r="X157" s="41">
        <v>547698</v>
      </c>
      <c r="Y157" s="40">
        <v>1102396</v>
      </c>
      <c r="Z157" s="21"/>
      <c r="AA157" s="102">
        <v>0</v>
      </c>
      <c r="AB157" s="21">
        <v>11</v>
      </c>
      <c r="AC157" s="99">
        <v>0</v>
      </c>
      <c r="AD157" s="21">
        <v>0.1</v>
      </c>
      <c r="AE157" s="21">
        <v>5.8</v>
      </c>
      <c r="AF157" s="21">
        <f t="shared" si="2"/>
        <v>16.899999999999999</v>
      </c>
      <c r="AG157" s="21" t="s">
        <v>3302</v>
      </c>
      <c r="AH157" s="24" t="s">
        <v>3303</v>
      </c>
      <c r="AI157" s="24" t="s">
        <v>3304</v>
      </c>
      <c r="AJ157" s="27" t="s">
        <v>30853</v>
      </c>
      <c r="AK157" s="28" t="s">
        <v>47</v>
      </c>
      <c r="AL157" s="28">
        <v>10</v>
      </c>
      <c r="AM157" s="28">
        <v>19760701</v>
      </c>
      <c r="AN157" s="29">
        <v>1177</v>
      </c>
      <c r="AO157" s="29">
        <v>202203</v>
      </c>
      <c r="AP157" s="29">
        <v>2022</v>
      </c>
      <c r="AQ157" s="28">
        <v>0</v>
      </c>
      <c r="AR157" s="28">
        <v>0</v>
      </c>
      <c r="AS157" s="28">
        <v>0</v>
      </c>
      <c r="AT157" s="30">
        <v>2</v>
      </c>
      <c r="AU157" s="30"/>
      <c r="AV157" s="30"/>
      <c r="AW157" s="30"/>
      <c r="AX157" s="30"/>
      <c r="AY157" s="30"/>
      <c r="AZ157" s="30"/>
      <c r="BA157" s="30"/>
      <c r="BB157" s="30" t="s">
        <v>54452</v>
      </c>
      <c r="BC157" s="30" t="s">
        <v>54452</v>
      </c>
      <c r="BD157" s="30" t="s">
        <v>54452</v>
      </c>
      <c r="BE157" s="30" t="s">
        <v>54452</v>
      </c>
      <c r="BF157" s="30" t="s">
        <v>54452</v>
      </c>
      <c r="BG157" s="30">
        <v>7</v>
      </c>
      <c r="BH157" s="30" t="s">
        <v>3305</v>
      </c>
      <c r="BI157" s="31"/>
    </row>
    <row r="158" spans="1:61" ht="16.5">
      <c r="A158" s="21" t="s">
        <v>3087</v>
      </c>
      <c r="B158" s="21">
        <v>2849</v>
      </c>
      <c r="C158" s="21">
        <v>1101866</v>
      </c>
      <c r="D158" s="21">
        <v>1228112329</v>
      </c>
      <c r="E158" s="22">
        <v>1201110008294</v>
      </c>
      <c r="F158" s="24" t="s">
        <v>3088</v>
      </c>
      <c r="G158" s="24" t="s">
        <v>44</v>
      </c>
      <c r="H158" s="24" t="s">
        <v>51</v>
      </c>
      <c r="I158" s="24" t="s">
        <v>52</v>
      </c>
      <c r="J158" s="24" t="s">
        <v>1935</v>
      </c>
      <c r="K158" s="21">
        <v>18</v>
      </c>
      <c r="L158" s="32" t="s">
        <v>3089</v>
      </c>
      <c r="M158" s="21" t="s">
        <v>3090</v>
      </c>
      <c r="N158" s="21">
        <v>1</v>
      </c>
      <c r="O158" s="21" t="s">
        <v>55</v>
      </c>
      <c r="P158" s="21">
        <v>0</v>
      </c>
      <c r="Q158" s="21">
        <v>0</v>
      </c>
      <c r="R158" s="21">
        <v>0</v>
      </c>
      <c r="S158" s="21">
        <v>0</v>
      </c>
      <c r="T158" s="21">
        <v>0</v>
      </c>
      <c r="U158" s="21">
        <v>0</v>
      </c>
      <c r="V158" s="21">
        <v>0</v>
      </c>
      <c r="W158" s="21">
        <v>0</v>
      </c>
      <c r="X158" s="21">
        <v>0</v>
      </c>
      <c r="Y158" s="33">
        <v>5629062</v>
      </c>
      <c r="Z158" s="16" t="s">
        <v>56</v>
      </c>
      <c r="AA158" s="102">
        <v>0</v>
      </c>
      <c r="AB158" s="21">
        <v>56.2</v>
      </c>
      <c r="AC158" s="99">
        <v>0</v>
      </c>
      <c r="AD158" s="99">
        <v>0</v>
      </c>
      <c r="AE158" s="99">
        <v>0</v>
      </c>
      <c r="AF158" s="21">
        <f t="shared" si="2"/>
        <v>56.2</v>
      </c>
      <c r="AG158" s="21" t="s">
        <v>3091</v>
      </c>
      <c r="AH158" s="24" t="s">
        <v>3092</v>
      </c>
      <c r="AI158" s="24" t="s">
        <v>3093</v>
      </c>
      <c r="AJ158" s="27" t="s">
        <v>30854</v>
      </c>
      <c r="AK158" s="28" t="s">
        <v>60</v>
      </c>
      <c r="AL158" s="28">
        <v>10</v>
      </c>
      <c r="AM158" s="28">
        <v>19710120</v>
      </c>
      <c r="AN158" s="29">
        <v>338</v>
      </c>
      <c r="AO158" s="29">
        <v>202212</v>
      </c>
      <c r="AP158" s="29">
        <v>2022</v>
      </c>
      <c r="AQ158" s="28">
        <v>210865516</v>
      </c>
      <c r="AR158" s="28">
        <v>222635105</v>
      </c>
      <c r="AS158" s="28">
        <v>740000</v>
      </c>
      <c r="AT158" s="30">
        <v>1</v>
      </c>
      <c r="AU158" s="30"/>
      <c r="AV158" s="30"/>
      <c r="AW158" s="30"/>
      <c r="AX158" s="30"/>
      <c r="AY158" s="30"/>
      <c r="AZ158" s="30"/>
      <c r="BA158" s="30"/>
      <c r="BB158" s="30" t="s">
        <v>54452</v>
      </c>
      <c r="BC158" s="30" t="s">
        <v>54452</v>
      </c>
      <c r="BD158" s="30" t="s">
        <v>54452</v>
      </c>
      <c r="BE158" s="30" t="s">
        <v>54452</v>
      </c>
      <c r="BF158" s="30" t="s">
        <v>54452</v>
      </c>
      <c r="BG158" s="30">
        <v>4</v>
      </c>
      <c r="BH158" s="30" t="s">
        <v>237</v>
      </c>
      <c r="BI158" s="31"/>
    </row>
    <row r="159" spans="1:61" ht="16.5">
      <c r="A159" s="21" t="s">
        <v>3315</v>
      </c>
      <c r="B159" s="21">
        <v>15107</v>
      </c>
      <c r="C159" s="21">
        <v>1965252</v>
      </c>
      <c r="D159" s="21">
        <v>1298202417</v>
      </c>
      <c r="E159" s="22">
        <v>1356710033280</v>
      </c>
      <c r="F159" s="24" t="s">
        <v>3316</v>
      </c>
      <c r="G159" s="24" t="s">
        <v>44</v>
      </c>
      <c r="H159" s="24" t="s">
        <v>51</v>
      </c>
      <c r="I159" s="24" t="s">
        <v>65</v>
      </c>
      <c r="J159" s="24" t="s">
        <v>363</v>
      </c>
      <c r="K159" s="21">
        <v>63</v>
      </c>
      <c r="L159" s="32" t="s">
        <v>3316</v>
      </c>
      <c r="M159" s="21" t="s">
        <v>3317</v>
      </c>
      <c r="N159" s="26">
        <v>1</v>
      </c>
      <c r="O159" s="26" t="s">
        <v>351</v>
      </c>
      <c r="P159" s="21">
        <v>0</v>
      </c>
      <c r="Q159" s="43">
        <v>624</v>
      </c>
      <c r="R159" s="21">
        <v>0</v>
      </c>
      <c r="S159" s="38">
        <v>13610</v>
      </c>
      <c r="T159" s="21">
        <v>0</v>
      </c>
      <c r="U159" s="21">
        <v>0</v>
      </c>
      <c r="V159" s="21">
        <v>0</v>
      </c>
      <c r="W159" s="21">
        <v>0</v>
      </c>
      <c r="X159" s="38">
        <v>3263</v>
      </c>
      <c r="Y159" s="38">
        <v>23163</v>
      </c>
      <c r="Z159" s="21"/>
      <c r="AA159" s="103">
        <v>0</v>
      </c>
      <c r="AB159" s="37">
        <v>237.8</v>
      </c>
      <c r="AC159" s="37">
        <v>136.1</v>
      </c>
      <c r="AD159" s="100">
        <v>0</v>
      </c>
      <c r="AE159" s="37">
        <v>32.6</v>
      </c>
      <c r="AF159" s="21">
        <f t="shared" si="2"/>
        <v>406.5</v>
      </c>
      <c r="AG159" s="21" t="s">
        <v>3318</v>
      </c>
      <c r="AH159" s="24" t="s">
        <v>3319</v>
      </c>
      <c r="AI159" s="24" t="s">
        <v>3320</v>
      </c>
      <c r="AJ159" s="27" t="s">
        <v>30855</v>
      </c>
      <c r="AK159" s="28" t="s">
        <v>47</v>
      </c>
      <c r="AL159" s="28">
        <v>10</v>
      </c>
      <c r="AM159" s="28">
        <v>19831115</v>
      </c>
      <c r="AN159" s="29">
        <v>418</v>
      </c>
      <c r="AO159" s="29">
        <v>202203</v>
      </c>
      <c r="AP159" s="29">
        <v>2022</v>
      </c>
      <c r="AQ159" s="28">
        <v>44993198</v>
      </c>
      <c r="AR159" s="28">
        <v>74059096</v>
      </c>
      <c r="AS159" s="28">
        <v>49332501</v>
      </c>
      <c r="AT159" s="30">
        <v>1</v>
      </c>
      <c r="AU159" s="30"/>
      <c r="AV159" s="30"/>
      <c r="AW159" s="30"/>
      <c r="AX159" s="30"/>
      <c r="AY159" s="30"/>
      <c r="AZ159" s="30"/>
      <c r="BA159" s="30"/>
      <c r="BB159" s="30" t="s">
        <v>54452</v>
      </c>
      <c r="BC159" s="30" t="s">
        <v>54452</v>
      </c>
      <c r="BD159" s="30" t="s">
        <v>54452</v>
      </c>
      <c r="BE159" s="30" t="s">
        <v>54452</v>
      </c>
      <c r="BF159" s="30" t="s">
        <v>54452</v>
      </c>
      <c r="BG159" s="30">
        <v>13</v>
      </c>
      <c r="BH159" s="30"/>
      <c r="BI159" s="31"/>
    </row>
    <row r="160" spans="1:61" ht="16.5">
      <c r="A160" s="21" t="s">
        <v>3321</v>
      </c>
      <c r="B160" s="21">
        <v>14041</v>
      </c>
      <c r="C160" s="21">
        <v>1238609</v>
      </c>
      <c r="D160" s="21">
        <v>3148206063</v>
      </c>
      <c r="E160" s="22">
        <v>1601710001632</v>
      </c>
      <c r="F160" s="24" t="s">
        <v>3322</v>
      </c>
      <c r="G160" s="24" t="s">
        <v>44</v>
      </c>
      <c r="H160" s="24" t="s">
        <v>51</v>
      </c>
      <c r="I160" s="24" t="s">
        <v>65</v>
      </c>
      <c r="J160" s="24" t="s">
        <v>363</v>
      </c>
      <c r="K160" s="21">
        <v>63</v>
      </c>
      <c r="L160" s="32" t="s">
        <v>3322</v>
      </c>
      <c r="M160" s="21" t="s">
        <v>3323</v>
      </c>
      <c r="N160" s="26">
        <v>1</v>
      </c>
      <c r="O160" s="26" t="s">
        <v>55</v>
      </c>
      <c r="P160" s="21">
        <v>0</v>
      </c>
      <c r="Q160" s="38">
        <v>23249</v>
      </c>
      <c r="R160" s="21">
        <v>0</v>
      </c>
      <c r="S160" s="21">
        <v>0</v>
      </c>
      <c r="T160" s="21">
        <v>0</v>
      </c>
      <c r="U160" s="21">
        <v>0</v>
      </c>
      <c r="V160" s="21">
        <v>0</v>
      </c>
      <c r="W160" s="38">
        <v>283076</v>
      </c>
      <c r="X160" s="21">
        <v>0</v>
      </c>
      <c r="Y160" s="38">
        <v>750729</v>
      </c>
      <c r="Z160" s="21"/>
      <c r="AA160" s="102">
        <v>0</v>
      </c>
      <c r="AB160" s="21">
        <v>7.7</v>
      </c>
      <c r="AC160" s="99">
        <v>0</v>
      </c>
      <c r="AD160" s="99">
        <v>0</v>
      </c>
      <c r="AE160" s="21">
        <v>2.8</v>
      </c>
      <c r="AF160" s="21">
        <f t="shared" si="2"/>
        <v>10.5</v>
      </c>
      <c r="AG160" s="21" t="s">
        <v>3324</v>
      </c>
      <c r="AH160" s="24" t="s">
        <v>3325</v>
      </c>
      <c r="AI160" s="24" t="s">
        <v>3326</v>
      </c>
      <c r="AJ160" s="27" t="s">
        <v>30856</v>
      </c>
      <c r="AK160" s="28" t="s">
        <v>47</v>
      </c>
      <c r="AL160" s="28">
        <v>10</v>
      </c>
      <c r="AM160" s="28">
        <v>19990520</v>
      </c>
      <c r="AN160" s="29">
        <v>627</v>
      </c>
      <c r="AO160" s="29">
        <v>202203</v>
      </c>
      <c r="AP160" s="29">
        <v>2022</v>
      </c>
      <c r="AQ160" s="28">
        <v>249583005</v>
      </c>
      <c r="AR160" s="28">
        <v>228833180</v>
      </c>
      <c r="AS160" s="28">
        <v>500</v>
      </c>
      <c r="AT160" s="30">
        <v>1</v>
      </c>
      <c r="AU160" s="30"/>
      <c r="AV160" s="30"/>
      <c r="AW160" s="30"/>
      <c r="AX160" s="30"/>
      <c r="AY160" s="30"/>
      <c r="AZ160" s="30"/>
      <c r="BA160" s="30"/>
      <c r="BB160" s="30" t="s">
        <v>54452</v>
      </c>
      <c r="BC160" s="30" t="s">
        <v>54452</v>
      </c>
      <c r="BD160" s="30" t="s">
        <v>54452</v>
      </c>
      <c r="BE160" s="30" t="s">
        <v>54452</v>
      </c>
      <c r="BF160" s="30" t="s">
        <v>54452</v>
      </c>
      <c r="BG160" s="30">
        <v>7</v>
      </c>
      <c r="BH160" s="30" t="s">
        <v>645</v>
      </c>
      <c r="BI160" s="31"/>
    </row>
    <row r="161" spans="1:61" ht="16.5">
      <c r="A161" s="21" t="s">
        <v>3337</v>
      </c>
      <c r="B161" s="21">
        <v>15133</v>
      </c>
      <c r="C161" s="21">
        <v>1501516</v>
      </c>
      <c r="D161" s="21">
        <v>1228204898</v>
      </c>
      <c r="E161" s="22">
        <v>1242710000024</v>
      </c>
      <c r="F161" s="24" t="s">
        <v>3338</v>
      </c>
      <c r="G161" s="24" t="s">
        <v>44</v>
      </c>
      <c r="H161" s="24" t="s">
        <v>51</v>
      </c>
      <c r="I161" s="24" t="s">
        <v>65</v>
      </c>
      <c r="J161" s="24" t="s">
        <v>363</v>
      </c>
      <c r="K161" s="21">
        <v>63</v>
      </c>
      <c r="L161" s="32" t="s">
        <v>3338</v>
      </c>
      <c r="M161" s="21" t="s">
        <v>3339</v>
      </c>
      <c r="N161" s="26">
        <v>1</v>
      </c>
      <c r="O161" s="26" t="s">
        <v>55</v>
      </c>
      <c r="P161" s="40">
        <v>46375</v>
      </c>
      <c r="Q161" s="21">
        <v>0</v>
      </c>
      <c r="R161" s="40">
        <v>138068</v>
      </c>
      <c r="S161" s="41">
        <v>2459321</v>
      </c>
      <c r="T161" s="21">
        <v>0</v>
      </c>
      <c r="U161" s="21">
        <v>0</v>
      </c>
      <c r="V161" s="40">
        <v>333607</v>
      </c>
      <c r="W161" s="40">
        <v>397700</v>
      </c>
      <c r="X161" s="40">
        <v>269700</v>
      </c>
      <c r="Y161" s="40">
        <v>1930312</v>
      </c>
      <c r="Z161" s="21"/>
      <c r="AA161" s="21">
        <v>0.4</v>
      </c>
      <c r="AB161" s="21">
        <v>20.6</v>
      </c>
      <c r="AC161" s="21">
        <v>24.5</v>
      </c>
      <c r="AD161" s="99">
        <v>0</v>
      </c>
      <c r="AE161" s="21">
        <v>10</v>
      </c>
      <c r="AF161" s="21">
        <f t="shared" si="2"/>
        <v>55.5</v>
      </c>
      <c r="AG161" s="21" t="s">
        <v>3340</v>
      </c>
      <c r="AH161" s="24" t="s">
        <v>3341</v>
      </c>
      <c r="AI161" s="24" t="s">
        <v>3342</v>
      </c>
      <c r="AJ161" s="27" t="s">
        <v>30857</v>
      </c>
      <c r="AK161" s="28" t="s">
        <v>47</v>
      </c>
      <c r="AL161" s="28">
        <v>10</v>
      </c>
      <c r="AM161" s="28">
        <v>19871205</v>
      </c>
      <c r="AN161" s="29">
        <v>2021</v>
      </c>
      <c r="AO161" s="29">
        <v>202203</v>
      </c>
      <c r="AP161" s="29">
        <v>2022</v>
      </c>
      <c r="AQ161" s="28">
        <v>841654701</v>
      </c>
      <c r="AR161" s="28">
        <v>126085449</v>
      </c>
      <c r="AS161" s="28">
        <v>0</v>
      </c>
      <c r="AT161" s="30">
        <v>1</v>
      </c>
      <c r="AU161" s="30"/>
      <c r="AV161" s="30"/>
      <c r="AW161" s="30"/>
      <c r="AX161" s="30"/>
      <c r="AY161" s="30"/>
      <c r="AZ161" s="30"/>
      <c r="BA161" s="30"/>
      <c r="BB161" s="30" t="s">
        <v>54452</v>
      </c>
      <c r="BC161" s="30" t="s">
        <v>54452</v>
      </c>
      <c r="BD161" s="30" t="s">
        <v>54452</v>
      </c>
      <c r="BE161" s="30" t="s">
        <v>54452</v>
      </c>
      <c r="BF161" s="30" t="s">
        <v>54452</v>
      </c>
      <c r="BG161" s="30">
        <v>7</v>
      </c>
      <c r="BH161" s="30"/>
      <c r="BI161" s="31"/>
    </row>
    <row r="162" spans="1:61" ht="16.5">
      <c r="A162" s="21" t="s">
        <v>3343</v>
      </c>
      <c r="B162" s="21">
        <v>13975</v>
      </c>
      <c r="C162" s="21">
        <v>1584282</v>
      </c>
      <c r="D162" s="21">
        <v>1188201820</v>
      </c>
      <c r="E162" s="22">
        <v>1150710000095</v>
      </c>
      <c r="F162" s="24" t="s">
        <v>3344</v>
      </c>
      <c r="G162" s="24" t="s">
        <v>44</v>
      </c>
      <c r="H162" s="24" t="s">
        <v>51</v>
      </c>
      <c r="I162" s="24" t="s">
        <v>65</v>
      </c>
      <c r="J162" s="24" t="s">
        <v>966</v>
      </c>
      <c r="K162" s="21">
        <v>62</v>
      </c>
      <c r="L162" s="32" t="s">
        <v>3344</v>
      </c>
      <c r="M162" s="21" t="s">
        <v>3345</v>
      </c>
      <c r="N162" s="26">
        <v>1</v>
      </c>
      <c r="O162" s="26" t="s">
        <v>55</v>
      </c>
      <c r="P162" s="21">
        <v>0</v>
      </c>
      <c r="Q162" s="21">
        <v>0</v>
      </c>
      <c r="R162" s="21">
        <v>0</v>
      </c>
      <c r="S162" s="21">
        <v>0</v>
      </c>
      <c r="T162" s="21">
        <v>0</v>
      </c>
      <c r="U162" s="21">
        <v>0</v>
      </c>
      <c r="V162" s="21">
        <v>0</v>
      </c>
      <c r="W162" s="21">
        <v>0</v>
      </c>
      <c r="X162" s="21">
        <v>0</v>
      </c>
      <c r="Y162" s="38">
        <v>107928165</v>
      </c>
      <c r="Z162" s="16" t="s">
        <v>315</v>
      </c>
      <c r="AA162" s="102">
        <v>0</v>
      </c>
      <c r="AB162" s="21">
        <v>1079.2</v>
      </c>
      <c r="AC162" s="99">
        <v>0</v>
      </c>
      <c r="AD162" s="99">
        <v>0</v>
      </c>
      <c r="AE162" s="99">
        <v>0</v>
      </c>
      <c r="AF162" s="21">
        <f t="shared" si="2"/>
        <v>1079.2</v>
      </c>
      <c r="AG162" s="21" t="s">
        <v>3346</v>
      </c>
      <c r="AH162" s="24" t="s">
        <v>3347</v>
      </c>
      <c r="AI162" s="24" t="s">
        <v>3348</v>
      </c>
      <c r="AJ162" s="27" t="s">
        <v>30858</v>
      </c>
      <c r="AK162" s="28" t="s">
        <v>47</v>
      </c>
      <c r="AL162" s="28">
        <v>10</v>
      </c>
      <c r="AM162" s="28">
        <v>19970110</v>
      </c>
      <c r="AN162" s="29">
        <v>602</v>
      </c>
      <c r="AO162" s="29">
        <v>202203</v>
      </c>
      <c r="AP162" s="29">
        <v>2022</v>
      </c>
      <c r="AQ162" s="28">
        <v>699424800</v>
      </c>
      <c r="AR162" s="28">
        <v>1904419857</v>
      </c>
      <c r="AS162" s="28">
        <v>0</v>
      </c>
      <c r="AT162" s="30">
        <v>1</v>
      </c>
      <c r="AU162" s="30"/>
      <c r="AV162" s="30"/>
      <c r="AW162" s="30"/>
      <c r="AX162" s="30"/>
      <c r="AY162" s="30"/>
      <c r="AZ162" s="30"/>
      <c r="BA162" s="30"/>
      <c r="BB162" s="30" t="s">
        <v>54452</v>
      </c>
      <c r="BC162" s="30" t="s">
        <v>54452</v>
      </c>
      <c r="BD162" s="30" t="s">
        <v>54452</v>
      </c>
      <c r="BE162" s="30" t="s">
        <v>54452</v>
      </c>
      <c r="BF162" s="30" t="s">
        <v>3349</v>
      </c>
      <c r="BG162" s="30">
        <v>2</v>
      </c>
      <c r="BH162" s="30"/>
      <c r="BI162" s="31"/>
    </row>
    <row r="163" spans="1:61" ht="16.5">
      <c r="A163" s="21" t="s">
        <v>3350</v>
      </c>
      <c r="B163" s="21">
        <v>14493</v>
      </c>
      <c r="C163" s="21">
        <v>4100404</v>
      </c>
      <c r="D163" s="21">
        <v>2208208280</v>
      </c>
      <c r="E163" s="22">
        <v>1146710037170</v>
      </c>
      <c r="F163" s="24" t="s">
        <v>3351</v>
      </c>
      <c r="G163" s="24" t="s">
        <v>44</v>
      </c>
      <c r="H163" s="24" t="s">
        <v>51</v>
      </c>
      <c r="I163" s="24" t="s">
        <v>65</v>
      </c>
      <c r="J163" s="24" t="s">
        <v>363</v>
      </c>
      <c r="K163" s="21">
        <v>63</v>
      </c>
      <c r="L163" s="32" t="s">
        <v>3351</v>
      </c>
      <c r="M163" s="21" t="s">
        <v>3352</v>
      </c>
      <c r="N163" s="26">
        <v>1</v>
      </c>
      <c r="O163" s="26" t="s">
        <v>55</v>
      </c>
      <c r="P163" s="21">
        <v>0</v>
      </c>
      <c r="Q163" s="21">
        <v>0</v>
      </c>
      <c r="R163" s="21">
        <v>0</v>
      </c>
      <c r="S163" s="21">
        <v>0</v>
      </c>
      <c r="T163" s="21">
        <v>0</v>
      </c>
      <c r="U163" s="21">
        <v>0</v>
      </c>
      <c r="V163" s="21">
        <v>0</v>
      </c>
      <c r="W163" s="21">
        <v>0</v>
      </c>
      <c r="X163" s="21">
        <v>0</v>
      </c>
      <c r="Y163" s="38">
        <v>19513876</v>
      </c>
      <c r="Z163" s="21"/>
      <c r="AA163" s="102">
        <v>0</v>
      </c>
      <c r="AB163" s="21">
        <v>195.1</v>
      </c>
      <c r="AC163" s="99">
        <v>0</v>
      </c>
      <c r="AD163" s="99">
        <v>0</v>
      </c>
      <c r="AE163" s="99">
        <v>0</v>
      </c>
      <c r="AF163" s="21">
        <f t="shared" si="2"/>
        <v>195.1</v>
      </c>
      <c r="AG163" s="21" t="s">
        <v>3353</v>
      </c>
      <c r="AH163" s="24" t="s">
        <v>3354</v>
      </c>
      <c r="AI163" s="24" t="s">
        <v>3355</v>
      </c>
      <c r="AJ163" s="27" t="s">
        <v>30859</v>
      </c>
      <c r="AK163" s="28" t="s">
        <v>47</v>
      </c>
      <c r="AL163" s="28">
        <v>10</v>
      </c>
      <c r="AM163" s="28">
        <v>20090504</v>
      </c>
      <c r="AN163" s="29">
        <v>420</v>
      </c>
      <c r="AO163" s="29">
        <v>202203</v>
      </c>
      <c r="AP163" s="29">
        <v>2022</v>
      </c>
      <c r="AQ163" s="28">
        <v>2925686184</v>
      </c>
      <c r="AR163" s="28">
        <v>78028818</v>
      </c>
      <c r="AS163" s="28">
        <v>11148802</v>
      </c>
      <c r="AT163" s="30">
        <v>1</v>
      </c>
      <c r="AU163" s="30"/>
      <c r="AV163" s="30"/>
      <c r="AW163" s="30"/>
      <c r="AX163" s="30"/>
      <c r="AY163" s="30"/>
      <c r="AZ163" s="30"/>
      <c r="BA163" s="30"/>
      <c r="BB163" s="30" t="s">
        <v>54452</v>
      </c>
      <c r="BC163" s="30" t="s">
        <v>54452</v>
      </c>
      <c r="BD163" s="30" t="s">
        <v>54452</v>
      </c>
      <c r="BE163" s="30" t="s">
        <v>54452</v>
      </c>
      <c r="BF163" s="30" t="s">
        <v>54452</v>
      </c>
      <c r="BG163" s="30">
        <v>7</v>
      </c>
      <c r="BH163" s="30" t="s">
        <v>3356</v>
      </c>
      <c r="BI163" s="31"/>
    </row>
    <row r="164" spans="1:61" ht="16.5">
      <c r="A164" s="21" t="s">
        <v>3543</v>
      </c>
      <c r="B164" s="21">
        <v>14169</v>
      </c>
      <c r="C164" s="21">
        <v>3757402</v>
      </c>
      <c r="D164" s="21">
        <v>2208208387</v>
      </c>
      <c r="E164" s="22">
        <v>1146710037162</v>
      </c>
      <c r="F164" s="24" t="s">
        <v>3544</v>
      </c>
      <c r="G164" s="24" t="s">
        <v>44</v>
      </c>
      <c r="H164" s="24" t="s">
        <v>51</v>
      </c>
      <c r="I164" s="24" t="s">
        <v>65</v>
      </c>
      <c r="J164" s="24" t="s">
        <v>363</v>
      </c>
      <c r="K164" s="21">
        <v>63</v>
      </c>
      <c r="L164" s="32" t="s">
        <v>3544</v>
      </c>
      <c r="M164" s="21" t="s">
        <v>3545</v>
      </c>
      <c r="N164" s="26">
        <v>1</v>
      </c>
      <c r="O164" s="26" t="s">
        <v>55</v>
      </c>
      <c r="P164" s="40">
        <v>182340</v>
      </c>
      <c r="Q164" s="40">
        <v>710130</v>
      </c>
      <c r="R164" s="21">
        <v>0</v>
      </c>
      <c r="S164" s="41">
        <v>22700</v>
      </c>
      <c r="T164" s="21">
        <v>0</v>
      </c>
      <c r="U164" s="21">
        <v>0</v>
      </c>
      <c r="V164" s="21">
        <v>0</v>
      </c>
      <c r="W164" s="40">
        <v>1044373</v>
      </c>
      <c r="X164" s="40">
        <v>2281531</v>
      </c>
      <c r="Y164" s="40">
        <v>895602</v>
      </c>
      <c r="Z164" s="21"/>
      <c r="AA164" s="21">
        <v>1.8</v>
      </c>
      <c r="AB164" s="21">
        <v>16</v>
      </c>
      <c r="AC164" s="21">
        <v>0.2</v>
      </c>
      <c r="AD164" s="99">
        <v>0</v>
      </c>
      <c r="AE164" s="21">
        <v>33.200000000000003</v>
      </c>
      <c r="AF164" s="21">
        <f t="shared" si="2"/>
        <v>51.2</v>
      </c>
      <c r="AG164" s="21" t="s">
        <v>3546</v>
      </c>
      <c r="AH164" s="24" t="s">
        <v>3547</v>
      </c>
      <c r="AI164" s="24" t="s">
        <v>3548</v>
      </c>
      <c r="AJ164" s="27" t="s">
        <v>30860</v>
      </c>
      <c r="AK164" s="28" t="s">
        <v>47</v>
      </c>
      <c r="AL164" s="28">
        <v>10</v>
      </c>
      <c r="AM164" s="28">
        <v>20090504</v>
      </c>
      <c r="AN164" s="29">
        <v>392</v>
      </c>
      <c r="AO164" s="29">
        <v>202203</v>
      </c>
      <c r="AP164" s="29">
        <v>2022</v>
      </c>
      <c r="AQ164" s="28">
        <v>1831921224</v>
      </c>
      <c r="AR164" s="28">
        <v>59265006</v>
      </c>
      <c r="AS164" s="28">
        <v>42154791</v>
      </c>
      <c r="AT164" s="30">
        <v>1</v>
      </c>
      <c r="AU164" s="30"/>
      <c r="AV164" s="30"/>
      <c r="AW164" s="30"/>
      <c r="AX164" s="30"/>
      <c r="AY164" s="30"/>
      <c r="AZ164" s="30"/>
      <c r="BA164" s="30"/>
      <c r="BB164" s="30" t="s">
        <v>54452</v>
      </c>
      <c r="BC164" s="30" t="s">
        <v>54452</v>
      </c>
      <c r="BD164" s="30" t="s">
        <v>54452</v>
      </c>
      <c r="BE164" s="30" t="s">
        <v>54452</v>
      </c>
      <c r="BF164" s="30" t="s">
        <v>54452</v>
      </c>
      <c r="BG164" s="30">
        <v>7</v>
      </c>
      <c r="BH164" s="30" t="s">
        <v>3549</v>
      </c>
      <c r="BI164" s="31"/>
    </row>
    <row r="165" spans="1:61" ht="16.5">
      <c r="A165" s="21" t="s">
        <v>3576</v>
      </c>
      <c r="B165" s="21">
        <v>15103</v>
      </c>
      <c r="C165" s="21">
        <v>2764939</v>
      </c>
      <c r="D165" s="21">
        <v>1138206228</v>
      </c>
      <c r="E165" s="22">
        <v>2543710012187</v>
      </c>
      <c r="F165" s="24" t="s">
        <v>3577</v>
      </c>
      <c r="G165" s="24" t="s">
        <v>44</v>
      </c>
      <c r="H165" s="24" t="s">
        <v>51</v>
      </c>
      <c r="I165" s="24" t="s">
        <v>65</v>
      </c>
      <c r="J165" s="24" t="s">
        <v>363</v>
      </c>
      <c r="K165" s="21">
        <v>63</v>
      </c>
      <c r="L165" s="32" t="s">
        <v>3577</v>
      </c>
      <c r="M165" s="21" t="s">
        <v>3578</v>
      </c>
      <c r="N165" s="26">
        <v>1</v>
      </c>
      <c r="O165" s="26" t="s">
        <v>55</v>
      </c>
      <c r="P165" s="21">
        <v>0</v>
      </c>
      <c r="Q165" s="21">
        <v>0</v>
      </c>
      <c r="R165" s="21">
        <v>0</v>
      </c>
      <c r="S165" s="21">
        <v>0</v>
      </c>
      <c r="T165" s="21">
        <v>0</v>
      </c>
      <c r="U165" s="21">
        <v>0</v>
      </c>
      <c r="V165" s="21">
        <v>0</v>
      </c>
      <c r="W165" s="21">
        <v>0</v>
      </c>
      <c r="X165" s="21">
        <v>0</v>
      </c>
      <c r="Y165" s="38">
        <v>12151079</v>
      </c>
      <c r="Z165" s="21"/>
      <c r="AA165" s="102">
        <v>0</v>
      </c>
      <c r="AB165" s="21">
        <v>121.5</v>
      </c>
      <c r="AC165" s="99">
        <v>0</v>
      </c>
      <c r="AD165" s="99">
        <v>0</v>
      </c>
      <c r="AE165" s="99">
        <v>0</v>
      </c>
      <c r="AF165" s="21">
        <f t="shared" si="2"/>
        <v>121.5</v>
      </c>
      <c r="AG165" s="21" t="s">
        <v>3579</v>
      </c>
      <c r="AH165" s="24" t="s">
        <v>3580</v>
      </c>
      <c r="AI165" s="24" t="s">
        <v>3581</v>
      </c>
      <c r="AJ165" s="27" t="s">
        <v>30861</v>
      </c>
      <c r="AK165" s="28" t="s">
        <v>47</v>
      </c>
      <c r="AL165" s="28">
        <v>10</v>
      </c>
      <c r="AM165" s="28">
        <v>20061128</v>
      </c>
      <c r="AN165" s="29">
        <v>860</v>
      </c>
      <c r="AO165" s="29">
        <v>202203</v>
      </c>
      <c r="AP165" s="29">
        <v>2022</v>
      </c>
      <c r="AQ165" s="28">
        <v>133365534</v>
      </c>
      <c r="AR165" s="28">
        <v>237249957</v>
      </c>
      <c r="AS165" s="28">
        <v>7333430</v>
      </c>
      <c r="AT165" s="30">
        <v>1</v>
      </c>
      <c r="AU165" s="30"/>
      <c r="AV165" s="30"/>
      <c r="AW165" s="30"/>
      <c r="AX165" s="30"/>
      <c r="AY165" s="30"/>
      <c r="AZ165" s="30"/>
      <c r="BA165" s="30"/>
      <c r="BB165" s="30" t="s">
        <v>54452</v>
      </c>
      <c r="BC165" s="30" t="s">
        <v>54452</v>
      </c>
      <c r="BD165" s="30" t="s">
        <v>54452</v>
      </c>
      <c r="BE165" s="30" t="s">
        <v>54452</v>
      </c>
      <c r="BF165" s="30" t="s">
        <v>54452</v>
      </c>
      <c r="BG165" s="30">
        <v>7</v>
      </c>
      <c r="BH165" s="30" t="s">
        <v>645</v>
      </c>
      <c r="BI165" s="31"/>
    </row>
    <row r="166" spans="1:61" ht="16.5">
      <c r="A166" s="21" t="s">
        <v>3621</v>
      </c>
      <c r="B166" s="21">
        <v>13419</v>
      </c>
      <c r="C166" s="21">
        <v>3918302</v>
      </c>
      <c r="D166" s="21">
        <v>1018218809</v>
      </c>
      <c r="E166" s="22">
        <v>1101710032702</v>
      </c>
      <c r="F166" s="24" t="s">
        <v>3622</v>
      </c>
      <c r="G166" s="24" t="s">
        <v>44</v>
      </c>
      <c r="H166" s="24" t="s">
        <v>51</v>
      </c>
      <c r="I166" s="24" t="s">
        <v>65</v>
      </c>
      <c r="J166" s="24" t="s">
        <v>581</v>
      </c>
      <c r="K166" s="21">
        <v>60</v>
      </c>
      <c r="L166" s="32" t="s">
        <v>3622</v>
      </c>
      <c r="M166" s="21" t="s">
        <v>3623</v>
      </c>
      <c r="N166" s="26">
        <v>1</v>
      </c>
      <c r="O166" s="26" t="s">
        <v>55</v>
      </c>
      <c r="P166" s="41">
        <v>1247004</v>
      </c>
      <c r="Q166" s="41">
        <v>2843904</v>
      </c>
      <c r="R166" s="41">
        <v>3021771</v>
      </c>
      <c r="S166" s="41">
        <v>2854583</v>
      </c>
      <c r="T166" s="21">
        <v>0</v>
      </c>
      <c r="U166" s="21">
        <v>0</v>
      </c>
      <c r="V166" s="21">
        <v>0</v>
      </c>
      <c r="W166" s="21">
        <v>0</v>
      </c>
      <c r="X166" s="41">
        <v>1185055</v>
      </c>
      <c r="Y166" s="41">
        <v>15896380</v>
      </c>
      <c r="Z166" s="21"/>
      <c r="AA166" s="21">
        <v>12.4</v>
      </c>
      <c r="AB166" s="21">
        <v>217.6</v>
      </c>
      <c r="AC166" s="21">
        <v>28.5</v>
      </c>
      <c r="AD166" s="99">
        <v>0</v>
      </c>
      <c r="AE166" s="21">
        <v>11.8</v>
      </c>
      <c r="AF166" s="21">
        <f t="shared" si="2"/>
        <v>270.3</v>
      </c>
      <c r="AG166" s="21" t="s">
        <v>3624</v>
      </c>
      <c r="AH166" s="24" t="s">
        <v>3625</v>
      </c>
      <c r="AI166" s="24" t="s">
        <v>3626</v>
      </c>
      <c r="AJ166" s="27" t="s">
        <v>30862</v>
      </c>
      <c r="AK166" s="28" t="s">
        <v>47</v>
      </c>
      <c r="AL166" s="28">
        <v>10</v>
      </c>
      <c r="AM166" s="28">
        <v>20091207</v>
      </c>
      <c r="AN166" s="29">
        <v>705</v>
      </c>
      <c r="AO166" s="29">
        <v>202203</v>
      </c>
      <c r="AP166" s="29">
        <v>2022</v>
      </c>
      <c r="AQ166" s="28">
        <v>83824565</v>
      </c>
      <c r="AR166" s="28">
        <v>105690634</v>
      </c>
      <c r="AS166" s="28">
        <v>1000</v>
      </c>
      <c r="AT166" s="30">
        <v>2</v>
      </c>
      <c r="AU166" s="30"/>
      <c r="AV166" s="30"/>
      <c r="AW166" s="30"/>
      <c r="AX166" s="30"/>
      <c r="AY166" s="30"/>
      <c r="AZ166" s="30"/>
      <c r="BA166" s="30"/>
      <c r="BB166" s="30" t="s">
        <v>54452</v>
      </c>
      <c r="BC166" s="30" t="s">
        <v>54452</v>
      </c>
      <c r="BD166" s="30" t="s">
        <v>54452</v>
      </c>
      <c r="BE166" s="30" t="s">
        <v>54452</v>
      </c>
      <c r="BF166" s="30" t="s">
        <v>54452</v>
      </c>
      <c r="BG166" s="30">
        <v>4</v>
      </c>
      <c r="BH166" s="30" t="s">
        <v>3627</v>
      </c>
      <c r="BI166" s="31"/>
    </row>
    <row r="167" spans="1:61" ht="16.5">
      <c r="A167" s="21" t="s">
        <v>25546</v>
      </c>
      <c r="B167" s="21">
        <v>23121</v>
      </c>
      <c r="C167" s="21">
        <v>2112453</v>
      </c>
      <c r="D167" s="21">
        <v>2158658409</v>
      </c>
      <c r="E167" s="22">
        <v>1101113027136</v>
      </c>
      <c r="F167" s="24" t="s">
        <v>25547</v>
      </c>
      <c r="G167" s="24" t="s">
        <v>104</v>
      </c>
      <c r="H167" s="24" t="s">
        <v>51</v>
      </c>
      <c r="I167" s="24" t="s">
        <v>65</v>
      </c>
      <c r="J167" s="24" t="s">
        <v>3829</v>
      </c>
      <c r="K167" s="21">
        <v>50</v>
      </c>
      <c r="L167" s="32" t="s">
        <v>25548</v>
      </c>
      <c r="M167" s="21" t="s">
        <v>10976</v>
      </c>
      <c r="N167" s="21">
        <v>1</v>
      </c>
      <c r="O167" s="21" t="s">
        <v>55</v>
      </c>
      <c r="P167" s="21">
        <v>0</v>
      </c>
      <c r="Q167" s="21">
        <v>0</v>
      </c>
      <c r="R167" s="21">
        <v>0</v>
      </c>
      <c r="S167" s="21">
        <v>0</v>
      </c>
      <c r="T167" s="21">
        <v>0</v>
      </c>
      <c r="U167" s="33">
        <f>404029+38911</f>
        <v>442940</v>
      </c>
      <c r="V167" s="33">
        <v>4400</v>
      </c>
      <c r="W167" s="33">
        <v>13776</v>
      </c>
      <c r="X167" s="21">
        <v>0</v>
      </c>
      <c r="Y167" s="21">
        <v>0</v>
      </c>
      <c r="Z167" s="16" t="s">
        <v>315</v>
      </c>
      <c r="AA167" s="102">
        <v>0</v>
      </c>
      <c r="AB167" s="99">
        <v>0</v>
      </c>
      <c r="AC167" s="99">
        <v>0</v>
      </c>
      <c r="AD167" s="21">
        <v>4.4000000000000004</v>
      </c>
      <c r="AE167" s="21">
        <v>0.1</v>
      </c>
      <c r="AF167" s="21">
        <f t="shared" si="2"/>
        <v>4.5</v>
      </c>
      <c r="AG167" s="21" t="s">
        <v>10803</v>
      </c>
      <c r="AH167" s="24" t="s">
        <v>25549</v>
      </c>
      <c r="AI167" s="24" t="s">
        <v>25550</v>
      </c>
      <c r="AJ167" s="27" t="s">
        <v>30863</v>
      </c>
      <c r="AK167" s="28" t="s">
        <v>47</v>
      </c>
      <c r="AL167" s="28">
        <v>10</v>
      </c>
      <c r="AM167" s="28">
        <v>20040701</v>
      </c>
      <c r="AN167" s="29">
        <v>483</v>
      </c>
      <c r="AO167" s="29">
        <v>202012</v>
      </c>
      <c r="AP167" s="29"/>
      <c r="AQ167" s="28"/>
      <c r="AR167" s="28"/>
      <c r="AS167" s="28"/>
      <c r="AT167" s="30">
        <v>1</v>
      </c>
      <c r="AU167" s="30"/>
      <c r="AV167" s="30"/>
      <c r="AW167" s="30"/>
      <c r="AX167" s="30"/>
      <c r="AY167" s="30"/>
      <c r="AZ167" s="30"/>
      <c r="BA167" s="30"/>
      <c r="BB167" s="30" t="s">
        <v>54452</v>
      </c>
      <c r="BC167" s="30" t="s">
        <v>54452</v>
      </c>
      <c r="BD167" s="30" t="s">
        <v>54452</v>
      </c>
      <c r="BE167" s="30" t="s">
        <v>54452</v>
      </c>
      <c r="BF167" s="30" t="s">
        <v>54452</v>
      </c>
      <c r="BG167" s="30">
        <v>7</v>
      </c>
      <c r="BH167" s="30" t="s">
        <v>25551</v>
      </c>
      <c r="BI167" s="31"/>
    </row>
    <row r="168" spans="1:61" ht="16.5">
      <c r="A168" s="21" t="s">
        <v>3640</v>
      </c>
      <c r="B168" s="21">
        <v>14012</v>
      </c>
      <c r="C168" s="21">
        <v>1320283</v>
      </c>
      <c r="D168" s="21">
        <v>1208100695</v>
      </c>
      <c r="E168" s="22">
        <v>1701710023551</v>
      </c>
      <c r="F168" s="24" t="s">
        <v>3641</v>
      </c>
      <c r="G168" s="24" t="s">
        <v>44</v>
      </c>
      <c r="H168" s="24" t="s">
        <v>51</v>
      </c>
      <c r="I168" s="24" t="s">
        <v>65</v>
      </c>
      <c r="J168" s="24" t="s">
        <v>966</v>
      </c>
      <c r="K168" s="21">
        <v>62</v>
      </c>
      <c r="L168" s="32" t="s">
        <v>3641</v>
      </c>
      <c r="M168" s="21" t="s">
        <v>3642</v>
      </c>
      <c r="N168" s="54">
        <v>1</v>
      </c>
      <c r="O168" s="54" t="s">
        <v>55</v>
      </c>
      <c r="P168" s="21">
        <v>0</v>
      </c>
      <c r="Q168" s="21">
        <v>0</v>
      </c>
      <c r="R168" s="40">
        <v>718000</v>
      </c>
      <c r="S168" s="40">
        <v>3061235</v>
      </c>
      <c r="T168" s="21">
        <v>0</v>
      </c>
      <c r="U168" s="21">
        <v>0</v>
      </c>
      <c r="V168" s="40">
        <v>66246</v>
      </c>
      <c r="W168" s="40">
        <v>3886847</v>
      </c>
      <c r="X168" s="40">
        <v>507403</v>
      </c>
      <c r="Y168" s="40">
        <v>7758047</v>
      </c>
      <c r="Z168" s="16" t="s">
        <v>315</v>
      </c>
      <c r="AA168" s="102">
        <v>0</v>
      </c>
      <c r="AB168" s="21">
        <v>84.7</v>
      </c>
      <c r="AC168" s="21">
        <v>30.6</v>
      </c>
      <c r="AD168" s="99">
        <v>0</v>
      </c>
      <c r="AE168" s="21">
        <v>44.6</v>
      </c>
      <c r="AF168" s="21">
        <f t="shared" si="2"/>
        <v>159.9</v>
      </c>
      <c r="AG168" s="21" t="s">
        <v>3643</v>
      </c>
      <c r="AH168" s="24" t="s">
        <v>3644</v>
      </c>
      <c r="AI168" s="24" t="s">
        <v>3645</v>
      </c>
      <c r="AJ168" s="27" t="s">
        <v>30864</v>
      </c>
      <c r="AK168" s="28" t="s">
        <v>47</v>
      </c>
      <c r="AL168" s="28">
        <v>10</v>
      </c>
      <c r="AM168" s="28">
        <v>20160902</v>
      </c>
      <c r="AN168" s="29">
        <v>1063</v>
      </c>
      <c r="AO168" s="29">
        <v>202203</v>
      </c>
      <c r="AP168" s="29">
        <v>2022</v>
      </c>
      <c r="AQ168" s="28">
        <v>215227918</v>
      </c>
      <c r="AR168" s="28">
        <v>285166432</v>
      </c>
      <c r="AS168" s="28">
        <v>9000000</v>
      </c>
      <c r="AT168" s="30">
        <v>1</v>
      </c>
      <c r="AU168" s="30"/>
      <c r="AV168" s="30"/>
      <c r="AW168" s="30"/>
      <c r="AX168" s="30"/>
      <c r="AY168" s="30"/>
      <c r="AZ168" s="30"/>
      <c r="BA168" s="30"/>
      <c r="BB168" s="30" t="s">
        <v>54452</v>
      </c>
      <c r="BC168" s="30" t="s">
        <v>54452</v>
      </c>
      <c r="BD168" s="30" t="s">
        <v>54452</v>
      </c>
      <c r="BE168" s="30" t="s">
        <v>54452</v>
      </c>
      <c r="BF168" s="30" t="s">
        <v>54452</v>
      </c>
      <c r="BG168" s="30">
        <v>8</v>
      </c>
      <c r="BH168" s="30"/>
      <c r="BI168" s="30"/>
    </row>
    <row r="169" spans="1:61" ht="16.5">
      <c r="A169" s="21" t="s">
        <v>3657</v>
      </c>
      <c r="B169" s="21">
        <v>14120</v>
      </c>
      <c r="C169" s="21">
        <v>1672585</v>
      </c>
      <c r="D169" s="21">
        <v>2118203184</v>
      </c>
      <c r="E169" s="22">
        <v>1146710001414</v>
      </c>
      <c r="F169" s="24" t="s">
        <v>3658</v>
      </c>
      <c r="G169" s="24" t="s">
        <v>44</v>
      </c>
      <c r="H169" s="24" t="s">
        <v>51</v>
      </c>
      <c r="I169" s="24" t="s">
        <v>65</v>
      </c>
      <c r="J169" s="24" t="s">
        <v>363</v>
      </c>
      <c r="K169" s="21">
        <v>63</v>
      </c>
      <c r="L169" s="32" t="s">
        <v>3658</v>
      </c>
      <c r="M169" s="21" t="s">
        <v>3659</v>
      </c>
      <c r="N169" s="67">
        <v>1</v>
      </c>
      <c r="O169" s="67" t="s">
        <v>55</v>
      </c>
      <c r="P169" s="38">
        <v>616080</v>
      </c>
      <c r="Q169" s="21">
        <v>0</v>
      </c>
      <c r="R169" s="21">
        <v>0</v>
      </c>
      <c r="S169" s="38">
        <v>990106</v>
      </c>
      <c r="T169" s="21">
        <v>0</v>
      </c>
      <c r="U169" s="38">
        <v>475541</v>
      </c>
      <c r="V169" s="21">
        <v>0</v>
      </c>
      <c r="W169" s="21">
        <v>0</v>
      </c>
      <c r="X169" s="38">
        <v>71550</v>
      </c>
      <c r="Y169" s="41">
        <v>58839824</v>
      </c>
      <c r="Z169" s="16" t="s">
        <v>315</v>
      </c>
      <c r="AA169" s="21">
        <v>6.1</v>
      </c>
      <c r="AB169" s="21">
        <v>588.29999999999995</v>
      </c>
      <c r="AC169" s="21">
        <v>9.9</v>
      </c>
      <c r="AD169" s="21">
        <v>4.7</v>
      </c>
      <c r="AE169" s="21">
        <v>0.7</v>
      </c>
      <c r="AF169" s="21">
        <f t="shared" si="2"/>
        <v>609.70000000000005</v>
      </c>
      <c r="AG169" s="21" t="s">
        <v>3660</v>
      </c>
      <c r="AH169" s="24" t="s">
        <v>3661</v>
      </c>
      <c r="AI169" s="24" t="s">
        <v>3662</v>
      </c>
      <c r="AJ169" s="27" t="s">
        <v>30865</v>
      </c>
      <c r="AK169" s="28" t="s">
        <v>47</v>
      </c>
      <c r="AL169" s="28">
        <v>10</v>
      </c>
      <c r="AM169" s="28">
        <v>19970203</v>
      </c>
      <c r="AN169" s="29">
        <v>6836</v>
      </c>
      <c r="AO169" s="29">
        <v>202203</v>
      </c>
      <c r="AP169" s="29">
        <v>2022</v>
      </c>
      <c r="AQ169" s="28">
        <v>1060264040</v>
      </c>
      <c r="AR169" s="28">
        <v>363330736</v>
      </c>
      <c r="AS169" s="28">
        <v>9556286</v>
      </c>
      <c r="AT169" s="30">
        <v>2</v>
      </c>
      <c r="AU169" s="30"/>
      <c r="AV169" s="30"/>
      <c r="AW169" s="30"/>
      <c r="AX169" s="30"/>
      <c r="AY169" s="30"/>
      <c r="AZ169" s="30"/>
      <c r="BA169" s="30"/>
      <c r="BB169" s="30" t="s">
        <v>54452</v>
      </c>
      <c r="BC169" s="30" t="s">
        <v>54452</v>
      </c>
      <c r="BD169" s="30" t="s">
        <v>54452</v>
      </c>
      <c r="BE169" s="30" t="s">
        <v>54452</v>
      </c>
      <c r="BF169" s="30" t="s">
        <v>3663</v>
      </c>
      <c r="BG169" s="30">
        <v>2</v>
      </c>
      <c r="BH169" s="30" t="s">
        <v>3664</v>
      </c>
      <c r="BI169" s="31"/>
    </row>
    <row r="170" spans="1:61" ht="16.5">
      <c r="A170" s="21" t="s">
        <v>3666</v>
      </c>
      <c r="B170" s="21">
        <v>14165</v>
      </c>
      <c r="C170" s="21">
        <v>1453451</v>
      </c>
      <c r="D170" s="21">
        <v>1058209132</v>
      </c>
      <c r="E170" s="22">
        <v>2442710005235</v>
      </c>
      <c r="F170" s="24" t="s">
        <v>3667</v>
      </c>
      <c r="G170" s="24" t="s">
        <v>44</v>
      </c>
      <c r="H170" s="24" t="s">
        <v>51</v>
      </c>
      <c r="I170" s="24" t="s">
        <v>65</v>
      </c>
      <c r="J170" s="24" t="s">
        <v>363</v>
      </c>
      <c r="K170" s="21">
        <v>63</v>
      </c>
      <c r="L170" s="32" t="s">
        <v>3667</v>
      </c>
      <c r="M170" s="21" t="s">
        <v>3668</v>
      </c>
      <c r="N170" s="26">
        <v>1</v>
      </c>
      <c r="O170" s="26" t="s">
        <v>55</v>
      </c>
      <c r="P170" s="40">
        <v>2396</v>
      </c>
      <c r="Q170" s="21">
        <v>0</v>
      </c>
      <c r="R170" s="40">
        <v>266390</v>
      </c>
      <c r="S170" s="40">
        <v>708440</v>
      </c>
      <c r="T170" s="21">
        <v>0</v>
      </c>
      <c r="U170" s="40">
        <v>126573</v>
      </c>
      <c r="V170" s="21">
        <v>0</v>
      </c>
      <c r="W170" s="21">
        <v>0</v>
      </c>
      <c r="X170" s="40">
        <v>268263</v>
      </c>
      <c r="Y170" s="40">
        <v>68755592</v>
      </c>
      <c r="Z170" s="21"/>
      <c r="AA170" s="102">
        <v>0</v>
      </c>
      <c r="AB170" s="21">
        <v>690.2</v>
      </c>
      <c r="AC170" s="21">
        <v>7</v>
      </c>
      <c r="AD170" s="21">
        <v>1.2</v>
      </c>
      <c r="AE170" s="21">
        <v>2.6</v>
      </c>
      <c r="AF170" s="21">
        <f t="shared" si="2"/>
        <v>701.00000000000011</v>
      </c>
      <c r="AG170" s="21" t="s">
        <v>3669</v>
      </c>
      <c r="AH170" s="24" t="s">
        <v>3670</v>
      </c>
      <c r="AI170" s="24" t="s">
        <v>3671</v>
      </c>
      <c r="AJ170" s="27" t="s">
        <v>30866</v>
      </c>
      <c r="AK170" s="28" t="s">
        <v>47</v>
      </c>
      <c r="AL170" s="28">
        <v>10</v>
      </c>
      <c r="AM170" s="28">
        <v>20060721</v>
      </c>
      <c r="AN170" s="29">
        <v>517</v>
      </c>
      <c r="AO170" s="29">
        <v>202203</v>
      </c>
      <c r="AP170" s="29">
        <v>2022</v>
      </c>
      <c r="AQ170" s="28">
        <v>89393311</v>
      </c>
      <c r="AR170" s="28">
        <v>225846337</v>
      </c>
      <c r="AS170" s="28">
        <v>98611525</v>
      </c>
      <c r="AT170" s="30">
        <v>1</v>
      </c>
      <c r="AU170" s="30"/>
      <c r="AV170" s="30"/>
      <c r="AW170" s="30"/>
      <c r="AX170" s="30"/>
      <c r="AY170" s="30"/>
      <c r="AZ170" s="30"/>
      <c r="BA170" s="30"/>
      <c r="BB170" s="30" t="s">
        <v>54452</v>
      </c>
      <c r="BC170" s="30" t="s">
        <v>54452</v>
      </c>
      <c r="BD170" s="30" t="s">
        <v>54452</v>
      </c>
      <c r="BE170" s="30" t="s">
        <v>54452</v>
      </c>
      <c r="BF170" s="30" t="s">
        <v>54452</v>
      </c>
      <c r="BG170" s="30">
        <v>8</v>
      </c>
      <c r="BH170" s="30"/>
      <c r="BI170" s="31"/>
    </row>
    <row r="171" spans="1:61" ht="16.5">
      <c r="A171" s="21" t="s">
        <v>3722</v>
      </c>
      <c r="B171" s="21">
        <v>14328</v>
      </c>
      <c r="C171" s="21">
        <v>1701994</v>
      </c>
      <c r="D171" s="21">
        <v>1048204906</v>
      </c>
      <c r="E171" s="22">
        <v>1103710012924</v>
      </c>
      <c r="F171" s="24" t="s">
        <v>3723</v>
      </c>
      <c r="G171" s="24" t="s">
        <v>44</v>
      </c>
      <c r="H171" s="24" t="s">
        <v>51</v>
      </c>
      <c r="I171" s="24" t="s">
        <v>65</v>
      </c>
      <c r="J171" s="24" t="s">
        <v>363</v>
      </c>
      <c r="K171" s="21">
        <v>63</v>
      </c>
      <c r="L171" s="32" t="s">
        <v>3723</v>
      </c>
      <c r="M171" s="21" t="s">
        <v>3724</v>
      </c>
      <c r="N171" s="26">
        <v>1</v>
      </c>
      <c r="O171" s="26">
        <v>0</v>
      </c>
      <c r="P171" s="26">
        <v>0</v>
      </c>
      <c r="Q171" s="26">
        <v>0</v>
      </c>
      <c r="R171" s="26">
        <v>0</v>
      </c>
      <c r="S171" s="26">
        <v>0</v>
      </c>
      <c r="T171" s="26">
        <v>0</v>
      </c>
      <c r="U171" s="26">
        <v>0</v>
      </c>
      <c r="V171" s="26">
        <v>0</v>
      </c>
      <c r="W171" s="26">
        <v>0</v>
      </c>
      <c r="X171" s="26">
        <v>0</v>
      </c>
      <c r="Y171" s="26">
        <v>0</v>
      </c>
      <c r="Z171" s="21"/>
      <c r="AA171" s="101">
        <v>0</v>
      </c>
      <c r="AB171" s="98">
        <v>0</v>
      </c>
      <c r="AC171" s="98">
        <v>0</v>
      </c>
      <c r="AD171" s="98">
        <v>0</v>
      </c>
      <c r="AE171" s="98">
        <v>0</v>
      </c>
      <c r="AF171" s="21">
        <f t="shared" si="2"/>
        <v>0</v>
      </c>
      <c r="AG171" s="21" t="s">
        <v>3725</v>
      </c>
      <c r="AH171" s="24" t="s">
        <v>3726</v>
      </c>
      <c r="AI171" s="24" t="s">
        <v>3727</v>
      </c>
      <c r="AJ171" s="27" t="s">
        <v>30867</v>
      </c>
      <c r="AK171" s="28" t="s">
        <v>47</v>
      </c>
      <c r="AL171" s="28">
        <v>10</v>
      </c>
      <c r="AM171" s="28">
        <v>19810120</v>
      </c>
      <c r="AN171" s="29">
        <v>312</v>
      </c>
      <c r="AO171" s="29">
        <v>202203</v>
      </c>
      <c r="AP171" s="29">
        <v>2022</v>
      </c>
      <c r="AQ171" s="28">
        <v>145664210</v>
      </c>
      <c r="AR171" s="28">
        <v>552615168</v>
      </c>
      <c r="AS171" s="28">
        <v>300000000</v>
      </c>
      <c r="AT171" s="30">
        <v>1</v>
      </c>
      <c r="AU171" s="30"/>
      <c r="AV171" s="30"/>
      <c r="AW171" s="30"/>
      <c r="AX171" s="30"/>
      <c r="AY171" s="30"/>
      <c r="AZ171" s="30"/>
      <c r="BA171" s="30"/>
      <c r="BB171" s="30" t="s">
        <v>54452</v>
      </c>
      <c r="BC171" s="30" t="s">
        <v>54452</v>
      </c>
      <c r="BD171" s="30" t="s">
        <v>54452</v>
      </c>
      <c r="BE171" s="30" t="s">
        <v>54452</v>
      </c>
      <c r="BF171" s="30" t="s">
        <v>54452</v>
      </c>
      <c r="BG171" s="30">
        <v>4</v>
      </c>
      <c r="BH171" s="30" t="s">
        <v>3728</v>
      </c>
      <c r="BI171" s="31"/>
    </row>
    <row r="172" spans="1:61" ht="16.5">
      <c r="A172" s="21" t="s">
        <v>3731</v>
      </c>
      <c r="B172" s="21">
        <v>13258</v>
      </c>
      <c r="C172" s="21">
        <v>1734866</v>
      </c>
      <c r="D172" s="21">
        <v>1168200640</v>
      </c>
      <c r="E172" s="22">
        <v>1112710001225</v>
      </c>
      <c r="F172" s="24" t="s">
        <v>3732</v>
      </c>
      <c r="G172" s="24" t="s">
        <v>44</v>
      </c>
      <c r="H172" s="24" t="s">
        <v>51</v>
      </c>
      <c r="I172" s="24" t="s">
        <v>65</v>
      </c>
      <c r="J172" s="24" t="s">
        <v>3733</v>
      </c>
      <c r="K172" s="21">
        <v>58</v>
      </c>
      <c r="L172" s="32" t="s">
        <v>3732</v>
      </c>
      <c r="M172" s="21" t="s">
        <v>3734</v>
      </c>
      <c r="N172" s="26">
        <v>1</v>
      </c>
      <c r="O172" s="26" t="s">
        <v>351</v>
      </c>
      <c r="P172" s="21">
        <v>0</v>
      </c>
      <c r="Q172" s="21">
        <v>0</v>
      </c>
      <c r="R172" s="21">
        <v>0</v>
      </c>
      <c r="S172" s="21">
        <v>0</v>
      </c>
      <c r="T172" s="21">
        <v>0</v>
      </c>
      <c r="U172" s="21">
        <v>0</v>
      </c>
      <c r="V172" s="21">
        <v>0</v>
      </c>
      <c r="W172" s="21">
        <v>0</v>
      </c>
      <c r="X172" s="66">
        <v>14795</v>
      </c>
      <c r="Y172" s="21">
        <v>0</v>
      </c>
      <c r="Z172" s="21"/>
      <c r="AA172" s="103">
        <v>0</v>
      </c>
      <c r="AB172" s="100">
        <v>0</v>
      </c>
      <c r="AC172" s="100">
        <v>0</v>
      </c>
      <c r="AD172" s="100">
        <v>0</v>
      </c>
      <c r="AE172" s="37">
        <v>147.9</v>
      </c>
      <c r="AF172" s="21">
        <f t="shared" si="2"/>
        <v>147.9</v>
      </c>
      <c r="AG172" s="21" t="s">
        <v>3735</v>
      </c>
      <c r="AH172" s="24" t="s">
        <v>3736</v>
      </c>
      <c r="AI172" s="24" t="s">
        <v>3737</v>
      </c>
      <c r="AJ172" s="27" t="s">
        <v>30868</v>
      </c>
      <c r="AK172" s="28" t="s">
        <v>47</v>
      </c>
      <c r="AL172" s="28">
        <v>10</v>
      </c>
      <c r="AM172" s="28">
        <v>19730302</v>
      </c>
      <c r="AN172" s="29">
        <v>4151</v>
      </c>
      <c r="AO172" s="29">
        <v>202212</v>
      </c>
      <c r="AP172" s="29">
        <v>2022</v>
      </c>
      <c r="AQ172" s="28">
        <v>1482527894</v>
      </c>
      <c r="AR172" s="28">
        <v>1395197614</v>
      </c>
      <c r="AS172" s="28">
        <v>206191585</v>
      </c>
      <c r="AT172" s="30">
        <v>1</v>
      </c>
      <c r="AU172" s="30"/>
      <c r="AV172" s="30"/>
      <c r="AW172" s="30"/>
      <c r="AX172" s="30"/>
      <c r="AY172" s="30"/>
      <c r="AZ172" s="30"/>
      <c r="BA172" s="30"/>
      <c r="BB172" s="30" t="s">
        <v>54452</v>
      </c>
      <c r="BC172" s="30" t="s">
        <v>54452</v>
      </c>
      <c r="BD172" s="30" t="s">
        <v>54452</v>
      </c>
      <c r="BE172" s="30" t="s">
        <v>54452</v>
      </c>
      <c r="BF172" s="30" t="s">
        <v>54452</v>
      </c>
      <c r="BG172" s="30">
        <v>8</v>
      </c>
      <c r="BH172" s="30"/>
      <c r="BI172" s="31"/>
    </row>
    <row r="173" spans="1:61" ht="16.5">
      <c r="A173" s="21" t="s">
        <v>7957</v>
      </c>
      <c r="B173" s="21">
        <v>8189</v>
      </c>
      <c r="C173" s="21">
        <v>3973529</v>
      </c>
      <c r="D173" s="21">
        <v>1208764366</v>
      </c>
      <c r="E173" s="22">
        <v>1101114532291</v>
      </c>
      <c r="F173" s="24" t="s">
        <v>7958</v>
      </c>
      <c r="G173" s="24" t="s">
        <v>44</v>
      </c>
      <c r="H173" s="24" t="s">
        <v>51</v>
      </c>
      <c r="I173" s="24" t="s">
        <v>52</v>
      </c>
      <c r="J173" s="24" t="s">
        <v>2407</v>
      </c>
      <c r="K173" s="21">
        <v>39</v>
      </c>
      <c r="L173" s="32" t="s">
        <v>7959</v>
      </c>
      <c r="M173" s="21" t="s">
        <v>7960</v>
      </c>
      <c r="N173" s="21">
        <v>1</v>
      </c>
      <c r="O173" s="21" t="s">
        <v>55</v>
      </c>
      <c r="P173" s="21">
        <v>0</v>
      </c>
      <c r="Q173" s="21">
        <v>0</v>
      </c>
      <c r="R173" s="21">
        <v>0</v>
      </c>
      <c r="S173" s="21">
        <v>0</v>
      </c>
      <c r="T173" s="21">
        <v>0</v>
      </c>
      <c r="U173" s="33">
        <v>7518</v>
      </c>
      <c r="V173" s="33">
        <v>21911</v>
      </c>
      <c r="W173" s="33">
        <v>74605</v>
      </c>
      <c r="X173" s="33">
        <v>1019355</v>
      </c>
      <c r="Y173" s="21">
        <v>0</v>
      </c>
      <c r="Z173" s="16" t="s">
        <v>1249</v>
      </c>
      <c r="AA173" s="102">
        <v>0</v>
      </c>
      <c r="AB173" s="99">
        <v>0</v>
      </c>
      <c r="AC173" s="99">
        <v>0</v>
      </c>
      <c r="AD173" s="99">
        <v>0</v>
      </c>
      <c r="AE173" s="21">
        <v>11.1</v>
      </c>
      <c r="AF173" s="21">
        <f t="shared" si="2"/>
        <v>11.1</v>
      </c>
      <c r="AG173" s="21" t="s">
        <v>7961</v>
      </c>
      <c r="AH173" s="24" t="s">
        <v>7962</v>
      </c>
      <c r="AI173" s="24" t="s">
        <v>7963</v>
      </c>
      <c r="AJ173" s="27" t="s">
        <v>30869</v>
      </c>
      <c r="AK173" s="28" t="s">
        <v>60</v>
      </c>
      <c r="AL173" s="28">
        <v>10</v>
      </c>
      <c r="AM173" s="28">
        <v>20110214</v>
      </c>
      <c r="AN173" s="29">
        <v>729</v>
      </c>
      <c r="AO173" s="29">
        <v>202304</v>
      </c>
      <c r="AP173" s="29">
        <v>2022</v>
      </c>
      <c r="AQ173" s="28">
        <v>75113599</v>
      </c>
      <c r="AR173" s="28">
        <v>40735461</v>
      </c>
      <c r="AS173" s="28">
        <v>4326000</v>
      </c>
      <c r="AT173" s="30">
        <v>1</v>
      </c>
      <c r="AU173" s="30"/>
      <c r="AV173" s="30"/>
      <c r="AW173" s="30"/>
      <c r="AX173" s="30"/>
      <c r="AY173" s="30"/>
      <c r="AZ173" s="30"/>
      <c r="BA173" s="30"/>
      <c r="BB173" s="30" t="s">
        <v>54452</v>
      </c>
      <c r="BC173" s="30" t="s">
        <v>54452</v>
      </c>
      <c r="BD173" s="30" t="s">
        <v>54452</v>
      </c>
      <c r="BE173" s="30" t="s">
        <v>54452</v>
      </c>
      <c r="BF173" s="30" t="s">
        <v>54452</v>
      </c>
      <c r="BG173" s="30">
        <v>8</v>
      </c>
      <c r="BH173" s="30" t="s">
        <v>7964</v>
      </c>
      <c r="BI173" s="31"/>
    </row>
    <row r="174" spans="1:61" ht="16.5">
      <c r="A174" s="21" t="s">
        <v>1547</v>
      </c>
      <c r="B174" s="21">
        <v>1473</v>
      </c>
      <c r="C174" s="21">
        <v>1692719</v>
      </c>
      <c r="D174" s="21">
        <v>4178104858</v>
      </c>
      <c r="E174" s="22">
        <v>1101110600860</v>
      </c>
      <c r="F174" s="24" t="s">
        <v>1548</v>
      </c>
      <c r="G174" s="24" t="s">
        <v>44</v>
      </c>
      <c r="H174" s="24" t="s">
        <v>51</v>
      </c>
      <c r="I174" s="24" t="s">
        <v>52</v>
      </c>
      <c r="J174" s="24" t="s">
        <v>1463</v>
      </c>
      <c r="K174" s="21">
        <v>11</v>
      </c>
      <c r="L174" s="32" t="s">
        <v>1549</v>
      </c>
      <c r="M174" s="21" t="s">
        <v>1550</v>
      </c>
      <c r="N174" s="21">
        <v>1</v>
      </c>
      <c r="O174" s="21" t="s">
        <v>55</v>
      </c>
      <c r="P174" s="39">
        <v>4962</v>
      </c>
      <c r="Q174" s="68">
        <v>11275781</v>
      </c>
      <c r="R174" s="42">
        <v>2329496</v>
      </c>
      <c r="S174" s="39">
        <v>5730659</v>
      </c>
      <c r="T174" s="21">
        <v>0</v>
      </c>
      <c r="U174" s="39">
        <v>2103891</v>
      </c>
      <c r="V174" s="21">
        <v>0</v>
      </c>
      <c r="W174" s="39">
        <v>3383391</v>
      </c>
      <c r="X174" s="21">
        <v>0</v>
      </c>
      <c r="Y174" s="33">
        <v>30214908</v>
      </c>
      <c r="Z174" s="16" t="s">
        <v>56</v>
      </c>
      <c r="AA174" s="102">
        <v>0</v>
      </c>
      <c r="AB174" s="21">
        <v>438.2</v>
      </c>
      <c r="AC174" s="21">
        <v>57.3</v>
      </c>
      <c r="AD174" s="21">
        <v>21</v>
      </c>
      <c r="AE174" s="21">
        <v>33.799999999999997</v>
      </c>
      <c r="AF174" s="21">
        <f t="shared" si="2"/>
        <v>550.29999999999995</v>
      </c>
      <c r="AG174" s="21" t="s">
        <v>1551</v>
      </c>
      <c r="AH174" s="24" t="s">
        <v>1552</v>
      </c>
      <c r="AI174" s="24" t="s">
        <v>1553</v>
      </c>
      <c r="AJ174" s="27" t="s">
        <v>30870</v>
      </c>
      <c r="AK174" s="28" t="s">
        <v>60</v>
      </c>
      <c r="AL174" s="28">
        <v>10</v>
      </c>
      <c r="AM174" s="28">
        <v>19881215</v>
      </c>
      <c r="AN174" s="29">
        <v>1025</v>
      </c>
      <c r="AO174" s="29">
        <v>202212</v>
      </c>
      <c r="AP174" s="29">
        <v>2022</v>
      </c>
      <c r="AQ174" s="28">
        <v>3140221415</v>
      </c>
      <c r="AR174" s="28">
        <v>1532597643</v>
      </c>
      <c r="AS174" s="28">
        <v>532546420</v>
      </c>
      <c r="AT174" s="30">
        <v>1</v>
      </c>
      <c r="AU174" s="30"/>
      <c r="AV174" s="30"/>
      <c r="AW174" s="30"/>
      <c r="AX174" s="30"/>
      <c r="AY174" s="30"/>
      <c r="AZ174" s="30"/>
      <c r="BA174" s="30"/>
      <c r="BB174" s="30" t="s">
        <v>54452</v>
      </c>
      <c r="BC174" s="30" t="s">
        <v>54452</v>
      </c>
      <c r="BD174" s="30" t="s">
        <v>54452</v>
      </c>
      <c r="BE174" s="30" t="s">
        <v>54452</v>
      </c>
      <c r="BF174" s="30" t="s">
        <v>54452</v>
      </c>
      <c r="BG174" s="30">
        <v>4</v>
      </c>
      <c r="BH174" s="30" t="s">
        <v>237</v>
      </c>
      <c r="BI174" s="31"/>
    </row>
    <row r="175" spans="1:61" ht="16.5">
      <c r="A175" s="21" t="s">
        <v>5692</v>
      </c>
      <c r="B175" s="21">
        <v>5616</v>
      </c>
      <c r="C175" s="21">
        <v>1269433</v>
      </c>
      <c r="D175" s="21">
        <v>1078135018</v>
      </c>
      <c r="E175" s="22">
        <v>1101110318398</v>
      </c>
      <c r="F175" s="24" t="s">
        <v>5693</v>
      </c>
      <c r="G175" s="24" t="s">
        <v>44</v>
      </c>
      <c r="H175" s="24" t="s">
        <v>51</v>
      </c>
      <c r="I175" s="24" t="s">
        <v>52</v>
      </c>
      <c r="J175" s="24" t="s">
        <v>1001</v>
      </c>
      <c r="K175" s="21">
        <v>24</v>
      </c>
      <c r="L175" s="32" t="s">
        <v>5694</v>
      </c>
      <c r="M175" s="21" t="s">
        <v>5695</v>
      </c>
      <c r="N175" s="21">
        <v>1</v>
      </c>
      <c r="O175" s="21" t="s">
        <v>55</v>
      </c>
      <c r="P175" s="21">
        <v>0</v>
      </c>
      <c r="Q175" s="21">
        <v>0</v>
      </c>
      <c r="R175" s="33">
        <v>3760</v>
      </c>
      <c r="S175" s="33">
        <v>10422</v>
      </c>
      <c r="T175" s="21">
        <v>0</v>
      </c>
      <c r="U175" s="33">
        <v>566968</v>
      </c>
      <c r="V175" s="39">
        <v>111895</v>
      </c>
      <c r="W175" s="33">
        <v>53798</v>
      </c>
      <c r="X175" s="33">
        <v>11950</v>
      </c>
      <c r="Y175" s="39">
        <v>323419</v>
      </c>
      <c r="Z175" s="16" t="s">
        <v>126</v>
      </c>
      <c r="AA175" s="102">
        <v>0</v>
      </c>
      <c r="AB175" s="21">
        <v>3.2</v>
      </c>
      <c r="AC175" s="21">
        <v>0.1</v>
      </c>
      <c r="AD175" s="21">
        <v>5.6</v>
      </c>
      <c r="AE175" s="21">
        <v>1.7</v>
      </c>
      <c r="AF175" s="21">
        <f t="shared" si="2"/>
        <v>10.6</v>
      </c>
      <c r="AG175" s="21" t="s">
        <v>5696</v>
      </c>
      <c r="AH175" s="24" t="s">
        <v>5697</v>
      </c>
      <c r="AI175" s="24" t="s">
        <v>5698</v>
      </c>
      <c r="AJ175" s="27" t="s">
        <v>30871</v>
      </c>
      <c r="AK175" s="28" t="s">
        <v>60</v>
      </c>
      <c r="AL175" s="28">
        <v>10</v>
      </c>
      <c r="AM175" s="28">
        <v>19820507</v>
      </c>
      <c r="AN175" s="29">
        <v>380</v>
      </c>
      <c r="AO175" s="29">
        <v>202303</v>
      </c>
      <c r="AP175" s="29">
        <v>2022</v>
      </c>
      <c r="AQ175" s="28">
        <v>90896181</v>
      </c>
      <c r="AR175" s="28">
        <v>105804583</v>
      </c>
      <c r="AS175" s="28">
        <v>11402000</v>
      </c>
      <c r="AT175" s="30">
        <v>1</v>
      </c>
      <c r="AU175" s="30"/>
      <c r="AV175" s="30"/>
      <c r="AW175" s="30"/>
      <c r="AX175" s="30"/>
      <c r="AY175" s="30"/>
      <c r="AZ175" s="30"/>
      <c r="BA175" s="30"/>
      <c r="BB175" s="30" t="s">
        <v>54452</v>
      </c>
      <c r="BC175" s="30" t="s">
        <v>54452</v>
      </c>
      <c r="BD175" s="30" t="s">
        <v>54452</v>
      </c>
      <c r="BE175" s="30" t="s">
        <v>54452</v>
      </c>
      <c r="BF175" s="30" t="s">
        <v>54452</v>
      </c>
      <c r="BG175" s="30">
        <v>7</v>
      </c>
      <c r="BH175" s="30"/>
      <c r="BI175" s="31"/>
    </row>
    <row r="176" spans="1:61" ht="16.5">
      <c r="A176" s="21" t="s">
        <v>3760</v>
      </c>
      <c r="B176" s="21">
        <v>14474</v>
      </c>
      <c r="C176" s="21">
        <v>1791512</v>
      </c>
      <c r="D176" s="21">
        <v>1028206816</v>
      </c>
      <c r="E176" s="22">
        <v>1101710008232</v>
      </c>
      <c r="F176" s="24" t="s">
        <v>3761</v>
      </c>
      <c r="G176" s="24" t="s">
        <v>44</v>
      </c>
      <c r="H176" s="24" t="s">
        <v>51</v>
      </c>
      <c r="I176" s="24" t="s">
        <v>65</v>
      </c>
      <c r="J176" s="24" t="s">
        <v>363</v>
      </c>
      <c r="K176" s="21">
        <v>63</v>
      </c>
      <c r="L176" s="32" t="s">
        <v>3761</v>
      </c>
      <c r="M176" s="21" t="s">
        <v>3762</v>
      </c>
      <c r="N176" s="26">
        <v>1</v>
      </c>
      <c r="O176" s="26" t="s">
        <v>351</v>
      </c>
      <c r="P176" s="21">
        <v>0</v>
      </c>
      <c r="Q176" s="21">
        <v>0</v>
      </c>
      <c r="R176" s="65">
        <v>245</v>
      </c>
      <c r="S176" s="40">
        <v>3850</v>
      </c>
      <c r="T176" s="21">
        <v>0</v>
      </c>
      <c r="U176" s="65">
        <v>494</v>
      </c>
      <c r="V176" s="21">
        <v>0</v>
      </c>
      <c r="W176" s="21">
        <v>0</v>
      </c>
      <c r="X176" s="65">
        <v>838</v>
      </c>
      <c r="Y176" s="65">
        <v>232</v>
      </c>
      <c r="Z176" s="21"/>
      <c r="AA176" s="103">
        <v>0</v>
      </c>
      <c r="AB176" s="37">
        <v>4.7</v>
      </c>
      <c r="AC176" s="37">
        <v>38.5</v>
      </c>
      <c r="AD176" s="37">
        <v>4.9000000000000004</v>
      </c>
      <c r="AE176" s="37">
        <v>8.3000000000000007</v>
      </c>
      <c r="AF176" s="21">
        <f t="shared" si="2"/>
        <v>56.400000000000006</v>
      </c>
      <c r="AG176" s="21" t="s">
        <v>3763</v>
      </c>
      <c r="AH176" s="24" t="s">
        <v>3764</v>
      </c>
      <c r="AI176" s="24" t="s">
        <v>3765</v>
      </c>
      <c r="AJ176" s="27" t="s">
        <v>30872</v>
      </c>
      <c r="AK176" s="28" t="s">
        <v>47</v>
      </c>
      <c r="AL176" s="28">
        <v>10</v>
      </c>
      <c r="AM176" s="28">
        <v>19920703</v>
      </c>
      <c r="AN176" s="29">
        <v>756</v>
      </c>
      <c r="AO176" s="29">
        <v>202203</v>
      </c>
      <c r="AP176" s="29">
        <v>2022</v>
      </c>
      <c r="AQ176" s="28">
        <v>0</v>
      </c>
      <c r="AR176" s="28">
        <v>0</v>
      </c>
      <c r="AS176" s="28">
        <v>0</v>
      </c>
      <c r="AT176" s="30">
        <v>1</v>
      </c>
      <c r="AU176" s="30"/>
      <c r="AV176" s="30"/>
      <c r="AW176" s="30"/>
      <c r="AX176" s="30"/>
      <c r="AY176" s="30"/>
      <c r="AZ176" s="30"/>
      <c r="BA176" s="30"/>
      <c r="BB176" s="30" t="s">
        <v>54452</v>
      </c>
      <c r="BC176" s="30" t="s">
        <v>54452</v>
      </c>
      <c r="BD176" s="30" t="s">
        <v>54452</v>
      </c>
      <c r="BE176" s="30" t="s">
        <v>54452</v>
      </c>
      <c r="BF176" s="30" t="s">
        <v>54452</v>
      </c>
      <c r="BG176" s="30">
        <v>4</v>
      </c>
      <c r="BH176" s="30" t="s">
        <v>3728</v>
      </c>
      <c r="BI176" s="31"/>
    </row>
    <row r="177" spans="1:61" ht="16.5">
      <c r="A177" s="21" t="s">
        <v>7305</v>
      </c>
      <c r="B177" s="21">
        <v>7381</v>
      </c>
      <c r="C177" s="21">
        <v>1889024</v>
      </c>
      <c r="D177" s="21">
        <v>6208100079</v>
      </c>
      <c r="E177" s="22">
        <v>1812110000443</v>
      </c>
      <c r="F177" s="24" t="s">
        <v>7306</v>
      </c>
      <c r="G177" s="24" t="s">
        <v>44</v>
      </c>
      <c r="H177" s="24" t="s">
        <v>51</v>
      </c>
      <c r="I177" s="24" t="s">
        <v>52</v>
      </c>
      <c r="J177" s="24" t="s">
        <v>1033</v>
      </c>
      <c r="K177" s="21">
        <v>38</v>
      </c>
      <c r="L177" s="32" t="s">
        <v>7307</v>
      </c>
      <c r="M177" s="21" t="s">
        <v>6378</v>
      </c>
      <c r="N177" s="26">
        <v>1</v>
      </c>
      <c r="O177" s="26" t="s">
        <v>55</v>
      </c>
      <c r="P177" s="21">
        <v>0</v>
      </c>
      <c r="Q177" s="41">
        <v>247658</v>
      </c>
      <c r="R177" s="21">
        <v>0</v>
      </c>
      <c r="S177" s="38">
        <v>453940</v>
      </c>
      <c r="T177" s="21">
        <v>0</v>
      </c>
      <c r="U177" s="21">
        <v>0</v>
      </c>
      <c r="V177" s="21">
        <v>0</v>
      </c>
      <c r="W177" s="21">
        <v>0</v>
      </c>
      <c r="X177" s="38">
        <v>1559211</v>
      </c>
      <c r="Y177" s="38">
        <v>13148001</v>
      </c>
      <c r="Z177" s="21"/>
      <c r="AA177" s="102">
        <v>0</v>
      </c>
      <c r="AB177" s="21">
        <v>133.9</v>
      </c>
      <c r="AC177" s="21">
        <v>4.5</v>
      </c>
      <c r="AD177" s="99">
        <v>0</v>
      </c>
      <c r="AE177" s="21">
        <v>15.5</v>
      </c>
      <c r="AF177" s="21">
        <f t="shared" si="2"/>
        <v>153.9</v>
      </c>
      <c r="AG177" s="21" t="s">
        <v>7308</v>
      </c>
      <c r="AH177" s="24" t="s">
        <v>7309</v>
      </c>
      <c r="AI177" s="24" t="s">
        <v>7310</v>
      </c>
      <c r="AJ177" s="27" t="s">
        <v>30873</v>
      </c>
      <c r="AK177" s="28" t="s">
        <v>156</v>
      </c>
      <c r="AL177" s="28">
        <v>10</v>
      </c>
      <c r="AM177" s="28">
        <v>19740715</v>
      </c>
      <c r="AN177" s="29">
        <v>502</v>
      </c>
      <c r="AO177" s="29">
        <v>202306</v>
      </c>
      <c r="AP177" s="29">
        <v>2022</v>
      </c>
      <c r="AQ177" s="28">
        <v>766770906</v>
      </c>
      <c r="AR177" s="28">
        <v>486136593</v>
      </c>
      <c r="AS177" s="28">
        <v>30450420</v>
      </c>
      <c r="AT177" s="30">
        <v>3</v>
      </c>
      <c r="AU177" s="30"/>
      <c r="AV177" s="30"/>
      <c r="AW177" s="30"/>
      <c r="AX177" s="30"/>
      <c r="AY177" s="30"/>
      <c r="AZ177" s="30"/>
      <c r="BA177" s="30"/>
      <c r="BB177" s="30" t="s">
        <v>54452</v>
      </c>
      <c r="BC177" s="30" t="s">
        <v>54452</v>
      </c>
      <c r="BD177" s="30" t="s">
        <v>54452</v>
      </c>
      <c r="BE177" s="30" t="s">
        <v>54452</v>
      </c>
      <c r="BF177" s="30" t="s">
        <v>54452</v>
      </c>
      <c r="BG177" s="30">
        <v>7</v>
      </c>
      <c r="BH177" s="30"/>
      <c r="BI177" s="31"/>
    </row>
    <row r="178" spans="1:61" ht="16.5">
      <c r="A178" s="21" t="s">
        <v>4674</v>
      </c>
      <c r="B178" s="21">
        <v>4348</v>
      </c>
      <c r="C178" s="21">
        <v>1437771</v>
      </c>
      <c r="D178" s="21">
        <v>1348106005</v>
      </c>
      <c r="E178" s="22">
        <v>1314140005211</v>
      </c>
      <c r="F178" s="24" t="s">
        <v>4675</v>
      </c>
      <c r="G178" s="24" t="s">
        <v>44</v>
      </c>
      <c r="H178" s="24" t="s">
        <v>51</v>
      </c>
      <c r="I178" s="24" t="s">
        <v>63</v>
      </c>
      <c r="J178" s="24" t="s">
        <v>3656</v>
      </c>
      <c r="K178" s="21">
        <v>31</v>
      </c>
      <c r="L178" s="32" t="s">
        <v>4676</v>
      </c>
      <c r="M178" s="21" t="s">
        <v>4677</v>
      </c>
      <c r="N178" s="21">
        <v>1</v>
      </c>
      <c r="O178" s="21" t="s">
        <v>55</v>
      </c>
      <c r="P178" s="21">
        <v>0</v>
      </c>
      <c r="Q178" s="21">
        <v>0</v>
      </c>
      <c r="R178" s="21">
        <v>0</v>
      </c>
      <c r="S178" s="21">
        <v>0</v>
      </c>
      <c r="T178" s="21">
        <v>0</v>
      </c>
      <c r="U178" s="21">
        <v>0</v>
      </c>
      <c r="V178" s="21">
        <v>0</v>
      </c>
      <c r="W178" s="33">
        <v>48352</v>
      </c>
      <c r="X178" s="21">
        <v>0</v>
      </c>
      <c r="Y178" s="39">
        <v>14937642</v>
      </c>
      <c r="Z178" s="16" t="s">
        <v>126</v>
      </c>
      <c r="AA178" s="102">
        <v>0</v>
      </c>
      <c r="AB178" s="21">
        <v>149.30000000000001</v>
      </c>
      <c r="AC178" s="99">
        <v>0</v>
      </c>
      <c r="AD178" s="99">
        <v>0</v>
      </c>
      <c r="AE178" s="21">
        <v>0.4</v>
      </c>
      <c r="AF178" s="21">
        <f t="shared" si="2"/>
        <v>149.70000000000002</v>
      </c>
      <c r="AG178" s="21" t="s">
        <v>4678</v>
      </c>
      <c r="AH178" s="24" t="s">
        <v>4679</v>
      </c>
      <c r="AI178" s="24" t="s">
        <v>4680</v>
      </c>
      <c r="AJ178" s="27" t="s">
        <v>30874</v>
      </c>
      <c r="AK178" s="28" t="s">
        <v>60</v>
      </c>
      <c r="AL178" s="28">
        <v>10</v>
      </c>
      <c r="AM178" s="28">
        <v>19840601</v>
      </c>
      <c r="AN178" s="29">
        <v>485</v>
      </c>
      <c r="AO178" s="29">
        <v>202303</v>
      </c>
      <c r="AP178" s="29">
        <v>2022</v>
      </c>
      <c r="AQ178" s="28">
        <v>320018713</v>
      </c>
      <c r="AR178" s="28">
        <v>445858725</v>
      </c>
      <c r="AS178" s="28">
        <v>42226000</v>
      </c>
      <c r="AT178" s="30">
        <v>1</v>
      </c>
      <c r="AU178" s="30"/>
      <c r="AV178" s="30"/>
      <c r="AW178" s="30"/>
      <c r="AX178" s="30"/>
      <c r="AY178" s="30"/>
      <c r="AZ178" s="30"/>
      <c r="BA178" s="30"/>
      <c r="BB178" s="30" t="s">
        <v>54452</v>
      </c>
      <c r="BC178" s="30" t="s">
        <v>54452</v>
      </c>
      <c r="BD178" s="30" t="s">
        <v>54452</v>
      </c>
      <c r="BE178" s="30" t="s">
        <v>54452</v>
      </c>
      <c r="BF178" s="30" t="s">
        <v>54452</v>
      </c>
      <c r="BG178" s="30">
        <v>5</v>
      </c>
      <c r="BH178" s="30"/>
      <c r="BI178" s="31"/>
    </row>
    <row r="179" spans="1:61" ht="16.5">
      <c r="A179" s="21" t="s">
        <v>13677</v>
      </c>
      <c r="B179" s="21">
        <v>13514</v>
      </c>
      <c r="C179" s="21">
        <v>1220848</v>
      </c>
      <c r="D179" s="21">
        <v>1208105948</v>
      </c>
      <c r="E179" s="22">
        <v>1101140053310</v>
      </c>
      <c r="F179" s="24" t="s">
        <v>13678</v>
      </c>
      <c r="G179" s="24" t="s">
        <v>44</v>
      </c>
      <c r="H179" s="24" t="s">
        <v>51</v>
      </c>
      <c r="I179" s="24" t="s">
        <v>52</v>
      </c>
      <c r="J179" s="24" t="s">
        <v>462</v>
      </c>
      <c r="K179" s="21">
        <v>56</v>
      </c>
      <c r="L179" s="32" t="s">
        <v>13679</v>
      </c>
      <c r="M179" s="21" t="s">
        <v>13680</v>
      </c>
      <c r="N179" s="21">
        <v>1</v>
      </c>
      <c r="O179" s="21" t="s">
        <v>55</v>
      </c>
      <c r="P179" s="21">
        <v>0</v>
      </c>
      <c r="Q179" s="21">
        <v>0</v>
      </c>
      <c r="R179" s="33">
        <v>4828783</v>
      </c>
      <c r="S179" s="33">
        <v>291952</v>
      </c>
      <c r="T179" s="21">
        <v>0</v>
      </c>
      <c r="U179" s="21">
        <v>0</v>
      </c>
      <c r="V179" s="21">
        <v>0</v>
      </c>
      <c r="W179" s="33">
        <v>140174</v>
      </c>
      <c r="X179" s="21">
        <v>0</v>
      </c>
      <c r="Y179" s="21">
        <v>0</v>
      </c>
      <c r="Z179" s="16" t="s">
        <v>315</v>
      </c>
      <c r="AA179" s="102">
        <v>0</v>
      </c>
      <c r="AB179" s="21">
        <v>48.2</v>
      </c>
      <c r="AC179" s="21">
        <v>2.9</v>
      </c>
      <c r="AD179" s="99">
        <v>0</v>
      </c>
      <c r="AE179" s="21">
        <v>1.4</v>
      </c>
      <c r="AF179" s="21">
        <f t="shared" si="2"/>
        <v>52.5</v>
      </c>
      <c r="AG179" s="21" t="s">
        <v>13681</v>
      </c>
      <c r="AH179" s="24" t="s">
        <v>13682</v>
      </c>
      <c r="AI179" s="24" t="s">
        <v>13683</v>
      </c>
      <c r="AJ179" s="27" t="s">
        <v>30875</v>
      </c>
      <c r="AK179" s="28" t="s">
        <v>60</v>
      </c>
      <c r="AL179" s="28">
        <v>10</v>
      </c>
      <c r="AM179" s="28">
        <v>19880916</v>
      </c>
      <c r="AN179" s="29">
        <v>535</v>
      </c>
      <c r="AO179" s="29">
        <v>202303</v>
      </c>
      <c r="AP179" s="29">
        <v>2022</v>
      </c>
      <c r="AQ179" s="28">
        <v>1324714057</v>
      </c>
      <c r="AR179" s="28">
        <v>716200213</v>
      </c>
      <c r="AS179" s="28">
        <v>300000</v>
      </c>
      <c r="AT179" s="30">
        <v>1</v>
      </c>
      <c r="AU179" s="30"/>
      <c r="AV179" s="30"/>
      <c r="AW179" s="30"/>
      <c r="AX179" s="30"/>
      <c r="AY179" s="30"/>
      <c r="AZ179" s="30"/>
      <c r="BA179" s="30"/>
      <c r="BB179" s="30" t="s">
        <v>54452</v>
      </c>
      <c r="BC179" s="30" t="s">
        <v>54452</v>
      </c>
      <c r="BD179" s="30" t="s">
        <v>54452</v>
      </c>
      <c r="BE179" s="30" t="s">
        <v>54452</v>
      </c>
      <c r="BF179" s="30" t="s">
        <v>54452</v>
      </c>
      <c r="BG179" s="30">
        <v>7</v>
      </c>
      <c r="BH179" s="30" t="s">
        <v>13684</v>
      </c>
      <c r="BI179" s="31"/>
    </row>
    <row r="180" spans="1:61" ht="16.5">
      <c r="A180" s="21" t="s">
        <v>11825</v>
      </c>
      <c r="B180" s="21">
        <v>11897</v>
      </c>
      <c r="C180" s="21">
        <v>1743448</v>
      </c>
      <c r="D180" s="21">
        <v>1058640937</v>
      </c>
      <c r="E180" s="22">
        <v>1101112539033</v>
      </c>
      <c r="F180" s="24" t="s">
        <v>11826</v>
      </c>
      <c r="G180" s="24" t="s">
        <v>44</v>
      </c>
      <c r="H180" s="24" t="s">
        <v>51</v>
      </c>
      <c r="I180" s="24" t="s">
        <v>52</v>
      </c>
      <c r="J180" s="24" t="s">
        <v>1180</v>
      </c>
      <c r="K180" s="21">
        <v>53</v>
      </c>
      <c r="L180" s="32" t="s">
        <v>11827</v>
      </c>
      <c r="M180" s="21" t="s">
        <v>11828</v>
      </c>
      <c r="N180" s="21">
        <v>1</v>
      </c>
      <c r="O180" s="21" t="s">
        <v>55</v>
      </c>
      <c r="P180" s="33">
        <v>507957</v>
      </c>
      <c r="Q180" s="21">
        <v>0</v>
      </c>
      <c r="R180" s="21">
        <v>0</v>
      </c>
      <c r="S180" s="33">
        <v>7937284</v>
      </c>
      <c r="T180" s="21">
        <v>0</v>
      </c>
      <c r="U180" s="33">
        <v>43949759</v>
      </c>
      <c r="V180" s="21">
        <v>0</v>
      </c>
      <c r="W180" s="33">
        <v>536854</v>
      </c>
      <c r="X180" s="21">
        <v>0</v>
      </c>
      <c r="Y180" s="33">
        <v>13508672</v>
      </c>
      <c r="Z180" s="16" t="s">
        <v>315</v>
      </c>
      <c r="AA180" s="21">
        <v>5</v>
      </c>
      <c r="AB180" s="21">
        <v>135</v>
      </c>
      <c r="AC180" s="21">
        <v>79.3</v>
      </c>
      <c r="AD180" s="21">
        <v>439.4</v>
      </c>
      <c r="AE180" s="21">
        <v>5.3</v>
      </c>
      <c r="AF180" s="21">
        <f t="shared" si="2"/>
        <v>664</v>
      </c>
      <c r="AG180" s="21" t="s">
        <v>11829</v>
      </c>
      <c r="AH180" s="24">
        <v>15881335</v>
      </c>
      <c r="AI180" s="24" t="s">
        <v>11830</v>
      </c>
      <c r="AJ180" s="27" t="s">
        <v>30876</v>
      </c>
      <c r="AK180" s="28" t="s">
        <v>60</v>
      </c>
      <c r="AL180" s="28">
        <v>10</v>
      </c>
      <c r="AM180" s="28">
        <v>20020601</v>
      </c>
      <c r="AN180" s="29">
        <v>480</v>
      </c>
      <c r="AO180" s="29">
        <v>202212</v>
      </c>
      <c r="AP180" s="29">
        <v>2022</v>
      </c>
      <c r="AQ180" s="28">
        <v>802749837</v>
      </c>
      <c r="AR180" s="28">
        <v>389719119</v>
      </c>
      <c r="AS180" s="28">
        <v>2000000</v>
      </c>
      <c r="AT180" s="30">
        <v>1</v>
      </c>
      <c r="AU180" s="30"/>
      <c r="AV180" s="30"/>
      <c r="AW180" s="30"/>
      <c r="AX180" s="30"/>
      <c r="AY180" s="30"/>
      <c r="AZ180" s="30"/>
      <c r="BA180" s="30"/>
      <c r="BB180" s="30" t="s">
        <v>54452</v>
      </c>
      <c r="BC180" s="30" t="s">
        <v>54452</v>
      </c>
      <c r="BD180" s="30" t="s">
        <v>54452</v>
      </c>
      <c r="BE180" s="30" t="s">
        <v>54452</v>
      </c>
      <c r="BF180" s="30" t="s">
        <v>54452</v>
      </c>
      <c r="BG180" s="30">
        <v>4</v>
      </c>
      <c r="BH180" s="30" t="s">
        <v>237</v>
      </c>
      <c r="BI180" s="31"/>
    </row>
    <row r="181" spans="1:61" ht="16.5">
      <c r="A181" s="21" t="s">
        <v>10120</v>
      </c>
      <c r="B181" s="21">
        <v>10531</v>
      </c>
      <c r="C181" s="21">
        <v>1355533</v>
      </c>
      <c r="D181" s="21">
        <v>3128121095</v>
      </c>
      <c r="E181" s="22">
        <v>1311140003443</v>
      </c>
      <c r="F181" s="24" t="s">
        <v>10121</v>
      </c>
      <c r="G181" s="24" t="s">
        <v>44</v>
      </c>
      <c r="H181" s="24" t="s">
        <v>51</v>
      </c>
      <c r="I181" s="24" t="s">
        <v>65</v>
      </c>
      <c r="J181" s="24" t="s">
        <v>171</v>
      </c>
      <c r="K181" s="21">
        <v>48</v>
      </c>
      <c r="L181" s="32" t="s">
        <v>10122</v>
      </c>
      <c r="M181" s="21" t="s">
        <v>3414</v>
      </c>
      <c r="N181" s="21">
        <v>1</v>
      </c>
      <c r="O181" s="21" t="s">
        <v>83</v>
      </c>
      <c r="P181" s="21">
        <v>0</v>
      </c>
      <c r="Q181" s="21">
        <v>0</v>
      </c>
      <c r="R181" s="21">
        <v>0</v>
      </c>
      <c r="S181" s="33">
        <v>2234474952</v>
      </c>
      <c r="T181" s="21">
        <v>0</v>
      </c>
      <c r="U181" s="21">
        <v>0</v>
      </c>
      <c r="V181" s="21">
        <v>0</v>
      </c>
      <c r="W181" s="33">
        <v>287759163</v>
      </c>
      <c r="X181" s="21">
        <f>SUM(76373455,38500000)</f>
        <v>114873455</v>
      </c>
      <c r="Y181" s="21">
        <v>0</v>
      </c>
      <c r="Z181" s="16" t="s">
        <v>126</v>
      </c>
      <c r="AA181" s="102">
        <v>0</v>
      </c>
      <c r="AB181" s="99">
        <v>0</v>
      </c>
      <c r="AC181" s="21">
        <v>22.3</v>
      </c>
      <c r="AD181" s="99">
        <v>0</v>
      </c>
      <c r="AE181" s="21">
        <v>4</v>
      </c>
      <c r="AF181" s="21">
        <f t="shared" si="2"/>
        <v>26.3</v>
      </c>
      <c r="AG181" s="21" t="s">
        <v>10123</v>
      </c>
      <c r="AH181" s="24" t="s">
        <v>10124</v>
      </c>
      <c r="AI181" s="24" t="s">
        <v>10125</v>
      </c>
      <c r="AJ181" s="27" t="s">
        <v>30877</v>
      </c>
      <c r="AK181" s="28" t="s">
        <v>60</v>
      </c>
      <c r="AL181" s="28">
        <v>10</v>
      </c>
      <c r="AM181" s="28">
        <v>19920825</v>
      </c>
      <c r="AN181" s="29">
        <v>660</v>
      </c>
      <c r="AO181" s="29">
        <v>202206</v>
      </c>
      <c r="AP181" s="29">
        <v>2022</v>
      </c>
      <c r="AQ181" s="28">
        <v>188356584</v>
      </c>
      <c r="AR181" s="28">
        <v>208934299</v>
      </c>
      <c r="AS181" s="28">
        <v>5600000</v>
      </c>
      <c r="AT181" s="30">
        <v>1</v>
      </c>
      <c r="AU181" s="30"/>
      <c r="AV181" s="30"/>
      <c r="AW181" s="30"/>
      <c r="AX181" s="30"/>
      <c r="AY181" s="30"/>
      <c r="AZ181" s="30"/>
      <c r="BA181" s="30"/>
      <c r="BB181" s="30" t="s">
        <v>54452</v>
      </c>
      <c r="BC181" s="30" t="s">
        <v>54452</v>
      </c>
      <c r="BD181" s="30" t="s">
        <v>54452</v>
      </c>
      <c r="BE181" s="30" t="s">
        <v>54452</v>
      </c>
      <c r="BF181" s="30" t="s">
        <v>54452</v>
      </c>
      <c r="BG181" s="30">
        <v>4</v>
      </c>
      <c r="BH181" s="30" t="s">
        <v>61</v>
      </c>
      <c r="BI181" s="31"/>
    </row>
    <row r="182" spans="1:61" ht="16.5">
      <c r="A182" s="21" t="s">
        <v>11608</v>
      </c>
      <c r="B182" s="21">
        <v>11772</v>
      </c>
      <c r="C182" s="21">
        <v>8962449</v>
      </c>
      <c r="D182" s="21">
        <v>7348801357</v>
      </c>
      <c r="E182" s="22">
        <v>1311110554591</v>
      </c>
      <c r="F182" s="24" t="s">
        <v>11609</v>
      </c>
      <c r="G182" s="24" t="s">
        <v>44</v>
      </c>
      <c r="H182" s="24" t="s">
        <v>51</v>
      </c>
      <c r="I182" s="24" t="s">
        <v>65</v>
      </c>
      <c r="J182" s="24" t="s">
        <v>1180</v>
      </c>
      <c r="K182" s="21">
        <v>53</v>
      </c>
      <c r="L182" s="32" t="s">
        <v>11610</v>
      </c>
      <c r="M182" s="21" t="s">
        <v>11611</v>
      </c>
      <c r="N182" s="21">
        <v>1</v>
      </c>
      <c r="O182" s="21" t="s">
        <v>55</v>
      </c>
      <c r="P182" s="21">
        <v>0</v>
      </c>
      <c r="Q182" s="21">
        <v>0</v>
      </c>
      <c r="R182" s="21">
        <v>0</v>
      </c>
      <c r="S182" s="21">
        <v>0</v>
      </c>
      <c r="T182" s="21">
        <v>0</v>
      </c>
      <c r="U182" s="21">
        <v>0</v>
      </c>
      <c r="V182" s="21">
        <v>0</v>
      </c>
      <c r="W182" s="33">
        <v>2969668</v>
      </c>
      <c r="X182" s="33">
        <v>4847759</v>
      </c>
      <c r="Y182" s="21">
        <v>0</v>
      </c>
      <c r="Z182" s="16" t="s">
        <v>315</v>
      </c>
      <c r="AA182" s="102">
        <v>0</v>
      </c>
      <c r="AB182" s="99">
        <v>0</v>
      </c>
      <c r="AC182" s="99">
        <v>0</v>
      </c>
      <c r="AD182" s="99">
        <v>0</v>
      </c>
      <c r="AE182" s="21">
        <v>78.099999999999994</v>
      </c>
      <c r="AF182" s="21">
        <f t="shared" si="2"/>
        <v>78.099999999999994</v>
      </c>
      <c r="AG182" s="21" t="s">
        <v>11612</v>
      </c>
      <c r="AH182" s="24" t="s">
        <v>11613</v>
      </c>
      <c r="AI182" s="24" t="s">
        <v>11614</v>
      </c>
      <c r="AJ182" s="27" t="s">
        <v>30878</v>
      </c>
      <c r="AK182" s="28" t="s">
        <v>60</v>
      </c>
      <c r="AL182" s="28">
        <v>10</v>
      </c>
      <c r="AM182" s="28">
        <v>20190509</v>
      </c>
      <c r="AN182" s="29">
        <v>6140</v>
      </c>
      <c r="AO182" s="29">
        <v>202212</v>
      </c>
      <c r="AP182" s="29">
        <v>2022</v>
      </c>
      <c r="AQ182" s="28">
        <v>346704789</v>
      </c>
      <c r="AR182" s="28">
        <v>103456161</v>
      </c>
      <c r="AS182" s="28">
        <v>990000</v>
      </c>
      <c r="AT182" s="30">
        <v>1</v>
      </c>
      <c r="AU182" s="30"/>
      <c r="AV182" s="30"/>
      <c r="AW182" s="30"/>
      <c r="AX182" s="30"/>
      <c r="AY182" s="30"/>
      <c r="AZ182" s="30"/>
      <c r="BA182" s="30"/>
      <c r="BB182" s="30" t="s">
        <v>54452</v>
      </c>
      <c r="BC182" s="30" t="s">
        <v>54452</v>
      </c>
      <c r="BD182" s="30" t="s">
        <v>54452</v>
      </c>
      <c r="BE182" s="30" t="s">
        <v>54452</v>
      </c>
      <c r="BF182" s="30" t="s">
        <v>54452</v>
      </c>
      <c r="BG182" s="30">
        <v>8</v>
      </c>
      <c r="BH182" s="30"/>
      <c r="BI182" s="31"/>
    </row>
    <row r="183" spans="1:61" ht="16.5">
      <c r="A183" s="21" t="s">
        <v>6993</v>
      </c>
      <c r="B183" s="21">
        <v>7082</v>
      </c>
      <c r="C183" s="21">
        <v>1961208</v>
      </c>
      <c r="D183" s="21">
        <v>1398113632</v>
      </c>
      <c r="E183" s="22">
        <v>1201110002957</v>
      </c>
      <c r="F183" s="24" t="s">
        <v>6994</v>
      </c>
      <c r="G183" s="24" t="s">
        <v>44</v>
      </c>
      <c r="H183" s="24" t="s">
        <v>51</v>
      </c>
      <c r="I183" s="24" t="s">
        <v>52</v>
      </c>
      <c r="J183" s="24" t="s">
        <v>3656</v>
      </c>
      <c r="K183" s="21">
        <v>31</v>
      </c>
      <c r="L183" s="32" t="s">
        <v>6995</v>
      </c>
      <c r="M183" s="21" t="s">
        <v>6996</v>
      </c>
      <c r="N183" s="26">
        <v>1</v>
      </c>
      <c r="O183" s="26" t="s">
        <v>55</v>
      </c>
      <c r="P183" s="21">
        <v>0</v>
      </c>
      <c r="Q183" s="38">
        <v>613901</v>
      </c>
      <c r="R183" s="38">
        <v>120000</v>
      </c>
      <c r="S183" s="38">
        <v>10863527</v>
      </c>
      <c r="T183" s="21">
        <v>0</v>
      </c>
      <c r="U183" s="38">
        <v>62437</v>
      </c>
      <c r="V183" s="38">
        <v>1393882</v>
      </c>
      <c r="W183" s="38">
        <v>1264823</v>
      </c>
      <c r="X183" s="21">
        <v>0</v>
      </c>
      <c r="Y183" s="38">
        <v>764597</v>
      </c>
      <c r="Z183" s="21"/>
      <c r="AA183" s="102">
        <v>0</v>
      </c>
      <c r="AB183" s="21">
        <v>14.9</v>
      </c>
      <c r="AC183" s="21">
        <v>108.6</v>
      </c>
      <c r="AD183" s="21">
        <v>0.6</v>
      </c>
      <c r="AE183" s="21">
        <v>26.5</v>
      </c>
      <c r="AF183" s="21">
        <f t="shared" si="2"/>
        <v>150.6</v>
      </c>
      <c r="AG183" s="21" t="s">
        <v>6997</v>
      </c>
      <c r="AH183" s="24" t="s">
        <v>6998</v>
      </c>
      <c r="AI183" s="24" t="s">
        <v>6999</v>
      </c>
      <c r="AJ183" s="27" t="s">
        <v>30879</v>
      </c>
      <c r="AK183" s="28" t="s">
        <v>156</v>
      </c>
      <c r="AL183" s="28">
        <v>10</v>
      </c>
      <c r="AM183" s="28">
        <v>19730420</v>
      </c>
      <c r="AN183" s="29">
        <v>1213</v>
      </c>
      <c r="AO183" s="29">
        <v>202306</v>
      </c>
      <c r="AP183" s="29">
        <v>2022</v>
      </c>
      <c r="AQ183" s="28">
        <v>1105239370</v>
      </c>
      <c r="AR183" s="28">
        <v>1115216321</v>
      </c>
      <c r="AS183" s="28">
        <v>5207500</v>
      </c>
      <c r="AT183" s="30">
        <v>1</v>
      </c>
      <c r="AU183" s="30"/>
      <c r="AV183" s="30"/>
      <c r="AW183" s="30"/>
      <c r="AX183" s="30"/>
      <c r="AY183" s="30"/>
      <c r="AZ183" s="30"/>
      <c r="BA183" s="30"/>
      <c r="BB183" s="30" t="s">
        <v>54452</v>
      </c>
      <c r="BC183" s="30" t="s">
        <v>54452</v>
      </c>
      <c r="BD183" s="30" t="s">
        <v>54452</v>
      </c>
      <c r="BE183" s="30" t="s">
        <v>54452</v>
      </c>
      <c r="BF183" s="30" t="s">
        <v>54452</v>
      </c>
      <c r="BG183" s="30">
        <v>4</v>
      </c>
      <c r="BH183" s="30" t="s">
        <v>7000</v>
      </c>
      <c r="BI183" s="31"/>
    </row>
    <row r="184" spans="1:61" ht="16.5">
      <c r="A184" s="21" t="s">
        <v>2848</v>
      </c>
      <c r="B184" s="21">
        <v>2506</v>
      </c>
      <c r="C184" s="21">
        <v>1485898</v>
      </c>
      <c r="D184" s="21">
        <v>1258130364</v>
      </c>
      <c r="E184" s="22">
        <v>1313110029863</v>
      </c>
      <c r="F184" s="24" t="s">
        <v>2849</v>
      </c>
      <c r="G184" s="24" t="s">
        <v>44</v>
      </c>
      <c r="H184" s="24" t="s">
        <v>51</v>
      </c>
      <c r="I184" s="24" t="s">
        <v>52</v>
      </c>
      <c r="J184" s="24" t="s">
        <v>1045</v>
      </c>
      <c r="K184" s="21">
        <v>17</v>
      </c>
      <c r="L184" s="32" t="s">
        <v>2850</v>
      </c>
      <c r="M184" s="21" t="s">
        <v>2851</v>
      </c>
      <c r="N184" s="21">
        <v>1</v>
      </c>
      <c r="O184" s="21" t="s">
        <v>83</v>
      </c>
      <c r="P184" s="21">
        <v>0</v>
      </c>
      <c r="Q184" s="21">
        <v>0</v>
      </c>
      <c r="R184" s="21">
        <v>0</v>
      </c>
      <c r="S184" s="21">
        <v>0</v>
      </c>
      <c r="T184" s="21">
        <v>0</v>
      </c>
      <c r="U184" s="21">
        <v>0</v>
      </c>
      <c r="V184" s="21">
        <v>0</v>
      </c>
      <c r="W184" s="21">
        <v>0</v>
      </c>
      <c r="X184" s="21">
        <v>0</v>
      </c>
      <c r="Y184" s="33">
        <v>9060977799</v>
      </c>
      <c r="Z184" s="16" t="s">
        <v>56</v>
      </c>
      <c r="AA184" s="102">
        <v>0</v>
      </c>
      <c r="AB184" s="21">
        <v>90.6</v>
      </c>
      <c r="AC184" s="99">
        <v>0</v>
      </c>
      <c r="AD184" s="99">
        <v>0</v>
      </c>
      <c r="AE184" s="99">
        <v>0</v>
      </c>
      <c r="AF184" s="21">
        <f t="shared" ref="AF184:AF247" si="3">SUM(AA184:AE184)</f>
        <v>90.6</v>
      </c>
      <c r="AG184" s="21" t="s">
        <v>2852</v>
      </c>
      <c r="AH184" s="24" t="s">
        <v>2853</v>
      </c>
      <c r="AI184" s="24" t="s">
        <v>2854</v>
      </c>
      <c r="AJ184" s="27" t="s">
        <v>30880</v>
      </c>
      <c r="AK184" s="28" t="s">
        <v>60</v>
      </c>
      <c r="AL184" s="28">
        <v>10</v>
      </c>
      <c r="AM184" s="28">
        <v>19991105</v>
      </c>
      <c r="AN184" s="29">
        <v>949</v>
      </c>
      <c r="AO184" s="29">
        <v>202303</v>
      </c>
      <c r="AP184" s="29">
        <v>2022</v>
      </c>
      <c r="AQ184" s="28">
        <v>829332633</v>
      </c>
      <c r="AR184" s="28">
        <v>418808536</v>
      </c>
      <c r="AS184" s="28">
        <v>84365740</v>
      </c>
      <c r="AT184" s="30">
        <v>1</v>
      </c>
      <c r="AU184" s="30"/>
      <c r="AV184" s="30"/>
      <c r="AW184" s="30"/>
      <c r="AX184" s="30"/>
      <c r="AY184" s="30"/>
      <c r="AZ184" s="30"/>
      <c r="BA184" s="30"/>
      <c r="BB184" s="30" t="s">
        <v>54452</v>
      </c>
      <c r="BC184" s="30" t="s">
        <v>54452</v>
      </c>
      <c r="BD184" s="30" t="s">
        <v>54452</v>
      </c>
      <c r="BE184" s="30" t="s">
        <v>54452</v>
      </c>
      <c r="BF184" s="30" t="s">
        <v>54452</v>
      </c>
      <c r="BG184" s="30">
        <v>4</v>
      </c>
      <c r="BH184" s="30" t="s">
        <v>237</v>
      </c>
      <c r="BI184" s="31"/>
    </row>
    <row r="185" spans="1:61" ht="16.5">
      <c r="A185" s="21" t="s">
        <v>3896</v>
      </c>
      <c r="B185" s="21">
        <v>14069</v>
      </c>
      <c r="C185" s="21">
        <v>3662100</v>
      </c>
      <c r="D185" s="21">
        <v>1248218476</v>
      </c>
      <c r="E185" s="22">
        <v>1358710007158</v>
      </c>
      <c r="F185" s="24" t="s">
        <v>3897</v>
      </c>
      <c r="G185" s="24" t="s">
        <v>44</v>
      </c>
      <c r="H185" s="24" t="s">
        <v>51</v>
      </c>
      <c r="I185" s="24" t="s">
        <v>65</v>
      </c>
      <c r="J185" s="24" t="s">
        <v>363</v>
      </c>
      <c r="K185" s="21">
        <v>63</v>
      </c>
      <c r="L185" s="32" t="s">
        <v>3897</v>
      </c>
      <c r="M185" s="21" t="s">
        <v>3898</v>
      </c>
      <c r="N185" s="26">
        <v>1</v>
      </c>
      <c r="O185" s="26" t="s">
        <v>55</v>
      </c>
      <c r="P185" s="21">
        <v>0</v>
      </c>
      <c r="Q185" s="40">
        <v>122826</v>
      </c>
      <c r="R185" s="40">
        <v>37500</v>
      </c>
      <c r="S185" s="40">
        <v>1369705</v>
      </c>
      <c r="T185" s="21">
        <v>0</v>
      </c>
      <c r="U185" s="21">
        <v>0</v>
      </c>
      <c r="V185" s="21">
        <v>0</v>
      </c>
      <c r="W185" s="21">
        <v>0</v>
      </c>
      <c r="X185" s="41">
        <v>531258</v>
      </c>
      <c r="Y185" s="40">
        <v>354140</v>
      </c>
      <c r="Z185" s="16" t="s">
        <v>315</v>
      </c>
      <c r="AA185" s="102">
        <v>0</v>
      </c>
      <c r="AB185" s="21">
        <v>5.0999999999999996</v>
      </c>
      <c r="AC185" s="21">
        <v>13.6</v>
      </c>
      <c r="AD185" s="99">
        <v>0</v>
      </c>
      <c r="AE185" s="21">
        <v>5.3</v>
      </c>
      <c r="AF185" s="21">
        <f t="shared" si="3"/>
        <v>24</v>
      </c>
      <c r="AG185" s="21" t="s">
        <v>3899</v>
      </c>
      <c r="AH185" s="24" t="s">
        <v>3900</v>
      </c>
      <c r="AI185" s="24" t="s">
        <v>3901</v>
      </c>
      <c r="AJ185" s="27" t="s">
        <v>30881</v>
      </c>
      <c r="AK185" s="28" t="s">
        <v>47</v>
      </c>
      <c r="AL185" s="28">
        <v>10</v>
      </c>
      <c r="AM185" s="28">
        <v>20090907</v>
      </c>
      <c r="AN185" s="29">
        <v>323</v>
      </c>
      <c r="AO185" s="29">
        <v>202203</v>
      </c>
      <c r="AP185" s="29">
        <v>2022</v>
      </c>
      <c r="AQ185" s="28">
        <v>116178663</v>
      </c>
      <c r="AR185" s="28">
        <v>35519770</v>
      </c>
      <c r="AS185" s="28">
        <v>501000</v>
      </c>
      <c r="AT185" s="30">
        <v>1</v>
      </c>
      <c r="AU185" s="30"/>
      <c r="AV185" s="30"/>
      <c r="AW185" s="30"/>
      <c r="AX185" s="30"/>
      <c r="AY185" s="30"/>
      <c r="AZ185" s="30"/>
      <c r="BA185" s="30"/>
      <c r="BB185" s="30" t="s">
        <v>54452</v>
      </c>
      <c r="BC185" s="30" t="s">
        <v>54452</v>
      </c>
      <c r="BD185" s="30" t="s">
        <v>54452</v>
      </c>
      <c r="BE185" s="30" t="s">
        <v>54452</v>
      </c>
      <c r="BF185" s="30" t="s">
        <v>3902</v>
      </c>
      <c r="BG185" s="30">
        <v>2</v>
      </c>
      <c r="BH185" s="30" t="s">
        <v>71</v>
      </c>
      <c r="BI185" s="31"/>
    </row>
    <row r="186" spans="1:61" ht="16.5">
      <c r="A186" s="21" t="s">
        <v>3916</v>
      </c>
      <c r="B186" s="21">
        <v>13912</v>
      </c>
      <c r="C186" s="21">
        <v>1284235</v>
      </c>
      <c r="D186" s="21">
        <v>1238208470</v>
      </c>
      <c r="E186" s="22">
        <v>1352710000021</v>
      </c>
      <c r="F186" s="24" t="s">
        <v>3917</v>
      </c>
      <c r="G186" s="24" t="s">
        <v>44</v>
      </c>
      <c r="H186" s="24" t="s">
        <v>51</v>
      </c>
      <c r="I186" s="24" t="s">
        <v>65</v>
      </c>
      <c r="J186" s="24" t="s">
        <v>966</v>
      </c>
      <c r="K186" s="21">
        <v>62</v>
      </c>
      <c r="L186" s="32" t="s">
        <v>3917</v>
      </c>
      <c r="M186" s="21" t="s">
        <v>3918</v>
      </c>
      <c r="N186" s="26">
        <v>1</v>
      </c>
      <c r="O186" s="26" t="s">
        <v>55</v>
      </c>
      <c r="P186" s="40">
        <v>3647845</v>
      </c>
      <c r="Q186" s="40">
        <v>1082880</v>
      </c>
      <c r="R186" s="40">
        <v>635408</v>
      </c>
      <c r="S186" s="40">
        <v>4020519</v>
      </c>
      <c r="T186" s="21">
        <v>0</v>
      </c>
      <c r="U186" s="21">
        <v>0</v>
      </c>
      <c r="V186" s="40">
        <v>446860</v>
      </c>
      <c r="W186" s="40">
        <v>941490</v>
      </c>
      <c r="X186" s="41">
        <v>1155754</v>
      </c>
      <c r="Y186" s="40">
        <v>110106749</v>
      </c>
      <c r="Z186" s="21"/>
      <c r="AA186" s="21">
        <v>36.4</v>
      </c>
      <c r="AB186" s="21">
        <v>1118.2</v>
      </c>
      <c r="AC186" s="21">
        <v>40.200000000000003</v>
      </c>
      <c r="AD186" s="99">
        <v>0</v>
      </c>
      <c r="AE186" s="21">
        <v>25.4</v>
      </c>
      <c r="AF186" s="21">
        <f t="shared" si="3"/>
        <v>1220.2000000000003</v>
      </c>
      <c r="AG186" s="21" t="s">
        <v>3919</v>
      </c>
      <c r="AH186" s="24" t="s">
        <v>3920</v>
      </c>
      <c r="AI186" s="24" t="s">
        <v>3921</v>
      </c>
      <c r="AJ186" s="27" t="s">
        <v>30882</v>
      </c>
      <c r="AK186" s="28" t="s">
        <v>47</v>
      </c>
      <c r="AL186" s="28">
        <v>10</v>
      </c>
      <c r="AM186" s="28">
        <v>20000101</v>
      </c>
      <c r="AN186" s="29">
        <v>6482</v>
      </c>
      <c r="AO186" s="29">
        <v>202203</v>
      </c>
      <c r="AP186" s="29">
        <v>2022</v>
      </c>
      <c r="AQ186" s="28">
        <v>4501704774</v>
      </c>
      <c r="AR186" s="28">
        <v>14191872582</v>
      </c>
      <c r="AS186" s="28">
        <v>1491828643</v>
      </c>
      <c r="AT186" s="30">
        <v>2</v>
      </c>
      <c r="AU186" s="30"/>
      <c r="AV186" s="30"/>
      <c r="AW186" s="30"/>
      <c r="AX186" s="30"/>
      <c r="AY186" s="30"/>
      <c r="AZ186" s="30"/>
      <c r="BA186" s="30"/>
      <c r="BB186" s="30" t="s">
        <v>54452</v>
      </c>
      <c r="BC186" s="30" t="s">
        <v>54452</v>
      </c>
      <c r="BD186" s="30" t="s">
        <v>54452</v>
      </c>
      <c r="BE186" s="30" t="s">
        <v>54452</v>
      </c>
      <c r="BF186" s="30" t="s">
        <v>3922</v>
      </c>
      <c r="BG186" s="30">
        <v>2</v>
      </c>
      <c r="BH186" s="30"/>
      <c r="BI186" s="31"/>
    </row>
    <row r="187" spans="1:61" ht="16.5">
      <c r="A187" s="21" t="s">
        <v>9646</v>
      </c>
      <c r="B187" s="21">
        <v>9908</v>
      </c>
      <c r="C187" s="21">
        <v>1525129</v>
      </c>
      <c r="D187" s="21">
        <v>1168105478</v>
      </c>
      <c r="E187" s="22">
        <v>1101110381858</v>
      </c>
      <c r="F187" s="24" t="s">
        <v>9647</v>
      </c>
      <c r="G187" s="24" t="s">
        <v>44</v>
      </c>
      <c r="H187" s="24" t="s">
        <v>51</v>
      </c>
      <c r="I187" s="24" t="s">
        <v>52</v>
      </c>
      <c r="J187" s="24" t="s">
        <v>171</v>
      </c>
      <c r="K187" s="21">
        <v>48</v>
      </c>
      <c r="L187" s="32" t="s">
        <v>9648</v>
      </c>
      <c r="M187" s="21" t="s">
        <v>9649</v>
      </c>
      <c r="N187" s="21">
        <v>1</v>
      </c>
      <c r="O187" s="21" t="s">
        <v>55</v>
      </c>
      <c r="P187" s="21">
        <v>0</v>
      </c>
      <c r="Q187" s="21">
        <v>0</v>
      </c>
      <c r="R187" s="21">
        <v>0</v>
      </c>
      <c r="S187" s="21">
        <v>0</v>
      </c>
      <c r="T187" s="21">
        <v>0</v>
      </c>
      <c r="U187" s="21">
        <v>0</v>
      </c>
      <c r="V187" s="21">
        <v>0</v>
      </c>
      <c r="W187" s="33">
        <v>432211</v>
      </c>
      <c r="X187" s="21">
        <v>0</v>
      </c>
      <c r="Y187" s="33">
        <v>35146</v>
      </c>
      <c r="Z187" s="16" t="s">
        <v>315</v>
      </c>
      <c r="AA187" s="102">
        <v>0</v>
      </c>
      <c r="AB187" s="21">
        <v>0.3</v>
      </c>
      <c r="AC187" s="99">
        <v>0</v>
      </c>
      <c r="AD187" s="99">
        <v>0</v>
      </c>
      <c r="AE187" s="21">
        <v>4.3</v>
      </c>
      <c r="AF187" s="21">
        <f t="shared" si="3"/>
        <v>4.5999999999999996</v>
      </c>
      <c r="AG187" s="21" t="s">
        <v>9650</v>
      </c>
      <c r="AH187" s="24" t="s">
        <v>9651</v>
      </c>
      <c r="AI187" s="24" t="s">
        <v>9652</v>
      </c>
      <c r="AJ187" s="27" t="s">
        <v>30802</v>
      </c>
      <c r="AK187" s="28" t="s">
        <v>60</v>
      </c>
      <c r="AL187" s="28">
        <v>10</v>
      </c>
      <c r="AM187" s="28">
        <v>19840920</v>
      </c>
      <c r="AN187" s="29">
        <v>483</v>
      </c>
      <c r="AO187" s="29">
        <v>202212</v>
      </c>
      <c r="AP187" s="29">
        <v>2022</v>
      </c>
      <c r="AQ187" s="28">
        <v>608356840</v>
      </c>
      <c r="AR187" s="28">
        <v>258411713</v>
      </c>
      <c r="AS187" s="28">
        <v>24500000</v>
      </c>
      <c r="AT187" s="30">
        <v>1</v>
      </c>
      <c r="AU187" s="30"/>
      <c r="AV187" s="30"/>
      <c r="AW187" s="30"/>
      <c r="AX187" s="30"/>
      <c r="AY187" s="30"/>
      <c r="AZ187" s="30"/>
      <c r="BA187" s="30"/>
      <c r="BB187" s="30" t="s">
        <v>54452</v>
      </c>
      <c r="BC187" s="30" t="s">
        <v>54452</v>
      </c>
      <c r="BD187" s="30" t="s">
        <v>54452</v>
      </c>
      <c r="BE187" s="30" t="s">
        <v>54452</v>
      </c>
      <c r="BF187" s="30" t="s">
        <v>54452</v>
      </c>
      <c r="BG187" s="30">
        <v>4</v>
      </c>
      <c r="BH187" s="30" t="s">
        <v>9287</v>
      </c>
      <c r="BI187" s="31"/>
    </row>
    <row r="188" spans="1:61" ht="16.5">
      <c r="A188" s="21" t="s">
        <v>4168</v>
      </c>
      <c r="B188" s="21">
        <v>14042</v>
      </c>
      <c r="C188" s="21">
        <v>1583678</v>
      </c>
      <c r="D188" s="21">
        <v>3148206097</v>
      </c>
      <c r="E188" s="22">
        <v>1601710001640</v>
      </c>
      <c r="F188" s="24" t="s">
        <v>4169</v>
      </c>
      <c r="G188" s="24" t="s">
        <v>44</v>
      </c>
      <c r="H188" s="24" t="s">
        <v>51</v>
      </c>
      <c r="I188" s="24" t="s">
        <v>65</v>
      </c>
      <c r="J188" s="24" t="s">
        <v>363</v>
      </c>
      <c r="K188" s="21">
        <v>63</v>
      </c>
      <c r="L188" s="32" t="s">
        <v>4169</v>
      </c>
      <c r="M188" s="21" t="s">
        <v>4170</v>
      </c>
      <c r="N188" s="26">
        <v>1</v>
      </c>
      <c r="O188" s="26" t="s">
        <v>351</v>
      </c>
      <c r="P188" s="21">
        <v>0</v>
      </c>
      <c r="Q188" s="21">
        <v>0</v>
      </c>
      <c r="R188" s="21">
        <v>0</v>
      </c>
      <c r="S188" s="43">
        <v>7</v>
      </c>
      <c r="T188" s="21">
        <v>0</v>
      </c>
      <c r="U188" s="21">
        <v>0</v>
      </c>
      <c r="V188" s="21">
        <v>0</v>
      </c>
      <c r="W188" s="21">
        <v>0</v>
      </c>
      <c r="X188" s="38">
        <v>2531</v>
      </c>
      <c r="Y188" s="38">
        <v>52434</v>
      </c>
      <c r="Z188" s="21"/>
      <c r="AA188" s="103">
        <v>0</v>
      </c>
      <c r="AB188" s="37">
        <v>524.29999999999995</v>
      </c>
      <c r="AC188" s="100">
        <v>0</v>
      </c>
      <c r="AD188" s="100">
        <v>0</v>
      </c>
      <c r="AE188" s="37">
        <v>25.3</v>
      </c>
      <c r="AF188" s="21">
        <f t="shared" si="3"/>
        <v>549.59999999999991</v>
      </c>
      <c r="AG188" s="21" t="s">
        <v>4171</v>
      </c>
      <c r="AH188" s="24" t="s">
        <v>4172</v>
      </c>
      <c r="AI188" s="24" t="s">
        <v>1252</v>
      </c>
      <c r="AJ188" s="27" t="s">
        <v>30797</v>
      </c>
      <c r="AK188" s="28" t="s">
        <v>47</v>
      </c>
      <c r="AL188" s="28">
        <v>10</v>
      </c>
      <c r="AM188" s="28">
        <v>19990520</v>
      </c>
      <c r="AN188" s="29">
        <v>391</v>
      </c>
      <c r="AO188" s="29">
        <v>202306</v>
      </c>
      <c r="AP188" s="29">
        <v>2022</v>
      </c>
      <c r="AQ188" s="28">
        <v>122533409</v>
      </c>
      <c r="AR188" s="28">
        <v>171205387</v>
      </c>
      <c r="AS188" s="28">
        <v>500</v>
      </c>
      <c r="AT188" s="30">
        <v>1</v>
      </c>
      <c r="AU188" s="30"/>
      <c r="AV188" s="30"/>
      <c r="AW188" s="30"/>
      <c r="AX188" s="30"/>
      <c r="AY188" s="30"/>
      <c r="AZ188" s="30"/>
      <c r="BA188" s="30"/>
      <c r="BB188" s="30" t="s">
        <v>54452</v>
      </c>
      <c r="BC188" s="30" t="s">
        <v>54452</v>
      </c>
      <c r="BD188" s="30" t="s">
        <v>54452</v>
      </c>
      <c r="BE188" s="30" t="s">
        <v>54452</v>
      </c>
      <c r="BF188" s="30" t="s">
        <v>54452</v>
      </c>
      <c r="BG188" s="30">
        <v>5</v>
      </c>
      <c r="BH188" s="30"/>
      <c r="BI188" s="31"/>
    </row>
    <row r="189" spans="1:61" ht="16.5">
      <c r="A189" s="21" t="s">
        <v>4205</v>
      </c>
      <c r="B189" s="21">
        <v>14192</v>
      </c>
      <c r="C189" s="21">
        <v>1208240</v>
      </c>
      <c r="D189" s="21">
        <v>3148202693</v>
      </c>
      <c r="E189" s="22">
        <v>1942220000031</v>
      </c>
      <c r="F189" s="24" t="s">
        <v>4206</v>
      </c>
      <c r="G189" s="24" t="s">
        <v>44</v>
      </c>
      <c r="H189" s="24" t="s">
        <v>51</v>
      </c>
      <c r="I189" s="24" t="s">
        <v>65</v>
      </c>
      <c r="J189" s="24" t="s">
        <v>363</v>
      </c>
      <c r="K189" s="21">
        <v>63</v>
      </c>
      <c r="L189" s="32" t="s">
        <v>4206</v>
      </c>
      <c r="M189" s="21" t="s">
        <v>3775</v>
      </c>
      <c r="N189" s="26">
        <v>1</v>
      </c>
      <c r="O189" s="26" t="s">
        <v>55</v>
      </c>
      <c r="P189" s="21">
        <v>0</v>
      </c>
      <c r="Q189" s="21">
        <v>0</v>
      </c>
      <c r="R189" s="40">
        <v>80000</v>
      </c>
      <c r="S189" s="40">
        <v>4567685</v>
      </c>
      <c r="T189" s="21">
        <v>0</v>
      </c>
      <c r="U189" s="40">
        <v>231563</v>
      </c>
      <c r="V189" s="40">
        <v>250145</v>
      </c>
      <c r="W189" s="40">
        <v>570761</v>
      </c>
      <c r="X189" s="40">
        <v>255326</v>
      </c>
      <c r="Y189" s="40">
        <v>3019642</v>
      </c>
      <c r="Z189" s="16" t="s">
        <v>315</v>
      </c>
      <c r="AA189" s="102">
        <v>0</v>
      </c>
      <c r="AB189" s="21">
        <v>30.9</v>
      </c>
      <c r="AC189" s="21">
        <v>45.6</v>
      </c>
      <c r="AD189" s="21">
        <v>2.2999999999999998</v>
      </c>
      <c r="AE189" s="21">
        <v>10.7</v>
      </c>
      <c r="AF189" s="21">
        <f t="shared" si="3"/>
        <v>89.5</v>
      </c>
      <c r="AG189" s="21" t="s">
        <v>4207</v>
      </c>
      <c r="AH189" s="24" t="s">
        <v>2593</v>
      </c>
      <c r="AI189" s="24" t="s">
        <v>4208</v>
      </c>
      <c r="AJ189" s="27" t="s">
        <v>30883</v>
      </c>
      <c r="AK189" s="28" t="s">
        <v>47</v>
      </c>
      <c r="AL189" s="28">
        <v>10</v>
      </c>
      <c r="AM189" s="28">
        <v>19810101</v>
      </c>
      <c r="AN189" s="29">
        <v>550</v>
      </c>
      <c r="AO189" s="29">
        <v>202306</v>
      </c>
      <c r="AP189" s="29">
        <v>2022</v>
      </c>
      <c r="AQ189" s="28">
        <v>221321716</v>
      </c>
      <c r="AR189" s="28">
        <v>278090473</v>
      </c>
      <c r="AS189" s="28">
        <v>1000</v>
      </c>
      <c r="AT189" s="30">
        <v>2</v>
      </c>
      <c r="AU189" s="30"/>
      <c r="AV189" s="30"/>
      <c r="AW189" s="30"/>
      <c r="AX189" s="30"/>
      <c r="AY189" s="30"/>
      <c r="AZ189" s="30"/>
      <c r="BA189" s="30"/>
      <c r="BB189" s="30" t="s">
        <v>54452</v>
      </c>
      <c r="BC189" s="30" t="s">
        <v>54452</v>
      </c>
      <c r="BD189" s="30" t="s">
        <v>54452</v>
      </c>
      <c r="BE189" s="30" t="s">
        <v>54452</v>
      </c>
      <c r="BF189" s="30" t="s">
        <v>54452</v>
      </c>
      <c r="BG189" s="30">
        <v>7</v>
      </c>
      <c r="BH189" s="30" t="s">
        <v>4209</v>
      </c>
      <c r="BI189" s="31"/>
    </row>
    <row r="190" spans="1:61" ht="16.5">
      <c r="A190" s="21" t="s">
        <v>4259</v>
      </c>
      <c r="B190" s="21">
        <v>15182</v>
      </c>
      <c r="C190" s="21">
        <v>1747397</v>
      </c>
      <c r="D190" s="21">
        <v>1168201237</v>
      </c>
      <c r="E190" s="22">
        <v>1112710001390</v>
      </c>
      <c r="F190" s="24" t="s">
        <v>4260</v>
      </c>
      <c r="G190" s="24" t="s">
        <v>44</v>
      </c>
      <c r="H190" s="24" t="s">
        <v>51</v>
      </c>
      <c r="I190" s="24" t="s">
        <v>65</v>
      </c>
      <c r="J190" s="24" t="s">
        <v>363</v>
      </c>
      <c r="K190" s="21">
        <v>63</v>
      </c>
      <c r="L190" s="32" t="s">
        <v>4260</v>
      </c>
      <c r="M190" s="21" t="s">
        <v>4261</v>
      </c>
      <c r="N190" s="26">
        <v>1</v>
      </c>
      <c r="O190" s="26">
        <v>0</v>
      </c>
      <c r="P190" s="26">
        <v>0</v>
      </c>
      <c r="Q190" s="26">
        <v>0</v>
      </c>
      <c r="R190" s="26">
        <v>0</v>
      </c>
      <c r="S190" s="26">
        <v>0</v>
      </c>
      <c r="T190" s="26">
        <v>0</v>
      </c>
      <c r="U190" s="26">
        <v>0</v>
      </c>
      <c r="V190" s="26">
        <v>0</v>
      </c>
      <c r="W190" s="26">
        <v>0</v>
      </c>
      <c r="X190" s="26">
        <v>0</v>
      </c>
      <c r="Y190" s="26">
        <v>0</v>
      </c>
      <c r="Z190" s="21"/>
      <c r="AA190" s="101">
        <v>0</v>
      </c>
      <c r="AB190" s="98">
        <v>0</v>
      </c>
      <c r="AC190" s="98">
        <v>0</v>
      </c>
      <c r="AD190" s="98">
        <v>0</v>
      </c>
      <c r="AE190" s="98">
        <v>0</v>
      </c>
      <c r="AF190" s="21">
        <f t="shared" si="3"/>
        <v>0</v>
      </c>
      <c r="AG190" s="21" t="s">
        <v>4262</v>
      </c>
      <c r="AH190" s="24" t="s">
        <v>4263</v>
      </c>
      <c r="AI190" s="24" t="s">
        <v>4264</v>
      </c>
      <c r="AJ190" s="27" t="s">
        <v>30813</v>
      </c>
      <c r="AK190" s="28" t="s">
        <v>47</v>
      </c>
      <c r="AL190" s="28">
        <v>10</v>
      </c>
      <c r="AM190" s="28">
        <v>19761025</v>
      </c>
      <c r="AN190" s="29">
        <v>4458</v>
      </c>
      <c r="AO190" s="29">
        <v>202203</v>
      </c>
      <c r="AP190" s="29">
        <v>2022</v>
      </c>
      <c r="AQ190" s="28">
        <v>608721906</v>
      </c>
      <c r="AR190" s="28">
        <v>800057838</v>
      </c>
      <c r="AS190" s="28">
        <v>10000000</v>
      </c>
      <c r="AT190" s="30">
        <v>1</v>
      </c>
      <c r="AU190" s="30"/>
      <c r="AV190" s="30"/>
      <c r="AW190" s="30"/>
      <c r="AX190" s="30"/>
      <c r="AY190" s="30"/>
      <c r="AZ190" s="30"/>
      <c r="BA190" s="30"/>
      <c r="BB190" s="30" t="s">
        <v>54452</v>
      </c>
      <c r="BC190" s="30" t="s">
        <v>54452</v>
      </c>
      <c r="BD190" s="30" t="s">
        <v>54452</v>
      </c>
      <c r="BE190" s="30" t="s">
        <v>54452</v>
      </c>
      <c r="BF190" s="30" t="s">
        <v>4265</v>
      </c>
      <c r="BG190" s="30">
        <v>2</v>
      </c>
      <c r="BH190" s="30"/>
      <c r="BI190" s="31"/>
    </row>
    <row r="191" spans="1:61" ht="16.5">
      <c r="A191" s="21" t="s">
        <v>4277</v>
      </c>
      <c r="B191" s="21">
        <v>15072</v>
      </c>
      <c r="C191" s="21">
        <v>1767911</v>
      </c>
      <c r="D191" s="21">
        <v>1138202014</v>
      </c>
      <c r="E191" s="22">
        <v>1151710001380</v>
      </c>
      <c r="F191" s="24" t="s">
        <v>4278</v>
      </c>
      <c r="G191" s="24" t="s">
        <v>44</v>
      </c>
      <c r="H191" s="24" t="s">
        <v>51</v>
      </c>
      <c r="I191" s="24" t="s">
        <v>65</v>
      </c>
      <c r="J191" s="24" t="s">
        <v>363</v>
      </c>
      <c r="K191" s="21">
        <v>63</v>
      </c>
      <c r="L191" s="32" t="s">
        <v>4278</v>
      </c>
      <c r="M191" s="21" t="s">
        <v>4279</v>
      </c>
      <c r="N191" s="26">
        <v>1</v>
      </c>
      <c r="O191" s="26" t="s">
        <v>55</v>
      </c>
      <c r="P191" s="21">
        <v>0</v>
      </c>
      <c r="Q191" s="21">
        <v>0</v>
      </c>
      <c r="R191" s="21">
        <v>0</v>
      </c>
      <c r="S191" s="21">
        <v>0</v>
      </c>
      <c r="T191" s="21">
        <v>0</v>
      </c>
      <c r="U191" s="21">
        <v>0</v>
      </c>
      <c r="V191" s="21">
        <v>0</v>
      </c>
      <c r="W191" s="21">
        <v>0</v>
      </c>
      <c r="X191" s="38">
        <v>1426974</v>
      </c>
      <c r="Y191" s="38">
        <v>54594797</v>
      </c>
      <c r="Z191" s="16" t="s">
        <v>315</v>
      </c>
      <c r="AA191" s="102">
        <v>0</v>
      </c>
      <c r="AB191" s="21">
        <v>545.9</v>
      </c>
      <c r="AC191" s="99">
        <v>0</v>
      </c>
      <c r="AD191" s="99">
        <v>0</v>
      </c>
      <c r="AE191" s="21">
        <v>14.2</v>
      </c>
      <c r="AF191" s="21">
        <f t="shared" si="3"/>
        <v>560.1</v>
      </c>
      <c r="AG191" s="21" t="s">
        <v>4280</v>
      </c>
      <c r="AH191" s="24" t="s">
        <v>4281</v>
      </c>
      <c r="AI191" s="24" t="s">
        <v>4282</v>
      </c>
      <c r="AJ191" s="27" t="s">
        <v>30884</v>
      </c>
      <c r="AK191" s="28" t="s">
        <v>47</v>
      </c>
      <c r="AL191" s="28">
        <v>10</v>
      </c>
      <c r="AM191" s="28">
        <v>19810317</v>
      </c>
      <c r="AN191" s="29">
        <v>1795</v>
      </c>
      <c r="AO191" s="29">
        <v>202203</v>
      </c>
      <c r="AP191" s="29">
        <v>2022</v>
      </c>
      <c r="AQ191" s="28">
        <v>384798178</v>
      </c>
      <c r="AR191" s="28">
        <v>365942975</v>
      </c>
      <c r="AS191" s="28">
        <v>0</v>
      </c>
      <c r="AT191" s="30">
        <v>1</v>
      </c>
      <c r="AU191" s="30"/>
      <c r="AV191" s="30"/>
      <c r="AW191" s="30"/>
      <c r="AX191" s="30"/>
      <c r="AY191" s="30"/>
      <c r="AZ191" s="30"/>
      <c r="BA191" s="30"/>
      <c r="BB191" s="30" t="s">
        <v>54452</v>
      </c>
      <c r="BC191" s="30" t="s">
        <v>54452</v>
      </c>
      <c r="BD191" s="30" t="s">
        <v>54452</v>
      </c>
      <c r="BE191" s="30" t="s">
        <v>54452</v>
      </c>
      <c r="BF191" s="30" t="s">
        <v>54452</v>
      </c>
      <c r="BG191" s="30">
        <v>5</v>
      </c>
      <c r="BH191" s="30" t="s">
        <v>4283</v>
      </c>
      <c r="BI191" s="31"/>
    </row>
    <row r="192" spans="1:61" ht="16.5">
      <c r="A192" s="21" t="s">
        <v>4284</v>
      </c>
      <c r="B192" s="21">
        <v>23677</v>
      </c>
      <c r="C192" s="21">
        <v>1351753</v>
      </c>
      <c r="D192" s="21">
        <v>2298201343</v>
      </c>
      <c r="E192" s="22">
        <v>1102710003446</v>
      </c>
      <c r="F192" s="24" t="s">
        <v>4285</v>
      </c>
      <c r="G192" s="24" t="s">
        <v>104</v>
      </c>
      <c r="H192" s="24" t="s">
        <v>51</v>
      </c>
      <c r="I192" s="24" t="s">
        <v>65</v>
      </c>
      <c r="J192" s="24" t="s">
        <v>3733</v>
      </c>
      <c r="K192" s="21">
        <v>58</v>
      </c>
      <c r="L192" s="32" t="s">
        <v>4285</v>
      </c>
      <c r="M192" s="21" t="s">
        <v>4286</v>
      </c>
      <c r="N192" s="26">
        <v>1</v>
      </c>
      <c r="O192" s="26" t="s">
        <v>55</v>
      </c>
      <c r="P192" s="21">
        <v>0</v>
      </c>
      <c r="Q192" s="21">
        <v>0</v>
      </c>
      <c r="R192" s="21">
        <v>0</v>
      </c>
      <c r="S192" s="21">
        <v>0</v>
      </c>
      <c r="T192" s="21">
        <v>0</v>
      </c>
      <c r="U192" s="21">
        <v>0</v>
      </c>
      <c r="V192" s="21">
        <v>0</v>
      </c>
      <c r="W192" s="21">
        <v>0</v>
      </c>
      <c r="X192" s="21">
        <v>0</v>
      </c>
      <c r="Y192" s="38">
        <v>55761488</v>
      </c>
      <c r="Z192" s="21"/>
      <c r="AA192" s="102">
        <v>0</v>
      </c>
      <c r="AB192" s="21">
        <v>557.6</v>
      </c>
      <c r="AC192" s="99">
        <v>0</v>
      </c>
      <c r="AD192" s="99">
        <v>0</v>
      </c>
      <c r="AE192" s="99">
        <v>0</v>
      </c>
      <c r="AF192" s="21">
        <f t="shared" si="3"/>
        <v>557.6</v>
      </c>
      <c r="AG192" s="21" t="s">
        <v>4287</v>
      </c>
      <c r="AH192" s="24">
        <v>15881580</v>
      </c>
      <c r="AI192" s="24" t="s">
        <v>4288</v>
      </c>
      <c r="AJ192" s="27" t="s">
        <v>30885</v>
      </c>
      <c r="AK192" s="28" t="s">
        <v>47</v>
      </c>
      <c r="AL192" s="28">
        <v>10</v>
      </c>
      <c r="AM192" s="28">
        <v>19970227</v>
      </c>
      <c r="AN192" s="29">
        <v>653</v>
      </c>
      <c r="AO192" s="29">
        <v>201903</v>
      </c>
      <c r="AP192" s="29"/>
      <c r="AQ192" s="28"/>
      <c r="AR192" s="28"/>
      <c r="AS192" s="28"/>
      <c r="AT192" s="30">
        <v>1</v>
      </c>
      <c r="AU192" s="30"/>
      <c r="AV192" s="30"/>
      <c r="AW192" s="30"/>
      <c r="AX192" s="30"/>
      <c r="AY192" s="30"/>
      <c r="AZ192" s="30"/>
      <c r="BA192" s="30"/>
      <c r="BB192" s="30" t="s">
        <v>54452</v>
      </c>
      <c r="BC192" s="30" t="s">
        <v>54452</v>
      </c>
      <c r="BD192" s="30" t="s">
        <v>54452</v>
      </c>
      <c r="BE192" s="30" t="s">
        <v>54452</v>
      </c>
      <c r="BF192" s="30" t="s">
        <v>54452</v>
      </c>
      <c r="BG192" s="30">
        <v>4</v>
      </c>
      <c r="BH192" s="30" t="s">
        <v>4289</v>
      </c>
      <c r="BI192" s="31"/>
    </row>
    <row r="193" spans="1:61" ht="16.5">
      <c r="A193" s="21" t="s">
        <v>3909</v>
      </c>
      <c r="B193" s="21">
        <v>3765</v>
      </c>
      <c r="C193" s="21">
        <v>1569582</v>
      </c>
      <c r="D193" s="21">
        <v>1378120710</v>
      </c>
      <c r="E193" s="22">
        <v>1201110175374</v>
      </c>
      <c r="F193" s="24" t="s">
        <v>3910</v>
      </c>
      <c r="G193" s="24" t="s">
        <v>44</v>
      </c>
      <c r="H193" s="24" t="s">
        <v>51</v>
      </c>
      <c r="I193" s="24" t="s">
        <v>52</v>
      </c>
      <c r="J193" s="24" t="s">
        <v>1001</v>
      </c>
      <c r="K193" s="21">
        <v>24</v>
      </c>
      <c r="L193" s="32" t="s">
        <v>3911</v>
      </c>
      <c r="M193" s="21" t="s">
        <v>3912</v>
      </c>
      <c r="N193" s="21">
        <v>1</v>
      </c>
      <c r="O193" s="21" t="s">
        <v>55</v>
      </c>
      <c r="P193" s="21">
        <v>0</v>
      </c>
      <c r="Q193" s="21">
        <v>0</v>
      </c>
      <c r="R193" s="21">
        <v>0</v>
      </c>
      <c r="S193" s="33">
        <v>3052001</v>
      </c>
      <c r="T193" s="21">
        <v>0</v>
      </c>
      <c r="U193" s="21">
        <v>0</v>
      </c>
      <c r="V193" s="21">
        <v>0</v>
      </c>
      <c r="W193" s="21">
        <v>0</v>
      </c>
      <c r="X193" s="33">
        <v>68556</v>
      </c>
      <c r="Y193" s="33">
        <v>3287364</v>
      </c>
      <c r="Z193" s="16" t="s">
        <v>56</v>
      </c>
      <c r="AA193" s="102">
        <v>0</v>
      </c>
      <c r="AB193" s="21">
        <v>32.799999999999997</v>
      </c>
      <c r="AC193" s="21">
        <v>30.5</v>
      </c>
      <c r="AD193" s="99">
        <v>0</v>
      </c>
      <c r="AE193" s="21">
        <v>0.6</v>
      </c>
      <c r="AF193" s="21">
        <f t="shared" si="3"/>
        <v>63.9</v>
      </c>
      <c r="AG193" s="21" t="s">
        <v>3913</v>
      </c>
      <c r="AH193" s="24" t="s">
        <v>3914</v>
      </c>
      <c r="AI193" s="24" t="s">
        <v>3915</v>
      </c>
      <c r="AJ193" s="27" t="s">
        <v>30886</v>
      </c>
      <c r="AK193" s="28" t="s">
        <v>60</v>
      </c>
      <c r="AL193" s="28">
        <v>10</v>
      </c>
      <c r="AM193" s="28">
        <v>19981001</v>
      </c>
      <c r="AN193" s="29">
        <v>369</v>
      </c>
      <c r="AO193" s="29">
        <v>202303</v>
      </c>
      <c r="AP193" s="29">
        <v>2022</v>
      </c>
      <c r="AQ193" s="28">
        <v>100664255</v>
      </c>
      <c r="AR193" s="28">
        <v>140133563</v>
      </c>
      <c r="AS193" s="28">
        <v>15000000</v>
      </c>
      <c r="AT193" s="30">
        <v>1</v>
      </c>
      <c r="AU193" s="30"/>
      <c r="AV193" s="30"/>
      <c r="AW193" s="30"/>
      <c r="AX193" s="30"/>
      <c r="AY193" s="30"/>
      <c r="AZ193" s="30"/>
      <c r="BA193" s="30"/>
      <c r="BB193" s="30" t="s">
        <v>54452</v>
      </c>
      <c r="BC193" s="30" t="s">
        <v>54452</v>
      </c>
      <c r="BD193" s="30" t="s">
        <v>54452</v>
      </c>
      <c r="BE193" s="30" t="s">
        <v>54452</v>
      </c>
      <c r="BF193" s="30" t="s">
        <v>54452</v>
      </c>
      <c r="BG193" s="30">
        <v>4</v>
      </c>
      <c r="BH193" s="30" t="s">
        <v>237</v>
      </c>
      <c r="BI193" s="31"/>
    </row>
    <row r="194" spans="1:61" ht="16.5">
      <c r="A194" s="21" t="s">
        <v>4365</v>
      </c>
      <c r="B194" s="21">
        <v>14051</v>
      </c>
      <c r="C194" s="21">
        <v>1844732</v>
      </c>
      <c r="D194" s="21">
        <v>2098203522</v>
      </c>
      <c r="E194" s="22">
        <v>1144220000174</v>
      </c>
      <c r="F194" s="24" t="s">
        <v>4366</v>
      </c>
      <c r="G194" s="24" t="s">
        <v>44</v>
      </c>
      <c r="H194" s="24" t="s">
        <v>51</v>
      </c>
      <c r="I194" s="24" t="s">
        <v>65</v>
      </c>
      <c r="J194" s="24" t="s">
        <v>363</v>
      </c>
      <c r="K194" s="21">
        <v>63</v>
      </c>
      <c r="L194" s="32" t="s">
        <v>4366</v>
      </c>
      <c r="M194" s="21" t="s">
        <v>4367</v>
      </c>
      <c r="N194" s="26">
        <v>1</v>
      </c>
      <c r="O194" s="26" t="s">
        <v>55</v>
      </c>
      <c r="P194" s="21">
        <v>0</v>
      </c>
      <c r="Q194" s="21">
        <v>0</v>
      </c>
      <c r="R194" s="21">
        <v>0</v>
      </c>
      <c r="S194" s="40">
        <v>4136033</v>
      </c>
      <c r="T194" s="21">
        <v>0</v>
      </c>
      <c r="U194" s="21">
        <v>0</v>
      </c>
      <c r="V194" s="41">
        <v>1710038</v>
      </c>
      <c r="W194" s="21">
        <v>0</v>
      </c>
      <c r="X194" s="40">
        <v>1203353</v>
      </c>
      <c r="Y194" s="40">
        <v>24006849</v>
      </c>
      <c r="Z194" s="21"/>
      <c r="AA194" s="102">
        <v>0</v>
      </c>
      <c r="AB194" s="21">
        <v>240</v>
      </c>
      <c r="AC194" s="21">
        <v>41.3</v>
      </c>
      <c r="AD194" s="99">
        <v>0</v>
      </c>
      <c r="AE194" s="21">
        <v>29.1</v>
      </c>
      <c r="AF194" s="21">
        <f t="shared" si="3"/>
        <v>310.40000000000003</v>
      </c>
      <c r="AG194" s="21" t="s">
        <v>4368</v>
      </c>
      <c r="AH194" s="24" t="s">
        <v>4369</v>
      </c>
      <c r="AI194" s="24" t="s">
        <v>4370</v>
      </c>
      <c r="AJ194" s="27" t="s">
        <v>30887</v>
      </c>
      <c r="AK194" s="28" t="s">
        <v>47</v>
      </c>
      <c r="AL194" s="28">
        <v>10</v>
      </c>
      <c r="AM194" s="28">
        <v>20100801</v>
      </c>
      <c r="AN194" s="29">
        <v>950</v>
      </c>
      <c r="AO194" s="29">
        <v>202203</v>
      </c>
      <c r="AP194" s="29">
        <v>2022</v>
      </c>
      <c r="AQ194" s="28">
        <v>414626083</v>
      </c>
      <c r="AR194" s="28">
        <v>527905932</v>
      </c>
      <c r="AS194" s="28">
        <v>3832000</v>
      </c>
      <c r="AT194" s="30">
        <v>2</v>
      </c>
      <c r="AU194" s="30"/>
      <c r="AV194" s="30"/>
      <c r="AW194" s="30"/>
      <c r="AX194" s="30"/>
      <c r="AY194" s="30"/>
      <c r="AZ194" s="30"/>
      <c r="BA194" s="30"/>
      <c r="BB194" s="30" t="s">
        <v>54452</v>
      </c>
      <c r="BC194" s="30" t="s">
        <v>54452</v>
      </c>
      <c r="BD194" s="30" t="s">
        <v>54452</v>
      </c>
      <c r="BE194" s="30" t="s">
        <v>54452</v>
      </c>
      <c r="BF194" s="30" t="s">
        <v>54452</v>
      </c>
      <c r="BG194" s="30">
        <v>7</v>
      </c>
      <c r="BH194" s="30" t="s">
        <v>2595</v>
      </c>
      <c r="BI194" s="31"/>
    </row>
    <row r="195" spans="1:61" ht="16.5">
      <c r="A195" s="21" t="s">
        <v>11706</v>
      </c>
      <c r="B195" s="21">
        <v>11822</v>
      </c>
      <c r="C195" s="21">
        <v>1434273</v>
      </c>
      <c r="D195" s="21">
        <v>1098133068</v>
      </c>
      <c r="E195" s="22">
        <v>1101110003692</v>
      </c>
      <c r="F195" s="24" t="s">
        <v>11707</v>
      </c>
      <c r="G195" s="24" t="s">
        <v>44</v>
      </c>
      <c r="H195" s="24" t="s">
        <v>51</v>
      </c>
      <c r="I195" s="24" t="s">
        <v>63</v>
      </c>
      <c r="J195" s="24" t="s">
        <v>1180</v>
      </c>
      <c r="K195" s="21">
        <v>53</v>
      </c>
      <c r="L195" s="32" t="s">
        <v>11708</v>
      </c>
      <c r="M195" s="21" t="s">
        <v>11709</v>
      </c>
      <c r="N195" s="26">
        <v>1</v>
      </c>
      <c r="O195" s="26" t="s">
        <v>55</v>
      </c>
      <c r="P195" s="21">
        <v>0</v>
      </c>
      <c r="Q195" s="21">
        <v>0</v>
      </c>
      <c r="R195" s="21">
        <v>0</v>
      </c>
      <c r="S195" s="38">
        <v>1535773</v>
      </c>
      <c r="T195" s="21">
        <v>0</v>
      </c>
      <c r="U195" s="21">
        <v>0</v>
      </c>
      <c r="V195" s="38">
        <v>1265508</v>
      </c>
      <c r="W195" s="38">
        <v>117615</v>
      </c>
      <c r="X195" s="38">
        <v>95795</v>
      </c>
      <c r="Y195" s="38">
        <v>278097</v>
      </c>
      <c r="Z195" s="21"/>
      <c r="AA195" s="102">
        <v>0</v>
      </c>
      <c r="AB195" s="21">
        <v>2.7</v>
      </c>
      <c r="AC195" s="21">
        <v>15.3</v>
      </c>
      <c r="AD195" s="99">
        <v>0</v>
      </c>
      <c r="AE195" s="21">
        <v>14.7</v>
      </c>
      <c r="AF195" s="21">
        <f t="shared" si="3"/>
        <v>32.700000000000003</v>
      </c>
      <c r="AG195" s="21" t="s">
        <v>11703</v>
      </c>
      <c r="AH195" s="24" t="s">
        <v>11710</v>
      </c>
      <c r="AI195" s="24" t="s">
        <v>11711</v>
      </c>
      <c r="AJ195" s="27" t="s">
        <v>30888</v>
      </c>
      <c r="AK195" s="28" t="s">
        <v>156</v>
      </c>
      <c r="AL195" s="28">
        <v>10</v>
      </c>
      <c r="AM195" s="28">
        <v>19680220</v>
      </c>
      <c r="AN195" s="29">
        <v>2913</v>
      </c>
      <c r="AO195" s="29">
        <v>202306</v>
      </c>
      <c r="AP195" s="29">
        <v>2022</v>
      </c>
      <c r="AQ195" s="28">
        <v>379296371</v>
      </c>
      <c r="AR195" s="28">
        <v>415890701</v>
      </c>
      <c r="AS195" s="28">
        <v>15831775</v>
      </c>
      <c r="AT195" s="30">
        <v>1</v>
      </c>
      <c r="AU195" s="30"/>
      <c r="AV195" s="30"/>
      <c r="AW195" s="30"/>
      <c r="AX195" s="30"/>
      <c r="AY195" s="30"/>
      <c r="AZ195" s="30"/>
      <c r="BA195" s="30"/>
      <c r="BB195" s="30" t="s">
        <v>54452</v>
      </c>
      <c r="BC195" s="30" t="s">
        <v>54452</v>
      </c>
      <c r="BD195" s="30" t="s">
        <v>54452</v>
      </c>
      <c r="BE195" s="30" t="s">
        <v>54452</v>
      </c>
      <c r="BF195" s="30" t="s">
        <v>54452</v>
      </c>
      <c r="BG195" s="30">
        <v>4</v>
      </c>
      <c r="BH195" s="30" t="s">
        <v>237</v>
      </c>
      <c r="BI195" s="31"/>
    </row>
    <row r="196" spans="1:61" ht="16.5">
      <c r="A196" s="21" t="s">
        <v>4512</v>
      </c>
      <c r="B196" s="21">
        <v>13743</v>
      </c>
      <c r="C196" s="21">
        <v>2841176</v>
      </c>
      <c r="D196" s="21">
        <v>1078211255</v>
      </c>
      <c r="E196" s="22">
        <v>2541710014434</v>
      </c>
      <c r="F196" s="24" t="s">
        <v>4513</v>
      </c>
      <c r="G196" s="24" t="s">
        <v>44</v>
      </c>
      <c r="H196" s="24" t="s">
        <v>51</v>
      </c>
      <c r="I196" s="24" t="s">
        <v>65</v>
      </c>
      <c r="J196" s="24" t="s">
        <v>1449</v>
      </c>
      <c r="K196" s="21">
        <v>61</v>
      </c>
      <c r="L196" s="32" t="s">
        <v>4513</v>
      </c>
      <c r="M196" s="21" t="s">
        <v>4514</v>
      </c>
      <c r="N196" s="26">
        <v>1</v>
      </c>
      <c r="O196" s="26" t="s">
        <v>55</v>
      </c>
      <c r="P196" s="40">
        <v>673501</v>
      </c>
      <c r="Q196" s="40">
        <v>1464554</v>
      </c>
      <c r="R196" s="40">
        <v>211232</v>
      </c>
      <c r="S196" s="40">
        <v>1001010</v>
      </c>
      <c r="T196" s="21">
        <v>0</v>
      </c>
      <c r="U196" s="40">
        <v>1235807</v>
      </c>
      <c r="V196" s="21">
        <v>0</v>
      </c>
      <c r="W196" s="40">
        <v>33000</v>
      </c>
      <c r="X196" s="40">
        <v>17266815</v>
      </c>
      <c r="Y196" s="40">
        <v>2844303</v>
      </c>
      <c r="Z196" s="21"/>
      <c r="AA196" s="21">
        <v>6.7</v>
      </c>
      <c r="AB196" s="21">
        <v>45.2</v>
      </c>
      <c r="AC196" s="21">
        <v>10</v>
      </c>
      <c r="AD196" s="21">
        <v>12.3</v>
      </c>
      <c r="AE196" s="21">
        <v>172.9</v>
      </c>
      <c r="AF196" s="21">
        <f t="shared" si="3"/>
        <v>247.10000000000002</v>
      </c>
      <c r="AG196" s="21" t="s">
        <v>4515</v>
      </c>
      <c r="AH196" s="24">
        <v>15777114</v>
      </c>
      <c r="AI196" s="24" t="s">
        <v>4516</v>
      </c>
      <c r="AJ196" s="27" t="s">
        <v>30889</v>
      </c>
      <c r="AK196" s="28" t="s">
        <v>47</v>
      </c>
      <c r="AL196" s="28">
        <v>10</v>
      </c>
      <c r="AM196" s="28">
        <v>20060331</v>
      </c>
      <c r="AN196" s="29">
        <v>496</v>
      </c>
      <c r="AO196" s="29">
        <v>202203</v>
      </c>
      <c r="AP196" s="29">
        <v>2022</v>
      </c>
      <c r="AQ196" s="28">
        <v>142431008</v>
      </c>
      <c r="AR196" s="28">
        <v>34550685</v>
      </c>
      <c r="AS196" s="28">
        <v>1000</v>
      </c>
      <c r="AT196" s="30">
        <v>1</v>
      </c>
      <c r="AU196" s="30"/>
      <c r="AV196" s="30"/>
      <c r="AW196" s="30"/>
      <c r="AX196" s="30"/>
      <c r="AY196" s="30"/>
      <c r="AZ196" s="30"/>
      <c r="BA196" s="30"/>
      <c r="BB196" s="30" t="s">
        <v>54452</v>
      </c>
      <c r="BC196" s="30" t="s">
        <v>54452</v>
      </c>
      <c r="BD196" s="30" t="s">
        <v>54452</v>
      </c>
      <c r="BE196" s="30" t="s">
        <v>54452</v>
      </c>
      <c r="BF196" s="30" t="s">
        <v>4517</v>
      </c>
      <c r="BG196" s="30">
        <v>2</v>
      </c>
      <c r="BH196" s="30" t="s">
        <v>4518</v>
      </c>
      <c r="BI196" s="31"/>
    </row>
    <row r="197" spans="1:61" ht="16.5">
      <c r="A197" s="21" t="s">
        <v>4541</v>
      </c>
      <c r="B197" s="21">
        <v>4263</v>
      </c>
      <c r="C197" s="21">
        <v>1936416</v>
      </c>
      <c r="D197" s="21">
        <v>6138119207</v>
      </c>
      <c r="E197" s="22">
        <v>1954110005740</v>
      </c>
      <c r="F197" s="24" t="s">
        <v>4542</v>
      </c>
      <c r="G197" s="24" t="s">
        <v>44</v>
      </c>
      <c r="H197" s="24" t="s">
        <v>51</v>
      </c>
      <c r="I197" s="24" t="s">
        <v>52</v>
      </c>
      <c r="J197" s="24" t="s">
        <v>1944</v>
      </c>
      <c r="K197" s="21">
        <v>26</v>
      </c>
      <c r="L197" s="32" t="s">
        <v>4543</v>
      </c>
      <c r="M197" s="21" t="s">
        <v>4544</v>
      </c>
      <c r="N197" s="21">
        <v>1</v>
      </c>
      <c r="O197" s="21" t="s">
        <v>55</v>
      </c>
      <c r="P197" s="21">
        <v>0</v>
      </c>
      <c r="Q197" s="33">
        <v>555818</v>
      </c>
      <c r="R197" s="21">
        <v>0</v>
      </c>
      <c r="S197" s="33">
        <v>23947341</v>
      </c>
      <c r="T197" s="21">
        <v>0</v>
      </c>
      <c r="U197" s="33">
        <v>209620</v>
      </c>
      <c r="V197" s="39">
        <v>977424</v>
      </c>
      <c r="W197" s="21">
        <v>0</v>
      </c>
      <c r="X197" s="21">
        <v>0</v>
      </c>
      <c r="Y197" s="33">
        <v>29424744</v>
      </c>
      <c r="Z197" s="16" t="s">
        <v>126</v>
      </c>
      <c r="AA197" s="102">
        <v>0</v>
      </c>
      <c r="AB197" s="21">
        <v>299.8</v>
      </c>
      <c r="AC197" s="21">
        <v>239.4</v>
      </c>
      <c r="AD197" s="21">
        <v>2</v>
      </c>
      <c r="AE197" s="21">
        <v>9.6999999999999993</v>
      </c>
      <c r="AF197" s="21">
        <f t="shared" si="3"/>
        <v>550.90000000000009</v>
      </c>
      <c r="AG197" s="21" t="s">
        <v>4545</v>
      </c>
      <c r="AH197" s="24" t="s">
        <v>4546</v>
      </c>
      <c r="AI197" s="24" t="s">
        <v>4547</v>
      </c>
      <c r="AJ197" s="27" t="s">
        <v>30890</v>
      </c>
      <c r="AK197" s="28" t="s">
        <v>60</v>
      </c>
      <c r="AL197" s="28">
        <v>10</v>
      </c>
      <c r="AM197" s="28">
        <v>19991015</v>
      </c>
      <c r="AN197" s="29">
        <v>940</v>
      </c>
      <c r="AO197" s="29">
        <v>202303</v>
      </c>
      <c r="AP197" s="29">
        <v>2022</v>
      </c>
      <c r="AQ197" s="28">
        <v>377002437</v>
      </c>
      <c r="AR197" s="28">
        <v>242372967</v>
      </c>
      <c r="AS197" s="28">
        <v>61884350</v>
      </c>
      <c r="AT197" s="30">
        <v>1</v>
      </c>
      <c r="AU197" s="30"/>
      <c r="AV197" s="30"/>
      <c r="AW197" s="30"/>
      <c r="AX197" s="30"/>
      <c r="AY197" s="30"/>
      <c r="AZ197" s="30"/>
      <c r="BA197" s="30"/>
      <c r="BB197" s="30" t="s">
        <v>54452</v>
      </c>
      <c r="BC197" s="30" t="s">
        <v>54452</v>
      </c>
      <c r="BD197" s="30" t="s">
        <v>54452</v>
      </c>
      <c r="BE197" s="30" t="s">
        <v>54452</v>
      </c>
      <c r="BF197" s="30" t="s">
        <v>4548</v>
      </c>
      <c r="BG197" s="30">
        <v>2</v>
      </c>
      <c r="BH197" s="30" t="s">
        <v>101</v>
      </c>
      <c r="BI197" s="31"/>
    </row>
    <row r="198" spans="1:61" ht="16.5">
      <c r="A198" s="21" t="s">
        <v>4556</v>
      </c>
      <c r="B198" s="21">
        <v>14031</v>
      </c>
      <c r="C198" s="21">
        <v>1558676</v>
      </c>
      <c r="D198" s="21">
        <v>2298201135</v>
      </c>
      <c r="E198" s="22">
        <v>1112410002284</v>
      </c>
      <c r="F198" s="24" t="s">
        <v>4557</v>
      </c>
      <c r="G198" s="24" t="s">
        <v>44</v>
      </c>
      <c r="H198" s="24" t="s">
        <v>51</v>
      </c>
      <c r="I198" s="24" t="s">
        <v>65</v>
      </c>
      <c r="J198" s="24" t="s">
        <v>363</v>
      </c>
      <c r="K198" s="21">
        <v>63</v>
      </c>
      <c r="L198" s="32" t="s">
        <v>4557</v>
      </c>
      <c r="M198" s="21" t="s">
        <v>4558</v>
      </c>
      <c r="N198" s="26">
        <v>1</v>
      </c>
      <c r="O198" s="26" t="s">
        <v>55</v>
      </c>
      <c r="P198" s="40">
        <v>4410000</v>
      </c>
      <c r="Q198" s="40">
        <v>710000</v>
      </c>
      <c r="R198" s="21">
        <v>0</v>
      </c>
      <c r="S198" s="40">
        <v>663879</v>
      </c>
      <c r="T198" s="21">
        <v>0</v>
      </c>
      <c r="U198" s="40">
        <v>618051</v>
      </c>
      <c r="V198" s="40">
        <v>242778</v>
      </c>
      <c r="W198" s="40">
        <v>644733</v>
      </c>
      <c r="X198" s="40">
        <v>346422</v>
      </c>
      <c r="Y198" s="40">
        <v>161273</v>
      </c>
      <c r="Z198" s="21"/>
      <c r="AA198" s="21">
        <v>44.1</v>
      </c>
      <c r="AB198" s="21">
        <v>8.6999999999999993</v>
      </c>
      <c r="AC198" s="21">
        <v>6.6</v>
      </c>
      <c r="AD198" s="21">
        <v>6.1</v>
      </c>
      <c r="AE198" s="21">
        <v>12.3</v>
      </c>
      <c r="AF198" s="21">
        <f t="shared" si="3"/>
        <v>77.8</v>
      </c>
      <c r="AG198" s="21" t="s">
        <v>4559</v>
      </c>
      <c r="AH198" s="24" t="s">
        <v>4560</v>
      </c>
      <c r="AI198" s="24" t="s">
        <v>4561</v>
      </c>
      <c r="AJ198" s="27" t="s">
        <v>30891</v>
      </c>
      <c r="AK198" s="28" t="s">
        <v>47</v>
      </c>
      <c r="AL198" s="28">
        <v>10</v>
      </c>
      <c r="AM198" s="28">
        <v>19830611</v>
      </c>
      <c r="AN198" s="29">
        <v>681</v>
      </c>
      <c r="AO198" s="29">
        <v>202203</v>
      </c>
      <c r="AP198" s="29">
        <v>2022</v>
      </c>
      <c r="AQ198" s="28">
        <v>195400955</v>
      </c>
      <c r="AR198" s="28">
        <v>157701849</v>
      </c>
      <c r="AS198" s="28">
        <v>1000</v>
      </c>
      <c r="AT198" s="30">
        <v>1</v>
      </c>
      <c r="AU198" s="30"/>
      <c r="AV198" s="30"/>
      <c r="AW198" s="30"/>
      <c r="AX198" s="30"/>
      <c r="AY198" s="30"/>
      <c r="AZ198" s="30"/>
      <c r="BA198" s="30"/>
      <c r="BB198" s="30" t="s">
        <v>54452</v>
      </c>
      <c r="BC198" s="30" t="s">
        <v>54452</v>
      </c>
      <c r="BD198" s="30" t="s">
        <v>54452</v>
      </c>
      <c r="BE198" s="30" t="s">
        <v>54452</v>
      </c>
      <c r="BF198" s="30" t="s">
        <v>54452</v>
      </c>
      <c r="BG198" s="30">
        <v>7</v>
      </c>
      <c r="BH198" s="30" t="s">
        <v>4562</v>
      </c>
      <c r="BI198" s="31"/>
    </row>
    <row r="199" spans="1:61" ht="16.5">
      <c r="A199" s="21" t="s">
        <v>4666</v>
      </c>
      <c r="B199" s="21">
        <v>14211</v>
      </c>
      <c r="C199" s="21">
        <v>1497657</v>
      </c>
      <c r="D199" s="21">
        <v>2058202180</v>
      </c>
      <c r="E199" s="22">
        <v>1141320000260</v>
      </c>
      <c r="F199" s="24" t="s">
        <v>4667</v>
      </c>
      <c r="G199" s="24" t="s">
        <v>44</v>
      </c>
      <c r="H199" s="24" t="s">
        <v>51</v>
      </c>
      <c r="I199" s="24" t="s">
        <v>65</v>
      </c>
      <c r="J199" s="24" t="s">
        <v>363</v>
      </c>
      <c r="K199" s="21">
        <v>63</v>
      </c>
      <c r="L199" s="32" t="s">
        <v>4667</v>
      </c>
      <c r="M199" s="21" t="s">
        <v>4668</v>
      </c>
      <c r="N199" s="26">
        <v>1</v>
      </c>
      <c r="O199" s="26" t="s">
        <v>55</v>
      </c>
      <c r="P199" s="21">
        <v>0</v>
      </c>
      <c r="Q199" s="21">
        <v>0</v>
      </c>
      <c r="R199" s="38">
        <v>140009</v>
      </c>
      <c r="S199" s="38">
        <v>5333715</v>
      </c>
      <c r="T199" s="21">
        <v>0</v>
      </c>
      <c r="U199" s="38">
        <v>118935</v>
      </c>
      <c r="V199" s="38">
        <v>532360</v>
      </c>
      <c r="W199" s="38">
        <v>1629811</v>
      </c>
      <c r="X199" s="38">
        <v>669134</v>
      </c>
      <c r="Y199" s="38">
        <v>5560348</v>
      </c>
      <c r="Z199" s="21"/>
      <c r="AA199" s="102">
        <v>0</v>
      </c>
      <c r="AB199" s="21">
        <v>57</v>
      </c>
      <c r="AC199" s="21">
        <v>53.3</v>
      </c>
      <c r="AD199" s="21">
        <v>1.1000000000000001</v>
      </c>
      <c r="AE199" s="21">
        <v>28.3</v>
      </c>
      <c r="AF199" s="21">
        <f t="shared" si="3"/>
        <v>139.69999999999999</v>
      </c>
      <c r="AG199" s="21" t="s">
        <v>4669</v>
      </c>
      <c r="AH199" s="24" t="s">
        <v>4670</v>
      </c>
      <c r="AI199" s="24" t="s">
        <v>4671</v>
      </c>
      <c r="AJ199" s="27" t="s">
        <v>30892</v>
      </c>
      <c r="AK199" s="28" t="s">
        <v>47</v>
      </c>
      <c r="AL199" s="28">
        <v>10</v>
      </c>
      <c r="AM199" s="28">
        <v>19890901</v>
      </c>
      <c r="AN199" s="29">
        <v>452</v>
      </c>
      <c r="AO199" s="29">
        <v>202203</v>
      </c>
      <c r="AP199" s="29">
        <v>2022</v>
      </c>
      <c r="AQ199" s="28">
        <v>101550479</v>
      </c>
      <c r="AR199" s="28">
        <v>182884855</v>
      </c>
      <c r="AS199" s="28">
        <v>1000</v>
      </c>
      <c r="AT199" s="30">
        <v>2</v>
      </c>
      <c r="AU199" s="30"/>
      <c r="AV199" s="30"/>
      <c r="AW199" s="30"/>
      <c r="AX199" s="30"/>
      <c r="AY199" s="30"/>
      <c r="AZ199" s="30"/>
      <c r="BA199" s="30"/>
      <c r="BB199" s="30" t="s">
        <v>54452</v>
      </c>
      <c r="BC199" s="30" t="s">
        <v>54452</v>
      </c>
      <c r="BD199" s="30" t="s">
        <v>54452</v>
      </c>
      <c r="BE199" s="30" t="s">
        <v>54452</v>
      </c>
      <c r="BF199" s="30" t="s">
        <v>4672</v>
      </c>
      <c r="BG199" s="30">
        <v>2</v>
      </c>
      <c r="BH199" s="30" t="s">
        <v>4673</v>
      </c>
      <c r="BI199" s="31"/>
    </row>
    <row r="200" spans="1:61" ht="16.5">
      <c r="A200" s="21" t="s">
        <v>4797</v>
      </c>
      <c r="B200" s="21">
        <v>15078</v>
      </c>
      <c r="C200" s="21">
        <v>1671464</v>
      </c>
      <c r="D200" s="21">
        <v>1338202018</v>
      </c>
      <c r="E200" s="22">
        <v>1146710001406</v>
      </c>
      <c r="F200" s="24" t="s">
        <v>4798</v>
      </c>
      <c r="G200" s="24" t="s">
        <v>44</v>
      </c>
      <c r="H200" s="24" t="s">
        <v>51</v>
      </c>
      <c r="I200" s="24" t="s">
        <v>65</v>
      </c>
      <c r="J200" s="24" t="s">
        <v>2407</v>
      </c>
      <c r="K200" s="21">
        <v>39</v>
      </c>
      <c r="L200" s="32" t="s">
        <v>4798</v>
      </c>
      <c r="M200" s="21" t="s">
        <v>4799</v>
      </c>
      <c r="N200" s="21">
        <v>1</v>
      </c>
      <c r="O200" s="21">
        <v>0</v>
      </c>
      <c r="P200" s="21">
        <v>0</v>
      </c>
      <c r="Q200" s="21">
        <v>0</v>
      </c>
      <c r="R200" s="21">
        <v>0</v>
      </c>
      <c r="S200" s="21">
        <v>0</v>
      </c>
      <c r="T200" s="21">
        <v>0</v>
      </c>
      <c r="U200" s="21">
        <v>0</v>
      </c>
      <c r="V200" s="21">
        <v>0</v>
      </c>
      <c r="W200" s="21">
        <v>0</v>
      </c>
      <c r="X200" s="21">
        <v>0</v>
      </c>
      <c r="Y200" s="21">
        <v>0</v>
      </c>
      <c r="Z200" s="16" t="s">
        <v>315</v>
      </c>
      <c r="AA200" s="101">
        <v>0</v>
      </c>
      <c r="AB200" s="98">
        <v>0</v>
      </c>
      <c r="AC200" s="98">
        <v>0</v>
      </c>
      <c r="AD200" s="98">
        <v>0</v>
      </c>
      <c r="AE200" s="98">
        <v>0</v>
      </c>
      <c r="AF200" s="21">
        <f t="shared" si="3"/>
        <v>0</v>
      </c>
      <c r="AG200" s="21" t="s">
        <v>4800</v>
      </c>
      <c r="AH200" s="24" t="s">
        <v>4801</v>
      </c>
      <c r="AI200" s="24" t="s">
        <v>4802</v>
      </c>
      <c r="AJ200" s="27" t="s">
        <v>30893</v>
      </c>
      <c r="AK200" s="28" t="s">
        <v>47</v>
      </c>
      <c r="AL200" s="28">
        <v>10</v>
      </c>
      <c r="AM200" s="28">
        <v>19830211</v>
      </c>
      <c r="AN200" s="29">
        <v>1688</v>
      </c>
      <c r="AO200" s="29">
        <v>202203</v>
      </c>
      <c r="AP200" s="29">
        <v>2022</v>
      </c>
      <c r="AQ200" s="28">
        <v>218704430</v>
      </c>
      <c r="AR200" s="28">
        <v>293837725</v>
      </c>
      <c r="AS200" s="28">
        <v>55141541</v>
      </c>
      <c r="AT200" s="30">
        <v>2</v>
      </c>
      <c r="AU200" s="30"/>
      <c r="AV200" s="30"/>
      <c r="AW200" s="30"/>
      <c r="AX200" s="30"/>
      <c r="AY200" s="30"/>
      <c r="AZ200" s="30"/>
      <c r="BA200" s="30"/>
      <c r="BB200" s="30" t="s">
        <v>54452</v>
      </c>
      <c r="BC200" s="30" t="s">
        <v>54452</v>
      </c>
      <c r="BD200" s="30" t="s">
        <v>54452</v>
      </c>
      <c r="BE200" s="30" t="s">
        <v>54452</v>
      </c>
      <c r="BF200" s="30" t="s">
        <v>4803</v>
      </c>
      <c r="BG200" s="30">
        <v>2</v>
      </c>
      <c r="BH200" s="30" t="s">
        <v>4804</v>
      </c>
      <c r="BI200" s="31"/>
    </row>
    <row r="201" spans="1:61" ht="16.5">
      <c r="A201" s="21" t="s">
        <v>12547</v>
      </c>
      <c r="B201" s="21">
        <v>12338</v>
      </c>
      <c r="C201" s="21">
        <v>1239954</v>
      </c>
      <c r="D201" s="21">
        <v>1058150594</v>
      </c>
      <c r="E201" s="22">
        <v>1101110553647</v>
      </c>
      <c r="F201" s="24" t="s">
        <v>12548</v>
      </c>
      <c r="G201" s="24" t="s">
        <v>44</v>
      </c>
      <c r="H201" s="24" t="s">
        <v>51</v>
      </c>
      <c r="I201" s="24" t="s">
        <v>52</v>
      </c>
      <c r="J201" s="24" t="s">
        <v>462</v>
      </c>
      <c r="K201" s="21">
        <v>56</v>
      </c>
      <c r="L201" s="32" t="s">
        <v>12549</v>
      </c>
      <c r="M201" s="21" t="s">
        <v>12550</v>
      </c>
      <c r="N201" s="21">
        <v>1</v>
      </c>
      <c r="O201" s="21" t="s">
        <v>83</v>
      </c>
      <c r="P201" s="21">
        <v>0</v>
      </c>
      <c r="Q201" s="21">
        <v>0</v>
      </c>
      <c r="R201" s="33">
        <v>41925633</v>
      </c>
      <c r="S201" s="33">
        <v>506894834</v>
      </c>
      <c r="T201" s="21">
        <v>0</v>
      </c>
      <c r="U201" s="21">
        <v>0</v>
      </c>
      <c r="V201" s="33">
        <v>7790000</v>
      </c>
      <c r="W201" s="33">
        <v>267401779</v>
      </c>
      <c r="X201" s="21">
        <v>0</v>
      </c>
      <c r="Y201" s="21">
        <v>0</v>
      </c>
      <c r="Z201" s="16" t="s">
        <v>315</v>
      </c>
      <c r="AA201" s="102">
        <v>0</v>
      </c>
      <c r="AB201" s="21">
        <v>0.4</v>
      </c>
      <c r="AC201" s="21">
        <v>5</v>
      </c>
      <c r="AD201" s="99">
        <v>0</v>
      </c>
      <c r="AE201" s="21">
        <v>2.7</v>
      </c>
      <c r="AF201" s="21">
        <f t="shared" si="3"/>
        <v>8.1000000000000014</v>
      </c>
      <c r="AG201" s="21" t="s">
        <v>12551</v>
      </c>
      <c r="AH201" s="24" t="s">
        <v>12552</v>
      </c>
      <c r="AI201" s="24" t="s">
        <v>12553</v>
      </c>
      <c r="AJ201" s="27" t="s">
        <v>30894</v>
      </c>
      <c r="AK201" s="28" t="s">
        <v>60</v>
      </c>
      <c r="AL201" s="28">
        <v>10</v>
      </c>
      <c r="AM201" s="28">
        <v>19871215</v>
      </c>
      <c r="AN201" s="29">
        <v>523</v>
      </c>
      <c r="AO201" s="29">
        <v>202306</v>
      </c>
      <c r="AP201" s="29">
        <v>2022</v>
      </c>
      <c r="AQ201" s="28">
        <v>80205708</v>
      </c>
      <c r="AR201" s="28">
        <v>76603629</v>
      </c>
      <c r="AS201" s="28">
        <v>31137955</v>
      </c>
      <c r="AT201" s="30">
        <v>2</v>
      </c>
      <c r="AU201" s="30"/>
      <c r="AV201" s="30"/>
      <c r="AW201" s="30"/>
      <c r="AX201" s="30"/>
      <c r="AY201" s="30"/>
      <c r="AZ201" s="30"/>
      <c r="BA201" s="30"/>
      <c r="BB201" s="30" t="s">
        <v>54452</v>
      </c>
      <c r="BC201" s="30" t="s">
        <v>54452</v>
      </c>
      <c r="BD201" s="30" t="s">
        <v>54452</v>
      </c>
      <c r="BE201" s="30" t="s">
        <v>54452</v>
      </c>
      <c r="BF201" s="30" t="s">
        <v>12554</v>
      </c>
      <c r="BG201" s="30">
        <v>2</v>
      </c>
      <c r="BH201" s="30"/>
      <c r="BI201" s="31"/>
    </row>
    <row r="202" spans="1:61" ht="16.5">
      <c r="A202" s="21" t="s">
        <v>79</v>
      </c>
      <c r="B202" s="21">
        <v>22</v>
      </c>
      <c r="C202" s="21">
        <v>1140455</v>
      </c>
      <c r="D202" s="21">
        <v>1278161937</v>
      </c>
      <c r="E202" s="22">
        <v>1115110019393</v>
      </c>
      <c r="F202" s="24" t="s">
        <v>80</v>
      </c>
      <c r="G202" s="24" t="s">
        <v>44</v>
      </c>
      <c r="H202" s="24" t="s">
        <v>51</v>
      </c>
      <c r="I202" s="24" t="s">
        <v>63</v>
      </c>
      <c r="J202" s="24" t="s">
        <v>72</v>
      </c>
      <c r="K202" s="21">
        <v>1</v>
      </c>
      <c r="L202" s="32" t="s">
        <v>81</v>
      </c>
      <c r="M202" s="21" t="s">
        <v>82</v>
      </c>
      <c r="N202" s="21">
        <v>1</v>
      </c>
      <c r="O202" s="21" t="s">
        <v>83</v>
      </c>
      <c r="P202" s="51">
        <v>23362500</v>
      </c>
      <c r="Q202" s="51">
        <v>310609200</v>
      </c>
      <c r="R202" s="21">
        <v>0</v>
      </c>
      <c r="S202" s="51">
        <v>642226000</v>
      </c>
      <c r="T202" s="21">
        <v>0</v>
      </c>
      <c r="U202" s="51">
        <v>19387331</v>
      </c>
      <c r="V202" s="21">
        <v>0</v>
      </c>
      <c r="W202" s="51">
        <v>465686100</v>
      </c>
      <c r="X202" s="42">
        <v>336057000</v>
      </c>
      <c r="Y202" s="42">
        <v>16836575400</v>
      </c>
      <c r="Z202" s="16" t="s">
        <v>56</v>
      </c>
      <c r="AA202" s="21">
        <v>0.2</v>
      </c>
      <c r="AB202" s="21">
        <v>171.4</v>
      </c>
      <c r="AC202" s="21">
        <v>6.4</v>
      </c>
      <c r="AD202" s="21">
        <v>0.1</v>
      </c>
      <c r="AE202" s="21">
        <v>8</v>
      </c>
      <c r="AF202" s="21">
        <f t="shared" si="3"/>
        <v>186.1</v>
      </c>
      <c r="AG202" s="21" t="s">
        <v>78</v>
      </c>
      <c r="AH202" s="24" t="s">
        <v>84</v>
      </c>
      <c r="AI202" s="24" t="s">
        <v>85</v>
      </c>
      <c r="AJ202" s="27" t="s">
        <v>30895</v>
      </c>
      <c r="AK202" s="28" t="s">
        <v>60</v>
      </c>
      <c r="AL202" s="28">
        <v>10</v>
      </c>
      <c r="AM202" s="28">
        <v>19950213</v>
      </c>
      <c r="AN202" s="29">
        <v>420</v>
      </c>
      <c r="AO202" s="29">
        <v>202212</v>
      </c>
      <c r="AP202" s="29">
        <v>2022</v>
      </c>
      <c r="AQ202" s="28">
        <v>199354725</v>
      </c>
      <c r="AR202" s="28">
        <v>263976113</v>
      </c>
      <c r="AS202" s="28">
        <v>18636040</v>
      </c>
      <c r="AT202" s="30">
        <v>2</v>
      </c>
      <c r="AU202" s="30"/>
      <c r="AV202" s="30"/>
      <c r="AW202" s="30"/>
      <c r="AX202" s="30"/>
      <c r="AY202" s="30"/>
      <c r="AZ202" s="30"/>
      <c r="BA202" s="30"/>
      <c r="BB202" s="30" t="s">
        <v>54452</v>
      </c>
      <c r="BC202" s="30" t="s">
        <v>54452</v>
      </c>
      <c r="BD202" s="30" t="s">
        <v>54452</v>
      </c>
      <c r="BE202" s="30" t="s">
        <v>54452</v>
      </c>
      <c r="BF202" s="30" t="s">
        <v>54452</v>
      </c>
      <c r="BG202" s="30">
        <v>7</v>
      </c>
      <c r="BH202" s="30" t="s">
        <v>86</v>
      </c>
      <c r="BI202" s="31"/>
    </row>
    <row r="203" spans="1:61" ht="16.5">
      <c r="A203" s="21" t="s">
        <v>4938</v>
      </c>
      <c r="B203" s="21">
        <v>23589</v>
      </c>
      <c r="C203" s="21">
        <v>5886423</v>
      </c>
      <c r="D203" s="21">
        <v>2208875836</v>
      </c>
      <c r="E203" s="22">
        <v>1101150014930</v>
      </c>
      <c r="F203" s="24" t="s">
        <v>4939</v>
      </c>
      <c r="G203" s="24" t="s">
        <v>104</v>
      </c>
      <c r="H203" s="24" t="s">
        <v>51</v>
      </c>
      <c r="I203" s="24" t="s">
        <v>52</v>
      </c>
      <c r="J203" s="24" t="s">
        <v>462</v>
      </c>
      <c r="K203" s="21">
        <v>56</v>
      </c>
      <c r="L203" s="32" t="s">
        <v>4940</v>
      </c>
      <c r="M203" s="21" t="s">
        <v>4941</v>
      </c>
      <c r="N203" s="26">
        <v>1</v>
      </c>
      <c r="O203" s="26" t="s">
        <v>55</v>
      </c>
      <c r="P203" s="21">
        <v>0</v>
      </c>
      <c r="Q203" s="41">
        <v>53383</v>
      </c>
      <c r="R203" s="40">
        <v>328300</v>
      </c>
      <c r="S203" s="40">
        <v>4022835</v>
      </c>
      <c r="T203" s="21">
        <v>0</v>
      </c>
      <c r="U203" s="21">
        <v>0</v>
      </c>
      <c r="V203" s="40">
        <v>42839</v>
      </c>
      <c r="W203" s="21">
        <v>0</v>
      </c>
      <c r="X203" s="40">
        <v>569390</v>
      </c>
      <c r="Y203" s="40">
        <v>2779792</v>
      </c>
      <c r="Z203" s="21"/>
      <c r="AA203" s="102">
        <v>0</v>
      </c>
      <c r="AB203" s="21">
        <v>31.6</v>
      </c>
      <c r="AC203" s="21">
        <v>40.200000000000003</v>
      </c>
      <c r="AD203" s="99">
        <v>0</v>
      </c>
      <c r="AE203" s="21">
        <v>6.1</v>
      </c>
      <c r="AF203" s="21">
        <f t="shared" si="3"/>
        <v>77.900000000000006</v>
      </c>
      <c r="AG203" s="21" t="s">
        <v>4942</v>
      </c>
      <c r="AH203" s="24" t="s">
        <v>4943</v>
      </c>
      <c r="AI203" s="24" t="s">
        <v>4944</v>
      </c>
      <c r="AJ203" s="27" t="s">
        <v>30847</v>
      </c>
      <c r="AK203" s="28" t="s">
        <v>60</v>
      </c>
      <c r="AL203" s="28">
        <v>10</v>
      </c>
      <c r="AM203" s="28">
        <v>20140303</v>
      </c>
      <c r="AN203" s="29">
        <v>413</v>
      </c>
      <c r="AO203" s="29">
        <v>202112</v>
      </c>
      <c r="AP203" s="29"/>
      <c r="AQ203" s="28"/>
      <c r="AR203" s="28"/>
      <c r="AS203" s="28"/>
      <c r="AT203" s="30">
        <v>1</v>
      </c>
      <c r="AU203" s="30"/>
      <c r="AV203" s="30"/>
      <c r="AW203" s="30"/>
      <c r="AX203" s="30"/>
      <c r="AY203" s="30"/>
      <c r="AZ203" s="30"/>
      <c r="BA203" s="30"/>
      <c r="BB203" s="30" t="s">
        <v>54452</v>
      </c>
      <c r="BC203" s="30" t="s">
        <v>54452</v>
      </c>
      <c r="BD203" s="30" t="s">
        <v>54452</v>
      </c>
      <c r="BE203" s="30" t="s">
        <v>54452</v>
      </c>
      <c r="BF203" s="30" t="s">
        <v>54452</v>
      </c>
      <c r="BG203" s="30">
        <v>4</v>
      </c>
      <c r="BH203" s="30" t="s">
        <v>237</v>
      </c>
      <c r="BI203" s="31"/>
    </row>
    <row r="204" spans="1:61" ht="16.5">
      <c r="A204" s="21" t="s">
        <v>9623</v>
      </c>
      <c r="B204" s="21">
        <v>9879</v>
      </c>
      <c r="C204" s="21">
        <v>9673862</v>
      </c>
      <c r="D204" s="21">
        <v>4608102233</v>
      </c>
      <c r="E204" s="22">
        <v>1101117737070</v>
      </c>
      <c r="F204" s="24" t="s">
        <v>9624</v>
      </c>
      <c r="G204" s="24" t="s">
        <v>44</v>
      </c>
      <c r="H204" s="24" t="s">
        <v>51</v>
      </c>
      <c r="I204" s="24" t="s">
        <v>63</v>
      </c>
      <c r="J204" s="24" t="s">
        <v>171</v>
      </c>
      <c r="K204" s="21">
        <v>48</v>
      </c>
      <c r="L204" s="32" t="s">
        <v>9625</v>
      </c>
      <c r="M204" s="21" t="s">
        <v>9626</v>
      </c>
      <c r="N204" s="21">
        <v>1</v>
      </c>
      <c r="O204" s="21" t="s">
        <v>55</v>
      </c>
      <c r="P204" s="21">
        <v>0</v>
      </c>
      <c r="Q204" s="21">
        <v>0</v>
      </c>
      <c r="R204" s="21">
        <v>0</v>
      </c>
      <c r="S204" s="21">
        <v>0</v>
      </c>
      <c r="T204" s="21">
        <v>0</v>
      </c>
      <c r="U204" s="21">
        <v>0</v>
      </c>
      <c r="V204" s="21">
        <v>0</v>
      </c>
      <c r="W204" s="33">
        <v>333253</v>
      </c>
      <c r="X204" s="33">
        <v>12256311</v>
      </c>
      <c r="Y204" s="21">
        <v>0</v>
      </c>
      <c r="Z204" s="16" t="s">
        <v>315</v>
      </c>
      <c r="AA204" s="102">
        <v>0</v>
      </c>
      <c r="AB204" s="99">
        <v>0</v>
      </c>
      <c r="AC204" s="99">
        <v>0</v>
      </c>
      <c r="AD204" s="99">
        <v>0</v>
      </c>
      <c r="AE204" s="21">
        <v>125.8</v>
      </c>
      <c r="AF204" s="21">
        <f t="shared" si="3"/>
        <v>125.8</v>
      </c>
      <c r="AG204" s="21" t="s">
        <v>9627</v>
      </c>
      <c r="AH204" s="24" t="s">
        <v>9628</v>
      </c>
      <c r="AI204" s="24" t="s">
        <v>9629</v>
      </c>
      <c r="AJ204" s="27" t="s">
        <v>30896</v>
      </c>
      <c r="AK204" s="28" t="s">
        <v>60</v>
      </c>
      <c r="AL204" s="28">
        <v>10</v>
      </c>
      <c r="AM204" s="28">
        <v>20210104</v>
      </c>
      <c r="AN204" s="29">
        <v>445</v>
      </c>
      <c r="AO204" s="29">
        <v>202212</v>
      </c>
      <c r="AP204" s="29">
        <v>2022</v>
      </c>
      <c r="AQ204" s="28">
        <v>300836962</v>
      </c>
      <c r="AR204" s="28">
        <v>84568590</v>
      </c>
      <c r="AS204" s="28">
        <v>1791785</v>
      </c>
      <c r="AT204" s="30">
        <v>1</v>
      </c>
      <c r="AU204" s="30"/>
      <c r="AV204" s="30"/>
      <c r="AW204" s="30"/>
      <c r="AX204" s="30"/>
      <c r="AY204" s="30"/>
      <c r="AZ204" s="30"/>
      <c r="BA204" s="30"/>
      <c r="BB204" s="30" t="s">
        <v>54452</v>
      </c>
      <c r="BC204" s="30" t="s">
        <v>54452</v>
      </c>
      <c r="BD204" s="30" t="s">
        <v>54452</v>
      </c>
      <c r="BE204" s="30" t="s">
        <v>54452</v>
      </c>
      <c r="BF204" s="30" t="s">
        <v>54452</v>
      </c>
      <c r="BG204" s="30">
        <v>4</v>
      </c>
      <c r="BH204" s="30" t="s">
        <v>237</v>
      </c>
      <c r="BI204" s="31"/>
    </row>
    <row r="205" spans="1:61" ht="16.5">
      <c r="A205" s="21" t="s">
        <v>7784</v>
      </c>
      <c r="B205" s="21">
        <v>7935</v>
      </c>
      <c r="C205" s="21">
        <v>1627905</v>
      </c>
      <c r="D205" s="21">
        <v>2158617709</v>
      </c>
      <c r="E205" s="22">
        <v>1101112376401</v>
      </c>
      <c r="F205" s="24" t="s">
        <v>7785</v>
      </c>
      <c r="G205" s="24" t="s">
        <v>44</v>
      </c>
      <c r="H205" s="24" t="s">
        <v>51</v>
      </c>
      <c r="I205" s="24" t="s">
        <v>65</v>
      </c>
      <c r="J205" s="24" t="s">
        <v>3779</v>
      </c>
      <c r="K205" s="21">
        <v>40</v>
      </c>
      <c r="L205" s="32" t="s">
        <v>7786</v>
      </c>
      <c r="M205" s="21" t="s">
        <v>7787</v>
      </c>
      <c r="N205" s="21">
        <v>1</v>
      </c>
      <c r="O205" s="21" t="s">
        <v>83</v>
      </c>
      <c r="P205" s="21">
        <v>0</v>
      </c>
      <c r="Q205" s="33">
        <v>182642754</v>
      </c>
      <c r="R205" s="21">
        <v>0</v>
      </c>
      <c r="S205" s="21">
        <v>0</v>
      </c>
      <c r="T205" s="21">
        <v>0</v>
      </c>
      <c r="U205" s="33">
        <v>86502436</v>
      </c>
      <c r="V205" s="21">
        <v>0</v>
      </c>
      <c r="W205" s="21">
        <v>0</v>
      </c>
      <c r="X205" s="21">
        <v>0</v>
      </c>
      <c r="Y205" s="21">
        <v>0</v>
      </c>
      <c r="Z205" s="16" t="s">
        <v>1249</v>
      </c>
      <c r="AA205" s="102">
        <v>0</v>
      </c>
      <c r="AB205" s="21">
        <v>1.8</v>
      </c>
      <c r="AC205" s="99">
        <v>0</v>
      </c>
      <c r="AD205" s="21">
        <v>0.8</v>
      </c>
      <c r="AE205" s="99">
        <v>0</v>
      </c>
      <c r="AF205" s="21">
        <f t="shared" si="3"/>
        <v>2.6</v>
      </c>
      <c r="AG205" s="21" t="s">
        <v>7788</v>
      </c>
      <c r="AH205" s="24" t="s">
        <v>7789</v>
      </c>
      <c r="AI205" s="24" t="s">
        <v>7790</v>
      </c>
      <c r="AJ205" s="27" t="s">
        <v>30897</v>
      </c>
      <c r="AK205" s="28" t="s">
        <v>70</v>
      </c>
      <c r="AL205" s="28">
        <v>10</v>
      </c>
      <c r="AM205" s="28">
        <v>20011116</v>
      </c>
      <c r="AN205" s="29">
        <v>454</v>
      </c>
      <c r="AO205" s="29">
        <v>202306</v>
      </c>
      <c r="AP205" s="29">
        <v>2022</v>
      </c>
      <c r="AQ205" s="28">
        <v>34349273</v>
      </c>
      <c r="AR205" s="28">
        <v>127109546</v>
      </c>
      <c r="AS205" s="28">
        <v>9350281</v>
      </c>
      <c r="AT205" s="30">
        <v>3</v>
      </c>
      <c r="AU205" s="30"/>
      <c r="AV205" s="30"/>
      <c r="AW205" s="30"/>
      <c r="AX205" s="30"/>
      <c r="AY205" s="30"/>
      <c r="AZ205" s="30"/>
      <c r="BA205" s="30"/>
      <c r="BB205" s="30" t="s">
        <v>54452</v>
      </c>
      <c r="BC205" s="30" t="s">
        <v>54452</v>
      </c>
      <c r="BD205" s="30" t="s">
        <v>54452</v>
      </c>
      <c r="BE205" s="30" t="s">
        <v>54452</v>
      </c>
      <c r="BF205" s="30" t="s">
        <v>54452</v>
      </c>
      <c r="BG205" s="30">
        <v>7</v>
      </c>
      <c r="BH205" s="30"/>
      <c r="BI205" s="31"/>
    </row>
    <row r="206" spans="1:61" ht="16.5">
      <c r="A206" s="21" t="s">
        <v>21273</v>
      </c>
      <c r="B206" s="21">
        <v>21765</v>
      </c>
      <c r="C206" s="21">
        <v>2614739</v>
      </c>
      <c r="D206" s="21">
        <v>1068640809</v>
      </c>
      <c r="E206" s="22">
        <v>1101113371989</v>
      </c>
      <c r="F206" s="24" t="s">
        <v>21274</v>
      </c>
      <c r="G206" s="24" t="s">
        <v>104</v>
      </c>
      <c r="H206" s="24" t="s">
        <v>51</v>
      </c>
      <c r="I206" s="24" t="s">
        <v>63</v>
      </c>
      <c r="J206" s="24" t="s">
        <v>2407</v>
      </c>
      <c r="K206" s="21">
        <v>39</v>
      </c>
      <c r="L206" s="32" t="s">
        <v>21275</v>
      </c>
      <c r="M206" s="21" t="s">
        <v>3201</v>
      </c>
      <c r="N206" s="21">
        <v>1</v>
      </c>
      <c r="O206" s="21" t="s">
        <v>55</v>
      </c>
      <c r="P206" s="21">
        <v>0</v>
      </c>
      <c r="Q206" s="33">
        <v>3908969</v>
      </c>
      <c r="R206" s="33">
        <v>1100587</v>
      </c>
      <c r="S206" s="21">
        <v>0</v>
      </c>
      <c r="T206" s="21">
        <v>0</v>
      </c>
      <c r="U206" s="33">
        <v>6508360</v>
      </c>
      <c r="V206" s="33">
        <v>385294</v>
      </c>
      <c r="W206" s="33">
        <v>119291</v>
      </c>
      <c r="X206" s="21">
        <v>0</v>
      </c>
      <c r="Y206" s="21">
        <v>0</v>
      </c>
      <c r="Z206" s="16" t="s">
        <v>315</v>
      </c>
      <c r="AA206" s="102">
        <v>0</v>
      </c>
      <c r="AB206" s="21">
        <v>50</v>
      </c>
      <c r="AC206" s="99">
        <v>0</v>
      </c>
      <c r="AD206" s="21">
        <v>65</v>
      </c>
      <c r="AE206" s="21">
        <v>5</v>
      </c>
      <c r="AF206" s="21">
        <f t="shared" si="3"/>
        <v>120</v>
      </c>
      <c r="AG206" s="21" t="s">
        <v>21276</v>
      </c>
      <c r="AH206" s="24" t="s">
        <v>21277</v>
      </c>
      <c r="AI206" s="24" t="s">
        <v>21278</v>
      </c>
      <c r="AJ206" s="27" t="s">
        <v>30896</v>
      </c>
      <c r="AK206" s="28" t="s">
        <v>60</v>
      </c>
      <c r="AL206" s="28">
        <v>10</v>
      </c>
      <c r="AM206" s="28">
        <v>20060103</v>
      </c>
      <c r="AN206" s="29">
        <v>1195</v>
      </c>
      <c r="AO206" s="29">
        <v>202212</v>
      </c>
      <c r="AP206" s="29">
        <v>2022</v>
      </c>
      <c r="AQ206" s="28">
        <v>260581322</v>
      </c>
      <c r="AR206" s="28">
        <v>68803230</v>
      </c>
      <c r="AS206" s="28">
        <v>1708215</v>
      </c>
      <c r="AT206" s="30">
        <v>1</v>
      </c>
      <c r="AU206" s="30"/>
      <c r="AV206" s="30"/>
      <c r="AW206" s="30"/>
      <c r="AX206" s="30"/>
      <c r="AY206" s="30"/>
      <c r="AZ206" s="30"/>
      <c r="BA206" s="30"/>
      <c r="BB206" s="30" t="s">
        <v>54452</v>
      </c>
      <c r="BC206" s="30" t="s">
        <v>54452</v>
      </c>
      <c r="BD206" s="30" t="s">
        <v>54452</v>
      </c>
      <c r="BE206" s="30" t="s">
        <v>54452</v>
      </c>
      <c r="BF206" s="30" t="s">
        <v>54452</v>
      </c>
      <c r="BG206" s="30">
        <v>4</v>
      </c>
      <c r="BH206" s="30" t="s">
        <v>21279</v>
      </c>
      <c r="BI206" s="31"/>
    </row>
    <row r="207" spans="1:61" ht="16.5">
      <c r="A207" s="21" t="s">
        <v>7705</v>
      </c>
      <c r="B207" s="21">
        <v>7797</v>
      </c>
      <c r="C207" s="21">
        <v>1449259</v>
      </c>
      <c r="D207" s="21">
        <v>6038110081</v>
      </c>
      <c r="E207" s="22">
        <v>1801110082907</v>
      </c>
      <c r="F207" s="24" t="s">
        <v>7706</v>
      </c>
      <c r="G207" s="24" t="s">
        <v>44</v>
      </c>
      <c r="H207" s="24" t="s">
        <v>51</v>
      </c>
      <c r="I207" s="24" t="s">
        <v>52</v>
      </c>
      <c r="J207" s="24" t="s">
        <v>1011</v>
      </c>
      <c r="K207" s="21">
        <v>35</v>
      </c>
      <c r="L207" s="32" t="s">
        <v>7707</v>
      </c>
      <c r="M207" s="21" t="s">
        <v>7708</v>
      </c>
      <c r="N207" s="21">
        <v>1</v>
      </c>
      <c r="O207" s="21" t="s">
        <v>55</v>
      </c>
      <c r="P207" s="33">
        <v>318541</v>
      </c>
      <c r="Q207" s="33">
        <v>6712405</v>
      </c>
      <c r="R207" s="33">
        <v>22500</v>
      </c>
      <c r="S207" s="33">
        <v>2028610</v>
      </c>
      <c r="T207" s="21">
        <v>0</v>
      </c>
      <c r="U207" s="33">
        <v>260940</v>
      </c>
      <c r="V207" s="33">
        <v>60564</v>
      </c>
      <c r="W207" s="33">
        <v>51771</v>
      </c>
      <c r="X207" s="21">
        <v>0</v>
      </c>
      <c r="Y207" s="33">
        <v>79200</v>
      </c>
      <c r="Z207" s="16" t="s">
        <v>1249</v>
      </c>
      <c r="AA207" s="21">
        <v>3.1</v>
      </c>
      <c r="AB207" s="21">
        <v>68.099999999999994</v>
      </c>
      <c r="AC207" s="21">
        <v>20.2</v>
      </c>
      <c r="AD207" s="21">
        <v>2.6</v>
      </c>
      <c r="AE207" s="21">
        <v>1.1000000000000001</v>
      </c>
      <c r="AF207" s="21">
        <f t="shared" si="3"/>
        <v>95.09999999999998</v>
      </c>
      <c r="AG207" s="21" t="s">
        <v>7709</v>
      </c>
      <c r="AH207" s="24" t="s">
        <v>7710</v>
      </c>
      <c r="AI207" s="24" t="s">
        <v>7711</v>
      </c>
      <c r="AJ207" s="27" t="s">
        <v>30898</v>
      </c>
      <c r="AK207" s="28" t="s">
        <v>60</v>
      </c>
      <c r="AL207" s="28">
        <v>10</v>
      </c>
      <c r="AM207" s="28">
        <v>19980923</v>
      </c>
      <c r="AN207" s="29">
        <v>495</v>
      </c>
      <c r="AO207" s="29">
        <v>202305</v>
      </c>
      <c r="AP207" s="29">
        <v>2022</v>
      </c>
      <c r="AQ207" s="28">
        <v>281807724</v>
      </c>
      <c r="AR207" s="28">
        <v>399297698</v>
      </c>
      <c r="AS207" s="28">
        <v>9830000</v>
      </c>
      <c r="AT207" s="30">
        <v>1</v>
      </c>
      <c r="AU207" s="30"/>
      <c r="AV207" s="30"/>
      <c r="AW207" s="30"/>
      <c r="AX207" s="30"/>
      <c r="AY207" s="30"/>
      <c r="AZ207" s="30"/>
      <c r="BA207" s="30"/>
      <c r="BB207" s="30" t="s">
        <v>54452</v>
      </c>
      <c r="BC207" s="30" t="s">
        <v>54452</v>
      </c>
      <c r="BD207" s="30" t="s">
        <v>54452</v>
      </c>
      <c r="BE207" s="30" t="s">
        <v>54452</v>
      </c>
      <c r="BF207" s="30" t="s">
        <v>54452</v>
      </c>
      <c r="BG207" s="30">
        <v>7</v>
      </c>
      <c r="BH207" s="30"/>
      <c r="BI207" s="31"/>
    </row>
    <row r="208" spans="1:61" ht="16.5">
      <c r="A208" s="21" t="s">
        <v>12350</v>
      </c>
      <c r="B208" s="21">
        <v>12228</v>
      </c>
      <c r="C208" s="21">
        <v>5901118</v>
      </c>
      <c r="D208" s="21">
        <v>2018639719</v>
      </c>
      <c r="E208" s="22">
        <v>1101140145125</v>
      </c>
      <c r="F208" s="24" t="s">
        <v>12351</v>
      </c>
      <c r="G208" s="24" t="s">
        <v>44</v>
      </c>
      <c r="H208" s="24" t="s">
        <v>51</v>
      </c>
      <c r="I208" s="24" t="s">
        <v>65</v>
      </c>
      <c r="J208" s="24" t="s">
        <v>363</v>
      </c>
      <c r="K208" s="21">
        <v>63</v>
      </c>
      <c r="L208" s="32" t="s">
        <v>12352</v>
      </c>
      <c r="M208" s="21" t="s">
        <v>12353</v>
      </c>
      <c r="N208" s="21">
        <v>1</v>
      </c>
      <c r="O208" s="21" t="s">
        <v>83</v>
      </c>
      <c r="P208" s="21">
        <v>0</v>
      </c>
      <c r="Q208" s="33">
        <f>80193042+31739000</f>
        <v>111932042</v>
      </c>
      <c r="R208" s="21">
        <v>0</v>
      </c>
      <c r="S208" s="33">
        <v>35214970</v>
      </c>
      <c r="T208" s="21">
        <v>0</v>
      </c>
      <c r="U208" s="21">
        <v>0</v>
      </c>
      <c r="V208" s="21">
        <v>0</v>
      </c>
      <c r="W208" s="21">
        <v>0</v>
      </c>
      <c r="X208" s="33">
        <f>16613999+22634817</f>
        <v>39248816</v>
      </c>
      <c r="Y208" s="21">
        <v>0</v>
      </c>
      <c r="Z208" s="16" t="s">
        <v>315</v>
      </c>
      <c r="AA208" s="102">
        <v>0</v>
      </c>
      <c r="AB208" s="21">
        <v>1.1000000000000001</v>
      </c>
      <c r="AC208" s="21">
        <v>0.3</v>
      </c>
      <c r="AD208" s="99">
        <v>0</v>
      </c>
      <c r="AE208" s="21">
        <v>0.3</v>
      </c>
      <c r="AF208" s="21">
        <f t="shared" si="3"/>
        <v>1.7000000000000002</v>
      </c>
      <c r="AG208" s="21" t="s">
        <v>12354</v>
      </c>
      <c r="AH208" s="24" t="s">
        <v>12355</v>
      </c>
      <c r="AI208" s="24" t="s">
        <v>12356</v>
      </c>
      <c r="AJ208" s="27" t="s">
        <v>30899</v>
      </c>
      <c r="AK208" s="28" t="s">
        <v>60</v>
      </c>
      <c r="AL208" s="28">
        <v>10</v>
      </c>
      <c r="AM208" s="28">
        <v>20140501</v>
      </c>
      <c r="AN208" s="29">
        <v>654</v>
      </c>
      <c r="AO208" s="29">
        <v>202212</v>
      </c>
      <c r="AP208" s="29">
        <v>2022</v>
      </c>
      <c r="AQ208" s="28">
        <v>41261082</v>
      </c>
      <c r="AR208" s="28">
        <v>20806347</v>
      </c>
      <c r="AS208" s="28">
        <v>6285740</v>
      </c>
      <c r="AT208" s="30">
        <v>1</v>
      </c>
      <c r="AU208" s="30"/>
      <c r="AV208" s="30"/>
      <c r="AW208" s="30"/>
      <c r="AX208" s="30"/>
      <c r="AY208" s="30"/>
      <c r="AZ208" s="30"/>
      <c r="BA208" s="30"/>
      <c r="BB208" s="30" t="s">
        <v>54452</v>
      </c>
      <c r="BC208" s="30" t="s">
        <v>54452</v>
      </c>
      <c r="BD208" s="30" t="s">
        <v>54452</v>
      </c>
      <c r="BE208" s="30" t="s">
        <v>54452</v>
      </c>
      <c r="BF208" s="30" t="s">
        <v>54452</v>
      </c>
      <c r="BG208" s="30">
        <v>8</v>
      </c>
      <c r="BH208" s="30"/>
      <c r="BI208" s="31"/>
    </row>
    <row r="209" spans="1:61" ht="16.5">
      <c r="A209" s="21" t="s">
        <v>2395</v>
      </c>
      <c r="B209" s="21">
        <v>2199</v>
      </c>
      <c r="C209" s="21">
        <v>1974897</v>
      </c>
      <c r="D209" s="21">
        <v>1248137632</v>
      </c>
      <c r="E209" s="22">
        <v>1311110002409</v>
      </c>
      <c r="F209" s="24" t="s">
        <v>2396</v>
      </c>
      <c r="G209" s="24" t="s">
        <v>44</v>
      </c>
      <c r="H209" s="24" t="s">
        <v>51</v>
      </c>
      <c r="I209" s="24" t="s">
        <v>52</v>
      </c>
      <c r="J209" s="24" t="s">
        <v>264</v>
      </c>
      <c r="K209" s="21">
        <v>15</v>
      </c>
      <c r="L209" s="32" t="s">
        <v>2397</v>
      </c>
      <c r="M209" s="21" t="s">
        <v>2398</v>
      </c>
      <c r="N209" s="21">
        <v>1</v>
      </c>
      <c r="O209" s="21" t="s">
        <v>55</v>
      </c>
      <c r="P209" s="33">
        <v>17439</v>
      </c>
      <c r="Q209" s="21">
        <v>0</v>
      </c>
      <c r="R209" s="33">
        <v>6000</v>
      </c>
      <c r="S209" s="33">
        <v>396500</v>
      </c>
      <c r="T209" s="21">
        <v>0</v>
      </c>
      <c r="U209" s="21">
        <v>0</v>
      </c>
      <c r="V209" s="21">
        <v>0</v>
      </c>
      <c r="W209" s="21">
        <v>0</v>
      </c>
      <c r="X209" s="33">
        <v>2777750</v>
      </c>
      <c r="Y209" s="33">
        <v>32451888</v>
      </c>
      <c r="Z209" s="16" t="s">
        <v>56</v>
      </c>
      <c r="AA209" s="21">
        <v>0.1</v>
      </c>
      <c r="AB209" s="21">
        <v>324.5</v>
      </c>
      <c r="AC209" s="21">
        <v>3.9</v>
      </c>
      <c r="AD209" s="99">
        <v>0</v>
      </c>
      <c r="AE209" s="21">
        <v>27.7</v>
      </c>
      <c r="AF209" s="21">
        <f t="shared" si="3"/>
        <v>356.2</v>
      </c>
      <c r="AG209" s="21" t="s">
        <v>2399</v>
      </c>
      <c r="AH209" s="24" t="s">
        <v>2400</v>
      </c>
      <c r="AI209" s="24" t="s">
        <v>2401</v>
      </c>
      <c r="AJ209" s="27" t="s">
        <v>30900</v>
      </c>
      <c r="AK209" s="28" t="s">
        <v>156</v>
      </c>
      <c r="AL209" s="28">
        <v>10</v>
      </c>
      <c r="AM209" s="28">
        <v>19780320</v>
      </c>
      <c r="AN209" s="29">
        <v>683</v>
      </c>
      <c r="AO209" s="29">
        <v>202306</v>
      </c>
      <c r="AP209" s="29">
        <v>2022</v>
      </c>
      <c r="AQ209" s="28">
        <v>210844992</v>
      </c>
      <c r="AR209" s="28">
        <v>345964556</v>
      </c>
      <c r="AS209" s="28">
        <v>8886473</v>
      </c>
      <c r="AT209" s="30">
        <v>1</v>
      </c>
      <c r="AU209" s="30"/>
      <c r="AV209" s="30"/>
      <c r="AW209" s="30"/>
      <c r="AX209" s="30"/>
      <c r="AY209" s="30"/>
      <c r="AZ209" s="30"/>
      <c r="BA209" s="30"/>
      <c r="BB209" s="30" t="s">
        <v>54452</v>
      </c>
      <c r="BC209" s="30" t="s">
        <v>54452</v>
      </c>
      <c r="BD209" s="30" t="s">
        <v>54452</v>
      </c>
      <c r="BE209" s="30" t="s">
        <v>54452</v>
      </c>
      <c r="BF209" s="30" t="s">
        <v>54452</v>
      </c>
      <c r="BG209" s="30">
        <v>7</v>
      </c>
      <c r="BH209" s="30" t="s">
        <v>2330</v>
      </c>
      <c r="BI209" s="31"/>
    </row>
    <row r="210" spans="1:61" ht="16.5">
      <c r="A210" s="21" t="s">
        <v>4190</v>
      </c>
      <c r="B210" s="21">
        <v>4006</v>
      </c>
      <c r="C210" s="21">
        <v>2783992</v>
      </c>
      <c r="D210" s="21">
        <v>3128188209</v>
      </c>
      <c r="E210" s="22">
        <v>1615110086227</v>
      </c>
      <c r="F210" s="24" t="s">
        <v>4191</v>
      </c>
      <c r="G210" s="24" t="s">
        <v>44</v>
      </c>
      <c r="H210" s="24" t="s">
        <v>51</v>
      </c>
      <c r="I210" s="24" t="s">
        <v>52</v>
      </c>
      <c r="J210" s="24" t="s">
        <v>2778</v>
      </c>
      <c r="K210" s="21">
        <v>25</v>
      </c>
      <c r="L210" s="32" t="s">
        <v>4192</v>
      </c>
      <c r="M210" s="21" t="s">
        <v>1253</v>
      </c>
      <c r="N210" s="26">
        <v>1</v>
      </c>
      <c r="O210" s="26" t="s">
        <v>55</v>
      </c>
      <c r="P210" s="40">
        <v>18635</v>
      </c>
      <c r="Q210" s="40">
        <v>24249</v>
      </c>
      <c r="R210" s="21">
        <v>0</v>
      </c>
      <c r="S210" s="40">
        <v>1411524</v>
      </c>
      <c r="T210" s="21">
        <v>0</v>
      </c>
      <c r="U210" s="21">
        <v>0</v>
      </c>
      <c r="V210" s="21">
        <v>0</v>
      </c>
      <c r="W210" s="21">
        <v>0</v>
      </c>
      <c r="X210" s="40">
        <v>446121</v>
      </c>
      <c r="Y210" s="41">
        <v>5271777</v>
      </c>
      <c r="Z210" s="21" t="s">
        <v>126</v>
      </c>
      <c r="AA210" s="21">
        <v>0.1</v>
      </c>
      <c r="AB210" s="21">
        <v>52.9</v>
      </c>
      <c r="AC210" s="21">
        <v>14.1</v>
      </c>
      <c r="AD210" s="99">
        <v>0</v>
      </c>
      <c r="AE210" s="21">
        <v>4.4000000000000004</v>
      </c>
      <c r="AF210" s="21">
        <f t="shared" si="3"/>
        <v>71.5</v>
      </c>
      <c r="AG210" s="21" t="s">
        <v>4193</v>
      </c>
      <c r="AH210" s="24" t="s">
        <v>4194</v>
      </c>
      <c r="AI210" s="24" t="s">
        <v>4195</v>
      </c>
      <c r="AJ210" s="27" t="s">
        <v>30901</v>
      </c>
      <c r="AK210" s="28" t="s">
        <v>70</v>
      </c>
      <c r="AL210" s="28">
        <v>10</v>
      </c>
      <c r="AM210" s="28">
        <v>20070123</v>
      </c>
      <c r="AN210" s="29">
        <v>746</v>
      </c>
      <c r="AO210" s="29">
        <v>202306</v>
      </c>
      <c r="AP210" s="29">
        <v>2022</v>
      </c>
      <c r="AQ210" s="28">
        <v>307324401</v>
      </c>
      <c r="AR210" s="28">
        <v>479626115</v>
      </c>
      <c r="AS210" s="28">
        <v>9876337</v>
      </c>
      <c r="AT210" s="30">
        <v>1</v>
      </c>
      <c r="AU210" s="30"/>
      <c r="AV210" s="30"/>
      <c r="AW210" s="30"/>
      <c r="AX210" s="30"/>
      <c r="AY210" s="30"/>
      <c r="AZ210" s="30"/>
      <c r="BA210" s="30"/>
      <c r="BB210" s="30" t="s">
        <v>54452</v>
      </c>
      <c r="BC210" s="30" t="s">
        <v>54452</v>
      </c>
      <c r="BD210" s="30" t="s">
        <v>54452</v>
      </c>
      <c r="BE210" s="30" t="s">
        <v>54452</v>
      </c>
      <c r="BF210" s="30" t="s">
        <v>54452</v>
      </c>
      <c r="BG210" s="30">
        <v>4</v>
      </c>
      <c r="BH210" s="30" t="s">
        <v>237</v>
      </c>
      <c r="BI210" s="31"/>
    </row>
    <row r="211" spans="1:61" ht="16.5">
      <c r="A211" s="21" t="s">
        <v>4069</v>
      </c>
      <c r="B211" s="21">
        <v>3919</v>
      </c>
      <c r="C211" s="21">
        <v>1747690</v>
      </c>
      <c r="D211" s="21">
        <v>3128150630</v>
      </c>
      <c r="E211" s="22">
        <v>1648110021208</v>
      </c>
      <c r="F211" s="24" t="s">
        <v>4070</v>
      </c>
      <c r="G211" s="24" t="s">
        <v>44</v>
      </c>
      <c r="H211" s="24" t="s">
        <v>51</v>
      </c>
      <c r="I211" s="24" t="s">
        <v>52</v>
      </c>
      <c r="J211" s="24" t="s">
        <v>2778</v>
      </c>
      <c r="K211" s="21">
        <v>25</v>
      </c>
      <c r="L211" s="32" t="s">
        <v>4071</v>
      </c>
      <c r="M211" s="21" t="s">
        <v>4072</v>
      </c>
      <c r="N211" s="26">
        <v>1</v>
      </c>
      <c r="O211" s="26" t="s">
        <v>83</v>
      </c>
      <c r="P211" s="40">
        <v>318549000</v>
      </c>
      <c r="Q211" s="21">
        <v>0</v>
      </c>
      <c r="R211" s="21">
        <v>0</v>
      </c>
      <c r="S211" s="40">
        <v>4579373898</v>
      </c>
      <c r="T211" s="21">
        <v>0</v>
      </c>
      <c r="U211" s="21">
        <v>0</v>
      </c>
      <c r="V211" s="21">
        <v>0</v>
      </c>
      <c r="W211" s="40">
        <v>6888758608</v>
      </c>
      <c r="X211" s="41">
        <v>1457074257</v>
      </c>
      <c r="Y211" s="41">
        <v>57088920718</v>
      </c>
      <c r="Z211" s="21" t="s">
        <v>126</v>
      </c>
      <c r="AA211" s="21">
        <v>3.1</v>
      </c>
      <c r="AB211" s="21">
        <v>570.79999999999995</v>
      </c>
      <c r="AC211" s="21">
        <v>45.7</v>
      </c>
      <c r="AD211" s="99">
        <v>0</v>
      </c>
      <c r="AE211" s="21">
        <v>83.4</v>
      </c>
      <c r="AF211" s="21">
        <f t="shared" si="3"/>
        <v>703</v>
      </c>
      <c r="AG211" s="21" t="s">
        <v>4073</v>
      </c>
      <c r="AH211" s="24" t="s">
        <v>4074</v>
      </c>
      <c r="AI211" s="24" t="s">
        <v>4075</v>
      </c>
      <c r="AJ211" s="27" t="s">
        <v>30902</v>
      </c>
      <c r="AK211" s="28" t="s">
        <v>70</v>
      </c>
      <c r="AL211" s="28">
        <v>10</v>
      </c>
      <c r="AM211" s="28">
        <v>20010823</v>
      </c>
      <c r="AN211" s="29">
        <v>848</v>
      </c>
      <c r="AO211" s="29">
        <v>202306</v>
      </c>
      <c r="AP211" s="29">
        <v>2022</v>
      </c>
      <c r="AQ211" s="28">
        <v>608136889</v>
      </c>
      <c r="AR211" s="28">
        <v>946707929</v>
      </c>
      <c r="AS211" s="28">
        <v>23960927</v>
      </c>
      <c r="AT211" s="30">
        <v>1</v>
      </c>
      <c r="AU211" s="30"/>
      <c r="AV211" s="30"/>
      <c r="AW211" s="30"/>
      <c r="AX211" s="30"/>
      <c r="AY211" s="30"/>
      <c r="AZ211" s="30"/>
      <c r="BA211" s="30"/>
      <c r="BB211" s="30" t="s">
        <v>54452</v>
      </c>
      <c r="BC211" s="30" t="s">
        <v>54452</v>
      </c>
      <c r="BD211" s="30" t="s">
        <v>54452</v>
      </c>
      <c r="BE211" s="30" t="s">
        <v>54452</v>
      </c>
      <c r="BF211" s="30" t="s">
        <v>54452</v>
      </c>
      <c r="BG211" s="30">
        <v>4</v>
      </c>
      <c r="BH211" s="30" t="s">
        <v>237</v>
      </c>
      <c r="BI211" s="31"/>
    </row>
    <row r="212" spans="1:61" ht="16.5">
      <c r="A212" s="21" t="s">
        <v>6319</v>
      </c>
      <c r="B212" s="21">
        <v>6401</v>
      </c>
      <c r="C212" s="21">
        <v>8922755</v>
      </c>
      <c r="D212" s="21">
        <v>1508801336</v>
      </c>
      <c r="E212" s="22">
        <v>1348110493354</v>
      </c>
      <c r="F212" s="24" t="s">
        <v>6320</v>
      </c>
      <c r="G212" s="24" t="s">
        <v>44</v>
      </c>
      <c r="H212" s="24" t="s">
        <v>51</v>
      </c>
      <c r="I212" s="24" t="s">
        <v>52</v>
      </c>
      <c r="J212" s="24" t="s">
        <v>1042</v>
      </c>
      <c r="K212" s="21">
        <v>36</v>
      </c>
      <c r="L212" s="32" t="s">
        <v>6321</v>
      </c>
      <c r="M212" s="21" t="s">
        <v>2041</v>
      </c>
      <c r="N212" s="21">
        <v>1</v>
      </c>
      <c r="O212" s="21" t="s">
        <v>55</v>
      </c>
      <c r="P212" s="21">
        <v>0</v>
      </c>
      <c r="Q212" s="21">
        <v>0</v>
      </c>
      <c r="R212" s="21">
        <v>0</v>
      </c>
      <c r="S212" s="33">
        <v>74544</v>
      </c>
      <c r="T212" s="21">
        <v>0</v>
      </c>
      <c r="U212" s="21">
        <v>0</v>
      </c>
      <c r="V212" s="33">
        <v>43000</v>
      </c>
      <c r="W212" s="33">
        <v>47337</v>
      </c>
      <c r="X212" s="21">
        <v>0</v>
      </c>
      <c r="Y212" s="33">
        <v>12924582</v>
      </c>
      <c r="Z212" s="16" t="s">
        <v>126</v>
      </c>
      <c r="AA212" s="102">
        <v>0</v>
      </c>
      <c r="AB212" s="21">
        <v>129.19999999999999</v>
      </c>
      <c r="AC212" s="21">
        <v>0.7</v>
      </c>
      <c r="AD212" s="99">
        <v>0</v>
      </c>
      <c r="AE212" s="21">
        <v>0.9</v>
      </c>
      <c r="AF212" s="21">
        <f t="shared" si="3"/>
        <v>130.79999999999998</v>
      </c>
      <c r="AG212" s="21" t="s">
        <v>5283</v>
      </c>
      <c r="AH212" s="24" t="s">
        <v>6322</v>
      </c>
      <c r="AI212" s="24" t="s">
        <v>6268</v>
      </c>
      <c r="AJ212" s="27" t="s">
        <v>30903</v>
      </c>
      <c r="AK212" s="28" t="s">
        <v>70</v>
      </c>
      <c r="AL212" s="28">
        <v>10</v>
      </c>
      <c r="AM212" s="28">
        <v>20190401</v>
      </c>
      <c r="AN212" s="29">
        <v>310</v>
      </c>
      <c r="AO212" s="29">
        <v>202306</v>
      </c>
      <c r="AP212" s="29">
        <v>2022</v>
      </c>
      <c r="AQ212" s="28">
        <v>429940100</v>
      </c>
      <c r="AR212" s="28">
        <v>445570029</v>
      </c>
      <c r="AS212" s="28">
        <v>14624189</v>
      </c>
      <c r="AT212" s="30">
        <v>1</v>
      </c>
      <c r="AU212" s="30"/>
      <c r="AV212" s="30"/>
      <c r="AW212" s="30"/>
      <c r="AX212" s="30"/>
      <c r="AY212" s="30"/>
      <c r="AZ212" s="30"/>
      <c r="BA212" s="30"/>
      <c r="BB212" s="30" t="s">
        <v>54452</v>
      </c>
      <c r="BC212" s="30" t="s">
        <v>54452</v>
      </c>
      <c r="BD212" s="30" t="s">
        <v>54452</v>
      </c>
      <c r="BE212" s="30" t="s">
        <v>54452</v>
      </c>
      <c r="BF212" s="30" t="s">
        <v>54452</v>
      </c>
      <c r="BG212" s="30">
        <v>8</v>
      </c>
      <c r="BH212" s="30"/>
      <c r="BI212" s="31"/>
    </row>
    <row r="213" spans="1:61" ht="16.5">
      <c r="A213" s="21" t="s">
        <v>10489</v>
      </c>
      <c r="B213" s="21">
        <v>10941</v>
      </c>
      <c r="C213" s="21">
        <v>3316327</v>
      </c>
      <c r="D213" s="21">
        <v>1048620016</v>
      </c>
      <c r="E213" s="22">
        <v>1101114072338</v>
      </c>
      <c r="F213" s="24" t="s">
        <v>10490</v>
      </c>
      <c r="G213" s="24" t="s">
        <v>44</v>
      </c>
      <c r="H213" s="24" t="s">
        <v>51</v>
      </c>
      <c r="I213" s="24" t="s">
        <v>63</v>
      </c>
      <c r="J213" s="24" t="s">
        <v>467</v>
      </c>
      <c r="K213" s="21">
        <v>49</v>
      </c>
      <c r="L213" s="32" t="s">
        <v>10491</v>
      </c>
      <c r="M213" s="21" t="s">
        <v>10492</v>
      </c>
      <c r="N213" s="21">
        <v>1</v>
      </c>
      <c r="O213" s="21" t="s">
        <v>55</v>
      </c>
      <c r="P213" s="21">
        <v>0</v>
      </c>
      <c r="Q213" s="21">
        <v>0</v>
      </c>
      <c r="R213" s="21">
        <v>0</v>
      </c>
      <c r="S213" s="21">
        <v>0</v>
      </c>
      <c r="T213" s="21">
        <v>0</v>
      </c>
      <c r="U213" s="21">
        <v>0</v>
      </c>
      <c r="V213" s="21">
        <v>0</v>
      </c>
      <c r="W213" s="33">
        <v>4760568</v>
      </c>
      <c r="X213" s="33">
        <v>14329249</v>
      </c>
      <c r="Y213" s="33">
        <v>218000</v>
      </c>
      <c r="Z213" s="16" t="s">
        <v>126</v>
      </c>
      <c r="AA213" s="102">
        <v>0</v>
      </c>
      <c r="AB213" s="21">
        <v>2.1</v>
      </c>
      <c r="AC213" s="99">
        <v>0</v>
      </c>
      <c r="AD213" s="99">
        <v>0</v>
      </c>
      <c r="AE213" s="21">
        <v>190.8</v>
      </c>
      <c r="AF213" s="21">
        <f t="shared" si="3"/>
        <v>192.9</v>
      </c>
      <c r="AG213" s="21" t="s">
        <v>6685</v>
      </c>
      <c r="AH213" s="24" t="s">
        <v>10493</v>
      </c>
      <c r="AI213" s="24" t="s">
        <v>10494</v>
      </c>
      <c r="AJ213" s="27" t="s">
        <v>30904</v>
      </c>
      <c r="AK213" s="28" t="s">
        <v>60</v>
      </c>
      <c r="AL213" s="28">
        <v>10</v>
      </c>
      <c r="AM213" s="28">
        <v>20090403</v>
      </c>
      <c r="AN213" s="29">
        <v>2049</v>
      </c>
      <c r="AO213" s="29">
        <v>202212</v>
      </c>
      <c r="AP213" s="29">
        <v>2022</v>
      </c>
      <c r="AQ213" s="28">
        <v>1376400259</v>
      </c>
      <c r="AR213" s="28">
        <v>403029671</v>
      </c>
      <c r="AS213" s="28">
        <v>330000000</v>
      </c>
      <c r="AT213" s="30">
        <v>1</v>
      </c>
      <c r="AU213" s="30"/>
      <c r="AV213" s="30"/>
      <c r="AW213" s="30"/>
      <c r="AX213" s="30"/>
      <c r="AY213" s="30"/>
      <c r="AZ213" s="30"/>
      <c r="BA213" s="30"/>
      <c r="BB213" s="30" t="s">
        <v>54452</v>
      </c>
      <c r="BC213" s="30" t="s">
        <v>54452</v>
      </c>
      <c r="BD213" s="30" t="s">
        <v>54452</v>
      </c>
      <c r="BE213" s="30" t="s">
        <v>54452</v>
      </c>
      <c r="BF213" s="30" t="s">
        <v>54452</v>
      </c>
      <c r="BG213" s="30">
        <v>8</v>
      </c>
      <c r="BH213" s="30"/>
      <c r="BI213" s="31"/>
    </row>
    <row r="214" spans="1:61" ht="16.5">
      <c r="A214" s="21" t="s">
        <v>29003</v>
      </c>
      <c r="B214" s="21">
        <v>24155</v>
      </c>
      <c r="C214" s="21">
        <v>8845268</v>
      </c>
      <c r="D214" s="21">
        <v>1868801223</v>
      </c>
      <c r="E214" s="22">
        <v>1801111195808</v>
      </c>
      <c r="F214" s="24" t="s">
        <v>29004</v>
      </c>
      <c r="G214" s="24" t="s">
        <v>104</v>
      </c>
      <c r="H214" s="24" t="s">
        <v>51</v>
      </c>
      <c r="I214" s="24" t="s">
        <v>65</v>
      </c>
      <c r="J214" s="24" t="s">
        <v>363</v>
      </c>
      <c r="K214" s="21">
        <v>63</v>
      </c>
      <c r="L214" s="32" t="s">
        <v>29005</v>
      </c>
      <c r="M214" s="21" t="s">
        <v>29006</v>
      </c>
      <c r="N214" s="21">
        <v>1</v>
      </c>
      <c r="O214" s="21" t="s">
        <v>55</v>
      </c>
      <c r="P214" s="33">
        <v>35212</v>
      </c>
      <c r="Q214" s="33">
        <v>27712</v>
      </c>
      <c r="R214" s="21">
        <v>0</v>
      </c>
      <c r="S214" s="21">
        <v>0</v>
      </c>
      <c r="T214" s="21">
        <v>0</v>
      </c>
      <c r="U214" s="21">
        <v>0</v>
      </c>
      <c r="V214" s="21">
        <v>0</v>
      </c>
      <c r="W214" s="21">
        <v>0</v>
      </c>
      <c r="X214" s="21">
        <v>0</v>
      </c>
      <c r="Y214" s="21">
        <v>0</v>
      </c>
      <c r="Z214" s="16" t="s">
        <v>315</v>
      </c>
      <c r="AA214" s="21">
        <v>0.3</v>
      </c>
      <c r="AB214" s="21">
        <v>0.2</v>
      </c>
      <c r="AC214" s="99">
        <v>0</v>
      </c>
      <c r="AD214" s="99">
        <v>0</v>
      </c>
      <c r="AE214" s="99">
        <v>0</v>
      </c>
      <c r="AF214" s="21">
        <f t="shared" si="3"/>
        <v>0.5</v>
      </c>
      <c r="AG214" s="21" t="s">
        <v>29007</v>
      </c>
      <c r="AH214" s="24" t="s">
        <v>29008</v>
      </c>
      <c r="AI214" s="24" t="s">
        <v>29009</v>
      </c>
      <c r="AJ214" s="27" t="s">
        <v>30905</v>
      </c>
      <c r="AK214" s="28" t="s">
        <v>60</v>
      </c>
      <c r="AL214" s="28">
        <v>10</v>
      </c>
      <c r="AM214" s="28">
        <v>20190114</v>
      </c>
      <c r="AN214" s="29">
        <v>635</v>
      </c>
      <c r="AO214" s="29">
        <v>202212</v>
      </c>
      <c r="AP214" s="29">
        <v>2022</v>
      </c>
      <c r="AQ214" s="28">
        <v>37931719</v>
      </c>
      <c r="AR214" s="28">
        <v>9275329</v>
      </c>
      <c r="AS214" s="28">
        <v>100000</v>
      </c>
      <c r="AT214" s="30">
        <v>1</v>
      </c>
      <c r="AU214" s="30"/>
      <c r="AV214" s="30"/>
      <c r="AW214" s="30"/>
      <c r="AX214" s="30"/>
      <c r="AY214" s="30"/>
      <c r="AZ214" s="30"/>
      <c r="BA214" s="30"/>
      <c r="BB214" s="30" t="s">
        <v>54452</v>
      </c>
      <c r="BC214" s="30" t="s">
        <v>54452</v>
      </c>
      <c r="BD214" s="30" t="s">
        <v>54452</v>
      </c>
      <c r="BE214" s="30" t="s">
        <v>54452</v>
      </c>
      <c r="BF214" s="30" t="s">
        <v>54452</v>
      </c>
      <c r="BG214" s="30">
        <v>13</v>
      </c>
      <c r="BH214" s="30" t="s">
        <v>29010</v>
      </c>
      <c r="BI214" s="31"/>
    </row>
    <row r="215" spans="1:61" ht="16.5">
      <c r="A215" s="21" t="s">
        <v>15645</v>
      </c>
      <c r="B215" s="21">
        <v>14805</v>
      </c>
      <c r="C215" s="21">
        <v>1871530</v>
      </c>
      <c r="D215" s="21">
        <v>1058152364</v>
      </c>
      <c r="E215" s="22">
        <v>1101110846092</v>
      </c>
      <c r="F215" s="24" t="s">
        <v>15646</v>
      </c>
      <c r="G215" s="24" t="s">
        <v>44</v>
      </c>
      <c r="H215" s="24" t="s">
        <v>51</v>
      </c>
      <c r="I215" s="24" t="s">
        <v>65</v>
      </c>
      <c r="J215" s="24" t="s">
        <v>2407</v>
      </c>
      <c r="K215" s="21">
        <v>39</v>
      </c>
      <c r="L215" s="32" t="s">
        <v>15647</v>
      </c>
      <c r="M215" s="21" t="s">
        <v>15648</v>
      </c>
      <c r="N215" s="21">
        <v>1</v>
      </c>
      <c r="O215" s="21" t="s">
        <v>55</v>
      </c>
      <c r="P215" s="21">
        <v>0</v>
      </c>
      <c r="Q215" s="21">
        <v>0</v>
      </c>
      <c r="R215" s="21">
        <v>0</v>
      </c>
      <c r="S215" s="21">
        <v>0</v>
      </c>
      <c r="T215" s="21">
        <v>0</v>
      </c>
      <c r="U215" s="33">
        <v>134609</v>
      </c>
      <c r="V215" s="21">
        <v>0</v>
      </c>
      <c r="W215" s="21">
        <v>0</v>
      </c>
      <c r="X215" s="21">
        <v>0</v>
      </c>
      <c r="Y215" s="21">
        <v>0</v>
      </c>
      <c r="Z215" s="16" t="s">
        <v>315</v>
      </c>
      <c r="AA215" s="102">
        <v>0</v>
      </c>
      <c r="AB215" s="99">
        <v>0</v>
      </c>
      <c r="AC215" s="99">
        <v>0</v>
      </c>
      <c r="AD215" s="21">
        <v>1.3</v>
      </c>
      <c r="AE215" s="99">
        <v>0</v>
      </c>
      <c r="AF215" s="21">
        <f t="shared" si="3"/>
        <v>1.3</v>
      </c>
      <c r="AG215" s="21" t="s">
        <v>15649</v>
      </c>
      <c r="AH215" s="24" t="s">
        <v>15650</v>
      </c>
      <c r="AI215" s="24" t="s">
        <v>15651</v>
      </c>
      <c r="AJ215" s="27" t="s">
        <v>30906</v>
      </c>
      <c r="AK215" s="28" t="s">
        <v>60</v>
      </c>
      <c r="AL215" s="28">
        <v>10</v>
      </c>
      <c r="AM215" s="28">
        <v>19920421</v>
      </c>
      <c r="AN215" s="29">
        <v>324</v>
      </c>
      <c r="AO215" s="29">
        <v>202303</v>
      </c>
      <c r="AP215" s="29">
        <v>2022</v>
      </c>
      <c r="AQ215" s="28">
        <v>12785958</v>
      </c>
      <c r="AR215" s="28">
        <v>8352161</v>
      </c>
      <c r="AS215" s="28">
        <v>100000</v>
      </c>
      <c r="AT215" s="30">
        <v>2</v>
      </c>
      <c r="AU215" s="30"/>
      <c r="AV215" s="30"/>
      <c r="AW215" s="30"/>
      <c r="AX215" s="30"/>
      <c r="AY215" s="30"/>
      <c r="AZ215" s="30"/>
      <c r="BA215" s="30"/>
      <c r="BB215" s="30" t="s">
        <v>54452</v>
      </c>
      <c r="BC215" s="30" t="s">
        <v>54452</v>
      </c>
      <c r="BD215" s="30" t="s">
        <v>54452</v>
      </c>
      <c r="BE215" s="30" t="s">
        <v>54452</v>
      </c>
      <c r="BF215" s="30" t="s">
        <v>54452</v>
      </c>
      <c r="BG215" s="30">
        <v>7</v>
      </c>
      <c r="BH215" s="30" t="s">
        <v>121</v>
      </c>
      <c r="BI215" s="31"/>
    </row>
    <row r="216" spans="1:61" ht="16.5">
      <c r="A216" s="21" t="s">
        <v>2870</v>
      </c>
      <c r="B216" s="21">
        <v>2528</v>
      </c>
      <c r="C216" s="21">
        <v>3034066</v>
      </c>
      <c r="D216" s="21">
        <v>3018197858</v>
      </c>
      <c r="E216" s="22">
        <v>1543110022729</v>
      </c>
      <c r="F216" s="24" t="s">
        <v>2871</v>
      </c>
      <c r="G216" s="24" t="s">
        <v>44</v>
      </c>
      <c r="H216" s="24" t="s">
        <v>51</v>
      </c>
      <c r="I216" s="24" t="s">
        <v>52</v>
      </c>
      <c r="J216" s="24" t="s">
        <v>1045</v>
      </c>
      <c r="K216" s="21">
        <v>17</v>
      </c>
      <c r="L216" s="32" t="s">
        <v>2872</v>
      </c>
      <c r="M216" s="21" t="s">
        <v>2873</v>
      </c>
      <c r="N216" s="26">
        <v>1</v>
      </c>
      <c r="O216" s="26" t="s">
        <v>55</v>
      </c>
      <c r="P216" s="54">
        <v>0</v>
      </c>
      <c r="Q216" s="54">
        <v>0</v>
      </c>
      <c r="R216" s="21">
        <v>0</v>
      </c>
      <c r="S216" s="57">
        <v>0</v>
      </c>
      <c r="T216" s="21">
        <v>0</v>
      </c>
      <c r="U216" s="54">
        <v>0</v>
      </c>
      <c r="V216" s="54">
        <v>0</v>
      </c>
      <c r="W216" s="54">
        <v>0</v>
      </c>
      <c r="X216" s="54">
        <v>0</v>
      </c>
      <c r="Y216" s="54">
        <v>107928165</v>
      </c>
      <c r="Z216" s="21" t="s">
        <v>56</v>
      </c>
      <c r="AA216" s="102">
        <v>0</v>
      </c>
      <c r="AB216" s="21">
        <v>1079.2</v>
      </c>
      <c r="AC216" s="99">
        <v>0</v>
      </c>
      <c r="AD216" s="99">
        <v>0</v>
      </c>
      <c r="AE216" s="99">
        <v>0</v>
      </c>
      <c r="AF216" s="21">
        <f t="shared" si="3"/>
        <v>1079.2</v>
      </c>
      <c r="AG216" s="21" t="s">
        <v>2874</v>
      </c>
      <c r="AH216" s="24" t="s">
        <v>2875</v>
      </c>
      <c r="AI216" s="24" t="s">
        <v>2876</v>
      </c>
      <c r="AJ216" s="27" t="s">
        <v>30907</v>
      </c>
      <c r="AK216" s="28" t="s">
        <v>156</v>
      </c>
      <c r="AL216" s="28">
        <v>10</v>
      </c>
      <c r="AM216" s="28">
        <v>20080602</v>
      </c>
      <c r="AN216" s="29">
        <v>343</v>
      </c>
      <c r="AO216" s="29">
        <v>202306</v>
      </c>
      <c r="AP216" s="29">
        <v>2022</v>
      </c>
      <c r="AQ216" s="28">
        <v>276440430</v>
      </c>
      <c r="AR216" s="28">
        <v>498996616</v>
      </c>
      <c r="AS216" s="28">
        <v>14683161</v>
      </c>
      <c r="AT216" s="30">
        <v>1</v>
      </c>
      <c r="AU216" s="30"/>
      <c r="AV216" s="30"/>
      <c r="AW216" s="30"/>
      <c r="AX216" s="30"/>
      <c r="AY216" s="30"/>
      <c r="AZ216" s="30"/>
      <c r="BA216" s="30"/>
      <c r="BB216" s="30" t="s">
        <v>54452</v>
      </c>
      <c r="BC216" s="30" t="s">
        <v>54452</v>
      </c>
      <c r="BD216" s="30" t="s">
        <v>54452</v>
      </c>
      <c r="BE216" s="30" t="s">
        <v>54452</v>
      </c>
      <c r="BF216" s="30" t="s">
        <v>54452</v>
      </c>
      <c r="BG216" s="30">
        <v>8</v>
      </c>
      <c r="BH216" s="30"/>
      <c r="BI216" s="31"/>
    </row>
    <row r="217" spans="1:61" ht="16.5">
      <c r="A217" s="21" t="s">
        <v>25688</v>
      </c>
      <c r="B217" s="21">
        <v>23168</v>
      </c>
      <c r="C217" s="21">
        <v>6685332</v>
      </c>
      <c r="D217" s="21">
        <v>7108100367</v>
      </c>
      <c r="E217" s="22">
        <v>1101116030441</v>
      </c>
      <c r="F217" s="24" t="s">
        <v>25689</v>
      </c>
      <c r="G217" s="24" t="s">
        <v>104</v>
      </c>
      <c r="H217" s="24" t="s">
        <v>51</v>
      </c>
      <c r="I217" s="24" t="s">
        <v>65</v>
      </c>
      <c r="J217" s="24" t="s">
        <v>10152</v>
      </c>
      <c r="K217" s="21">
        <v>52</v>
      </c>
      <c r="L217" s="32" t="s">
        <v>25690</v>
      </c>
      <c r="M217" s="21" t="s">
        <v>25691</v>
      </c>
      <c r="N217" s="26">
        <v>1</v>
      </c>
      <c r="O217" s="26" t="s">
        <v>55</v>
      </c>
      <c r="P217" s="21">
        <v>0</v>
      </c>
      <c r="Q217" s="38">
        <v>30272</v>
      </c>
      <c r="R217" s="21">
        <v>0</v>
      </c>
      <c r="S217" s="38">
        <v>32267080</v>
      </c>
      <c r="T217" s="21">
        <v>0</v>
      </c>
      <c r="U217" s="21">
        <v>0</v>
      </c>
      <c r="V217" s="38">
        <v>2710150</v>
      </c>
      <c r="W217" s="21">
        <v>0</v>
      </c>
      <c r="X217" s="21">
        <v>0</v>
      </c>
      <c r="Y217" s="38">
        <v>2101273</v>
      </c>
      <c r="Z217" s="21"/>
      <c r="AA217" s="102">
        <v>0</v>
      </c>
      <c r="AB217" s="21">
        <v>21.3</v>
      </c>
      <c r="AC217" s="21">
        <v>322.60000000000002</v>
      </c>
      <c r="AD217" s="99">
        <v>0</v>
      </c>
      <c r="AE217" s="21">
        <v>27.1</v>
      </c>
      <c r="AF217" s="21">
        <f t="shared" si="3"/>
        <v>371.00000000000006</v>
      </c>
      <c r="AG217" s="21" t="s">
        <v>25692</v>
      </c>
      <c r="AH217" s="24" t="s">
        <v>25693</v>
      </c>
      <c r="AI217" s="24" t="s">
        <v>25694</v>
      </c>
      <c r="AJ217" s="27" t="s">
        <v>30908</v>
      </c>
      <c r="AK217" s="28" t="s">
        <v>60</v>
      </c>
      <c r="AL217" s="28">
        <v>10</v>
      </c>
      <c r="AM217" s="28">
        <v>20160412</v>
      </c>
      <c r="AN217" s="29">
        <v>374</v>
      </c>
      <c r="AO217" s="29">
        <v>202212</v>
      </c>
      <c r="AP217" s="29">
        <v>2022</v>
      </c>
      <c r="AQ217" s="28">
        <v>25761970</v>
      </c>
      <c r="AR217" s="28">
        <v>23447954</v>
      </c>
      <c r="AS217" s="28">
        <v>15843710</v>
      </c>
      <c r="AT217" s="30">
        <v>1</v>
      </c>
      <c r="AU217" s="30"/>
      <c r="AV217" s="30"/>
      <c r="AW217" s="30"/>
      <c r="AX217" s="30"/>
      <c r="AY217" s="30"/>
      <c r="AZ217" s="30"/>
      <c r="BA217" s="30"/>
      <c r="BB217" s="30" t="s">
        <v>54452</v>
      </c>
      <c r="BC217" s="30" t="s">
        <v>54452</v>
      </c>
      <c r="BD217" s="30" t="s">
        <v>54452</v>
      </c>
      <c r="BE217" s="30" t="s">
        <v>54452</v>
      </c>
      <c r="BF217" s="30" t="s">
        <v>54452</v>
      </c>
      <c r="BG217" s="30">
        <v>8</v>
      </c>
      <c r="BH217" s="30"/>
      <c r="BI217" s="31"/>
    </row>
    <row r="218" spans="1:61" ht="16.5">
      <c r="A218" s="21" t="s">
        <v>30035</v>
      </c>
      <c r="B218" s="21">
        <v>24472</v>
      </c>
      <c r="C218" s="21">
        <v>1847138</v>
      </c>
      <c r="D218" s="21">
        <v>1208179061</v>
      </c>
      <c r="E218" s="22">
        <v>1101111523590</v>
      </c>
      <c r="F218" s="24" t="s">
        <v>30036</v>
      </c>
      <c r="G218" s="24" t="s">
        <v>104</v>
      </c>
      <c r="H218" s="24" t="s">
        <v>51</v>
      </c>
      <c r="I218" s="24" t="s">
        <v>65</v>
      </c>
      <c r="J218" s="24" t="s">
        <v>363</v>
      </c>
      <c r="K218" s="21">
        <v>63</v>
      </c>
      <c r="L218" s="32" t="s">
        <v>30037</v>
      </c>
      <c r="M218" s="21" t="s">
        <v>30038</v>
      </c>
      <c r="N218" s="21">
        <v>1</v>
      </c>
      <c r="O218" s="21" t="s">
        <v>55</v>
      </c>
      <c r="P218" s="21">
        <v>0</v>
      </c>
      <c r="Q218" s="21">
        <v>0</v>
      </c>
      <c r="R218" s="21">
        <v>0</v>
      </c>
      <c r="S218" s="33">
        <v>57000</v>
      </c>
      <c r="T218" s="21">
        <v>0</v>
      </c>
      <c r="U218" s="21">
        <v>0</v>
      </c>
      <c r="V218" s="21">
        <v>0</v>
      </c>
      <c r="W218" s="33">
        <v>136571</v>
      </c>
      <c r="X218" s="21">
        <v>0</v>
      </c>
      <c r="Y218" s="21">
        <v>0</v>
      </c>
      <c r="Z218" s="16" t="s">
        <v>315</v>
      </c>
      <c r="AA218" s="102">
        <v>0</v>
      </c>
      <c r="AB218" s="99">
        <v>0</v>
      </c>
      <c r="AC218" s="21">
        <v>0.5</v>
      </c>
      <c r="AD218" s="99">
        <v>0</v>
      </c>
      <c r="AE218" s="21">
        <v>1.3</v>
      </c>
      <c r="AF218" s="21">
        <f t="shared" si="3"/>
        <v>1.8</v>
      </c>
      <c r="AG218" s="21" t="s">
        <v>30039</v>
      </c>
      <c r="AH218" s="24" t="s">
        <v>30040</v>
      </c>
      <c r="AI218" s="24" t="s">
        <v>30041</v>
      </c>
      <c r="AJ218" s="27" t="s">
        <v>30909</v>
      </c>
      <c r="AK218" s="28" t="s">
        <v>60</v>
      </c>
      <c r="AL218" s="28">
        <v>10</v>
      </c>
      <c r="AM218" s="28">
        <v>19980316</v>
      </c>
      <c r="AN218" s="29">
        <v>601</v>
      </c>
      <c r="AO218" s="29">
        <v>202212</v>
      </c>
      <c r="AP218" s="29">
        <v>2022</v>
      </c>
      <c r="AQ218" s="28">
        <v>20447881</v>
      </c>
      <c r="AR218" s="28">
        <v>8163106</v>
      </c>
      <c r="AS218" s="28">
        <v>1888890</v>
      </c>
      <c r="AT218" s="30">
        <v>1</v>
      </c>
      <c r="AU218" s="30"/>
      <c r="AV218" s="30"/>
      <c r="AW218" s="30"/>
      <c r="AX218" s="30"/>
      <c r="AY218" s="30"/>
      <c r="AZ218" s="30"/>
      <c r="BA218" s="30"/>
      <c r="BB218" s="30" t="s">
        <v>54452</v>
      </c>
      <c r="BC218" s="30" t="s">
        <v>54452</v>
      </c>
      <c r="BD218" s="30" t="s">
        <v>54452</v>
      </c>
      <c r="BE218" s="30" t="s">
        <v>54452</v>
      </c>
      <c r="BF218" s="30" t="s">
        <v>54452</v>
      </c>
      <c r="BG218" s="30">
        <v>8</v>
      </c>
      <c r="BH218" s="30"/>
      <c r="BI218" s="31"/>
    </row>
    <row r="219" spans="1:61" ht="16.5">
      <c r="A219" s="21" t="s">
        <v>10317</v>
      </c>
      <c r="B219" s="21">
        <v>10787</v>
      </c>
      <c r="C219" s="21">
        <v>1833267</v>
      </c>
      <c r="D219" s="21">
        <v>2138618599</v>
      </c>
      <c r="E219" s="22">
        <v>1101140173647</v>
      </c>
      <c r="F219" s="24" t="s">
        <v>10318</v>
      </c>
      <c r="G219" s="24" t="s">
        <v>44</v>
      </c>
      <c r="H219" s="24" t="s">
        <v>51</v>
      </c>
      <c r="I219" s="24" t="s">
        <v>52</v>
      </c>
      <c r="J219" s="24" t="s">
        <v>467</v>
      </c>
      <c r="K219" s="21">
        <v>49</v>
      </c>
      <c r="L219" s="32" t="s">
        <v>10319</v>
      </c>
      <c r="M219" s="21" t="s">
        <v>10320</v>
      </c>
      <c r="N219" s="21">
        <v>1</v>
      </c>
      <c r="O219" s="21" t="s">
        <v>55</v>
      </c>
      <c r="P219" s="21">
        <v>0</v>
      </c>
      <c r="Q219" s="21">
        <v>0</v>
      </c>
      <c r="R219" s="21">
        <v>0</v>
      </c>
      <c r="S219" s="21">
        <v>0</v>
      </c>
      <c r="T219" s="21">
        <v>0</v>
      </c>
      <c r="U219" s="21">
        <v>0</v>
      </c>
      <c r="V219" s="21">
        <v>0</v>
      </c>
      <c r="W219" s="33">
        <v>18764148</v>
      </c>
      <c r="X219" s="21">
        <v>0</v>
      </c>
      <c r="Y219" s="33">
        <v>29440</v>
      </c>
      <c r="Z219" s="16" t="s">
        <v>126</v>
      </c>
      <c r="AA219" s="102">
        <v>0</v>
      </c>
      <c r="AB219" s="21">
        <v>0.2</v>
      </c>
      <c r="AC219" s="99">
        <v>0</v>
      </c>
      <c r="AD219" s="99">
        <v>0</v>
      </c>
      <c r="AE219" s="21">
        <v>187.6</v>
      </c>
      <c r="AF219" s="21">
        <f t="shared" si="3"/>
        <v>187.79999999999998</v>
      </c>
      <c r="AG219" s="21" t="s">
        <v>10321</v>
      </c>
      <c r="AH219" s="24" t="s">
        <v>10322</v>
      </c>
      <c r="AI219" s="24" t="s">
        <v>10323</v>
      </c>
      <c r="AJ219" s="27" t="s">
        <v>30910</v>
      </c>
      <c r="AK219" s="28" t="s">
        <v>60</v>
      </c>
      <c r="AL219" s="28">
        <v>10</v>
      </c>
      <c r="AM219" s="28">
        <v>19951127</v>
      </c>
      <c r="AN219" s="29">
        <v>751</v>
      </c>
      <c r="AO219" s="29">
        <v>202212</v>
      </c>
      <c r="AP219" s="29">
        <v>2022</v>
      </c>
      <c r="AQ219" s="28">
        <v>492738731</v>
      </c>
      <c r="AR219" s="28">
        <v>273054882</v>
      </c>
      <c r="AS219" s="28">
        <v>8125000</v>
      </c>
      <c r="AT219" s="30">
        <v>1</v>
      </c>
      <c r="AU219" s="30"/>
      <c r="AV219" s="30"/>
      <c r="AW219" s="30"/>
      <c r="AX219" s="30"/>
      <c r="AY219" s="30"/>
      <c r="AZ219" s="30"/>
      <c r="BA219" s="30"/>
      <c r="BB219" s="30" t="s">
        <v>54452</v>
      </c>
      <c r="BC219" s="30" t="s">
        <v>54452</v>
      </c>
      <c r="BD219" s="30" t="s">
        <v>54452</v>
      </c>
      <c r="BE219" s="30" t="s">
        <v>54452</v>
      </c>
      <c r="BF219" s="30" t="s">
        <v>54452</v>
      </c>
      <c r="BG219" s="30">
        <v>7</v>
      </c>
      <c r="BH219" s="30" t="s">
        <v>10324</v>
      </c>
      <c r="BI219" s="31"/>
    </row>
    <row r="220" spans="1:61" ht="16.5">
      <c r="A220" s="21" t="s">
        <v>9455</v>
      </c>
      <c r="B220" s="21">
        <v>9694</v>
      </c>
      <c r="C220" s="21">
        <v>3040107</v>
      </c>
      <c r="D220" s="21">
        <v>3038151649</v>
      </c>
      <c r="E220" s="22">
        <v>1545110039324</v>
      </c>
      <c r="F220" s="24" t="s">
        <v>9456</v>
      </c>
      <c r="G220" s="24" t="s">
        <v>44</v>
      </c>
      <c r="H220" s="24" t="s">
        <v>51</v>
      </c>
      <c r="I220" s="24" t="s">
        <v>52</v>
      </c>
      <c r="J220" s="24" t="s">
        <v>171</v>
      </c>
      <c r="K220" s="21">
        <v>48</v>
      </c>
      <c r="L220" s="32" t="s">
        <v>9457</v>
      </c>
      <c r="M220" s="21" t="s">
        <v>9458</v>
      </c>
      <c r="N220" s="21">
        <v>1</v>
      </c>
      <c r="O220" s="21" t="s">
        <v>55</v>
      </c>
      <c r="P220" s="21">
        <v>0</v>
      </c>
      <c r="Q220" s="21">
        <v>0</v>
      </c>
      <c r="R220" s="33">
        <v>390978</v>
      </c>
      <c r="S220" s="33">
        <v>1898567</v>
      </c>
      <c r="T220" s="21">
        <v>0</v>
      </c>
      <c r="U220" s="21">
        <v>0</v>
      </c>
      <c r="V220" s="33">
        <v>8002776</v>
      </c>
      <c r="W220" s="21">
        <v>0</v>
      </c>
      <c r="X220" s="33">
        <v>1142347</v>
      </c>
      <c r="Y220" s="33">
        <v>236757</v>
      </c>
      <c r="Z220" s="16" t="s">
        <v>315</v>
      </c>
      <c r="AA220" s="102">
        <v>0</v>
      </c>
      <c r="AB220" s="21">
        <v>6.2</v>
      </c>
      <c r="AC220" s="21">
        <v>18.899999999999999</v>
      </c>
      <c r="AD220" s="99">
        <v>0</v>
      </c>
      <c r="AE220" s="21">
        <v>91.4</v>
      </c>
      <c r="AF220" s="21">
        <f t="shared" si="3"/>
        <v>116.5</v>
      </c>
      <c r="AG220" s="21" t="s">
        <v>9459</v>
      </c>
      <c r="AH220" s="24" t="s">
        <v>9460</v>
      </c>
      <c r="AI220" s="24" t="s">
        <v>9461</v>
      </c>
      <c r="AJ220" s="27" t="s">
        <v>30911</v>
      </c>
      <c r="AK220" s="28" t="s">
        <v>60</v>
      </c>
      <c r="AL220" s="28">
        <v>10</v>
      </c>
      <c r="AM220" s="28">
        <v>20080701</v>
      </c>
      <c r="AN220" s="29">
        <v>706</v>
      </c>
      <c r="AO220" s="29">
        <v>202306</v>
      </c>
      <c r="AP220" s="29">
        <v>2022</v>
      </c>
      <c r="AQ220" s="28">
        <v>1111265491</v>
      </c>
      <c r="AR220" s="28">
        <v>1006727544</v>
      </c>
      <c r="AS220" s="28">
        <v>53067730</v>
      </c>
      <c r="AT220" s="30">
        <v>1</v>
      </c>
      <c r="AU220" s="30"/>
      <c r="AV220" s="30"/>
      <c r="AW220" s="30"/>
      <c r="AX220" s="30"/>
      <c r="AY220" s="30"/>
      <c r="AZ220" s="30"/>
      <c r="BA220" s="30"/>
      <c r="BB220" s="30" t="s">
        <v>54452</v>
      </c>
      <c r="BC220" s="30" t="s">
        <v>54452</v>
      </c>
      <c r="BD220" s="30" t="s">
        <v>54452</v>
      </c>
      <c r="BE220" s="30" t="s">
        <v>54452</v>
      </c>
      <c r="BF220" s="30" t="s">
        <v>54452</v>
      </c>
      <c r="BG220" s="30">
        <v>7</v>
      </c>
      <c r="BH220" s="30"/>
      <c r="BI220" s="31"/>
    </row>
    <row r="221" spans="1:61" ht="16.5">
      <c r="A221" s="21" t="s">
        <v>9340</v>
      </c>
      <c r="B221" s="21">
        <v>9550</v>
      </c>
      <c r="C221" s="21">
        <v>9305842</v>
      </c>
      <c r="D221" s="21">
        <v>7118101637</v>
      </c>
      <c r="E221" s="22">
        <v>1101117383526</v>
      </c>
      <c r="F221" s="24" t="s">
        <v>9341</v>
      </c>
      <c r="G221" s="24" t="s">
        <v>44</v>
      </c>
      <c r="H221" s="24" t="s">
        <v>51</v>
      </c>
      <c r="I221" s="24" t="s">
        <v>52</v>
      </c>
      <c r="J221" s="24" t="s">
        <v>605</v>
      </c>
      <c r="K221" s="21">
        <v>55</v>
      </c>
      <c r="L221" s="32" t="s">
        <v>9342</v>
      </c>
      <c r="M221" s="21" t="s">
        <v>9343</v>
      </c>
      <c r="N221" s="21">
        <v>1</v>
      </c>
      <c r="O221" s="21" t="s">
        <v>55</v>
      </c>
      <c r="P221" s="21">
        <v>0</v>
      </c>
      <c r="Q221" s="21">
        <v>0</v>
      </c>
      <c r="R221" s="21">
        <v>0</v>
      </c>
      <c r="S221" s="51">
        <v>3560</v>
      </c>
      <c r="T221" s="21">
        <v>0</v>
      </c>
      <c r="U221" s="51">
        <v>115711</v>
      </c>
      <c r="V221" s="51">
        <v>4061834</v>
      </c>
      <c r="W221" s="21">
        <v>0</v>
      </c>
      <c r="X221" s="51">
        <v>5428688</v>
      </c>
      <c r="Y221" s="21">
        <v>0</v>
      </c>
      <c r="Z221" s="16" t="s">
        <v>315</v>
      </c>
      <c r="AA221" s="102">
        <v>0</v>
      </c>
      <c r="AB221" s="99">
        <v>0</v>
      </c>
      <c r="AC221" s="99">
        <v>0</v>
      </c>
      <c r="AD221" s="21">
        <v>1.1000000000000001</v>
      </c>
      <c r="AE221" s="21">
        <v>94.9</v>
      </c>
      <c r="AF221" s="21">
        <f t="shared" si="3"/>
        <v>96</v>
      </c>
      <c r="AG221" s="21" t="s">
        <v>9344</v>
      </c>
      <c r="AH221" s="24" t="s">
        <v>9345</v>
      </c>
      <c r="AI221" s="24" t="s">
        <v>9346</v>
      </c>
      <c r="AJ221" s="27" t="s">
        <v>30912</v>
      </c>
      <c r="AK221" s="28" t="s">
        <v>60</v>
      </c>
      <c r="AL221" s="28">
        <v>10</v>
      </c>
      <c r="AM221" s="28">
        <v>20200206</v>
      </c>
      <c r="AN221" s="29">
        <v>3193</v>
      </c>
      <c r="AO221" s="29">
        <v>202212</v>
      </c>
      <c r="AP221" s="29">
        <v>2022</v>
      </c>
      <c r="AQ221" s="28">
        <v>770224373</v>
      </c>
      <c r="AR221" s="28">
        <v>304314543</v>
      </c>
      <c r="AS221" s="28">
        <v>9300235</v>
      </c>
      <c r="AT221" s="30">
        <v>2</v>
      </c>
      <c r="AU221" s="30"/>
      <c r="AV221" s="30"/>
      <c r="AW221" s="30"/>
      <c r="AX221" s="30"/>
      <c r="AY221" s="30"/>
      <c r="AZ221" s="30"/>
      <c r="BA221" s="30"/>
      <c r="BB221" s="30" t="s">
        <v>54452</v>
      </c>
      <c r="BC221" s="30" t="s">
        <v>54452</v>
      </c>
      <c r="BD221" s="30" t="s">
        <v>54452</v>
      </c>
      <c r="BE221" s="30" t="s">
        <v>54452</v>
      </c>
      <c r="BF221" s="30" t="s">
        <v>54452</v>
      </c>
      <c r="BG221" s="30">
        <v>7</v>
      </c>
      <c r="BH221" s="30"/>
      <c r="BI221" s="31"/>
    </row>
    <row r="222" spans="1:61" ht="16.5">
      <c r="A222" s="21" t="s">
        <v>11423</v>
      </c>
      <c r="B222" s="21">
        <v>11604</v>
      </c>
      <c r="C222" s="21">
        <v>2185048</v>
      </c>
      <c r="D222" s="21">
        <v>1018606994</v>
      </c>
      <c r="E222" s="22">
        <v>1101113047754</v>
      </c>
      <c r="F222" s="24" t="s">
        <v>11424</v>
      </c>
      <c r="G222" s="24" t="s">
        <v>44</v>
      </c>
      <c r="H222" s="24" t="s">
        <v>51</v>
      </c>
      <c r="I222" s="24" t="s">
        <v>52</v>
      </c>
      <c r="J222" s="24" t="s">
        <v>9122</v>
      </c>
      <c r="K222" s="21">
        <v>51</v>
      </c>
      <c r="L222" s="32" t="s">
        <v>11425</v>
      </c>
      <c r="M222" s="21" t="s">
        <v>11426</v>
      </c>
      <c r="N222" s="21">
        <v>1</v>
      </c>
      <c r="O222" s="21" t="s">
        <v>55</v>
      </c>
      <c r="P222" s="21">
        <v>0</v>
      </c>
      <c r="Q222" s="21">
        <v>0</v>
      </c>
      <c r="R222" s="21">
        <v>0</v>
      </c>
      <c r="S222" s="21">
        <v>0</v>
      </c>
      <c r="T222" s="21">
        <v>0</v>
      </c>
      <c r="U222" s="21">
        <v>0</v>
      </c>
      <c r="V222" s="21">
        <v>0</v>
      </c>
      <c r="W222" s="33">
        <v>287652</v>
      </c>
      <c r="X222" s="21">
        <v>0</v>
      </c>
      <c r="Y222" s="33">
        <v>15720905</v>
      </c>
      <c r="Z222" s="16" t="s">
        <v>315</v>
      </c>
      <c r="AA222" s="102">
        <v>0</v>
      </c>
      <c r="AB222" s="21">
        <v>157.19999999999999</v>
      </c>
      <c r="AC222" s="99">
        <v>0</v>
      </c>
      <c r="AD222" s="99">
        <v>0</v>
      </c>
      <c r="AE222" s="21">
        <v>2.8</v>
      </c>
      <c r="AF222" s="21">
        <f t="shared" si="3"/>
        <v>160</v>
      </c>
      <c r="AG222" s="21" t="s">
        <v>11427</v>
      </c>
      <c r="AH222" s="24" t="s">
        <v>11428</v>
      </c>
      <c r="AI222" s="24" t="s">
        <v>11429</v>
      </c>
      <c r="AJ222" s="27" t="s">
        <v>30913</v>
      </c>
      <c r="AK222" s="28" t="s">
        <v>60</v>
      </c>
      <c r="AL222" s="28">
        <v>10</v>
      </c>
      <c r="AM222" s="28">
        <v>20040712</v>
      </c>
      <c r="AN222" s="29">
        <v>357</v>
      </c>
      <c r="AO222" s="29">
        <v>202305</v>
      </c>
      <c r="AP222" s="29">
        <v>2022</v>
      </c>
      <c r="AQ222" s="28">
        <v>1398847486</v>
      </c>
      <c r="AR222" s="28">
        <v>2872767050</v>
      </c>
      <c r="AS222" s="28">
        <v>9370020</v>
      </c>
      <c r="AT222" s="30">
        <v>1</v>
      </c>
      <c r="AU222" s="30"/>
      <c r="AV222" s="30"/>
      <c r="AW222" s="30"/>
      <c r="AX222" s="30"/>
      <c r="AY222" s="30"/>
      <c r="AZ222" s="30"/>
      <c r="BA222" s="30"/>
      <c r="BB222" s="30" t="s">
        <v>54452</v>
      </c>
      <c r="BC222" s="30" t="s">
        <v>54452</v>
      </c>
      <c r="BD222" s="30" t="s">
        <v>54452</v>
      </c>
      <c r="BE222" s="30" t="s">
        <v>54452</v>
      </c>
      <c r="BF222" s="30" t="s">
        <v>54452</v>
      </c>
      <c r="BG222" s="30">
        <v>13</v>
      </c>
      <c r="BH222" s="30"/>
      <c r="BI222" s="31"/>
    </row>
    <row r="223" spans="1:61" ht="16.5">
      <c r="A223" s="21" t="s">
        <v>4961</v>
      </c>
      <c r="B223" s="21">
        <v>24024</v>
      </c>
      <c r="C223" s="21">
        <v>1411825</v>
      </c>
      <c r="D223" s="21">
        <v>5068202443</v>
      </c>
      <c r="E223" s="22">
        <v>1746310004155</v>
      </c>
      <c r="F223" s="24" t="s">
        <v>4962</v>
      </c>
      <c r="G223" s="24" t="s">
        <v>104</v>
      </c>
      <c r="H223" s="24" t="s">
        <v>51</v>
      </c>
      <c r="I223" s="24" t="s">
        <v>65</v>
      </c>
      <c r="J223" s="24" t="s">
        <v>363</v>
      </c>
      <c r="K223" s="21">
        <v>63</v>
      </c>
      <c r="L223" s="32" t="s">
        <v>4962</v>
      </c>
      <c r="M223" s="21" t="s">
        <v>4963</v>
      </c>
      <c r="N223" s="26">
        <v>1</v>
      </c>
      <c r="O223" s="26" t="s">
        <v>55</v>
      </c>
      <c r="P223" s="21">
        <v>0</v>
      </c>
      <c r="Q223" s="41">
        <v>152300</v>
      </c>
      <c r="R223" s="21">
        <v>0</v>
      </c>
      <c r="S223" s="38">
        <v>1046186</v>
      </c>
      <c r="T223" s="21">
        <v>0</v>
      </c>
      <c r="U223" s="21">
        <v>0</v>
      </c>
      <c r="V223" s="21">
        <v>0</v>
      </c>
      <c r="W223" s="21">
        <v>0</v>
      </c>
      <c r="X223" s="38">
        <v>883832</v>
      </c>
      <c r="Y223" s="38">
        <v>12447141</v>
      </c>
      <c r="Z223" s="16" t="s">
        <v>315</v>
      </c>
      <c r="AA223" s="102">
        <v>0</v>
      </c>
      <c r="AB223" s="21">
        <v>125.9</v>
      </c>
      <c r="AC223" s="21">
        <v>10.4</v>
      </c>
      <c r="AD223" s="99">
        <v>0</v>
      </c>
      <c r="AE223" s="21">
        <v>8.8000000000000007</v>
      </c>
      <c r="AF223" s="21">
        <f t="shared" si="3"/>
        <v>145.10000000000002</v>
      </c>
      <c r="AG223" s="21" t="s">
        <v>4964</v>
      </c>
      <c r="AH223" s="24" t="s">
        <v>4965</v>
      </c>
      <c r="AI223" s="24" t="s">
        <v>4966</v>
      </c>
      <c r="AJ223" s="27" t="s">
        <v>30914</v>
      </c>
      <c r="AK223" s="28" t="s">
        <v>47</v>
      </c>
      <c r="AL223" s="28">
        <v>10</v>
      </c>
      <c r="AM223" s="28">
        <v>19870303</v>
      </c>
      <c r="AN223" s="29">
        <v>405</v>
      </c>
      <c r="AO223" s="29">
        <v>201903</v>
      </c>
      <c r="AP223" s="29"/>
      <c r="AQ223" s="28"/>
      <c r="AR223" s="28"/>
      <c r="AS223" s="28"/>
      <c r="AT223" s="30">
        <v>2</v>
      </c>
      <c r="AU223" s="30"/>
      <c r="AV223" s="30"/>
      <c r="AW223" s="30"/>
      <c r="AX223" s="30"/>
      <c r="AY223" s="30"/>
      <c r="AZ223" s="30"/>
      <c r="BA223" s="30"/>
      <c r="BB223" s="30" t="s">
        <v>54452</v>
      </c>
      <c r="BC223" s="30" t="s">
        <v>54452</v>
      </c>
      <c r="BD223" s="30" t="s">
        <v>54452</v>
      </c>
      <c r="BE223" s="30" t="s">
        <v>54452</v>
      </c>
      <c r="BF223" s="30" t="s">
        <v>4967</v>
      </c>
      <c r="BG223" s="30">
        <v>2</v>
      </c>
      <c r="BH223" s="30" t="s">
        <v>4968</v>
      </c>
      <c r="BI223" s="31"/>
    </row>
    <row r="224" spans="1:61" ht="16.5">
      <c r="A224" s="21" t="s">
        <v>13319</v>
      </c>
      <c r="B224" s="21">
        <v>13146</v>
      </c>
      <c r="C224" s="21">
        <v>8893953</v>
      </c>
      <c r="D224" s="21">
        <v>7348601407</v>
      </c>
      <c r="E224" s="22">
        <v>1311110547728</v>
      </c>
      <c r="F224" s="24" t="s">
        <v>13320</v>
      </c>
      <c r="G224" s="24" t="s">
        <v>44</v>
      </c>
      <c r="H224" s="24" t="s">
        <v>51</v>
      </c>
      <c r="I224" s="24" t="s">
        <v>65</v>
      </c>
      <c r="J224" s="24" t="s">
        <v>462</v>
      </c>
      <c r="K224" s="21">
        <v>56</v>
      </c>
      <c r="L224" s="32" t="s">
        <v>13321</v>
      </c>
      <c r="M224" s="21" t="s">
        <v>13322</v>
      </c>
      <c r="N224" s="21">
        <v>1</v>
      </c>
      <c r="O224" s="21" t="s">
        <v>83</v>
      </c>
      <c r="P224" s="21">
        <v>0</v>
      </c>
      <c r="Q224" s="21">
        <v>0</v>
      </c>
      <c r="R224" s="21">
        <v>0</v>
      </c>
      <c r="S224" s="33">
        <v>59000000</v>
      </c>
      <c r="T224" s="21">
        <v>0</v>
      </c>
      <c r="U224" s="33">
        <v>4905910370</v>
      </c>
      <c r="V224" s="21">
        <v>0</v>
      </c>
      <c r="W224" s="33">
        <v>1415172056</v>
      </c>
      <c r="X224" s="33">
        <v>162996593</v>
      </c>
      <c r="Y224" s="33">
        <v>1789414873</v>
      </c>
      <c r="Z224" s="16" t="s">
        <v>315</v>
      </c>
      <c r="AA224" s="102">
        <v>0</v>
      </c>
      <c r="AB224" s="21">
        <v>17.8</v>
      </c>
      <c r="AC224" s="21">
        <v>0.5</v>
      </c>
      <c r="AD224" s="21">
        <v>49</v>
      </c>
      <c r="AE224" s="21">
        <v>15.7</v>
      </c>
      <c r="AF224" s="21">
        <f t="shared" si="3"/>
        <v>83</v>
      </c>
      <c r="AG224" s="21" t="s">
        <v>12786</v>
      </c>
      <c r="AH224" s="24" t="s">
        <v>13323</v>
      </c>
      <c r="AI224" s="24" t="s">
        <v>13324</v>
      </c>
      <c r="AJ224" s="27" t="s">
        <v>30915</v>
      </c>
      <c r="AK224" s="28" t="s">
        <v>60</v>
      </c>
      <c r="AL224" s="28">
        <v>10</v>
      </c>
      <c r="AM224" s="28">
        <v>20190315</v>
      </c>
      <c r="AN224" s="29">
        <v>355</v>
      </c>
      <c r="AO224" s="29">
        <v>202302</v>
      </c>
      <c r="AP224" s="29">
        <v>2022</v>
      </c>
      <c r="AQ224" s="28">
        <v>3304780</v>
      </c>
      <c r="AR224" s="28">
        <v>57241346</v>
      </c>
      <c r="AS224" s="28">
        <v>2262156</v>
      </c>
      <c r="AT224" s="30">
        <v>1</v>
      </c>
      <c r="AU224" s="30"/>
      <c r="AV224" s="30"/>
      <c r="AW224" s="30"/>
      <c r="AX224" s="30"/>
      <c r="AY224" s="30"/>
      <c r="AZ224" s="30"/>
      <c r="BA224" s="30"/>
      <c r="BB224" s="30" t="s">
        <v>54452</v>
      </c>
      <c r="BC224" s="30" t="s">
        <v>54452</v>
      </c>
      <c r="BD224" s="30" t="s">
        <v>54452</v>
      </c>
      <c r="BE224" s="30" t="s">
        <v>54452</v>
      </c>
      <c r="BF224" s="30" t="s">
        <v>54452</v>
      </c>
      <c r="BG224" s="30">
        <v>8</v>
      </c>
      <c r="BH224" s="30"/>
      <c r="BI224" s="31"/>
    </row>
    <row r="225" spans="1:61" ht="16.5">
      <c r="A225" s="21" t="s">
        <v>3528</v>
      </c>
      <c r="B225" s="21">
        <v>3200</v>
      </c>
      <c r="C225" s="21">
        <v>1112037</v>
      </c>
      <c r="D225" s="21">
        <v>5068105517</v>
      </c>
      <c r="E225" s="22">
        <v>1746110006492</v>
      </c>
      <c r="F225" s="24" t="s">
        <v>3529</v>
      </c>
      <c r="G225" s="24" t="s">
        <v>44</v>
      </c>
      <c r="H225" s="24" t="s">
        <v>51</v>
      </c>
      <c r="I225" s="24" t="s">
        <v>63</v>
      </c>
      <c r="J225" s="24" t="s">
        <v>1004</v>
      </c>
      <c r="K225" s="21">
        <v>21</v>
      </c>
      <c r="L225" s="32" t="s">
        <v>3530</v>
      </c>
      <c r="M225" s="21" t="s">
        <v>3531</v>
      </c>
      <c r="N225" s="26">
        <v>1</v>
      </c>
      <c r="O225" s="26" t="s">
        <v>55</v>
      </c>
      <c r="P225" s="41">
        <v>2720091</v>
      </c>
      <c r="Q225" s="41">
        <v>2540383</v>
      </c>
      <c r="R225" s="21">
        <v>0</v>
      </c>
      <c r="S225" s="41">
        <v>37603085</v>
      </c>
      <c r="T225" s="21">
        <v>0</v>
      </c>
      <c r="U225" s="40">
        <v>58366</v>
      </c>
      <c r="V225" s="21">
        <v>0</v>
      </c>
      <c r="W225" s="21">
        <v>0</v>
      </c>
      <c r="X225" s="41">
        <v>610800</v>
      </c>
      <c r="Y225" s="41">
        <v>11899123</v>
      </c>
      <c r="Z225" s="21" t="s">
        <v>126</v>
      </c>
      <c r="AA225" s="21">
        <v>27.2</v>
      </c>
      <c r="AB225" s="21">
        <v>144.30000000000001</v>
      </c>
      <c r="AC225" s="21">
        <v>376</v>
      </c>
      <c r="AD225" s="21">
        <v>0.5</v>
      </c>
      <c r="AE225" s="21">
        <v>6.1</v>
      </c>
      <c r="AF225" s="21">
        <f t="shared" si="3"/>
        <v>554.1</v>
      </c>
      <c r="AG225" s="21" t="s">
        <v>3532</v>
      </c>
      <c r="AH225" s="24" t="s">
        <v>3533</v>
      </c>
      <c r="AI225" s="24" t="s">
        <v>3534</v>
      </c>
      <c r="AJ225" s="27" t="s">
        <v>30916</v>
      </c>
      <c r="AK225" s="28" t="s">
        <v>156</v>
      </c>
      <c r="AL225" s="28">
        <v>10</v>
      </c>
      <c r="AM225" s="28">
        <v>19880215</v>
      </c>
      <c r="AN225" s="29">
        <v>440</v>
      </c>
      <c r="AO225" s="29">
        <v>202306</v>
      </c>
      <c r="AP225" s="29">
        <v>2022</v>
      </c>
      <c r="AQ225" s="28">
        <v>1181624867</v>
      </c>
      <c r="AR225" s="28">
        <v>531890343</v>
      </c>
      <c r="AS225" s="28">
        <v>30000000</v>
      </c>
      <c r="AT225" s="30">
        <v>1</v>
      </c>
      <c r="AU225" s="30"/>
      <c r="AV225" s="30"/>
      <c r="AW225" s="30"/>
      <c r="AX225" s="30"/>
      <c r="AY225" s="30"/>
      <c r="AZ225" s="30"/>
      <c r="BA225" s="30"/>
      <c r="BB225" s="30" t="s">
        <v>54452</v>
      </c>
      <c r="BC225" s="30" t="s">
        <v>54452</v>
      </c>
      <c r="BD225" s="30" t="s">
        <v>54452</v>
      </c>
      <c r="BE225" s="30" t="s">
        <v>54452</v>
      </c>
      <c r="BF225" s="30" t="s">
        <v>54452</v>
      </c>
      <c r="BG225" s="30">
        <v>4</v>
      </c>
      <c r="BH225" s="30" t="s">
        <v>237</v>
      </c>
      <c r="BI225" s="31"/>
    </row>
    <row r="226" spans="1:61" ht="16.5">
      <c r="A226" s="21" t="s">
        <v>7390</v>
      </c>
      <c r="B226" s="21">
        <v>7475</v>
      </c>
      <c r="C226" s="21">
        <v>1210354</v>
      </c>
      <c r="D226" s="21">
        <v>1338123618</v>
      </c>
      <c r="E226" s="22">
        <v>1345110357358</v>
      </c>
      <c r="F226" s="24" t="s">
        <v>7391</v>
      </c>
      <c r="G226" s="24" t="s">
        <v>44</v>
      </c>
      <c r="H226" s="24" t="s">
        <v>51</v>
      </c>
      <c r="I226" s="24" t="s">
        <v>52</v>
      </c>
      <c r="J226" s="24" t="s">
        <v>1033</v>
      </c>
      <c r="K226" s="21">
        <v>38</v>
      </c>
      <c r="L226" s="32" t="s">
        <v>7392</v>
      </c>
      <c r="M226" s="21" t="s">
        <v>7393</v>
      </c>
      <c r="N226" s="21">
        <v>1</v>
      </c>
      <c r="O226" s="21" t="s">
        <v>55</v>
      </c>
      <c r="P226" s="21">
        <v>0</v>
      </c>
      <c r="Q226" s="21">
        <v>0</v>
      </c>
      <c r="R226" s="33">
        <v>1025</v>
      </c>
      <c r="S226" s="33">
        <v>3521178</v>
      </c>
      <c r="T226" s="21">
        <v>0</v>
      </c>
      <c r="U226" s="21">
        <v>0</v>
      </c>
      <c r="V226" s="33">
        <v>789590</v>
      </c>
      <c r="W226" s="33">
        <v>81443</v>
      </c>
      <c r="X226" s="33">
        <v>460175</v>
      </c>
      <c r="Y226" s="33">
        <v>3837571</v>
      </c>
      <c r="Z226" s="16" t="s">
        <v>126</v>
      </c>
      <c r="AA226" s="102">
        <v>0</v>
      </c>
      <c r="AB226" s="21">
        <v>38.299999999999997</v>
      </c>
      <c r="AC226" s="21">
        <v>35.200000000000003</v>
      </c>
      <c r="AD226" s="99">
        <v>0</v>
      </c>
      <c r="AE226" s="21">
        <v>13.3</v>
      </c>
      <c r="AF226" s="21">
        <f t="shared" si="3"/>
        <v>86.8</v>
      </c>
      <c r="AG226" s="21" t="s">
        <v>2987</v>
      </c>
      <c r="AH226" s="24" t="s">
        <v>7394</v>
      </c>
      <c r="AI226" s="24" t="s">
        <v>7395</v>
      </c>
      <c r="AJ226" s="27" t="s">
        <v>30917</v>
      </c>
      <c r="AK226" s="28" t="s">
        <v>60</v>
      </c>
      <c r="AL226" s="28">
        <v>10</v>
      </c>
      <c r="AM226" s="28">
        <v>19790127</v>
      </c>
      <c r="AN226" s="29">
        <v>416</v>
      </c>
      <c r="AO226" s="29">
        <v>202304</v>
      </c>
      <c r="AP226" s="29">
        <v>2022</v>
      </c>
      <c r="AQ226" s="28">
        <v>508726525</v>
      </c>
      <c r="AR226" s="28">
        <v>334647697</v>
      </c>
      <c r="AS226" s="28">
        <v>73439755</v>
      </c>
      <c r="AT226" s="30">
        <v>1</v>
      </c>
      <c r="AU226" s="30"/>
      <c r="AV226" s="30"/>
      <c r="AW226" s="30"/>
      <c r="AX226" s="30"/>
      <c r="AY226" s="30"/>
      <c r="AZ226" s="30"/>
      <c r="BA226" s="30"/>
      <c r="BB226" s="30" t="s">
        <v>54452</v>
      </c>
      <c r="BC226" s="30" t="s">
        <v>54452</v>
      </c>
      <c r="BD226" s="30" t="s">
        <v>54452</v>
      </c>
      <c r="BE226" s="30" t="s">
        <v>54452</v>
      </c>
      <c r="BF226" s="30" t="s">
        <v>54452</v>
      </c>
      <c r="BG226" s="30">
        <v>8</v>
      </c>
      <c r="BH226" s="30"/>
      <c r="BI226" s="31"/>
    </row>
    <row r="227" spans="1:61" ht="16.5">
      <c r="A227" s="21" t="s">
        <v>7017</v>
      </c>
      <c r="B227" s="21">
        <v>7099</v>
      </c>
      <c r="C227" s="21">
        <v>1508848</v>
      </c>
      <c r="D227" s="21">
        <v>5148106384</v>
      </c>
      <c r="E227" s="22">
        <v>1701110007501</v>
      </c>
      <c r="F227" s="24" t="s">
        <v>7018</v>
      </c>
      <c r="G227" s="24" t="s">
        <v>44</v>
      </c>
      <c r="H227" s="24" t="s">
        <v>51</v>
      </c>
      <c r="I227" s="24" t="s">
        <v>52</v>
      </c>
      <c r="J227" s="24" t="s">
        <v>1033</v>
      </c>
      <c r="K227" s="21">
        <v>38</v>
      </c>
      <c r="L227" s="32" t="s">
        <v>7019</v>
      </c>
      <c r="M227" s="21" t="s">
        <v>7020</v>
      </c>
      <c r="N227" s="21">
        <v>1</v>
      </c>
      <c r="O227" s="21" t="s">
        <v>55</v>
      </c>
      <c r="P227" s="21">
        <v>0</v>
      </c>
      <c r="Q227" s="51">
        <v>5318</v>
      </c>
      <c r="R227" s="52">
        <v>79576</v>
      </c>
      <c r="S227" s="51">
        <v>6528450</v>
      </c>
      <c r="T227" s="21">
        <v>0</v>
      </c>
      <c r="U227" s="21">
        <v>0</v>
      </c>
      <c r="V227" s="51">
        <v>7507579</v>
      </c>
      <c r="W227" s="51">
        <v>155961</v>
      </c>
      <c r="X227" s="51">
        <v>10739</v>
      </c>
      <c r="Y227" s="21">
        <v>0</v>
      </c>
      <c r="Z227" s="16" t="s">
        <v>126</v>
      </c>
      <c r="AA227" s="102">
        <v>0</v>
      </c>
      <c r="AB227" s="21">
        <v>0.8</v>
      </c>
      <c r="AC227" s="21">
        <v>65.2</v>
      </c>
      <c r="AD227" s="99">
        <v>0</v>
      </c>
      <c r="AE227" s="21">
        <v>76.7</v>
      </c>
      <c r="AF227" s="21">
        <f t="shared" si="3"/>
        <v>142.69999999999999</v>
      </c>
      <c r="AG227" s="21" t="s">
        <v>7021</v>
      </c>
      <c r="AH227" s="24" t="s">
        <v>7022</v>
      </c>
      <c r="AI227" s="24" t="s">
        <v>7023</v>
      </c>
      <c r="AJ227" s="27" t="s">
        <v>30918</v>
      </c>
      <c r="AK227" s="28" t="s">
        <v>60</v>
      </c>
      <c r="AL227" s="28">
        <v>10</v>
      </c>
      <c r="AM227" s="28">
        <v>19770210</v>
      </c>
      <c r="AN227" s="29">
        <v>969</v>
      </c>
      <c r="AO227" s="29">
        <v>202304</v>
      </c>
      <c r="AP227" s="29">
        <v>2022</v>
      </c>
      <c r="AQ227" s="28">
        <v>266043828</v>
      </c>
      <c r="AR227" s="28">
        <v>243857868</v>
      </c>
      <c r="AS227" s="28">
        <v>22140000</v>
      </c>
      <c r="AT227" s="30">
        <v>1</v>
      </c>
      <c r="AU227" s="30"/>
      <c r="AV227" s="30"/>
      <c r="AW227" s="30"/>
      <c r="AX227" s="30"/>
      <c r="AY227" s="30"/>
      <c r="AZ227" s="30"/>
      <c r="BA227" s="30"/>
      <c r="BB227" s="30" t="s">
        <v>54452</v>
      </c>
      <c r="BC227" s="30" t="s">
        <v>54452</v>
      </c>
      <c r="BD227" s="30" t="s">
        <v>54452</v>
      </c>
      <c r="BE227" s="30" t="s">
        <v>54452</v>
      </c>
      <c r="BF227" s="30" t="s">
        <v>7024</v>
      </c>
      <c r="BG227" s="30">
        <v>2</v>
      </c>
      <c r="BH227" s="30"/>
      <c r="BI227" s="31"/>
    </row>
    <row r="228" spans="1:61" ht="16.5">
      <c r="A228" s="21" t="s">
        <v>7545</v>
      </c>
      <c r="B228" s="21">
        <v>7615</v>
      </c>
      <c r="C228" s="21">
        <v>2650005</v>
      </c>
      <c r="D228" s="21">
        <v>5148157898</v>
      </c>
      <c r="E228" s="22">
        <v>1701110309329</v>
      </c>
      <c r="F228" s="24" t="s">
        <v>7546</v>
      </c>
      <c r="G228" s="24" t="s">
        <v>44</v>
      </c>
      <c r="H228" s="24" t="s">
        <v>51</v>
      </c>
      <c r="I228" s="24" t="s">
        <v>52</v>
      </c>
      <c r="J228" s="24" t="s">
        <v>1033</v>
      </c>
      <c r="K228" s="21">
        <v>38</v>
      </c>
      <c r="L228" s="32" t="s">
        <v>7547</v>
      </c>
      <c r="M228" s="21" t="s">
        <v>7548</v>
      </c>
      <c r="N228" s="21">
        <v>1</v>
      </c>
      <c r="O228" s="21" t="s">
        <v>55</v>
      </c>
      <c r="P228" s="21">
        <v>0</v>
      </c>
      <c r="Q228" s="21">
        <v>0</v>
      </c>
      <c r="R228" s="21">
        <v>0</v>
      </c>
      <c r="S228" s="51">
        <v>5067001</v>
      </c>
      <c r="T228" s="21">
        <v>0</v>
      </c>
      <c r="U228" s="21">
        <v>0</v>
      </c>
      <c r="V228" s="51">
        <v>5527441</v>
      </c>
      <c r="W228" s="51">
        <v>112694</v>
      </c>
      <c r="X228" s="51">
        <v>575898</v>
      </c>
      <c r="Y228" s="51">
        <v>846857</v>
      </c>
      <c r="Z228" s="16" t="s">
        <v>1249</v>
      </c>
      <c r="AA228" s="102">
        <v>0</v>
      </c>
      <c r="AB228" s="21">
        <v>8.4</v>
      </c>
      <c r="AC228" s="21">
        <v>50.6</v>
      </c>
      <c r="AD228" s="99">
        <v>0</v>
      </c>
      <c r="AE228" s="21">
        <v>62.1</v>
      </c>
      <c r="AF228" s="21">
        <f t="shared" si="3"/>
        <v>121.1</v>
      </c>
      <c r="AG228" s="21" t="s">
        <v>7549</v>
      </c>
      <c r="AH228" s="24" t="s">
        <v>7550</v>
      </c>
      <c r="AI228" s="24" t="s">
        <v>7551</v>
      </c>
      <c r="AJ228" s="27" t="s">
        <v>30919</v>
      </c>
      <c r="AK228" s="28" t="s">
        <v>156</v>
      </c>
      <c r="AL228" s="28">
        <v>10</v>
      </c>
      <c r="AM228" s="28">
        <v>20060501</v>
      </c>
      <c r="AN228" s="29">
        <v>788</v>
      </c>
      <c r="AO228" s="29">
        <v>202306</v>
      </c>
      <c r="AP228" s="29">
        <v>2022</v>
      </c>
      <c r="AQ228" s="28">
        <v>517363989</v>
      </c>
      <c r="AR228" s="28">
        <v>233242026</v>
      </c>
      <c r="AS228" s="28">
        <v>27451130</v>
      </c>
      <c r="AT228" s="30">
        <v>2</v>
      </c>
      <c r="AU228" s="30"/>
      <c r="AV228" s="30"/>
      <c r="AW228" s="30"/>
      <c r="AX228" s="30"/>
      <c r="AY228" s="30"/>
      <c r="AZ228" s="30"/>
      <c r="BA228" s="30"/>
      <c r="BB228" s="30" t="s">
        <v>54452</v>
      </c>
      <c r="BC228" s="30" t="s">
        <v>54452</v>
      </c>
      <c r="BD228" s="30" t="s">
        <v>54452</v>
      </c>
      <c r="BE228" s="30" t="s">
        <v>54452</v>
      </c>
      <c r="BF228" s="30" t="s">
        <v>7552</v>
      </c>
      <c r="BG228" s="30">
        <v>2</v>
      </c>
      <c r="BH228" s="30"/>
      <c r="BI228" s="31"/>
    </row>
    <row r="229" spans="1:61" ht="16.5">
      <c r="A229" s="21" t="s">
        <v>11521</v>
      </c>
      <c r="B229" s="21">
        <v>11673</v>
      </c>
      <c r="C229" s="21">
        <v>1777018</v>
      </c>
      <c r="D229" s="21">
        <v>1018149187</v>
      </c>
      <c r="E229" s="22">
        <v>1101140192978</v>
      </c>
      <c r="F229" s="24" t="s">
        <v>11522</v>
      </c>
      <c r="G229" s="24" t="s">
        <v>44</v>
      </c>
      <c r="H229" s="24" t="s">
        <v>51</v>
      </c>
      <c r="I229" s="24" t="s">
        <v>65</v>
      </c>
      <c r="J229" s="24" t="s">
        <v>1180</v>
      </c>
      <c r="K229" s="21">
        <v>53</v>
      </c>
      <c r="L229" s="32" t="s">
        <v>11523</v>
      </c>
      <c r="M229" s="21" t="s">
        <v>11524</v>
      </c>
      <c r="N229" s="21">
        <v>1</v>
      </c>
      <c r="O229" s="21" t="s">
        <v>55</v>
      </c>
      <c r="P229" s="21">
        <v>0</v>
      </c>
      <c r="Q229" s="21">
        <v>0</v>
      </c>
      <c r="R229" s="21">
        <v>0</v>
      </c>
      <c r="S229" s="21">
        <v>0</v>
      </c>
      <c r="T229" s="21">
        <v>0</v>
      </c>
      <c r="U229" s="33">
        <v>27483</v>
      </c>
      <c r="V229" s="21">
        <v>0</v>
      </c>
      <c r="W229" s="33">
        <v>1134706</v>
      </c>
      <c r="X229" s="21">
        <v>0</v>
      </c>
      <c r="Y229" s="33">
        <v>2259278</v>
      </c>
      <c r="Z229" s="16" t="s">
        <v>315</v>
      </c>
      <c r="AA229" s="102">
        <v>0</v>
      </c>
      <c r="AB229" s="21">
        <v>22.5</v>
      </c>
      <c r="AC229" s="99">
        <v>0</v>
      </c>
      <c r="AD229" s="21">
        <v>0.2</v>
      </c>
      <c r="AE229" s="21">
        <v>11.3</v>
      </c>
      <c r="AF229" s="21">
        <f t="shared" si="3"/>
        <v>34</v>
      </c>
      <c r="AG229" s="21" t="s">
        <v>11525</v>
      </c>
      <c r="AH229" s="24" t="s">
        <v>11526</v>
      </c>
      <c r="AI229" s="24" t="s">
        <v>11527</v>
      </c>
      <c r="AJ229" s="27" t="s">
        <v>30920</v>
      </c>
      <c r="AK229" s="28" t="s">
        <v>60</v>
      </c>
      <c r="AL229" s="28">
        <v>10</v>
      </c>
      <c r="AM229" s="28">
        <v>19990701</v>
      </c>
      <c r="AN229" s="29">
        <v>1132</v>
      </c>
      <c r="AO229" s="29">
        <v>202305</v>
      </c>
      <c r="AP229" s="29">
        <v>2022</v>
      </c>
      <c r="AQ229" s="28">
        <v>543280148</v>
      </c>
      <c r="AR229" s="28">
        <v>139049579</v>
      </c>
      <c r="AS229" s="28">
        <v>10324320</v>
      </c>
      <c r="AT229" s="30">
        <v>1</v>
      </c>
      <c r="AU229" s="30"/>
      <c r="AV229" s="30"/>
      <c r="AW229" s="30"/>
      <c r="AX229" s="30"/>
      <c r="AY229" s="30"/>
      <c r="AZ229" s="30"/>
      <c r="BA229" s="30"/>
      <c r="BB229" s="30" t="s">
        <v>54452</v>
      </c>
      <c r="BC229" s="30" t="s">
        <v>54452</v>
      </c>
      <c r="BD229" s="30" t="s">
        <v>54452</v>
      </c>
      <c r="BE229" s="30" t="s">
        <v>54452</v>
      </c>
      <c r="BF229" s="30" t="s">
        <v>54452</v>
      </c>
      <c r="BG229" s="30">
        <v>4</v>
      </c>
      <c r="BH229" s="30" t="s">
        <v>237</v>
      </c>
      <c r="BI229" s="31"/>
    </row>
    <row r="230" spans="1:61" ht="16.5">
      <c r="A230" s="21" t="s">
        <v>6750</v>
      </c>
      <c r="B230" s="21">
        <v>6880</v>
      </c>
      <c r="C230" s="21">
        <v>1790992</v>
      </c>
      <c r="D230" s="21">
        <v>3148101421</v>
      </c>
      <c r="E230" s="22">
        <v>1601110015499</v>
      </c>
      <c r="F230" s="24" t="s">
        <v>6751</v>
      </c>
      <c r="G230" s="24" t="s">
        <v>44</v>
      </c>
      <c r="H230" s="24" t="s">
        <v>51</v>
      </c>
      <c r="I230" s="24" t="s">
        <v>52</v>
      </c>
      <c r="J230" s="24" t="s">
        <v>1033</v>
      </c>
      <c r="K230" s="21">
        <v>38</v>
      </c>
      <c r="L230" s="32" t="s">
        <v>6752</v>
      </c>
      <c r="M230" s="21" t="s">
        <v>6740</v>
      </c>
      <c r="N230" s="21">
        <v>1</v>
      </c>
      <c r="O230" s="21" t="s">
        <v>55</v>
      </c>
      <c r="P230" s="21">
        <v>0</v>
      </c>
      <c r="Q230" s="21">
        <v>0</v>
      </c>
      <c r="R230" s="21">
        <v>0</v>
      </c>
      <c r="S230" s="33">
        <v>155940</v>
      </c>
      <c r="T230" s="21">
        <v>0</v>
      </c>
      <c r="U230" s="21">
        <v>0</v>
      </c>
      <c r="V230" s="21">
        <v>0</v>
      </c>
      <c r="W230" s="21">
        <v>0</v>
      </c>
      <c r="X230" s="39">
        <v>110484</v>
      </c>
      <c r="Y230" s="21">
        <v>0</v>
      </c>
      <c r="Z230" s="16" t="s">
        <v>126</v>
      </c>
      <c r="AA230" s="102">
        <v>0</v>
      </c>
      <c r="AB230" s="99">
        <v>0</v>
      </c>
      <c r="AC230" s="21">
        <v>1.5</v>
      </c>
      <c r="AD230" s="99">
        <v>0</v>
      </c>
      <c r="AE230" s="21">
        <v>1.1000000000000001</v>
      </c>
      <c r="AF230" s="21">
        <f t="shared" si="3"/>
        <v>2.6</v>
      </c>
      <c r="AG230" s="21" t="s">
        <v>6753</v>
      </c>
      <c r="AH230" s="24" t="s">
        <v>6741</v>
      </c>
      <c r="AI230" s="24" t="s">
        <v>6742</v>
      </c>
      <c r="AJ230" s="27" t="s">
        <v>30921</v>
      </c>
      <c r="AK230" s="28" t="s">
        <v>60</v>
      </c>
      <c r="AL230" s="28">
        <v>10</v>
      </c>
      <c r="AM230" s="28">
        <v>19890801</v>
      </c>
      <c r="AN230" s="29">
        <v>300</v>
      </c>
      <c r="AO230" s="29">
        <v>202307</v>
      </c>
      <c r="AP230" s="29">
        <v>2022</v>
      </c>
      <c r="AQ230" s="28">
        <v>102082244</v>
      </c>
      <c r="AR230" s="28">
        <v>81422958</v>
      </c>
      <c r="AS230" s="28">
        <v>9223850</v>
      </c>
      <c r="AT230" s="30">
        <v>1</v>
      </c>
      <c r="AU230" s="30"/>
      <c r="AV230" s="30"/>
      <c r="AW230" s="30"/>
      <c r="AX230" s="30"/>
      <c r="AY230" s="30"/>
      <c r="AZ230" s="30"/>
      <c r="BA230" s="30"/>
      <c r="BB230" s="30" t="s">
        <v>54452</v>
      </c>
      <c r="BC230" s="30" t="s">
        <v>54452</v>
      </c>
      <c r="BD230" s="30" t="s">
        <v>54452</v>
      </c>
      <c r="BE230" s="30" t="s">
        <v>54452</v>
      </c>
      <c r="BF230" s="30" t="s">
        <v>54452</v>
      </c>
      <c r="BG230" s="30">
        <v>4</v>
      </c>
      <c r="BH230" s="30" t="s">
        <v>6754</v>
      </c>
      <c r="BI230" s="31"/>
    </row>
    <row r="231" spans="1:61" ht="16.5">
      <c r="A231" s="21" t="s">
        <v>4991</v>
      </c>
      <c r="B231" s="21">
        <v>24126</v>
      </c>
      <c r="C231" s="21">
        <v>5895459</v>
      </c>
      <c r="D231" s="21">
        <v>2148406262</v>
      </c>
      <c r="E231" s="22">
        <v>1101840007823</v>
      </c>
      <c r="F231" s="24" t="s">
        <v>4992</v>
      </c>
      <c r="G231" s="24" t="s">
        <v>104</v>
      </c>
      <c r="H231" s="24" t="s">
        <v>51</v>
      </c>
      <c r="I231" s="24" t="s">
        <v>65</v>
      </c>
      <c r="J231" s="24" t="s">
        <v>363</v>
      </c>
      <c r="K231" s="21">
        <v>63</v>
      </c>
      <c r="L231" s="32" t="s">
        <v>4993</v>
      </c>
      <c r="M231" s="21" t="s">
        <v>4994</v>
      </c>
      <c r="N231" s="26">
        <v>1</v>
      </c>
      <c r="O231" s="26" t="s">
        <v>55</v>
      </c>
      <c r="P231" s="21">
        <v>0</v>
      </c>
      <c r="Q231" s="40">
        <v>7795600</v>
      </c>
      <c r="R231" s="40">
        <v>700000</v>
      </c>
      <c r="S231" s="40">
        <v>24651719</v>
      </c>
      <c r="T231" s="21">
        <v>0</v>
      </c>
      <c r="U231" s="21">
        <v>0</v>
      </c>
      <c r="V231" s="21">
        <v>0</v>
      </c>
      <c r="W231" s="21">
        <v>0</v>
      </c>
      <c r="X231" s="40">
        <v>3960015</v>
      </c>
      <c r="Y231" s="40">
        <v>7081579</v>
      </c>
      <c r="Z231" s="21"/>
      <c r="AA231" s="102">
        <v>0</v>
      </c>
      <c r="AB231" s="21">
        <v>155.69999999999999</v>
      </c>
      <c r="AC231" s="21">
        <v>246.5</v>
      </c>
      <c r="AD231" s="99">
        <v>0</v>
      </c>
      <c r="AE231" s="21">
        <v>39.6</v>
      </c>
      <c r="AF231" s="21">
        <f t="shared" si="3"/>
        <v>441.8</v>
      </c>
      <c r="AG231" s="21" t="s">
        <v>4995</v>
      </c>
      <c r="AH231" s="24" t="s">
        <v>4996</v>
      </c>
      <c r="AI231" s="24" t="s">
        <v>4997</v>
      </c>
      <c r="AJ231" s="27" t="s">
        <v>30922</v>
      </c>
      <c r="AK231" s="28" t="s">
        <v>47</v>
      </c>
      <c r="AL231" s="28">
        <v>10</v>
      </c>
      <c r="AM231" s="28">
        <v>20131028</v>
      </c>
      <c r="AN231" s="29">
        <v>432</v>
      </c>
      <c r="AO231" s="29">
        <v>202110</v>
      </c>
      <c r="AP231" s="29"/>
      <c r="AQ231" s="28"/>
      <c r="AR231" s="28"/>
      <c r="AS231" s="28"/>
      <c r="AT231" s="30">
        <v>1</v>
      </c>
      <c r="AU231" s="30"/>
      <c r="AV231" s="30"/>
      <c r="AW231" s="30"/>
      <c r="AX231" s="30"/>
      <c r="AY231" s="30"/>
      <c r="AZ231" s="30"/>
      <c r="BA231" s="30"/>
      <c r="BB231" s="30" t="s">
        <v>54452</v>
      </c>
      <c r="BC231" s="30" t="s">
        <v>54452</v>
      </c>
      <c r="BD231" s="30" t="s">
        <v>54452</v>
      </c>
      <c r="BE231" s="30" t="s">
        <v>54452</v>
      </c>
      <c r="BF231" s="30" t="s">
        <v>54452</v>
      </c>
      <c r="BG231" s="30">
        <v>7</v>
      </c>
      <c r="BH231" s="30" t="s">
        <v>756</v>
      </c>
      <c r="BI231" s="31"/>
    </row>
    <row r="232" spans="1:61" ht="16.5">
      <c r="A232" s="21" t="s">
        <v>3767</v>
      </c>
      <c r="B232" s="21">
        <v>3570</v>
      </c>
      <c r="C232" s="21">
        <v>1769594</v>
      </c>
      <c r="D232" s="21">
        <v>6098101805</v>
      </c>
      <c r="E232" s="22">
        <v>1942110000133</v>
      </c>
      <c r="F232" s="24" t="s">
        <v>3768</v>
      </c>
      <c r="G232" s="24" t="s">
        <v>44</v>
      </c>
      <c r="H232" s="24" t="s">
        <v>51</v>
      </c>
      <c r="I232" s="24" t="s">
        <v>52</v>
      </c>
      <c r="J232" s="24" t="s">
        <v>1001</v>
      </c>
      <c r="K232" s="21">
        <v>24</v>
      </c>
      <c r="L232" s="32" t="s">
        <v>3769</v>
      </c>
      <c r="M232" s="21" t="s">
        <v>3770</v>
      </c>
      <c r="N232" s="21">
        <v>1</v>
      </c>
      <c r="O232" s="21" t="s">
        <v>55</v>
      </c>
      <c r="P232" s="21">
        <v>0</v>
      </c>
      <c r="Q232" s="21">
        <v>0</v>
      </c>
      <c r="R232" s="21">
        <v>0</v>
      </c>
      <c r="S232" s="21">
        <v>0</v>
      </c>
      <c r="T232" s="21">
        <v>0</v>
      </c>
      <c r="U232" s="33">
        <v>38040</v>
      </c>
      <c r="V232" s="33">
        <v>256215</v>
      </c>
      <c r="W232" s="33">
        <v>157175</v>
      </c>
      <c r="X232" s="21">
        <v>0</v>
      </c>
      <c r="Y232" s="33">
        <v>153000</v>
      </c>
      <c r="Z232" s="16"/>
      <c r="AA232" s="102">
        <v>0</v>
      </c>
      <c r="AB232" s="21">
        <v>1.5</v>
      </c>
      <c r="AC232" s="99">
        <v>0</v>
      </c>
      <c r="AD232" s="21">
        <v>0.3</v>
      </c>
      <c r="AE232" s="21">
        <v>4.0999999999999996</v>
      </c>
      <c r="AF232" s="21">
        <f t="shared" si="3"/>
        <v>5.8999999999999995</v>
      </c>
      <c r="AG232" s="21" t="s">
        <v>3771</v>
      </c>
      <c r="AH232" s="24" t="s">
        <v>3772</v>
      </c>
      <c r="AI232" s="24" t="s">
        <v>3773</v>
      </c>
      <c r="AJ232" s="27" t="s">
        <v>30923</v>
      </c>
      <c r="AK232" s="28" t="s">
        <v>156</v>
      </c>
      <c r="AL232" s="28">
        <v>10</v>
      </c>
      <c r="AM232" s="28">
        <v>19750925</v>
      </c>
      <c r="AN232" s="29">
        <v>389</v>
      </c>
      <c r="AO232" s="29">
        <v>202306</v>
      </c>
      <c r="AP232" s="29">
        <v>2022</v>
      </c>
      <c r="AQ232" s="28">
        <v>160154490</v>
      </c>
      <c r="AR232" s="28">
        <v>211309948</v>
      </c>
      <c r="AS232" s="28">
        <v>24030730</v>
      </c>
      <c r="AT232" s="30">
        <v>1</v>
      </c>
      <c r="AU232" s="30"/>
      <c r="AV232" s="30"/>
      <c r="AW232" s="30"/>
      <c r="AX232" s="30"/>
      <c r="AY232" s="30"/>
      <c r="AZ232" s="30"/>
      <c r="BA232" s="30"/>
      <c r="BB232" s="30" t="s">
        <v>54452</v>
      </c>
      <c r="BC232" s="30" t="s">
        <v>54452</v>
      </c>
      <c r="BD232" s="30" t="s">
        <v>54452</v>
      </c>
      <c r="BE232" s="30" t="s">
        <v>54452</v>
      </c>
      <c r="BF232" s="30" t="s">
        <v>54452</v>
      </c>
      <c r="BG232" s="30">
        <v>4</v>
      </c>
      <c r="BH232" s="30" t="s">
        <v>3774</v>
      </c>
      <c r="BI232" s="31"/>
    </row>
    <row r="233" spans="1:61" ht="16.5">
      <c r="A233" s="21" t="s">
        <v>14126</v>
      </c>
      <c r="B233" s="21">
        <v>13831</v>
      </c>
      <c r="C233" s="21">
        <v>6394161</v>
      </c>
      <c r="D233" s="21">
        <v>1518100025</v>
      </c>
      <c r="E233" s="22">
        <v>1101115648899</v>
      </c>
      <c r="F233" s="24" t="s">
        <v>14127</v>
      </c>
      <c r="G233" s="24" t="s">
        <v>44</v>
      </c>
      <c r="H233" s="24" t="s">
        <v>51</v>
      </c>
      <c r="I233" s="24" t="s">
        <v>52</v>
      </c>
      <c r="J233" s="24" t="s">
        <v>966</v>
      </c>
      <c r="K233" s="21">
        <v>62</v>
      </c>
      <c r="L233" s="32" t="s">
        <v>14128</v>
      </c>
      <c r="M233" s="21" t="s">
        <v>14129</v>
      </c>
      <c r="N233" s="21">
        <v>1</v>
      </c>
      <c r="O233" s="21" t="s">
        <v>55</v>
      </c>
      <c r="P233" s="21">
        <v>0</v>
      </c>
      <c r="Q233" s="21">
        <v>0</v>
      </c>
      <c r="R233" s="33">
        <v>3460355</v>
      </c>
      <c r="S233" s="21">
        <v>0</v>
      </c>
      <c r="T233" s="21">
        <v>0</v>
      </c>
      <c r="U233" s="21">
        <v>0</v>
      </c>
      <c r="V233" s="21">
        <v>0</v>
      </c>
      <c r="W233" s="33">
        <v>811868</v>
      </c>
      <c r="X233" s="33">
        <v>32700166</v>
      </c>
      <c r="Y233" s="33">
        <v>852481</v>
      </c>
      <c r="Z233" s="16" t="s">
        <v>315</v>
      </c>
      <c r="AA233" s="102">
        <v>0</v>
      </c>
      <c r="AB233" s="21">
        <v>43.1</v>
      </c>
      <c r="AC233" s="99">
        <v>0</v>
      </c>
      <c r="AD233" s="99">
        <v>0</v>
      </c>
      <c r="AE233" s="21">
        <v>335.1</v>
      </c>
      <c r="AF233" s="21">
        <f t="shared" si="3"/>
        <v>378.20000000000005</v>
      </c>
      <c r="AG233" s="21" t="s">
        <v>14130</v>
      </c>
      <c r="AH233" s="24" t="s">
        <v>14131</v>
      </c>
      <c r="AI233" s="24" t="s">
        <v>14132</v>
      </c>
      <c r="AJ233" s="27" t="s">
        <v>30924</v>
      </c>
      <c r="AK233" s="28" t="s">
        <v>60</v>
      </c>
      <c r="AL233" s="28">
        <v>10</v>
      </c>
      <c r="AM233" s="28">
        <v>20150224</v>
      </c>
      <c r="AN233" s="29">
        <v>376</v>
      </c>
      <c r="AO233" s="29">
        <v>202303</v>
      </c>
      <c r="AP233" s="29">
        <v>2022</v>
      </c>
      <c r="AQ233" s="28">
        <v>111686508</v>
      </c>
      <c r="AR233" s="28">
        <v>400597962</v>
      </c>
      <c r="AS233" s="28">
        <v>1789652</v>
      </c>
      <c r="AT233" s="30">
        <v>2</v>
      </c>
      <c r="AU233" s="30"/>
      <c r="AV233" s="30"/>
      <c r="AW233" s="30"/>
      <c r="AX233" s="30"/>
      <c r="AY233" s="30"/>
      <c r="AZ233" s="30"/>
      <c r="BA233" s="30"/>
      <c r="BB233" s="30" t="s">
        <v>54452</v>
      </c>
      <c r="BC233" s="30" t="s">
        <v>54452</v>
      </c>
      <c r="BD233" s="30" t="s">
        <v>54452</v>
      </c>
      <c r="BE233" s="30" t="s">
        <v>54452</v>
      </c>
      <c r="BF233" s="30" t="s">
        <v>54452</v>
      </c>
      <c r="BG233" s="30">
        <v>7</v>
      </c>
      <c r="BH233" s="30"/>
      <c r="BI233" s="31"/>
    </row>
    <row r="234" spans="1:61" ht="16.5">
      <c r="A234" s="21" t="s">
        <v>835</v>
      </c>
      <c r="B234" s="21">
        <v>660</v>
      </c>
      <c r="C234" s="21">
        <v>1465508</v>
      </c>
      <c r="D234" s="21">
        <v>1298130202</v>
      </c>
      <c r="E234" s="22">
        <v>1311110042950</v>
      </c>
      <c r="F234" s="24" t="s">
        <v>836</v>
      </c>
      <c r="G234" s="24" t="s">
        <v>44</v>
      </c>
      <c r="H234" s="24" t="s">
        <v>51</v>
      </c>
      <c r="I234" s="24" t="s">
        <v>63</v>
      </c>
      <c r="J234" s="24" t="s">
        <v>72</v>
      </c>
      <c r="K234" s="21">
        <v>1</v>
      </c>
      <c r="L234" s="32" t="s">
        <v>837</v>
      </c>
      <c r="M234" s="21" t="s">
        <v>838</v>
      </c>
      <c r="N234" s="21">
        <v>1</v>
      </c>
      <c r="O234" s="21" t="s">
        <v>55</v>
      </c>
      <c r="P234" s="33">
        <v>8647833</v>
      </c>
      <c r="Q234" s="33">
        <v>27225</v>
      </c>
      <c r="R234" s="33">
        <v>366500</v>
      </c>
      <c r="S234" s="33">
        <v>5365747</v>
      </c>
      <c r="T234" s="21">
        <v>0</v>
      </c>
      <c r="U234" s="33">
        <v>68328</v>
      </c>
      <c r="V234" s="33">
        <v>279673</v>
      </c>
      <c r="W234" s="21">
        <v>0</v>
      </c>
      <c r="X234" s="21">
        <v>0</v>
      </c>
      <c r="Y234" s="33">
        <v>1879384</v>
      </c>
      <c r="Z234" s="16" t="s">
        <v>56</v>
      </c>
      <c r="AA234" s="21">
        <v>86.4</v>
      </c>
      <c r="AB234" s="21">
        <v>22.7</v>
      </c>
      <c r="AC234" s="21">
        <v>53.6</v>
      </c>
      <c r="AD234" s="21">
        <v>0.6</v>
      </c>
      <c r="AE234" s="21">
        <v>2.7</v>
      </c>
      <c r="AF234" s="21">
        <f t="shared" si="3"/>
        <v>166</v>
      </c>
      <c r="AG234" s="21" t="s">
        <v>384</v>
      </c>
      <c r="AH234" s="24" t="s">
        <v>839</v>
      </c>
      <c r="AI234" s="24" t="s">
        <v>840</v>
      </c>
      <c r="AJ234" s="27" t="s">
        <v>30925</v>
      </c>
      <c r="AK234" s="28" t="s">
        <v>156</v>
      </c>
      <c r="AL234" s="28">
        <v>10</v>
      </c>
      <c r="AM234" s="28">
        <v>19991001</v>
      </c>
      <c r="AN234" s="29">
        <v>500</v>
      </c>
      <c r="AO234" s="29">
        <v>202306</v>
      </c>
      <c r="AP234" s="29">
        <v>2022</v>
      </c>
      <c r="AQ234" s="28">
        <v>1664342663</v>
      </c>
      <c r="AR234" s="28">
        <v>933763593</v>
      </c>
      <c r="AS234" s="28">
        <v>18363972</v>
      </c>
      <c r="AT234" s="30">
        <v>1</v>
      </c>
      <c r="AU234" s="30"/>
      <c r="AV234" s="30"/>
      <c r="AW234" s="30"/>
      <c r="AX234" s="30"/>
      <c r="AY234" s="30"/>
      <c r="AZ234" s="30"/>
      <c r="BA234" s="30"/>
      <c r="BB234" s="30" t="s">
        <v>54452</v>
      </c>
      <c r="BC234" s="30" t="s">
        <v>54452</v>
      </c>
      <c r="BD234" s="30" t="s">
        <v>54452</v>
      </c>
      <c r="BE234" s="30" t="s">
        <v>54452</v>
      </c>
      <c r="BF234" s="30" t="s">
        <v>54452</v>
      </c>
      <c r="BG234" s="30">
        <v>8</v>
      </c>
      <c r="BH234" s="30"/>
      <c r="BI234" s="31"/>
    </row>
    <row r="235" spans="1:61" ht="16.5">
      <c r="A235" s="21" t="s">
        <v>13075</v>
      </c>
      <c r="B235" s="21">
        <v>12805</v>
      </c>
      <c r="C235" s="21">
        <v>3680241</v>
      </c>
      <c r="D235" s="21">
        <v>1018651015</v>
      </c>
      <c r="E235" s="22">
        <v>1101114221258</v>
      </c>
      <c r="F235" s="24" t="s">
        <v>13076</v>
      </c>
      <c r="G235" s="24" t="s">
        <v>44</v>
      </c>
      <c r="H235" s="24" t="s">
        <v>51</v>
      </c>
      <c r="I235" s="24" t="s">
        <v>63</v>
      </c>
      <c r="J235" s="24" t="s">
        <v>462</v>
      </c>
      <c r="K235" s="21">
        <v>56</v>
      </c>
      <c r="L235" s="32" t="s">
        <v>13077</v>
      </c>
      <c r="M235" s="21" t="s">
        <v>13078</v>
      </c>
      <c r="N235" s="21">
        <v>1</v>
      </c>
      <c r="O235" s="21" t="s">
        <v>55</v>
      </c>
      <c r="P235" s="21">
        <v>0</v>
      </c>
      <c r="Q235" s="21">
        <v>0</v>
      </c>
      <c r="R235" s="33">
        <v>6876320</v>
      </c>
      <c r="S235" s="33">
        <v>88440</v>
      </c>
      <c r="T235" s="21">
        <v>0</v>
      </c>
      <c r="U235" s="21">
        <v>0</v>
      </c>
      <c r="V235" s="21">
        <v>0</v>
      </c>
      <c r="W235" s="33">
        <v>171201</v>
      </c>
      <c r="X235" s="33">
        <v>695400</v>
      </c>
      <c r="Y235" s="21">
        <v>0</v>
      </c>
      <c r="Z235" s="16" t="s">
        <v>315</v>
      </c>
      <c r="AA235" s="102">
        <v>0</v>
      </c>
      <c r="AB235" s="21">
        <v>68.7</v>
      </c>
      <c r="AC235" s="21">
        <v>0.8</v>
      </c>
      <c r="AD235" s="99">
        <v>0</v>
      </c>
      <c r="AE235" s="21">
        <v>8.6</v>
      </c>
      <c r="AF235" s="21">
        <f t="shared" si="3"/>
        <v>78.099999999999994</v>
      </c>
      <c r="AG235" s="21" t="s">
        <v>13079</v>
      </c>
      <c r="AH235" s="24" t="s">
        <v>13080</v>
      </c>
      <c r="AI235" s="24" t="s">
        <v>13081</v>
      </c>
      <c r="AJ235" s="27" t="s">
        <v>30926</v>
      </c>
      <c r="AK235" s="28" t="s">
        <v>60</v>
      </c>
      <c r="AL235" s="28">
        <v>10</v>
      </c>
      <c r="AM235" s="28">
        <v>20091117</v>
      </c>
      <c r="AN235" s="29">
        <v>417</v>
      </c>
      <c r="AO235" s="29">
        <v>202304</v>
      </c>
      <c r="AP235" s="29">
        <v>2022</v>
      </c>
      <c r="AQ235" s="28">
        <v>74895500</v>
      </c>
      <c r="AR235" s="28">
        <v>201206167</v>
      </c>
      <c r="AS235" s="28">
        <v>10210646</v>
      </c>
      <c r="AT235" s="30">
        <v>2</v>
      </c>
      <c r="AU235" s="30"/>
      <c r="AV235" s="30"/>
      <c r="AW235" s="30"/>
      <c r="AX235" s="30"/>
      <c r="AY235" s="30"/>
      <c r="AZ235" s="30"/>
      <c r="BA235" s="30"/>
      <c r="BB235" s="30" t="s">
        <v>54452</v>
      </c>
      <c r="BC235" s="30" t="s">
        <v>54452</v>
      </c>
      <c r="BD235" s="30" t="s">
        <v>54452</v>
      </c>
      <c r="BE235" s="30" t="s">
        <v>54452</v>
      </c>
      <c r="BF235" s="30" t="s">
        <v>54452</v>
      </c>
      <c r="BG235" s="30">
        <v>7</v>
      </c>
      <c r="BH235" s="30"/>
      <c r="BI235" s="31"/>
    </row>
    <row r="236" spans="1:61" ht="16.5">
      <c r="A236" s="21" t="s">
        <v>5776</v>
      </c>
      <c r="B236" s="21">
        <v>5731</v>
      </c>
      <c r="C236" s="21">
        <v>1338349</v>
      </c>
      <c r="D236" s="21">
        <v>1358127963</v>
      </c>
      <c r="E236" s="22">
        <v>1345110029395</v>
      </c>
      <c r="F236" s="24" t="s">
        <v>5777</v>
      </c>
      <c r="G236" s="24" t="s">
        <v>44</v>
      </c>
      <c r="H236" s="24" t="s">
        <v>51</v>
      </c>
      <c r="I236" s="24" t="s">
        <v>52</v>
      </c>
      <c r="J236" s="24" t="s">
        <v>1011</v>
      </c>
      <c r="K236" s="21">
        <v>35</v>
      </c>
      <c r="L236" s="32" t="s">
        <v>5778</v>
      </c>
      <c r="M236" s="21" t="s">
        <v>5779</v>
      </c>
      <c r="N236" s="21">
        <v>1</v>
      </c>
      <c r="O236" s="21" t="s">
        <v>55</v>
      </c>
      <c r="P236" s="21">
        <v>0</v>
      </c>
      <c r="Q236" s="21">
        <v>0</v>
      </c>
      <c r="R236" s="21">
        <v>0</v>
      </c>
      <c r="S236" s="21">
        <v>0</v>
      </c>
      <c r="T236" s="21">
        <v>0</v>
      </c>
      <c r="U236" s="21">
        <v>0</v>
      </c>
      <c r="V236" s="21">
        <v>0</v>
      </c>
      <c r="W236" s="21">
        <v>0</v>
      </c>
      <c r="X236" s="21">
        <v>0</v>
      </c>
      <c r="Y236" s="33">
        <v>2670512</v>
      </c>
      <c r="Z236" s="16" t="s">
        <v>126</v>
      </c>
      <c r="AA236" s="102">
        <v>0</v>
      </c>
      <c r="AB236" s="21">
        <v>26.7</v>
      </c>
      <c r="AC236" s="99">
        <v>0</v>
      </c>
      <c r="AD236" s="99">
        <v>0</v>
      </c>
      <c r="AE236" s="99">
        <v>0</v>
      </c>
      <c r="AF236" s="21">
        <f t="shared" si="3"/>
        <v>26.7</v>
      </c>
      <c r="AG236" s="21" t="s">
        <v>5780</v>
      </c>
      <c r="AH236" s="24" t="s">
        <v>5781</v>
      </c>
      <c r="AI236" s="24" t="s">
        <v>5782</v>
      </c>
      <c r="AJ236" s="27" t="s">
        <v>30927</v>
      </c>
      <c r="AK236" s="28" t="s">
        <v>60</v>
      </c>
      <c r="AL236" s="28">
        <v>10</v>
      </c>
      <c r="AM236" s="28">
        <v>19980901</v>
      </c>
      <c r="AN236" s="29">
        <v>309</v>
      </c>
      <c r="AO236" s="29">
        <v>202206</v>
      </c>
      <c r="AP236" s="29">
        <v>2022</v>
      </c>
      <c r="AQ236" s="28">
        <v>241499520</v>
      </c>
      <c r="AR236" s="28">
        <v>132281666</v>
      </c>
      <c r="AS236" s="28">
        <v>32796900</v>
      </c>
      <c r="AT236" s="30">
        <v>1</v>
      </c>
      <c r="AU236" s="30"/>
      <c r="AV236" s="30"/>
      <c r="AW236" s="30"/>
      <c r="AX236" s="30"/>
      <c r="AY236" s="30"/>
      <c r="AZ236" s="30"/>
      <c r="BA236" s="30"/>
      <c r="BB236" s="30" t="s">
        <v>54452</v>
      </c>
      <c r="BC236" s="30" t="s">
        <v>54452</v>
      </c>
      <c r="BD236" s="30" t="s">
        <v>54452</v>
      </c>
      <c r="BE236" s="30" t="s">
        <v>54452</v>
      </c>
      <c r="BF236" s="30" t="s">
        <v>54452</v>
      </c>
      <c r="BG236" s="30">
        <v>4</v>
      </c>
      <c r="BH236" s="30" t="s">
        <v>5783</v>
      </c>
      <c r="BI236" s="31"/>
    </row>
    <row r="237" spans="1:61" ht="16.5">
      <c r="A237" s="21" t="s">
        <v>5005</v>
      </c>
      <c r="B237" s="21">
        <v>6404</v>
      </c>
      <c r="C237" s="21">
        <v>1896050</v>
      </c>
      <c r="D237" s="21">
        <v>2158147421</v>
      </c>
      <c r="E237" s="22">
        <v>1101140026193</v>
      </c>
      <c r="F237" s="24" t="s">
        <v>5006</v>
      </c>
      <c r="G237" s="24" t="s">
        <v>44</v>
      </c>
      <c r="H237" s="24" t="s">
        <v>51</v>
      </c>
      <c r="I237" s="24" t="s">
        <v>52</v>
      </c>
      <c r="J237" s="24" t="s">
        <v>1011</v>
      </c>
      <c r="K237" s="21">
        <v>35</v>
      </c>
      <c r="L237" s="32" t="s">
        <v>5007</v>
      </c>
      <c r="M237" s="21" t="s">
        <v>5008</v>
      </c>
      <c r="N237" s="26">
        <v>1</v>
      </c>
      <c r="O237" s="26" t="s">
        <v>55</v>
      </c>
      <c r="P237" s="21">
        <v>0</v>
      </c>
      <c r="Q237" s="21">
        <v>0</v>
      </c>
      <c r="R237" s="21">
        <v>0</v>
      </c>
      <c r="S237" s="21">
        <v>0</v>
      </c>
      <c r="T237" s="21">
        <v>0</v>
      </c>
      <c r="U237" s="21">
        <v>0</v>
      </c>
      <c r="V237" s="21">
        <v>0</v>
      </c>
      <c r="W237" s="21">
        <v>0</v>
      </c>
      <c r="X237" s="21">
        <v>0</v>
      </c>
      <c r="Y237" s="40">
        <v>90418744</v>
      </c>
      <c r="Z237" s="16" t="s">
        <v>126</v>
      </c>
      <c r="AA237" s="102">
        <v>0</v>
      </c>
      <c r="AB237" s="21">
        <v>904.1</v>
      </c>
      <c r="AC237" s="99">
        <v>0</v>
      </c>
      <c r="AD237" s="99">
        <v>0</v>
      </c>
      <c r="AE237" s="99">
        <v>0</v>
      </c>
      <c r="AF237" s="21">
        <f t="shared" si="3"/>
        <v>904.1</v>
      </c>
      <c r="AG237" s="21" t="s">
        <v>5009</v>
      </c>
      <c r="AH237" s="24" t="s">
        <v>5010</v>
      </c>
      <c r="AI237" s="24" t="s">
        <v>5011</v>
      </c>
      <c r="AJ237" s="27" t="s">
        <v>30928</v>
      </c>
      <c r="AK237" s="28" t="s">
        <v>60</v>
      </c>
      <c r="AL237" s="28">
        <v>10</v>
      </c>
      <c r="AM237" s="28">
        <v>19950629</v>
      </c>
      <c r="AN237" s="29">
        <v>380</v>
      </c>
      <c r="AO237" s="29">
        <v>202301</v>
      </c>
      <c r="AP237" s="29">
        <v>2022</v>
      </c>
      <c r="AQ237" s="28">
        <v>157778332</v>
      </c>
      <c r="AR237" s="28">
        <v>133066579</v>
      </c>
      <c r="AS237" s="28">
        <v>29273100</v>
      </c>
      <c r="AT237" s="30">
        <v>1</v>
      </c>
      <c r="AU237" s="30"/>
      <c r="AV237" s="30"/>
      <c r="AW237" s="30"/>
      <c r="AX237" s="30"/>
      <c r="AY237" s="30"/>
      <c r="AZ237" s="30"/>
      <c r="BA237" s="30"/>
      <c r="BB237" s="30" t="s">
        <v>54452</v>
      </c>
      <c r="BC237" s="30" t="s">
        <v>54452</v>
      </c>
      <c r="BD237" s="30" t="s">
        <v>54452</v>
      </c>
      <c r="BE237" s="30" t="s">
        <v>54452</v>
      </c>
      <c r="BF237" s="30" t="s">
        <v>54452</v>
      </c>
      <c r="BG237" s="30">
        <v>7</v>
      </c>
      <c r="BH237" s="30"/>
      <c r="BI237" s="31"/>
    </row>
    <row r="238" spans="1:61" ht="16.5">
      <c r="A238" s="21" t="s">
        <v>14653</v>
      </c>
      <c r="B238" s="21">
        <v>14101</v>
      </c>
      <c r="C238" s="21">
        <v>3319324</v>
      </c>
      <c r="D238" s="21">
        <v>1208738801</v>
      </c>
      <c r="E238" s="22">
        <v>1101140079796</v>
      </c>
      <c r="F238" s="24" t="s">
        <v>14654</v>
      </c>
      <c r="G238" s="24" t="s">
        <v>44</v>
      </c>
      <c r="H238" s="24" t="s">
        <v>51</v>
      </c>
      <c r="I238" s="24" t="s">
        <v>65</v>
      </c>
      <c r="J238" s="24" t="s">
        <v>363</v>
      </c>
      <c r="K238" s="21">
        <v>63</v>
      </c>
      <c r="L238" s="32" t="s">
        <v>14654</v>
      </c>
      <c r="M238" s="21" t="s">
        <v>14655</v>
      </c>
      <c r="N238" s="21">
        <v>1</v>
      </c>
      <c r="O238" s="21" t="s">
        <v>83</v>
      </c>
      <c r="P238" s="21">
        <v>0</v>
      </c>
      <c r="Q238" s="21">
        <v>0</v>
      </c>
      <c r="R238" s="33">
        <v>2637829169</v>
      </c>
      <c r="S238" s="21">
        <v>0</v>
      </c>
      <c r="T238" s="21">
        <v>0</v>
      </c>
      <c r="U238" s="21">
        <v>0</v>
      </c>
      <c r="V238" s="21">
        <v>0</v>
      </c>
      <c r="W238" s="33">
        <v>872388499</v>
      </c>
      <c r="X238" s="21">
        <v>0</v>
      </c>
      <c r="Y238" s="21">
        <v>0</v>
      </c>
      <c r="Z238" s="16" t="s">
        <v>315</v>
      </c>
      <c r="AA238" s="102">
        <v>0</v>
      </c>
      <c r="AB238" s="21">
        <v>26.3</v>
      </c>
      <c r="AC238" s="99">
        <v>0</v>
      </c>
      <c r="AD238" s="99">
        <v>0</v>
      </c>
      <c r="AE238" s="21">
        <v>8.6999999999999993</v>
      </c>
      <c r="AF238" s="21">
        <f t="shared" si="3"/>
        <v>35</v>
      </c>
      <c r="AG238" s="21" t="s">
        <v>14656</v>
      </c>
      <c r="AH238" s="24" t="s">
        <v>14657</v>
      </c>
      <c r="AI238" s="24" t="s">
        <v>14658</v>
      </c>
      <c r="AJ238" s="27" t="s">
        <v>30929</v>
      </c>
      <c r="AK238" s="28" t="s">
        <v>60</v>
      </c>
      <c r="AL238" s="28">
        <v>10</v>
      </c>
      <c r="AM238" s="28">
        <v>20090407</v>
      </c>
      <c r="AN238" s="29">
        <v>409</v>
      </c>
      <c r="AO238" s="29">
        <v>202212</v>
      </c>
      <c r="AP238" s="29">
        <v>2022</v>
      </c>
      <c r="AQ238" s="28">
        <v>47615435</v>
      </c>
      <c r="AR238" s="28">
        <v>23193677</v>
      </c>
      <c r="AS238" s="28">
        <v>95920</v>
      </c>
      <c r="AT238" s="30">
        <v>1</v>
      </c>
      <c r="AU238" s="30"/>
      <c r="AV238" s="30"/>
      <c r="AW238" s="30"/>
      <c r="AX238" s="30"/>
      <c r="AY238" s="30"/>
      <c r="AZ238" s="30"/>
      <c r="BA238" s="30"/>
      <c r="BB238" s="30" t="s">
        <v>54452</v>
      </c>
      <c r="BC238" s="30" t="s">
        <v>54452</v>
      </c>
      <c r="BD238" s="30" t="s">
        <v>54452</v>
      </c>
      <c r="BE238" s="30" t="s">
        <v>54452</v>
      </c>
      <c r="BF238" s="30" t="s">
        <v>54452</v>
      </c>
      <c r="BG238" s="30">
        <v>4</v>
      </c>
      <c r="BH238" s="30" t="s">
        <v>237</v>
      </c>
      <c r="BI238" s="31"/>
    </row>
    <row r="239" spans="1:61" ht="16.5">
      <c r="A239" s="21" t="s">
        <v>4914</v>
      </c>
      <c r="B239" s="21">
        <v>4603</v>
      </c>
      <c r="C239" s="21">
        <v>1410016</v>
      </c>
      <c r="D239" s="21">
        <v>2298126731</v>
      </c>
      <c r="E239" s="22">
        <v>1101111394420</v>
      </c>
      <c r="F239" s="24" t="s">
        <v>4915</v>
      </c>
      <c r="G239" s="24" t="s">
        <v>44</v>
      </c>
      <c r="H239" s="24" t="s">
        <v>51</v>
      </c>
      <c r="I239" s="24" t="s">
        <v>52</v>
      </c>
      <c r="J239" s="24" t="s">
        <v>1921</v>
      </c>
      <c r="K239" s="21">
        <v>28</v>
      </c>
      <c r="L239" s="32" t="s">
        <v>4916</v>
      </c>
      <c r="M239" s="21" t="s">
        <v>4576</v>
      </c>
      <c r="N239" s="26">
        <v>1</v>
      </c>
      <c r="O239" s="26" t="s">
        <v>83</v>
      </c>
      <c r="P239" s="33">
        <v>18964981297</v>
      </c>
      <c r="Q239" s="33">
        <v>482152732</v>
      </c>
      <c r="R239" s="26">
        <v>0</v>
      </c>
      <c r="S239" s="33">
        <v>247047400</v>
      </c>
      <c r="T239" s="26">
        <v>0</v>
      </c>
      <c r="U239" s="33">
        <v>109458951</v>
      </c>
      <c r="V239" s="33">
        <v>881189104</v>
      </c>
      <c r="W239" s="33">
        <v>1233374937</v>
      </c>
      <c r="X239" s="26">
        <v>0</v>
      </c>
      <c r="Y239" s="33">
        <v>1133385781</v>
      </c>
      <c r="Z239" s="21" t="s">
        <v>126</v>
      </c>
      <c r="AA239" s="21">
        <v>189.6</v>
      </c>
      <c r="AB239" s="21">
        <v>16.100000000000001</v>
      </c>
      <c r="AC239" s="21">
        <v>2.4</v>
      </c>
      <c r="AD239" s="21">
        <v>1</v>
      </c>
      <c r="AE239" s="21">
        <v>21.1</v>
      </c>
      <c r="AF239" s="21">
        <f t="shared" si="3"/>
        <v>230.2</v>
      </c>
      <c r="AG239" s="21" t="s">
        <v>4917</v>
      </c>
      <c r="AH239" s="24" t="s">
        <v>4918</v>
      </c>
      <c r="AI239" s="24" t="s">
        <v>4919</v>
      </c>
      <c r="AJ239" s="27" t="s">
        <v>30930</v>
      </c>
      <c r="AK239" s="28" t="s">
        <v>70</v>
      </c>
      <c r="AL239" s="28">
        <v>10</v>
      </c>
      <c r="AM239" s="28">
        <v>19970326</v>
      </c>
      <c r="AN239" s="29">
        <v>375</v>
      </c>
      <c r="AO239" s="29">
        <v>202306</v>
      </c>
      <c r="AP239" s="29">
        <v>2022</v>
      </c>
      <c r="AQ239" s="28">
        <v>276112149</v>
      </c>
      <c r="AR239" s="28">
        <v>321468656</v>
      </c>
      <c r="AS239" s="28">
        <v>5554712</v>
      </c>
      <c r="AT239" s="30">
        <v>1</v>
      </c>
      <c r="AU239" s="30"/>
      <c r="AV239" s="30"/>
      <c r="AW239" s="30"/>
      <c r="AX239" s="30"/>
      <c r="AY239" s="30"/>
      <c r="AZ239" s="30"/>
      <c r="BA239" s="30"/>
      <c r="BB239" s="30" t="s">
        <v>54452</v>
      </c>
      <c r="BC239" s="30" t="s">
        <v>54452</v>
      </c>
      <c r="BD239" s="30" t="s">
        <v>54452</v>
      </c>
      <c r="BE239" s="30" t="s">
        <v>54452</v>
      </c>
      <c r="BF239" s="30" t="s">
        <v>54452</v>
      </c>
      <c r="BG239" s="30">
        <v>4</v>
      </c>
      <c r="BH239" s="30" t="s">
        <v>4920</v>
      </c>
      <c r="BI239" s="31"/>
    </row>
    <row r="240" spans="1:61" ht="16.5">
      <c r="A240" s="21" t="s">
        <v>1298</v>
      </c>
      <c r="B240" s="21">
        <v>1158</v>
      </c>
      <c r="C240" s="21">
        <v>1991069</v>
      </c>
      <c r="D240" s="21">
        <v>6228105819</v>
      </c>
      <c r="E240" s="22">
        <v>1846110000533</v>
      </c>
      <c r="F240" s="24" t="s">
        <v>1299</v>
      </c>
      <c r="G240" s="24" t="s">
        <v>44</v>
      </c>
      <c r="H240" s="24" t="s">
        <v>51</v>
      </c>
      <c r="I240" s="24" t="s">
        <v>52</v>
      </c>
      <c r="J240" s="24" t="s">
        <v>1086</v>
      </c>
      <c r="K240" s="21">
        <v>6</v>
      </c>
      <c r="L240" s="32" t="s">
        <v>1300</v>
      </c>
      <c r="M240" s="21" t="s">
        <v>1301</v>
      </c>
      <c r="N240" s="21">
        <v>1</v>
      </c>
      <c r="O240" s="21" t="s">
        <v>351</v>
      </c>
      <c r="P240" s="21">
        <v>0</v>
      </c>
      <c r="Q240" s="36">
        <v>381</v>
      </c>
      <c r="R240" s="21">
        <v>0</v>
      </c>
      <c r="S240" s="21">
        <v>788</v>
      </c>
      <c r="T240" s="21">
        <v>0</v>
      </c>
      <c r="U240" s="21">
        <v>0</v>
      </c>
      <c r="V240" s="36">
        <v>423</v>
      </c>
      <c r="W240" s="21">
        <v>0</v>
      </c>
      <c r="X240" s="21">
        <v>0</v>
      </c>
      <c r="Y240" s="33">
        <v>3836</v>
      </c>
      <c r="Z240" s="16" t="s">
        <v>56</v>
      </c>
      <c r="AA240" s="103">
        <v>0</v>
      </c>
      <c r="AB240" s="37">
        <v>42.1</v>
      </c>
      <c r="AC240" s="37">
        <v>7.8</v>
      </c>
      <c r="AD240" s="100">
        <v>0</v>
      </c>
      <c r="AE240" s="37">
        <v>4.2</v>
      </c>
      <c r="AF240" s="21">
        <f t="shared" si="3"/>
        <v>54.1</v>
      </c>
      <c r="AG240" s="21" t="s">
        <v>1302</v>
      </c>
      <c r="AH240" s="24" t="s">
        <v>1303</v>
      </c>
      <c r="AI240" s="24" t="s">
        <v>1304</v>
      </c>
      <c r="AJ240" s="27" t="s">
        <v>30931</v>
      </c>
      <c r="AK240" s="28" t="s">
        <v>60</v>
      </c>
      <c r="AL240" s="28">
        <v>10</v>
      </c>
      <c r="AM240" s="28">
        <v>19801230</v>
      </c>
      <c r="AN240" s="29">
        <v>860</v>
      </c>
      <c r="AO240" s="29">
        <v>202306</v>
      </c>
      <c r="AP240" s="29">
        <v>2022</v>
      </c>
      <c r="AQ240" s="28">
        <v>2466871456</v>
      </c>
      <c r="AR240" s="28">
        <v>1397019432</v>
      </c>
      <c r="AS240" s="28">
        <v>955420</v>
      </c>
      <c r="AT240" s="30">
        <v>1</v>
      </c>
      <c r="AU240" s="30"/>
      <c r="AV240" s="30"/>
      <c r="AW240" s="30"/>
      <c r="AX240" s="30"/>
      <c r="AY240" s="30"/>
      <c r="AZ240" s="30"/>
      <c r="BA240" s="30"/>
      <c r="BB240" s="30" t="s">
        <v>54452</v>
      </c>
      <c r="BC240" s="30" t="s">
        <v>54452</v>
      </c>
      <c r="BD240" s="30" t="s">
        <v>54452</v>
      </c>
      <c r="BE240" s="30" t="s">
        <v>54452</v>
      </c>
      <c r="BF240" s="30" t="s">
        <v>54452</v>
      </c>
      <c r="BG240" s="30">
        <v>8</v>
      </c>
      <c r="BH240" s="30" t="s">
        <v>1305</v>
      </c>
      <c r="BI240" s="31"/>
    </row>
    <row r="241" spans="1:61" ht="16.5">
      <c r="A241" s="21" t="s">
        <v>2895</v>
      </c>
      <c r="B241" s="21">
        <v>2558</v>
      </c>
      <c r="C241" s="21">
        <v>5836887</v>
      </c>
      <c r="D241" s="21">
        <v>6068651368</v>
      </c>
      <c r="E241" s="22">
        <v>1801110886979</v>
      </c>
      <c r="F241" s="24" t="s">
        <v>2896</v>
      </c>
      <c r="G241" s="24" t="s">
        <v>44</v>
      </c>
      <c r="H241" s="24" t="s">
        <v>51</v>
      </c>
      <c r="I241" s="24" t="s">
        <v>52</v>
      </c>
      <c r="J241" s="24" t="s">
        <v>1045</v>
      </c>
      <c r="K241" s="21">
        <v>17</v>
      </c>
      <c r="L241" s="32" t="s">
        <v>2897</v>
      </c>
      <c r="M241" s="21" t="s">
        <v>2898</v>
      </c>
      <c r="N241" s="21">
        <v>1</v>
      </c>
      <c r="O241" s="21" t="s">
        <v>55</v>
      </c>
      <c r="P241" s="21">
        <v>0</v>
      </c>
      <c r="Q241" s="21">
        <v>0</v>
      </c>
      <c r="R241" s="21">
        <v>0</v>
      </c>
      <c r="S241" s="33">
        <v>117396</v>
      </c>
      <c r="T241" s="21">
        <v>0</v>
      </c>
      <c r="U241" s="33">
        <v>10282</v>
      </c>
      <c r="V241" s="33">
        <v>28000</v>
      </c>
      <c r="W241" s="33">
        <v>116445</v>
      </c>
      <c r="X241" s="21">
        <v>0</v>
      </c>
      <c r="Y241" s="33">
        <v>235586</v>
      </c>
      <c r="Z241" s="16" t="s">
        <v>56</v>
      </c>
      <c r="AA241" s="102">
        <v>0</v>
      </c>
      <c r="AB241" s="21">
        <v>2.2999999999999998</v>
      </c>
      <c r="AC241" s="21">
        <v>1.1000000000000001</v>
      </c>
      <c r="AD241" s="21">
        <v>0.1</v>
      </c>
      <c r="AE241" s="21">
        <v>1.4</v>
      </c>
      <c r="AF241" s="21">
        <f t="shared" si="3"/>
        <v>4.9000000000000004</v>
      </c>
      <c r="AG241" s="21" t="s">
        <v>2899</v>
      </c>
      <c r="AH241" s="24" t="s">
        <v>2900</v>
      </c>
      <c r="AI241" s="24" t="s">
        <v>2901</v>
      </c>
      <c r="AJ241" s="27" t="s">
        <v>30932</v>
      </c>
      <c r="AK241" s="28" t="s">
        <v>60</v>
      </c>
      <c r="AL241" s="28">
        <v>10</v>
      </c>
      <c r="AM241" s="28">
        <v>20140101</v>
      </c>
      <c r="AN241" s="29">
        <v>344</v>
      </c>
      <c r="AO241" s="29">
        <v>202302</v>
      </c>
      <c r="AP241" s="29">
        <v>2022</v>
      </c>
      <c r="AQ241" s="28">
        <v>162644730</v>
      </c>
      <c r="AR241" s="28">
        <v>150849580</v>
      </c>
      <c r="AS241" s="28">
        <v>10000000</v>
      </c>
      <c r="AT241" s="30">
        <v>1</v>
      </c>
      <c r="AU241" s="30"/>
      <c r="AV241" s="30"/>
      <c r="AW241" s="30"/>
      <c r="AX241" s="30"/>
      <c r="AY241" s="30"/>
      <c r="AZ241" s="30"/>
      <c r="BA241" s="30"/>
      <c r="BB241" s="30" t="s">
        <v>54452</v>
      </c>
      <c r="BC241" s="30" t="s">
        <v>54452</v>
      </c>
      <c r="BD241" s="30" t="s">
        <v>54452</v>
      </c>
      <c r="BE241" s="30" t="s">
        <v>54452</v>
      </c>
      <c r="BF241" s="30" t="s">
        <v>2902</v>
      </c>
      <c r="BG241" s="30">
        <v>2</v>
      </c>
      <c r="BH241" s="30" t="s">
        <v>1277</v>
      </c>
      <c r="BI241" s="31"/>
    </row>
    <row r="242" spans="1:61" ht="16.5">
      <c r="A242" s="21" t="s">
        <v>5867</v>
      </c>
      <c r="B242" s="21">
        <v>5850</v>
      </c>
      <c r="C242" s="21">
        <v>1540793</v>
      </c>
      <c r="D242" s="21">
        <v>1338123748</v>
      </c>
      <c r="E242" s="22">
        <v>1243110004898</v>
      </c>
      <c r="F242" s="24" t="s">
        <v>5868</v>
      </c>
      <c r="G242" s="24" t="s">
        <v>44</v>
      </c>
      <c r="H242" s="24" t="s">
        <v>51</v>
      </c>
      <c r="I242" s="24" t="s">
        <v>52</v>
      </c>
      <c r="J242" s="24" t="s">
        <v>1011</v>
      </c>
      <c r="K242" s="21">
        <v>35</v>
      </c>
      <c r="L242" s="32" t="s">
        <v>5869</v>
      </c>
      <c r="M242" s="21" t="s">
        <v>5870</v>
      </c>
      <c r="N242" s="21">
        <v>1</v>
      </c>
      <c r="O242" s="21" t="s">
        <v>55</v>
      </c>
      <c r="P242" s="21">
        <v>0</v>
      </c>
      <c r="Q242" s="21">
        <v>0</v>
      </c>
      <c r="R242" s="21">
        <v>0</v>
      </c>
      <c r="S242" s="21">
        <v>0</v>
      </c>
      <c r="T242" s="21">
        <v>0</v>
      </c>
      <c r="U242" s="21">
        <v>0</v>
      </c>
      <c r="V242" s="51">
        <v>137600</v>
      </c>
      <c r="W242" s="51">
        <v>122959</v>
      </c>
      <c r="X242" s="51">
        <v>1680988</v>
      </c>
      <c r="Y242" s="51">
        <v>2209019</v>
      </c>
      <c r="Z242" s="16" t="s">
        <v>126</v>
      </c>
      <c r="AA242" s="102">
        <v>0</v>
      </c>
      <c r="AB242" s="21">
        <v>22</v>
      </c>
      <c r="AC242" s="99">
        <v>0</v>
      </c>
      <c r="AD242" s="99">
        <v>0</v>
      </c>
      <c r="AE242" s="21">
        <v>19.399999999999999</v>
      </c>
      <c r="AF242" s="21">
        <f t="shared" si="3"/>
        <v>41.4</v>
      </c>
      <c r="AG242" s="21" t="s">
        <v>5871</v>
      </c>
      <c r="AH242" s="24" t="s">
        <v>5872</v>
      </c>
      <c r="AI242" s="24" t="s">
        <v>5873</v>
      </c>
      <c r="AJ242" s="27" t="s">
        <v>30933</v>
      </c>
      <c r="AK242" s="28" t="s">
        <v>60</v>
      </c>
      <c r="AL242" s="28">
        <v>10</v>
      </c>
      <c r="AM242" s="28">
        <v>19790628</v>
      </c>
      <c r="AN242" s="29">
        <v>1632</v>
      </c>
      <c r="AO242" s="29">
        <v>202301</v>
      </c>
      <c r="AP242" s="29">
        <v>2022</v>
      </c>
      <c r="AQ242" s="28">
        <v>700853390</v>
      </c>
      <c r="AR242" s="28">
        <v>295248020</v>
      </c>
      <c r="AS242" s="28">
        <v>3000000</v>
      </c>
      <c r="AT242" s="30">
        <v>1</v>
      </c>
      <c r="AU242" s="30"/>
      <c r="AV242" s="30"/>
      <c r="AW242" s="30"/>
      <c r="AX242" s="30"/>
      <c r="AY242" s="30"/>
      <c r="AZ242" s="30"/>
      <c r="BA242" s="30"/>
      <c r="BB242" s="30" t="s">
        <v>54452</v>
      </c>
      <c r="BC242" s="30" t="s">
        <v>54452</v>
      </c>
      <c r="BD242" s="30" t="s">
        <v>54452</v>
      </c>
      <c r="BE242" s="30" t="s">
        <v>54452</v>
      </c>
      <c r="BF242" s="30" t="s">
        <v>54452</v>
      </c>
      <c r="BG242" s="30">
        <v>4</v>
      </c>
      <c r="BH242" s="30" t="s">
        <v>237</v>
      </c>
      <c r="BI242" s="31"/>
    </row>
    <row r="243" spans="1:61" ht="16.5">
      <c r="A243" s="21" t="s">
        <v>6043</v>
      </c>
      <c r="B243" s="21">
        <v>6123</v>
      </c>
      <c r="C243" s="21">
        <v>1409608</v>
      </c>
      <c r="D243" s="21">
        <v>1068128552</v>
      </c>
      <c r="E243" s="22">
        <v>1101110032899</v>
      </c>
      <c r="F243" s="24" t="s">
        <v>6044</v>
      </c>
      <c r="G243" s="24" t="s">
        <v>44</v>
      </c>
      <c r="H243" s="24" t="s">
        <v>51</v>
      </c>
      <c r="I243" s="24" t="s">
        <v>52</v>
      </c>
      <c r="J243" s="24" t="s">
        <v>1042</v>
      </c>
      <c r="K243" s="21">
        <v>36</v>
      </c>
      <c r="L243" s="32" t="s">
        <v>6045</v>
      </c>
      <c r="M243" s="21" t="s">
        <v>6046</v>
      </c>
      <c r="N243" s="21">
        <v>1</v>
      </c>
      <c r="O243" s="21" t="s">
        <v>55</v>
      </c>
      <c r="P243" s="21">
        <v>0</v>
      </c>
      <c r="Q243" s="33">
        <v>325543</v>
      </c>
      <c r="R243" s="21">
        <v>0</v>
      </c>
      <c r="S243" s="33">
        <v>1140247</v>
      </c>
      <c r="T243" s="21">
        <v>0</v>
      </c>
      <c r="U243" s="21">
        <v>0</v>
      </c>
      <c r="V243" s="21">
        <v>0</v>
      </c>
      <c r="W243" s="21">
        <v>0</v>
      </c>
      <c r="X243" s="33">
        <v>3132633</v>
      </c>
      <c r="Y243" s="33">
        <v>7567827</v>
      </c>
      <c r="Z243" s="16" t="s">
        <v>126</v>
      </c>
      <c r="AA243" s="102">
        <v>0</v>
      </c>
      <c r="AB243" s="21">
        <v>78.900000000000006</v>
      </c>
      <c r="AC243" s="21">
        <v>11.4</v>
      </c>
      <c r="AD243" s="99">
        <v>0</v>
      </c>
      <c r="AE243" s="21">
        <v>31.3</v>
      </c>
      <c r="AF243" s="21">
        <f t="shared" si="3"/>
        <v>121.60000000000001</v>
      </c>
      <c r="AG243" s="21" t="s">
        <v>6047</v>
      </c>
      <c r="AH243" s="24" t="s">
        <v>6048</v>
      </c>
      <c r="AI243" s="24" t="s">
        <v>6049</v>
      </c>
      <c r="AJ243" s="27" t="s">
        <v>30934</v>
      </c>
      <c r="AK243" s="28" t="s">
        <v>156</v>
      </c>
      <c r="AL243" s="28">
        <v>10</v>
      </c>
      <c r="AM243" s="28">
        <v>19600201</v>
      </c>
      <c r="AN243" s="29">
        <v>1074</v>
      </c>
      <c r="AO243" s="29">
        <v>202306</v>
      </c>
      <c r="AP243" s="29">
        <v>2022</v>
      </c>
      <c r="AQ243" s="28">
        <v>758099313</v>
      </c>
      <c r="AR243" s="28">
        <v>737709273</v>
      </c>
      <c r="AS243" s="28">
        <v>76176874</v>
      </c>
      <c r="AT243" s="30">
        <v>3</v>
      </c>
      <c r="AU243" s="30"/>
      <c r="AV243" s="30"/>
      <c r="AW243" s="30"/>
      <c r="AX243" s="30"/>
      <c r="AY243" s="30"/>
      <c r="AZ243" s="30"/>
      <c r="BA243" s="30"/>
      <c r="BB243" s="30" t="s">
        <v>54452</v>
      </c>
      <c r="BC243" s="30" t="s">
        <v>54452</v>
      </c>
      <c r="BD243" s="30" t="s">
        <v>54452</v>
      </c>
      <c r="BE243" s="30" t="s">
        <v>54452</v>
      </c>
      <c r="BF243" s="30" t="s">
        <v>6050</v>
      </c>
      <c r="BG243" s="30">
        <v>2</v>
      </c>
      <c r="BH243" s="30" t="s">
        <v>6051</v>
      </c>
      <c r="BI243" s="31"/>
    </row>
    <row r="244" spans="1:61" ht="16.5">
      <c r="A244" s="21" t="s">
        <v>14069</v>
      </c>
      <c r="B244" s="21">
        <v>13803</v>
      </c>
      <c r="C244" s="21">
        <v>9674161</v>
      </c>
      <c r="D244" s="21">
        <v>6408802105</v>
      </c>
      <c r="E244" s="22">
        <v>1101117733812</v>
      </c>
      <c r="F244" s="24" t="s">
        <v>14070</v>
      </c>
      <c r="G244" s="24" t="s">
        <v>44</v>
      </c>
      <c r="H244" s="24" t="s">
        <v>51</v>
      </c>
      <c r="I244" s="24" t="s">
        <v>63</v>
      </c>
      <c r="J244" s="24" t="s">
        <v>1449</v>
      </c>
      <c r="K244" s="21">
        <v>61</v>
      </c>
      <c r="L244" s="32" t="s">
        <v>14071</v>
      </c>
      <c r="M244" s="21" t="s">
        <v>8881</v>
      </c>
      <c r="N244" s="21">
        <v>1</v>
      </c>
      <c r="O244" s="21" t="s">
        <v>55</v>
      </c>
      <c r="P244" s="21">
        <v>0</v>
      </c>
      <c r="Q244" s="21">
        <v>0</v>
      </c>
      <c r="R244" s="21">
        <v>0</v>
      </c>
      <c r="S244" s="33">
        <v>93292</v>
      </c>
      <c r="T244" s="21">
        <v>0</v>
      </c>
      <c r="U244" s="21">
        <v>0</v>
      </c>
      <c r="V244" s="21">
        <v>0</v>
      </c>
      <c r="W244" s="21">
        <v>0</v>
      </c>
      <c r="X244" s="33">
        <v>1174975</v>
      </c>
      <c r="Y244" s="33">
        <v>62494</v>
      </c>
      <c r="Z244" s="16" t="s">
        <v>315</v>
      </c>
      <c r="AA244" s="102">
        <v>0</v>
      </c>
      <c r="AB244" s="21">
        <v>0.6</v>
      </c>
      <c r="AC244" s="21">
        <v>0.9</v>
      </c>
      <c r="AD244" s="99">
        <v>0</v>
      </c>
      <c r="AE244" s="21">
        <v>11.7</v>
      </c>
      <c r="AF244" s="21">
        <f t="shared" si="3"/>
        <v>13.2</v>
      </c>
      <c r="AG244" s="21" t="s">
        <v>14072</v>
      </c>
      <c r="AH244" s="24" t="s">
        <v>14073</v>
      </c>
      <c r="AI244" s="24" t="s">
        <v>14074</v>
      </c>
      <c r="AJ244" s="27" t="s">
        <v>30935</v>
      </c>
      <c r="AK244" s="28" t="s">
        <v>60</v>
      </c>
      <c r="AL244" s="28">
        <v>10</v>
      </c>
      <c r="AM244" s="28">
        <v>20201229</v>
      </c>
      <c r="AN244" s="29">
        <v>371</v>
      </c>
      <c r="AO244" s="29">
        <v>202212</v>
      </c>
      <c r="AP244" s="29">
        <v>2022</v>
      </c>
      <c r="AQ244" s="28">
        <v>57049059</v>
      </c>
      <c r="AR244" s="28">
        <v>893300869</v>
      </c>
      <c r="AS244" s="28">
        <v>8677459</v>
      </c>
      <c r="AT244" s="30">
        <v>1</v>
      </c>
      <c r="AU244" s="30"/>
      <c r="AV244" s="30"/>
      <c r="AW244" s="30"/>
      <c r="AX244" s="30"/>
      <c r="AY244" s="30"/>
      <c r="AZ244" s="30"/>
      <c r="BA244" s="30"/>
      <c r="BB244" s="30" t="s">
        <v>54452</v>
      </c>
      <c r="BC244" s="30" t="s">
        <v>54452</v>
      </c>
      <c r="BD244" s="30" t="s">
        <v>54452</v>
      </c>
      <c r="BE244" s="30" t="s">
        <v>54452</v>
      </c>
      <c r="BF244" s="30" t="s">
        <v>54452</v>
      </c>
      <c r="BG244" s="30">
        <v>4</v>
      </c>
      <c r="BH244" s="30" t="s">
        <v>3728</v>
      </c>
      <c r="BI244" s="31"/>
    </row>
    <row r="245" spans="1:61" ht="16.5">
      <c r="A245" s="21" t="s">
        <v>4603</v>
      </c>
      <c r="B245" s="21">
        <v>4300</v>
      </c>
      <c r="C245" s="21">
        <v>1407851</v>
      </c>
      <c r="D245" s="21">
        <v>1198102577</v>
      </c>
      <c r="E245" s="22">
        <v>1101110145692</v>
      </c>
      <c r="F245" s="24" t="s">
        <v>4604</v>
      </c>
      <c r="G245" s="24" t="s">
        <v>44</v>
      </c>
      <c r="H245" s="24" t="s">
        <v>51</v>
      </c>
      <c r="I245" s="24" t="s">
        <v>63</v>
      </c>
      <c r="J245" s="24" t="s">
        <v>1944</v>
      </c>
      <c r="K245" s="21">
        <v>26</v>
      </c>
      <c r="L245" s="32" t="s">
        <v>4605</v>
      </c>
      <c r="M245" s="21" t="s">
        <v>4606</v>
      </c>
      <c r="N245" s="21">
        <v>1</v>
      </c>
      <c r="O245" s="21" t="s">
        <v>55</v>
      </c>
      <c r="P245" s="21">
        <v>0</v>
      </c>
      <c r="Q245" s="21">
        <v>0</v>
      </c>
      <c r="R245" s="21">
        <v>0</v>
      </c>
      <c r="S245" s="21">
        <v>0</v>
      </c>
      <c r="T245" s="21">
        <v>0</v>
      </c>
      <c r="U245" s="21">
        <v>0</v>
      </c>
      <c r="V245" s="21">
        <v>0</v>
      </c>
      <c r="W245" s="21">
        <v>0</v>
      </c>
      <c r="X245" s="21">
        <v>0</v>
      </c>
      <c r="Y245" s="33">
        <v>13859333</v>
      </c>
      <c r="Z245" s="16" t="s">
        <v>126</v>
      </c>
      <c r="AA245" s="102">
        <v>0</v>
      </c>
      <c r="AB245" s="21">
        <v>138.5</v>
      </c>
      <c r="AC245" s="99">
        <v>0</v>
      </c>
      <c r="AD245" s="99">
        <v>0</v>
      </c>
      <c r="AE245" s="99">
        <v>0</v>
      </c>
      <c r="AF245" s="21">
        <f t="shared" si="3"/>
        <v>138.5</v>
      </c>
      <c r="AG245" s="21" t="s">
        <v>4607</v>
      </c>
      <c r="AH245" s="24" t="s">
        <v>4608</v>
      </c>
      <c r="AI245" s="24" t="s">
        <v>4609</v>
      </c>
      <c r="AJ245" s="27" t="s">
        <v>30936</v>
      </c>
      <c r="AK245" s="28" t="s">
        <v>60</v>
      </c>
      <c r="AL245" s="28">
        <v>10</v>
      </c>
      <c r="AM245" s="28">
        <v>19730511</v>
      </c>
      <c r="AN245" s="29">
        <v>396</v>
      </c>
      <c r="AO245" s="29">
        <v>202307</v>
      </c>
      <c r="AP245" s="29">
        <v>2022</v>
      </c>
      <c r="AQ245" s="28">
        <v>149653415</v>
      </c>
      <c r="AR245" s="28">
        <v>124068703</v>
      </c>
      <c r="AS245" s="28">
        <v>22337860</v>
      </c>
      <c r="AT245" s="30">
        <v>1</v>
      </c>
      <c r="AU245" s="30"/>
      <c r="AV245" s="30"/>
      <c r="AW245" s="30"/>
      <c r="AX245" s="30"/>
      <c r="AY245" s="30"/>
      <c r="AZ245" s="30"/>
      <c r="BA245" s="30"/>
      <c r="BB245" s="30" t="s">
        <v>54452</v>
      </c>
      <c r="BC245" s="30" t="s">
        <v>54452</v>
      </c>
      <c r="BD245" s="30" t="s">
        <v>54452</v>
      </c>
      <c r="BE245" s="30" t="s">
        <v>54452</v>
      </c>
      <c r="BF245" s="30" t="s">
        <v>54452</v>
      </c>
      <c r="BG245" s="30">
        <v>4</v>
      </c>
      <c r="BH245" s="30" t="s">
        <v>237</v>
      </c>
      <c r="BI245" s="31"/>
    </row>
    <row r="246" spans="1:61" ht="16.5">
      <c r="A246" s="21" t="s">
        <v>12840</v>
      </c>
      <c r="B246" s="21">
        <v>12530</v>
      </c>
      <c r="C246" s="21">
        <v>8811541</v>
      </c>
      <c r="D246" s="21">
        <v>7968601176</v>
      </c>
      <c r="E246" s="22">
        <v>1801111193399</v>
      </c>
      <c r="F246" s="24" t="s">
        <v>12841</v>
      </c>
      <c r="G246" s="24" t="s">
        <v>44</v>
      </c>
      <c r="H246" s="24" t="s">
        <v>51</v>
      </c>
      <c r="I246" s="24" t="s">
        <v>65</v>
      </c>
      <c r="J246" s="24" t="s">
        <v>462</v>
      </c>
      <c r="K246" s="21">
        <v>56</v>
      </c>
      <c r="L246" s="32" t="s">
        <v>12842</v>
      </c>
      <c r="M246" s="21" t="s">
        <v>12843</v>
      </c>
      <c r="N246" s="21">
        <v>2</v>
      </c>
      <c r="O246" s="21" t="s">
        <v>55</v>
      </c>
      <c r="P246" s="21">
        <v>0</v>
      </c>
      <c r="Q246" s="21">
        <v>0</v>
      </c>
      <c r="R246" s="21">
        <v>0</v>
      </c>
      <c r="S246" s="21">
        <v>0</v>
      </c>
      <c r="T246" s="21">
        <v>0</v>
      </c>
      <c r="U246" s="21">
        <v>0</v>
      </c>
      <c r="V246" s="21">
        <v>0</v>
      </c>
      <c r="W246" s="33">
        <v>319571</v>
      </c>
      <c r="X246" s="21">
        <v>0</v>
      </c>
      <c r="Y246" s="33">
        <v>240650</v>
      </c>
      <c r="Z246" s="16" t="s">
        <v>315</v>
      </c>
      <c r="AA246" s="102">
        <v>0</v>
      </c>
      <c r="AB246" s="21">
        <v>2.4</v>
      </c>
      <c r="AC246" s="99">
        <v>0</v>
      </c>
      <c r="AD246" s="99">
        <v>0</v>
      </c>
      <c r="AE246" s="21">
        <v>3.1</v>
      </c>
      <c r="AF246" s="21">
        <f t="shared" si="3"/>
        <v>5.5</v>
      </c>
      <c r="AG246" s="21" t="s">
        <v>9974</v>
      </c>
      <c r="AH246" s="24" t="s">
        <v>12844</v>
      </c>
      <c r="AI246" s="24" t="s">
        <v>12845</v>
      </c>
      <c r="AJ246" s="27" t="s">
        <v>30937</v>
      </c>
      <c r="AK246" s="28" t="s">
        <v>60</v>
      </c>
      <c r="AL246" s="28">
        <v>10</v>
      </c>
      <c r="AM246" s="28">
        <v>20181231</v>
      </c>
      <c r="AN246" s="29">
        <v>319</v>
      </c>
      <c r="AO246" s="29">
        <v>202212</v>
      </c>
      <c r="AP246" s="29">
        <v>2022</v>
      </c>
      <c r="AQ246" s="28">
        <v>55496959</v>
      </c>
      <c r="AR246" s="28">
        <v>68570549</v>
      </c>
      <c r="AS246" s="28">
        <v>100000</v>
      </c>
      <c r="AT246" s="30">
        <v>1</v>
      </c>
      <c r="AU246" s="30"/>
      <c r="AV246" s="30"/>
      <c r="AW246" s="30"/>
      <c r="AX246" s="30"/>
      <c r="AY246" s="30"/>
      <c r="AZ246" s="30"/>
      <c r="BA246" s="30"/>
      <c r="BB246" s="30" t="s">
        <v>54452</v>
      </c>
      <c r="BC246" s="30" t="s">
        <v>54452</v>
      </c>
      <c r="BD246" s="30" t="s">
        <v>54452</v>
      </c>
      <c r="BE246" s="30" t="s">
        <v>54452</v>
      </c>
      <c r="BF246" s="30" t="s">
        <v>12846</v>
      </c>
      <c r="BG246" s="30">
        <v>2</v>
      </c>
      <c r="BH246" s="30"/>
      <c r="BI246" s="31"/>
    </row>
    <row r="247" spans="1:61" ht="16.5">
      <c r="A247" s="21" t="s">
        <v>12295</v>
      </c>
      <c r="B247" s="21">
        <v>12199</v>
      </c>
      <c r="C247" s="21">
        <v>8475960</v>
      </c>
      <c r="D247" s="21">
        <v>4048601054</v>
      </c>
      <c r="E247" s="22">
        <v>1101116648062</v>
      </c>
      <c r="F247" s="24" t="s">
        <v>12296</v>
      </c>
      <c r="G247" s="24" t="s">
        <v>44</v>
      </c>
      <c r="H247" s="24" t="s">
        <v>51</v>
      </c>
      <c r="I247" s="24" t="s">
        <v>52</v>
      </c>
      <c r="J247" s="24" t="s">
        <v>605</v>
      </c>
      <c r="K247" s="21">
        <v>55</v>
      </c>
      <c r="L247" s="32" t="s">
        <v>12297</v>
      </c>
      <c r="M247" s="21" t="s">
        <v>8045</v>
      </c>
      <c r="N247" s="21">
        <v>1</v>
      </c>
      <c r="O247" s="21" t="s">
        <v>55</v>
      </c>
      <c r="P247" s="33">
        <v>23082</v>
      </c>
      <c r="Q247" s="33">
        <v>8885392</v>
      </c>
      <c r="R247" s="33">
        <v>330682</v>
      </c>
      <c r="S247" s="33">
        <v>8989236</v>
      </c>
      <c r="T247" s="21">
        <v>0</v>
      </c>
      <c r="U247" s="21">
        <v>0</v>
      </c>
      <c r="V247" s="33">
        <v>15858583</v>
      </c>
      <c r="W247" s="21">
        <v>0</v>
      </c>
      <c r="X247" s="33">
        <v>22215130</v>
      </c>
      <c r="Y247" s="33">
        <v>714108</v>
      </c>
      <c r="Z247" s="16" t="s">
        <v>315</v>
      </c>
      <c r="AA247" s="21">
        <v>0.2</v>
      </c>
      <c r="AB247" s="21">
        <v>99.3</v>
      </c>
      <c r="AC247" s="21">
        <v>89.8</v>
      </c>
      <c r="AD247" s="99">
        <v>0</v>
      </c>
      <c r="AE247" s="21">
        <v>380.7</v>
      </c>
      <c r="AF247" s="21">
        <f t="shared" si="3"/>
        <v>570</v>
      </c>
      <c r="AG247" s="21" t="s">
        <v>12298</v>
      </c>
      <c r="AH247" s="24" t="s">
        <v>12299</v>
      </c>
      <c r="AI247" s="24" t="s">
        <v>12300</v>
      </c>
      <c r="AJ247" s="27" t="s">
        <v>30938</v>
      </c>
      <c r="AK247" s="28" t="s">
        <v>60</v>
      </c>
      <c r="AL247" s="28">
        <v>10</v>
      </c>
      <c r="AM247" s="28">
        <v>20180201</v>
      </c>
      <c r="AN247" s="29">
        <v>2818</v>
      </c>
      <c r="AO247" s="29">
        <v>202212</v>
      </c>
      <c r="AP247" s="29">
        <v>2022</v>
      </c>
      <c r="AQ247" s="28">
        <v>428158546</v>
      </c>
      <c r="AR247" s="28">
        <v>1286122149</v>
      </c>
      <c r="AS247" s="28">
        <v>562500</v>
      </c>
      <c r="AT247" s="30">
        <v>1</v>
      </c>
      <c r="AU247" s="30"/>
      <c r="AV247" s="30"/>
      <c r="AW247" s="30"/>
      <c r="AX247" s="30"/>
      <c r="AY247" s="30"/>
      <c r="AZ247" s="30"/>
      <c r="BA247" s="30"/>
      <c r="BB247" s="30" t="s">
        <v>54452</v>
      </c>
      <c r="BC247" s="30" t="s">
        <v>54452</v>
      </c>
      <c r="BD247" s="30" t="s">
        <v>54452</v>
      </c>
      <c r="BE247" s="30" t="s">
        <v>54452</v>
      </c>
      <c r="BF247" s="30" t="s">
        <v>12301</v>
      </c>
      <c r="BG247" s="30">
        <v>2</v>
      </c>
      <c r="BH247" s="30"/>
      <c r="BI247" s="31"/>
    </row>
    <row r="248" spans="1:61" ht="16.5">
      <c r="A248" s="21" t="s">
        <v>11978</v>
      </c>
      <c r="B248" s="21">
        <v>12031</v>
      </c>
      <c r="C248" s="21">
        <v>2219630</v>
      </c>
      <c r="D248" s="21">
        <v>1208673039</v>
      </c>
      <c r="E248" s="22">
        <v>1101113093971</v>
      </c>
      <c r="F248" s="24" t="s">
        <v>11979</v>
      </c>
      <c r="G248" s="24" t="s">
        <v>44</v>
      </c>
      <c r="H248" s="24" t="s">
        <v>51</v>
      </c>
      <c r="I248" s="24" t="s">
        <v>65</v>
      </c>
      <c r="J248" s="24" t="s">
        <v>8264</v>
      </c>
      <c r="K248" s="21">
        <v>54</v>
      </c>
      <c r="L248" s="32" t="s">
        <v>11980</v>
      </c>
      <c r="M248" s="21" t="s">
        <v>11981</v>
      </c>
      <c r="N248" s="21">
        <v>1</v>
      </c>
      <c r="O248" s="21" t="s">
        <v>83</v>
      </c>
      <c r="P248" s="21">
        <v>0</v>
      </c>
      <c r="Q248" s="21">
        <v>0</v>
      </c>
      <c r="R248" s="33">
        <v>1446719166</v>
      </c>
      <c r="S248" s="21">
        <v>0</v>
      </c>
      <c r="T248" s="21">
        <v>0</v>
      </c>
      <c r="U248" s="21">
        <v>0</v>
      </c>
      <c r="V248" s="21">
        <v>0</v>
      </c>
      <c r="W248" s="33">
        <v>158990790</v>
      </c>
      <c r="X248" s="33">
        <v>15822370023</v>
      </c>
      <c r="Y248" s="21">
        <v>0</v>
      </c>
      <c r="Z248" s="16" t="s">
        <v>315</v>
      </c>
      <c r="AA248" s="102">
        <v>0</v>
      </c>
      <c r="AB248" s="21">
        <v>14.4</v>
      </c>
      <c r="AC248" s="99">
        <v>0</v>
      </c>
      <c r="AD248" s="99">
        <v>0</v>
      </c>
      <c r="AE248" s="21">
        <v>159.80000000000001</v>
      </c>
      <c r="AF248" s="21">
        <f t="shared" ref="AF248:AF311" si="4">SUM(AA248:AE248)</f>
        <v>174.20000000000002</v>
      </c>
      <c r="AG248" s="21" t="s">
        <v>11982</v>
      </c>
      <c r="AH248" s="24" t="s">
        <v>11983</v>
      </c>
      <c r="AI248" s="24" t="s">
        <v>11984</v>
      </c>
      <c r="AJ248" s="27" t="s">
        <v>30939</v>
      </c>
      <c r="AK248" s="28" t="s">
        <v>60</v>
      </c>
      <c r="AL248" s="28">
        <v>10</v>
      </c>
      <c r="AM248" s="28">
        <v>20041006</v>
      </c>
      <c r="AN248" s="29">
        <v>634</v>
      </c>
      <c r="AO248" s="29">
        <v>202212</v>
      </c>
      <c r="AP248" s="29">
        <v>2022</v>
      </c>
      <c r="AQ248" s="28">
        <v>50394603</v>
      </c>
      <c r="AR248" s="28">
        <v>167456488</v>
      </c>
      <c r="AS248" s="28">
        <v>9000000</v>
      </c>
      <c r="AT248" s="30">
        <v>1</v>
      </c>
      <c r="AU248" s="30"/>
      <c r="AV248" s="30"/>
      <c r="AW248" s="30"/>
      <c r="AX248" s="30"/>
      <c r="AY248" s="30"/>
      <c r="AZ248" s="30"/>
      <c r="BA248" s="30"/>
      <c r="BB248" s="30" t="s">
        <v>54452</v>
      </c>
      <c r="BC248" s="30" t="s">
        <v>54452</v>
      </c>
      <c r="BD248" s="30" t="s">
        <v>54452</v>
      </c>
      <c r="BE248" s="30" t="s">
        <v>54452</v>
      </c>
      <c r="BF248" s="30" t="s">
        <v>54452</v>
      </c>
      <c r="BG248" s="30">
        <v>7</v>
      </c>
      <c r="BH248" s="30"/>
      <c r="BI248" s="31"/>
    </row>
    <row r="249" spans="1:61" ht="16.5">
      <c r="A249" s="21" t="s">
        <v>5231</v>
      </c>
      <c r="B249" s="21">
        <v>14363</v>
      </c>
      <c r="C249" s="21">
        <v>4328568</v>
      </c>
      <c r="D249" s="21">
        <v>1448115705</v>
      </c>
      <c r="E249" s="22">
        <v>1311110348580</v>
      </c>
      <c r="F249" s="24" t="s">
        <v>5232</v>
      </c>
      <c r="G249" s="24" t="s">
        <v>44</v>
      </c>
      <c r="H249" s="24" t="s">
        <v>51</v>
      </c>
      <c r="I249" s="24" t="s">
        <v>65</v>
      </c>
      <c r="J249" s="24" t="s">
        <v>363</v>
      </c>
      <c r="K249" s="21">
        <v>63</v>
      </c>
      <c r="L249" s="32" t="s">
        <v>5233</v>
      </c>
      <c r="M249" s="21" t="s">
        <v>5234</v>
      </c>
      <c r="N249" s="26">
        <v>1</v>
      </c>
      <c r="O249" s="26" t="s">
        <v>351</v>
      </c>
      <c r="P249" s="21">
        <v>0</v>
      </c>
      <c r="Q249" s="21">
        <v>0</v>
      </c>
      <c r="R249" s="21">
        <v>0</v>
      </c>
      <c r="S249" s="43">
        <v>202</v>
      </c>
      <c r="T249" s="21">
        <v>0</v>
      </c>
      <c r="U249" s="21">
        <v>0</v>
      </c>
      <c r="V249" s="21">
        <v>0</v>
      </c>
      <c r="W249" s="21">
        <v>0</v>
      </c>
      <c r="X249" s="43">
        <v>1328</v>
      </c>
      <c r="Y249" s="38">
        <v>9004</v>
      </c>
      <c r="Z249" s="21"/>
      <c r="AA249" s="103">
        <v>0</v>
      </c>
      <c r="AB249" s="37">
        <v>90</v>
      </c>
      <c r="AC249" s="37">
        <v>2</v>
      </c>
      <c r="AD249" s="100">
        <v>0</v>
      </c>
      <c r="AE249" s="37">
        <v>13.2</v>
      </c>
      <c r="AF249" s="21">
        <f t="shared" si="4"/>
        <v>105.2</v>
      </c>
      <c r="AG249" s="21" t="s">
        <v>5235</v>
      </c>
      <c r="AH249" s="24" t="s">
        <v>5236</v>
      </c>
      <c r="AI249" s="24" t="s">
        <v>5237</v>
      </c>
      <c r="AJ249" s="27" t="s">
        <v>30940</v>
      </c>
      <c r="AK249" s="28" t="s">
        <v>60</v>
      </c>
      <c r="AL249" s="28">
        <v>10</v>
      </c>
      <c r="AM249" s="28">
        <v>20130715</v>
      </c>
      <c r="AN249" s="29">
        <v>324</v>
      </c>
      <c r="AO249" s="29">
        <v>202301</v>
      </c>
      <c r="AP249" s="29">
        <v>2022</v>
      </c>
      <c r="AQ249" s="28">
        <v>52367236</v>
      </c>
      <c r="AR249" s="28">
        <v>60811481</v>
      </c>
      <c r="AS249" s="28">
        <v>1573128</v>
      </c>
      <c r="AT249" s="30">
        <v>1</v>
      </c>
      <c r="AU249" s="30"/>
      <c r="AV249" s="30"/>
      <c r="AW249" s="30"/>
      <c r="AX249" s="30"/>
      <c r="AY249" s="30"/>
      <c r="AZ249" s="30"/>
      <c r="BA249" s="30"/>
      <c r="BB249" s="30" t="s">
        <v>54452</v>
      </c>
      <c r="BC249" s="30" t="s">
        <v>54452</v>
      </c>
      <c r="BD249" s="30" t="s">
        <v>54452</v>
      </c>
      <c r="BE249" s="30" t="s">
        <v>54452</v>
      </c>
      <c r="BF249" s="30" t="s">
        <v>54452</v>
      </c>
      <c r="BG249" s="30">
        <v>4</v>
      </c>
      <c r="BH249" s="30" t="s">
        <v>237</v>
      </c>
      <c r="BI249" s="31"/>
    </row>
    <row r="250" spans="1:61" ht="16.5">
      <c r="A250" s="21" t="s">
        <v>7267</v>
      </c>
      <c r="B250" s="21">
        <v>7339</v>
      </c>
      <c r="C250" s="21">
        <v>6546584</v>
      </c>
      <c r="D250" s="21">
        <v>5248800237</v>
      </c>
      <c r="E250" s="22">
        <v>1101140171245</v>
      </c>
      <c r="F250" s="24" t="s">
        <v>7268</v>
      </c>
      <c r="G250" s="24" t="s">
        <v>44</v>
      </c>
      <c r="H250" s="24" t="s">
        <v>51</v>
      </c>
      <c r="I250" s="24" t="s">
        <v>65</v>
      </c>
      <c r="J250" s="24" t="s">
        <v>6569</v>
      </c>
      <c r="K250" s="21">
        <v>47</v>
      </c>
      <c r="L250" s="32" t="s">
        <v>7269</v>
      </c>
      <c r="M250" s="21" t="s">
        <v>7270</v>
      </c>
      <c r="N250" s="21">
        <v>1</v>
      </c>
      <c r="O250" s="21" t="s">
        <v>55</v>
      </c>
      <c r="P250" s="21">
        <v>0</v>
      </c>
      <c r="Q250" s="21">
        <v>0</v>
      </c>
      <c r="R250" s="39">
        <v>15215059</v>
      </c>
      <c r="S250" s="33">
        <v>558250</v>
      </c>
      <c r="T250" s="21">
        <v>0</v>
      </c>
      <c r="U250" s="33">
        <v>1103670</v>
      </c>
      <c r="V250" s="21">
        <v>0</v>
      </c>
      <c r="W250" s="33">
        <v>611223</v>
      </c>
      <c r="X250" s="21">
        <v>0</v>
      </c>
      <c r="Y250" s="33">
        <v>10121825</v>
      </c>
      <c r="Z250" s="16" t="s">
        <v>126</v>
      </c>
      <c r="AA250" s="102">
        <v>0</v>
      </c>
      <c r="AB250" s="21">
        <v>253.3</v>
      </c>
      <c r="AC250" s="21">
        <v>5.5</v>
      </c>
      <c r="AD250" s="21">
        <v>11</v>
      </c>
      <c r="AE250" s="21">
        <v>6.1</v>
      </c>
      <c r="AF250" s="21">
        <f t="shared" si="4"/>
        <v>275.90000000000003</v>
      </c>
      <c r="AG250" s="21" t="s">
        <v>7271</v>
      </c>
      <c r="AH250" s="24" t="s">
        <v>7272</v>
      </c>
      <c r="AI250" s="24" t="s">
        <v>7273</v>
      </c>
      <c r="AJ250" s="27" t="s">
        <v>30941</v>
      </c>
      <c r="AK250" s="28" t="s">
        <v>60</v>
      </c>
      <c r="AL250" s="28">
        <v>10</v>
      </c>
      <c r="AM250" s="28">
        <v>20151113</v>
      </c>
      <c r="AN250" s="29">
        <v>425</v>
      </c>
      <c r="AO250" s="29">
        <v>202212</v>
      </c>
      <c r="AP250" s="29">
        <v>2022</v>
      </c>
      <c r="AQ250" s="28">
        <v>1005805850</v>
      </c>
      <c r="AR250" s="28">
        <v>374248859</v>
      </c>
      <c r="AS250" s="28">
        <v>5305700</v>
      </c>
      <c r="AT250" s="30">
        <v>1</v>
      </c>
      <c r="AU250" s="30"/>
      <c r="AV250" s="30"/>
      <c r="AW250" s="30"/>
      <c r="AX250" s="30"/>
      <c r="AY250" s="30"/>
      <c r="AZ250" s="30"/>
      <c r="BA250" s="30"/>
      <c r="BB250" s="30" t="s">
        <v>54452</v>
      </c>
      <c r="BC250" s="30" t="s">
        <v>54452</v>
      </c>
      <c r="BD250" s="30" t="s">
        <v>54452</v>
      </c>
      <c r="BE250" s="30" t="s">
        <v>54452</v>
      </c>
      <c r="BF250" s="30" t="s">
        <v>54452</v>
      </c>
      <c r="BG250" s="30">
        <v>8</v>
      </c>
      <c r="BH250" s="30"/>
      <c r="BI250" s="31"/>
    </row>
    <row r="251" spans="1:61" ht="16.5">
      <c r="A251" s="21" t="s">
        <v>1216</v>
      </c>
      <c r="B251" s="21">
        <v>1069</v>
      </c>
      <c r="C251" s="21">
        <v>1581936</v>
      </c>
      <c r="D251" s="21">
        <v>1348105011</v>
      </c>
      <c r="E251" s="22">
        <v>1301110010031</v>
      </c>
      <c r="F251" s="24" t="s">
        <v>1217</v>
      </c>
      <c r="G251" s="24" t="s">
        <v>44</v>
      </c>
      <c r="H251" s="24" t="s">
        <v>51</v>
      </c>
      <c r="I251" s="24" t="s">
        <v>52</v>
      </c>
      <c r="J251" s="24" t="s">
        <v>975</v>
      </c>
      <c r="K251" s="21">
        <v>5</v>
      </c>
      <c r="L251" s="32" t="s">
        <v>1218</v>
      </c>
      <c r="M251" s="21" t="s">
        <v>1205</v>
      </c>
      <c r="N251" s="21">
        <v>1</v>
      </c>
      <c r="O251" s="21" t="s">
        <v>55</v>
      </c>
      <c r="P251" s="63">
        <v>0</v>
      </c>
      <c r="Q251" s="39">
        <v>34200</v>
      </c>
      <c r="R251" s="53">
        <v>0</v>
      </c>
      <c r="S251" s="63">
        <v>0</v>
      </c>
      <c r="T251" s="21">
        <v>0</v>
      </c>
      <c r="U251" s="21">
        <v>0</v>
      </c>
      <c r="V251" s="21">
        <v>0</v>
      </c>
      <c r="W251" s="39">
        <v>193881</v>
      </c>
      <c r="X251" s="21">
        <v>0</v>
      </c>
      <c r="Y251" s="33">
        <v>731087</v>
      </c>
      <c r="Z251" s="16" t="s">
        <v>56</v>
      </c>
      <c r="AA251" s="102">
        <v>0</v>
      </c>
      <c r="AB251" s="21">
        <v>7.6</v>
      </c>
      <c r="AC251" s="99">
        <v>0</v>
      </c>
      <c r="AD251" s="99">
        <v>0</v>
      </c>
      <c r="AE251" s="21">
        <v>1.9</v>
      </c>
      <c r="AF251" s="21">
        <f t="shared" si="4"/>
        <v>9.5</v>
      </c>
      <c r="AG251" s="21" t="s">
        <v>1074</v>
      </c>
      <c r="AH251" s="24" t="s">
        <v>1219</v>
      </c>
      <c r="AI251" s="24" t="s">
        <v>1220</v>
      </c>
      <c r="AJ251" s="27" t="s">
        <v>30942</v>
      </c>
      <c r="AK251" s="28" t="s">
        <v>156</v>
      </c>
      <c r="AL251" s="28">
        <v>10</v>
      </c>
      <c r="AM251" s="28">
        <v>19720630</v>
      </c>
      <c r="AN251" s="29">
        <v>322</v>
      </c>
      <c r="AO251" s="29">
        <v>202306</v>
      </c>
      <c r="AP251" s="29">
        <v>2022</v>
      </c>
      <c r="AQ251" s="28">
        <v>765025412</v>
      </c>
      <c r="AR251" s="28">
        <v>638916718</v>
      </c>
      <c r="AS251" s="28">
        <v>25199113</v>
      </c>
      <c r="AT251" s="30">
        <v>1</v>
      </c>
      <c r="AU251" s="30"/>
      <c r="AV251" s="30"/>
      <c r="AW251" s="30"/>
      <c r="AX251" s="30"/>
      <c r="AY251" s="30"/>
      <c r="AZ251" s="30"/>
      <c r="BA251" s="30"/>
      <c r="BB251" s="30" t="s">
        <v>54452</v>
      </c>
      <c r="BC251" s="30" t="s">
        <v>54452</v>
      </c>
      <c r="BD251" s="30" t="s">
        <v>54452</v>
      </c>
      <c r="BE251" s="30" t="s">
        <v>54452</v>
      </c>
      <c r="BF251" s="30" t="s">
        <v>54452</v>
      </c>
      <c r="BG251" s="30">
        <v>7</v>
      </c>
      <c r="BH251" s="30"/>
      <c r="BI251" s="31"/>
    </row>
    <row r="252" spans="1:61" ht="16.5">
      <c r="A252" s="21" t="s">
        <v>6605</v>
      </c>
      <c r="B252" s="21">
        <v>6788</v>
      </c>
      <c r="C252" s="21">
        <v>1135128</v>
      </c>
      <c r="D252" s="21">
        <v>1348100016</v>
      </c>
      <c r="E252" s="22">
        <v>1101110003212</v>
      </c>
      <c r="F252" s="24" t="s">
        <v>6606</v>
      </c>
      <c r="G252" s="24" t="s">
        <v>44</v>
      </c>
      <c r="H252" s="24" t="s">
        <v>51</v>
      </c>
      <c r="I252" s="24" t="s">
        <v>52</v>
      </c>
      <c r="J252" s="24" t="s">
        <v>1001</v>
      </c>
      <c r="K252" s="21">
        <v>24</v>
      </c>
      <c r="L252" s="32" t="s">
        <v>6607</v>
      </c>
      <c r="M252" s="21" t="s">
        <v>6608</v>
      </c>
      <c r="N252" s="26">
        <v>1</v>
      </c>
      <c r="O252" s="26" t="s">
        <v>55</v>
      </c>
      <c r="P252" s="21">
        <v>0</v>
      </c>
      <c r="Q252" s="21">
        <v>0</v>
      </c>
      <c r="R252" s="21">
        <v>0</v>
      </c>
      <c r="S252" s="21">
        <v>0</v>
      </c>
      <c r="T252" s="21">
        <v>0</v>
      </c>
      <c r="U252" s="21">
        <v>0</v>
      </c>
      <c r="V252" s="21">
        <v>0</v>
      </c>
      <c r="W252" s="21">
        <v>0</v>
      </c>
      <c r="X252" s="21">
        <v>0</v>
      </c>
      <c r="Y252" s="40">
        <v>145504267</v>
      </c>
      <c r="Z252" s="21"/>
      <c r="AA252" s="102">
        <v>0</v>
      </c>
      <c r="AB252" s="21">
        <v>1455</v>
      </c>
      <c r="AC252" s="99">
        <v>0</v>
      </c>
      <c r="AD252" s="99">
        <v>0</v>
      </c>
      <c r="AE252" s="99">
        <v>0</v>
      </c>
      <c r="AF252" s="21">
        <f t="shared" si="4"/>
        <v>1455</v>
      </c>
      <c r="AG252" s="21" t="s">
        <v>6609</v>
      </c>
      <c r="AH252" s="24" t="s">
        <v>6610</v>
      </c>
      <c r="AI252" s="24" t="s">
        <v>6611</v>
      </c>
      <c r="AJ252" s="27" t="s">
        <v>30943</v>
      </c>
      <c r="AK252" s="28" t="s">
        <v>156</v>
      </c>
      <c r="AL252" s="28">
        <v>10</v>
      </c>
      <c r="AM252" s="28">
        <v>19540301</v>
      </c>
      <c r="AN252" s="29">
        <v>508</v>
      </c>
      <c r="AO252" s="29">
        <v>202306</v>
      </c>
      <c r="AP252" s="29">
        <v>2022</v>
      </c>
      <c r="AQ252" s="28">
        <v>341955371</v>
      </c>
      <c r="AR252" s="28">
        <v>393399387</v>
      </c>
      <c r="AS252" s="28">
        <v>20000000</v>
      </c>
      <c r="AT252" s="30">
        <v>1</v>
      </c>
      <c r="AU252" s="30"/>
      <c r="AV252" s="30"/>
      <c r="AW252" s="30"/>
      <c r="AX252" s="30"/>
      <c r="AY252" s="30"/>
      <c r="AZ252" s="30"/>
      <c r="BA252" s="30"/>
      <c r="BB252" s="30" t="s">
        <v>54452</v>
      </c>
      <c r="BC252" s="30" t="s">
        <v>54452</v>
      </c>
      <c r="BD252" s="30" t="s">
        <v>54452</v>
      </c>
      <c r="BE252" s="30" t="s">
        <v>54452</v>
      </c>
      <c r="BF252" s="30" t="s">
        <v>54452</v>
      </c>
      <c r="BG252" s="30">
        <v>4</v>
      </c>
      <c r="BH252" s="30" t="s">
        <v>237</v>
      </c>
      <c r="BI252" s="31"/>
    </row>
    <row r="253" spans="1:61" ht="16.5">
      <c r="A253" s="21" t="s">
        <v>5315</v>
      </c>
      <c r="B253" s="21">
        <v>13935</v>
      </c>
      <c r="C253" s="21">
        <v>1591718</v>
      </c>
      <c r="D253" s="21">
        <v>1188111748</v>
      </c>
      <c r="E253" s="22">
        <v>1101111149784</v>
      </c>
      <c r="F253" s="24" t="s">
        <v>5316</v>
      </c>
      <c r="G253" s="24" t="s">
        <v>44</v>
      </c>
      <c r="H253" s="24" t="s">
        <v>51</v>
      </c>
      <c r="I253" s="24" t="s">
        <v>65</v>
      </c>
      <c r="J253" s="24" t="s">
        <v>966</v>
      </c>
      <c r="K253" s="21">
        <v>62</v>
      </c>
      <c r="L253" s="32" t="s">
        <v>5317</v>
      </c>
      <c r="M253" s="21" t="s">
        <v>5318</v>
      </c>
      <c r="N253" s="26">
        <v>1</v>
      </c>
      <c r="O253" s="26" t="s">
        <v>83</v>
      </c>
      <c r="P253" s="21">
        <v>0</v>
      </c>
      <c r="Q253" s="40">
        <v>1133451350</v>
      </c>
      <c r="R253" s="40">
        <v>221570000</v>
      </c>
      <c r="S253" s="40">
        <v>116945784103</v>
      </c>
      <c r="T253" s="21">
        <v>0</v>
      </c>
      <c r="U253" s="21">
        <v>0</v>
      </c>
      <c r="V253" s="40">
        <v>2230329337</v>
      </c>
      <c r="W253" s="21">
        <v>0</v>
      </c>
      <c r="X253" s="21">
        <v>0</v>
      </c>
      <c r="Y253" s="40">
        <v>12563276736</v>
      </c>
      <c r="Z253" s="21"/>
      <c r="AA253" s="102">
        <v>0</v>
      </c>
      <c r="AB253" s="21">
        <v>139.1</v>
      </c>
      <c r="AC253" s="21">
        <v>1169.4000000000001</v>
      </c>
      <c r="AD253" s="99">
        <v>0</v>
      </c>
      <c r="AE253" s="21">
        <v>22.3</v>
      </c>
      <c r="AF253" s="21">
        <f t="shared" si="4"/>
        <v>1330.8</v>
      </c>
      <c r="AG253" s="21" t="s">
        <v>5319</v>
      </c>
      <c r="AH253" s="24" t="s">
        <v>5320</v>
      </c>
      <c r="AI253" s="24" t="s">
        <v>5321</v>
      </c>
      <c r="AJ253" s="27" t="s">
        <v>30944</v>
      </c>
      <c r="AK253" s="28" t="s">
        <v>47</v>
      </c>
      <c r="AL253" s="28">
        <v>10</v>
      </c>
      <c r="AM253" s="28">
        <v>19950501</v>
      </c>
      <c r="AN253" s="29">
        <v>354</v>
      </c>
      <c r="AO253" s="29">
        <v>202305</v>
      </c>
      <c r="AP253" s="29">
        <v>2022</v>
      </c>
      <c r="AQ253" s="28">
        <v>2290861</v>
      </c>
      <c r="AR253" s="28">
        <v>795105</v>
      </c>
      <c r="AS253" s="28">
        <v>503000</v>
      </c>
      <c r="AT253" s="30">
        <v>1</v>
      </c>
      <c r="AU253" s="30"/>
      <c r="AV253" s="30"/>
      <c r="AW253" s="30"/>
      <c r="AX253" s="30"/>
      <c r="AY253" s="30"/>
      <c r="AZ253" s="30"/>
      <c r="BA253" s="30"/>
      <c r="BB253" s="30" t="s">
        <v>54452</v>
      </c>
      <c r="BC253" s="30" t="s">
        <v>54452</v>
      </c>
      <c r="BD253" s="30" t="s">
        <v>54452</v>
      </c>
      <c r="BE253" s="30" t="s">
        <v>54452</v>
      </c>
      <c r="BF253" s="30" t="s">
        <v>54452</v>
      </c>
      <c r="BG253" s="30">
        <v>7</v>
      </c>
      <c r="BH253" s="30" t="s">
        <v>645</v>
      </c>
      <c r="BI253" s="31"/>
    </row>
    <row r="254" spans="1:61" ht="16.5">
      <c r="A254" s="21" t="s">
        <v>2381</v>
      </c>
      <c r="B254" s="21">
        <v>2194</v>
      </c>
      <c r="C254" s="21">
        <v>1487517</v>
      </c>
      <c r="D254" s="21">
        <v>1248134163</v>
      </c>
      <c r="E254" s="22">
        <v>1348110004367</v>
      </c>
      <c r="F254" s="24" t="s">
        <v>2382</v>
      </c>
      <c r="G254" s="24" t="s">
        <v>44</v>
      </c>
      <c r="H254" s="24" t="s">
        <v>51</v>
      </c>
      <c r="I254" s="24" t="s">
        <v>63</v>
      </c>
      <c r="J254" s="24" t="s">
        <v>264</v>
      </c>
      <c r="K254" s="21">
        <v>15</v>
      </c>
      <c r="L254" s="32" t="s">
        <v>2383</v>
      </c>
      <c r="M254" s="21" t="s">
        <v>2384</v>
      </c>
      <c r="N254" s="21">
        <v>1</v>
      </c>
      <c r="O254" s="21" t="s">
        <v>55</v>
      </c>
      <c r="P254" s="63">
        <v>0</v>
      </c>
      <c r="Q254" s="52">
        <v>72800</v>
      </c>
      <c r="R254" s="52">
        <v>147133</v>
      </c>
      <c r="S254" s="52">
        <v>1262415</v>
      </c>
      <c r="T254" s="21">
        <v>0</v>
      </c>
      <c r="U254" s="21">
        <v>0</v>
      </c>
      <c r="V254" s="21">
        <v>0</v>
      </c>
      <c r="W254" s="21">
        <v>0</v>
      </c>
      <c r="X254" s="52">
        <v>206006</v>
      </c>
      <c r="Y254" s="52">
        <v>2671821</v>
      </c>
      <c r="Z254" s="16" t="s">
        <v>56</v>
      </c>
      <c r="AA254" s="102">
        <v>0</v>
      </c>
      <c r="AB254" s="21">
        <v>28.9</v>
      </c>
      <c r="AC254" s="21">
        <v>12.6</v>
      </c>
      <c r="AD254" s="99">
        <v>0</v>
      </c>
      <c r="AE254" s="21">
        <v>2</v>
      </c>
      <c r="AF254" s="21">
        <f t="shared" si="4"/>
        <v>43.5</v>
      </c>
      <c r="AG254" s="21" t="s">
        <v>748</v>
      </c>
      <c r="AH254" s="24" t="s">
        <v>2385</v>
      </c>
      <c r="AI254" s="24" t="s">
        <v>2386</v>
      </c>
      <c r="AJ254" s="27" t="s">
        <v>30945</v>
      </c>
      <c r="AK254" s="28" t="s">
        <v>60</v>
      </c>
      <c r="AL254" s="28">
        <v>10</v>
      </c>
      <c r="AM254" s="28">
        <v>19751219</v>
      </c>
      <c r="AN254" s="29">
        <v>363</v>
      </c>
      <c r="AO254" s="29">
        <v>202212</v>
      </c>
      <c r="AP254" s="29">
        <v>2022</v>
      </c>
      <c r="AQ254" s="28">
        <v>112535918</v>
      </c>
      <c r="AR254" s="28">
        <v>155306931</v>
      </c>
      <c r="AS254" s="28">
        <v>29586839</v>
      </c>
      <c r="AT254" s="30">
        <v>1</v>
      </c>
      <c r="AU254" s="30"/>
      <c r="AV254" s="30"/>
      <c r="AW254" s="30"/>
      <c r="AX254" s="30"/>
      <c r="AY254" s="30"/>
      <c r="AZ254" s="30"/>
      <c r="BA254" s="30"/>
      <c r="BB254" s="30" t="s">
        <v>54452</v>
      </c>
      <c r="BC254" s="30" t="s">
        <v>54452</v>
      </c>
      <c r="BD254" s="30" t="s">
        <v>54452</v>
      </c>
      <c r="BE254" s="30" t="s">
        <v>54452</v>
      </c>
      <c r="BF254" s="30" t="s">
        <v>54452</v>
      </c>
      <c r="BG254" s="30">
        <v>7</v>
      </c>
      <c r="BH254" s="30" t="s">
        <v>2330</v>
      </c>
      <c r="BI254" s="31"/>
    </row>
    <row r="255" spans="1:61" ht="16.5">
      <c r="A255" s="21" t="s">
        <v>2070</v>
      </c>
      <c r="B255" s="21">
        <v>2073</v>
      </c>
      <c r="C255" s="21">
        <v>1213383</v>
      </c>
      <c r="D255" s="21">
        <v>2038143626</v>
      </c>
      <c r="E255" s="22">
        <v>1101110185276</v>
      </c>
      <c r="F255" s="24" t="s">
        <v>2071</v>
      </c>
      <c r="G255" s="24" t="s">
        <v>44</v>
      </c>
      <c r="H255" s="24" t="s">
        <v>51</v>
      </c>
      <c r="I255" s="24" t="s">
        <v>52</v>
      </c>
      <c r="J255" s="24" t="s">
        <v>593</v>
      </c>
      <c r="K255" s="21">
        <v>14</v>
      </c>
      <c r="L255" s="32" t="s">
        <v>2072</v>
      </c>
      <c r="M255" s="21" t="s">
        <v>2073</v>
      </c>
      <c r="N255" s="21">
        <v>1</v>
      </c>
      <c r="O255" s="21" t="s">
        <v>351</v>
      </c>
      <c r="P255" s="34">
        <v>0</v>
      </c>
      <c r="Q255" s="36">
        <v>752</v>
      </c>
      <c r="R255" s="36">
        <v>290</v>
      </c>
      <c r="S255" s="33">
        <v>23211</v>
      </c>
      <c r="T255" s="21">
        <v>0</v>
      </c>
      <c r="U255" s="21">
        <v>0</v>
      </c>
      <c r="V255" s="21">
        <v>0</v>
      </c>
      <c r="W255" s="21">
        <v>0</v>
      </c>
      <c r="X255" s="36">
        <v>568</v>
      </c>
      <c r="Y255" s="33">
        <v>23131</v>
      </c>
      <c r="Z255" s="16" t="s">
        <v>56</v>
      </c>
      <c r="AA255" s="103">
        <v>0</v>
      </c>
      <c r="AB255" s="37">
        <v>241.7</v>
      </c>
      <c r="AC255" s="37">
        <v>232.1</v>
      </c>
      <c r="AD255" s="100">
        <v>0</v>
      </c>
      <c r="AE255" s="37">
        <v>5.6</v>
      </c>
      <c r="AF255" s="21">
        <f t="shared" si="4"/>
        <v>479.4</v>
      </c>
      <c r="AG255" s="21" t="s">
        <v>2074</v>
      </c>
      <c r="AH255" s="24" t="s">
        <v>2068</v>
      </c>
      <c r="AI255" s="24" t="s">
        <v>2069</v>
      </c>
      <c r="AJ255" s="27" t="s">
        <v>30946</v>
      </c>
      <c r="AK255" s="28" t="s">
        <v>156</v>
      </c>
      <c r="AL255" s="28">
        <v>10</v>
      </c>
      <c r="AM255" s="28">
        <v>19610915</v>
      </c>
      <c r="AN255" s="29">
        <v>1116</v>
      </c>
      <c r="AO255" s="29">
        <v>202306</v>
      </c>
      <c r="AP255" s="29">
        <v>2022</v>
      </c>
      <c r="AQ255" s="28">
        <v>2395951889</v>
      </c>
      <c r="AR255" s="28">
        <v>3869038335</v>
      </c>
      <c r="AS255" s="28">
        <v>5567000</v>
      </c>
      <c r="AT255" s="30">
        <v>1</v>
      </c>
      <c r="AU255" s="30"/>
      <c r="AV255" s="30"/>
      <c r="AW255" s="30"/>
      <c r="AX255" s="30"/>
      <c r="AY255" s="30"/>
      <c r="AZ255" s="30"/>
      <c r="BA255" s="30"/>
      <c r="BB255" s="30" t="s">
        <v>54452</v>
      </c>
      <c r="BC255" s="30" t="s">
        <v>54452</v>
      </c>
      <c r="BD255" s="30" t="s">
        <v>54452</v>
      </c>
      <c r="BE255" s="30" t="s">
        <v>54452</v>
      </c>
      <c r="BF255" s="30" t="s">
        <v>54452</v>
      </c>
      <c r="BG255" s="30">
        <v>4</v>
      </c>
      <c r="BH255" s="30" t="s">
        <v>2075</v>
      </c>
      <c r="BI255" s="31"/>
    </row>
    <row r="256" spans="1:61" ht="16.5">
      <c r="A256" s="21" t="s">
        <v>6588</v>
      </c>
      <c r="B256" s="21">
        <v>6745</v>
      </c>
      <c r="C256" s="21">
        <v>1339650</v>
      </c>
      <c r="D256" s="21">
        <v>4018122865</v>
      </c>
      <c r="E256" s="22">
        <v>2111110015819</v>
      </c>
      <c r="F256" s="24" t="s">
        <v>6589</v>
      </c>
      <c r="G256" s="24" t="s">
        <v>44</v>
      </c>
      <c r="H256" s="24" t="s">
        <v>51</v>
      </c>
      <c r="I256" s="24" t="s">
        <v>52</v>
      </c>
      <c r="J256" s="24" t="s">
        <v>3681</v>
      </c>
      <c r="K256" s="21">
        <v>37</v>
      </c>
      <c r="L256" s="32" t="s">
        <v>6590</v>
      </c>
      <c r="M256" s="21" t="s">
        <v>6591</v>
      </c>
      <c r="N256" s="21">
        <v>1</v>
      </c>
      <c r="O256" s="21" t="s">
        <v>83</v>
      </c>
      <c r="P256" s="21">
        <v>0</v>
      </c>
      <c r="Q256" s="33">
        <v>1670000000</v>
      </c>
      <c r="R256" s="33">
        <v>67000000</v>
      </c>
      <c r="S256" s="33">
        <v>3363200000</v>
      </c>
      <c r="T256" s="21">
        <v>0</v>
      </c>
      <c r="U256" s="33">
        <v>28688722</v>
      </c>
      <c r="V256" s="33">
        <v>296477000</v>
      </c>
      <c r="W256" s="33">
        <v>596340997</v>
      </c>
      <c r="X256" s="21">
        <f>SUM(671349644,12781753388)</f>
        <v>13453103032</v>
      </c>
      <c r="Y256" s="33">
        <v>1843400000</v>
      </c>
      <c r="Z256" s="16" t="s">
        <v>126</v>
      </c>
      <c r="AA256" s="102">
        <v>0</v>
      </c>
      <c r="AB256" s="21">
        <v>35.799999999999997</v>
      </c>
      <c r="AC256" s="21">
        <v>33.6</v>
      </c>
      <c r="AD256" s="21">
        <v>0.2</v>
      </c>
      <c r="AE256" s="21">
        <v>143.4</v>
      </c>
      <c r="AF256" s="21">
        <f t="shared" si="4"/>
        <v>213</v>
      </c>
      <c r="AG256" s="21" t="s">
        <v>6592</v>
      </c>
      <c r="AH256" s="24" t="s">
        <v>6593</v>
      </c>
      <c r="AI256" s="24" t="s">
        <v>6594</v>
      </c>
      <c r="AJ256" s="27" t="s">
        <v>30947</v>
      </c>
      <c r="AK256" s="28" t="s">
        <v>60</v>
      </c>
      <c r="AL256" s="28">
        <v>10</v>
      </c>
      <c r="AM256" s="28">
        <v>20021101</v>
      </c>
      <c r="AN256" s="29">
        <v>1250</v>
      </c>
      <c r="AO256" s="29">
        <v>202303</v>
      </c>
      <c r="AP256" s="29">
        <v>2022</v>
      </c>
      <c r="AQ256" s="28">
        <v>880741059</v>
      </c>
      <c r="AR256" s="28">
        <v>645182980</v>
      </c>
      <c r="AS256" s="28">
        <v>15080300</v>
      </c>
      <c r="AT256" s="30">
        <v>2</v>
      </c>
      <c r="AU256" s="30"/>
      <c r="AV256" s="30"/>
      <c r="AW256" s="30"/>
      <c r="AX256" s="30"/>
      <c r="AY256" s="30"/>
      <c r="AZ256" s="30"/>
      <c r="BA256" s="30"/>
      <c r="BB256" s="30" t="s">
        <v>54452</v>
      </c>
      <c r="BC256" s="30" t="s">
        <v>54452</v>
      </c>
      <c r="BD256" s="30" t="s">
        <v>54452</v>
      </c>
      <c r="BE256" s="30" t="s">
        <v>54452</v>
      </c>
      <c r="BF256" s="30" t="s">
        <v>54452</v>
      </c>
      <c r="BG256" s="30">
        <v>7</v>
      </c>
      <c r="BH256" s="30" t="s">
        <v>6595</v>
      </c>
      <c r="BI256" s="31"/>
    </row>
    <row r="257" spans="1:61" ht="16.5">
      <c r="A257" s="21" t="s">
        <v>1455</v>
      </c>
      <c r="B257" s="21">
        <v>1423</v>
      </c>
      <c r="C257" s="21">
        <v>1742392</v>
      </c>
      <c r="D257" s="21">
        <v>1298117306</v>
      </c>
      <c r="E257" s="22">
        <v>1311110022001</v>
      </c>
      <c r="F257" s="24" t="s">
        <v>1456</v>
      </c>
      <c r="G257" s="24" t="s">
        <v>44</v>
      </c>
      <c r="H257" s="24" t="s">
        <v>51</v>
      </c>
      <c r="I257" s="24" t="s">
        <v>52</v>
      </c>
      <c r="J257" s="24" t="s">
        <v>1035</v>
      </c>
      <c r="K257" s="21">
        <v>9</v>
      </c>
      <c r="L257" s="32" t="s">
        <v>1457</v>
      </c>
      <c r="M257" s="21" t="s">
        <v>1031</v>
      </c>
      <c r="N257" s="21">
        <v>1</v>
      </c>
      <c r="O257" s="21" t="s">
        <v>83</v>
      </c>
      <c r="P257" s="21">
        <v>0</v>
      </c>
      <c r="Q257" s="21">
        <v>0</v>
      </c>
      <c r="R257" s="21">
        <v>0</v>
      </c>
      <c r="S257" s="39">
        <v>1033691992</v>
      </c>
      <c r="T257" s="21">
        <v>0</v>
      </c>
      <c r="U257" s="21">
        <v>0</v>
      </c>
      <c r="V257" s="21">
        <v>0</v>
      </c>
      <c r="W257" s="33">
        <v>217787000</v>
      </c>
      <c r="X257" s="33">
        <v>199360000</v>
      </c>
      <c r="Y257" s="39">
        <v>9000000</v>
      </c>
      <c r="Z257" s="16" t="s">
        <v>56</v>
      </c>
      <c r="AA257" s="102">
        <v>0</v>
      </c>
      <c r="AB257" s="99">
        <v>0</v>
      </c>
      <c r="AC257" s="21">
        <v>10.3</v>
      </c>
      <c r="AD257" s="99">
        <v>0</v>
      </c>
      <c r="AE257" s="21">
        <v>4.0999999999999996</v>
      </c>
      <c r="AF257" s="21">
        <f t="shared" si="4"/>
        <v>14.4</v>
      </c>
      <c r="AG257" s="21" t="s">
        <v>1458</v>
      </c>
      <c r="AH257" s="24" t="s">
        <v>1459</v>
      </c>
      <c r="AI257" s="24" t="s">
        <v>1460</v>
      </c>
      <c r="AJ257" s="27" t="s">
        <v>30948</v>
      </c>
      <c r="AK257" s="28" t="s">
        <v>60</v>
      </c>
      <c r="AL257" s="28">
        <v>10</v>
      </c>
      <c r="AM257" s="28">
        <v>19950828</v>
      </c>
      <c r="AN257" s="29">
        <v>378</v>
      </c>
      <c r="AO257" s="29">
        <v>202305</v>
      </c>
      <c r="AP257" s="29">
        <v>2022</v>
      </c>
      <c r="AQ257" s="28">
        <v>38933430</v>
      </c>
      <c r="AR257" s="28">
        <v>19720012</v>
      </c>
      <c r="AS257" s="28">
        <v>3880000</v>
      </c>
      <c r="AT257" s="30">
        <v>2</v>
      </c>
      <c r="AU257" s="30"/>
      <c r="AV257" s="30"/>
      <c r="AW257" s="30"/>
      <c r="AX257" s="30"/>
      <c r="AY257" s="30"/>
      <c r="AZ257" s="30"/>
      <c r="BA257" s="30"/>
      <c r="BB257" s="30" t="s">
        <v>54452</v>
      </c>
      <c r="BC257" s="30" t="s">
        <v>54452</v>
      </c>
      <c r="BD257" s="30" t="s">
        <v>54452</v>
      </c>
      <c r="BE257" s="30" t="s">
        <v>54452</v>
      </c>
      <c r="BF257" s="30" t="s">
        <v>1461</v>
      </c>
      <c r="BG257" s="30">
        <v>2</v>
      </c>
      <c r="BH257" s="30" t="s">
        <v>1462</v>
      </c>
      <c r="BI257" s="31"/>
    </row>
    <row r="258" spans="1:61" ht="16.5">
      <c r="A258" s="21" t="s">
        <v>5214</v>
      </c>
      <c r="B258" s="21">
        <v>5001</v>
      </c>
      <c r="C258" s="21">
        <v>1694954</v>
      </c>
      <c r="D258" s="21">
        <v>1148172331</v>
      </c>
      <c r="E258" s="22">
        <v>1301110033249</v>
      </c>
      <c r="F258" s="24" t="s">
        <v>5215</v>
      </c>
      <c r="G258" s="24" t="s">
        <v>44</v>
      </c>
      <c r="H258" s="24" t="s">
        <v>51</v>
      </c>
      <c r="I258" s="24" t="s">
        <v>52</v>
      </c>
      <c r="J258" s="24" t="s">
        <v>1042</v>
      </c>
      <c r="K258" s="21">
        <v>36</v>
      </c>
      <c r="L258" s="32" t="s">
        <v>5216</v>
      </c>
      <c r="M258" s="21" t="s">
        <v>5217</v>
      </c>
      <c r="N258" s="21">
        <v>1</v>
      </c>
      <c r="O258" s="21" t="s">
        <v>55</v>
      </c>
      <c r="P258" s="21">
        <v>0</v>
      </c>
      <c r="Q258" s="21">
        <v>0</v>
      </c>
      <c r="R258" s="21">
        <v>0</v>
      </c>
      <c r="S258" s="33">
        <v>2500</v>
      </c>
      <c r="T258" s="21">
        <v>0</v>
      </c>
      <c r="U258" s="21">
        <v>0</v>
      </c>
      <c r="V258" s="39">
        <v>59662</v>
      </c>
      <c r="W258" s="39">
        <v>626664</v>
      </c>
      <c r="X258" s="21">
        <v>0</v>
      </c>
      <c r="Y258" s="33">
        <v>14884284</v>
      </c>
      <c r="Z258" s="16" t="s">
        <v>126</v>
      </c>
      <c r="AA258" s="102">
        <v>0</v>
      </c>
      <c r="AB258" s="21">
        <v>148.80000000000001</v>
      </c>
      <c r="AC258" s="99">
        <v>0</v>
      </c>
      <c r="AD258" s="99">
        <v>0</v>
      </c>
      <c r="AE258" s="21">
        <v>6.8</v>
      </c>
      <c r="AF258" s="21">
        <f t="shared" si="4"/>
        <v>155.60000000000002</v>
      </c>
      <c r="AG258" s="21" t="s">
        <v>5218</v>
      </c>
      <c r="AH258" s="24" t="s">
        <v>5219</v>
      </c>
      <c r="AI258" s="24" t="s">
        <v>5220</v>
      </c>
      <c r="AJ258" s="27" t="s">
        <v>30949</v>
      </c>
      <c r="AK258" s="28" t="s">
        <v>60</v>
      </c>
      <c r="AL258" s="28">
        <v>10</v>
      </c>
      <c r="AM258" s="28">
        <v>19950407</v>
      </c>
      <c r="AN258" s="29">
        <v>985</v>
      </c>
      <c r="AO258" s="29">
        <v>202303</v>
      </c>
      <c r="AP258" s="29">
        <v>2022</v>
      </c>
      <c r="AQ258" s="28">
        <v>451704711</v>
      </c>
      <c r="AR258" s="28">
        <v>296842417</v>
      </c>
      <c r="AS258" s="28">
        <v>3000000</v>
      </c>
      <c r="AT258" s="30">
        <v>1</v>
      </c>
      <c r="AU258" s="30"/>
      <c r="AV258" s="30"/>
      <c r="AW258" s="30"/>
      <c r="AX258" s="30"/>
      <c r="AY258" s="30"/>
      <c r="AZ258" s="30"/>
      <c r="BA258" s="30"/>
      <c r="BB258" s="30" t="s">
        <v>54452</v>
      </c>
      <c r="BC258" s="30" t="s">
        <v>54452</v>
      </c>
      <c r="BD258" s="30" t="s">
        <v>54452</v>
      </c>
      <c r="BE258" s="30" t="s">
        <v>54452</v>
      </c>
      <c r="BF258" s="30" t="s">
        <v>54452</v>
      </c>
      <c r="BG258" s="30">
        <v>5</v>
      </c>
      <c r="BH258" s="30" t="s">
        <v>5221</v>
      </c>
      <c r="BI258" s="31"/>
    </row>
    <row r="259" spans="1:61" ht="16.5">
      <c r="A259" s="21" t="s">
        <v>9533</v>
      </c>
      <c r="B259" s="21">
        <v>9781</v>
      </c>
      <c r="C259" s="21">
        <v>1932260</v>
      </c>
      <c r="D259" s="21">
        <v>1208174197</v>
      </c>
      <c r="E259" s="22">
        <v>1101111426083</v>
      </c>
      <c r="F259" s="24" t="s">
        <v>9534</v>
      </c>
      <c r="G259" s="24" t="s">
        <v>44</v>
      </c>
      <c r="H259" s="24" t="s">
        <v>51</v>
      </c>
      <c r="I259" s="24" t="s">
        <v>65</v>
      </c>
      <c r="J259" s="24" t="s">
        <v>171</v>
      </c>
      <c r="K259" s="21">
        <v>48</v>
      </c>
      <c r="L259" s="32" t="s">
        <v>9535</v>
      </c>
      <c r="M259" s="21" t="s">
        <v>9536</v>
      </c>
      <c r="N259" s="21">
        <v>1</v>
      </c>
      <c r="O259" s="21" t="s">
        <v>55</v>
      </c>
      <c r="P259" s="21">
        <v>0</v>
      </c>
      <c r="Q259" s="21">
        <v>0</v>
      </c>
      <c r="R259" s="21">
        <v>0</v>
      </c>
      <c r="S259" s="21">
        <v>0</v>
      </c>
      <c r="T259" s="21">
        <v>0</v>
      </c>
      <c r="U259" s="21">
        <v>0</v>
      </c>
      <c r="V259" s="21">
        <v>0</v>
      </c>
      <c r="W259" s="33">
        <v>3869970</v>
      </c>
      <c r="X259" s="21">
        <v>0</v>
      </c>
      <c r="Y259" s="33">
        <v>2007237</v>
      </c>
      <c r="Z259" s="16" t="s">
        <v>315</v>
      </c>
      <c r="AA259" s="102">
        <v>0</v>
      </c>
      <c r="AB259" s="21">
        <v>20</v>
      </c>
      <c r="AC259" s="99">
        <v>0</v>
      </c>
      <c r="AD259" s="99">
        <v>0</v>
      </c>
      <c r="AE259" s="21">
        <v>38.6</v>
      </c>
      <c r="AF259" s="21">
        <f t="shared" si="4"/>
        <v>58.6</v>
      </c>
      <c r="AG259" s="21" t="s">
        <v>9537</v>
      </c>
      <c r="AH259" s="24" t="s">
        <v>9538</v>
      </c>
      <c r="AI259" s="24" t="s">
        <v>9539</v>
      </c>
      <c r="AJ259" s="27" t="s">
        <v>30950</v>
      </c>
      <c r="AK259" s="28" t="s">
        <v>60</v>
      </c>
      <c r="AL259" s="28">
        <v>10</v>
      </c>
      <c r="AM259" s="28">
        <v>19970613</v>
      </c>
      <c r="AN259" s="29">
        <v>665</v>
      </c>
      <c r="AO259" s="29">
        <v>202212</v>
      </c>
      <c r="AP259" s="29">
        <v>2022</v>
      </c>
      <c r="AQ259" s="28">
        <v>930531100</v>
      </c>
      <c r="AR259" s="28">
        <v>417110976</v>
      </c>
      <c r="AS259" s="28">
        <v>104980</v>
      </c>
      <c r="AT259" s="30">
        <v>1</v>
      </c>
      <c r="AU259" s="30"/>
      <c r="AV259" s="30"/>
      <c r="AW259" s="30"/>
      <c r="AX259" s="30"/>
      <c r="AY259" s="30"/>
      <c r="AZ259" s="30"/>
      <c r="BA259" s="30"/>
      <c r="BB259" s="30" t="s">
        <v>54452</v>
      </c>
      <c r="BC259" s="30" t="s">
        <v>54452</v>
      </c>
      <c r="BD259" s="30" t="s">
        <v>54452</v>
      </c>
      <c r="BE259" s="30" t="s">
        <v>54452</v>
      </c>
      <c r="BF259" s="30" t="s">
        <v>9540</v>
      </c>
      <c r="BG259" s="30">
        <v>2</v>
      </c>
      <c r="BH259" s="30" t="s">
        <v>9468</v>
      </c>
      <c r="BI259" s="31"/>
    </row>
    <row r="260" spans="1:61" ht="16.5">
      <c r="A260" s="21" t="s">
        <v>3224</v>
      </c>
      <c r="B260" s="21">
        <v>2974</v>
      </c>
      <c r="C260" s="21">
        <v>1305549</v>
      </c>
      <c r="D260" s="21">
        <v>4178117256</v>
      </c>
      <c r="E260" s="22">
        <v>2062110014098</v>
      </c>
      <c r="F260" s="24" t="s">
        <v>3225</v>
      </c>
      <c r="G260" s="24" t="s">
        <v>44</v>
      </c>
      <c r="H260" s="24" t="s">
        <v>51</v>
      </c>
      <c r="I260" s="24" t="s">
        <v>52</v>
      </c>
      <c r="J260" s="24" t="s">
        <v>68</v>
      </c>
      <c r="K260" s="21">
        <v>20</v>
      </c>
      <c r="L260" s="32" t="s">
        <v>3226</v>
      </c>
      <c r="M260" s="21" t="s">
        <v>3227</v>
      </c>
      <c r="N260" s="21">
        <v>1</v>
      </c>
      <c r="O260" s="21" t="s">
        <v>55</v>
      </c>
      <c r="P260" s="21">
        <v>0</v>
      </c>
      <c r="Q260" s="33">
        <v>89600</v>
      </c>
      <c r="R260" s="33">
        <v>933360</v>
      </c>
      <c r="S260" s="33">
        <v>1505614</v>
      </c>
      <c r="T260" s="21">
        <v>0</v>
      </c>
      <c r="U260" s="33">
        <v>40900</v>
      </c>
      <c r="V260" s="21">
        <v>0</v>
      </c>
      <c r="W260" s="33">
        <v>543680</v>
      </c>
      <c r="X260" s="21">
        <v>0</v>
      </c>
      <c r="Y260" s="33">
        <v>4690930</v>
      </c>
      <c r="Z260" s="16" t="s">
        <v>56</v>
      </c>
      <c r="AA260" s="102">
        <v>0</v>
      </c>
      <c r="AB260" s="21">
        <v>57.1</v>
      </c>
      <c r="AC260" s="21">
        <v>15</v>
      </c>
      <c r="AD260" s="21">
        <v>0.4</v>
      </c>
      <c r="AE260" s="21">
        <v>5.4</v>
      </c>
      <c r="AF260" s="21">
        <f t="shared" si="4"/>
        <v>77.900000000000006</v>
      </c>
      <c r="AG260" s="21" t="s">
        <v>3228</v>
      </c>
      <c r="AH260" s="24" t="s">
        <v>3229</v>
      </c>
      <c r="AI260" s="24" t="s">
        <v>3230</v>
      </c>
      <c r="AJ260" s="27" t="s">
        <v>30951</v>
      </c>
      <c r="AK260" s="28" t="s">
        <v>60</v>
      </c>
      <c r="AL260" s="28">
        <v>10</v>
      </c>
      <c r="AM260" s="28">
        <v>19981202</v>
      </c>
      <c r="AN260" s="29">
        <v>334</v>
      </c>
      <c r="AO260" s="29">
        <v>202212</v>
      </c>
      <c r="AP260" s="29">
        <v>2022</v>
      </c>
      <c r="AQ260" s="28">
        <v>271441529</v>
      </c>
      <c r="AR260" s="28">
        <v>209892903</v>
      </c>
      <c r="AS260" s="28">
        <v>5935010</v>
      </c>
      <c r="AT260" s="30">
        <v>1</v>
      </c>
      <c r="AU260" s="30"/>
      <c r="AV260" s="30"/>
      <c r="AW260" s="30"/>
      <c r="AX260" s="30"/>
      <c r="AY260" s="30"/>
      <c r="AZ260" s="30"/>
      <c r="BA260" s="30"/>
      <c r="BB260" s="30" t="s">
        <v>54452</v>
      </c>
      <c r="BC260" s="30" t="s">
        <v>54452</v>
      </c>
      <c r="BD260" s="30" t="s">
        <v>54452</v>
      </c>
      <c r="BE260" s="30" t="s">
        <v>54452</v>
      </c>
      <c r="BF260" s="30" t="s">
        <v>54452</v>
      </c>
      <c r="BG260" s="30">
        <v>4</v>
      </c>
      <c r="BH260" s="30" t="s">
        <v>237</v>
      </c>
      <c r="BI260" s="31"/>
    </row>
    <row r="261" spans="1:61" ht="16.5">
      <c r="A261" s="21" t="s">
        <v>11332</v>
      </c>
      <c r="B261" s="21">
        <v>11556</v>
      </c>
      <c r="C261" s="21">
        <v>8018790</v>
      </c>
      <c r="D261" s="21">
        <v>8378700664</v>
      </c>
      <c r="E261" s="22">
        <v>1101140193520</v>
      </c>
      <c r="F261" s="24" t="s">
        <v>11333</v>
      </c>
      <c r="G261" s="24" t="s">
        <v>44</v>
      </c>
      <c r="H261" s="24" t="s">
        <v>51</v>
      </c>
      <c r="I261" s="24" t="s">
        <v>63</v>
      </c>
      <c r="J261" s="24" t="s">
        <v>1180</v>
      </c>
      <c r="K261" s="21">
        <v>53</v>
      </c>
      <c r="L261" s="32" t="s">
        <v>11334</v>
      </c>
      <c r="M261" s="21" t="s">
        <v>11335</v>
      </c>
      <c r="N261" s="21">
        <v>1</v>
      </c>
      <c r="O261" s="21" t="s">
        <v>55</v>
      </c>
      <c r="P261" s="21">
        <v>0</v>
      </c>
      <c r="Q261" s="21">
        <v>0</v>
      </c>
      <c r="R261" s="21">
        <v>0</v>
      </c>
      <c r="S261" s="21">
        <v>0</v>
      </c>
      <c r="T261" s="21">
        <v>0</v>
      </c>
      <c r="U261" s="21">
        <v>0</v>
      </c>
      <c r="V261" s="21">
        <v>0</v>
      </c>
      <c r="W261" s="33">
        <v>8983508</v>
      </c>
      <c r="X261" s="33">
        <v>3303315</v>
      </c>
      <c r="Y261" s="33">
        <v>13458448</v>
      </c>
      <c r="Z261" s="16" t="s">
        <v>315</v>
      </c>
      <c r="AA261" s="102">
        <v>0</v>
      </c>
      <c r="AB261" s="21">
        <v>134.5</v>
      </c>
      <c r="AC261" s="99">
        <v>0</v>
      </c>
      <c r="AD261" s="99">
        <v>0</v>
      </c>
      <c r="AE261" s="21">
        <v>122.8</v>
      </c>
      <c r="AF261" s="21">
        <f t="shared" si="4"/>
        <v>257.3</v>
      </c>
      <c r="AG261" s="21" t="s">
        <v>11299</v>
      </c>
      <c r="AH261" s="24" t="s">
        <v>11336</v>
      </c>
      <c r="AI261" s="24" t="s">
        <v>11337</v>
      </c>
      <c r="AJ261" s="27" t="s">
        <v>30728</v>
      </c>
      <c r="AK261" s="28" t="s">
        <v>60</v>
      </c>
      <c r="AL261" s="28">
        <v>10</v>
      </c>
      <c r="AM261" s="28">
        <v>20161128</v>
      </c>
      <c r="AN261" s="29">
        <v>31244</v>
      </c>
      <c r="AO261" s="29">
        <v>202212</v>
      </c>
      <c r="AP261" s="29">
        <v>2022</v>
      </c>
      <c r="AQ261" s="28">
        <v>2022635911</v>
      </c>
      <c r="AR261" s="28">
        <v>616114934</v>
      </c>
      <c r="AS261" s="28">
        <v>1292000</v>
      </c>
      <c r="AT261" s="30">
        <v>1</v>
      </c>
      <c r="AU261" s="30"/>
      <c r="AV261" s="30"/>
      <c r="AW261" s="30"/>
      <c r="AX261" s="30"/>
      <c r="AY261" s="30"/>
      <c r="AZ261" s="30"/>
      <c r="BA261" s="30"/>
      <c r="BB261" s="30" t="s">
        <v>54452</v>
      </c>
      <c r="BC261" s="30" t="s">
        <v>54452</v>
      </c>
      <c r="BD261" s="30" t="s">
        <v>54452</v>
      </c>
      <c r="BE261" s="30" t="s">
        <v>54452</v>
      </c>
      <c r="BF261" s="30" t="s">
        <v>54452</v>
      </c>
      <c r="BG261" s="30">
        <v>8</v>
      </c>
      <c r="BH261" s="30"/>
      <c r="BI261" s="31"/>
    </row>
    <row r="262" spans="1:61" ht="16.5">
      <c r="A262" s="21" t="s">
        <v>11390</v>
      </c>
      <c r="B262" s="21">
        <v>11586</v>
      </c>
      <c r="C262" s="21">
        <v>10629324</v>
      </c>
      <c r="D262" s="21">
        <v>8968702133</v>
      </c>
      <c r="E262" s="22">
        <v>1101140275518</v>
      </c>
      <c r="F262" s="24" t="s">
        <v>11391</v>
      </c>
      <c r="G262" s="24" t="s">
        <v>44</v>
      </c>
      <c r="H262" s="24" t="s">
        <v>51</v>
      </c>
      <c r="I262" s="24" t="s">
        <v>63</v>
      </c>
      <c r="J262" s="24" t="s">
        <v>3829</v>
      </c>
      <c r="K262" s="21">
        <v>50</v>
      </c>
      <c r="L262" s="32" t="s">
        <v>11392</v>
      </c>
      <c r="M262" s="21" t="s">
        <v>11393</v>
      </c>
      <c r="N262" s="21">
        <v>1</v>
      </c>
      <c r="O262" s="21" t="s">
        <v>55</v>
      </c>
      <c r="P262" s="21">
        <v>0</v>
      </c>
      <c r="Q262" s="21">
        <v>0</v>
      </c>
      <c r="R262" s="21">
        <v>0</v>
      </c>
      <c r="S262" s="21">
        <v>0</v>
      </c>
      <c r="T262" s="21">
        <v>0</v>
      </c>
      <c r="U262" s="21">
        <v>0</v>
      </c>
      <c r="V262" s="21">
        <v>0</v>
      </c>
      <c r="W262" s="33">
        <v>480847</v>
      </c>
      <c r="X262" s="21">
        <v>0</v>
      </c>
      <c r="Y262" s="21">
        <v>0</v>
      </c>
      <c r="Z262" s="16" t="s">
        <v>315</v>
      </c>
      <c r="AA262" s="102">
        <v>0</v>
      </c>
      <c r="AB262" s="99">
        <v>0</v>
      </c>
      <c r="AC262" s="99">
        <v>0</v>
      </c>
      <c r="AD262" s="99">
        <v>0</v>
      </c>
      <c r="AE262" s="21">
        <v>4.8</v>
      </c>
      <c r="AF262" s="21">
        <f t="shared" si="4"/>
        <v>4.8</v>
      </c>
      <c r="AG262" s="21" t="s">
        <v>11394</v>
      </c>
      <c r="AH262" s="24" t="s">
        <v>11395</v>
      </c>
      <c r="AI262" s="24" t="s">
        <v>11396</v>
      </c>
      <c r="AJ262" s="27" t="s">
        <v>30952</v>
      </c>
      <c r="AK262" s="28" t="s">
        <v>60</v>
      </c>
      <c r="AL262" s="28">
        <v>10</v>
      </c>
      <c r="AM262" s="28">
        <v>20210414</v>
      </c>
      <c r="AN262" s="29">
        <v>344</v>
      </c>
      <c r="AO262" s="29">
        <v>202212</v>
      </c>
      <c r="AP262" s="29">
        <v>2022</v>
      </c>
      <c r="AQ262" s="28">
        <v>723278180</v>
      </c>
      <c r="AR262" s="28">
        <v>53653919</v>
      </c>
      <c r="AS262" s="28">
        <v>7000000</v>
      </c>
      <c r="AT262" s="30">
        <v>1</v>
      </c>
      <c r="AU262" s="30"/>
      <c r="AV262" s="30"/>
      <c r="AW262" s="30"/>
      <c r="AX262" s="30"/>
      <c r="AY262" s="30"/>
      <c r="AZ262" s="30"/>
      <c r="BA262" s="30"/>
      <c r="BB262" s="30" t="s">
        <v>54452</v>
      </c>
      <c r="BC262" s="30" t="s">
        <v>54452</v>
      </c>
      <c r="BD262" s="30" t="s">
        <v>54452</v>
      </c>
      <c r="BE262" s="30" t="s">
        <v>54452</v>
      </c>
      <c r="BF262" s="30" t="s">
        <v>54452</v>
      </c>
      <c r="BG262" s="30">
        <v>8</v>
      </c>
      <c r="BH262" s="30"/>
      <c r="BI262" s="31"/>
    </row>
    <row r="263" spans="1:61" ht="16.5">
      <c r="A263" s="21" t="s">
        <v>11295</v>
      </c>
      <c r="B263" s="21">
        <v>11517</v>
      </c>
      <c r="C263" s="21">
        <v>8592463</v>
      </c>
      <c r="D263" s="21">
        <v>2548801036</v>
      </c>
      <c r="E263" s="22">
        <v>1101140223666</v>
      </c>
      <c r="F263" s="24" t="s">
        <v>11296</v>
      </c>
      <c r="G263" s="24" t="s">
        <v>44</v>
      </c>
      <c r="H263" s="24" t="s">
        <v>51</v>
      </c>
      <c r="I263" s="24" t="s">
        <v>63</v>
      </c>
      <c r="J263" s="24" t="s">
        <v>3829</v>
      </c>
      <c r="K263" s="21">
        <v>50</v>
      </c>
      <c r="L263" s="32" t="s">
        <v>11297</v>
      </c>
      <c r="M263" s="21" t="s">
        <v>11298</v>
      </c>
      <c r="N263" s="21">
        <v>1</v>
      </c>
      <c r="O263" s="21" t="s">
        <v>55</v>
      </c>
      <c r="P263" s="21">
        <v>0</v>
      </c>
      <c r="Q263" s="21">
        <v>0</v>
      </c>
      <c r="R263" s="33">
        <v>511550</v>
      </c>
      <c r="S263" s="21">
        <v>0</v>
      </c>
      <c r="T263" s="21">
        <v>0</v>
      </c>
      <c r="U263" s="33">
        <v>116598</v>
      </c>
      <c r="V263" s="21">
        <v>0</v>
      </c>
      <c r="W263" s="33">
        <v>183975</v>
      </c>
      <c r="X263" s="21">
        <v>0</v>
      </c>
      <c r="Y263" s="21">
        <v>0</v>
      </c>
      <c r="Z263" s="16" t="s">
        <v>315</v>
      </c>
      <c r="AA263" s="102">
        <v>0</v>
      </c>
      <c r="AB263" s="21">
        <v>5.0999999999999996</v>
      </c>
      <c r="AC263" s="99">
        <v>0</v>
      </c>
      <c r="AD263" s="21">
        <v>1.1000000000000001</v>
      </c>
      <c r="AE263" s="21">
        <v>1.8</v>
      </c>
      <c r="AF263" s="21">
        <f t="shared" si="4"/>
        <v>7.9999999999999991</v>
      </c>
      <c r="AG263" s="21" t="s">
        <v>11299</v>
      </c>
      <c r="AH263" s="24" t="s">
        <v>11300</v>
      </c>
      <c r="AI263" s="24" t="s">
        <v>11301</v>
      </c>
      <c r="AJ263" s="27" t="s">
        <v>30953</v>
      </c>
      <c r="AK263" s="28" t="s">
        <v>60</v>
      </c>
      <c r="AL263" s="28">
        <v>10</v>
      </c>
      <c r="AM263" s="28">
        <v>20180523</v>
      </c>
      <c r="AN263" s="29">
        <v>9493</v>
      </c>
      <c r="AO263" s="29">
        <v>202212</v>
      </c>
      <c r="AP263" s="29">
        <v>2022</v>
      </c>
      <c r="AQ263" s="28">
        <v>768491193</v>
      </c>
      <c r="AR263" s="28">
        <v>152263355</v>
      </c>
      <c r="AS263" s="28">
        <v>6601000</v>
      </c>
      <c r="AT263" s="30">
        <v>1</v>
      </c>
      <c r="AU263" s="30"/>
      <c r="AV263" s="30"/>
      <c r="AW263" s="30"/>
      <c r="AX263" s="30"/>
      <c r="AY263" s="30"/>
      <c r="AZ263" s="30"/>
      <c r="BA263" s="30"/>
      <c r="BB263" s="30" t="s">
        <v>54452</v>
      </c>
      <c r="BC263" s="30" t="s">
        <v>54452</v>
      </c>
      <c r="BD263" s="30" t="s">
        <v>54452</v>
      </c>
      <c r="BE263" s="30" t="s">
        <v>54452</v>
      </c>
      <c r="BF263" s="30" t="s">
        <v>54452</v>
      </c>
      <c r="BG263" s="30">
        <v>4</v>
      </c>
      <c r="BH263" s="30" t="s">
        <v>237</v>
      </c>
      <c r="BI263" s="31"/>
    </row>
    <row r="264" spans="1:61" ht="16.5">
      <c r="A264" s="21" t="s">
        <v>4765</v>
      </c>
      <c r="B264" s="21">
        <v>4404</v>
      </c>
      <c r="C264" s="21">
        <v>8413488</v>
      </c>
      <c r="D264" s="21">
        <v>3378700918</v>
      </c>
      <c r="E264" s="22">
        <v>2341110097191</v>
      </c>
      <c r="F264" s="24" t="s">
        <v>4766</v>
      </c>
      <c r="G264" s="24" t="s">
        <v>44</v>
      </c>
      <c r="H264" s="24" t="s">
        <v>51</v>
      </c>
      <c r="I264" s="24" t="s">
        <v>52</v>
      </c>
      <c r="J264" s="24" t="s">
        <v>2830</v>
      </c>
      <c r="K264" s="21">
        <v>34</v>
      </c>
      <c r="L264" s="32" t="s">
        <v>4767</v>
      </c>
      <c r="M264" s="21" t="s">
        <v>4768</v>
      </c>
      <c r="N264" s="21">
        <v>1</v>
      </c>
      <c r="O264" s="21" t="s">
        <v>55</v>
      </c>
      <c r="P264" s="21">
        <v>0</v>
      </c>
      <c r="Q264" s="21">
        <v>0</v>
      </c>
      <c r="R264" s="21">
        <v>0</v>
      </c>
      <c r="S264" s="21">
        <v>0</v>
      </c>
      <c r="T264" s="21">
        <v>0</v>
      </c>
      <c r="U264" s="33">
        <v>176679</v>
      </c>
      <c r="V264" s="21">
        <v>0</v>
      </c>
      <c r="W264" s="33">
        <v>535395</v>
      </c>
      <c r="X264" s="21">
        <v>0</v>
      </c>
      <c r="Y264" s="21">
        <v>0</v>
      </c>
      <c r="Z264" s="16" t="s">
        <v>126</v>
      </c>
      <c r="AA264" s="102">
        <v>0</v>
      </c>
      <c r="AB264" s="99">
        <v>0</v>
      </c>
      <c r="AC264" s="99">
        <v>0</v>
      </c>
      <c r="AD264" s="21">
        <v>1.7</v>
      </c>
      <c r="AE264" s="21">
        <v>5.3</v>
      </c>
      <c r="AF264" s="21">
        <f t="shared" si="4"/>
        <v>7</v>
      </c>
      <c r="AG264" s="21" t="s">
        <v>4769</v>
      </c>
      <c r="AH264" s="24" t="s">
        <v>4770</v>
      </c>
      <c r="AI264" s="24" t="s">
        <v>4771</v>
      </c>
      <c r="AJ264" s="27" t="s">
        <v>30954</v>
      </c>
      <c r="AK264" s="28" t="s">
        <v>60</v>
      </c>
      <c r="AL264" s="28">
        <v>10</v>
      </c>
      <c r="AM264" s="28">
        <v>20171201</v>
      </c>
      <c r="AN264" s="29">
        <v>624</v>
      </c>
      <c r="AO264" s="29">
        <v>202212</v>
      </c>
      <c r="AP264" s="29">
        <v>2022</v>
      </c>
      <c r="AQ264" s="28">
        <v>702417033</v>
      </c>
      <c r="AR264" s="28">
        <v>483112972</v>
      </c>
      <c r="AS264" s="28">
        <v>2500000</v>
      </c>
      <c r="AT264" s="30">
        <v>1</v>
      </c>
      <c r="AU264" s="30"/>
      <c r="AV264" s="30"/>
      <c r="AW264" s="30"/>
      <c r="AX264" s="30"/>
      <c r="AY264" s="30"/>
      <c r="AZ264" s="30"/>
      <c r="BA264" s="30"/>
      <c r="BB264" s="30" t="s">
        <v>54452</v>
      </c>
      <c r="BC264" s="30" t="s">
        <v>54452</v>
      </c>
      <c r="BD264" s="30" t="s">
        <v>54452</v>
      </c>
      <c r="BE264" s="30" t="s">
        <v>54452</v>
      </c>
      <c r="BF264" s="30" t="s">
        <v>54452</v>
      </c>
      <c r="BG264" s="30">
        <v>5</v>
      </c>
      <c r="BH264" s="30" t="s">
        <v>4393</v>
      </c>
      <c r="BI264" s="31"/>
    </row>
    <row r="265" spans="1:61" ht="16.5">
      <c r="A265" s="21" t="s">
        <v>2096</v>
      </c>
      <c r="B265" s="21">
        <v>2095</v>
      </c>
      <c r="C265" s="21">
        <v>5900440</v>
      </c>
      <c r="D265" s="21">
        <v>1048654817</v>
      </c>
      <c r="E265" s="22">
        <v>1101115399517</v>
      </c>
      <c r="F265" s="24" t="s">
        <v>2097</v>
      </c>
      <c r="G265" s="24" t="s">
        <v>44</v>
      </c>
      <c r="H265" s="24" t="s">
        <v>51</v>
      </c>
      <c r="I265" s="24" t="s">
        <v>52</v>
      </c>
      <c r="J265" s="24" t="s">
        <v>264</v>
      </c>
      <c r="K265" s="21">
        <v>15</v>
      </c>
      <c r="L265" s="32" t="s">
        <v>2098</v>
      </c>
      <c r="M265" s="21" t="s">
        <v>2099</v>
      </c>
      <c r="N265" s="26">
        <v>2</v>
      </c>
      <c r="O265" s="26" t="s">
        <v>55</v>
      </c>
      <c r="P265" s="21">
        <v>0</v>
      </c>
      <c r="Q265" s="40">
        <v>264000</v>
      </c>
      <c r="R265" s="40">
        <v>65700</v>
      </c>
      <c r="S265" s="40">
        <v>3348217</v>
      </c>
      <c r="T265" s="21">
        <v>0</v>
      </c>
      <c r="U265" s="40">
        <v>3200</v>
      </c>
      <c r="V265" s="41">
        <v>2923774</v>
      </c>
      <c r="W265" s="21">
        <v>0</v>
      </c>
      <c r="X265" s="21">
        <v>0</v>
      </c>
      <c r="Y265" s="41">
        <v>14920651</v>
      </c>
      <c r="Z265" s="21" t="s">
        <v>56</v>
      </c>
      <c r="AA265" s="102">
        <v>0</v>
      </c>
      <c r="AB265" s="21">
        <v>152.5</v>
      </c>
      <c r="AC265" s="21">
        <v>33.4</v>
      </c>
      <c r="AD265" s="99">
        <v>0</v>
      </c>
      <c r="AE265" s="21">
        <v>29.2</v>
      </c>
      <c r="AF265" s="21">
        <f t="shared" si="4"/>
        <v>215.1</v>
      </c>
      <c r="AG265" s="21" t="s">
        <v>2100</v>
      </c>
      <c r="AH265" s="24" t="s">
        <v>2101</v>
      </c>
      <c r="AI265" s="24" t="s">
        <v>2102</v>
      </c>
      <c r="AJ265" s="27" t="s">
        <v>30955</v>
      </c>
      <c r="AK265" s="28" t="s">
        <v>70</v>
      </c>
      <c r="AL265" s="28">
        <v>10</v>
      </c>
      <c r="AM265" s="28">
        <v>20140422</v>
      </c>
      <c r="AN265" s="29">
        <v>496</v>
      </c>
      <c r="AO265" s="29">
        <v>202306</v>
      </c>
      <c r="AP265" s="29">
        <v>2022</v>
      </c>
      <c r="AQ265" s="28">
        <v>505860299</v>
      </c>
      <c r="AR265" s="28">
        <v>489435260</v>
      </c>
      <c r="AS265" s="28">
        <v>14771779</v>
      </c>
      <c r="AT265" s="30">
        <v>1</v>
      </c>
      <c r="AU265" s="30"/>
      <c r="AV265" s="30"/>
      <c r="AW265" s="30"/>
      <c r="AX265" s="30"/>
      <c r="AY265" s="30"/>
      <c r="AZ265" s="30"/>
      <c r="BA265" s="30"/>
      <c r="BB265" s="30" t="s">
        <v>54452</v>
      </c>
      <c r="BC265" s="30" t="s">
        <v>54452</v>
      </c>
      <c r="BD265" s="30" t="s">
        <v>54452</v>
      </c>
      <c r="BE265" s="30" t="s">
        <v>54452</v>
      </c>
      <c r="BF265" s="30" t="s">
        <v>54452</v>
      </c>
      <c r="BG265" s="30">
        <v>4</v>
      </c>
      <c r="BH265" s="30" t="s">
        <v>237</v>
      </c>
      <c r="BI265" s="31"/>
    </row>
    <row r="266" spans="1:61" ht="16.5">
      <c r="A266" s="21" t="s">
        <v>9249</v>
      </c>
      <c r="B266" s="21">
        <v>9438</v>
      </c>
      <c r="C266" s="21">
        <v>1851059</v>
      </c>
      <c r="D266" s="21">
        <v>2148616745</v>
      </c>
      <c r="E266" s="22">
        <v>1101111424178</v>
      </c>
      <c r="F266" s="24" t="s">
        <v>9250</v>
      </c>
      <c r="G266" s="24" t="s">
        <v>44</v>
      </c>
      <c r="H266" s="24" t="s">
        <v>51</v>
      </c>
      <c r="I266" s="24" t="s">
        <v>65</v>
      </c>
      <c r="J266" s="24" t="s">
        <v>6569</v>
      </c>
      <c r="K266" s="21">
        <v>47</v>
      </c>
      <c r="L266" s="32" t="s">
        <v>9251</v>
      </c>
      <c r="M266" s="21" t="s">
        <v>9252</v>
      </c>
      <c r="N266" s="21">
        <v>1</v>
      </c>
      <c r="O266" s="21" t="s">
        <v>55</v>
      </c>
      <c r="P266" s="21">
        <v>0</v>
      </c>
      <c r="Q266" s="21">
        <v>0</v>
      </c>
      <c r="R266" s="21">
        <v>0</v>
      </c>
      <c r="S266" s="21">
        <v>0</v>
      </c>
      <c r="T266" s="21">
        <v>0</v>
      </c>
      <c r="U266" s="21">
        <v>0</v>
      </c>
      <c r="V266" s="33">
        <v>592409</v>
      </c>
      <c r="W266" s="33">
        <v>90329</v>
      </c>
      <c r="X266" s="21">
        <v>0</v>
      </c>
      <c r="Y266" s="21">
        <v>0</v>
      </c>
      <c r="Z266" s="16" t="s">
        <v>315</v>
      </c>
      <c r="AA266" s="102">
        <v>0</v>
      </c>
      <c r="AB266" s="99">
        <v>0</v>
      </c>
      <c r="AC266" s="99">
        <v>0</v>
      </c>
      <c r="AD266" s="99">
        <v>0</v>
      </c>
      <c r="AE266" s="21">
        <v>6.8</v>
      </c>
      <c r="AF266" s="21">
        <f t="shared" si="4"/>
        <v>6.8</v>
      </c>
      <c r="AG266" s="21" t="s">
        <v>9253</v>
      </c>
      <c r="AH266" s="24" t="s">
        <v>9254</v>
      </c>
      <c r="AI266" s="24" t="s">
        <v>9255</v>
      </c>
      <c r="AJ266" s="27" t="s">
        <v>30956</v>
      </c>
      <c r="AK266" s="28" t="s">
        <v>60</v>
      </c>
      <c r="AL266" s="28">
        <v>10</v>
      </c>
      <c r="AM266" s="28">
        <v>19970610</v>
      </c>
      <c r="AN266" s="29">
        <v>362</v>
      </c>
      <c r="AO266" s="29">
        <v>202212</v>
      </c>
      <c r="AP266" s="29">
        <v>2022</v>
      </c>
      <c r="AQ266" s="28">
        <v>68194626</v>
      </c>
      <c r="AR266" s="28">
        <v>46853105</v>
      </c>
      <c r="AS266" s="28">
        <v>800000</v>
      </c>
      <c r="AT266" s="30">
        <v>1</v>
      </c>
      <c r="AU266" s="30"/>
      <c r="AV266" s="30"/>
      <c r="AW266" s="30"/>
      <c r="AX266" s="30"/>
      <c r="AY266" s="30"/>
      <c r="AZ266" s="30"/>
      <c r="BA266" s="30"/>
      <c r="BB266" s="30" t="s">
        <v>54452</v>
      </c>
      <c r="BC266" s="30" t="s">
        <v>54452</v>
      </c>
      <c r="BD266" s="30" t="s">
        <v>54452</v>
      </c>
      <c r="BE266" s="30" t="s">
        <v>54452</v>
      </c>
      <c r="BF266" s="30" t="s">
        <v>54452</v>
      </c>
      <c r="BG266" s="30">
        <v>8</v>
      </c>
      <c r="BH266" s="30"/>
      <c r="BI266" s="31"/>
    </row>
    <row r="267" spans="1:61" ht="16.5">
      <c r="A267" s="21" t="s">
        <v>5377</v>
      </c>
      <c r="B267" s="21">
        <v>21423</v>
      </c>
      <c r="C267" s="21">
        <v>1499245</v>
      </c>
      <c r="D267" s="21">
        <v>3018124525</v>
      </c>
      <c r="E267" s="22">
        <v>1647150000230</v>
      </c>
      <c r="F267" s="24" t="s">
        <v>5378</v>
      </c>
      <c r="G267" s="24" t="s">
        <v>104</v>
      </c>
      <c r="H267" s="24" t="s">
        <v>51</v>
      </c>
      <c r="I267" s="24" t="s">
        <v>52</v>
      </c>
      <c r="J267" s="24" t="s">
        <v>1033</v>
      </c>
      <c r="K267" s="21">
        <v>38</v>
      </c>
      <c r="L267" s="32" t="s">
        <v>5379</v>
      </c>
      <c r="M267" s="21" t="s">
        <v>5380</v>
      </c>
      <c r="N267" s="26">
        <v>1</v>
      </c>
      <c r="O267" s="26" t="s">
        <v>351</v>
      </c>
      <c r="P267" s="43">
        <v>24</v>
      </c>
      <c r="Q267" s="43">
        <v>779</v>
      </c>
      <c r="R267" s="21">
        <v>0</v>
      </c>
      <c r="S267" s="38">
        <v>2264</v>
      </c>
      <c r="T267" s="21">
        <v>0</v>
      </c>
      <c r="U267" s="21">
        <v>0</v>
      </c>
      <c r="V267" s="21">
        <v>0</v>
      </c>
      <c r="W267" s="21">
        <v>0</v>
      </c>
      <c r="X267" s="38">
        <v>11489</v>
      </c>
      <c r="Y267" s="38">
        <v>48224</v>
      </c>
      <c r="Z267" s="21"/>
      <c r="AA267" s="37">
        <v>0.2</v>
      </c>
      <c r="AB267" s="37">
        <v>490</v>
      </c>
      <c r="AC267" s="37">
        <v>22.6</v>
      </c>
      <c r="AD267" s="100">
        <v>0</v>
      </c>
      <c r="AE267" s="37">
        <v>114.8</v>
      </c>
      <c r="AF267" s="21">
        <f t="shared" si="4"/>
        <v>627.59999999999991</v>
      </c>
      <c r="AG267" s="21" t="s">
        <v>5381</v>
      </c>
      <c r="AH267" s="24" t="s">
        <v>5382</v>
      </c>
      <c r="AI267" s="24" t="s">
        <v>5383</v>
      </c>
      <c r="AJ267" s="27" t="s">
        <v>30957</v>
      </c>
      <c r="AK267" s="28" t="s">
        <v>47</v>
      </c>
      <c r="AL267" s="28">
        <v>10</v>
      </c>
      <c r="AM267" s="28">
        <v>19950818</v>
      </c>
      <c r="AN267" s="29">
        <v>699</v>
      </c>
      <c r="AO267" s="29">
        <v>202104</v>
      </c>
      <c r="AP267" s="29"/>
      <c r="AQ267" s="28"/>
      <c r="AR267" s="28"/>
      <c r="AS267" s="28"/>
      <c r="AT267" s="30">
        <v>2</v>
      </c>
      <c r="AU267" s="30"/>
      <c r="AV267" s="30"/>
      <c r="AW267" s="30"/>
      <c r="AX267" s="30"/>
      <c r="AY267" s="30"/>
      <c r="AZ267" s="30"/>
      <c r="BA267" s="30"/>
      <c r="BB267" s="30" t="s">
        <v>54452</v>
      </c>
      <c r="BC267" s="30" t="s">
        <v>54452</v>
      </c>
      <c r="BD267" s="30" t="s">
        <v>54452</v>
      </c>
      <c r="BE267" s="30" t="s">
        <v>54452</v>
      </c>
      <c r="BF267" s="30" t="s">
        <v>5384</v>
      </c>
      <c r="BG267" s="30">
        <v>2</v>
      </c>
      <c r="BH267" s="30" t="s">
        <v>5385</v>
      </c>
      <c r="BI267" s="31"/>
    </row>
    <row r="268" spans="1:61" ht="16.5">
      <c r="A268" s="21" t="s">
        <v>27758</v>
      </c>
      <c r="B268" s="21">
        <v>23784</v>
      </c>
      <c r="C268" s="21">
        <v>5865458</v>
      </c>
      <c r="D268" s="21">
        <v>1048653370</v>
      </c>
      <c r="E268" s="22">
        <v>1101140141008</v>
      </c>
      <c r="F268" s="24" t="s">
        <v>27759</v>
      </c>
      <c r="G268" s="24" t="s">
        <v>104</v>
      </c>
      <c r="H268" s="24" t="s">
        <v>51</v>
      </c>
      <c r="I268" s="24" t="s">
        <v>63</v>
      </c>
      <c r="J268" s="24" t="s">
        <v>1449</v>
      </c>
      <c r="K268" s="21">
        <v>61</v>
      </c>
      <c r="L268" s="32" t="s">
        <v>27760</v>
      </c>
      <c r="M268" s="21" t="s">
        <v>27761</v>
      </c>
      <c r="N268" s="21">
        <v>1</v>
      </c>
      <c r="O268" s="21" t="s">
        <v>55</v>
      </c>
      <c r="P268" s="21">
        <v>0</v>
      </c>
      <c r="Q268" s="21">
        <v>0</v>
      </c>
      <c r="R268" s="21">
        <v>0</v>
      </c>
      <c r="S268" s="21">
        <v>0</v>
      </c>
      <c r="T268" s="21">
        <v>0</v>
      </c>
      <c r="U268" s="21">
        <v>0</v>
      </c>
      <c r="V268" s="21">
        <v>0</v>
      </c>
      <c r="W268" s="33">
        <v>2258391</v>
      </c>
      <c r="X268" s="33">
        <v>164067</v>
      </c>
      <c r="Y268" s="21">
        <v>0</v>
      </c>
      <c r="Z268" s="16" t="s">
        <v>315</v>
      </c>
      <c r="AA268" s="102">
        <v>0</v>
      </c>
      <c r="AB268" s="99">
        <v>0</v>
      </c>
      <c r="AC268" s="99">
        <v>0</v>
      </c>
      <c r="AD268" s="99">
        <v>0</v>
      </c>
      <c r="AE268" s="21">
        <v>24.2</v>
      </c>
      <c r="AF268" s="21">
        <f t="shared" si="4"/>
        <v>24.2</v>
      </c>
      <c r="AG268" s="21" t="s">
        <v>27762</v>
      </c>
      <c r="AH268" s="24" t="s">
        <v>27763</v>
      </c>
      <c r="AI268" s="24" t="s">
        <v>27764</v>
      </c>
      <c r="AJ268" s="27" t="s">
        <v>30958</v>
      </c>
      <c r="AK268" s="28" t="s">
        <v>60</v>
      </c>
      <c r="AL268" s="28">
        <v>10</v>
      </c>
      <c r="AM268" s="28">
        <v>20140122</v>
      </c>
      <c r="AN268" s="29">
        <v>1430</v>
      </c>
      <c r="AO268" s="29">
        <v>202306</v>
      </c>
      <c r="AP268" s="29">
        <v>2022</v>
      </c>
      <c r="AQ268" s="28">
        <v>112050830</v>
      </c>
      <c r="AR268" s="28">
        <v>57820005</v>
      </c>
      <c r="AS268" s="28">
        <v>759800</v>
      </c>
      <c r="AT268" s="30">
        <v>1</v>
      </c>
      <c r="AU268" s="30"/>
      <c r="AV268" s="30"/>
      <c r="AW268" s="30"/>
      <c r="AX268" s="30"/>
      <c r="AY268" s="30"/>
      <c r="AZ268" s="30"/>
      <c r="BA268" s="30"/>
      <c r="BB268" s="30" t="s">
        <v>54452</v>
      </c>
      <c r="BC268" s="30" t="s">
        <v>54452</v>
      </c>
      <c r="BD268" s="30" t="s">
        <v>54452</v>
      </c>
      <c r="BE268" s="30" t="s">
        <v>54452</v>
      </c>
      <c r="BF268" s="30" t="s">
        <v>54452</v>
      </c>
      <c r="BG268" s="30">
        <v>7</v>
      </c>
      <c r="BH268" s="30"/>
      <c r="BI268" s="31"/>
    </row>
    <row r="269" spans="1:61" ht="16.5">
      <c r="A269" s="21" t="s">
        <v>896</v>
      </c>
      <c r="B269" s="21">
        <v>723</v>
      </c>
      <c r="C269" s="21">
        <v>1536543</v>
      </c>
      <c r="D269" s="21">
        <v>1028141121</v>
      </c>
      <c r="E269" s="22">
        <v>1101111342130</v>
      </c>
      <c r="F269" s="24" t="s">
        <v>897</v>
      </c>
      <c r="G269" s="24" t="s">
        <v>44</v>
      </c>
      <c r="H269" s="24" t="s">
        <v>51</v>
      </c>
      <c r="I269" s="24" t="s">
        <v>63</v>
      </c>
      <c r="J269" s="24" t="s">
        <v>279</v>
      </c>
      <c r="K269" s="21">
        <v>2</v>
      </c>
      <c r="L269" s="32" t="s">
        <v>898</v>
      </c>
      <c r="M269" s="21" t="s">
        <v>899</v>
      </c>
      <c r="N269" s="21">
        <v>1</v>
      </c>
      <c r="O269" s="21" t="s">
        <v>351</v>
      </c>
      <c r="P269" s="36">
        <v>42</v>
      </c>
      <c r="Q269" s="21">
        <v>0</v>
      </c>
      <c r="R269" s="21">
        <v>0</v>
      </c>
      <c r="S269" s="21">
        <v>0</v>
      </c>
      <c r="T269" s="21">
        <v>0</v>
      </c>
      <c r="U269" s="21">
        <v>0</v>
      </c>
      <c r="V269" s="21">
        <v>0</v>
      </c>
      <c r="W269" s="21">
        <v>0</v>
      </c>
      <c r="X269" s="21">
        <v>0</v>
      </c>
      <c r="Y269" s="33">
        <v>30407</v>
      </c>
      <c r="Z269" s="16" t="s">
        <v>56</v>
      </c>
      <c r="AA269" s="37">
        <v>0.4</v>
      </c>
      <c r="AB269" s="37">
        <v>304</v>
      </c>
      <c r="AC269" s="100">
        <v>0</v>
      </c>
      <c r="AD269" s="100">
        <v>0</v>
      </c>
      <c r="AE269" s="100">
        <v>0</v>
      </c>
      <c r="AF269" s="21">
        <f t="shared" si="4"/>
        <v>304.39999999999998</v>
      </c>
      <c r="AG269" s="21" t="s">
        <v>900</v>
      </c>
      <c r="AH269" s="24" t="s">
        <v>901</v>
      </c>
      <c r="AI269" s="24" t="s">
        <v>902</v>
      </c>
      <c r="AJ269" s="27" t="s">
        <v>30959</v>
      </c>
      <c r="AK269" s="28" t="s">
        <v>60</v>
      </c>
      <c r="AL269" s="28">
        <v>10</v>
      </c>
      <c r="AM269" s="28">
        <v>19961201</v>
      </c>
      <c r="AN269" s="29">
        <v>2147</v>
      </c>
      <c r="AO269" s="29">
        <v>202303</v>
      </c>
      <c r="AP269" s="29">
        <v>2022</v>
      </c>
      <c r="AQ269" s="28">
        <v>1571756172</v>
      </c>
      <c r="AR269" s="28">
        <v>1217406425</v>
      </c>
      <c r="AS269" s="28">
        <v>25000000</v>
      </c>
      <c r="AT269" s="30">
        <v>1</v>
      </c>
      <c r="AU269" s="30"/>
      <c r="AV269" s="30"/>
      <c r="AW269" s="30"/>
      <c r="AX269" s="30"/>
      <c r="AY269" s="30"/>
      <c r="AZ269" s="30"/>
      <c r="BA269" s="30"/>
      <c r="BB269" s="30" t="s">
        <v>54452</v>
      </c>
      <c r="BC269" s="30" t="s">
        <v>54452</v>
      </c>
      <c r="BD269" s="30" t="s">
        <v>54452</v>
      </c>
      <c r="BE269" s="30" t="s">
        <v>54452</v>
      </c>
      <c r="BF269" s="30" t="s">
        <v>54452</v>
      </c>
      <c r="BG269" s="30">
        <v>4</v>
      </c>
      <c r="BH269" s="30" t="s">
        <v>903</v>
      </c>
      <c r="BI269" s="31"/>
    </row>
    <row r="270" spans="1:61" ht="16.5">
      <c r="A270" s="21" t="s">
        <v>7950</v>
      </c>
      <c r="B270" s="21">
        <v>8187</v>
      </c>
      <c r="C270" s="21">
        <v>1118693</v>
      </c>
      <c r="D270" s="21">
        <v>1208114525</v>
      </c>
      <c r="E270" s="22">
        <v>1101110235617</v>
      </c>
      <c r="F270" s="24" t="s">
        <v>7951</v>
      </c>
      <c r="G270" s="24" t="s">
        <v>44</v>
      </c>
      <c r="H270" s="24" t="s">
        <v>51</v>
      </c>
      <c r="I270" s="24" t="s">
        <v>63</v>
      </c>
      <c r="J270" s="24" t="s">
        <v>1247</v>
      </c>
      <c r="K270" s="21">
        <v>44</v>
      </c>
      <c r="L270" s="32" t="s">
        <v>7952</v>
      </c>
      <c r="M270" s="21" t="s">
        <v>6949</v>
      </c>
      <c r="N270" s="21">
        <v>1</v>
      </c>
      <c r="O270" s="21" t="s">
        <v>55</v>
      </c>
      <c r="P270" s="21">
        <v>0</v>
      </c>
      <c r="Q270" s="39">
        <v>500661</v>
      </c>
      <c r="R270" s="39">
        <v>31932</v>
      </c>
      <c r="S270" s="39">
        <v>92365</v>
      </c>
      <c r="T270" s="21">
        <v>0</v>
      </c>
      <c r="U270" s="33">
        <v>1227692</v>
      </c>
      <c r="V270" s="21">
        <v>0</v>
      </c>
      <c r="W270" s="68">
        <v>1229358</v>
      </c>
      <c r="X270" s="39">
        <v>660681</v>
      </c>
      <c r="Y270" s="39">
        <v>27185049</v>
      </c>
      <c r="Z270" s="16" t="s">
        <v>1249</v>
      </c>
      <c r="AA270" s="102">
        <v>0</v>
      </c>
      <c r="AB270" s="21">
        <v>277.10000000000002</v>
      </c>
      <c r="AC270" s="21">
        <v>0.9</v>
      </c>
      <c r="AD270" s="21">
        <v>12.2</v>
      </c>
      <c r="AE270" s="21">
        <v>18.899999999999999</v>
      </c>
      <c r="AF270" s="21">
        <f t="shared" si="4"/>
        <v>309.09999999999997</v>
      </c>
      <c r="AG270" s="21" t="s">
        <v>7953</v>
      </c>
      <c r="AH270" s="24" t="s">
        <v>7954</v>
      </c>
      <c r="AI270" s="24" t="s">
        <v>7955</v>
      </c>
      <c r="AJ270" s="27" t="s">
        <v>30960</v>
      </c>
      <c r="AK270" s="28" t="s">
        <v>60</v>
      </c>
      <c r="AL270" s="28">
        <v>10</v>
      </c>
      <c r="AM270" s="28">
        <v>19780707</v>
      </c>
      <c r="AN270" s="29">
        <v>369</v>
      </c>
      <c r="AO270" s="29">
        <v>202212</v>
      </c>
      <c r="AP270" s="29">
        <v>2022</v>
      </c>
      <c r="AQ270" s="28">
        <v>1459472557</v>
      </c>
      <c r="AR270" s="28">
        <v>1006647817</v>
      </c>
      <c r="AS270" s="28">
        <v>206199000</v>
      </c>
      <c r="AT270" s="30">
        <v>1</v>
      </c>
      <c r="AU270" s="30"/>
      <c r="AV270" s="30"/>
      <c r="AW270" s="30"/>
      <c r="AX270" s="30"/>
      <c r="AY270" s="30"/>
      <c r="AZ270" s="30"/>
      <c r="BA270" s="30"/>
      <c r="BB270" s="30" t="s">
        <v>54452</v>
      </c>
      <c r="BC270" s="30" t="s">
        <v>54452</v>
      </c>
      <c r="BD270" s="30" t="s">
        <v>54452</v>
      </c>
      <c r="BE270" s="30" t="s">
        <v>54452</v>
      </c>
      <c r="BF270" s="30" t="s">
        <v>54452</v>
      </c>
      <c r="BG270" s="30">
        <v>4</v>
      </c>
      <c r="BH270" s="30" t="s">
        <v>7956</v>
      </c>
      <c r="BI270" s="31"/>
    </row>
    <row r="271" spans="1:61" ht="16.5">
      <c r="A271" s="21" t="s">
        <v>10332</v>
      </c>
      <c r="B271" s="21">
        <v>10793</v>
      </c>
      <c r="C271" s="21">
        <v>3219947</v>
      </c>
      <c r="D271" s="21">
        <v>2208777405</v>
      </c>
      <c r="E271" s="22">
        <v>1101140078516</v>
      </c>
      <c r="F271" s="24" t="s">
        <v>10333</v>
      </c>
      <c r="G271" s="24" t="s">
        <v>44</v>
      </c>
      <c r="H271" s="24" t="s">
        <v>51</v>
      </c>
      <c r="I271" s="24" t="s">
        <v>65</v>
      </c>
      <c r="J271" s="24" t="s">
        <v>171</v>
      </c>
      <c r="K271" s="21">
        <v>48</v>
      </c>
      <c r="L271" s="32" t="s">
        <v>10334</v>
      </c>
      <c r="M271" s="21" t="s">
        <v>10335</v>
      </c>
      <c r="N271" s="21">
        <v>1</v>
      </c>
      <c r="O271" s="21" t="s">
        <v>55</v>
      </c>
      <c r="P271" s="21">
        <v>0</v>
      </c>
      <c r="Q271" s="21">
        <v>0</v>
      </c>
      <c r="R271" s="21">
        <v>0</v>
      </c>
      <c r="S271" s="21">
        <v>0</v>
      </c>
      <c r="T271" s="21">
        <v>0</v>
      </c>
      <c r="U271" s="21">
        <v>0</v>
      </c>
      <c r="V271" s="21">
        <v>0</v>
      </c>
      <c r="W271" s="33">
        <v>794460</v>
      </c>
      <c r="X271" s="21">
        <v>0</v>
      </c>
      <c r="Y271" s="21">
        <v>0</v>
      </c>
      <c r="Z271" s="16" t="s">
        <v>126</v>
      </c>
      <c r="AA271" s="102">
        <v>0</v>
      </c>
      <c r="AB271" s="99">
        <v>0</v>
      </c>
      <c r="AC271" s="99">
        <v>0</v>
      </c>
      <c r="AD271" s="99">
        <v>0</v>
      </c>
      <c r="AE271" s="21">
        <v>7.9</v>
      </c>
      <c r="AF271" s="21">
        <f t="shared" si="4"/>
        <v>7.9</v>
      </c>
      <c r="AG271" s="21" t="s">
        <v>10336</v>
      </c>
      <c r="AH271" s="24" t="s">
        <v>10337</v>
      </c>
      <c r="AI271" s="24" t="s">
        <v>10338</v>
      </c>
      <c r="AJ271" s="27" t="s">
        <v>30961</v>
      </c>
      <c r="AK271" s="28" t="s">
        <v>60</v>
      </c>
      <c r="AL271" s="28">
        <v>10</v>
      </c>
      <c r="AM271" s="28">
        <v>20090216</v>
      </c>
      <c r="AN271" s="29">
        <v>306</v>
      </c>
      <c r="AO271" s="29">
        <v>202206</v>
      </c>
      <c r="AP271" s="29">
        <v>2022</v>
      </c>
      <c r="AQ271" s="28">
        <v>65479385</v>
      </c>
      <c r="AR271" s="28">
        <v>53730706</v>
      </c>
      <c r="AS271" s="28">
        <v>1408400</v>
      </c>
      <c r="AT271" s="30">
        <v>1</v>
      </c>
      <c r="AU271" s="30"/>
      <c r="AV271" s="30"/>
      <c r="AW271" s="30"/>
      <c r="AX271" s="30"/>
      <c r="AY271" s="30"/>
      <c r="AZ271" s="30"/>
      <c r="BA271" s="30"/>
      <c r="BB271" s="30" t="s">
        <v>54452</v>
      </c>
      <c r="BC271" s="30" t="s">
        <v>54452</v>
      </c>
      <c r="BD271" s="30" t="s">
        <v>54452</v>
      </c>
      <c r="BE271" s="30" t="s">
        <v>54452</v>
      </c>
      <c r="BF271" s="30" t="s">
        <v>54452</v>
      </c>
      <c r="BG271" s="30">
        <v>8</v>
      </c>
      <c r="BH271" s="30"/>
      <c r="BI271" s="31"/>
    </row>
    <row r="272" spans="1:61" ht="16.5">
      <c r="A272" s="21" t="s">
        <v>2537</v>
      </c>
      <c r="B272" s="21">
        <v>2253</v>
      </c>
      <c r="C272" s="21">
        <v>1124455</v>
      </c>
      <c r="D272" s="21">
        <v>2148113189</v>
      </c>
      <c r="E272" s="22">
        <v>1101110256259</v>
      </c>
      <c r="F272" s="24" t="s">
        <v>2538</v>
      </c>
      <c r="G272" s="24" t="s">
        <v>44</v>
      </c>
      <c r="H272" s="24" t="s">
        <v>51</v>
      </c>
      <c r="I272" s="24" t="s">
        <v>63</v>
      </c>
      <c r="J272" s="24" t="s">
        <v>264</v>
      </c>
      <c r="K272" s="21">
        <v>15</v>
      </c>
      <c r="L272" s="32" t="s">
        <v>2539</v>
      </c>
      <c r="M272" s="21" t="s">
        <v>2540</v>
      </c>
      <c r="N272" s="21">
        <v>1</v>
      </c>
      <c r="O272" s="21" t="s">
        <v>55</v>
      </c>
      <c r="P272" s="21">
        <v>0</v>
      </c>
      <c r="Q272" s="33">
        <v>57807</v>
      </c>
      <c r="R272" s="33">
        <v>36600</v>
      </c>
      <c r="S272" s="33">
        <v>24664</v>
      </c>
      <c r="T272" s="21">
        <v>0</v>
      </c>
      <c r="U272" s="33">
        <v>26327</v>
      </c>
      <c r="V272" s="33">
        <v>84798</v>
      </c>
      <c r="W272" s="33">
        <v>155772</v>
      </c>
      <c r="X272" s="21">
        <v>0</v>
      </c>
      <c r="Y272" s="33">
        <v>445125</v>
      </c>
      <c r="Z272" s="16" t="s">
        <v>56</v>
      </c>
      <c r="AA272" s="102">
        <v>0</v>
      </c>
      <c r="AB272" s="21">
        <v>5.3</v>
      </c>
      <c r="AC272" s="21">
        <v>0.2</v>
      </c>
      <c r="AD272" s="21">
        <v>0.2</v>
      </c>
      <c r="AE272" s="21">
        <v>2.4</v>
      </c>
      <c r="AF272" s="21">
        <f t="shared" si="4"/>
        <v>8.1</v>
      </c>
      <c r="AG272" s="21" t="s">
        <v>2541</v>
      </c>
      <c r="AH272" s="24" t="s">
        <v>2542</v>
      </c>
      <c r="AI272" s="24" t="s">
        <v>2543</v>
      </c>
      <c r="AJ272" s="27" t="s">
        <v>30962</v>
      </c>
      <c r="AK272" s="28" t="s">
        <v>60</v>
      </c>
      <c r="AL272" s="28">
        <v>10</v>
      </c>
      <c r="AM272" s="28">
        <v>19581006</v>
      </c>
      <c r="AN272" s="29">
        <v>383</v>
      </c>
      <c r="AO272" s="29">
        <v>202212</v>
      </c>
      <c r="AP272" s="29">
        <v>2022</v>
      </c>
      <c r="AQ272" s="28">
        <v>107795360</v>
      </c>
      <c r="AR272" s="28">
        <v>90658287</v>
      </c>
      <c r="AS272" s="28">
        <v>6000000</v>
      </c>
      <c r="AT272" s="30">
        <v>1</v>
      </c>
      <c r="AU272" s="30"/>
      <c r="AV272" s="30"/>
      <c r="AW272" s="30"/>
      <c r="AX272" s="30"/>
      <c r="AY272" s="30"/>
      <c r="AZ272" s="30"/>
      <c r="BA272" s="30"/>
      <c r="BB272" s="30" t="s">
        <v>54452</v>
      </c>
      <c r="BC272" s="30" t="s">
        <v>54452</v>
      </c>
      <c r="BD272" s="30" t="s">
        <v>54452</v>
      </c>
      <c r="BE272" s="30" t="s">
        <v>54452</v>
      </c>
      <c r="BF272" s="30" t="s">
        <v>54452</v>
      </c>
      <c r="BG272" s="30">
        <v>4</v>
      </c>
      <c r="BH272" s="30" t="s">
        <v>237</v>
      </c>
      <c r="BI272" s="31"/>
    </row>
    <row r="273" spans="1:61" ht="16.5">
      <c r="A273" s="21" t="s">
        <v>2196</v>
      </c>
      <c r="B273" s="21">
        <v>2150</v>
      </c>
      <c r="C273" s="21">
        <v>1692849</v>
      </c>
      <c r="D273" s="21">
        <v>1048152769</v>
      </c>
      <c r="E273" s="22">
        <v>1101111948277</v>
      </c>
      <c r="F273" s="24" t="s">
        <v>2197</v>
      </c>
      <c r="G273" s="24" t="s">
        <v>44</v>
      </c>
      <c r="H273" s="24" t="s">
        <v>51</v>
      </c>
      <c r="I273" s="24" t="s">
        <v>63</v>
      </c>
      <c r="J273" s="24" t="s">
        <v>264</v>
      </c>
      <c r="K273" s="21">
        <v>15</v>
      </c>
      <c r="L273" s="32" t="s">
        <v>2198</v>
      </c>
      <c r="M273" s="21" t="s">
        <v>2199</v>
      </c>
      <c r="N273" s="21">
        <v>1</v>
      </c>
      <c r="O273" s="21" t="s">
        <v>55</v>
      </c>
      <c r="P273" s="33">
        <v>278430</v>
      </c>
      <c r="Q273" s="21">
        <v>0</v>
      </c>
      <c r="R273" s="21">
        <v>0</v>
      </c>
      <c r="S273" s="33">
        <v>1631203</v>
      </c>
      <c r="T273" s="21">
        <v>0</v>
      </c>
      <c r="U273" s="21">
        <v>0</v>
      </c>
      <c r="V273" s="33">
        <v>2022</v>
      </c>
      <c r="W273" s="33">
        <v>392742</v>
      </c>
      <c r="X273" s="33">
        <v>879453</v>
      </c>
      <c r="Y273" s="33">
        <v>3283696</v>
      </c>
      <c r="Z273" s="16" t="s">
        <v>56</v>
      </c>
      <c r="AA273" s="21">
        <v>2.7</v>
      </c>
      <c r="AB273" s="21">
        <v>32.799999999999997</v>
      </c>
      <c r="AC273" s="21">
        <v>16.3</v>
      </c>
      <c r="AD273" s="99">
        <v>0</v>
      </c>
      <c r="AE273" s="21">
        <v>12.7</v>
      </c>
      <c r="AF273" s="21">
        <f t="shared" si="4"/>
        <v>64.5</v>
      </c>
      <c r="AG273" s="21" t="s">
        <v>2200</v>
      </c>
      <c r="AH273" s="24" t="s">
        <v>2201</v>
      </c>
      <c r="AI273" s="24" t="s">
        <v>2202</v>
      </c>
      <c r="AJ273" s="27" t="s">
        <v>30963</v>
      </c>
      <c r="AK273" s="28" t="s">
        <v>70</v>
      </c>
      <c r="AL273" s="28">
        <v>10</v>
      </c>
      <c r="AM273" s="28">
        <v>20000421</v>
      </c>
      <c r="AN273" s="29">
        <v>429</v>
      </c>
      <c r="AO273" s="29">
        <v>202306</v>
      </c>
      <c r="AP273" s="29">
        <v>2022</v>
      </c>
      <c r="AQ273" s="28">
        <v>191835197</v>
      </c>
      <c r="AR273" s="28">
        <v>305097854</v>
      </c>
      <c r="AS273" s="28">
        <v>5706178</v>
      </c>
      <c r="AT273" s="30">
        <v>1</v>
      </c>
      <c r="AU273" s="30"/>
      <c r="AV273" s="30"/>
      <c r="AW273" s="30"/>
      <c r="AX273" s="30"/>
      <c r="AY273" s="30"/>
      <c r="AZ273" s="30"/>
      <c r="BA273" s="30"/>
      <c r="BB273" s="30" t="s">
        <v>54452</v>
      </c>
      <c r="BC273" s="30" t="s">
        <v>54452</v>
      </c>
      <c r="BD273" s="30" t="s">
        <v>54452</v>
      </c>
      <c r="BE273" s="30" t="s">
        <v>54452</v>
      </c>
      <c r="BF273" s="30" t="s">
        <v>54452</v>
      </c>
      <c r="BG273" s="30">
        <v>7</v>
      </c>
      <c r="BH273" s="30"/>
      <c r="BI273" s="31"/>
    </row>
    <row r="274" spans="1:61" ht="16.5">
      <c r="A274" s="21" t="s">
        <v>9943</v>
      </c>
      <c r="B274" s="21">
        <v>10225</v>
      </c>
      <c r="C274" s="21">
        <v>1170503</v>
      </c>
      <c r="D274" s="21">
        <v>1238151422</v>
      </c>
      <c r="E274" s="22">
        <v>1353110003920</v>
      </c>
      <c r="F274" s="24" t="s">
        <v>9944</v>
      </c>
      <c r="G274" s="24" t="s">
        <v>44</v>
      </c>
      <c r="H274" s="24" t="s">
        <v>51</v>
      </c>
      <c r="I274" s="24" t="s">
        <v>63</v>
      </c>
      <c r="J274" s="24" t="s">
        <v>581</v>
      </c>
      <c r="K274" s="21">
        <v>60</v>
      </c>
      <c r="L274" s="32" t="s">
        <v>9945</v>
      </c>
      <c r="M274" s="21" t="s">
        <v>9946</v>
      </c>
      <c r="N274" s="21">
        <v>1</v>
      </c>
      <c r="O274" s="21" t="s">
        <v>55</v>
      </c>
      <c r="P274" s="21">
        <v>0</v>
      </c>
      <c r="Q274" s="21">
        <v>0</v>
      </c>
      <c r="R274" s="21">
        <v>0</v>
      </c>
      <c r="S274" s="21">
        <v>0</v>
      </c>
      <c r="T274" s="21">
        <v>0</v>
      </c>
      <c r="U274" s="21">
        <v>0</v>
      </c>
      <c r="V274" s="21">
        <v>0</v>
      </c>
      <c r="W274" s="33">
        <v>509777</v>
      </c>
      <c r="X274" s="21">
        <v>0</v>
      </c>
      <c r="Y274" s="33">
        <v>1005525</v>
      </c>
      <c r="Z274" s="16" t="s">
        <v>126</v>
      </c>
      <c r="AA274" s="102">
        <v>0</v>
      </c>
      <c r="AB274" s="21">
        <v>10</v>
      </c>
      <c r="AC274" s="99">
        <v>0</v>
      </c>
      <c r="AD274" s="99">
        <v>0</v>
      </c>
      <c r="AE274" s="21">
        <v>5</v>
      </c>
      <c r="AF274" s="21">
        <f t="shared" si="4"/>
        <v>15</v>
      </c>
      <c r="AG274" s="21" t="s">
        <v>9947</v>
      </c>
      <c r="AH274" s="24" t="s">
        <v>9948</v>
      </c>
      <c r="AI274" s="24" t="s">
        <v>9949</v>
      </c>
      <c r="AJ274" s="27" t="s">
        <v>30962</v>
      </c>
      <c r="AK274" s="28" t="s">
        <v>60</v>
      </c>
      <c r="AL274" s="28">
        <v>10</v>
      </c>
      <c r="AM274" s="28">
        <v>19991019</v>
      </c>
      <c r="AN274" s="29">
        <v>509</v>
      </c>
      <c r="AO274" s="29">
        <v>202212</v>
      </c>
      <c r="AP274" s="29">
        <v>2022</v>
      </c>
      <c r="AQ274" s="28">
        <v>492641508</v>
      </c>
      <c r="AR274" s="28">
        <v>264536560</v>
      </c>
      <c r="AS274" s="28">
        <v>14000000</v>
      </c>
      <c r="AT274" s="30">
        <v>1</v>
      </c>
      <c r="AU274" s="30"/>
      <c r="AV274" s="30"/>
      <c r="AW274" s="30"/>
      <c r="AX274" s="30"/>
      <c r="AY274" s="30"/>
      <c r="AZ274" s="30"/>
      <c r="BA274" s="30"/>
      <c r="BB274" s="30" t="s">
        <v>54452</v>
      </c>
      <c r="BC274" s="30" t="s">
        <v>54452</v>
      </c>
      <c r="BD274" s="30" t="s">
        <v>54452</v>
      </c>
      <c r="BE274" s="30" t="s">
        <v>54452</v>
      </c>
      <c r="BF274" s="30" t="s">
        <v>54452</v>
      </c>
      <c r="BG274" s="30">
        <v>4</v>
      </c>
      <c r="BH274" s="30" t="s">
        <v>9950</v>
      </c>
      <c r="BI274" s="31"/>
    </row>
    <row r="275" spans="1:61" ht="16.5">
      <c r="A275" s="21" t="s">
        <v>3063</v>
      </c>
      <c r="B275" s="21">
        <v>2824</v>
      </c>
      <c r="C275" s="21">
        <v>1406632</v>
      </c>
      <c r="D275" s="21">
        <v>2028144675</v>
      </c>
      <c r="E275" s="22">
        <v>1101110524838</v>
      </c>
      <c r="F275" s="24" t="s">
        <v>3064</v>
      </c>
      <c r="G275" s="24" t="s">
        <v>44</v>
      </c>
      <c r="H275" s="24" t="s">
        <v>51</v>
      </c>
      <c r="I275" s="24" t="s">
        <v>63</v>
      </c>
      <c r="J275" s="24" t="s">
        <v>1033</v>
      </c>
      <c r="K275" s="21">
        <v>38</v>
      </c>
      <c r="L275" s="32" t="s">
        <v>3065</v>
      </c>
      <c r="M275" s="21" t="s">
        <v>3066</v>
      </c>
      <c r="N275" s="26">
        <v>1</v>
      </c>
      <c r="O275" s="26" t="s">
        <v>55</v>
      </c>
      <c r="P275" s="41">
        <v>2575086</v>
      </c>
      <c r="Q275" s="41">
        <v>3779956</v>
      </c>
      <c r="R275" s="41">
        <v>409224</v>
      </c>
      <c r="S275" s="41">
        <v>15666162</v>
      </c>
      <c r="T275" s="21">
        <v>0</v>
      </c>
      <c r="U275" s="21">
        <v>0</v>
      </c>
      <c r="V275" s="41">
        <v>4152045</v>
      </c>
      <c r="W275" s="21">
        <v>0</v>
      </c>
      <c r="X275" s="41">
        <v>3535800</v>
      </c>
      <c r="Y275" s="41">
        <v>120675480</v>
      </c>
      <c r="Z275" s="21" t="s">
        <v>126</v>
      </c>
      <c r="AA275" s="21">
        <v>25.7</v>
      </c>
      <c r="AB275" s="21">
        <v>1248.5999999999999</v>
      </c>
      <c r="AC275" s="21">
        <v>156.6</v>
      </c>
      <c r="AD275" s="99">
        <v>0</v>
      </c>
      <c r="AE275" s="21">
        <v>76.8</v>
      </c>
      <c r="AF275" s="21">
        <f t="shared" si="4"/>
        <v>1507.6999999999998</v>
      </c>
      <c r="AG275" s="21" t="s">
        <v>3067</v>
      </c>
      <c r="AH275" s="24" t="s">
        <v>974</v>
      </c>
      <c r="AI275" s="24" t="s">
        <v>3068</v>
      </c>
      <c r="AJ275" s="27" t="s">
        <v>30963</v>
      </c>
      <c r="AK275" s="28" t="s">
        <v>60</v>
      </c>
      <c r="AL275" s="28">
        <v>10</v>
      </c>
      <c r="AM275" s="28">
        <v>19870325</v>
      </c>
      <c r="AN275" s="29">
        <v>772</v>
      </c>
      <c r="AO275" s="29">
        <v>202306</v>
      </c>
      <c r="AP275" s="29">
        <v>2022</v>
      </c>
      <c r="AQ275" s="28">
        <v>644342153</v>
      </c>
      <c r="AR275" s="28">
        <v>749296662</v>
      </c>
      <c r="AS275" s="28">
        <v>15946665</v>
      </c>
      <c r="AT275" s="30">
        <v>1</v>
      </c>
      <c r="AU275" s="30"/>
      <c r="AV275" s="30"/>
      <c r="AW275" s="30"/>
      <c r="AX275" s="30"/>
      <c r="AY275" s="30"/>
      <c r="AZ275" s="30"/>
      <c r="BA275" s="30"/>
      <c r="BB275" s="30" t="s">
        <v>54452</v>
      </c>
      <c r="BC275" s="30" t="s">
        <v>54452</v>
      </c>
      <c r="BD275" s="30" t="s">
        <v>54452</v>
      </c>
      <c r="BE275" s="30" t="s">
        <v>54452</v>
      </c>
      <c r="BF275" s="30" t="s">
        <v>54452</v>
      </c>
      <c r="BG275" s="30">
        <v>8</v>
      </c>
      <c r="BH275" s="30"/>
      <c r="BI275" s="31"/>
    </row>
    <row r="276" spans="1:61" ht="16.5">
      <c r="A276" s="21" t="s">
        <v>8399</v>
      </c>
      <c r="B276" s="21">
        <v>8550</v>
      </c>
      <c r="C276" s="21">
        <v>1586990</v>
      </c>
      <c r="D276" s="21">
        <v>1208150012</v>
      </c>
      <c r="E276" s="22">
        <v>1101110036502</v>
      </c>
      <c r="F276" s="24" t="s">
        <v>8400</v>
      </c>
      <c r="G276" s="24" t="s">
        <v>44</v>
      </c>
      <c r="H276" s="24" t="s">
        <v>51</v>
      </c>
      <c r="I276" s="24" t="s">
        <v>63</v>
      </c>
      <c r="J276" s="24" t="s">
        <v>313</v>
      </c>
      <c r="K276" s="21">
        <v>46</v>
      </c>
      <c r="L276" s="32" t="s">
        <v>8401</v>
      </c>
      <c r="M276" s="21" t="s">
        <v>8402</v>
      </c>
      <c r="N276" s="26">
        <v>1</v>
      </c>
      <c r="O276" s="26" t="s">
        <v>55</v>
      </c>
      <c r="P276" s="21">
        <v>0</v>
      </c>
      <c r="Q276" s="38">
        <v>8001485</v>
      </c>
      <c r="R276" s="38">
        <v>278000</v>
      </c>
      <c r="S276" s="41">
        <v>45152085</v>
      </c>
      <c r="T276" s="21">
        <v>0</v>
      </c>
      <c r="U276" s="38">
        <v>83743</v>
      </c>
      <c r="V276" s="38">
        <v>120645</v>
      </c>
      <c r="W276" s="38">
        <v>855591</v>
      </c>
      <c r="X276" s="64">
        <v>36390258</v>
      </c>
      <c r="Y276" s="38">
        <v>7730624</v>
      </c>
      <c r="Z276" s="21"/>
      <c r="AA276" s="102">
        <v>0</v>
      </c>
      <c r="AB276" s="21">
        <v>160.1</v>
      </c>
      <c r="AC276" s="21">
        <v>451.5</v>
      </c>
      <c r="AD276" s="21">
        <v>0.8</v>
      </c>
      <c r="AE276" s="21">
        <v>373.6</v>
      </c>
      <c r="AF276" s="21">
        <f t="shared" si="4"/>
        <v>986</v>
      </c>
      <c r="AG276" s="21" t="s">
        <v>8403</v>
      </c>
      <c r="AH276" s="24" t="s">
        <v>8404</v>
      </c>
      <c r="AI276" s="24" t="s">
        <v>8405</v>
      </c>
      <c r="AJ276" s="27" t="s">
        <v>30962</v>
      </c>
      <c r="AK276" s="28" t="s">
        <v>156</v>
      </c>
      <c r="AL276" s="28">
        <v>10</v>
      </c>
      <c r="AM276" s="28">
        <v>19601228</v>
      </c>
      <c r="AN276" s="29">
        <v>2037</v>
      </c>
      <c r="AO276" s="29">
        <v>202306</v>
      </c>
      <c r="AP276" s="29">
        <v>2022</v>
      </c>
      <c r="AQ276" s="28">
        <v>2541197415</v>
      </c>
      <c r="AR276" s="28">
        <v>2687225452</v>
      </c>
      <c r="AS276" s="28">
        <v>131050555</v>
      </c>
      <c r="AT276" s="30">
        <v>1</v>
      </c>
      <c r="AU276" s="30"/>
      <c r="AV276" s="30"/>
      <c r="AW276" s="30"/>
      <c r="AX276" s="30"/>
      <c r="AY276" s="30"/>
      <c r="AZ276" s="30"/>
      <c r="BA276" s="30"/>
      <c r="BB276" s="30" t="s">
        <v>54452</v>
      </c>
      <c r="BC276" s="30" t="s">
        <v>54452</v>
      </c>
      <c r="BD276" s="30" t="s">
        <v>54452</v>
      </c>
      <c r="BE276" s="30" t="s">
        <v>54452</v>
      </c>
      <c r="BF276" s="30" t="s">
        <v>54452</v>
      </c>
      <c r="BG276" s="30">
        <v>4</v>
      </c>
      <c r="BH276" s="30" t="s">
        <v>237</v>
      </c>
      <c r="BI276" s="31"/>
    </row>
    <row r="277" spans="1:61" ht="16.5">
      <c r="A277" s="21" t="s">
        <v>2599</v>
      </c>
      <c r="B277" s="21">
        <v>2270</v>
      </c>
      <c r="C277" s="21">
        <v>2459199</v>
      </c>
      <c r="D277" s="21">
        <v>3018173201</v>
      </c>
      <c r="E277" s="22">
        <v>1501110077665</v>
      </c>
      <c r="F277" s="24" t="s">
        <v>2600</v>
      </c>
      <c r="G277" s="24" t="s">
        <v>44</v>
      </c>
      <c r="H277" s="24" t="s">
        <v>51</v>
      </c>
      <c r="I277" s="24" t="s">
        <v>65</v>
      </c>
      <c r="J277" s="24" t="s">
        <v>264</v>
      </c>
      <c r="K277" s="21">
        <v>15</v>
      </c>
      <c r="L277" s="32" t="s">
        <v>2601</v>
      </c>
      <c r="M277" s="21" t="s">
        <v>2602</v>
      </c>
      <c r="N277" s="26">
        <v>1</v>
      </c>
      <c r="O277" s="26" t="s">
        <v>55</v>
      </c>
      <c r="P277" s="21">
        <v>0</v>
      </c>
      <c r="Q277" s="38">
        <v>1216233</v>
      </c>
      <c r="R277" s="38">
        <v>11745247</v>
      </c>
      <c r="S277" s="41">
        <v>91833788</v>
      </c>
      <c r="T277" s="21">
        <v>0</v>
      </c>
      <c r="U277" s="38">
        <v>581058</v>
      </c>
      <c r="V277" s="38">
        <v>1381245</v>
      </c>
      <c r="W277" s="21">
        <v>0</v>
      </c>
      <c r="X277" s="21">
        <v>0</v>
      </c>
      <c r="Y277" s="38">
        <v>98569590</v>
      </c>
      <c r="Z277" s="21" t="s">
        <v>56</v>
      </c>
      <c r="AA277" s="102">
        <v>0</v>
      </c>
      <c r="AB277" s="21">
        <v>1115.3</v>
      </c>
      <c r="AC277" s="21">
        <v>918.3</v>
      </c>
      <c r="AD277" s="21">
        <v>5.8</v>
      </c>
      <c r="AE277" s="21">
        <v>13.8</v>
      </c>
      <c r="AF277" s="21">
        <f t="shared" si="4"/>
        <v>2053.1999999999998</v>
      </c>
      <c r="AG277" s="21" t="s">
        <v>2603</v>
      </c>
      <c r="AH277" s="24" t="s">
        <v>2604</v>
      </c>
      <c r="AI277" s="24" t="s">
        <v>2605</v>
      </c>
      <c r="AJ277" s="27" t="s">
        <v>30964</v>
      </c>
      <c r="AK277" s="28" t="s">
        <v>70</v>
      </c>
      <c r="AL277" s="28">
        <v>10</v>
      </c>
      <c r="AM277" s="28">
        <v>20031229</v>
      </c>
      <c r="AN277" s="29">
        <v>376</v>
      </c>
      <c r="AO277" s="29">
        <v>202306</v>
      </c>
      <c r="AP277" s="29">
        <v>2022</v>
      </c>
      <c r="AQ277" s="28">
        <v>5009141</v>
      </c>
      <c r="AR277" s="28">
        <v>78511323</v>
      </c>
      <c r="AS277" s="28">
        <v>16435188</v>
      </c>
      <c r="AT277" s="30">
        <v>1</v>
      </c>
      <c r="AU277" s="30"/>
      <c r="AV277" s="30"/>
      <c r="AW277" s="30"/>
      <c r="AX277" s="30"/>
      <c r="AY277" s="30"/>
      <c r="AZ277" s="30"/>
      <c r="BA277" s="30"/>
      <c r="BB277" s="30" t="s">
        <v>54452</v>
      </c>
      <c r="BC277" s="30" t="s">
        <v>54452</v>
      </c>
      <c r="BD277" s="30" t="s">
        <v>54452</v>
      </c>
      <c r="BE277" s="30" t="s">
        <v>54452</v>
      </c>
      <c r="BF277" s="30" t="s">
        <v>54452</v>
      </c>
      <c r="BG277" s="30">
        <v>4</v>
      </c>
      <c r="BH277" s="30" t="s">
        <v>237</v>
      </c>
      <c r="BI277" s="31"/>
    </row>
    <row r="278" spans="1:61" ht="16.5">
      <c r="A278" s="21" t="s">
        <v>1757</v>
      </c>
      <c r="B278" s="21">
        <v>1708</v>
      </c>
      <c r="C278" s="21">
        <v>1599469</v>
      </c>
      <c r="D278" s="21">
        <v>1378101917</v>
      </c>
      <c r="E278" s="22">
        <v>1201110018251</v>
      </c>
      <c r="F278" s="24" t="s">
        <v>1758</v>
      </c>
      <c r="G278" s="24" t="s">
        <v>44</v>
      </c>
      <c r="H278" s="24" t="s">
        <v>51</v>
      </c>
      <c r="I278" s="24" t="s">
        <v>52</v>
      </c>
      <c r="J278" s="24" t="s">
        <v>1463</v>
      </c>
      <c r="K278" s="21">
        <v>11</v>
      </c>
      <c r="L278" s="32" t="s">
        <v>1759</v>
      </c>
      <c r="M278" s="21" t="s">
        <v>1760</v>
      </c>
      <c r="N278" s="21">
        <v>1</v>
      </c>
      <c r="O278" s="21" t="s">
        <v>83</v>
      </c>
      <c r="P278" s="21">
        <v>0</v>
      </c>
      <c r="Q278" s="21">
        <v>0</v>
      </c>
      <c r="R278" s="21">
        <v>0</v>
      </c>
      <c r="S278" s="39">
        <v>393106000</v>
      </c>
      <c r="T278" s="21">
        <v>0</v>
      </c>
      <c r="U278" s="33">
        <v>40118260</v>
      </c>
      <c r="V278" s="21">
        <v>0</v>
      </c>
      <c r="W278" s="21">
        <v>0</v>
      </c>
      <c r="X278" s="39">
        <v>525746065</v>
      </c>
      <c r="Y278" s="39">
        <v>24402356034</v>
      </c>
      <c r="Z278" s="16" t="s">
        <v>56</v>
      </c>
      <c r="AA278" s="102">
        <v>0</v>
      </c>
      <c r="AB278" s="21">
        <v>244</v>
      </c>
      <c r="AC278" s="21">
        <v>3.9</v>
      </c>
      <c r="AD278" s="21">
        <v>0.4</v>
      </c>
      <c r="AE278" s="21">
        <v>5.2</v>
      </c>
      <c r="AF278" s="21">
        <f t="shared" si="4"/>
        <v>253.5</v>
      </c>
      <c r="AG278" s="21" t="s">
        <v>1761</v>
      </c>
      <c r="AH278" s="24" t="s">
        <v>1762</v>
      </c>
      <c r="AI278" s="24" t="s">
        <v>1763</v>
      </c>
      <c r="AJ278" s="27" t="s">
        <v>30965</v>
      </c>
      <c r="AK278" s="28" t="s">
        <v>156</v>
      </c>
      <c r="AL278" s="28">
        <v>10</v>
      </c>
      <c r="AM278" s="28">
        <v>19670516</v>
      </c>
      <c r="AN278" s="29">
        <v>416</v>
      </c>
      <c r="AO278" s="29">
        <v>202306</v>
      </c>
      <c r="AP278" s="29">
        <v>2022</v>
      </c>
      <c r="AQ278" s="28">
        <v>485605244</v>
      </c>
      <c r="AR278" s="28">
        <v>451321117</v>
      </c>
      <c r="AS278" s="28">
        <v>30650756</v>
      </c>
      <c r="AT278" s="30">
        <v>3</v>
      </c>
      <c r="AU278" s="30"/>
      <c r="AV278" s="30"/>
      <c r="AW278" s="30"/>
      <c r="AX278" s="30"/>
      <c r="AY278" s="30"/>
      <c r="AZ278" s="30"/>
      <c r="BA278" s="30"/>
      <c r="BB278" s="30" t="s">
        <v>54452</v>
      </c>
      <c r="BC278" s="30" t="s">
        <v>54452</v>
      </c>
      <c r="BD278" s="30" t="s">
        <v>54452</v>
      </c>
      <c r="BE278" s="30" t="s">
        <v>54452</v>
      </c>
      <c r="BF278" s="30" t="s">
        <v>1764</v>
      </c>
      <c r="BG278" s="30">
        <v>2</v>
      </c>
      <c r="BH278" s="30"/>
      <c r="BI278" s="31"/>
    </row>
    <row r="279" spans="1:61" ht="16.5">
      <c r="A279" s="21" t="s">
        <v>740</v>
      </c>
      <c r="B279" s="21">
        <v>571</v>
      </c>
      <c r="C279" s="21">
        <v>1195773</v>
      </c>
      <c r="D279" s="21">
        <v>2148701803</v>
      </c>
      <c r="E279" s="22">
        <v>1101112407470</v>
      </c>
      <c r="F279" s="24" t="s">
        <v>741</v>
      </c>
      <c r="G279" s="24" t="s">
        <v>44</v>
      </c>
      <c r="H279" s="24" t="s">
        <v>51</v>
      </c>
      <c r="I279" s="24" t="s">
        <v>52</v>
      </c>
      <c r="J279" s="24" t="s">
        <v>72</v>
      </c>
      <c r="K279" s="21">
        <v>1</v>
      </c>
      <c r="L279" s="32" t="s">
        <v>742</v>
      </c>
      <c r="M279" s="21" t="s">
        <v>743</v>
      </c>
      <c r="N279" s="21">
        <v>1</v>
      </c>
      <c r="O279" s="21" t="s">
        <v>83</v>
      </c>
      <c r="P279" s="21">
        <v>0</v>
      </c>
      <c r="Q279" s="21">
        <v>0</v>
      </c>
      <c r="R279" s="21">
        <v>0</v>
      </c>
      <c r="S279" s="33">
        <v>99960000</v>
      </c>
      <c r="T279" s="21">
        <v>0</v>
      </c>
      <c r="U279" s="21">
        <v>0</v>
      </c>
      <c r="V279" s="33">
        <v>77586000</v>
      </c>
      <c r="W279" s="21">
        <v>0</v>
      </c>
      <c r="X279" s="42">
        <v>1447581332</v>
      </c>
      <c r="Y279" s="33">
        <v>2265388046</v>
      </c>
      <c r="Z279" s="16" t="s">
        <v>56</v>
      </c>
      <c r="AA279" s="102">
        <v>0</v>
      </c>
      <c r="AB279" s="21">
        <v>22.6</v>
      </c>
      <c r="AC279" s="21">
        <v>0.9</v>
      </c>
      <c r="AD279" s="99">
        <v>0</v>
      </c>
      <c r="AE279" s="21">
        <v>15.2</v>
      </c>
      <c r="AF279" s="21">
        <f t="shared" si="4"/>
        <v>38.700000000000003</v>
      </c>
      <c r="AG279" s="21" t="s">
        <v>744</v>
      </c>
      <c r="AH279" s="24" t="s">
        <v>745</v>
      </c>
      <c r="AI279" s="24" t="s">
        <v>746</v>
      </c>
      <c r="AJ279" s="27" t="s">
        <v>30966</v>
      </c>
      <c r="AK279" s="28" t="s">
        <v>70</v>
      </c>
      <c r="AL279" s="28">
        <v>10</v>
      </c>
      <c r="AM279" s="28">
        <v>20020102</v>
      </c>
      <c r="AN279" s="29">
        <v>657</v>
      </c>
      <c r="AO279" s="29">
        <v>202306</v>
      </c>
      <c r="AP279" s="29">
        <v>2022</v>
      </c>
      <c r="AQ279" s="28">
        <v>220316212</v>
      </c>
      <c r="AR279" s="28">
        <v>291509777</v>
      </c>
      <c r="AS279" s="28">
        <v>10314000</v>
      </c>
      <c r="AT279" s="30">
        <v>1</v>
      </c>
      <c r="AU279" s="30"/>
      <c r="AV279" s="30"/>
      <c r="AW279" s="30"/>
      <c r="AX279" s="30"/>
      <c r="AY279" s="30"/>
      <c r="AZ279" s="30"/>
      <c r="BA279" s="30"/>
      <c r="BB279" s="30" t="s">
        <v>54452</v>
      </c>
      <c r="BC279" s="30" t="s">
        <v>54452</v>
      </c>
      <c r="BD279" s="30" t="s">
        <v>54452</v>
      </c>
      <c r="BE279" s="30" t="s">
        <v>54452</v>
      </c>
      <c r="BF279" s="30" t="s">
        <v>54452</v>
      </c>
      <c r="BG279" s="30">
        <v>8</v>
      </c>
      <c r="BH279" s="30"/>
      <c r="BI279" s="31"/>
    </row>
    <row r="280" spans="1:61" ht="16.5">
      <c r="A280" s="21" t="s">
        <v>719</v>
      </c>
      <c r="B280" s="21">
        <v>546</v>
      </c>
      <c r="C280" s="21">
        <v>1870940</v>
      </c>
      <c r="D280" s="21">
        <v>1058122365</v>
      </c>
      <c r="E280" s="22">
        <v>1101110386022</v>
      </c>
      <c r="F280" s="24" t="s">
        <v>720</v>
      </c>
      <c r="G280" s="24" t="s">
        <v>44</v>
      </c>
      <c r="H280" s="24" t="s">
        <v>51</v>
      </c>
      <c r="I280" s="24" t="s">
        <v>52</v>
      </c>
      <c r="J280" s="24" t="s">
        <v>72</v>
      </c>
      <c r="K280" s="21">
        <v>1</v>
      </c>
      <c r="L280" s="32" t="s">
        <v>721</v>
      </c>
      <c r="M280" s="21" t="s">
        <v>722</v>
      </c>
      <c r="N280" s="21">
        <v>1</v>
      </c>
      <c r="O280" s="21" t="s">
        <v>83</v>
      </c>
      <c r="P280" s="21">
        <v>0</v>
      </c>
      <c r="Q280" s="33">
        <v>27309410</v>
      </c>
      <c r="R280" s="68">
        <v>60500000</v>
      </c>
      <c r="S280" s="33">
        <v>455810000</v>
      </c>
      <c r="T280" s="21">
        <v>0</v>
      </c>
      <c r="U280" s="21">
        <v>0</v>
      </c>
      <c r="V280" s="33">
        <v>398341270</v>
      </c>
      <c r="W280" s="21">
        <v>0</v>
      </c>
      <c r="X280" s="42">
        <v>995317722</v>
      </c>
      <c r="Y280" s="33">
        <v>718200000</v>
      </c>
      <c r="Z280" s="16" t="s">
        <v>56</v>
      </c>
      <c r="AA280" s="102">
        <v>0</v>
      </c>
      <c r="AB280" s="21">
        <v>8</v>
      </c>
      <c r="AC280" s="21">
        <v>4.5</v>
      </c>
      <c r="AD280" s="99">
        <v>0</v>
      </c>
      <c r="AE280" s="21">
        <v>13.9</v>
      </c>
      <c r="AF280" s="21">
        <f t="shared" si="4"/>
        <v>26.4</v>
      </c>
      <c r="AG280" s="21" t="s">
        <v>723</v>
      </c>
      <c r="AH280" s="24" t="s">
        <v>724</v>
      </c>
      <c r="AI280" s="24" t="s">
        <v>725</v>
      </c>
      <c r="AJ280" s="27" t="s">
        <v>30967</v>
      </c>
      <c r="AK280" s="28" t="s">
        <v>60</v>
      </c>
      <c r="AL280" s="28">
        <v>10</v>
      </c>
      <c r="AM280" s="28">
        <v>19841205</v>
      </c>
      <c r="AN280" s="29">
        <v>375</v>
      </c>
      <c r="AO280" s="29">
        <v>202212</v>
      </c>
      <c r="AP280" s="29">
        <v>2022</v>
      </c>
      <c r="AQ280" s="28">
        <v>160381415</v>
      </c>
      <c r="AR280" s="28">
        <v>119980861</v>
      </c>
      <c r="AS280" s="28">
        <v>716485</v>
      </c>
      <c r="AT280" s="30">
        <v>1</v>
      </c>
      <c r="AU280" s="30"/>
      <c r="AV280" s="30"/>
      <c r="AW280" s="30"/>
      <c r="AX280" s="30"/>
      <c r="AY280" s="30"/>
      <c r="AZ280" s="30"/>
      <c r="BA280" s="30"/>
      <c r="BB280" s="30" t="s">
        <v>54452</v>
      </c>
      <c r="BC280" s="30" t="s">
        <v>54452</v>
      </c>
      <c r="BD280" s="30" t="s">
        <v>54452</v>
      </c>
      <c r="BE280" s="30" t="s">
        <v>54452</v>
      </c>
      <c r="BF280" s="30" t="s">
        <v>54452</v>
      </c>
      <c r="BG280" s="30">
        <v>4</v>
      </c>
      <c r="BH280" s="30" t="s">
        <v>237</v>
      </c>
      <c r="BI280" s="31"/>
    </row>
    <row r="281" spans="1:61" ht="16.5">
      <c r="A281" s="21" t="s">
        <v>1877</v>
      </c>
      <c r="B281" s="21">
        <v>1869</v>
      </c>
      <c r="C281" s="21">
        <v>1869395</v>
      </c>
      <c r="D281" s="21">
        <v>2118627452</v>
      </c>
      <c r="E281" s="22">
        <v>1101111514599</v>
      </c>
      <c r="F281" s="24" t="s">
        <v>1878</v>
      </c>
      <c r="G281" s="24" t="s">
        <v>44</v>
      </c>
      <c r="H281" s="24" t="s">
        <v>51</v>
      </c>
      <c r="I281" s="24" t="s">
        <v>52</v>
      </c>
      <c r="J281" s="24" t="s">
        <v>593</v>
      </c>
      <c r="K281" s="21">
        <v>14</v>
      </c>
      <c r="L281" s="32" t="s">
        <v>1879</v>
      </c>
      <c r="M281" s="21" t="s">
        <v>1880</v>
      </c>
      <c r="N281" s="21">
        <v>1</v>
      </c>
      <c r="O281" s="21" t="s">
        <v>83</v>
      </c>
      <c r="P281" s="21">
        <v>0</v>
      </c>
      <c r="Q281" s="21">
        <v>0</v>
      </c>
      <c r="R281" s="21">
        <v>0</v>
      </c>
      <c r="S281" s="33">
        <v>56400000</v>
      </c>
      <c r="T281" s="21">
        <v>0</v>
      </c>
      <c r="U281" s="33">
        <v>14069362</v>
      </c>
      <c r="V281" s="33">
        <v>291293913</v>
      </c>
      <c r="W281" s="21">
        <v>0</v>
      </c>
      <c r="X281" s="33">
        <v>93703140</v>
      </c>
      <c r="Y281" s="33">
        <v>531675752</v>
      </c>
      <c r="Z281" s="16" t="s">
        <v>56</v>
      </c>
      <c r="AA281" s="102">
        <v>0</v>
      </c>
      <c r="AB281" s="21">
        <v>5.3</v>
      </c>
      <c r="AC281" s="21">
        <v>0.5</v>
      </c>
      <c r="AD281" s="21">
        <v>0.1</v>
      </c>
      <c r="AE281" s="21">
        <v>3.8</v>
      </c>
      <c r="AF281" s="21">
        <f t="shared" si="4"/>
        <v>9.6999999999999993</v>
      </c>
      <c r="AG281" s="21" t="s">
        <v>1881</v>
      </c>
      <c r="AH281" s="24" t="s">
        <v>1882</v>
      </c>
      <c r="AI281" s="24" t="s">
        <v>1883</v>
      </c>
      <c r="AJ281" s="27" t="s">
        <v>30968</v>
      </c>
      <c r="AK281" s="28" t="s">
        <v>60</v>
      </c>
      <c r="AL281" s="28">
        <v>10</v>
      </c>
      <c r="AM281" s="28">
        <v>19980219</v>
      </c>
      <c r="AN281" s="29">
        <v>328</v>
      </c>
      <c r="AO281" s="29">
        <v>202212</v>
      </c>
      <c r="AP281" s="29">
        <v>2022</v>
      </c>
      <c r="AQ281" s="28">
        <v>50693037</v>
      </c>
      <c r="AR281" s="28">
        <v>22372696</v>
      </c>
      <c r="AS281" s="28">
        <v>1500000</v>
      </c>
      <c r="AT281" s="30">
        <v>1</v>
      </c>
      <c r="AU281" s="30"/>
      <c r="AV281" s="30"/>
      <c r="AW281" s="30"/>
      <c r="AX281" s="30"/>
      <c r="AY281" s="30"/>
      <c r="AZ281" s="30"/>
      <c r="BA281" s="30"/>
      <c r="BB281" s="30" t="s">
        <v>54452</v>
      </c>
      <c r="BC281" s="30" t="s">
        <v>54452</v>
      </c>
      <c r="BD281" s="30" t="s">
        <v>54452</v>
      </c>
      <c r="BE281" s="30" t="s">
        <v>54452</v>
      </c>
      <c r="BF281" s="30" t="s">
        <v>54452</v>
      </c>
      <c r="BG281" s="30">
        <v>4</v>
      </c>
      <c r="BH281" s="30" t="s">
        <v>237</v>
      </c>
      <c r="BI281" s="31"/>
    </row>
    <row r="282" spans="1:61" ht="16.5">
      <c r="A282" s="21" t="s">
        <v>1863</v>
      </c>
      <c r="B282" s="21">
        <v>1860</v>
      </c>
      <c r="C282" s="21">
        <v>5883547</v>
      </c>
      <c r="D282" s="21">
        <v>1438119635</v>
      </c>
      <c r="E282" s="22">
        <v>1348110294273</v>
      </c>
      <c r="F282" s="24" t="s">
        <v>1864</v>
      </c>
      <c r="G282" s="24" t="s">
        <v>44</v>
      </c>
      <c r="H282" s="24" t="s">
        <v>51</v>
      </c>
      <c r="I282" s="24" t="s">
        <v>52</v>
      </c>
      <c r="J282" s="24" t="s">
        <v>593</v>
      </c>
      <c r="K282" s="21">
        <v>14</v>
      </c>
      <c r="L282" s="32" t="s">
        <v>1865</v>
      </c>
      <c r="M282" s="21" t="s">
        <v>1866</v>
      </c>
      <c r="N282" s="21">
        <v>1</v>
      </c>
      <c r="O282" s="21" t="s">
        <v>83</v>
      </c>
      <c r="P282" s="21">
        <v>0</v>
      </c>
      <c r="Q282" s="33">
        <v>41777345</v>
      </c>
      <c r="R282" s="33">
        <v>56400000</v>
      </c>
      <c r="S282" s="33">
        <v>250139000</v>
      </c>
      <c r="T282" s="21">
        <v>0</v>
      </c>
      <c r="U282" s="33">
        <v>287486016</v>
      </c>
      <c r="V282" s="33">
        <v>1122949386</v>
      </c>
      <c r="W282" s="21">
        <v>0</v>
      </c>
      <c r="X282" s="42">
        <v>1455089291</v>
      </c>
      <c r="Y282" s="33">
        <v>32443545057</v>
      </c>
      <c r="Z282" s="16" t="s">
        <v>56</v>
      </c>
      <c r="AA282" s="102">
        <v>0</v>
      </c>
      <c r="AB282" s="21">
        <v>325.39999999999998</v>
      </c>
      <c r="AC282" s="21">
        <v>2.5</v>
      </c>
      <c r="AD282" s="21">
        <v>2.8</v>
      </c>
      <c r="AE282" s="21">
        <v>25.7</v>
      </c>
      <c r="AF282" s="21">
        <f t="shared" si="4"/>
        <v>356.4</v>
      </c>
      <c r="AG282" s="21" t="s">
        <v>1827</v>
      </c>
      <c r="AH282" s="24" t="s">
        <v>1867</v>
      </c>
      <c r="AI282" s="24" t="s">
        <v>1862</v>
      </c>
      <c r="AJ282" s="27" t="s">
        <v>30969</v>
      </c>
      <c r="AK282" s="28" t="s">
        <v>156</v>
      </c>
      <c r="AL282" s="28">
        <v>10</v>
      </c>
      <c r="AM282" s="28">
        <v>20140303</v>
      </c>
      <c r="AN282" s="29">
        <v>1312</v>
      </c>
      <c r="AO282" s="29">
        <v>202306</v>
      </c>
      <c r="AP282" s="29">
        <v>2022</v>
      </c>
      <c r="AQ282" s="28">
        <v>853979769</v>
      </c>
      <c r="AR282" s="28">
        <v>860340317</v>
      </c>
      <c r="AS282" s="28">
        <v>5674755</v>
      </c>
      <c r="AT282" s="30">
        <v>1</v>
      </c>
      <c r="AU282" s="30"/>
      <c r="AV282" s="30"/>
      <c r="AW282" s="30"/>
      <c r="AX282" s="30"/>
      <c r="AY282" s="30"/>
      <c r="AZ282" s="30"/>
      <c r="BA282" s="30"/>
      <c r="BB282" s="30" t="s">
        <v>54452</v>
      </c>
      <c r="BC282" s="30" t="s">
        <v>54452</v>
      </c>
      <c r="BD282" s="30" t="s">
        <v>54452</v>
      </c>
      <c r="BE282" s="30" t="s">
        <v>54452</v>
      </c>
      <c r="BF282" s="30" t="s">
        <v>1868</v>
      </c>
      <c r="BG282" s="30">
        <v>2</v>
      </c>
      <c r="BH282" s="30"/>
      <c r="BI282" s="31"/>
    </row>
    <row r="283" spans="1:61" ht="16.5">
      <c r="A283" s="21" t="s">
        <v>8932</v>
      </c>
      <c r="B283" s="21">
        <v>9171</v>
      </c>
      <c r="C283" s="21">
        <v>1840601</v>
      </c>
      <c r="D283" s="21">
        <v>1138169250</v>
      </c>
      <c r="E283" s="22">
        <v>1101112245614</v>
      </c>
      <c r="F283" s="24" t="s">
        <v>8933</v>
      </c>
      <c r="G283" s="24" t="s">
        <v>44</v>
      </c>
      <c r="H283" s="24" t="s">
        <v>51</v>
      </c>
      <c r="I283" s="24" t="s">
        <v>65</v>
      </c>
      <c r="J283" s="24" t="s">
        <v>313</v>
      </c>
      <c r="K283" s="21">
        <v>46</v>
      </c>
      <c r="L283" s="32" t="s">
        <v>8934</v>
      </c>
      <c r="M283" s="21" t="s">
        <v>8935</v>
      </c>
      <c r="N283" s="21">
        <v>1</v>
      </c>
      <c r="O283" s="21" t="s">
        <v>55</v>
      </c>
      <c r="P283" s="21">
        <v>0</v>
      </c>
      <c r="Q283" s="21">
        <v>0</v>
      </c>
      <c r="R283" s="21">
        <v>0</v>
      </c>
      <c r="S283" s="21">
        <v>0</v>
      </c>
      <c r="T283" s="21">
        <v>0</v>
      </c>
      <c r="U283" s="21">
        <v>0</v>
      </c>
      <c r="V283" s="21">
        <v>0</v>
      </c>
      <c r="W283" s="33">
        <v>6812</v>
      </c>
      <c r="X283" s="21">
        <v>0</v>
      </c>
      <c r="Y283" s="21">
        <v>0</v>
      </c>
      <c r="Z283" s="16" t="s">
        <v>315</v>
      </c>
      <c r="AA283" s="102">
        <v>0</v>
      </c>
      <c r="AB283" s="99">
        <v>0</v>
      </c>
      <c r="AC283" s="99">
        <v>0</v>
      </c>
      <c r="AD283" s="99">
        <v>0</v>
      </c>
      <c r="AE283" s="99">
        <v>0</v>
      </c>
      <c r="AF283" s="21">
        <f t="shared" si="4"/>
        <v>0</v>
      </c>
      <c r="AG283" s="21" t="s">
        <v>8936</v>
      </c>
      <c r="AH283" s="24" t="s">
        <v>8937</v>
      </c>
      <c r="AI283" s="24" t="s">
        <v>8938</v>
      </c>
      <c r="AJ283" s="27" t="s">
        <v>30970</v>
      </c>
      <c r="AK283" s="28" t="s">
        <v>60</v>
      </c>
      <c r="AL283" s="28">
        <v>10</v>
      </c>
      <c r="AM283" s="28">
        <v>20010524</v>
      </c>
      <c r="AN283" s="29">
        <v>354</v>
      </c>
      <c r="AO283" s="29">
        <v>202305</v>
      </c>
      <c r="AP283" s="29">
        <v>2022</v>
      </c>
      <c r="AQ283" s="28">
        <v>15446249</v>
      </c>
      <c r="AR283" s="28">
        <v>4001326</v>
      </c>
      <c r="AS283" s="28">
        <v>1000000</v>
      </c>
      <c r="AT283" s="30">
        <v>2</v>
      </c>
      <c r="AU283" s="30"/>
      <c r="AV283" s="30"/>
      <c r="AW283" s="30"/>
      <c r="AX283" s="30"/>
      <c r="AY283" s="30"/>
      <c r="AZ283" s="30"/>
      <c r="BA283" s="30"/>
      <c r="BB283" s="30" t="s">
        <v>54452</v>
      </c>
      <c r="BC283" s="30" t="s">
        <v>54452</v>
      </c>
      <c r="BD283" s="30" t="s">
        <v>54452</v>
      </c>
      <c r="BE283" s="30" t="s">
        <v>54452</v>
      </c>
      <c r="BF283" s="30" t="s">
        <v>54452</v>
      </c>
      <c r="BG283" s="30">
        <v>7</v>
      </c>
      <c r="BH283" s="30" t="s">
        <v>8939</v>
      </c>
      <c r="BI283" s="31"/>
    </row>
    <row r="284" spans="1:61" ht="16.5">
      <c r="A284" s="21" t="s">
        <v>11061</v>
      </c>
      <c r="B284" s="21">
        <v>11286</v>
      </c>
      <c r="C284" s="21">
        <v>1277408</v>
      </c>
      <c r="D284" s="21">
        <v>5068101694</v>
      </c>
      <c r="E284" s="22">
        <v>1746110002268</v>
      </c>
      <c r="F284" s="24" t="s">
        <v>11062</v>
      </c>
      <c r="G284" s="24" t="s">
        <v>44</v>
      </c>
      <c r="H284" s="24" t="s">
        <v>51</v>
      </c>
      <c r="I284" s="24" t="s">
        <v>65</v>
      </c>
      <c r="J284" s="24" t="s">
        <v>3829</v>
      </c>
      <c r="K284" s="21">
        <v>50</v>
      </c>
      <c r="L284" s="21"/>
      <c r="M284" s="21" t="s">
        <v>11063</v>
      </c>
      <c r="N284" s="21">
        <v>1</v>
      </c>
      <c r="O284" s="21" t="s">
        <v>83</v>
      </c>
      <c r="P284" s="21">
        <v>0</v>
      </c>
      <c r="Q284" s="21">
        <v>0</v>
      </c>
      <c r="R284" s="21">
        <v>0</v>
      </c>
      <c r="S284" s="21">
        <v>0</v>
      </c>
      <c r="T284" s="21">
        <v>0</v>
      </c>
      <c r="U284" s="33">
        <f>142010050+7697280000</f>
        <v>7839290050</v>
      </c>
      <c r="V284" s="21">
        <v>0</v>
      </c>
      <c r="W284" s="21">
        <v>0</v>
      </c>
      <c r="X284" s="21">
        <v>0</v>
      </c>
      <c r="Y284" s="21">
        <v>0</v>
      </c>
      <c r="Z284" s="21" t="s">
        <v>315</v>
      </c>
      <c r="AA284" s="102">
        <v>0</v>
      </c>
      <c r="AB284" s="99">
        <v>0</v>
      </c>
      <c r="AC284" s="99">
        <v>0</v>
      </c>
      <c r="AD284" s="21">
        <v>78.3</v>
      </c>
      <c r="AE284" s="99">
        <v>0</v>
      </c>
      <c r="AF284" s="21">
        <f t="shared" si="4"/>
        <v>78.3</v>
      </c>
      <c r="AG284" s="21" t="s">
        <v>10754</v>
      </c>
      <c r="AH284" s="24" t="s">
        <v>11064</v>
      </c>
      <c r="AI284" s="24" t="s">
        <v>11065</v>
      </c>
      <c r="AJ284" s="27" t="s">
        <v>30971</v>
      </c>
      <c r="AK284" s="28" t="s">
        <v>60</v>
      </c>
      <c r="AL284" s="28">
        <v>10</v>
      </c>
      <c r="AM284" s="28">
        <v>19800101</v>
      </c>
      <c r="AN284" s="29">
        <v>560</v>
      </c>
      <c r="AO284" s="29">
        <v>202212</v>
      </c>
      <c r="AP284" s="29">
        <v>2022</v>
      </c>
      <c r="AQ284" s="28">
        <v>53690076</v>
      </c>
      <c r="AR284" s="28">
        <v>4663994</v>
      </c>
      <c r="AS284" s="28">
        <v>100000</v>
      </c>
      <c r="AT284" s="30">
        <v>1</v>
      </c>
      <c r="AU284" s="30"/>
      <c r="AV284" s="30"/>
      <c r="AW284" s="30"/>
      <c r="AX284" s="30"/>
      <c r="AY284" s="30"/>
      <c r="AZ284" s="30"/>
      <c r="BA284" s="30"/>
      <c r="BB284" s="30" t="s">
        <v>54452</v>
      </c>
      <c r="BC284" s="30" t="s">
        <v>54452</v>
      </c>
      <c r="BD284" s="30" t="s">
        <v>54452</v>
      </c>
      <c r="BE284" s="30" t="s">
        <v>54452</v>
      </c>
      <c r="BF284" s="30" t="s">
        <v>54452</v>
      </c>
      <c r="BG284" s="30">
        <v>8</v>
      </c>
      <c r="BH284" s="30"/>
      <c r="BI284" s="31"/>
    </row>
    <row r="285" spans="1:61" ht="16.5">
      <c r="A285" s="21" t="s">
        <v>7365</v>
      </c>
      <c r="B285" s="21">
        <v>7442</v>
      </c>
      <c r="C285" s="21">
        <v>3708596</v>
      </c>
      <c r="D285" s="21">
        <v>1078732411</v>
      </c>
      <c r="E285" s="22">
        <v>1101114290039</v>
      </c>
      <c r="F285" s="24" t="s">
        <v>7366</v>
      </c>
      <c r="G285" s="24" t="s">
        <v>44</v>
      </c>
      <c r="H285" s="24" t="s">
        <v>51</v>
      </c>
      <c r="I285" s="24" t="s">
        <v>52</v>
      </c>
      <c r="J285" s="24" t="s">
        <v>1033</v>
      </c>
      <c r="K285" s="21">
        <v>38</v>
      </c>
      <c r="L285" s="32" t="s">
        <v>7367</v>
      </c>
      <c r="M285" s="21" t="s">
        <v>7368</v>
      </c>
      <c r="N285" s="21">
        <v>1</v>
      </c>
      <c r="O285" s="21" t="s">
        <v>55</v>
      </c>
      <c r="P285" s="21">
        <v>0</v>
      </c>
      <c r="Q285" s="21">
        <v>0</v>
      </c>
      <c r="R285" s="21">
        <v>0</v>
      </c>
      <c r="S285" s="33">
        <v>476267</v>
      </c>
      <c r="T285" s="21">
        <v>0</v>
      </c>
      <c r="U285" s="39">
        <v>119258</v>
      </c>
      <c r="V285" s="33">
        <v>340837</v>
      </c>
      <c r="W285" s="33">
        <v>562244</v>
      </c>
      <c r="X285" s="21">
        <f>SUM(360584,263981)</f>
        <v>624565</v>
      </c>
      <c r="Y285" s="33">
        <v>1541782</v>
      </c>
      <c r="Z285" s="16" t="s">
        <v>126</v>
      </c>
      <c r="AA285" s="102">
        <v>0</v>
      </c>
      <c r="AB285" s="21">
        <v>15.4</v>
      </c>
      <c r="AC285" s="21">
        <v>4.7</v>
      </c>
      <c r="AD285" s="21">
        <v>1.1000000000000001</v>
      </c>
      <c r="AE285" s="21">
        <v>15.2</v>
      </c>
      <c r="AF285" s="21">
        <f t="shared" si="4"/>
        <v>36.400000000000006</v>
      </c>
      <c r="AG285" s="21" t="s">
        <v>2987</v>
      </c>
      <c r="AH285" s="24" t="s">
        <v>7369</v>
      </c>
      <c r="AI285" s="24" t="s">
        <v>7370</v>
      </c>
      <c r="AJ285" s="27" t="s">
        <v>30972</v>
      </c>
      <c r="AK285" s="28" t="s">
        <v>70</v>
      </c>
      <c r="AL285" s="28">
        <v>10</v>
      </c>
      <c r="AM285" s="28">
        <v>20100224</v>
      </c>
      <c r="AN285" s="29">
        <v>548</v>
      </c>
      <c r="AO285" s="29">
        <v>202306</v>
      </c>
      <c r="AP285" s="29">
        <v>2022</v>
      </c>
      <c r="AQ285" s="28">
        <v>273402655</v>
      </c>
      <c r="AR285" s="28">
        <v>271367769</v>
      </c>
      <c r="AS285" s="28">
        <v>2784106</v>
      </c>
      <c r="AT285" s="30">
        <v>1</v>
      </c>
      <c r="AU285" s="30"/>
      <c r="AV285" s="30"/>
      <c r="AW285" s="30"/>
      <c r="AX285" s="30"/>
      <c r="AY285" s="30"/>
      <c r="AZ285" s="30"/>
      <c r="BA285" s="30"/>
      <c r="BB285" s="30" t="s">
        <v>54452</v>
      </c>
      <c r="BC285" s="30" t="s">
        <v>54452</v>
      </c>
      <c r="BD285" s="30" t="s">
        <v>54452</v>
      </c>
      <c r="BE285" s="30" t="s">
        <v>54452</v>
      </c>
      <c r="BF285" s="30" t="s">
        <v>7371</v>
      </c>
      <c r="BG285" s="30">
        <v>2</v>
      </c>
      <c r="BH285" s="30" t="s">
        <v>7316</v>
      </c>
      <c r="BI285" s="31"/>
    </row>
    <row r="286" spans="1:61" ht="16.5">
      <c r="A286" s="21" t="s">
        <v>15609</v>
      </c>
      <c r="B286" s="21">
        <v>14786</v>
      </c>
      <c r="C286" s="21">
        <v>2238439</v>
      </c>
      <c r="D286" s="21">
        <v>3058173178</v>
      </c>
      <c r="E286" s="22">
        <v>1601110182397</v>
      </c>
      <c r="F286" s="24" t="s">
        <v>15610</v>
      </c>
      <c r="G286" s="24" t="s">
        <v>44</v>
      </c>
      <c r="H286" s="24" t="s">
        <v>51</v>
      </c>
      <c r="I286" s="24" t="s">
        <v>65</v>
      </c>
      <c r="J286" s="24" t="s">
        <v>313</v>
      </c>
      <c r="K286" s="21">
        <v>46</v>
      </c>
      <c r="L286" s="32" t="s">
        <v>15611</v>
      </c>
      <c r="M286" s="21" t="s">
        <v>15612</v>
      </c>
      <c r="N286" s="21">
        <v>1</v>
      </c>
      <c r="O286" s="21" t="s">
        <v>55</v>
      </c>
      <c r="P286" s="21">
        <v>0</v>
      </c>
      <c r="Q286" s="21">
        <v>0</v>
      </c>
      <c r="R286" s="33">
        <v>169457</v>
      </c>
      <c r="S286" s="21">
        <v>0</v>
      </c>
      <c r="T286" s="21">
        <v>0</v>
      </c>
      <c r="U286" s="33">
        <v>281635</v>
      </c>
      <c r="V286" s="33">
        <v>275675</v>
      </c>
      <c r="W286" s="33">
        <v>343795</v>
      </c>
      <c r="X286" s="21">
        <v>0</v>
      </c>
      <c r="Y286" s="33">
        <v>1856298</v>
      </c>
      <c r="Z286" s="16" t="s">
        <v>315</v>
      </c>
      <c r="AA286" s="102">
        <v>0</v>
      </c>
      <c r="AB286" s="21">
        <v>20.2</v>
      </c>
      <c r="AC286" s="99">
        <v>0</v>
      </c>
      <c r="AD286" s="21">
        <v>2.8</v>
      </c>
      <c r="AE286" s="21">
        <v>6.1</v>
      </c>
      <c r="AF286" s="21">
        <f t="shared" si="4"/>
        <v>29.1</v>
      </c>
      <c r="AG286" s="21" t="s">
        <v>15613</v>
      </c>
      <c r="AH286" s="24" t="s">
        <v>15614</v>
      </c>
      <c r="AI286" s="24" t="s">
        <v>15615</v>
      </c>
      <c r="AJ286" s="27" t="s">
        <v>30973</v>
      </c>
      <c r="AK286" s="28" t="s">
        <v>60</v>
      </c>
      <c r="AL286" s="28">
        <v>10</v>
      </c>
      <c r="AM286" s="28">
        <v>20041209</v>
      </c>
      <c r="AN286" s="29">
        <v>5591</v>
      </c>
      <c r="AO286" s="29">
        <v>202303</v>
      </c>
      <c r="AP286" s="29">
        <v>2022</v>
      </c>
      <c r="AQ286" s="28">
        <v>262264092</v>
      </c>
      <c r="AR286" s="28">
        <v>73856852</v>
      </c>
      <c r="AS286" s="28">
        <v>1904000</v>
      </c>
      <c r="AT286" s="30">
        <v>1</v>
      </c>
      <c r="AU286" s="30"/>
      <c r="AV286" s="30"/>
      <c r="AW286" s="30"/>
      <c r="AX286" s="30"/>
      <c r="AY286" s="30"/>
      <c r="AZ286" s="30"/>
      <c r="BA286" s="30"/>
      <c r="BB286" s="30" t="s">
        <v>54452</v>
      </c>
      <c r="BC286" s="30" t="s">
        <v>54452</v>
      </c>
      <c r="BD286" s="30" t="s">
        <v>54452</v>
      </c>
      <c r="BE286" s="30" t="s">
        <v>54452</v>
      </c>
      <c r="BF286" s="30" t="s">
        <v>54452</v>
      </c>
      <c r="BG286" s="30">
        <v>4</v>
      </c>
      <c r="BH286" s="30" t="s">
        <v>237</v>
      </c>
      <c r="BI286" s="31"/>
    </row>
    <row r="287" spans="1:61" ht="16.5">
      <c r="A287" s="21" t="s">
        <v>9320</v>
      </c>
      <c r="B287" s="21">
        <v>9535</v>
      </c>
      <c r="C287" s="21">
        <v>2236957</v>
      </c>
      <c r="D287" s="21">
        <v>1078657147</v>
      </c>
      <c r="E287" s="22">
        <v>1101113125500</v>
      </c>
      <c r="F287" s="24" t="s">
        <v>9321</v>
      </c>
      <c r="G287" s="24" t="s">
        <v>44</v>
      </c>
      <c r="H287" s="24" t="s">
        <v>51</v>
      </c>
      <c r="I287" s="24" t="s">
        <v>65</v>
      </c>
      <c r="J287" s="24" t="s">
        <v>171</v>
      </c>
      <c r="K287" s="21">
        <v>48</v>
      </c>
      <c r="L287" s="32" t="s">
        <v>9322</v>
      </c>
      <c r="M287" s="21" t="s">
        <v>6991</v>
      </c>
      <c r="N287" s="21">
        <v>1</v>
      </c>
      <c r="O287" s="21" t="s">
        <v>83</v>
      </c>
      <c r="P287" s="21">
        <v>0</v>
      </c>
      <c r="Q287" s="33">
        <v>265196485</v>
      </c>
      <c r="R287" s="33">
        <v>4137689027</v>
      </c>
      <c r="S287" s="21">
        <v>0</v>
      </c>
      <c r="T287" s="21">
        <v>0</v>
      </c>
      <c r="U287" s="33">
        <v>94754557</v>
      </c>
      <c r="V287" s="21">
        <v>0</v>
      </c>
      <c r="W287" s="33">
        <v>553779695</v>
      </c>
      <c r="X287" s="68">
        <v>14381294</v>
      </c>
      <c r="Y287" s="21">
        <v>0</v>
      </c>
      <c r="Z287" s="16" t="s">
        <v>315</v>
      </c>
      <c r="AA287" s="102">
        <v>0</v>
      </c>
      <c r="AB287" s="21">
        <v>44</v>
      </c>
      <c r="AC287" s="99">
        <v>0</v>
      </c>
      <c r="AD287" s="21">
        <v>0.9</v>
      </c>
      <c r="AE287" s="21">
        <v>5.6</v>
      </c>
      <c r="AF287" s="21">
        <f t="shared" si="4"/>
        <v>50.5</v>
      </c>
      <c r="AG287" s="21" t="s">
        <v>9323</v>
      </c>
      <c r="AH287" s="24" t="s">
        <v>9324</v>
      </c>
      <c r="AI287" s="24" t="s">
        <v>9325</v>
      </c>
      <c r="AJ287" s="27" t="s">
        <v>30974</v>
      </c>
      <c r="AK287" s="28" t="s">
        <v>60</v>
      </c>
      <c r="AL287" s="28">
        <v>10</v>
      </c>
      <c r="AM287" s="28">
        <v>20041202</v>
      </c>
      <c r="AN287" s="29">
        <v>932</v>
      </c>
      <c r="AO287" s="29">
        <v>202212</v>
      </c>
      <c r="AP287" s="29">
        <v>2022</v>
      </c>
      <c r="AQ287" s="28">
        <v>262032817</v>
      </c>
      <c r="AR287" s="28">
        <v>286347694</v>
      </c>
      <c r="AS287" s="28">
        <v>12000000</v>
      </c>
      <c r="AT287" s="30">
        <v>1</v>
      </c>
      <c r="AU287" s="30"/>
      <c r="AV287" s="30"/>
      <c r="AW287" s="30"/>
      <c r="AX287" s="30"/>
      <c r="AY287" s="30"/>
      <c r="AZ287" s="30"/>
      <c r="BA287" s="30"/>
      <c r="BB287" s="30" t="s">
        <v>54452</v>
      </c>
      <c r="BC287" s="30" t="s">
        <v>54452</v>
      </c>
      <c r="BD287" s="30" t="s">
        <v>54452</v>
      </c>
      <c r="BE287" s="30" t="s">
        <v>54452</v>
      </c>
      <c r="BF287" s="30" t="s">
        <v>54452</v>
      </c>
      <c r="BG287" s="30">
        <v>8</v>
      </c>
      <c r="BH287" s="30"/>
      <c r="BI287" s="31"/>
    </row>
    <row r="288" spans="1:61" ht="16.5">
      <c r="A288" s="21" t="s">
        <v>11630</v>
      </c>
      <c r="B288" s="21">
        <v>11781</v>
      </c>
      <c r="C288" s="21">
        <v>1874760</v>
      </c>
      <c r="D288" s="21">
        <v>1238194853</v>
      </c>
      <c r="E288" s="22">
        <v>1352110013400</v>
      </c>
      <c r="F288" s="24" t="s">
        <v>11631</v>
      </c>
      <c r="G288" s="24" t="s">
        <v>44</v>
      </c>
      <c r="H288" s="24" t="s">
        <v>51</v>
      </c>
      <c r="I288" s="24" t="s">
        <v>65</v>
      </c>
      <c r="J288" s="24" t="s">
        <v>1180</v>
      </c>
      <c r="K288" s="21">
        <v>53</v>
      </c>
      <c r="L288" s="32" t="s">
        <v>11632</v>
      </c>
      <c r="M288" s="21" t="s">
        <v>11633</v>
      </c>
      <c r="N288" s="21">
        <v>1</v>
      </c>
      <c r="O288" s="21" t="s">
        <v>55</v>
      </c>
      <c r="P288" s="21">
        <v>0</v>
      </c>
      <c r="Q288" s="21">
        <v>0</v>
      </c>
      <c r="R288" s="21">
        <v>0</v>
      </c>
      <c r="S288" s="21">
        <v>0</v>
      </c>
      <c r="T288" s="21">
        <v>0</v>
      </c>
      <c r="U288" s="21">
        <v>0</v>
      </c>
      <c r="V288" s="21">
        <v>0</v>
      </c>
      <c r="W288" s="33">
        <v>68665</v>
      </c>
      <c r="X288" s="21">
        <v>0</v>
      </c>
      <c r="Y288" s="21">
        <v>0</v>
      </c>
      <c r="Z288" s="16" t="s">
        <v>315</v>
      </c>
      <c r="AA288" s="102">
        <v>0</v>
      </c>
      <c r="AB288" s="99">
        <v>0</v>
      </c>
      <c r="AC288" s="99">
        <v>0</v>
      </c>
      <c r="AD288" s="99">
        <v>0</v>
      </c>
      <c r="AE288" s="21">
        <v>0.6</v>
      </c>
      <c r="AF288" s="21">
        <f t="shared" si="4"/>
        <v>0.6</v>
      </c>
      <c r="AG288" s="21" t="s">
        <v>11634</v>
      </c>
      <c r="AH288" s="24" t="s">
        <v>11635</v>
      </c>
      <c r="AI288" s="24" t="s">
        <v>11636</v>
      </c>
      <c r="AJ288" s="27" t="s">
        <v>30975</v>
      </c>
      <c r="AK288" s="28" t="s">
        <v>60</v>
      </c>
      <c r="AL288" s="28">
        <v>10</v>
      </c>
      <c r="AM288" s="28">
        <v>20031231</v>
      </c>
      <c r="AN288" s="29">
        <v>842</v>
      </c>
      <c r="AO288" s="29">
        <v>202304</v>
      </c>
      <c r="AP288" s="29">
        <v>2022</v>
      </c>
      <c r="AQ288" s="28">
        <v>100517036</v>
      </c>
      <c r="AR288" s="28">
        <v>24346909</v>
      </c>
      <c r="AS288" s="28">
        <v>7700000</v>
      </c>
      <c r="AT288" s="30">
        <v>1</v>
      </c>
      <c r="AU288" s="30"/>
      <c r="AV288" s="30"/>
      <c r="AW288" s="30"/>
      <c r="AX288" s="30"/>
      <c r="AY288" s="30"/>
      <c r="AZ288" s="30"/>
      <c r="BA288" s="30"/>
      <c r="BB288" s="30" t="s">
        <v>54452</v>
      </c>
      <c r="BC288" s="30" t="s">
        <v>54452</v>
      </c>
      <c r="BD288" s="30" t="s">
        <v>54452</v>
      </c>
      <c r="BE288" s="30" t="s">
        <v>54452</v>
      </c>
      <c r="BF288" s="30" t="s">
        <v>54452</v>
      </c>
      <c r="BG288" s="30">
        <v>13</v>
      </c>
      <c r="BH288" s="30"/>
      <c r="BI288" s="31"/>
    </row>
    <row r="289" spans="1:61" ht="16.5">
      <c r="A289" s="21" t="s">
        <v>11593</v>
      </c>
      <c r="B289" s="21">
        <v>11756</v>
      </c>
      <c r="C289" s="21">
        <v>2222403</v>
      </c>
      <c r="D289" s="21">
        <v>1048189311</v>
      </c>
      <c r="E289" s="22">
        <v>1101113068601</v>
      </c>
      <c r="F289" s="24" t="s">
        <v>11594</v>
      </c>
      <c r="G289" s="24" t="s">
        <v>44</v>
      </c>
      <c r="H289" s="24" t="s">
        <v>51</v>
      </c>
      <c r="I289" s="24" t="s">
        <v>65</v>
      </c>
      <c r="J289" s="24" t="s">
        <v>1180</v>
      </c>
      <c r="K289" s="21">
        <v>53</v>
      </c>
      <c r="L289" s="32" t="s">
        <v>11595</v>
      </c>
      <c r="M289" s="21" t="s">
        <v>11596</v>
      </c>
      <c r="N289" s="21">
        <v>1</v>
      </c>
      <c r="O289" s="21" t="s">
        <v>55</v>
      </c>
      <c r="P289" s="21">
        <v>0</v>
      </c>
      <c r="Q289" s="21">
        <v>0</v>
      </c>
      <c r="R289" s="21">
        <v>0</v>
      </c>
      <c r="S289" s="21">
        <v>0</v>
      </c>
      <c r="T289" s="21">
        <v>0</v>
      </c>
      <c r="U289" s="21">
        <v>0</v>
      </c>
      <c r="V289" s="21">
        <v>0</v>
      </c>
      <c r="W289" s="33">
        <v>69247</v>
      </c>
      <c r="X289" s="21">
        <v>0</v>
      </c>
      <c r="Y289" s="21">
        <v>0</v>
      </c>
      <c r="Z289" s="16" t="s">
        <v>315</v>
      </c>
      <c r="AA289" s="102">
        <v>0</v>
      </c>
      <c r="AB289" s="99">
        <v>0</v>
      </c>
      <c r="AC289" s="99">
        <v>0</v>
      </c>
      <c r="AD289" s="99">
        <v>0</v>
      </c>
      <c r="AE289" s="21">
        <v>0.6</v>
      </c>
      <c r="AF289" s="21">
        <f t="shared" si="4"/>
        <v>0.6</v>
      </c>
      <c r="AG289" s="21" t="s">
        <v>11597</v>
      </c>
      <c r="AH289" s="24" t="s">
        <v>11598</v>
      </c>
      <c r="AI289" s="24" t="s">
        <v>11599</v>
      </c>
      <c r="AJ289" s="27" t="s">
        <v>30976</v>
      </c>
      <c r="AK289" s="28" t="s">
        <v>60</v>
      </c>
      <c r="AL289" s="28">
        <v>10</v>
      </c>
      <c r="AM289" s="28">
        <v>20040811</v>
      </c>
      <c r="AN289" s="29">
        <v>1305</v>
      </c>
      <c r="AO289" s="29">
        <v>202304</v>
      </c>
      <c r="AP289" s="29">
        <v>2022</v>
      </c>
      <c r="AQ289" s="28">
        <v>69861862</v>
      </c>
      <c r="AR289" s="28">
        <v>23026706</v>
      </c>
      <c r="AS289" s="28">
        <v>4000000</v>
      </c>
      <c r="AT289" s="30">
        <v>1</v>
      </c>
      <c r="AU289" s="30"/>
      <c r="AV289" s="30"/>
      <c r="AW289" s="30"/>
      <c r="AX289" s="30"/>
      <c r="AY289" s="30"/>
      <c r="AZ289" s="30"/>
      <c r="BA289" s="30"/>
      <c r="BB289" s="30" t="s">
        <v>54452</v>
      </c>
      <c r="BC289" s="30" t="s">
        <v>54452</v>
      </c>
      <c r="BD289" s="30" t="s">
        <v>54452</v>
      </c>
      <c r="BE289" s="30" t="s">
        <v>54452</v>
      </c>
      <c r="BF289" s="30" t="s">
        <v>54452</v>
      </c>
      <c r="BG289" s="30">
        <v>13</v>
      </c>
      <c r="BH289" s="30"/>
      <c r="BI289" s="31"/>
    </row>
    <row r="290" spans="1:61" ht="16.5">
      <c r="A290" s="21" t="s">
        <v>13121</v>
      </c>
      <c r="B290" s="21">
        <v>12849</v>
      </c>
      <c r="C290" s="21">
        <v>1949500</v>
      </c>
      <c r="D290" s="21">
        <v>1098153365</v>
      </c>
      <c r="E290" s="22">
        <v>1101111521700</v>
      </c>
      <c r="F290" s="24" t="s">
        <v>13122</v>
      </c>
      <c r="G290" s="24" t="s">
        <v>44</v>
      </c>
      <c r="H290" s="24" t="s">
        <v>51</v>
      </c>
      <c r="I290" s="24" t="s">
        <v>52</v>
      </c>
      <c r="J290" s="24" t="s">
        <v>462</v>
      </c>
      <c r="K290" s="21">
        <v>56</v>
      </c>
      <c r="L290" s="32" t="s">
        <v>13123</v>
      </c>
      <c r="M290" s="21" t="s">
        <v>13124</v>
      </c>
      <c r="N290" s="21">
        <v>1</v>
      </c>
      <c r="O290" s="21" t="s">
        <v>55</v>
      </c>
      <c r="P290" s="21">
        <v>0</v>
      </c>
      <c r="Q290" s="21">
        <v>0</v>
      </c>
      <c r="R290" s="21">
        <v>0</v>
      </c>
      <c r="S290" s="33">
        <f>839700+806045</f>
        <v>1645745</v>
      </c>
      <c r="T290" s="21">
        <v>0</v>
      </c>
      <c r="U290" s="21">
        <v>0</v>
      </c>
      <c r="V290" s="21">
        <v>0</v>
      </c>
      <c r="W290" s="33">
        <v>4092192</v>
      </c>
      <c r="X290" s="33">
        <f>7500+2445643</f>
        <v>2453143</v>
      </c>
      <c r="Y290" s="33">
        <v>2932866</v>
      </c>
      <c r="Z290" s="16" t="s">
        <v>315</v>
      </c>
      <c r="AA290" s="102">
        <v>0</v>
      </c>
      <c r="AB290" s="21">
        <v>29.3</v>
      </c>
      <c r="AC290" s="21">
        <v>16.399999999999999</v>
      </c>
      <c r="AD290" s="99">
        <v>0</v>
      </c>
      <c r="AE290" s="21">
        <v>65.400000000000006</v>
      </c>
      <c r="AF290" s="21">
        <f t="shared" si="4"/>
        <v>111.10000000000001</v>
      </c>
      <c r="AG290" s="21" t="s">
        <v>13125</v>
      </c>
      <c r="AH290" s="24" t="s">
        <v>13126</v>
      </c>
      <c r="AI290" s="24" t="s">
        <v>13127</v>
      </c>
      <c r="AJ290" s="27" t="s">
        <v>30977</v>
      </c>
      <c r="AK290" s="28" t="s">
        <v>70</v>
      </c>
      <c r="AL290" s="28">
        <v>10</v>
      </c>
      <c r="AM290" s="28">
        <v>19980311</v>
      </c>
      <c r="AN290" s="29">
        <v>533</v>
      </c>
      <c r="AO290" s="29">
        <v>202306</v>
      </c>
      <c r="AP290" s="29">
        <v>2022</v>
      </c>
      <c r="AQ290" s="28">
        <v>238642389</v>
      </c>
      <c r="AR290" s="28">
        <v>391478222</v>
      </c>
      <c r="AS290" s="28">
        <v>7779559</v>
      </c>
      <c r="AT290" s="30">
        <v>1</v>
      </c>
      <c r="AU290" s="30"/>
      <c r="AV290" s="30"/>
      <c r="AW290" s="30"/>
      <c r="AX290" s="30"/>
      <c r="AY290" s="30"/>
      <c r="AZ290" s="30"/>
      <c r="BA290" s="30"/>
      <c r="BB290" s="30" t="s">
        <v>54452</v>
      </c>
      <c r="BC290" s="30" t="s">
        <v>54452</v>
      </c>
      <c r="BD290" s="30" t="s">
        <v>54452</v>
      </c>
      <c r="BE290" s="30" t="s">
        <v>54452</v>
      </c>
      <c r="BF290" s="30" t="s">
        <v>13128</v>
      </c>
      <c r="BG290" s="30">
        <v>2</v>
      </c>
      <c r="BH290" s="30" t="s">
        <v>13129</v>
      </c>
      <c r="BI290" s="31"/>
    </row>
    <row r="291" spans="1:61" ht="16.5">
      <c r="A291" s="21" t="s">
        <v>7801</v>
      </c>
      <c r="B291" s="21">
        <v>7958</v>
      </c>
      <c r="C291" s="21">
        <v>4218844</v>
      </c>
      <c r="D291" s="21">
        <v>6138169798</v>
      </c>
      <c r="E291" s="22">
        <v>1954110024732</v>
      </c>
      <c r="F291" s="24" t="s">
        <v>7802</v>
      </c>
      <c r="G291" s="24" t="s">
        <v>44</v>
      </c>
      <c r="H291" s="24" t="s">
        <v>51</v>
      </c>
      <c r="I291" s="24" t="s">
        <v>65</v>
      </c>
      <c r="J291" s="24" t="s">
        <v>3779</v>
      </c>
      <c r="K291" s="21">
        <v>40</v>
      </c>
      <c r="L291" s="32" t="s">
        <v>7803</v>
      </c>
      <c r="M291" s="21" t="s">
        <v>7804</v>
      </c>
      <c r="N291" s="21">
        <v>1</v>
      </c>
      <c r="O291" s="21" t="s">
        <v>55</v>
      </c>
      <c r="P291" s="21">
        <v>0</v>
      </c>
      <c r="Q291" s="21">
        <v>0</v>
      </c>
      <c r="R291" s="33">
        <v>95000</v>
      </c>
      <c r="S291" s="33">
        <v>126184</v>
      </c>
      <c r="T291" s="21">
        <v>0</v>
      </c>
      <c r="U291" s="33">
        <v>23548</v>
      </c>
      <c r="V291" s="33">
        <v>1281473</v>
      </c>
      <c r="W291" s="33">
        <v>236358</v>
      </c>
      <c r="X291" s="21">
        <v>0</v>
      </c>
      <c r="Y291" s="33">
        <v>772141</v>
      </c>
      <c r="Z291" s="16" t="s">
        <v>1249</v>
      </c>
      <c r="AA291" s="102">
        <v>0</v>
      </c>
      <c r="AB291" s="21">
        <v>8.6</v>
      </c>
      <c r="AC291" s="21">
        <v>1.2</v>
      </c>
      <c r="AD291" s="21">
        <v>0.2</v>
      </c>
      <c r="AE291" s="21">
        <v>15.1</v>
      </c>
      <c r="AF291" s="21">
        <f t="shared" si="4"/>
        <v>25.099999999999998</v>
      </c>
      <c r="AG291" s="21" t="s">
        <v>7805</v>
      </c>
      <c r="AH291" s="24" t="s">
        <v>7806</v>
      </c>
      <c r="AI291" s="24" t="s">
        <v>7807</v>
      </c>
      <c r="AJ291" s="27" t="s">
        <v>30978</v>
      </c>
      <c r="AK291" s="28" t="s">
        <v>70</v>
      </c>
      <c r="AL291" s="28">
        <v>10</v>
      </c>
      <c r="AM291" s="28">
        <v>20130408</v>
      </c>
      <c r="AN291" s="29">
        <v>319</v>
      </c>
      <c r="AO291" s="29">
        <v>202306</v>
      </c>
      <c r="AP291" s="29">
        <v>2022</v>
      </c>
      <c r="AQ291" s="28">
        <v>44659018</v>
      </c>
      <c r="AR291" s="28">
        <v>115065446</v>
      </c>
      <c r="AS291" s="28">
        <v>6123824</v>
      </c>
      <c r="AT291" s="30">
        <v>1</v>
      </c>
      <c r="AU291" s="30"/>
      <c r="AV291" s="30"/>
      <c r="AW291" s="30"/>
      <c r="AX291" s="30"/>
      <c r="AY291" s="30"/>
      <c r="AZ291" s="30"/>
      <c r="BA291" s="30"/>
      <c r="BB291" s="30" t="s">
        <v>54452</v>
      </c>
      <c r="BC291" s="30" t="s">
        <v>54452</v>
      </c>
      <c r="BD291" s="30" t="s">
        <v>54452</v>
      </c>
      <c r="BE291" s="30" t="s">
        <v>54452</v>
      </c>
      <c r="BF291" s="30" t="s">
        <v>7808</v>
      </c>
      <c r="BG291" s="30">
        <v>2</v>
      </c>
      <c r="BH291" s="30"/>
      <c r="BI291" s="31"/>
    </row>
    <row r="292" spans="1:61" ht="16.5">
      <c r="A292" s="21" t="s">
        <v>1482</v>
      </c>
      <c r="B292" s="21">
        <v>1452</v>
      </c>
      <c r="C292" s="21">
        <v>1138965</v>
      </c>
      <c r="D292" s="21">
        <v>1108133923</v>
      </c>
      <c r="E292" s="22">
        <v>1101110166903</v>
      </c>
      <c r="F292" s="24" t="s">
        <v>1483</v>
      </c>
      <c r="G292" s="24" t="s">
        <v>44</v>
      </c>
      <c r="H292" s="24" t="s">
        <v>51</v>
      </c>
      <c r="I292" s="24" t="s">
        <v>52</v>
      </c>
      <c r="J292" s="24" t="s">
        <v>1463</v>
      </c>
      <c r="K292" s="21">
        <v>11</v>
      </c>
      <c r="L292" s="32" t="s">
        <v>1484</v>
      </c>
      <c r="M292" s="21" t="s">
        <v>1485</v>
      </c>
      <c r="N292" s="21">
        <v>1</v>
      </c>
      <c r="O292" s="21" t="s">
        <v>83</v>
      </c>
      <c r="P292" s="21">
        <v>0</v>
      </c>
      <c r="Q292" s="21">
        <v>0</v>
      </c>
      <c r="R292" s="33">
        <v>27711000</v>
      </c>
      <c r="S292" s="33">
        <v>1533555619</v>
      </c>
      <c r="T292" s="21">
        <v>0</v>
      </c>
      <c r="U292" s="33">
        <v>544495441</v>
      </c>
      <c r="V292" s="21">
        <v>0</v>
      </c>
      <c r="W292" s="21">
        <v>0</v>
      </c>
      <c r="X292" s="33">
        <v>1042750189</v>
      </c>
      <c r="Y292" s="33">
        <v>43639043524</v>
      </c>
      <c r="Z292" s="16" t="s">
        <v>56</v>
      </c>
      <c r="AA292" s="102">
        <v>0</v>
      </c>
      <c r="AB292" s="21">
        <v>436.6</v>
      </c>
      <c r="AC292" s="21">
        <v>15.3</v>
      </c>
      <c r="AD292" s="21">
        <v>5.4</v>
      </c>
      <c r="AE292" s="21">
        <v>10.4</v>
      </c>
      <c r="AF292" s="21">
        <f t="shared" si="4"/>
        <v>467.7</v>
      </c>
      <c r="AG292" s="21" t="s">
        <v>1486</v>
      </c>
      <c r="AH292" s="24" t="s">
        <v>1487</v>
      </c>
      <c r="AI292" s="24" t="s">
        <v>1488</v>
      </c>
      <c r="AJ292" s="27" t="s">
        <v>30979</v>
      </c>
      <c r="AK292" s="28" t="s">
        <v>156</v>
      </c>
      <c r="AL292" s="28">
        <v>10</v>
      </c>
      <c r="AM292" s="28">
        <v>19740701</v>
      </c>
      <c r="AN292" s="29">
        <v>401</v>
      </c>
      <c r="AO292" s="29">
        <v>202306</v>
      </c>
      <c r="AP292" s="29">
        <v>2022</v>
      </c>
      <c r="AQ292" s="28">
        <v>797448219</v>
      </c>
      <c r="AR292" s="28">
        <v>700649653</v>
      </c>
      <c r="AS292" s="28">
        <v>24200000</v>
      </c>
      <c r="AT292" s="30">
        <v>3</v>
      </c>
      <c r="AU292" s="30"/>
      <c r="AV292" s="30"/>
      <c r="AW292" s="30"/>
      <c r="AX292" s="30"/>
      <c r="AY292" s="30"/>
      <c r="AZ292" s="30"/>
      <c r="BA292" s="30"/>
      <c r="BB292" s="30" t="s">
        <v>54452</v>
      </c>
      <c r="BC292" s="30" t="s">
        <v>54452</v>
      </c>
      <c r="BD292" s="30" t="s">
        <v>54452</v>
      </c>
      <c r="BE292" s="30" t="s">
        <v>54452</v>
      </c>
      <c r="BF292" s="30" t="s">
        <v>1489</v>
      </c>
      <c r="BG292" s="30">
        <v>2</v>
      </c>
      <c r="BH292" s="30" t="s">
        <v>101</v>
      </c>
      <c r="BI292" s="31"/>
    </row>
    <row r="293" spans="1:61" ht="16.5">
      <c r="A293" s="21" t="s">
        <v>9282</v>
      </c>
      <c r="B293" s="21">
        <v>9476</v>
      </c>
      <c r="C293" s="21">
        <v>1444451</v>
      </c>
      <c r="D293" s="21">
        <v>2118179649</v>
      </c>
      <c r="E293" s="22">
        <v>1101110822026</v>
      </c>
      <c r="F293" s="24" t="s">
        <v>9283</v>
      </c>
      <c r="G293" s="24" t="s">
        <v>44</v>
      </c>
      <c r="H293" s="24" t="s">
        <v>51</v>
      </c>
      <c r="I293" s="24" t="s">
        <v>63</v>
      </c>
      <c r="J293" s="24" t="s">
        <v>171</v>
      </c>
      <c r="K293" s="21">
        <v>48</v>
      </c>
      <c r="L293" s="32" t="s">
        <v>9284</v>
      </c>
      <c r="M293" s="21" t="s">
        <v>688</v>
      </c>
      <c r="N293" s="26">
        <v>1</v>
      </c>
      <c r="O293" s="26" t="s">
        <v>55</v>
      </c>
      <c r="P293" s="21">
        <v>0</v>
      </c>
      <c r="Q293" s="21">
        <v>0</v>
      </c>
      <c r="R293" s="21">
        <v>0</v>
      </c>
      <c r="S293" s="40">
        <v>4764607</v>
      </c>
      <c r="T293" s="21">
        <v>0</v>
      </c>
      <c r="U293" s="21">
        <v>0</v>
      </c>
      <c r="V293" s="21">
        <v>0</v>
      </c>
      <c r="W293" s="21">
        <v>0</v>
      </c>
      <c r="X293" s="41">
        <v>1761025</v>
      </c>
      <c r="Y293" s="40">
        <v>4720632</v>
      </c>
      <c r="Z293" s="21"/>
      <c r="AA293" s="102">
        <v>0</v>
      </c>
      <c r="AB293" s="21">
        <v>47.2</v>
      </c>
      <c r="AC293" s="21">
        <v>47.6</v>
      </c>
      <c r="AD293" s="99">
        <v>0</v>
      </c>
      <c r="AE293" s="21">
        <v>17.600000000000001</v>
      </c>
      <c r="AF293" s="21">
        <f t="shared" si="4"/>
        <v>112.4</v>
      </c>
      <c r="AG293" s="21" t="s">
        <v>9285</v>
      </c>
      <c r="AH293" s="24">
        <v>15885668</v>
      </c>
      <c r="AI293" s="24" t="s">
        <v>9286</v>
      </c>
      <c r="AJ293" s="27" t="s">
        <v>30980</v>
      </c>
      <c r="AK293" s="28" t="s">
        <v>70</v>
      </c>
      <c r="AL293" s="28">
        <v>10</v>
      </c>
      <c r="AM293" s="28">
        <v>19911212</v>
      </c>
      <c r="AN293" s="29">
        <v>611</v>
      </c>
      <c r="AO293" s="29">
        <v>202306</v>
      </c>
      <c r="AP293" s="29">
        <v>2022</v>
      </c>
      <c r="AQ293" s="28">
        <v>469573684</v>
      </c>
      <c r="AR293" s="28">
        <v>407835297</v>
      </c>
      <c r="AS293" s="28">
        <v>49019283</v>
      </c>
      <c r="AT293" s="30">
        <v>1</v>
      </c>
      <c r="AU293" s="30"/>
      <c r="AV293" s="30"/>
      <c r="AW293" s="30"/>
      <c r="AX293" s="30"/>
      <c r="AY293" s="30"/>
      <c r="AZ293" s="30"/>
      <c r="BA293" s="30"/>
      <c r="BB293" s="30" t="s">
        <v>54452</v>
      </c>
      <c r="BC293" s="30" t="s">
        <v>54452</v>
      </c>
      <c r="BD293" s="30" t="s">
        <v>54452</v>
      </c>
      <c r="BE293" s="30" t="s">
        <v>54452</v>
      </c>
      <c r="BF293" s="30" t="s">
        <v>54452</v>
      </c>
      <c r="BG293" s="30">
        <v>4</v>
      </c>
      <c r="BH293" s="30" t="s">
        <v>9287</v>
      </c>
      <c r="BI293" s="31"/>
    </row>
    <row r="294" spans="1:61" ht="16.5">
      <c r="A294" s="21" t="s">
        <v>13479</v>
      </c>
      <c r="B294" s="21">
        <v>13312</v>
      </c>
      <c r="C294" s="21">
        <v>1780813</v>
      </c>
      <c r="D294" s="21">
        <v>1178131120</v>
      </c>
      <c r="E294" s="22">
        <v>1101112149436</v>
      </c>
      <c r="F294" s="24" t="s">
        <v>13480</v>
      </c>
      <c r="G294" s="24" t="s">
        <v>44</v>
      </c>
      <c r="H294" s="24" t="s">
        <v>51</v>
      </c>
      <c r="I294" s="24" t="s">
        <v>63</v>
      </c>
      <c r="J294" s="24" t="s">
        <v>3733</v>
      </c>
      <c r="K294" s="21">
        <v>58</v>
      </c>
      <c r="L294" s="32" t="s">
        <v>13481</v>
      </c>
      <c r="M294" s="21" t="s">
        <v>13482</v>
      </c>
      <c r="N294" s="26">
        <v>1</v>
      </c>
      <c r="O294" s="26" t="s">
        <v>83</v>
      </c>
      <c r="P294" s="21">
        <v>0</v>
      </c>
      <c r="Q294" s="21">
        <v>0</v>
      </c>
      <c r="R294" s="40">
        <v>6500000</v>
      </c>
      <c r="S294" s="40">
        <v>1924204162</v>
      </c>
      <c r="T294" s="21">
        <v>0</v>
      </c>
      <c r="U294" s="40">
        <v>29494688</v>
      </c>
      <c r="V294" s="40">
        <v>631578175</v>
      </c>
      <c r="W294" s="41">
        <v>220536952</v>
      </c>
      <c r="X294" s="21">
        <v>0</v>
      </c>
      <c r="Y294" s="41">
        <v>32924567940</v>
      </c>
      <c r="Z294" s="21"/>
      <c r="AA294" s="102">
        <v>0</v>
      </c>
      <c r="AB294" s="21">
        <v>329.3</v>
      </c>
      <c r="AC294" s="21">
        <v>19.2</v>
      </c>
      <c r="AD294" s="21">
        <v>0.2</v>
      </c>
      <c r="AE294" s="21">
        <v>8.5</v>
      </c>
      <c r="AF294" s="21">
        <f t="shared" si="4"/>
        <v>357.2</v>
      </c>
      <c r="AG294" s="21" t="s">
        <v>13483</v>
      </c>
      <c r="AH294" s="24" t="s">
        <v>13484</v>
      </c>
      <c r="AI294" s="24" t="s">
        <v>13485</v>
      </c>
      <c r="AJ294" s="27" t="s">
        <v>30981</v>
      </c>
      <c r="AK294" s="28" t="s">
        <v>156</v>
      </c>
      <c r="AL294" s="28">
        <v>10</v>
      </c>
      <c r="AM294" s="28">
        <v>20010112</v>
      </c>
      <c r="AN294" s="29">
        <v>375</v>
      </c>
      <c r="AO294" s="29">
        <v>202306</v>
      </c>
      <c r="AP294" s="29">
        <v>2022</v>
      </c>
      <c r="AQ294" s="28">
        <v>704927362</v>
      </c>
      <c r="AR294" s="28">
        <v>1160021099</v>
      </c>
      <c r="AS294" s="28">
        <v>119554915</v>
      </c>
      <c r="AT294" s="30">
        <v>1</v>
      </c>
      <c r="AU294" s="30"/>
      <c r="AV294" s="30"/>
      <c r="AW294" s="30"/>
      <c r="AX294" s="30"/>
      <c r="AY294" s="30"/>
      <c r="AZ294" s="30"/>
      <c r="BA294" s="30"/>
      <c r="BB294" s="30" t="s">
        <v>54452</v>
      </c>
      <c r="BC294" s="30" t="s">
        <v>54452</v>
      </c>
      <c r="BD294" s="30" t="s">
        <v>54452</v>
      </c>
      <c r="BE294" s="30" t="s">
        <v>54452</v>
      </c>
      <c r="BF294" s="30" t="s">
        <v>54452</v>
      </c>
      <c r="BG294" s="30">
        <v>4</v>
      </c>
      <c r="BH294" s="30" t="s">
        <v>3627</v>
      </c>
      <c r="BI294" s="31"/>
    </row>
    <row r="295" spans="1:61" ht="16.5">
      <c r="A295" s="21" t="s">
        <v>13493</v>
      </c>
      <c r="B295" s="21">
        <v>13324</v>
      </c>
      <c r="C295" s="21">
        <v>1329416</v>
      </c>
      <c r="D295" s="21">
        <v>1138135124</v>
      </c>
      <c r="E295" s="22">
        <v>1101110585393</v>
      </c>
      <c r="F295" s="24" t="s">
        <v>13494</v>
      </c>
      <c r="G295" s="24" t="s">
        <v>44</v>
      </c>
      <c r="H295" s="24" t="s">
        <v>51</v>
      </c>
      <c r="I295" s="24" t="s">
        <v>63</v>
      </c>
      <c r="J295" s="24" t="s">
        <v>5648</v>
      </c>
      <c r="K295" s="21">
        <v>59</v>
      </c>
      <c r="L295" s="32" t="s">
        <v>13495</v>
      </c>
      <c r="M295" s="21" t="s">
        <v>13496</v>
      </c>
      <c r="N295" s="21">
        <v>1</v>
      </c>
      <c r="O295" s="21" t="s">
        <v>55</v>
      </c>
      <c r="P295" s="21">
        <v>0</v>
      </c>
      <c r="Q295" s="21">
        <v>0</v>
      </c>
      <c r="R295" s="21">
        <v>0</v>
      </c>
      <c r="S295" s="33">
        <v>1038901</v>
      </c>
      <c r="T295" s="21">
        <v>0</v>
      </c>
      <c r="U295" s="21">
        <v>0</v>
      </c>
      <c r="V295" s="21">
        <v>0</v>
      </c>
      <c r="W295" s="33">
        <v>9951</v>
      </c>
      <c r="X295" s="33">
        <v>43946</v>
      </c>
      <c r="Y295" s="33">
        <v>281600</v>
      </c>
      <c r="Z295" s="16" t="s">
        <v>315</v>
      </c>
      <c r="AA295" s="102">
        <v>0</v>
      </c>
      <c r="AB295" s="21">
        <v>2.8</v>
      </c>
      <c r="AC295" s="21">
        <v>10.3</v>
      </c>
      <c r="AD295" s="99">
        <v>0</v>
      </c>
      <c r="AE295" s="21">
        <v>0.5</v>
      </c>
      <c r="AF295" s="21">
        <f t="shared" si="4"/>
        <v>13.600000000000001</v>
      </c>
      <c r="AG295" s="21" t="s">
        <v>13497</v>
      </c>
      <c r="AH295" s="24" t="s">
        <v>13498</v>
      </c>
      <c r="AI295" s="24" t="s">
        <v>13499</v>
      </c>
      <c r="AJ295" s="27" t="s">
        <v>30982</v>
      </c>
      <c r="AK295" s="28" t="s">
        <v>60</v>
      </c>
      <c r="AL295" s="28">
        <v>10</v>
      </c>
      <c r="AM295" s="28">
        <v>19880801</v>
      </c>
      <c r="AN295" s="29">
        <v>352</v>
      </c>
      <c r="AO295" s="29">
        <v>202212</v>
      </c>
      <c r="AP295" s="29">
        <v>2022</v>
      </c>
      <c r="AQ295" s="28">
        <v>75907147</v>
      </c>
      <c r="AR295" s="28">
        <v>54257984</v>
      </c>
      <c r="AS295" s="28">
        <v>17612360</v>
      </c>
      <c r="AT295" s="30">
        <v>2</v>
      </c>
      <c r="AU295" s="30"/>
      <c r="AV295" s="30"/>
      <c r="AW295" s="30"/>
      <c r="AX295" s="30"/>
      <c r="AY295" s="30"/>
      <c r="AZ295" s="30"/>
      <c r="BA295" s="30"/>
      <c r="BB295" s="30" t="s">
        <v>54452</v>
      </c>
      <c r="BC295" s="30" t="s">
        <v>54452</v>
      </c>
      <c r="BD295" s="30" t="s">
        <v>54452</v>
      </c>
      <c r="BE295" s="30" t="s">
        <v>54452</v>
      </c>
      <c r="BF295" s="30" t="s">
        <v>54452</v>
      </c>
      <c r="BG295" s="30">
        <v>7</v>
      </c>
      <c r="BH295" s="30" t="s">
        <v>12909</v>
      </c>
      <c r="BI295" s="31"/>
    </row>
    <row r="296" spans="1:61" ht="16.5">
      <c r="A296" s="21" t="s">
        <v>30137</v>
      </c>
      <c r="B296" s="21">
        <v>24504</v>
      </c>
      <c r="C296" s="21">
        <v>1499171</v>
      </c>
      <c r="D296" s="21">
        <v>2208660284</v>
      </c>
      <c r="E296" s="22">
        <v>1101112743759</v>
      </c>
      <c r="F296" s="24" t="s">
        <v>30138</v>
      </c>
      <c r="G296" s="24" t="s">
        <v>104</v>
      </c>
      <c r="H296" s="24" t="s">
        <v>51</v>
      </c>
      <c r="I296" s="24" t="s">
        <v>65</v>
      </c>
      <c r="J296" s="24" t="s">
        <v>363</v>
      </c>
      <c r="K296" s="21">
        <v>63</v>
      </c>
      <c r="L296" s="32" t="s">
        <v>30139</v>
      </c>
      <c r="M296" s="21" t="s">
        <v>30140</v>
      </c>
      <c r="N296" s="21">
        <v>1</v>
      </c>
      <c r="O296" s="21">
        <v>0</v>
      </c>
      <c r="P296" s="21">
        <v>0</v>
      </c>
      <c r="Q296" s="21">
        <v>0</v>
      </c>
      <c r="R296" s="21">
        <v>0</v>
      </c>
      <c r="S296" s="21">
        <v>0</v>
      </c>
      <c r="T296" s="21">
        <v>0</v>
      </c>
      <c r="U296" s="21">
        <v>0</v>
      </c>
      <c r="V296" s="21">
        <v>0</v>
      </c>
      <c r="W296" s="21">
        <v>0</v>
      </c>
      <c r="X296" s="21">
        <v>0</v>
      </c>
      <c r="Y296" s="21">
        <v>0</v>
      </c>
      <c r="Z296" s="16" t="s">
        <v>315</v>
      </c>
      <c r="AA296" s="101">
        <v>0</v>
      </c>
      <c r="AB296" s="98">
        <v>0</v>
      </c>
      <c r="AC296" s="98">
        <v>0</v>
      </c>
      <c r="AD296" s="98">
        <v>0</v>
      </c>
      <c r="AE296" s="98">
        <v>0</v>
      </c>
      <c r="AF296" s="21">
        <f t="shared" si="4"/>
        <v>0</v>
      </c>
      <c r="AG296" s="21" t="s">
        <v>29465</v>
      </c>
      <c r="AH296" s="24" t="s">
        <v>30141</v>
      </c>
      <c r="AI296" s="24" t="s">
        <v>30142</v>
      </c>
      <c r="AJ296" s="27" t="s">
        <v>30983</v>
      </c>
      <c r="AK296" s="28" t="s">
        <v>60</v>
      </c>
      <c r="AL296" s="28">
        <v>10</v>
      </c>
      <c r="AM296" s="28">
        <v>20030324</v>
      </c>
      <c r="AN296" s="29">
        <v>464</v>
      </c>
      <c r="AO296" s="29">
        <v>202012</v>
      </c>
      <c r="AP296" s="29"/>
      <c r="AQ296" s="28"/>
      <c r="AR296" s="28"/>
      <c r="AS296" s="28"/>
      <c r="AT296" s="30">
        <v>1</v>
      </c>
      <c r="AU296" s="30"/>
      <c r="AV296" s="30"/>
      <c r="AW296" s="30"/>
      <c r="AX296" s="30"/>
      <c r="AY296" s="30"/>
      <c r="AZ296" s="30"/>
      <c r="BA296" s="30"/>
      <c r="BB296" s="30" t="s">
        <v>54452</v>
      </c>
      <c r="BC296" s="30" t="s">
        <v>54452</v>
      </c>
      <c r="BD296" s="30" t="s">
        <v>54452</v>
      </c>
      <c r="BE296" s="30" t="s">
        <v>54452</v>
      </c>
      <c r="BF296" s="30" t="s">
        <v>54452</v>
      </c>
      <c r="BG296" s="30">
        <v>8</v>
      </c>
      <c r="BH296" s="30"/>
      <c r="BI296" s="31"/>
    </row>
    <row r="297" spans="1:61" ht="16.5">
      <c r="A297" s="21" t="s">
        <v>10682</v>
      </c>
      <c r="B297" s="21">
        <v>11091</v>
      </c>
      <c r="C297" s="21">
        <v>8411811</v>
      </c>
      <c r="D297" s="21">
        <v>7878700729</v>
      </c>
      <c r="E297" s="22">
        <v>1101116583490</v>
      </c>
      <c r="F297" s="24" t="s">
        <v>10683</v>
      </c>
      <c r="G297" s="24" t="s">
        <v>44</v>
      </c>
      <c r="H297" s="24" t="s">
        <v>51</v>
      </c>
      <c r="I297" s="24" t="s">
        <v>52</v>
      </c>
      <c r="J297" s="24" t="s">
        <v>467</v>
      </c>
      <c r="K297" s="21">
        <v>49</v>
      </c>
      <c r="L297" s="21"/>
      <c r="M297" s="21" t="s">
        <v>10684</v>
      </c>
      <c r="N297" s="26">
        <v>1</v>
      </c>
      <c r="O297" s="26" t="s">
        <v>55</v>
      </c>
      <c r="P297" s="21">
        <v>0</v>
      </c>
      <c r="Q297" s="21">
        <v>0</v>
      </c>
      <c r="R297" s="21">
        <v>0</v>
      </c>
      <c r="S297" s="41">
        <v>4303163</v>
      </c>
      <c r="T297" s="21">
        <v>0</v>
      </c>
      <c r="U297" s="21">
        <v>0</v>
      </c>
      <c r="V297" s="38">
        <v>3032168</v>
      </c>
      <c r="W297" s="21">
        <v>0</v>
      </c>
      <c r="X297" s="21">
        <v>0</v>
      </c>
      <c r="Y297" s="38">
        <v>28505784</v>
      </c>
      <c r="Z297" s="21"/>
      <c r="AA297" s="102">
        <v>0</v>
      </c>
      <c r="AB297" s="21">
        <v>285</v>
      </c>
      <c r="AC297" s="21">
        <v>43</v>
      </c>
      <c r="AD297" s="99">
        <v>0</v>
      </c>
      <c r="AE297" s="21">
        <v>30.3</v>
      </c>
      <c r="AF297" s="21">
        <f t="shared" si="4"/>
        <v>358.3</v>
      </c>
      <c r="AG297" s="21" t="s">
        <v>10685</v>
      </c>
      <c r="AH297" s="24" t="s">
        <v>10686</v>
      </c>
      <c r="AI297" s="24" t="s">
        <v>10687</v>
      </c>
      <c r="AJ297" s="27" t="s">
        <v>30984</v>
      </c>
      <c r="AK297" s="28" t="s">
        <v>156</v>
      </c>
      <c r="AL297" s="28">
        <v>10</v>
      </c>
      <c r="AM297" s="28">
        <v>20171129</v>
      </c>
      <c r="AN297" s="29">
        <v>1152</v>
      </c>
      <c r="AO297" s="29">
        <v>202306</v>
      </c>
      <c r="AP297" s="29">
        <v>2022</v>
      </c>
      <c r="AQ297" s="28">
        <v>2177261974</v>
      </c>
      <c r="AR297" s="28">
        <v>534356691</v>
      </c>
      <c r="AS297" s="28">
        <v>24043267</v>
      </c>
      <c r="AT297" s="30">
        <v>1</v>
      </c>
      <c r="AU297" s="30"/>
      <c r="AV297" s="30"/>
      <c r="AW297" s="30"/>
      <c r="AX297" s="30"/>
      <c r="AY297" s="30"/>
      <c r="AZ297" s="30"/>
      <c r="BA297" s="30"/>
      <c r="BB297" s="30" t="s">
        <v>54452</v>
      </c>
      <c r="BC297" s="30" t="s">
        <v>54452</v>
      </c>
      <c r="BD297" s="30" t="s">
        <v>54452</v>
      </c>
      <c r="BE297" s="30" t="s">
        <v>54452</v>
      </c>
      <c r="BF297" s="30" t="s">
        <v>10688</v>
      </c>
      <c r="BG297" s="30">
        <v>2</v>
      </c>
      <c r="BH297" s="30"/>
      <c r="BI297" s="31"/>
    </row>
    <row r="298" spans="1:61" ht="16.5">
      <c r="A298" s="21" t="s">
        <v>4470</v>
      </c>
      <c r="B298" s="21">
        <v>4181</v>
      </c>
      <c r="C298" s="21">
        <v>3836679</v>
      </c>
      <c r="D298" s="21">
        <v>1418120607</v>
      </c>
      <c r="E298" s="22">
        <v>2849110088615</v>
      </c>
      <c r="F298" s="24" t="s">
        <v>4471</v>
      </c>
      <c r="G298" s="24" t="s">
        <v>44</v>
      </c>
      <c r="H298" s="24" t="s">
        <v>51</v>
      </c>
      <c r="I298" s="24" t="s">
        <v>52</v>
      </c>
      <c r="J298" s="24" t="s">
        <v>1944</v>
      </c>
      <c r="K298" s="21">
        <v>26</v>
      </c>
      <c r="L298" s="32" t="s">
        <v>4472</v>
      </c>
      <c r="M298" s="21" t="s">
        <v>4473</v>
      </c>
      <c r="N298" s="21">
        <v>1</v>
      </c>
      <c r="O298" s="21" t="s">
        <v>83</v>
      </c>
      <c r="P298" s="33">
        <v>7990573520</v>
      </c>
      <c r="Q298" s="39">
        <v>12930405414</v>
      </c>
      <c r="R298" s="21">
        <v>0</v>
      </c>
      <c r="S298" s="39">
        <v>2682593374</v>
      </c>
      <c r="T298" s="21">
        <v>0</v>
      </c>
      <c r="U298" s="21">
        <v>0</v>
      </c>
      <c r="V298" s="39">
        <v>441250000</v>
      </c>
      <c r="W298" s="21">
        <v>0</v>
      </c>
      <c r="X298" s="21">
        <v>0</v>
      </c>
      <c r="Y298" s="39">
        <v>601196000</v>
      </c>
      <c r="Z298" s="16" t="s">
        <v>126</v>
      </c>
      <c r="AA298" s="21">
        <v>79.900000000000006</v>
      </c>
      <c r="AB298" s="21">
        <v>135.30000000000001</v>
      </c>
      <c r="AC298" s="21">
        <v>26.8</v>
      </c>
      <c r="AD298" s="99">
        <v>0</v>
      </c>
      <c r="AE298" s="21">
        <v>4.4000000000000004</v>
      </c>
      <c r="AF298" s="21">
        <f t="shared" si="4"/>
        <v>246.40000000000003</v>
      </c>
      <c r="AG298" s="21" t="s">
        <v>4474</v>
      </c>
      <c r="AH298" s="24" t="s">
        <v>4475</v>
      </c>
      <c r="AI298" s="24" t="s">
        <v>4476</v>
      </c>
      <c r="AJ298" s="27" t="s">
        <v>30985</v>
      </c>
      <c r="AK298" s="28" t="s">
        <v>60</v>
      </c>
      <c r="AL298" s="28">
        <v>10</v>
      </c>
      <c r="AM298" s="28">
        <v>20100809</v>
      </c>
      <c r="AN298" s="29">
        <v>445</v>
      </c>
      <c r="AO298" s="29">
        <v>202212</v>
      </c>
      <c r="AP298" s="29">
        <v>2022</v>
      </c>
      <c r="AQ298" s="28">
        <v>91669058</v>
      </c>
      <c r="AR298" s="28">
        <v>126010646</v>
      </c>
      <c r="AS298" s="28">
        <v>16000000</v>
      </c>
      <c r="AT298" s="30">
        <v>1</v>
      </c>
      <c r="AU298" s="30"/>
      <c r="AV298" s="30"/>
      <c r="AW298" s="30"/>
      <c r="AX298" s="30"/>
      <c r="AY298" s="30"/>
      <c r="AZ298" s="30"/>
      <c r="BA298" s="30"/>
      <c r="BB298" s="30" t="s">
        <v>54452</v>
      </c>
      <c r="BC298" s="30" t="s">
        <v>54452</v>
      </c>
      <c r="BD298" s="30" t="s">
        <v>54452</v>
      </c>
      <c r="BE298" s="30" t="s">
        <v>54452</v>
      </c>
      <c r="BF298" s="30" t="s">
        <v>54452</v>
      </c>
      <c r="BG298" s="30">
        <v>7</v>
      </c>
      <c r="BH298" s="30" t="s">
        <v>4477</v>
      </c>
      <c r="BI298" s="31"/>
    </row>
    <row r="299" spans="1:61" ht="16.5">
      <c r="A299" s="21" t="s">
        <v>5388</v>
      </c>
      <c r="B299" s="21">
        <v>21352</v>
      </c>
      <c r="C299" s="21">
        <v>1614522</v>
      </c>
      <c r="D299" s="21">
        <v>6208101200</v>
      </c>
      <c r="E299" s="22">
        <v>2301150000223</v>
      </c>
      <c r="F299" s="24" t="s">
        <v>5389</v>
      </c>
      <c r="G299" s="24" t="s">
        <v>104</v>
      </c>
      <c r="H299" s="24" t="s">
        <v>51</v>
      </c>
      <c r="I299" s="24" t="s">
        <v>65</v>
      </c>
      <c r="J299" s="24" t="s">
        <v>1033</v>
      </c>
      <c r="K299" s="21">
        <v>38</v>
      </c>
      <c r="L299" s="32" t="s">
        <v>5390</v>
      </c>
      <c r="M299" s="21" t="s">
        <v>5391</v>
      </c>
      <c r="N299" s="26">
        <v>1</v>
      </c>
      <c r="O299" s="26">
        <v>0</v>
      </c>
      <c r="P299" s="26">
        <v>0</v>
      </c>
      <c r="Q299" s="26">
        <v>0</v>
      </c>
      <c r="R299" s="26">
        <v>0</v>
      </c>
      <c r="S299" s="26">
        <v>0</v>
      </c>
      <c r="T299" s="26">
        <v>0</v>
      </c>
      <c r="U299" s="26">
        <v>0</v>
      </c>
      <c r="V299" s="26">
        <v>0</v>
      </c>
      <c r="W299" s="26">
        <v>0</v>
      </c>
      <c r="X299" s="26">
        <v>0</v>
      </c>
      <c r="Y299" s="26">
        <v>0</v>
      </c>
      <c r="Z299" s="21"/>
      <c r="AA299" s="101">
        <v>0</v>
      </c>
      <c r="AB299" s="98">
        <v>0</v>
      </c>
      <c r="AC299" s="98">
        <v>0</v>
      </c>
      <c r="AD299" s="98">
        <v>0</v>
      </c>
      <c r="AE299" s="98">
        <v>0</v>
      </c>
      <c r="AF299" s="21">
        <f t="shared" si="4"/>
        <v>0</v>
      </c>
      <c r="AG299" s="21" t="s">
        <v>5392</v>
      </c>
      <c r="AH299" s="24" t="s">
        <v>5393</v>
      </c>
      <c r="AI299" s="24" t="s">
        <v>5394</v>
      </c>
      <c r="AJ299" s="27" t="s">
        <v>30986</v>
      </c>
      <c r="AK299" s="28" t="s">
        <v>47</v>
      </c>
      <c r="AL299" s="28">
        <v>10</v>
      </c>
      <c r="AM299" s="28">
        <v>19870803</v>
      </c>
      <c r="AN299" s="29">
        <v>732</v>
      </c>
      <c r="AO299" s="29">
        <v>202105</v>
      </c>
      <c r="AP299" s="29"/>
      <c r="AQ299" s="28"/>
      <c r="AR299" s="28"/>
      <c r="AS299" s="28"/>
      <c r="AT299" s="30">
        <v>1</v>
      </c>
      <c r="AU299" s="30"/>
      <c r="AV299" s="30"/>
      <c r="AW299" s="30"/>
      <c r="AX299" s="30"/>
      <c r="AY299" s="30"/>
      <c r="AZ299" s="30"/>
      <c r="BA299" s="30"/>
      <c r="BB299" s="30" t="s">
        <v>54452</v>
      </c>
      <c r="BC299" s="30" t="s">
        <v>54452</v>
      </c>
      <c r="BD299" s="30" t="s">
        <v>54452</v>
      </c>
      <c r="BE299" s="30" t="s">
        <v>54452</v>
      </c>
      <c r="BF299" s="30" t="s">
        <v>5395</v>
      </c>
      <c r="BG299" s="30">
        <v>2</v>
      </c>
      <c r="BH299" s="30"/>
      <c r="BI299" s="31"/>
    </row>
    <row r="300" spans="1:61" ht="16.5">
      <c r="A300" s="21" t="s">
        <v>5519</v>
      </c>
      <c r="B300" s="21">
        <v>15179</v>
      </c>
      <c r="C300" s="21">
        <v>10842810</v>
      </c>
      <c r="D300" s="21">
        <v>7848602468</v>
      </c>
      <c r="E300" s="22">
        <v>1601110604945</v>
      </c>
      <c r="F300" s="24" t="s">
        <v>5520</v>
      </c>
      <c r="G300" s="24" t="s">
        <v>44</v>
      </c>
      <c r="H300" s="24" t="s">
        <v>51</v>
      </c>
      <c r="I300" s="24" t="s">
        <v>65</v>
      </c>
      <c r="J300" s="24" t="s">
        <v>363</v>
      </c>
      <c r="K300" s="21">
        <v>63</v>
      </c>
      <c r="L300" s="32" t="s">
        <v>5521</v>
      </c>
      <c r="M300" s="21" t="s">
        <v>5522</v>
      </c>
      <c r="N300" s="26">
        <v>1</v>
      </c>
      <c r="O300" s="26" t="s">
        <v>55</v>
      </c>
      <c r="P300" s="38">
        <v>49266</v>
      </c>
      <c r="Q300" s="41">
        <v>384031</v>
      </c>
      <c r="R300" s="21">
        <v>0</v>
      </c>
      <c r="S300" s="41">
        <v>254967</v>
      </c>
      <c r="T300" s="21">
        <v>0</v>
      </c>
      <c r="U300" s="38">
        <v>181402</v>
      </c>
      <c r="V300" s="38">
        <v>265400</v>
      </c>
      <c r="W300" s="21">
        <v>0</v>
      </c>
      <c r="X300" s="21">
        <v>0</v>
      </c>
      <c r="Y300" s="38">
        <v>273981</v>
      </c>
      <c r="Z300" s="21"/>
      <c r="AA300" s="21">
        <v>0.4</v>
      </c>
      <c r="AB300" s="21">
        <v>6.5</v>
      </c>
      <c r="AC300" s="21">
        <v>2.5</v>
      </c>
      <c r="AD300" s="21">
        <v>1.8</v>
      </c>
      <c r="AE300" s="21">
        <v>2.6</v>
      </c>
      <c r="AF300" s="21">
        <f t="shared" si="4"/>
        <v>13.8</v>
      </c>
      <c r="AG300" s="21" t="s">
        <v>5523</v>
      </c>
      <c r="AH300" s="24" t="s">
        <v>5524</v>
      </c>
      <c r="AI300" s="24" t="s">
        <v>5525</v>
      </c>
      <c r="AJ300" s="27" t="s">
        <v>30987</v>
      </c>
      <c r="AK300" s="28" t="s">
        <v>60</v>
      </c>
      <c r="AL300" s="28">
        <v>10</v>
      </c>
      <c r="AM300" s="28">
        <v>20220101</v>
      </c>
      <c r="AN300" s="29">
        <v>824</v>
      </c>
      <c r="AO300" s="29">
        <v>202305</v>
      </c>
      <c r="AP300" s="29">
        <v>2022</v>
      </c>
      <c r="AQ300" s="28">
        <v>21293298</v>
      </c>
      <c r="AR300" s="28">
        <v>26406427</v>
      </c>
      <c r="AS300" s="28">
        <v>17000000</v>
      </c>
      <c r="AT300" s="30">
        <v>2</v>
      </c>
      <c r="AU300" s="30"/>
      <c r="AV300" s="30"/>
      <c r="AW300" s="30"/>
      <c r="AX300" s="30"/>
      <c r="AY300" s="30"/>
      <c r="AZ300" s="30"/>
      <c r="BA300" s="30"/>
      <c r="BB300" s="30" t="s">
        <v>54452</v>
      </c>
      <c r="BC300" s="30" t="s">
        <v>54452</v>
      </c>
      <c r="BD300" s="30" t="s">
        <v>54452</v>
      </c>
      <c r="BE300" s="30" t="s">
        <v>54452</v>
      </c>
      <c r="BF300" s="30" t="s">
        <v>5526</v>
      </c>
      <c r="BG300" s="30">
        <v>2</v>
      </c>
      <c r="BH300" s="30"/>
      <c r="BI300" s="31"/>
    </row>
    <row r="301" spans="1:61" ht="16.5">
      <c r="A301" s="21" t="s">
        <v>10026</v>
      </c>
      <c r="B301" s="21">
        <v>10376</v>
      </c>
      <c r="C301" s="21">
        <v>1167609</v>
      </c>
      <c r="D301" s="21">
        <v>2298105890</v>
      </c>
      <c r="E301" s="22">
        <v>1101110952849</v>
      </c>
      <c r="F301" s="24" t="s">
        <v>10027</v>
      </c>
      <c r="G301" s="24" t="s">
        <v>44</v>
      </c>
      <c r="H301" s="24" t="s">
        <v>51</v>
      </c>
      <c r="I301" s="24" t="s">
        <v>52</v>
      </c>
      <c r="J301" s="24" t="s">
        <v>171</v>
      </c>
      <c r="K301" s="21">
        <v>48</v>
      </c>
      <c r="L301" s="32" t="s">
        <v>10028</v>
      </c>
      <c r="M301" s="21" t="s">
        <v>10029</v>
      </c>
      <c r="N301" s="21">
        <v>1</v>
      </c>
      <c r="O301" s="21" t="s">
        <v>55</v>
      </c>
      <c r="P301" s="21">
        <v>0</v>
      </c>
      <c r="Q301" s="21">
        <v>0</v>
      </c>
      <c r="R301" s="21">
        <v>0</v>
      </c>
      <c r="S301" s="33">
        <v>454417</v>
      </c>
      <c r="T301" s="21">
        <v>0</v>
      </c>
      <c r="U301" s="21">
        <v>0</v>
      </c>
      <c r="V301" s="21">
        <v>0</v>
      </c>
      <c r="W301" s="33">
        <v>74752</v>
      </c>
      <c r="X301" s="21">
        <f>SUM(1026632,3184743)</f>
        <v>4211375</v>
      </c>
      <c r="Y301" s="21">
        <v>0</v>
      </c>
      <c r="Z301" s="16" t="s">
        <v>126</v>
      </c>
      <c r="AA301" s="102">
        <v>0</v>
      </c>
      <c r="AB301" s="99">
        <v>0</v>
      </c>
      <c r="AC301" s="21">
        <v>4.5</v>
      </c>
      <c r="AD301" s="99">
        <v>0</v>
      </c>
      <c r="AE301" s="21">
        <v>42.8</v>
      </c>
      <c r="AF301" s="21">
        <f t="shared" si="4"/>
        <v>47.3</v>
      </c>
      <c r="AG301" s="21" t="s">
        <v>10030</v>
      </c>
      <c r="AH301" s="24" t="s">
        <v>10031</v>
      </c>
      <c r="AI301" s="24" t="s">
        <v>10032</v>
      </c>
      <c r="AJ301" s="27" t="s">
        <v>30988</v>
      </c>
      <c r="AK301" s="28" t="s">
        <v>60</v>
      </c>
      <c r="AL301" s="28">
        <v>10</v>
      </c>
      <c r="AM301" s="28">
        <v>19930625</v>
      </c>
      <c r="AN301" s="29">
        <v>532</v>
      </c>
      <c r="AO301" s="29">
        <v>202211</v>
      </c>
      <c r="AP301" s="29">
        <v>2022</v>
      </c>
      <c r="AQ301" s="28">
        <v>232965548</v>
      </c>
      <c r="AR301" s="28">
        <v>173590786</v>
      </c>
      <c r="AS301" s="28">
        <v>9923260</v>
      </c>
      <c r="AT301" s="30">
        <v>1</v>
      </c>
      <c r="AU301" s="30"/>
      <c r="AV301" s="30"/>
      <c r="AW301" s="30"/>
      <c r="AX301" s="30"/>
      <c r="AY301" s="30"/>
      <c r="AZ301" s="30"/>
      <c r="BA301" s="30"/>
      <c r="BB301" s="30" t="s">
        <v>54452</v>
      </c>
      <c r="BC301" s="30" t="s">
        <v>54452</v>
      </c>
      <c r="BD301" s="30" t="s">
        <v>54452</v>
      </c>
      <c r="BE301" s="30" t="s">
        <v>54452</v>
      </c>
      <c r="BF301" s="30" t="s">
        <v>54452</v>
      </c>
      <c r="BG301" s="30">
        <v>4</v>
      </c>
      <c r="BH301" s="30" t="s">
        <v>237</v>
      </c>
      <c r="BI301" s="31"/>
    </row>
    <row r="302" spans="1:61" ht="16.5">
      <c r="A302" s="21" t="s">
        <v>11678</v>
      </c>
      <c r="B302" s="21">
        <v>11818</v>
      </c>
      <c r="C302" s="21">
        <v>8439415</v>
      </c>
      <c r="D302" s="21">
        <v>6278600828</v>
      </c>
      <c r="E302" s="22">
        <v>1101116605765</v>
      </c>
      <c r="F302" s="24" t="s">
        <v>11679</v>
      </c>
      <c r="G302" s="24" t="s">
        <v>44</v>
      </c>
      <c r="H302" s="24" t="s">
        <v>51</v>
      </c>
      <c r="I302" s="24" t="s">
        <v>65</v>
      </c>
      <c r="J302" s="24" t="s">
        <v>1180</v>
      </c>
      <c r="K302" s="21">
        <v>53</v>
      </c>
      <c r="L302" s="32" t="s">
        <v>11680</v>
      </c>
      <c r="M302" s="21" t="s">
        <v>11681</v>
      </c>
      <c r="N302" s="21">
        <v>1</v>
      </c>
      <c r="O302" s="21" t="s">
        <v>83</v>
      </c>
      <c r="P302" s="33">
        <v>80534455</v>
      </c>
      <c r="Q302" s="33">
        <v>400665129</v>
      </c>
      <c r="R302" s="21">
        <v>0</v>
      </c>
      <c r="S302" s="21">
        <v>0</v>
      </c>
      <c r="T302" s="21">
        <v>0</v>
      </c>
      <c r="U302" s="33">
        <v>41692590</v>
      </c>
      <c r="V302" s="33">
        <v>19013455</v>
      </c>
      <c r="W302" s="33">
        <v>169466135</v>
      </c>
      <c r="X302" s="21">
        <v>0</v>
      </c>
      <c r="Y302" s="21">
        <v>0</v>
      </c>
      <c r="Z302" s="16" t="s">
        <v>315</v>
      </c>
      <c r="AA302" s="21">
        <v>0.8</v>
      </c>
      <c r="AB302" s="21">
        <v>4</v>
      </c>
      <c r="AC302" s="99">
        <v>0</v>
      </c>
      <c r="AD302" s="21">
        <v>0.4</v>
      </c>
      <c r="AE302" s="21">
        <v>1.8</v>
      </c>
      <c r="AF302" s="21">
        <f t="shared" si="4"/>
        <v>7</v>
      </c>
      <c r="AG302" s="21" t="s">
        <v>11682</v>
      </c>
      <c r="AH302" s="24" t="s">
        <v>11683</v>
      </c>
      <c r="AI302" s="24" t="s">
        <v>11684</v>
      </c>
      <c r="AJ302" s="27" t="s">
        <v>30989</v>
      </c>
      <c r="AK302" s="28" t="s">
        <v>60</v>
      </c>
      <c r="AL302" s="28">
        <v>10</v>
      </c>
      <c r="AM302" s="28">
        <v>20171221</v>
      </c>
      <c r="AN302" s="29">
        <v>1073</v>
      </c>
      <c r="AO302" s="29">
        <v>202212</v>
      </c>
      <c r="AP302" s="29">
        <v>2022</v>
      </c>
      <c r="AQ302" s="28">
        <v>61269670</v>
      </c>
      <c r="AR302" s="28">
        <v>10314203</v>
      </c>
      <c r="AS302" s="28">
        <v>2000000</v>
      </c>
      <c r="AT302" s="30">
        <v>1</v>
      </c>
      <c r="AU302" s="30"/>
      <c r="AV302" s="30"/>
      <c r="AW302" s="30"/>
      <c r="AX302" s="30"/>
      <c r="AY302" s="30"/>
      <c r="AZ302" s="30"/>
      <c r="BA302" s="30"/>
      <c r="BB302" s="30" t="s">
        <v>54452</v>
      </c>
      <c r="BC302" s="30" t="s">
        <v>54452</v>
      </c>
      <c r="BD302" s="30" t="s">
        <v>54452</v>
      </c>
      <c r="BE302" s="30" t="s">
        <v>54452</v>
      </c>
      <c r="BF302" s="30" t="s">
        <v>54452</v>
      </c>
      <c r="BG302" s="30">
        <v>13</v>
      </c>
      <c r="BH302" s="30"/>
      <c r="BI302" s="31"/>
    </row>
    <row r="303" spans="1:61" ht="16.5">
      <c r="A303" s="21" t="s">
        <v>1856</v>
      </c>
      <c r="B303" s="21">
        <v>1859</v>
      </c>
      <c r="C303" s="21">
        <v>4192162</v>
      </c>
      <c r="D303" s="21">
        <v>1438107992</v>
      </c>
      <c r="E303" s="22">
        <v>1348110260191</v>
      </c>
      <c r="F303" s="24" t="s">
        <v>1857</v>
      </c>
      <c r="G303" s="24" t="s">
        <v>44</v>
      </c>
      <c r="H303" s="24" t="s">
        <v>51</v>
      </c>
      <c r="I303" s="24" t="s">
        <v>65</v>
      </c>
      <c r="J303" s="24" t="s">
        <v>593</v>
      </c>
      <c r="K303" s="21">
        <v>14</v>
      </c>
      <c r="L303" s="32" t="s">
        <v>1858</v>
      </c>
      <c r="M303" s="21" t="s">
        <v>1859</v>
      </c>
      <c r="N303" s="21">
        <v>1</v>
      </c>
      <c r="O303" s="21" t="s">
        <v>55</v>
      </c>
      <c r="P303" s="21">
        <v>0</v>
      </c>
      <c r="Q303" s="21">
        <v>0</v>
      </c>
      <c r="R303" s="21">
        <v>0</v>
      </c>
      <c r="S303" s="21">
        <v>0</v>
      </c>
      <c r="T303" s="21">
        <v>0</v>
      </c>
      <c r="U303" s="21">
        <v>0</v>
      </c>
      <c r="V303" s="21">
        <v>0</v>
      </c>
      <c r="W303" s="21">
        <v>0</v>
      </c>
      <c r="X303" s="21">
        <v>0</v>
      </c>
      <c r="Y303" s="21">
        <v>0</v>
      </c>
      <c r="Z303" s="16" t="s">
        <v>56</v>
      </c>
      <c r="AA303" s="102">
        <v>0</v>
      </c>
      <c r="AB303" s="99">
        <v>0</v>
      </c>
      <c r="AC303" s="99">
        <v>0</v>
      </c>
      <c r="AD303" s="99">
        <v>0</v>
      </c>
      <c r="AE303" s="99">
        <v>0</v>
      </c>
      <c r="AF303" s="21">
        <f t="shared" si="4"/>
        <v>0</v>
      </c>
      <c r="AG303" s="21" t="s">
        <v>1860</v>
      </c>
      <c r="AH303" s="24" t="s">
        <v>1861</v>
      </c>
      <c r="AI303" s="24" t="s">
        <v>1862</v>
      </c>
      <c r="AJ303" s="27" t="s">
        <v>30969</v>
      </c>
      <c r="AK303" s="28" t="s">
        <v>60</v>
      </c>
      <c r="AL303" s="28">
        <v>10</v>
      </c>
      <c r="AM303" s="28">
        <v>20130102</v>
      </c>
      <c r="AN303" s="29">
        <v>802</v>
      </c>
      <c r="AO303" s="29">
        <v>202212</v>
      </c>
      <c r="AP303" s="29">
        <v>2022</v>
      </c>
      <c r="AQ303" s="28">
        <v>44090829</v>
      </c>
      <c r="AR303" s="28">
        <v>12597484</v>
      </c>
      <c r="AS303" s="28">
        <v>100000</v>
      </c>
      <c r="AT303" s="30">
        <v>1</v>
      </c>
      <c r="AU303" s="30"/>
      <c r="AV303" s="30"/>
      <c r="AW303" s="30"/>
      <c r="AX303" s="30"/>
      <c r="AY303" s="30"/>
      <c r="AZ303" s="30"/>
      <c r="BA303" s="30"/>
      <c r="BB303" s="30" t="s">
        <v>54452</v>
      </c>
      <c r="BC303" s="30" t="s">
        <v>54452</v>
      </c>
      <c r="BD303" s="30" t="s">
        <v>54452</v>
      </c>
      <c r="BE303" s="30" t="s">
        <v>54452</v>
      </c>
      <c r="BF303" s="30" t="s">
        <v>54452</v>
      </c>
      <c r="BG303" s="30">
        <v>4</v>
      </c>
      <c r="BH303" s="30" t="s">
        <v>252</v>
      </c>
      <c r="BI303" s="31"/>
    </row>
    <row r="304" spans="1:61" ht="16.5">
      <c r="A304" s="21" t="s">
        <v>5646</v>
      </c>
      <c r="B304" s="21">
        <v>13348</v>
      </c>
      <c r="C304" s="21">
        <v>1949195</v>
      </c>
      <c r="D304" s="21">
        <v>1168143939</v>
      </c>
      <c r="E304" s="22">
        <v>1101110898241</v>
      </c>
      <c r="F304" s="24" t="s">
        <v>5647</v>
      </c>
      <c r="G304" s="24" t="s">
        <v>44</v>
      </c>
      <c r="H304" s="24" t="s">
        <v>51</v>
      </c>
      <c r="I304" s="24" t="s">
        <v>52</v>
      </c>
      <c r="J304" s="24" t="s">
        <v>5648</v>
      </c>
      <c r="K304" s="21">
        <v>59</v>
      </c>
      <c r="L304" s="32" t="s">
        <v>5649</v>
      </c>
      <c r="M304" s="21" t="s">
        <v>5650</v>
      </c>
      <c r="N304" s="26">
        <v>1</v>
      </c>
      <c r="O304" s="26" t="s">
        <v>83</v>
      </c>
      <c r="P304" s="38">
        <v>18964981297</v>
      </c>
      <c r="Q304" s="38">
        <v>482152732</v>
      </c>
      <c r="R304" s="21">
        <v>0</v>
      </c>
      <c r="S304" s="41">
        <v>247047400</v>
      </c>
      <c r="T304" s="21">
        <v>0</v>
      </c>
      <c r="U304" s="38">
        <v>109458951</v>
      </c>
      <c r="V304" s="38">
        <v>881189104</v>
      </c>
      <c r="W304" s="38">
        <v>1233374937</v>
      </c>
      <c r="X304" s="21">
        <v>0</v>
      </c>
      <c r="Y304" s="38">
        <v>1133385781</v>
      </c>
      <c r="Z304" s="16" t="s">
        <v>315</v>
      </c>
      <c r="AA304" s="21">
        <v>189.6</v>
      </c>
      <c r="AB304" s="21">
        <v>16.100000000000001</v>
      </c>
      <c r="AC304" s="21">
        <v>2.4</v>
      </c>
      <c r="AD304" s="21">
        <v>1</v>
      </c>
      <c r="AE304" s="21">
        <v>21.1</v>
      </c>
      <c r="AF304" s="21">
        <f t="shared" si="4"/>
        <v>230.2</v>
      </c>
      <c r="AG304" s="21" t="s">
        <v>5651</v>
      </c>
      <c r="AH304" s="24" t="s">
        <v>5652</v>
      </c>
      <c r="AI304" s="24" t="s">
        <v>5653</v>
      </c>
      <c r="AJ304" s="27" t="s">
        <v>30990</v>
      </c>
      <c r="AK304" s="28" t="s">
        <v>60</v>
      </c>
      <c r="AL304" s="28">
        <v>10</v>
      </c>
      <c r="AM304" s="28">
        <v>19930401</v>
      </c>
      <c r="AN304" s="29">
        <v>333</v>
      </c>
      <c r="AO304" s="29">
        <v>202212</v>
      </c>
      <c r="AP304" s="29">
        <v>2022</v>
      </c>
      <c r="AQ304" s="28">
        <v>273133793</v>
      </c>
      <c r="AR304" s="28">
        <v>224287915</v>
      </c>
      <c r="AS304" s="28">
        <v>6159575</v>
      </c>
      <c r="AT304" s="30">
        <v>1</v>
      </c>
      <c r="AU304" s="30"/>
      <c r="AV304" s="30"/>
      <c r="AW304" s="30"/>
      <c r="AX304" s="30"/>
      <c r="AY304" s="30"/>
      <c r="AZ304" s="30"/>
      <c r="BA304" s="30"/>
      <c r="BB304" s="30" t="s">
        <v>54452</v>
      </c>
      <c r="BC304" s="30" t="s">
        <v>54452</v>
      </c>
      <c r="BD304" s="30" t="s">
        <v>54452</v>
      </c>
      <c r="BE304" s="30" t="s">
        <v>54452</v>
      </c>
      <c r="BF304" s="30" t="s">
        <v>54452</v>
      </c>
      <c r="BG304" s="30">
        <v>4</v>
      </c>
      <c r="BH304" s="30" t="s">
        <v>5654</v>
      </c>
      <c r="BI304" s="31"/>
    </row>
    <row r="305" spans="1:61" ht="16.5">
      <c r="A305" s="21" t="s">
        <v>13643</v>
      </c>
      <c r="B305" s="21">
        <v>13472</v>
      </c>
      <c r="C305" s="21">
        <v>1182933</v>
      </c>
      <c r="D305" s="21">
        <v>1068104924</v>
      </c>
      <c r="E305" s="22">
        <v>1101110113970</v>
      </c>
      <c r="F305" s="24" t="s">
        <v>13644</v>
      </c>
      <c r="G305" s="24" t="s">
        <v>44</v>
      </c>
      <c r="H305" s="24" t="s">
        <v>51</v>
      </c>
      <c r="I305" s="24" t="s">
        <v>52</v>
      </c>
      <c r="J305" s="24" t="s">
        <v>581</v>
      </c>
      <c r="K305" s="21">
        <v>60</v>
      </c>
      <c r="L305" s="32" t="s">
        <v>13645</v>
      </c>
      <c r="M305" s="21" t="s">
        <v>13646</v>
      </c>
      <c r="N305" s="21">
        <v>1</v>
      </c>
      <c r="O305" s="21" t="s">
        <v>55</v>
      </c>
      <c r="P305" s="21">
        <v>0</v>
      </c>
      <c r="Q305" s="21">
        <v>0</v>
      </c>
      <c r="R305" s="21">
        <v>0</v>
      </c>
      <c r="S305" s="21">
        <v>0</v>
      </c>
      <c r="T305" s="21">
        <v>0</v>
      </c>
      <c r="U305" s="33">
        <v>764075</v>
      </c>
      <c r="V305" s="21">
        <v>0</v>
      </c>
      <c r="W305" s="21">
        <v>0</v>
      </c>
      <c r="X305" s="33">
        <v>72764</v>
      </c>
      <c r="Y305" s="21">
        <v>0</v>
      </c>
      <c r="Z305" s="16" t="s">
        <v>315</v>
      </c>
      <c r="AA305" s="102">
        <v>0</v>
      </c>
      <c r="AB305" s="99">
        <v>0</v>
      </c>
      <c r="AC305" s="99">
        <v>0</v>
      </c>
      <c r="AD305" s="21">
        <v>7.6</v>
      </c>
      <c r="AE305" s="21">
        <v>0.7</v>
      </c>
      <c r="AF305" s="21">
        <f t="shared" si="4"/>
        <v>8.2999999999999989</v>
      </c>
      <c r="AG305" s="21" t="s">
        <v>13647</v>
      </c>
      <c r="AH305" s="24" t="s">
        <v>13648</v>
      </c>
      <c r="AI305" s="24" t="s">
        <v>13649</v>
      </c>
      <c r="AJ305" s="27" t="s">
        <v>30991</v>
      </c>
      <c r="AK305" s="28" t="s">
        <v>60</v>
      </c>
      <c r="AL305" s="28">
        <v>10</v>
      </c>
      <c r="AM305" s="28">
        <v>19710421</v>
      </c>
      <c r="AN305" s="29">
        <v>397</v>
      </c>
      <c r="AO305" s="29">
        <v>202212</v>
      </c>
      <c r="AP305" s="29">
        <v>2022</v>
      </c>
      <c r="AQ305" s="28">
        <v>113831673</v>
      </c>
      <c r="AR305" s="28">
        <v>38429123</v>
      </c>
      <c r="AS305" s="28">
        <v>3000000</v>
      </c>
      <c r="AT305" s="30">
        <v>1</v>
      </c>
      <c r="AU305" s="30"/>
      <c r="AV305" s="30"/>
      <c r="AW305" s="30"/>
      <c r="AX305" s="30"/>
      <c r="AY305" s="30"/>
      <c r="AZ305" s="30"/>
      <c r="BA305" s="30"/>
      <c r="BB305" s="30" t="s">
        <v>54452</v>
      </c>
      <c r="BC305" s="30" t="s">
        <v>54452</v>
      </c>
      <c r="BD305" s="30" t="s">
        <v>54452</v>
      </c>
      <c r="BE305" s="30" t="s">
        <v>54452</v>
      </c>
      <c r="BF305" s="30" t="s">
        <v>13650</v>
      </c>
      <c r="BG305" s="30">
        <v>2</v>
      </c>
      <c r="BH305" s="30"/>
      <c r="BI305" s="31"/>
    </row>
    <row r="306" spans="1:61" ht="16.5">
      <c r="A306" s="21" t="s">
        <v>9171</v>
      </c>
      <c r="B306" s="21">
        <v>9375</v>
      </c>
      <c r="C306" s="21">
        <v>2641087</v>
      </c>
      <c r="D306" s="21">
        <v>2118779340</v>
      </c>
      <c r="E306" s="22">
        <v>1101113426247</v>
      </c>
      <c r="F306" s="24" t="s">
        <v>9172</v>
      </c>
      <c r="G306" s="24" t="s">
        <v>44</v>
      </c>
      <c r="H306" s="24" t="s">
        <v>51</v>
      </c>
      <c r="I306" s="24" t="s">
        <v>52</v>
      </c>
      <c r="J306" s="24" t="s">
        <v>6569</v>
      </c>
      <c r="K306" s="21">
        <v>47</v>
      </c>
      <c r="L306" s="32" t="s">
        <v>9173</v>
      </c>
      <c r="M306" s="21" t="s">
        <v>9174</v>
      </c>
      <c r="N306" s="21">
        <v>1</v>
      </c>
      <c r="O306" s="21" t="s">
        <v>55</v>
      </c>
      <c r="P306" s="33">
        <v>9550356</v>
      </c>
      <c r="Q306" s="21">
        <v>0</v>
      </c>
      <c r="R306" s="21">
        <v>0</v>
      </c>
      <c r="S306" s="33">
        <v>19740</v>
      </c>
      <c r="T306" s="21">
        <v>0</v>
      </c>
      <c r="U306" s="33">
        <v>30361058</v>
      </c>
      <c r="V306" s="33">
        <v>164753</v>
      </c>
      <c r="W306" s="33">
        <v>105253</v>
      </c>
      <c r="X306" s="33">
        <v>639165</v>
      </c>
      <c r="Y306" s="33">
        <v>3427300</v>
      </c>
      <c r="Z306" s="16" t="s">
        <v>315</v>
      </c>
      <c r="AA306" s="21">
        <v>95.5</v>
      </c>
      <c r="AB306" s="21">
        <v>34.200000000000003</v>
      </c>
      <c r="AC306" s="21">
        <v>0.1</v>
      </c>
      <c r="AD306" s="21">
        <v>303.60000000000002</v>
      </c>
      <c r="AE306" s="21">
        <v>9</v>
      </c>
      <c r="AF306" s="21">
        <f t="shared" si="4"/>
        <v>442.4</v>
      </c>
      <c r="AG306" s="21" t="s">
        <v>9149</v>
      </c>
      <c r="AH306" s="24" t="s">
        <v>9175</v>
      </c>
      <c r="AI306" s="24" t="s">
        <v>9176</v>
      </c>
      <c r="AJ306" s="27" t="s">
        <v>30992</v>
      </c>
      <c r="AK306" s="28" t="s">
        <v>60</v>
      </c>
      <c r="AL306" s="28">
        <v>10</v>
      </c>
      <c r="AM306" s="28">
        <v>20060324</v>
      </c>
      <c r="AN306" s="29">
        <v>635</v>
      </c>
      <c r="AO306" s="29">
        <v>202212</v>
      </c>
      <c r="AP306" s="29">
        <v>2022</v>
      </c>
      <c r="AQ306" s="28">
        <v>1003832725</v>
      </c>
      <c r="AR306" s="28">
        <v>277203244</v>
      </c>
      <c r="AS306" s="28">
        <v>6000000</v>
      </c>
      <c r="AT306" s="30">
        <v>1</v>
      </c>
      <c r="AU306" s="30"/>
      <c r="AV306" s="30"/>
      <c r="AW306" s="30"/>
      <c r="AX306" s="30"/>
      <c r="AY306" s="30"/>
      <c r="AZ306" s="30"/>
      <c r="BA306" s="30"/>
      <c r="BB306" s="30" t="s">
        <v>54452</v>
      </c>
      <c r="BC306" s="30" t="s">
        <v>54452</v>
      </c>
      <c r="BD306" s="30" t="s">
        <v>54452</v>
      </c>
      <c r="BE306" s="30" t="s">
        <v>54452</v>
      </c>
      <c r="BF306" s="30" t="s">
        <v>54452</v>
      </c>
      <c r="BG306" s="30">
        <v>4</v>
      </c>
      <c r="BH306" s="30" t="s">
        <v>7956</v>
      </c>
      <c r="BI306" s="31"/>
    </row>
    <row r="307" spans="1:61" ht="16.5">
      <c r="A307" s="21" t="s">
        <v>6743</v>
      </c>
      <c r="B307" s="21">
        <v>6876</v>
      </c>
      <c r="C307" s="21">
        <v>5975923</v>
      </c>
      <c r="D307" s="21">
        <v>3078148243</v>
      </c>
      <c r="E307" s="22">
        <v>1647110046456</v>
      </c>
      <c r="F307" s="24" t="s">
        <v>6744</v>
      </c>
      <c r="G307" s="24" t="s">
        <v>44</v>
      </c>
      <c r="H307" s="24" t="s">
        <v>51</v>
      </c>
      <c r="I307" s="24" t="s">
        <v>52</v>
      </c>
      <c r="J307" s="24" t="s">
        <v>1033</v>
      </c>
      <c r="K307" s="21">
        <v>38</v>
      </c>
      <c r="L307" s="32" t="s">
        <v>6745</v>
      </c>
      <c r="M307" s="21" t="s">
        <v>266</v>
      </c>
      <c r="N307" s="21">
        <v>1</v>
      </c>
      <c r="O307" s="21" t="s">
        <v>351</v>
      </c>
      <c r="P307" s="21">
        <v>0</v>
      </c>
      <c r="Q307" s="21">
        <v>0</v>
      </c>
      <c r="R307" s="36">
        <v>110</v>
      </c>
      <c r="S307" s="33">
        <v>1303</v>
      </c>
      <c r="T307" s="21">
        <v>0</v>
      </c>
      <c r="U307" s="36">
        <v>105</v>
      </c>
      <c r="V307" s="36">
        <v>840</v>
      </c>
      <c r="W307" s="21">
        <v>0</v>
      </c>
      <c r="X307" s="21">
        <f>SUM(14,4530)</f>
        <v>4544</v>
      </c>
      <c r="Y307" s="33">
        <v>1074</v>
      </c>
      <c r="Z307" s="16" t="s">
        <v>126</v>
      </c>
      <c r="AA307" s="103">
        <v>0</v>
      </c>
      <c r="AB307" s="37">
        <v>11.8</v>
      </c>
      <c r="AC307" s="37">
        <v>13</v>
      </c>
      <c r="AD307" s="37">
        <v>1</v>
      </c>
      <c r="AE307" s="37">
        <v>53.8</v>
      </c>
      <c r="AF307" s="21">
        <f t="shared" si="4"/>
        <v>79.599999999999994</v>
      </c>
      <c r="AG307" s="21" t="s">
        <v>6746</v>
      </c>
      <c r="AH307" s="24" t="s">
        <v>6747</v>
      </c>
      <c r="AI307" s="24" t="s">
        <v>6748</v>
      </c>
      <c r="AJ307" s="27" t="s">
        <v>30993</v>
      </c>
      <c r="AK307" s="28" t="s">
        <v>60</v>
      </c>
      <c r="AL307" s="28">
        <v>10</v>
      </c>
      <c r="AM307" s="28">
        <v>20150201</v>
      </c>
      <c r="AN307" s="29">
        <v>453</v>
      </c>
      <c r="AO307" s="29">
        <v>202308</v>
      </c>
      <c r="AP307" s="29">
        <v>2022</v>
      </c>
      <c r="AQ307" s="28">
        <v>243331167</v>
      </c>
      <c r="AR307" s="28">
        <v>158447051</v>
      </c>
      <c r="AS307" s="28">
        <v>6170500</v>
      </c>
      <c r="AT307" s="30">
        <v>1</v>
      </c>
      <c r="AU307" s="30"/>
      <c r="AV307" s="30"/>
      <c r="AW307" s="30"/>
      <c r="AX307" s="30"/>
      <c r="AY307" s="30"/>
      <c r="AZ307" s="30"/>
      <c r="BA307" s="30"/>
      <c r="BB307" s="30" t="s">
        <v>54452</v>
      </c>
      <c r="BC307" s="30" t="s">
        <v>54452</v>
      </c>
      <c r="BD307" s="30" t="s">
        <v>54452</v>
      </c>
      <c r="BE307" s="30" t="s">
        <v>54452</v>
      </c>
      <c r="BF307" s="30" t="s">
        <v>54452</v>
      </c>
      <c r="BG307" s="30">
        <v>7</v>
      </c>
      <c r="BH307" s="30" t="s">
        <v>6749</v>
      </c>
      <c r="BI307" s="31"/>
    </row>
    <row r="308" spans="1:61" ht="16.5">
      <c r="A308" s="21" t="s">
        <v>7209</v>
      </c>
      <c r="B308" s="21">
        <v>7255</v>
      </c>
      <c r="C308" s="21">
        <v>2183849</v>
      </c>
      <c r="D308" s="21">
        <v>3128169217</v>
      </c>
      <c r="E308" s="22">
        <v>1648110056891</v>
      </c>
      <c r="F308" s="24" t="s">
        <v>7210</v>
      </c>
      <c r="G308" s="24" t="s">
        <v>44</v>
      </c>
      <c r="H308" s="24" t="s">
        <v>51</v>
      </c>
      <c r="I308" s="24" t="s">
        <v>52</v>
      </c>
      <c r="J308" s="24" t="s">
        <v>1033</v>
      </c>
      <c r="K308" s="21">
        <v>38</v>
      </c>
      <c r="L308" s="32" t="s">
        <v>7211</v>
      </c>
      <c r="M308" s="21" t="s">
        <v>7212</v>
      </c>
      <c r="N308" s="21">
        <v>1</v>
      </c>
      <c r="O308" s="21" t="s">
        <v>55</v>
      </c>
      <c r="P308" s="21">
        <v>0</v>
      </c>
      <c r="Q308" s="21">
        <v>0</v>
      </c>
      <c r="R308" s="21">
        <v>0</v>
      </c>
      <c r="S308" s="33">
        <v>664039</v>
      </c>
      <c r="T308" s="21">
        <v>0</v>
      </c>
      <c r="U308" s="33">
        <v>69820</v>
      </c>
      <c r="V308" s="33">
        <v>933346</v>
      </c>
      <c r="W308" s="33">
        <v>886128</v>
      </c>
      <c r="X308" s="21">
        <v>0</v>
      </c>
      <c r="Y308" s="33">
        <v>520470</v>
      </c>
      <c r="Z308" s="16" t="s">
        <v>126</v>
      </c>
      <c r="AA308" s="102">
        <v>0</v>
      </c>
      <c r="AB308" s="21">
        <v>5.2</v>
      </c>
      <c r="AC308" s="21">
        <v>6.6</v>
      </c>
      <c r="AD308" s="21">
        <v>0.6</v>
      </c>
      <c r="AE308" s="21">
        <v>18.100000000000001</v>
      </c>
      <c r="AF308" s="21">
        <f t="shared" si="4"/>
        <v>30.5</v>
      </c>
      <c r="AG308" s="21" t="s">
        <v>7213</v>
      </c>
      <c r="AH308" s="24" t="s">
        <v>7214</v>
      </c>
      <c r="AI308" s="24" t="s">
        <v>7215</v>
      </c>
      <c r="AJ308" s="27" t="s">
        <v>30994</v>
      </c>
      <c r="AK308" s="28" t="s">
        <v>60</v>
      </c>
      <c r="AL308" s="28">
        <v>10</v>
      </c>
      <c r="AM308" s="28">
        <v>20040607</v>
      </c>
      <c r="AN308" s="29">
        <v>440</v>
      </c>
      <c r="AO308" s="29">
        <v>202212</v>
      </c>
      <c r="AP308" s="29">
        <v>2022</v>
      </c>
      <c r="AQ308" s="28">
        <v>249986342</v>
      </c>
      <c r="AR308" s="28">
        <v>185241834</v>
      </c>
      <c r="AS308" s="28">
        <v>10000000</v>
      </c>
      <c r="AT308" s="30">
        <v>2</v>
      </c>
      <c r="AU308" s="30"/>
      <c r="AV308" s="30"/>
      <c r="AW308" s="30"/>
      <c r="AX308" s="30"/>
      <c r="AY308" s="30"/>
      <c r="AZ308" s="30"/>
      <c r="BA308" s="30"/>
      <c r="BB308" s="30" t="s">
        <v>54452</v>
      </c>
      <c r="BC308" s="30" t="s">
        <v>54452</v>
      </c>
      <c r="BD308" s="30" t="s">
        <v>54452</v>
      </c>
      <c r="BE308" s="30" t="s">
        <v>54452</v>
      </c>
      <c r="BF308" s="30" t="s">
        <v>7216</v>
      </c>
      <c r="BG308" s="30">
        <v>2</v>
      </c>
      <c r="BH308" s="30"/>
      <c r="BI308" s="31"/>
    </row>
    <row r="309" spans="1:61" ht="16.5">
      <c r="A309" s="21" t="s">
        <v>18249</v>
      </c>
      <c r="B309" s="21">
        <v>20662</v>
      </c>
      <c r="C309" s="21">
        <v>1841233</v>
      </c>
      <c r="D309" s="21">
        <v>5148105779</v>
      </c>
      <c r="E309" s="22">
        <v>1741110001294</v>
      </c>
      <c r="F309" s="24" t="s">
        <v>18250</v>
      </c>
      <c r="G309" s="24" t="s">
        <v>104</v>
      </c>
      <c r="H309" s="24" t="s">
        <v>51</v>
      </c>
      <c r="I309" s="24" t="s">
        <v>52</v>
      </c>
      <c r="J309" s="24" t="s">
        <v>1654</v>
      </c>
      <c r="K309" s="21">
        <v>22</v>
      </c>
      <c r="L309" s="32" t="s">
        <v>18251</v>
      </c>
      <c r="M309" s="21" t="s">
        <v>18252</v>
      </c>
      <c r="N309" s="21">
        <v>1</v>
      </c>
      <c r="O309" s="21" t="s">
        <v>55</v>
      </c>
      <c r="P309" s="21">
        <v>0</v>
      </c>
      <c r="Q309" s="33">
        <v>543900</v>
      </c>
      <c r="R309" s="33">
        <v>7000</v>
      </c>
      <c r="S309" s="33">
        <v>315191</v>
      </c>
      <c r="T309" s="21">
        <v>0</v>
      </c>
      <c r="U309" s="33">
        <v>38149</v>
      </c>
      <c r="V309" s="33">
        <v>53710</v>
      </c>
      <c r="W309" s="33">
        <v>89114</v>
      </c>
      <c r="X309" s="21">
        <v>0</v>
      </c>
      <c r="Y309" s="33">
        <v>6703467</v>
      </c>
      <c r="Z309" s="16" t="s">
        <v>315</v>
      </c>
      <c r="AA309" s="102">
        <v>0</v>
      </c>
      <c r="AB309" s="21">
        <v>72.5</v>
      </c>
      <c r="AC309" s="21">
        <v>3.1</v>
      </c>
      <c r="AD309" s="21">
        <v>0.3</v>
      </c>
      <c r="AE309" s="21">
        <v>1.4</v>
      </c>
      <c r="AF309" s="21">
        <f t="shared" si="4"/>
        <v>77.3</v>
      </c>
      <c r="AG309" s="21" t="s">
        <v>18253</v>
      </c>
      <c r="AH309" s="24"/>
      <c r="AI309" s="24" t="s">
        <v>18254</v>
      </c>
      <c r="AJ309" s="27" t="s">
        <v>30995</v>
      </c>
      <c r="AK309" s="28" t="s">
        <v>70</v>
      </c>
      <c r="AL309" s="28">
        <v>10</v>
      </c>
      <c r="AM309" s="28">
        <v>19870225</v>
      </c>
      <c r="AN309" s="29">
        <v>342</v>
      </c>
      <c r="AO309" s="29">
        <v>202306</v>
      </c>
      <c r="AP309" s="29">
        <v>2022</v>
      </c>
      <c r="AQ309" s="28">
        <v>687220469</v>
      </c>
      <c r="AR309" s="28">
        <v>220249076</v>
      </c>
      <c r="AS309" s="28">
        <v>16475424</v>
      </c>
      <c r="AT309" s="30">
        <v>1</v>
      </c>
      <c r="AU309" s="30"/>
      <c r="AV309" s="30"/>
      <c r="AW309" s="30"/>
      <c r="AX309" s="30"/>
      <c r="AY309" s="30"/>
      <c r="AZ309" s="30"/>
      <c r="BA309" s="30"/>
      <c r="BB309" s="30" t="s">
        <v>54452</v>
      </c>
      <c r="BC309" s="30" t="s">
        <v>54452</v>
      </c>
      <c r="BD309" s="30" t="s">
        <v>54452</v>
      </c>
      <c r="BE309" s="30" t="s">
        <v>54452</v>
      </c>
      <c r="BF309" s="30" t="s">
        <v>54452</v>
      </c>
      <c r="BG309" s="30">
        <v>7</v>
      </c>
      <c r="BH309" s="30" t="s">
        <v>18255</v>
      </c>
      <c r="BI309" s="31"/>
    </row>
    <row r="310" spans="1:61" ht="16.5">
      <c r="A310" s="21" t="s">
        <v>9299</v>
      </c>
      <c r="B310" s="21">
        <v>9499</v>
      </c>
      <c r="C310" s="21">
        <v>1105336</v>
      </c>
      <c r="D310" s="21">
        <v>1068112972</v>
      </c>
      <c r="E310" s="22">
        <v>1101110028939</v>
      </c>
      <c r="F310" s="24" t="s">
        <v>9300</v>
      </c>
      <c r="G310" s="24" t="s">
        <v>44</v>
      </c>
      <c r="H310" s="24" t="s">
        <v>51</v>
      </c>
      <c r="I310" s="24" t="s">
        <v>52</v>
      </c>
      <c r="J310" s="24" t="s">
        <v>1033</v>
      </c>
      <c r="K310" s="21">
        <v>38</v>
      </c>
      <c r="L310" s="32" t="s">
        <v>9301</v>
      </c>
      <c r="M310" s="21" t="s">
        <v>9302</v>
      </c>
      <c r="N310" s="26">
        <v>1</v>
      </c>
      <c r="O310" s="26" t="s">
        <v>55</v>
      </c>
      <c r="P310" s="21">
        <v>0</v>
      </c>
      <c r="Q310" s="40">
        <v>690400</v>
      </c>
      <c r="R310" s="21">
        <v>0</v>
      </c>
      <c r="S310" s="21">
        <v>0</v>
      </c>
      <c r="T310" s="21">
        <v>0</v>
      </c>
      <c r="U310" s="40">
        <v>210794</v>
      </c>
      <c r="V310" s="40">
        <v>5090</v>
      </c>
      <c r="W310" s="40">
        <v>15858</v>
      </c>
      <c r="X310" s="54">
        <v>198100</v>
      </c>
      <c r="Y310" s="40">
        <v>85450</v>
      </c>
      <c r="Z310" s="21"/>
      <c r="AA310" s="102">
        <v>0</v>
      </c>
      <c r="AB310" s="21">
        <v>7.7</v>
      </c>
      <c r="AC310" s="99">
        <v>0</v>
      </c>
      <c r="AD310" s="21">
        <v>2.1</v>
      </c>
      <c r="AE310" s="21">
        <v>2.1</v>
      </c>
      <c r="AF310" s="21">
        <f t="shared" si="4"/>
        <v>11.9</v>
      </c>
      <c r="AG310" s="21" t="s">
        <v>9303</v>
      </c>
      <c r="AH310" s="24" t="s">
        <v>9304</v>
      </c>
      <c r="AI310" s="24" t="s">
        <v>9305</v>
      </c>
      <c r="AJ310" s="27" t="s">
        <v>30996</v>
      </c>
      <c r="AK310" s="28" t="s">
        <v>156</v>
      </c>
      <c r="AL310" s="28">
        <v>10</v>
      </c>
      <c r="AM310" s="28">
        <v>19551229</v>
      </c>
      <c r="AN310" s="29">
        <v>387</v>
      </c>
      <c r="AO310" s="29">
        <v>202306</v>
      </c>
      <c r="AP310" s="29">
        <v>2022</v>
      </c>
      <c r="AQ310" s="28">
        <v>398643443</v>
      </c>
      <c r="AR310" s="28">
        <v>392045497</v>
      </c>
      <c r="AS310" s="28">
        <v>50136508</v>
      </c>
      <c r="AT310" s="30">
        <v>1</v>
      </c>
      <c r="AU310" s="30"/>
      <c r="AV310" s="30"/>
      <c r="AW310" s="30"/>
      <c r="AX310" s="30"/>
      <c r="AY310" s="30"/>
      <c r="AZ310" s="30"/>
      <c r="BA310" s="30"/>
      <c r="BB310" s="30" t="s">
        <v>54452</v>
      </c>
      <c r="BC310" s="30" t="s">
        <v>54452</v>
      </c>
      <c r="BD310" s="30" t="s">
        <v>54452</v>
      </c>
      <c r="BE310" s="30" t="s">
        <v>54452</v>
      </c>
      <c r="BF310" s="30" t="s">
        <v>54452</v>
      </c>
      <c r="BG310" s="30">
        <v>7</v>
      </c>
      <c r="BH310" s="30"/>
      <c r="BI310" s="31"/>
    </row>
    <row r="311" spans="1:61" ht="16.5">
      <c r="A311" s="21" t="s">
        <v>10079</v>
      </c>
      <c r="B311" s="21">
        <v>10440</v>
      </c>
      <c r="C311" s="21">
        <v>1482351</v>
      </c>
      <c r="D311" s="21">
        <v>2118694742</v>
      </c>
      <c r="E311" s="22">
        <v>1101111930068</v>
      </c>
      <c r="F311" s="24" t="s">
        <v>10080</v>
      </c>
      <c r="G311" s="24" t="s">
        <v>44</v>
      </c>
      <c r="H311" s="24" t="s">
        <v>51</v>
      </c>
      <c r="I311" s="24" t="s">
        <v>52</v>
      </c>
      <c r="J311" s="24" t="s">
        <v>171</v>
      </c>
      <c r="K311" s="21">
        <v>48</v>
      </c>
      <c r="L311" s="32" t="s">
        <v>10081</v>
      </c>
      <c r="M311" s="21" t="s">
        <v>10082</v>
      </c>
      <c r="N311" s="26">
        <v>1</v>
      </c>
      <c r="O311" s="26" t="s">
        <v>55</v>
      </c>
      <c r="P311" s="26">
        <v>0</v>
      </c>
      <c r="Q311" s="26">
        <v>0</v>
      </c>
      <c r="R311" s="26">
        <v>0</v>
      </c>
      <c r="S311" s="26">
        <v>0</v>
      </c>
      <c r="T311" s="26">
        <v>0</v>
      </c>
      <c r="U311" s="33">
        <v>2596</v>
      </c>
      <c r="V311" s="33">
        <v>531589</v>
      </c>
      <c r="W311" s="26">
        <v>0</v>
      </c>
      <c r="X311" s="33">
        <v>140000</v>
      </c>
      <c r="Y311" s="33">
        <v>896984</v>
      </c>
      <c r="Z311" s="21"/>
      <c r="AA311" s="102">
        <v>0</v>
      </c>
      <c r="AB311" s="21">
        <v>8.9</v>
      </c>
      <c r="AC311" s="99">
        <v>0</v>
      </c>
      <c r="AD311" s="99">
        <v>0</v>
      </c>
      <c r="AE311" s="21">
        <v>6.7</v>
      </c>
      <c r="AF311" s="21">
        <f t="shared" si="4"/>
        <v>15.600000000000001</v>
      </c>
      <c r="AG311" s="21" t="s">
        <v>10083</v>
      </c>
      <c r="AH311" s="24" t="s">
        <v>10084</v>
      </c>
      <c r="AI311" s="24" t="s">
        <v>9645</v>
      </c>
      <c r="AJ311" s="27" t="s">
        <v>30997</v>
      </c>
      <c r="AK311" s="28" t="s">
        <v>60</v>
      </c>
      <c r="AL311" s="28">
        <v>10</v>
      </c>
      <c r="AM311" s="28">
        <v>20000404</v>
      </c>
      <c r="AN311" s="29">
        <v>402</v>
      </c>
      <c r="AO311" s="29">
        <v>202306</v>
      </c>
      <c r="AP311" s="29">
        <v>2022</v>
      </c>
      <c r="AQ311" s="28">
        <v>777633124</v>
      </c>
      <c r="AR311" s="28">
        <v>412001255</v>
      </c>
      <c r="AS311" s="28">
        <v>17266370</v>
      </c>
      <c r="AT311" s="30">
        <v>1</v>
      </c>
      <c r="AU311" s="30"/>
      <c r="AV311" s="30"/>
      <c r="AW311" s="30"/>
      <c r="AX311" s="30"/>
      <c r="AY311" s="30"/>
      <c r="AZ311" s="30"/>
      <c r="BA311" s="30"/>
      <c r="BB311" s="30" t="s">
        <v>54452</v>
      </c>
      <c r="BC311" s="30" t="s">
        <v>54452</v>
      </c>
      <c r="BD311" s="30" t="s">
        <v>54452</v>
      </c>
      <c r="BE311" s="30" t="s">
        <v>54452</v>
      </c>
      <c r="BF311" s="30" t="s">
        <v>54452</v>
      </c>
      <c r="BG311" s="30">
        <v>5</v>
      </c>
      <c r="BH311" s="30" t="s">
        <v>10069</v>
      </c>
      <c r="BI311" s="31"/>
    </row>
    <row r="312" spans="1:61" ht="16.5">
      <c r="A312" s="21" t="s">
        <v>5968</v>
      </c>
      <c r="B312" s="21">
        <v>6044</v>
      </c>
      <c r="C312" s="21">
        <v>1894009</v>
      </c>
      <c r="D312" s="21">
        <v>1208115636</v>
      </c>
      <c r="E312" s="22">
        <v>1301110007666</v>
      </c>
      <c r="F312" s="24" t="s">
        <v>5969</v>
      </c>
      <c r="G312" s="24" t="s">
        <v>44</v>
      </c>
      <c r="H312" s="24" t="s">
        <v>51</v>
      </c>
      <c r="I312" s="24" t="s">
        <v>63</v>
      </c>
      <c r="J312" s="24" t="s">
        <v>1011</v>
      </c>
      <c r="K312" s="21">
        <v>35</v>
      </c>
      <c r="L312" s="32" t="s">
        <v>5970</v>
      </c>
      <c r="M312" s="21" t="s">
        <v>5971</v>
      </c>
      <c r="N312" s="21">
        <v>1</v>
      </c>
      <c r="O312" s="21" t="s">
        <v>351</v>
      </c>
      <c r="P312" s="21">
        <v>0</v>
      </c>
      <c r="Q312" s="21">
        <v>0</v>
      </c>
      <c r="R312" s="35">
        <v>7</v>
      </c>
      <c r="S312" s="36">
        <v>725</v>
      </c>
      <c r="T312" s="21">
        <v>0</v>
      </c>
      <c r="U312" s="36">
        <v>68</v>
      </c>
      <c r="V312" s="33">
        <v>1714</v>
      </c>
      <c r="W312" s="33">
        <v>1173</v>
      </c>
      <c r="X312" s="21">
        <v>0</v>
      </c>
      <c r="Y312" s="21">
        <v>0</v>
      </c>
      <c r="Z312" s="16" t="s">
        <v>126</v>
      </c>
      <c r="AA312" s="103">
        <v>0</v>
      </c>
      <c r="AB312" s="100">
        <v>0</v>
      </c>
      <c r="AC312" s="37">
        <v>7.2</v>
      </c>
      <c r="AD312" s="37">
        <v>0.6</v>
      </c>
      <c r="AE312" s="37">
        <v>28.8</v>
      </c>
      <c r="AF312" s="21">
        <f t="shared" ref="AF312:AF375" si="5">SUM(AA312:AE312)</f>
        <v>36.6</v>
      </c>
      <c r="AG312" s="21" t="s">
        <v>5972</v>
      </c>
      <c r="AH312" s="24" t="s">
        <v>5973</v>
      </c>
      <c r="AI312" s="24" t="s">
        <v>5974</v>
      </c>
      <c r="AJ312" s="27" t="s">
        <v>30998</v>
      </c>
      <c r="AK312" s="28" t="s">
        <v>60</v>
      </c>
      <c r="AL312" s="28">
        <v>10</v>
      </c>
      <c r="AM312" s="28">
        <v>19850510</v>
      </c>
      <c r="AN312" s="29">
        <v>1189</v>
      </c>
      <c r="AO312" s="29">
        <v>202304</v>
      </c>
      <c r="AP312" s="29">
        <v>2022</v>
      </c>
      <c r="AQ312" s="28">
        <v>721656518</v>
      </c>
      <c r="AR312" s="28">
        <v>412957596</v>
      </c>
      <c r="AS312" s="28">
        <v>8925000</v>
      </c>
      <c r="AT312" s="30">
        <v>1</v>
      </c>
      <c r="AU312" s="30"/>
      <c r="AV312" s="30"/>
      <c r="AW312" s="30"/>
      <c r="AX312" s="30"/>
      <c r="AY312" s="30"/>
      <c r="AZ312" s="30"/>
      <c r="BA312" s="30"/>
      <c r="BB312" s="30" t="s">
        <v>54452</v>
      </c>
      <c r="BC312" s="30" t="s">
        <v>54452</v>
      </c>
      <c r="BD312" s="30" t="s">
        <v>54452</v>
      </c>
      <c r="BE312" s="30" t="s">
        <v>54452</v>
      </c>
      <c r="BF312" s="30" t="s">
        <v>54452</v>
      </c>
      <c r="BG312" s="30">
        <v>7</v>
      </c>
      <c r="BH312" s="30"/>
      <c r="BI312" s="31"/>
    </row>
    <row r="313" spans="1:61" ht="16.5">
      <c r="A313" s="21" t="s">
        <v>15947</v>
      </c>
      <c r="B313" s="21">
        <v>14968</v>
      </c>
      <c r="C313" s="21">
        <v>1268343</v>
      </c>
      <c r="D313" s="21">
        <v>1208128994</v>
      </c>
      <c r="E313" s="22">
        <v>1101110942692</v>
      </c>
      <c r="F313" s="24" t="s">
        <v>15948</v>
      </c>
      <c r="G313" s="24" t="s">
        <v>44</v>
      </c>
      <c r="H313" s="24" t="s">
        <v>51</v>
      </c>
      <c r="I313" s="24" t="s">
        <v>52</v>
      </c>
      <c r="J313" s="24" t="s">
        <v>2407</v>
      </c>
      <c r="K313" s="21">
        <v>39</v>
      </c>
      <c r="L313" s="32" t="s">
        <v>15949</v>
      </c>
      <c r="M313" s="21" t="s">
        <v>15950</v>
      </c>
      <c r="N313" s="21">
        <v>1</v>
      </c>
      <c r="O313" s="21" t="s">
        <v>83</v>
      </c>
      <c r="P313" s="21">
        <v>0</v>
      </c>
      <c r="Q313" s="21">
        <v>0</v>
      </c>
      <c r="R313" s="21">
        <v>0</v>
      </c>
      <c r="S313" s="21">
        <v>0</v>
      </c>
      <c r="T313" s="21">
        <v>0</v>
      </c>
      <c r="U313" s="33">
        <v>126611354</v>
      </c>
      <c r="V313" s="33">
        <v>456001020</v>
      </c>
      <c r="W313" s="33">
        <v>390811024</v>
      </c>
      <c r="X313" s="21">
        <v>0</v>
      </c>
      <c r="Y313" s="21">
        <v>0</v>
      </c>
      <c r="Z313" s="16" t="s">
        <v>315</v>
      </c>
      <c r="AA313" s="102">
        <v>0</v>
      </c>
      <c r="AB313" s="99">
        <v>0</v>
      </c>
      <c r="AC313" s="99">
        <v>0</v>
      </c>
      <c r="AD313" s="21">
        <v>1.2</v>
      </c>
      <c r="AE313" s="21">
        <v>8.4</v>
      </c>
      <c r="AF313" s="21">
        <f t="shared" si="5"/>
        <v>9.6</v>
      </c>
      <c r="AG313" s="21" t="s">
        <v>15951</v>
      </c>
      <c r="AH313" s="24" t="s">
        <v>15952</v>
      </c>
      <c r="AI313" s="24" t="s">
        <v>5974</v>
      </c>
      <c r="AJ313" s="27" t="s">
        <v>30998</v>
      </c>
      <c r="AK313" s="28" t="s">
        <v>60</v>
      </c>
      <c r="AL313" s="28">
        <v>10</v>
      </c>
      <c r="AM313" s="28">
        <v>19930513</v>
      </c>
      <c r="AN313" s="29">
        <v>536</v>
      </c>
      <c r="AO313" s="29">
        <v>202212</v>
      </c>
      <c r="AP313" s="29">
        <v>2022</v>
      </c>
      <c r="AQ313" s="28">
        <v>131822630</v>
      </c>
      <c r="AR313" s="28">
        <v>108444889</v>
      </c>
      <c r="AS313" s="28">
        <v>2225000</v>
      </c>
      <c r="AT313" s="30">
        <v>2</v>
      </c>
      <c r="AU313" s="30"/>
      <c r="AV313" s="30"/>
      <c r="AW313" s="30"/>
      <c r="AX313" s="30"/>
      <c r="AY313" s="30"/>
      <c r="AZ313" s="30"/>
      <c r="BA313" s="30"/>
      <c r="BB313" s="30" t="s">
        <v>54452</v>
      </c>
      <c r="BC313" s="30" t="s">
        <v>54452</v>
      </c>
      <c r="BD313" s="30" t="s">
        <v>54452</v>
      </c>
      <c r="BE313" s="30" t="s">
        <v>54452</v>
      </c>
      <c r="BF313" s="30" t="s">
        <v>54452</v>
      </c>
      <c r="BG313" s="30">
        <v>7</v>
      </c>
      <c r="BH313" s="30" t="s">
        <v>15660</v>
      </c>
      <c r="BI313" s="31"/>
    </row>
    <row r="314" spans="1:61" ht="16.5">
      <c r="A314" s="21" t="s">
        <v>10040</v>
      </c>
      <c r="B314" s="21">
        <v>10394</v>
      </c>
      <c r="C314" s="21">
        <v>1855514</v>
      </c>
      <c r="D314" s="21">
        <v>2038151510</v>
      </c>
      <c r="E314" s="22">
        <v>1101110415699</v>
      </c>
      <c r="F314" s="24" t="s">
        <v>10041</v>
      </c>
      <c r="G314" s="24" t="s">
        <v>44</v>
      </c>
      <c r="H314" s="24" t="s">
        <v>51</v>
      </c>
      <c r="I314" s="24" t="s">
        <v>52</v>
      </c>
      <c r="J314" s="24" t="s">
        <v>171</v>
      </c>
      <c r="K314" s="21">
        <v>48</v>
      </c>
      <c r="L314" s="32" t="s">
        <v>10042</v>
      </c>
      <c r="M314" s="21" t="s">
        <v>10043</v>
      </c>
      <c r="N314" s="21">
        <v>1</v>
      </c>
      <c r="O314" s="21" t="s">
        <v>55</v>
      </c>
      <c r="P314" s="21">
        <v>0</v>
      </c>
      <c r="Q314" s="21">
        <v>0</v>
      </c>
      <c r="R314" s="21">
        <v>0</v>
      </c>
      <c r="S314" s="21">
        <v>0</v>
      </c>
      <c r="T314" s="21">
        <v>0</v>
      </c>
      <c r="U314" s="21">
        <v>0</v>
      </c>
      <c r="V314" s="33">
        <v>127244</v>
      </c>
      <c r="W314" s="33">
        <v>462496</v>
      </c>
      <c r="X314" s="21">
        <v>0</v>
      </c>
      <c r="Y314" s="21">
        <v>0</v>
      </c>
      <c r="Z314" s="16" t="s">
        <v>315</v>
      </c>
      <c r="AA314" s="102">
        <v>0</v>
      </c>
      <c r="AB314" s="99">
        <v>0</v>
      </c>
      <c r="AC314" s="99">
        <v>0</v>
      </c>
      <c r="AD314" s="99">
        <v>0</v>
      </c>
      <c r="AE314" s="21">
        <v>5.8</v>
      </c>
      <c r="AF314" s="21">
        <f t="shared" si="5"/>
        <v>5.8</v>
      </c>
      <c r="AG314" s="21" t="s">
        <v>10044</v>
      </c>
      <c r="AH314" s="24" t="s">
        <v>10045</v>
      </c>
      <c r="AI314" s="24" t="s">
        <v>10046</v>
      </c>
      <c r="AJ314" s="27" t="s">
        <v>30999</v>
      </c>
      <c r="AK314" s="28" t="s">
        <v>60</v>
      </c>
      <c r="AL314" s="28">
        <v>10</v>
      </c>
      <c r="AM314" s="28">
        <v>19860117</v>
      </c>
      <c r="AN314" s="29">
        <v>306</v>
      </c>
      <c r="AO314" s="29">
        <v>202304</v>
      </c>
      <c r="AP314" s="29">
        <v>2022</v>
      </c>
      <c r="AQ314" s="28">
        <v>247579171</v>
      </c>
      <c r="AR314" s="28">
        <v>147186388</v>
      </c>
      <c r="AS314" s="28">
        <v>2720000</v>
      </c>
      <c r="AT314" s="30">
        <v>1</v>
      </c>
      <c r="AU314" s="30"/>
      <c r="AV314" s="30"/>
      <c r="AW314" s="30"/>
      <c r="AX314" s="30"/>
      <c r="AY314" s="30"/>
      <c r="AZ314" s="30"/>
      <c r="BA314" s="30"/>
      <c r="BB314" s="30" t="s">
        <v>54452</v>
      </c>
      <c r="BC314" s="30" t="s">
        <v>54452</v>
      </c>
      <c r="BD314" s="30" t="s">
        <v>54452</v>
      </c>
      <c r="BE314" s="30" t="s">
        <v>54452</v>
      </c>
      <c r="BF314" s="30" t="s">
        <v>54452</v>
      </c>
      <c r="BG314" s="30">
        <v>4</v>
      </c>
      <c r="BH314" s="30" t="s">
        <v>61</v>
      </c>
      <c r="BI314" s="31"/>
    </row>
    <row r="315" spans="1:61" ht="16.5">
      <c r="A315" s="21" t="s">
        <v>13867</v>
      </c>
      <c r="B315" s="21">
        <v>13661</v>
      </c>
      <c r="C315" s="21">
        <v>1618455</v>
      </c>
      <c r="D315" s="21">
        <v>1188120586</v>
      </c>
      <c r="E315" s="22">
        <v>1101111698145</v>
      </c>
      <c r="F315" s="24" t="s">
        <v>13868</v>
      </c>
      <c r="G315" s="24" t="s">
        <v>44</v>
      </c>
      <c r="H315" s="24" t="s">
        <v>51</v>
      </c>
      <c r="I315" s="24" t="s">
        <v>52</v>
      </c>
      <c r="J315" s="24" t="s">
        <v>462</v>
      </c>
      <c r="K315" s="21">
        <v>56</v>
      </c>
      <c r="L315" s="32" t="s">
        <v>13869</v>
      </c>
      <c r="M315" s="21" t="s">
        <v>5645</v>
      </c>
      <c r="N315" s="21">
        <v>1</v>
      </c>
      <c r="O315" s="21" t="s">
        <v>55</v>
      </c>
      <c r="P315" s="21">
        <v>0</v>
      </c>
      <c r="Q315" s="21">
        <v>0</v>
      </c>
      <c r="R315" s="21">
        <v>0</v>
      </c>
      <c r="S315" s="33">
        <v>16604937</v>
      </c>
      <c r="T315" s="21">
        <v>0</v>
      </c>
      <c r="U315" s="21">
        <v>0</v>
      </c>
      <c r="V315" s="21">
        <v>0</v>
      </c>
      <c r="W315" s="33">
        <v>1132320</v>
      </c>
      <c r="X315" s="33">
        <v>257731</v>
      </c>
      <c r="Y315" s="33">
        <v>483500</v>
      </c>
      <c r="Z315" s="16" t="s">
        <v>315</v>
      </c>
      <c r="AA315" s="102">
        <v>0</v>
      </c>
      <c r="AB315" s="21">
        <v>4.8</v>
      </c>
      <c r="AC315" s="21">
        <v>166</v>
      </c>
      <c r="AD315" s="99">
        <v>0</v>
      </c>
      <c r="AE315" s="21">
        <v>13.9</v>
      </c>
      <c r="AF315" s="21">
        <f t="shared" si="5"/>
        <v>184.70000000000002</v>
      </c>
      <c r="AG315" s="21" t="s">
        <v>13870</v>
      </c>
      <c r="AH315" s="24" t="s">
        <v>13871</v>
      </c>
      <c r="AI315" s="24" t="s">
        <v>13872</v>
      </c>
      <c r="AJ315" s="27" t="s">
        <v>31000</v>
      </c>
      <c r="AK315" s="28" t="s">
        <v>70</v>
      </c>
      <c r="AL315" s="28">
        <v>10</v>
      </c>
      <c r="AM315" s="28">
        <v>19990517</v>
      </c>
      <c r="AN315" s="29">
        <v>1179</v>
      </c>
      <c r="AO315" s="29">
        <v>202306</v>
      </c>
      <c r="AP315" s="29">
        <v>2022</v>
      </c>
      <c r="AQ315" s="28">
        <v>200404503</v>
      </c>
      <c r="AR315" s="28">
        <v>262948225</v>
      </c>
      <c r="AS315" s="28">
        <v>11248599</v>
      </c>
      <c r="AT315" s="30">
        <v>1</v>
      </c>
      <c r="AU315" s="30"/>
      <c r="AV315" s="30"/>
      <c r="AW315" s="30"/>
      <c r="AX315" s="30"/>
      <c r="AY315" s="30"/>
      <c r="AZ315" s="30"/>
      <c r="BA315" s="30"/>
      <c r="BB315" s="30" t="s">
        <v>54452</v>
      </c>
      <c r="BC315" s="30" t="s">
        <v>54452</v>
      </c>
      <c r="BD315" s="30" t="s">
        <v>54452</v>
      </c>
      <c r="BE315" s="30" t="s">
        <v>54452</v>
      </c>
      <c r="BF315" s="30" t="s">
        <v>54452</v>
      </c>
      <c r="BG315" s="30">
        <v>4</v>
      </c>
      <c r="BH315" s="30" t="s">
        <v>3728</v>
      </c>
      <c r="BI315" s="31"/>
    </row>
    <row r="316" spans="1:61" ht="16.5">
      <c r="A316" s="21" t="s">
        <v>13234</v>
      </c>
      <c r="B316" s="21">
        <v>12999</v>
      </c>
      <c r="C316" s="21">
        <v>4078936</v>
      </c>
      <c r="D316" s="21">
        <v>2148891525</v>
      </c>
      <c r="E316" s="22">
        <v>1101114799338</v>
      </c>
      <c r="F316" s="24" t="s">
        <v>13235</v>
      </c>
      <c r="G316" s="24" t="s">
        <v>44</v>
      </c>
      <c r="H316" s="24" t="s">
        <v>51</v>
      </c>
      <c r="I316" s="24" t="s">
        <v>63</v>
      </c>
      <c r="J316" s="24" t="s">
        <v>462</v>
      </c>
      <c r="K316" s="21">
        <v>56</v>
      </c>
      <c r="L316" s="32" t="s">
        <v>13236</v>
      </c>
      <c r="M316" s="21" t="s">
        <v>1920</v>
      </c>
      <c r="N316" s="21">
        <v>1</v>
      </c>
      <c r="O316" s="21" t="s">
        <v>55</v>
      </c>
      <c r="P316" s="21">
        <v>0</v>
      </c>
      <c r="Q316" s="21">
        <v>0</v>
      </c>
      <c r="R316" s="21">
        <v>0</v>
      </c>
      <c r="S316" s="33">
        <v>37500</v>
      </c>
      <c r="T316" s="21">
        <v>0</v>
      </c>
      <c r="U316" s="21">
        <v>0</v>
      </c>
      <c r="V316" s="21">
        <v>0</v>
      </c>
      <c r="W316" s="33">
        <v>1108481</v>
      </c>
      <c r="X316" s="33">
        <v>101800</v>
      </c>
      <c r="Y316" s="21">
        <v>0</v>
      </c>
      <c r="Z316" s="16" t="s">
        <v>315</v>
      </c>
      <c r="AA316" s="102">
        <v>0</v>
      </c>
      <c r="AB316" s="99">
        <v>0</v>
      </c>
      <c r="AC316" s="21">
        <v>0.3</v>
      </c>
      <c r="AD316" s="99">
        <v>0</v>
      </c>
      <c r="AE316" s="21">
        <v>12.1</v>
      </c>
      <c r="AF316" s="21">
        <f t="shared" si="5"/>
        <v>12.4</v>
      </c>
      <c r="AG316" s="21" t="s">
        <v>4141</v>
      </c>
      <c r="AH316" s="24" t="s">
        <v>13237</v>
      </c>
      <c r="AI316" s="24" t="s">
        <v>13238</v>
      </c>
      <c r="AJ316" s="27" t="s">
        <v>31001</v>
      </c>
      <c r="AK316" s="28" t="s">
        <v>60</v>
      </c>
      <c r="AL316" s="28">
        <v>10</v>
      </c>
      <c r="AM316" s="28">
        <v>20120220</v>
      </c>
      <c r="AN316" s="29">
        <v>595</v>
      </c>
      <c r="AO316" s="29">
        <v>202212</v>
      </c>
      <c r="AP316" s="29">
        <v>2022</v>
      </c>
      <c r="AQ316" s="28">
        <v>101840627</v>
      </c>
      <c r="AR316" s="28">
        <v>97614026</v>
      </c>
      <c r="AS316" s="28">
        <v>2152140</v>
      </c>
      <c r="AT316" s="30">
        <v>1</v>
      </c>
      <c r="AU316" s="30"/>
      <c r="AV316" s="30"/>
      <c r="AW316" s="30"/>
      <c r="AX316" s="30"/>
      <c r="AY316" s="30"/>
      <c r="AZ316" s="30"/>
      <c r="BA316" s="30"/>
      <c r="BB316" s="30" t="s">
        <v>54452</v>
      </c>
      <c r="BC316" s="30" t="s">
        <v>54452</v>
      </c>
      <c r="BD316" s="30" t="s">
        <v>54452</v>
      </c>
      <c r="BE316" s="30" t="s">
        <v>54452</v>
      </c>
      <c r="BF316" s="30" t="s">
        <v>54452</v>
      </c>
      <c r="BG316" s="30">
        <v>4</v>
      </c>
      <c r="BH316" s="30" t="s">
        <v>9492</v>
      </c>
      <c r="BI316" s="31"/>
    </row>
    <row r="317" spans="1:61" ht="16.5">
      <c r="A317" s="21" t="s">
        <v>6815</v>
      </c>
      <c r="B317" s="21">
        <v>6948</v>
      </c>
      <c r="C317" s="21">
        <v>1674751</v>
      </c>
      <c r="D317" s="21">
        <v>1358102865</v>
      </c>
      <c r="E317" s="22">
        <v>1345110003985</v>
      </c>
      <c r="F317" s="24" t="s">
        <v>6816</v>
      </c>
      <c r="G317" s="24" t="s">
        <v>44</v>
      </c>
      <c r="H317" s="24" t="s">
        <v>51</v>
      </c>
      <c r="I317" s="24" t="s">
        <v>52</v>
      </c>
      <c r="J317" s="24" t="s">
        <v>1033</v>
      </c>
      <c r="K317" s="21">
        <v>38</v>
      </c>
      <c r="L317" s="32" t="s">
        <v>6817</v>
      </c>
      <c r="M317" s="21" t="s">
        <v>6818</v>
      </c>
      <c r="N317" s="21">
        <v>1</v>
      </c>
      <c r="O317" s="21" t="s">
        <v>55</v>
      </c>
      <c r="P317" s="21">
        <v>0</v>
      </c>
      <c r="Q317" s="21">
        <v>0</v>
      </c>
      <c r="R317" s="21">
        <v>0</v>
      </c>
      <c r="S317" s="39">
        <v>198800</v>
      </c>
      <c r="T317" s="21">
        <v>0</v>
      </c>
      <c r="U317" s="21">
        <v>0</v>
      </c>
      <c r="V317" s="21">
        <v>0</v>
      </c>
      <c r="W317" s="21">
        <v>0</v>
      </c>
      <c r="X317" s="33">
        <v>300318</v>
      </c>
      <c r="Y317" s="33">
        <v>17982906</v>
      </c>
      <c r="Z317" s="16" t="s">
        <v>126</v>
      </c>
      <c r="AA317" s="102">
        <v>0</v>
      </c>
      <c r="AB317" s="21">
        <v>179.8</v>
      </c>
      <c r="AC317" s="21">
        <v>1.9</v>
      </c>
      <c r="AD317" s="99">
        <v>0</v>
      </c>
      <c r="AE317" s="21">
        <v>3</v>
      </c>
      <c r="AF317" s="21">
        <f t="shared" si="5"/>
        <v>184.70000000000002</v>
      </c>
      <c r="AG317" s="21" t="s">
        <v>3007</v>
      </c>
      <c r="AH317" s="24" t="s">
        <v>6819</v>
      </c>
      <c r="AI317" s="24" t="s">
        <v>3018</v>
      </c>
      <c r="AJ317" s="27" t="s">
        <v>31002</v>
      </c>
      <c r="AK317" s="28" t="s">
        <v>60</v>
      </c>
      <c r="AL317" s="28">
        <v>10</v>
      </c>
      <c r="AM317" s="28">
        <v>19850503</v>
      </c>
      <c r="AN317" s="29">
        <v>326</v>
      </c>
      <c r="AO317" s="29">
        <v>202303</v>
      </c>
      <c r="AP317" s="29">
        <v>2022</v>
      </c>
      <c r="AQ317" s="28">
        <v>149542735</v>
      </c>
      <c r="AR317" s="28">
        <v>68776585</v>
      </c>
      <c r="AS317" s="28">
        <v>41250000</v>
      </c>
      <c r="AT317" s="30">
        <v>1</v>
      </c>
      <c r="AU317" s="30"/>
      <c r="AV317" s="30"/>
      <c r="AW317" s="30"/>
      <c r="AX317" s="30"/>
      <c r="AY317" s="30"/>
      <c r="AZ317" s="30"/>
      <c r="BA317" s="30"/>
      <c r="BB317" s="30" t="s">
        <v>54452</v>
      </c>
      <c r="BC317" s="30" t="s">
        <v>54452</v>
      </c>
      <c r="BD317" s="30" t="s">
        <v>54452</v>
      </c>
      <c r="BE317" s="30" t="s">
        <v>54452</v>
      </c>
      <c r="BF317" s="30" t="s">
        <v>54452</v>
      </c>
      <c r="BG317" s="30">
        <v>8</v>
      </c>
      <c r="BH317" s="30" t="s">
        <v>6820</v>
      </c>
      <c r="BI317" s="31"/>
    </row>
    <row r="318" spans="1:61" ht="16.5">
      <c r="A318" s="21" t="s">
        <v>5656</v>
      </c>
      <c r="B318" s="21">
        <v>22309</v>
      </c>
      <c r="C318" s="21">
        <v>2551104</v>
      </c>
      <c r="D318" s="21">
        <v>3038201850</v>
      </c>
      <c r="E318" s="22">
        <v>1511330000065</v>
      </c>
      <c r="F318" s="24" t="s">
        <v>5657</v>
      </c>
      <c r="G318" s="24" t="s">
        <v>104</v>
      </c>
      <c r="H318" s="24" t="s">
        <v>51</v>
      </c>
      <c r="I318" s="24" t="s">
        <v>65</v>
      </c>
      <c r="J318" s="24" t="s">
        <v>171</v>
      </c>
      <c r="K318" s="21">
        <v>48</v>
      </c>
      <c r="L318" s="32" t="s">
        <v>5657</v>
      </c>
      <c r="M318" s="21" t="s">
        <v>5658</v>
      </c>
      <c r="N318" s="26">
        <v>1</v>
      </c>
      <c r="O318" s="26" t="s">
        <v>55</v>
      </c>
      <c r="P318" s="21">
        <v>0</v>
      </c>
      <c r="Q318" s="21">
        <v>0</v>
      </c>
      <c r="R318" s="21">
        <v>0</v>
      </c>
      <c r="S318" s="21">
        <v>0</v>
      </c>
      <c r="T318" s="21">
        <v>0</v>
      </c>
      <c r="U318" s="21">
        <v>0</v>
      </c>
      <c r="V318" s="21">
        <v>0</v>
      </c>
      <c r="W318" s="21">
        <v>0</v>
      </c>
      <c r="X318" s="21">
        <v>0</v>
      </c>
      <c r="Y318" s="21">
        <v>0</v>
      </c>
      <c r="Z318" s="16" t="s">
        <v>315</v>
      </c>
      <c r="AA318" s="102">
        <v>0</v>
      </c>
      <c r="AB318" s="99">
        <v>0</v>
      </c>
      <c r="AC318" s="99">
        <v>0</v>
      </c>
      <c r="AD318" s="99">
        <v>0</v>
      </c>
      <c r="AE318" s="99">
        <v>0</v>
      </c>
      <c r="AF318" s="21">
        <f t="shared" si="5"/>
        <v>0</v>
      </c>
      <c r="AG318" s="21" t="s">
        <v>5659</v>
      </c>
      <c r="AH318" s="24" t="s">
        <v>5660</v>
      </c>
      <c r="AI318" s="24" t="s">
        <v>5661</v>
      </c>
      <c r="AJ318" s="27" t="s">
        <v>31003</v>
      </c>
      <c r="AK318" s="28" t="s">
        <v>47</v>
      </c>
      <c r="AL318" s="28">
        <v>10</v>
      </c>
      <c r="AM318" s="28">
        <v>19830712</v>
      </c>
      <c r="AN318" s="29">
        <v>415</v>
      </c>
      <c r="AO318" s="29">
        <v>202012</v>
      </c>
      <c r="AP318" s="29"/>
      <c r="AQ318" s="28"/>
      <c r="AR318" s="28"/>
      <c r="AS318" s="28"/>
      <c r="AT318" s="30">
        <v>2</v>
      </c>
      <c r="AU318" s="30"/>
      <c r="AV318" s="30"/>
      <c r="AW318" s="30"/>
      <c r="AX318" s="30"/>
      <c r="AY318" s="30"/>
      <c r="AZ318" s="30"/>
      <c r="BA318" s="30"/>
      <c r="BB318" s="30" t="s">
        <v>54452</v>
      </c>
      <c r="BC318" s="30" t="s">
        <v>54452</v>
      </c>
      <c r="BD318" s="30" t="s">
        <v>54452</v>
      </c>
      <c r="BE318" s="30" t="s">
        <v>54452</v>
      </c>
      <c r="BF318" s="30" t="s">
        <v>5662</v>
      </c>
      <c r="BG318" s="30">
        <v>2</v>
      </c>
      <c r="BH318" s="30"/>
      <c r="BI318" s="31"/>
    </row>
    <row r="319" spans="1:61" ht="16.5">
      <c r="A319" s="21" t="s">
        <v>5663</v>
      </c>
      <c r="B319" s="21">
        <v>24660</v>
      </c>
      <c r="C319" s="21">
        <v>2377206</v>
      </c>
      <c r="D319" s="21">
        <v>3158200932</v>
      </c>
      <c r="E319" s="22">
        <v>1501330000173</v>
      </c>
      <c r="F319" s="24" t="s">
        <v>5664</v>
      </c>
      <c r="G319" s="24" t="s">
        <v>104</v>
      </c>
      <c r="H319" s="24" t="s">
        <v>51</v>
      </c>
      <c r="I319" s="24" t="s">
        <v>65</v>
      </c>
      <c r="J319" s="24" t="s">
        <v>105</v>
      </c>
      <c r="K319" s="21">
        <v>64</v>
      </c>
      <c r="L319" s="32" t="s">
        <v>5664</v>
      </c>
      <c r="M319" s="21" t="s">
        <v>4843</v>
      </c>
      <c r="N319" s="26">
        <v>1</v>
      </c>
      <c r="O319" s="26" t="s">
        <v>55</v>
      </c>
      <c r="P319" s="41">
        <v>39493899</v>
      </c>
      <c r="Q319" s="41">
        <v>10284463</v>
      </c>
      <c r="R319" s="21">
        <v>0</v>
      </c>
      <c r="S319" s="41">
        <v>74403695</v>
      </c>
      <c r="T319" s="21">
        <v>0</v>
      </c>
      <c r="U319" s="41">
        <v>312303</v>
      </c>
      <c r="V319" s="41">
        <v>10123222</v>
      </c>
      <c r="W319" s="41">
        <v>3652645</v>
      </c>
      <c r="X319" s="41">
        <f>4976036+23012000</f>
        <v>27988036</v>
      </c>
      <c r="Y319" s="41">
        <v>112558131</v>
      </c>
      <c r="Z319" s="16" t="s">
        <v>126</v>
      </c>
      <c r="AA319" s="21">
        <v>394.9</v>
      </c>
      <c r="AB319" s="21">
        <v>1228.4000000000001</v>
      </c>
      <c r="AC319" s="21">
        <v>744</v>
      </c>
      <c r="AD319" s="21">
        <v>3.1</v>
      </c>
      <c r="AE319" s="21">
        <v>417.6</v>
      </c>
      <c r="AF319" s="21">
        <f t="shared" si="5"/>
        <v>2788</v>
      </c>
      <c r="AG319" s="21" t="s">
        <v>5665</v>
      </c>
      <c r="AH319" s="24" t="s">
        <v>5666</v>
      </c>
      <c r="AI319" s="24" t="s">
        <v>5667</v>
      </c>
      <c r="AJ319" s="27" t="s">
        <v>31004</v>
      </c>
      <c r="AK319" s="28" t="s">
        <v>47</v>
      </c>
      <c r="AL319" s="28">
        <v>10</v>
      </c>
      <c r="AM319" s="28">
        <v>19830701</v>
      </c>
      <c r="AN319" s="29">
        <v>688</v>
      </c>
      <c r="AO319" s="29">
        <v>202012</v>
      </c>
      <c r="AP319" s="29"/>
      <c r="AQ319" s="28"/>
      <c r="AR319" s="28"/>
      <c r="AS319" s="28"/>
      <c r="AT319" s="30">
        <v>2</v>
      </c>
      <c r="AU319" s="30"/>
      <c r="AV319" s="30"/>
      <c r="AW319" s="30"/>
      <c r="AX319" s="30"/>
      <c r="AY319" s="30"/>
      <c r="AZ319" s="30"/>
      <c r="BA319" s="30"/>
      <c r="BB319" s="30" t="s">
        <v>54452</v>
      </c>
      <c r="BC319" s="30" t="s">
        <v>54452</v>
      </c>
      <c r="BD319" s="30" t="s">
        <v>54452</v>
      </c>
      <c r="BE319" s="30" t="s">
        <v>54452</v>
      </c>
      <c r="BF319" s="30" t="s">
        <v>5668</v>
      </c>
      <c r="BG319" s="30">
        <v>2</v>
      </c>
      <c r="BH319" s="30" t="s">
        <v>5669</v>
      </c>
      <c r="BI319" s="31"/>
    </row>
    <row r="320" spans="1:61" ht="16.5">
      <c r="A320" s="21" t="s">
        <v>5784</v>
      </c>
      <c r="B320" s="21">
        <v>14032</v>
      </c>
      <c r="C320" s="21">
        <v>3163261</v>
      </c>
      <c r="D320" s="21">
        <v>3018216304</v>
      </c>
      <c r="E320" s="22">
        <v>1501710001816</v>
      </c>
      <c r="F320" s="24" t="s">
        <v>5785</v>
      </c>
      <c r="G320" s="24" t="s">
        <v>44</v>
      </c>
      <c r="H320" s="24" t="s">
        <v>51</v>
      </c>
      <c r="I320" s="24" t="s">
        <v>65</v>
      </c>
      <c r="J320" s="24" t="s">
        <v>363</v>
      </c>
      <c r="K320" s="21">
        <v>63</v>
      </c>
      <c r="L320" s="32" t="s">
        <v>5785</v>
      </c>
      <c r="M320" s="21" t="s">
        <v>5786</v>
      </c>
      <c r="N320" s="26">
        <v>1</v>
      </c>
      <c r="O320" s="26" t="s">
        <v>55</v>
      </c>
      <c r="P320" s="21">
        <v>0</v>
      </c>
      <c r="Q320" s="21">
        <v>0</v>
      </c>
      <c r="R320" s="21">
        <v>0</v>
      </c>
      <c r="S320" s="41">
        <v>2536420</v>
      </c>
      <c r="T320" s="21">
        <v>0</v>
      </c>
      <c r="U320" s="41">
        <v>2589838</v>
      </c>
      <c r="V320" s="21">
        <v>0</v>
      </c>
      <c r="W320" s="41">
        <v>1195074</v>
      </c>
      <c r="X320" s="41">
        <v>5774427</v>
      </c>
      <c r="Y320" s="21">
        <v>0</v>
      </c>
      <c r="Z320" s="21"/>
      <c r="AA320" s="102">
        <v>0</v>
      </c>
      <c r="AB320" s="99">
        <v>0</v>
      </c>
      <c r="AC320" s="21">
        <v>25.3</v>
      </c>
      <c r="AD320" s="21">
        <v>25.8</v>
      </c>
      <c r="AE320" s="21">
        <v>69.599999999999994</v>
      </c>
      <c r="AF320" s="21">
        <f t="shared" si="5"/>
        <v>120.69999999999999</v>
      </c>
      <c r="AG320" s="21" t="s">
        <v>1233</v>
      </c>
      <c r="AH320" s="24" t="s">
        <v>5787</v>
      </c>
      <c r="AI320" s="24" t="s">
        <v>5788</v>
      </c>
      <c r="AJ320" s="27" t="s">
        <v>31005</v>
      </c>
      <c r="AK320" s="28" t="s">
        <v>47</v>
      </c>
      <c r="AL320" s="28">
        <v>10</v>
      </c>
      <c r="AM320" s="28">
        <v>20061120</v>
      </c>
      <c r="AN320" s="29">
        <v>558</v>
      </c>
      <c r="AO320" s="29">
        <v>202301</v>
      </c>
      <c r="AP320" s="29">
        <v>2022</v>
      </c>
      <c r="AQ320" s="28">
        <v>133959345</v>
      </c>
      <c r="AR320" s="28">
        <v>84963095</v>
      </c>
      <c r="AS320" s="28">
        <v>0</v>
      </c>
      <c r="AT320" s="30">
        <v>1</v>
      </c>
      <c r="AU320" s="30"/>
      <c r="AV320" s="30"/>
      <c r="AW320" s="30"/>
      <c r="AX320" s="30"/>
      <c r="AY320" s="30"/>
      <c r="AZ320" s="30"/>
      <c r="BA320" s="30"/>
      <c r="BB320" s="30" t="s">
        <v>54452</v>
      </c>
      <c r="BC320" s="30" t="s">
        <v>54452</v>
      </c>
      <c r="BD320" s="30" t="s">
        <v>54452</v>
      </c>
      <c r="BE320" s="30" t="s">
        <v>54452</v>
      </c>
      <c r="BF320" s="30" t="s">
        <v>54452</v>
      </c>
      <c r="BG320" s="30">
        <v>5</v>
      </c>
      <c r="BH320" s="30" t="s">
        <v>5789</v>
      </c>
      <c r="BI320" s="31"/>
    </row>
    <row r="321" spans="1:61" ht="16.5">
      <c r="A321" s="21" t="s">
        <v>5794</v>
      </c>
      <c r="B321" s="21">
        <v>15280</v>
      </c>
      <c r="C321" s="21">
        <v>2221626</v>
      </c>
      <c r="D321" s="21">
        <v>3158203375</v>
      </c>
      <c r="E321" s="22">
        <v>1501330000066</v>
      </c>
      <c r="F321" s="24" t="s">
        <v>5795</v>
      </c>
      <c r="G321" s="24" t="s">
        <v>44</v>
      </c>
      <c r="H321" s="24" t="s">
        <v>51</v>
      </c>
      <c r="I321" s="24" t="s">
        <v>65</v>
      </c>
      <c r="J321" s="24" t="s">
        <v>105</v>
      </c>
      <c r="K321" s="21">
        <v>64</v>
      </c>
      <c r="L321" s="32" t="s">
        <v>5795</v>
      </c>
      <c r="M321" s="21" t="s">
        <v>5641</v>
      </c>
      <c r="N321" s="26">
        <v>1</v>
      </c>
      <c r="O321" s="26" t="s">
        <v>55</v>
      </c>
      <c r="P321" s="21">
        <v>0</v>
      </c>
      <c r="Q321" s="21">
        <v>0</v>
      </c>
      <c r="R321" s="21">
        <v>0</v>
      </c>
      <c r="S321" s="41">
        <v>1513503</v>
      </c>
      <c r="T321" s="21">
        <v>0</v>
      </c>
      <c r="U321" s="41">
        <v>7354</v>
      </c>
      <c r="V321" s="41">
        <v>101190</v>
      </c>
      <c r="W321" s="41">
        <v>132293</v>
      </c>
      <c r="X321" s="41">
        <v>384633</v>
      </c>
      <c r="Y321" s="41">
        <v>1325665</v>
      </c>
      <c r="Z321" s="21"/>
      <c r="AA321" s="102">
        <v>0</v>
      </c>
      <c r="AB321" s="21">
        <v>13.2</v>
      </c>
      <c r="AC321" s="21">
        <v>15.1</v>
      </c>
      <c r="AD321" s="99">
        <v>0</v>
      </c>
      <c r="AE321" s="21">
        <v>6.1</v>
      </c>
      <c r="AF321" s="21">
        <f t="shared" si="5"/>
        <v>34.4</v>
      </c>
      <c r="AG321" s="21" t="s">
        <v>5796</v>
      </c>
      <c r="AH321" s="24" t="s">
        <v>5797</v>
      </c>
      <c r="AI321" s="24" t="s">
        <v>5798</v>
      </c>
      <c r="AJ321" s="27" t="s">
        <v>31006</v>
      </c>
      <c r="AK321" s="28" t="s">
        <v>47</v>
      </c>
      <c r="AL321" s="28">
        <v>10</v>
      </c>
      <c r="AM321" s="28">
        <v>19950821</v>
      </c>
      <c r="AN321" s="29">
        <v>2294</v>
      </c>
      <c r="AO321" s="29">
        <v>202303</v>
      </c>
      <c r="AP321" s="29">
        <v>2022</v>
      </c>
      <c r="AQ321" s="28">
        <v>321909163</v>
      </c>
      <c r="AR321" s="28">
        <v>231599015</v>
      </c>
      <c r="AS321" s="28">
        <v>79517651</v>
      </c>
      <c r="AT321" s="30">
        <v>1</v>
      </c>
      <c r="AU321" s="30"/>
      <c r="AV321" s="30"/>
      <c r="AW321" s="30"/>
      <c r="AX321" s="30"/>
      <c r="AY321" s="30"/>
      <c r="AZ321" s="30"/>
      <c r="BA321" s="30"/>
      <c r="BB321" s="30" t="s">
        <v>54452</v>
      </c>
      <c r="BC321" s="30" t="s">
        <v>54452</v>
      </c>
      <c r="BD321" s="30" t="s">
        <v>54452</v>
      </c>
      <c r="BE321" s="30" t="s">
        <v>54452</v>
      </c>
      <c r="BF321" s="30" t="s">
        <v>54452</v>
      </c>
      <c r="BG321" s="30">
        <v>4</v>
      </c>
      <c r="BH321" s="30" t="s">
        <v>237</v>
      </c>
      <c r="BI321" s="31"/>
    </row>
    <row r="322" spans="1:61" ht="16.5">
      <c r="A322" s="21" t="s">
        <v>5817</v>
      </c>
      <c r="B322" s="21">
        <v>15284</v>
      </c>
      <c r="C322" s="21">
        <v>1597919</v>
      </c>
      <c r="D322" s="21">
        <v>3058208811</v>
      </c>
      <c r="E322" s="22">
        <v>1601710000121</v>
      </c>
      <c r="F322" s="24" t="s">
        <v>5818</v>
      </c>
      <c r="G322" s="24" t="s">
        <v>44</v>
      </c>
      <c r="H322" s="24" t="s">
        <v>51</v>
      </c>
      <c r="I322" s="24" t="s">
        <v>65</v>
      </c>
      <c r="J322" s="24" t="s">
        <v>105</v>
      </c>
      <c r="K322" s="21">
        <v>64</v>
      </c>
      <c r="L322" s="32" t="s">
        <v>5818</v>
      </c>
      <c r="M322" s="21" t="s">
        <v>5819</v>
      </c>
      <c r="N322" s="26">
        <v>1</v>
      </c>
      <c r="O322" s="26">
        <v>0</v>
      </c>
      <c r="P322" s="26">
        <v>0</v>
      </c>
      <c r="Q322" s="26">
        <v>0</v>
      </c>
      <c r="R322" s="26">
        <v>0</v>
      </c>
      <c r="S322" s="26">
        <v>0</v>
      </c>
      <c r="T322" s="26">
        <v>0</v>
      </c>
      <c r="U322" s="26">
        <v>0</v>
      </c>
      <c r="V322" s="26">
        <v>0</v>
      </c>
      <c r="W322" s="26">
        <v>0</v>
      </c>
      <c r="X322" s="26">
        <v>0</v>
      </c>
      <c r="Y322" s="26">
        <v>0</v>
      </c>
      <c r="Z322" s="16" t="s">
        <v>315</v>
      </c>
      <c r="AA322" s="101">
        <v>0</v>
      </c>
      <c r="AB322" s="98">
        <v>0</v>
      </c>
      <c r="AC322" s="98">
        <v>0</v>
      </c>
      <c r="AD322" s="98">
        <v>0</v>
      </c>
      <c r="AE322" s="98">
        <v>0</v>
      </c>
      <c r="AF322" s="21">
        <f t="shared" si="5"/>
        <v>0</v>
      </c>
      <c r="AG322" s="21" t="s">
        <v>5820</v>
      </c>
      <c r="AH322" s="24" t="s">
        <v>5821</v>
      </c>
      <c r="AI322" s="24" t="s">
        <v>5822</v>
      </c>
      <c r="AJ322" s="27" t="s">
        <v>31007</v>
      </c>
      <c r="AK322" s="28" t="s">
        <v>47</v>
      </c>
      <c r="AL322" s="28">
        <v>10</v>
      </c>
      <c r="AM322" s="28">
        <v>19950816</v>
      </c>
      <c r="AN322" s="29">
        <v>4434</v>
      </c>
      <c r="AO322" s="29">
        <v>202203</v>
      </c>
      <c r="AP322" s="29">
        <v>2022</v>
      </c>
      <c r="AQ322" s="28">
        <v>594585786</v>
      </c>
      <c r="AR322" s="28">
        <v>638424699</v>
      </c>
      <c r="AS322" s="28">
        <v>177358720</v>
      </c>
      <c r="AT322" s="30">
        <v>1</v>
      </c>
      <c r="AU322" s="30"/>
      <c r="AV322" s="30"/>
      <c r="AW322" s="30"/>
      <c r="AX322" s="30"/>
      <c r="AY322" s="30"/>
      <c r="AZ322" s="30"/>
      <c r="BA322" s="30"/>
      <c r="BB322" s="30" t="s">
        <v>54452</v>
      </c>
      <c r="BC322" s="30" t="s">
        <v>54452</v>
      </c>
      <c r="BD322" s="30" t="s">
        <v>54452</v>
      </c>
      <c r="BE322" s="30" t="s">
        <v>54452</v>
      </c>
      <c r="BF322" s="30" t="s">
        <v>5823</v>
      </c>
      <c r="BG322" s="30">
        <v>2</v>
      </c>
      <c r="BH322" s="30"/>
      <c r="BI322" s="31"/>
    </row>
    <row r="323" spans="1:61" ht="16.5">
      <c r="A323" s="21" t="s">
        <v>5859</v>
      </c>
      <c r="B323" s="21">
        <v>23953</v>
      </c>
      <c r="C323" s="21">
        <v>3980769</v>
      </c>
      <c r="D323" s="21">
        <v>2218214276</v>
      </c>
      <c r="E323" s="22">
        <v>1401710004565</v>
      </c>
      <c r="F323" s="24" t="s">
        <v>5860</v>
      </c>
      <c r="G323" s="24" t="s">
        <v>104</v>
      </c>
      <c r="H323" s="24" t="s">
        <v>51</v>
      </c>
      <c r="I323" s="24" t="s">
        <v>65</v>
      </c>
      <c r="J323" s="24" t="s">
        <v>966</v>
      </c>
      <c r="K323" s="21">
        <v>62</v>
      </c>
      <c r="L323" s="32" t="s">
        <v>5860</v>
      </c>
      <c r="M323" s="21" t="s">
        <v>5861</v>
      </c>
      <c r="N323" s="26">
        <v>1</v>
      </c>
      <c r="O323" s="26" t="s">
        <v>55</v>
      </c>
      <c r="P323" s="21">
        <v>0</v>
      </c>
      <c r="Q323" s="21">
        <v>0</v>
      </c>
      <c r="R323" s="21">
        <v>0</v>
      </c>
      <c r="S323" s="41">
        <v>536074</v>
      </c>
      <c r="T323" s="21">
        <v>0</v>
      </c>
      <c r="U323" s="41">
        <v>252740</v>
      </c>
      <c r="V323" s="21">
        <v>0</v>
      </c>
      <c r="W323" s="41">
        <v>480927</v>
      </c>
      <c r="X323" s="41">
        <f>2005448+109639</f>
        <v>2115087</v>
      </c>
      <c r="Y323" s="41">
        <v>2328914</v>
      </c>
      <c r="Z323" s="16" t="s">
        <v>315</v>
      </c>
      <c r="AA323" s="102">
        <v>0</v>
      </c>
      <c r="AB323" s="21">
        <v>23.2</v>
      </c>
      <c r="AC323" s="21">
        <v>5.3</v>
      </c>
      <c r="AD323" s="21">
        <v>2.5</v>
      </c>
      <c r="AE323" s="21">
        <v>25.9</v>
      </c>
      <c r="AF323" s="21">
        <f t="shared" si="5"/>
        <v>56.9</v>
      </c>
      <c r="AG323" s="21" t="s">
        <v>5862</v>
      </c>
      <c r="AH323" s="24" t="s">
        <v>5863</v>
      </c>
      <c r="AI323" s="24" t="s">
        <v>5864</v>
      </c>
      <c r="AJ323" s="27" t="s">
        <v>31008</v>
      </c>
      <c r="AK323" s="28" t="s">
        <v>47</v>
      </c>
      <c r="AL323" s="28">
        <v>10</v>
      </c>
      <c r="AM323" s="28">
        <v>20110302</v>
      </c>
      <c r="AN323" s="29">
        <v>358</v>
      </c>
      <c r="AO323" s="29">
        <v>202112</v>
      </c>
      <c r="AP323" s="29"/>
      <c r="AQ323" s="28"/>
      <c r="AR323" s="28"/>
      <c r="AS323" s="28"/>
      <c r="AT323" s="30">
        <v>2</v>
      </c>
      <c r="AU323" s="30"/>
      <c r="AV323" s="30"/>
      <c r="AW323" s="30"/>
      <c r="AX323" s="30"/>
      <c r="AY323" s="30"/>
      <c r="AZ323" s="30"/>
      <c r="BA323" s="30"/>
      <c r="BB323" s="30" t="s">
        <v>54452</v>
      </c>
      <c r="BC323" s="30" t="s">
        <v>54452</v>
      </c>
      <c r="BD323" s="30" t="s">
        <v>54452</v>
      </c>
      <c r="BE323" s="30" t="s">
        <v>54452</v>
      </c>
      <c r="BF323" s="30" t="s">
        <v>5865</v>
      </c>
      <c r="BG323" s="30">
        <v>2</v>
      </c>
      <c r="BH323" s="30" t="s">
        <v>5866</v>
      </c>
      <c r="BI323" s="31"/>
    </row>
    <row r="324" spans="1:61" ht="16.5">
      <c r="A324" s="21" t="s">
        <v>5936</v>
      </c>
      <c r="B324" s="21">
        <v>15105</v>
      </c>
      <c r="C324" s="21">
        <v>2455921</v>
      </c>
      <c r="D324" s="21">
        <v>1238210049</v>
      </c>
      <c r="E324" s="22">
        <v>1351710002889</v>
      </c>
      <c r="F324" s="24" t="s">
        <v>5937</v>
      </c>
      <c r="G324" s="24" t="s">
        <v>44</v>
      </c>
      <c r="H324" s="24" t="s">
        <v>51</v>
      </c>
      <c r="I324" s="24" t="s">
        <v>65</v>
      </c>
      <c r="J324" s="24" t="s">
        <v>363</v>
      </c>
      <c r="K324" s="21">
        <v>63</v>
      </c>
      <c r="L324" s="32" t="s">
        <v>5937</v>
      </c>
      <c r="M324" s="21" t="s">
        <v>5938</v>
      </c>
      <c r="N324" s="26">
        <v>1</v>
      </c>
      <c r="O324" s="26" t="s">
        <v>351</v>
      </c>
      <c r="P324" s="21">
        <v>0</v>
      </c>
      <c r="Q324" s="69">
        <v>47</v>
      </c>
      <c r="R324" s="69">
        <v>178</v>
      </c>
      <c r="S324" s="41">
        <v>11563</v>
      </c>
      <c r="T324" s="21">
        <v>0</v>
      </c>
      <c r="U324" s="43">
        <v>2</v>
      </c>
      <c r="V324" s="41">
        <v>8804</v>
      </c>
      <c r="W324" s="21">
        <v>0</v>
      </c>
      <c r="X324" s="21">
        <v>0</v>
      </c>
      <c r="Y324" s="41">
        <v>7001</v>
      </c>
      <c r="Z324" s="16" t="s">
        <v>315</v>
      </c>
      <c r="AA324" s="103">
        <v>0</v>
      </c>
      <c r="AB324" s="37">
        <v>72.2</v>
      </c>
      <c r="AC324" s="37">
        <v>115.6</v>
      </c>
      <c r="AD324" s="100">
        <v>0</v>
      </c>
      <c r="AE324" s="37">
        <v>88</v>
      </c>
      <c r="AF324" s="21">
        <f t="shared" si="5"/>
        <v>275.8</v>
      </c>
      <c r="AG324" s="21" t="s">
        <v>5939</v>
      </c>
      <c r="AH324" s="24" t="s">
        <v>5940</v>
      </c>
      <c r="AI324" s="24" t="s">
        <v>5941</v>
      </c>
      <c r="AJ324" s="27" t="s">
        <v>31009</v>
      </c>
      <c r="AK324" s="28" t="s">
        <v>47</v>
      </c>
      <c r="AL324" s="28">
        <v>10</v>
      </c>
      <c r="AM324" s="28">
        <v>20010727</v>
      </c>
      <c r="AN324" s="29">
        <v>461</v>
      </c>
      <c r="AO324" s="29">
        <v>202203</v>
      </c>
      <c r="AP324" s="29">
        <v>2022</v>
      </c>
      <c r="AQ324" s="28">
        <v>57211832</v>
      </c>
      <c r="AR324" s="28">
        <v>6141541</v>
      </c>
      <c r="AS324" s="28">
        <v>0</v>
      </c>
      <c r="AT324" s="30">
        <v>1</v>
      </c>
      <c r="AU324" s="30"/>
      <c r="AV324" s="30"/>
      <c r="AW324" s="30"/>
      <c r="AX324" s="30"/>
      <c r="AY324" s="30"/>
      <c r="AZ324" s="30"/>
      <c r="BA324" s="30"/>
      <c r="BB324" s="30" t="s">
        <v>54452</v>
      </c>
      <c r="BC324" s="30" t="s">
        <v>54452</v>
      </c>
      <c r="BD324" s="30" t="s">
        <v>54452</v>
      </c>
      <c r="BE324" s="30" t="s">
        <v>54452</v>
      </c>
      <c r="BF324" s="30" t="s">
        <v>54452</v>
      </c>
      <c r="BG324" s="30">
        <v>4</v>
      </c>
      <c r="BH324" s="30" t="s">
        <v>5942</v>
      </c>
      <c r="BI324" s="31"/>
    </row>
    <row r="325" spans="1:61" ht="16.5">
      <c r="A325" s="21" t="s">
        <v>12327</v>
      </c>
      <c r="B325" s="21">
        <v>12207</v>
      </c>
      <c r="C325" s="21">
        <v>1933145</v>
      </c>
      <c r="D325" s="21">
        <v>2208103371</v>
      </c>
      <c r="E325" s="22">
        <v>1101110652118</v>
      </c>
      <c r="F325" s="24" t="s">
        <v>12328</v>
      </c>
      <c r="G325" s="24" t="s">
        <v>44</v>
      </c>
      <c r="H325" s="24" t="s">
        <v>51</v>
      </c>
      <c r="I325" s="24" t="s">
        <v>52</v>
      </c>
      <c r="J325" s="24" t="s">
        <v>605</v>
      </c>
      <c r="K325" s="21">
        <v>55</v>
      </c>
      <c r="L325" s="32" t="s">
        <v>12329</v>
      </c>
      <c r="M325" s="21" t="s">
        <v>12330</v>
      </c>
      <c r="N325" s="21">
        <v>1</v>
      </c>
      <c r="O325" s="21" t="s">
        <v>55</v>
      </c>
      <c r="P325" s="21">
        <v>0</v>
      </c>
      <c r="Q325" s="21">
        <v>0</v>
      </c>
      <c r="R325" s="33">
        <v>606080</v>
      </c>
      <c r="S325" s="68">
        <v>50000</v>
      </c>
      <c r="T325" s="21">
        <v>0</v>
      </c>
      <c r="U325" s="33">
        <v>328837</v>
      </c>
      <c r="V325" s="21">
        <v>0</v>
      </c>
      <c r="W325" s="33">
        <v>473154</v>
      </c>
      <c r="X325" s="21">
        <v>0</v>
      </c>
      <c r="Y325" s="33">
        <v>47960</v>
      </c>
      <c r="Z325" s="16" t="s">
        <v>315</v>
      </c>
      <c r="AA325" s="102">
        <v>0</v>
      </c>
      <c r="AB325" s="21">
        <v>6.5</v>
      </c>
      <c r="AC325" s="21">
        <v>0.5</v>
      </c>
      <c r="AD325" s="21">
        <v>3.2</v>
      </c>
      <c r="AE325" s="21">
        <v>4.7</v>
      </c>
      <c r="AF325" s="21">
        <f t="shared" si="5"/>
        <v>14.899999999999999</v>
      </c>
      <c r="AG325" s="21" t="s">
        <v>1018</v>
      </c>
      <c r="AH325" s="24" t="s">
        <v>12331</v>
      </c>
      <c r="AI325" s="24" t="s">
        <v>12332</v>
      </c>
      <c r="AJ325" s="27" t="s">
        <v>31010</v>
      </c>
      <c r="AK325" s="28" t="s">
        <v>60</v>
      </c>
      <c r="AL325" s="28">
        <v>10</v>
      </c>
      <c r="AM325" s="28">
        <v>19891028</v>
      </c>
      <c r="AN325" s="29">
        <v>414</v>
      </c>
      <c r="AO325" s="29">
        <v>202212</v>
      </c>
      <c r="AP325" s="29">
        <v>2022</v>
      </c>
      <c r="AQ325" s="28">
        <v>207121865</v>
      </c>
      <c r="AR325" s="28">
        <v>214674725</v>
      </c>
      <c r="AS325" s="28">
        <v>1779170</v>
      </c>
      <c r="AT325" s="30">
        <v>1</v>
      </c>
      <c r="AU325" s="30"/>
      <c r="AV325" s="30"/>
      <c r="AW325" s="30"/>
      <c r="AX325" s="30"/>
      <c r="AY325" s="30"/>
      <c r="AZ325" s="30"/>
      <c r="BA325" s="30"/>
      <c r="BB325" s="30" t="s">
        <v>54452</v>
      </c>
      <c r="BC325" s="30" t="s">
        <v>54452</v>
      </c>
      <c r="BD325" s="30" t="s">
        <v>54452</v>
      </c>
      <c r="BE325" s="30" t="s">
        <v>54452</v>
      </c>
      <c r="BF325" s="30" t="s">
        <v>54452</v>
      </c>
      <c r="BG325" s="30">
        <v>8</v>
      </c>
      <c r="BH325" s="30"/>
      <c r="BI325" s="31"/>
    </row>
    <row r="326" spans="1:61" ht="16.5">
      <c r="A326" s="21" t="s">
        <v>5953</v>
      </c>
      <c r="B326" s="21">
        <v>24601</v>
      </c>
      <c r="C326" s="21">
        <v>1878711</v>
      </c>
      <c r="D326" s="21">
        <v>6088203108</v>
      </c>
      <c r="E326" s="22">
        <v>1901330000216</v>
      </c>
      <c r="F326" s="24" t="s">
        <v>5954</v>
      </c>
      <c r="G326" s="24" t="s">
        <v>104</v>
      </c>
      <c r="H326" s="24" t="s">
        <v>51</v>
      </c>
      <c r="I326" s="24" t="s">
        <v>65</v>
      </c>
      <c r="J326" s="24" t="s">
        <v>105</v>
      </c>
      <c r="K326" s="21">
        <v>64</v>
      </c>
      <c r="L326" s="32" t="s">
        <v>5954</v>
      </c>
      <c r="M326" s="21" t="s">
        <v>5842</v>
      </c>
      <c r="N326" s="26">
        <v>1</v>
      </c>
      <c r="O326" s="26" t="s">
        <v>55</v>
      </c>
      <c r="P326" s="21">
        <v>0</v>
      </c>
      <c r="Q326" s="21">
        <v>0</v>
      </c>
      <c r="R326" s="21">
        <v>0</v>
      </c>
      <c r="S326" s="41">
        <v>143959</v>
      </c>
      <c r="T326" s="21">
        <v>0</v>
      </c>
      <c r="U326" s="41">
        <v>354172</v>
      </c>
      <c r="V326" s="41">
        <v>980366</v>
      </c>
      <c r="W326" s="41">
        <v>38065</v>
      </c>
      <c r="X326" s="41">
        <v>45000</v>
      </c>
      <c r="Y326" s="41">
        <v>35500</v>
      </c>
      <c r="Z326" s="16" t="s">
        <v>126</v>
      </c>
      <c r="AA326" s="102">
        <v>0</v>
      </c>
      <c r="AB326" s="21">
        <v>0.3</v>
      </c>
      <c r="AC326" s="21">
        <v>1.4</v>
      </c>
      <c r="AD326" s="21">
        <v>3.5</v>
      </c>
      <c r="AE326" s="21">
        <v>10.6</v>
      </c>
      <c r="AF326" s="21">
        <f t="shared" si="5"/>
        <v>15.8</v>
      </c>
      <c r="AG326" s="21" t="s">
        <v>5955</v>
      </c>
      <c r="AH326" s="24" t="s">
        <v>5956</v>
      </c>
      <c r="AI326" s="24" t="s">
        <v>5957</v>
      </c>
      <c r="AJ326" s="27" t="s">
        <v>31011</v>
      </c>
      <c r="AK326" s="28" t="s">
        <v>47</v>
      </c>
      <c r="AL326" s="28">
        <v>10</v>
      </c>
      <c r="AM326" s="28">
        <v>19830702</v>
      </c>
      <c r="AN326" s="29">
        <v>410</v>
      </c>
      <c r="AO326" s="29">
        <v>201012</v>
      </c>
      <c r="AP326" s="29"/>
      <c r="AQ326" s="28"/>
      <c r="AR326" s="28"/>
      <c r="AS326" s="28"/>
      <c r="AT326" s="30">
        <v>1</v>
      </c>
      <c r="AU326" s="30"/>
      <c r="AV326" s="30"/>
      <c r="AW326" s="30"/>
      <c r="AX326" s="30"/>
      <c r="AY326" s="30"/>
      <c r="AZ326" s="30"/>
      <c r="BA326" s="30"/>
      <c r="BB326" s="30" t="s">
        <v>54452</v>
      </c>
      <c r="BC326" s="30" t="s">
        <v>54452</v>
      </c>
      <c r="BD326" s="30" t="s">
        <v>54452</v>
      </c>
      <c r="BE326" s="30" t="s">
        <v>54452</v>
      </c>
      <c r="BF326" s="30" t="s">
        <v>54452</v>
      </c>
      <c r="BG326" s="30">
        <v>7</v>
      </c>
      <c r="BH326" s="30" t="s">
        <v>645</v>
      </c>
      <c r="BI326" s="31"/>
    </row>
    <row r="327" spans="1:61" ht="16.5">
      <c r="A327" s="21" t="s">
        <v>6160</v>
      </c>
      <c r="B327" s="21">
        <v>24667</v>
      </c>
      <c r="C327" s="21">
        <v>2455858</v>
      </c>
      <c r="D327" s="21">
        <v>3068200151</v>
      </c>
      <c r="E327" s="22">
        <v>1641320000179</v>
      </c>
      <c r="F327" s="24" t="s">
        <v>6161</v>
      </c>
      <c r="G327" s="24" t="s">
        <v>104</v>
      </c>
      <c r="H327" s="24" t="s">
        <v>51</v>
      </c>
      <c r="I327" s="24" t="s">
        <v>65</v>
      </c>
      <c r="J327" s="24" t="s">
        <v>105</v>
      </c>
      <c r="K327" s="21">
        <v>64</v>
      </c>
      <c r="L327" s="32" t="s">
        <v>6161</v>
      </c>
      <c r="M327" s="21" t="s">
        <v>6162</v>
      </c>
      <c r="N327" s="26">
        <v>2</v>
      </c>
      <c r="O327" s="26" t="s">
        <v>55</v>
      </c>
      <c r="P327" s="21">
        <v>0</v>
      </c>
      <c r="Q327" s="21">
        <v>0</v>
      </c>
      <c r="R327" s="41">
        <v>2350292</v>
      </c>
      <c r="S327" s="41">
        <v>972329</v>
      </c>
      <c r="T327" s="21">
        <v>0</v>
      </c>
      <c r="U327" s="41">
        <v>65733</v>
      </c>
      <c r="V327" s="21">
        <v>0</v>
      </c>
      <c r="W327" s="41">
        <v>1228375</v>
      </c>
      <c r="X327" s="41">
        <v>41400</v>
      </c>
      <c r="Y327" s="41">
        <v>3741646</v>
      </c>
      <c r="Z327" s="16" t="s">
        <v>126</v>
      </c>
      <c r="AA327" s="102">
        <v>0</v>
      </c>
      <c r="AB327" s="21">
        <v>60.9</v>
      </c>
      <c r="AC327" s="21">
        <v>9.6999999999999993</v>
      </c>
      <c r="AD327" s="21">
        <v>0.6</v>
      </c>
      <c r="AE327" s="21">
        <v>12.6</v>
      </c>
      <c r="AF327" s="21">
        <f t="shared" si="5"/>
        <v>83.799999999999983</v>
      </c>
      <c r="AG327" s="21" t="s">
        <v>6163</v>
      </c>
      <c r="AH327" s="24" t="s">
        <v>6164</v>
      </c>
      <c r="AI327" s="24" t="s">
        <v>6165</v>
      </c>
      <c r="AJ327" s="27" t="s">
        <v>31012</v>
      </c>
      <c r="AK327" s="28" t="s">
        <v>47</v>
      </c>
      <c r="AL327" s="28">
        <v>10</v>
      </c>
      <c r="AM327" s="28">
        <v>19721211</v>
      </c>
      <c r="AN327" s="29">
        <v>608</v>
      </c>
      <c r="AO327" s="29">
        <v>202012</v>
      </c>
      <c r="AP327" s="29"/>
      <c r="AQ327" s="28"/>
      <c r="AR327" s="28"/>
      <c r="AS327" s="28"/>
      <c r="AT327" s="30">
        <v>1</v>
      </c>
      <c r="AU327" s="30"/>
      <c r="AV327" s="30"/>
      <c r="AW327" s="30"/>
      <c r="AX327" s="30"/>
      <c r="AY327" s="30"/>
      <c r="AZ327" s="30"/>
      <c r="BA327" s="30"/>
      <c r="BB327" s="30" t="s">
        <v>54452</v>
      </c>
      <c r="BC327" s="30" t="s">
        <v>54452</v>
      </c>
      <c r="BD327" s="30" t="s">
        <v>54452</v>
      </c>
      <c r="BE327" s="30" t="s">
        <v>54452</v>
      </c>
      <c r="BF327" s="30" t="s">
        <v>54452</v>
      </c>
      <c r="BG327" s="30">
        <v>7</v>
      </c>
      <c r="BH327" s="30"/>
      <c r="BI327" s="31"/>
    </row>
    <row r="328" spans="1:61" ht="16.5">
      <c r="A328" s="21" t="s">
        <v>5891</v>
      </c>
      <c r="B328" s="21">
        <v>5904</v>
      </c>
      <c r="C328" s="21">
        <v>1398115</v>
      </c>
      <c r="D328" s="21">
        <v>6098141466</v>
      </c>
      <c r="E328" s="22">
        <v>1942110040056</v>
      </c>
      <c r="F328" s="24" t="s">
        <v>5892</v>
      </c>
      <c r="G328" s="24" t="s">
        <v>44</v>
      </c>
      <c r="H328" s="24" t="s">
        <v>51</v>
      </c>
      <c r="I328" s="24" t="s">
        <v>65</v>
      </c>
      <c r="J328" s="24" t="s">
        <v>1011</v>
      </c>
      <c r="K328" s="21">
        <v>35</v>
      </c>
      <c r="L328" s="32" t="s">
        <v>5893</v>
      </c>
      <c r="M328" s="21" t="s">
        <v>5894</v>
      </c>
      <c r="N328" s="21">
        <v>1</v>
      </c>
      <c r="O328" s="21" t="s">
        <v>55</v>
      </c>
      <c r="P328" s="33">
        <v>48971</v>
      </c>
      <c r="Q328" s="21">
        <v>0</v>
      </c>
      <c r="R328" s="21">
        <v>0</v>
      </c>
      <c r="S328" s="33">
        <v>1900</v>
      </c>
      <c r="T328" s="21">
        <v>0</v>
      </c>
      <c r="U328" s="33">
        <v>112651</v>
      </c>
      <c r="V328" s="21">
        <v>0</v>
      </c>
      <c r="W328" s="33">
        <v>1900</v>
      </c>
      <c r="X328" s="33">
        <v>2480</v>
      </c>
      <c r="Y328" s="21">
        <v>0</v>
      </c>
      <c r="Z328" s="16" t="s">
        <v>126</v>
      </c>
      <c r="AA328" s="21">
        <v>0.4</v>
      </c>
      <c r="AB328" s="99">
        <v>0</v>
      </c>
      <c r="AC328" s="99">
        <v>0</v>
      </c>
      <c r="AD328" s="21">
        <v>1.1000000000000001</v>
      </c>
      <c r="AE328" s="99">
        <v>0</v>
      </c>
      <c r="AF328" s="21">
        <f t="shared" si="5"/>
        <v>1.5</v>
      </c>
      <c r="AG328" s="21" t="s">
        <v>5895</v>
      </c>
      <c r="AH328" s="24" t="s">
        <v>5896</v>
      </c>
      <c r="AI328" s="24" t="s">
        <v>5897</v>
      </c>
      <c r="AJ328" s="27" t="s">
        <v>31013</v>
      </c>
      <c r="AK328" s="28" t="s">
        <v>60</v>
      </c>
      <c r="AL328" s="28">
        <v>10</v>
      </c>
      <c r="AM328" s="28">
        <v>20000404</v>
      </c>
      <c r="AN328" s="29">
        <v>462</v>
      </c>
      <c r="AO328" s="29">
        <v>202212</v>
      </c>
      <c r="AP328" s="29">
        <v>2022</v>
      </c>
      <c r="AQ328" s="28">
        <v>35080795</v>
      </c>
      <c r="AR328" s="28">
        <v>11722091</v>
      </c>
      <c r="AS328" s="28">
        <v>200005</v>
      </c>
      <c r="AT328" s="30">
        <v>1</v>
      </c>
      <c r="AU328" s="30"/>
      <c r="AV328" s="30"/>
      <c r="AW328" s="30"/>
      <c r="AX328" s="30"/>
      <c r="AY328" s="30"/>
      <c r="AZ328" s="30"/>
      <c r="BA328" s="30"/>
      <c r="BB328" s="30" t="s">
        <v>54452</v>
      </c>
      <c r="BC328" s="30" t="s">
        <v>54452</v>
      </c>
      <c r="BD328" s="30" t="s">
        <v>54452</v>
      </c>
      <c r="BE328" s="30" t="s">
        <v>54452</v>
      </c>
      <c r="BF328" s="30" t="s">
        <v>5898</v>
      </c>
      <c r="BG328" s="30">
        <v>2</v>
      </c>
      <c r="BH328" s="30" t="s">
        <v>5899</v>
      </c>
      <c r="BI328" s="31"/>
    </row>
    <row r="329" spans="1:61" ht="16.5">
      <c r="A329" s="21" t="s">
        <v>10999</v>
      </c>
      <c r="B329" s="21">
        <v>11232</v>
      </c>
      <c r="C329" s="21">
        <v>1867810</v>
      </c>
      <c r="D329" s="21">
        <v>2158103253</v>
      </c>
      <c r="E329" s="22">
        <v>1101110107882</v>
      </c>
      <c r="F329" s="24" t="s">
        <v>11000</v>
      </c>
      <c r="G329" s="24" t="s">
        <v>44</v>
      </c>
      <c r="H329" s="24" t="s">
        <v>51</v>
      </c>
      <c r="I329" s="24" t="s">
        <v>65</v>
      </c>
      <c r="J329" s="24" t="s">
        <v>3829</v>
      </c>
      <c r="K329" s="21">
        <v>50</v>
      </c>
      <c r="L329" s="21"/>
      <c r="M329" s="21" t="s">
        <v>11001</v>
      </c>
      <c r="N329" s="21">
        <v>1</v>
      </c>
      <c r="O329" s="21" t="s">
        <v>83</v>
      </c>
      <c r="P329" s="21">
        <v>0</v>
      </c>
      <c r="Q329" s="21">
        <v>0</v>
      </c>
      <c r="R329" s="21">
        <v>0</v>
      </c>
      <c r="S329" s="21">
        <v>0</v>
      </c>
      <c r="T329" s="21">
        <v>0</v>
      </c>
      <c r="U329" s="33">
        <v>1947720090</v>
      </c>
      <c r="V329" s="21">
        <v>0</v>
      </c>
      <c r="W329" s="21">
        <v>0</v>
      </c>
      <c r="X329" s="21">
        <v>0</v>
      </c>
      <c r="Y329" s="21">
        <v>0</v>
      </c>
      <c r="Z329" s="21" t="s">
        <v>315</v>
      </c>
      <c r="AA329" s="102">
        <v>0</v>
      </c>
      <c r="AB329" s="99">
        <v>0</v>
      </c>
      <c r="AC329" s="99">
        <v>0</v>
      </c>
      <c r="AD329" s="21">
        <v>19.399999999999999</v>
      </c>
      <c r="AE329" s="99">
        <v>0</v>
      </c>
      <c r="AF329" s="21">
        <f t="shared" si="5"/>
        <v>19.399999999999999</v>
      </c>
      <c r="AG329" s="21" t="s">
        <v>10867</v>
      </c>
      <c r="AH329" s="24" t="s">
        <v>11002</v>
      </c>
      <c r="AI329" s="24" t="s">
        <v>11003</v>
      </c>
      <c r="AJ329" s="27" t="s">
        <v>31014</v>
      </c>
      <c r="AK329" s="28" t="s">
        <v>60</v>
      </c>
      <c r="AL329" s="28">
        <v>10</v>
      </c>
      <c r="AM329" s="28">
        <v>19690829</v>
      </c>
      <c r="AN329" s="29">
        <v>358</v>
      </c>
      <c r="AO329" s="29">
        <v>202212</v>
      </c>
      <c r="AP329" s="29">
        <v>2022</v>
      </c>
      <c r="AQ329" s="28">
        <v>36320453</v>
      </c>
      <c r="AR329" s="28">
        <v>26346094</v>
      </c>
      <c r="AS329" s="28">
        <v>2225000</v>
      </c>
      <c r="AT329" s="30">
        <v>1</v>
      </c>
      <c r="AU329" s="30"/>
      <c r="AV329" s="30"/>
      <c r="AW329" s="30"/>
      <c r="AX329" s="30"/>
      <c r="AY329" s="30"/>
      <c r="AZ329" s="30"/>
      <c r="BA329" s="30"/>
      <c r="BB329" s="30" t="s">
        <v>54452</v>
      </c>
      <c r="BC329" s="30" t="s">
        <v>54452</v>
      </c>
      <c r="BD329" s="30" t="s">
        <v>54452</v>
      </c>
      <c r="BE329" s="30" t="s">
        <v>54452</v>
      </c>
      <c r="BF329" s="30" t="s">
        <v>54452</v>
      </c>
      <c r="BG329" s="30">
        <v>4</v>
      </c>
      <c r="BH329" s="30" t="s">
        <v>237</v>
      </c>
      <c r="BI329" s="31"/>
    </row>
    <row r="330" spans="1:61" ht="16.5">
      <c r="A330" s="21" t="s">
        <v>6331</v>
      </c>
      <c r="B330" s="21">
        <v>24594</v>
      </c>
      <c r="C330" s="21">
        <v>1155740</v>
      </c>
      <c r="D330" s="21">
        <v>6138207052</v>
      </c>
      <c r="E330" s="22">
        <v>1911330000588</v>
      </c>
      <c r="F330" s="24" t="s">
        <v>6332</v>
      </c>
      <c r="G330" s="24" t="s">
        <v>104</v>
      </c>
      <c r="H330" s="24" t="s">
        <v>51</v>
      </c>
      <c r="I330" s="24" t="s">
        <v>65</v>
      </c>
      <c r="J330" s="24" t="s">
        <v>105</v>
      </c>
      <c r="K330" s="21">
        <v>64</v>
      </c>
      <c r="L330" s="32" t="s">
        <v>6332</v>
      </c>
      <c r="M330" s="21" t="s">
        <v>6333</v>
      </c>
      <c r="N330" s="26">
        <v>1</v>
      </c>
      <c r="O330" s="26" t="s">
        <v>55</v>
      </c>
      <c r="P330" s="21">
        <v>0</v>
      </c>
      <c r="Q330" s="41">
        <v>475000</v>
      </c>
      <c r="R330" s="41">
        <v>1494828</v>
      </c>
      <c r="S330" s="41">
        <v>27657226</v>
      </c>
      <c r="T330" s="21">
        <v>0</v>
      </c>
      <c r="U330" s="41">
        <v>477004</v>
      </c>
      <c r="V330" s="41">
        <v>3753004</v>
      </c>
      <c r="W330" s="41">
        <v>2473922</v>
      </c>
      <c r="X330" s="21">
        <v>0</v>
      </c>
      <c r="Y330" s="41">
        <v>2445679</v>
      </c>
      <c r="Z330" s="16" t="s">
        <v>126</v>
      </c>
      <c r="AA330" s="102">
        <v>0</v>
      </c>
      <c r="AB330" s="21">
        <v>44.1</v>
      </c>
      <c r="AC330" s="21">
        <v>276.5</v>
      </c>
      <c r="AD330" s="21">
        <v>4.7</v>
      </c>
      <c r="AE330" s="21">
        <v>62.2</v>
      </c>
      <c r="AF330" s="21">
        <f t="shared" si="5"/>
        <v>387.5</v>
      </c>
      <c r="AG330" s="21" t="s">
        <v>6334</v>
      </c>
      <c r="AH330" s="24" t="s">
        <v>6335</v>
      </c>
      <c r="AI330" s="24" t="s">
        <v>6336</v>
      </c>
      <c r="AJ330" s="27" t="s">
        <v>31015</v>
      </c>
      <c r="AK330" s="28" t="s">
        <v>47</v>
      </c>
      <c r="AL330" s="28">
        <v>10</v>
      </c>
      <c r="AM330" s="28">
        <v>19991020</v>
      </c>
      <c r="AN330" s="29">
        <v>326</v>
      </c>
      <c r="AO330" s="29">
        <v>201903</v>
      </c>
      <c r="AP330" s="29"/>
      <c r="AQ330" s="28"/>
      <c r="AR330" s="28"/>
      <c r="AS330" s="28"/>
      <c r="AT330" s="30">
        <v>2</v>
      </c>
      <c r="AU330" s="30"/>
      <c r="AV330" s="30"/>
      <c r="AW330" s="30"/>
      <c r="AX330" s="30"/>
      <c r="AY330" s="30"/>
      <c r="AZ330" s="30"/>
      <c r="BA330" s="30"/>
      <c r="BB330" s="30" t="s">
        <v>54452</v>
      </c>
      <c r="BC330" s="30" t="s">
        <v>54452</v>
      </c>
      <c r="BD330" s="30" t="s">
        <v>54452</v>
      </c>
      <c r="BE330" s="30" t="s">
        <v>54452</v>
      </c>
      <c r="BF330" s="30" t="s">
        <v>54452</v>
      </c>
      <c r="BG330" s="30">
        <v>7</v>
      </c>
      <c r="BH330" s="30"/>
      <c r="BI330" s="31"/>
    </row>
    <row r="331" spans="1:61" ht="16.5">
      <c r="A331" s="21" t="s">
        <v>13096</v>
      </c>
      <c r="B331" s="21">
        <v>12812</v>
      </c>
      <c r="C331" s="21">
        <v>1905337</v>
      </c>
      <c r="D331" s="21">
        <v>1058153698</v>
      </c>
      <c r="E331" s="22">
        <v>1101110727424</v>
      </c>
      <c r="F331" s="24" t="s">
        <v>13097</v>
      </c>
      <c r="G331" s="24" t="s">
        <v>44</v>
      </c>
      <c r="H331" s="24" t="s">
        <v>51</v>
      </c>
      <c r="I331" s="24" t="s">
        <v>65</v>
      </c>
      <c r="J331" s="24" t="s">
        <v>313</v>
      </c>
      <c r="K331" s="21">
        <v>46</v>
      </c>
      <c r="L331" s="32" t="s">
        <v>13098</v>
      </c>
      <c r="M331" s="21" t="s">
        <v>13099</v>
      </c>
      <c r="N331" s="21">
        <v>1</v>
      </c>
      <c r="O331" s="21" t="s">
        <v>83</v>
      </c>
      <c r="P331" s="21">
        <v>0</v>
      </c>
      <c r="Q331" s="21">
        <v>0</v>
      </c>
      <c r="R331" s="21">
        <v>0</v>
      </c>
      <c r="S331" s="33">
        <v>39026055</v>
      </c>
      <c r="T331" s="21">
        <v>0</v>
      </c>
      <c r="U331" s="33">
        <v>519194667</v>
      </c>
      <c r="V331" s="21">
        <v>0</v>
      </c>
      <c r="W331" s="21">
        <v>0</v>
      </c>
      <c r="X331" s="33">
        <v>86208180</v>
      </c>
      <c r="Y331" s="21">
        <v>0</v>
      </c>
      <c r="Z331" s="16" t="s">
        <v>315</v>
      </c>
      <c r="AA331" s="102">
        <v>0</v>
      </c>
      <c r="AB331" s="99">
        <v>0</v>
      </c>
      <c r="AC331" s="21">
        <v>0.3</v>
      </c>
      <c r="AD331" s="21">
        <v>5.0999999999999996</v>
      </c>
      <c r="AE331" s="21">
        <v>0.8</v>
      </c>
      <c r="AF331" s="21">
        <f t="shared" si="5"/>
        <v>6.1999999999999993</v>
      </c>
      <c r="AG331" s="21" t="s">
        <v>13100</v>
      </c>
      <c r="AH331" s="24" t="s">
        <v>13101</v>
      </c>
      <c r="AI331" s="24" t="s">
        <v>13102</v>
      </c>
      <c r="AJ331" s="27" t="s">
        <v>31016</v>
      </c>
      <c r="AK331" s="28" t="s">
        <v>60</v>
      </c>
      <c r="AL331" s="28">
        <v>10</v>
      </c>
      <c r="AM331" s="28">
        <v>19910314</v>
      </c>
      <c r="AN331" s="29">
        <v>315</v>
      </c>
      <c r="AO331" s="29">
        <v>202212</v>
      </c>
      <c r="AP331" s="29">
        <v>2022</v>
      </c>
      <c r="AQ331" s="28">
        <v>71539620</v>
      </c>
      <c r="AR331" s="28">
        <v>56482909</v>
      </c>
      <c r="AS331" s="28">
        <v>1570000</v>
      </c>
      <c r="AT331" s="30">
        <v>2</v>
      </c>
      <c r="AU331" s="30"/>
      <c r="AV331" s="30"/>
      <c r="AW331" s="30"/>
      <c r="AX331" s="30"/>
      <c r="AY331" s="30"/>
      <c r="AZ331" s="30"/>
      <c r="BA331" s="30"/>
      <c r="BB331" s="30" t="s">
        <v>54452</v>
      </c>
      <c r="BC331" s="30" t="s">
        <v>54452</v>
      </c>
      <c r="BD331" s="30" t="s">
        <v>54452</v>
      </c>
      <c r="BE331" s="30" t="s">
        <v>54452</v>
      </c>
      <c r="BF331" s="30" t="s">
        <v>54452</v>
      </c>
      <c r="BG331" s="30">
        <v>7</v>
      </c>
      <c r="BH331" s="30"/>
      <c r="BI331" s="31"/>
    </row>
    <row r="332" spans="1:61" ht="16.5">
      <c r="A332" s="21" t="s">
        <v>6543</v>
      </c>
      <c r="B332" s="21">
        <v>9558</v>
      </c>
      <c r="C332" s="21">
        <v>4137408</v>
      </c>
      <c r="D332" s="21">
        <v>1268653064</v>
      </c>
      <c r="E332" s="22">
        <v>1357110089518</v>
      </c>
      <c r="F332" s="24" t="s">
        <v>6544</v>
      </c>
      <c r="G332" s="24" t="s">
        <v>44</v>
      </c>
      <c r="H332" s="24" t="s">
        <v>51</v>
      </c>
      <c r="I332" s="24" t="s">
        <v>65</v>
      </c>
      <c r="J332" s="24" t="s">
        <v>171</v>
      </c>
      <c r="K332" s="21">
        <v>48</v>
      </c>
      <c r="L332" s="32" t="s">
        <v>6545</v>
      </c>
      <c r="M332" s="21" t="s">
        <v>6546</v>
      </c>
      <c r="N332" s="26">
        <v>1</v>
      </c>
      <c r="O332" s="26" t="s">
        <v>55</v>
      </c>
      <c r="P332" s="21">
        <v>0</v>
      </c>
      <c r="Q332" s="21">
        <v>0</v>
      </c>
      <c r="R332" s="21">
        <v>0</v>
      </c>
      <c r="S332" s="21">
        <v>0</v>
      </c>
      <c r="T332" s="21">
        <v>0</v>
      </c>
      <c r="U332" s="21">
        <v>0</v>
      </c>
      <c r="V332" s="21">
        <v>0</v>
      </c>
      <c r="W332" s="21">
        <v>0</v>
      </c>
      <c r="X332" s="21">
        <v>0</v>
      </c>
      <c r="Y332" s="21">
        <v>0</v>
      </c>
      <c r="Z332" s="16" t="s">
        <v>315</v>
      </c>
      <c r="AA332" s="102">
        <v>0</v>
      </c>
      <c r="AB332" s="99">
        <v>0</v>
      </c>
      <c r="AC332" s="99">
        <v>0</v>
      </c>
      <c r="AD332" s="99">
        <v>0</v>
      </c>
      <c r="AE332" s="99">
        <v>0</v>
      </c>
      <c r="AF332" s="21">
        <f t="shared" si="5"/>
        <v>0</v>
      </c>
      <c r="AG332" s="21" t="s">
        <v>6547</v>
      </c>
      <c r="AH332" s="24" t="s">
        <v>6548</v>
      </c>
      <c r="AI332" s="24" t="s">
        <v>6549</v>
      </c>
      <c r="AJ332" s="27" t="s">
        <v>31017</v>
      </c>
      <c r="AK332" s="28" t="s">
        <v>60</v>
      </c>
      <c r="AL332" s="28">
        <v>10</v>
      </c>
      <c r="AM332" s="28">
        <v>20120608</v>
      </c>
      <c r="AN332" s="29">
        <v>351</v>
      </c>
      <c r="AO332" s="29">
        <v>202212</v>
      </c>
      <c r="AP332" s="29">
        <v>2022</v>
      </c>
      <c r="AQ332" s="28">
        <v>12766820</v>
      </c>
      <c r="AR332" s="28">
        <v>3101656</v>
      </c>
      <c r="AS332" s="28">
        <v>600000</v>
      </c>
      <c r="AT332" s="30">
        <v>2</v>
      </c>
      <c r="AU332" s="30"/>
      <c r="AV332" s="30"/>
      <c r="AW332" s="30"/>
      <c r="AX332" s="30"/>
      <c r="AY332" s="30"/>
      <c r="AZ332" s="30"/>
      <c r="BA332" s="30"/>
      <c r="BB332" s="30" t="s">
        <v>54452</v>
      </c>
      <c r="BC332" s="30" t="s">
        <v>54452</v>
      </c>
      <c r="BD332" s="30" t="s">
        <v>54452</v>
      </c>
      <c r="BE332" s="30" t="s">
        <v>54452</v>
      </c>
      <c r="BF332" s="30" t="s">
        <v>54452</v>
      </c>
      <c r="BG332" s="30">
        <v>7</v>
      </c>
      <c r="BH332" s="30"/>
      <c r="BI332" s="31"/>
    </row>
    <row r="333" spans="1:61" ht="16.5">
      <c r="A333" s="21" t="s">
        <v>28108</v>
      </c>
      <c r="B333" s="21">
        <v>23885</v>
      </c>
      <c r="C333" s="21">
        <v>1408942</v>
      </c>
      <c r="D333" s="21">
        <v>2148162040</v>
      </c>
      <c r="E333" s="22">
        <v>1101110507016</v>
      </c>
      <c r="F333" s="24" t="s">
        <v>28109</v>
      </c>
      <c r="G333" s="24" t="s">
        <v>104</v>
      </c>
      <c r="H333" s="24" t="s">
        <v>51</v>
      </c>
      <c r="I333" s="24" t="s">
        <v>65</v>
      </c>
      <c r="J333" s="24" t="s">
        <v>966</v>
      </c>
      <c r="K333" s="21">
        <v>62</v>
      </c>
      <c r="L333" s="32" t="s">
        <v>28110</v>
      </c>
      <c r="M333" s="21" t="s">
        <v>13270</v>
      </c>
      <c r="N333" s="21">
        <v>1</v>
      </c>
      <c r="O333" s="21" t="s">
        <v>55</v>
      </c>
      <c r="P333" s="21">
        <v>0</v>
      </c>
      <c r="Q333" s="21">
        <v>0</v>
      </c>
      <c r="R333" s="21">
        <v>0</v>
      </c>
      <c r="S333" s="21">
        <v>0</v>
      </c>
      <c r="T333" s="21">
        <v>0</v>
      </c>
      <c r="U333" s="33">
        <v>9077</v>
      </c>
      <c r="V333" s="21">
        <v>0</v>
      </c>
      <c r="W333" s="33">
        <v>3800</v>
      </c>
      <c r="X333" s="21">
        <v>0</v>
      </c>
      <c r="Y333" s="21">
        <v>0</v>
      </c>
      <c r="Z333" s="16" t="s">
        <v>315</v>
      </c>
      <c r="AA333" s="102">
        <v>0</v>
      </c>
      <c r="AB333" s="99">
        <v>0</v>
      </c>
      <c r="AC333" s="99">
        <v>0</v>
      </c>
      <c r="AD333" s="99">
        <v>0</v>
      </c>
      <c r="AE333" s="99">
        <v>0</v>
      </c>
      <c r="AF333" s="21">
        <f t="shared" si="5"/>
        <v>0</v>
      </c>
      <c r="AG333" s="21" t="s">
        <v>28111</v>
      </c>
      <c r="AH333" s="24" t="s">
        <v>28112</v>
      </c>
      <c r="AI333" s="24" t="s">
        <v>28113</v>
      </c>
      <c r="AJ333" s="27" t="s">
        <v>31018</v>
      </c>
      <c r="AK333" s="28" t="s">
        <v>60</v>
      </c>
      <c r="AL333" s="28">
        <v>10</v>
      </c>
      <c r="AM333" s="28">
        <v>19860930</v>
      </c>
      <c r="AN333" s="29">
        <v>347</v>
      </c>
      <c r="AO333" s="29">
        <v>202305</v>
      </c>
      <c r="AP333" s="29">
        <v>2022</v>
      </c>
      <c r="AQ333" s="28">
        <v>16353396</v>
      </c>
      <c r="AR333" s="28">
        <v>4841443</v>
      </c>
      <c r="AS333" s="28">
        <v>500000</v>
      </c>
      <c r="AT333" s="30">
        <v>1</v>
      </c>
      <c r="AU333" s="30"/>
      <c r="AV333" s="30"/>
      <c r="AW333" s="30"/>
      <c r="AX333" s="30"/>
      <c r="AY333" s="30"/>
      <c r="AZ333" s="30"/>
      <c r="BA333" s="30"/>
      <c r="BB333" s="30" t="s">
        <v>54452</v>
      </c>
      <c r="BC333" s="30" t="s">
        <v>54452</v>
      </c>
      <c r="BD333" s="30" t="s">
        <v>54452</v>
      </c>
      <c r="BE333" s="30" t="s">
        <v>54452</v>
      </c>
      <c r="BF333" s="30" t="s">
        <v>54452</v>
      </c>
      <c r="BG333" s="30">
        <v>7</v>
      </c>
      <c r="BH333" s="30" t="s">
        <v>28114</v>
      </c>
      <c r="BI333" s="31"/>
    </row>
    <row r="334" spans="1:61" ht="16.5">
      <c r="A334" s="21" t="s">
        <v>14786</v>
      </c>
      <c r="B334" s="21">
        <v>14200</v>
      </c>
      <c r="C334" s="21">
        <v>8844110</v>
      </c>
      <c r="D334" s="21">
        <v>7788601159</v>
      </c>
      <c r="E334" s="22">
        <v>1201110975295</v>
      </c>
      <c r="F334" s="24" t="s">
        <v>14787</v>
      </c>
      <c r="G334" s="24" t="s">
        <v>44</v>
      </c>
      <c r="H334" s="24" t="s">
        <v>51</v>
      </c>
      <c r="I334" s="24" t="s">
        <v>52</v>
      </c>
      <c r="J334" s="24" t="s">
        <v>363</v>
      </c>
      <c r="K334" s="21">
        <v>63</v>
      </c>
      <c r="L334" s="32" t="s">
        <v>14788</v>
      </c>
      <c r="M334" s="21" t="s">
        <v>14789</v>
      </c>
      <c r="N334" s="21">
        <v>1</v>
      </c>
      <c r="O334" s="21">
        <v>0</v>
      </c>
      <c r="P334" s="21">
        <v>0</v>
      </c>
      <c r="Q334" s="21">
        <v>0</v>
      </c>
      <c r="R334" s="21">
        <v>0</v>
      </c>
      <c r="S334" s="21">
        <v>0</v>
      </c>
      <c r="T334" s="21">
        <v>0</v>
      </c>
      <c r="U334" s="21">
        <v>0</v>
      </c>
      <c r="V334" s="21">
        <v>0</v>
      </c>
      <c r="W334" s="21">
        <v>0</v>
      </c>
      <c r="X334" s="21">
        <v>0</v>
      </c>
      <c r="Y334" s="21">
        <v>0</v>
      </c>
      <c r="Z334" s="16" t="s">
        <v>315</v>
      </c>
      <c r="AA334" s="101">
        <v>0</v>
      </c>
      <c r="AB334" s="98">
        <v>0</v>
      </c>
      <c r="AC334" s="98">
        <v>0</v>
      </c>
      <c r="AD334" s="98">
        <v>0</v>
      </c>
      <c r="AE334" s="98">
        <v>0</v>
      </c>
      <c r="AF334" s="21">
        <f t="shared" si="5"/>
        <v>0</v>
      </c>
      <c r="AG334" s="21" t="s">
        <v>14790</v>
      </c>
      <c r="AH334" s="24" t="s">
        <v>6578</v>
      </c>
      <c r="AI334" s="24" t="s">
        <v>6579</v>
      </c>
      <c r="AJ334" s="27" t="s">
        <v>31019</v>
      </c>
      <c r="AK334" s="28" t="s">
        <v>60</v>
      </c>
      <c r="AL334" s="28">
        <v>10</v>
      </c>
      <c r="AM334" s="28">
        <v>20190102</v>
      </c>
      <c r="AN334" s="29">
        <v>3248</v>
      </c>
      <c r="AO334" s="29">
        <v>202212</v>
      </c>
      <c r="AP334" s="29">
        <v>2022</v>
      </c>
      <c r="AQ334" s="28">
        <v>634745000</v>
      </c>
      <c r="AR334" s="28">
        <v>577556000</v>
      </c>
      <c r="AS334" s="28">
        <v>40000</v>
      </c>
      <c r="AT334" s="30">
        <v>1</v>
      </c>
      <c r="AU334" s="30"/>
      <c r="AV334" s="30"/>
      <c r="AW334" s="30"/>
      <c r="AX334" s="30"/>
      <c r="AY334" s="30"/>
      <c r="AZ334" s="30"/>
      <c r="BA334" s="30"/>
      <c r="BB334" s="30" t="s">
        <v>54452</v>
      </c>
      <c r="BC334" s="30" t="s">
        <v>54452</v>
      </c>
      <c r="BD334" s="30" t="s">
        <v>54452</v>
      </c>
      <c r="BE334" s="30" t="s">
        <v>54452</v>
      </c>
      <c r="BF334" s="30" t="s">
        <v>54452</v>
      </c>
      <c r="BG334" s="30">
        <v>8</v>
      </c>
      <c r="BH334" s="30"/>
      <c r="BI334" s="31"/>
    </row>
    <row r="335" spans="1:61" ht="16.5">
      <c r="A335" s="21" t="s">
        <v>7026</v>
      </c>
      <c r="B335" s="21">
        <v>7107</v>
      </c>
      <c r="C335" s="21">
        <v>1207806</v>
      </c>
      <c r="D335" s="21">
        <v>6098102857</v>
      </c>
      <c r="E335" s="22">
        <v>1942110000399</v>
      </c>
      <c r="F335" s="24" t="s">
        <v>7027</v>
      </c>
      <c r="G335" s="24" t="s">
        <v>44</v>
      </c>
      <c r="H335" s="24" t="s">
        <v>51</v>
      </c>
      <c r="I335" s="24" t="s">
        <v>52</v>
      </c>
      <c r="J335" s="24" t="s">
        <v>1033</v>
      </c>
      <c r="K335" s="21">
        <v>38</v>
      </c>
      <c r="L335" s="32" t="s">
        <v>7028</v>
      </c>
      <c r="M335" s="21" t="s">
        <v>7029</v>
      </c>
      <c r="N335" s="21">
        <v>1</v>
      </c>
      <c r="O335" s="21" t="s">
        <v>55</v>
      </c>
      <c r="P335" s="21">
        <v>0</v>
      </c>
      <c r="Q335" s="21">
        <v>0</v>
      </c>
      <c r="R335" s="33">
        <v>1349240</v>
      </c>
      <c r="S335" s="33">
        <v>8664617</v>
      </c>
      <c r="T335" s="21">
        <v>0</v>
      </c>
      <c r="U335" s="33">
        <v>93738</v>
      </c>
      <c r="V335" s="33">
        <v>592124</v>
      </c>
      <c r="W335" s="33">
        <v>1455866</v>
      </c>
      <c r="X335" s="33">
        <v>872965</v>
      </c>
      <c r="Y335" s="33">
        <v>9643971</v>
      </c>
      <c r="Z335" s="16" t="s">
        <v>126</v>
      </c>
      <c r="AA335" s="102">
        <v>0</v>
      </c>
      <c r="AB335" s="21">
        <v>109.9</v>
      </c>
      <c r="AC335" s="21">
        <v>86.6</v>
      </c>
      <c r="AD335" s="21">
        <v>0.9</v>
      </c>
      <c r="AE335" s="21">
        <v>29.2</v>
      </c>
      <c r="AF335" s="21">
        <f t="shared" si="5"/>
        <v>226.6</v>
      </c>
      <c r="AG335" s="21" t="s">
        <v>7030</v>
      </c>
      <c r="AH335" s="24" t="s">
        <v>7031</v>
      </c>
      <c r="AI335" s="24" t="s">
        <v>7032</v>
      </c>
      <c r="AJ335" s="27" t="s">
        <v>31020</v>
      </c>
      <c r="AK335" s="28" t="s">
        <v>156</v>
      </c>
      <c r="AL335" s="28">
        <v>10</v>
      </c>
      <c r="AM335" s="28">
        <v>19790223</v>
      </c>
      <c r="AN335" s="29">
        <v>739</v>
      </c>
      <c r="AO335" s="29">
        <v>202306</v>
      </c>
      <c r="AP335" s="29">
        <v>2022</v>
      </c>
      <c r="AQ335" s="28">
        <v>545043428</v>
      </c>
      <c r="AR335" s="28">
        <v>444294936</v>
      </c>
      <c r="AS335" s="28">
        <v>9536140</v>
      </c>
      <c r="AT335" s="30">
        <v>1</v>
      </c>
      <c r="AU335" s="30"/>
      <c r="AV335" s="30"/>
      <c r="AW335" s="30"/>
      <c r="AX335" s="30"/>
      <c r="AY335" s="30"/>
      <c r="AZ335" s="30"/>
      <c r="BA335" s="30"/>
      <c r="BB335" s="30" t="s">
        <v>54452</v>
      </c>
      <c r="BC335" s="30" t="s">
        <v>54452</v>
      </c>
      <c r="BD335" s="30" t="s">
        <v>54452</v>
      </c>
      <c r="BE335" s="30" t="s">
        <v>54452</v>
      </c>
      <c r="BF335" s="30" t="s">
        <v>7033</v>
      </c>
      <c r="BG335" s="30">
        <v>2</v>
      </c>
      <c r="BH335" s="30"/>
      <c r="BI335" s="31"/>
    </row>
    <row r="336" spans="1:61" ht="16.5">
      <c r="A336" s="21" t="s">
        <v>6762</v>
      </c>
      <c r="B336" s="21">
        <v>8170</v>
      </c>
      <c r="C336" s="21">
        <v>1856731</v>
      </c>
      <c r="D336" s="21">
        <v>1238157770</v>
      </c>
      <c r="E336" s="22">
        <v>1341110074744</v>
      </c>
      <c r="F336" s="24" t="s">
        <v>6763</v>
      </c>
      <c r="G336" s="24" t="s">
        <v>44</v>
      </c>
      <c r="H336" s="24" t="s">
        <v>51</v>
      </c>
      <c r="I336" s="24" t="s">
        <v>63</v>
      </c>
      <c r="J336" s="24" t="s">
        <v>1247</v>
      </c>
      <c r="K336" s="21">
        <v>44</v>
      </c>
      <c r="L336" s="32" t="s">
        <v>6764</v>
      </c>
      <c r="M336" s="21" t="s">
        <v>6765</v>
      </c>
      <c r="N336" s="26">
        <v>1</v>
      </c>
      <c r="O336" s="26" t="s">
        <v>55</v>
      </c>
      <c r="P336" s="41">
        <v>17130</v>
      </c>
      <c r="Q336" s="21">
        <v>0</v>
      </c>
      <c r="R336" s="21">
        <v>0</v>
      </c>
      <c r="S336" s="21">
        <v>0</v>
      </c>
      <c r="T336" s="21">
        <v>0</v>
      </c>
      <c r="U336" s="21">
        <v>0</v>
      </c>
      <c r="V336" s="21">
        <v>0</v>
      </c>
      <c r="W336" s="21">
        <v>0</v>
      </c>
      <c r="X336" s="21">
        <v>0</v>
      </c>
      <c r="Y336" s="41">
        <v>154564736</v>
      </c>
      <c r="Z336" s="21"/>
      <c r="AA336" s="21">
        <v>0.1</v>
      </c>
      <c r="AB336" s="21">
        <v>1545.6</v>
      </c>
      <c r="AC336" s="99">
        <v>0</v>
      </c>
      <c r="AD336" s="99">
        <v>0</v>
      </c>
      <c r="AE336" s="99">
        <v>0</v>
      </c>
      <c r="AF336" s="21">
        <f t="shared" si="5"/>
        <v>1545.6999999999998</v>
      </c>
      <c r="AG336" s="21" t="s">
        <v>6766</v>
      </c>
      <c r="AH336" s="24" t="s">
        <v>6767</v>
      </c>
      <c r="AI336" s="24" t="s">
        <v>6768</v>
      </c>
      <c r="AJ336" s="27" t="s">
        <v>31021</v>
      </c>
      <c r="AK336" s="28" t="s">
        <v>60</v>
      </c>
      <c r="AL336" s="28">
        <v>10</v>
      </c>
      <c r="AM336" s="28">
        <v>20000621</v>
      </c>
      <c r="AN336" s="29">
        <v>323</v>
      </c>
      <c r="AO336" s="29">
        <v>202306</v>
      </c>
      <c r="AP336" s="29">
        <v>2022</v>
      </c>
      <c r="AQ336" s="28">
        <v>2020517465</v>
      </c>
      <c r="AR336" s="28">
        <v>2761905047</v>
      </c>
      <c r="AS336" s="28">
        <v>320000000</v>
      </c>
      <c r="AT336" s="30">
        <v>1</v>
      </c>
      <c r="AU336" s="30"/>
      <c r="AV336" s="30"/>
      <c r="AW336" s="30"/>
      <c r="AX336" s="30"/>
      <c r="AY336" s="30"/>
      <c r="AZ336" s="30"/>
      <c r="BA336" s="30"/>
      <c r="BB336" s="30" t="s">
        <v>54452</v>
      </c>
      <c r="BC336" s="30" t="s">
        <v>54452</v>
      </c>
      <c r="BD336" s="30" t="s">
        <v>54452</v>
      </c>
      <c r="BE336" s="30" t="s">
        <v>54452</v>
      </c>
      <c r="BF336" s="30" t="s">
        <v>54452</v>
      </c>
      <c r="BG336" s="30">
        <v>4</v>
      </c>
      <c r="BH336" s="30" t="s">
        <v>6769</v>
      </c>
      <c r="BI336" s="31"/>
    </row>
    <row r="337" spans="1:61" ht="16.5">
      <c r="A337" s="21" t="s">
        <v>14336</v>
      </c>
      <c r="B337" s="21">
        <v>13968</v>
      </c>
      <c r="C337" s="21">
        <v>1217398</v>
      </c>
      <c r="D337" s="21">
        <v>6108113688</v>
      </c>
      <c r="E337" s="22">
        <v>1812110016862</v>
      </c>
      <c r="F337" s="24" t="s">
        <v>14337</v>
      </c>
      <c r="G337" s="24" t="s">
        <v>44</v>
      </c>
      <c r="H337" s="24" t="s">
        <v>51</v>
      </c>
      <c r="I337" s="24" t="s">
        <v>52</v>
      </c>
      <c r="J337" s="24" t="s">
        <v>966</v>
      </c>
      <c r="K337" s="21">
        <v>62</v>
      </c>
      <c r="L337" s="32" t="s">
        <v>14338</v>
      </c>
      <c r="M337" s="21" t="s">
        <v>14339</v>
      </c>
      <c r="N337" s="21">
        <v>1</v>
      </c>
      <c r="O337" s="21">
        <v>0</v>
      </c>
      <c r="P337" s="21">
        <v>0</v>
      </c>
      <c r="Q337" s="21">
        <v>0</v>
      </c>
      <c r="R337" s="21">
        <v>0</v>
      </c>
      <c r="S337" s="21">
        <v>0</v>
      </c>
      <c r="T337" s="21">
        <v>0</v>
      </c>
      <c r="U337" s="21">
        <v>0</v>
      </c>
      <c r="V337" s="21">
        <v>0</v>
      </c>
      <c r="W337" s="21">
        <v>0</v>
      </c>
      <c r="X337" s="21">
        <v>0</v>
      </c>
      <c r="Y337" s="21">
        <v>0</v>
      </c>
      <c r="Z337" s="16" t="s">
        <v>315</v>
      </c>
      <c r="AA337" s="101">
        <v>0</v>
      </c>
      <c r="AB337" s="98">
        <v>0</v>
      </c>
      <c r="AC337" s="98">
        <v>0</v>
      </c>
      <c r="AD337" s="98">
        <v>0</v>
      </c>
      <c r="AE337" s="98">
        <v>0</v>
      </c>
      <c r="AF337" s="21">
        <f t="shared" si="5"/>
        <v>0</v>
      </c>
      <c r="AG337" s="21" t="s">
        <v>14340</v>
      </c>
      <c r="AH337" s="24" t="s">
        <v>14341</v>
      </c>
      <c r="AI337" s="24" t="s">
        <v>14342</v>
      </c>
      <c r="AJ337" s="27" t="s">
        <v>31022</v>
      </c>
      <c r="AK337" s="28" t="s">
        <v>60</v>
      </c>
      <c r="AL337" s="28">
        <v>10</v>
      </c>
      <c r="AM337" s="28">
        <v>19910905</v>
      </c>
      <c r="AN337" s="29">
        <v>1671</v>
      </c>
      <c r="AO337" s="29">
        <v>202212</v>
      </c>
      <c r="AP337" s="29">
        <v>2022</v>
      </c>
      <c r="AQ337" s="28">
        <v>52553246</v>
      </c>
      <c r="AR337" s="28">
        <v>8658353</v>
      </c>
      <c r="AS337" s="28">
        <v>1005000</v>
      </c>
      <c r="AT337" s="30">
        <v>2</v>
      </c>
      <c r="AU337" s="30"/>
      <c r="AV337" s="30"/>
      <c r="AW337" s="30"/>
      <c r="AX337" s="30"/>
      <c r="AY337" s="30"/>
      <c r="AZ337" s="30"/>
      <c r="BA337" s="30"/>
      <c r="BB337" s="30" t="s">
        <v>54452</v>
      </c>
      <c r="BC337" s="30" t="s">
        <v>54452</v>
      </c>
      <c r="BD337" s="30" t="s">
        <v>54452</v>
      </c>
      <c r="BE337" s="30" t="s">
        <v>54452</v>
      </c>
      <c r="BF337" s="30" t="s">
        <v>54452</v>
      </c>
      <c r="BG337" s="30">
        <v>7</v>
      </c>
      <c r="BH337" s="30"/>
      <c r="BI337" s="31"/>
    </row>
    <row r="338" spans="1:61" ht="16.5">
      <c r="A338" s="21" t="s">
        <v>10089</v>
      </c>
      <c r="B338" s="21">
        <v>10465</v>
      </c>
      <c r="C338" s="21">
        <v>8381737</v>
      </c>
      <c r="D338" s="21">
        <v>6318800762</v>
      </c>
      <c r="E338" s="22">
        <v>1101116548569</v>
      </c>
      <c r="F338" s="24" t="s">
        <v>10090</v>
      </c>
      <c r="G338" s="24" t="s">
        <v>44</v>
      </c>
      <c r="H338" s="24" t="s">
        <v>51</v>
      </c>
      <c r="I338" s="24" t="s">
        <v>52</v>
      </c>
      <c r="J338" s="24" t="s">
        <v>171</v>
      </c>
      <c r="K338" s="21">
        <v>48</v>
      </c>
      <c r="L338" s="32" t="s">
        <v>10091</v>
      </c>
      <c r="M338" s="21" t="s">
        <v>10092</v>
      </c>
      <c r="N338" s="21">
        <v>1</v>
      </c>
      <c r="O338" s="21" t="s">
        <v>55</v>
      </c>
      <c r="P338" s="21">
        <v>0</v>
      </c>
      <c r="Q338" s="33">
        <v>962000</v>
      </c>
      <c r="R338" s="21">
        <v>0</v>
      </c>
      <c r="S338" s="33">
        <v>31962</v>
      </c>
      <c r="T338" s="21">
        <v>0</v>
      </c>
      <c r="U338" s="21">
        <v>0</v>
      </c>
      <c r="V338" s="33">
        <v>1276827</v>
      </c>
      <c r="W338" s="21">
        <v>0</v>
      </c>
      <c r="X338" s="33">
        <v>1272531</v>
      </c>
      <c r="Y338" s="33">
        <v>156570</v>
      </c>
      <c r="Z338" s="16" t="s">
        <v>126</v>
      </c>
      <c r="AA338" s="102">
        <v>0</v>
      </c>
      <c r="AB338" s="21">
        <v>11.1</v>
      </c>
      <c r="AC338" s="21">
        <v>0.3</v>
      </c>
      <c r="AD338" s="99">
        <v>0</v>
      </c>
      <c r="AE338" s="21">
        <v>25.4</v>
      </c>
      <c r="AF338" s="21">
        <f t="shared" si="5"/>
        <v>36.799999999999997</v>
      </c>
      <c r="AG338" s="21" t="s">
        <v>10093</v>
      </c>
      <c r="AH338" s="24" t="s">
        <v>10094</v>
      </c>
      <c r="AI338" s="24" t="s">
        <v>10095</v>
      </c>
      <c r="AJ338" s="27" t="s">
        <v>31023</v>
      </c>
      <c r="AK338" s="28" t="s">
        <v>60</v>
      </c>
      <c r="AL338" s="28">
        <v>10</v>
      </c>
      <c r="AM338" s="28">
        <v>20171025</v>
      </c>
      <c r="AN338" s="29">
        <v>1121</v>
      </c>
      <c r="AO338" s="29">
        <v>202302</v>
      </c>
      <c r="AP338" s="29">
        <v>2022</v>
      </c>
      <c r="AQ338" s="28">
        <v>616477572</v>
      </c>
      <c r="AR338" s="28">
        <v>304138944</v>
      </c>
      <c r="AS338" s="28">
        <v>5000000</v>
      </c>
      <c r="AT338" s="30">
        <v>1</v>
      </c>
      <c r="AU338" s="30"/>
      <c r="AV338" s="30"/>
      <c r="AW338" s="30"/>
      <c r="AX338" s="30"/>
      <c r="AY338" s="30"/>
      <c r="AZ338" s="30"/>
      <c r="BA338" s="30"/>
      <c r="BB338" s="30" t="s">
        <v>54452</v>
      </c>
      <c r="BC338" s="30" t="s">
        <v>54452</v>
      </c>
      <c r="BD338" s="30" t="s">
        <v>54452</v>
      </c>
      <c r="BE338" s="30" t="s">
        <v>54452</v>
      </c>
      <c r="BF338" s="30" t="s">
        <v>54452</v>
      </c>
      <c r="BG338" s="30">
        <v>4</v>
      </c>
      <c r="BH338" s="30" t="s">
        <v>1287</v>
      </c>
      <c r="BI338" s="31"/>
    </row>
    <row r="339" spans="1:61" ht="16.5">
      <c r="A339" s="21" t="s">
        <v>10047</v>
      </c>
      <c r="B339" s="21">
        <v>10398</v>
      </c>
      <c r="C339" s="21">
        <v>1479418</v>
      </c>
      <c r="D339" s="21">
        <v>2208104521</v>
      </c>
      <c r="E339" s="22">
        <v>1101110645725</v>
      </c>
      <c r="F339" s="24" t="s">
        <v>10048</v>
      </c>
      <c r="G339" s="24" t="s">
        <v>44</v>
      </c>
      <c r="H339" s="24" t="s">
        <v>51</v>
      </c>
      <c r="I339" s="24" t="s">
        <v>52</v>
      </c>
      <c r="J339" s="24" t="s">
        <v>171</v>
      </c>
      <c r="K339" s="21">
        <v>48</v>
      </c>
      <c r="L339" s="32" t="s">
        <v>10049</v>
      </c>
      <c r="M339" s="21" t="s">
        <v>10050</v>
      </c>
      <c r="N339" s="21">
        <v>1</v>
      </c>
      <c r="O339" s="21" t="s">
        <v>55</v>
      </c>
      <c r="P339" s="21">
        <v>0</v>
      </c>
      <c r="Q339" s="33">
        <v>84500</v>
      </c>
      <c r="R339" s="21">
        <v>0</v>
      </c>
      <c r="S339" s="21">
        <v>0</v>
      </c>
      <c r="T339" s="21">
        <v>0</v>
      </c>
      <c r="U339" s="21">
        <v>0</v>
      </c>
      <c r="V339" s="33">
        <v>572346</v>
      </c>
      <c r="W339" s="21">
        <v>0</v>
      </c>
      <c r="X339" s="33">
        <v>1105232</v>
      </c>
      <c r="Y339" s="33">
        <v>70375</v>
      </c>
      <c r="Z339" s="16" t="s">
        <v>126</v>
      </c>
      <c r="AA339" s="102">
        <v>0</v>
      </c>
      <c r="AB339" s="21">
        <v>1.5</v>
      </c>
      <c r="AC339" s="99">
        <v>0</v>
      </c>
      <c r="AD339" s="99">
        <v>0</v>
      </c>
      <c r="AE339" s="21">
        <v>16.7</v>
      </c>
      <c r="AF339" s="21">
        <f t="shared" si="5"/>
        <v>18.2</v>
      </c>
      <c r="AG339" s="21" t="s">
        <v>10051</v>
      </c>
      <c r="AH339" s="24" t="s">
        <v>10052</v>
      </c>
      <c r="AI339" s="24" t="s">
        <v>9779</v>
      </c>
      <c r="AJ339" s="27" t="s">
        <v>30961</v>
      </c>
      <c r="AK339" s="28" t="s">
        <v>60</v>
      </c>
      <c r="AL339" s="28">
        <v>10</v>
      </c>
      <c r="AM339" s="28">
        <v>19890828</v>
      </c>
      <c r="AN339" s="29">
        <v>516</v>
      </c>
      <c r="AO339" s="29">
        <v>202303</v>
      </c>
      <c r="AP339" s="29">
        <v>2022</v>
      </c>
      <c r="AQ339" s="28">
        <v>417997319</v>
      </c>
      <c r="AR339" s="28">
        <v>263677672</v>
      </c>
      <c r="AS339" s="28">
        <v>6240000</v>
      </c>
      <c r="AT339" s="30">
        <v>1</v>
      </c>
      <c r="AU339" s="30"/>
      <c r="AV339" s="30"/>
      <c r="AW339" s="30"/>
      <c r="AX339" s="30"/>
      <c r="AY339" s="30"/>
      <c r="AZ339" s="30"/>
      <c r="BA339" s="30"/>
      <c r="BB339" s="30" t="s">
        <v>54452</v>
      </c>
      <c r="BC339" s="30" t="s">
        <v>54452</v>
      </c>
      <c r="BD339" s="30" t="s">
        <v>54452</v>
      </c>
      <c r="BE339" s="30" t="s">
        <v>54452</v>
      </c>
      <c r="BF339" s="30" t="s">
        <v>54452</v>
      </c>
      <c r="BG339" s="30">
        <v>7</v>
      </c>
      <c r="BH339" s="30" t="s">
        <v>10053</v>
      </c>
      <c r="BI339" s="31"/>
    </row>
    <row r="340" spans="1:61" ht="16.5">
      <c r="A340" s="21" t="s">
        <v>8243</v>
      </c>
      <c r="B340" s="21">
        <v>8427</v>
      </c>
      <c r="C340" s="21">
        <v>1884467</v>
      </c>
      <c r="D340" s="21">
        <v>4168113368</v>
      </c>
      <c r="E340" s="22">
        <v>2055110004135</v>
      </c>
      <c r="F340" s="24" t="s">
        <v>8244</v>
      </c>
      <c r="G340" s="24" t="s">
        <v>44</v>
      </c>
      <c r="H340" s="24" t="s">
        <v>51</v>
      </c>
      <c r="I340" s="24" t="s">
        <v>63</v>
      </c>
      <c r="J340" s="24" t="s">
        <v>313</v>
      </c>
      <c r="K340" s="21">
        <v>46</v>
      </c>
      <c r="L340" s="32" t="s">
        <v>8245</v>
      </c>
      <c r="M340" s="21" t="s">
        <v>3559</v>
      </c>
      <c r="N340" s="21">
        <v>1</v>
      </c>
      <c r="O340" s="21" t="s">
        <v>55</v>
      </c>
      <c r="P340" s="21">
        <v>0</v>
      </c>
      <c r="Q340" s="21">
        <v>0</v>
      </c>
      <c r="R340" s="21">
        <v>0</v>
      </c>
      <c r="S340" s="21">
        <v>0</v>
      </c>
      <c r="T340" s="21">
        <v>0</v>
      </c>
      <c r="U340" s="33">
        <v>59534</v>
      </c>
      <c r="V340" s="21">
        <v>0</v>
      </c>
      <c r="W340" s="21">
        <v>0</v>
      </c>
      <c r="X340" s="33">
        <v>376683</v>
      </c>
      <c r="Y340" s="21">
        <v>0</v>
      </c>
      <c r="Z340" s="16" t="s">
        <v>1249</v>
      </c>
      <c r="AA340" s="102">
        <v>0</v>
      </c>
      <c r="AB340" s="99">
        <v>0</v>
      </c>
      <c r="AC340" s="99">
        <v>0</v>
      </c>
      <c r="AD340" s="21">
        <v>0.5</v>
      </c>
      <c r="AE340" s="21">
        <v>3.7</v>
      </c>
      <c r="AF340" s="21">
        <f t="shared" si="5"/>
        <v>4.2</v>
      </c>
      <c r="AG340" s="21" t="s">
        <v>8246</v>
      </c>
      <c r="AH340" s="24" t="s">
        <v>8247</v>
      </c>
      <c r="AI340" s="24" t="s">
        <v>8248</v>
      </c>
      <c r="AJ340" s="27" t="s">
        <v>31024</v>
      </c>
      <c r="AK340" s="28" t="s">
        <v>60</v>
      </c>
      <c r="AL340" s="28">
        <v>10</v>
      </c>
      <c r="AM340" s="28">
        <v>19941004</v>
      </c>
      <c r="AN340" s="29">
        <v>615</v>
      </c>
      <c r="AO340" s="29">
        <v>202305</v>
      </c>
      <c r="AP340" s="29">
        <v>2022</v>
      </c>
      <c r="AQ340" s="28">
        <v>1318749274</v>
      </c>
      <c r="AR340" s="28">
        <v>4493901178</v>
      </c>
      <c r="AS340" s="28">
        <v>3520000</v>
      </c>
      <c r="AT340" s="30">
        <v>1</v>
      </c>
      <c r="AU340" s="30"/>
      <c r="AV340" s="30"/>
      <c r="AW340" s="30"/>
      <c r="AX340" s="30"/>
      <c r="AY340" s="30"/>
      <c r="AZ340" s="30"/>
      <c r="BA340" s="30"/>
      <c r="BB340" s="30" t="s">
        <v>54452</v>
      </c>
      <c r="BC340" s="30" t="s">
        <v>54452</v>
      </c>
      <c r="BD340" s="30" t="s">
        <v>54452</v>
      </c>
      <c r="BE340" s="30" t="s">
        <v>54452</v>
      </c>
      <c r="BF340" s="30" t="s">
        <v>54452</v>
      </c>
      <c r="BG340" s="30">
        <v>4</v>
      </c>
      <c r="BH340" s="30" t="s">
        <v>921</v>
      </c>
      <c r="BI340" s="31"/>
    </row>
    <row r="341" spans="1:61" ht="16.5">
      <c r="A341" s="21" t="s">
        <v>10718</v>
      </c>
      <c r="B341" s="21">
        <v>11110</v>
      </c>
      <c r="C341" s="21">
        <v>1583378</v>
      </c>
      <c r="D341" s="21">
        <v>2158173332</v>
      </c>
      <c r="E341" s="22">
        <v>1101111613276</v>
      </c>
      <c r="F341" s="24" t="s">
        <v>10719</v>
      </c>
      <c r="G341" s="24" t="s">
        <v>44</v>
      </c>
      <c r="H341" s="24" t="s">
        <v>51</v>
      </c>
      <c r="I341" s="24" t="s">
        <v>52</v>
      </c>
      <c r="J341" s="24" t="s">
        <v>467</v>
      </c>
      <c r="K341" s="21">
        <v>49</v>
      </c>
      <c r="L341" s="21"/>
      <c r="M341" s="21" t="s">
        <v>10720</v>
      </c>
      <c r="N341" s="21">
        <v>1</v>
      </c>
      <c r="O341" s="21" t="s">
        <v>55</v>
      </c>
      <c r="P341" s="21">
        <v>0</v>
      </c>
      <c r="Q341" s="21">
        <v>0</v>
      </c>
      <c r="R341" s="21">
        <v>0</v>
      </c>
      <c r="S341" s="33">
        <v>4833</v>
      </c>
      <c r="T341" s="21">
        <v>0</v>
      </c>
      <c r="U341" s="33">
        <v>1041936</v>
      </c>
      <c r="V341" s="21">
        <v>0</v>
      </c>
      <c r="W341" s="21">
        <v>0</v>
      </c>
      <c r="X341" s="33">
        <v>280892</v>
      </c>
      <c r="Y341" s="33">
        <v>141911</v>
      </c>
      <c r="Z341" s="21" t="s">
        <v>315</v>
      </c>
      <c r="AA341" s="102">
        <v>0</v>
      </c>
      <c r="AB341" s="21">
        <v>1.4</v>
      </c>
      <c r="AC341" s="99">
        <v>0</v>
      </c>
      <c r="AD341" s="21">
        <v>10.4</v>
      </c>
      <c r="AE341" s="21">
        <v>2.8</v>
      </c>
      <c r="AF341" s="21">
        <f t="shared" si="5"/>
        <v>14.600000000000001</v>
      </c>
      <c r="AG341" s="21" t="s">
        <v>10721</v>
      </c>
      <c r="AH341" s="24" t="s">
        <v>10722</v>
      </c>
      <c r="AI341" s="24" t="s">
        <v>10723</v>
      </c>
      <c r="AJ341" s="27" t="s">
        <v>31025</v>
      </c>
      <c r="AK341" s="28" t="s">
        <v>60</v>
      </c>
      <c r="AL341" s="28">
        <v>10</v>
      </c>
      <c r="AM341" s="28">
        <v>19981127</v>
      </c>
      <c r="AN341" s="29">
        <v>373</v>
      </c>
      <c r="AO341" s="29">
        <v>202304</v>
      </c>
      <c r="AP341" s="29">
        <v>2022</v>
      </c>
      <c r="AQ341" s="28">
        <v>77370902</v>
      </c>
      <c r="AR341" s="28">
        <v>37292153</v>
      </c>
      <c r="AS341" s="28">
        <v>12820000</v>
      </c>
      <c r="AT341" s="30">
        <v>1</v>
      </c>
      <c r="AU341" s="30"/>
      <c r="AV341" s="30"/>
      <c r="AW341" s="30"/>
      <c r="AX341" s="30"/>
      <c r="AY341" s="30"/>
      <c r="AZ341" s="30"/>
      <c r="BA341" s="30"/>
      <c r="BB341" s="30" t="s">
        <v>54452</v>
      </c>
      <c r="BC341" s="30" t="s">
        <v>54452</v>
      </c>
      <c r="BD341" s="30" t="s">
        <v>54452</v>
      </c>
      <c r="BE341" s="30" t="s">
        <v>54452</v>
      </c>
      <c r="BF341" s="30" t="s">
        <v>54452</v>
      </c>
      <c r="BG341" s="30">
        <v>7</v>
      </c>
      <c r="BH341" s="30" t="s">
        <v>9729</v>
      </c>
      <c r="BI341" s="31"/>
    </row>
    <row r="342" spans="1:61" ht="16.5">
      <c r="A342" s="21" t="s">
        <v>6773</v>
      </c>
      <c r="B342" s="21">
        <v>24590</v>
      </c>
      <c r="C342" s="21">
        <v>3136875</v>
      </c>
      <c r="D342" s="21">
        <v>6168215279</v>
      </c>
      <c r="E342" s="22">
        <v>2201330000061</v>
      </c>
      <c r="F342" s="24" t="s">
        <v>6774</v>
      </c>
      <c r="G342" s="24" t="s">
        <v>104</v>
      </c>
      <c r="H342" s="24" t="s">
        <v>51</v>
      </c>
      <c r="I342" s="24" t="s">
        <v>65</v>
      </c>
      <c r="J342" s="24" t="s">
        <v>105</v>
      </c>
      <c r="K342" s="21">
        <v>64</v>
      </c>
      <c r="L342" s="32" t="s">
        <v>6774</v>
      </c>
      <c r="M342" s="21" t="s">
        <v>4956</v>
      </c>
      <c r="N342" s="26">
        <v>1</v>
      </c>
      <c r="O342" s="26" t="s">
        <v>55</v>
      </c>
      <c r="P342" s="21">
        <v>0</v>
      </c>
      <c r="Q342" s="41">
        <v>42924</v>
      </c>
      <c r="R342" s="41">
        <v>181170</v>
      </c>
      <c r="S342" s="41">
        <v>628724</v>
      </c>
      <c r="T342" s="21">
        <v>0</v>
      </c>
      <c r="U342" s="21">
        <v>0</v>
      </c>
      <c r="V342" s="21">
        <v>0</v>
      </c>
      <c r="W342" s="21">
        <v>0</v>
      </c>
      <c r="X342" s="41">
        <v>4987328</v>
      </c>
      <c r="Y342" s="21">
        <v>0</v>
      </c>
      <c r="Z342" s="16" t="s">
        <v>126</v>
      </c>
      <c r="AA342" s="102">
        <v>0</v>
      </c>
      <c r="AB342" s="21">
        <v>2.2000000000000002</v>
      </c>
      <c r="AC342" s="21">
        <v>6.2</v>
      </c>
      <c r="AD342" s="99">
        <v>0</v>
      </c>
      <c r="AE342" s="21">
        <v>49.8</v>
      </c>
      <c r="AF342" s="21">
        <f t="shared" si="5"/>
        <v>58.199999999999996</v>
      </c>
      <c r="AG342" s="21" t="s">
        <v>6775</v>
      </c>
      <c r="AH342" s="24" t="s">
        <v>6776</v>
      </c>
      <c r="AI342" s="24" t="s">
        <v>6777</v>
      </c>
      <c r="AJ342" s="27" t="s">
        <v>31026</v>
      </c>
      <c r="AK342" s="28" t="s">
        <v>47</v>
      </c>
      <c r="AL342" s="28">
        <v>10</v>
      </c>
      <c r="AM342" s="28">
        <v>20020626</v>
      </c>
      <c r="AN342" s="29">
        <v>357</v>
      </c>
      <c r="AO342" s="29">
        <v>202012</v>
      </c>
      <c r="AP342" s="29"/>
      <c r="AQ342" s="28"/>
      <c r="AR342" s="28"/>
      <c r="AS342" s="28"/>
      <c r="AT342" s="30">
        <v>2</v>
      </c>
      <c r="AU342" s="30"/>
      <c r="AV342" s="30"/>
      <c r="AW342" s="30"/>
      <c r="AX342" s="30"/>
      <c r="AY342" s="30"/>
      <c r="AZ342" s="30"/>
      <c r="BA342" s="30"/>
      <c r="BB342" s="30" t="s">
        <v>54452</v>
      </c>
      <c r="BC342" s="30" t="s">
        <v>54452</v>
      </c>
      <c r="BD342" s="30" t="s">
        <v>54452</v>
      </c>
      <c r="BE342" s="30" t="s">
        <v>54452</v>
      </c>
      <c r="BF342" s="30" t="s">
        <v>6778</v>
      </c>
      <c r="BG342" s="30">
        <v>2</v>
      </c>
      <c r="BH342" s="30" t="s">
        <v>6779</v>
      </c>
      <c r="BI342" s="31"/>
    </row>
    <row r="343" spans="1:61" ht="16.5">
      <c r="A343" s="21" t="s">
        <v>9201</v>
      </c>
      <c r="B343" s="21">
        <v>9405</v>
      </c>
      <c r="C343" s="21">
        <v>1136006</v>
      </c>
      <c r="D343" s="21">
        <v>5148144485</v>
      </c>
      <c r="E343" s="22">
        <v>1701110222448</v>
      </c>
      <c r="F343" s="24" t="s">
        <v>9202</v>
      </c>
      <c r="G343" s="24" t="s">
        <v>44</v>
      </c>
      <c r="H343" s="24" t="s">
        <v>51</v>
      </c>
      <c r="I343" s="24" t="s">
        <v>52</v>
      </c>
      <c r="J343" s="24" t="s">
        <v>6569</v>
      </c>
      <c r="K343" s="21">
        <v>47</v>
      </c>
      <c r="L343" s="32" t="s">
        <v>9203</v>
      </c>
      <c r="M343" s="21" t="s">
        <v>9204</v>
      </c>
      <c r="N343" s="21">
        <v>2</v>
      </c>
      <c r="O343" s="21" t="s">
        <v>55</v>
      </c>
      <c r="P343" s="51">
        <v>15470498</v>
      </c>
      <c r="Q343" s="51">
        <v>5765479</v>
      </c>
      <c r="R343" s="21">
        <v>0</v>
      </c>
      <c r="S343" s="51">
        <v>6000</v>
      </c>
      <c r="T343" s="21">
        <v>0</v>
      </c>
      <c r="U343" s="51">
        <v>13460989</v>
      </c>
      <c r="V343" s="51">
        <v>61741</v>
      </c>
      <c r="W343" s="51">
        <v>57569</v>
      </c>
      <c r="X343" s="51">
        <v>1156</v>
      </c>
      <c r="Y343" s="51">
        <v>13136499</v>
      </c>
      <c r="Z343" s="16" t="s">
        <v>315</v>
      </c>
      <c r="AA343" s="21">
        <v>154.69999999999999</v>
      </c>
      <c r="AB343" s="21">
        <v>189</v>
      </c>
      <c r="AC343" s="99">
        <v>0</v>
      </c>
      <c r="AD343" s="21">
        <v>134.6</v>
      </c>
      <c r="AE343" s="21">
        <v>1.2</v>
      </c>
      <c r="AF343" s="21">
        <f t="shared" si="5"/>
        <v>479.49999999999994</v>
      </c>
      <c r="AG343" s="21" t="s">
        <v>9205</v>
      </c>
      <c r="AH343" s="24" t="s">
        <v>9206</v>
      </c>
      <c r="AI343" s="24" t="s">
        <v>9207</v>
      </c>
      <c r="AJ343" s="27" t="s">
        <v>31027</v>
      </c>
      <c r="AK343" s="28" t="s">
        <v>60</v>
      </c>
      <c r="AL343" s="28">
        <v>10</v>
      </c>
      <c r="AM343" s="28">
        <v>20020501</v>
      </c>
      <c r="AN343" s="29">
        <v>339</v>
      </c>
      <c r="AO343" s="29">
        <v>202212</v>
      </c>
      <c r="AP343" s="29">
        <v>2022</v>
      </c>
      <c r="AQ343" s="28">
        <v>324856396</v>
      </c>
      <c r="AR343" s="28">
        <v>131966981</v>
      </c>
      <c r="AS343" s="28">
        <v>800000</v>
      </c>
      <c r="AT343" s="30">
        <v>2</v>
      </c>
      <c r="AU343" s="30"/>
      <c r="AV343" s="30"/>
      <c r="AW343" s="30"/>
      <c r="AX343" s="30"/>
      <c r="AY343" s="30"/>
      <c r="AZ343" s="30"/>
      <c r="BA343" s="30"/>
      <c r="BB343" s="30" t="s">
        <v>54452</v>
      </c>
      <c r="BC343" s="30" t="s">
        <v>54452</v>
      </c>
      <c r="BD343" s="30" t="s">
        <v>54452</v>
      </c>
      <c r="BE343" s="30" t="s">
        <v>54452</v>
      </c>
      <c r="BF343" s="30" t="s">
        <v>54452</v>
      </c>
      <c r="BG343" s="30">
        <v>7</v>
      </c>
      <c r="BH343" s="30" t="s">
        <v>9208</v>
      </c>
      <c r="BI343" s="31"/>
    </row>
    <row r="344" spans="1:61" ht="16.5">
      <c r="A344" s="21" t="s">
        <v>6780</v>
      </c>
      <c r="B344" s="21">
        <v>24487</v>
      </c>
      <c r="C344" s="21">
        <v>2280061</v>
      </c>
      <c r="D344" s="21">
        <v>1088205979</v>
      </c>
      <c r="E344" s="22">
        <v>1150710004394</v>
      </c>
      <c r="F344" s="24" t="s">
        <v>6781</v>
      </c>
      <c r="G344" s="24" t="s">
        <v>104</v>
      </c>
      <c r="H344" s="24" t="s">
        <v>51</v>
      </c>
      <c r="I344" s="24" t="s">
        <v>65</v>
      </c>
      <c r="J344" s="24" t="s">
        <v>363</v>
      </c>
      <c r="K344" s="21">
        <v>63</v>
      </c>
      <c r="L344" s="32" t="s">
        <v>6781</v>
      </c>
      <c r="M344" s="21" t="s">
        <v>6782</v>
      </c>
      <c r="N344" s="26">
        <v>1</v>
      </c>
      <c r="O344" s="26" t="s">
        <v>55</v>
      </c>
      <c r="P344" s="41">
        <v>160926</v>
      </c>
      <c r="Q344" s="41">
        <v>56766</v>
      </c>
      <c r="R344" s="41">
        <v>352889</v>
      </c>
      <c r="S344" s="41">
        <v>206835</v>
      </c>
      <c r="T344" s="21">
        <v>0</v>
      </c>
      <c r="U344" s="41">
        <v>14395</v>
      </c>
      <c r="V344" s="21">
        <v>0</v>
      </c>
      <c r="W344" s="21">
        <v>0</v>
      </c>
      <c r="X344" s="41">
        <v>2390337</v>
      </c>
      <c r="Y344" s="41">
        <v>43888201</v>
      </c>
      <c r="Z344" s="21"/>
      <c r="AA344" s="21">
        <v>1.6</v>
      </c>
      <c r="AB344" s="21">
        <v>442.9</v>
      </c>
      <c r="AC344" s="21">
        <v>2</v>
      </c>
      <c r="AD344" s="21">
        <v>0.1</v>
      </c>
      <c r="AE344" s="21">
        <v>23.9</v>
      </c>
      <c r="AF344" s="21">
        <f t="shared" si="5"/>
        <v>470.5</v>
      </c>
      <c r="AG344" s="21" t="s">
        <v>6783</v>
      </c>
      <c r="AH344" s="24" t="s">
        <v>6784</v>
      </c>
      <c r="AI344" s="24" t="s">
        <v>6785</v>
      </c>
      <c r="AJ344" s="27" t="s">
        <v>31028</v>
      </c>
      <c r="AK344" s="28" t="s">
        <v>47</v>
      </c>
      <c r="AL344" s="28">
        <v>10</v>
      </c>
      <c r="AM344" s="28">
        <v>20040408</v>
      </c>
      <c r="AN344" s="29">
        <v>505</v>
      </c>
      <c r="AO344" s="29">
        <v>202002</v>
      </c>
      <c r="AP344" s="29">
        <v>2022</v>
      </c>
      <c r="AQ344" s="28">
        <v>141715926</v>
      </c>
      <c r="AR344" s="28">
        <v>88373905</v>
      </c>
      <c r="AS344" s="28">
        <v>0</v>
      </c>
      <c r="AT344" s="30">
        <v>2</v>
      </c>
      <c r="AU344" s="30"/>
      <c r="AV344" s="30"/>
      <c r="AW344" s="30"/>
      <c r="AX344" s="30"/>
      <c r="AY344" s="30"/>
      <c r="AZ344" s="30"/>
      <c r="BA344" s="30"/>
      <c r="BB344" s="30" t="s">
        <v>54452</v>
      </c>
      <c r="BC344" s="30" t="s">
        <v>54452</v>
      </c>
      <c r="BD344" s="30" t="s">
        <v>54452</v>
      </c>
      <c r="BE344" s="30" t="s">
        <v>54452</v>
      </c>
      <c r="BF344" s="30" t="s">
        <v>6786</v>
      </c>
      <c r="BG344" s="30">
        <v>2</v>
      </c>
      <c r="BH344" s="30"/>
      <c r="BI344" s="31"/>
    </row>
    <row r="345" spans="1:61" ht="16.5">
      <c r="A345" s="21" t="s">
        <v>10851</v>
      </c>
      <c r="B345" s="21">
        <v>11171</v>
      </c>
      <c r="C345" s="21">
        <v>1463680</v>
      </c>
      <c r="D345" s="21">
        <v>1178103041</v>
      </c>
      <c r="E345" s="22">
        <v>1101110170681</v>
      </c>
      <c r="F345" s="24" t="s">
        <v>10852</v>
      </c>
      <c r="G345" s="24" t="s">
        <v>44</v>
      </c>
      <c r="H345" s="24" t="s">
        <v>51</v>
      </c>
      <c r="I345" s="24" t="s">
        <v>65</v>
      </c>
      <c r="J345" s="24" t="s">
        <v>3829</v>
      </c>
      <c r="K345" s="21">
        <v>50</v>
      </c>
      <c r="L345" s="21"/>
      <c r="M345" s="21" t="s">
        <v>10853</v>
      </c>
      <c r="N345" s="21">
        <v>1</v>
      </c>
      <c r="O345" s="21" t="s">
        <v>55</v>
      </c>
      <c r="P345" s="21">
        <v>0</v>
      </c>
      <c r="Q345" s="21">
        <v>0</v>
      </c>
      <c r="R345" s="33">
        <v>914738</v>
      </c>
      <c r="S345" s="21">
        <v>0</v>
      </c>
      <c r="T345" s="21">
        <v>0</v>
      </c>
      <c r="U345" s="33">
        <v>1084677</v>
      </c>
      <c r="V345" s="36">
        <v>304</v>
      </c>
      <c r="W345" s="33">
        <v>12570</v>
      </c>
      <c r="X345" s="21">
        <v>0</v>
      </c>
      <c r="Y345" s="21">
        <v>0</v>
      </c>
      <c r="Z345" s="21" t="s">
        <v>315</v>
      </c>
      <c r="AA345" s="102">
        <v>0</v>
      </c>
      <c r="AB345" s="21">
        <v>9.1</v>
      </c>
      <c r="AC345" s="99">
        <v>0</v>
      </c>
      <c r="AD345" s="21">
        <v>10.8</v>
      </c>
      <c r="AE345" s="21">
        <v>0.1</v>
      </c>
      <c r="AF345" s="21">
        <f t="shared" si="5"/>
        <v>20</v>
      </c>
      <c r="AG345" s="21" t="s">
        <v>10754</v>
      </c>
      <c r="AH345" s="24" t="s">
        <v>10854</v>
      </c>
      <c r="AI345" s="24" t="s">
        <v>10855</v>
      </c>
      <c r="AJ345" s="27" t="s">
        <v>31029</v>
      </c>
      <c r="AK345" s="28" t="s">
        <v>60</v>
      </c>
      <c r="AL345" s="28">
        <v>10</v>
      </c>
      <c r="AM345" s="28">
        <v>19741008</v>
      </c>
      <c r="AN345" s="29">
        <v>419</v>
      </c>
      <c r="AO345" s="29">
        <v>202212</v>
      </c>
      <c r="AP345" s="29">
        <v>2022</v>
      </c>
      <c r="AQ345" s="28">
        <v>41257297</v>
      </c>
      <c r="AR345" s="28">
        <v>27116466</v>
      </c>
      <c r="AS345" s="28">
        <v>4959000</v>
      </c>
      <c r="AT345" s="30">
        <v>1</v>
      </c>
      <c r="AU345" s="30"/>
      <c r="AV345" s="30"/>
      <c r="AW345" s="30"/>
      <c r="AX345" s="30"/>
      <c r="AY345" s="30"/>
      <c r="AZ345" s="30"/>
      <c r="BA345" s="30"/>
      <c r="BB345" s="30" t="s">
        <v>54452</v>
      </c>
      <c r="BC345" s="30" t="s">
        <v>54452</v>
      </c>
      <c r="BD345" s="30" t="s">
        <v>54452</v>
      </c>
      <c r="BE345" s="30" t="s">
        <v>54452</v>
      </c>
      <c r="BF345" s="30" t="s">
        <v>54452</v>
      </c>
      <c r="BG345" s="30">
        <v>7</v>
      </c>
      <c r="BH345" s="30" t="s">
        <v>10856</v>
      </c>
      <c r="BI345" s="31"/>
    </row>
    <row r="346" spans="1:61" ht="16.5">
      <c r="A346" s="21" t="s">
        <v>14292</v>
      </c>
      <c r="B346" s="21">
        <v>13955</v>
      </c>
      <c r="C346" s="21">
        <v>1308524</v>
      </c>
      <c r="D346" s="21">
        <v>1208183186</v>
      </c>
      <c r="E346" s="22">
        <v>1101111591240</v>
      </c>
      <c r="F346" s="24" t="s">
        <v>14293</v>
      </c>
      <c r="G346" s="24" t="s">
        <v>44</v>
      </c>
      <c r="H346" s="24" t="s">
        <v>51</v>
      </c>
      <c r="I346" s="24" t="s">
        <v>65</v>
      </c>
      <c r="J346" s="24" t="s">
        <v>966</v>
      </c>
      <c r="K346" s="21">
        <v>62</v>
      </c>
      <c r="L346" s="32" t="s">
        <v>14294</v>
      </c>
      <c r="M346" s="21" t="s">
        <v>14295</v>
      </c>
      <c r="N346" s="21">
        <v>1</v>
      </c>
      <c r="O346" s="21" t="s">
        <v>55</v>
      </c>
      <c r="P346" s="21">
        <v>0</v>
      </c>
      <c r="Q346" s="21">
        <v>0</v>
      </c>
      <c r="R346" s="21">
        <v>0</v>
      </c>
      <c r="S346" s="21">
        <v>0</v>
      </c>
      <c r="T346" s="21">
        <v>0</v>
      </c>
      <c r="U346" s="33">
        <v>57396</v>
      </c>
      <c r="V346" s="21">
        <v>0</v>
      </c>
      <c r="W346" s="21">
        <v>0</v>
      </c>
      <c r="X346" s="33">
        <v>2300125</v>
      </c>
      <c r="Y346" s="21">
        <v>0</v>
      </c>
      <c r="Z346" s="16" t="s">
        <v>315</v>
      </c>
      <c r="AA346" s="102">
        <v>0</v>
      </c>
      <c r="AB346" s="99">
        <v>0</v>
      </c>
      <c r="AC346" s="99">
        <v>0</v>
      </c>
      <c r="AD346" s="21">
        <v>0.5</v>
      </c>
      <c r="AE346" s="21">
        <v>23</v>
      </c>
      <c r="AF346" s="21">
        <f t="shared" si="5"/>
        <v>23.5</v>
      </c>
      <c r="AG346" s="21" t="s">
        <v>14296</v>
      </c>
      <c r="AH346" s="24" t="s">
        <v>14297</v>
      </c>
      <c r="AI346" s="24" t="s">
        <v>14298</v>
      </c>
      <c r="AJ346" s="27" t="s">
        <v>31030</v>
      </c>
      <c r="AK346" s="28" t="s">
        <v>60</v>
      </c>
      <c r="AL346" s="28">
        <v>10</v>
      </c>
      <c r="AM346" s="28">
        <v>19980928</v>
      </c>
      <c r="AN346" s="29">
        <v>2419</v>
      </c>
      <c r="AO346" s="29">
        <v>202212</v>
      </c>
      <c r="AP346" s="29">
        <v>2022</v>
      </c>
      <c r="AQ346" s="28">
        <v>259432850</v>
      </c>
      <c r="AR346" s="28">
        <v>129842540</v>
      </c>
      <c r="AS346" s="28">
        <v>15000000</v>
      </c>
      <c r="AT346" s="30">
        <v>1</v>
      </c>
      <c r="AU346" s="30"/>
      <c r="AV346" s="30"/>
      <c r="AW346" s="30"/>
      <c r="AX346" s="30"/>
      <c r="AY346" s="30"/>
      <c r="AZ346" s="30"/>
      <c r="BA346" s="30"/>
      <c r="BB346" s="30" t="s">
        <v>54452</v>
      </c>
      <c r="BC346" s="30" t="s">
        <v>54452</v>
      </c>
      <c r="BD346" s="30" t="s">
        <v>54452</v>
      </c>
      <c r="BE346" s="30" t="s">
        <v>54452</v>
      </c>
      <c r="BF346" s="30" t="s">
        <v>54452</v>
      </c>
      <c r="BG346" s="30">
        <v>8</v>
      </c>
      <c r="BH346" s="30"/>
      <c r="BI346" s="31"/>
    </row>
    <row r="347" spans="1:61" ht="16.5">
      <c r="A347" s="21" t="s">
        <v>6215</v>
      </c>
      <c r="B347" s="21">
        <v>6300</v>
      </c>
      <c r="C347" s="21">
        <v>1174561</v>
      </c>
      <c r="D347" s="21">
        <v>1248129001</v>
      </c>
      <c r="E347" s="22">
        <v>1301110033281</v>
      </c>
      <c r="F347" s="24" t="s">
        <v>6216</v>
      </c>
      <c r="G347" s="24" t="s">
        <v>44</v>
      </c>
      <c r="H347" s="24" t="s">
        <v>51</v>
      </c>
      <c r="I347" s="24" t="s">
        <v>52</v>
      </c>
      <c r="J347" s="24" t="s">
        <v>1042</v>
      </c>
      <c r="K347" s="21">
        <v>36</v>
      </c>
      <c r="L347" s="32" t="s">
        <v>6217</v>
      </c>
      <c r="M347" s="21" t="s">
        <v>6218</v>
      </c>
      <c r="N347" s="26">
        <v>1</v>
      </c>
      <c r="O347" s="26" t="s">
        <v>55</v>
      </c>
      <c r="P347" s="21">
        <v>0</v>
      </c>
      <c r="Q347" s="21">
        <v>0</v>
      </c>
      <c r="R347" s="21">
        <v>0</v>
      </c>
      <c r="S347" s="41">
        <v>745569</v>
      </c>
      <c r="T347" s="21">
        <v>0</v>
      </c>
      <c r="U347" s="21">
        <v>0</v>
      </c>
      <c r="V347" s="41">
        <v>666180</v>
      </c>
      <c r="W347" s="21">
        <v>0</v>
      </c>
      <c r="X347" s="41">
        <v>156554</v>
      </c>
      <c r="Y347" s="41">
        <v>7534300</v>
      </c>
      <c r="Z347" s="21" t="s">
        <v>5733</v>
      </c>
      <c r="AA347" s="102">
        <v>0</v>
      </c>
      <c r="AB347" s="21">
        <v>75.3</v>
      </c>
      <c r="AC347" s="21">
        <v>7.4</v>
      </c>
      <c r="AD347" s="99">
        <v>0</v>
      </c>
      <c r="AE347" s="21">
        <v>8.1999999999999993</v>
      </c>
      <c r="AF347" s="21">
        <f t="shared" si="5"/>
        <v>90.9</v>
      </c>
      <c r="AG347" s="21" t="s">
        <v>6219</v>
      </c>
      <c r="AH347" s="24" t="s">
        <v>6220</v>
      </c>
      <c r="AI347" s="24" t="s">
        <v>6221</v>
      </c>
      <c r="AJ347" s="27" t="s">
        <v>31031</v>
      </c>
      <c r="AK347" s="28" t="s">
        <v>70</v>
      </c>
      <c r="AL347" s="28">
        <v>10</v>
      </c>
      <c r="AM347" s="28">
        <v>19950413</v>
      </c>
      <c r="AN347" s="29">
        <v>522</v>
      </c>
      <c r="AO347" s="29">
        <v>202306</v>
      </c>
      <c r="AP347" s="29">
        <v>2022</v>
      </c>
      <c r="AQ347" s="28">
        <v>437759042</v>
      </c>
      <c r="AR347" s="28">
        <v>832359159</v>
      </c>
      <c r="AS347" s="28">
        <v>24124606</v>
      </c>
      <c r="AT347" s="30">
        <v>1</v>
      </c>
      <c r="AU347" s="30"/>
      <c r="AV347" s="30"/>
      <c r="AW347" s="30"/>
      <c r="AX347" s="30"/>
      <c r="AY347" s="30"/>
      <c r="AZ347" s="30"/>
      <c r="BA347" s="30"/>
      <c r="BB347" s="30" t="s">
        <v>54452</v>
      </c>
      <c r="BC347" s="30" t="s">
        <v>54452</v>
      </c>
      <c r="BD347" s="30" t="s">
        <v>54452</v>
      </c>
      <c r="BE347" s="30" t="s">
        <v>54452</v>
      </c>
      <c r="BF347" s="30" t="s">
        <v>54452</v>
      </c>
      <c r="BG347" s="30">
        <v>4</v>
      </c>
      <c r="BH347" s="30" t="s">
        <v>237</v>
      </c>
      <c r="BI347" s="31"/>
    </row>
    <row r="348" spans="1:61" ht="16.5">
      <c r="A348" s="21" t="s">
        <v>728</v>
      </c>
      <c r="B348" s="21">
        <v>557</v>
      </c>
      <c r="C348" s="21">
        <v>1792056</v>
      </c>
      <c r="D348" s="21">
        <v>1348129992</v>
      </c>
      <c r="E348" s="22">
        <v>1350110049540</v>
      </c>
      <c r="F348" s="24" t="s">
        <v>729</v>
      </c>
      <c r="G348" s="24" t="s">
        <v>44</v>
      </c>
      <c r="H348" s="24" t="s">
        <v>51</v>
      </c>
      <c r="I348" s="24" t="s">
        <v>52</v>
      </c>
      <c r="J348" s="24" t="s">
        <v>72</v>
      </c>
      <c r="K348" s="21">
        <v>1</v>
      </c>
      <c r="L348" s="32" t="s">
        <v>730</v>
      </c>
      <c r="M348" s="21" t="s">
        <v>731</v>
      </c>
      <c r="N348" s="21">
        <v>1</v>
      </c>
      <c r="O348" s="21" t="s">
        <v>55</v>
      </c>
      <c r="P348" s="21">
        <v>0</v>
      </c>
      <c r="Q348" s="21">
        <v>0</v>
      </c>
      <c r="R348" s="21">
        <v>0</v>
      </c>
      <c r="S348" s="33">
        <v>446750</v>
      </c>
      <c r="T348" s="21">
        <v>0</v>
      </c>
      <c r="U348" s="21">
        <v>0</v>
      </c>
      <c r="V348" s="33">
        <v>446750</v>
      </c>
      <c r="W348" s="33">
        <v>156551</v>
      </c>
      <c r="X348" s="21">
        <v>0</v>
      </c>
      <c r="Y348" s="39">
        <v>18837650</v>
      </c>
      <c r="Z348" s="16" t="s">
        <v>56</v>
      </c>
      <c r="AA348" s="102">
        <v>0</v>
      </c>
      <c r="AB348" s="21">
        <v>188.3</v>
      </c>
      <c r="AC348" s="21">
        <v>4.4000000000000004</v>
      </c>
      <c r="AD348" s="99">
        <v>0</v>
      </c>
      <c r="AE348" s="21">
        <v>6</v>
      </c>
      <c r="AF348" s="21">
        <f t="shared" si="5"/>
        <v>198.70000000000002</v>
      </c>
      <c r="AG348" s="21" t="s">
        <v>732</v>
      </c>
      <c r="AH348" s="24" t="s">
        <v>733</v>
      </c>
      <c r="AI348" s="24" t="s">
        <v>734</v>
      </c>
      <c r="AJ348" s="27" t="s">
        <v>31032</v>
      </c>
      <c r="AK348" s="28" t="s">
        <v>60</v>
      </c>
      <c r="AL348" s="28">
        <v>10</v>
      </c>
      <c r="AM348" s="28">
        <v>19960117</v>
      </c>
      <c r="AN348" s="29">
        <v>338</v>
      </c>
      <c r="AO348" s="29">
        <v>202212</v>
      </c>
      <c r="AP348" s="29">
        <v>2022</v>
      </c>
      <c r="AQ348" s="28">
        <v>523283095</v>
      </c>
      <c r="AR348" s="28">
        <v>297345879</v>
      </c>
      <c r="AS348" s="28">
        <v>5125000</v>
      </c>
      <c r="AT348" s="30">
        <v>1</v>
      </c>
      <c r="AU348" s="30"/>
      <c r="AV348" s="30"/>
      <c r="AW348" s="30"/>
      <c r="AX348" s="30"/>
      <c r="AY348" s="30"/>
      <c r="AZ348" s="30"/>
      <c r="BA348" s="30"/>
      <c r="BB348" s="30" t="s">
        <v>54452</v>
      </c>
      <c r="BC348" s="30" t="s">
        <v>54452</v>
      </c>
      <c r="BD348" s="30" t="s">
        <v>54452</v>
      </c>
      <c r="BE348" s="30" t="s">
        <v>54452</v>
      </c>
      <c r="BF348" s="30" t="s">
        <v>54452</v>
      </c>
      <c r="BG348" s="30">
        <v>7</v>
      </c>
      <c r="BH348" s="30" t="s">
        <v>735</v>
      </c>
      <c r="BI348" s="31"/>
    </row>
    <row r="349" spans="1:61" ht="16.5">
      <c r="A349" s="21" t="s">
        <v>8788</v>
      </c>
      <c r="B349" s="21">
        <v>9032</v>
      </c>
      <c r="C349" s="21">
        <v>1169690</v>
      </c>
      <c r="D349" s="21">
        <v>2158148551</v>
      </c>
      <c r="E349" s="22">
        <v>1101110062200</v>
      </c>
      <c r="F349" s="24" t="s">
        <v>8789</v>
      </c>
      <c r="G349" s="24" t="s">
        <v>44</v>
      </c>
      <c r="H349" s="24" t="s">
        <v>51</v>
      </c>
      <c r="I349" s="24" t="s">
        <v>63</v>
      </c>
      <c r="J349" s="24" t="s">
        <v>313</v>
      </c>
      <c r="K349" s="21">
        <v>46</v>
      </c>
      <c r="L349" s="32" t="s">
        <v>8790</v>
      </c>
      <c r="M349" s="21" t="s">
        <v>2893</v>
      </c>
      <c r="N349" s="21">
        <v>1</v>
      </c>
      <c r="O349" s="21" t="s">
        <v>55</v>
      </c>
      <c r="P349" s="21">
        <v>0</v>
      </c>
      <c r="Q349" s="33">
        <v>29500</v>
      </c>
      <c r="R349" s="21">
        <v>0</v>
      </c>
      <c r="S349" s="33">
        <v>135351</v>
      </c>
      <c r="T349" s="21">
        <v>0</v>
      </c>
      <c r="U349" s="21">
        <v>0</v>
      </c>
      <c r="V349" s="21">
        <v>0</v>
      </c>
      <c r="W349" s="33">
        <v>267324</v>
      </c>
      <c r="X349" s="21">
        <v>0</v>
      </c>
      <c r="Y349" s="33">
        <v>124433</v>
      </c>
      <c r="Z349" s="16" t="s">
        <v>315</v>
      </c>
      <c r="AA349" s="102">
        <v>0</v>
      </c>
      <c r="AB349" s="21">
        <v>1.5</v>
      </c>
      <c r="AC349" s="21">
        <v>1.3</v>
      </c>
      <c r="AD349" s="99">
        <v>0</v>
      </c>
      <c r="AE349" s="21">
        <v>2.6</v>
      </c>
      <c r="AF349" s="21">
        <f t="shared" si="5"/>
        <v>5.4</v>
      </c>
      <c r="AG349" s="21" t="s">
        <v>8791</v>
      </c>
      <c r="AH349" s="24" t="s">
        <v>8792</v>
      </c>
      <c r="AI349" s="24" t="s">
        <v>8793</v>
      </c>
      <c r="AJ349" s="27" t="s">
        <v>31033</v>
      </c>
      <c r="AK349" s="28" t="s">
        <v>60</v>
      </c>
      <c r="AL349" s="28">
        <v>10</v>
      </c>
      <c r="AM349" s="28">
        <v>19660127</v>
      </c>
      <c r="AN349" s="29">
        <v>476</v>
      </c>
      <c r="AO349" s="29">
        <v>202302</v>
      </c>
      <c r="AP349" s="29">
        <v>2022</v>
      </c>
      <c r="AQ349" s="28">
        <v>200381955</v>
      </c>
      <c r="AR349" s="28">
        <v>127532232</v>
      </c>
      <c r="AS349" s="28">
        <v>12525000</v>
      </c>
      <c r="AT349" s="30">
        <v>1</v>
      </c>
      <c r="AU349" s="30"/>
      <c r="AV349" s="30"/>
      <c r="AW349" s="30"/>
      <c r="AX349" s="30"/>
      <c r="AY349" s="30"/>
      <c r="AZ349" s="30"/>
      <c r="BA349" s="30"/>
      <c r="BB349" s="30" t="s">
        <v>54452</v>
      </c>
      <c r="BC349" s="30" t="s">
        <v>54452</v>
      </c>
      <c r="BD349" s="30" t="s">
        <v>54452</v>
      </c>
      <c r="BE349" s="30" t="s">
        <v>54452</v>
      </c>
      <c r="BF349" s="30" t="s">
        <v>54452</v>
      </c>
      <c r="BG349" s="30">
        <v>8</v>
      </c>
      <c r="BH349" s="30" t="s">
        <v>8794</v>
      </c>
      <c r="BI349" s="31"/>
    </row>
    <row r="350" spans="1:61" ht="16.5">
      <c r="A350" s="21" t="s">
        <v>14352</v>
      </c>
      <c r="B350" s="21">
        <v>13972</v>
      </c>
      <c r="C350" s="21">
        <v>2202856</v>
      </c>
      <c r="D350" s="21">
        <v>1018156204</v>
      </c>
      <c r="E350" s="22">
        <v>1101117094686</v>
      </c>
      <c r="F350" s="24" t="s">
        <v>14353</v>
      </c>
      <c r="G350" s="24" t="s">
        <v>44</v>
      </c>
      <c r="H350" s="24" t="s">
        <v>51</v>
      </c>
      <c r="I350" s="24" t="s">
        <v>65</v>
      </c>
      <c r="J350" s="24" t="s">
        <v>966</v>
      </c>
      <c r="K350" s="21">
        <v>62</v>
      </c>
      <c r="L350" s="32" t="s">
        <v>14354</v>
      </c>
      <c r="M350" s="21" t="s">
        <v>14355</v>
      </c>
      <c r="N350" s="21">
        <v>1</v>
      </c>
      <c r="O350" s="21" t="s">
        <v>55</v>
      </c>
      <c r="P350" s="21">
        <v>0</v>
      </c>
      <c r="Q350" s="21">
        <v>0</v>
      </c>
      <c r="R350" s="21">
        <v>0</v>
      </c>
      <c r="S350" s="21">
        <v>0</v>
      </c>
      <c r="T350" s="21">
        <v>0</v>
      </c>
      <c r="U350" s="21">
        <v>0</v>
      </c>
      <c r="V350" s="21">
        <v>0</v>
      </c>
      <c r="W350" s="33">
        <v>249980</v>
      </c>
      <c r="X350" s="21">
        <v>0</v>
      </c>
      <c r="Y350" s="21">
        <v>0</v>
      </c>
      <c r="Z350" s="16" t="s">
        <v>315</v>
      </c>
      <c r="AA350" s="102">
        <v>0</v>
      </c>
      <c r="AB350" s="99">
        <v>0</v>
      </c>
      <c r="AC350" s="99">
        <v>0</v>
      </c>
      <c r="AD350" s="99">
        <v>0</v>
      </c>
      <c r="AE350" s="21">
        <v>2.4</v>
      </c>
      <c r="AF350" s="21">
        <f t="shared" si="5"/>
        <v>2.4</v>
      </c>
      <c r="AG350" s="21" t="s">
        <v>14356</v>
      </c>
      <c r="AH350" s="24" t="s">
        <v>14357</v>
      </c>
      <c r="AI350" s="24" t="s">
        <v>14358</v>
      </c>
      <c r="AJ350" s="27" t="s">
        <v>30802</v>
      </c>
      <c r="AK350" s="28" t="s">
        <v>60</v>
      </c>
      <c r="AL350" s="28">
        <v>10</v>
      </c>
      <c r="AM350" s="28">
        <v>20000401</v>
      </c>
      <c r="AN350" s="29">
        <v>350</v>
      </c>
      <c r="AO350" s="29">
        <v>202212</v>
      </c>
      <c r="AP350" s="29">
        <v>2022</v>
      </c>
      <c r="AQ350" s="28">
        <v>65139406</v>
      </c>
      <c r="AR350" s="28">
        <v>41090146</v>
      </c>
      <c r="AS350" s="28">
        <v>825000</v>
      </c>
      <c r="AT350" s="30">
        <v>2</v>
      </c>
      <c r="AU350" s="30"/>
      <c r="AV350" s="30"/>
      <c r="AW350" s="30"/>
      <c r="AX350" s="30"/>
      <c r="AY350" s="30"/>
      <c r="AZ350" s="30"/>
      <c r="BA350" s="30"/>
      <c r="BB350" s="30" t="s">
        <v>54452</v>
      </c>
      <c r="BC350" s="30" t="s">
        <v>54452</v>
      </c>
      <c r="BD350" s="30" t="s">
        <v>54452</v>
      </c>
      <c r="BE350" s="30" t="s">
        <v>54452</v>
      </c>
      <c r="BF350" s="30" t="s">
        <v>54452</v>
      </c>
      <c r="BG350" s="30">
        <v>7</v>
      </c>
      <c r="BH350" s="30"/>
      <c r="BI350" s="31"/>
    </row>
    <row r="351" spans="1:61" ht="16.5">
      <c r="A351" s="21" t="s">
        <v>1804</v>
      </c>
      <c r="B351" s="21">
        <v>1779</v>
      </c>
      <c r="C351" s="21">
        <v>1211803</v>
      </c>
      <c r="D351" s="21">
        <v>6068100205</v>
      </c>
      <c r="E351" s="22">
        <v>1801110007088</v>
      </c>
      <c r="F351" s="24" t="s">
        <v>1805</v>
      </c>
      <c r="G351" s="24" t="s">
        <v>44</v>
      </c>
      <c r="H351" s="24" t="s">
        <v>51</v>
      </c>
      <c r="I351" s="24" t="s">
        <v>52</v>
      </c>
      <c r="J351" s="24" t="s">
        <v>593</v>
      </c>
      <c r="K351" s="21">
        <v>14</v>
      </c>
      <c r="L351" s="32" t="s">
        <v>1806</v>
      </c>
      <c r="M351" s="21" t="s">
        <v>1807</v>
      </c>
      <c r="N351" s="26">
        <v>2</v>
      </c>
      <c r="O351" s="26" t="s">
        <v>55</v>
      </c>
      <c r="P351" s="26">
        <v>0</v>
      </c>
      <c r="Q351" s="33">
        <v>5287284</v>
      </c>
      <c r="R351" s="33">
        <v>817500</v>
      </c>
      <c r="S351" s="33">
        <v>37480</v>
      </c>
      <c r="T351" s="26">
        <v>0</v>
      </c>
      <c r="U351" s="33">
        <v>750944</v>
      </c>
      <c r="V351" s="26">
        <v>0</v>
      </c>
      <c r="W351" s="26">
        <v>0</v>
      </c>
      <c r="X351" s="33">
        <v>1474847</v>
      </c>
      <c r="Y351" s="33">
        <v>824009</v>
      </c>
      <c r="Z351" s="21" t="s">
        <v>56</v>
      </c>
      <c r="AA351" s="102">
        <v>0</v>
      </c>
      <c r="AB351" s="21">
        <v>69.2</v>
      </c>
      <c r="AC351" s="21">
        <v>0.3</v>
      </c>
      <c r="AD351" s="21">
        <v>7.5</v>
      </c>
      <c r="AE351" s="21">
        <v>14.7</v>
      </c>
      <c r="AF351" s="21">
        <f t="shared" si="5"/>
        <v>91.7</v>
      </c>
      <c r="AG351" s="21" t="s">
        <v>1796</v>
      </c>
      <c r="AH351" s="24" t="s">
        <v>1808</v>
      </c>
      <c r="AI351" s="24" t="s">
        <v>1809</v>
      </c>
      <c r="AJ351" s="27" t="s">
        <v>31034</v>
      </c>
      <c r="AK351" s="28" t="s">
        <v>156</v>
      </c>
      <c r="AL351" s="28">
        <v>10</v>
      </c>
      <c r="AM351" s="28">
        <v>19670116</v>
      </c>
      <c r="AN351" s="29">
        <v>490</v>
      </c>
      <c r="AO351" s="29">
        <v>202306</v>
      </c>
      <c r="AP351" s="29">
        <v>2022</v>
      </c>
      <c r="AQ351" s="28">
        <v>254758641</v>
      </c>
      <c r="AR351" s="28">
        <v>380342534</v>
      </c>
      <c r="AS351" s="28">
        <v>6400000</v>
      </c>
      <c r="AT351" s="30">
        <v>1</v>
      </c>
      <c r="AU351" s="30"/>
      <c r="AV351" s="30"/>
      <c r="AW351" s="30"/>
      <c r="AX351" s="30"/>
      <c r="AY351" s="30"/>
      <c r="AZ351" s="30"/>
      <c r="BA351" s="30"/>
      <c r="BB351" s="30" t="s">
        <v>54452</v>
      </c>
      <c r="BC351" s="30" t="s">
        <v>54452</v>
      </c>
      <c r="BD351" s="30" t="s">
        <v>54452</v>
      </c>
      <c r="BE351" s="30" t="s">
        <v>54452</v>
      </c>
      <c r="BF351" s="30" t="s">
        <v>54452</v>
      </c>
      <c r="BG351" s="30">
        <v>4</v>
      </c>
      <c r="BH351" s="30" t="s">
        <v>1569</v>
      </c>
      <c r="BI351" s="31"/>
    </row>
    <row r="352" spans="1:61" ht="16.5">
      <c r="A352" s="21" t="s">
        <v>1810</v>
      </c>
      <c r="B352" s="21">
        <v>1780</v>
      </c>
      <c r="C352" s="21">
        <v>1666235</v>
      </c>
      <c r="D352" s="21">
        <v>6218104573</v>
      </c>
      <c r="E352" s="22">
        <v>1845110003430</v>
      </c>
      <c r="F352" s="24" t="s">
        <v>1811</v>
      </c>
      <c r="G352" s="24" t="s">
        <v>44</v>
      </c>
      <c r="H352" s="24" t="s">
        <v>51</v>
      </c>
      <c r="I352" s="24" t="s">
        <v>52</v>
      </c>
      <c r="J352" s="24" t="s">
        <v>593</v>
      </c>
      <c r="K352" s="21">
        <v>14</v>
      </c>
      <c r="L352" s="32" t="s">
        <v>1812</v>
      </c>
      <c r="M352" s="21" t="s">
        <v>1813</v>
      </c>
      <c r="N352" s="21">
        <v>1</v>
      </c>
      <c r="O352" s="21" t="s">
        <v>83</v>
      </c>
      <c r="P352" s="21">
        <v>0</v>
      </c>
      <c r="Q352" s="21">
        <v>0</v>
      </c>
      <c r="R352" s="51">
        <v>21489900</v>
      </c>
      <c r="S352" s="51">
        <v>85336000</v>
      </c>
      <c r="T352" s="21">
        <v>0</v>
      </c>
      <c r="U352" s="21">
        <v>0</v>
      </c>
      <c r="V352" s="21">
        <v>0</v>
      </c>
      <c r="W352" s="21">
        <v>0</v>
      </c>
      <c r="X352" s="51">
        <v>268891569</v>
      </c>
      <c r="Y352" s="21">
        <v>0</v>
      </c>
      <c r="Z352" s="16" t="s">
        <v>56</v>
      </c>
      <c r="AA352" s="102">
        <v>0</v>
      </c>
      <c r="AB352" s="21">
        <v>0.2</v>
      </c>
      <c r="AC352" s="21">
        <v>0.8</v>
      </c>
      <c r="AD352" s="99">
        <v>0</v>
      </c>
      <c r="AE352" s="21">
        <v>2.6</v>
      </c>
      <c r="AF352" s="21">
        <f t="shared" si="5"/>
        <v>3.6</v>
      </c>
      <c r="AG352" s="21" t="s">
        <v>1814</v>
      </c>
      <c r="AH352" s="24" t="s">
        <v>1815</v>
      </c>
      <c r="AI352" s="24" t="s">
        <v>1816</v>
      </c>
      <c r="AJ352" s="27" t="s">
        <v>31035</v>
      </c>
      <c r="AK352" s="28" t="s">
        <v>60</v>
      </c>
      <c r="AL352" s="28">
        <v>10</v>
      </c>
      <c r="AM352" s="28">
        <v>19880324</v>
      </c>
      <c r="AN352" s="29">
        <v>355</v>
      </c>
      <c r="AO352" s="29">
        <v>202303</v>
      </c>
      <c r="AP352" s="29">
        <v>2022</v>
      </c>
      <c r="AQ352" s="28">
        <v>224700008</v>
      </c>
      <c r="AR352" s="28">
        <v>137164033</v>
      </c>
      <c r="AS352" s="28">
        <v>24340000</v>
      </c>
      <c r="AT352" s="30">
        <v>1</v>
      </c>
      <c r="AU352" s="30"/>
      <c r="AV352" s="30"/>
      <c r="AW352" s="30"/>
      <c r="AX352" s="30"/>
      <c r="AY352" s="30"/>
      <c r="AZ352" s="30"/>
      <c r="BA352" s="30"/>
      <c r="BB352" s="30" t="s">
        <v>54452</v>
      </c>
      <c r="BC352" s="30" t="s">
        <v>54452</v>
      </c>
      <c r="BD352" s="30" t="s">
        <v>54452</v>
      </c>
      <c r="BE352" s="30" t="s">
        <v>54452</v>
      </c>
      <c r="BF352" s="30" t="s">
        <v>54452</v>
      </c>
      <c r="BG352" s="30">
        <v>7</v>
      </c>
      <c r="BH352" s="30"/>
      <c r="BI352" s="31"/>
    </row>
    <row r="353" spans="1:61" ht="16.5">
      <c r="A353" s="21" t="s">
        <v>6843</v>
      </c>
      <c r="B353" s="21">
        <v>20131</v>
      </c>
      <c r="C353" s="21">
        <v>2931608</v>
      </c>
      <c r="D353" s="21">
        <v>6168208292</v>
      </c>
      <c r="E353" s="22">
        <v>2201710000261</v>
      </c>
      <c r="F353" s="24" t="s">
        <v>6844</v>
      </c>
      <c r="G353" s="24" t="s">
        <v>104</v>
      </c>
      <c r="H353" s="24" t="s">
        <v>51</v>
      </c>
      <c r="I353" s="24" t="s">
        <v>65</v>
      </c>
      <c r="J353" s="24" t="s">
        <v>279</v>
      </c>
      <c r="K353" s="21">
        <v>2</v>
      </c>
      <c r="L353" s="32" t="s">
        <v>6844</v>
      </c>
      <c r="M353" s="21" t="s">
        <v>6845</v>
      </c>
      <c r="N353" s="26">
        <v>1</v>
      </c>
      <c r="O353" s="26" t="s">
        <v>351</v>
      </c>
      <c r="P353" s="21">
        <v>0</v>
      </c>
      <c r="Q353" s="21">
        <v>0</v>
      </c>
      <c r="R353" s="21">
        <v>0</v>
      </c>
      <c r="S353" s="21">
        <v>0</v>
      </c>
      <c r="T353" s="21">
        <v>0</v>
      </c>
      <c r="U353" s="21">
        <v>0</v>
      </c>
      <c r="V353" s="21">
        <v>0</v>
      </c>
      <c r="W353" s="21">
        <v>0</v>
      </c>
      <c r="X353" s="21">
        <v>0</v>
      </c>
      <c r="Y353" s="21">
        <v>0</v>
      </c>
      <c r="Z353" s="16" t="s">
        <v>315</v>
      </c>
      <c r="AA353" s="103">
        <v>0</v>
      </c>
      <c r="AB353" s="100">
        <v>0</v>
      </c>
      <c r="AC353" s="100">
        <v>0</v>
      </c>
      <c r="AD353" s="100">
        <v>0</v>
      </c>
      <c r="AE353" s="100">
        <v>0</v>
      </c>
      <c r="AF353" s="21">
        <f t="shared" si="5"/>
        <v>0</v>
      </c>
      <c r="AG353" s="21" t="s">
        <v>6846</v>
      </c>
      <c r="AH353" s="24" t="s">
        <v>6847</v>
      </c>
      <c r="AI353" s="24" t="s">
        <v>6848</v>
      </c>
      <c r="AJ353" s="27" t="s">
        <v>31036</v>
      </c>
      <c r="AK353" s="28" t="s">
        <v>47</v>
      </c>
      <c r="AL353" s="28">
        <v>10</v>
      </c>
      <c r="AM353" s="28">
        <v>19950325</v>
      </c>
      <c r="AN353" s="29">
        <v>909</v>
      </c>
      <c r="AO353" s="29">
        <v>202112</v>
      </c>
      <c r="AP353" s="29"/>
      <c r="AQ353" s="28"/>
      <c r="AR353" s="28"/>
      <c r="AS353" s="28"/>
      <c r="AT353" s="30">
        <v>1</v>
      </c>
      <c r="AU353" s="30"/>
      <c r="AV353" s="30"/>
      <c r="AW353" s="30"/>
      <c r="AX353" s="30"/>
      <c r="AY353" s="30"/>
      <c r="AZ353" s="30"/>
      <c r="BA353" s="30"/>
      <c r="BB353" s="30" t="s">
        <v>54452</v>
      </c>
      <c r="BC353" s="30" t="s">
        <v>54452</v>
      </c>
      <c r="BD353" s="30" t="s">
        <v>54452</v>
      </c>
      <c r="BE353" s="30" t="s">
        <v>54452</v>
      </c>
      <c r="BF353" s="30" t="s">
        <v>54452</v>
      </c>
      <c r="BG353" s="30">
        <v>4</v>
      </c>
      <c r="BH353" s="30" t="s">
        <v>6849</v>
      </c>
      <c r="BI353" s="31"/>
    </row>
    <row r="354" spans="1:61" ht="16.5">
      <c r="A354" s="21" t="s">
        <v>6871</v>
      </c>
      <c r="B354" s="21">
        <v>47</v>
      </c>
      <c r="C354" s="21">
        <v>2247293</v>
      </c>
      <c r="D354" s="21">
        <v>6168200854</v>
      </c>
      <c r="E354" s="22">
        <v>2201370000435</v>
      </c>
      <c r="F354" s="24" t="s">
        <v>6872</v>
      </c>
      <c r="G354" s="24" t="s">
        <v>44</v>
      </c>
      <c r="H354" s="24" t="s">
        <v>51</v>
      </c>
      <c r="I354" s="24" t="s">
        <v>65</v>
      </c>
      <c r="J354" s="24" t="s">
        <v>467</v>
      </c>
      <c r="K354" s="21">
        <v>49</v>
      </c>
      <c r="L354" s="32" t="s">
        <v>6872</v>
      </c>
      <c r="M354" s="21" t="s">
        <v>6873</v>
      </c>
      <c r="N354" s="26">
        <v>1</v>
      </c>
      <c r="O354" s="26" t="s">
        <v>55</v>
      </c>
      <c r="P354" s="21">
        <v>0</v>
      </c>
      <c r="Q354" s="21">
        <v>0</v>
      </c>
      <c r="R354" s="41">
        <v>37834</v>
      </c>
      <c r="S354" s="41">
        <v>689500</v>
      </c>
      <c r="T354" s="21">
        <v>0</v>
      </c>
      <c r="U354" s="21">
        <v>0</v>
      </c>
      <c r="V354" s="41">
        <v>203400</v>
      </c>
      <c r="W354" s="41">
        <v>256025</v>
      </c>
      <c r="X354" s="21">
        <v>0</v>
      </c>
      <c r="Y354" s="41">
        <v>6035529</v>
      </c>
      <c r="Z354" s="21" t="s">
        <v>56</v>
      </c>
      <c r="AA354" s="102">
        <v>0</v>
      </c>
      <c r="AB354" s="21">
        <v>60.7</v>
      </c>
      <c r="AC354" s="21">
        <v>6.8</v>
      </c>
      <c r="AD354" s="99">
        <v>0</v>
      </c>
      <c r="AE354" s="21">
        <v>4.5</v>
      </c>
      <c r="AF354" s="21">
        <f t="shared" si="5"/>
        <v>72</v>
      </c>
      <c r="AG354" s="21" t="s">
        <v>122</v>
      </c>
      <c r="AH354" s="24" t="s">
        <v>6874</v>
      </c>
      <c r="AI354" s="24" t="s">
        <v>6875</v>
      </c>
      <c r="AJ354" s="27" t="s">
        <v>31037</v>
      </c>
      <c r="AK354" s="28" t="s">
        <v>47</v>
      </c>
      <c r="AL354" s="28">
        <v>10</v>
      </c>
      <c r="AM354" s="28">
        <v>19731010</v>
      </c>
      <c r="AN354" s="29">
        <v>347</v>
      </c>
      <c r="AO354" s="29">
        <v>202205</v>
      </c>
      <c r="AP354" s="29">
        <v>2022</v>
      </c>
      <c r="AQ354" s="28">
        <v>164852734</v>
      </c>
      <c r="AR354" s="28">
        <v>770496430</v>
      </c>
      <c r="AS354" s="28">
        <v>12753579</v>
      </c>
      <c r="AT354" s="30">
        <v>2</v>
      </c>
      <c r="AU354" s="30"/>
      <c r="AV354" s="30"/>
      <c r="AW354" s="30"/>
      <c r="AX354" s="30"/>
      <c r="AY354" s="30"/>
      <c r="AZ354" s="30"/>
      <c r="BA354" s="30"/>
      <c r="BB354" s="30" t="s">
        <v>54452</v>
      </c>
      <c r="BC354" s="30" t="s">
        <v>54452</v>
      </c>
      <c r="BD354" s="30" t="s">
        <v>54452</v>
      </c>
      <c r="BE354" s="30" t="s">
        <v>54452</v>
      </c>
      <c r="BF354" s="30" t="s">
        <v>6876</v>
      </c>
      <c r="BG354" s="30">
        <v>2</v>
      </c>
      <c r="BH354" s="30" t="s">
        <v>101</v>
      </c>
      <c r="BI354" s="31"/>
    </row>
    <row r="355" spans="1:61" ht="16.5">
      <c r="A355" s="21" t="s">
        <v>6930</v>
      </c>
      <c r="B355" s="21">
        <v>15292</v>
      </c>
      <c r="C355" s="21">
        <v>2456779</v>
      </c>
      <c r="D355" s="21">
        <v>6168214775</v>
      </c>
      <c r="E355" s="22">
        <v>2201330000037</v>
      </c>
      <c r="F355" s="24" t="s">
        <v>6931</v>
      </c>
      <c r="G355" s="24" t="s">
        <v>44</v>
      </c>
      <c r="H355" s="24" t="s">
        <v>51</v>
      </c>
      <c r="I355" s="24" t="s">
        <v>65</v>
      </c>
      <c r="J355" s="24" t="s">
        <v>105</v>
      </c>
      <c r="K355" s="21">
        <v>64</v>
      </c>
      <c r="L355" s="32" t="s">
        <v>6931</v>
      </c>
      <c r="M355" s="21" t="s">
        <v>6932</v>
      </c>
      <c r="N355" s="26">
        <v>1</v>
      </c>
      <c r="O355" s="26" t="s">
        <v>55</v>
      </c>
      <c r="P355" s="21">
        <v>0</v>
      </c>
      <c r="Q355" s="41">
        <v>1604200</v>
      </c>
      <c r="R355" s="41">
        <v>5300</v>
      </c>
      <c r="S355" s="41">
        <v>206946</v>
      </c>
      <c r="T355" s="21">
        <v>0</v>
      </c>
      <c r="U355" s="21">
        <v>0</v>
      </c>
      <c r="V355" s="41">
        <v>2899124</v>
      </c>
      <c r="W355" s="41">
        <v>959076</v>
      </c>
      <c r="X355" s="21">
        <v>0</v>
      </c>
      <c r="Y355" s="41">
        <v>48309263</v>
      </c>
      <c r="Z355" s="16" t="s">
        <v>315</v>
      </c>
      <c r="AA355" s="102">
        <v>0</v>
      </c>
      <c r="AB355" s="21">
        <v>499.1</v>
      </c>
      <c r="AC355" s="21">
        <v>2</v>
      </c>
      <c r="AD355" s="99">
        <v>0</v>
      </c>
      <c r="AE355" s="21">
        <v>38.5</v>
      </c>
      <c r="AF355" s="21">
        <f t="shared" si="5"/>
        <v>539.6</v>
      </c>
      <c r="AG355" s="21" t="s">
        <v>6933</v>
      </c>
      <c r="AH355" s="24" t="s">
        <v>6934</v>
      </c>
      <c r="AI355" s="24" t="s">
        <v>6935</v>
      </c>
      <c r="AJ355" s="27" t="s">
        <v>31038</v>
      </c>
      <c r="AK355" s="28" t="s">
        <v>47</v>
      </c>
      <c r="AL355" s="28">
        <v>10</v>
      </c>
      <c r="AM355" s="28">
        <v>20011030</v>
      </c>
      <c r="AN355" s="29">
        <v>1715</v>
      </c>
      <c r="AO355" s="29">
        <v>202203</v>
      </c>
      <c r="AP355" s="29">
        <v>2022</v>
      </c>
      <c r="AQ355" s="28">
        <v>210757547</v>
      </c>
      <c r="AR355" s="28">
        <v>232809400</v>
      </c>
      <c r="AS355" s="28">
        <v>138923628</v>
      </c>
      <c r="AT355" s="30">
        <v>2</v>
      </c>
      <c r="AU355" s="30"/>
      <c r="AV355" s="30"/>
      <c r="AW355" s="30"/>
      <c r="AX355" s="30"/>
      <c r="AY355" s="30"/>
      <c r="AZ355" s="30"/>
      <c r="BA355" s="30"/>
      <c r="BB355" s="30" t="s">
        <v>54452</v>
      </c>
      <c r="BC355" s="30" t="s">
        <v>54452</v>
      </c>
      <c r="BD355" s="30" t="s">
        <v>54452</v>
      </c>
      <c r="BE355" s="30" t="s">
        <v>54452</v>
      </c>
      <c r="BF355" s="30" t="s">
        <v>6936</v>
      </c>
      <c r="BG355" s="30">
        <v>2</v>
      </c>
      <c r="BH355" s="30"/>
      <c r="BI355" s="31"/>
    </row>
    <row r="356" spans="1:61" ht="16.5">
      <c r="A356" s="21" t="s">
        <v>6947</v>
      </c>
      <c r="B356" s="21">
        <v>13918</v>
      </c>
      <c r="C356" s="21">
        <v>2873236</v>
      </c>
      <c r="D356" s="21">
        <v>2208205115</v>
      </c>
      <c r="E356" s="22">
        <v>1146710029705</v>
      </c>
      <c r="F356" s="24" t="s">
        <v>6948</v>
      </c>
      <c r="G356" s="24" t="s">
        <v>44</v>
      </c>
      <c r="H356" s="24" t="s">
        <v>51</v>
      </c>
      <c r="I356" s="24" t="s">
        <v>65</v>
      </c>
      <c r="J356" s="24" t="s">
        <v>966</v>
      </c>
      <c r="K356" s="21">
        <v>62</v>
      </c>
      <c r="L356" s="32" t="s">
        <v>6948</v>
      </c>
      <c r="M356" s="21" t="s">
        <v>6949</v>
      </c>
      <c r="N356" s="26">
        <v>1</v>
      </c>
      <c r="O356" s="26" t="s">
        <v>55</v>
      </c>
      <c r="P356" s="21">
        <v>0</v>
      </c>
      <c r="Q356" s="21">
        <v>0</v>
      </c>
      <c r="R356" s="21">
        <v>0</v>
      </c>
      <c r="S356" s="41">
        <v>309400</v>
      </c>
      <c r="T356" s="21">
        <v>0</v>
      </c>
      <c r="U356" s="41">
        <v>281703</v>
      </c>
      <c r="V356" s="41">
        <v>27400</v>
      </c>
      <c r="W356" s="41">
        <v>177224</v>
      </c>
      <c r="X356" s="21">
        <v>0</v>
      </c>
      <c r="Y356" s="41">
        <v>558800</v>
      </c>
      <c r="Z356" s="21"/>
      <c r="AA356" s="102">
        <v>0</v>
      </c>
      <c r="AB356" s="21">
        <v>5.5</v>
      </c>
      <c r="AC356" s="21">
        <v>3</v>
      </c>
      <c r="AD356" s="21">
        <v>2.8</v>
      </c>
      <c r="AE356" s="21">
        <v>2</v>
      </c>
      <c r="AF356" s="21">
        <f t="shared" si="5"/>
        <v>13.3</v>
      </c>
      <c r="AG356" s="21" t="s">
        <v>6950</v>
      </c>
      <c r="AH356" s="24" t="s">
        <v>6951</v>
      </c>
      <c r="AI356" s="24" t="s">
        <v>6952</v>
      </c>
      <c r="AJ356" s="27" t="s">
        <v>31039</v>
      </c>
      <c r="AK356" s="28" t="s">
        <v>47</v>
      </c>
      <c r="AL356" s="28">
        <v>10</v>
      </c>
      <c r="AM356" s="28">
        <v>20021225</v>
      </c>
      <c r="AN356" s="29">
        <v>371</v>
      </c>
      <c r="AO356" s="29">
        <v>202203</v>
      </c>
      <c r="AP356" s="29">
        <v>2022</v>
      </c>
      <c r="AQ356" s="28">
        <v>684117711</v>
      </c>
      <c r="AR356" s="28">
        <v>1526571034</v>
      </c>
      <c r="AS356" s="28">
        <v>0</v>
      </c>
      <c r="AT356" s="30">
        <v>2</v>
      </c>
      <c r="AU356" s="30"/>
      <c r="AV356" s="30"/>
      <c r="AW356" s="30"/>
      <c r="AX356" s="30"/>
      <c r="AY356" s="30"/>
      <c r="AZ356" s="30"/>
      <c r="BA356" s="30"/>
      <c r="BB356" s="30" t="s">
        <v>54452</v>
      </c>
      <c r="BC356" s="30" t="s">
        <v>54452</v>
      </c>
      <c r="BD356" s="30" t="s">
        <v>54452</v>
      </c>
      <c r="BE356" s="30" t="s">
        <v>54452</v>
      </c>
      <c r="BF356" s="30" t="s">
        <v>54452</v>
      </c>
      <c r="BG356" s="30">
        <v>7</v>
      </c>
      <c r="BH356" s="30"/>
      <c r="BI356" s="31"/>
    </row>
    <row r="357" spans="1:61" ht="16.5">
      <c r="A357" s="21" t="s">
        <v>10554</v>
      </c>
      <c r="B357" s="21">
        <v>10975</v>
      </c>
      <c r="C357" s="21">
        <v>4058617</v>
      </c>
      <c r="D357" s="21">
        <v>2118869330</v>
      </c>
      <c r="E357" s="22">
        <v>1101114736934</v>
      </c>
      <c r="F357" s="24" t="s">
        <v>10555</v>
      </c>
      <c r="G357" s="24" t="s">
        <v>44</v>
      </c>
      <c r="H357" s="24" t="s">
        <v>51</v>
      </c>
      <c r="I357" s="24" t="s">
        <v>63</v>
      </c>
      <c r="J357" s="24" t="s">
        <v>171</v>
      </c>
      <c r="K357" s="21">
        <v>48</v>
      </c>
      <c r="L357" s="32" t="s">
        <v>10556</v>
      </c>
      <c r="M357" s="21" t="s">
        <v>10557</v>
      </c>
      <c r="N357" s="21">
        <v>1</v>
      </c>
      <c r="O357" s="21" t="s">
        <v>55</v>
      </c>
      <c r="P357" s="21">
        <v>0</v>
      </c>
      <c r="Q357" s="21">
        <v>0</v>
      </c>
      <c r="R357" s="21">
        <v>0</v>
      </c>
      <c r="S357" s="21">
        <v>0</v>
      </c>
      <c r="T357" s="21">
        <v>0</v>
      </c>
      <c r="U357" s="21">
        <v>0</v>
      </c>
      <c r="V357" s="21">
        <v>0</v>
      </c>
      <c r="W357" s="33">
        <v>3502</v>
      </c>
      <c r="X357" s="21">
        <v>0</v>
      </c>
      <c r="Y357" s="21">
        <v>0</v>
      </c>
      <c r="Z357" s="16" t="s">
        <v>126</v>
      </c>
      <c r="AA357" s="102">
        <v>0</v>
      </c>
      <c r="AB357" s="99">
        <v>0</v>
      </c>
      <c r="AC357" s="99">
        <v>0</v>
      </c>
      <c r="AD357" s="99">
        <v>0</v>
      </c>
      <c r="AE357" s="99">
        <v>0</v>
      </c>
      <c r="AF357" s="21">
        <f t="shared" si="5"/>
        <v>0</v>
      </c>
      <c r="AG357" s="21" t="s">
        <v>10558</v>
      </c>
      <c r="AH357" s="24" t="s">
        <v>10559</v>
      </c>
      <c r="AI357" s="24" t="s">
        <v>10560</v>
      </c>
      <c r="AJ357" s="27" t="s">
        <v>31040</v>
      </c>
      <c r="AK357" s="28" t="s">
        <v>60</v>
      </c>
      <c r="AL357" s="28">
        <v>10</v>
      </c>
      <c r="AM357" s="28">
        <v>20111125</v>
      </c>
      <c r="AN357" s="29">
        <v>625</v>
      </c>
      <c r="AO357" s="29">
        <v>202212</v>
      </c>
      <c r="AP357" s="29">
        <v>2022</v>
      </c>
      <c r="AQ357" s="28">
        <v>33994344</v>
      </c>
      <c r="AR357" s="28">
        <v>16395009</v>
      </c>
      <c r="AS357" s="28">
        <v>10000000</v>
      </c>
      <c r="AT357" s="30">
        <v>1</v>
      </c>
      <c r="AU357" s="30"/>
      <c r="AV357" s="30"/>
      <c r="AW357" s="30"/>
      <c r="AX357" s="30"/>
      <c r="AY357" s="30"/>
      <c r="AZ357" s="30"/>
      <c r="BA357" s="30"/>
      <c r="BB357" s="30" t="s">
        <v>54452</v>
      </c>
      <c r="BC357" s="30" t="s">
        <v>54452</v>
      </c>
      <c r="BD357" s="30" t="s">
        <v>54452</v>
      </c>
      <c r="BE357" s="30" t="s">
        <v>54452</v>
      </c>
      <c r="BF357" s="30" t="s">
        <v>54452</v>
      </c>
      <c r="BG357" s="30">
        <v>4</v>
      </c>
      <c r="BH357" s="30" t="s">
        <v>10561</v>
      </c>
      <c r="BI357" s="31"/>
    </row>
    <row r="358" spans="1:61" ht="16.5">
      <c r="A358" s="21" t="s">
        <v>30105</v>
      </c>
      <c r="B358" s="21">
        <v>24494</v>
      </c>
      <c r="C358" s="21">
        <v>3979984</v>
      </c>
      <c r="D358" s="21">
        <v>2208813844</v>
      </c>
      <c r="E358" s="22">
        <v>1101114544189</v>
      </c>
      <c r="F358" s="24" t="s">
        <v>30106</v>
      </c>
      <c r="G358" s="24" t="s">
        <v>104</v>
      </c>
      <c r="H358" s="24" t="s">
        <v>51</v>
      </c>
      <c r="I358" s="24" t="s">
        <v>65</v>
      </c>
      <c r="J358" s="24" t="s">
        <v>363</v>
      </c>
      <c r="K358" s="21">
        <v>63</v>
      </c>
      <c r="L358" s="32" t="s">
        <v>30107</v>
      </c>
      <c r="M358" s="21" t="s">
        <v>30108</v>
      </c>
      <c r="N358" s="21">
        <v>1</v>
      </c>
      <c r="O358" s="21">
        <v>0</v>
      </c>
      <c r="P358" s="21">
        <v>0</v>
      </c>
      <c r="Q358" s="21">
        <v>0</v>
      </c>
      <c r="R358" s="21">
        <v>0</v>
      </c>
      <c r="S358" s="21">
        <v>0</v>
      </c>
      <c r="T358" s="21">
        <v>0</v>
      </c>
      <c r="U358" s="21">
        <v>0</v>
      </c>
      <c r="V358" s="21">
        <v>0</v>
      </c>
      <c r="W358" s="21">
        <v>0</v>
      </c>
      <c r="X358" s="21">
        <v>0</v>
      </c>
      <c r="Y358" s="21">
        <v>0</v>
      </c>
      <c r="Z358" s="16" t="s">
        <v>315</v>
      </c>
      <c r="AA358" s="101">
        <v>0</v>
      </c>
      <c r="AB358" s="98">
        <v>0</v>
      </c>
      <c r="AC358" s="98">
        <v>0</v>
      </c>
      <c r="AD358" s="98">
        <v>0</v>
      </c>
      <c r="AE358" s="98">
        <v>0</v>
      </c>
      <c r="AF358" s="21">
        <f t="shared" si="5"/>
        <v>0</v>
      </c>
      <c r="AG358" s="21" t="s">
        <v>29888</v>
      </c>
      <c r="AH358" s="24" t="s">
        <v>29364</v>
      </c>
      <c r="AI358" s="24" t="s">
        <v>30109</v>
      </c>
      <c r="AJ358" s="27" t="s">
        <v>31041</v>
      </c>
      <c r="AK358" s="28" t="s">
        <v>60</v>
      </c>
      <c r="AL358" s="28">
        <v>10</v>
      </c>
      <c r="AM358" s="28">
        <v>20110225</v>
      </c>
      <c r="AN358" s="29">
        <v>491</v>
      </c>
      <c r="AO358" s="29">
        <v>202304</v>
      </c>
      <c r="AP358" s="29">
        <v>2022</v>
      </c>
      <c r="AQ358" s="28">
        <v>21540450</v>
      </c>
      <c r="AR358" s="28">
        <v>12067320</v>
      </c>
      <c r="AS358" s="28">
        <v>300000</v>
      </c>
      <c r="AT358" s="30">
        <v>2</v>
      </c>
      <c r="AU358" s="30"/>
      <c r="AV358" s="30"/>
      <c r="AW358" s="30"/>
      <c r="AX358" s="30"/>
      <c r="AY358" s="30"/>
      <c r="AZ358" s="30"/>
      <c r="BA358" s="30"/>
      <c r="BB358" s="30" t="s">
        <v>54452</v>
      </c>
      <c r="BC358" s="30" t="s">
        <v>54452</v>
      </c>
      <c r="BD358" s="30" t="s">
        <v>54452</v>
      </c>
      <c r="BE358" s="30" t="s">
        <v>54452</v>
      </c>
      <c r="BF358" s="30" t="s">
        <v>30110</v>
      </c>
      <c r="BG358" s="30">
        <v>2</v>
      </c>
      <c r="BH358" s="30" t="s">
        <v>101</v>
      </c>
      <c r="BI358" s="31"/>
    </row>
    <row r="359" spans="1:61" ht="16.5">
      <c r="A359" s="21" t="s">
        <v>9730</v>
      </c>
      <c r="B359" s="21">
        <v>9994</v>
      </c>
      <c r="C359" s="21">
        <v>8228421</v>
      </c>
      <c r="D359" s="21">
        <v>6288800669</v>
      </c>
      <c r="E359" s="22">
        <v>1101116420361</v>
      </c>
      <c r="F359" s="24" t="s">
        <v>9731</v>
      </c>
      <c r="G359" s="24" t="s">
        <v>44</v>
      </c>
      <c r="H359" s="24" t="s">
        <v>51</v>
      </c>
      <c r="I359" s="24" t="s">
        <v>52</v>
      </c>
      <c r="J359" s="24" t="s">
        <v>264</v>
      </c>
      <c r="K359" s="21">
        <v>15</v>
      </c>
      <c r="L359" s="32" t="s">
        <v>9732</v>
      </c>
      <c r="M359" s="21" t="s">
        <v>9733</v>
      </c>
      <c r="N359" s="26">
        <v>1</v>
      </c>
      <c r="O359" s="26" t="s">
        <v>55</v>
      </c>
      <c r="P359" s="21">
        <v>0</v>
      </c>
      <c r="Q359" s="21">
        <v>0</v>
      </c>
      <c r="R359" s="41">
        <v>10100</v>
      </c>
      <c r="S359" s="41">
        <v>1472889</v>
      </c>
      <c r="T359" s="21">
        <v>0</v>
      </c>
      <c r="U359" s="41">
        <v>343414</v>
      </c>
      <c r="V359" s="41">
        <v>229900</v>
      </c>
      <c r="W359" s="41">
        <v>666725</v>
      </c>
      <c r="X359" s="21">
        <v>0</v>
      </c>
      <c r="Y359" s="41">
        <v>4168240</v>
      </c>
      <c r="Z359" s="21"/>
      <c r="AA359" s="102">
        <v>0</v>
      </c>
      <c r="AB359" s="21">
        <v>41.7</v>
      </c>
      <c r="AC359" s="21">
        <v>14.7</v>
      </c>
      <c r="AD359" s="21">
        <v>3.4</v>
      </c>
      <c r="AE359" s="21">
        <v>8.9</v>
      </c>
      <c r="AF359" s="21">
        <f t="shared" si="5"/>
        <v>68.7</v>
      </c>
      <c r="AG359" s="21" t="s">
        <v>9734</v>
      </c>
      <c r="AH359" s="24" t="s">
        <v>9735</v>
      </c>
      <c r="AI359" s="24" t="s">
        <v>9736</v>
      </c>
      <c r="AJ359" s="27" t="s">
        <v>31042</v>
      </c>
      <c r="AK359" s="28" t="s">
        <v>156</v>
      </c>
      <c r="AL359" s="28">
        <v>10</v>
      </c>
      <c r="AM359" s="28">
        <v>20170605</v>
      </c>
      <c r="AN359" s="29">
        <v>1008</v>
      </c>
      <c r="AO359" s="29">
        <v>202306</v>
      </c>
      <c r="AP359" s="29">
        <v>2022</v>
      </c>
      <c r="AQ359" s="28">
        <v>725234317</v>
      </c>
      <c r="AR359" s="28">
        <v>428583278</v>
      </c>
      <c r="AS359" s="28">
        <v>7352436</v>
      </c>
      <c r="AT359" s="30">
        <v>1</v>
      </c>
      <c r="AU359" s="30"/>
      <c r="AV359" s="30"/>
      <c r="AW359" s="30"/>
      <c r="AX359" s="30"/>
      <c r="AY359" s="30"/>
      <c r="AZ359" s="30"/>
      <c r="BA359" s="30"/>
      <c r="BB359" s="30" t="s">
        <v>54452</v>
      </c>
      <c r="BC359" s="30" t="s">
        <v>54452</v>
      </c>
      <c r="BD359" s="30" t="s">
        <v>54452</v>
      </c>
      <c r="BE359" s="30" t="s">
        <v>54452</v>
      </c>
      <c r="BF359" s="30" t="s">
        <v>54452</v>
      </c>
      <c r="BG359" s="30">
        <v>7</v>
      </c>
      <c r="BH359" s="30"/>
      <c r="BI359" s="31"/>
    </row>
    <row r="360" spans="1:61" ht="16.5">
      <c r="A360" s="21" t="s">
        <v>862</v>
      </c>
      <c r="B360" s="21">
        <v>674</v>
      </c>
      <c r="C360" s="21">
        <v>3961931</v>
      </c>
      <c r="D360" s="21">
        <v>3058608366</v>
      </c>
      <c r="E360" s="22">
        <v>1601110291544</v>
      </c>
      <c r="F360" s="24" t="s">
        <v>863</v>
      </c>
      <c r="G360" s="24" t="s">
        <v>44</v>
      </c>
      <c r="H360" s="24" t="s">
        <v>51</v>
      </c>
      <c r="I360" s="24" t="s">
        <v>63</v>
      </c>
      <c r="J360" s="24" t="s">
        <v>72</v>
      </c>
      <c r="K360" s="21">
        <v>1</v>
      </c>
      <c r="L360" s="32" t="s">
        <v>864</v>
      </c>
      <c r="M360" s="21" t="s">
        <v>865</v>
      </c>
      <c r="N360" s="21">
        <v>1</v>
      </c>
      <c r="O360" s="21" t="s">
        <v>151</v>
      </c>
      <c r="P360" s="39">
        <v>82696</v>
      </c>
      <c r="Q360" s="63">
        <v>0</v>
      </c>
      <c r="R360" s="39">
        <v>33300</v>
      </c>
      <c r="S360" s="39">
        <v>465560</v>
      </c>
      <c r="T360" s="21">
        <v>0</v>
      </c>
      <c r="U360" s="33">
        <v>128728</v>
      </c>
      <c r="V360" s="33">
        <v>1067908</v>
      </c>
      <c r="W360" s="21">
        <v>0</v>
      </c>
      <c r="X360" s="21">
        <v>0</v>
      </c>
      <c r="Y360" s="39">
        <v>9570124</v>
      </c>
      <c r="Z360" s="16" t="s">
        <v>56</v>
      </c>
      <c r="AA360" s="21">
        <v>0.8</v>
      </c>
      <c r="AB360" s="21">
        <v>96</v>
      </c>
      <c r="AC360" s="21">
        <v>4.5999999999999996</v>
      </c>
      <c r="AD360" s="21">
        <v>1.2</v>
      </c>
      <c r="AE360" s="21">
        <v>10.6</v>
      </c>
      <c r="AF360" s="21">
        <f t="shared" si="5"/>
        <v>113.19999999999999</v>
      </c>
      <c r="AG360" s="21" t="s">
        <v>866</v>
      </c>
      <c r="AH360" s="24" t="s">
        <v>867</v>
      </c>
      <c r="AI360" s="24" t="s">
        <v>868</v>
      </c>
      <c r="AJ360" s="27" t="s">
        <v>31043</v>
      </c>
      <c r="AK360" s="28" t="s">
        <v>60</v>
      </c>
      <c r="AL360" s="28">
        <v>10</v>
      </c>
      <c r="AM360" s="28">
        <v>20110104</v>
      </c>
      <c r="AN360" s="29">
        <v>405</v>
      </c>
      <c r="AO360" s="29">
        <v>202212</v>
      </c>
      <c r="AP360" s="29">
        <v>2022</v>
      </c>
      <c r="AQ360" s="28">
        <v>923045867</v>
      </c>
      <c r="AR360" s="28">
        <v>736954027</v>
      </c>
      <c r="AS360" s="28">
        <v>7309795</v>
      </c>
      <c r="AT360" s="30">
        <v>2</v>
      </c>
      <c r="AU360" s="30"/>
      <c r="AV360" s="30"/>
      <c r="AW360" s="30"/>
      <c r="AX360" s="30"/>
      <c r="AY360" s="30"/>
      <c r="AZ360" s="30"/>
      <c r="BA360" s="30"/>
      <c r="BB360" s="30" t="s">
        <v>54452</v>
      </c>
      <c r="BC360" s="30" t="s">
        <v>54452</v>
      </c>
      <c r="BD360" s="30" t="s">
        <v>54452</v>
      </c>
      <c r="BE360" s="30" t="s">
        <v>54452</v>
      </c>
      <c r="BF360" s="30" t="s">
        <v>869</v>
      </c>
      <c r="BG360" s="30">
        <v>2</v>
      </c>
      <c r="BH360" s="30" t="s">
        <v>853</v>
      </c>
      <c r="BI360" s="31"/>
    </row>
    <row r="361" spans="1:61" ht="16.5">
      <c r="A361" s="21" t="s">
        <v>8156</v>
      </c>
      <c r="B361" s="21">
        <v>8376</v>
      </c>
      <c r="C361" s="21">
        <v>1431609</v>
      </c>
      <c r="D361" s="21">
        <v>1248609636</v>
      </c>
      <c r="E361" s="22">
        <v>1358110093658</v>
      </c>
      <c r="F361" s="24" t="s">
        <v>8157</v>
      </c>
      <c r="G361" s="24" t="s">
        <v>44</v>
      </c>
      <c r="H361" s="24" t="s">
        <v>51</v>
      </c>
      <c r="I361" s="24" t="s">
        <v>52</v>
      </c>
      <c r="J361" s="24" t="s">
        <v>313</v>
      </c>
      <c r="K361" s="21">
        <v>46</v>
      </c>
      <c r="L361" s="32" t="s">
        <v>8158</v>
      </c>
      <c r="M361" s="21" t="s">
        <v>8159</v>
      </c>
      <c r="N361" s="21">
        <v>1</v>
      </c>
      <c r="O361" s="21" t="s">
        <v>55</v>
      </c>
      <c r="P361" s="33">
        <v>511500</v>
      </c>
      <c r="Q361" s="33">
        <v>866500</v>
      </c>
      <c r="R361" s="33">
        <v>3358764</v>
      </c>
      <c r="S361" s="21">
        <v>0</v>
      </c>
      <c r="T361" s="21">
        <v>0</v>
      </c>
      <c r="U361" s="21">
        <v>0</v>
      </c>
      <c r="V361" s="21">
        <v>0</v>
      </c>
      <c r="W361" s="21">
        <v>0</v>
      </c>
      <c r="X361" s="21">
        <v>0</v>
      </c>
      <c r="Y361" s="21">
        <v>0</v>
      </c>
      <c r="Z361" s="16" t="s">
        <v>1249</v>
      </c>
      <c r="AA361" s="21">
        <v>5.0999999999999996</v>
      </c>
      <c r="AB361" s="21">
        <v>42.2</v>
      </c>
      <c r="AC361" s="99">
        <v>0</v>
      </c>
      <c r="AD361" s="99">
        <v>0</v>
      </c>
      <c r="AE361" s="99">
        <v>0</v>
      </c>
      <c r="AF361" s="21">
        <f t="shared" si="5"/>
        <v>47.300000000000004</v>
      </c>
      <c r="AG361" s="21" t="s">
        <v>8160</v>
      </c>
      <c r="AH361" s="24" t="s">
        <v>8161</v>
      </c>
      <c r="AI361" s="24" t="s">
        <v>8162</v>
      </c>
      <c r="AJ361" s="27" t="s">
        <v>31044</v>
      </c>
      <c r="AK361" s="28" t="s">
        <v>60</v>
      </c>
      <c r="AL361" s="28">
        <v>10</v>
      </c>
      <c r="AM361" s="28">
        <v>20030520</v>
      </c>
      <c r="AN361" s="29">
        <v>582</v>
      </c>
      <c r="AO361" s="29">
        <v>202212</v>
      </c>
      <c r="AP361" s="29">
        <v>2022</v>
      </c>
      <c r="AQ361" s="28">
        <v>1683681336</v>
      </c>
      <c r="AR361" s="28">
        <v>1860773060</v>
      </c>
      <c r="AS361" s="28">
        <v>5590780</v>
      </c>
      <c r="AT361" s="30">
        <v>1</v>
      </c>
      <c r="AU361" s="30"/>
      <c r="AV361" s="30"/>
      <c r="AW361" s="30"/>
      <c r="AX361" s="30"/>
      <c r="AY361" s="30"/>
      <c r="AZ361" s="30"/>
      <c r="BA361" s="30"/>
      <c r="BB361" s="30" t="s">
        <v>54452</v>
      </c>
      <c r="BC361" s="30" t="s">
        <v>54452</v>
      </c>
      <c r="BD361" s="30" t="s">
        <v>54452</v>
      </c>
      <c r="BE361" s="30" t="s">
        <v>54452</v>
      </c>
      <c r="BF361" s="30" t="s">
        <v>54452</v>
      </c>
      <c r="BG361" s="30">
        <v>5</v>
      </c>
      <c r="BH361" s="30"/>
      <c r="BI361" s="31"/>
    </row>
    <row r="362" spans="1:61" ht="16.5">
      <c r="A362" s="21" t="s">
        <v>940</v>
      </c>
      <c r="B362" s="21">
        <v>746</v>
      </c>
      <c r="C362" s="21">
        <v>1621797</v>
      </c>
      <c r="D362" s="21">
        <v>1048137870</v>
      </c>
      <c r="E362" s="22">
        <v>1101110891542</v>
      </c>
      <c r="F362" s="24" t="s">
        <v>941</v>
      </c>
      <c r="G362" s="24" t="s">
        <v>44</v>
      </c>
      <c r="H362" s="24" t="s">
        <v>51</v>
      </c>
      <c r="I362" s="24" t="s">
        <v>52</v>
      </c>
      <c r="J362" s="24" t="s">
        <v>171</v>
      </c>
      <c r="K362" s="21">
        <v>48</v>
      </c>
      <c r="L362" s="32" t="s">
        <v>942</v>
      </c>
      <c r="M362" s="21" t="s">
        <v>943</v>
      </c>
      <c r="N362" s="21">
        <v>1</v>
      </c>
      <c r="O362" s="21" t="s">
        <v>151</v>
      </c>
      <c r="P362" s="21">
        <v>0</v>
      </c>
      <c r="Q362" s="21">
        <v>0</v>
      </c>
      <c r="R362" s="21">
        <v>0</v>
      </c>
      <c r="S362" s="21">
        <v>0</v>
      </c>
      <c r="T362" s="21">
        <v>0</v>
      </c>
      <c r="U362" s="21">
        <v>0</v>
      </c>
      <c r="V362" s="21">
        <v>0</v>
      </c>
      <c r="W362" s="70">
        <v>363045</v>
      </c>
      <c r="X362" s="44">
        <v>6195</v>
      </c>
      <c r="Y362" s="44">
        <v>13610</v>
      </c>
      <c r="Z362" s="16" t="s">
        <v>56</v>
      </c>
      <c r="AA362" s="102">
        <v>0</v>
      </c>
      <c r="AB362" s="21">
        <v>0.1</v>
      </c>
      <c r="AC362" s="99">
        <v>0</v>
      </c>
      <c r="AD362" s="99">
        <v>0</v>
      </c>
      <c r="AE362" s="21">
        <v>3.6</v>
      </c>
      <c r="AF362" s="21">
        <f t="shared" si="5"/>
        <v>3.7</v>
      </c>
      <c r="AG362" s="21" t="s">
        <v>944</v>
      </c>
      <c r="AH362" s="24" t="s">
        <v>945</v>
      </c>
      <c r="AI362" s="24" t="s">
        <v>946</v>
      </c>
      <c r="AJ362" s="27" t="s">
        <v>31045</v>
      </c>
      <c r="AK362" s="28" t="s">
        <v>60</v>
      </c>
      <c r="AL362" s="28">
        <v>10</v>
      </c>
      <c r="AM362" s="28">
        <v>19920923</v>
      </c>
      <c r="AN362" s="29">
        <v>493</v>
      </c>
      <c r="AO362" s="29">
        <v>202212</v>
      </c>
      <c r="AP362" s="29">
        <v>2022</v>
      </c>
      <c r="AQ362" s="28">
        <v>197793462</v>
      </c>
      <c r="AR362" s="28">
        <v>305709840</v>
      </c>
      <c r="AS362" s="28">
        <v>9204800</v>
      </c>
      <c r="AT362" s="30">
        <v>1</v>
      </c>
      <c r="AU362" s="30"/>
      <c r="AV362" s="30"/>
      <c r="AW362" s="30"/>
      <c r="AX362" s="30"/>
      <c r="AY362" s="30"/>
      <c r="AZ362" s="30"/>
      <c r="BA362" s="30"/>
      <c r="BB362" s="30" t="s">
        <v>54452</v>
      </c>
      <c r="BC362" s="30" t="s">
        <v>54452</v>
      </c>
      <c r="BD362" s="30" t="s">
        <v>54452</v>
      </c>
      <c r="BE362" s="30" t="s">
        <v>54452</v>
      </c>
      <c r="BF362" s="30" t="s">
        <v>947</v>
      </c>
      <c r="BG362" s="30">
        <v>2</v>
      </c>
      <c r="BH362" s="30" t="s">
        <v>948</v>
      </c>
      <c r="BI362" s="31"/>
    </row>
    <row r="363" spans="1:61" ht="16.5">
      <c r="A363" s="21" t="s">
        <v>12234</v>
      </c>
      <c r="B363" s="21">
        <v>12176</v>
      </c>
      <c r="C363" s="21">
        <v>1589577</v>
      </c>
      <c r="D363" s="21">
        <v>2118644086</v>
      </c>
      <c r="E363" s="22">
        <v>1101111342693</v>
      </c>
      <c r="F363" s="24" t="s">
        <v>12235</v>
      </c>
      <c r="G363" s="24" t="s">
        <v>44</v>
      </c>
      <c r="H363" s="24" t="s">
        <v>51</v>
      </c>
      <c r="I363" s="24" t="s">
        <v>65</v>
      </c>
      <c r="J363" s="24" t="s">
        <v>605</v>
      </c>
      <c r="K363" s="21">
        <v>55</v>
      </c>
      <c r="L363" s="32" t="s">
        <v>12236</v>
      </c>
      <c r="M363" s="21" t="s">
        <v>12237</v>
      </c>
      <c r="N363" s="21">
        <v>1</v>
      </c>
      <c r="O363" s="21" t="s">
        <v>83</v>
      </c>
      <c r="P363" s="21">
        <v>0</v>
      </c>
      <c r="Q363" s="21">
        <v>0</v>
      </c>
      <c r="R363" s="33">
        <v>375933201</v>
      </c>
      <c r="S363" s="21">
        <v>0</v>
      </c>
      <c r="T363" s="21">
        <v>0</v>
      </c>
      <c r="U363" s="21">
        <v>0</v>
      </c>
      <c r="V363" s="21">
        <v>0</v>
      </c>
      <c r="W363" s="33">
        <v>390172361</v>
      </c>
      <c r="X363" s="21">
        <v>0</v>
      </c>
      <c r="Y363" s="21">
        <v>0</v>
      </c>
      <c r="Z363" s="16" t="s">
        <v>315</v>
      </c>
      <c r="AA363" s="102">
        <v>0</v>
      </c>
      <c r="AB363" s="21">
        <v>3.7</v>
      </c>
      <c r="AC363" s="99">
        <v>0</v>
      </c>
      <c r="AD363" s="99">
        <v>0</v>
      </c>
      <c r="AE363" s="21">
        <v>3.9</v>
      </c>
      <c r="AF363" s="21">
        <f t="shared" si="5"/>
        <v>7.6</v>
      </c>
      <c r="AG363" s="21" t="s">
        <v>12238</v>
      </c>
      <c r="AH363" s="24" t="s">
        <v>12239</v>
      </c>
      <c r="AI363" s="24" t="s">
        <v>12240</v>
      </c>
      <c r="AJ363" s="27" t="s">
        <v>31046</v>
      </c>
      <c r="AK363" s="28" t="s">
        <v>60</v>
      </c>
      <c r="AL363" s="28">
        <v>10</v>
      </c>
      <c r="AM363" s="28">
        <v>19961118</v>
      </c>
      <c r="AN363" s="29">
        <v>310</v>
      </c>
      <c r="AO363" s="29">
        <v>202212</v>
      </c>
      <c r="AP363" s="29">
        <v>2022</v>
      </c>
      <c r="AQ363" s="28">
        <v>29151079</v>
      </c>
      <c r="AR363" s="28">
        <v>10178944</v>
      </c>
      <c r="AS363" s="28">
        <v>600000</v>
      </c>
      <c r="AT363" s="30">
        <v>1</v>
      </c>
      <c r="AU363" s="30"/>
      <c r="AV363" s="30"/>
      <c r="AW363" s="30"/>
      <c r="AX363" s="30"/>
      <c r="AY363" s="30"/>
      <c r="AZ363" s="30"/>
      <c r="BA363" s="30"/>
      <c r="BB363" s="30" t="s">
        <v>54452</v>
      </c>
      <c r="BC363" s="30" t="s">
        <v>54452</v>
      </c>
      <c r="BD363" s="30" t="s">
        <v>54452</v>
      </c>
      <c r="BE363" s="30" t="s">
        <v>54452</v>
      </c>
      <c r="BF363" s="30" t="s">
        <v>12241</v>
      </c>
      <c r="BG363" s="30">
        <v>2</v>
      </c>
      <c r="BH363" s="30"/>
      <c r="BI363" s="31"/>
    </row>
    <row r="364" spans="1:61" ht="16.5">
      <c r="A364" s="21" t="s">
        <v>7118</v>
      </c>
      <c r="B364" s="21">
        <v>24483</v>
      </c>
      <c r="C364" s="21">
        <v>1112127</v>
      </c>
      <c r="D364" s="21">
        <v>2118709242</v>
      </c>
      <c r="E364" s="22">
        <v>1101112447666</v>
      </c>
      <c r="F364" s="24" t="s">
        <v>7119</v>
      </c>
      <c r="G364" s="24" t="s">
        <v>104</v>
      </c>
      <c r="H364" s="24" t="s">
        <v>51</v>
      </c>
      <c r="I364" s="24" t="s">
        <v>65</v>
      </c>
      <c r="J364" s="24" t="s">
        <v>363</v>
      </c>
      <c r="K364" s="21">
        <v>63</v>
      </c>
      <c r="L364" s="32" t="s">
        <v>7120</v>
      </c>
      <c r="M364" s="21" t="s">
        <v>7121</v>
      </c>
      <c r="N364" s="26">
        <v>1</v>
      </c>
      <c r="O364" s="26" t="s">
        <v>55</v>
      </c>
      <c r="P364" s="21">
        <v>0</v>
      </c>
      <c r="Q364" s="21">
        <v>0</v>
      </c>
      <c r="R364" s="21">
        <v>0</v>
      </c>
      <c r="S364" s="21">
        <v>0</v>
      </c>
      <c r="T364" s="21">
        <v>0</v>
      </c>
      <c r="U364" s="21">
        <v>0</v>
      </c>
      <c r="V364" s="21">
        <v>0</v>
      </c>
      <c r="W364" s="41">
        <v>939139</v>
      </c>
      <c r="X364" s="21">
        <v>0</v>
      </c>
      <c r="Y364" s="41">
        <v>16898194</v>
      </c>
      <c r="Z364" s="21"/>
      <c r="AA364" s="102">
        <v>0</v>
      </c>
      <c r="AB364" s="21">
        <v>168.9</v>
      </c>
      <c r="AC364" s="99">
        <v>0</v>
      </c>
      <c r="AD364" s="99">
        <v>0</v>
      </c>
      <c r="AE364" s="21">
        <v>9.3000000000000007</v>
      </c>
      <c r="AF364" s="21">
        <f t="shared" si="5"/>
        <v>178.20000000000002</v>
      </c>
      <c r="AG364" s="21" t="s">
        <v>7122</v>
      </c>
      <c r="AH364" s="24" t="s">
        <v>7123</v>
      </c>
      <c r="AI364" s="24" t="s">
        <v>7124</v>
      </c>
      <c r="AJ364" s="27" t="s">
        <v>31047</v>
      </c>
      <c r="AK364" s="28" t="s">
        <v>47</v>
      </c>
      <c r="AL364" s="28">
        <v>10</v>
      </c>
      <c r="AM364" s="28">
        <v>20020216</v>
      </c>
      <c r="AN364" s="29">
        <v>302</v>
      </c>
      <c r="AO364" s="29">
        <v>202303</v>
      </c>
      <c r="AP364" s="29">
        <v>2022</v>
      </c>
      <c r="AQ364" s="28">
        <v>10727141</v>
      </c>
      <c r="AR364" s="28">
        <v>7061630</v>
      </c>
      <c r="AS364" s="28">
        <v>200000</v>
      </c>
      <c r="AT364" s="30">
        <v>1</v>
      </c>
      <c r="AU364" s="30"/>
      <c r="AV364" s="30"/>
      <c r="AW364" s="30"/>
      <c r="AX364" s="30"/>
      <c r="AY364" s="30"/>
      <c r="AZ364" s="30"/>
      <c r="BA364" s="30"/>
      <c r="BB364" s="30" t="s">
        <v>54452</v>
      </c>
      <c r="BC364" s="30" t="s">
        <v>54452</v>
      </c>
      <c r="BD364" s="30" t="s">
        <v>54452</v>
      </c>
      <c r="BE364" s="30" t="s">
        <v>54452</v>
      </c>
      <c r="BF364" s="30" t="s">
        <v>54452</v>
      </c>
      <c r="BG364" s="30">
        <v>7</v>
      </c>
      <c r="BH364" s="30" t="s">
        <v>645</v>
      </c>
      <c r="BI364" s="31"/>
    </row>
    <row r="365" spans="1:61" ht="16.5">
      <c r="A365" s="21" t="s">
        <v>11732</v>
      </c>
      <c r="B365" s="21">
        <v>11828</v>
      </c>
      <c r="C365" s="21">
        <v>2613859</v>
      </c>
      <c r="D365" s="21">
        <v>3018145573</v>
      </c>
      <c r="E365" s="22">
        <v>1501110048608</v>
      </c>
      <c r="F365" s="24" t="s">
        <v>11733</v>
      </c>
      <c r="G365" s="24" t="s">
        <v>44</v>
      </c>
      <c r="H365" s="24" t="s">
        <v>51</v>
      </c>
      <c r="I365" s="24" t="s">
        <v>52</v>
      </c>
      <c r="J365" s="24" t="s">
        <v>1180</v>
      </c>
      <c r="K365" s="21">
        <v>53</v>
      </c>
      <c r="L365" s="32" t="s">
        <v>11734</v>
      </c>
      <c r="M365" s="21" t="s">
        <v>11735</v>
      </c>
      <c r="N365" s="21">
        <v>1</v>
      </c>
      <c r="O365" s="21" t="s">
        <v>83</v>
      </c>
      <c r="P365" s="21">
        <v>0</v>
      </c>
      <c r="Q365" s="21">
        <v>0</v>
      </c>
      <c r="R365" s="21">
        <v>0</v>
      </c>
      <c r="S365" s="33">
        <v>471727298</v>
      </c>
      <c r="T365" s="21">
        <v>0</v>
      </c>
      <c r="U365" s="21">
        <v>0</v>
      </c>
      <c r="V365" s="21">
        <v>0</v>
      </c>
      <c r="W365" s="33">
        <v>39163400</v>
      </c>
      <c r="X365" s="33">
        <v>39407922</v>
      </c>
      <c r="Y365" s="33">
        <v>1861691085</v>
      </c>
      <c r="Z365" s="16" t="s">
        <v>315</v>
      </c>
      <c r="AA365" s="102">
        <v>0</v>
      </c>
      <c r="AB365" s="21">
        <v>18.600000000000001</v>
      </c>
      <c r="AC365" s="21">
        <v>4.7</v>
      </c>
      <c r="AD365" s="99">
        <v>0</v>
      </c>
      <c r="AE365" s="21">
        <v>0.7</v>
      </c>
      <c r="AF365" s="21">
        <f t="shared" si="5"/>
        <v>24</v>
      </c>
      <c r="AG365" s="21" t="s">
        <v>11736</v>
      </c>
      <c r="AH365" s="24" t="s">
        <v>11737</v>
      </c>
      <c r="AI365" s="24" t="s">
        <v>11738</v>
      </c>
      <c r="AJ365" s="27" t="s">
        <v>31048</v>
      </c>
      <c r="AK365" s="28" t="s">
        <v>60</v>
      </c>
      <c r="AL365" s="28">
        <v>10</v>
      </c>
      <c r="AM365" s="28">
        <v>20000819</v>
      </c>
      <c r="AN365" s="29">
        <v>722</v>
      </c>
      <c r="AO365" s="29">
        <v>202212</v>
      </c>
      <c r="AP365" s="29">
        <v>2022</v>
      </c>
      <c r="AQ365" s="28">
        <v>34436003</v>
      </c>
      <c r="AR365" s="28">
        <v>16348479</v>
      </c>
      <c r="AS365" s="28">
        <v>4345480</v>
      </c>
      <c r="AT365" s="30">
        <v>1</v>
      </c>
      <c r="AU365" s="30"/>
      <c r="AV365" s="30"/>
      <c r="AW365" s="30"/>
      <c r="AX365" s="30"/>
      <c r="AY365" s="30"/>
      <c r="AZ365" s="30"/>
      <c r="BA365" s="30"/>
      <c r="BB365" s="30" t="s">
        <v>54452</v>
      </c>
      <c r="BC365" s="30" t="s">
        <v>54452</v>
      </c>
      <c r="BD365" s="30" t="s">
        <v>54452</v>
      </c>
      <c r="BE365" s="30" t="s">
        <v>54452</v>
      </c>
      <c r="BF365" s="30" t="s">
        <v>54452</v>
      </c>
      <c r="BG365" s="30">
        <v>8</v>
      </c>
      <c r="BH365" s="30"/>
      <c r="BI365" s="31"/>
    </row>
    <row r="366" spans="1:61" ht="16.5">
      <c r="A366" s="21" t="s">
        <v>10126</v>
      </c>
      <c r="B366" s="21">
        <v>10542</v>
      </c>
      <c r="C366" s="21">
        <v>6635799</v>
      </c>
      <c r="D366" s="21">
        <v>7438100218</v>
      </c>
      <c r="E366" s="22">
        <v>1201140008785</v>
      </c>
      <c r="F366" s="24" t="s">
        <v>10127</v>
      </c>
      <c r="G366" s="24" t="s">
        <v>44</v>
      </c>
      <c r="H366" s="24" t="s">
        <v>51</v>
      </c>
      <c r="I366" s="24" t="s">
        <v>52</v>
      </c>
      <c r="J366" s="24" t="s">
        <v>2778</v>
      </c>
      <c r="K366" s="21">
        <v>25</v>
      </c>
      <c r="L366" s="32" t="s">
        <v>10128</v>
      </c>
      <c r="M366" s="21" t="s">
        <v>4046</v>
      </c>
      <c r="N366" s="21">
        <v>1</v>
      </c>
      <c r="O366" s="21" t="s">
        <v>55</v>
      </c>
      <c r="P366" s="21">
        <v>0</v>
      </c>
      <c r="Q366" s="21">
        <v>0</v>
      </c>
      <c r="R366" s="21">
        <v>0</v>
      </c>
      <c r="S366" s="33">
        <v>55675235</v>
      </c>
      <c r="T366" s="21">
        <v>0</v>
      </c>
      <c r="U366" s="21">
        <v>0</v>
      </c>
      <c r="V366" s="33">
        <v>9598215</v>
      </c>
      <c r="W366" s="21">
        <v>0</v>
      </c>
      <c r="X366" s="33">
        <v>9636951</v>
      </c>
      <c r="Y366" s="33">
        <v>128723342</v>
      </c>
      <c r="Z366" s="16" t="s">
        <v>126</v>
      </c>
      <c r="AA366" s="102">
        <v>0</v>
      </c>
      <c r="AB366" s="21">
        <v>1287.2</v>
      </c>
      <c r="AC366" s="21">
        <v>556.70000000000005</v>
      </c>
      <c r="AD366" s="99">
        <v>0</v>
      </c>
      <c r="AE366" s="21">
        <v>192.3</v>
      </c>
      <c r="AF366" s="21">
        <f t="shared" si="5"/>
        <v>2036.2</v>
      </c>
      <c r="AG366" s="21" t="s">
        <v>10129</v>
      </c>
      <c r="AH366" s="24" t="s">
        <v>4048</v>
      </c>
      <c r="AI366" s="24" t="s">
        <v>10130</v>
      </c>
      <c r="AJ366" s="27" t="s">
        <v>31049</v>
      </c>
      <c r="AK366" s="28" t="s">
        <v>60</v>
      </c>
      <c r="AL366" s="28">
        <v>10</v>
      </c>
      <c r="AM366" s="28">
        <v>20151229</v>
      </c>
      <c r="AN366" s="29">
        <v>1167</v>
      </c>
      <c r="AO366" s="29">
        <v>202304</v>
      </c>
      <c r="AP366" s="29">
        <v>2022</v>
      </c>
      <c r="AQ366" s="28">
        <v>2413878554</v>
      </c>
      <c r="AR366" s="28">
        <v>1093748971</v>
      </c>
      <c r="AS366" s="28">
        <v>45219250</v>
      </c>
      <c r="AT366" s="30">
        <v>1</v>
      </c>
      <c r="AU366" s="30"/>
      <c r="AV366" s="30"/>
      <c r="AW366" s="30"/>
      <c r="AX366" s="30"/>
      <c r="AY366" s="30"/>
      <c r="AZ366" s="30"/>
      <c r="BA366" s="30"/>
      <c r="BB366" s="30" t="s">
        <v>54452</v>
      </c>
      <c r="BC366" s="30" t="s">
        <v>54452</v>
      </c>
      <c r="BD366" s="30" t="s">
        <v>54452</v>
      </c>
      <c r="BE366" s="30" t="s">
        <v>54452</v>
      </c>
      <c r="BF366" s="30" t="s">
        <v>54452</v>
      </c>
      <c r="BG366" s="30">
        <v>4</v>
      </c>
      <c r="BH366" s="30" t="s">
        <v>237</v>
      </c>
      <c r="BI366" s="31"/>
    </row>
    <row r="367" spans="1:61" ht="16.5">
      <c r="A367" s="21" t="s">
        <v>7234</v>
      </c>
      <c r="B367" s="21">
        <v>8172</v>
      </c>
      <c r="C367" s="21">
        <v>1472086</v>
      </c>
      <c r="D367" s="21">
        <v>2018113956</v>
      </c>
      <c r="E367" s="22">
        <v>1101110540090</v>
      </c>
      <c r="F367" s="24" t="s">
        <v>7235</v>
      </c>
      <c r="G367" s="24" t="s">
        <v>44</v>
      </c>
      <c r="H367" s="24" t="s">
        <v>51</v>
      </c>
      <c r="I367" s="24" t="s">
        <v>65</v>
      </c>
      <c r="J367" s="24" t="s">
        <v>1247</v>
      </c>
      <c r="K367" s="21">
        <v>44</v>
      </c>
      <c r="L367" s="32" t="s">
        <v>7236</v>
      </c>
      <c r="M367" s="21" t="s">
        <v>7237</v>
      </c>
      <c r="N367" s="26">
        <v>1</v>
      </c>
      <c r="O367" s="26" t="s">
        <v>55</v>
      </c>
      <c r="P367" s="41">
        <v>113745</v>
      </c>
      <c r="Q367" s="21">
        <v>0</v>
      </c>
      <c r="R367" s="21">
        <v>0</v>
      </c>
      <c r="S367" s="41">
        <v>2255</v>
      </c>
      <c r="T367" s="21">
        <v>0</v>
      </c>
      <c r="U367" s="21">
        <v>0</v>
      </c>
      <c r="V367" s="21">
        <v>0</v>
      </c>
      <c r="W367" s="21">
        <v>0</v>
      </c>
      <c r="X367" s="21">
        <v>0</v>
      </c>
      <c r="Y367" s="41">
        <v>19054088</v>
      </c>
      <c r="Z367" s="16" t="s">
        <v>1249</v>
      </c>
      <c r="AA367" s="21">
        <v>1.1000000000000001</v>
      </c>
      <c r="AB367" s="21">
        <v>190.5</v>
      </c>
      <c r="AC367" s="99">
        <v>0</v>
      </c>
      <c r="AD367" s="99">
        <v>0</v>
      </c>
      <c r="AE367" s="99">
        <v>0</v>
      </c>
      <c r="AF367" s="21">
        <f t="shared" si="5"/>
        <v>191.6</v>
      </c>
      <c r="AG367" s="21" t="s">
        <v>7238</v>
      </c>
      <c r="AH367" s="24" t="s">
        <v>7239</v>
      </c>
      <c r="AI367" s="24" t="s">
        <v>7240</v>
      </c>
      <c r="AJ367" s="27" t="s">
        <v>31050</v>
      </c>
      <c r="AK367" s="28" t="s">
        <v>60</v>
      </c>
      <c r="AL367" s="28">
        <v>10</v>
      </c>
      <c r="AM367" s="28">
        <v>19870805</v>
      </c>
      <c r="AN367" s="29">
        <v>703</v>
      </c>
      <c r="AO367" s="29">
        <v>202212</v>
      </c>
      <c r="AP367" s="29">
        <v>2022</v>
      </c>
      <c r="AQ367" s="28">
        <v>68223888</v>
      </c>
      <c r="AR367" s="28">
        <v>89717250</v>
      </c>
      <c r="AS367" s="28">
        <v>3200000</v>
      </c>
      <c r="AT367" s="30">
        <v>1</v>
      </c>
      <c r="AU367" s="30"/>
      <c r="AV367" s="30"/>
      <c r="AW367" s="30"/>
      <c r="AX367" s="30"/>
      <c r="AY367" s="30"/>
      <c r="AZ367" s="30"/>
      <c r="BA367" s="30"/>
      <c r="BB367" s="30" t="s">
        <v>54452</v>
      </c>
      <c r="BC367" s="30" t="s">
        <v>54452</v>
      </c>
      <c r="BD367" s="30" t="s">
        <v>54452</v>
      </c>
      <c r="BE367" s="30" t="s">
        <v>54452</v>
      </c>
      <c r="BF367" s="30" t="s">
        <v>54452</v>
      </c>
      <c r="BG367" s="30">
        <v>7</v>
      </c>
      <c r="BH367" s="30" t="s">
        <v>7241</v>
      </c>
      <c r="BI367" s="31"/>
    </row>
    <row r="368" spans="1:61" ht="16.5">
      <c r="A368" s="21" t="s">
        <v>7274</v>
      </c>
      <c r="B368" s="21">
        <v>2179</v>
      </c>
      <c r="C368" s="21">
        <v>1643310</v>
      </c>
      <c r="D368" s="21">
        <v>1188102477</v>
      </c>
      <c r="E368" s="22">
        <v>1101110019342</v>
      </c>
      <c r="F368" s="24" t="s">
        <v>7275</v>
      </c>
      <c r="G368" s="24" t="s">
        <v>44</v>
      </c>
      <c r="H368" s="24" t="s">
        <v>51</v>
      </c>
      <c r="I368" s="24" t="s">
        <v>52</v>
      </c>
      <c r="J368" s="24" t="s">
        <v>264</v>
      </c>
      <c r="K368" s="21">
        <v>15</v>
      </c>
      <c r="L368" s="32" t="s">
        <v>7276</v>
      </c>
      <c r="M368" s="21" t="s">
        <v>7277</v>
      </c>
      <c r="N368" s="26">
        <v>1</v>
      </c>
      <c r="O368" s="26" t="s">
        <v>55</v>
      </c>
      <c r="P368" s="41">
        <v>133184</v>
      </c>
      <c r="Q368" s="21">
        <v>0</v>
      </c>
      <c r="R368" s="21">
        <v>0</v>
      </c>
      <c r="S368" s="41">
        <v>480338</v>
      </c>
      <c r="T368" s="21">
        <v>0</v>
      </c>
      <c r="U368" s="41">
        <v>916100</v>
      </c>
      <c r="V368" s="21">
        <v>0</v>
      </c>
      <c r="W368" s="21">
        <v>0</v>
      </c>
      <c r="X368" s="21">
        <v>0</v>
      </c>
      <c r="Y368" s="41">
        <v>18200</v>
      </c>
      <c r="Z368" s="21" t="s">
        <v>56</v>
      </c>
      <c r="AA368" s="21">
        <v>1.3</v>
      </c>
      <c r="AB368" s="21">
        <v>0.1</v>
      </c>
      <c r="AC368" s="21">
        <v>4.8</v>
      </c>
      <c r="AD368" s="21">
        <v>9.1</v>
      </c>
      <c r="AE368" s="99">
        <v>0</v>
      </c>
      <c r="AF368" s="21">
        <f t="shared" si="5"/>
        <v>15.3</v>
      </c>
      <c r="AG368" s="21" t="s">
        <v>2433</v>
      </c>
      <c r="AH368" s="24" t="s">
        <v>7278</v>
      </c>
      <c r="AI368" s="24" t="s">
        <v>2641</v>
      </c>
      <c r="AJ368" s="27" t="s">
        <v>31051</v>
      </c>
      <c r="AK368" s="28" t="s">
        <v>156</v>
      </c>
      <c r="AL368" s="28">
        <v>10</v>
      </c>
      <c r="AM368" s="28">
        <v>19530808</v>
      </c>
      <c r="AN368" s="29">
        <v>1278</v>
      </c>
      <c r="AO368" s="29">
        <v>202307</v>
      </c>
      <c r="AP368" s="29">
        <v>2022</v>
      </c>
      <c r="AQ368" s="28">
        <v>676886997</v>
      </c>
      <c r="AR368" s="28">
        <v>568816191</v>
      </c>
      <c r="AS368" s="28">
        <v>59418178</v>
      </c>
      <c r="AT368" s="30">
        <v>1</v>
      </c>
      <c r="AU368" s="30"/>
      <c r="AV368" s="30"/>
      <c r="AW368" s="30"/>
      <c r="AX368" s="30"/>
      <c r="AY368" s="30"/>
      <c r="AZ368" s="30"/>
      <c r="BA368" s="30"/>
      <c r="BB368" s="30" t="s">
        <v>54452</v>
      </c>
      <c r="BC368" s="30" t="s">
        <v>54452</v>
      </c>
      <c r="BD368" s="30" t="s">
        <v>54452</v>
      </c>
      <c r="BE368" s="30" t="s">
        <v>54452</v>
      </c>
      <c r="BF368" s="30" t="s">
        <v>54452</v>
      </c>
      <c r="BG368" s="30">
        <v>4</v>
      </c>
      <c r="BH368" s="30" t="s">
        <v>237</v>
      </c>
      <c r="BI368" s="31"/>
    </row>
    <row r="369" spans="1:61" ht="16.5">
      <c r="A369" s="21" t="s">
        <v>7317</v>
      </c>
      <c r="B369" s="21">
        <v>24610</v>
      </c>
      <c r="C369" s="21">
        <v>2575803</v>
      </c>
      <c r="D369" s="21">
        <v>6048203917</v>
      </c>
      <c r="E369" s="22">
        <v>1841330000032</v>
      </c>
      <c r="F369" s="24" t="s">
        <v>7318</v>
      </c>
      <c r="G369" s="24" t="s">
        <v>104</v>
      </c>
      <c r="H369" s="24" t="s">
        <v>51</v>
      </c>
      <c r="I369" s="24" t="s">
        <v>65</v>
      </c>
      <c r="J369" s="24" t="s">
        <v>105</v>
      </c>
      <c r="K369" s="21">
        <v>64</v>
      </c>
      <c r="L369" s="32" t="s">
        <v>7318</v>
      </c>
      <c r="M369" s="21" t="s">
        <v>7319</v>
      </c>
      <c r="N369" s="26">
        <v>1</v>
      </c>
      <c r="O369" s="26" t="s">
        <v>55</v>
      </c>
      <c r="P369" s="21">
        <v>0</v>
      </c>
      <c r="Q369" s="41">
        <v>23100</v>
      </c>
      <c r="R369" s="41">
        <v>295800</v>
      </c>
      <c r="S369" s="41">
        <v>366060</v>
      </c>
      <c r="T369" s="21">
        <v>0</v>
      </c>
      <c r="U369" s="41">
        <v>221516</v>
      </c>
      <c r="V369" s="41">
        <v>341420</v>
      </c>
      <c r="W369" s="41">
        <v>114599</v>
      </c>
      <c r="X369" s="21">
        <v>0</v>
      </c>
      <c r="Y369" s="41">
        <v>1622877</v>
      </c>
      <c r="Z369" s="21"/>
      <c r="AA369" s="102">
        <v>0</v>
      </c>
      <c r="AB369" s="21">
        <v>19.399999999999999</v>
      </c>
      <c r="AC369" s="21">
        <v>3.6</v>
      </c>
      <c r="AD369" s="21">
        <v>2.2000000000000002</v>
      </c>
      <c r="AE369" s="21">
        <v>4.5</v>
      </c>
      <c r="AF369" s="21">
        <f t="shared" si="5"/>
        <v>29.7</v>
      </c>
      <c r="AG369" s="21" t="s">
        <v>7320</v>
      </c>
      <c r="AH369" s="24" t="s">
        <v>7321</v>
      </c>
      <c r="AI369" s="24" t="s">
        <v>7322</v>
      </c>
      <c r="AJ369" s="27" t="s">
        <v>31052</v>
      </c>
      <c r="AK369" s="28" t="s">
        <v>47</v>
      </c>
      <c r="AL369" s="28">
        <v>10</v>
      </c>
      <c r="AM369" s="28">
        <v>19930817</v>
      </c>
      <c r="AN369" s="29">
        <v>594</v>
      </c>
      <c r="AO369" s="29">
        <v>201903</v>
      </c>
      <c r="AP369" s="29"/>
      <c r="AQ369" s="28"/>
      <c r="AR369" s="28"/>
      <c r="AS369" s="28"/>
      <c r="AT369" s="30">
        <v>2</v>
      </c>
      <c r="AU369" s="30"/>
      <c r="AV369" s="30"/>
      <c r="AW369" s="30"/>
      <c r="AX369" s="30"/>
      <c r="AY369" s="30"/>
      <c r="AZ369" s="30"/>
      <c r="BA369" s="30"/>
      <c r="BB369" s="30" t="s">
        <v>54452</v>
      </c>
      <c r="BC369" s="30" t="s">
        <v>54452</v>
      </c>
      <c r="BD369" s="30" t="s">
        <v>54452</v>
      </c>
      <c r="BE369" s="30" t="s">
        <v>54452</v>
      </c>
      <c r="BF369" s="30" t="s">
        <v>7323</v>
      </c>
      <c r="BG369" s="30">
        <v>2</v>
      </c>
      <c r="BH369" s="30"/>
      <c r="BI369" s="31"/>
    </row>
    <row r="370" spans="1:61" ht="16.5">
      <c r="A370" s="21" t="s">
        <v>12646</v>
      </c>
      <c r="B370" s="21">
        <v>12394</v>
      </c>
      <c r="C370" s="21">
        <v>2102723</v>
      </c>
      <c r="D370" s="21">
        <v>1198172336</v>
      </c>
      <c r="E370" s="22">
        <v>1101112973877</v>
      </c>
      <c r="F370" s="24" t="s">
        <v>12647</v>
      </c>
      <c r="G370" s="24" t="s">
        <v>44</v>
      </c>
      <c r="H370" s="24" t="s">
        <v>51</v>
      </c>
      <c r="I370" s="24" t="s">
        <v>65</v>
      </c>
      <c r="J370" s="24" t="s">
        <v>581</v>
      </c>
      <c r="K370" s="21">
        <v>60</v>
      </c>
      <c r="L370" s="32" t="s">
        <v>12648</v>
      </c>
      <c r="M370" s="21" t="s">
        <v>12649</v>
      </c>
      <c r="N370" s="21">
        <v>1</v>
      </c>
      <c r="O370" s="21" t="s">
        <v>55</v>
      </c>
      <c r="P370" s="21">
        <v>0</v>
      </c>
      <c r="Q370" s="21">
        <v>0</v>
      </c>
      <c r="R370" s="21">
        <v>0</v>
      </c>
      <c r="S370" s="33">
        <v>38500</v>
      </c>
      <c r="T370" s="21">
        <v>0</v>
      </c>
      <c r="U370" s="21">
        <v>0</v>
      </c>
      <c r="V370" s="21">
        <v>0</v>
      </c>
      <c r="W370" s="33">
        <v>19450</v>
      </c>
      <c r="X370" s="21">
        <v>0</v>
      </c>
      <c r="Y370" s="33">
        <v>147775</v>
      </c>
      <c r="Z370" s="16" t="s">
        <v>315</v>
      </c>
      <c r="AA370" s="102">
        <v>0</v>
      </c>
      <c r="AB370" s="21">
        <v>1.4</v>
      </c>
      <c r="AC370" s="21">
        <v>0.3</v>
      </c>
      <c r="AD370" s="99">
        <v>0</v>
      </c>
      <c r="AE370" s="21">
        <v>0.1</v>
      </c>
      <c r="AF370" s="21">
        <f t="shared" si="5"/>
        <v>1.8</v>
      </c>
      <c r="AG370" s="21" t="s">
        <v>4141</v>
      </c>
      <c r="AH370" s="24" t="s">
        <v>12650</v>
      </c>
      <c r="AI370" s="24" t="s">
        <v>12651</v>
      </c>
      <c r="AJ370" s="71" t="s">
        <v>31053</v>
      </c>
      <c r="AK370" s="28" t="s">
        <v>60</v>
      </c>
      <c r="AL370" s="28">
        <v>10</v>
      </c>
      <c r="AM370" s="28">
        <v>20040315</v>
      </c>
      <c r="AN370" s="29">
        <v>320</v>
      </c>
      <c r="AO370" s="29">
        <v>202301</v>
      </c>
      <c r="AP370" s="29">
        <v>2022</v>
      </c>
      <c r="AQ370" s="28">
        <v>28152113</v>
      </c>
      <c r="AR370" s="28">
        <v>23559923</v>
      </c>
      <c r="AS370" s="28">
        <v>457945</v>
      </c>
      <c r="AT370" s="30">
        <v>1</v>
      </c>
      <c r="AU370" s="30"/>
      <c r="AV370" s="30"/>
      <c r="AW370" s="30"/>
      <c r="AX370" s="30"/>
      <c r="AY370" s="30"/>
      <c r="AZ370" s="30"/>
      <c r="BA370" s="30"/>
      <c r="BB370" s="30" t="s">
        <v>54452</v>
      </c>
      <c r="BC370" s="30" t="s">
        <v>54452</v>
      </c>
      <c r="BD370" s="30" t="s">
        <v>54452</v>
      </c>
      <c r="BE370" s="30" t="s">
        <v>54452</v>
      </c>
      <c r="BF370" s="30" t="s">
        <v>54452</v>
      </c>
      <c r="BG370" s="30">
        <v>8</v>
      </c>
      <c r="BH370" s="30"/>
      <c r="BI370" s="31"/>
    </row>
    <row r="371" spans="1:61" ht="16.5">
      <c r="A371" s="21" t="s">
        <v>7595</v>
      </c>
      <c r="B371" s="21">
        <v>7663</v>
      </c>
      <c r="C371" s="21">
        <v>2234330</v>
      </c>
      <c r="D371" s="21">
        <v>6208121282</v>
      </c>
      <c r="E371" s="22">
        <v>2301110107564</v>
      </c>
      <c r="F371" s="24" t="s">
        <v>7596</v>
      </c>
      <c r="G371" s="24" t="s">
        <v>44</v>
      </c>
      <c r="H371" s="24" t="s">
        <v>51</v>
      </c>
      <c r="I371" s="24" t="s">
        <v>65</v>
      </c>
      <c r="J371" s="24" t="s">
        <v>1001</v>
      </c>
      <c r="K371" s="21">
        <v>24</v>
      </c>
      <c r="L371" s="32" t="s">
        <v>7597</v>
      </c>
      <c r="M371" s="21" t="s">
        <v>7500</v>
      </c>
      <c r="N371" s="21">
        <v>1</v>
      </c>
      <c r="O371" s="21" t="s">
        <v>83</v>
      </c>
      <c r="P371" s="21">
        <v>0</v>
      </c>
      <c r="Q371" s="21">
        <v>0</v>
      </c>
      <c r="R371" s="33">
        <v>140981100</v>
      </c>
      <c r="S371" s="21">
        <v>0</v>
      </c>
      <c r="T371" s="21">
        <v>0</v>
      </c>
      <c r="U371" s="33">
        <v>123276614</v>
      </c>
      <c r="V371" s="33">
        <v>804273697</v>
      </c>
      <c r="W371" s="33">
        <v>18821819</v>
      </c>
      <c r="X371" s="21">
        <v>0</v>
      </c>
      <c r="Y371" s="33">
        <v>1615677313</v>
      </c>
      <c r="Z371" s="16"/>
      <c r="AA371" s="102">
        <v>0</v>
      </c>
      <c r="AB371" s="21">
        <v>17.5</v>
      </c>
      <c r="AC371" s="99">
        <v>0</v>
      </c>
      <c r="AD371" s="21">
        <v>1.2</v>
      </c>
      <c r="AE371" s="21">
        <v>8.1999999999999993</v>
      </c>
      <c r="AF371" s="21">
        <f t="shared" si="5"/>
        <v>26.9</v>
      </c>
      <c r="AG371" s="21" t="s">
        <v>2987</v>
      </c>
      <c r="AH371" s="24" t="s">
        <v>7598</v>
      </c>
      <c r="AI371" s="24" t="s">
        <v>7599</v>
      </c>
      <c r="AJ371" s="27" t="s">
        <v>31054</v>
      </c>
      <c r="AK371" s="28" t="s">
        <v>60</v>
      </c>
      <c r="AL371" s="28">
        <v>10</v>
      </c>
      <c r="AM371" s="28">
        <v>20091015</v>
      </c>
      <c r="AN371" s="29">
        <v>392</v>
      </c>
      <c r="AO371" s="29">
        <v>202304</v>
      </c>
      <c r="AP371" s="29">
        <v>2022</v>
      </c>
      <c r="AQ371" s="28">
        <v>34998682</v>
      </c>
      <c r="AR371" s="28">
        <v>67154058</v>
      </c>
      <c r="AS371" s="28">
        <v>350000</v>
      </c>
      <c r="AT371" s="30">
        <v>2</v>
      </c>
      <c r="AU371" s="30"/>
      <c r="AV371" s="30"/>
      <c r="AW371" s="30"/>
      <c r="AX371" s="30"/>
      <c r="AY371" s="30"/>
      <c r="AZ371" s="30"/>
      <c r="BA371" s="30"/>
      <c r="BB371" s="30" t="s">
        <v>54452</v>
      </c>
      <c r="BC371" s="30" t="s">
        <v>54452</v>
      </c>
      <c r="BD371" s="30" t="s">
        <v>54452</v>
      </c>
      <c r="BE371" s="30" t="s">
        <v>54452</v>
      </c>
      <c r="BF371" s="30" t="s">
        <v>7600</v>
      </c>
      <c r="BG371" s="30">
        <v>2</v>
      </c>
      <c r="BH371" s="30"/>
      <c r="BI371" s="31"/>
    </row>
    <row r="372" spans="1:61" ht="16.5">
      <c r="A372" s="21" t="s">
        <v>7333</v>
      </c>
      <c r="B372" s="21">
        <v>22612</v>
      </c>
      <c r="C372" s="21">
        <v>5592594</v>
      </c>
      <c r="D372" s="21">
        <v>4188206007</v>
      </c>
      <c r="E372" s="22">
        <v>2101710007564</v>
      </c>
      <c r="F372" s="24" t="s">
        <v>7334</v>
      </c>
      <c r="G372" s="24" t="s">
        <v>104</v>
      </c>
      <c r="H372" s="24" t="s">
        <v>51</v>
      </c>
      <c r="I372" s="24" t="s">
        <v>65</v>
      </c>
      <c r="J372" s="24" t="s">
        <v>467</v>
      </c>
      <c r="K372" s="21">
        <v>49</v>
      </c>
      <c r="L372" s="32" t="s">
        <v>7334</v>
      </c>
      <c r="M372" s="21" t="s">
        <v>7335</v>
      </c>
      <c r="N372" s="26">
        <v>1</v>
      </c>
      <c r="O372" s="26" t="s">
        <v>55</v>
      </c>
      <c r="P372" s="41">
        <v>25180</v>
      </c>
      <c r="Q372" s="69">
        <v>83</v>
      </c>
      <c r="R372" s="21">
        <v>0</v>
      </c>
      <c r="S372" s="41">
        <f>494036+1212770</f>
        <v>1706806</v>
      </c>
      <c r="T372" s="21">
        <v>0</v>
      </c>
      <c r="U372" s="41">
        <v>146872</v>
      </c>
      <c r="V372" s="41">
        <v>389704</v>
      </c>
      <c r="W372" s="41">
        <v>383966</v>
      </c>
      <c r="X372" s="21">
        <v>0</v>
      </c>
      <c r="Y372" s="41">
        <v>20247706</v>
      </c>
      <c r="Z372" s="16" t="s">
        <v>315</v>
      </c>
      <c r="AA372" s="21">
        <v>0.2</v>
      </c>
      <c r="AB372" s="21">
        <v>202.4</v>
      </c>
      <c r="AC372" s="21">
        <v>17</v>
      </c>
      <c r="AD372" s="21">
        <v>1.4</v>
      </c>
      <c r="AE372" s="21">
        <v>7.7</v>
      </c>
      <c r="AF372" s="21">
        <f t="shared" si="5"/>
        <v>228.7</v>
      </c>
      <c r="AG372" s="21" t="s">
        <v>7336</v>
      </c>
      <c r="AH372" s="24" t="s">
        <v>7337</v>
      </c>
      <c r="AI372" s="24" t="s">
        <v>7338</v>
      </c>
      <c r="AJ372" s="27" t="s">
        <v>31055</v>
      </c>
      <c r="AK372" s="28" t="s">
        <v>47</v>
      </c>
      <c r="AL372" s="28">
        <v>10</v>
      </c>
      <c r="AM372" s="28">
        <v>20080601</v>
      </c>
      <c r="AN372" s="29">
        <v>516</v>
      </c>
      <c r="AO372" s="29">
        <v>202112</v>
      </c>
      <c r="AP372" s="29"/>
      <c r="AQ372" s="28"/>
      <c r="AR372" s="28"/>
      <c r="AS372" s="28"/>
      <c r="AT372" s="30">
        <v>2</v>
      </c>
      <c r="AU372" s="30"/>
      <c r="AV372" s="30"/>
      <c r="AW372" s="30"/>
      <c r="AX372" s="30"/>
      <c r="AY372" s="30"/>
      <c r="AZ372" s="30"/>
      <c r="BA372" s="30"/>
      <c r="BB372" s="30" t="s">
        <v>54452</v>
      </c>
      <c r="BC372" s="30" t="s">
        <v>54452</v>
      </c>
      <c r="BD372" s="30" t="s">
        <v>54452</v>
      </c>
      <c r="BE372" s="30" t="s">
        <v>54452</v>
      </c>
      <c r="BF372" s="30" t="s">
        <v>7339</v>
      </c>
      <c r="BG372" s="30">
        <v>2</v>
      </c>
      <c r="BH372" s="30"/>
      <c r="BI372" s="31"/>
    </row>
    <row r="373" spans="1:61" ht="16.5">
      <c r="A373" s="21" t="s">
        <v>7461</v>
      </c>
      <c r="B373" s="21">
        <v>15286</v>
      </c>
      <c r="C373" s="21">
        <v>1992293</v>
      </c>
      <c r="D373" s="21">
        <v>4188203771</v>
      </c>
      <c r="E373" s="22">
        <v>2101710000865</v>
      </c>
      <c r="F373" s="24" t="s">
        <v>7462</v>
      </c>
      <c r="G373" s="24" t="s">
        <v>44</v>
      </c>
      <c r="H373" s="24" t="s">
        <v>51</v>
      </c>
      <c r="I373" s="24" t="s">
        <v>65</v>
      </c>
      <c r="J373" s="24" t="s">
        <v>105</v>
      </c>
      <c r="K373" s="21">
        <v>64</v>
      </c>
      <c r="L373" s="32" t="s">
        <v>7462</v>
      </c>
      <c r="M373" s="21" t="s">
        <v>7463</v>
      </c>
      <c r="N373" s="26">
        <v>1</v>
      </c>
      <c r="O373" s="26" t="s">
        <v>55</v>
      </c>
      <c r="P373" s="41">
        <v>1490342</v>
      </c>
      <c r="Q373" s="41">
        <v>2864840</v>
      </c>
      <c r="R373" s="41">
        <v>1730342</v>
      </c>
      <c r="S373" s="41">
        <v>21551611</v>
      </c>
      <c r="T373" s="21">
        <v>0</v>
      </c>
      <c r="U373" s="41">
        <v>195400</v>
      </c>
      <c r="V373" s="41">
        <v>47900</v>
      </c>
      <c r="W373" s="41">
        <v>1534137</v>
      </c>
      <c r="X373" s="21">
        <v>0</v>
      </c>
      <c r="Y373" s="41">
        <v>1062555</v>
      </c>
      <c r="Z373" s="16" t="s">
        <v>315</v>
      </c>
      <c r="AA373" s="21">
        <v>14.9</v>
      </c>
      <c r="AB373" s="21">
        <v>56.5</v>
      </c>
      <c r="AC373" s="21">
        <v>215.5</v>
      </c>
      <c r="AD373" s="21">
        <v>1.9</v>
      </c>
      <c r="AE373" s="21">
        <v>15.8</v>
      </c>
      <c r="AF373" s="21">
        <f t="shared" si="5"/>
        <v>304.59999999999997</v>
      </c>
      <c r="AG373" s="21" t="s">
        <v>615</v>
      </c>
      <c r="AH373" s="24" t="s">
        <v>7464</v>
      </c>
      <c r="AI373" s="24" t="s">
        <v>7465</v>
      </c>
      <c r="AJ373" s="27" t="s">
        <v>31056</v>
      </c>
      <c r="AK373" s="28" t="s">
        <v>47</v>
      </c>
      <c r="AL373" s="28">
        <v>10</v>
      </c>
      <c r="AM373" s="28">
        <v>19940704</v>
      </c>
      <c r="AN373" s="29">
        <v>2931</v>
      </c>
      <c r="AO373" s="29">
        <v>202203</v>
      </c>
      <c r="AP373" s="29">
        <v>2022</v>
      </c>
      <c r="AQ373" s="28">
        <v>425742432</v>
      </c>
      <c r="AR373" s="28">
        <v>455329125</v>
      </c>
      <c r="AS373" s="28">
        <v>178860315</v>
      </c>
      <c r="AT373" s="30">
        <v>1</v>
      </c>
      <c r="AU373" s="30"/>
      <c r="AV373" s="30"/>
      <c r="AW373" s="30"/>
      <c r="AX373" s="30"/>
      <c r="AY373" s="30"/>
      <c r="AZ373" s="30"/>
      <c r="BA373" s="30"/>
      <c r="BB373" s="30" t="s">
        <v>54452</v>
      </c>
      <c r="BC373" s="30" t="s">
        <v>54452</v>
      </c>
      <c r="BD373" s="30" t="s">
        <v>54452</v>
      </c>
      <c r="BE373" s="30" t="s">
        <v>54452</v>
      </c>
      <c r="BF373" s="30" t="s">
        <v>7466</v>
      </c>
      <c r="BG373" s="30">
        <v>2</v>
      </c>
      <c r="BH373" s="30"/>
      <c r="BI373" s="31"/>
    </row>
    <row r="374" spans="1:61" ht="16.5">
      <c r="A374" s="21" t="s">
        <v>7507</v>
      </c>
      <c r="B374" s="21">
        <v>24657</v>
      </c>
      <c r="C374" s="21">
        <v>2556600</v>
      </c>
      <c r="D374" s="21">
        <v>4018202089</v>
      </c>
      <c r="E374" s="22">
        <v>2111330000202</v>
      </c>
      <c r="F374" s="24" t="s">
        <v>7508</v>
      </c>
      <c r="G374" s="24" t="s">
        <v>104</v>
      </c>
      <c r="H374" s="24" t="s">
        <v>51</v>
      </c>
      <c r="I374" s="24" t="s">
        <v>65</v>
      </c>
      <c r="J374" s="24" t="s">
        <v>105</v>
      </c>
      <c r="K374" s="21">
        <v>64</v>
      </c>
      <c r="L374" s="32" t="s">
        <v>7508</v>
      </c>
      <c r="M374" s="21" t="s">
        <v>7509</v>
      </c>
      <c r="N374" s="26">
        <v>1</v>
      </c>
      <c r="O374" s="26" t="s">
        <v>55</v>
      </c>
      <c r="P374" s="21">
        <v>0</v>
      </c>
      <c r="Q374" s="41">
        <v>5268708</v>
      </c>
      <c r="R374" s="41">
        <v>6364</v>
      </c>
      <c r="S374" s="21">
        <v>0</v>
      </c>
      <c r="T374" s="21">
        <v>0</v>
      </c>
      <c r="U374" s="41">
        <v>254671</v>
      </c>
      <c r="V374" s="41">
        <v>905106</v>
      </c>
      <c r="W374" s="41">
        <v>939057</v>
      </c>
      <c r="X374" s="21">
        <v>0</v>
      </c>
      <c r="Y374" s="41">
        <v>983548</v>
      </c>
      <c r="Z374" s="16" t="s">
        <v>315</v>
      </c>
      <c r="AA374" s="102">
        <v>0</v>
      </c>
      <c r="AB374" s="21">
        <v>62.5</v>
      </c>
      <c r="AC374" s="99">
        <v>0</v>
      </c>
      <c r="AD374" s="21">
        <v>2.5</v>
      </c>
      <c r="AE374" s="21">
        <v>18.399999999999999</v>
      </c>
      <c r="AF374" s="21">
        <f t="shared" si="5"/>
        <v>83.4</v>
      </c>
      <c r="AG374" s="21" t="s">
        <v>7510</v>
      </c>
      <c r="AH374" s="24" t="s">
        <v>7511</v>
      </c>
      <c r="AI374" s="24" t="s">
        <v>7512</v>
      </c>
      <c r="AJ374" s="27" t="s">
        <v>31057</v>
      </c>
      <c r="AK374" s="28" t="s">
        <v>47</v>
      </c>
      <c r="AL374" s="28">
        <v>10</v>
      </c>
      <c r="AM374" s="28">
        <v>19830701</v>
      </c>
      <c r="AN374" s="29">
        <v>568</v>
      </c>
      <c r="AO374" s="29">
        <v>202012</v>
      </c>
      <c r="AP374" s="29"/>
      <c r="AQ374" s="28"/>
      <c r="AR374" s="28"/>
      <c r="AS374" s="28"/>
      <c r="AT374" s="30">
        <v>2</v>
      </c>
      <c r="AU374" s="30"/>
      <c r="AV374" s="30"/>
      <c r="AW374" s="30"/>
      <c r="AX374" s="30"/>
      <c r="AY374" s="30"/>
      <c r="AZ374" s="30"/>
      <c r="BA374" s="30"/>
      <c r="BB374" s="30" t="s">
        <v>54452</v>
      </c>
      <c r="BC374" s="30" t="s">
        <v>54452</v>
      </c>
      <c r="BD374" s="30" t="s">
        <v>54452</v>
      </c>
      <c r="BE374" s="30" t="s">
        <v>54452</v>
      </c>
      <c r="BF374" s="30" t="s">
        <v>7513</v>
      </c>
      <c r="BG374" s="30">
        <v>2</v>
      </c>
      <c r="BH374" s="30" t="s">
        <v>7514</v>
      </c>
      <c r="BI374" s="31"/>
    </row>
    <row r="375" spans="1:61" ht="16.5">
      <c r="A375" s="21" t="s">
        <v>7517</v>
      </c>
      <c r="B375" s="21">
        <v>15285</v>
      </c>
      <c r="C375" s="21">
        <v>1538808</v>
      </c>
      <c r="D375" s="21">
        <v>4088208124</v>
      </c>
      <c r="E375" s="22">
        <v>2001710002657</v>
      </c>
      <c r="F375" s="24" t="s">
        <v>7518</v>
      </c>
      <c r="G375" s="24" t="s">
        <v>44</v>
      </c>
      <c r="H375" s="24" t="s">
        <v>51</v>
      </c>
      <c r="I375" s="24" t="s">
        <v>65</v>
      </c>
      <c r="J375" s="24" t="s">
        <v>105</v>
      </c>
      <c r="K375" s="21">
        <v>64</v>
      </c>
      <c r="L375" s="32" t="s">
        <v>7518</v>
      </c>
      <c r="M375" s="21" t="s">
        <v>7519</v>
      </c>
      <c r="N375" s="26">
        <v>1</v>
      </c>
      <c r="O375" s="26" t="s">
        <v>55</v>
      </c>
      <c r="P375" s="21">
        <v>0</v>
      </c>
      <c r="Q375" s="21">
        <v>0</v>
      </c>
      <c r="R375" s="21">
        <v>0</v>
      </c>
      <c r="S375" s="41">
        <v>2887220</v>
      </c>
      <c r="T375" s="21">
        <v>0</v>
      </c>
      <c r="U375" s="41">
        <v>238596</v>
      </c>
      <c r="V375" s="41">
        <v>193304</v>
      </c>
      <c r="W375" s="41">
        <v>97840</v>
      </c>
      <c r="X375" s="21">
        <v>0</v>
      </c>
      <c r="Y375" s="41">
        <v>10118774</v>
      </c>
      <c r="Z375" s="16" t="s">
        <v>315</v>
      </c>
      <c r="AA375" s="102">
        <v>0</v>
      </c>
      <c r="AB375" s="21">
        <v>101.1</v>
      </c>
      <c r="AC375" s="21">
        <v>28.8</v>
      </c>
      <c r="AD375" s="21">
        <v>2.2999999999999998</v>
      </c>
      <c r="AE375" s="21">
        <v>2.9</v>
      </c>
      <c r="AF375" s="21">
        <f t="shared" si="5"/>
        <v>135.10000000000002</v>
      </c>
      <c r="AG375" s="21" t="s">
        <v>7520</v>
      </c>
      <c r="AH375" s="24" t="s">
        <v>7521</v>
      </c>
      <c r="AI375" s="24" t="s">
        <v>7522</v>
      </c>
      <c r="AJ375" s="27" t="s">
        <v>31058</v>
      </c>
      <c r="AK375" s="28" t="s">
        <v>47</v>
      </c>
      <c r="AL375" s="28">
        <v>10</v>
      </c>
      <c r="AM375" s="28">
        <v>19930327</v>
      </c>
      <c r="AN375" s="29">
        <v>4786</v>
      </c>
      <c r="AO375" s="29">
        <v>202203</v>
      </c>
      <c r="AP375" s="29">
        <v>2022</v>
      </c>
      <c r="AQ375" s="28">
        <v>816470601</v>
      </c>
      <c r="AR375" s="28">
        <v>665886584</v>
      </c>
      <c r="AS375" s="28">
        <v>194092428</v>
      </c>
      <c r="AT375" s="30">
        <v>2</v>
      </c>
      <c r="AU375" s="30"/>
      <c r="AV375" s="30"/>
      <c r="AW375" s="30"/>
      <c r="AX375" s="30"/>
      <c r="AY375" s="30"/>
      <c r="AZ375" s="30"/>
      <c r="BA375" s="30"/>
      <c r="BB375" s="30" t="s">
        <v>54452</v>
      </c>
      <c r="BC375" s="30" t="s">
        <v>54452</v>
      </c>
      <c r="BD375" s="30" t="s">
        <v>54452</v>
      </c>
      <c r="BE375" s="30" t="s">
        <v>54452</v>
      </c>
      <c r="BF375" s="30" t="s">
        <v>7523</v>
      </c>
      <c r="BG375" s="30">
        <v>2</v>
      </c>
      <c r="BH375" s="30"/>
      <c r="BI375" s="31"/>
    </row>
    <row r="376" spans="1:61" ht="16.5">
      <c r="A376" s="21" t="s">
        <v>7569</v>
      </c>
      <c r="B376" s="21">
        <v>24349</v>
      </c>
      <c r="C376" s="21">
        <v>1874786</v>
      </c>
      <c r="D376" s="21">
        <v>1148629858</v>
      </c>
      <c r="E376" s="22">
        <v>1101112836596</v>
      </c>
      <c r="F376" s="24" t="s">
        <v>7570</v>
      </c>
      <c r="G376" s="24" t="s">
        <v>104</v>
      </c>
      <c r="H376" s="24" t="s">
        <v>51</v>
      </c>
      <c r="I376" s="24" t="s">
        <v>65</v>
      </c>
      <c r="J376" s="24" t="s">
        <v>363</v>
      </c>
      <c r="K376" s="21">
        <v>63</v>
      </c>
      <c r="L376" s="32" t="s">
        <v>7571</v>
      </c>
      <c r="M376" s="21" t="s">
        <v>7572</v>
      </c>
      <c r="N376" s="26">
        <v>1</v>
      </c>
      <c r="O376" s="26" t="s">
        <v>55</v>
      </c>
      <c r="P376" s="41">
        <v>190380</v>
      </c>
      <c r="Q376" s="41">
        <v>1592950</v>
      </c>
      <c r="R376" s="21">
        <v>0</v>
      </c>
      <c r="S376" s="41">
        <v>19636</v>
      </c>
      <c r="T376" s="21">
        <v>0</v>
      </c>
      <c r="U376" s="21">
        <v>0</v>
      </c>
      <c r="V376" s="21">
        <v>0</v>
      </c>
      <c r="W376" s="21">
        <v>0</v>
      </c>
      <c r="X376" s="21">
        <v>0</v>
      </c>
      <c r="Y376" s="21">
        <v>0</v>
      </c>
      <c r="Z376" s="21"/>
      <c r="AA376" s="21">
        <v>1.9</v>
      </c>
      <c r="AB376" s="21">
        <v>15.9</v>
      </c>
      <c r="AC376" s="21">
        <v>0.1</v>
      </c>
      <c r="AD376" s="99">
        <v>0</v>
      </c>
      <c r="AE376" s="99">
        <v>0</v>
      </c>
      <c r="AF376" s="21">
        <f t="shared" ref="AF376:AF439" si="6">SUM(AA376:AE376)</f>
        <v>17.900000000000002</v>
      </c>
      <c r="AG376" s="21" t="s">
        <v>7573</v>
      </c>
      <c r="AH376" s="24" t="s">
        <v>7574</v>
      </c>
      <c r="AI376" s="24" t="s">
        <v>7575</v>
      </c>
      <c r="AJ376" s="27" t="s">
        <v>31059</v>
      </c>
      <c r="AK376" s="28" t="s">
        <v>60</v>
      </c>
      <c r="AL376" s="28">
        <v>10</v>
      </c>
      <c r="AM376" s="28">
        <v>20030807</v>
      </c>
      <c r="AN376" s="29">
        <v>613</v>
      </c>
      <c r="AO376" s="29">
        <v>202306</v>
      </c>
      <c r="AP376" s="29">
        <v>2022</v>
      </c>
      <c r="AQ376" s="28">
        <v>18973618</v>
      </c>
      <c r="AR376" s="28">
        <v>1870389</v>
      </c>
      <c r="AS376" s="28">
        <v>600050</v>
      </c>
      <c r="AT376" s="30">
        <v>1</v>
      </c>
      <c r="AU376" s="30"/>
      <c r="AV376" s="30"/>
      <c r="AW376" s="30"/>
      <c r="AX376" s="30"/>
      <c r="AY376" s="30"/>
      <c r="AZ376" s="30"/>
      <c r="BA376" s="30"/>
      <c r="BB376" s="30" t="s">
        <v>54452</v>
      </c>
      <c r="BC376" s="30" t="s">
        <v>54452</v>
      </c>
      <c r="BD376" s="30" t="s">
        <v>54452</v>
      </c>
      <c r="BE376" s="30" t="s">
        <v>54452</v>
      </c>
      <c r="BF376" s="30" t="s">
        <v>54452</v>
      </c>
      <c r="BG376" s="30">
        <v>7</v>
      </c>
      <c r="BH376" s="30" t="s">
        <v>645</v>
      </c>
      <c r="BI376" s="31"/>
    </row>
    <row r="377" spans="1:61" ht="16.5">
      <c r="A377" s="21" t="s">
        <v>1554</v>
      </c>
      <c r="B377" s="21">
        <v>1474</v>
      </c>
      <c r="C377" s="21">
        <v>1446803</v>
      </c>
      <c r="D377" s="21">
        <v>4178105347</v>
      </c>
      <c r="E377" s="22">
        <v>2062110001780</v>
      </c>
      <c r="F377" s="24" t="s">
        <v>1555</v>
      </c>
      <c r="G377" s="24" t="s">
        <v>44</v>
      </c>
      <c r="H377" s="24" t="s">
        <v>51</v>
      </c>
      <c r="I377" s="24" t="s">
        <v>52</v>
      </c>
      <c r="J377" s="24" t="s">
        <v>1465</v>
      </c>
      <c r="K377" s="21">
        <v>10</v>
      </c>
      <c r="L377" s="32" t="s">
        <v>1556</v>
      </c>
      <c r="M377" s="21" t="s">
        <v>1557</v>
      </c>
      <c r="N377" s="21">
        <v>1</v>
      </c>
      <c r="O377" s="21" t="s">
        <v>55</v>
      </c>
      <c r="P377" s="21">
        <v>0</v>
      </c>
      <c r="Q377" s="39">
        <v>1368406</v>
      </c>
      <c r="R377" s="39">
        <v>532486</v>
      </c>
      <c r="S377" s="39">
        <v>13961202</v>
      </c>
      <c r="T377" s="21">
        <v>0</v>
      </c>
      <c r="U377" s="39">
        <v>515337</v>
      </c>
      <c r="V377" s="21">
        <v>0</v>
      </c>
      <c r="W377" s="21">
        <v>0</v>
      </c>
      <c r="X377" s="39">
        <v>4210149</v>
      </c>
      <c r="Y377" s="33">
        <v>3944262</v>
      </c>
      <c r="Z377" s="16" t="s">
        <v>56</v>
      </c>
      <c r="AA377" s="102">
        <v>0</v>
      </c>
      <c r="AB377" s="21">
        <v>58.4</v>
      </c>
      <c r="AC377" s="21">
        <v>139.6</v>
      </c>
      <c r="AD377" s="21">
        <v>5.0999999999999996</v>
      </c>
      <c r="AE377" s="21">
        <v>42.1</v>
      </c>
      <c r="AF377" s="21">
        <f t="shared" si="6"/>
        <v>245.2</v>
      </c>
      <c r="AG377" s="21" t="s">
        <v>1558</v>
      </c>
      <c r="AH377" s="24" t="s">
        <v>1559</v>
      </c>
      <c r="AI377" s="24" t="s">
        <v>1560</v>
      </c>
      <c r="AJ377" s="27" t="s">
        <v>31060</v>
      </c>
      <c r="AK377" s="28" t="s">
        <v>60</v>
      </c>
      <c r="AL377" s="28">
        <v>10</v>
      </c>
      <c r="AM377" s="28">
        <v>19910301</v>
      </c>
      <c r="AN377" s="29">
        <v>366</v>
      </c>
      <c r="AO377" s="29">
        <v>202305</v>
      </c>
      <c r="AP377" s="29">
        <v>2022</v>
      </c>
      <c r="AQ377" s="28">
        <v>274964464</v>
      </c>
      <c r="AR377" s="28">
        <v>300638814</v>
      </c>
      <c r="AS377" s="28">
        <v>2900000</v>
      </c>
      <c r="AT377" s="30">
        <v>1</v>
      </c>
      <c r="AU377" s="30"/>
      <c r="AV377" s="30"/>
      <c r="AW377" s="30"/>
      <c r="AX377" s="30"/>
      <c r="AY377" s="30"/>
      <c r="AZ377" s="30"/>
      <c r="BA377" s="30"/>
      <c r="BB377" s="30" t="s">
        <v>54452</v>
      </c>
      <c r="BC377" s="30" t="s">
        <v>54452</v>
      </c>
      <c r="BD377" s="30" t="s">
        <v>54452</v>
      </c>
      <c r="BE377" s="30" t="s">
        <v>54452</v>
      </c>
      <c r="BF377" s="30" t="s">
        <v>1561</v>
      </c>
      <c r="BG377" s="30">
        <v>2</v>
      </c>
      <c r="BH377" s="30" t="s">
        <v>1277</v>
      </c>
      <c r="BI377" s="31"/>
    </row>
    <row r="378" spans="1:61" ht="16.5">
      <c r="A378" s="21" t="s">
        <v>7742</v>
      </c>
      <c r="B378" s="21">
        <v>13676</v>
      </c>
      <c r="C378" s="21">
        <v>1950002</v>
      </c>
      <c r="D378" s="21">
        <v>1108134859</v>
      </c>
      <c r="E378" s="22">
        <v>1101150010665</v>
      </c>
      <c r="F378" s="24" t="s">
        <v>7743</v>
      </c>
      <c r="G378" s="24" t="s">
        <v>44</v>
      </c>
      <c r="H378" s="24" t="s">
        <v>51</v>
      </c>
      <c r="I378" s="24" t="s">
        <v>52</v>
      </c>
      <c r="J378" s="24" t="s">
        <v>1449</v>
      </c>
      <c r="K378" s="21">
        <v>61</v>
      </c>
      <c r="L378" s="32" t="s">
        <v>7744</v>
      </c>
      <c r="M378" s="21" t="s">
        <v>7745</v>
      </c>
      <c r="N378" s="26">
        <v>1</v>
      </c>
      <c r="O378" s="26" t="s">
        <v>55</v>
      </c>
      <c r="P378" s="21">
        <v>0</v>
      </c>
      <c r="Q378" s="21">
        <v>0</v>
      </c>
      <c r="R378" s="41">
        <v>3605760</v>
      </c>
      <c r="S378" s="41">
        <v>1388061</v>
      </c>
      <c r="T378" s="21">
        <v>0</v>
      </c>
      <c r="U378" s="21">
        <v>0</v>
      </c>
      <c r="V378" s="21">
        <v>0</v>
      </c>
      <c r="W378" s="21">
        <v>0</v>
      </c>
      <c r="X378" s="21">
        <v>0</v>
      </c>
      <c r="Y378" s="41">
        <v>1402253</v>
      </c>
      <c r="Z378" s="21"/>
      <c r="AA378" s="102">
        <v>0</v>
      </c>
      <c r="AB378" s="21">
        <v>50</v>
      </c>
      <c r="AC378" s="21">
        <v>13.8</v>
      </c>
      <c r="AD378" s="99">
        <v>0</v>
      </c>
      <c r="AE378" s="99">
        <v>0</v>
      </c>
      <c r="AF378" s="21">
        <f t="shared" si="6"/>
        <v>63.8</v>
      </c>
      <c r="AG378" s="21" t="s">
        <v>7746</v>
      </c>
      <c r="AH378" s="24" t="s">
        <v>7747</v>
      </c>
      <c r="AI378" s="24" t="s">
        <v>7748</v>
      </c>
      <c r="AJ378" s="27" t="s">
        <v>31061</v>
      </c>
      <c r="AK378" s="28" t="s">
        <v>47</v>
      </c>
      <c r="AL378" s="28">
        <v>10</v>
      </c>
      <c r="AM378" s="28">
        <v>19960601</v>
      </c>
      <c r="AN378" s="29">
        <v>553</v>
      </c>
      <c r="AO378" s="29">
        <v>202304</v>
      </c>
      <c r="AP378" s="29">
        <v>2022</v>
      </c>
      <c r="AQ378" s="28">
        <v>215923041</v>
      </c>
      <c r="AR378" s="28">
        <v>1074139130</v>
      </c>
      <c r="AS378" s="28">
        <v>449937</v>
      </c>
      <c r="AT378" s="30">
        <v>1</v>
      </c>
      <c r="AU378" s="30"/>
      <c r="AV378" s="30"/>
      <c r="AW378" s="30"/>
      <c r="AX378" s="30"/>
      <c r="AY378" s="30"/>
      <c r="AZ378" s="30"/>
      <c r="BA378" s="30"/>
      <c r="BB378" s="30" t="s">
        <v>54452</v>
      </c>
      <c r="BC378" s="30" t="s">
        <v>54452</v>
      </c>
      <c r="BD378" s="30" t="s">
        <v>54452</v>
      </c>
      <c r="BE378" s="30" t="s">
        <v>54452</v>
      </c>
      <c r="BF378" s="30" t="s">
        <v>54452</v>
      </c>
      <c r="BG378" s="30">
        <v>8</v>
      </c>
      <c r="BH378" s="30"/>
      <c r="BI378" s="31"/>
    </row>
    <row r="379" spans="1:61" ht="16.5">
      <c r="A379" s="21" t="s">
        <v>4742</v>
      </c>
      <c r="B379" s="21">
        <v>4391</v>
      </c>
      <c r="C379" s="21">
        <v>1438626</v>
      </c>
      <c r="D379" s="21">
        <v>3018105474</v>
      </c>
      <c r="E379" s="22">
        <v>1501110005955</v>
      </c>
      <c r="F379" s="24" t="s">
        <v>4743</v>
      </c>
      <c r="G379" s="24" t="s">
        <v>44</v>
      </c>
      <c r="H379" s="24" t="s">
        <v>51</v>
      </c>
      <c r="I379" s="24" t="s">
        <v>52</v>
      </c>
      <c r="J379" s="24" t="s">
        <v>1944</v>
      </c>
      <c r="K379" s="21">
        <v>26</v>
      </c>
      <c r="L379" s="32" t="s">
        <v>4744</v>
      </c>
      <c r="M379" s="21" t="s">
        <v>4745</v>
      </c>
      <c r="N379" s="21">
        <v>1</v>
      </c>
      <c r="O379" s="21" t="s">
        <v>55</v>
      </c>
      <c r="P379" s="33">
        <v>622968</v>
      </c>
      <c r="Q379" s="33">
        <v>3987419</v>
      </c>
      <c r="R379" s="33">
        <v>9000</v>
      </c>
      <c r="S379" s="33">
        <v>40801857</v>
      </c>
      <c r="T379" s="21">
        <v>0</v>
      </c>
      <c r="U379" s="33">
        <v>113571</v>
      </c>
      <c r="V379" s="33">
        <v>16371180</v>
      </c>
      <c r="W379" s="33">
        <v>492081</v>
      </c>
      <c r="X379" s="33">
        <v>500000</v>
      </c>
      <c r="Y379" s="33">
        <v>23592650</v>
      </c>
      <c r="Z379" s="16" t="s">
        <v>126</v>
      </c>
      <c r="AA379" s="21">
        <v>6.2</v>
      </c>
      <c r="AB379" s="21">
        <v>275.8</v>
      </c>
      <c r="AC379" s="21">
        <v>408</v>
      </c>
      <c r="AD379" s="21">
        <v>1.1000000000000001</v>
      </c>
      <c r="AE379" s="21">
        <v>173.6</v>
      </c>
      <c r="AF379" s="21">
        <f t="shared" si="6"/>
        <v>864.7</v>
      </c>
      <c r="AG379" s="21" t="s">
        <v>4746</v>
      </c>
      <c r="AH379" s="24" t="s">
        <v>4747</v>
      </c>
      <c r="AI379" s="24" t="s">
        <v>4748</v>
      </c>
      <c r="AJ379" s="27" t="s">
        <v>31062</v>
      </c>
      <c r="AK379" s="28" t="s">
        <v>156</v>
      </c>
      <c r="AL379" s="28">
        <v>10</v>
      </c>
      <c r="AM379" s="28">
        <v>19870423</v>
      </c>
      <c r="AN379" s="29">
        <v>1396</v>
      </c>
      <c r="AO379" s="29">
        <v>202306</v>
      </c>
      <c r="AP379" s="29">
        <v>2022</v>
      </c>
      <c r="AQ379" s="28">
        <v>247111659</v>
      </c>
      <c r="AR379" s="28">
        <v>468154329</v>
      </c>
      <c r="AS379" s="28">
        <v>10125472</v>
      </c>
      <c r="AT379" s="30">
        <v>1</v>
      </c>
      <c r="AU379" s="30"/>
      <c r="AV379" s="30"/>
      <c r="AW379" s="30"/>
      <c r="AX379" s="30"/>
      <c r="AY379" s="30"/>
      <c r="AZ379" s="30"/>
      <c r="BA379" s="30"/>
      <c r="BB379" s="30" t="s">
        <v>54452</v>
      </c>
      <c r="BC379" s="30" t="s">
        <v>54452</v>
      </c>
      <c r="BD379" s="30" t="s">
        <v>54452</v>
      </c>
      <c r="BE379" s="30" t="s">
        <v>54452</v>
      </c>
      <c r="BF379" s="30" t="s">
        <v>54452</v>
      </c>
      <c r="BG379" s="30">
        <v>5</v>
      </c>
      <c r="BH379" s="30"/>
      <c r="BI379" s="31"/>
    </row>
    <row r="380" spans="1:61" ht="16.5">
      <c r="A380" s="21" t="s">
        <v>7871</v>
      </c>
      <c r="B380" s="21">
        <v>21335</v>
      </c>
      <c r="C380" s="21">
        <v>2800604</v>
      </c>
      <c r="D380" s="21">
        <v>1308626912</v>
      </c>
      <c r="E380" s="22">
        <v>1211110157066</v>
      </c>
      <c r="F380" s="24" t="s">
        <v>7872</v>
      </c>
      <c r="G380" s="24" t="s">
        <v>104</v>
      </c>
      <c r="H380" s="24" t="s">
        <v>51</v>
      </c>
      <c r="I380" s="24" t="s">
        <v>52</v>
      </c>
      <c r="J380" s="24" t="s">
        <v>3681</v>
      </c>
      <c r="K380" s="21">
        <v>37</v>
      </c>
      <c r="L380" s="32" t="s">
        <v>7873</v>
      </c>
      <c r="M380" s="21" t="s">
        <v>7874</v>
      </c>
      <c r="N380" s="26">
        <v>1</v>
      </c>
      <c r="O380" s="26" t="s">
        <v>55</v>
      </c>
      <c r="P380" s="21">
        <v>0</v>
      </c>
      <c r="Q380" s="21">
        <v>0</v>
      </c>
      <c r="R380" s="41">
        <v>51650</v>
      </c>
      <c r="S380" s="41">
        <v>1661428</v>
      </c>
      <c r="T380" s="21">
        <v>0</v>
      </c>
      <c r="U380" s="41">
        <v>521272</v>
      </c>
      <c r="V380" s="21">
        <v>0</v>
      </c>
      <c r="W380" s="41">
        <v>608274</v>
      </c>
      <c r="X380" s="21">
        <v>0</v>
      </c>
      <c r="Y380" s="41">
        <v>4206826</v>
      </c>
      <c r="Z380" s="16" t="s">
        <v>315</v>
      </c>
      <c r="AA380" s="102">
        <v>0</v>
      </c>
      <c r="AB380" s="21">
        <v>42.5</v>
      </c>
      <c r="AC380" s="21">
        <v>16.600000000000001</v>
      </c>
      <c r="AD380" s="21">
        <v>5.2</v>
      </c>
      <c r="AE380" s="21">
        <v>6</v>
      </c>
      <c r="AF380" s="21">
        <f t="shared" si="6"/>
        <v>70.3</v>
      </c>
      <c r="AG380" s="21" t="s">
        <v>7875</v>
      </c>
      <c r="AH380" s="24" t="s">
        <v>7876</v>
      </c>
      <c r="AI380" s="24" t="s">
        <v>5850</v>
      </c>
      <c r="AJ380" s="27" t="s">
        <v>31063</v>
      </c>
      <c r="AK380" s="28" t="s">
        <v>60</v>
      </c>
      <c r="AL380" s="28">
        <v>10</v>
      </c>
      <c r="AM380" s="28">
        <v>20070418</v>
      </c>
      <c r="AN380" s="29">
        <v>340</v>
      </c>
      <c r="AO380" s="29">
        <v>202112</v>
      </c>
      <c r="AP380" s="29"/>
      <c r="AQ380" s="28"/>
      <c r="AR380" s="28"/>
      <c r="AS380" s="28"/>
      <c r="AT380" s="30">
        <v>1</v>
      </c>
      <c r="AU380" s="30"/>
      <c r="AV380" s="30"/>
      <c r="AW380" s="30"/>
      <c r="AX380" s="30"/>
      <c r="AY380" s="30"/>
      <c r="AZ380" s="30"/>
      <c r="BA380" s="30"/>
      <c r="BB380" s="30" t="s">
        <v>54452</v>
      </c>
      <c r="BC380" s="30" t="s">
        <v>54452</v>
      </c>
      <c r="BD380" s="30" t="s">
        <v>54452</v>
      </c>
      <c r="BE380" s="30" t="s">
        <v>54452</v>
      </c>
      <c r="BF380" s="30" t="s">
        <v>54452</v>
      </c>
      <c r="BG380" s="30">
        <v>8</v>
      </c>
      <c r="BH380" s="30"/>
      <c r="BI380" s="31"/>
    </row>
    <row r="381" spans="1:61" ht="16.5">
      <c r="A381" s="21" t="s">
        <v>8996</v>
      </c>
      <c r="B381" s="21">
        <v>9225</v>
      </c>
      <c r="C381" s="21">
        <v>1905181</v>
      </c>
      <c r="D381" s="21">
        <v>1208603362</v>
      </c>
      <c r="E381" s="22">
        <v>1101111934557</v>
      </c>
      <c r="F381" s="24" t="s">
        <v>8997</v>
      </c>
      <c r="G381" s="24" t="s">
        <v>44</v>
      </c>
      <c r="H381" s="24" t="s">
        <v>51</v>
      </c>
      <c r="I381" s="24" t="s">
        <v>63</v>
      </c>
      <c r="J381" s="24" t="s">
        <v>313</v>
      </c>
      <c r="K381" s="21">
        <v>46</v>
      </c>
      <c r="L381" s="32" t="s">
        <v>8998</v>
      </c>
      <c r="M381" s="21" t="s">
        <v>8999</v>
      </c>
      <c r="N381" s="26">
        <v>1</v>
      </c>
      <c r="O381" s="26" t="s">
        <v>55</v>
      </c>
      <c r="P381" s="21">
        <v>0</v>
      </c>
      <c r="Q381" s="21">
        <v>0</v>
      </c>
      <c r="R381" s="41">
        <v>414894</v>
      </c>
      <c r="S381" s="41">
        <v>17000</v>
      </c>
      <c r="T381" s="21">
        <v>0</v>
      </c>
      <c r="U381" s="21">
        <v>0</v>
      </c>
      <c r="V381" s="21">
        <v>0</v>
      </c>
      <c r="W381" s="41">
        <v>488747</v>
      </c>
      <c r="X381" s="21">
        <v>0</v>
      </c>
      <c r="Y381" s="41">
        <v>2382676</v>
      </c>
      <c r="Z381" s="21"/>
      <c r="AA381" s="102">
        <v>0</v>
      </c>
      <c r="AB381" s="21">
        <v>27.9</v>
      </c>
      <c r="AC381" s="21">
        <v>0.1</v>
      </c>
      <c r="AD381" s="99">
        <v>0</v>
      </c>
      <c r="AE381" s="21">
        <v>4.8</v>
      </c>
      <c r="AF381" s="21">
        <f t="shared" si="6"/>
        <v>32.799999999999997</v>
      </c>
      <c r="AG381" s="21" t="s">
        <v>9000</v>
      </c>
      <c r="AH381" s="24" t="s">
        <v>9001</v>
      </c>
      <c r="AI381" s="24" t="s">
        <v>9002</v>
      </c>
      <c r="AJ381" s="27" t="s">
        <v>31064</v>
      </c>
      <c r="AK381" s="28" t="s">
        <v>156</v>
      </c>
      <c r="AL381" s="28">
        <v>10</v>
      </c>
      <c r="AM381" s="28">
        <v>20000408</v>
      </c>
      <c r="AN381" s="29">
        <v>2050</v>
      </c>
      <c r="AO381" s="29">
        <v>202306</v>
      </c>
      <c r="AP381" s="29">
        <v>2022</v>
      </c>
      <c r="AQ381" s="28">
        <v>589689077</v>
      </c>
      <c r="AR381" s="28">
        <v>753639957</v>
      </c>
      <c r="AS381" s="28">
        <v>49028520</v>
      </c>
      <c r="AT381" s="30">
        <v>1</v>
      </c>
      <c r="AU381" s="30"/>
      <c r="AV381" s="30"/>
      <c r="AW381" s="30"/>
      <c r="AX381" s="30"/>
      <c r="AY381" s="30"/>
      <c r="AZ381" s="30"/>
      <c r="BA381" s="30"/>
      <c r="BB381" s="30" t="s">
        <v>54452</v>
      </c>
      <c r="BC381" s="30" t="s">
        <v>54452</v>
      </c>
      <c r="BD381" s="30" t="s">
        <v>54452</v>
      </c>
      <c r="BE381" s="30" t="s">
        <v>54452</v>
      </c>
      <c r="BF381" s="30" t="s">
        <v>54452</v>
      </c>
      <c r="BG381" s="30">
        <v>4</v>
      </c>
      <c r="BH381" s="30" t="s">
        <v>237</v>
      </c>
      <c r="BI381" s="31"/>
    </row>
    <row r="382" spans="1:61" ht="16.5">
      <c r="A382" s="21" t="s">
        <v>9512</v>
      </c>
      <c r="B382" s="21">
        <v>9770</v>
      </c>
      <c r="C382" s="21">
        <v>3175401</v>
      </c>
      <c r="D382" s="21">
        <v>1018635543</v>
      </c>
      <c r="E382" s="22">
        <v>1101113777343</v>
      </c>
      <c r="F382" s="24" t="s">
        <v>9513</v>
      </c>
      <c r="G382" s="24" t="s">
        <v>44</v>
      </c>
      <c r="H382" s="24" t="s">
        <v>51</v>
      </c>
      <c r="I382" s="24" t="s">
        <v>52</v>
      </c>
      <c r="J382" s="24" t="s">
        <v>171</v>
      </c>
      <c r="K382" s="21">
        <v>48</v>
      </c>
      <c r="L382" s="32" t="s">
        <v>9514</v>
      </c>
      <c r="M382" s="21" t="s">
        <v>9515</v>
      </c>
      <c r="N382" s="21">
        <v>1</v>
      </c>
      <c r="O382" s="21" t="s">
        <v>55</v>
      </c>
      <c r="P382" s="21">
        <v>0</v>
      </c>
      <c r="Q382" s="21">
        <v>0</v>
      </c>
      <c r="R382" s="21">
        <v>0</v>
      </c>
      <c r="S382" s="21">
        <v>0</v>
      </c>
      <c r="T382" s="21">
        <v>0</v>
      </c>
      <c r="U382" s="21">
        <v>0</v>
      </c>
      <c r="V382" s="21">
        <v>0</v>
      </c>
      <c r="W382" s="21">
        <v>0</v>
      </c>
      <c r="X382" s="21">
        <v>0</v>
      </c>
      <c r="Y382" s="33">
        <v>23495104</v>
      </c>
      <c r="Z382" s="16" t="s">
        <v>315</v>
      </c>
      <c r="AA382" s="102">
        <v>0</v>
      </c>
      <c r="AB382" s="21">
        <v>234.9</v>
      </c>
      <c r="AC382" s="99">
        <v>0</v>
      </c>
      <c r="AD382" s="99">
        <v>0</v>
      </c>
      <c r="AE382" s="99">
        <v>0</v>
      </c>
      <c r="AF382" s="21">
        <f t="shared" si="6"/>
        <v>234.9</v>
      </c>
      <c r="AG382" s="21" t="s">
        <v>9516</v>
      </c>
      <c r="AH382" s="24" t="s">
        <v>9517</v>
      </c>
      <c r="AI382" s="24" t="s">
        <v>9518</v>
      </c>
      <c r="AJ382" s="27" t="s">
        <v>31065</v>
      </c>
      <c r="AK382" s="28" t="s">
        <v>60</v>
      </c>
      <c r="AL382" s="28">
        <v>10</v>
      </c>
      <c r="AM382" s="28">
        <v>20071029</v>
      </c>
      <c r="AN382" s="29">
        <v>1195</v>
      </c>
      <c r="AO382" s="29">
        <v>202301</v>
      </c>
      <c r="AP382" s="29">
        <v>2022</v>
      </c>
      <c r="AQ382" s="28">
        <v>369673544</v>
      </c>
      <c r="AR382" s="28">
        <v>305773338</v>
      </c>
      <c r="AS382" s="28">
        <v>75650000</v>
      </c>
      <c r="AT382" s="30">
        <v>1</v>
      </c>
      <c r="AU382" s="30"/>
      <c r="AV382" s="30"/>
      <c r="AW382" s="30"/>
      <c r="AX382" s="30"/>
      <c r="AY382" s="30"/>
      <c r="AZ382" s="30"/>
      <c r="BA382" s="30"/>
      <c r="BB382" s="30" t="s">
        <v>54452</v>
      </c>
      <c r="BC382" s="30" t="s">
        <v>54452</v>
      </c>
      <c r="BD382" s="30" t="s">
        <v>54452</v>
      </c>
      <c r="BE382" s="30" t="s">
        <v>54452</v>
      </c>
      <c r="BF382" s="30" t="s">
        <v>54452</v>
      </c>
      <c r="BG382" s="30">
        <v>4</v>
      </c>
      <c r="BH382" s="30" t="s">
        <v>9492</v>
      </c>
      <c r="BI382" s="31"/>
    </row>
    <row r="383" spans="1:61" ht="16.5">
      <c r="A383" s="21" t="s">
        <v>7892</v>
      </c>
      <c r="B383" s="21">
        <v>9097</v>
      </c>
      <c r="C383" s="21">
        <v>1441416</v>
      </c>
      <c r="D383" s="21">
        <v>2118166538</v>
      </c>
      <c r="E383" s="22">
        <v>1101110698831</v>
      </c>
      <c r="F383" s="24" t="s">
        <v>7893</v>
      </c>
      <c r="G383" s="24" t="s">
        <v>44</v>
      </c>
      <c r="H383" s="24" t="s">
        <v>51</v>
      </c>
      <c r="I383" s="24" t="s">
        <v>65</v>
      </c>
      <c r="J383" s="24" t="s">
        <v>313</v>
      </c>
      <c r="K383" s="21">
        <v>46</v>
      </c>
      <c r="L383" s="32" t="s">
        <v>7894</v>
      </c>
      <c r="M383" s="21" t="s">
        <v>7895</v>
      </c>
      <c r="N383" s="26">
        <v>1</v>
      </c>
      <c r="O383" s="26" t="s">
        <v>55</v>
      </c>
      <c r="P383" s="41">
        <v>246633</v>
      </c>
      <c r="Q383" s="41">
        <v>23851314</v>
      </c>
      <c r="R383" s="41">
        <v>7145515</v>
      </c>
      <c r="S383" s="41">
        <f>4132027+6491475</f>
        <v>10623502</v>
      </c>
      <c r="T383" s="21">
        <v>0</v>
      </c>
      <c r="U383" s="41">
        <v>213280</v>
      </c>
      <c r="V383" s="41">
        <v>609402</v>
      </c>
      <c r="W383" s="41">
        <v>3630451</v>
      </c>
      <c r="X383" s="21">
        <v>0</v>
      </c>
      <c r="Y383" s="41">
        <v>25187009</v>
      </c>
      <c r="Z383" s="21"/>
      <c r="AA383" s="21">
        <v>2.4</v>
      </c>
      <c r="AB383" s="21">
        <v>561.79999999999995</v>
      </c>
      <c r="AC383" s="21">
        <v>106.2</v>
      </c>
      <c r="AD383" s="21">
        <v>2.1</v>
      </c>
      <c r="AE383" s="21">
        <v>42.3</v>
      </c>
      <c r="AF383" s="21">
        <f t="shared" si="6"/>
        <v>714.8</v>
      </c>
      <c r="AG383" s="21" t="s">
        <v>7896</v>
      </c>
      <c r="AH383" s="24" t="s">
        <v>7897</v>
      </c>
      <c r="AI383" s="24" t="s">
        <v>7898</v>
      </c>
      <c r="AJ383" s="27" t="s">
        <v>31066</v>
      </c>
      <c r="AK383" s="28" t="s">
        <v>60</v>
      </c>
      <c r="AL383" s="28">
        <v>10</v>
      </c>
      <c r="AM383" s="28">
        <v>19900517</v>
      </c>
      <c r="AN383" s="29">
        <v>524</v>
      </c>
      <c r="AO383" s="29">
        <v>202303</v>
      </c>
      <c r="AP383" s="29">
        <v>2022</v>
      </c>
      <c r="AQ383" s="28">
        <v>28578534</v>
      </c>
      <c r="AR383" s="28">
        <v>16571520</v>
      </c>
      <c r="AS383" s="28">
        <v>450000</v>
      </c>
      <c r="AT383" s="30">
        <v>2</v>
      </c>
      <c r="AU383" s="30"/>
      <c r="AV383" s="30"/>
      <c r="AW383" s="30"/>
      <c r="AX383" s="30"/>
      <c r="AY383" s="30"/>
      <c r="AZ383" s="30"/>
      <c r="BA383" s="30"/>
      <c r="BB383" s="30" t="s">
        <v>54452</v>
      </c>
      <c r="BC383" s="30" t="s">
        <v>54452</v>
      </c>
      <c r="BD383" s="30" t="s">
        <v>54452</v>
      </c>
      <c r="BE383" s="30" t="s">
        <v>54452</v>
      </c>
      <c r="BF383" s="30" t="s">
        <v>54452</v>
      </c>
      <c r="BG383" s="30">
        <v>7</v>
      </c>
      <c r="BH383" s="30" t="s">
        <v>7899</v>
      </c>
      <c r="BI383" s="31"/>
    </row>
    <row r="384" spans="1:61" ht="16.5">
      <c r="A384" s="21" t="s">
        <v>3478</v>
      </c>
      <c r="B384" s="21">
        <v>3143</v>
      </c>
      <c r="C384" s="21">
        <v>1534888</v>
      </c>
      <c r="D384" s="21">
        <v>1388105333</v>
      </c>
      <c r="E384" s="22">
        <v>1341110008412</v>
      </c>
      <c r="F384" s="24" t="s">
        <v>3479</v>
      </c>
      <c r="G384" s="24" t="s">
        <v>44</v>
      </c>
      <c r="H384" s="24" t="s">
        <v>51</v>
      </c>
      <c r="I384" s="24" t="s">
        <v>52</v>
      </c>
      <c r="J384" s="24" t="s">
        <v>1004</v>
      </c>
      <c r="K384" s="21">
        <v>21</v>
      </c>
      <c r="L384" s="32" t="s">
        <v>3480</v>
      </c>
      <c r="M384" s="21" t="s">
        <v>3481</v>
      </c>
      <c r="N384" s="21">
        <v>1</v>
      </c>
      <c r="O384" s="21" t="s">
        <v>55</v>
      </c>
      <c r="P384" s="33">
        <v>379326</v>
      </c>
      <c r="Q384" s="21">
        <v>0</v>
      </c>
      <c r="R384" s="21">
        <v>0</v>
      </c>
      <c r="S384" s="33">
        <v>851898</v>
      </c>
      <c r="T384" s="21">
        <v>0</v>
      </c>
      <c r="U384" s="33">
        <v>84000</v>
      </c>
      <c r="V384" s="33">
        <v>806331</v>
      </c>
      <c r="W384" s="33">
        <v>348499</v>
      </c>
      <c r="X384" s="21">
        <v>0</v>
      </c>
      <c r="Y384" s="33">
        <v>14661615</v>
      </c>
      <c r="Z384" s="16" t="s">
        <v>56</v>
      </c>
      <c r="AA384" s="21">
        <v>3.7</v>
      </c>
      <c r="AB384" s="21">
        <v>146.6</v>
      </c>
      <c r="AC384" s="21">
        <v>8.5</v>
      </c>
      <c r="AD384" s="21">
        <v>0.8</v>
      </c>
      <c r="AE384" s="21">
        <v>11.5</v>
      </c>
      <c r="AF384" s="21">
        <f t="shared" si="6"/>
        <v>171.1</v>
      </c>
      <c r="AG384" s="21" t="s">
        <v>3482</v>
      </c>
      <c r="AH384" s="24" t="s">
        <v>3483</v>
      </c>
      <c r="AI384" s="24" t="s">
        <v>3484</v>
      </c>
      <c r="AJ384" s="27" t="s">
        <v>31067</v>
      </c>
      <c r="AK384" s="28" t="s">
        <v>60</v>
      </c>
      <c r="AL384" s="28">
        <v>10</v>
      </c>
      <c r="AM384" s="28">
        <v>19730516</v>
      </c>
      <c r="AN384" s="29">
        <v>480</v>
      </c>
      <c r="AO384" s="29">
        <v>202306</v>
      </c>
      <c r="AP384" s="29">
        <v>2022</v>
      </c>
      <c r="AQ384" s="28">
        <v>386365116</v>
      </c>
      <c r="AR384" s="28">
        <v>270123470</v>
      </c>
      <c r="AS384" s="28">
        <v>3628355</v>
      </c>
      <c r="AT384" s="30">
        <v>1</v>
      </c>
      <c r="AU384" s="30"/>
      <c r="AV384" s="30"/>
      <c r="AW384" s="30"/>
      <c r="AX384" s="30"/>
      <c r="AY384" s="30"/>
      <c r="AZ384" s="30"/>
      <c r="BA384" s="30"/>
      <c r="BB384" s="30" t="s">
        <v>54452</v>
      </c>
      <c r="BC384" s="30" t="s">
        <v>54452</v>
      </c>
      <c r="BD384" s="30" t="s">
        <v>54452</v>
      </c>
      <c r="BE384" s="30" t="s">
        <v>54452</v>
      </c>
      <c r="BF384" s="30" t="s">
        <v>54452</v>
      </c>
      <c r="BG384" s="30">
        <v>4</v>
      </c>
      <c r="BH384" s="30" t="s">
        <v>237</v>
      </c>
      <c r="BI384" s="31"/>
    </row>
    <row r="385" spans="1:61" ht="16.5">
      <c r="A385" s="21" t="s">
        <v>2523</v>
      </c>
      <c r="B385" s="21">
        <v>2248</v>
      </c>
      <c r="C385" s="21">
        <v>1906186</v>
      </c>
      <c r="D385" s="21">
        <v>2098100872</v>
      </c>
      <c r="E385" s="22">
        <v>1101110124802</v>
      </c>
      <c r="F385" s="24" t="s">
        <v>2524</v>
      </c>
      <c r="G385" s="24" t="s">
        <v>44</v>
      </c>
      <c r="H385" s="24" t="s">
        <v>51</v>
      </c>
      <c r="I385" s="24" t="s">
        <v>52</v>
      </c>
      <c r="J385" s="24" t="s">
        <v>264</v>
      </c>
      <c r="K385" s="21">
        <v>15</v>
      </c>
      <c r="L385" s="32" t="s">
        <v>2525</v>
      </c>
      <c r="M385" s="21" t="s">
        <v>2526</v>
      </c>
      <c r="N385" s="26">
        <v>1</v>
      </c>
      <c r="O385" s="26" t="s">
        <v>55</v>
      </c>
      <c r="P385" s="41">
        <v>2758921</v>
      </c>
      <c r="Q385" s="41">
        <v>2176537</v>
      </c>
      <c r="R385" s="21">
        <v>0</v>
      </c>
      <c r="S385" s="21">
        <v>0</v>
      </c>
      <c r="T385" s="21">
        <v>0</v>
      </c>
      <c r="U385" s="21">
        <v>0</v>
      </c>
      <c r="V385" s="21">
        <v>0</v>
      </c>
      <c r="W385" s="21">
        <v>0</v>
      </c>
      <c r="X385" s="21">
        <v>0</v>
      </c>
      <c r="Y385" s="41">
        <v>8174355</v>
      </c>
      <c r="Z385" s="21" t="s">
        <v>56</v>
      </c>
      <c r="AA385" s="21">
        <v>27.5</v>
      </c>
      <c r="AB385" s="21">
        <v>103.5</v>
      </c>
      <c r="AC385" s="99">
        <v>0</v>
      </c>
      <c r="AD385" s="99">
        <v>0</v>
      </c>
      <c r="AE385" s="99">
        <v>0</v>
      </c>
      <c r="AF385" s="21">
        <f t="shared" si="6"/>
        <v>131</v>
      </c>
      <c r="AG385" s="21" t="s">
        <v>2433</v>
      </c>
      <c r="AH385" s="24" t="s">
        <v>2527</v>
      </c>
      <c r="AI385" s="24" t="s">
        <v>2528</v>
      </c>
      <c r="AJ385" s="27" t="s">
        <v>31068</v>
      </c>
      <c r="AK385" s="28" t="s">
        <v>156</v>
      </c>
      <c r="AL385" s="28">
        <v>10</v>
      </c>
      <c r="AM385" s="28">
        <v>19711230</v>
      </c>
      <c r="AN385" s="29">
        <v>644</v>
      </c>
      <c r="AO385" s="29">
        <v>202306</v>
      </c>
      <c r="AP385" s="29">
        <v>2022</v>
      </c>
      <c r="AQ385" s="28">
        <v>235057199</v>
      </c>
      <c r="AR385" s="28">
        <v>348763942</v>
      </c>
      <c r="AS385" s="28">
        <v>48826860</v>
      </c>
      <c r="AT385" s="30">
        <v>1</v>
      </c>
      <c r="AU385" s="30"/>
      <c r="AV385" s="30"/>
      <c r="AW385" s="30"/>
      <c r="AX385" s="30"/>
      <c r="AY385" s="30"/>
      <c r="AZ385" s="30"/>
      <c r="BA385" s="30"/>
      <c r="BB385" s="30" t="s">
        <v>54452</v>
      </c>
      <c r="BC385" s="30" t="s">
        <v>54452</v>
      </c>
      <c r="BD385" s="30" t="s">
        <v>54452</v>
      </c>
      <c r="BE385" s="30" t="s">
        <v>54452</v>
      </c>
      <c r="BF385" s="30" t="s">
        <v>2529</v>
      </c>
      <c r="BG385" s="30">
        <v>2</v>
      </c>
      <c r="BH385" s="30"/>
      <c r="BI385" s="31"/>
    </row>
    <row r="386" spans="1:61" ht="16.5">
      <c r="A386" s="21" t="s">
        <v>967</v>
      </c>
      <c r="B386" s="21">
        <v>756</v>
      </c>
      <c r="C386" s="21">
        <v>1454138</v>
      </c>
      <c r="D386" s="21">
        <v>1168140780</v>
      </c>
      <c r="E386" s="22">
        <v>1101110041717</v>
      </c>
      <c r="F386" s="24" t="s">
        <v>968</v>
      </c>
      <c r="G386" s="24" t="s">
        <v>44</v>
      </c>
      <c r="H386" s="24" t="s">
        <v>51</v>
      </c>
      <c r="I386" s="24" t="s">
        <v>52</v>
      </c>
      <c r="J386" s="24" t="s">
        <v>965</v>
      </c>
      <c r="K386" s="21">
        <v>4</v>
      </c>
      <c r="L386" s="32" t="s">
        <v>969</v>
      </c>
      <c r="M386" s="21" t="s">
        <v>970</v>
      </c>
      <c r="N386" s="26">
        <v>1</v>
      </c>
      <c r="O386" s="26" t="s">
        <v>55</v>
      </c>
      <c r="P386" s="41">
        <v>30430</v>
      </c>
      <c r="Q386" s="41">
        <v>503168</v>
      </c>
      <c r="R386" s="21">
        <v>0</v>
      </c>
      <c r="S386" s="41">
        <v>133538</v>
      </c>
      <c r="T386" s="21">
        <v>0</v>
      </c>
      <c r="U386" s="21">
        <v>0</v>
      </c>
      <c r="V386" s="41">
        <v>128717</v>
      </c>
      <c r="W386" s="41">
        <v>612121</v>
      </c>
      <c r="X386" s="21">
        <v>0</v>
      </c>
      <c r="Y386" s="41">
        <v>296292</v>
      </c>
      <c r="Z386" s="21" t="s">
        <v>56</v>
      </c>
      <c r="AA386" s="21">
        <v>0.3</v>
      </c>
      <c r="AB386" s="21">
        <v>7.9</v>
      </c>
      <c r="AC386" s="21">
        <v>1.3</v>
      </c>
      <c r="AD386" s="99">
        <v>0</v>
      </c>
      <c r="AE386" s="21">
        <v>7.4</v>
      </c>
      <c r="AF386" s="21">
        <f t="shared" si="6"/>
        <v>16.900000000000002</v>
      </c>
      <c r="AG386" s="21" t="s">
        <v>971</v>
      </c>
      <c r="AH386" s="24" t="s">
        <v>972</v>
      </c>
      <c r="AI386" s="24" t="s">
        <v>973</v>
      </c>
      <c r="AJ386" s="27" t="s">
        <v>31069</v>
      </c>
      <c r="AK386" s="28" t="s">
        <v>156</v>
      </c>
      <c r="AL386" s="28">
        <v>10</v>
      </c>
      <c r="AM386" s="28">
        <v>19511103</v>
      </c>
      <c r="AN386" s="29">
        <v>534</v>
      </c>
      <c r="AO386" s="29">
        <v>202306</v>
      </c>
      <c r="AP386" s="29">
        <v>2022</v>
      </c>
      <c r="AQ386" s="28">
        <v>388541994</v>
      </c>
      <c r="AR386" s="28">
        <v>758625897</v>
      </c>
      <c r="AS386" s="28">
        <v>12000000</v>
      </c>
      <c r="AT386" s="30">
        <v>1</v>
      </c>
      <c r="AU386" s="30"/>
      <c r="AV386" s="30"/>
      <c r="AW386" s="30"/>
      <c r="AX386" s="30"/>
      <c r="AY386" s="30"/>
      <c r="AZ386" s="30"/>
      <c r="BA386" s="30"/>
      <c r="BB386" s="30" t="s">
        <v>54452</v>
      </c>
      <c r="BC386" s="30" t="s">
        <v>54452</v>
      </c>
      <c r="BD386" s="30" t="s">
        <v>54452</v>
      </c>
      <c r="BE386" s="30" t="s">
        <v>54452</v>
      </c>
      <c r="BF386" s="30" t="s">
        <v>54452</v>
      </c>
      <c r="BG386" s="30">
        <v>7</v>
      </c>
      <c r="BH386" s="30"/>
      <c r="BI386" s="31"/>
    </row>
    <row r="387" spans="1:61" ht="16.5">
      <c r="A387" s="21" t="s">
        <v>7900</v>
      </c>
      <c r="B387" s="21">
        <v>24738</v>
      </c>
      <c r="C387" s="21">
        <v>2195893</v>
      </c>
      <c r="D387" s="21">
        <v>1078200777</v>
      </c>
      <c r="E387" s="22">
        <v>1112310002160</v>
      </c>
      <c r="F387" s="24" t="s">
        <v>7901</v>
      </c>
      <c r="G387" s="24" t="s">
        <v>104</v>
      </c>
      <c r="H387" s="24" t="s">
        <v>51</v>
      </c>
      <c r="I387" s="24" t="s">
        <v>65</v>
      </c>
      <c r="J387" s="24" t="s">
        <v>105</v>
      </c>
      <c r="K387" s="21">
        <v>64</v>
      </c>
      <c r="L387" s="32" t="s">
        <v>7901</v>
      </c>
      <c r="M387" s="21" t="s">
        <v>7902</v>
      </c>
      <c r="N387" s="26">
        <v>1</v>
      </c>
      <c r="O387" s="26" t="s">
        <v>55</v>
      </c>
      <c r="P387" s="21">
        <v>0</v>
      </c>
      <c r="Q387" s="41">
        <v>7000</v>
      </c>
      <c r="R387" s="21">
        <v>0</v>
      </c>
      <c r="S387" s="41">
        <v>85545</v>
      </c>
      <c r="T387" s="21">
        <v>0</v>
      </c>
      <c r="U387" s="21">
        <v>0</v>
      </c>
      <c r="V387" s="21">
        <v>0</v>
      </c>
      <c r="W387" s="21">
        <v>0</v>
      </c>
      <c r="X387" s="21">
        <v>0</v>
      </c>
      <c r="Y387" s="41">
        <v>41401248</v>
      </c>
      <c r="Z387" s="21"/>
      <c r="AA387" s="102">
        <v>0</v>
      </c>
      <c r="AB387" s="21">
        <v>414</v>
      </c>
      <c r="AC387" s="21">
        <v>0.8</v>
      </c>
      <c r="AD387" s="99">
        <v>0</v>
      </c>
      <c r="AE387" s="99">
        <v>0</v>
      </c>
      <c r="AF387" s="21">
        <f t="shared" si="6"/>
        <v>414.8</v>
      </c>
      <c r="AG387" s="21" t="s">
        <v>7903</v>
      </c>
      <c r="AH387" s="24" t="s">
        <v>7904</v>
      </c>
      <c r="AI387" s="24" t="s">
        <v>7905</v>
      </c>
      <c r="AJ387" s="27" t="s">
        <v>31070</v>
      </c>
      <c r="AK387" s="28" t="s">
        <v>47</v>
      </c>
      <c r="AL387" s="28">
        <v>10</v>
      </c>
      <c r="AM387" s="28">
        <v>19820113</v>
      </c>
      <c r="AN387" s="29">
        <v>6498</v>
      </c>
      <c r="AO387" s="29">
        <v>202102</v>
      </c>
      <c r="AP387" s="29">
        <v>2022</v>
      </c>
      <c r="AQ387" s="28">
        <v>217605480</v>
      </c>
      <c r="AR387" s="28">
        <v>1162350018</v>
      </c>
      <c r="AS387" s="28">
        <v>315519947</v>
      </c>
      <c r="AT387" s="30">
        <v>2</v>
      </c>
      <c r="AU387" s="30"/>
      <c r="AV387" s="30"/>
      <c r="AW387" s="30"/>
      <c r="AX387" s="30"/>
      <c r="AY387" s="30"/>
      <c r="AZ387" s="30"/>
      <c r="BA387" s="30"/>
      <c r="BB387" s="30" t="s">
        <v>54452</v>
      </c>
      <c r="BC387" s="30" t="s">
        <v>54452</v>
      </c>
      <c r="BD387" s="30" t="s">
        <v>54452</v>
      </c>
      <c r="BE387" s="30" t="s">
        <v>54452</v>
      </c>
      <c r="BF387" s="30" t="s">
        <v>7906</v>
      </c>
      <c r="BG387" s="30">
        <v>2</v>
      </c>
      <c r="BH387" s="30"/>
      <c r="BI387" s="31"/>
    </row>
    <row r="388" spans="1:61" ht="16.5">
      <c r="A388" s="21" t="s">
        <v>8113</v>
      </c>
      <c r="B388" s="21">
        <v>8353</v>
      </c>
      <c r="C388" s="21">
        <v>1649508</v>
      </c>
      <c r="D388" s="21">
        <v>1058129640</v>
      </c>
      <c r="E388" s="22">
        <v>1101110234776</v>
      </c>
      <c r="F388" s="24" t="s">
        <v>8114</v>
      </c>
      <c r="G388" s="24" t="s">
        <v>44</v>
      </c>
      <c r="H388" s="24" t="s">
        <v>51</v>
      </c>
      <c r="I388" s="24" t="s">
        <v>52</v>
      </c>
      <c r="J388" s="24" t="s">
        <v>313</v>
      </c>
      <c r="K388" s="21">
        <v>46</v>
      </c>
      <c r="L388" s="32" t="s">
        <v>8115</v>
      </c>
      <c r="M388" s="21" t="s">
        <v>8116</v>
      </c>
      <c r="N388" s="21">
        <v>1</v>
      </c>
      <c r="O388" s="21" t="s">
        <v>55</v>
      </c>
      <c r="P388" s="72">
        <v>1392208</v>
      </c>
      <c r="Q388" s="21">
        <v>0</v>
      </c>
      <c r="R388" s="72">
        <v>76772</v>
      </c>
      <c r="S388" s="72">
        <v>11599</v>
      </c>
      <c r="T388" s="21">
        <v>0</v>
      </c>
      <c r="U388" s="72">
        <v>5477323</v>
      </c>
      <c r="V388" s="21">
        <v>0</v>
      </c>
      <c r="W388" s="21">
        <v>0</v>
      </c>
      <c r="X388" s="72">
        <v>6921311</v>
      </c>
      <c r="Y388" s="21">
        <v>0</v>
      </c>
      <c r="Z388" s="16" t="s">
        <v>1249</v>
      </c>
      <c r="AA388" s="21">
        <v>13.9</v>
      </c>
      <c r="AB388" s="21">
        <v>0.7</v>
      </c>
      <c r="AC388" s="21">
        <v>0.1</v>
      </c>
      <c r="AD388" s="21">
        <v>54.7</v>
      </c>
      <c r="AE388" s="21">
        <v>69.2</v>
      </c>
      <c r="AF388" s="21">
        <f t="shared" si="6"/>
        <v>138.60000000000002</v>
      </c>
      <c r="AG388" s="21" t="s">
        <v>8117</v>
      </c>
      <c r="AH388" s="24" t="s">
        <v>8118</v>
      </c>
      <c r="AI388" s="24" t="s">
        <v>8119</v>
      </c>
      <c r="AJ388" s="27" t="s">
        <v>31071</v>
      </c>
      <c r="AK388" s="28" t="s">
        <v>156</v>
      </c>
      <c r="AL388" s="28">
        <v>10</v>
      </c>
      <c r="AM388" s="28">
        <v>19780701</v>
      </c>
      <c r="AN388" s="29">
        <v>521</v>
      </c>
      <c r="AO388" s="29">
        <v>202306</v>
      </c>
      <c r="AP388" s="29">
        <v>2022</v>
      </c>
      <c r="AQ388" s="28">
        <v>462562008</v>
      </c>
      <c r="AR388" s="28">
        <v>409776787</v>
      </c>
      <c r="AS388" s="28">
        <v>27012440</v>
      </c>
      <c r="AT388" s="30">
        <v>1</v>
      </c>
      <c r="AU388" s="30"/>
      <c r="AV388" s="30"/>
      <c r="AW388" s="30"/>
      <c r="AX388" s="30"/>
      <c r="AY388" s="30"/>
      <c r="AZ388" s="30"/>
      <c r="BA388" s="30"/>
      <c r="BB388" s="30" t="s">
        <v>54452</v>
      </c>
      <c r="BC388" s="30" t="s">
        <v>54452</v>
      </c>
      <c r="BD388" s="30" t="s">
        <v>54452</v>
      </c>
      <c r="BE388" s="30" t="s">
        <v>54452</v>
      </c>
      <c r="BF388" s="30" t="s">
        <v>54452</v>
      </c>
      <c r="BG388" s="30">
        <v>7</v>
      </c>
      <c r="BH388" s="30"/>
      <c r="BI388" s="31"/>
    </row>
    <row r="389" spans="1:61" ht="16.5">
      <c r="A389" s="21" t="s">
        <v>2685</v>
      </c>
      <c r="B389" s="21">
        <v>2306</v>
      </c>
      <c r="C389" s="21">
        <v>6788173</v>
      </c>
      <c r="D389" s="21">
        <v>8038800431</v>
      </c>
      <c r="E389" s="22">
        <v>1101116139277</v>
      </c>
      <c r="F389" s="24" t="s">
        <v>2686</v>
      </c>
      <c r="G389" s="24" t="s">
        <v>44</v>
      </c>
      <c r="H389" s="24" t="s">
        <v>51</v>
      </c>
      <c r="I389" s="24" t="s">
        <v>52</v>
      </c>
      <c r="J389" s="24" t="s">
        <v>264</v>
      </c>
      <c r="K389" s="21">
        <v>15</v>
      </c>
      <c r="L389" s="32" t="s">
        <v>2687</v>
      </c>
      <c r="M389" s="21" t="s">
        <v>2688</v>
      </c>
      <c r="N389" s="21">
        <v>1</v>
      </c>
      <c r="O389" s="21" t="s">
        <v>55</v>
      </c>
      <c r="P389" s="21">
        <v>0</v>
      </c>
      <c r="Q389" s="21">
        <v>0</v>
      </c>
      <c r="R389" s="49">
        <v>126000</v>
      </c>
      <c r="S389" s="49">
        <v>268785</v>
      </c>
      <c r="T389" s="21">
        <v>0</v>
      </c>
      <c r="U389" s="49">
        <v>41389</v>
      </c>
      <c r="V389" s="21">
        <v>0</v>
      </c>
      <c r="W389" s="49">
        <v>2658062</v>
      </c>
      <c r="X389" s="42">
        <v>791047</v>
      </c>
      <c r="Y389" s="49">
        <v>8166690</v>
      </c>
      <c r="Z389" s="16" t="s">
        <v>56</v>
      </c>
      <c r="AA389" s="102">
        <v>0</v>
      </c>
      <c r="AB389" s="21">
        <v>82.9</v>
      </c>
      <c r="AC389" s="21">
        <v>2.6</v>
      </c>
      <c r="AD389" s="21">
        <v>0.4</v>
      </c>
      <c r="AE389" s="21">
        <v>34.4</v>
      </c>
      <c r="AF389" s="21">
        <f t="shared" si="6"/>
        <v>120.30000000000001</v>
      </c>
      <c r="AG389" s="21" t="s">
        <v>2689</v>
      </c>
      <c r="AH389" s="24" t="s">
        <v>2690</v>
      </c>
      <c r="AI389" s="24" t="s">
        <v>2596</v>
      </c>
      <c r="AJ389" s="27" t="s">
        <v>31072</v>
      </c>
      <c r="AK389" s="28" t="s">
        <v>156</v>
      </c>
      <c r="AL389" s="28">
        <v>10</v>
      </c>
      <c r="AM389" s="28">
        <v>20160801</v>
      </c>
      <c r="AN389" s="29">
        <v>1456</v>
      </c>
      <c r="AO389" s="29">
        <v>202306</v>
      </c>
      <c r="AP389" s="29">
        <v>2022</v>
      </c>
      <c r="AQ389" s="28">
        <v>635808532</v>
      </c>
      <c r="AR389" s="28">
        <v>637159475</v>
      </c>
      <c r="AS389" s="28">
        <v>26803285</v>
      </c>
      <c r="AT389" s="30">
        <v>1</v>
      </c>
      <c r="AU389" s="30"/>
      <c r="AV389" s="30"/>
      <c r="AW389" s="30"/>
      <c r="AX389" s="30"/>
      <c r="AY389" s="30"/>
      <c r="AZ389" s="30"/>
      <c r="BA389" s="30"/>
      <c r="BB389" s="30" t="s">
        <v>54452</v>
      </c>
      <c r="BC389" s="30" t="s">
        <v>54452</v>
      </c>
      <c r="BD389" s="30" t="s">
        <v>54452</v>
      </c>
      <c r="BE389" s="30" t="s">
        <v>54452</v>
      </c>
      <c r="BF389" s="30" t="s">
        <v>54452</v>
      </c>
      <c r="BG389" s="30">
        <v>4</v>
      </c>
      <c r="BH389" s="30" t="s">
        <v>237</v>
      </c>
      <c r="BI389" s="31"/>
    </row>
    <row r="390" spans="1:61" ht="16.5">
      <c r="A390" s="21" t="s">
        <v>7918</v>
      </c>
      <c r="B390" s="21">
        <v>24672</v>
      </c>
      <c r="C390" s="21">
        <v>1895059</v>
      </c>
      <c r="D390" s="21">
        <v>3018206242</v>
      </c>
      <c r="E390" s="22">
        <v>1501330000042</v>
      </c>
      <c r="F390" s="24" t="s">
        <v>7919</v>
      </c>
      <c r="G390" s="24" t="s">
        <v>104</v>
      </c>
      <c r="H390" s="24" t="s">
        <v>51</v>
      </c>
      <c r="I390" s="24" t="s">
        <v>65</v>
      </c>
      <c r="J390" s="24" t="s">
        <v>105</v>
      </c>
      <c r="K390" s="21">
        <v>64</v>
      </c>
      <c r="L390" s="32" t="s">
        <v>7919</v>
      </c>
      <c r="M390" s="21" t="s">
        <v>7920</v>
      </c>
      <c r="N390" s="26">
        <v>1</v>
      </c>
      <c r="O390" s="26" t="s">
        <v>55</v>
      </c>
      <c r="P390" s="41">
        <v>215054</v>
      </c>
      <c r="Q390" s="41">
        <v>165000</v>
      </c>
      <c r="R390" s="41">
        <v>156600</v>
      </c>
      <c r="S390" s="41">
        <v>2851137</v>
      </c>
      <c r="T390" s="21">
        <v>0</v>
      </c>
      <c r="U390" s="41">
        <v>443995</v>
      </c>
      <c r="V390" s="41">
        <v>732317</v>
      </c>
      <c r="W390" s="41">
        <v>204755</v>
      </c>
      <c r="X390" s="21">
        <v>0</v>
      </c>
      <c r="Y390" s="41">
        <v>4440418</v>
      </c>
      <c r="Z390" s="21"/>
      <c r="AA390" s="21">
        <v>2.1</v>
      </c>
      <c r="AB390" s="21">
        <v>47.6</v>
      </c>
      <c r="AC390" s="21">
        <v>28.5</v>
      </c>
      <c r="AD390" s="21">
        <v>4.4000000000000004</v>
      </c>
      <c r="AE390" s="21">
        <v>9.3000000000000007</v>
      </c>
      <c r="AF390" s="21">
        <f t="shared" si="6"/>
        <v>91.9</v>
      </c>
      <c r="AG390" s="21" t="s">
        <v>7921</v>
      </c>
      <c r="AH390" s="24" t="s">
        <v>7922</v>
      </c>
      <c r="AI390" s="24" t="s">
        <v>7923</v>
      </c>
      <c r="AJ390" s="27" t="s">
        <v>31073</v>
      </c>
      <c r="AK390" s="28" t="s">
        <v>47</v>
      </c>
      <c r="AL390" s="28">
        <v>10</v>
      </c>
      <c r="AM390" s="28">
        <v>19910109</v>
      </c>
      <c r="AN390" s="29">
        <v>643</v>
      </c>
      <c r="AO390" s="29">
        <v>202012</v>
      </c>
      <c r="AP390" s="29"/>
      <c r="AQ390" s="28"/>
      <c r="AR390" s="28"/>
      <c r="AS390" s="28"/>
      <c r="AT390" s="30">
        <v>2</v>
      </c>
      <c r="AU390" s="30"/>
      <c r="AV390" s="30"/>
      <c r="AW390" s="30"/>
      <c r="AX390" s="30"/>
      <c r="AY390" s="30"/>
      <c r="AZ390" s="30"/>
      <c r="BA390" s="30"/>
      <c r="BB390" s="30" t="s">
        <v>54452</v>
      </c>
      <c r="BC390" s="30" t="s">
        <v>54452</v>
      </c>
      <c r="BD390" s="30" t="s">
        <v>54452</v>
      </c>
      <c r="BE390" s="30" t="s">
        <v>54452</v>
      </c>
      <c r="BF390" s="30" t="s">
        <v>7924</v>
      </c>
      <c r="BG390" s="30">
        <v>2</v>
      </c>
      <c r="BH390" s="30"/>
      <c r="BI390" s="31"/>
    </row>
    <row r="391" spans="1:61" ht="16.5">
      <c r="A391" s="21" t="s">
        <v>7926</v>
      </c>
      <c r="B391" s="21">
        <v>24739</v>
      </c>
      <c r="C391" s="21">
        <v>1364046</v>
      </c>
      <c r="D391" s="21">
        <v>1218207529</v>
      </c>
      <c r="E391" s="22">
        <v>1201310000016</v>
      </c>
      <c r="F391" s="24" t="s">
        <v>7927</v>
      </c>
      <c r="G391" s="24" t="s">
        <v>104</v>
      </c>
      <c r="H391" s="24" t="s">
        <v>51</v>
      </c>
      <c r="I391" s="24" t="s">
        <v>65</v>
      </c>
      <c r="J391" s="24" t="s">
        <v>105</v>
      </c>
      <c r="K391" s="21">
        <v>64</v>
      </c>
      <c r="L391" s="32" t="s">
        <v>7927</v>
      </c>
      <c r="M391" s="21" t="s">
        <v>7928</v>
      </c>
      <c r="N391" s="26">
        <v>1</v>
      </c>
      <c r="O391" s="26" t="s">
        <v>55</v>
      </c>
      <c r="P391" s="21">
        <v>0</v>
      </c>
      <c r="Q391" s="41">
        <v>1933009</v>
      </c>
      <c r="R391" s="21">
        <v>0</v>
      </c>
      <c r="S391" s="41">
        <v>8659157</v>
      </c>
      <c r="T391" s="21">
        <v>0</v>
      </c>
      <c r="U391" s="41">
        <v>339264</v>
      </c>
      <c r="V391" s="21">
        <v>0</v>
      </c>
      <c r="W391" s="41">
        <v>340255</v>
      </c>
      <c r="X391" s="21">
        <v>0</v>
      </c>
      <c r="Y391" s="41">
        <v>1672659</v>
      </c>
      <c r="Z391" s="21"/>
      <c r="AA391" s="102">
        <v>0</v>
      </c>
      <c r="AB391" s="21">
        <v>36</v>
      </c>
      <c r="AC391" s="21">
        <v>86.5</v>
      </c>
      <c r="AD391" s="21">
        <v>3.3</v>
      </c>
      <c r="AE391" s="21">
        <v>3.4</v>
      </c>
      <c r="AF391" s="21">
        <f t="shared" si="6"/>
        <v>129.19999999999999</v>
      </c>
      <c r="AG391" s="21" t="s">
        <v>7929</v>
      </c>
      <c r="AH391" s="24" t="s">
        <v>7930</v>
      </c>
      <c r="AI391" s="24" t="s">
        <v>7931</v>
      </c>
      <c r="AJ391" s="27" t="s">
        <v>31074</v>
      </c>
      <c r="AK391" s="28" t="s">
        <v>47</v>
      </c>
      <c r="AL391" s="28">
        <v>10</v>
      </c>
      <c r="AM391" s="28">
        <v>19960402</v>
      </c>
      <c r="AN391" s="29">
        <v>2493</v>
      </c>
      <c r="AO391" s="29">
        <v>202306</v>
      </c>
      <c r="AP391" s="29">
        <v>2022</v>
      </c>
      <c r="AQ391" s="28">
        <v>393926884</v>
      </c>
      <c r="AR391" s="28">
        <v>251876549</v>
      </c>
      <c r="AS391" s="28">
        <v>239232771</v>
      </c>
      <c r="AT391" s="30">
        <v>1</v>
      </c>
      <c r="AU391" s="30"/>
      <c r="AV391" s="30"/>
      <c r="AW391" s="30"/>
      <c r="AX391" s="30"/>
      <c r="AY391" s="30"/>
      <c r="AZ391" s="30"/>
      <c r="BA391" s="30"/>
      <c r="BB391" s="30" t="s">
        <v>54452</v>
      </c>
      <c r="BC391" s="30" t="s">
        <v>54452</v>
      </c>
      <c r="BD391" s="30" t="s">
        <v>54452</v>
      </c>
      <c r="BE391" s="30" t="s">
        <v>54452</v>
      </c>
      <c r="BF391" s="30" t="s">
        <v>54452</v>
      </c>
      <c r="BG391" s="30">
        <v>7</v>
      </c>
      <c r="BH391" s="30" t="s">
        <v>645</v>
      </c>
      <c r="BI391" s="31"/>
    </row>
    <row r="392" spans="1:61" ht="16.5">
      <c r="A392" s="21" t="s">
        <v>7965</v>
      </c>
      <c r="B392" s="21">
        <v>24480</v>
      </c>
      <c r="C392" s="21">
        <v>2644237</v>
      </c>
      <c r="D392" s="21">
        <v>1218210209</v>
      </c>
      <c r="E392" s="22">
        <v>1201710003321</v>
      </c>
      <c r="F392" s="24" t="s">
        <v>7966</v>
      </c>
      <c r="G392" s="24" t="s">
        <v>104</v>
      </c>
      <c r="H392" s="24" t="s">
        <v>51</v>
      </c>
      <c r="I392" s="24" t="s">
        <v>65</v>
      </c>
      <c r="J392" s="24" t="s">
        <v>363</v>
      </c>
      <c r="K392" s="21">
        <v>63</v>
      </c>
      <c r="L392" s="32" t="s">
        <v>7966</v>
      </c>
      <c r="M392" s="21" t="s">
        <v>7967</v>
      </c>
      <c r="N392" s="26">
        <v>1</v>
      </c>
      <c r="O392" s="26" t="s">
        <v>55</v>
      </c>
      <c r="P392" s="21">
        <v>0</v>
      </c>
      <c r="Q392" s="21">
        <v>0</v>
      </c>
      <c r="R392" s="21">
        <v>0</v>
      </c>
      <c r="S392" s="41">
        <v>110290</v>
      </c>
      <c r="T392" s="21">
        <v>0</v>
      </c>
      <c r="U392" s="41">
        <v>252687</v>
      </c>
      <c r="V392" s="41">
        <v>13810</v>
      </c>
      <c r="W392" s="41">
        <v>82136</v>
      </c>
      <c r="X392" s="21">
        <v>0</v>
      </c>
      <c r="Y392" s="21">
        <v>0</v>
      </c>
      <c r="Z392" s="16" t="s">
        <v>315</v>
      </c>
      <c r="AA392" s="102">
        <v>0</v>
      </c>
      <c r="AB392" s="99">
        <v>0</v>
      </c>
      <c r="AC392" s="21">
        <v>1.1000000000000001</v>
      </c>
      <c r="AD392" s="21">
        <v>2.5</v>
      </c>
      <c r="AE392" s="21">
        <v>0.9</v>
      </c>
      <c r="AF392" s="21">
        <f t="shared" si="6"/>
        <v>4.5</v>
      </c>
      <c r="AG392" s="21" t="s">
        <v>7968</v>
      </c>
      <c r="AH392" s="24" t="s">
        <v>7969</v>
      </c>
      <c r="AI392" s="24" t="s">
        <v>7970</v>
      </c>
      <c r="AJ392" s="27" t="s">
        <v>31075</v>
      </c>
      <c r="AK392" s="28" t="s">
        <v>47</v>
      </c>
      <c r="AL392" s="28">
        <v>10</v>
      </c>
      <c r="AM392" s="28">
        <v>20040128</v>
      </c>
      <c r="AN392" s="29">
        <v>596</v>
      </c>
      <c r="AO392" s="29">
        <v>202002</v>
      </c>
      <c r="AP392" s="29">
        <v>2022</v>
      </c>
      <c r="AQ392" s="28">
        <v>136295965</v>
      </c>
      <c r="AR392" s="28">
        <v>72877062</v>
      </c>
      <c r="AS392" s="28">
        <v>0</v>
      </c>
      <c r="AT392" s="30">
        <v>1</v>
      </c>
      <c r="AU392" s="30"/>
      <c r="AV392" s="30"/>
      <c r="AW392" s="30"/>
      <c r="AX392" s="30"/>
      <c r="AY392" s="30"/>
      <c r="AZ392" s="30"/>
      <c r="BA392" s="30"/>
      <c r="BB392" s="30" t="s">
        <v>54452</v>
      </c>
      <c r="BC392" s="30" t="s">
        <v>54452</v>
      </c>
      <c r="BD392" s="30" t="s">
        <v>54452</v>
      </c>
      <c r="BE392" s="30" t="s">
        <v>54452</v>
      </c>
      <c r="BF392" s="30" t="s">
        <v>54452</v>
      </c>
      <c r="BG392" s="30">
        <v>7</v>
      </c>
      <c r="BH392" s="30" t="s">
        <v>645</v>
      </c>
      <c r="BI392" s="31"/>
    </row>
    <row r="393" spans="1:61" ht="16.5">
      <c r="A393" s="21" t="s">
        <v>4196</v>
      </c>
      <c r="B393" s="21">
        <v>4007</v>
      </c>
      <c r="C393" s="21">
        <v>3685704</v>
      </c>
      <c r="D393" s="21">
        <v>3128611175</v>
      </c>
      <c r="E393" s="22">
        <v>1615110112543</v>
      </c>
      <c r="F393" s="24" t="s">
        <v>4197</v>
      </c>
      <c r="G393" s="24" t="s">
        <v>44</v>
      </c>
      <c r="H393" s="24" t="s">
        <v>51</v>
      </c>
      <c r="I393" s="24" t="s">
        <v>65</v>
      </c>
      <c r="J393" s="24" t="s">
        <v>2778</v>
      </c>
      <c r="K393" s="21">
        <v>25</v>
      </c>
      <c r="L393" s="32" t="s">
        <v>4198</v>
      </c>
      <c r="M393" s="21" t="s">
        <v>4199</v>
      </c>
      <c r="N393" s="21">
        <v>1</v>
      </c>
      <c r="O393" s="21" t="s">
        <v>55</v>
      </c>
      <c r="P393" s="21">
        <v>0</v>
      </c>
      <c r="Q393" s="21">
        <v>0</v>
      </c>
      <c r="R393" s="51">
        <v>1078550</v>
      </c>
      <c r="S393" s="51">
        <v>332000</v>
      </c>
      <c r="T393" s="21">
        <v>0</v>
      </c>
      <c r="U393" s="21">
        <v>0</v>
      </c>
      <c r="V393" s="51">
        <v>402159</v>
      </c>
      <c r="W393" s="51">
        <v>96293</v>
      </c>
      <c r="X393" s="51">
        <v>956942</v>
      </c>
      <c r="Y393" s="51">
        <v>4783685</v>
      </c>
      <c r="Z393" s="16" t="s">
        <v>126</v>
      </c>
      <c r="AA393" s="102">
        <v>0</v>
      </c>
      <c r="AB393" s="21">
        <v>58.6</v>
      </c>
      <c r="AC393" s="21">
        <v>3.3</v>
      </c>
      <c r="AD393" s="99">
        <v>0</v>
      </c>
      <c r="AE393" s="21">
        <v>14.5</v>
      </c>
      <c r="AF393" s="21">
        <f t="shared" si="6"/>
        <v>76.400000000000006</v>
      </c>
      <c r="AG393" s="21" t="s">
        <v>4200</v>
      </c>
      <c r="AH393" s="24" t="s">
        <v>4201</v>
      </c>
      <c r="AI393" s="24" t="s">
        <v>4202</v>
      </c>
      <c r="AJ393" s="27" t="s">
        <v>31076</v>
      </c>
      <c r="AK393" s="28" t="s">
        <v>60</v>
      </c>
      <c r="AL393" s="28">
        <v>10</v>
      </c>
      <c r="AM393" s="28">
        <v>20091127</v>
      </c>
      <c r="AN393" s="29">
        <v>343</v>
      </c>
      <c r="AO393" s="29">
        <v>202209</v>
      </c>
      <c r="AP393" s="29">
        <v>2022</v>
      </c>
      <c r="AQ393" s="28">
        <v>95288846</v>
      </c>
      <c r="AR393" s="28">
        <v>93180588</v>
      </c>
      <c r="AS393" s="28">
        <v>41067710</v>
      </c>
      <c r="AT393" s="30">
        <v>1</v>
      </c>
      <c r="AU393" s="30"/>
      <c r="AV393" s="30"/>
      <c r="AW393" s="30"/>
      <c r="AX393" s="30"/>
      <c r="AY393" s="30"/>
      <c r="AZ393" s="30"/>
      <c r="BA393" s="30"/>
      <c r="BB393" s="30" t="s">
        <v>54452</v>
      </c>
      <c r="BC393" s="30" t="s">
        <v>54452</v>
      </c>
      <c r="BD393" s="30" t="s">
        <v>54452</v>
      </c>
      <c r="BE393" s="30" t="s">
        <v>54452</v>
      </c>
      <c r="BF393" s="30" t="s">
        <v>54452</v>
      </c>
      <c r="BG393" s="30">
        <v>8</v>
      </c>
      <c r="BH393" s="30"/>
      <c r="BI393" s="31"/>
    </row>
    <row r="394" spans="1:61" ht="16.5">
      <c r="A394" s="21" t="s">
        <v>30082</v>
      </c>
      <c r="B394" s="21">
        <v>24490</v>
      </c>
      <c r="C394" s="21">
        <v>2154116</v>
      </c>
      <c r="D394" s="21">
        <v>1138134289</v>
      </c>
      <c r="E394" s="22">
        <v>1101111168073</v>
      </c>
      <c r="F394" s="24" t="s">
        <v>30083</v>
      </c>
      <c r="G394" s="24" t="s">
        <v>104</v>
      </c>
      <c r="H394" s="24" t="s">
        <v>51</v>
      </c>
      <c r="I394" s="24" t="s">
        <v>65</v>
      </c>
      <c r="J394" s="24" t="s">
        <v>363</v>
      </c>
      <c r="K394" s="21">
        <v>63</v>
      </c>
      <c r="L394" s="32" t="s">
        <v>30084</v>
      </c>
      <c r="M394" s="21" t="s">
        <v>30085</v>
      </c>
      <c r="N394" s="21">
        <v>2</v>
      </c>
      <c r="O394" s="21" t="s">
        <v>55</v>
      </c>
      <c r="P394" s="21">
        <v>0</v>
      </c>
      <c r="Q394" s="21">
        <v>0</v>
      </c>
      <c r="R394" s="21">
        <v>0</v>
      </c>
      <c r="S394" s="21">
        <v>0</v>
      </c>
      <c r="T394" s="21">
        <v>0</v>
      </c>
      <c r="U394" s="33">
        <v>18193</v>
      </c>
      <c r="V394" s="21">
        <v>0</v>
      </c>
      <c r="W394" s="33">
        <v>23323</v>
      </c>
      <c r="X394" s="21">
        <v>0</v>
      </c>
      <c r="Y394" s="33">
        <v>631101</v>
      </c>
      <c r="Z394" s="16" t="s">
        <v>315</v>
      </c>
      <c r="AA394" s="102">
        <v>0</v>
      </c>
      <c r="AB394" s="21">
        <v>6.3</v>
      </c>
      <c r="AC394" s="99">
        <v>0</v>
      </c>
      <c r="AD394" s="21">
        <v>0.1</v>
      </c>
      <c r="AE394" s="21">
        <v>0.2</v>
      </c>
      <c r="AF394" s="21">
        <f t="shared" si="6"/>
        <v>6.6</v>
      </c>
      <c r="AG394" s="21" t="s">
        <v>30086</v>
      </c>
      <c r="AH394" s="24" t="s">
        <v>30087</v>
      </c>
      <c r="AI394" s="24" t="s">
        <v>30088</v>
      </c>
      <c r="AJ394" s="27" t="s">
        <v>31077</v>
      </c>
      <c r="AK394" s="28" t="s">
        <v>60</v>
      </c>
      <c r="AL394" s="28">
        <v>10</v>
      </c>
      <c r="AM394" s="28">
        <v>19950620</v>
      </c>
      <c r="AN394" s="29">
        <v>1168</v>
      </c>
      <c r="AO394" s="29">
        <v>202212</v>
      </c>
      <c r="AP394" s="29">
        <v>2022</v>
      </c>
      <c r="AQ394" s="28">
        <v>49223360</v>
      </c>
      <c r="AR394" s="28">
        <v>17781875</v>
      </c>
      <c r="AS394" s="28">
        <v>500000</v>
      </c>
      <c r="AT394" s="30">
        <v>2</v>
      </c>
      <c r="AU394" s="30"/>
      <c r="AV394" s="30"/>
      <c r="AW394" s="30"/>
      <c r="AX394" s="30"/>
      <c r="AY394" s="30"/>
      <c r="AZ394" s="30"/>
      <c r="BA394" s="30"/>
      <c r="BB394" s="30" t="s">
        <v>54452</v>
      </c>
      <c r="BC394" s="30" t="s">
        <v>54452</v>
      </c>
      <c r="BD394" s="30" t="s">
        <v>54452</v>
      </c>
      <c r="BE394" s="30" t="s">
        <v>54452</v>
      </c>
      <c r="BF394" s="30" t="s">
        <v>54452</v>
      </c>
      <c r="BG394" s="30">
        <v>7</v>
      </c>
      <c r="BH394" s="30" t="s">
        <v>30089</v>
      </c>
      <c r="BI394" s="31"/>
    </row>
    <row r="395" spans="1:61" ht="16.5">
      <c r="A395" s="21" t="s">
        <v>5408</v>
      </c>
      <c r="B395" s="21">
        <v>5271</v>
      </c>
      <c r="C395" s="21">
        <v>1138871</v>
      </c>
      <c r="D395" s="21">
        <v>1388112945</v>
      </c>
      <c r="E395" s="22">
        <v>1341110052683</v>
      </c>
      <c r="F395" s="24" t="s">
        <v>5409</v>
      </c>
      <c r="G395" s="24" t="s">
        <v>44</v>
      </c>
      <c r="H395" s="24" t="s">
        <v>51</v>
      </c>
      <c r="I395" s="24" t="s">
        <v>65</v>
      </c>
      <c r="J395" s="24" t="s">
        <v>3656</v>
      </c>
      <c r="K395" s="21">
        <v>31</v>
      </c>
      <c r="L395" s="32" t="s">
        <v>5410</v>
      </c>
      <c r="M395" s="21" t="s">
        <v>5411</v>
      </c>
      <c r="N395" s="21">
        <v>1</v>
      </c>
      <c r="O395" s="21" t="s">
        <v>55</v>
      </c>
      <c r="P395" s="39">
        <v>15000</v>
      </c>
      <c r="Q395" s="21">
        <v>0</v>
      </c>
      <c r="R395" s="33">
        <v>23000</v>
      </c>
      <c r="S395" s="33">
        <v>808817</v>
      </c>
      <c r="T395" s="21">
        <v>0</v>
      </c>
      <c r="U395" s="33">
        <v>116158</v>
      </c>
      <c r="V395" s="33">
        <v>1131532</v>
      </c>
      <c r="W395" s="33">
        <v>11065</v>
      </c>
      <c r="X395" s="33">
        <v>29500</v>
      </c>
      <c r="Y395" s="33">
        <v>615941</v>
      </c>
      <c r="Z395" s="16" t="s">
        <v>126</v>
      </c>
      <c r="AA395" s="21">
        <v>0.1</v>
      </c>
      <c r="AB395" s="21">
        <v>6.3</v>
      </c>
      <c r="AC395" s="21">
        <v>8</v>
      </c>
      <c r="AD395" s="21">
        <v>1.1000000000000001</v>
      </c>
      <c r="AE395" s="21">
        <v>11.7</v>
      </c>
      <c r="AF395" s="21">
        <f t="shared" si="6"/>
        <v>27.199999999999996</v>
      </c>
      <c r="AG395" s="21" t="s">
        <v>5412</v>
      </c>
      <c r="AH395" s="24" t="s">
        <v>5413</v>
      </c>
      <c r="AI395" s="24" t="s">
        <v>5414</v>
      </c>
      <c r="AJ395" s="27" t="s">
        <v>31078</v>
      </c>
      <c r="AK395" s="28" t="s">
        <v>60</v>
      </c>
      <c r="AL395" s="28">
        <v>10</v>
      </c>
      <c r="AM395" s="28">
        <v>19961212</v>
      </c>
      <c r="AN395" s="29">
        <v>342</v>
      </c>
      <c r="AO395" s="29">
        <v>202304</v>
      </c>
      <c r="AP395" s="29">
        <v>2022</v>
      </c>
      <c r="AQ395" s="28">
        <v>101817372</v>
      </c>
      <c r="AR395" s="28">
        <v>144360577</v>
      </c>
      <c r="AS395" s="28">
        <v>810000</v>
      </c>
      <c r="AT395" s="30">
        <v>1</v>
      </c>
      <c r="AU395" s="30"/>
      <c r="AV395" s="30"/>
      <c r="AW395" s="30"/>
      <c r="AX395" s="30"/>
      <c r="AY395" s="30"/>
      <c r="AZ395" s="30"/>
      <c r="BA395" s="30"/>
      <c r="BB395" s="30" t="s">
        <v>54452</v>
      </c>
      <c r="BC395" s="30" t="s">
        <v>54452</v>
      </c>
      <c r="BD395" s="30" t="s">
        <v>54452</v>
      </c>
      <c r="BE395" s="30" t="s">
        <v>54452</v>
      </c>
      <c r="BF395" s="30" t="s">
        <v>54452</v>
      </c>
      <c r="BG395" s="30">
        <v>7</v>
      </c>
      <c r="BH395" s="30" t="s">
        <v>645</v>
      </c>
      <c r="BI395" s="31"/>
    </row>
    <row r="396" spans="1:61" ht="16.5">
      <c r="A396" s="21" t="s">
        <v>1490</v>
      </c>
      <c r="B396" s="21">
        <v>1453</v>
      </c>
      <c r="C396" s="21">
        <v>1340008</v>
      </c>
      <c r="D396" s="21">
        <v>1258116741</v>
      </c>
      <c r="E396" s="22">
        <v>1348110550724</v>
      </c>
      <c r="F396" s="24" t="s">
        <v>1491</v>
      </c>
      <c r="G396" s="24" t="s">
        <v>44</v>
      </c>
      <c r="H396" s="24" t="s">
        <v>51</v>
      </c>
      <c r="I396" s="24" t="s">
        <v>52</v>
      </c>
      <c r="J396" s="24" t="s">
        <v>1465</v>
      </c>
      <c r="K396" s="21">
        <v>10</v>
      </c>
      <c r="L396" s="32" t="s">
        <v>1492</v>
      </c>
      <c r="M396" s="21" t="s">
        <v>1493</v>
      </c>
      <c r="N396" s="21">
        <v>1</v>
      </c>
      <c r="O396" s="21" t="s">
        <v>55</v>
      </c>
      <c r="P396" s="21">
        <v>0</v>
      </c>
      <c r="Q396" s="21">
        <v>0</v>
      </c>
      <c r="R396" s="21">
        <v>0</v>
      </c>
      <c r="S396" s="21">
        <v>0</v>
      </c>
      <c r="T396" s="21">
        <v>0</v>
      </c>
      <c r="U396" s="21">
        <v>0</v>
      </c>
      <c r="V396" s="21">
        <v>0</v>
      </c>
      <c r="W396" s="21">
        <v>0</v>
      </c>
      <c r="X396" s="21">
        <v>0</v>
      </c>
      <c r="Y396" s="51">
        <v>6973901</v>
      </c>
      <c r="Z396" s="16" t="s">
        <v>56</v>
      </c>
      <c r="AA396" s="102">
        <v>0</v>
      </c>
      <c r="AB396" s="21">
        <v>69.7</v>
      </c>
      <c r="AC396" s="99">
        <v>0</v>
      </c>
      <c r="AD396" s="99">
        <v>0</v>
      </c>
      <c r="AE396" s="99">
        <v>0</v>
      </c>
      <c r="AF396" s="21">
        <f t="shared" si="6"/>
        <v>69.7</v>
      </c>
      <c r="AG396" s="21" t="s">
        <v>1494</v>
      </c>
      <c r="AH396" s="24" t="s">
        <v>1495</v>
      </c>
      <c r="AI396" s="24" t="s">
        <v>1496</v>
      </c>
      <c r="AJ396" s="27" t="s">
        <v>31079</v>
      </c>
      <c r="AK396" s="28" t="s">
        <v>60</v>
      </c>
      <c r="AL396" s="28">
        <v>10</v>
      </c>
      <c r="AM396" s="28">
        <v>19950916</v>
      </c>
      <c r="AN396" s="29">
        <v>321</v>
      </c>
      <c r="AO396" s="29">
        <v>202212</v>
      </c>
      <c r="AP396" s="29">
        <v>2022</v>
      </c>
      <c r="AQ396" s="28">
        <v>194286879</v>
      </c>
      <c r="AR396" s="28">
        <v>173099781</v>
      </c>
      <c r="AS396" s="28">
        <v>24563970</v>
      </c>
      <c r="AT396" s="30">
        <v>1</v>
      </c>
      <c r="AU396" s="30"/>
      <c r="AV396" s="30"/>
      <c r="AW396" s="30"/>
      <c r="AX396" s="30"/>
      <c r="AY396" s="30"/>
      <c r="AZ396" s="30"/>
      <c r="BA396" s="30"/>
      <c r="BB396" s="30" t="s">
        <v>54452</v>
      </c>
      <c r="BC396" s="30" t="s">
        <v>54452</v>
      </c>
      <c r="BD396" s="30" t="s">
        <v>54452</v>
      </c>
      <c r="BE396" s="30" t="s">
        <v>54452</v>
      </c>
      <c r="BF396" s="30" t="s">
        <v>1497</v>
      </c>
      <c r="BG396" s="30">
        <v>2</v>
      </c>
      <c r="BH396" s="30" t="s">
        <v>1277</v>
      </c>
      <c r="BI396" s="31"/>
    </row>
    <row r="397" spans="1:61" ht="16.5">
      <c r="A397" s="21" t="s">
        <v>11243</v>
      </c>
      <c r="B397" s="21">
        <v>11478</v>
      </c>
      <c r="C397" s="21">
        <v>1251125</v>
      </c>
      <c r="D397" s="21">
        <v>6018100739</v>
      </c>
      <c r="E397" s="22">
        <v>1801110001973</v>
      </c>
      <c r="F397" s="24" t="s">
        <v>11244</v>
      </c>
      <c r="G397" s="24" t="s">
        <v>44</v>
      </c>
      <c r="H397" s="24" t="s">
        <v>51</v>
      </c>
      <c r="I397" s="24" t="s">
        <v>52</v>
      </c>
      <c r="J397" s="24" t="s">
        <v>3829</v>
      </c>
      <c r="K397" s="21">
        <v>50</v>
      </c>
      <c r="L397" s="21"/>
      <c r="M397" s="21" t="s">
        <v>895</v>
      </c>
      <c r="N397" s="26">
        <v>1</v>
      </c>
      <c r="O397" s="26" t="s">
        <v>83</v>
      </c>
      <c r="P397" s="21">
        <v>0</v>
      </c>
      <c r="Q397" s="21">
        <v>0</v>
      </c>
      <c r="R397" s="21">
        <v>0</v>
      </c>
      <c r="S397" s="41">
        <v>2597207147</v>
      </c>
      <c r="T397" s="21">
        <v>0</v>
      </c>
      <c r="U397" s="41">
        <v>197340169</v>
      </c>
      <c r="V397" s="41">
        <v>7900000</v>
      </c>
      <c r="W397" s="41">
        <v>74102779</v>
      </c>
      <c r="X397" s="21">
        <v>0</v>
      </c>
      <c r="Y397" s="41">
        <v>1507471425</v>
      </c>
      <c r="Z397" s="21"/>
      <c r="AA397" s="102">
        <v>0</v>
      </c>
      <c r="AB397" s="21">
        <v>15</v>
      </c>
      <c r="AC397" s="21">
        <v>25.9</v>
      </c>
      <c r="AD397" s="21">
        <v>1.9</v>
      </c>
      <c r="AE397" s="21">
        <v>0.8</v>
      </c>
      <c r="AF397" s="21">
        <f t="shared" si="6"/>
        <v>43.599999999999994</v>
      </c>
      <c r="AG397" s="21" t="s">
        <v>11245</v>
      </c>
      <c r="AH397" s="24" t="s">
        <v>11246</v>
      </c>
      <c r="AI397" s="24" t="s">
        <v>11247</v>
      </c>
      <c r="AJ397" s="27" t="s">
        <v>31080</v>
      </c>
      <c r="AK397" s="28" t="s">
        <v>156</v>
      </c>
      <c r="AL397" s="28">
        <v>10</v>
      </c>
      <c r="AM397" s="28">
        <v>19560223</v>
      </c>
      <c r="AN397" s="29">
        <v>493</v>
      </c>
      <c r="AO397" s="29">
        <v>202306</v>
      </c>
      <c r="AP397" s="29">
        <v>2022</v>
      </c>
      <c r="AQ397" s="28">
        <v>667448084</v>
      </c>
      <c r="AR397" s="28">
        <v>385856608</v>
      </c>
      <c r="AS397" s="28">
        <v>14873937</v>
      </c>
      <c r="AT397" s="30">
        <v>1</v>
      </c>
      <c r="AU397" s="30"/>
      <c r="AV397" s="30"/>
      <c r="AW397" s="30"/>
      <c r="AX397" s="30"/>
      <c r="AY397" s="30"/>
      <c r="AZ397" s="30"/>
      <c r="BA397" s="30"/>
      <c r="BB397" s="30" t="s">
        <v>54452</v>
      </c>
      <c r="BC397" s="30" t="s">
        <v>54452</v>
      </c>
      <c r="BD397" s="30" t="s">
        <v>54452</v>
      </c>
      <c r="BE397" s="30" t="s">
        <v>54452</v>
      </c>
      <c r="BF397" s="30" t="s">
        <v>54452</v>
      </c>
      <c r="BG397" s="30">
        <v>13</v>
      </c>
      <c r="BH397" s="30"/>
      <c r="BI397" s="31"/>
    </row>
    <row r="398" spans="1:61" ht="16.5">
      <c r="A398" s="21" t="s">
        <v>4930</v>
      </c>
      <c r="B398" s="21">
        <v>4621</v>
      </c>
      <c r="C398" s="21">
        <v>1614793</v>
      </c>
      <c r="D398" s="21">
        <v>1238106645</v>
      </c>
      <c r="E398" s="22">
        <v>1341110013552</v>
      </c>
      <c r="F398" s="24" t="s">
        <v>4931</v>
      </c>
      <c r="G398" s="24" t="s">
        <v>44</v>
      </c>
      <c r="H398" s="24" t="s">
        <v>51</v>
      </c>
      <c r="I398" s="24" t="s">
        <v>52</v>
      </c>
      <c r="J398" s="24" t="s">
        <v>1921</v>
      </c>
      <c r="K398" s="21">
        <v>28</v>
      </c>
      <c r="L398" s="32" t="s">
        <v>4932</v>
      </c>
      <c r="M398" s="21" t="s">
        <v>4933</v>
      </c>
      <c r="N398" s="21">
        <v>1</v>
      </c>
      <c r="O398" s="21" t="s">
        <v>83</v>
      </c>
      <c r="P398" s="33">
        <v>4393913266</v>
      </c>
      <c r="Q398" s="39">
        <v>2125742734</v>
      </c>
      <c r="R398" s="33">
        <v>261632000</v>
      </c>
      <c r="S398" s="33">
        <v>5944801298</v>
      </c>
      <c r="T398" s="21">
        <v>0</v>
      </c>
      <c r="U398" s="33">
        <v>64448998</v>
      </c>
      <c r="V398" s="33">
        <v>204191857</v>
      </c>
      <c r="W398" s="33">
        <v>261703001</v>
      </c>
      <c r="X398" s="39">
        <v>3337035933</v>
      </c>
      <c r="Y398" s="33">
        <v>2142790200</v>
      </c>
      <c r="Z398" s="16" t="s">
        <v>126</v>
      </c>
      <c r="AA398" s="21">
        <v>43.9</v>
      </c>
      <c r="AB398" s="21">
        <v>45.3</v>
      </c>
      <c r="AC398" s="21">
        <v>59.4</v>
      </c>
      <c r="AD398" s="21">
        <v>0.6</v>
      </c>
      <c r="AE398" s="21">
        <v>38</v>
      </c>
      <c r="AF398" s="21">
        <f t="shared" si="6"/>
        <v>187.2</v>
      </c>
      <c r="AG398" s="21" t="s">
        <v>4934</v>
      </c>
      <c r="AH398" s="24" t="s">
        <v>4935</v>
      </c>
      <c r="AI398" s="24" t="s">
        <v>4936</v>
      </c>
      <c r="AJ398" s="27" t="s">
        <v>31081</v>
      </c>
      <c r="AK398" s="28" t="s">
        <v>70</v>
      </c>
      <c r="AL398" s="28">
        <v>10</v>
      </c>
      <c r="AM398" s="28">
        <v>19760130</v>
      </c>
      <c r="AN398" s="29">
        <v>602</v>
      </c>
      <c r="AO398" s="29">
        <v>202307</v>
      </c>
      <c r="AP398" s="29">
        <v>2022</v>
      </c>
      <c r="AQ398" s="28">
        <v>510749615</v>
      </c>
      <c r="AR398" s="28">
        <v>575035845</v>
      </c>
      <c r="AS398" s="28">
        <v>8600000</v>
      </c>
      <c r="AT398" s="30">
        <v>1</v>
      </c>
      <c r="AU398" s="30"/>
      <c r="AV398" s="30"/>
      <c r="AW398" s="30"/>
      <c r="AX398" s="30"/>
      <c r="AY398" s="30"/>
      <c r="AZ398" s="30"/>
      <c r="BA398" s="30"/>
      <c r="BB398" s="30" t="s">
        <v>54452</v>
      </c>
      <c r="BC398" s="30" t="s">
        <v>54452</v>
      </c>
      <c r="BD398" s="30" t="s">
        <v>54452</v>
      </c>
      <c r="BE398" s="30" t="s">
        <v>54452</v>
      </c>
      <c r="BF398" s="30" t="s">
        <v>54452</v>
      </c>
      <c r="BG398" s="30">
        <v>7</v>
      </c>
      <c r="BH398" s="30" t="s">
        <v>645</v>
      </c>
      <c r="BI398" s="31"/>
    </row>
    <row r="399" spans="1:61" ht="16.5">
      <c r="A399" s="21" t="s">
        <v>7981</v>
      </c>
      <c r="B399" s="21">
        <v>24708</v>
      </c>
      <c r="C399" s="21">
        <v>1163806</v>
      </c>
      <c r="D399" s="21">
        <v>1318207695</v>
      </c>
      <c r="E399" s="22">
        <v>1201220002699</v>
      </c>
      <c r="F399" s="24" t="s">
        <v>7982</v>
      </c>
      <c r="G399" s="24" t="s">
        <v>104</v>
      </c>
      <c r="H399" s="24" t="s">
        <v>51</v>
      </c>
      <c r="I399" s="24" t="s">
        <v>65</v>
      </c>
      <c r="J399" s="24" t="s">
        <v>105</v>
      </c>
      <c r="K399" s="21">
        <v>64</v>
      </c>
      <c r="L399" s="32" t="s">
        <v>7982</v>
      </c>
      <c r="M399" s="21" t="s">
        <v>3720</v>
      </c>
      <c r="N399" s="26">
        <v>1</v>
      </c>
      <c r="O399" s="26" t="s">
        <v>351</v>
      </c>
      <c r="P399" s="21">
        <v>0</v>
      </c>
      <c r="Q399" s="21">
        <v>0</v>
      </c>
      <c r="R399" s="21">
        <v>0</v>
      </c>
      <c r="S399" s="21">
        <v>0</v>
      </c>
      <c r="T399" s="21">
        <v>0</v>
      </c>
      <c r="U399" s="21">
        <v>0</v>
      </c>
      <c r="V399" s="21">
        <v>0</v>
      </c>
      <c r="W399" s="21">
        <v>0</v>
      </c>
      <c r="X399" s="41">
        <v>94654</v>
      </c>
      <c r="Y399" s="73">
        <v>0</v>
      </c>
      <c r="Z399" s="16" t="s">
        <v>126</v>
      </c>
      <c r="AA399" s="103">
        <v>0</v>
      </c>
      <c r="AB399" s="100">
        <v>0</v>
      </c>
      <c r="AC399" s="100">
        <v>0</v>
      </c>
      <c r="AD399" s="100">
        <v>0</v>
      </c>
      <c r="AE399" s="37">
        <v>946.5</v>
      </c>
      <c r="AF399" s="21">
        <f t="shared" si="6"/>
        <v>946.5</v>
      </c>
      <c r="AG399" s="21" t="s">
        <v>7921</v>
      </c>
      <c r="AH399" s="24" t="s">
        <v>7983</v>
      </c>
      <c r="AI399" s="24" t="s">
        <v>7984</v>
      </c>
      <c r="AJ399" s="27" t="s">
        <v>31082</v>
      </c>
      <c r="AK399" s="28" t="s">
        <v>47</v>
      </c>
      <c r="AL399" s="28">
        <v>10</v>
      </c>
      <c r="AM399" s="28">
        <v>19981110</v>
      </c>
      <c r="AN399" s="29">
        <v>673</v>
      </c>
      <c r="AO399" s="29">
        <v>201903</v>
      </c>
      <c r="AP399" s="29">
        <v>2022</v>
      </c>
      <c r="AQ399" s="28">
        <v>78944901</v>
      </c>
      <c r="AR399" s="28">
        <v>99009041</v>
      </c>
      <c r="AS399" s="28">
        <v>5881238</v>
      </c>
      <c r="AT399" s="30">
        <v>1</v>
      </c>
      <c r="AU399" s="30"/>
      <c r="AV399" s="30"/>
      <c r="AW399" s="30"/>
      <c r="AX399" s="30"/>
      <c r="AY399" s="30"/>
      <c r="AZ399" s="30"/>
      <c r="BA399" s="30"/>
      <c r="BB399" s="30" t="s">
        <v>54452</v>
      </c>
      <c r="BC399" s="30" t="s">
        <v>54452</v>
      </c>
      <c r="BD399" s="30" t="s">
        <v>54452</v>
      </c>
      <c r="BE399" s="30" t="s">
        <v>54452</v>
      </c>
      <c r="BF399" s="30" t="s">
        <v>54452</v>
      </c>
      <c r="BG399" s="30">
        <v>8</v>
      </c>
      <c r="BH399" s="30"/>
      <c r="BI399" s="31"/>
    </row>
    <row r="400" spans="1:61" ht="16.5">
      <c r="A400" s="21" t="s">
        <v>11664</v>
      </c>
      <c r="B400" s="21">
        <v>11803</v>
      </c>
      <c r="C400" s="21">
        <v>8583455</v>
      </c>
      <c r="D400" s="21">
        <v>7548801007</v>
      </c>
      <c r="E400" s="22">
        <v>1201110934390</v>
      </c>
      <c r="F400" s="24" t="s">
        <v>11665</v>
      </c>
      <c r="G400" s="24" t="s">
        <v>44</v>
      </c>
      <c r="H400" s="24" t="s">
        <v>51</v>
      </c>
      <c r="I400" s="24" t="s">
        <v>52</v>
      </c>
      <c r="J400" s="24" t="s">
        <v>1180</v>
      </c>
      <c r="K400" s="21">
        <v>53</v>
      </c>
      <c r="L400" s="32" t="s">
        <v>11666</v>
      </c>
      <c r="M400" s="21" t="s">
        <v>11667</v>
      </c>
      <c r="N400" s="21">
        <v>1</v>
      </c>
      <c r="O400" s="21" t="s">
        <v>55</v>
      </c>
      <c r="P400" s="21">
        <v>0</v>
      </c>
      <c r="Q400" s="21">
        <v>0</v>
      </c>
      <c r="R400" s="21">
        <v>0</v>
      </c>
      <c r="S400" s="33">
        <v>409219</v>
      </c>
      <c r="T400" s="21">
        <v>0</v>
      </c>
      <c r="U400" s="33">
        <v>126389</v>
      </c>
      <c r="V400" s="21">
        <v>0</v>
      </c>
      <c r="W400" s="33">
        <v>191754</v>
      </c>
      <c r="X400" s="21">
        <v>0</v>
      </c>
      <c r="Y400" s="21">
        <v>0</v>
      </c>
      <c r="Z400" s="16" t="s">
        <v>315</v>
      </c>
      <c r="AA400" s="102">
        <v>0</v>
      </c>
      <c r="AB400" s="99">
        <v>0</v>
      </c>
      <c r="AC400" s="21">
        <v>4</v>
      </c>
      <c r="AD400" s="21">
        <v>1.2</v>
      </c>
      <c r="AE400" s="21">
        <v>1.9</v>
      </c>
      <c r="AF400" s="21">
        <f t="shared" si="6"/>
        <v>7.1</v>
      </c>
      <c r="AG400" s="21" t="s">
        <v>11404</v>
      </c>
      <c r="AH400" s="24" t="s">
        <v>11668</v>
      </c>
      <c r="AI400" s="24" t="s">
        <v>11669</v>
      </c>
      <c r="AJ400" s="27" t="s">
        <v>31083</v>
      </c>
      <c r="AK400" s="28" t="s">
        <v>60</v>
      </c>
      <c r="AL400" s="28">
        <v>10</v>
      </c>
      <c r="AM400" s="28">
        <v>20180425</v>
      </c>
      <c r="AN400" s="29">
        <v>523</v>
      </c>
      <c r="AO400" s="29">
        <v>202212</v>
      </c>
      <c r="AP400" s="29">
        <v>2022</v>
      </c>
      <c r="AQ400" s="28">
        <v>88540822</v>
      </c>
      <c r="AR400" s="28">
        <v>65932393</v>
      </c>
      <c r="AS400" s="28">
        <v>37693600</v>
      </c>
      <c r="AT400" s="30">
        <v>1</v>
      </c>
      <c r="AU400" s="30"/>
      <c r="AV400" s="30"/>
      <c r="AW400" s="30"/>
      <c r="AX400" s="30"/>
      <c r="AY400" s="30"/>
      <c r="AZ400" s="30"/>
      <c r="BA400" s="30"/>
      <c r="BB400" s="30" t="s">
        <v>54452</v>
      </c>
      <c r="BC400" s="30" t="s">
        <v>54452</v>
      </c>
      <c r="BD400" s="30" t="s">
        <v>54452</v>
      </c>
      <c r="BE400" s="30" t="s">
        <v>54452</v>
      </c>
      <c r="BF400" s="30" t="s">
        <v>54452</v>
      </c>
      <c r="BG400" s="30">
        <v>13</v>
      </c>
      <c r="BH400" s="30"/>
      <c r="BI400" s="31"/>
    </row>
    <row r="401" spans="1:61" ht="16.5">
      <c r="A401" s="21" t="s">
        <v>25713</v>
      </c>
      <c r="B401" s="21">
        <v>23173</v>
      </c>
      <c r="C401" s="21">
        <v>8849707</v>
      </c>
      <c r="D401" s="21">
        <v>8478701296</v>
      </c>
      <c r="E401" s="22">
        <v>1201110979221</v>
      </c>
      <c r="F401" s="24" t="s">
        <v>25714</v>
      </c>
      <c r="G401" s="24" t="s">
        <v>104</v>
      </c>
      <c r="H401" s="24" t="s">
        <v>51</v>
      </c>
      <c r="I401" s="24" t="s">
        <v>65</v>
      </c>
      <c r="J401" s="24" t="s">
        <v>1180</v>
      </c>
      <c r="K401" s="21">
        <v>53</v>
      </c>
      <c r="L401" s="32" t="s">
        <v>25715</v>
      </c>
      <c r="M401" s="21" t="s">
        <v>25716</v>
      </c>
      <c r="N401" s="21">
        <v>1</v>
      </c>
      <c r="O401" s="21" t="s">
        <v>55</v>
      </c>
      <c r="P401" s="21">
        <v>0</v>
      </c>
      <c r="Q401" s="21">
        <v>0</v>
      </c>
      <c r="R401" s="21">
        <v>0</v>
      </c>
      <c r="S401" s="21">
        <v>0</v>
      </c>
      <c r="T401" s="21">
        <v>0</v>
      </c>
      <c r="U401" s="21">
        <v>0</v>
      </c>
      <c r="V401" s="21">
        <v>0</v>
      </c>
      <c r="W401" s="33">
        <v>175811</v>
      </c>
      <c r="X401" s="33">
        <f>38200+641800</f>
        <v>680000</v>
      </c>
      <c r="Y401" s="21">
        <v>0</v>
      </c>
      <c r="Z401" s="16" t="s">
        <v>315</v>
      </c>
      <c r="AA401" s="102">
        <v>0</v>
      </c>
      <c r="AB401" s="99">
        <v>0</v>
      </c>
      <c r="AC401" s="99">
        <v>0</v>
      </c>
      <c r="AD401" s="99">
        <v>0</v>
      </c>
      <c r="AE401" s="21">
        <v>8.5</v>
      </c>
      <c r="AF401" s="21">
        <f t="shared" si="6"/>
        <v>8.5</v>
      </c>
      <c r="AG401" s="21" t="s">
        <v>25717</v>
      </c>
      <c r="AH401" s="24" t="s">
        <v>25718</v>
      </c>
      <c r="AI401" s="24" t="s">
        <v>25719</v>
      </c>
      <c r="AJ401" s="27" t="s">
        <v>31084</v>
      </c>
      <c r="AK401" s="28" t="s">
        <v>60</v>
      </c>
      <c r="AL401" s="28">
        <v>10</v>
      </c>
      <c r="AM401" s="28">
        <v>20190122</v>
      </c>
      <c r="AN401" s="29">
        <v>2314</v>
      </c>
      <c r="AO401" s="29">
        <v>202212</v>
      </c>
      <c r="AP401" s="29">
        <v>2022</v>
      </c>
      <c r="AQ401" s="28">
        <v>119529276</v>
      </c>
      <c r="AR401" s="28">
        <v>19262211</v>
      </c>
      <c r="AS401" s="28">
        <v>1000000</v>
      </c>
      <c r="AT401" s="30">
        <v>1</v>
      </c>
      <c r="AU401" s="30"/>
      <c r="AV401" s="30"/>
      <c r="AW401" s="30"/>
      <c r="AX401" s="30"/>
      <c r="AY401" s="30"/>
      <c r="AZ401" s="30"/>
      <c r="BA401" s="30"/>
      <c r="BB401" s="30" t="s">
        <v>54452</v>
      </c>
      <c r="BC401" s="30" t="s">
        <v>54452</v>
      </c>
      <c r="BD401" s="30" t="s">
        <v>54452</v>
      </c>
      <c r="BE401" s="30" t="s">
        <v>54452</v>
      </c>
      <c r="BF401" s="30" t="s">
        <v>54452</v>
      </c>
      <c r="BG401" s="30">
        <v>8</v>
      </c>
      <c r="BH401" s="30"/>
      <c r="BI401" s="31"/>
    </row>
    <row r="402" spans="1:61" ht="16.5">
      <c r="A402" s="21" t="s">
        <v>11685</v>
      </c>
      <c r="B402" s="21">
        <v>11819</v>
      </c>
      <c r="C402" s="21">
        <v>8297689</v>
      </c>
      <c r="D402" s="21">
        <v>6468800842</v>
      </c>
      <c r="E402" s="22">
        <v>1201110896508</v>
      </c>
      <c r="F402" s="24" t="s">
        <v>11686</v>
      </c>
      <c r="G402" s="24" t="s">
        <v>44</v>
      </c>
      <c r="H402" s="24" t="s">
        <v>51</v>
      </c>
      <c r="I402" s="24" t="s">
        <v>65</v>
      </c>
      <c r="J402" s="24" t="s">
        <v>1180</v>
      </c>
      <c r="K402" s="21">
        <v>53</v>
      </c>
      <c r="L402" s="32" t="s">
        <v>11687</v>
      </c>
      <c r="M402" s="21" t="s">
        <v>11688</v>
      </c>
      <c r="N402" s="21">
        <v>1</v>
      </c>
      <c r="O402" s="21" t="s">
        <v>83</v>
      </c>
      <c r="P402" s="21">
        <v>0</v>
      </c>
      <c r="Q402" s="21">
        <v>0</v>
      </c>
      <c r="R402" s="21">
        <v>0</v>
      </c>
      <c r="S402" s="21">
        <v>0</v>
      </c>
      <c r="T402" s="21">
        <v>0</v>
      </c>
      <c r="U402" s="33">
        <v>3414000</v>
      </c>
      <c r="V402" s="33">
        <v>53379200</v>
      </c>
      <c r="W402" s="33">
        <v>516323628</v>
      </c>
      <c r="X402" s="33">
        <v>971914919</v>
      </c>
      <c r="Y402" s="21">
        <v>0</v>
      </c>
      <c r="Z402" s="16" t="s">
        <v>315</v>
      </c>
      <c r="AA402" s="102">
        <v>0</v>
      </c>
      <c r="AB402" s="99">
        <v>0</v>
      </c>
      <c r="AC402" s="99">
        <v>0</v>
      </c>
      <c r="AD402" s="99">
        <v>0</v>
      </c>
      <c r="AE402" s="21">
        <v>15.4</v>
      </c>
      <c r="AF402" s="21">
        <f t="shared" si="6"/>
        <v>15.4</v>
      </c>
      <c r="AG402" s="21" t="s">
        <v>11689</v>
      </c>
      <c r="AH402" s="24" t="s">
        <v>11690</v>
      </c>
      <c r="AI402" s="24" t="s">
        <v>11691</v>
      </c>
      <c r="AJ402" s="27" t="s">
        <v>31085</v>
      </c>
      <c r="AK402" s="28" t="s">
        <v>60</v>
      </c>
      <c r="AL402" s="28">
        <v>10</v>
      </c>
      <c r="AM402" s="28">
        <v>20170913</v>
      </c>
      <c r="AN402" s="29">
        <v>3555</v>
      </c>
      <c r="AO402" s="29">
        <v>202212</v>
      </c>
      <c r="AP402" s="29">
        <v>2022</v>
      </c>
      <c r="AQ402" s="28">
        <v>274168985</v>
      </c>
      <c r="AR402" s="28">
        <v>51084854</v>
      </c>
      <c r="AS402" s="28">
        <v>1000000</v>
      </c>
      <c r="AT402" s="30">
        <v>1</v>
      </c>
      <c r="AU402" s="30"/>
      <c r="AV402" s="30"/>
      <c r="AW402" s="30"/>
      <c r="AX402" s="30"/>
      <c r="AY402" s="30"/>
      <c r="AZ402" s="30"/>
      <c r="BA402" s="30"/>
      <c r="BB402" s="30" t="s">
        <v>54452</v>
      </c>
      <c r="BC402" s="30" t="s">
        <v>54452</v>
      </c>
      <c r="BD402" s="30" t="s">
        <v>54452</v>
      </c>
      <c r="BE402" s="30" t="s">
        <v>54452</v>
      </c>
      <c r="BF402" s="30" t="s">
        <v>54452</v>
      </c>
      <c r="BG402" s="30">
        <v>8</v>
      </c>
      <c r="BH402" s="30"/>
      <c r="BI402" s="31"/>
    </row>
    <row r="403" spans="1:61" ht="16.5">
      <c r="A403" s="21" t="s">
        <v>6708</v>
      </c>
      <c r="B403" s="21">
        <v>6858</v>
      </c>
      <c r="C403" s="21">
        <v>1811165</v>
      </c>
      <c r="D403" s="21">
        <v>1338122303</v>
      </c>
      <c r="E403" s="22">
        <v>1301110006296</v>
      </c>
      <c r="F403" s="24" t="s">
        <v>6709</v>
      </c>
      <c r="G403" s="24" t="s">
        <v>44</v>
      </c>
      <c r="H403" s="24" t="s">
        <v>51</v>
      </c>
      <c r="I403" s="24" t="s">
        <v>52</v>
      </c>
      <c r="J403" s="24" t="s">
        <v>1033</v>
      </c>
      <c r="K403" s="21">
        <v>38</v>
      </c>
      <c r="L403" s="32" t="s">
        <v>6710</v>
      </c>
      <c r="M403" s="21" t="s">
        <v>6711</v>
      </c>
      <c r="N403" s="26">
        <v>1</v>
      </c>
      <c r="O403" s="26" t="s">
        <v>55</v>
      </c>
      <c r="P403" s="21">
        <v>0</v>
      </c>
      <c r="Q403" s="21">
        <v>0</v>
      </c>
      <c r="R403" s="21">
        <v>0</v>
      </c>
      <c r="S403" s="21">
        <v>0</v>
      </c>
      <c r="T403" s="21">
        <v>0</v>
      </c>
      <c r="U403" s="21">
        <v>0</v>
      </c>
      <c r="V403" s="41">
        <v>137782</v>
      </c>
      <c r="W403" s="21">
        <v>0</v>
      </c>
      <c r="X403" s="21">
        <v>0</v>
      </c>
      <c r="Y403" s="41">
        <v>8889829</v>
      </c>
      <c r="Z403" s="21"/>
      <c r="AA403" s="102">
        <v>0</v>
      </c>
      <c r="AB403" s="21">
        <v>88.8</v>
      </c>
      <c r="AC403" s="99">
        <v>0</v>
      </c>
      <c r="AD403" s="99">
        <v>0</v>
      </c>
      <c r="AE403" s="21">
        <v>1.3</v>
      </c>
      <c r="AF403" s="21">
        <f t="shared" si="6"/>
        <v>90.1</v>
      </c>
      <c r="AG403" s="21" t="s">
        <v>6712</v>
      </c>
      <c r="AH403" s="24" t="s">
        <v>6713</v>
      </c>
      <c r="AI403" s="24" t="s">
        <v>6714</v>
      </c>
      <c r="AJ403" s="27" t="s">
        <v>31086</v>
      </c>
      <c r="AK403" s="28" t="s">
        <v>156</v>
      </c>
      <c r="AL403" s="28">
        <v>10</v>
      </c>
      <c r="AM403" s="28">
        <v>19780131</v>
      </c>
      <c r="AN403" s="29">
        <v>574</v>
      </c>
      <c r="AO403" s="29">
        <v>202306</v>
      </c>
      <c r="AP403" s="29">
        <v>2022</v>
      </c>
      <c r="AQ403" s="28">
        <v>382118464</v>
      </c>
      <c r="AR403" s="28">
        <v>407278843</v>
      </c>
      <c r="AS403" s="28">
        <v>7666607</v>
      </c>
      <c r="AT403" s="30">
        <v>1</v>
      </c>
      <c r="AU403" s="30"/>
      <c r="AV403" s="30"/>
      <c r="AW403" s="30"/>
      <c r="AX403" s="30"/>
      <c r="AY403" s="30"/>
      <c r="AZ403" s="30"/>
      <c r="BA403" s="30"/>
      <c r="BB403" s="30" t="s">
        <v>54452</v>
      </c>
      <c r="BC403" s="30" t="s">
        <v>54452</v>
      </c>
      <c r="BD403" s="30" t="s">
        <v>54452</v>
      </c>
      <c r="BE403" s="30" t="s">
        <v>54452</v>
      </c>
      <c r="BF403" s="30" t="s">
        <v>6715</v>
      </c>
      <c r="BG403" s="30">
        <v>2</v>
      </c>
      <c r="BH403" s="30"/>
      <c r="BI403" s="31"/>
    </row>
    <row r="404" spans="1:61" ht="16.5">
      <c r="A404" s="21" t="s">
        <v>28841</v>
      </c>
      <c r="B404" s="21">
        <v>24112</v>
      </c>
      <c r="C404" s="21">
        <v>3053816</v>
      </c>
      <c r="D404" s="21">
        <v>2148831153</v>
      </c>
      <c r="E404" s="22">
        <v>1101140075918</v>
      </c>
      <c r="F404" s="24" t="s">
        <v>28842</v>
      </c>
      <c r="G404" s="24" t="s">
        <v>104</v>
      </c>
      <c r="H404" s="24" t="s">
        <v>51</v>
      </c>
      <c r="I404" s="24" t="s">
        <v>65</v>
      </c>
      <c r="J404" s="24" t="s">
        <v>363</v>
      </c>
      <c r="K404" s="21">
        <v>63</v>
      </c>
      <c r="L404" s="32" t="s">
        <v>28843</v>
      </c>
      <c r="M404" s="21" t="s">
        <v>28844</v>
      </c>
      <c r="N404" s="21">
        <v>1</v>
      </c>
      <c r="O404" s="21" t="s">
        <v>55</v>
      </c>
      <c r="P404" s="21">
        <v>0</v>
      </c>
      <c r="Q404" s="21">
        <v>0</v>
      </c>
      <c r="R404" s="21">
        <v>0</v>
      </c>
      <c r="S404" s="21">
        <v>0</v>
      </c>
      <c r="T404" s="21">
        <v>0</v>
      </c>
      <c r="U404" s="21">
        <v>0</v>
      </c>
      <c r="V404" s="21">
        <v>0</v>
      </c>
      <c r="W404" s="33">
        <v>112959</v>
      </c>
      <c r="X404" s="33">
        <v>794572</v>
      </c>
      <c r="Y404" s="21">
        <v>0</v>
      </c>
      <c r="Z404" s="16" t="s">
        <v>315</v>
      </c>
      <c r="AA404" s="102">
        <v>0</v>
      </c>
      <c r="AB404" s="99">
        <v>0</v>
      </c>
      <c r="AC404" s="99">
        <v>0</v>
      </c>
      <c r="AD404" s="99">
        <v>0</v>
      </c>
      <c r="AE404" s="21">
        <v>9</v>
      </c>
      <c r="AF404" s="21">
        <f t="shared" si="6"/>
        <v>9</v>
      </c>
      <c r="AG404" s="21" t="s">
        <v>28845</v>
      </c>
      <c r="AH404" s="24" t="s">
        <v>28846</v>
      </c>
      <c r="AI404" s="24" t="s">
        <v>28847</v>
      </c>
      <c r="AJ404" s="27" t="s">
        <v>31087</v>
      </c>
      <c r="AK404" s="28" t="s">
        <v>60</v>
      </c>
      <c r="AL404" s="28">
        <v>10</v>
      </c>
      <c r="AM404" s="28">
        <v>20080819</v>
      </c>
      <c r="AN404" s="29">
        <v>485</v>
      </c>
      <c r="AO404" s="29">
        <v>202206</v>
      </c>
      <c r="AP404" s="29">
        <v>2022</v>
      </c>
      <c r="AQ404" s="28">
        <v>27651423</v>
      </c>
      <c r="AR404" s="28">
        <v>23515409</v>
      </c>
      <c r="AS404" s="28">
        <v>800000</v>
      </c>
      <c r="AT404" s="30">
        <v>2</v>
      </c>
      <c r="AU404" s="30"/>
      <c r="AV404" s="30"/>
      <c r="AW404" s="30"/>
      <c r="AX404" s="30"/>
      <c r="AY404" s="30"/>
      <c r="AZ404" s="30"/>
      <c r="BA404" s="30"/>
      <c r="BB404" s="30" t="s">
        <v>54452</v>
      </c>
      <c r="BC404" s="30" t="s">
        <v>54452</v>
      </c>
      <c r="BD404" s="30" t="s">
        <v>54452</v>
      </c>
      <c r="BE404" s="30" t="s">
        <v>54452</v>
      </c>
      <c r="BF404" s="30" t="s">
        <v>16389</v>
      </c>
      <c r="BG404" s="30">
        <v>2</v>
      </c>
      <c r="BH404" s="30"/>
      <c r="BI404" s="31"/>
    </row>
    <row r="405" spans="1:61" ht="16.5">
      <c r="A405" s="21" t="s">
        <v>6821</v>
      </c>
      <c r="B405" s="21">
        <v>6952</v>
      </c>
      <c r="C405" s="21">
        <v>1643281</v>
      </c>
      <c r="D405" s="21">
        <v>1398122354</v>
      </c>
      <c r="E405" s="22">
        <v>1201110119447</v>
      </c>
      <c r="F405" s="24" t="s">
        <v>6822</v>
      </c>
      <c r="G405" s="24" t="s">
        <v>44</v>
      </c>
      <c r="H405" s="24" t="s">
        <v>51</v>
      </c>
      <c r="I405" s="24" t="s">
        <v>52</v>
      </c>
      <c r="J405" s="24" t="s">
        <v>1033</v>
      </c>
      <c r="K405" s="21">
        <v>38</v>
      </c>
      <c r="L405" s="32" t="s">
        <v>6823</v>
      </c>
      <c r="M405" s="21" t="s">
        <v>6824</v>
      </c>
      <c r="N405" s="21">
        <v>2</v>
      </c>
      <c r="O405" s="21" t="s">
        <v>55</v>
      </c>
      <c r="P405" s="21">
        <v>0</v>
      </c>
      <c r="Q405" s="33">
        <v>10000</v>
      </c>
      <c r="R405" s="33">
        <v>132700</v>
      </c>
      <c r="S405" s="33">
        <v>1381109</v>
      </c>
      <c r="T405" s="21">
        <v>0</v>
      </c>
      <c r="U405" s="21">
        <v>0</v>
      </c>
      <c r="V405" s="33">
        <v>1971379</v>
      </c>
      <c r="W405" s="33">
        <v>862985</v>
      </c>
      <c r="X405" s="21">
        <v>0</v>
      </c>
      <c r="Y405" s="33">
        <v>2266242</v>
      </c>
      <c r="Z405" s="16" t="s">
        <v>126</v>
      </c>
      <c r="AA405" s="102">
        <v>0</v>
      </c>
      <c r="AB405" s="21">
        <v>24</v>
      </c>
      <c r="AC405" s="21">
        <v>13.8</v>
      </c>
      <c r="AD405" s="99">
        <v>0</v>
      </c>
      <c r="AE405" s="21">
        <v>28.3</v>
      </c>
      <c r="AF405" s="21">
        <f t="shared" si="6"/>
        <v>66.099999999999994</v>
      </c>
      <c r="AG405" s="21" t="s">
        <v>2787</v>
      </c>
      <c r="AH405" s="24" t="s">
        <v>6825</v>
      </c>
      <c r="AI405" s="24" t="s">
        <v>6826</v>
      </c>
      <c r="AJ405" s="27" t="s">
        <v>31088</v>
      </c>
      <c r="AK405" s="28" t="s">
        <v>60</v>
      </c>
      <c r="AL405" s="28">
        <v>10</v>
      </c>
      <c r="AM405" s="28">
        <v>19950616</v>
      </c>
      <c r="AN405" s="29">
        <v>336</v>
      </c>
      <c r="AO405" s="29">
        <v>202306</v>
      </c>
      <c r="AP405" s="29">
        <v>2022</v>
      </c>
      <c r="AQ405" s="28">
        <v>245711662</v>
      </c>
      <c r="AR405" s="28">
        <v>116954825</v>
      </c>
      <c r="AS405" s="28">
        <v>26690000</v>
      </c>
      <c r="AT405" s="30">
        <v>1</v>
      </c>
      <c r="AU405" s="30"/>
      <c r="AV405" s="30"/>
      <c r="AW405" s="30"/>
      <c r="AX405" s="30"/>
      <c r="AY405" s="30"/>
      <c r="AZ405" s="30"/>
      <c r="BA405" s="30"/>
      <c r="BB405" s="30" t="s">
        <v>54452</v>
      </c>
      <c r="BC405" s="30" t="s">
        <v>54452</v>
      </c>
      <c r="BD405" s="30" t="s">
        <v>54452</v>
      </c>
      <c r="BE405" s="30" t="s">
        <v>54452</v>
      </c>
      <c r="BF405" s="30" t="s">
        <v>54452</v>
      </c>
      <c r="BG405" s="30">
        <v>7</v>
      </c>
      <c r="BH405" s="30"/>
      <c r="BI405" s="31"/>
    </row>
    <row r="406" spans="1:61" ht="16.5">
      <c r="A406" s="21" t="s">
        <v>8077</v>
      </c>
      <c r="B406" s="21">
        <v>8305</v>
      </c>
      <c r="C406" s="21">
        <v>1712098</v>
      </c>
      <c r="D406" s="21">
        <v>1288131815</v>
      </c>
      <c r="E406" s="22">
        <v>1159110017303</v>
      </c>
      <c r="F406" s="24" t="s">
        <v>8078</v>
      </c>
      <c r="G406" s="24" t="s">
        <v>44</v>
      </c>
      <c r="H406" s="24" t="s">
        <v>51</v>
      </c>
      <c r="I406" s="24" t="s">
        <v>52</v>
      </c>
      <c r="J406" s="24" t="s">
        <v>457</v>
      </c>
      <c r="K406" s="21">
        <v>45</v>
      </c>
      <c r="L406" s="32" t="s">
        <v>8079</v>
      </c>
      <c r="M406" s="21" t="s">
        <v>8080</v>
      </c>
      <c r="N406" s="21">
        <v>1</v>
      </c>
      <c r="O406" s="21" t="s">
        <v>55</v>
      </c>
      <c r="P406" s="33">
        <v>1873910</v>
      </c>
      <c r="Q406" s="21">
        <v>0</v>
      </c>
      <c r="R406" s="33">
        <v>44600</v>
      </c>
      <c r="S406" s="33">
        <v>127530</v>
      </c>
      <c r="T406" s="21">
        <v>0</v>
      </c>
      <c r="U406" s="33">
        <v>81763</v>
      </c>
      <c r="V406" s="33">
        <v>93441</v>
      </c>
      <c r="W406" s="33">
        <v>108453</v>
      </c>
      <c r="X406" s="33">
        <v>331310</v>
      </c>
      <c r="Y406" s="33">
        <v>14926126</v>
      </c>
      <c r="Z406" s="16" t="s">
        <v>1249</v>
      </c>
      <c r="AA406" s="21">
        <v>18.7</v>
      </c>
      <c r="AB406" s="21">
        <v>149.69999999999999</v>
      </c>
      <c r="AC406" s="21">
        <v>1.2</v>
      </c>
      <c r="AD406" s="21">
        <v>0.8</v>
      </c>
      <c r="AE406" s="21">
        <v>5.3</v>
      </c>
      <c r="AF406" s="21">
        <f t="shared" si="6"/>
        <v>175.7</v>
      </c>
      <c r="AG406" s="21" t="s">
        <v>8081</v>
      </c>
      <c r="AH406" s="24" t="s">
        <v>8082</v>
      </c>
      <c r="AI406" s="24" t="s">
        <v>8083</v>
      </c>
      <c r="AJ406" s="27" t="s">
        <v>31089</v>
      </c>
      <c r="AK406" s="28" t="s">
        <v>70</v>
      </c>
      <c r="AL406" s="28">
        <v>10</v>
      </c>
      <c r="AM406" s="28">
        <v>19971113</v>
      </c>
      <c r="AN406" s="29">
        <v>425</v>
      </c>
      <c r="AO406" s="29">
        <v>202306</v>
      </c>
      <c r="AP406" s="29">
        <v>2022</v>
      </c>
      <c r="AQ406" s="28">
        <v>115867048</v>
      </c>
      <c r="AR406" s="28">
        <v>456760009</v>
      </c>
      <c r="AS406" s="28">
        <v>23281806</v>
      </c>
      <c r="AT406" s="30">
        <v>1</v>
      </c>
      <c r="AU406" s="30"/>
      <c r="AV406" s="30"/>
      <c r="AW406" s="30"/>
      <c r="AX406" s="30"/>
      <c r="AY406" s="30"/>
      <c r="AZ406" s="30"/>
      <c r="BA406" s="30"/>
      <c r="BB406" s="30" t="s">
        <v>54452</v>
      </c>
      <c r="BC406" s="30" t="s">
        <v>54452</v>
      </c>
      <c r="BD406" s="30" t="s">
        <v>54452</v>
      </c>
      <c r="BE406" s="30" t="s">
        <v>54452</v>
      </c>
      <c r="BF406" s="30" t="s">
        <v>54452</v>
      </c>
      <c r="BG406" s="30">
        <v>8</v>
      </c>
      <c r="BH406" s="30"/>
      <c r="BI406" s="31"/>
    </row>
    <row r="407" spans="1:61" ht="16.5">
      <c r="A407" s="21" t="s">
        <v>8070</v>
      </c>
      <c r="B407" s="21">
        <v>24586</v>
      </c>
      <c r="C407" s="21">
        <v>1676099</v>
      </c>
      <c r="D407" s="21">
        <v>6208200931</v>
      </c>
      <c r="E407" s="22">
        <v>1812330000166</v>
      </c>
      <c r="F407" s="24" t="s">
        <v>8071</v>
      </c>
      <c r="G407" s="24" t="s">
        <v>104</v>
      </c>
      <c r="H407" s="24" t="s">
        <v>51</v>
      </c>
      <c r="I407" s="24" t="s">
        <v>65</v>
      </c>
      <c r="J407" s="24" t="s">
        <v>105</v>
      </c>
      <c r="K407" s="21">
        <v>64</v>
      </c>
      <c r="L407" s="32" t="s">
        <v>8071</v>
      </c>
      <c r="M407" s="21" t="s">
        <v>8072</v>
      </c>
      <c r="N407" s="26">
        <v>1</v>
      </c>
      <c r="O407" s="26" t="s">
        <v>55</v>
      </c>
      <c r="P407" s="21">
        <v>0</v>
      </c>
      <c r="Q407" s="21">
        <v>0</v>
      </c>
      <c r="R407" s="21">
        <v>0</v>
      </c>
      <c r="S407" s="41">
        <v>12553684</v>
      </c>
      <c r="T407" s="21">
        <v>0</v>
      </c>
      <c r="U407" s="41">
        <v>112547</v>
      </c>
      <c r="V407" s="41">
        <v>8944982</v>
      </c>
      <c r="W407" s="41">
        <v>876538</v>
      </c>
      <c r="X407" s="21">
        <v>0</v>
      </c>
      <c r="Y407" s="41">
        <v>11901047</v>
      </c>
      <c r="Z407" s="16" t="s">
        <v>126</v>
      </c>
      <c r="AA407" s="102">
        <v>0</v>
      </c>
      <c r="AB407" s="21">
        <v>119</v>
      </c>
      <c r="AC407" s="21">
        <v>125.5</v>
      </c>
      <c r="AD407" s="21">
        <v>1.1000000000000001</v>
      </c>
      <c r="AE407" s="21">
        <v>98.2</v>
      </c>
      <c r="AF407" s="21">
        <f t="shared" si="6"/>
        <v>343.8</v>
      </c>
      <c r="AG407" s="21" t="s">
        <v>8073</v>
      </c>
      <c r="AH407" s="24" t="s">
        <v>8074</v>
      </c>
      <c r="AI407" s="24" t="s">
        <v>8075</v>
      </c>
      <c r="AJ407" s="27" t="s">
        <v>31090</v>
      </c>
      <c r="AK407" s="28" t="s">
        <v>47</v>
      </c>
      <c r="AL407" s="28">
        <v>10</v>
      </c>
      <c r="AM407" s="28">
        <v>19850209</v>
      </c>
      <c r="AN407" s="29">
        <v>579</v>
      </c>
      <c r="AO407" s="29">
        <v>202012</v>
      </c>
      <c r="AP407" s="29"/>
      <c r="AQ407" s="28"/>
      <c r="AR407" s="28"/>
      <c r="AS407" s="28"/>
      <c r="AT407" s="30">
        <v>2</v>
      </c>
      <c r="AU407" s="30"/>
      <c r="AV407" s="30"/>
      <c r="AW407" s="30"/>
      <c r="AX407" s="30"/>
      <c r="AY407" s="30"/>
      <c r="AZ407" s="30"/>
      <c r="BA407" s="30"/>
      <c r="BB407" s="30" t="s">
        <v>54452</v>
      </c>
      <c r="BC407" s="30" t="s">
        <v>54452</v>
      </c>
      <c r="BD407" s="30" t="s">
        <v>54452</v>
      </c>
      <c r="BE407" s="30" t="s">
        <v>54452</v>
      </c>
      <c r="BF407" s="30" t="s">
        <v>8076</v>
      </c>
      <c r="BG407" s="30">
        <v>2</v>
      </c>
      <c r="BH407" s="30"/>
      <c r="BI407" s="31"/>
    </row>
    <row r="408" spans="1:61" ht="16.5">
      <c r="A408" s="21" t="s">
        <v>3903</v>
      </c>
      <c r="B408" s="21">
        <v>3761</v>
      </c>
      <c r="C408" s="21">
        <v>1567518</v>
      </c>
      <c r="D408" s="21">
        <v>1248132942</v>
      </c>
      <c r="E408" s="22">
        <v>1348110003624</v>
      </c>
      <c r="F408" s="24" t="s">
        <v>3904</v>
      </c>
      <c r="G408" s="24" t="s">
        <v>44</v>
      </c>
      <c r="H408" s="24" t="s">
        <v>51</v>
      </c>
      <c r="I408" s="24" t="s">
        <v>52</v>
      </c>
      <c r="J408" s="24" t="s">
        <v>1001</v>
      </c>
      <c r="K408" s="21">
        <v>24</v>
      </c>
      <c r="L408" s="32" t="s">
        <v>3905</v>
      </c>
      <c r="M408" s="21" t="s">
        <v>3906</v>
      </c>
      <c r="N408" s="21">
        <v>1</v>
      </c>
      <c r="O408" s="21" t="s">
        <v>55</v>
      </c>
      <c r="P408" s="21">
        <v>0</v>
      </c>
      <c r="Q408" s="33">
        <v>37241</v>
      </c>
      <c r="R408" s="21">
        <v>0</v>
      </c>
      <c r="S408" s="33">
        <v>5977755</v>
      </c>
      <c r="T408" s="21">
        <v>0</v>
      </c>
      <c r="U408" s="33">
        <v>136091</v>
      </c>
      <c r="V408" s="21">
        <v>0</v>
      </c>
      <c r="W408" s="21">
        <v>0</v>
      </c>
      <c r="X408" s="33">
        <v>20790</v>
      </c>
      <c r="Y408" s="33">
        <v>1490433</v>
      </c>
      <c r="Z408" s="16" t="s">
        <v>56</v>
      </c>
      <c r="AA408" s="102">
        <v>0</v>
      </c>
      <c r="AB408" s="21">
        <v>15.2</v>
      </c>
      <c r="AC408" s="21">
        <v>59.7</v>
      </c>
      <c r="AD408" s="21">
        <v>1.3</v>
      </c>
      <c r="AE408" s="21">
        <v>0.2</v>
      </c>
      <c r="AF408" s="21">
        <f t="shared" si="6"/>
        <v>76.400000000000006</v>
      </c>
      <c r="AG408" s="21" t="s">
        <v>3892</v>
      </c>
      <c r="AH408" s="24" t="s">
        <v>3895</v>
      </c>
      <c r="AI408" s="24" t="s">
        <v>3907</v>
      </c>
      <c r="AJ408" s="27" t="s">
        <v>31091</v>
      </c>
      <c r="AK408" s="28" t="s">
        <v>60</v>
      </c>
      <c r="AL408" s="28">
        <v>10</v>
      </c>
      <c r="AM408" s="28">
        <v>19750122</v>
      </c>
      <c r="AN408" s="29">
        <v>711</v>
      </c>
      <c r="AO408" s="29">
        <v>202304</v>
      </c>
      <c r="AP408" s="29">
        <v>2022</v>
      </c>
      <c r="AQ408" s="28">
        <v>348615909</v>
      </c>
      <c r="AR408" s="28">
        <v>380610823</v>
      </c>
      <c r="AS408" s="28">
        <v>7000000</v>
      </c>
      <c r="AT408" s="30">
        <v>1</v>
      </c>
      <c r="AU408" s="30"/>
      <c r="AV408" s="30"/>
      <c r="AW408" s="30"/>
      <c r="AX408" s="30"/>
      <c r="AY408" s="30"/>
      <c r="AZ408" s="30"/>
      <c r="BA408" s="30"/>
      <c r="BB408" s="30" t="s">
        <v>54452</v>
      </c>
      <c r="BC408" s="30" t="s">
        <v>54452</v>
      </c>
      <c r="BD408" s="30" t="s">
        <v>54452</v>
      </c>
      <c r="BE408" s="30" t="s">
        <v>54452</v>
      </c>
      <c r="BF408" s="30" t="s">
        <v>54452</v>
      </c>
      <c r="BG408" s="30">
        <v>5</v>
      </c>
      <c r="BH408" s="30" t="s">
        <v>3908</v>
      </c>
      <c r="BI408" s="31"/>
    </row>
    <row r="409" spans="1:61" ht="16.5">
      <c r="A409" s="21" t="s">
        <v>15203</v>
      </c>
      <c r="B409" s="21">
        <v>14528</v>
      </c>
      <c r="C409" s="21">
        <v>2205260</v>
      </c>
      <c r="D409" s="21">
        <v>2018166865</v>
      </c>
      <c r="E409" s="22">
        <v>1101112297615</v>
      </c>
      <c r="F409" s="24" t="s">
        <v>15204</v>
      </c>
      <c r="G409" s="24" t="s">
        <v>44</v>
      </c>
      <c r="H409" s="24" t="s">
        <v>51</v>
      </c>
      <c r="I409" s="24" t="s">
        <v>52</v>
      </c>
      <c r="J409" s="24" t="s">
        <v>363</v>
      </c>
      <c r="K409" s="21">
        <v>63</v>
      </c>
      <c r="L409" s="32" t="s">
        <v>15205</v>
      </c>
      <c r="M409" s="21" t="s">
        <v>15206</v>
      </c>
      <c r="N409" s="21">
        <v>1</v>
      </c>
      <c r="O409" s="21" t="s">
        <v>55</v>
      </c>
      <c r="P409" s="33">
        <v>381262</v>
      </c>
      <c r="Q409" s="33">
        <v>959340</v>
      </c>
      <c r="R409" s="33">
        <v>7463430</v>
      </c>
      <c r="S409" s="21">
        <v>0</v>
      </c>
      <c r="T409" s="21">
        <v>0</v>
      </c>
      <c r="U409" s="33">
        <v>309841</v>
      </c>
      <c r="V409" s="21">
        <v>0</v>
      </c>
      <c r="W409" s="33">
        <v>125150</v>
      </c>
      <c r="X409" s="21">
        <v>0</v>
      </c>
      <c r="Y409" s="33">
        <v>23425252</v>
      </c>
      <c r="Z409" s="16" t="s">
        <v>315</v>
      </c>
      <c r="AA409" s="21">
        <v>3.8</v>
      </c>
      <c r="AB409" s="21">
        <v>318.39999999999998</v>
      </c>
      <c r="AC409" s="99">
        <v>0</v>
      </c>
      <c r="AD409" s="21">
        <v>3</v>
      </c>
      <c r="AE409" s="21">
        <v>1.2</v>
      </c>
      <c r="AF409" s="21">
        <f t="shared" si="6"/>
        <v>326.39999999999998</v>
      </c>
      <c r="AG409" s="21" t="s">
        <v>15207</v>
      </c>
      <c r="AH409" s="24" t="s">
        <v>15208</v>
      </c>
      <c r="AI409" s="24" t="s">
        <v>15209</v>
      </c>
      <c r="AJ409" s="27" t="s">
        <v>31092</v>
      </c>
      <c r="AK409" s="28" t="s">
        <v>60</v>
      </c>
      <c r="AL409" s="28">
        <v>10</v>
      </c>
      <c r="AM409" s="28">
        <v>20010728</v>
      </c>
      <c r="AN409" s="29">
        <v>712</v>
      </c>
      <c r="AO409" s="29">
        <v>202212</v>
      </c>
      <c r="AP409" s="29">
        <v>2022</v>
      </c>
      <c r="AQ409" s="28">
        <v>191004864</v>
      </c>
      <c r="AR409" s="28">
        <v>130151643</v>
      </c>
      <c r="AS409" s="28">
        <v>300000</v>
      </c>
      <c r="AT409" s="30">
        <v>1</v>
      </c>
      <c r="AU409" s="30"/>
      <c r="AV409" s="30"/>
      <c r="AW409" s="30"/>
      <c r="AX409" s="30"/>
      <c r="AY409" s="30"/>
      <c r="AZ409" s="30"/>
      <c r="BA409" s="30"/>
      <c r="BB409" s="30" t="s">
        <v>54452</v>
      </c>
      <c r="BC409" s="30" t="s">
        <v>54452</v>
      </c>
      <c r="BD409" s="30" t="s">
        <v>54452</v>
      </c>
      <c r="BE409" s="30" t="s">
        <v>54452</v>
      </c>
      <c r="BF409" s="30" t="s">
        <v>54452</v>
      </c>
      <c r="BG409" s="30">
        <v>4</v>
      </c>
      <c r="BH409" s="30" t="s">
        <v>921</v>
      </c>
      <c r="BI409" s="31"/>
    </row>
    <row r="410" spans="1:61" ht="16.5">
      <c r="A410" s="21" t="s">
        <v>29885</v>
      </c>
      <c r="B410" s="21">
        <v>24430</v>
      </c>
      <c r="C410" s="21">
        <v>1120335</v>
      </c>
      <c r="D410" s="21">
        <v>1208117013</v>
      </c>
      <c r="E410" s="22">
        <v>1101110728373</v>
      </c>
      <c r="F410" s="24" t="s">
        <v>29886</v>
      </c>
      <c r="G410" s="24" t="s">
        <v>104</v>
      </c>
      <c r="H410" s="24" t="s">
        <v>51</v>
      </c>
      <c r="I410" s="24" t="s">
        <v>52</v>
      </c>
      <c r="J410" s="24" t="s">
        <v>363</v>
      </c>
      <c r="K410" s="21">
        <v>63</v>
      </c>
      <c r="L410" s="32" t="s">
        <v>29887</v>
      </c>
      <c r="M410" s="21" t="s">
        <v>2026</v>
      </c>
      <c r="N410" s="21">
        <v>1</v>
      </c>
      <c r="O410" s="21">
        <v>0</v>
      </c>
      <c r="P410" s="21">
        <v>0</v>
      </c>
      <c r="Q410" s="21">
        <v>0</v>
      </c>
      <c r="R410" s="21">
        <v>0</v>
      </c>
      <c r="S410" s="21">
        <v>0</v>
      </c>
      <c r="T410" s="21">
        <v>0</v>
      </c>
      <c r="U410" s="21">
        <v>0</v>
      </c>
      <c r="V410" s="21">
        <v>0</v>
      </c>
      <c r="W410" s="21">
        <v>0</v>
      </c>
      <c r="X410" s="21">
        <v>0</v>
      </c>
      <c r="Y410" s="21">
        <v>0</v>
      </c>
      <c r="Z410" s="16" t="s">
        <v>315</v>
      </c>
      <c r="AA410" s="101">
        <v>0</v>
      </c>
      <c r="AB410" s="98">
        <v>0</v>
      </c>
      <c r="AC410" s="98">
        <v>0</v>
      </c>
      <c r="AD410" s="98">
        <v>0</v>
      </c>
      <c r="AE410" s="98">
        <v>0</v>
      </c>
      <c r="AF410" s="21">
        <f t="shared" si="6"/>
        <v>0</v>
      </c>
      <c r="AG410" s="21" t="s">
        <v>29888</v>
      </c>
      <c r="AH410" s="24" t="s">
        <v>29889</v>
      </c>
      <c r="AI410" s="24" t="s">
        <v>29890</v>
      </c>
      <c r="AJ410" s="27" t="s">
        <v>31093</v>
      </c>
      <c r="AK410" s="28" t="s">
        <v>60</v>
      </c>
      <c r="AL410" s="28">
        <v>10</v>
      </c>
      <c r="AM410" s="28">
        <v>19901101</v>
      </c>
      <c r="AN410" s="29">
        <v>726</v>
      </c>
      <c r="AO410" s="29">
        <v>202212</v>
      </c>
      <c r="AP410" s="29">
        <v>2022</v>
      </c>
      <c r="AQ410" s="28">
        <v>34564134</v>
      </c>
      <c r="AR410" s="28">
        <v>14817602</v>
      </c>
      <c r="AS410" s="28">
        <v>1500000</v>
      </c>
      <c r="AT410" s="30">
        <v>1</v>
      </c>
      <c r="AU410" s="30"/>
      <c r="AV410" s="30"/>
      <c r="AW410" s="30"/>
      <c r="AX410" s="30"/>
      <c r="AY410" s="30"/>
      <c r="AZ410" s="30"/>
      <c r="BA410" s="30"/>
      <c r="BB410" s="30" t="s">
        <v>54452</v>
      </c>
      <c r="BC410" s="30" t="s">
        <v>54452</v>
      </c>
      <c r="BD410" s="30" t="s">
        <v>54452</v>
      </c>
      <c r="BE410" s="30" t="s">
        <v>54452</v>
      </c>
      <c r="BF410" s="30" t="s">
        <v>29891</v>
      </c>
      <c r="BG410" s="30">
        <v>2</v>
      </c>
      <c r="BH410" s="30"/>
      <c r="BI410" s="31"/>
    </row>
    <row r="411" spans="1:61" ht="16.5">
      <c r="A411" s="21" t="s">
        <v>23168</v>
      </c>
      <c r="B411" s="21">
        <v>22432</v>
      </c>
      <c r="C411" s="21">
        <v>4059607</v>
      </c>
      <c r="D411" s="21">
        <v>1068682871</v>
      </c>
      <c r="E411" s="22">
        <v>1101140106705</v>
      </c>
      <c r="F411" s="24" t="s">
        <v>23169</v>
      </c>
      <c r="G411" s="24" t="s">
        <v>104</v>
      </c>
      <c r="H411" s="24" t="s">
        <v>51</v>
      </c>
      <c r="I411" s="24" t="s">
        <v>65</v>
      </c>
      <c r="J411" s="24" t="s">
        <v>171</v>
      </c>
      <c r="K411" s="21">
        <v>48</v>
      </c>
      <c r="L411" s="32" t="s">
        <v>23170</v>
      </c>
      <c r="M411" s="21" t="s">
        <v>23171</v>
      </c>
      <c r="N411" s="21">
        <v>1</v>
      </c>
      <c r="O411" s="21" t="s">
        <v>55</v>
      </c>
      <c r="P411" s="21">
        <v>0</v>
      </c>
      <c r="Q411" s="33">
        <v>217700</v>
      </c>
      <c r="R411" s="33">
        <v>289022</v>
      </c>
      <c r="S411" s="33">
        <v>1640525</v>
      </c>
      <c r="T411" s="21">
        <v>0</v>
      </c>
      <c r="U411" s="33">
        <v>91506</v>
      </c>
      <c r="V411" s="21">
        <v>0</v>
      </c>
      <c r="W411" s="33">
        <v>989260</v>
      </c>
      <c r="X411" s="21">
        <v>0</v>
      </c>
      <c r="Y411" s="33">
        <v>19485440</v>
      </c>
      <c r="Z411" s="16" t="s">
        <v>315</v>
      </c>
      <c r="AA411" s="102">
        <v>0</v>
      </c>
      <c r="AB411" s="21">
        <v>199.9</v>
      </c>
      <c r="AC411" s="21">
        <v>16.399999999999999</v>
      </c>
      <c r="AD411" s="21">
        <v>0.9</v>
      </c>
      <c r="AE411" s="21">
        <v>9.8000000000000007</v>
      </c>
      <c r="AF411" s="21">
        <f t="shared" si="6"/>
        <v>227.00000000000003</v>
      </c>
      <c r="AG411" s="21" t="s">
        <v>23172</v>
      </c>
      <c r="AH411" s="24" t="s">
        <v>23173</v>
      </c>
      <c r="AI411" s="24" t="s">
        <v>23174</v>
      </c>
      <c r="AJ411" s="27" t="s">
        <v>31094</v>
      </c>
      <c r="AK411" s="28" t="s">
        <v>47</v>
      </c>
      <c r="AL411" s="28">
        <v>10</v>
      </c>
      <c r="AM411" s="28">
        <v>20111208</v>
      </c>
      <c r="AN411" s="29">
        <v>1625</v>
      </c>
      <c r="AO411" s="29">
        <v>201903</v>
      </c>
      <c r="AP411" s="29">
        <v>2022</v>
      </c>
      <c r="AQ411" s="28">
        <v>622287458</v>
      </c>
      <c r="AR411" s="28">
        <v>1025174544</v>
      </c>
      <c r="AS411" s="28">
        <v>370000000</v>
      </c>
      <c r="AT411" s="30">
        <v>1</v>
      </c>
      <c r="AU411" s="30"/>
      <c r="AV411" s="30"/>
      <c r="AW411" s="30"/>
      <c r="AX411" s="30"/>
      <c r="AY411" s="30"/>
      <c r="AZ411" s="30"/>
      <c r="BA411" s="30"/>
      <c r="BB411" s="30" t="s">
        <v>54452</v>
      </c>
      <c r="BC411" s="30" t="s">
        <v>54452</v>
      </c>
      <c r="BD411" s="30" t="s">
        <v>54452</v>
      </c>
      <c r="BE411" s="30" t="s">
        <v>54452</v>
      </c>
      <c r="BF411" s="30" t="s">
        <v>54452</v>
      </c>
      <c r="BG411" s="30">
        <v>8</v>
      </c>
      <c r="BH411" s="30"/>
      <c r="BI411" s="31"/>
    </row>
    <row r="412" spans="1:61" ht="16.5">
      <c r="A412" s="21" t="s">
        <v>8089</v>
      </c>
      <c r="B412" s="21">
        <v>14299</v>
      </c>
      <c r="C412" s="21">
        <v>1420928</v>
      </c>
      <c r="D412" s="21">
        <v>1078609515</v>
      </c>
      <c r="E412" s="22">
        <v>1161340012532</v>
      </c>
      <c r="F412" s="24" t="s">
        <v>8090</v>
      </c>
      <c r="G412" s="24" t="s">
        <v>44</v>
      </c>
      <c r="H412" s="24" t="s">
        <v>51</v>
      </c>
      <c r="I412" s="24" t="s">
        <v>65</v>
      </c>
      <c r="J412" s="24" t="s">
        <v>363</v>
      </c>
      <c r="K412" s="21">
        <v>63</v>
      </c>
      <c r="L412" s="32" t="s">
        <v>8090</v>
      </c>
      <c r="M412" s="21" t="s">
        <v>843</v>
      </c>
      <c r="N412" s="26">
        <v>1</v>
      </c>
      <c r="O412" s="26" t="s">
        <v>55</v>
      </c>
      <c r="P412" s="21">
        <v>0</v>
      </c>
      <c r="Q412" s="21">
        <v>0</v>
      </c>
      <c r="R412" s="21">
        <v>0</v>
      </c>
      <c r="S412" s="21">
        <v>0</v>
      </c>
      <c r="T412" s="21">
        <v>0</v>
      </c>
      <c r="U412" s="41">
        <v>122601</v>
      </c>
      <c r="V412" s="21">
        <v>0</v>
      </c>
      <c r="W412" s="21">
        <v>0</v>
      </c>
      <c r="X412" s="21">
        <v>0</v>
      </c>
      <c r="Y412" s="41">
        <v>22161363</v>
      </c>
      <c r="Z412" s="16" t="s">
        <v>315</v>
      </c>
      <c r="AA412" s="102">
        <v>0</v>
      </c>
      <c r="AB412" s="21">
        <v>221.6</v>
      </c>
      <c r="AC412" s="99">
        <v>0</v>
      </c>
      <c r="AD412" s="21">
        <v>1.2</v>
      </c>
      <c r="AE412" s="99">
        <v>0</v>
      </c>
      <c r="AF412" s="21">
        <f t="shared" si="6"/>
        <v>222.79999999999998</v>
      </c>
      <c r="AG412" s="21" t="s">
        <v>8091</v>
      </c>
      <c r="AH412" s="24" t="s">
        <v>8092</v>
      </c>
      <c r="AI412" s="24" t="s">
        <v>8093</v>
      </c>
      <c r="AJ412" s="27" t="s">
        <v>31095</v>
      </c>
      <c r="AK412" s="28" t="s">
        <v>47</v>
      </c>
      <c r="AL412" s="28">
        <v>10</v>
      </c>
      <c r="AM412" s="28">
        <v>20011212</v>
      </c>
      <c r="AN412" s="29">
        <v>342</v>
      </c>
      <c r="AO412" s="29">
        <v>202301</v>
      </c>
      <c r="AP412" s="29">
        <v>2022</v>
      </c>
      <c r="AQ412" s="28">
        <v>63031721</v>
      </c>
      <c r="AR412" s="28">
        <v>29986037</v>
      </c>
      <c r="AS412" s="28">
        <v>504925</v>
      </c>
      <c r="AT412" s="30">
        <v>1</v>
      </c>
      <c r="AU412" s="30"/>
      <c r="AV412" s="30"/>
      <c r="AW412" s="30"/>
      <c r="AX412" s="30"/>
      <c r="AY412" s="30"/>
      <c r="AZ412" s="30"/>
      <c r="BA412" s="30"/>
      <c r="BB412" s="30" t="s">
        <v>54452</v>
      </c>
      <c r="BC412" s="30" t="s">
        <v>54452</v>
      </c>
      <c r="BD412" s="30" t="s">
        <v>54452</v>
      </c>
      <c r="BE412" s="30" t="s">
        <v>54452</v>
      </c>
      <c r="BF412" s="30" t="s">
        <v>54452</v>
      </c>
      <c r="BG412" s="30">
        <v>7</v>
      </c>
      <c r="BH412" s="30" t="s">
        <v>645</v>
      </c>
      <c r="BI412" s="31"/>
    </row>
    <row r="413" spans="1:61" ht="16.5">
      <c r="A413" s="21" t="s">
        <v>13068</v>
      </c>
      <c r="B413" s="21">
        <v>12804</v>
      </c>
      <c r="C413" s="21">
        <v>1850425</v>
      </c>
      <c r="D413" s="21">
        <v>1018167322</v>
      </c>
      <c r="E413" s="22">
        <v>1101112165838</v>
      </c>
      <c r="F413" s="24" t="s">
        <v>13069</v>
      </c>
      <c r="G413" s="24" t="s">
        <v>44</v>
      </c>
      <c r="H413" s="24" t="s">
        <v>51</v>
      </c>
      <c r="I413" s="24" t="s">
        <v>65</v>
      </c>
      <c r="J413" s="24" t="s">
        <v>462</v>
      </c>
      <c r="K413" s="21">
        <v>56</v>
      </c>
      <c r="L413" s="32" t="s">
        <v>13070</v>
      </c>
      <c r="M413" s="21" t="s">
        <v>13071</v>
      </c>
      <c r="N413" s="21">
        <v>1</v>
      </c>
      <c r="O413" s="21" t="s">
        <v>55</v>
      </c>
      <c r="P413" s="21">
        <v>0</v>
      </c>
      <c r="Q413" s="21">
        <v>0</v>
      </c>
      <c r="R413" s="21">
        <v>0</v>
      </c>
      <c r="S413" s="33">
        <v>115740</v>
      </c>
      <c r="T413" s="21">
        <v>0</v>
      </c>
      <c r="U413" s="21">
        <v>0</v>
      </c>
      <c r="V413" s="21">
        <v>0</v>
      </c>
      <c r="W413" s="33">
        <v>201071</v>
      </c>
      <c r="X413" s="21">
        <v>0</v>
      </c>
      <c r="Y413" s="21">
        <v>0</v>
      </c>
      <c r="Z413" s="16" t="s">
        <v>315</v>
      </c>
      <c r="AA413" s="102">
        <v>0</v>
      </c>
      <c r="AB413" s="99">
        <v>0</v>
      </c>
      <c r="AC413" s="21">
        <v>1.1000000000000001</v>
      </c>
      <c r="AD413" s="99">
        <v>0</v>
      </c>
      <c r="AE413" s="21">
        <v>2</v>
      </c>
      <c r="AF413" s="21">
        <f t="shared" si="6"/>
        <v>3.1</v>
      </c>
      <c r="AG413" s="21" t="s">
        <v>13072</v>
      </c>
      <c r="AH413" s="24" t="s">
        <v>13073</v>
      </c>
      <c r="AI413" s="24" t="s">
        <v>13074</v>
      </c>
      <c r="AJ413" s="27" t="s">
        <v>31096</v>
      </c>
      <c r="AK413" s="28" t="s">
        <v>70</v>
      </c>
      <c r="AL413" s="28">
        <v>10</v>
      </c>
      <c r="AM413" s="28">
        <v>20010207</v>
      </c>
      <c r="AN413" s="29">
        <v>458</v>
      </c>
      <c r="AO413" s="29">
        <v>202306</v>
      </c>
      <c r="AP413" s="29">
        <v>2022</v>
      </c>
      <c r="AQ413" s="28">
        <v>91181993</v>
      </c>
      <c r="AR413" s="28">
        <v>55188213</v>
      </c>
      <c r="AS413" s="28">
        <v>3193000</v>
      </c>
      <c r="AT413" s="30">
        <v>1</v>
      </c>
      <c r="AU413" s="30"/>
      <c r="AV413" s="30"/>
      <c r="AW413" s="30"/>
      <c r="AX413" s="30"/>
      <c r="AY413" s="30"/>
      <c r="AZ413" s="30"/>
      <c r="BA413" s="30"/>
      <c r="BB413" s="30" t="s">
        <v>54452</v>
      </c>
      <c r="BC413" s="30" t="s">
        <v>54452</v>
      </c>
      <c r="BD413" s="30" t="s">
        <v>54452</v>
      </c>
      <c r="BE413" s="30" t="s">
        <v>54452</v>
      </c>
      <c r="BF413" s="30" t="s">
        <v>54452</v>
      </c>
      <c r="BG413" s="30">
        <v>4</v>
      </c>
      <c r="BH413" s="30" t="s">
        <v>237</v>
      </c>
      <c r="BI413" s="31"/>
    </row>
    <row r="414" spans="1:61" ht="16.5">
      <c r="A414" s="21" t="s">
        <v>8185</v>
      </c>
      <c r="B414" s="21">
        <v>15315</v>
      </c>
      <c r="C414" s="21">
        <v>1604899</v>
      </c>
      <c r="D414" s="21">
        <v>2158202455</v>
      </c>
      <c r="E414" s="22">
        <v>1148220000209</v>
      </c>
      <c r="F414" s="24" t="s">
        <v>8186</v>
      </c>
      <c r="G414" s="24" t="s">
        <v>44</v>
      </c>
      <c r="H414" s="24" t="s">
        <v>51</v>
      </c>
      <c r="I414" s="24" t="s">
        <v>65</v>
      </c>
      <c r="J414" s="24" t="s">
        <v>105</v>
      </c>
      <c r="K414" s="21">
        <v>64</v>
      </c>
      <c r="L414" s="32" t="s">
        <v>8186</v>
      </c>
      <c r="M414" s="21" t="s">
        <v>8187</v>
      </c>
      <c r="N414" s="26">
        <v>1</v>
      </c>
      <c r="O414" s="26" t="s">
        <v>55</v>
      </c>
      <c r="P414" s="21">
        <v>0</v>
      </c>
      <c r="Q414" s="41">
        <v>36000</v>
      </c>
      <c r="R414" s="41">
        <v>224380</v>
      </c>
      <c r="S414" s="41">
        <v>9118544</v>
      </c>
      <c r="T414" s="21">
        <v>0</v>
      </c>
      <c r="U414" s="21">
        <v>0</v>
      </c>
      <c r="V414" s="41">
        <v>1893722</v>
      </c>
      <c r="W414" s="21">
        <v>0</v>
      </c>
      <c r="X414" s="21">
        <v>0</v>
      </c>
      <c r="Y414" s="41">
        <v>6273315</v>
      </c>
      <c r="Z414" s="21"/>
      <c r="AA414" s="102">
        <v>0</v>
      </c>
      <c r="AB414" s="21">
        <v>65.3</v>
      </c>
      <c r="AC414" s="21">
        <v>91.1</v>
      </c>
      <c r="AD414" s="99">
        <v>0</v>
      </c>
      <c r="AE414" s="21">
        <v>18.899999999999999</v>
      </c>
      <c r="AF414" s="21">
        <f t="shared" si="6"/>
        <v>175.29999999999998</v>
      </c>
      <c r="AG414" s="21" t="s">
        <v>8188</v>
      </c>
      <c r="AH414" s="24" t="s">
        <v>8189</v>
      </c>
      <c r="AI414" s="24" t="s">
        <v>8190</v>
      </c>
      <c r="AJ414" s="27" t="s">
        <v>31097</v>
      </c>
      <c r="AK414" s="28" t="s">
        <v>47</v>
      </c>
      <c r="AL414" s="28">
        <v>10</v>
      </c>
      <c r="AM414" s="28">
        <v>19910520</v>
      </c>
      <c r="AN414" s="29">
        <v>670</v>
      </c>
      <c r="AO414" s="29">
        <v>202305</v>
      </c>
      <c r="AP414" s="29">
        <v>2022</v>
      </c>
      <c r="AQ414" s="28">
        <v>504232476</v>
      </c>
      <c r="AR414" s="28">
        <v>411293149</v>
      </c>
      <c r="AS414" s="28">
        <v>320000</v>
      </c>
      <c r="AT414" s="30">
        <v>1</v>
      </c>
      <c r="AU414" s="30"/>
      <c r="AV414" s="30"/>
      <c r="AW414" s="30"/>
      <c r="AX414" s="30"/>
      <c r="AY414" s="30"/>
      <c r="AZ414" s="30"/>
      <c r="BA414" s="30"/>
      <c r="BB414" s="30" t="s">
        <v>54452</v>
      </c>
      <c r="BC414" s="30" t="s">
        <v>54452</v>
      </c>
      <c r="BD414" s="30" t="s">
        <v>54452</v>
      </c>
      <c r="BE414" s="30" t="s">
        <v>54452</v>
      </c>
      <c r="BF414" s="30" t="s">
        <v>54452</v>
      </c>
      <c r="BG414" s="30">
        <v>7</v>
      </c>
      <c r="BH414" s="30" t="s">
        <v>8191</v>
      </c>
      <c r="BI414" s="31"/>
    </row>
    <row r="415" spans="1:61" ht="16.5">
      <c r="A415" s="21" t="s">
        <v>8194</v>
      </c>
      <c r="B415" s="21">
        <v>24500</v>
      </c>
      <c r="C415" s="21">
        <v>8464287</v>
      </c>
      <c r="D415" s="21">
        <v>6018800932</v>
      </c>
      <c r="E415" s="22">
        <v>1101150007745</v>
      </c>
      <c r="F415" s="24" t="s">
        <v>8195</v>
      </c>
      <c r="G415" s="24" t="s">
        <v>104</v>
      </c>
      <c r="H415" s="24" t="s">
        <v>51</v>
      </c>
      <c r="I415" s="24" t="s">
        <v>52</v>
      </c>
      <c r="J415" s="24" t="s">
        <v>363</v>
      </c>
      <c r="K415" s="21">
        <v>63</v>
      </c>
      <c r="L415" s="32" t="s">
        <v>8196</v>
      </c>
      <c r="M415" s="21" t="s">
        <v>1158</v>
      </c>
      <c r="N415" s="26">
        <v>1</v>
      </c>
      <c r="O415" s="26" t="s">
        <v>83</v>
      </c>
      <c r="P415" s="21">
        <v>0</v>
      </c>
      <c r="Q415" s="74">
        <v>18000000</v>
      </c>
      <c r="R415" s="74">
        <v>5000000</v>
      </c>
      <c r="S415" s="74">
        <v>522098000</v>
      </c>
      <c r="T415" s="21">
        <v>0</v>
      </c>
      <c r="U415" s="74">
        <v>128031392</v>
      </c>
      <c r="V415" s="74">
        <v>258671000</v>
      </c>
      <c r="W415" s="21">
        <v>0</v>
      </c>
      <c r="X415" s="21">
        <v>0</v>
      </c>
      <c r="Y415" s="74">
        <v>19099535344</v>
      </c>
      <c r="Z415" s="21"/>
      <c r="AA415" s="102">
        <v>0</v>
      </c>
      <c r="AB415" s="21">
        <v>191.2</v>
      </c>
      <c r="AC415" s="21">
        <v>5.2</v>
      </c>
      <c r="AD415" s="21">
        <v>1.2</v>
      </c>
      <c r="AE415" s="21">
        <v>2.5</v>
      </c>
      <c r="AF415" s="21">
        <f t="shared" si="6"/>
        <v>200.09999999999997</v>
      </c>
      <c r="AG415" s="21" t="s">
        <v>8197</v>
      </c>
      <c r="AH415" s="24" t="s">
        <v>8198</v>
      </c>
      <c r="AI415" s="24" t="s">
        <v>8199</v>
      </c>
      <c r="AJ415" s="27" t="s">
        <v>30770</v>
      </c>
      <c r="AK415" s="28" t="s">
        <v>47</v>
      </c>
      <c r="AL415" s="28">
        <v>10</v>
      </c>
      <c r="AM415" s="28">
        <v>20180102</v>
      </c>
      <c r="AN415" s="29">
        <v>521</v>
      </c>
      <c r="AO415" s="29">
        <v>202106</v>
      </c>
      <c r="AP415" s="29"/>
      <c r="AQ415" s="28"/>
      <c r="AR415" s="28"/>
      <c r="AS415" s="28"/>
      <c r="AT415" s="30">
        <v>1</v>
      </c>
      <c r="AU415" s="30"/>
      <c r="AV415" s="30"/>
      <c r="AW415" s="30"/>
      <c r="AX415" s="30"/>
      <c r="AY415" s="30"/>
      <c r="AZ415" s="30"/>
      <c r="BA415" s="30"/>
      <c r="BB415" s="30" t="s">
        <v>54452</v>
      </c>
      <c r="BC415" s="30" t="s">
        <v>54452</v>
      </c>
      <c r="BD415" s="30" t="s">
        <v>54452</v>
      </c>
      <c r="BE415" s="30" t="s">
        <v>54452</v>
      </c>
      <c r="BF415" s="30" t="s">
        <v>54452</v>
      </c>
      <c r="BG415" s="30">
        <v>4</v>
      </c>
      <c r="BH415" s="30" t="s">
        <v>2488</v>
      </c>
      <c r="BI415" s="31"/>
    </row>
    <row r="416" spans="1:61" ht="16.5">
      <c r="A416" s="21" t="s">
        <v>4373</v>
      </c>
      <c r="B416" s="21">
        <v>4122</v>
      </c>
      <c r="C416" s="21">
        <v>2222678</v>
      </c>
      <c r="D416" s="21">
        <v>1318183605</v>
      </c>
      <c r="E416" s="22">
        <v>1201110338740</v>
      </c>
      <c r="F416" s="24" t="s">
        <v>4374</v>
      </c>
      <c r="G416" s="24" t="s">
        <v>44</v>
      </c>
      <c r="H416" s="24" t="s">
        <v>51</v>
      </c>
      <c r="I416" s="24" t="s">
        <v>65</v>
      </c>
      <c r="J416" s="24" t="s">
        <v>1944</v>
      </c>
      <c r="K416" s="21">
        <v>26</v>
      </c>
      <c r="L416" s="32" t="s">
        <v>4375</v>
      </c>
      <c r="M416" s="21" t="s">
        <v>4376</v>
      </c>
      <c r="N416" s="21">
        <v>2</v>
      </c>
      <c r="O416" s="21" t="s">
        <v>55</v>
      </c>
      <c r="P416" s="21">
        <v>0</v>
      </c>
      <c r="Q416" s="21">
        <v>0</v>
      </c>
      <c r="R416" s="21">
        <v>0</v>
      </c>
      <c r="S416" s="33">
        <v>2744921</v>
      </c>
      <c r="T416" s="21">
        <v>0</v>
      </c>
      <c r="U416" s="21">
        <v>0</v>
      </c>
      <c r="V416" s="21">
        <v>0</v>
      </c>
      <c r="W416" s="33">
        <v>97780</v>
      </c>
      <c r="X416" s="21">
        <v>0</v>
      </c>
      <c r="Y416" s="21">
        <v>0</v>
      </c>
      <c r="Z416" s="16" t="s">
        <v>126</v>
      </c>
      <c r="AA416" s="102">
        <v>0</v>
      </c>
      <c r="AB416" s="99">
        <v>0</v>
      </c>
      <c r="AC416" s="21">
        <v>27.4</v>
      </c>
      <c r="AD416" s="99">
        <v>0</v>
      </c>
      <c r="AE416" s="21">
        <v>0.9</v>
      </c>
      <c r="AF416" s="21">
        <f t="shared" si="6"/>
        <v>28.299999999999997</v>
      </c>
      <c r="AG416" s="21" t="s">
        <v>4377</v>
      </c>
      <c r="AH416" s="24" t="s">
        <v>4378</v>
      </c>
      <c r="AI416" s="24" t="s">
        <v>4379</v>
      </c>
      <c r="AJ416" s="27" t="s">
        <v>31098</v>
      </c>
      <c r="AK416" s="28" t="s">
        <v>60</v>
      </c>
      <c r="AL416" s="28">
        <v>10</v>
      </c>
      <c r="AM416" s="28">
        <v>20040301</v>
      </c>
      <c r="AN416" s="29">
        <v>316</v>
      </c>
      <c r="AO416" s="29">
        <v>202212</v>
      </c>
      <c r="AP416" s="29">
        <v>2022</v>
      </c>
      <c r="AQ416" s="28">
        <v>85106197</v>
      </c>
      <c r="AR416" s="28">
        <v>74183253</v>
      </c>
      <c r="AS416" s="28">
        <v>600000</v>
      </c>
      <c r="AT416" s="30">
        <v>1</v>
      </c>
      <c r="AU416" s="30"/>
      <c r="AV416" s="30"/>
      <c r="AW416" s="30"/>
      <c r="AX416" s="30"/>
      <c r="AY416" s="30"/>
      <c r="AZ416" s="30"/>
      <c r="BA416" s="30"/>
      <c r="BB416" s="30" t="s">
        <v>54452</v>
      </c>
      <c r="BC416" s="30" t="s">
        <v>54452</v>
      </c>
      <c r="BD416" s="30" t="s">
        <v>54452</v>
      </c>
      <c r="BE416" s="30" t="s">
        <v>54452</v>
      </c>
      <c r="BF416" s="30" t="s">
        <v>54452</v>
      </c>
      <c r="BG416" s="30">
        <v>7</v>
      </c>
      <c r="BH416" s="30" t="s">
        <v>4342</v>
      </c>
      <c r="BI416" s="31"/>
    </row>
    <row r="417" spans="1:61" ht="16.5">
      <c r="A417" s="21" t="s">
        <v>6090</v>
      </c>
      <c r="B417" s="21">
        <v>6168</v>
      </c>
      <c r="C417" s="21">
        <v>1593968</v>
      </c>
      <c r="D417" s="21">
        <v>6088151660</v>
      </c>
      <c r="E417" s="22">
        <v>1943110012186</v>
      </c>
      <c r="F417" s="24" t="s">
        <v>6091</v>
      </c>
      <c r="G417" s="24" t="s">
        <v>44</v>
      </c>
      <c r="H417" s="24" t="s">
        <v>51</v>
      </c>
      <c r="I417" s="24" t="s">
        <v>65</v>
      </c>
      <c r="J417" s="24" t="s">
        <v>1042</v>
      </c>
      <c r="K417" s="21">
        <v>36</v>
      </c>
      <c r="L417" s="32" t="s">
        <v>6092</v>
      </c>
      <c r="M417" s="21" t="s">
        <v>6093</v>
      </c>
      <c r="N417" s="26">
        <v>1</v>
      </c>
      <c r="O417" s="26" t="s">
        <v>55</v>
      </c>
      <c r="P417" s="21">
        <v>0</v>
      </c>
      <c r="Q417" s="21">
        <v>0</v>
      </c>
      <c r="R417" s="21">
        <v>0</v>
      </c>
      <c r="S417" s="21">
        <v>0</v>
      </c>
      <c r="T417" s="21">
        <v>0</v>
      </c>
      <c r="U417" s="21">
        <v>0</v>
      </c>
      <c r="V417" s="21">
        <v>0</v>
      </c>
      <c r="W417" s="21">
        <v>0</v>
      </c>
      <c r="X417" s="21">
        <v>0</v>
      </c>
      <c r="Y417" s="41">
        <v>65598420</v>
      </c>
      <c r="Z417" s="21" t="s">
        <v>5733</v>
      </c>
      <c r="AA417" s="102">
        <v>0</v>
      </c>
      <c r="AB417" s="21">
        <v>655.9</v>
      </c>
      <c r="AC417" s="99">
        <v>0</v>
      </c>
      <c r="AD417" s="99">
        <v>0</v>
      </c>
      <c r="AE417" s="99">
        <v>0</v>
      </c>
      <c r="AF417" s="21">
        <f t="shared" si="6"/>
        <v>655.9</v>
      </c>
      <c r="AG417" s="21" t="s">
        <v>6094</v>
      </c>
      <c r="AH417" s="24" t="s">
        <v>6095</v>
      </c>
      <c r="AI417" s="24" t="s">
        <v>6096</v>
      </c>
      <c r="AJ417" s="27" t="s">
        <v>31099</v>
      </c>
      <c r="AK417" s="28" t="s">
        <v>70</v>
      </c>
      <c r="AL417" s="28">
        <v>10</v>
      </c>
      <c r="AM417" s="28">
        <v>20030320</v>
      </c>
      <c r="AN417" s="29">
        <v>305</v>
      </c>
      <c r="AO417" s="29">
        <v>202306</v>
      </c>
      <c r="AP417" s="29">
        <v>2022</v>
      </c>
      <c r="AQ417" s="28">
        <v>88568418</v>
      </c>
      <c r="AR417" s="28">
        <v>169485607</v>
      </c>
      <c r="AS417" s="28">
        <v>21290519</v>
      </c>
      <c r="AT417" s="30">
        <v>1</v>
      </c>
      <c r="AU417" s="30"/>
      <c r="AV417" s="30"/>
      <c r="AW417" s="30"/>
      <c r="AX417" s="30"/>
      <c r="AY417" s="30"/>
      <c r="AZ417" s="30"/>
      <c r="BA417" s="30"/>
      <c r="BB417" s="30" t="s">
        <v>54452</v>
      </c>
      <c r="BC417" s="30" t="s">
        <v>54452</v>
      </c>
      <c r="BD417" s="30" t="s">
        <v>54452</v>
      </c>
      <c r="BE417" s="30" t="s">
        <v>54452</v>
      </c>
      <c r="BF417" s="30" t="s">
        <v>6097</v>
      </c>
      <c r="BG417" s="30">
        <v>2</v>
      </c>
      <c r="BH417" s="30" t="s">
        <v>948</v>
      </c>
      <c r="BI417" s="31"/>
    </row>
    <row r="418" spans="1:61" ht="16.5">
      <c r="A418" s="21" t="s">
        <v>10302</v>
      </c>
      <c r="B418" s="21">
        <v>10783</v>
      </c>
      <c r="C418" s="21">
        <v>1613898</v>
      </c>
      <c r="D418" s="21">
        <v>2118171889</v>
      </c>
      <c r="E418" s="22">
        <v>1101140008943</v>
      </c>
      <c r="F418" s="24" t="s">
        <v>10303</v>
      </c>
      <c r="G418" s="24" t="s">
        <v>44</v>
      </c>
      <c r="H418" s="24" t="s">
        <v>51</v>
      </c>
      <c r="I418" s="24" t="s">
        <v>52</v>
      </c>
      <c r="J418" s="24" t="s">
        <v>593</v>
      </c>
      <c r="K418" s="21">
        <v>14</v>
      </c>
      <c r="L418" s="32" t="s">
        <v>10304</v>
      </c>
      <c r="M418" s="21" t="s">
        <v>10305</v>
      </c>
      <c r="N418" s="21">
        <v>1</v>
      </c>
      <c r="O418" s="21" t="s">
        <v>83</v>
      </c>
      <c r="P418" s="21">
        <v>0</v>
      </c>
      <c r="Q418" s="21">
        <v>0</v>
      </c>
      <c r="R418" s="21">
        <v>0</v>
      </c>
      <c r="S418" s="21">
        <v>0</v>
      </c>
      <c r="T418" s="21">
        <v>0</v>
      </c>
      <c r="U418" s="21">
        <v>0</v>
      </c>
      <c r="V418" s="21">
        <v>0</v>
      </c>
      <c r="W418" s="21">
        <v>0</v>
      </c>
      <c r="X418" s="21">
        <v>0</v>
      </c>
      <c r="Y418" s="33">
        <v>9296116451</v>
      </c>
      <c r="Z418" s="16" t="s">
        <v>126</v>
      </c>
      <c r="AA418" s="102">
        <v>0</v>
      </c>
      <c r="AB418" s="21">
        <v>92.9</v>
      </c>
      <c r="AC418" s="99">
        <v>0</v>
      </c>
      <c r="AD418" s="99">
        <v>0</v>
      </c>
      <c r="AE418" s="99">
        <v>0</v>
      </c>
      <c r="AF418" s="21">
        <f t="shared" si="6"/>
        <v>92.9</v>
      </c>
      <c r="AG418" s="21" t="s">
        <v>10306</v>
      </c>
      <c r="AH418" s="24" t="s">
        <v>10307</v>
      </c>
      <c r="AI418" s="24" t="s">
        <v>10308</v>
      </c>
      <c r="AJ418" s="27" t="s">
        <v>31100</v>
      </c>
      <c r="AK418" s="28" t="s">
        <v>60</v>
      </c>
      <c r="AL418" s="28">
        <v>10</v>
      </c>
      <c r="AM418" s="28">
        <v>19911001</v>
      </c>
      <c r="AN418" s="29">
        <v>1489</v>
      </c>
      <c r="AO418" s="29">
        <v>202206</v>
      </c>
      <c r="AP418" s="29">
        <v>2022</v>
      </c>
      <c r="AQ418" s="28">
        <v>417985746</v>
      </c>
      <c r="AR418" s="28">
        <v>166124928</v>
      </c>
      <c r="AS418" s="28">
        <v>2813380</v>
      </c>
      <c r="AT418" s="30">
        <v>1</v>
      </c>
      <c r="AU418" s="30"/>
      <c r="AV418" s="30"/>
      <c r="AW418" s="30"/>
      <c r="AX418" s="30"/>
      <c r="AY418" s="30"/>
      <c r="AZ418" s="30"/>
      <c r="BA418" s="30"/>
      <c r="BB418" s="30" t="s">
        <v>54452</v>
      </c>
      <c r="BC418" s="30" t="s">
        <v>54452</v>
      </c>
      <c r="BD418" s="30" t="s">
        <v>54452</v>
      </c>
      <c r="BE418" s="30" t="s">
        <v>54452</v>
      </c>
      <c r="BF418" s="30" t="s">
        <v>54452</v>
      </c>
      <c r="BG418" s="30">
        <v>8</v>
      </c>
      <c r="BH418" s="30"/>
      <c r="BI418" s="31"/>
    </row>
    <row r="419" spans="1:61" ht="16.5">
      <c r="A419" s="21" t="s">
        <v>11497</v>
      </c>
      <c r="B419" s="21">
        <v>11669</v>
      </c>
      <c r="C419" s="21">
        <v>2881826</v>
      </c>
      <c r="D419" s="21">
        <v>4018132460</v>
      </c>
      <c r="E419" s="22">
        <v>2111110023268</v>
      </c>
      <c r="F419" s="24" t="s">
        <v>11498</v>
      </c>
      <c r="G419" s="24" t="s">
        <v>44</v>
      </c>
      <c r="H419" s="24" t="s">
        <v>51</v>
      </c>
      <c r="I419" s="24" t="s">
        <v>52</v>
      </c>
      <c r="J419" s="24" t="s">
        <v>10152</v>
      </c>
      <c r="K419" s="21">
        <v>52</v>
      </c>
      <c r="L419" s="32" t="s">
        <v>11499</v>
      </c>
      <c r="M419" s="21" t="s">
        <v>11500</v>
      </c>
      <c r="N419" s="21">
        <v>1</v>
      </c>
      <c r="O419" s="21" t="s">
        <v>55</v>
      </c>
      <c r="P419" s="21">
        <v>0</v>
      </c>
      <c r="Q419" s="21">
        <v>0</v>
      </c>
      <c r="R419" s="21">
        <v>0</v>
      </c>
      <c r="S419" s="21">
        <v>0</v>
      </c>
      <c r="T419" s="21">
        <v>0</v>
      </c>
      <c r="U419" s="33">
        <f>772229+64682</f>
        <v>836911</v>
      </c>
      <c r="V419" s="21">
        <v>0</v>
      </c>
      <c r="W419" s="33">
        <v>380763</v>
      </c>
      <c r="X419" s="21">
        <v>0</v>
      </c>
      <c r="Y419" s="33">
        <v>1757940</v>
      </c>
      <c r="Z419" s="16" t="s">
        <v>315</v>
      </c>
      <c r="AA419" s="102">
        <v>0</v>
      </c>
      <c r="AB419" s="21">
        <v>17.5</v>
      </c>
      <c r="AC419" s="99">
        <v>0</v>
      </c>
      <c r="AD419" s="21">
        <v>8.3000000000000007</v>
      </c>
      <c r="AE419" s="21">
        <v>3.8</v>
      </c>
      <c r="AF419" s="21">
        <f t="shared" si="6"/>
        <v>29.6</v>
      </c>
      <c r="AG419" s="21" t="s">
        <v>11488</v>
      </c>
      <c r="AH419" s="24">
        <v>15440080</v>
      </c>
      <c r="AI419" s="24" t="s">
        <v>11501</v>
      </c>
      <c r="AJ419" s="27" t="s">
        <v>31101</v>
      </c>
      <c r="AK419" s="28" t="s">
        <v>60</v>
      </c>
      <c r="AL419" s="28">
        <v>10</v>
      </c>
      <c r="AM419" s="28">
        <v>20071023</v>
      </c>
      <c r="AN419" s="29">
        <v>498</v>
      </c>
      <c r="AO419" s="29">
        <v>202212</v>
      </c>
      <c r="AP419" s="29">
        <v>2022</v>
      </c>
      <c r="AQ419" s="28">
        <v>40794</v>
      </c>
      <c r="AR419" s="28">
        <v>23352193</v>
      </c>
      <c r="AS419" s="28">
        <v>113653940</v>
      </c>
      <c r="AT419" s="30">
        <v>1</v>
      </c>
      <c r="AU419" s="30"/>
      <c r="AV419" s="30"/>
      <c r="AW419" s="30"/>
      <c r="AX419" s="30"/>
      <c r="AY419" s="30"/>
      <c r="AZ419" s="30"/>
      <c r="BA419" s="30"/>
      <c r="BB419" s="30" t="s">
        <v>54452</v>
      </c>
      <c r="BC419" s="30" t="s">
        <v>54452</v>
      </c>
      <c r="BD419" s="30" t="s">
        <v>54452</v>
      </c>
      <c r="BE419" s="30" t="s">
        <v>54452</v>
      </c>
      <c r="BF419" s="30" t="s">
        <v>54452</v>
      </c>
      <c r="BG419" s="30">
        <v>4</v>
      </c>
      <c r="BH419" s="30" t="s">
        <v>237</v>
      </c>
      <c r="BI419" s="31"/>
    </row>
    <row r="420" spans="1:61" ht="16.5">
      <c r="A420" s="21" t="s">
        <v>8225</v>
      </c>
      <c r="B420" s="21">
        <v>1463</v>
      </c>
      <c r="C420" s="21">
        <v>1686605</v>
      </c>
      <c r="D420" s="21">
        <v>1148154648</v>
      </c>
      <c r="E420" s="22">
        <v>1101110008600</v>
      </c>
      <c r="F420" s="24" t="s">
        <v>8226</v>
      </c>
      <c r="G420" s="24" t="s">
        <v>44</v>
      </c>
      <c r="H420" s="24" t="s">
        <v>51</v>
      </c>
      <c r="I420" s="24" t="s">
        <v>52</v>
      </c>
      <c r="J420" s="24" t="s">
        <v>1463</v>
      </c>
      <c r="K420" s="21">
        <v>11</v>
      </c>
      <c r="L420" s="32" t="s">
        <v>8227</v>
      </c>
      <c r="M420" s="21" t="s">
        <v>8228</v>
      </c>
      <c r="N420" s="26">
        <v>1</v>
      </c>
      <c r="O420" s="26" t="s">
        <v>55</v>
      </c>
      <c r="P420" s="21">
        <v>0</v>
      </c>
      <c r="Q420" s="21">
        <v>0</v>
      </c>
      <c r="R420" s="41">
        <v>29400</v>
      </c>
      <c r="S420" s="41">
        <v>3004265</v>
      </c>
      <c r="T420" s="21">
        <v>0</v>
      </c>
      <c r="U420" s="21">
        <v>0</v>
      </c>
      <c r="V420" s="41">
        <v>2979676</v>
      </c>
      <c r="W420" s="41">
        <v>606165</v>
      </c>
      <c r="X420" s="21">
        <v>0</v>
      </c>
      <c r="Y420" s="41">
        <v>1161597</v>
      </c>
      <c r="Z420" s="21" t="s">
        <v>56</v>
      </c>
      <c r="AA420" s="102">
        <v>0</v>
      </c>
      <c r="AB420" s="21">
        <v>11.9</v>
      </c>
      <c r="AC420" s="21">
        <v>30</v>
      </c>
      <c r="AD420" s="99">
        <v>0</v>
      </c>
      <c r="AE420" s="21">
        <v>35.799999999999997</v>
      </c>
      <c r="AF420" s="21">
        <f t="shared" si="6"/>
        <v>77.699999999999989</v>
      </c>
      <c r="AG420" s="21" t="s">
        <v>8229</v>
      </c>
      <c r="AH420" s="24" t="s">
        <v>8230</v>
      </c>
      <c r="AI420" s="24" t="s">
        <v>8231</v>
      </c>
      <c r="AJ420" s="27" t="s">
        <v>31102</v>
      </c>
      <c r="AK420" s="28" t="s">
        <v>156</v>
      </c>
      <c r="AL420" s="28">
        <v>10</v>
      </c>
      <c r="AM420" s="28">
        <v>19690117</v>
      </c>
      <c r="AN420" s="29">
        <v>317</v>
      </c>
      <c r="AO420" s="29">
        <v>202306</v>
      </c>
      <c r="AP420" s="29">
        <v>2022</v>
      </c>
      <c r="AQ420" s="28">
        <v>1696522990</v>
      </c>
      <c r="AR420" s="28">
        <v>992560981</v>
      </c>
      <c r="AS420" s="28">
        <v>139797720</v>
      </c>
      <c r="AT420" s="30">
        <v>2</v>
      </c>
      <c r="AU420" s="30"/>
      <c r="AV420" s="30"/>
      <c r="AW420" s="30"/>
      <c r="AX420" s="30"/>
      <c r="AY420" s="30"/>
      <c r="AZ420" s="30"/>
      <c r="BA420" s="30"/>
      <c r="BB420" s="30" t="s">
        <v>54452</v>
      </c>
      <c r="BC420" s="30" t="s">
        <v>54452</v>
      </c>
      <c r="BD420" s="30" t="s">
        <v>54452</v>
      </c>
      <c r="BE420" s="30" t="s">
        <v>54452</v>
      </c>
      <c r="BF420" s="30" t="s">
        <v>8232</v>
      </c>
      <c r="BG420" s="30">
        <v>2</v>
      </c>
      <c r="BH420" s="30" t="s">
        <v>101</v>
      </c>
      <c r="BI420" s="31"/>
    </row>
    <row r="421" spans="1:61" ht="16.5">
      <c r="A421" s="21" t="s">
        <v>7501</v>
      </c>
      <c r="B421" s="21">
        <v>7585</v>
      </c>
      <c r="C421" s="21">
        <v>8353123</v>
      </c>
      <c r="D421" s="21">
        <v>4968600831</v>
      </c>
      <c r="E421" s="22">
        <v>1701110657017</v>
      </c>
      <c r="F421" s="24" t="s">
        <v>7502</v>
      </c>
      <c r="G421" s="24" t="s">
        <v>44</v>
      </c>
      <c r="H421" s="24" t="s">
        <v>51</v>
      </c>
      <c r="I421" s="24" t="s">
        <v>52</v>
      </c>
      <c r="J421" s="24" t="s">
        <v>1033</v>
      </c>
      <c r="K421" s="21">
        <v>38</v>
      </c>
      <c r="L421" s="32" t="s">
        <v>7503</v>
      </c>
      <c r="M421" s="21" t="s">
        <v>6929</v>
      </c>
      <c r="N421" s="21">
        <v>1</v>
      </c>
      <c r="O421" s="21" t="s">
        <v>55</v>
      </c>
      <c r="P421" s="21">
        <v>0</v>
      </c>
      <c r="Q421" s="33">
        <v>119161</v>
      </c>
      <c r="R421" s="33">
        <v>162141</v>
      </c>
      <c r="S421" s="33">
        <v>4110436</v>
      </c>
      <c r="T421" s="21">
        <v>0</v>
      </c>
      <c r="U421" s="33">
        <v>25357</v>
      </c>
      <c r="V421" s="33">
        <v>1436617</v>
      </c>
      <c r="W421" s="33">
        <v>348108</v>
      </c>
      <c r="X421" s="21">
        <v>0</v>
      </c>
      <c r="Y421" s="33">
        <v>7865346</v>
      </c>
      <c r="Z421" s="16" t="s">
        <v>126</v>
      </c>
      <c r="AA421" s="102">
        <v>0</v>
      </c>
      <c r="AB421" s="21">
        <v>81.400000000000006</v>
      </c>
      <c r="AC421" s="21">
        <v>41.1</v>
      </c>
      <c r="AD421" s="21">
        <v>0.2</v>
      </c>
      <c r="AE421" s="21">
        <v>17.8</v>
      </c>
      <c r="AF421" s="21">
        <f t="shared" si="6"/>
        <v>140.5</v>
      </c>
      <c r="AG421" s="21" t="s">
        <v>7504</v>
      </c>
      <c r="AH421" s="24" t="s">
        <v>7505</v>
      </c>
      <c r="AI421" s="24" t="s">
        <v>7506</v>
      </c>
      <c r="AJ421" s="27" t="s">
        <v>31103</v>
      </c>
      <c r="AK421" s="28" t="s">
        <v>60</v>
      </c>
      <c r="AL421" s="28">
        <v>10</v>
      </c>
      <c r="AM421" s="28">
        <v>20171001</v>
      </c>
      <c r="AN421" s="29">
        <v>764</v>
      </c>
      <c r="AO421" s="29">
        <v>202212</v>
      </c>
      <c r="AP421" s="29">
        <v>2022</v>
      </c>
      <c r="AQ421" s="28">
        <v>506582617</v>
      </c>
      <c r="AR421" s="28">
        <v>539036029</v>
      </c>
      <c r="AS421" s="28">
        <v>59570000</v>
      </c>
      <c r="AT421" s="30">
        <v>1</v>
      </c>
      <c r="AU421" s="30"/>
      <c r="AV421" s="30"/>
      <c r="AW421" s="30"/>
      <c r="AX421" s="30"/>
      <c r="AY421" s="30"/>
      <c r="AZ421" s="30"/>
      <c r="BA421" s="30"/>
      <c r="BB421" s="30" t="s">
        <v>54452</v>
      </c>
      <c r="BC421" s="30" t="s">
        <v>54452</v>
      </c>
      <c r="BD421" s="30" t="s">
        <v>54452</v>
      </c>
      <c r="BE421" s="30" t="s">
        <v>54452</v>
      </c>
      <c r="BF421" s="30" t="s">
        <v>54452</v>
      </c>
      <c r="BG421" s="30">
        <v>4</v>
      </c>
      <c r="BH421" s="30" t="s">
        <v>237</v>
      </c>
      <c r="BI421" s="31"/>
    </row>
    <row r="422" spans="1:61" ht="16.5">
      <c r="A422" s="21" t="s">
        <v>8408</v>
      </c>
      <c r="B422" s="21">
        <v>24768</v>
      </c>
      <c r="C422" s="21">
        <v>8270628</v>
      </c>
      <c r="D422" s="21">
        <v>2778200154</v>
      </c>
      <c r="E422" s="22">
        <v>1101310000092</v>
      </c>
      <c r="F422" s="24" t="s">
        <v>8409</v>
      </c>
      <c r="G422" s="24" t="s">
        <v>104</v>
      </c>
      <c r="H422" s="24" t="s">
        <v>51</v>
      </c>
      <c r="I422" s="24" t="s">
        <v>65</v>
      </c>
      <c r="J422" s="24" t="s">
        <v>105</v>
      </c>
      <c r="K422" s="21">
        <v>64</v>
      </c>
      <c r="L422" s="32" t="s">
        <v>8409</v>
      </c>
      <c r="M422" s="21" t="s">
        <v>3841</v>
      </c>
      <c r="N422" s="26">
        <v>1</v>
      </c>
      <c r="O422" s="26" t="s">
        <v>55</v>
      </c>
      <c r="P422" s="21">
        <v>0</v>
      </c>
      <c r="Q422" s="41">
        <v>35000</v>
      </c>
      <c r="R422" s="21">
        <v>0</v>
      </c>
      <c r="S422" s="41">
        <v>5980831</v>
      </c>
      <c r="T422" s="21">
        <v>0</v>
      </c>
      <c r="U422" s="41">
        <v>44070</v>
      </c>
      <c r="V422" s="41">
        <v>1277219</v>
      </c>
      <c r="W422" s="41">
        <v>4167929</v>
      </c>
      <c r="X422" s="21">
        <v>0</v>
      </c>
      <c r="Y422" s="41">
        <v>10995588</v>
      </c>
      <c r="Z422" s="21"/>
      <c r="AA422" s="102">
        <v>0</v>
      </c>
      <c r="AB422" s="21">
        <v>110.3</v>
      </c>
      <c r="AC422" s="21">
        <v>59.8</v>
      </c>
      <c r="AD422" s="21">
        <v>0.4</v>
      </c>
      <c r="AE422" s="21">
        <v>54.4</v>
      </c>
      <c r="AF422" s="21">
        <f t="shared" si="6"/>
        <v>224.9</v>
      </c>
      <c r="AG422" s="21" t="s">
        <v>615</v>
      </c>
      <c r="AH422" s="24" t="s">
        <v>8410</v>
      </c>
      <c r="AI422" s="24" t="s">
        <v>8411</v>
      </c>
      <c r="AJ422" s="27" t="s">
        <v>31104</v>
      </c>
      <c r="AK422" s="28" t="s">
        <v>47</v>
      </c>
      <c r="AL422" s="28">
        <v>10</v>
      </c>
      <c r="AM422" s="28">
        <v>19961213</v>
      </c>
      <c r="AN422" s="29">
        <v>3810</v>
      </c>
      <c r="AO422" s="29">
        <v>202002</v>
      </c>
      <c r="AP422" s="29">
        <v>2022</v>
      </c>
      <c r="AQ422" s="28">
        <v>85853130</v>
      </c>
      <c r="AR422" s="28">
        <v>684957728</v>
      </c>
      <c r="AS422" s="28">
        <v>228920852</v>
      </c>
      <c r="AT422" s="30">
        <v>2</v>
      </c>
      <c r="AU422" s="30"/>
      <c r="AV422" s="30"/>
      <c r="AW422" s="30"/>
      <c r="AX422" s="30"/>
      <c r="AY422" s="30"/>
      <c r="AZ422" s="30"/>
      <c r="BA422" s="30"/>
      <c r="BB422" s="30" t="s">
        <v>54452</v>
      </c>
      <c r="BC422" s="30" t="s">
        <v>54452</v>
      </c>
      <c r="BD422" s="30" t="s">
        <v>54452</v>
      </c>
      <c r="BE422" s="30" t="s">
        <v>54452</v>
      </c>
      <c r="BF422" s="30" t="s">
        <v>8412</v>
      </c>
      <c r="BG422" s="30">
        <v>2</v>
      </c>
      <c r="BH422" s="30"/>
      <c r="BI422" s="31"/>
    </row>
    <row r="423" spans="1:61" ht="16.5">
      <c r="A423" s="21" t="s">
        <v>8538</v>
      </c>
      <c r="B423" s="21">
        <v>24627</v>
      </c>
      <c r="C423" s="21">
        <v>1548291</v>
      </c>
      <c r="D423" s="21">
        <v>5068202972</v>
      </c>
      <c r="E423" s="22">
        <v>1746220000821</v>
      </c>
      <c r="F423" s="24" t="s">
        <v>8539</v>
      </c>
      <c r="G423" s="24" t="s">
        <v>104</v>
      </c>
      <c r="H423" s="24" t="s">
        <v>51</v>
      </c>
      <c r="I423" s="24" t="s">
        <v>65</v>
      </c>
      <c r="J423" s="24" t="s">
        <v>105</v>
      </c>
      <c r="K423" s="21">
        <v>64</v>
      </c>
      <c r="L423" s="32" t="s">
        <v>8539</v>
      </c>
      <c r="M423" s="21" t="s">
        <v>8540</v>
      </c>
      <c r="N423" s="26">
        <v>1</v>
      </c>
      <c r="O423" s="26" t="s">
        <v>55</v>
      </c>
      <c r="P423" s="21">
        <v>0</v>
      </c>
      <c r="Q423" s="21">
        <v>0</v>
      </c>
      <c r="R423" s="21">
        <v>0</v>
      </c>
      <c r="S423" s="21">
        <v>0</v>
      </c>
      <c r="T423" s="21">
        <v>0</v>
      </c>
      <c r="U423" s="41">
        <v>10000</v>
      </c>
      <c r="V423" s="21">
        <v>0</v>
      </c>
      <c r="W423" s="41">
        <v>68000</v>
      </c>
      <c r="X423" s="21">
        <v>0</v>
      </c>
      <c r="Y423" s="41">
        <v>48283993</v>
      </c>
      <c r="Z423" s="16" t="s">
        <v>126</v>
      </c>
      <c r="AA423" s="102">
        <v>0</v>
      </c>
      <c r="AB423" s="21">
        <v>482.8</v>
      </c>
      <c r="AC423" s="99">
        <v>0</v>
      </c>
      <c r="AD423" s="21">
        <v>0.1</v>
      </c>
      <c r="AE423" s="21">
        <v>0.6</v>
      </c>
      <c r="AF423" s="21">
        <f t="shared" si="6"/>
        <v>483.50000000000006</v>
      </c>
      <c r="AG423" s="21" t="s">
        <v>8541</v>
      </c>
      <c r="AH423" s="24" t="s">
        <v>8542</v>
      </c>
      <c r="AI423" s="24" t="s">
        <v>8543</v>
      </c>
      <c r="AJ423" s="27" t="s">
        <v>31105</v>
      </c>
      <c r="AK423" s="28" t="s">
        <v>47</v>
      </c>
      <c r="AL423" s="28">
        <v>10</v>
      </c>
      <c r="AM423" s="28">
        <v>19940104</v>
      </c>
      <c r="AN423" s="29">
        <v>1568</v>
      </c>
      <c r="AO423" s="29">
        <v>202012</v>
      </c>
      <c r="AP423" s="29">
        <v>2022</v>
      </c>
      <c r="AQ423" s="28">
        <v>226658614</v>
      </c>
      <c r="AR423" s="28">
        <v>216775398</v>
      </c>
      <c r="AS423" s="28">
        <v>2703115</v>
      </c>
      <c r="AT423" s="30">
        <v>2</v>
      </c>
      <c r="AU423" s="30"/>
      <c r="AV423" s="30"/>
      <c r="AW423" s="30"/>
      <c r="AX423" s="30"/>
      <c r="AY423" s="30"/>
      <c r="AZ423" s="30"/>
      <c r="BA423" s="30"/>
      <c r="BB423" s="30" t="s">
        <v>54452</v>
      </c>
      <c r="BC423" s="30" t="s">
        <v>54452</v>
      </c>
      <c r="BD423" s="30" t="s">
        <v>54452</v>
      </c>
      <c r="BE423" s="30" t="s">
        <v>54452</v>
      </c>
      <c r="BF423" s="30" t="s">
        <v>8544</v>
      </c>
      <c r="BG423" s="30">
        <v>2</v>
      </c>
      <c r="BH423" s="30" t="s">
        <v>8545</v>
      </c>
      <c r="BI423" s="31"/>
    </row>
    <row r="424" spans="1:61" ht="16.5">
      <c r="A424" s="21" t="s">
        <v>8562</v>
      </c>
      <c r="B424" s="21">
        <v>24599</v>
      </c>
      <c r="C424" s="21">
        <v>2757556</v>
      </c>
      <c r="D424" s="21">
        <v>6098211431</v>
      </c>
      <c r="E424" s="22">
        <v>1942330004775</v>
      </c>
      <c r="F424" s="24" t="s">
        <v>8563</v>
      </c>
      <c r="G424" s="24" t="s">
        <v>104</v>
      </c>
      <c r="H424" s="24" t="s">
        <v>51</v>
      </c>
      <c r="I424" s="24" t="s">
        <v>65</v>
      </c>
      <c r="J424" s="24" t="s">
        <v>105</v>
      </c>
      <c r="K424" s="21">
        <v>64</v>
      </c>
      <c r="L424" s="32" t="s">
        <v>8563</v>
      </c>
      <c r="M424" s="21" t="s">
        <v>8564</v>
      </c>
      <c r="N424" s="26">
        <v>1</v>
      </c>
      <c r="O424" s="26" t="s">
        <v>351</v>
      </c>
      <c r="P424" s="21">
        <v>0</v>
      </c>
      <c r="Q424" s="69">
        <v>197</v>
      </c>
      <c r="R424" s="21">
        <v>0</v>
      </c>
      <c r="S424" s="69">
        <v>403</v>
      </c>
      <c r="T424" s="21">
        <v>0</v>
      </c>
      <c r="U424" s="69">
        <v>310</v>
      </c>
      <c r="V424" s="41">
        <v>1619</v>
      </c>
      <c r="W424" s="21">
        <v>0</v>
      </c>
      <c r="X424" s="21">
        <v>0</v>
      </c>
      <c r="Y424" s="41">
        <v>6600</v>
      </c>
      <c r="Z424" s="16" t="s">
        <v>126</v>
      </c>
      <c r="AA424" s="103">
        <v>0</v>
      </c>
      <c r="AB424" s="37">
        <v>67.900000000000006</v>
      </c>
      <c r="AC424" s="37">
        <v>4</v>
      </c>
      <c r="AD424" s="37">
        <v>3.1</v>
      </c>
      <c r="AE424" s="37">
        <v>16.100000000000001</v>
      </c>
      <c r="AF424" s="21">
        <f t="shared" si="6"/>
        <v>91.1</v>
      </c>
      <c r="AG424" s="21" t="s">
        <v>249</v>
      </c>
      <c r="AH424" s="24" t="s">
        <v>8565</v>
      </c>
      <c r="AI424" s="24" t="s">
        <v>8566</v>
      </c>
      <c r="AJ424" s="27" t="s">
        <v>31106</v>
      </c>
      <c r="AK424" s="28" t="s">
        <v>47</v>
      </c>
      <c r="AL424" s="28">
        <v>10</v>
      </c>
      <c r="AM424" s="28">
        <v>20060801</v>
      </c>
      <c r="AN424" s="29">
        <v>780</v>
      </c>
      <c r="AO424" s="29">
        <v>202012</v>
      </c>
      <c r="AP424" s="29"/>
      <c r="AQ424" s="28"/>
      <c r="AR424" s="28"/>
      <c r="AS424" s="28"/>
      <c r="AT424" s="30">
        <v>1</v>
      </c>
      <c r="AU424" s="30"/>
      <c r="AV424" s="30"/>
      <c r="AW424" s="30"/>
      <c r="AX424" s="30"/>
      <c r="AY424" s="30"/>
      <c r="AZ424" s="30"/>
      <c r="BA424" s="30"/>
      <c r="BB424" s="30" t="s">
        <v>54452</v>
      </c>
      <c r="BC424" s="30" t="s">
        <v>54452</v>
      </c>
      <c r="BD424" s="30" t="s">
        <v>54452</v>
      </c>
      <c r="BE424" s="30" t="s">
        <v>54452</v>
      </c>
      <c r="BF424" s="30" t="s">
        <v>8567</v>
      </c>
      <c r="BG424" s="30">
        <v>2</v>
      </c>
      <c r="BH424" s="30" t="s">
        <v>8568</v>
      </c>
      <c r="BI424" s="31" t="s">
        <v>8569</v>
      </c>
    </row>
    <row r="425" spans="1:61" ht="16.5">
      <c r="A425" s="21" t="s">
        <v>8570</v>
      </c>
      <c r="B425" s="21">
        <v>24681</v>
      </c>
      <c r="C425" s="21">
        <v>3986060</v>
      </c>
      <c r="D425" s="21">
        <v>2158213608</v>
      </c>
      <c r="E425" s="22">
        <v>2442330006663</v>
      </c>
      <c r="F425" s="24" t="s">
        <v>8571</v>
      </c>
      <c r="G425" s="24" t="s">
        <v>104</v>
      </c>
      <c r="H425" s="24" t="s">
        <v>51</v>
      </c>
      <c r="I425" s="24" t="s">
        <v>65</v>
      </c>
      <c r="J425" s="24" t="s">
        <v>105</v>
      </c>
      <c r="K425" s="21">
        <v>64</v>
      </c>
      <c r="L425" s="32" t="s">
        <v>8571</v>
      </c>
      <c r="M425" s="21" t="s">
        <v>8572</v>
      </c>
      <c r="N425" s="26">
        <v>2</v>
      </c>
      <c r="O425" s="26" t="s">
        <v>55</v>
      </c>
      <c r="P425" s="21">
        <v>0</v>
      </c>
      <c r="Q425" s="21">
        <v>0</v>
      </c>
      <c r="R425" s="21">
        <v>0</v>
      </c>
      <c r="S425" s="21">
        <v>0</v>
      </c>
      <c r="T425" s="21">
        <v>0</v>
      </c>
      <c r="U425" s="21">
        <v>0</v>
      </c>
      <c r="V425" s="21">
        <v>0</v>
      </c>
      <c r="W425" s="21">
        <v>0</v>
      </c>
      <c r="X425" s="21">
        <v>0</v>
      </c>
      <c r="Y425" s="41">
        <v>31073846</v>
      </c>
      <c r="Z425" s="21"/>
      <c r="AA425" s="102">
        <v>0</v>
      </c>
      <c r="AB425" s="21">
        <v>310.7</v>
      </c>
      <c r="AC425" s="99">
        <v>0</v>
      </c>
      <c r="AD425" s="99">
        <v>0</v>
      </c>
      <c r="AE425" s="99">
        <v>0</v>
      </c>
      <c r="AF425" s="21">
        <f t="shared" si="6"/>
        <v>310.7</v>
      </c>
      <c r="AG425" s="21" t="s">
        <v>249</v>
      </c>
      <c r="AH425" s="24" t="s">
        <v>8573</v>
      </c>
      <c r="AI425" s="24" t="s">
        <v>8574</v>
      </c>
      <c r="AJ425" s="27" t="s">
        <v>31107</v>
      </c>
      <c r="AK425" s="28" t="s">
        <v>47</v>
      </c>
      <c r="AL425" s="28">
        <v>10</v>
      </c>
      <c r="AM425" s="28">
        <v>20110318</v>
      </c>
      <c r="AN425" s="29">
        <v>739</v>
      </c>
      <c r="AO425" s="29">
        <v>202012</v>
      </c>
      <c r="AP425" s="29"/>
      <c r="AQ425" s="28"/>
      <c r="AR425" s="28"/>
      <c r="AS425" s="28"/>
      <c r="AT425" s="30">
        <v>1</v>
      </c>
      <c r="AU425" s="30"/>
      <c r="AV425" s="30"/>
      <c r="AW425" s="30"/>
      <c r="AX425" s="30"/>
      <c r="AY425" s="30"/>
      <c r="AZ425" s="30"/>
      <c r="BA425" s="30"/>
      <c r="BB425" s="30" t="s">
        <v>54452</v>
      </c>
      <c r="BC425" s="30" t="s">
        <v>54452</v>
      </c>
      <c r="BD425" s="30" t="s">
        <v>54452</v>
      </c>
      <c r="BE425" s="30" t="s">
        <v>54452</v>
      </c>
      <c r="BF425" s="30" t="s">
        <v>54452</v>
      </c>
      <c r="BG425" s="30">
        <v>7</v>
      </c>
      <c r="BH425" s="30" t="s">
        <v>8575</v>
      </c>
      <c r="BI425" s="31"/>
    </row>
    <row r="426" spans="1:61" ht="16.5">
      <c r="A426" s="21" t="s">
        <v>8576</v>
      </c>
      <c r="B426" s="21">
        <v>24670</v>
      </c>
      <c r="C426" s="21">
        <v>1619870</v>
      </c>
      <c r="D426" s="21">
        <v>3048201552</v>
      </c>
      <c r="E426" s="22">
        <v>1512330000625</v>
      </c>
      <c r="F426" s="24" t="s">
        <v>8577</v>
      </c>
      <c r="G426" s="24" t="s">
        <v>104</v>
      </c>
      <c r="H426" s="24" t="s">
        <v>51</v>
      </c>
      <c r="I426" s="24" t="s">
        <v>65</v>
      </c>
      <c r="J426" s="24" t="s">
        <v>105</v>
      </c>
      <c r="K426" s="21">
        <v>64</v>
      </c>
      <c r="L426" s="32" t="s">
        <v>8577</v>
      </c>
      <c r="M426" s="21" t="s">
        <v>8578</v>
      </c>
      <c r="N426" s="26">
        <v>2</v>
      </c>
      <c r="O426" s="26">
        <v>0</v>
      </c>
      <c r="P426" s="26">
        <v>0</v>
      </c>
      <c r="Q426" s="26">
        <v>0</v>
      </c>
      <c r="R426" s="26">
        <v>0</v>
      </c>
      <c r="S426" s="26">
        <v>0</v>
      </c>
      <c r="T426" s="26">
        <v>0</v>
      </c>
      <c r="U426" s="26">
        <v>0</v>
      </c>
      <c r="V426" s="26">
        <v>0</v>
      </c>
      <c r="W426" s="26">
        <v>0</v>
      </c>
      <c r="X426" s="26">
        <v>0</v>
      </c>
      <c r="Y426" s="26">
        <v>0</v>
      </c>
      <c r="Z426" s="21"/>
      <c r="AA426" s="101">
        <v>0</v>
      </c>
      <c r="AB426" s="98">
        <v>0</v>
      </c>
      <c r="AC426" s="98">
        <v>0</v>
      </c>
      <c r="AD426" s="98">
        <v>0</v>
      </c>
      <c r="AE426" s="98">
        <v>0</v>
      </c>
      <c r="AF426" s="21">
        <f t="shared" si="6"/>
        <v>0</v>
      </c>
      <c r="AG426" s="21" t="s">
        <v>8579</v>
      </c>
      <c r="AH426" s="24" t="s">
        <v>8580</v>
      </c>
      <c r="AI426" s="24" t="s">
        <v>8581</v>
      </c>
      <c r="AJ426" s="27" t="s">
        <v>31108</v>
      </c>
      <c r="AK426" s="28" t="s">
        <v>47</v>
      </c>
      <c r="AL426" s="28">
        <v>10</v>
      </c>
      <c r="AM426" s="28">
        <v>19910131</v>
      </c>
      <c r="AN426" s="29">
        <v>394</v>
      </c>
      <c r="AO426" s="29">
        <v>202012</v>
      </c>
      <c r="AP426" s="29"/>
      <c r="AQ426" s="28"/>
      <c r="AR426" s="28"/>
      <c r="AS426" s="28"/>
      <c r="AT426" s="30">
        <v>1</v>
      </c>
      <c r="AU426" s="30"/>
      <c r="AV426" s="30"/>
      <c r="AW426" s="30"/>
      <c r="AX426" s="30"/>
      <c r="AY426" s="30"/>
      <c r="AZ426" s="30"/>
      <c r="BA426" s="30"/>
      <c r="BB426" s="30" t="s">
        <v>54452</v>
      </c>
      <c r="BC426" s="30" t="s">
        <v>54452</v>
      </c>
      <c r="BD426" s="30" t="s">
        <v>54452</v>
      </c>
      <c r="BE426" s="30" t="s">
        <v>54452</v>
      </c>
      <c r="BF426" s="30" t="s">
        <v>54452</v>
      </c>
      <c r="BG426" s="30">
        <v>8</v>
      </c>
      <c r="BH426" s="30" t="s">
        <v>8582</v>
      </c>
      <c r="BI426" s="31"/>
    </row>
    <row r="427" spans="1:61" ht="16.5">
      <c r="A427" s="21" t="s">
        <v>8585</v>
      </c>
      <c r="B427" s="21">
        <v>24782</v>
      </c>
      <c r="C427" s="21">
        <v>8918334</v>
      </c>
      <c r="D427" s="21">
        <v>6398200177</v>
      </c>
      <c r="E427" s="22">
        <v>1955330007011</v>
      </c>
      <c r="F427" s="24" t="s">
        <v>8586</v>
      </c>
      <c r="G427" s="24" t="s">
        <v>104</v>
      </c>
      <c r="H427" s="24" t="s">
        <v>51</v>
      </c>
      <c r="I427" s="24" t="s">
        <v>65</v>
      </c>
      <c r="J427" s="24" t="s">
        <v>105</v>
      </c>
      <c r="K427" s="21">
        <v>64</v>
      </c>
      <c r="L427" s="32" t="s">
        <v>8586</v>
      </c>
      <c r="M427" s="21" t="s">
        <v>8587</v>
      </c>
      <c r="N427" s="26">
        <v>2</v>
      </c>
      <c r="O427" s="26" t="s">
        <v>55</v>
      </c>
      <c r="P427" s="21">
        <v>0</v>
      </c>
      <c r="Q427" s="41">
        <v>5138982</v>
      </c>
      <c r="R427" s="41">
        <v>2901435</v>
      </c>
      <c r="S427" s="41">
        <v>18137064</v>
      </c>
      <c r="T427" s="21">
        <v>0</v>
      </c>
      <c r="U427" s="41">
        <v>251327</v>
      </c>
      <c r="V427" s="41">
        <v>11145398</v>
      </c>
      <c r="W427" s="41">
        <v>841785</v>
      </c>
      <c r="X427" s="21">
        <v>0</v>
      </c>
      <c r="Y427" s="41">
        <v>63302500</v>
      </c>
      <c r="Z427" s="21"/>
      <c r="AA427" s="102">
        <v>0</v>
      </c>
      <c r="AB427" s="21">
        <v>713.4</v>
      </c>
      <c r="AC427" s="21">
        <v>181.3</v>
      </c>
      <c r="AD427" s="21">
        <v>2.5</v>
      </c>
      <c r="AE427" s="21">
        <v>119.8</v>
      </c>
      <c r="AF427" s="21">
        <f t="shared" si="6"/>
        <v>1017</v>
      </c>
      <c r="AG427" s="21" t="s">
        <v>615</v>
      </c>
      <c r="AH427" s="24" t="s">
        <v>8588</v>
      </c>
      <c r="AI427" s="24" t="s">
        <v>8589</v>
      </c>
      <c r="AJ427" s="27" t="s">
        <v>31109</v>
      </c>
      <c r="AK427" s="28" t="s">
        <v>47</v>
      </c>
      <c r="AL427" s="28">
        <v>10</v>
      </c>
      <c r="AM427" s="28">
        <v>20190319</v>
      </c>
      <c r="AN427" s="29">
        <v>300</v>
      </c>
      <c r="AO427" s="29">
        <v>202004</v>
      </c>
      <c r="AP427" s="29"/>
      <c r="AQ427" s="28"/>
      <c r="AR427" s="28"/>
      <c r="AS427" s="28"/>
      <c r="AT427" s="30">
        <v>1</v>
      </c>
      <c r="AU427" s="30"/>
      <c r="AV427" s="30"/>
      <c r="AW427" s="30"/>
      <c r="AX427" s="30"/>
      <c r="AY427" s="30"/>
      <c r="AZ427" s="30"/>
      <c r="BA427" s="30"/>
      <c r="BB427" s="30" t="s">
        <v>54452</v>
      </c>
      <c r="BC427" s="30" t="s">
        <v>54452</v>
      </c>
      <c r="BD427" s="30" t="s">
        <v>54452</v>
      </c>
      <c r="BE427" s="30" t="s">
        <v>54452</v>
      </c>
      <c r="BF427" s="30" t="s">
        <v>54452</v>
      </c>
      <c r="BG427" s="30">
        <v>7</v>
      </c>
      <c r="BH427" s="30" t="s">
        <v>645</v>
      </c>
      <c r="BI427" s="31"/>
    </row>
    <row r="428" spans="1:61" ht="16.5">
      <c r="A428" s="21" t="s">
        <v>8598</v>
      </c>
      <c r="B428" s="21">
        <v>24298</v>
      </c>
      <c r="C428" s="21">
        <v>1576261</v>
      </c>
      <c r="D428" s="21">
        <v>2208201517</v>
      </c>
      <c r="E428" s="22">
        <v>1146330005169</v>
      </c>
      <c r="F428" s="24" t="s">
        <v>8599</v>
      </c>
      <c r="G428" s="24" t="s">
        <v>104</v>
      </c>
      <c r="H428" s="24" t="s">
        <v>51</v>
      </c>
      <c r="I428" s="24" t="s">
        <v>65</v>
      </c>
      <c r="J428" s="24" t="s">
        <v>363</v>
      </c>
      <c r="K428" s="21">
        <v>63</v>
      </c>
      <c r="L428" s="32" t="s">
        <v>8599</v>
      </c>
      <c r="M428" s="21" t="s">
        <v>8600</v>
      </c>
      <c r="N428" s="26">
        <v>1</v>
      </c>
      <c r="O428" s="26" t="s">
        <v>55</v>
      </c>
      <c r="P428" s="21">
        <v>0</v>
      </c>
      <c r="Q428" s="41">
        <v>229333</v>
      </c>
      <c r="R428" s="41">
        <v>541482</v>
      </c>
      <c r="S428" s="41">
        <v>967980</v>
      </c>
      <c r="T428" s="21">
        <v>0</v>
      </c>
      <c r="U428" s="41">
        <v>190004</v>
      </c>
      <c r="V428" s="41">
        <v>623610</v>
      </c>
      <c r="W428" s="41">
        <v>1122759</v>
      </c>
      <c r="X428" s="21">
        <v>0</v>
      </c>
      <c r="Y428" s="41">
        <v>13054891</v>
      </c>
      <c r="Z428" s="21"/>
      <c r="AA428" s="102">
        <v>0</v>
      </c>
      <c r="AB428" s="21">
        <v>138.19999999999999</v>
      </c>
      <c r="AC428" s="21">
        <v>9.6</v>
      </c>
      <c r="AD428" s="21">
        <v>1.9</v>
      </c>
      <c r="AE428" s="21">
        <v>17.399999999999999</v>
      </c>
      <c r="AF428" s="21">
        <f t="shared" si="6"/>
        <v>167.1</v>
      </c>
      <c r="AG428" s="21" t="s">
        <v>127</v>
      </c>
      <c r="AH428" s="24" t="s">
        <v>8601</v>
      </c>
      <c r="AI428" s="24" t="s">
        <v>8602</v>
      </c>
      <c r="AJ428" s="27" t="s">
        <v>31110</v>
      </c>
      <c r="AK428" s="28" t="s">
        <v>47</v>
      </c>
      <c r="AL428" s="28">
        <v>10</v>
      </c>
      <c r="AM428" s="28">
        <v>19900210</v>
      </c>
      <c r="AN428" s="29">
        <v>3995</v>
      </c>
      <c r="AO428" s="29">
        <v>202012</v>
      </c>
      <c r="AP428" s="29"/>
      <c r="AQ428" s="28"/>
      <c r="AR428" s="28"/>
      <c r="AS428" s="28"/>
      <c r="AT428" s="30">
        <v>1</v>
      </c>
      <c r="AU428" s="30"/>
      <c r="AV428" s="30"/>
      <c r="AW428" s="30"/>
      <c r="AX428" s="30"/>
      <c r="AY428" s="30"/>
      <c r="AZ428" s="30"/>
      <c r="BA428" s="30"/>
      <c r="BB428" s="30" t="s">
        <v>54452</v>
      </c>
      <c r="BC428" s="30" t="s">
        <v>54452</v>
      </c>
      <c r="BD428" s="30" t="s">
        <v>54452</v>
      </c>
      <c r="BE428" s="30" t="s">
        <v>54452</v>
      </c>
      <c r="BF428" s="56" t="s">
        <v>8603</v>
      </c>
      <c r="BG428" s="30">
        <v>2</v>
      </c>
      <c r="BH428" s="30" t="s">
        <v>800</v>
      </c>
      <c r="BI428" s="31"/>
    </row>
    <row r="429" spans="1:61" ht="16.5">
      <c r="A429" s="21" t="s">
        <v>8633</v>
      </c>
      <c r="B429" s="21">
        <v>24694</v>
      </c>
      <c r="C429" s="21">
        <v>3080133</v>
      </c>
      <c r="D429" s="21">
        <v>1408201185</v>
      </c>
      <c r="E429" s="22">
        <v>1355330011775</v>
      </c>
      <c r="F429" s="24" t="s">
        <v>8634</v>
      </c>
      <c r="G429" s="24" t="s">
        <v>104</v>
      </c>
      <c r="H429" s="24" t="s">
        <v>51</v>
      </c>
      <c r="I429" s="24" t="s">
        <v>65</v>
      </c>
      <c r="J429" s="24" t="s">
        <v>105</v>
      </c>
      <c r="K429" s="21">
        <v>64</v>
      </c>
      <c r="L429" s="32" t="s">
        <v>8634</v>
      </c>
      <c r="M429" s="21" t="s">
        <v>2544</v>
      </c>
      <c r="N429" s="26">
        <v>1</v>
      </c>
      <c r="O429" s="26" t="s">
        <v>55</v>
      </c>
      <c r="P429" s="21">
        <v>0</v>
      </c>
      <c r="Q429" s="21">
        <v>0</v>
      </c>
      <c r="R429" s="21">
        <v>0</v>
      </c>
      <c r="S429" s="41">
        <f>8650+314339</f>
        <v>322989</v>
      </c>
      <c r="T429" s="21">
        <v>0</v>
      </c>
      <c r="U429" s="41">
        <v>21300</v>
      </c>
      <c r="V429" s="41">
        <v>2230969</v>
      </c>
      <c r="W429" s="41">
        <v>103288</v>
      </c>
      <c r="X429" s="21">
        <v>0</v>
      </c>
      <c r="Y429" s="41">
        <v>4938055</v>
      </c>
      <c r="Z429" s="16" t="s">
        <v>126</v>
      </c>
      <c r="AA429" s="102">
        <v>0</v>
      </c>
      <c r="AB429" s="21">
        <v>49.3</v>
      </c>
      <c r="AC429" s="21">
        <v>3.2</v>
      </c>
      <c r="AD429" s="21">
        <v>0.2</v>
      </c>
      <c r="AE429" s="21">
        <v>23.3</v>
      </c>
      <c r="AF429" s="21">
        <f t="shared" si="6"/>
        <v>76</v>
      </c>
      <c r="AG429" s="21" t="s">
        <v>8635</v>
      </c>
      <c r="AH429" s="24" t="s">
        <v>8636</v>
      </c>
      <c r="AI429" s="24" t="s">
        <v>8637</v>
      </c>
      <c r="AJ429" s="27" t="s">
        <v>31111</v>
      </c>
      <c r="AK429" s="28" t="s">
        <v>47</v>
      </c>
      <c r="AL429" s="28">
        <v>10</v>
      </c>
      <c r="AM429" s="28">
        <v>20070424</v>
      </c>
      <c r="AN429" s="29">
        <v>470</v>
      </c>
      <c r="AO429" s="29">
        <v>202012</v>
      </c>
      <c r="AP429" s="29"/>
      <c r="AQ429" s="28"/>
      <c r="AR429" s="28"/>
      <c r="AS429" s="28"/>
      <c r="AT429" s="30">
        <v>2</v>
      </c>
      <c r="AU429" s="30"/>
      <c r="AV429" s="30"/>
      <c r="AW429" s="30"/>
      <c r="AX429" s="30"/>
      <c r="AY429" s="30"/>
      <c r="AZ429" s="30"/>
      <c r="BA429" s="30"/>
      <c r="BB429" s="30" t="s">
        <v>54452</v>
      </c>
      <c r="BC429" s="30" t="s">
        <v>54452</v>
      </c>
      <c r="BD429" s="30" t="s">
        <v>54452</v>
      </c>
      <c r="BE429" s="30" t="s">
        <v>54452</v>
      </c>
      <c r="BF429" s="30" t="s">
        <v>8638</v>
      </c>
      <c r="BG429" s="30">
        <v>2</v>
      </c>
      <c r="BH429" s="30"/>
      <c r="BI429" s="31"/>
    </row>
    <row r="430" spans="1:61" ht="16.5">
      <c r="A430" s="21" t="s">
        <v>8669</v>
      </c>
      <c r="B430" s="21">
        <v>24637</v>
      </c>
      <c r="C430" s="21">
        <v>8173964</v>
      </c>
      <c r="D430" s="21">
        <v>4238200140</v>
      </c>
      <c r="E430" s="22">
        <v>2011330008563</v>
      </c>
      <c r="F430" s="24" t="s">
        <v>8670</v>
      </c>
      <c r="G430" s="24" t="s">
        <v>104</v>
      </c>
      <c r="H430" s="24" t="s">
        <v>51</v>
      </c>
      <c r="I430" s="24" t="s">
        <v>65</v>
      </c>
      <c r="J430" s="24" t="s">
        <v>105</v>
      </c>
      <c r="K430" s="21">
        <v>64</v>
      </c>
      <c r="L430" s="32" t="s">
        <v>8670</v>
      </c>
      <c r="M430" s="21" t="s">
        <v>8671</v>
      </c>
      <c r="N430" s="26">
        <v>1</v>
      </c>
      <c r="O430" s="26" t="s">
        <v>55</v>
      </c>
      <c r="P430" s="21">
        <v>0</v>
      </c>
      <c r="Q430" s="41">
        <v>5282660</v>
      </c>
      <c r="R430" s="41">
        <v>82400</v>
      </c>
      <c r="S430" s="41">
        <v>46535800</v>
      </c>
      <c r="T430" s="21">
        <v>0</v>
      </c>
      <c r="U430" s="41">
        <v>286855</v>
      </c>
      <c r="V430" s="41">
        <v>104500</v>
      </c>
      <c r="W430" s="41">
        <v>6557486</v>
      </c>
      <c r="X430" s="21">
        <v>0</v>
      </c>
      <c r="Y430" s="41">
        <v>11059200</v>
      </c>
      <c r="Z430" s="21"/>
      <c r="AA430" s="102">
        <v>0</v>
      </c>
      <c r="AB430" s="21">
        <v>164.2</v>
      </c>
      <c r="AC430" s="21">
        <v>465.3</v>
      </c>
      <c r="AD430" s="21">
        <v>2.8</v>
      </c>
      <c r="AE430" s="21">
        <v>66.599999999999994</v>
      </c>
      <c r="AF430" s="21">
        <f t="shared" si="6"/>
        <v>698.9</v>
      </c>
      <c r="AG430" s="21" t="s">
        <v>249</v>
      </c>
      <c r="AH430" s="24" t="s">
        <v>8672</v>
      </c>
      <c r="AI430" s="24" t="s">
        <v>8673</v>
      </c>
      <c r="AJ430" s="27" t="s">
        <v>31112</v>
      </c>
      <c r="AK430" s="28" t="s">
        <v>47</v>
      </c>
      <c r="AL430" s="28">
        <v>10</v>
      </c>
      <c r="AM430" s="28">
        <v>20170601</v>
      </c>
      <c r="AN430" s="29">
        <v>470</v>
      </c>
      <c r="AO430" s="29">
        <v>202012</v>
      </c>
      <c r="AP430" s="29"/>
      <c r="AQ430" s="28"/>
      <c r="AR430" s="28"/>
      <c r="AS430" s="28"/>
      <c r="AT430" s="30">
        <v>1</v>
      </c>
      <c r="AU430" s="30"/>
      <c r="AV430" s="30"/>
      <c r="AW430" s="30"/>
      <c r="AX430" s="30"/>
      <c r="AY430" s="30"/>
      <c r="AZ430" s="30"/>
      <c r="BA430" s="30"/>
      <c r="BB430" s="30" t="s">
        <v>54452</v>
      </c>
      <c r="BC430" s="30" t="s">
        <v>54452</v>
      </c>
      <c r="BD430" s="30" t="s">
        <v>54452</v>
      </c>
      <c r="BE430" s="30" t="s">
        <v>54452</v>
      </c>
      <c r="BF430" s="30" t="s">
        <v>54452</v>
      </c>
      <c r="BG430" s="30">
        <v>7</v>
      </c>
      <c r="BH430" s="30"/>
      <c r="BI430" s="31"/>
    </row>
    <row r="431" spans="1:61" ht="16.5">
      <c r="A431" s="21" t="s">
        <v>8674</v>
      </c>
      <c r="B431" s="21">
        <v>24596</v>
      </c>
      <c r="C431" s="21">
        <v>1986583</v>
      </c>
      <c r="D431" s="21">
        <v>6128201787</v>
      </c>
      <c r="E431" s="22">
        <v>1301330000391</v>
      </c>
      <c r="F431" s="24" t="s">
        <v>8675</v>
      </c>
      <c r="G431" s="24" t="s">
        <v>104</v>
      </c>
      <c r="H431" s="24" t="s">
        <v>51</v>
      </c>
      <c r="I431" s="24" t="s">
        <v>65</v>
      </c>
      <c r="J431" s="24" t="s">
        <v>105</v>
      </c>
      <c r="K431" s="21">
        <v>64</v>
      </c>
      <c r="L431" s="32" t="s">
        <v>8675</v>
      </c>
      <c r="M431" s="21" t="s">
        <v>8676</v>
      </c>
      <c r="N431" s="26">
        <v>1</v>
      </c>
      <c r="O431" s="26" t="s">
        <v>55</v>
      </c>
      <c r="P431" s="21">
        <v>0</v>
      </c>
      <c r="Q431" s="21">
        <v>0</v>
      </c>
      <c r="R431" s="21">
        <v>0</v>
      </c>
      <c r="S431" s="41">
        <v>1575620</v>
      </c>
      <c r="T431" s="21">
        <v>0</v>
      </c>
      <c r="U431" s="21">
        <v>0</v>
      </c>
      <c r="V431" s="21">
        <v>0</v>
      </c>
      <c r="W431" s="21">
        <v>0</v>
      </c>
      <c r="X431" s="21">
        <v>0</v>
      </c>
      <c r="Y431" s="41">
        <v>343375</v>
      </c>
      <c r="Z431" s="16" t="s">
        <v>126</v>
      </c>
      <c r="AA431" s="102">
        <v>0</v>
      </c>
      <c r="AB431" s="21">
        <v>3.4</v>
      </c>
      <c r="AC431" s="21">
        <v>15.7</v>
      </c>
      <c r="AD431" s="99">
        <v>0</v>
      </c>
      <c r="AE431" s="99">
        <v>0</v>
      </c>
      <c r="AF431" s="21">
        <f t="shared" si="6"/>
        <v>19.099999999999998</v>
      </c>
      <c r="AG431" s="21" t="s">
        <v>8677</v>
      </c>
      <c r="AH431" s="24" t="s">
        <v>8678</v>
      </c>
      <c r="AI431" s="24" t="s">
        <v>8679</v>
      </c>
      <c r="AJ431" s="27" t="s">
        <v>31113</v>
      </c>
      <c r="AK431" s="28" t="s">
        <v>47</v>
      </c>
      <c r="AL431" s="28">
        <v>10</v>
      </c>
      <c r="AM431" s="28">
        <v>19810803</v>
      </c>
      <c r="AN431" s="29">
        <v>406</v>
      </c>
      <c r="AO431" s="29">
        <v>202012</v>
      </c>
      <c r="AP431" s="29"/>
      <c r="AQ431" s="28"/>
      <c r="AR431" s="28"/>
      <c r="AS431" s="28"/>
      <c r="AT431" s="30">
        <v>2</v>
      </c>
      <c r="AU431" s="30"/>
      <c r="AV431" s="30"/>
      <c r="AW431" s="30"/>
      <c r="AX431" s="30"/>
      <c r="AY431" s="30"/>
      <c r="AZ431" s="30"/>
      <c r="BA431" s="30"/>
      <c r="BB431" s="30" t="s">
        <v>54452</v>
      </c>
      <c r="BC431" s="30" t="s">
        <v>54452</v>
      </c>
      <c r="BD431" s="30" t="s">
        <v>54452</v>
      </c>
      <c r="BE431" s="30" t="s">
        <v>54452</v>
      </c>
      <c r="BF431" s="30" t="s">
        <v>54452</v>
      </c>
      <c r="BG431" s="30">
        <v>7</v>
      </c>
      <c r="BH431" s="30"/>
      <c r="BI431" s="31"/>
    </row>
    <row r="432" spans="1:61" ht="16.5">
      <c r="A432" s="21" t="s">
        <v>8681</v>
      </c>
      <c r="B432" s="21">
        <v>15314</v>
      </c>
      <c r="C432" s="21">
        <v>1885453</v>
      </c>
      <c r="D432" s="21">
        <v>2138203521</v>
      </c>
      <c r="E432" s="22">
        <v>1146710007107</v>
      </c>
      <c r="F432" s="24" t="s">
        <v>8682</v>
      </c>
      <c r="G432" s="24" t="s">
        <v>44</v>
      </c>
      <c r="H432" s="24" t="s">
        <v>51</v>
      </c>
      <c r="I432" s="24" t="s">
        <v>65</v>
      </c>
      <c r="J432" s="24" t="s">
        <v>105</v>
      </c>
      <c r="K432" s="21">
        <v>64</v>
      </c>
      <c r="L432" s="32" t="s">
        <v>8682</v>
      </c>
      <c r="M432" s="21" t="s">
        <v>8683</v>
      </c>
      <c r="N432" s="26">
        <v>2</v>
      </c>
      <c r="O432" s="26" t="s">
        <v>55</v>
      </c>
      <c r="P432" s="21">
        <v>0</v>
      </c>
      <c r="Q432" s="41">
        <v>275150</v>
      </c>
      <c r="R432" s="41">
        <v>389130</v>
      </c>
      <c r="S432" s="41">
        <v>829599</v>
      </c>
      <c r="T432" s="21">
        <v>0</v>
      </c>
      <c r="U432" s="41">
        <v>30100</v>
      </c>
      <c r="V432" s="21">
        <v>0</v>
      </c>
      <c r="W432" s="21">
        <v>0</v>
      </c>
      <c r="X432" s="21">
        <v>0</v>
      </c>
      <c r="Y432" s="41">
        <v>17587860</v>
      </c>
      <c r="Z432" s="16" t="s">
        <v>315</v>
      </c>
      <c r="AA432" s="102">
        <v>0</v>
      </c>
      <c r="AB432" s="21">
        <v>182.5</v>
      </c>
      <c r="AC432" s="21">
        <v>8.1999999999999993</v>
      </c>
      <c r="AD432" s="21">
        <v>0.3</v>
      </c>
      <c r="AE432" s="99">
        <v>0</v>
      </c>
      <c r="AF432" s="21">
        <f t="shared" si="6"/>
        <v>191</v>
      </c>
      <c r="AG432" s="21" t="s">
        <v>8684</v>
      </c>
      <c r="AH432" s="24" t="s">
        <v>8685</v>
      </c>
      <c r="AI432" s="24" t="s">
        <v>2141</v>
      </c>
      <c r="AJ432" s="27" t="s">
        <v>31114</v>
      </c>
      <c r="AK432" s="28" t="s">
        <v>47</v>
      </c>
      <c r="AL432" s="28">
        <v>10</v>
      </c>
      <c r="AM432" s="28">
        <v>19910716</v>
      </c>
      <c r="AN432" s="29">
        <v>676</v>
      </c>
      <c r="AO432" s="29">
        <v>202212</v>
      </c>
      <c r="AP432" s="29">
        <v>2022</v>
      </c>
      <c r="AQ432" s="28">
        <v>578231906</v>
      </c>
      <c r="AR432" s="28">
        <v>301145974</v>
      </c>
      <c r="AS432" s="28">
        <v>16140637</v>
      </c>
      <c r="AT432" s="30">
        <v>1</v>
      </c>
      <c r="AU432" s="30"/>
      <c r="AV432" s="30"/>
      <c r="AW432" s="30"/>
      <c r="AX432" s="30"/>
      <c r="AY432" s="30"/>
      <c r="AZ432" s="30"/>
      <c r="BA432" s="30"/>
      <c r="BB432" s="30" t="s">
        <v>54452</v>
      </c>
      <c r="BC432" s="30" t="s">
        <v>54452</v>
      </c>
      <c r="BD432" s="30" t="s">
        <v>54452</v>
      </c>
      <c r="BE432" s="30" t="s">
        <v>54452</v>
      </c>
      <c r="BF432" s="30" t="s">
        <v>54452</v>
      </c>
      <c r="BG432" s="30">
        <v>4</v>
      </c>
      <c r="BH432" s="30" t="s">
        <v>237</v>
      </c>
      <c r="BI432" s="31"/>
    </row>
    <row r="433" spans="1:61" ht="16.5">
      <c r="A433" s="21" t="s">
        <v>8696</v>
      </c>
      <c r="B433" s="21">
        <v>1319</v>
      </c>
      <c r="C433" s="21">
        <v>1270492</v>
      </c>
      <c r="D433" s="21">
        <v>1208111436</v>
      </c>
      <c r="E433" s="22">
        <v>1101110021462</v>
      </c>
      <c r="F433" s="24" t="s">
        <v>8697</v>
      </c>
      <c r="G433" s="24" t="s">
        <v>44</v>
      </c>
      <c r="H433" s="24" t="s">
        <v>51</v>
      </c>
      <c r="I433" s="24" t="s">
        <v>52</v>
      </c>
      <c r="J433" s="24" t="s">
        <v>1041</v>
      </c>
      <c r="K433" s="21">
        <v>8</v>
      </c>
      <c r="L433" s="32" t="s">
        <v>8698</v>
      </c>
      <c r="M433" s="21" t="s">
        <v>8699</v>
      </c>
      <c r="N433" s="26">
        <v>1</v>
      </c>
      <c r="O433" s="26" t="s">
        <v>55</v>
      </c>
      <c r="P433" s="21">
        <v>0</v>
      </c>
      <c r="Q433" s="21">
        <v>0</v>
      </c>
      <c r="R433" s="21">
        <v>0</v>
      </c>
      <c r="S433" s="41">
        <v>4782294</v>
      </c>
      <c r="T433" s="21">
        <v>0</v>
      </c>
      <c r="U433" s="41">
        <v>73758</v>
      </c>
      <c r="V433" s="21">
        <v>0</v>
      </c>
      <c r="W433" s="21">
        <v>0</v>
      </c>
      <c r="X433" s="21">
        <v>0</v>
      </c>
      <c r="Y433" s="41">
        <v>235765</v>
      </c>
      <c r="Z433" s="16" t="s">
        <v>56</v>
      </c>
      <c r="AA433" s="102">
        <v>0</v>
      </c>
      <c r="AB433" s="21">
        <v>2.2999999999999998</v>
      </c>
      <c r="AC433" s="21">
        <v>47.8</v>
      </c>
      <c r="AD433" s="21">
        <v>0.7</v>
      </c>
      <c r="AE433" s="99">
        <v>0</v>
      </c>
      <c r="AF433" s="21">
        <f t="shared" si="6"/>
        <v>50.8</v>
      </c>
      <c r="AG433" s="21" t="s">
        <v>8700</v>
      </c>
      <c r="AH433" s="24" t="s">
        <v>8701</v>
      </c>
      <c r="AI433" s="24" t="s">
        <v>8702</v>
      </c>
      <c r="AJ433" s="27" t="s">
        <v>31115</v>
      </c>
      <c r="AK433" s="28" t="s">
        <v>60</v>
      </c>
      <c r="AL433" s="28">
        <v>10</v>
      </c>
      <c r="AM433" s="28">
        <v>19700330</v>
      </c>
      <c r="AN433" s="29">
        <v>2035</v>
      </c>
      <c r="AO433" s="29">
        <v>202306</v>
      </c>
      <c r="AP433" s="29">
        <v>2022</v>
      </c>
      <c r="AQ433" s="28">
        <v>1509163070</v>
      </c>
      <c r="AR433" s="28">
        <v>813527558</v>
      </c>
      <c r="AS433" s="28">
        <v>200000000</v>
      </c>
      <c r="AT433" s="30">
        <v>1</v>
      </c>
      <c r="AU433" s="30"/>
      <c r="AV433" s="30"/>
      <c r="AW433" s="30"/>
      <c r="AX433" s="30"/>
      <c r="AY433" s="30"/>
      <c r="AZ433" s="30"/>
      <c r="BA433" s="30"/>
      <c r="BB433" s="30" t="s">
        <v>54452</v>
      </c>
      <c r="BC433" s="30" t="s">
        <v>54452</v>
      </c>
      <c r="BD433" s="30" t="s">
        <v>54452</v>
      </c>
      <c r="BE433" s="30" t="s">
        <v>54452</v>
      </c>
      <c r="BF433" s="30" t="s">
        <v>54452</v>
      </c>
      <c r="BG433" s="30">
        <v>8</v>
      </c>
      <c r="BH433" s="30"/>
      <c r="BI433" s="31"/>
    </row>
    <row r="434" spans="1:61" ht="16.5">
      <c r="A434" s="21" t="s">
        <v>9210</v>
      </c>
      <c r="B434" s="21">
        <v>9411</v>
      </c>
      <c r="C434" s="21">
        <v>1210544</v>
      </c>
      <c r="D434" s="21">
        <v>6178134442</v>
      </c>
      <c r="E434" s="22">
        <v>1801110368224</v>
      </c>
      <c r="F434" s="24" t="s">
        <v>9211</v>
      </c>
      <c r="G434" s="24" t="s">
        <v>44</v>
      </c>
      <c r="H434" s="24" t="s">
        <v>51</v>
      </c>
      <c r="I434" s="24" t="s">
        <v>52</v>
      </c>
      <c r="J434" s="24" t="s">
        <v>6569</v>
      </c>
      <c r="K434" s="21">
        <v>47</v>
      </c>
      <c r="L434" s="32" t="s">
        <v>9212</v>
      </c>
      <c r="M434" s="21" t="s">
        <v>9213</v>
      </c>
      <c r="N434" s="21">
        <v>1</v>
      </c>
      <c r="O434" s="21" t="s">
        <v>55</v>
      </c>
      <c r="P434" s="21">
        <v>0</v>
      </c>
      <c r="Q434" s="21">
        <v>0</v>
      </c>
      <c r="R434" s="21">
        <v>0</v>
      </c>
      <c r="S434" s="21">
        <v>0</v>
      </c>
      <c r="T434" s="21">
        <v>0</v>
      </c>
      <c r="U434" s="21">
        <v>0</v>
      </c>
      <c r="V434" s="33">
        <v>18550</v>
      </c>
      <c r="W434" s="33">
        <v>157195</v>
      </c>
      <c r="X434" s="21">
        <v>0</v>
      </c>
      <c r="Y434" s="33">
        <v>15243468</v>
      </c>
      <c r="Z434" s="16" t="s">
        <v>315</v>
      </c>
      <c r="AA434" s="102">
        <v>0</v>
      </c>
      <c r="AB434" s="21">
        <v>152.4</v>
      </c>
      <c r="AC434" s="99">
        <v>0</v>
      </c>
      <c r="AD434" s="99">
        <v>0</v>
      </c>
      <c r="AE434" s="21">
        <v>1.7</v>
      </c>
      <c r="AF434" s="21">
        <f t="shared" si="6"/>
        <v>154.1</v>
      </c>
      <c r="AG434" s="21" t="s">
        <v>9214</v>
      </c>
      <c r="AH434" s="24" t="s">
        <v>9215</v>
      </c>
      <c r="AI434" s="24" t="s">
        <v>9216</v>
      </c>
      <c r="AJ434" s="27" t="s">
        <v>31116</v>
      </c>
      <c r="AK434" s="28" t="s">
        <v>60</v>
      </c>
      <c r="AL434" s="28">
        <v>10</v>
      </c>
      <c r="AM434" s="28">
        <v>20010703</v>
      </c>
      <c r="AN434" s="29">
        <v>397</v>
      </c>
      <c r="AO434" s="29">
        <v>202212</v>
      </c>
      <c r="AP434" s="29">
        <v>2022</v>
      </c>
      <c r="AQ434" s="28">
        <v>287447034</v>
      </c>
      <c r="AR434" s="28">
        <v>181050516</v>
      </c>
      <c r="AS434" s="28">
        <v>1000000</v>
      </c>
      <c r="AT434" s="30">
        <v>2</v>
      </c>
      <c r="AU434" s="30"/>
      <c r="AV434" s="30"/>
      <c r="AW434" s="30"/>
      <c r="AX434" s="30"/>
      <c r="AY434" s="30"/>
      <c r="AZ434" s="30"/>
      <c r="BA434" s="30"/>
      <c r="BB434" s="30" t="s">
        <v>54452</v>
      </c>
      <c r="BC434" s="30" t="s">
        <v>54452</v>
      </c>
      <c r="BD434" s="30" t="s">
        <v>54452</v>
      </c>
      <c r="BE434" s="30" t="s">
        <v>54452</v>
      </c>
      <c r="BF434" s="30" t="s">
        <v>9217</v>
      </c>
      <c r="BG434" s="30">
        <v>2</v>
      </c>
      <c r="BH434" s="30" t="s">
        <v>9218</v>
      </c>
      <c r="BI434" s="31"/>
    </row>
    <row r="435" spans="1:61" ht="16.5">
      <c r="A435" s="21" t="s">
        <v>3183</v>
      </c>
      <c r="B435" s="21">
        <v>2943</v>
      </c>
      <c r="C435" s="21">
        <v>1547010</v>
      </c>
      <c r="D435" s="21">
        <v>1308122624</v>
      </c>
      <c r="E435" s="22">
        <v>1101110376148</v>
      </c>
      <c r="F435" s="24" t="s">
        <v>3184</v>
      </c>
      <c r="G435" s="24" t="s">
        <v>44</v>
      </c>
      <c r="H435" s="24" t="s">
        <v>51</v>
      </c>
      <c r="I435" s="24" t="s">
        <v>52</v>
      </c>
      <c r="J435" s="24" t="s">
        <v>68</v>
      </c>
      <c r="K435" s="21">
        <v>20</v>
      </c>
      <c r="L435" s="32" t="s">
        <v>3185</v>
      </c>
      <c r="M435" s="21" t="s">
        <v>3186</v>
      </c>
      <c r="N435" s="21">
        <v>1</v>
      </c>
      <c r="O435" s="21" t="s">
        <v>55</v>
      </c>
      <c r="P435" s="33">
        <v>1221934</v>
      </c>
      <c r="Q435" s="33">
        <v>156096</v>
      </c>
      <c r="R435" s="33">
        <v>342340</v>
      </c>
      <c r="S435" s="33">
        <v>5075936</v>
      </c>
      <c r="T435" s="33">
        <v>1777892</v>
      </c>
      <c r="U435" s="33">
        <v>21370</v>
      </c>
      <c r="V435" s="33">
        <v>687032</v>
      </c>
      <c r="W435" s="21">
        <v>0</v>
      </c>
      <c r="X435" s="21">
        <v>0</v>
      </c>
      <c r="Y435" s="33">
        <v>4521845</v>
      </c>
      <c r="Z435" s="16" t="s">
        <v>56</v>
      </c>
      <c r="AA435" s="21">
        <v>12.2</v>
      </c>
      <c r="AB435" s="21">
        <v>50.2</v>
      </c>
      <c r="AC435" s="21">
        <v>50.7</v>
      </c>
      <c r="AD435" s="21">
        <v>17.899999999999999</v>
      </c>
      <c r="AE435" s="21">
        <v>6.8</v>
      </c>
      <c r="AF435" s="21">
        <f t="shared" si="6"/>
        <v>137.80000000000001</v>
      </c>
      <c r="AG435" s="21" t="s">
        <v>3187</v>
      </c>
      <c r="AH435" s="24" t="s">
        <v>3188</v>
      </c>
      <c r="AI435" s="24" t="s">
        <v>3189</v>
      </c>
      <c r="AJ435" s="27" t="s">
        <v>31117</v>
      </c>
      <c r="AK435" s="28" t="s">
        <v>70</v>
      </c>
      <c r="AL435" s="28">
        <v>10</v>
      </c>
      <c r="AM435" s="28">
        <v>19840613</v>
      </c>
      <c r="AN435" s="29">
        <v>727</v>
      </c>
      <c r="AO435" s="29">
        <v>202306</v>
      </c>
      <c r="AP435" s="29">
        <v>2022</v>
      </c>
      <c r="AQ435" s="28">
        <v>911597900</v>
      </c>
      <c r="AR435" s="28">
        <v>1656569764</v>
      </c>
      <c r="AS435" s="28">
        <v>38655432</v>
      </c>
      <c r="AT435" s="30">
        <v>1</v>
      </c>
      <c r="AU435" s="30"/>
      <c r="AV435" s="30"/>
      <c r="AW435" s="30"/>
      <c r="AX435" s="30"/>
      <c r="AY435" s="30"/>
      <c r="AZ435" s="30"/>
      <c r="BA435" s="30"/>
      <c r="BB435" s="30" t="s">
        <v>54452</v>
      </c>
      <c r="BC435" s="30" t="s">
        <v>54452</v>
      </c>
      <c r="BD435" s="30" t="s">
        <v>54452</v>
      </c>
      <c r="BE435" s="30" t="s">
        <v>54452</v>
      </c>
      <c r="BF435" s="30" t="s">
        <v>54452</v>
      </c>
      <c r="BG435" s="30">
        <v>7</v>
      </c>
      <c r="BH435" s="30"/>
      <c r="BI435" s="31"/>
    </row>
    <row r="436" spans="1:61" ht="16.5">
      <c r="A436" s="21" t="s">
        <v>30014</v>
      </c>
      <c r="B436" s="21">
        <v>24466</v>
      </c>
      <c r="C436" s="21">
        <v>3221702</v>
      </c>
      <c r="D436" s="21">
        <v>4178137534</v>
      </c>
      <c r="E436" s="22">
        <v>2062110038204</v>
      </c>
      <c r="F436" s="24" t="s">
        <v>3184</v>
      </c>
      <c r="G436" s="24" t="s">
        <v>104</v>
      </c>
      <c r="H436" s="24" t="s">
        <v>51</v>
      </c>
      <c r="I436" s="24" t="s">
        <v>65</v>
      </c>
      <c r="J436" s="24" t="s">
        <v>363</v>
      </c>
      <c r="K436" s="21">
        <v>63</v>
      </c>
      <c r="L436" s="32" t="s">
        <v>3185</v>
      </c>
      <c r="M436" s="21" t="s">
        <v>30015</v>
      </c>
      <c r="N436" s="21">
        <v>1</v>
      </c>
      <c r="O436" s="21" t="s">
        <v>55</v>
      </c>
      <c r="P436" s="33">
        <v>724409</v>
      </c>
      <c r="Q436" s="33">
        <v>716355</v>
      </c>
      <c r="R436" s="33">
        <v>5500</v>
      </c>
      <c r="S436" s="33">
        <f>113610+11727</f>
        <v>125337</v>
      </c>
      <c r="T436" s="21">
        <v>0</v>
      </c>
      <c r="U436" s="33">
        <v>206604</v>
      </c>
      <c r="V436" s="33">
        <v>41461</v>
      </c>
      <c r="W436" s="21">
        <v>0</v>
      </c>
      <c r="X436" s="21">
        <v>0</v>
      </c>
      <c r="Y436" s="21">
        <v>0</v>
      </c>
      <c r="Z436" s="16" t="s">
        <v>315</v>
      </c>
      <c r="AA436" s="21">
        <v>7.2</v>
      </c>
      <c r="AB436" s="21">
        <v>7.2</v>
      </c>
      <c r="AC436" s="21">
        <v>1.2</v>
      </c>
      <c r="AD436" s="21">
        <v>2</v>
      </c>
      <c r="AE436" s="21">
        <v>0.4</v>
      </c>
      <c r="AF436" s="21">
        <f t="shared" si="6"/>
        <v>18</v>
      </c>
      <c r="AG436" s="21" t="s">
        <v>30016</v>
      </c>
      <c r="AH436" s="24" t="s">
        <v>30017</v>
      </c>
      <c r="AI436" s="24" t="s">
        <v>30018</v>
      </c>
      <c r="AJ436" s="27" t="s">
        <v>31118</v>
      </c>
      <c r="AK436" s="28" t="s">
        <v>60</v>
      </c>
      <c r="AL436" s="28">
        <v>10</v>
      </c>
      <c r="AM436" s="28">
        <v>20090224</v>
      </c>
      <c r="AN436" s="29">
        <v>370</v>
      </c>
      <c r="AO436" s="29">
        <v>202212</v>
      </c>
      <c r="AP436" s="29">
        <v>2022</v>
      </c>
      <c r="AQ436" s="28">
        <v>19534361</v>
      </c>
      <c r="AR436" s="28">
        <v>4415720</v>
      </c>
      <c r="AS436" s="28">
        <v>450000</v>
      </c>
      <c r="AT436" s="30">
        <v>1</v>
      </c>
      <c r="AU436" s="30"/>
      <c r="AV436" s="30"/>
      <c r="AW436" s="30"/>
      <c r="AX436" s="30"/>
      <c r="AY436" s="30"/>
      <c r="AZ436" s="30"/>
      <c r="BA436" s="30"/>
      <c r="BB436" s="30" t="s">
        <v>54452</v>
      </c>
      <c r="BC436" s="30" t="s">
        <v>54452</v>
      </c>
      <c r="BD436" s="30" t="s">
        <v>54452</v>
      </c>
      <c r="BE436" s="30" t="s">
        <v>54452</v>
      </c>
      <c r="BF436" s="30" t="s">
        <v>54452</v>
      </c>
      <c r="BG436" s="30">
        <v>7</v>
      </c>
      <c r="BH436" s="30"/>
      <c r="BI436" s="31"/>
    </row>
    <row r="437" spans="1:61" ht="16.5">
      <c r="A437" s="21" t="s">
        <v>21154</v>
      </c>
      <c r="B437" s="21">
        <v>21726</v>
      </c>
      <c r="C437" s="21">
        <v>2468009</v>
      </c>
      <c r="D437" s="21">
        <v>1238603513</v>
      </c>
      <c r="E437" s="22">
        <v>1351110077367</v>
      </c>
      <c r="F437" s="24" t="s">
        <v>21155</v>
      </c>
      <c r="G437" s="24" t="s">
        <v>104</v>
      </c>
      <c r="H437" s="24" t="s">
        <v>51</v>
      </c>
      <c r="I437" s="24" t="s">
        <v>63</v>
      </c>
      <c r="J437" s="24" t="s">
        <v>2407</v>
      </c>
      <c r="K437" s="21">
        <v>39</v>
      </c>
      <c r="L437" s="32" t="s">
        <v>21156</v>
      </c>
      <c r="M437" s="21" t="s">
        <v>21157</v>
      </c>
      <c r="N437" s="21">
        <v>1</v>
      </c>
      <c r="O437" s="21" t="s">
        <v>55</v>
      </c>
      <c r="P437" s="21">
        <v>0</v>
      </c>
      <c r="Q437" s="21">
        <v>0</v>
      </c>
      <c r="R437" s="21">
        <v>0</v>
      </c>
      <c r="S437" s="21">
        <v>0</v>
      </c>
      <c r="T437" s="21">
        <v>0</v>
      </c>
      <c r="U437" s="21">
        <v>0</v>
      </c>
      <c r="V437" s="21">
        <v>0</v>
      </c>
      <c r="W437" s="33">
        <v>109022</v>
      </c>
      <c r="X437" s="21">
        <v>0</v>
      </c>
      <c r="Y437" s="21">
        <v>0</v>
      </c>
      <c r="Z437" s="16" t="s">
        <v>315</v>
      </c>
      <c r="AA437" s="102">
        <v>0</v>
      </c>
      <c r="AB437" s="99">
        <v>0</v>
      </c>
      <c r="AC437" s="99">
        <v>0</v>
      </c>
      <c r="AD437" s="99">
        <v>0</v>
      </c>
      <c r="AE437" s="21">
        <v>1</v>
      </c>
      <c r="AF437" s="21">
        <f t="shared" si="6"/>
        <v>1</v>
      </c>
      <c r="AG437" s="21" t="s">
        <v>8986</v>
      </c>
      <c r="AH437" s="24" t="s">
        <v>21158</v>
      </c>
      <c r="AI437" s="24" t="s">
        <v>21159</v>
      </c>
      <c r="AJ437" s="27" t="s">
        <v>31119</v>
      </c>
      <c r="AK437" s="28" t="s">
        <v>60</v>
      </c>
      <c r="AL437" s="28">
        <v>10</v>
      </c>
      <c r="AM437" s="28">
        <v>20050921</v>
      </c>
      <c r="AN437" s="29">
        <v>548</v>
      </c>
      <c r="AO437" s="29">
        <v>202212</v>
      </c>
      <c r="AP437" s="29">
        <v>2022</v>
      </c>
      <c r="AQ437" s="28">
        <v>115819570</v>
      </c>
      <c r="AR437" s="28">
        <v>56775099</v>
      </c>
      <c r="AS437" s="28">
        <v>5000000</v>
      </c>
      <c r="AT437" s="30">
        <v>1</v>
      </c>
      <c r="AU437" s="30"/>
      <c r="AV437" s="30"/>
      <c r="AW437" s="30"/>
      <c r="AX437" s="30"/>
      <c r="AY437" s="30"/>
      <c r="AZ437" s="30"/>
      <c r="BA437" s="30"/>
      <c r="BB437" s="30" t="s">
        <v>54452</v>
      </c>
      <c r="BC437" s="30" t="s">
        <v>54452</v>
      </c>
      <c r="BD437" s="30" t="s">
        <v>54452</v>
      </c>
      <c r="BE437" s="30" t="s">
        <v>54452</v>
      </c>
      <c r="BF437" s="30" t="s">
        <v>54452</v>
      </c>
      <c r="BG437" s="30">
        <v>4</v>
      </c>
      <c r="BH437" s="30" t="s">
        <v>237</v>
      </c>
      <c r="BI437" s="31"/>
    </row>
    <row r="438" spans="1:61" ht="16.5">
      <c r="A438" s="21" t="s">
        <v>6787</v>
      </c>
      <c r="B438" s="21">
        <v>6933</v>
      </c>
      <c r="C438" s="21">
        <v>1295637</v>
      </c>
      <c r="D438" s="21">
        <v>1308125596</v>
      </c>
      <c r="E438" s="22">
        <v>1243110025133</v>
      </c>
      <c r="F438" s="24" t="s">
        <v>6788</v>
      </c>
      <c r="G438" s="24" t="s">
        <v>44</v>
      </c>
      <c r="H438" s="24" t="s">
        <v>51</v>
      </c>
      <c r="I438" s="24" t="s">
        <v>52</v>
      </c>
      <c r="J438" s="24" t="s">
        <v>1033</v>
      </c>
      <c r="K438" s="21">
        <v>38</v>
      </c>
      <c r="L438" s="32" t="s">
        <v>6789</v>
      </c>
      <c r="M438" s="21" t="s">
        <v>6790</v>
      </c>
      <c r="N438" s="21">
        <v>1</v>
      </c>
      <c r="O438" s="21" t="s">
        <v>55</v>
      </c>
      <c r="P438" s="21">
        <v>0</v>
      </c>
      <c r="Q438" s="21">
        <v>0</v>
      </c>
      <c r="R438" s="33">
        <v>65700</v>
      </c>
      <c r="S438" s="39">
        <v>1733726</v>
      </c>
      <c r="T438" s="21">
        <v>0</v>
      </c>
      <c r="U438" s="39">
        <v>207578</v>
      </c>
      <c r="V438" s="33">
        <v>571697</v>
      </c>
      <c r="W438" s="33">
        <v>88036</v>
      </c>
      <c r="X438" s="21">
        <v>0</v>
      </c>
      <c r="Y438" s="33">
        <v>2736828</v>
      </c>
      <c r="Z438" s="16" t="s">
        <v>126</v>
      </c>
      <c r="AA438" s="102">
        <v>0</v>
      </c>
      <c r="AB438" s="21">
        <v>28</v>
      </c>
      <c r="AC438" s="21">
        <v>17.3</v>
      </c>
      <c r="AD438" s="21">
        <v>2</v>
      </c>
      <c r="AE438" s="21">
        <v>6.5</v>
      </c>
      <c r="AF438" s="21">
        <f t="shared" si="6"/>
        <v>53.8</v>
      </c>
      <c r="AG438" s="21" t="s">
        <v>6791</v>
      </c>
      <c r="AH438" s="24" t="s">
        <v>6792</v>
      </c>
      <c r="AI438" s="24" t="s">
        <v>6793</v>
      </c>
      <c r="AJ438" s="27" t="s">
        <v>31120</v>
      </c>
      <c r="AK438" s="28" t="s">
        <v>60</v>
      </c>
      <c r="AL438" s="28">
        <v>10</v>
      </c>
      <c r="AM438" s="28">
        <v>19890704</v>
      </c>
      <c r="AN438" s="29">
        <v>494</v>
      </c>
      <c r="AO438" s="29">
        <v>202307</v>
      </c>
      <c r="AP438" s="29">
        <v>2022</v>
      </c>
      <c r="AQ438" s="28">
        <v>180913486</v>
      </c>
      <c r="AR438" s="28">
        <v>267410363</v>
      </c>
      <c r="AS438" s="28">
        <v>1000000</v>
      </c>
      <c r="AT438" s="30">
        <v>1</v>
      </c>
      <c r="AU438" s="30"/>
      <c r="AV438" s="30"/>
      <c r="AW438" s="30"/>
      <c r="AX438" s="30"/>
      <c r="AY438" s="30"/>
      <c r="AZ438" s="30"/>
      <c r="BA438" s="30"/>
      <c r="BB438" s="30" t="s">
        <v>54452</v>
      </c>
      <c r="BC438" s="30" t="s">
        <v>54452</v>
      </c>
      <c r="BD438" s="30" t="s">
        <v>54452</v>
      </c>
      <c r="BE438" s="30" t="s">
        <v>54452</v>
      </c>
      <c r="BF438" s="30" t="s">
        <v>54452</v>
      </c>
      <c r="BG438" s="30">
        <v>7</v>
      </c>
      <c r="BH438" s="30"/>
      <c r="BI438" s="31"/>
    </row>
    <row r="439" spans="1:61" ht="16.5">
      <c r="A439" s="21" t="s">
        <v>6699</v>
      </c>
      <c r="B439" s="21">
        <v>6853</v>
      </c>
      <c r="C439" s="21">
        <v>1561979</v>
      </c>
      <c r="D439" s="21">
        <v>1308104489</v>
      </c>
      <c r="E439" s="22">
        <v>1243110000755</v>
      </c>
      <c r="F439" s="24" t="s">
        <v>6700</v>
      </c>
      <c r="G439" s="24" t="s">
        <v>44</v>
      </c>
      <c r="H439" s="24" t="s">
        <v>51</v>
      </c>
      <c r="I439" s="24" t="s">
        <v>52</v>
      </c>
      <c r="J439" s="24" t="s">
        <v>1033</v>
      </c>
      <c r="K439" s="21">
        <v>38</v>
      </c>
      <c r="L439" s="32" t="s">
        <v>6701</v>
      </c>
      <c r="M439" s="21" t="s">
        <v>6702</v>
      </c>
      <c r="N439" s="21">
        <v>1</v>
      </c>
      <c r="O439" s="21" t="s">
        <v>55</v>
      </c>
      <c r="P439" s="21">
        <v>0</v>
      </c>
      <c r="Q439" s="21">
        <v>0</v>
      </c>
      <c r="R439" s="21">
        <v>0</v>
      </c>
      <c r="S439" s="33">
        <v>858600</v>
      </c>
      <c r="T439" s="21">
        <v>0</v>
      </c>
      <c r="U439" s="39">
        <v>238212</v>
      </c>
      <c r="V439" s="39">
        <v>101238</v>
      </c>
      <c r="W439" s="21">
        <v>0</v>
      </c>
      <c r="X439" s="21">
        <v>0</v>
      </c>
      <c r="Y439" s="33">
        <v>13490317</v>
      </c>
      <c r="Z439" s="16" t="s">
        <v>126</v>
      </c>
      <c r="AA439" s="102">
        <v>0</v>
      </c>
      <c r="AB439" s="21">
        <v>134.9</v>
      </c>
      <c r="AC439" s="21">
        <v>8.5</v>
      </c>
      <c r="AD439" s="21">
        <v>2.2999999999999998</v>
      </c>
      <c r="AE439" s="21">
        <v>1</v>
      </c>
      <c r="AF439" s="21">
        <f t="shared" si="6"/>
        <v>146.70000000000002</v>
      </c>
      <c r="AG439" s="21" t="s">
        <v>6703</v>
      </c>
      <c r="AH439" s="24" t="s">
        <v>6704</v>
      </c>
      <c r="AI439" s="24" t="s">
        <v>6705</v>
      </c>
      <c r="AJ439" s="27" t="s">
        <v>31121</v>
      </c>
      <c r="AK439" s="28" t="s">
        <v>156</v>
      </c>
      <c r="AL439" s="28">
        <v>10</v>
      </c>
      <c r="AM439" s="28">
        <v>19600318</v>
      </c>
      <c r="AN439" s="29">
        <v>549</v>
      </c>
      <c r="AO439" s="29">
        <v>202306</v>
      </c>
      <c r="AP439" s="29">
        <v>2022</v>
      </c>
      <c r="AQ439" s="28">
        <v>295645302</v>
      </c>
      <c r="AR439" s="28">
        <v>282103360</v>
      </c>
      <c r="AS439" s="28">
        <v>12973750</v>
      </c>
      <c r="AT439" s="30">
        <v>1</v>
      </c>
      <c r="AU439" s="30"/>
      <c r="AV439" s="30"/>
      <c r="AW439" s="30"/>
      <c r="AX439" s="30"/>
      <c r="AY439" s="30"/>
      <c r="AZ439" s="30"/>
      <c r="BA439" s="30"/>
      <c r="BB439" s="30" t="s">
        <v>54452</v>
      </c>
      <c r="BC439" s="30" t="s">
        <v>54452</v>
      </c>
      <c r="BD439" s="30" t="s">
        <v>54452</v>
      </c>
      <c r="BE439" s="30" t="s">
        <v>54452</v>
      </c>
      <c r="BF439" s="30" t="s">
        <v>54452</v>
      </c>
      <c r="BG439" s="30">
        <v>7</v>
      </c>
      <c r="BH439" s="30" t="s">
        <v>6706</v>
      </c>
      <c r="BI439" s="31"/>
    </row>
    <row r="440" spans="1:61" ht="16.5">
      <c r="A440" s="21" t="s">
        <v>4573</v>
      </c>
      <c r="B440" s="21">
        <v>4272</v>
      </c>
      <c r="C440" s="21">
        <v>1142369</v>
      </c>
      <c r="D440" s="21">
        <v>1198141677</v>
      </c>
      <c r="E440" s="22">
        <v>1101112062167</v>
      </c>
      <c r="F440" s="24" t="s">
        <v>4574</v>
      </c>
      <c r="G440" s="24" t="s">
        <v>44</v>
      </c>
      <c r="H440" s="24" t="s">
        <v>51</v>
      </c>
      <c r="I440" s="24" t="s">
        <v>52</v>
      </c>
      <c r="J440" s="24" t="s">
        <v>462</v>
      </c>
      <c r="K440" s="21">
        <v>56</v>
      </c>
      <c r="L440" s="32" t="s">
        <v>4575</v>
      </c>
      <c r="M440" s="21" t="s">
        <v>4576</v>
      </c>
      <c r="N440" s="21">
        <v>1</v>
      </c>
      <c r="O440" s="21" t="s">
        <v>55</v>
      </c>
      <c r="P440" s="21">
        <v>0</v>
      </c>
      <c r="Q440" s="21">
        <v>0</v>
      </c>
      <c r="R440" s="21">
        <v>0</v>
      </c>
      <c r="S440" s="21">
        <v>0</v>
      </c>
      <c r="T440" s="21">
        <v>0</v>
      </c>
      <c r="U440" s="21">
        <v>0</v>
      </c>
      <c r="V440" s="21">
        <v>0</v>
      </c>
      <c r="W440" s="33">
        <v>131990</v>
      </c>
      <c r="X440" s="33">
        <v>7020</v>
      </c>
      <c r="Y440" s="33">
        <v>5354673</v>
      </c>
      <c r="Z440" s="16" t="s">
        <v>126</v>
      </c>
      <c r="AA440" s="102">
        <v>0</v>
      </c>
      <c r="AB440" s="21">
        <v>53.5</v>
      </c>
      <c r="AC440" s="99">
        <v>0</v>
      </c>
      <c r="AD440" s="99">
        <v>0</v>
      </c>
      <c r="AE440" s="21">
        <v>1.3</v>
      </c>
      <c r="AF440" s="21">
        <f t="shared" ref="AF440:AF503" si="7">SUM(AA440:AE440)</f>
        <v>54.8</v>
      </c>
      <c r="AG440" s="21" t="s">
        <v>4577</v>
      </c>
      <c r="AH440" s="24" t="s">
        <v>4578</v>
      </c>
      <c r="AI440" s="24" t="s">
        <v>4579</v>
      </c>
      <c r="AJ440" s="27" t="s">
        <v>30942</v>
      </c>
      <c r="AK440" s="28" t="s">
        <v>70</v>
      </c>
      <c r="AL440" s="28">
        <v>10</v>
      </c>
      <c r="AM440" s="28">
        <v>20000901</v>
      </c>
      <c r="AN440" s="29">
        <v>337</v>
      </c>
      <c r="AO440" s="29">
        <v>202306</v>
      </c>
      <c r="AP440" s="29">
        <v>2022</v>
      </c>
      <c r="AQ440" s="28">
        <v>107505274</v>
      </c>
      <c r="AR440" s="28">
        <v>146828035</v>
      </c>
      <c r="AS440" s="28">
        <v>3557849</v>
      </c>
      <c r="AT440" s="30">
        <v>1</v>
      </c>
      <c r="AU440" s="30"/>
      <c r="AV440" s="30"/>
      <c r="AW440" s="30"/>
      <c r="AX440" s="30"/>
      <c r="AY440" s="30"/>
      <c r="AZ440" s="30"/>
      <c r="BA440" s="30"/>
      <c r="BB440" s="30" t="s">
        <v>54452</v>
      </c>
      <c r="BC440" s="30" t="s">
        <v>54452</v>
      </c>
      <c r="BD440" s="30" t="s">
        <v>54452</v>
      </c>
      <c r="BE440" s="30" t="s">
        <v>54452</v>
      </c>
      <c r="BF440" s="30" t="s">
        <v>54452</v>
      </c>
      <c r="BG440" s="30">
        <v>5</v>
      </c>
      <c r="BH440" s="30"/>
      <c r="BI440" s="31"/>
    </row>
    <row r="441" spans="1:61" ht="16.5">
      <c r="A441" s="21" t="s">
        <v>8732</v>
      </c>
      <c r="B441" s="21">
        <v>9421</v>
      </c>
      <c r="C441" s="21">
        <v>11988604</v>
      </c>
      <c r="D441" s="21">
        <v>1268702640</v>
      </c>
      <c r="E441" s="22">
        <v>1615110328330</v>
      </c>
      <c r="F441" s="24" t="s">
        <v>8733</v>
      </c>
      <c r="G441" s="24" t="s">
        <v>44</v>
      </c>
      <c r="H441" s="24" t="s">
        <v>51</v>
      </c>
      <c r="I441" s="24" t="s">
        <v>63</v>
      </c>
      <c r="J441" s="24" t="s">
        <v>6569</v>
      </c>
      <c r="K441" s="21">
        <v>47</v>
      </c>
      <c r="L441" s="32" t="s">
        <v>8734</v>
      </c>
      <c r="M441" s="21" t="s">
        <v>8735</v>
      </c>
      <c r="N441" s="26">
        <v>1</v>
      </c>
      <c r="O441" s="26" t="s">
        <v>55</v>
      </c>
      <c r="P441" s="21">
        <v>0</v>
      </c>
      <c r="Q441" s="64">
        <v>129500</v>
      </c>
      <c r="R441" s="41">
        <f>94210+16000</f>
        <v>110210</v>
      </c>
      <c r="S441" s="41">
        <v>6306035</v>
      </c>
      <c r="T441" s="21">
        <v>0</v>
      </c>
      <c r="U441" s="41">
        <v>196716</v>
      </c>
      <c r="V441" s="41">
        <v>1484000</v>
      </c>
      <c r="W441" s="40">
        <v>20550</v>
      </c>
      <c r="X441" s="21">
        <v>0</v>
      </c>
      <c r="Y441" s="21">
        <v>0</v>
      </c>
      <c r="Z441" s="21"/>
      <c r="AA441" s="102">
        <v>0</v>
      </c>
      <c r="AB441" s="21">
        <v>2.2999999999999998</v>
      </c>
      <c r="AC441" s="21">
        <v>63</v>
      </c>
      <c r="AD441" s="21">
        <v>1.9</v>
      </c>
      <c r="AE441" s="21">
        <v>15</v>
      </c>
      <c r="AF441" s="21">
        <f t="shared" si="7"/>
        <v>82.2</v>
      </c>
      <c r="AG441" s="21" t="s">
        <v>8736</v>
      </c>
      <c r="AH441" s="24" t="s">
        <v>8737</v>
      </c>
      <c r="AI441" s="24" t="s">
        <v>8738</v>
      </c>
      <c r="AJ441" s="27" t="s">
        <v>31122</v>
      </c>
      <c r="AK441" s="28" t="s">
        <v>577</v>
      </c>
      <c r="AL441" s="28">
        <v>10</v>
      </c>
      <c r="AM441" s="28">
        <v>20221011</v>
      </c>
      <c r="AN441" s="29">
        <v>2776</v>
      </c>
      <c r="AO441" s="29">
        <v>202304</v>
      </c>
      <c r="AP441" s="29"/>
      <c r="AQ441" s="28"/>
      <c r="AR441" s="28"/>
      <c r="AS441" s="28"/>
      <c r="AT441" s="30">
        <v>2</v>
      </c>
      <c r="AU441" s="30"/>
      <c r="AV441" s="30"/>
      <c r="AW441" s="30"/>
      <c r="AX441" s="30"/>
      <c r="AY441" s="30"/>
      <c r="AZ441" s="30"/>
      <c r="BA441" s="30"/>
      <c r="BB441" s="30" t="s">
        <v>54452</v>
      </c>
      <c r="BC441" s="30" t="s">
        <v>54452</v>
      </c>
      <c r="BD441" s="30" t="s">
        <v>54452</v>
      </c>
      <c r="BE441" s="30" t="s">
        <v>54452</v>
      </c>
      <c r="BF441" s="30" t="s">
        <v>54452</v>
      </c>
      <c r="BG441" s="30">
        <v>7</v>
      </c>
      <c r="BH441" s="30"/>
      <c r="BI441" s="31"/>
    </row>
    <row r="442" spans="1:61" ht="16.5">
      <c r="A442" s="21" t="s">
        <v>6222</v>
      </c>
      <c r="B442" s="21">
        <v>6301</v>
      </c>
      <c r="C442" s="21">
        <v>1328678</v>
      </c>
      <c r="D442" s="21">
        <v>1248142101</v>
      </c>
      <c r="E442" s="22">
        <v>1348110024878</v>
      </c>
      <c r="F442" s="24" t="s">
        <v>6223</v>
      </c>
      <c r="G442" s="24" t="s">
        <v>44</v>
      </c>
      <c r="H442" s="24" t="s">
        <v>51</v>
      </c>
      <c r="I442" s="24" t="s">
        <v>52</v>
      </c>
      <c r="J442" s="24" t="s">
        <v>1042</v>
      </c>
      <c r="K442" s="21">
        <v>36</v>
      </c>
      <c r="L442" s="32" t="s">
        <v>6224</v>
      </c>
      <c r="M442" s="21" t="s">
        <v>6225</v>
      </c>
      <c r="N442" s="21">
        <v>1</v>
      </c>
      <c r="O442" s="21" t="s">
        <v>83</v>
      </c>
      <c r="P442" s="21">
        <v>0</v>
      </c>
      <c r="Q442" s="21">
        <v>0</v>
      </c>
      <c r="R442" s="39">
        <v>189560000</v>
      </c>
      <c r="S442" s="21">
        <v>0</v>
      </c>
      <c r="T442" s="21">
        <v>0</v>
      </c>
      <c r="U442" s="39">
        <v>14676272</v>
      </c>
      <c r="V442" s="21">
        <v>0</v>
      </c>
      <c r="W442" s="39">
        <v>147500000</v>
      </c>
      <c r="X442" s="21">
        <v>0</v>
      </c>
      <c r="Y442" s="39">
        <v>3985641277</v>
      </c>
      <c r="Z442" s="16" t="s">
        <v>126</v>
      </c>
      <c r="AA442" s="102">
        <v>0</v>
      </c>
      <c r="AB442" s="21">
        <v>41.7</v>
      </c>
      <c r="AC442" s="99">
        <v>0</v>
      </c>
      <c r="AD442" s="21">
        <v>0.1</v>
      </c>
      <c r="AE442" s="21">
        <v>1.4</v>
      </c>
      <c r="AF442" s="21">
        <f t="shared" si="7"/>
        <v>43.2</v>
      </c>
      <c r="AG442" s="21" t="s">
        <v>6226</v>
      </c>
      <c r="AH442" s="24" t="s">
        <v>6227</v>
      </c>
      <c r="AI442" s="24" t="s">
        <v>6228</v>
      </c>
      <c r="AJ442" s="27" t="s">
        <v>31123</v>
      </c>
      <c r="AK442" s="28" t="s">
        <v>70</v>
      </c>
      <c r="AL442" s="28">
        <v>10</v>
      </c>
      <c r="AM442" s="28">
        <v>19960101</v>
      </c>
      <c r="AN442" s="29">
        <v>820</v>
      </c>
      <c r="AO442" s="29">
        <v>202306</v>
      </c>
      <c r="AP442" s="29">
        <v>2022</v>
      </c>
      <c r="AQ442" s="28">
        <v>245886018</v>
      </c>
      <c r="AR442" s="28">
        <v>230640898</v>
      </c>
      <c r="AS442" s="28">
        <v>15332112</v>
      </c>
      <c r="AT442" s="30">
        <v>1</v>
      </c>
      <c r="AU442" s="30"/>
      <c r="AV442" s="30"/>
      <c r="AW442" s="30"/>
      <c r="AX442" s="30"/>
      <c r="AY442" s="30"/>
      <c r="AZ442" s="30"/>
      <c r="BA442" s="30"/>
      <c r="BB442" s="30" t="s">
        <v>54452</v>
      </c>
      <c r="BC442" s="30" t="s">
        <v>54452</v>
      </c>
      <c r="BD442" s="30" t="s">
        <v>54452</v>
      </c>
      <c r="BE442" s="30" t="s">
        <v>54452</v>
      </c>
      <c r="BF442" s="30" t="s">
        <v>54452</v>
      </c>
      <c r="BG442" s="30">
        <v>7</v>
      </c>
      <c r="BH442" s="30" t="s">
        <v>6229</v>
      </c>
      <c r="BI442" s="31"/>
    </row>
    <row r="443" spans="1:61" ht="16.5">
      <c r="A443" s="21" t="s">
        <v>2655</v>
      </c>
      <c r="B443" s="21">
        <v>2283</v>
      </c>
      <c r="C443" s="21">
        <v>1950532</v>
      </c>
      <c r="D443" s="21">
        <v>3128109048</v>
      </c>
      <c r="E443" s="22">
        <v>1648110003519</v>
      </c>
      <c r="F443" s="24" t="s">
        <v>2656</v>
      </c>
      <c r="G443" s="24" t="s">
        <v>44</v>
      </c>
      <c r="H443" s="24" t="s">
        <v>51</v>
      </c>
      <c r="I443" s="24" t="s">
        <v>52</v>
      </c>
      <c r="J443" s="24" t="s">
        <v>264</v>
      </c>
      <c r="K443" s="21">
        <v>15</v>
      </c>
      <c r="L443" s="32" t="s">
        <v>2657</v>
      </c>
      <c r="M443" s="21" t="s">
        <v>2658</v>
      </c>
      <c r="N443" s="21">
        <v>1</v>
      </c>
      <c r="O443" s="21" t="s">
        <v>55</v>
      </c>
      <c r="P443" s="21">
        <v>0</v>
      </c>
      <c r="Q443" s="21">
        <v>0</v>
      </c>
      <c r="R443" s="51">
        <v>255000</v>
      </c>
      <c r="S443" s="51">
        <v>4402012</v>
      </c>
      <c r="T443" s="21">
        <v>0</v>
      </c>
      <c r="U443" s="51">
        <v>818814</v>
      </c>
      <c r="V443" s="51">
        <v>832487</v>
      </c>
      <c r="W443" s="51">
        <v>153363</v>
      </c>
      <c r="X443" s="42">
        <v>4186771</v>
      </c>
      <c r="Y443" s="51">
        <v>6608172</v>
      </c>
      <c r="Z443" s="16" t="s">
        <v>56</v>
      </c>
      <c r="AA443" s="102">
        <v>0</v>
      </c>
      <c r="AB443" s="21">
        <v>68.599999999999994</v>
      </c>
      <c r="AC443" s="21">
        <v>44</v>
      </c>
      <c r="AD443" s="21">
        <v>8.1</v>
      </c>
      <c r="AE443" s="21">
        <v>51.7</v>
      </c>
      <c r="AF443" s="21">
        <f t="shared" si="7"/>
        <v>172.39999999999998</v>
      </c>
      <c r="AG443" s="21" t="s">
        <v>2433</v>
      </c>
      <c r="AH443" s="24" t="s">
        <v>2659</v>
      </c>
      <c r="AI443" s="24" t="s">
        <v>2660</v>
      </c>
      <c r="AJ443" s="27" t="s">
        <v>31124</v>
      </c>
      <c r="AK443" s="28" t="s">
        <v>60</v>
      </c>
      <c r="AL443" s="28">
        <v>10</v>
      </c>
      <c r="AM443" s="28">
        <v>19910701</v>
      </c>
      <c r="AN443" s="29">
        <v>607</v>
      </c>
      <c r="AO443" s="29">
        <v>202212</v>
      </c>
      <c r="AP443" s="29">
        <v>2022</v>
      </c>
      <c r="AQ443" s="28">
        <v>156205812</v>
      </c>
      <c r="AR443" s="28">
        <v>177564951</v>
      </c>
      <c r="AS443" s="28">
        <v>3300000</v>
      </c>
      <c r="AT443" s="30">
        <v>1</v>
      </c>
      <c r="AU443" s="30"/>
      <c r="AV443" s="30"/>
      <c r="AW443" s="30"/>
      <c r="AX443" s="30"/>
      <c r="AY443" s="30"/>
      <c r="AZ443" s="30"/>
      <c r="BA443" s="30"/>
      <c r="BB443" s="30" t="s">
        <v>54452</v>
      </c>
      <c r="BC443" s="30" t="s">
        <v>54452</v>
      </c>
      <c r="BD443" s="30" t="s">
        <v>54452</v>
      </c>
      <c r="BE443" s="30" t="s">
        <v>54452</v>
      </c>
      <c r="BF443" s="30" t="s">
        <v>54452</v>
      </c>
      <c r="BG443" s="30">
        <v>4</v>
      </c>
      <c r="BH443" s="30" t="s">
        <v>237</v>
      </c>
      <c r="BI443" s="31"/>
    </row>
    <row r="444" spans="1:61" ht="16.5">
      <c r="A444" s="21" t="s">
        <v>11833</v>
      </c>
      <c r="B444" s="21">
        <v>11905</v>
      </c>
      <c r="C444" s="21">
        <v>1362775</v>
      </c>
      <c r="D444" s="21">
        <v>1098146016</v>
      </c>
      <c r="E444" s="22">
        <v>1101111246340</v>
      </c>
      <c r="F444" s="24" t="s">
        <v>11834</v>
      </c>
      <c r="G444" s="24" t="s">
        <v>44</v>
      </c>
      <c r="H444" s="24" t="s">
        <v>51</v>
      </c>
      <c r="I444" s="24" t="s">
        <v>52</v>
      </c>
      <c r="J444" s="24" t="s">
        <v>1180</v>
      </c>
      <c r="K444" s="21">
        <v>53</v>
      </c>
      <c r="L444" s="32" t="s">
        <v>11835</v>
      </c>
      <c r="M444" s="21" t="s">
        <v>192</v>
      </c>
      <c r="N444" s="21">
        <v>1</v>
      </c>
      <c r="O444" s="21" t="s">
        <v>55</v>
      </c>
      <c r="P444" s="21">
        <v>0</v>
      </c>
      <c r="Q444" s="21">
        <v>0</v>
      </c>
      <c r="R444" s="21">
        <v>0</v>
      </c>
      <c r="S444" s="21">
        <v>0</v>
      </c>
      <c r="T444" s="21">
        <v>0</v>
      </c>
      <c r="U444" s="33">
        <v>276204</v>
      </c>
      <c r="V444" s="21">
        <v>0</v>
      </c>
      <c r="W444" s="33">
        <v>4713</v>
      </c>
      <c r="X444" s="21">
        <v>0</v>
      </c>
      <c r="Y444" s="33">
        <v>143726</v>
      </c>
      <c r="Z444" s="16" t="s">
        <v>315</v>
      </c>
      <c r="AA444" s="102">
        <v>0</v>
      </c>
      <c r="AB444" s="21">
        <v>1.4</v>
      </c>
      <c r="AC444" s="99">
        <v>0</v>
      </c>
      <c r="AD444" s="21">
        <v>2.7</v>
      </c>
      <c r="AE444" s="99">
        <v>0</v>
      </c>
      <c r="AF444" s="21">
        <f t="shared" si="7"/>
        <v>4.0999999999999996</v>
      </c>
      <c r="AG444" s="21" t="s">
        <v>11836</v>
      </c>
      <c r="AH444" s="24" t="s">
        <v>11837</v>
      </c>
      <c r="AI444" s="24" t="s">
        <v>11838</v>
      </c>
      <c r="AJ444" s="27" t="s">
        <v>31125</v>
      </c>
      <c r="AK444" s="28" t="s">
        <v>60</v>
      </c>
      <c r="AL444" s="28">
        <v>10</v>
      </c>
      <c r="AM444" s="28">
        <v>19960228</v>
      </c>
      <c r="AN444" s="29">
        <v>418</v>
      </c>
      <c r="AO444" s="29">
        <v>202305</v>
      </c>
      <c r="AP444" s="29">
        <v>2022</v>
      </c>
      <c r="AQ444" s="28">
        <v>205254819</v>
      </c>
      <c r="AR444" s="28">
        <v>67101094</v>
      </c>
      <c r="AS444" s="28">
        <v>500000</v>
      </c>
      <c r="AT444" s="30">
        <v>1</v>
      </c>
      <c r="AU444" s="30"/>
      <c r="AV444" s="30"/>
      <c r="AW444" s="30"/>
      <c r="AX444" s="30"/>
      <c r="AY444" s="30"/>
      <c r="AZ444" s="30"/>
      <c r="BA444" s="30"/>
      <c r="BB444" s="30" t="s">
        <v>54452</v>
      </c>
      <c r="BC444" s="30" t="s">
        <v>54452</v>
      </c>
      <c r="BD444" s="30" t="s">
        <v>54452</v>
      </c>
      <c r="BE444" s="30" t="s">
        <v>54452</v>
      </c>
      <c r="BF444" s="30" t="s">
        <v>54452</v>
      </c>
      <c r="BG444" s="30">
        <v>7</v>
      </c>
      <c r="BH444" s="30"/>
      <c r="BI444" s="31"/>
    </row>
    <row r="445" spans="1:61" ht="16.5">
      <c r="A445" s="21" t="s">
        <v>5748</v>
      </c>
      <c r="B445" s="21">
        <v>5688</v>
      </c>
      <c r="C445" s="21">
        <v>1693897</v>
      </c>
      <c r="D445" s="21">
        <v>6158116939</v>
      </c>
      <c r="E445" s="22">
        <v>1846110044200</v>
      </c>
      <c r="F445" s="24" t="s">
        <v>5749</v>
      </c>
      <c r="G445" s="24" t="s">
        <v>44</v>
      </c>
      <c r="H445" s="24" t="s">
        <v>51</v>
      </c>
      <c r="I445" s="24" t="s">
        <v>52</v>
      </c>
      <c r="J445" s="24" t="s">
        <v>1011</v>
      </c>
      <c r="K445" s="21">
        <v>35</v>
      </c>
      <c r="L445" s="32" t="s">
        <v>5750</v>
      </c>
      <c r="M445" s="21" t="s">
        <v>5751</v>
      </c>
      <c r="N445" s="21">
        <v>1</v>
      </c>
      <c r="O445" s="21" t="s">
        <v>55</v>
      </c>
      <c r="P445" s="21">
        <v>0</v>
      </c>
      <c r="Q445" s="21">
        <v>0</v>
      </c>
      <c r="R445" s="39">
        <v>7700</v>
      </c>
      <c r="S445" s="39">
        <v>320186</v>
      </c>
      <c r="T445" s="21">
        <v>0</v>
      </c>
      <c r="U445" s="21">
        <v>0</v>
      </c>
      <c r="V445" s="33">
        <v>931232</v>
      </c>
      <c r="W445" s="33">
        <v>609892</v>
      </c>
      <c r="X445" s="21">
        <v>0</v>
      </c>
      <c r="Y445" s="39">
        <v>1305599</v>
      </c>
      <c r="Z445" s="16" t="s">
        <v>126</v>
      </c>
      <c r="AA445" s="102">
        <v>0</v>
      </c>
      <c r="AB445" s="21">
        <v>13.1</v>
      </c>
      <c r="AC445" s="21">
        <v>3.2</v>
      </c>
      <c r="AD445" s="99">
        <v>0</v>
      </c>
      <c r="AE445" s="21">
        <v>15.4</v>
      </c>
      <c r="AF445" s="21">
        <f t="shared" si="7"/>
        <v>31.700000000000003</v>
      </c>
      <c r="AG445" s="21" t="s">
        <v>5752</v>
      </c>
      <c r="AH445" s="24" t="s">
        <v>5753</v>
      </c>
      <c r="AI445" s="24" t="s">
        <v>5754</v>
      </c>
      <c r="AJ445" s="27" t="s">
        <v>31126</v>
      </c>
      <c r="AK445" s="28" t="s">
        <v>60</v>
      </c>
      <c r="AL445" s="28">
        <v>10</v>
      </c>
      <c r="AM445" s="28">
        <v>20001219</v>
      </c>
      <c r="AN445" s="29">
        <v>320</v>
      </c>
      <c r="AO445" s="29">
        <v>202308</v>
      </c>
      <c r="AP445" s="29">
        <v>2022</v>
      </c>
      <c r="AQ445" s="28">
        <v>226851051</v>
      </c>
      <c r="AR445" s="28">
        <v>146651548</v>
      </c>
      <c r="AS445" s="28">
        <v>42564045</v>
      </c>
      <c r="AT445" s="30">
        <v>1</v>
      </c>
      <c r="AU445" s="30"/>
      <c r="AV445" s="30"/>
      <c r="AW445" s="30"/>
      <c r="AX445" s="30"/>
      <c r="AY445" s="30"/>
      <c r="AZ445" s="30"/>
      <c r="BA445" s="30"/>
      <c r="BB445" s="30" t="s">
        <v>54452</v>
      </c>
      <c r="BC445" s="30" t="s">
        <v>54452</v>
      </c>
      <c r="BD445" s="30" t="s">
        <v>54452</v>
      </c>
      <c r="BE445" s="30" t="s">
        <v>54452</v>
      </c>
      <c r="BF445" s="30" t="s">
        <v>54452</v>
      </c>
      <c r="BG445" s="30">
        <v>7</v>
      </c>
      <c r="BH445" s="30" t="s">
        <v>5755</v>
      </c>
      <c r="BI445" s="31"/>
    </row>
    <row r="446" spans="1:61" ht="16.5">
      <c r="A446" s="21" t="s">
        <v>29756</v>
      </c>
      <c r="B446" s="21">
        <v>24382</v>
      </c>
      <c r="C446" s="21">
        <v>2246260</v>
      </c>
      <c r="D446" s="21">
        <v>1088169374</v>
      </c>
      <c r="E446" s="22">
        <v>1101113157074</v>
      </c>
      <c r="F446" s="24" t="s">
        <v>29757</v>
      </c>
      <c r="G446" s="24" t="s">
        <v>104</v>
      </c>
      <c r="H446" s="24" t="s">
        <v>51</v>
      </c>
      <c r="I446" s="24" t="s">
        <v>52</v>
      </c>
      <c r="J446" s="24" t="s">
        <v>363</v>
      </c>
      <c r="K446" s="21">
        <v>63</v>
      </c>
      <c r="L446" s="32" t="s">
        <v>29758</v>
      </c>
      <c r="M446" s="21" t="s">
        <v>19452</v>
      </c>
      <c r="N446" s="21">
        <v>1</v>
      </c>
      <c r="O446" s="21" t="s">
        <v>83</v>
      </c>
      <c r="P446" s="21">
        <v>0</v>
      </c>
      <c r="Q446" s="21">
        <v>0</v>
      </c>
      <c r="R446" s="21">
        <v>0</v>
      </c>
      <c r="S446" s="21">
        <v>0</v>
      </c>
      <c r="T446" s="21">
        <v>0</v>
      </c>
      <c r="U446" s="21">
        <v>0</v>
      </c>
      <c r="V446" s="21">
        <v>0</v>
      </c>
      <c r="W446" s="21">
        <v>0</v>
      </c>
      <c r="X446" s="33">
        <v>14600000</v>
      </c>
      <c r="Y446" s="21">
        <v>0</v>
      </c>
      <c r="Z446" s="16" t="s">
        <v>315</v>
      </c>
      <c r="AA446" s="102">
        <v>0</v>
      </c>
      <c r="AB446" s="99">
        <v>0</v>
      </c>
      <c r="AC446" s="99">
        <v>0</v>
      </c>
      <c r="AD446" s="99">
        <v>0</v>
      </c>
      <c r="AE446" s="21">
        <v>0.1</v>
      </c>
      <c r="AF446" s="21">
        <f t="shared" si="7"/>
        <v>0.1</v>
      </c>
      <c r="AG446" s="21" t="s">
        <v>29759</v>
      </c>
      <c r="AH446" s="24" t="s">
        <v>11578</v>
      </c>
      <c r="AI446" s="24" t="s">
        <v>29760</v>
      </c>
      <c r="AJ446" s="27" t="s">
        <v>31127</v>
      </c>
      <c r="AK446" s="28" t="s">
        <v>60</v>
      </c>
      <c r="AL446" s="28">
        <v>10</v>
      </c>
      <c r="AM446" s="28">
        <v>20050124</v>
      </c>
      <c r="AN446" s="29">
        <v>502</v>
      </c>
      <c r="AO446" s="29">
        <v>202212</v>
      </c>
      <c r="AP446" s="29">
        <v>2022</v>
      </c>
      <c r="AQ446" s="28">
        <v>31130224</v>
      </c>
      <c r="AR446" s="28">
        <v>8621903</v>
      </c>
      <c r="AS446" s="28">
        <v>50000</v>
      </c>
      <c r="AT446" s="30">
        <v>1</v>
      </c>
      <c r="AU446" s="30"/>
      <c r="AV446" s="30"/>
      <c r="AW446" s="30"/>
      <c r="AX446" s="30"/>
      <c r="AY446" s="30"/>
      <c r="AZ446" s="30"/>
      <c r="BA446" s="30"/>
      <c r="BB446" s="30" t="s">
        <v>54452</v>
      </c>
      <c r="BC446" s="30" t="s">
        <v>54452</v>
      </c>
      <c r="BD446" s="30" t="s">
        <v>54452</v>
      </c>
      <c r="BE446" s="30" t="s">
        <v>54452</v>
      </c>
      <c r="BF446" s="30" t="s">
        <v>54452</v>
      </c>
      <c r="BG446" s="30">
        <v>4</v>
      </c>
      <c r="BH446" s="30" t="s">
        <v>9492</v>
      </c>
      <c r="BI446" s="31"/>
    </row>
    <row r="447" spans="1:61" ht="16.5">
      <c r="A447" s="21" t="s">
        <v>4003</v>
      </c>
      <c r="B447" s="21">
        <v>3856</v>
      </c>
      <c r="C447" s="21">
        <v>8171740</v>
      </c>
      <c r="D447" s="21">
        <v>7978800723</v>
      </c>
      <c r="E447" s="22">
        <v>2301110275676</v>
      </c>
      <c r="F447" s="24" t="s">
        <v>4004</v>
      </c>
      <c r="G447" s="24" t="s">
        <v>44</v>
      </c>
      <c r="H447" s="24" t="s">
        <v>51</v>
      </c>
      <c r="I447" s="24" t="s">
        <v>52</v>
      </c>
      <c r="J447" s="24" t="s">
        <v>1654</v>
      </c>
      <c r="K447" s="21">
        <v>22</v>
      </c>
      <c r="L447" s="32" t="s">
        <v>4005</v>
      </c>
      <c r="M447" s="21" t="s">
        <v>4006</v>
      </c>
      <c r="N447" s="21">
        <v>1</v>
      </c>
      <c r="O447" s="21" t="s">
        <v>351</v>
      </c>
      <c r="P447" s="21">
        <v>0</v>
      </c>
      <c r="Q447" s="36">
        <v>232</v>
      </c>
      <c r="R447" s="36">
        <v>543</v>
      </c>
      <c r="S447" s="33">
        <v>2754</v>
      </c>
      <c r="T447" s="21">
        <v>0</v>
      </c>
      <c r="U447" s="36">
        <v>289</v>
      </c>
      <c r="V447" s="36">
        <v>932</v>
      </c>
      <c r="W447" s="21">
        <v>0</v>
      </c>
      <c r="X447" s="21">
        <v>0</v>
      </c>
      <c r="Y447" s="33">
        <v>48570</v>
      </c>
      <c r="Z447" s="16" t="s">
        <v>126</v>
      </c>
      <c r="AA447" s="103">
        <v>0</v>
      </c>
      <c r="AB447" s="37">
        <v>493.4</v>
      </c>
      <c r="AC447" s="37">
        <v>27.5</v>
      </c>
      <c r="AD447" s="37">
        <v>2.8</v>
      </c>
      <c r="AE447" s="37">
        <v>9.3000000000000007</v>
      </c>
      <c r="AF447" s="21">
        <f t="shared" si="7"/>
        <v>532.99999999999989</v>
      </c>
      <c r="AG447" s="21" t="s">
        <v>4007</v>
      </c>
      <c r="AH447" s="24" t="s">
        <v>4008</v>
      </c>
      <c r="AI447" s="24" t="s">
        <v>4009</v>
      </c>
      <c r="AJ447" s="27" t="s">
        <v>31128</v>
      </c>
      <c r="AK447" s="28" t="s">
        <v>60</v>
      </c>
      <c r="AL447" s="28">
        <v>10</v>
      </c>
      <c r="AM447" s="28">
        <v>20170427</v>
      </c>
      <c r="AN447" s="29">
        <v>628</v>
      </c>
      <c r="AO447" s="29">
        <v>202303</v>
      </c>
      <c r="AP447" s="29">
        <v>2022</v>
      </c>
      <c r="AQ447" s="28">
        <v>1338004533</v>
      </c>
      <c r="AR447" s="28">
        <v>1060912515</v>
      </c>
      <c r="AS447" s="28">
        <v>50000</v>
      </c>
      <c r="AT447" s="30">
        <v>1</v>
      </c>
      <c r="AU447" s="30"/>
      <c r="AV447" s="30"/>
      <c r="AW447" s="30"/>
      <c r="AX447" s="30"/>
      <c r="AY447" s="30"/>
      <c r="AZ447" s="30"/>
      <c r="BA447" s="30"/>
      <c r="BB447" s="30" t="s">
        <v>54452</v>
      </c>
      <c r="BC447" s="30" t="s">
        <v>54452</v>
      </c>
      <c r="BD447" s="30" t="s">
        <v>54452</v>
      </c>
      <c r="BE447" s="30" t="s">
        <v>54452</v>
      </c>
      <c r="BF447" s="30" t="s">
        <v>54452</v>
      </c>
      <c r="BG447" s="30">
        <v>4</v>
      </c>
      <c r="BH447" s="30" t="s">
        <v>237</v>
      </c>
      <c r="BI447" s="31"/>
    </row>
    <row r="448" spans="1:61" ht="16.5">
      <c r="A448" s="21" t="s">
        <v>8748</v>
      </c>
      <c r="B448" s="21">
        <v>24328</v>
      </c>
      <c r="C448" s="21">
        <v>2463723</v>
      </c>
      <c r="D448" s="21">
        <v>6108210640</v>
      </c>
      <c r="E448" s="22">
        <v>2301710002982</v>
      </c>
      <c r="F448" s="24" t="s">
        <v>8749</v>
      </c>
      <c r="G448" s="24" t="s">
        <v>104</v>
      </c>
      <c r="H448" s="24" t="s">
        <v>51</v>
      </c>
      <c r="I448" s="24" t="s">
        <v>65</v>
      </c>
      <c r="J448" s="24" t="s">
        <v>363</v>
      </c>
      <c r="K448" s="21">
        <v>63</v>
      </c>
      <c r="L448" s="32" t="s">
        <v>8749</v>
      </c>
      <c r="M448" s="21" t="s">
        <v>8750</v>
      </c>
      <c r="N448" s="26">
        <v>1</v>
      </c>
      <c r="O448" s="26">
        <v>0</v>
      </c>
      <c r="P448" s="26">
        <v>0</v>
      </c>
      <c r="Q448" s="26">
        <v>0</v>
      </c>
      <c r="R448" s="26">
        <v>0</v>
      </c>
      <c r="S448" s="26">
        <v>0</v>
      </c>
      <c r="T448" s="26">
        <v>0</v>
      </c>
      <c r="U448" s="26">
        <v>0</v>
      </c>
      <c r="V448" s="26">
        <v>0</v>
      </c>
      <c r="W448" s="26">
        <v>0</v>
      </c>
      <c r="X448" s="26">
        <v>0</v>
      </c>
      <c r="Y448" s="26">
        <v>0</v>
      </c>
      <c r="Z448" s="16" t="s">
        <v>315</v>
      </c>
      <c r="AA448" s="101">
        <v>0</v>
      </c>
      <c r="AB448" s="98">
        <v>0</v>
      </c>
      <c r="AC448" s="98">
        <v>0</v>
      </c>
      <c r="AD448" s="98">
        <v>0</v>
      </c>
      <c r="AE448" s="98">
        <v>0</v>
      </c>
      <c r="AF448" s="21">
        <f t="shared" si="7"/>
        <v>0</v>
      </c>
      <c r="AG448" s="21" t="s">
        <v>8751</v>
      </c>
      <c r="AH448" s="24" t="s">
        <v>8752</v>
      </c>
      <c r="AI448" s="24" t="s">
        <v>8753</v>
      </c>
      <c r="AJ448" s="27" t="s">
        <v>31129</v>
      </c>
      <c r="AK448" s="28" t="s">
        <v>47</v>
      </c>
      <c r="AL448" s="28">
        <v>10</v>
      </c>
      <c r="AM448" s="28">
        <v>20040323</v>
      </c>
      <c r="AN448" s="29">
        <v>386</v>
      </c>
      <c r="AO448" s="29">
        <v>202002</v>
      </c>
      <c r="AP448" s="29">
        <v>2022</v>
      </c>
      <c r="AQ448" s="28">
        <v>78468898</v>
      </c>
      <c r="AR448" s="28">
        <v>47697836</v>
      </c>
      <c r="AS448" s="28">
        <v>0</v>
      </c>
      <c r="AT448" s="30">
        <v>1</v>
      </c>
      <c r="AU448" s="30"/>
      <c r="AV448" s="30"/>
      <c r="AW448" s="30"/>
      <c r="AX448" s="30"/>
      <c r="AY448" s="30"/>
      <c r="AZ448" s="30"/>
      <c r="BA448" s="30"/>
      <c r="BB448" s="30" t="s">
        <v>54452</v>
      </c>
      <c r="BC448" s="30" t="s">
        <v>54452</v>
      </c>
      <c r="BD448" s="30" t="s">
        <v>54452</v>
      </c>
      <c r="BE448" s="30" t="s">
        <v>54452</v>
      </c>
      <c r="BF448" s="30" t="s">
        <v>54452</v>
      </c>
      <c r="BG448" s="30">
        <v>7</v>
      </c>
      <c r="BH448" s="30" t="s">
        <v>3469</v>
      </c>
      <c r="BI448" s="31"/>
    </row>
    <row r="449" spans="1:61" ht="16.5">
      <c r="A449" s="21" t="s">
        <v>8813</v>
      </c>
      <c r="B449" s="21">
        <v>14164</v>
      </c>
      <c r="C449" s="21">
        <v>3200546</v>
      </c>
      <c r="D449" s="21">
        <v>6208206236</v>
      </c>
      <c r="E449" s="22">
        <v>2301710011595</v>
      </c>
      <c r="F449" s="24" t="s">
        <v>8814</v>
      </c>
      <c r="G449" s="24" t="s">
        <v>44</v>
      </c>
      <c r="H449" s="24" t="s">
        <v>51</v>
      </c>
      <c r="I449" s="24" t="s">
        <v>65</v>
      </c>
      <c r="J449" s="24" t="s">
        <v>363</v>
      </c>
      <c r="K449" s="21">
        <v>63</v>
      </c>
      <c r="L449" s="32" t="s">
        <v>8814</v>
      </c>
      <c r="M449" s="21" t="s">
        <v>8815</v>
      </c>
      <c r="N449" s="26">
        <v>1</v>
      </c>
      <c r="O449" s="26" t="s">
        <v>351</v>
      </c>
      <c r="P449" s="69">
        <v>357</v>
      </c>
      <c r="Q449" s="21">
        <v>0</v>
      </c>
      <c r="R449" s="21">
        <v>0</v>
      </c>
      <c r="S449" s="69">
        <v>156</v>
      </c>
      <c r="T449" s="21">
        <v>0</v>
      </c>
      <c r="U449" s="21">
        <v>0</v>
      </c>
      <c r="V449" s="75">
        <v>72</v>
      </c>
      <c r="W449" s="69">
        <v>806</v>
      </c>
      <c r="X449" s="21">
        <v>0</v>
      </c>
      <c r="Y449" s="41">
        <v>5601</v>
      </c>
      <c r="Z449" s="21"/>
      <c r="AA449" s="37">
        <v>3.5</v>
      </c>
      <c r="AB449" s="37">
        <v>56</v>
      </c>
      <c r="AC449" s="37">
        <v>1.5</v>
      </c>
      <c r="AD449" s="100">
        <v>0</v>
      </c>
      <c r="AE449" s="37">
        <v>8.6999999999999993</v>
      </c>
      <c r="AF449" s="21">
        <f t="shared" si="7"/>
        <v>69.7</v>
      </c>
      <c r="AG449" s="21" t="s">
        <v>8816</v>
      </c>
      <c r="AH449" s="24" t="s">
        <v>8817</v>
      </c>
      <c r="AI449" s="24" t="s">
        <v>8818</v>
      </c>
      <c r="AJ449" s="27" t="s">
        <v>31130</v>
      </c>
      <c r="AK449" s="28" t="s">
        <v>47</v>
      </c>
      <c r="AL449" s="28">
        <v>10</v>
      </c>
      <c r="AM449" s="28">
        <v>20150923</v>
      </c>
      <c r="AN449" s="29">
        <v>443</v>
      </c>
      <c r="AO449" s="29">
        <v>202305</v>
      </c>
      <c r="AP449" s="29">
        <v>2022</v>
      </c>
      <c r="AQ449" s="28">
        <v>311927824</v>
      </c>
      <c r="AR449" s="28">
        <v>375387176</v>
      </c>
      <c r="AS449" s="28">
        <v>41941234</v>
      </c>
      <c r="AT449" s="30">
        <v>1</v>
      </c>
      <c r="AU449" s="30"/>
      <c r="AV449" s="30"/>
      <c r="AW449" s="30"/>
      <c r="AX449" s="30"/>
      <c r="AY449" s="30"/>
      <c r="AZ449" s="30"/>
      <c r="BA449" s="30"/>
      <c r="BB449" s="30" t="s">
        <v>54452</v>
      </c>
      <c r="BC449" s="30" t="s">
        <v>54452</v>
      </c>
      <c r="BD449" s="30" t="s">
        <v>54452</v>
      </c>
      <c r="BE449" s="30" t="s">
        <v>54452</v>
      </c>
      <c r="BF449" s="30" t="s">
        <v>54452</v>
      </c>
      <c r="BG449" s="30">
        <v>4</v>
      </c>
      <c r="BH449" s="30" t="s">
        <v>237</v>
      </c>
      <c r="BI449" s="31"/>
    </row>
    <row r="450" spans="1:61" ht="16.5">
      <c r="A450" s="21" t="s">
        <v>8822</v>
      </c>
      <c r="B450" s="21">
        <v>24585</v>
      </c>
      <c r="C450" s="21">
        <v>2586502</v>
      </c>
      <c r="D450" s="21">
        <v>6208203414</v>
      </c>
      <c r="E450" s="22">
        <v>1812310000061</v>
      </c>
      <c r="F450" s="24" t="s">
        <v>8823</v>
      </c>
      <c r="G450" s="24" t="s">
        <v>104</v>
      </c>
      <c r="H450" s="24" t="s">
        <v>51</v>
      </c>
      <c r="I450" s="24" t="s">
        <v>65</v>
      </c>
      <c r="J450" s="24" t="s">
        <v>105</v>
      </c>
      <c r="K450" s="21">
        <v>64</v>
      </c>
      <c r="L450" s="32" t="s">
        <v>8823</v>
      </c>
      <c r="M450" s="21" t="s">
        <v>8824</v>
      </c>
      <c r="N450" s="26">
        <v>1</v>
      </c>
      <c r="O450" s="26" t="s">
        <v>55</v>
      </c>
      <c r="P450" s="41">
        <v>5020949</v>
      </c>
      <c r="Q450" s="41">
        <v>12500</v>
      </c>
      <c r="R450" s="21">
        <v>0</v>
      </c>
      <c r="S450" s="41">
        <f>540206+26000</f>
        <v>566206</v>
      </c>
      <c r="T450" s="21">
        <v>0</v>
      </c>
      <c r="U450" s="41">
        <v>28309</v>
      </c>
      <c r="V450" s="41">
        <v>163750</v>
      </c>
      <c r="W450" s="41">
        <v>496138</v>
      </c>
      <c r="X450" s="21">
        <v>0</v>
      </c>
      <c r="Y450" s="41">
        <v>7424439</v>
      </c>
      <c r="Z450" s="16" t="s">
        <v>126</v>
      </c>
      <c r="AA450" s="21">
        <v>50.2</v>
      </c>
      <c r="AB450" s="21">
        <v>74.3</v>
      </c>
      <c r="AC450" s="21">
        <v>5.6</v>
      </c>
      <c r="AD450" s="21">
        <v>0.2</v>
      </c>
      <c r="AE450" s="21">
        <v>6.5</v>
      </c>
      <c r="AF450" s="21">
        <f t="shared" si="7"/>
        <v>136.79999999999998</v>
      </c>
      <c r="AG450" s="21" t="s">
        <v>5955</v>
      </c>
      <c r="AH450" s="24" t="s">
        <v>8825</v>
      </c>
      <c r="AI450" s="24" t="s">
        <v>8826</v>
      </c>
      <c r="AJ450" s="27" t="s">
        <v>31131</v>
      </c>
      <c r="AK450" s="28" t="s">
        <v>47</v>
      </c>
      <c r="AL450" s="28">
        <v>10</v>
      </c>
      <c r="AM450" s="28">
        <v>19970301</v>
      </c>
      <c r="AN450" s="29">
        <v>400</v>
      </c>
      <c r="AO450" s="29">
        <v>201903</v>
      </c>
      <c r="AP450" s="29">
        <v>2022</v>
      </c>
      <c r="AQ450" s="28">
        <v>475376325</v>
      </c>
      <c r="AR450" s="28">
        <v>275289966</v>
      </c>
      <c r="AS450" s="28">
        <v>30048830</v>
      </c>
      <c r="AT450" s="30">
        <v>1</v>
      </c>
      <c r="AU450" s="30"/>
      <c r="AV450" s="30"/>
      <c r="AW450" s="30"/>
      <c r="AX450" s="30"/>
      <c r="AY450" s="30"/>
      <c r="AZ450" s="30"/>
      <c r="BA450" s="30"/>
      <c r="BB450" s="30" t="s">
        <v>54452</v>
      </c>
      <c r="BC450" s="30" t="s">
        <v>54452</v>
      </c>
      <c r="BD450" s="30" t="s">
        <v>54452</v>
      </c>
      <c r="BE450" s="30" t="s">
        <v>54452</v>
      </c>
      <c r="BF450" s="30" t="s">
        <v>8827</v>
      </c>
      <c r="BG450" s="30">
        <v>2</v>
      </c>
      <c r="BH450" s="30"/>
      <c r="BI450" s="31"/>
    </row>
    <row r="451" spans="1:61" ht="16.5">
      <c r="A451" s="21" t="s">
        <v>8828</v>
      </c>
      <c r="B451" s="21">
        <v>24636</v>
      </c>
      <c r="C451" s="21">
        <v>3030885</v>
      </c>
      <c r="D451" s="21">
        <v>5018204107</v>
      </c>
      <c r="E451" s="22">
        <v>1701220000437</v>
      </c>
      <c r="F451" s="24" t="s">
        <v>8829</v>
      </c>
      <c r="G451" s="24" t="s">
        <v>104</v>
      </c>
      <c r="H451" s="24" t="s">
        <v>51</v>
      </c>
      <c r="I451" s="24" t="s">
        <v>65</v>
      </c>
      <c r="J451" s="24" t="s">
        <v>105</v>
      </c>
      <c r="K451" s="21">
        <v>64</v>
      </c>
      <c r="L451" s="32" t="s">
        <v>8829</v>
      </c>
      <c r="M451" s="21" t="s">
        <v>8830</v>
      </c>
      <c r="N451" s="26">
        <v>1</v>
      </c>
      <c r="O451" s="26" t="s">
        <v>55</v>
      </c>
      <c r="P451" s="21">
        <v>0</v>
      </c>
      <c r="Q451" s="41">
        <v>26000</v>
      </c>
      <c r="R451" s="21">
        <v>0</v>
      </c>
      <c r="S451" s="41">
        <v>2395500</v>
      </c>
      <c r="T451" s="21">
        <v>0</v>
      </c>
      <c r="U451" s="41">
        <v>68100</v>
      </c>
      <c r="V451" s="41">
        <v>81770</v>
      </c>
      <c r="W451" s="41">
        <v>24611</v>
      </c>
      <c r="X451" s="21">
        <v>0</v>
      </c>
      <c r="Y451" s="41">
        <v>518000</v>
      </c>
      <c r="Z451" s="21"/>
      <c r="AA451" s="102">
        <v>0</v>
      </c>
      <c r="AB451" s="21">
        <v>5.4</v>
      </c>
      <c r="AC451" s="21">
        <v>23.9</v>
      </c>
      <c r="AD451" s="21">
        <v>0.6</v>
      </c>
      <c r="AE451" s="21">
        <v>1</v>
      </c>
      <c r="AF451" s="21">
        <f t="shared" si="7"/>
        <v>30.9</v>
      </c>
      <c r="AG451" s="21" t="s">
        <v>7929</v>
      </c>
      <c r="AH451" s="24" t="s">
        <v>8831</v>
      </c>
      <c r="AI451" s="24" t="s">
        <v>8832</v>
      </c>
      <c r="AJ451" s="27" t="s">
        <v>31132</v>
      </c>
      <c r="AK451" s="28" t="s">
        <v>47</v>
      </c>
      <c r="AL451" s="28">
        <v>10</v>
      </c>
      <c r="AM451" s="28">
        <v>19791001</v>
      </c>
      <c r="AN451" s="29">
        <v>417</v>
      </c>
      <c r="AO451" s="29">
        <v>200807</v>
      </c>
      <c r="AP451" s="29"/>
      <c r="AQ451" s="28"/>
      <c r="AR451" s="28"/>
      <c r="AS451" s="28"/>
      <c r="AT451" s="30">
        <v>2</v>
      </c>
      <c r="AU451" s="30"/>
      <c r="AV451" s="30"/>
      <c r="AW451" s="30"/>
      <c r="AX451" s="30"/>
      <c r="AY451" s="30"/>
      <c r="AZ451" s="30"/>
      <c r="BA451" s="30"/>
      <c r="BB451" s="30" t="s">
        <v>54452</v>
      </c>
      <c r="BC451" s="30" t="s">
        <v>54452</v>
      </c>
      <c r="BD451" s="30" t="s">
        <v>54452</v>
      </c>
      <c r="BE451" s="30" t="s">
        <v>54452</v>
      </c>
      <c r="BF451" s="30" t="s">
        <v>54452</v>
      </c>
      <c r="BG451" s="30">
        <v>7</v>
      </c>
      <c r="BH451" s="30"/>
      <c r="BI451" s="31"/>
    </row>
    <row r="452" spans="1:61" ht="16.5">
      <c r="A452" s="21" t="s">
        <v>11026</v>
      </c>
      <c r="B452" s="21">
        <v>11249</v>
      </c>
      <c r="C452" s="21">
        <v>1861090</v>
      </c>
      <c r="D452" s="21">
        <v>3018148736</v>
      </c>
      <c r="E452" s="22">
        <v>1501110051677</v>
      </c>
      <c r="F452" s="24" t="s">
        <v>11027</v>
      </c>
      <c r="G452" s="24" t="s">
        <v>44</v>
      </c>
      <c r="H452" s="24" t="s">
        <v>51</v>
      </c>
      <c r="I452" s="24" t="s">
        <v>65</v>
      </c>
      <c r="J452" s="24" t="s">
        <v>3829</v>
      </c>
      <c r="K452" s="21">
        <v>50</v>
      </c>
      <c r="L452" s="21"/>
      <c r="M452" s="21" t="s">
        <v>11028</v>
      </c>
      <c r="N452" s="21">
        <v>1</v>
      </c>
      <c r="O452" s="21" t="s">
        <v>83</v>
      </c>
      <c r="P452" s="33">
        <v>14684000</v>
      </c>
      <c r="Q452" s="21">
        <v>0</v>
      </c>
      <c r="R452" s="21">
        <v>0</v>
      </c>
      <c r="S452" s="21">
        <v>0</v>
      </c>
      <c r="T452" s="21">
        <v>0</v>
      </c>
      <c r="U452" s="33">
        <v>2859689136</v>
      </c>
      <c r="V452" s="33">
        <v>1253130</v>
      </c>
      <c r="W452" s="33">
        <v>39868890</v>
      </c>
      <c r="X452" s="21">
        <v>0</v>
      </c>
      <c r="Y452" s="21">
        <v>0</v>
      </c>
      <c r="Z452" s="21" t="s">
        <v>315</v>
      </c>
      <c r="AA452" s="21">
        <v>0.1</v>
      </c>
      <c r="AB452" s="99">
        <v>0</v>
      </c>
      <c r="AC452" s="99">
        <v>0</v>
      </c>
      <c r="AD452" s="21">
        <v>28.5</v>
      </c>
      <c r="AE452" s="21">
        <v>0.4</v>
      </c>
      <c r="AF452" s="21">
        <f t="shared" si="7"/>
        <v>29</v>
      </c>
      <c r="AG452" s="21" t="s">
        <v>11029</v>
      </c>
      <c r="AH452" s="24" t="s">
        <v>11030</v>
      </c>
      <c r="AI452" s="24" t="s">
        <v>11031</v>
      </c>
      <c r="AJ452" s="27" t="s">
        <v>31133</v>
      </c>
      <c r="AK452" s="28" t="s">
        <v>60</v>
      </c>
      <c r="AL452" s="28">
        <v>10</v>
      </c>
      <c r="AM452" s="28">
        <v>20010101</v>
      </c>
      <c r="AN452" s="29">
        <v>361</v>
      </c>
      <c r="AO452" s="29">
        <v>202212</v>
      </c>
      <c r="AP452" s="29">
        <v>2022</v>
      </c>
      <c r="AQ452" s="28">
        <v>34564284</v>
      </c>
      <c r="AR452" s="28">
        <v>26149944</v>
      </c>
      <c r="AS452" s="28">
        <v>2900000</v>
      </c>
      <c r="AT452" s="30">
        <v>1</v>
      </c>
      <c r="AU452" s="30"/>
      <c r="AV452" s="30"/>
      <c r="AW452" s="30"/>
      <c r="AX452" s="30"/>
      <c r="AY452" s="30"/>
      <c r="AZ452" s="30"/>
      <c r="BA452" s="30"/>
      <c r="BB452" s="30" t="s">
        <v>54452</v>
      </c>
      <c r="BC452" s="30" t="s">
        <v>54452</v>
      </c>
      <c r="BD452" s="30" t="s">
        <v>54452</v>
      </c>
      <c r="BE452" s="30" t="s">
        <v>54452</v>
      </c>
      <c r="BF452" s="30" t="s">
        <v>54452</v>
      </c>
      <c r="BG452" s="30">
        <v>13</v>
      </c>
      <c r="BH452" s="30"/>
      <c r="BI452" s="31"/>
    </row>
    <row r="453" spans="1:61" ht="16.5">
      <c r="A453" s="21" t="s">
        <v>7311</v>
      </c>
      <c r="B453" s="21">
        <v>7384</v>
      </c>
      <c r="C453" s="21">
        <v>1135872</v>
      </c>
      <c r="D453" s="21">
        <v>6208101423</v>
      </c>
      <c r="E453" s="22">
        <v>1812110003512</v>
      </c>
      <c r="F453" s="24" t="s">
        <v>6080</v>
      </c>
      <c r="G453" s="24" t="s">
        <v>44</v>
      </c>
      <c r="H453" s="24" t="s">
        <v>51</v>
      </c>
      <c r="I453" s="24" t="s">
        <v>52</v>
      </c>
      <c r="J453" s="24" t="s">
        <v>1033</v>
      </c>
      <c r="K453" s="21">
        <v>38</v>
      </c>
      <c r="L453" s="32" t="s">
        <v>7312</v>
      </c>
      <c r="M453" s="21" t="s">
        <v>6804</v>
      </c>
      <c r="N453" s="21">
        <v>1</v>
      </c>
      <c r="O453" s="21" t="s">
        <v>55</v>
      </c>
      <c r="P453" s="21">
        <v>0</v>
      </c>
      <c r="Q453" s="21">
        <v>0</v>
      </c>
      <c r="R453" s="21">
        <v>0</v>
      </c>
      <c r="S453" s="33">
        <v>3052680</v>
      </c>
      <c r="T453" s="21">
        <v>0</v>
      </c>
      <c r="U453" s="21">
        <v>0</v>
      </c>
      <c r="V453" s="21">
        <v>0</v>
      </c>
      <c r="W453" s="21">
        <v>0</v>
      </c>
      <c r="X453" s="33">
        <v>31526</v>
      </c>
      <c r="Y453" s="21">
        <v>0</v>
      </c>
      <c r="Z453" s="16" t="s">
        <v>126</v>
      </c>
      <c r="AA453" s="102">
        <v>0</v>
      </c>
      <c r="AB453" s="99">
        <v>0</v>
      </c>
      <c r="AC453" s="21">
        <v>30.5</v>
      </c>
      <c r="AD453" s="99">
        <v>0</v>
      </c>
      <c r="AE453" s="21">
        <v>0.3</v>
      </c>
      <c r="AF453" s="21">
        <f t="shared" si="7"/>
        <v>30.8</v>
      </c>
      <c r="AG453" s="21" t="s">
        <v>7043</v>
      </c>
      <c r="AH453" s="24" t="s">
        <v>7313</v>
      </c>
      <c r="AI453" s="24" t="s">
        <v>7314</v>
      </c>
      <c r="AJ453" s="27" t="s">
        <v>31134</v>
      </c>
      <c r="AK453" s="28" t="s">
        <v>60</v>
      </c>
      <c r="AL453" s="28">
        <v>10</v>
      </c>
      <c r="AM453" s="28">
        <v>19840319</v>
      </c>
      <c r="AN453" s="29">
        <v>776</v>
      </c>
      <c r="AO453" s="29">
        <v>202212</v>
      </c>
      <c r="AP453" s="29">
        <v>2022</v>
      </c>
      <c r="AQ453" s="28">
        <v>160210738</v>
      </c>
      <c r="AR453" s="28">
        <v>90427225</v>
      </c>
      <c r="AS453" s="28">
        <v>552700</v>
      </c>
      <c r="AT453" s="30">
        <v>1</v>
      </c>
      <c r="AU453" s="30"/>
      <c r="AV453" s="30"/>
      <c r="AW453" s="30"/>
      <c r="AX453" s="30"/>
      <c r="AY453" s="30"/>
      <c r="AZ453" s="30"/>
      <c r="BA453" s="30"/>
      <c r="BB453" s="30" t="s">
        <v>54452</v>
      </c>
      <c r="BC453" s="30" t="s">
        <v>54452</v>
      </c>
      <c r="BD453" s="30" t="s">
        <v>54452</v>
      </c>
      <c r="BE453" s="30" t="s">
        <v>54452</v>
      </c>
      <c r="BF453" s="30" t="s">
        <v>7315</v>
      </c>
      <c r="BG453" s="30">
        <v>2</v>
      </c>
      <c r="BH453" s="30" t="s">
        <v>7316</v>
      </c>
      <c r="BI453" s="31"/>
    </row>
    <row r="454" spans="1:61" ht="16.5">
      <c r="A454" s="21" t="s">
        <v>8835</v>
      </c>
      <c r="B454" s="21">
        <v>8882</v>
      </c>
      <c r="C454" s="21">
        <v>4193304</v>
      </c>
      <c r="D454" s="21">
        <v>5058172221</v>
      </c>
      <c r="E454" s="22">
        <v>1747110033443</v>
      </c>
      <c r="F454" s="24" t="s">
        <v>8836</v>
      </c>
      <c r="G454" s="24" t="s">
        <v>44</v>
      </c>
      <c r="H454" s="24" t="s">
        <v>51</v>
      </c>
      <c r="I454" s="24" t="s">
        <v>65</v>
      </c>
      <c r="J454" s="24" t="s">
        <v>313</v>
      </c>
      <c r="K454" s="21">
        <v>46</v>
      </c>
      <c r="L454" s="32" t="s">
        <v>8837</v>
      </c>
      <c r="M454" s="21" t="s">
        <v>8838</v>
      </c>
      <c r="N454" s="26">
        <v>1</v>
      </c>
      <c r="O454" s="26" t="s">
        <v>55</v>
      </c>
      <c r="P454" s="41">
        <v>1161390</v>
      </c>
      <c r="Q454" s="41">
        <v>459257</v>
      </c>
      <c r="R454" s="21">
        <v>0</v>
      </c>
      <c r="S454" s="41">
        <v>31844</v>
      </c>
      <c r="T454" s="21">
        <v>0</v>
      </c>
      <c r="U454" s="41">
        <v>226144</v>
      </c>
      <c r="V454" s="41">
        <v>9058786</v>
      </c>
      <c r="W454" s="21">
        <v>0</v>
      </c>
      <c r="X454" s="21">
        <v>0</v>
      </c>
      <c r="Y454" s="41">
        <v>29782239</v>
      </c>
      <c r="Z454" s="16" t="s">
        <v>1249</v>
      </c>
      <c r="AA454" s="21">
        <v>11.6</v>
      </c>
      <c r="AB454" s="21">
        <v>302.39999999999998</v>
      </c>
      <c r="AC454" s="21">
        <v>0.3</v>
      </c>
      <c r="AD454" s="21">
        <v>2.2000000000000002</v>
      </c>
      <c r="AE454" s="21">
        <v>90.5</v>
      </c>
      <c r="AF454" s="21">
        <f t="shared" si="7"/>
        <v>407</v>
      </c>
      <c r="AG454" s="21" t="s">
        <v>8839</v>
      </c>
      <c r="AH454" s="24" t="s">
        <v>8840</v>
      </c>
      <c r="AI454" s="24" t="s">
        <v>8841</v>
      </c>
      <c r="AJ454" s="27" t="s">
        <v>31135</v>
      </c>
      <c r="AK454" s="28" t="s">
        <v>60</v>
      </c>
      <c r="AL454" s="28">
        <v>10</v>
      </c>
      <c r="AM454" s="28">
        <v>20130110</v>
      </c>
      <c r="AN454" s="29">
        <v>18644</v>
      </c>
      <c r="AO454" s="29">
        <v>202304</v>
      </c>
      <c r="AP454" s="29">
        <v>2022</v>
      </c>
      <c r="AQ454" s="28">
        <v>64501654</v>
      </c>
      <c r="AR454" s="28">
        <v>31322943</v>
      </c>
      <c r="AS454" s="28">
        <v>600000</v>
      </c>
      <c r="AT454" s="30">
        <v>2</v>
      </c>
      <c r="AU454" s="30"/>
      <c r="AV454" s="30"/>
      <c r="AW454" s="30"/>
      <c r="AX454" s="30"/>
      <c r="AY454" s="30"/>
      <c r="AZ454" s="30"/>
      <c r="BA454" s="30"/>
      <c r="BB454" s="30" t="s">
        <v>54452</v>
      </c>
      <c r="BC454" s="30" t="s">
        <v>54452</v>
      </c>
      <c r="BD454" s="30" t="s">
        <v>54452</v>
      </c>
      <c r="BE454" s="30" t="s">
        <v>54452</v>
      </c>
      <c r="BF454" s="30" t="s">
        <v>54452</v>
      </c>
      <c r="BG454" s="30">
        <v>7</v>
      </c>
      <c r="BH454" s="30"/>
      <c r="BI454" s="31"/>
    </row>
    <row r="455" spans="1:61" ht="16.5">
      <c r="A455" s="21" t="s">
        <v>8314</v>
      </c>
      <c r="B455" s="21">
        <v>8464</v>
      </c>
      <c r="C455" s="21">
        <v>1602843</v>
      </c>
      <c r="D455" s="21">
        <v>4098131276</v>
      </c>
      <c r="E455" s="22">
        <v>2052110001385</v>
      </c>
      <c r="F455" s="24" t="s">
        <v>8315</v>
      </c>
      <c r="G455" s="24" t="s">
        <v>44</v>
      </c>
      <c r="H455" s="24" t="s">
        <v>51</v>
      </c>
      <c r="I455" s="24" t="s">
        <v>52</v>
      </c>
      <c r="J455" s="24" t="s">
        <v>313</v>
      </c>
      <c r="K455" s="21">
        <v>46</v>
      </c>
      <c r="L455" s="32" t="s">
        <v>8316</v>
      </c>
      <c r="M455" s="21" t="s">
        <v>8317</v>
      </c>
      <c r="N455" s="21">
        <v>1</v>
      </c>
      <c r="O455" s="21" t="s">
        <v>55</v>
      </c>
      <c r="P455" s="33">
        <v>43689</v>
      </c>
      <c r="Q455" s="33">
        <v>57007</v>
      </c>
      <c r="R455" s="21">
        <v>0</v>
      </c>
      <c r="S455" s="21">
        <v>0</v>
      </c>
      <c r="T455" s="21">
        <v>0</v>
      </c>
      <c r="U455" s="33">
        <v>76338</v>
      </c>
      <c r="V455" s="33">
        <v>1598985</v>
      </c>
      <c r="W455" s="21">
        <v>0</v>
      </c>
      <c r="X455" s="21">
        <v>0</v>
      </c>
      <c r="Y455" s="21">
        <v>0</v>
      </c>
      <c r="Z455" s="16"/>
      <c r="AA455" s="21">
        <v>0.4</v>
      </c>
      <c r="AB455" s="21">
        <v>0.5</v>
      </c>
      <c r="AC455" s="99">
        <v>0</v>
      </c>
      <c r="AD455" s="21">
        <v>0.7</v>
      </c>
      <c r="AE455" s="21">
        <v>15.9</v>
      </c>
      <c r="AF455" s="21">
        <f t="shared" si="7"/>
        <v>17.5</v>
      </c>
      <c r="AG455" s="21" t="s">
        <v>8318</v>
      </c>
      <c r="AH455" s="24">
        <v>15889707</v>
      </c>
      <c r="AI455" s="24" t="s">
        <v>8319</v>
      </c>
      <c r="AJ455" s="27" t="s">
        <v>31136</v>
      </c>
      <c r="AK455" s="28" t="s">
        <v>60</v>
      </c>
      <c r="AL455" s="28">
        <v>10</v>
      </c>
      <c r="AM455" s="28">
        <v>19910411</v>
      </c>
      <c r="AN455" s="29">
        <v>545</v>
      </c>
      <c r="AO455" s="29">
        <v>202305</v>
      </c>
      <c r="AP455" s="29">
        <v>2022</v>
      </c>
      <c r="AQ455" s="28">
        <v>0</v>
      </c>
      <c r="AR455" s="28">
        <v>1371083451</v>
      </c>
      <c r="AS455" s="28">
        <v>14657940</v>
      </c>
      <c r="AT455" s="30">
        <v>1</v>
      </c>
      <c r="AU455" s="30"/>
      <c r="AV455" s="30"/>
      <c r="AW455" s="30"/>
      <c r="AX455" s="30"/>
      <c r="AY455" s="30"/>
      <c r="AZ455" s="30"/>
      <c r="BA455" s="30"/>
      <c r="BB455" s="30" t="s">
        <v>54452</v>
      </c>
      <c r="BC455" s="30" t="s">
        <v>54452</v>
      </c>
      <c r="BD455" s="30" t="s">
        <v>54452</v>
      </c>
      <c r="BE455" s="30" t="s">
        <v>54452</v>
      </c>
      <c r="BF455" s="30" t="s">
        <v>54452</v>
      </c>
      <c r="BG455" s="30">
        <v>4</v>
      </c>
      <c r="BH455" s="30" t="s">
        <v>7956</v>
      </c>
      <c r="BI455" s="31"/>
    </row>
    <row r="456" spans="1:61" ht="16.5">
      <c r="A456" s="21" t="s">
        <v>28258</v>
      </c>
      <c r="B456" s="21">
        <v>23948</v>
      </c>
      <c r="C456" s="21">
        <v>2627413</v>
      </c>
      <c r="D456" s="21">
        <v>1048198595</v>
      </c>
      <c r="E456" s="22">
        <v>1101113374876</v>
      </c>
      <c r="F456" s="24" t="s">
        <v>28259</v>
      </c>
      <c r="G456" s="24" t="s">
        <v>104</v>
      </c>
      <c r="H456" s="24" t="s">
        <v>51</v>
      </c>
      <c r="I456" s="24" t="s">
        <v>65</v>
      </c>
      <c r="J456" s="24" t="s">
        <v>966</v>
      </c>
      <c r="K456" s="21">
        <v>62</v>
      </c>
      <c r="L456" s="32" t="s">
        <v>28260</v>
      </c>
      <c r="M456" s="21" t="s">
        <v>28261</v>
      </c>
      <c r="N456" s="21">
        <v>1</v>
      </c>
      <c r="O456" s="21" t="s">
        <v>83</v>
      </c>
      <c r="P456" s="21">
        <v>0</v>
      </c>
      <c r="Q456" s="21">
        <v>0</v>
      </c>
      <c r="R456" s="21">
        <v>0</v>
      </c>
      <c r="S456" s="21">
        <v>0</v>
      </c>
      <c r="T456" s="21">
        <v>0</v>
      </c>
      <c r="U456" s="33">
        <v>262569458</v>
      </c>
      <c r="V456" s="21">
        <v>0</v>
      </c>
      <c r="W456" s="33">
        <v>34450400</v>
      </c>
      <c r="X456" s="21">
        <v>0</v>
      </c>
      <c r="Y456" s="21">
        <v>0</v>
      </c>
      <c r="Z456" s="16" t="s">
        <v>315</v>
      </c>
      <c r="AA456" s="102">
        <v>0</v>
      </c>
      <c r="AB456" s="99">
        <v>0</v>
      </c>
      <c r="AC456" s="99">
        <v>0</v>
      </c>
      <c r="AD456" s="21">
        <v>2.6</v>
      </c>
      <c r="AE456" s="21">
        <v>0.3</v>
      </c>
      <c r="AF456" s="21">
        <f t="shared" si="7"/>
        <v>2.9</v>
      </c>
      <c r="AG456" s="21" t="s">
        <v>21424</v>
      </c>
      <c r="AH456" s="24" t="s">
        <v>28262</v>
      </c>
      <c r="AI456" s="24" t="s">
        <v>28263</v>
      </c>
      <c r="AJ456" s="27" t="s">
        <v>31137</v>
      </c>
      <c r="AK456" s="28" t="s">
        <v>60</v>
      </c>
      <c r="AL456" s="28">
        <v>10</v>
      </c>
      <c r="AM456" s="28">
        <v>20060106</v>
      </c>
      <c r="AN456" s="29">
        <v>397</v>
      </c>
      <c r="AO456" s="29">
        <v>202303</v>
      </c>
      <c r="AP456" s="29">
        <v>2022</v>
      </c>
      <c r="AQ456" s="28">
        <v>14854730</v>
      </c>
      <c r="AR456" s="28">
        <v>4719710</v>
      </c>
      <c r="AS456" s="28">
        <v>700000</v>
      </c>
      <c r="AT456" s="30">
        <v>2</v>
      </c>
      <c r="AU456" s="30"/>
      <c r="AV456" s="30"/>
      <c r="AW456" s="30"/>
      <c r="AX456" s="30"/>
      <c r="AY456" s="30"/>
      <c r="AZ456" s="30"/>
      <c r="BA456" s="30"/>
      <c r="BB456" s="30" t="s">
        <v>54452</v>
      </c>
      <c r="BC456" s="30" t="s">
        <v>54452</v>
      </c>
      <c r="BD456" s="30" t="s">
        <v>54452</v>
      </c>
      <c r="BE456" s="30" t="s">
        <v>54452</v>
      </c>
      <c r="BF456" s="30" t="s">
        <v>54452</v>
      </c>
      <c r="BG456" s="30">
        <v>7</v>
      </c>
      <c r="BH456" s="30"/>
      <c r="BI456" s="31"/>
    </row>
    <row r="457" spans="1:61" ht="16.5">
      <c r="A457" s="21" t="s">
        <v>13005</v>
      </c>
      <c r="B457" s="21">
        <v>12723</v>
      </c>
      <c r="C457" s="21">
        <v>1440540</v>
      </c>
      <c r="D457" s="21">
        <v>2118147962</v>
      </c>
      <c r="E457" s="22">
        <v>1101110624018</v>
      </c>
      <c r="F457" s="24" t="s">
        <v>13006</v>
      </c>
      <c r="G457" s="24" t="s">
        <v>44</v>
      </c>
      <c r="H457" s="24" t="s">
        <v>51</v>
      </c>
      <c r="I457" s="24" t="s">
        <v>52</v>
      </c>
      <c r="J457" s="24" t="s">
        <v>462</v>
      </c>
      <c r="K457" s="21">
        <v>56</v>
      </c>
      <c r="L457" s="32" t="s">
        <v>13007</v>
      </c>
      <c r="M457" s="21" t="s">
        <v>5884</v>
      </c>
      <c r="N457" s="21">
        <v>2</v>
      </c>
      <c r="O457" s="21" t="s">
        <v>55</v>
      </c>
      <c r="P457" s="21">
        <v>0</v>
      </c>
      <c r="Q457" s="21">
        <v>0</v>
      </c>
      <c r="R457" s="21">
        <v>0</v>
      </c>
      <c r="S457" s="21">
        <v>0</v>
      </c>
      <c r="T457" s="21">
        <v>0</v>
      </c>
      <c r="U457" s="21">
        <v>0</v>
      </c>
      <c r="V457" s="21">
        <v>0</v>
      </c>
      <c r="W457" s="33">
        <v>267649</v>
      </c>
      <c r="X457" s="33">
        <f>2640205+370050</f>
        <v>3010255</v>
      </c>
      <c r="Y457" s="33">
        <v>55170</v>
      </c>
      <c r="Z457" s="16" t="s">
        <v>315</v>
      </c>
      <c r="AA457" s="102">
        <v>0</v>
      </c>
      <c r="AB457" s="21">
        <v>0.5</v>
      </c>
      <c r="AC457" s="99">
        <v>0</v>
      </c>
      <c r="AD457" s="99">
        <v>0</v>
      </c>
      <c r="AE457" s="21">
        <v>32.700000000000003</v>
      </c>
      <c r="AF457" s="21">
        <f t="shared" si="7"/>
        <v>33.200000000000003</v>
      </c>
      <c r="AG457" s="21" t="s">
        <v>13008</v>
      </c>
      <c r="AH457" s="24" t="s">
        <v>13009</v>
      </c>
      <c r="AI457" s="24" t="s">
        <v>13010</v>
      </c>
      <c r="AJ457" s="27" t="s">
        <v>31138</v>
      </c>
      <c r="AK457" s="28" t="s">
        <v>60</v>
      </c>
      <c r="AL457" s="28">
        <v>10</v>
      </c>
      <c r="AM457" s="28">
        <v>19890601</v>
      </c>
      <c r="AN457" s="29">
        <v>1041</v>
      </c>
      <c r="AO457" s="29">
        <v>202212</v>
      </c>
      <c r="AP457" s="29">
        <v>2022</v>
      </c>
      <c r="AQ457" s="28">
        <v>295950250</v>
      </c>
      <c r="AR457" s="28">
        <v>112117213</v>
      </c>
      <c r="AS457" s="28">
        <v>24500000</v>
      </c>
      <c r="AT457" s="30">
        <v>2</v>
      </c>
      <c r="AU457" s="30"/>
      <c r="AV457" s="30"/>
      <c r="AW457" s="30"/>
      <c r="AX457" s="30"/>
      <c r="AY457" s="30"/>
      <c r="AZ457" s="30"/>
      <c r="BA457" s="30"/>
      <c r="BB457" s="30" t="s">
        <v>54452</v>
      </c>
      <c r="BC457" s="30" t="s">
        <v>54452</v>
      </c>
      <c r="BD457" s="30" t="s">
        <v>54452</v>
      </c>
      <c r="BE457" s="30" t="s">
        <v>54452</v>
      </c>
      <c r="BF457" s="30" t="s">
        <v>54452</v>
      </c>
      <c r="BG457" s="30">
        <v>7</v>
      </c>
      <c r="BH457" s="30"/>
      <c r="BI457" s="31"/>
    </row>
    <row r="458" spans="1:61" ht="16.5">
      <c r="A458" s="21" t="s">
        <v>7010</v>
      </c>
      <c r="B458" s="21">
        <v>7095</v>
      </c>
      <c r="C458" s="21">
        <v>6408044</v>
      </c>
      <c r="D458" s="21">
        <v>4168602172</v>
      </c>
      <c r="E458" s="22">
        <v>1345110257251</v>
      </c>
      <c r="F458" s="24" t="s">
        <v>7011</v>
      </c>
      <c r="G458" s="24" t="s">
        <v>44</v>
      </c>
      <c r="H458" s="24" t="s">
        <v>51</v>
      </c>
      <c r="I458" s="24" t="s">
        <v>52</v>
      </c>
      <c r="J458" s="24" t="s">
        <v>1033</v>
      </c>
      <c r="K458" s="21">
        <v>38</v>
      </c>
      <c r="L458" s="32" t="s">
        <v>7012</v>
      </c>
      <c r="M458" s="21" t="s">
        <v>5933</v>
      </c>
      <c r="N458" s="21">
        <v>1</v>
      </c>
      <c r="O458" s="21" t="s">
        <v>55</v>
      </c>
      <c r="P458" s="49">
        <v>7480</v>
      </c>
      <c r="Q458" s="21">
        <v>0</v>
      </c>
      <c r="R458" s="21">
        <v>0</v>
      </c>
      <c r="S458" s="49">
        <v>4876277</v>
      </c>
      <c r="T458" s="21">
        <v>0</v>
      </c>
      <c r="U458" s="21">
        <v>0</v>
      </c>
      <c r="V458" s="49">
        <v>1476428</v>
      </c>
      <c r="W458" s="49">
        <v>205481</v>
      </c>
      <c r="X458" s="49">
        <f>SUM(798586,502932)</f>
        <v>1301518</v>
      </c>
      <c r="Y458" s="49">
        <v>5268969</v>
      </c>
      <c r="Z458" s="16" t="s">
        <v>126</v>
      </c>
      <c r="AA458" s="102">
        <v>0</v>
      </c>
      <c r="AB458" s="21">
        <v>52.6</v>
      </c>
      <c r="AC458" s="21">
        <v>48.7</v>
      </c>
      <c r="AD458" s="99">
        <v>0</v>
      </c>
      <c r="AE458" s="21">
        <v>29.8</v>
      </c>
      <c r="AF458" s="21">
        <f t="shared" si="7"/>
        <v>131.10000000000002</v>
      </c>
      <c r="AG458" s="21" t="s">
        <v>7013</v>
      </c>
      <c r="AH458" s="24" t="s">
        <v>7014</v>
      </c>
      <c r="AI458" s="24" t="s">
        <v>7015</v>
      </c>
      <c r="AJ458" s="27" t="s">
        <v>31139</v>
      </c>
      <c r="AK458" s="28" t="s">
        <v>70</v>
      </c>
      <c r="AL458" s="28">
        <v>10</v>
      </c>
      <c r="AM458" s="28">
        <v>20150401</v>
      </c>
      <c r="AN458" s="29">
        <v>352</v>
      </c>
      <c r="AO458" s="29">
        <v>202306</v>
      </c>
      <c r="AP458" s="29">
        <v>2022</v>
      </c>
      <c r="AQ458" s="28">
        <v>351683833</v>
      </c>
      <c r="AR458" s="28">
        <v>234378741</v>
      </c>
      <c r="AS458" s="28">
        <v>4566082</v>
      </c>
      <c r="AT458" s="30">
        <v>1</v>
      </c>
      <c r="AU458" s="30"/>
      <c r="AV458" s="30"/>
      <c r="AW458" s="30"/>
      <c r="AX458" s="30"/>
      <c r="AY458" s="30"/>
      <c r="AZ458" s="30"/>
      <c r="BA458" s="30"/>
      <c r="BB458" s="30" t="s">
        <v>54452</v>
      </c>
      <c r="BC458" s="30" t="s">
        <v>54452</v>
      </c>
      <c r="BD458" s="30" t="s">
        <v>54452</v>
      </c>
      <c r="BE458" s="30" t="s">
        <v>54452</v>
      </c>
      <c r="BF458" s="30" t="s">
        <v>54452</v>
      </c>
      <c r="BG458" s="30">
        <v>4</v>
      </c>
      <c r="BH458" s="30" t="s">
        <v>237</v>
      </c>
      <c r="BI458" s="31"/>
    </row>
    <row r="459" spans="1:61" ht="16.5">
      <c r="A459" s="21" t="s">
        <v>28231</v>
      </c>
      <c r="B459" s="21">
        <v>23936</v>
      </c>
      <c r="C459" s="21">
        <v>1202720</v>
      </c>
      <c r="D459" s="21">
        <v>1148123107</v>
      </c>
      <c r="E459" s="22">
        <v>1101110268452</v>
      </c>
      <c r="F459" s="24" t="s">
        <v>28232</v>
      </c>
      <c r="G459" s="24" t="s">
        <v>104</v>
      </c>
      <c r="H459" s="24" t="s">
        <v>51</v>
      </c>
      <c r="I459" s="24" t="s">
        <v>52</v>
      </c>
      <c r="J459" s="24" t="s">
        <v>966</v>
      </c>
      <c r="K459" s="21">
        <v>62</v>
      </c>
      <c r="L459" s="32" t="s">
        <v>28233</v>
      </c>
      <c r="M459" s="21" t="s">
        <v>28234</v>
      </c>
      <c r="N459" s="21">
        <v>1</v>
      </c>
      <c r="O459" s="21" t="s">
        <v>83</v>
      </c>
      <c r="P459" s="21">
        <v>0</v>
      </c>
      <c r="Q459" s="21">
        <v>0</v>
      </c>
      <c r="R459" s="21">
        <v>0</v>
      </c>
      <c r="S459" s="21">
        <v>0</v>
      </c>
      <c r="T459" s="21">
        <v>0</v>
      </c>
      <c r="U459" s="33">
        <v>122496156</v>
      </c>
      <c r="V459" s="33">
        <v>119592570</v>
      </c>
      <c r="W459" s="21">
        <v>0</v>
      </c>
      <c r="X459" s="21">
        <v>0</v>
      </c>
      <c r="Y459" s="33">
        <v>97932000</v>
      </c>
      <c r="Z459" s="16" t="s">
        <v>315</v>
      </c>
      <c r="AA459" s="102">
        <v>0</v>
      </c>
      <c r="AB459" s="21">
        <v>0.9</v>
      </c>
      <c r="AC459" s="99">
        <v>0</v>
      </c>
      <c r="AD459" s="21">
        <v>1.2</v>
      </c>
      <c r="AE459" s="21">
        <v>1.1000000000000001</v>
      </c>
      <c r="AF459" s="21">
        <f t="shared" si="7"/>
        <v>3.2</v>
      </c>
      <c r="AG459" s="21" t="s">
        <v>28235</v>
      </c>
      <c r="AH459" s="24" t="s">
        <v>28236</v>
      </c>
      <c r="AI459" s="24" t="s">
        <v>28237</v>
      </c>
      <c r="AJ459" s="27" t="s">
        <v>31140</v>
      </c>
      <c r="AK459" s="28" t="s">
        <v>60</v>
      </c>
      <c r="AL459" s="28">
        <v>10</v>
      </c>
      <c r="AM459" s="28">
        <v>19800131</v>
      </c>
      <c r="AN459" s="29">
        <v>1544</v>
      </c>
      <c r="AO459" s="29">
        <v>202304</v>
      </c>
      <c r="AP459" s="29">
        <v>2022</v>
      </c>
      <c r="AQ459" s="28">
        <v>82168407</v>
      </c>
      <c r="AR459" s="28">
        <v>39059619</v>
      </c>
      <c r="AS459" s="28">
        <v>2010000</v>
      </c>
      <c r="AT459" s="30">
        <v>1</v>
      </c>
      <c r="AU459" s="30"/>
      <c r="AV459" s="30"/>
      <c r="AW459" s="30"/>
      <c r="AX459" s="30"/>
      <c r="AY459" s="30"/>
      <c r="AZ459" s="30"/>
      <c r="BA459" s="30"/>
      <c r="BB459" s="30" t="s">
        <v>54452</v>
      </c>
      <c r="BC459" s="30" t="s">
        <v>54452</v>
      </c>
      <c r="BD459" s="30" t="s">
        <v>54452</v>
      </c>
      <c r="BE459" s="30" t="s">
        <v>54452</v>
      </c>
      <c r="BF459" s="30" t="s">
        <v>54452</v>
      </c>
      <c r="BG459" s="30">
        <v>4</v>
      </c>
      <c r="BH459" s="30" t="s">
        <v>237</v>
      </c>
      <c r="BI459" s="31"/>
    </row>
    <row r="460" spans="1:61" ht="16.5">
      <c r="A460" s="21" t="s">
        <v>11285</v>
      </c>
      <c r="B460" s="21">
        <v>11511</v>
      </c>
      <c r="C460" s="21">
        <v>1944267</v>
      </c>
      <c r="D460" s="21">
        <v>2118640630</v>
      </c>
      <c r="E460" s="22">
        <v>1101110245369</v>
      </c>
      <c r="F460" s="24" t="s">
        <v>11286</v>
      </c>
      <c r="G460" s="24" t="s">
        <v>44</v>
      </c>
      <c r="H460" s="24" t="s">
        <v>51</v>
      </c>
      <c r="I460" s="24" t="s">
        <v>52</v>
      </c>
      <c r="J460" s="24" t="s">
        <v>3829</v>
      </c>
      <c r="K460" s="21">
        <v>50</v>
      </c>
      <c r="L460" s="21"/>
      <c r="M460" s="21" t="s">
        <v>4970</v>
      </c>
      <c r="N460" s="21">
        <v>1</v>
      </c>
      <c r="O460" s="21" t="s">
        <v>55</v>
      </c>
      <c r="P460" s="21">
        <v>0</v>
      </c>
      <c r="Q460" s="21">
        <v>0</v>
      </c>
      <c r="R460" s="33">
        <v>2369414</v>
      </c>
      <c r="S460" s="33">
        <v>153510</v>
      </c>
      <c r="T460" s="21">
        <v>0</v>
      </c>
      <c r="U460" s="33">
        <v>537462</v>
      </c>
      <c r="V460" s="33">
        <v>3335521</v>
      </c>
      <c r="W460" s="21">
        <v>0</v>
      </c>
      <c r="X460" s="33">
        <v>29372174</v>
      </c>
      <c r="Y460" s="33">
        <v>4253744</v>
      </c>
      <c r="Z460" s="21" t="s">
        <v>315</v>
      </c>
      <c r="AA460" s="102">
        <v>0</v>
      </c>
      <c r="AB460" s="21">
        <v>66.2</v>
      </c>
      <c r="AC460" s="21">
        <v>1.5</v>
      </c>
      <c r="AD460" s="21">
        <v>5.3</v>
      </c>
      <c r="AE460" s="21">
        <v>327</v>
      </c>
      <c r="AF460" s="21">
        <f t="shared" si="7"/>
        <v>400</v>
      </c>
      <c r="AG460" s="21" t="s">
        <v>9469</v>
      </c>
      <c r="AH460" s="24" t="s">
        <v>11287</v>
      </c>
      <c r="AI460" s="24" t="s">
        <v>11288</v>
      </c>
      <c r="AJ460" s="27" t="s">
        <v>31141</v>
      </c>
      <c r="AK460" s="28" t="s">
        <v>60</v>
      </c>
      <c r="AL460" s="28">
        <v>10</v>
      </c>
      <c r="AM460" s="28">
        <v>19790201</v>
      </c>
      <c r="AN460" s="29">
        <v>646</v>
      </c>
      <c r="AO460" s="29">
        <v>202304</v>
      </c>
      <c r="AP460" s="29">
        <v>2022</v>
      </c>
      <c r="AQ460" s="28">
        <v>345326411</v>
      </c>
      <c r="AR460" s="28">
        <v>235900459</v>
      </c>
      <c r="AS460" s="28">
        <v>8300000</v>
      </c>
      <c r="AT460" s="30">
        <v>1</v>
      </c>
      <c r="AU460" s="30"/>
      <c r="AV460" s="30"/>
      <c r="AW460" s="30"/>
      <c r="AX460" s="30"/>
      <c r="AY460" s="30"/>
      <c r="AZ460" s="30"/>
      <c r="BA460" s="30"/>
      <c r="BB460" s="30" t="s">
        <v>54452</v>
      </c>
      <c r="BC460" s="30" t="s">
        <v>54452</v>
      </c>
      <c r="BD460" s="30" t="s">
        <v>54452</v>
      </c>
      <c r="BE460" s="30" t="s">
        <v>54452</v>
      </c>
      <c r="BF460" s="30" t="s">
        <v>54452</v>
      </c>
      <c r="BG460" s="30">
        <v>4</v>
      </c>
      <c r="BH460" s="30" t="s">
        <v>237</v>
      </c>
      <c r="BI460" s="31"/>
    </row>
    <row r="461" spans="1:61" ht="16.5">
      <c r="A461" s="21" t="s">
        <v>10878</v>
      </c>
      <c r="B461" s="21">
        <v>11181</v>
      </c>
      <c r="C461" s="21">
        <v>1339712</v>
      </c>
      <c r="D461" s="21">
        <v>1248101172</v>
      </c>
      <c r="E461" s="22">
        <v>1301110000420</v>
      </c>
      <c r="F461" s="24" t="s">
        <v>10879</v>
      </c>
      <c r="G461" s="24" t="s">
        <v>44</v>
      </c>
      <c r="H461" s="24" t="s">
        <v>51</v>
      </c>
      <c r="I461" s="24" t="s">
        <v>52</v>
      </c>
      <c r="J461" s="24" t="s">
        <v>3829</v>
      </c>
      <c r="K461" s="21">
        <v>50</v>
      </c>
      <c r="L461" s="21"/>
      <c r="M461" s="21" t="s">
        <v>10880</v>
      </c>
      <c r="N461" s="21">
        <v>1</v>
      </c>
      <c r="O461" s="21" t="s">
        <v>55</v>
      </c>
      <c r="P461" s="21">
        <v>0</v>
      </c>
      <c r="Q461" s="21">
        <v>0</v>
      </c>
      <c r="R461" s="21">
        <v>0</v>
      </c>
      <c r="S461" s="21">
        <v>0</v>
      </c>
      <c r="T461" s="21">
        <v>0</v>
      </c>
      <c r="U461" s="33">
        <v>2741826</v>
      </c>
      <c r="V461" s="21">
        <v>0</v>
      </c>
      <c r="W461" s="33">
        <v>2063</v>
      </c>
      <c r="X461" s="33">
        <v>4950</v>
      </c>
      <c r="Y461" s="21">
        <v>0</v>
      </c>
      <c r="Z461" s="21" t="s">
        <v>315</v>
      </c>
      <c r="AA461" s="102">
        <v>0</v>
      </c>
      <c r="AB461" s="99">
        <v>0</v>
      </c>
      <c r="AC461" s="99">
        <v>0</v>
      </c>
      <c r="AD461" s="21">
        <v>27.4</v>
      </c>
      <c r="AE461" s="99">
        <v>0</v>
      </c>
      <c r="AF461" s="21">
        <f t="shared" si="7"/>
        <v>27.4</v>
      </c>
      <c r="AG461" s="21" t="s">
        <v>10881</v>
      </c>
      <c r="AH461" s="24" t="s">
        <v>10882</v>
      </c>
      <c r="AI461" s="24" t="s">
        <v>10883</v>
      </c>
      <c r="AJ461" s="27" t="s">
        <v>31142</v>
      </c>
      <c r="AK461" s="28" t="s">
        <v>60</v>
      </c>
      <c r="AL461" s="28">
        <v>10</v>
      </c>
      <c r="AM461" s="28">
        <v>19610823</v>
      </c>
      <c r="AN461" s="29">
        <v>588</v>
      </c>
      <c r="AO461" s="29">
        <v>202307</v>
      </c>
      <c r="AP461" s="29">
        <v>2022</v>
      </c>
      <c r="AQ461" s="28">
        <v>57354200</v>
      </c>
      <c r="AR461" s="28">
        <v>26210349</v>
      </c>
      <c r="AS461" s="28">
        <v>416465</v>
      </c>
      <c r="AT461" s="30">
        <v>1</v>
      </c>
      <c r="AU461" s="30"/>
      <c r="AV461" s="30"/>
      <c r="AW461" s="30"/>
      <c r="AX461" s="30"/>
      <c r="AY461" s="30"/>
      <c r="AZ461" s="30"/>
      <c r="BA461" s="30"/>
      <c r="BB461" s="30" t="s">
        <v>54452</v>
      </c>
      <c r="BC461" s="30" t="s">
        <v>54452</v>
      </c>
      <c r="BD461" s="30" t="s">
        <v>54452</v>
      </c>
      <c r="BE461" s="30" t="s">
        <v>54452</v>
      </c>
      <c r="BF461" s="30" t="s">
        <v>54452</v>
      </c>
      <c r="BG461" s="30">
        <v>7</v>
      </c>
      <c r="BH461" s="30" t="s">
        <v>9729</v>
      </c>
      <c r="BI461" s="31"/>
    </row>
    <row r="462" spans="1:61" ht="16.5">
      <c r="A462" s="21" t="s">
        <v>7848</v>
      </c>
      <c r="B462" s="21">
        <v>8098</v>
      </c>
      <c r="C462" s="21">
        <v>1899288</v>
      </c>
      <c r="D462" s="21">
        <v>1108111216</v>
      </c>
      <c r="E462" s="22">
        <v>1101110219679</v>
      </c>
      <c r="F462" s="24" t="s">
        <v>7849</v>
      </c>
      <c r="G462" s="24" t="s">
        <v>44</v>
      </c>
      <c r="H462" s="24" t="s">
        <v>51</v>
      </c>
      <c r="I462" s="24" t="s">
        <v>52</v>
      </c>
      <c r="J462" s="24" t="s">
        <v>1293</v>
      </c>
      <c r="K462" s="21">
        <v>42</v>
      </c>
      <c r="L462" s="32" t="s">
        <v>7850</v>
      </c>
      <c r="M462" s="21" t="s">
        <v>7851</v>
      </c>
      <c r="N462" s="21">
        <v>1</v>
      </c>
      <c r="O462" s="21" t="s">
        <v>55</v>
      </c>
      <c r="P462" s="21">
        <v>0</v>
      </c>
      <c r="Q462" s="21">
        <v>0</v>
      </c>
      <c r="R462" s="21">
        <v>0</v>
      </c>
      <c r="S462" s="33">
        <v>127041</v>
      </c>
      <c r="T462" s="21">
        <v>0</v>
      </c>
      <c r="U462" s="21">
        <v>0</v>
      </c>
      <c r="V462" s="33">
        <v>406364</v>
      </c>
      <c r="W462" s="21">
        <v>0</v>
      </c>
      <c r="X462" s="21">
        <v>0</v>
      </c>
      <c r="Y462" s="33">
        <v>4449710</v>
      </c>
      <c r="Z462" s="16" t="s">
        <v>1249</v>
      </c>
      <c r="AA462" s="102">
        <v>0</v>
      </c>
      <c r="AB462" s="21">
        <v>44.4</v>
      </c>
      <c r="AC462" s="21">
        <v>1.2</v>
      </c>
      <c r="AD462" s="99">
        <v>0</v>
      </c>
      <c r="AE462" s="21">
        <v>4</v>
      </c>
      <c r="AF462" s="21">
        <f t="shared" si="7"/>
        <v>49.6</v>
      </c>
      <c r="AG462" s="21" t="s">
        <v>7852</v>
      </c>
      <c r="AH462" s="24" t="s">
        <v>7853</v>
      </c>
      <c r="AI462" s="24" t="s">
        <v>7854</v>
      </c>
      <c r="AJ462" s="27" t="s">
        <v>31143</v>
      </c>
      <c r="AK462" s="28" t="s">
        <v>60</v>
      </c>
      <c r="AL462" s="28">
        <v>10</v>
      </c>
      <c r="AM462" s="28">
        <v>19770923</v>
      </c>
      <c r="AN462" s="29">
        <v>319</v>
      </c>
      <c r="AO462" s="29">
        <v>202303</v>
      </c>
      <c r="AP462" s="29">
        <v>2022</v>
      </c>
      <c r="AQ462" s="28">
        <v>108919888</v>
      </c>
      <c r="AR462" s="28">
        <v>108013496</v>
      </c>
      <c r="AS462" s="28">
        <v>5825600</v>
      </c>
      <c r="AT462" s="30">
        <v>1</v>
      </c>
      <c r="AU462" s="30"/>
      <c r="AV462" s="30"/>
      <c r="AW462" s="30"/>
      <c r="AX462" s="30"/>
      <c r="AY462" s="30"/>
      <c r="AZ462" s="30"/>
      <c r="BA462" s="30"/>
      <c r="BB462" s="30" t="s">
        <v>54452</v>
      </c>
      <c r="BC462" s="30" t="s">
        <v>54452</v>
      </c>
      <c r="BD462" s="30" t="s">
        <v>54452</v>
      </c>
      <c r="BE462" s="30" t="s">
        <v>54452</v>
      </c>
      <c r="BF462" s="30" t="s">
        <v>7855</v>
      </c>
      <c r="BG462" s="30">
        <v>2</v>
      </c>
      <c r="BH462" s="30" t="s">
        <v>7856</v>
      </c>
      <c r="BI462" s="31"/>
    </row>
    <row r="463" spans="1:61" ht="16.5">
      <c r="A463" s="21" t="s">
        <v>11798</v>
      </c>
      <c r="B463" s="21">
        <v>11868</v>
      </c>
      <c r="C463" s="21">
        <v>8261523</v>
      </c>
      <c r="D463" s="21">
        <v>4138600840</v>
      </c>
      <c r="E463" s="22">
        <v>1101116511037</v>
      </c>
      <c r="F463" s="24" t="s">
        <v>11799</v>
      </c>
      <c r="G463" s="24" t="s">
        <v>44</v>
      </c>
      <c r="H463" s="24" t="s">
        <v>51</v>
      </c>
      <c r="I463" s="24" t="s">
        <v>65</v>
      </c>
      <c r="J463" s="24" t="s">
        <v>1180</v>
      </c>
      <c r="K463" s="21">
        <v>53</v>
      </c>
      <c r="L463" s="32" t="s">
        <v>11800</v>
      </c>
      <c r="M463" s="21" t="s">
        <v>11801</v>
      </c>
      <c r="N463" s="21">
        <v>1</v>
      </c>
      <c r="O463" s="21" t="s">
        <v>55</v>
      </c>
      <c r="P463" s="21">
        <v>0</v>
      </c>
      <c r="Q463" s="21">
        <v>0</v>
      </c>
      <c r="R463" s="21">
        <v>0</v>
      </c>
      <c r="S463" s="21">
        <v>0</v>
      </c>
      <c r="T463" s="21">
        <v>0</v>
      </c>
      <c r="U463" s="21">
        <v>0</v>
      </c>
      <c r="V463" s="21">
        <v>0</v>
      </c>
      <c r="W463" s="21">
        <v>0</v>
      </c>
      <c r="X463" s="21">
        <v>0</v>
      </c>
      <c r="Y463" s="33">
        <v>315000</v>
      </c>
      <c r="Z463" s="16" t="s">
        <v>315</v>
      </c>
      <c r="AA463" s="102">
        <v>0</v>
      </c>
      <c r="AB463" s="21">
        <v>3.1</v>
      </c>
      <c r="AC463" s="99">
        <v>0</v>
      </c>
      <c r="AD463" s="99">
        <v>0</v>
      </c>
      <c r="AE463" s="99">
        <v>0</v>
      </c>
      <c r="AF463" s="21">
        <f t="shared" si="7"/>
        <v>3.1</v>
      </c>
      <c r="AG463" s="21" t="s">
        <v>11802</v>
      </c>
      <c r="AH463" s="24" t="s">
        <v>11803</v>
      </c>
      <c r="AI463" s="24" t="s">
        <v>11804</v>
      </c>
      <c r="AJ463" s="27" t="s">
        <v>31144</v>
      </c>
      <c r="AK463" s="28" t="s">
        <v>60</v>
      </c>
      <c r="AL463" s="28">
        <v>10</v>
      </c>
      <c r="AM463" s="28">
        <v>20170907</v>
      </c>
      <c r="AN463" s="29">
        <v>409</v>
      </c>
      <c r="AO463" s="29">
        <v>202212</v>
      </c>
      <c r="AP463" s="29">
        <v>2022</v>
      </c>
      <c r="AQ463" s="28">
        <v>47591908</v>
      </c>
      <c r="AR463" s="28">
        <v>7287732</v>
      </c>
      <c r="AS463" s="28">
        <v>300000</v>
      </c>
      <c r="AT463" s="30">
        <v>1</v>
      </c>
      <c r="AU463" s="30"/>
      <c r="AV463" s="30"/>
      <c r="AW463" s="30"/>
      <c r="AX463" s="30"/>
      <c r="AY463" s="30"/>
      <c r="AZ463" s="30"/>
      <c r="BA463" s="30"/>
      <c r="BB463" s="30" t="s">
        <v>54452</v>
      </c>
      <c r="BC463" s="30" t="s">
        <v>54452</v>
      </c>
      <c r="BD463" s="30" t="s">
        <v>54452</v>
      </c>
      <c r="BE463" s="30" t="s">
        <v>54452</v>
      </c>
      <c r="BF463" s="30" t="s">
        <v>54452</v>
      </c>
      <c r="BG463" s="30">
        <v>13</v>
      </c>
      <c r="BH463" s="30"/>
      <c r="BI463" s="31"/>
    </row>
    <row r="464" spans="1:61" ht="16.5">
      <c r="A464" s="21" t="s">
        <v>3291</v>
      </c>
      <c r="B464" s="21">
        <v>3037</v>
      </c>
      <c r="C464" s="21">
        <v>9544311</v>
      </c>
      <c r="D464" s="21">
        <v>1038601995</v>
      </c>
      <c r="E464" s="22">
        <v>1801111313137</v>
      </c>
      <c r="F464" s="24" t="s">
        <v>3292</v>
      </c>
      <c r="G464" s="24" t="s">
        <v>44</v>
      </c>
      <c r="H464" s="24" t="s">
        <v>51</v>
      </c>
      <c r="I464" s="24" t="s">
        <v>52</v>
      </c>
      <c r="J464" s="24" t="s">
        <v>1004</v>
      </c>
      <c r="K464" s="21">
        <v>21</v>
      </c>
      <c r="L464" s="32" t="s">
        <v>3293</v>
      </c>
      <c r="M464" s="21" t="s">
        <v>3294</v>
      </c>
      <c r="N464" s="21">
        <v>1</v>
      </c>
      <c r="O464" s="21" t="s">
        <v>55</v>
      </c>
      <c r="P464" s="63">
        <v>0</v>
      </c>
      <c r="Q464" s="63">
        <v>0</v>
      </c>
      <c r="R464" s="53">
        <v>0</v>
      </c>
      <c r="S464" s="33">
        <v>183201</v>
      </c>
      <c r="T464" s="21">
        <v>0</v>
      </c>
      <c r="U464" s="21">
        <v>0</v>
      </c>
      <c r="V464" s="33">
        <v>1287560</v>
      </c>
      <c r="W464" s="33">
        <v>30000</v>
      </c>
      <c r="X464" s="21">
        <v>0</v>
      </c>
      <c r="Y464" s="33">
        <v>20946603</v>
      </c>
      <c r="Z464" s="16" t="s">
        <v>56</v>
      </c>
      <c r="AA464" s="102">
        <v>0</v>
      </c>
      <c r="AB464" s="21">
        <v>209.4</v>
      </c>
      <c r="AC464" s="21">
        <v>1.8</v>
      </c>
      <c r="AD464" s="99">
        <v>0</v>
      </c>
      <c r="AE464" s="21">
        <v>13.1</v>
      </c>
      <c r="AF464" s="21">
        <f t="shared" si="7"/>
        <v>224.3</v>
      </c>
      <c r="AG464" s="21" t="s">
        <v>3295</v>
      </c>
      <c r="AH464" s="24" t="s">
        <v>3296</v>
      </c>
      <c r="AI464" s="24" t="s">
        <v>3297</v>
      </c>
      <c r="AJ464" s="27" t="s">
        <v>31145</v>
      </c>
      <c r="AK464" s="28" t="s">
        <v>60</v>
      </c>
      <c r="AL464" s="28">
        <v>10</v>
      </c>
      <c r="AM464" s="28">
        <v>20200901</v>
      </c>
      <c r="AN464" s="29">
        <v>370</v>
      </c>
      <c r="AO464" s="29">
        <v>202212</v>
      </c>
      <c r="AP464" s="29">
        <v>2022</v>
      </c>
      <c r="AQ464" s="28">
        <v>826957569</v>
      </c>
      <c r="AR464" s="28">
        <v>451785958</v>
      </c>
      <c r="AS464" s="28">
        <v>5924077</v>
      </c>
      <c r="AT464" s="30">
        <v>1</v>
      </c>
      <c r="AU464" s="30"/>
      <c r="AV464" s="30"/>
      <c r="AW464" s="30"/>
      <c r="AX464" s="30"/>
      <c r="AY464" s="30"/>
      <c r="AZ464" s="30"/>
      <c r="BA464" s="30"/>
      <c r="BB464" s="30" t="s">
        <v>54452</v>
      </c>
      <c r="BC464" s="30" t="s">
        <v>54452</v>
      </c>
      <c r="BD464" s="30" t="s">
        <v>54452</v>
      </c>
      <c r="BE464" s="30" t="s">
        <v>54452</v>
      </c>
      <c r="BF464" s="30" t="s">
        <v>54452</v>
      </c>
      <c r="BG464" s="30">
        <v>4</v>
      </c>
      <c r="BH464" s="30" t="s">
        <v>237</v>
      </c>
      <c r="BI464" s="31"/>
    </row>
    <row r="465" spans="1:61" ht="16.5">
      <c r="A465" s="21" t="s">
        <v>12639</v>
      </c>
      <c r="B465" s="21">
        <v>12393</v>
      </c>
      <c r="C465" s="21">
        <v>1369014</v>
      </c>
      <c r="D465" s="21">
        <v>1198168166</v>
      </c>
      <c r="E465" s="22">
        <v>1101112856346</v>
      </c>
      <c r="F465" s="24" t="s">
        <v>12640</v>
      </c>
      <c r="G465" s="24" t="s">
        <v>44</v>
      </c>
      <c r="H465" s="24" t="s">
        <v>51</v>
      </c>
      <c r="I465" s="24" t="s">
        <v>65</v>
      </c>
      <c r="J465" s="24" t="s">
        <v>2407</v>
      </c>
      <c r="K465" s="21">
        <v>39</v>
      </c>
      <c r="L465" s="32" t="s">
        <v>12641</v>
      </c>
      <c r="M465" s="21" t="s">
        <v>12642</v>
      </c>
      <c r="N465" s="21">
        <v>1</v>
      </c>
      <c r="O465" s="21" t="s">
        <v>55</v>
      </c>
      <c r="P465" s="21">
        <v>0</v>
      </c>
      <c r="Q465" s="21">
        <v>0</v>
      </c>
      <c r="R465" s="21">
        <v>0</v>
      </c>
      <c r="S465" s="33">
        <v>250040</v>
      </c>
      <c r="T465" s="21">
        <v>0</v>
      </c>
      <c r="U465" s="33">
        <v>175084</v>
      </c>
      <c r="V465" s="21">
        <v>0</v>
      </c>
      <c r="W465" s="33">
        <v>119165</v>
      </c>
      <c r="X465" s="21">
        <v>0</v>
      </c>
      <c r="Y465" s="21">
        <v>0</v>
      </c>
      <c r="Z465" s="16" t="s">
        <v>315</v>
      </c>
      <c r="AA465" s="102">
        <v>0</v>
      </c>
      <c r="AB465" s="99">
        <v>0</v>
      </c>
      <c r="AC465" s="21">
        <v>2.5</v>
      </c>
      <c r="AD465" s="21">
        <v>1.7</v>
      </c>
      <c r="AE465" s="21">
        <v>1.1000000000000001</v>
      </c>
      <c r="AF465" s="21">
        <f t="shared" si="7"/>
        <v>5.3000000000000007</v>
      </c>
      <c r="AG465" s="21" t="s">
        <v>12643</v>
      </c>
      <c r="AH465" s="24" t="s">
        <v>12644</v>
      </c>
      <c r="AI465" s="24" t="s">
        <v>12645</v>
      </c>
      <c r="AJ465" s="27" t="s">
        <v>31146</v>
      </c>
      <c r="AK465" s="28" t="s">
        <v>60</v>
      </c>
      <c r="AL465" s="28">
        <v>10</v>
      </c>
      <c r="AM465" s="28">
        <v>20030909</v>
      </c>
      <c r="AN465" s="29">
        <v>443</v>
      </c>
      <c r="AO465" s="29">
        <v>202304</v>
      </c>
      <c r="AP465" s="29">
        <v>2022</v>
      </c>
      <c r="AQ465" s="28">
        <v>29654655</v>
      </c>
      <c r="AR465" s="28">
        <v>16762095</v>
      </c>
      <c r="AS465" s="28">
        <v>306800</v>
      </c>
      <c r="AT465" s="30">
        <v>1</v>
      </c>
      <c r="AU465" s="30"/>
      <c r="AV465" s="30"/>
      <c r="AW465" s="30"/>
      <c r="AX465" s="30"/>
      <c r="AY465" s="30"/>
      <c r="AZ465" s="30"/>
      <c r="BA465" s="30"/>
      <c r="BB465" s="30" t="s">
        <v>54452</v>
      </c>
      <c r="BC465" s="30" t="s">
        <v>54452</v>
      </c>
      <c r="BD465" s="30" t="s">
        <v>54452</v>
      </c>
      <c r="BE465" s="30" t="s">
        <v>54452</v>
      </c>
      <c r="BF465" s="30" t="s">
        <v>54452</v>
      </c>
      <c r="BG465" s="30">
        <v>7</v>
      </c>
      <c r="BH465" s="30"/>
      <c r="BI465" s="31"/>
    </row>
    <row r="466" spans="1:61" ht="16.5">
      <c r="A466" s="21" t="s">
        <v>6418</v>
      </c>
      <c r="B466" s="21">
        <v>6472</v>
      </c>
      <c r="C466" s="21">
        <v>2946168</v>
      </c>
      <c r="D466" s="21">
        <v>3128197106</v>
      </c>
      <c r="E466" s="22">
        <v>1615110096292</v>
      </c>
      <c r="F466" s="24" t="s">
        <v>6419</v>
      </c>
      <c r="G466" s="24" t="s">
        <v>44</v>
      </c>
      <c r="H466" s="24" t="s">
        <v>51</v>
      </c>
      <c r="I466" s="24" t="s">
        <v>52</v>
      </c>
      <c r="J466" s="24" t="s">
        <v>1042</v>
      </c>
      <c r="K466" s="21">
        <v>36</v>
      </c>
      <c r="L466" s="32" t="s">
        <v>6420</v>
      </c>
      <c r="M466" s="21" t="s">
        <v>6421</v>
      </c>
      <c r="N466" s="21">
        <v>1</v>
      </c>
      <c r="O466" s="21" t="s">
        <v>55</v>
      </c>
      <c r="P466" s="33">
        <v>1319642</v>
      </c>
      <c r="Q466" s="33">
        <v>1691312</v>
      </c>
      <c r="R466" s="21">
        <v>0</v>
      </c>
      <c r="S466" s="33">
        <v>161480</v>
      </c>
      <c r="T466" s="21">
        <v>0</v>
      </c>
      <c r="U466" s="33">
        <v>42882</v>
      </c>
      <c r="V466" s="33">
        <v>85400</v>
      </c>
      <c r="W466" s="33">
        <v>183700</v>
      </c>
      <c r="X466" s="33">
        <v>393657</v>
      </c>
      <c r="Y466" s="33">
        <v>1335489</v>
      </c>
      <c r="Z466" s="16" t="s">
        <v>126</v>
      </c>
      <c r="AA466" s="21">
        <v>13.1</v>
      </c>
      <c r="AB466" s="21">
        <v>30.2</v>
      </c>
      <c r="AC466" s="21">
        <v>1.6</v>
      </c>
      <c r="AD466" s="21">
        <v>0.4</v>
      </c>
      <c r="AE466" s="21">
        <v>6.6</v>
      </c>
      <c r="AF466" s="21">
        <f t="shared" si="7"/>
        <v>51.9</v>
      </c>
      <c r="AG466" s="21" t="s">
        <v>6422</v>
      </c>
      <c r="AH466" s="24" t="s">
        <v>6423</v>
      </c>
      <c r="AI466" s="24" t="s">
        <v>6424</v>
      </c>
      <c r="AJ466" s="27" t="s">
        <v>31147</v>
      </c>
      <c r="AK466" s="28" t="s">
        <v>70</v>
      </c>
      <c r="AL466" s="28">
        <v>10</v>
      </c>
      <c r="AM466" s="28">
        <v>20080212</v>
      </c>
      <c r="AN466" s="29">
        <v>708</v>
      </c>
      <c r="AO466" s="29">
        <v>202306</v>
      </c>
      <c r="AP466" s="29">
        <v>2022</v>
      </c>
      <c r="AQ466" s="28">
        <v>232557270</v>
      </c>
      <c r="AR466" s="28">
        <v>127299056</v>
      </c>
      <c r="AS466" s="28">
        <v>9987179</v>
      </c>
      <c r="AT466" s="30">
        <v>1</v>
      </c>
      <c r="AU466" s="30"/>
      <c r="AV466" s="30"/>
      <c r="AW466" s="30"/>
      <c r="AX466" s="30"/>
      <c r="AY466" s="30"/>
      <c r="AZ466" s="30"/>
      <c r="BA466" s="30"/>
      <c r="BB466" s="30" t="s">
        <v>54452</v>
      </c>
      <c r="BC466" s="30" t="s">
        <v>54452</v>
      </c>
      <c r="BD466" s="30" t="s">
        <v>54452</v>
      </c>
      <c r="BE466" s="30" t="s">
        <v>54452</v>
      </c>
      <c r="BF466" s="30" t="s">
        <v>54452</v>
      </c>
      <c r="BG466" s="30">
        <v>7</v>
      </c>
      <c r="BH466" s="30"/>
      <c r="BI466" s="31"/>
    </row>
    <row r="467" spans="1:61" ht="16.5">
      <c r="A467" s="21" t="s">
        <v>3932</v>
      </c>
      <c r="B467" s="21">
        <v>3774</v>
      </c>
      <c r="C467" s="21">
        <v>1899416</v>
      </c>
      <c r="D467" s="21">
        <v>1198101578</v>
      </c>
      <c r="E467" s="22">
        <v>1101110123408</v>
      </c>
      <c r="F467" s="24" t="s">
        <v>3933</v>
      </c>
      <c r="G467" s="24" t="s">
        <v>44</v>
      </c>
      <c r="H467" s="24" t="s">
        <v>51</v>
      </c>
      <c r="I467" s="24" t="s">
        <v>52</v>
      </c>
      <c r="J467" s="24" t="s">
        <v>1001</v>
      </c>
      <c r="K467" s="21">
        <v>24</v>
      </c>
      <c r="L467" s="32" t="s">
        <v>3934</v>
      </c>
      <c r="M467" s="21" t="s">
        <v>3935</v>
      </c>
      <c r="N467" s="21">
        <v>2</v>
      </c>
      <c r="O467" s="21" t="s">
        <v>55</v>
      </c>
      <c r="P467" s="21">
        <v>0</v>
      </c>
      <c r="Q467" s="21">
        <v>0</v>
      </c>
      <c r="R467" s="21">
        <v>0</v>
      </c>
      <c r="S467" s="21">
        <v>0</v>
      </c>
      <c r="T467" s="21">
        <v>0</v>
      </c>
      <c r="U467" s="21">
        <v>0</v>
      </c>
      <c r="V467" s="21">
        <v>0</v>
      </c>
      <c r="W467" s="21">
        <v>0</v>
      </c>
      <c r="X467" s="21">
        <v>0</v>
      </c>
      <c r="Y467" s="33">
        <v>1342247</v>
      </c>
      <c r="Z467" s="16" t="s">
        <v>56</v>
      </c>
      <c r="AA467" s="102">
        <v>0</v>
      </c>
      <c r="AB467" s="21">
        <v>13.4</v>
      </c>
      <c r="AC467" s="99">
        <v>0</v>
      </c>
      <c r="AD467" s="99">
        <v>0</v>
      </c>
      <c r="AE467" s="99">
        <v>0</v>
      </c>
      <c r="AF467" s="21">
        <f t="shared" si="7"/>
        <v>13.4</v>
      </c>
      <c r="AG467" s="21" t="s">
        <v>3936</v>
      </c>
      <c r="AH467" s="24" t="s">
        <v>3937</v>
      </c>
      <c r="AI467" s="24" t="s">
        <v>3938</v>
      </c>
      <c r="AJ467" s="27" t="s">
        <v>31148</v>
      </c>
      <c r="AK467" s="28" t="s">
        <v>70</v>
      </c>
      <c r="AL467" s="28">
        <v>10</v>
      </c>
      <c r="AM467" s="28">
        <v>19711201</v>
      </c>
      <c r="AN467" s="29">
        <v>367</v>
      </c>
      <c r="AO467" s="29">
        <v>202306</v>
      </c>
      <c r="AP467" s="29">
        <v>2022</v>
      </c>
      <c r="AQ467" s="28">
        <v>140619854</v>
      </c>
      <c r="AR467" s="28">
        <v>137278977</v>
      </c>
      <c r="AS467" s="28">
        <v>9587226</v>
      </c>
      <c r="AT467" s="30">
        <v>1</v>
      </c>
      <c r="AU467" s="30"/>
      <c r="AV467" s="30"/>
      <c r="AW467" s="30"/>
      <c r="AX467" s="30"/>
      <c r="AY467" s="30"/>
      <c r="AZ467" s="30"/>
      <c r="BA467" s="30"/>
      <c r="BB467" s="30" t="s">
        <v>54452</v>
      </c>
      <c r="BC467" s="30" t="s">
        <v>54452</v>
      </c>
      <c r="BD467" s="30" t="s">
        <v>54452</v>
      </c>
      <c r="BE467" s="30" t="s">
        <v>54452</v>
      </c>
      <c r="BF467" s="30" t="s">
        <v>54452</v>
      </c>
      <c r="BG467" s="30">
        <v>8</v>
      </c>
      <c r="BH467" s="30"/>
      <c r="BI467" s="31"/>
    </row>
    <row r="468" spans="1:61" ht="16.5">
      <c r="A468" s="21" t="s">
        <v>8496</v>
      </c>
      <c r="B468" s="21">
        <v>8676</v>
      </c>
      <c r="C468" s="21">
        <v>2247311</v>
      </c>
      <c r="D468" s="21">
        <v>1298163120</v>
      </c>
      <c r="E468" s="22">
        <v>1311110098078</v>
      </c>
      <c r="F468" s="24" t="s">
        <v>8497</v>
      </c>
      <c r="G468" s="24" t="s">
        <v>44</v>
      </c>
      <c r="H468" s="24" t="s">
        <v>51</v>
      </c>
      <c r="I468" s="24" t="s">
        <v>52</v>
      </c>
      <c r="J468" s="24" t="s">
        <v>313</v>
      </c>
      <c r="K468" s="21">
        <v>46</v>
      </c>
      <c r="L468" s="32" t="s">
        <v>8498</v>
      </c>
      <c r="M468" s="21" t="s">
        <v>8499</v>
      </c>
      <c r="N468" s="21">
        <v>1</v>
      </c>
      <c r="O468" s="21" t="s">
        <v>55</v>
      </c>
      <c r="P468" s="21">
        <v>0</v>
      </c>
      <c r="Q468" s="21">
        <v>0</v>
      </c>
      <c r="R468" s="21">
        <v>0</v>
      </c>
      <c r="S468" s="21">
        <v>0</v>
      </c>
      <c r="T468" s="21">
        <v>0</v>
      </c>
      <c r="U468" s="33">
        <v>100102</v>
      </c>
      <c r="V468" s="33">
        <v>100625</v>
      </c>
      <c r="W468" s="33">
        <v>50601</v>
      </c>
      <c r="X468" s="68">
        <v>1323106</v>
      </c>
      <c r="Y468" s="21">
        <v>0</v>
      </c>
      <c r="Z468" s="16" t="s">
        <v>1249</v>
      </c>
      <c r="AA468" s="102">
        <v>0</v>
      </c>
      <c r="AB468" s="99">
        <v>0</v>
      </c>
      <c r="AC468" s="99">
        <v>0</v>
      </c>
      <c r="AD468" s="21">
        <v>1</v>
      </c>
      <c r="AE468" s="21">
        <v>14.7</v>
      </c>
      <c r="AF468" s="21">
        <f t="shared" si="7"/>
        <v>15.7</v>
      </c>
      <c r="AG468" s="21" t="s">
        <v>8500</v>
      </c>
      <c r="AH468" s="24" t="s">
        <v>8501</v>
      </c>
      <c r="AI468" s="24" t="s">
        <v>8502</v>
      </c>
      <c r="AJ468" s="27" t="s">
        <v>30869</v>
      </c>
      <c r="AK468" s="28" t="s">
        <v>60</v>
      </c>
      <c r="AL468" s="28">
        <v>10</v>
      </c>
      <c r="AM468" s="28">
        <v>20030626</v>
      </c>
      <c r="AN468" s="29">
        <v>590</v>
      </c>
      <c r="AO468" s="29">
        <v>202212</v>
      </c>
      <c r="AP468" s="29">
        <v>2022</v>
      </c>
      <c r="AQ468" s="28">
        <v>91971088</v>
      </c>
      <c r="AR468" s="28">
        <v>48397566</v>
      </c>
      <c r="AS468" s="28">
        <v>1500000</v>
      </c>
      <c r="AT468" s="30">
        <v>2</v>
      </c>
      <c r="AU468" s="30"/>
      <c r="AV468" s="30"/>
      <c r="AW468" s="30"/>
      <c r="AX468" s="30"/>
      <c r="AY468" s="30"/>
      <c r="AZ468" s="30"/>
      <c r="BA468" s="30"/>
      <c r="BB468" s="30" t="s">
        <v>54452</v>
      </c>
      <c r="BC468" s="30" t="s">
        <v>54452</v>
      </c>
      <c r="BD468" s="30" t="s">
        <v>54452</v>
      </c>
      <c r="BE468" s="30" t="s">
        <v>54452</v>
      </c>
      <c r="BF468" s="30" t="s">
        <v>8503</v>
      </c>
      <c r="BG468" s="30">
        <v>2</v>
      </c>
      <c r="BH468" s="30"/>
      <c r="BI468" s="31"/>
    </row>
    <row r="469" spans="1:61" ht="16.5">
      <c r="A469" s="21" t="s">
        <v>9879</v>
      </c>
      <c r="B469" s="21">
        <v>10151</v>
      </c>
      <c r="C469" s="21">
        <v>1367785</v>
      </c>
      <c r="D469" s="21">
        <v>2208196899</v>
      </c>
      <c r="E469" s="22">
        <v>1101112064387</v>
      </c>
      <c r="F469" s="24" t="s">
        <v>9880</v>
      </c>
      <c r="G469" s="24" t="s">
        <v>44</v>
      </c>
      <c r="H469" s="24" t="s">
        <v>51</v>
      </c>
      <c r="I469" s="24" t="s">
        <v>52</v>
      </c>
      <c r="J469" s="24" t="s">
        <v>171</v>
      </c>
      <c r="K469" s="21">
        <v>48</v>
      </c>
      <c r="L469" s="32" t="s">
        <v>9881</v>
      </c>
      <c r="M469" s="21" t="s">
        <v>9882</v>
      </c>
      <c r="N469" s="21">
        <v>1</v>
      </c>
      <c r="O469" s="21" t="s">
        <v>83</v>
      </c>
      <c r="P469" s="21">
        <v>0</v>
      </c>
      <c r="Q469" s="21">
        <v>0</v>
      </c>
      <c r="R469" s="21">
        <v>0</v>
      </c>
      <c r="S469" s="21">
        <v>0</v>
      </c>
      <c r="T469" s="21">
        <v>0</v>
      </c>
      <c r="U469" s="21">
        <v>0</v>
      </c>
      <c r="V469" s="21">
        <v>0</v>
      </c>
      <c r="W469" s="21">
        <v>0</v>
      </c>
      <c r="X469" s="21">
        <v>0</v>
      </c>
      <c r="Y469" s="21">
        <v>0</v>
      </c>
      <c r="Z469" s="16" t="s">
        <v>126</v>
      </c>
      <c r="AA469" s="102">
        <v>0</v>
      </c>
      <c r="AB469" s="99">
        <v>0</v>
      </c>
      <c r="AC469" s="99">
        <v>0</v>
      </c>
      <c r="AD469" s="99">
        <v>0</v>
      </c>
      <c r="AE469" s="99">
        <v>0</v>
      </c>
      <c r="AF469" s="21">
        <f t="shared" si="7"/>
        <v>0</v>
      </c>
      <c r="AG469" s="21" t="s">
        <v>9883</v>
      </c>
      <c r="AH469" s="24" t="s">
        <v>9884</v>
      </c>
      <c r="AI469" s="24" t="s">
        <v>9885</v>
      </c>
      <c r="AJ469" s="27" t="s">
        <v>31149</v>
      </c>
      <c r="AK469" s="28" t="s">
        <v>60</v>
      </c>
      <c r="AL469" s="28">
        <v>10</v>
      </c>
      <c r="AM469" s="28">
        <v>20000904</v>
      </c>
      <c r="AN469" s="29">
        <v>386</v>
      </c>
      <c r="AO469" s="29">
        <v>202305</v>
      </c>
      <c r="AP469" s="29">
        <v>2022</v>
      </c>
      <c r="AQ469" s="28">
        <v>213004885</v>
      </c>
      <c r="AR469" s="28">
        <v>167030801</v>
      </c>
      <c r="AS469" s="28">
        <v>18000000</v>
      </c>
      <c r="AT469" s="30">
        <v>1</v>
      </c>
      <c r="AU469" s="30"/>
      <c r="AV469" s="30"/>
      <c r="AW469" s="30"/>
      <c r="AX469" s="30"/>
      <c r="AY469" s="30"/>
      <c r="AZ469" s="30"/>
      <c r="BA469" s="30"/>
      <c r="BB469" s="30" t="s">
        <v>54452</v>
      </c>
      <c r="BC469" s="30" t="s">
        <v>54452</v>
      </c>
      <c r="BD469" s="30" t="s">
        <v>54452</v>
      </c>
      <c r="BE469" s="30" t="s">
        <v>54452</v>
      </c>
      <c r="BF469" s="30" t="s">
        <v>54452</v>
      </c>
      <c r="BG469" s="30">
        <v>8</v>
      </c>
      <c r="BH469" s="30"/>
      <c r="BI469" s="31"/>
    </row>
    <row r="470" spans="1:61" ht="16.5">
      <c r="A470" s="21" t="s">
        <v>4144</v>
      </c>
      <c r="B470" s="21">
        <v>3987</v>
      </c>
      <c r="C470" s="21">
        <v>1710058</v>
      </c>
      <c r="D470" s="21">
        <v>1308158122</v>
      </c>
      <c r="E470" s="22">
        <v>1211110064518</v>
      </c>
      <c r="F470" s="24" t="s">
        <v>4145</v>
      </c>
      <c r="G470" s="24" t="s">
        <v>44</v>
      </c>
      <c r="H470" s="24" t="s">
        <v>51</v>
      </c>
      <c r="I470" s="24" t="s">
        <v>52</v>
      </c>
      <c r="J470" s="24" t="s">
        <v>2778</v>
      </c>
      <c r="K470" s="21">
        <v>25</v>
      </c>
      <c r="L470" s="32" t="s">
        <v>4146</v>
      </c>
      <c r="M470" s="21" t="s">
        <v>4147</v>
      </c>
      <c r="N470" s="21">
        <v>1</v>
      </c>
      <c r="O470" s="21" t="s">
        <v>55</v>
      </c>
      <c r="P470" s="21">
        <v>0</v>
      </c>
      <c r="Q470" s="21">
        <v>0</v>
      </c>
      <c r="R470" s="21">
        <v>0</v>
      </c>
      <c r="S470" s="33">
        <v>6795222</v>
      </c>
      <c r="T470" s="21">
        <v>0</v>
      </c>
      <c r="U470" s="21">
        <v>0</v>
      </c>
      <c r="V470" s="21">
        <v>0</v>
      </c>
      <c r="W470" s="21">
        <v>0</v>
      </c>
      <c r="X470" s="21">
        <v>0</v>
      </c>
      <c r="Y470" s="39">
        <v>578344864</v>
      </c>
      <c r="Z470" s="16" t="s">
        <v>126</v>
      </c>
      <c r="AA470" s="102">
        <v>0</v>
      </c>
      <c r="AB470" s="21">
        <v>5783.4</v>
      </c>
      <c r="AC470" s="21">
        <v>67.900000000000006</v>
      </c>
      <c r="AD470" s="99">
        <v>0</v>
      </c>
      <c r="AE470" s="99">
        <v>0</v>
      </c>
      <c r="AF470" s="21">
        <f t="shared" si="7"/>
        <v>5851.2999999999993</v>
      </c>
      <c r="AG470" s="21" t="s">
        <v>4148</v>
      </c>
      <c r="AH470" s="24" t="s">
        <v>4149</v>
      </c>
      <c r="AI470" s="24" t="s">
        <v>4150</v>
      </c>
      <c r="AJ470" s="27" t="s">
        <v>31150</v>
      </c>
      <c r="AK470" s="28" t="s">
        <v>60</v>
      </c>
      <c r="AL470" s="28">
        <v>10</v>
      </c>
      <c r="AM470" s="28">
        <v>19981228</v>
      </c>
      <c r="AN470" s="29">
        <v>1998</v>
      </c>
      <c r="AO470" s="29">
        <v>202212</v>
      </c>
      <c r="AP470" s="29">
        <v>2022</v>
      </c>
      <c r="AQ470" s="28">
        <v>808486101</v>
      </c>
      <c r="AR470" s="28">
        <v>1410733730</v>
      </c>
      <c r="AS470" s="28">
        <v>70596560</v>
      </c>
      <c r="AT470" s="30">
        <v>1</v>
      </c>
      <c r="AU470" s="30"/>
      <c r="AV470" s="30"/>
      <c r="AW470" s="30"/>
      <c r="AX470" s="30"/>
      <c r="AY470" s="30"/>
      <c r="AZ470" s="30"/>
      <c r="BA470" s="30"/>
      <c r="BB470" s="30" t="s">
        <v>54452</v>
      </c>
      <c r="BC470" s="30" t="s">
        <v>54452</v>
      </c>
      <c r="BD470" s="30" t="s">
        <v>54452</v>
      </c>
      <c r="BE470" s="30" t="s">
        <v>54452</v>
      </c>
      <c r="BF470" s="30" t="s">
        <v>54452</v>
      </c>
      <c r="BG470" s="30">
        <v>4</v>
      </c>
      <c r="BH470" s="30" t="s">
        <v>237</v>
      </c>
      <c r="BI470" s="31"/>
    </row>
    <row r="471" spans="1:61" ht="16.5">
      <c r="A471" s="21" t="s">
        <v>9631</v>
      </c>
      <c r="B471" s="21">
        <v>9886</v>
      </c>
      <c r="C471" s="21">
        <v>4119377</v>
      </c>
      <c r="D471" s="21">
        <v>1248730363</v>
      </c>
      <c r="E471" s="22">
        <v>1348110239691</v>
      </c>
      <c r="F471" s="24" t="s">
        <v>9632</v>
      </c>
      <c r="G471" s="24" t="s">
        <v>44</v>
      </c>
      <c r="H471" s="24" t="s">
        <v>51</v>
      </c>
      <c r="I471" s="24" t="s">
        <v>52</v>
      </c>
      <c r="J471" s="24" t="s">
        <v>171</v>
      </c>
      <c r="K471" s="21">
        <v>48</v>
      </c>
      <c r="L471" s="32" t="s">
        <v>9633</v>
      </c>
      <c r="M471" s="21" t="s">
        <v>9634</v>
      </c>
      <c r="N471" s="21">
        <v>1</v>
      </c>
      <c r="O471" s="21" t="s">
        <v>55</v>
      </c>
      <c r="P471" s="21">
        <v>0</v>
      </c>
      <c r="Q471" s="21">
        <v>0</v>
      </c>
      <c r="R471" s="21">
        <v>0</v>
      </c>
      <c r="S471" s="21">
        <v>0</v>
      </c>
      <c r="T471" s="21">
        <v>0</v>
      </c>
      <c r="U471" s="21">
        <v>0</v>
      </c>
      <c r="V471" s="33">
        <v>198186</v>
      </c>
      <c r="W471" s="21">
        <v>0</v>
      </c>
      <c r="X471" s="21">
        <v>0</v>
      </c>
      <c r="Y471" s="21">
        <v>0</v>
      </c>
      <c r="Z471" s="16" t="s">
        <v>315</v>
      </c>
      <c r="AA471" s="102">
        <v>0</v>
      </c>
      <c r="AB471" s="99">
        <v>0</v>
      </c>
      <c r="AC471" s="99">
        <v>0</v>
      </c>
      <c r="AD471" s="99">
        <v>0</v>
      </c>
      <c r="AE471" s="21">
        <v>1.9</v>
      </c>
      <c r="AF471" s="21">
        <f t="shared" si="7"/>
        <v>1.9</v>
      </c>
      <c r="AG471" s="21" t="s">
        <v>748</v>
      </c>
      <c r="AH471" s="24" t="s">
        <v>9635</v>
      </c>
      <c r="AI471" s="24" t="s">
        <v>2403</v>
      </c>
      <c r="AJ471" s="27" t="s">
        <v>31151</v>
      </c>
      <c r="AK471" s="28" t="s">
        <v>60</v>
      </c>
      <c r="AL471" s="28">
        <v>10</v>
      </c>
      <c r="AM471" s="28">
        <v>20120401</v>
      </c>
      <c r="AN471" s="29">
        <v>391</v>
      </c>
      <c r="AO471" s="29">
        <v>202305</v>
      </c>
      <c r="AP471" s="29">
        <v>2022</v>
      </c>
      <c r="AQ471" s="28">
        <v>990057769</v>
      </c>
      <c r="AR471" s="28">
        <v>200176374</v>
      </c>
      <c r="AS471" s="28">
        <v>4000000</v>
      </c>
      <c r="AT471" s="30">
        <v>1</v>
      </c>
      <c r="AU471" s="30"/>
      <c r="AV471" s="30"/>
      <c r="AW471" s="30"/>
      <c r="AX471" s="30"/>
      <c r="AY471" s="30"/>
      <c r="AZ471" s="30"/>
      <c r="BA471" s="30"/>
      <c r="BB471" s="30" t="s">
        <v>54452</v>
      </c>
      <c r="BC471" s="30" t="s">
        <v>54452</v>
      </c>
      <c r="BD471" s="30" t="s">
        <v>54452</v>
      </c>
      <c r="BE471" s="30" t="s">
        <v>54452</v>
      </c>
      <c r="BF471" s="30" t="s">
        <v>9636</v>
      </c>
      <c r="BG471" s="30">
        <v>2</v>
      </c>
      <c r="BH471" s="30" t="s">
        <v>9637</v>
      </c>
      <c r="BI471" s="31"/>
    </row>
    <row r="472" spans="1:61" ht="16.5">
      <c r="A472" s="21" t="s">
        <v>5852</v>
      </c>
      <c r="B472" s="21">
        <v>5841</v>
      </c>
      <c r="C472" s="21">
        <v>1859388</v>
      </c>
      <c r="D472" s="21">
        <v>1078173292</v>
      </c>
      <c r="E472" s="22">
        <v>1101140029858</v>
      </c>
      <c r="F472" s="24" t="s">
        <v>5853</v>
      </c>
      <c r="G472" s="24" t="s">
        <v>44</v>
      </c>
      <c r="H472" s="24" t="s">
        <v>51</v>
      </c>
      <c r="I472" s="24" t="s">
        <v>52</v>
      </c>
      <c r="J472" s="24" t="s">
        <v>1011</v>
      </c>
      <c r="K472" s="21">
        <v>35</v>
      </c>
      <c r="L472" s="32" t="s">
        <v>5854</v>
      </c>
      <c r="M472" s="21" t="s">
        <v>5855</v>
      </c>
      <c r="N472" s="21">
        <v>1</v>
      </c>
      <c r="O472" s="21" t="s">
        <v>351</v>
      </c>
      <c r="P472" s="21">
        <v>0</v>
      </c>
      <c r="Q472" s="21">
        <v>0</v>
      </c>
      <c r="R472" s="21">
        <v>0</v>
      </c>
      <c r="S472" s="21">
        <v>0</v>
      </c>
      <c r="T472" s="21">
        <v>0</v>
      </c>
      <c r="U472" s="21">
        <v>0</v>
      </c>
      <c r="V472" s="21">
        <v>0</v>
      </c>
      <c r="W472" s="33">
        <v>4460</v>
      </c>
      <c r="X472" s="21">
        <v>0</v>
      </c>
      <c r="Y472" s="39">
        <v>1450</v>
      </c>
      <c r="Z472" s="16" t="s">
        <v>126</v>
      </c>
      <c r="AA472" s="103">
        <v>0</v>
      </c>
      <c r="AB472" s="37">
        <v>14.5</v>
      </c>
      <c r="AC472" s="100">
        <v>0</v>
      </c>
      <c r="AD472" s="100">
        <v>0</v>
      </c>
      <c r="AE472" s="37">
        <v>44.6</v>
      </c>
      <c r="AF472" s="21">
        <f t="shared" si="7"/>
        <v>59.1</v>
      </c>
      <c r="AG472" s="21" t="s">
        <v>5856</v>
      </c>
      <c r="AH472" s="24" t="s">
        <v>5857</v>
      </c>
      <c r="AI472" s="24" t="s">
        <v>5858</v>
      </c>
      <c r="AJ472" s="27" t="s">
        <v>30802</v>
      </c>
      <c r="AK472" s="28" t="s">
        <v>60</v>
      </c>
      <c r="AL472" s="28">
        <v>10</v>
      </c>
      <c r="AM472" s="28">
        <v>19991122</v>
      </c>
      <c r="AN472" s="29">
        <v>1878</v>
      </c>
      <c r="AO472" s="29">
        <v>202303</v>
      </c>
      <c r="AP472" s="29">
        <v>2022</v>
      </c>
      <c r="AQ472" s="28">
        <v>787517298</v>
      </c>
      <c r="AR472" s="28">
        <v>597895894</v>
      </c>
      <c r="AS472" s="28">
        <v>14760000</v>
      </c>
      <c r="AT472" s="30">
        <v>1</v>
      </c>
      <c r="AU472" s="30"/>
      <c r="AV472" s="30"/>
      <c r="AW472" s="30"/>
      <c r="AX472" s="30"/>
      <c r="AY472" s="30"/>
      <c r="AZ472" s="30"/>
      <c r="BA472" s="30"/>
      <c r="BB472" s="30" t="s">
        <v>54452</v>
      </c>
      <c r="BC472" s="30" t="s">
        <v>54452</v>
      </c>
      <c r="BD472" s="30" t="s">
        <v>54452</v>
      </c>
      <c r="BE472" s="30" t="s">
        <v>54452</v>
      </c>
      <c r="BF472" s="30" t="s">
        <v>54452</v>
      </c>
      <c r="BG472" s="30">
        <v>5</v>
      </c>
      <c r="BH472" s="30"/>
      <c r="BI472" s="31"/>
    </row>
    <row r="473" spans="1:61" ht="16.5">
      <c r="A473" s="21" t="s">
        <v>21247</v>
      </c>
      <c r="B473" s="21">
        <v>21754</v>
      </c>
      <c r="C473" s="21">
        <v>9560703</v>
      </c>
      <c r="D473" s="21">
        <v>8358701968</v>
      </c>
      <c r="E473" s="22">
        <v>1101140267474</v>
      </c>
      <c r="F473" s="24" t="s">
        <v>21248</v>
      </c>
      <c r="G473" s="24" t="s">
        <v>104</v>
      </c>
      <c r="H473" s="24" t="s">
        <v>51</v>
      </c>
      <c r="I473" s="24" t="s">
        <v>52</v>
      </c>
      <c r="J473" s="24" t="s">
        <v>2407</v>
      </c>
      <c r="K473" s="21">
        <v>39</v>
      </c>
      <c r="L473" s="32" t="s">
        <v>21249</v>
      </c>
      <c r="M473" s="21" t="s">
        <v>21250</v>
      </c>
      <c r="N473" s="21">
        <v>1</v>
      </c>
      <c r="O473" s="21" t="s">
        <v>351</v>
      </c>
      <c r="P473" s="21">
        <v>0</v>
      </c>
      <c r="Q473" s="21">
        <v>0</v>
      </c>
      <c r="R473" s="36">
        <v>214</v>
      </c>
      <c r="S473" s="21">
        <v>0</v>
      </c>
      <c r="T473" s="21">
        <v>0</v>
      </c>
      <c r="U473" s="21">
        <v>0</v>
      </c>
      <c r="V473" s="21">
        <v>0</v>
      </c>
      <c r="W473" s="21">
        <v>0</v>
      </c>
      <c r="X473" s="36">
        <v>112</v>
      </c>
      <c r="Y473" s="36">
        <v>140</v>
      </c>
      <c r="Z473" s="16" t="s">
        <v>315</v>
      </c>
      <c r="AA473" s="103">
        <v>0</v>
      </c>
      <c r="AB473" s="37">
        <v>3.5</v>
      </c>
      <c r="AC473" s="100">
        <v>0</v>
      </c>
      <c r="AD473" s="100">
        <v>0</v>
      </c>
      <c r="AE473" s="37">
        <v>1.1000000000000001</v>
      </c>
      <c r="AF473" s="21">
        <f t="shared" si="7"/>
        <v>4.5999999999999996</v>
      </c>
      <c r="AG473" s="21" t="s">
        <v>21251</v>
      </c>
      <c r="AH473" s="24" t="s">
        <v>21252</v>
      </c>
      <c r="AI473" s="24" t="s">
        <v>21253</v>
      </c>
      <c r="AJ473" s="27" t="s">
        <v>31152</v>
      </c>
      <c r="AK473" s="28" t="s">
        <v>60</v>
      </c>
      <c r="AL473" s="28">
        <v>10</v>
      </c>
      <c r="AM473" s="28">
        <v>20201021</v>
      </c>
      <c r="AN473" s="29">
        <v>474</v>
      </c>
      <c r="AO473" s="29">
        <v>202305</v>
      </c>
      <c r="AP473" s="29">
        <v>2022</v>
      </c>
      <c r="AQ473" s="28">
        <v>55552341</v>
      </c>
      <c r="AR473" s="28">
        <v>60103261</v>
      </c>
      <c r="AS473" s="28">
        <v>2650000</v>
      </c>
      <c r="AT473" s="30">
        <v>1</v>
      </c>
      <c r="AU473" s="30"/>
      <c r="AV473" s="30"/>
      <c r="AW473" s="30"/>
      <c r="AX473" s="30"/>
      <c r="AY473" s="30"/>
      <c r="AZ473" s="30"/>
      <c r="BA473" s="30"/>
      <c r="BB473" s="30" t="s">
        <v>54452</v>
      </c>
      <c r="BC473" s="30" t="s">
        <v>54452</v>
      </c>
      <c r="BD473" s="30" t="s">
        <v>54452</v>
      </c>
      <c r="BE473" s="30" t="s">
        <v>54452</v>
      </c>
      <c r="BF473" s="30" t="s">
        <v>54452</v>
      </c>
      <c r="BG473" s="30">
        <v>7</v>
      </c>
      <c r="BH473" s="30" t="s">
        <v>21254</v>
      </c>
      <c r="BI473" s="31"/>
    </row>
    <row r="474" spans="1:61" ht="16.5">
      <c r="A474" s="21" t="s">
        <v>9226</v>
      </c>
      <c r="B474" s="21">
        <v>9416</v>
      </c>
      <c r="C474" s="21">
        <v>3030761</v>
      </c>
      <c r="D474" s="21">
        <v>1058606429</v>
      </c>
      <c r="E474" s="22">
        <v>1101111847784</v>
      </c>
      <c r="F474" s="24" t="s">
        <v>9227</v>
      </c>
      <c r="G474" s="24" t="s">
        <v>44</v>
      </c>
      <c r="H474" s="24" t="s">
        <v>51</v>
      </c>
      <c r="I474" s="24" t="s">
        <v>52</v>
      </c>
      <c r="J474" s="24" t="s">
        <v>6569</v>
      </c>
      <c r="K474" s="21">
        <v>47</v>
      </c>
      <c r="L474" s="32" t="s">
        <v>9228</v>
      </c>
      <c r="M474" s="21" t="s">
        <v>2591</v>
      </c>
      <c r="N474" s="21">
        <v>1</v>
      </c>
      <c r="O474" s="21" t="s">
        <v>55</v>
      </c>
      <c r="P474" s="21">
        <v>0</v>
      </c>
      <c r="Q474" s="21">
        <v>0</v>
      </c>
      <c r="R474" s="21">
        <v>0</v>
      </c>
      <c r="S474" s="33">
        <v>18269</v>
      </c>
      <c r="T474" s="21">
        <v>0</v>
      </c>
      <c r="U474" s="33">
        <v>1315211</v>
      </c>
      <c r="V474" s="21">
        <v>0</v>
      </c>
      <c r="W474" s="33">
        <v>165367</v>
      </c>
      <c r="X474" s="33">
        <v>263037</v>
      </c>
      <c r="Y474" s="33">
        <v>1546588</v>
      </c>
      <c r="Z474" s="16" t="s">
        <v>315</v>
      </c>
      <c r="AA474" s="102">
        <v>0</v>
      </c>
      <c r="AB474" s="21">
        <v>15.4</v>
      </c>
      <c r="AC474" s="21">
        <v>0.1</v>
      </c>
      <c r="AD474" s="21">
        <v>13.1</v>
      </c>
      <c r="AE474" s="21">
        <v>4.2</v>
      </c>
      <c r="AF474" s="21">
        <f t="shared" si="7"/>
        <v>32.800000000000004</v>
      </c>
      <c r="AG474" s="21" t="s">
        <v>9229</v>
      </c>
      <c r="AH474" s="24" t="s">
        <v>9230</v>
      </c>
      <c r="AI474" s="24" t="s">
        <v>9231</v>
      </c>
      <c r="AJ474" s="27" t="s">
        <v>30707</v>
      </c>
      <c r="AK474" s="28" t="s">
        <v>60</v>
      </c>
      <c r="AL474" s="28">
        <v>10</v>
      </c>
      <c r="AM474" s="28">
        <v>20000110</v>
      </c>
      <c r="AN474" s="29">
        <v>334</v>
      </c>
      <c r="AO474" s="29">
        <v>202212</v>
      </c>
      <c r="AP474" s="29">
        <v>2022</v>
      </c>
      <c r="AQ474" s="28">
        <v>231855146</v>
      </c>
      <c r="AR474" s="28">
        <v>86313125</v>
      </c>
      <c r="AS474" s="28">
        <v>2229996</v>
      </c>
      <c r="AT474" s="30">
        <v>1</v>
      </c>
      <c r="AU474" s="30"/>
      <c r="AV474" s="30"/>
      <c r="AW474" s="30"/>
      <c r="AX474" s="30"/>
      <c r="AY474" s="30"/>
      <c r="AZ474" s="30"/>
      <c r="BA474" s="30"/>
      <c r="BB474" s="30" t="s">
        <v>54452</v>
      </c>
      <c r="BC474" s="30" t="s">
        <v>54452</v>
      </c>
      <c r="BD474" s="30" t="s">
        <v>54452</v>
      </c>
      <c r="BE474" s="30" t="s">
        <v>54452</v>
      </c>
      <c r="BF474" s="30" t="s">
        <v>54452</v>
      </c>
      <c r="BG474" s="30">
        <v>8</v>
      </c>
      <c r="BH474" s="30"/>
      <c r="BI474" s="31"/>
    </row>
    <row r="475" spans="1:61" ht="16.5">
      <c r="A475" s="21" t="s">
        <v>7174</v>
      </c>
      <c r="B475" s="21">
        <v>7219</v>
      </c>
      <c r="C475" s="21">
        <v>1428274</v>
      </c>
      <c r="D475" s="21">
        <v>2248120635</v>
      </c>
      <c r="E475" s="22">
        <v>1348140001086</v>
      </c>
      <c r="F475" s="24" t="s">
        <v>7175</v>
      </c>
      <c r="G475" s="24" t="s">
        <v>44</v>
      </c>
      <c r="H475" s="24" t="s">
        <v>51</v>
      </c>
      <c r="I475" s="24" t="s">
        <v>52</v>
      </c>
      <c r="J475" s="24" t="s">
        <v>1033</v>
      </c>
      <c r="K475" s="21">
        <v>38</v>
      </c>
      <c r="L475" s="32" t="s">
        <v>7176</v>
      </c>
      <c r="M475" s="21" t="s">
        <v>7177</v>
      </c>
      <c r="N475" s="21">
        <v>1</v>
      </c>
      <c r="O475" s="21" t="s">
        <v>83</v>
      </c>
      <c r="P475" s="21">
        <v>0</v>
      </c>
      <c r="Q475" s="21">
        <v>0</v>
      </c>
      <c r="R475" s="21">
        <v>0</v>
      </c>
      <c r="S475" s="33">
        <v>1131540000</v>
      </c>
      <c r="T475" s="21">
        <v>0</v>
      </c>
      <c r="U475" s="33">
        <v>31965221</v>
      </c>
      <c r="V475" s="33">
        <v>836380926</v>
      </c>
      <c r="W475" s="39">
        <v>229700520</v>
      </c>
      <c r="X475" s="33">
        <v>721450262</v>
      </c>
      <c r="Y475" s="39">
        <v>3709401100</v>
      </c>
      <c r="Z475" s="16" t="s">
        <v>126</v>
      </c>
      <c r="AA475" s="102">
        <v>0</v>
      </c>
      <c r="AB475" s="21">
        <v>37</v>
      </c>
      <c r="AC475" s="21">
        <v>11.3</v>
      </c>
      <c r="AD475" s="21">
        <v>0.3</v>
      </c>
      <c r="AE475" s="21">
        <v>17.8</v>
      </c>
      <c r="AF475" s="21">
        <f t="shared" si="7"/>
        <v>66.399999999999991</v>
      </c>
      <c r="AG475" s="21" t="s">
        <v>7178</v>
      </c>
      <c r="AH475" s="24" t="s">
        <v>7179</v>
      </c>
      <c r="AI475" s="24" t="s">
        <v>7180</v>
      </c>
      <c r="AJ475" s="27" t="s">
        <v>31153</v>
      </c>
      <c r="AK475" s="28" t="s">
        <v>60</v>
      </c>
      <c r="AL475" s="28">
        <v>10</v>
      </c>
      <c r="AM475" s="28">
        <v>20001130</v>
      </c>
      <c r="AN475" s="29">
        <v>460</v>
      </c>
      <c r="AO475" s="29">
        <v>202303</v>
      </c>
      <c r="AP475" s="29">
        <v>2022</v>
      </c>
      <c r="AQ475" s="28">
        <v>412799446</v>
      </c>
      <c r="AR475" s="28">
        <v>231647755</v>
      </c>
      <c r="AS475" s="28">
        <v>11220000</v>
      </c>
      <c r="AT475" s="30">
        <v>1</v>
      </c>
      <c r="AU475" s="30"/>
      <c r="AV475" s="30"/>
      <c r="AW475" s="30"/>
      <c r="AX475" s="30"/>
      <c r="AY475" s="30"/>
      <c r="AZ475" s="30"/>
      <c r="BA475" s="30"/>
      <c r="BB475" s="30" t="s">
        <v>54452</v>
      </c>
      <c r="BC475" s="30" t="s">
        <v>54452</v>
      </c>
      <c r="BD475" s="30" t="s">
        <v>54452</v>
      </c>
      <c r="BE475" s="30" t="s">
        <v>54452</v>
      </c>
      <c r="BF475" s="30" t="s">
        <v>54452</v>
      </c>
      <c r="BG475" s="30">
        <v>7</v>
      </c>
      <c r="BH475" s="30" t="s">
        <v>7181</v>
      </c>
      <c r="BI475" s="31"/>
    </row>
    <row r="476" spans="1:61" ht="16.5">
      <c r="A476" s="21" t="s">
        <v>5921</v>
      </c>
      <c r="B476" s="21">
        <v>5960</v>
      </c>
      <c r="C476" s="21">
        <v>1207217</v>
      </c>
      <c r="D476" s="21">
        <v>4108108964</v>
      </c>
      <c r="E476" s="22">
        <v>1101110413578</v>
      </c>
      <c r="F476" s="24" t="s">
        <v>5922</v>
      </c>
      <c r="G476" s="24" t="s">
        <v>44</v>
      </c>
      <c r="H476" s="24" t="s">
        <v>51</v>
      </c>
      <c r="I476" s="24" t="s">
        <v>52</v>
      </c>
      <c r="J476" s="24" t="s">
        <v>1011</v>
      </c>
      <c r="K476" s="21">
        <v>35</v>
      </c>
      <c r="L476" s="32" t="s">
        <v>5923</v>
      </c>
      <c r="M476" s="21" t="s">
        <v>5924</v>
      </c>
      <c r="N476" s="21">
        <v>1</v>
      </c>
      <c r="O476" s="21" t="s">
        <v>55</v>
      </c>
      <c r="P476" s="21">
        <v>0</v>
      </c>
      <c r="Q476" s="21">
        <v>0</v>
      </c>
      <c r="R476" s="21">
        <v>0</v>
      </c>
      <c r="S476" s="39">
        <v>25500</v>
      </c>
      <c r="T476" s="21">
        <v>0</v>
      </c>
      <c r="U476" s="33">
        <v>44999</v>
      </c>
      <c r="V476" s="39">
        <v>1651943</v>
      </c>
      <c r="W476" s="33">
        <v>13820</v>
      </c>
      <c r="X476" s="39">
        <v>617625</v>
      </c>
      <c r="Y476" s="33">
        <v>2663908</v>
      </c>
      <c r="Z476" s="16" t="s">
        <v>126</v>
      </c>
      <c r="AA476" s="102">
        <v>0</v>
      </c>
      <c r="AB476" s="21">
        <v>26.6</v>
      </c>
      <c r="AC476" s="21">
        <v>0.2</v>
      </c>
      <c r="AD476" s="21">
        <v>0.4</v>
      </c>
      <c r="AE476" s="21">
        <v>22.8</v>
      </c>
      <c r="AF476" s="21">
        <f t="shared" si="7"/>
        <v>50</v>
      </c>
      <c r="AG476" s="21" t="s">
        <v>5908</v>
      </c>
      <c r="AH476" s="24" t="s">
        <v>5925</v>
      </c>
      <c r="AI476" s="24" t="s">
        <v>5926</v>
      </c>
      <c r="AJ476" s="27" t="s">
        <v>31154</v>
      </c>
      <c r="AK476" s="28" t="s">
        <v>60</v>
      </c>
      <c r="AL476" s="28">
        <v>10</v>
      </c>
      <c r="AM476" s="28">
        <v>19851223</v>
      </c>
      <c r="AN476" s="29">
        <v>448</v>
      </c>
      <c r="AO476" s="29">
        <v>202308</v>
      </c>
      <c r="AP476" s="29">
        <v>2022</v>
      </c>
      <c r="AQ476" s="28">
        <v>569046289</v>
      </c>
      <c r="AR476" s="28">
        <v>362859502</v>
      </c>
      <c r="AS476" s="28">
        <v>77500000</v>
      </c>
      <c r="AT476" s="30">
        <v>1</v>
      </c>
      <c r="AU476" s="30"/>
      <c r="AV476" s="30"/>
      <c r="AW476" s="30"/>
      <c r="AX476" s="30"/>
      <c r="AY476" s="30"/>
      <c r="AZ476" s="30"/>
      <c r="BA476" s="30"/>
      <c r="BB476" s="30" t="s">
        <v>54452</v>
      </c>
      <c r="BC476" s="30" t="s">
        <v>54452</v>
      </c>
      <c r="BD476" s="30" t="s">
        <v>54452</v>
      </c>
      <c r="BE476" s="30" t="s">
        <v>54452</v>
      </c>
      <c r="BF476" s="30" t="s">
        <v>54452</v>
      </c>
      <c r="BG476" s="30">
        <v>7</v>
      </c>
      <c r="BH476" s="30" t="s">
        <v>5075</v>
      </c>
      <c r="BI476" s="31"/>
    </row>
    <row r="477" spans="1:61" ht="16.5">
      <c r="A477" s="21" t="s">
        <v>931</v>
      </c>
      <c r="B477" s="21">
        <v>740</v>
      </c>
      <c r="C477" s="21">
        <v>3198962</v>
      </c>
      <c r="D477" s="21">
        <v>5088124276</v>
      </c>
      <c r="E477" s="22">
        <v>1711110018325</v>
      </c>
      <c r="F477" s="24" t="s">
        <v>932</v>
      </c>
      <c r="G477" s="24" t="s">
        <v>44</v>
      </c>
      <c r="H477" s="24" t="s">
        <v>51</v>
      </c>
      <c r="I477" s="24" t="s">
        <v>52</v>
      </c>
      <c r="J477" s="24" t="s">
        <v>279</v>
      </c>
      <c r="K477" s="21">
        <v>2</v>
      </c>
      <c r="L477" s="32" t="s">
        <v>933</v>
      </c>
      <c r="M477" s="21" t="s">
        <v>934</v>
      </c>
      <c r="N477" s="21">
        <v>1</v>
      </c>
      <c r="O477" s="21" t="s">
        <v>151</v>
      </c>
      <c r="P477" s="21">
        <v>0</v>
      </c>
      <c r="Q477" s="21">
        <v>0</v>
      </c>
      <c r="R477" s="21">
        <v>0</v>
      </c>
      <c r="S477" s="21">
        <v>0</v>
      </c>
      <c r="T477" s="21">
        <v>0</v>
      </c>
      <c r="U477" s="21">
        <v>0</v>
      </c>
      <c r="V477" s="21">
        <v>0</v>
      </c>
      <c r="W477" s="39">
        <v>28435</v>
      </c>
      <c r="X477" s="21">
        <v>0</v>
      </c>
      <c r="Y477" s="33">
        <v>22747315</v>
      </c>
      <c r="Z477" s="16" t="s">
        <v>56</v>
      </c>
      <c r="AA477" s="102">
        <v>0</v>
      </c>
      <c r="AB477" s="21">
        <v>227.4</v>
      </c>
      <c r="AC477" s="99">
        <v>0</v>
      </c>
      <c r="AD477" s="99">
        <v>0</v>
      </c>
      <c r="AE477" s="21">
        <v>0.2</v>
      </c>
      <c r="AF477" s="21">
        <f t="shared" si="7"/>
        <v>227.6</v>
      </c>
      <c r="AG477" s="21" t="s">
        <v>935</v>
      </c>
      <c r="AH477" s="24" t="s">
        <v>936</v>
      </c>
      <c r="AI477" s="24" t="s">
        <v>937</v>
      </c>
      <c r="AJ477" s="27" t="s">
        <v>31155</v>
      </c>
      <c r="AK477" s="28" t="s">
        <v>60</v>
      </c>
      <c r="AL477" s="28">
        <v>10</v>
      </c>
      <c r="AM477" s="28">
        <v>20081117</v>
      </c>
      <c r="AN477" s="29">
        <v>320</v>
      </c>
      <c r="AO477" s="29">
        <v>202212</v>
      </c>
      <c r="AP477" s="29">
        <v>2022</v>
      </c>
      <c r="AQ477" s="28">
        <v>125013053</v>
      </c>
      <c r="AR477" s="28">
        <v>145551569</v>
      </c>
      <c r="AS477" s="28">
        <v>15000000</v>
      </c>
      <c r="AT477" s="30">
        <v>1</v>
      </c>
      <c r="AU477" s="30"/>
      <c r="AV477" s="30"/>
      <c r="AW477" s="30"/>
      <c r="AX477" s="30"/>
      <c r="AY477" s="30"/>
      <c r="AZ477" s="30"/>
      <c r="BA477" s="30"/>
      <c r="BB477" s="30" t="s">
        <v>54452</v>
      </c>
      <c r="BC477" s="30" t="s">
        <v>54452</v>
      </c>
      <c r="BD477" s="30" t="s">
        <v>54452</v>
      </c>
      <c r="BE477" s="30" t="s">
        <v>54452</v>
      </c>
      <c r="BF477" s="30" t="s">
        <v>54452</v>
      </c>
      <c r="BG477" s="30">
        <v>5</v>
      </c>
      <c r="BH477" s="30" t="s">
        <v>938</v>
      </c>
      <c r="BI477" s="31"/>
    </row>
    <row r="478" spans="1:61" ht="16.5">
      <c r="A478" s="21" t="s">
        <v>10216</v>
      </c>
      <c r="B478" s="21">
        <v>10670</v>
      </c>
      <c r="C478" s="21">
        <v>12300632</v>
      </c>
      <c r="D478" s="21">
        <v>3288802675</v>
      </c>
      <c r="E478" s="22">
        <v>1101118626793</v>
      </c>
      <c r="F478" s="24" t="s">
        <v>10217</v>
      </c>
      <c r="G478" s="24" t="s">
        <v>44</v>
      </c>
      <c r="H478" s="24" t="s">
        <v>51</v>
      </c>
      <c r="I478" s="24" t="s">
        <v>63</v>
      </c>
      <c r="J478" s="24" t="s">
        <v>171</v>
      </c>
      <c r="K478" s="21">
        <v>48</v>
      </c>
      <c r="L478" s="32" t="s">
        <v>10218</v>
      </c>
      <c r="M478" s="21" t="s">
        <v>10219</v>
      </c>
      <c r="N478" s="21">
        <v>1</v>
      </c>
      <c r="O478" s="21" t="s">
        <v>55</v>
      </c>
      <c r="P478" s="21">
        <v>0</v>
      </c>
      <c r="Q478" s="33">
        <f>14139130*2</f>
        <v>28278260</v>
      </c>
      <c r="R478" s="21">
        <v>0</v>
      </c>
      <c r="S478" s="33">
        <f>49730*2</f>
        <v>99460</v>
      </c>
      <c r="T478" s="21">
        <v>0</v>
      </c>
      <c r="U478" s="21">
        <v>0</v>
      </c>
      <c r="V478" s="21">
        <v>0</v>
      </c>
      <c r="W478" s="21">
        <v>0</v>
      </c>
      <c r="X478" s="33">
        <f>1184641*2</f>
        <v>2369282</v>
      </c>
      <c r="Y478" s="33">
        <f>34234266*2</f>
        <v>68468532</v>
      </c>
      <c r="Z478" s="16" t="s">
        <v>126</v>
      </c>
      <c r="AA478" s="102">
        <v>0</v>
      </c>
      <c r="AB478" s="21">
        <v>967.4</v>
      </c>
      <c r="AC478" s="21">
        <v>0.9</v>
      </c>
      <c r="AD478" s="99">
        <v>0</v>
      </c>
      <c r="AE478" s="21">
        <v>23.6</v>
      </c>
      <c r="AF478" s="21">
        <f t="shared" si="7"/>
        <v>991.9</v>
      </c>
      <c r="AG478" s="21" t="s">
        <v>10220</v>
      </c>
      <c r="AH478" s="24" t="s">
        <v>1665</v>
      </c>
      <c r="AI478" s="24" t="s">
        <v>1580</v>
      </c>
      <c r="AJ478" s="27" t="s">
        <v>31156</v>
      </c>
      <c r="AK478" s="28" t="s">
        <v>156</v>
      </c>
      <c r="AL478" s="28">
        <v>10</v>
      </c>
      <c r="AM478" s="28">
        <v>20230502</v>
      </c>
      <c r="AN478" s="29">
        <v>1625</v>
      </c>
      <c r="AO478" s="29">
        <v>202306</v>
      </c>
      <c r="AP478" s="29"/>
      <c r="AQ478" s="28"/>
      <c r="AR478" s="28"/>
      <c r="AS478" s="28"/>
      <c r="AT478" s="30">
        <v>1</v>
      </c>
      <c r="AU478" s="30"/>
      <c r="AV478" s="30"/>
      <c r="AW478" s="30"/>
      <c r="AX478" s="30"/>
      <c r="AY478" s="30"/>
      <c r="AZ478" s="30"/>
      <c r="BA478" s="30"/>
      <c r="BB478" s="30" t="s">
        <v>54452</v>
      </c>
      <c r="BC478" s="30" t="s">
        <v>54452</v>
      </c>
      <c r="BD478" s="30" t="s">
        <v>54452</v>
      </c>
      <c r="BE478" s="30" t="s">
        <v>54452</v>
      </c>
      <c r="BF478" s="30" t="s">
        <v>54452</v>
      </c>
      <c r="BG478" s="30">
        <v>4</v>
      </c>
      <c r="BH478" s="30" t="s">
        <v>61</v>
      </c>
      <c r="BI478" s="31"/>
    </row>
    <row r="479" spans="1:61" ht="16.5">
      <c r="A479" s="21" t="s">
        <v>15192</v>
      </c>
      <c r="B479" s="21">
        <v>14521</v>
      </c>
      <c r="C479" s="21">
        <v>1356051</v>
      </c>
      <c r="D479" s="21">
        <v>1268132671</v>
      </c>
      <c r="E479" s="22">
        <v>1344110011948</v>
      </c>
      <c r="F479" s="24" t="s">
        <v>15193</v>
      </c>
      <c r="G479" s="24" t="s">
        <v>44</v>
      </c>
      <c r="H479" s="24" t="s">
        <v>51</v>
      </c>
      <c r="I479" s="24" t="s">
        <v>52</v>
      </c>
      <c r="J479" s="24" t="s">
        <v>279</v>
      </c>
      <c r="K479" s="21">
        <v>2</v>
      </c>
      <c r="L479" s="32" t="s">
        <v>15194</v>
      </c>
      <c r="M479" s="21" t="s">
        <v>15195</v>
      </c>
      <c r="N479" s="21">
        <v>1</v>
      </c>
      <c r="O479" s="21" t="s">
        <v>55</v>
      </c>
      <c r="P479" s="21">
        <v>0</v>
      </c>
      <c r="Q479" s="33">
        <v>2249589</v>
      </c>
      <c r="R479" s="33">
        <v>1508946</v>
      </c>
      <c r="S479" s="33">
        <v>16382504</v>
      </c>
      <c r="T479" s="21">
        <v>0</v>
      </c>
      <c r="U479" s="33">
        <v>30815</v>
      </c>
      <c r="V479" s="33">
        <v>717603</v>
      </c>
      <c r="W479" s="33">
        <v>5334303</v>
      </c>
      <c r="X479" s="33">
        <v>9732711</v>
      </c>
      <c r="Y479" s="33">
        <v>15599406</v>
      </c>
      <c r="Z479" s="16" t="s">
        <v>315</v>
      </c>
      <c r="AA479" s="102">
        <v>0</v>
      </c>
      <c r="AB479" s="21">
        <v>193.5</v>
      </c>
      <c r="AC479" s="21">
        <v>163.80000000000001</v>
      </c>
      <c r="AD479" s="21">
        <v>0.3</v>
      </c>
      <c r="AE479" s="21">
        <v>157.80000000000001</v>
      </c>
      <c r="AF479" s="21">
        <f t="shared" si="7"/>
        <v>515.40000000000009</v>
      </c>
      <c r="AG479" s="21" t="s">
        <v>15169</v>
      </c>
      <c r="AH479" s="24" t="s">
        <v>15196</v>
      </c>
      <c r="AI479" s="24" t="s">
        <v>15197</v>
      </c>
      <c r="AJ479" s="27" t="s">
        <v>30847</v>
      </c>
      <c r="AK479" s="28" t="s">
        <v>60</v>
      </c>
      <c r="AL479" s="28">
        <v>10</v>
      </c>
      <c r="AM479" s="28">
        <v>19980504</v>
      </c>
      <c r="AN479" s="29">
        <v>1933</v>
      </c>
      <c r="AO479" s="29">
        <v>202212</v>
      </c>
      <c r="AP479" s="29">
        <v>2022</v>
      </c>
      <c r="AQ479" s="28">
        <v>1560070202</v>
      </c>
      <c r="AR479" s="28">
        <v>2799104235</v>
      </c>
      <c r="AS479" s="28">
        <v>20000000</v>
      </c>
      <c r="AT479" s="30">
        <v>1</v>
      </c>
      <c r="AU479" s="30"/>
      <c r="AV479" s="30"/>
      <c r="AW479" s="30"/>
      <c r="AX479" s="30"/>
      <c r="AY479" s="30"/>
      <c r="AZ479" s="30"/>
      <c r="BA479" s="30"/>
      <c r="BB479" s="30" t="s">
        <v>54452</v>
      </c>
      <c r="BC479" s="30" t="s">
        <v>54452</v>
      </c>
      <c r="BD479" s="30" t="s">
        <v>54452</v>
      </c>
      <c r="BE479" s="30" t="s">
        <v>54452</v>
      </c>
      <c r="BF479" s="30" t="s">
        <v>54452</v>
      </c>
      <c r="BG479" s="30">
        <v>4</v>
      </c>
      <c r="BH479" s="30" t="s">
        <v>921</v>
      </c>
      <c r="BI479" s="31"/>
    </row>
    <row r="480" spans="1:61" ht="16.5">
      <c r="A480" s="21" t="s">
        <v>8861</v>
      </c>
      <c r="B480" s="21">
        <v>20829</v>
      </c>
      <c r="C480" s="21">
        <v>1584473</v>
      </c>
      <c r="D480" s="21">
        <v>5138100276</v>
      </c>
      <c r="E480" s="22">
        <v>1753110000176</v>
      </c>
      <c r="F480" s="24" t="s">
        <v>8862</v>
      </c>
      <c r="G480" s="24" t="s">
        <v>104</v>
      </c>
      <c r="H480" s="24" t="s">
        <v>51</v>
      </c>
      <c r="I480" s="24" t="s">
        <v>65</v>
      </c>
      <c r="J480" s="24" t="s">
        <v>1944</v>
      </c>
      <c r="K480" s="21">
        <v>26</v>
      </c>
      <c r="L480" s="32" t="s">
        <v>8863</v>
      </c>
      <c r="M480" s="21" t="s">
        <v>8864</v>
      </c>
      <c r="N480" s="26">
        <v>1</v>
      </c>
      <c r="O480" s="26" t="s">
        <v>351</v>
      </c>
      <c r="P480" s="21">
        <v>0</v>
      </c>
      <c r="Q480" s="21">
        <v>0</v>
      </c>
      <c r="R480" s="69">
        <v>67</v>
      </c>
      <c r="S480" s="41">
        <v>4065</v>
      </c>
      <c r="T480" s="21">
        <v>0</v>
      </c>
      <c r="U480" s="21">
        <v>0</v>
      </c>
      <c r="V480" s="69">
        <v>76</v>
      </c>
      <c r="W480" s="69">
        <v>249</v>
      </c>
      <c r="X480" s="21">
        <v>0</v>
      </c>
      <c r="Y480" s="41">
        <v>3991</v>
      </c>
      <c r="Z480" s="16" t="s">
        <v>315</v>
      </c>
      <c r="AA480" s="103">
        <v>0</v>
      </c>
      <c r="AB480" s="37">
        <v>40.5</v>
      </c>
      <c r="AC480" s="37">
        <v>40.6</v>
      </c>
      <c r="AD480" s="100">
        <v>0</v>
      </c>
      <c r="AE480" s="37">
        <v>3.2</v>
      </c>
      <c r="AF480" s="21">
        <f t="shared" si="7"/>
        <v>84.3</v>
      </c>
      <c r="AG480" s="21" t="s">
        <v>8865</v>
      </c>
      <c r="AH480" s="24" t="s">
        <v>8866</v>
      </c>
      <c r="AI480" s="24" t="s">
        <v>8867</v>
      </c>
      <c r="AJ480" s="27" t="s">
        <v>8867</v>
      </c>
      <c r="AK480" s="28" t="s">
        <v>47</v>
      </c>
      <c r="AL480" s="28">
        <v>10</v>
      </c>
      <c r="AM480" s="28">
        <v>19651122</v>
      </c>
      <c r="AN480" s="29">
        <v>1319</v>
      </c>
      <c r="AO480" s="29">
        <v>200807</v>
      </c>
      <c r="AP480" s="29"/>
      <c r="AQ480" s="28"/>
      <c r="AR480" s="28"/>
      <c r="AS480" s="28"/>
      <c r="AT480" s="30">
        <v>1</v>
      </c>
      <c r="AU480" s="30"/>
      <c r="AV480" s="30"/>
      <c r="AW480" s="30"/>
      <c r="AX480" s="30"/>
      <c r="AY480" s="30"/>
      <c r="AZ480" s="30"/>
      <c r="BA480" s="30"/>
      <c r="BB480" s="30" t="s">
        <v>54452</v>
      </c>
      <c r="BC480" s="30" t="s">
        <v>54452</v>
      </c>
      <c r="BD480" s="30" t="s">
        <v>54452</v>
      </c>
      <c r="BE480" s="30" t="s">
        <v>54452</v>
      </c>
      <c r="BF480" s="30" t="s">
        <v>54452</v>
      </c>
      <c r="BG480" s="30">
        <v>8</v>
      </c>
      <c r="BH480" s="30" t="s">
        <v>8868</v>
      </c>
      <c r="BI480" s="31"/>
    </row>
    <row r="481" spans="1:61" ht="16.5">
      <c r="A481" s="21" t="s">
        <v>11314</v>
      </c>
      <c r="B481" s="21">
        <v>11540</v>
      </c>
      <c r="C481" s="21">
        <v>9612901</v>
      </c>
      <c r="D481" s="21">
        <v>6038802071</v>
      </c>
      <c r="E481" s="22">
        <v>1345110487949</v>
      </c>
      <c r="F481" s="24" t="s">
        <v>11315</v>
      </c>
      <c r="G481" s="24" t="s">
        <v>44</v>
      </c>
      <c r="H481" s="24" t="s">
        <v>51</v>
      </c>
      <c r="I481" s="24" t="s">
        <v>52</v>
      </c>
      <c r="J481" s="24" t="s">
        <v>3829</v>
      </c>
      <c r="K481" s="21">
        <v>50</v>
      </c>
      <c r="L481" s="32" t="s">
        <v>11316</v>
      </c>
      <c r="M481" s="21" t="s">
        <v>11317</v>
      </c>
      <c r="N481" s="21">
        <v>1</v>
      </c>
      <c r="O481" s="21" t="s">
        <v>55</v>
      </c>
      <c r="P481" s="33">
        <v>67311</v>
      </c>
      <c r="Q481" s="33">
        <v>285128</v>
      </c>
      <c r="R481" s="33">
        <v>24496</v>
      </c>
      <c r="S481" s="33">
        <v>90784</v>
      </c>
      <c r="T481" s="21">
        <v>0</v>
      </c>
      <c r="U481" s="33">
        <v>1655246</v>
      </c>
      <c r="V481" s="33">
        <v>28260</v>
      </c>
      <c r="W481" s="21">
        <v>0</v>
      </c>
      <c r="X481" s="21">
        <v>0</v>
      </c>
      <c r="Y481" s="33">
        <v>4777093</v>
      </c>
      <c r="Z481" s="16" t="s">
        <v>315</v>
      </c>
      <c r="AA481" s="21">
        <v>0.6</v>
      </c>
      <c r="AB481" s="21">
        <v>50.8</v>
      </c>
      <c r="AC481" s="21">
        <v>0.9</v>
      </c>
      <c r="AD481" s="21">
        <v>16.5</v>
      </c>
      <c r="AE481" s="21">
        <v>0.2</v>
      </c>
      <c r="AF481" s="21">
        <f t="shared" si="7"/>
        <v>69</v>
      </c>
      <c r="AG481" s="21" t="s">
        <v>11318</v>
      </c>
      <c r="AH481" s="24" t="s">
        <v>11319</v>
      </c>
      <c r="AI481" s="24" t="s">
        <v>11320</v>
      </c>
      <c r="AJ481" s="27" t="s">
        <v>31157</v>
      </c>
      <c r="AK481" s="28" t="s">
        <v>60</v>
      </c>
      <c r="AL481" s="28">
        <v>10</v>
      </c>
      <c r="AM481" s="28">
        <v>20201202</v>
      </c>
      <c r="AN481" s="29">
        <v>604</v>
      </c>
      <c r="AO481" s="29">
        <v>202212</v>
      </c>
      <c r="AP481" s="29">
        <v>2022</v>
      </c>
      <c r="AQ481" s="28">
        <v>210324380</v>
      </c>
      <c r="AR481" s="28">
        <v>244017143</v>
      </c>
      <c r="AS481" s="28">
        <v>3000000</v>
      </c>
      <c r="AT481" s="30">
        <v>1</v>
      </c>
      <c r="AU481" s="30"/>
      <c r="AV481" s="30"/>
      <c r="AW481" s="30"/>
      <c r="AX481" s="30"/>
      <c r="AY481" s="30"/>
      <c r="AZ481" s="30"/>
      <c r="BA481" s="30"/>
      <c r="BB481" s="30" t="s">
        <v>54452</v>
      </c>
      <c r="BC481" s="30" t="s">
        <v>54452</v>
      </c>
      <c r="BD481" s="30" t="s">
        <v>54452</v>
      </c>
      <c r="BE481" s="30" t="s">
        <v>54452</v>
      </c>
      <c r="BF481" s="30" t="s">
        <v>54452</v>
      </c>
      <c r="BG481" s="30">
        <v>4</v>
      </c>
      <c r="BH481" s="30" t="s">
        <v>237</v>
      </c>
      <c r="BI481" s="31"/>
    </row>
    <row r="482" spans="1:61" ht="16.5">
      <c r="A482" s="21" t="s">
        <v>529</v>
      </c>
      <c r="B482" s="21">
        <v>383</v>
      </c>
      <c r="C482" s="21">
        <v>10799480</v>
      </c>
      <c r="D482" s="21">
        <v>1868802144</v>
      </c>
      <c r="E482" s="22">
        <v>1313110262819</v>
      </c>
      <c r="F482" s="24" t="s">
        <v>530</v>
      </c>
      <c r="G482" s="24" t="s">
        <v>44</v>
      </c>
      <c r="H482" s="24" t="s">
        <v>51</v>
      </c>
      <c r="I482" s="24" t="s">
        <v>52</v>
      </c>
      <c r="J482" s="24" t="s">
        <v>72</v>
      </c>
      <c r="K482" s="21">
        <v>1</v>
      </c>
      <c r="L482" s="32" t="s">
        <v>531</v>
      </c>
      <c r="M482" s="21" t="s">
        <v>532</v>
      </c>
      <c r="N482" s="21">
        <v>1</v>
      </c>
      <c r="O482" s="21" t="s">
        <v>83</v>
      </c>
      <c r="P482" s="49">
        <v>399593870</v>
      </c>
      <c r="Q482" s="49">
        <v>1320409204</v>
      </c>
      <c r="R482" s="49">
        <v>106935320</v>
      </c>
      <c r="S482" s="49">
        <v>1425523219</v>
      </c>
      <c r="T482" s="21">
        <v>0</v>
      </c>
      <c r="U482" s="76">
        <v>146577600</v>
      </c>
      <c r="V482" s="49">
        <v>54711392223</v>
      </c>
      <c r="W482" s="21">
        <v>0</v>
      </c>
      <c r="X482" s="42">
        <v>595091493</v>
      </c>
      <c r="Y482" s="42">
        <v>54711392223</v>
      </c>
      <c r="Z482" s="16" t="s">
        <v>56</v>
      </c>
      <c r="AA482" s="21">
        <v>3.9</v>
      </c>
      <c r="AB482" s="21">
        <v>561.29999999999995</v>
      </c>
      <c r="AC482" s="21">
        <v>14.2</v>
      </c>
      <c r="AD482" s="21">
        <v>1.4</v>
      </c>
      <c r="AE482" s="21">
        <v>553</v>
      </c>
      <c r="AF482" s="21">
        <f t="shared" si="7"/>
        <v>1133.8</v>
      </c>
      <c r="AG482" s="21" t="s">
        <v>533</v>
      </c>
      <c r="AH482" s="24" t="s">
        <v>534</v>
      </c>
      <c r="AI482" s="24" t="s">
        <v>535</v>
      </c>
      <c r="AJ482" s="27" t="s">
        <v>31158</v>
      </c>
      <c r="AK482" s="28" t="s">
        <v>60</v>
      </c>
      <c r="AL482" s="28">
        <v>10</v>
      </c>
      <c r="AM482" s="28">
        <v>20210804</v>
      </c>
      <c r="AN482" s="29">
        <v>934</v>
      </c>
      <c r="AO482" s="29">
        <v>202212</v>
      </c>
      <c r="AP482" s="29">
        <v>2022</v>
      </c>
      <c r="AQ482" s="28">
        <v>577125804</v>
      </c>
      <c r="AR482" s="28">
        <v>497662146</v>
      </c>
      <c r="AS482" s="28">
        <v>5000000</v>
      </c>
      <c r="AT482" s="30">
        <v>1</v>
      </c>
      <c r="AU482" s="30"/>
      <c r="AV482" s="30"/>
      <c r="AW482" s="30"/>
      <c r="AX482" s="30"/>
      <c r="AY482" s="30"/>
      <c r="AZ482" s="30"/>
      <c r="BA482" s="30"/>
      <c r="BB482" s="30" t="s">
        <v>54452</v>
      </c>
      <c r="BC482" s="30" t="s">
        <v>54452</v>
      </c>
      <c r="BD482" s="30" t="s">
        <v>54452</v>
      </c>
      <c r="BE482" s="30" t="s">
        <v>54452</v>
      </c>
      <c r="BF482" s="30" t="s">
        <v>536</v>
      </c>
      <c r="BG482" s="30">
        <v>2</v>
      </c>
      <c r="BH482" s="30" t="s">
        <v>101</v>
      </c>
      <c r="BI482" s="31"/>
    </row>
    <row r="483" spans="1:61" ht="16.5">
      <c r="A483" s="21" t="s">
        <v>10638</v>
      </c>
      <c r="B483" s="21">
        <v>11047</v>
      </c>
      <c r="C483" s="21">
        <v>1845621</v>
      </c>
      <c r="D483" s="21">
        <v>2298137000</v>
      </c>
      <c r="E483" s="22">
        <v>1101111673288</v>
      </c>
      <c r="F483" s="24" t="s">
        <v>10639</v>
      </c>
      <c r="G483" s="24" t="s">
        <v>44</v>
      </c>
      <c r="H483" s="24" t="s">
        <v>51</v>
      </c>
      <c r="I483" s="24" t="s">
        <v>52</v>
      </c>
      <c r="J483" s="24" t="s">
        <v>467</v>
      </c>
      <c r="K483" s="21">
        <v>49</v>
      </c>
      <c r="L483" s="21"/>
      <c r="M483" s="21" t="s">
        <v>10640</v>
      </c>
      <c r="N483" s="21">
        <v>2</v>
      </c>
      <c r="O483" s="21" t="s">
        <v>55</v>
      </c>
      <c r="P483" s="21">
        <v>0</v>
      </c>
      <c r="Q483" s="21">
        <v>0</v>
      </c>
      <c r="R483" s="21">
        <v>0</v>
      </c>
      <c r="S483" s="21">
        <v>0</v>
      </c>
      <c r="T483" s="21">
        <v>0</v>
      </c>
      <c r="U483" s="21">
        <v>0</v>
      </c>
      <c r="V483" s="21">
        <v>0</v>
      </c>
      <c r="W483" s="33">
        <v>1378808</v>
      </c>
      <c r="X483" s="33">
        <f>110000+707678</f>
        <v>817678</v>
      </c>
      <c r="Y483" s="33">
        <v>3400980</v>
      </c>
      <c r="Z483" s="21" t="s">
        <v>315</v>
      </c>
      <c r="AA483" s="102">
        <v>0</v>
      </c>
      <c r="AB483" s="21">
        <v>34</v>
      </c>
      <c r="AC483" s="99">
        <v>0</v>
      </c>
      <c r="AD483" s="99">
        <v>0</v>
      </c>
      <c r="AE483" s="21">
        <v>21.9</v>
      </c>
      <c r="AF483" s="21">
        <f t="shared" si="7"/>
        <v>55.9</v>
      </c>
      <c r="AG483" s="21" t="s">
        <v>10641</v>
      </c>
      <c r="AH483" s="24" t="s">
        <v>10642</v>
      </c>
      <c r="AI483" s="24" t="s">
        <v>10643</v>
      </c>
      <c r="AJ483" s="27" t="s">
        <v>31069</v>
      </c>
      <c r="AK483" s="28" t="s">
        <v>70</v>
      </c>
      <c r="AL483" s="28">
        <v>10</v>
      </c>
      <c r="AM483" s="28">
        <v>19990401</v>
      </c>
      <c r="AN483" s="29">
        <v>507</v>
      </c>
      <c r="AO483" s="29">
        <v>202306</v>
      </c>
      <c r="AP483" s="29">
        <v>2022</v>
      </c>
      <c r="AQ483" s="28">
        <v>646765218</v>
      </c>
      <c r="AR483" s="28">
        <v>379276621</v>
      </c>
      <c r="AS483" s="28">
        <v>12500000</v>
      </c>
      <c r="AT483" s="30">
        <v>1</v>
      </c>
      <c r="AU483" s="30"/>
      <c r="AV483" s="30"/>
      <c r="AW483" s="30"/>
      <c r="AX483" s="30"/>
      <c r="AY483" s="30"/>
      <c r="AZ483" s="30"/>
      <c r="BA483" s="30"/>
      <c r="BB483" s="30" t="s">
        <v>54452</v>
      </c>
      <c r="BC483" s="30" t="s">
        <v>54452</v>
      </c>
      <c r="BD483" s="30" t="s">
        <v>54452</v>
      </c>
      <c r="BE483" s="30" t="s">
        <v>54452</v>
      </c>
      <c r="BF483" s="30" t="s">
        <v>10644</v>
      </c>
      <c r="BG483" s="30">
        <v>2</v>
      </c>
      <c r="BH483" s="30"/>
      <c r="BI483" s="31"/>
    </row>
    <row r="484" spans="1:61" ht="16.5">
      <c r="A484" s="21" t="s">
        <v>3424</v>
      </c>
      <c r="B484" s="21">
        <v>3102</v>
      </c>
      <c r="C484" s="21">
        <v>1731832</v>
      </c>
      <c r="D484" s="21">
        <v>6098102065</v>
      </c>
      <c r="E484" s="22">
        <v>1942110000191</v>
      </c>
      <c r="F484" s="24" t="s">
        <v>3425</v>
      </c>
      <c r="G484" s="24" t="s">
        <v>44</v>
      </c>
      <c r="H484" s="24" t="s">
        <v>51</v>
      </c>
      <c r="I484" s="24" t="s">
        <v>52</v>
      </c>
      <c r="J484" s="24" t="s">
        <v>1004</v>
      </c>
      <c r="K484" s="21">
        <v>21</v>
      </c>
      <c r="L484" s="32" t="s">
        <v>3426</v>
      </c>
      <c r="M484" s="21" t="s">
        <v>3427</v>
      </c>
      <c r="N484" s="26">
        <v>1</v>
      </c>
      <c r="O484" s="26" t="s">
        <v>351</v>
      </c>
      <c r="P484" s="21">
        <v>0</v>
      </c>
      <c r="Q484" s="21">
        <v>0</v>
      </c>
      <c r="R484" s="21">
        <v>0</v>
      </c>
      <c r="S484" s="21">
        <v>0</v>
      </c>
      <c r="T484" s="21">
        <v>0</v>
      </c>
      <c r="U484" s="21">
        <v>0</v>
      </c>
      <c r="V484" s="21">
        <v>0</v>
      </c>
      <c r="W484" s="21">
        <v>0</v>
      </c>
      <c r="X484" s="21">
        <v>0</v>
      </c>
      <c r="Y484" s="21">
        <v>0</v>
      </c>
      <c r="Z484" s="21" t="s">
        <v>126</v>
      </c>
      <c r="AA484" s="103">
        <v>0</v>
      </c>
      <c r="AB484" s="100">
        <v>0</v>
      </c>
      <c r="AC484" s="100">
        <v>0</v>
      </c>
      <c r="AD484" s="100">
        <v>0</v>
      </c>
      <c r="AE484" s="100">
        <v>0</v>
      </c>
      <c r="AF484" s="21">
        <f t="shared" si="7"/>
        <v>0</v>
      </c>
      <c r="AG484" s="21" t="s">
        <v>3428</v>
      </c>
      <c r="AH484" s="24" t="s">
        <v>3429</v>
      </c>
      <c r="AI484" s="24" t="s">
        <v>3430</v>
      </c>
      <c r="AJ484" s="27" t="s">
        <v>31159</v>
      </c>
      <c r="AK484" s="28" t="s">
        <v>156</v>
      </c>
      <c r="AL484" s="28">
        <v>10</v>
      </c>
      <c r="AM484" s="28">
        <v>19770420</v>
      </c>
      <c r="AN484" s="29">
        <v>431</v>
      </c>
      <c r="AO484" s="29">
        <v>202306</v>
      </c>
      <c r="AP484" s="29">
        <v>2022</v>
      </c>
      <c r="AQ484" s="28">
        <v>224049101</v>
      </c>
      <c r="AR484" s="28">
        <v>354149244</v>
      </c>
      <c r="AS484" s="28">
        <v>50655186</v>
      </c>
      <c r="AT484" s="30">
        <v>1</v>
      </c>
      <c r="AU484" s="30"/>
      <c r="AV484" s="30"/>
      <c r="AW484" s="30"/>
      <c r="AX484" s="30"/>
      <c r="AY484" s="30"/>
      <c r="AZ484" s="30"/>
      <c r="BA484" s="30"/>
      <c r="BB484" s="30" t="s">
        <v>54452</v>
      </c>
      <c r="BC484" s="30" t="s">
        <v>54452</v>
      </c>
      <c r="BD484" s="30" t="s">
        <v>54452</v>
      </c>
      <c r="BE484" s="30" t="s">
        <v>54452</v>
      </c>
      <c r="BF484" s="30" t="s">
        <v>54452</v>
      </c>
      <c r="BG484" s="30">
        <v>5</v>
      </c>
      <c r="BH484" s="30" t="s">
        <v>3431</v>
      </c>
      <c r="BI484" s="31"/>
    </row>
    <row r="485" spans="1:61" ht="16.5">
      <c r="A485" s="21" t="s">
        <v>7279</v>
      </c>
      <c r="B485" s="21">
        <v>7357</v>
      </c>
      <c r="C485" s="21">
        <v>1714686</v>
      </c>
      <c r="D485" s="21">
        <v>6098112296</v>
      </c>
      <c r="E485" s="22">
        <v>1801110027078</v>
      </c>
      <c r="F485" s="24" t="s">
        <v>7280</v>
      </c>
      <c r="G485" s="24" t="s">
        <v>44</v>
      </c>
      <c r="H485" s="24" t="s">
        <v>51</v>
      </c>
      <c r="I485" s="24" t="s">
        <v>52</v>
      </c>
      <c r="J485" s="24" t="s">
        <v>1033</v>
      </c>
      <c r="K485" s="21">
        <v>38</v>
      </c>
      <c r="L485" s="32" t="s">
        <v>7281</v>
      </c>
      <c r="M485" s="21" t="s">
        <v>7282</v>
      </c>
      <c r="N485" s="26">
        <v>1</v>
      </c>
      <c r="O485" s="26" t="s">
        <v>83</v>
      </c>
      <c r="P485" s="21">
        <v>0</v>
      </c>
      <c r="Q485" s="41">
        <v>2182472885</v>
      </c>
      <c r="R485" s="41">
        <v>2394144855</v>
      </c>
      <c r="S485" s="41">
        <v>22003481076</v>
      </c>
      <c r="T485" s="21">
        <v>0</v>
      </c>
      <c r="U485" s="21">
        <v>0</v>
      </c>
      <c r="V485" s="41">
        <v>1832727666</v>
      </c>
      <c r="W485" s="41">
        <v>619881179</v>
      </c>
      <c r="X485" s="21">
        <v>0</v>
      </c>
      <c r="Y485" s="41">
        <v>70428641595</v>
      </c>
      <c r="Z485" s="21"/>
      <c r="AA485" s="102">
        <v>0</v>
      </c>
      <c r="AB485" s="21">
        <v>750</v>
      </c>
      <c r="AC485" s="21">
        <v>220</v>
      </c>
      <c r="AD485" s="99">
        <v>0</v>
      </c>
      <c r="AE485" s="21">
        <v>24.5</v>
      </c>
      <c r="AF485" s="21">
        <f t="shared" si="7"/>
        <v>994.5</v>
      </c>
      <c r="AG485" s="21" t="s">
        <v>6703</v>
      </c>
      <c r="AH485" s="24" t="s">
        <v>7283</v>
      </c>
      <c r="AI485" s="24" t="s">
        <v>7284</v>
      </c>
      <c r="AJ485" s="27" t="s">
        <v>31160</v>
      </c>
      <c r="AK485" s="28" t="s">
        <v>156</v>
      </c>
      <c r="AL485" s="28">
        <v>10</v>
      </c>
      <c r="AM485" s="28">
        <v>19770607</v>
      </c>
      <c r="AN485" s="29">
        <v>328</v>
      </c>
      <c r="AO485" s="29">
        <v>202306</v>
      </c>
      <c r="AP485" s="29">
        <v>2022</v>
      </c>
      <c r="AQ485" s="28">
        <v>284850843</v>
      </c>
      <c r="AR485" s="28">
        <v>220738936</v>
      </c>
      <c r="AS485" s="28">
        <v>27569083</v>
      </c>
      <c r="AT485" s="30">
        <v>2</v>
      </c>
      <c r="AU485" s="30"/>
      <c r="AV485" s="30"/>
      <c r="AW485" s="30"/>
      <c r="AX485" s="30"/>
      <c r="AY485" s="30"/>
      <c r="AZ485" s="30"/>
      <c r="BA485" s="30"/>
      <c r="BB485" s="30" t="s">
        <v>54452</v>
      </c>
      <c r="BC485" s="30" t="s">
        <v>54452</v>
      </c>
      <c r="BD485" s="30" t="s">
        <v>54452</v>
      </c>
      <c r="BE485" s="30" t="s">
        <v>54452</v>
      </c>
      <c r="BF485" s="30" t="s">
        <v>54452</v>
      </c>
      <c r="BG485" s="30">
        <v>7</v>
      </c>
      <c r="BH485" s="30" t="s">
        <v>7285</v>
      </c>
      <c r="BI485" s="31"/>
    </row>
    <row r="486" spans="1:61" ht="16.5">
      <c r="A486" s="21" t="s">
        <v>4394</v>
      </c>
      <c r="B486" s="21">
        <v>4128</v>
      </c>
      <c r="C486" s="21">
        <v>1971894</v>
      </c>
      <c r="D486" s="21">
        <v>1348109623</v>
      </c>
      <c r="E486" s="22">
        <v>1350110032106</v>
      </c>
      <c r="F486" s="24" t="s">
        <v>4395</v>
      </c>
      <c r="G486" s="24" t="s">
        <v>44</v>
      </c>
      <c r="H486" s="24" t="s">
        <v>51</v>
      </c>
      <c r="I486" s="24" t="s">
        <v>63</v>
      </c>
      <c r="J486" s="24" t="s">
        <v>1944</v>
      </c>
      <c r="K486" s="21">
        <v>26</v>
      </c>
      <c r="L486" s="32" t="s">
        <v>4396</v>
      </c>
      <c r="M486" s="21" t="s">
        <v>4397</v>
      </c>
      <c r="N486" s="21">
        <v>1</v>
      </c>
      <c r="O486" s="21" t="s">
        <v>55</v>
      </c>
      <c r="P486" s="21">
        <v>0</v>
      </c>
      <c r="Q486" s="33">
        <v>1163000</v>
      </c>
      <c r="R486" s="21">
        <v>0</v>
      </c>
      <c r="S486" s="39">
        <v>1602247</v>
      </c>
      <c r="T486" s="21">
        <v>0</v>
      </c>
      <c r="U486" s="21">
        <v>0</v>
      </c>
      <c r="V486" s="33">
        <v>79200</v>
      </c>
      <c r="W486" s="21">
        <v>0</v>
      </c>
      <c r="X486" s="21">
        <v>0</v>
      </c>
      <c r="Y486" s="33">
        <v>1688738</v>
      </c>
      <c r="Z486" s="16" t="s">
        <v>126</v>
      </c>
      <c r="AA486" s="102">
        <v>0</v>
      </c>
      <c r="AB486" s="21">
        <v>28.5</v>
      </c>
      <c r="AC486" s="21">
        <v>16</v>
      </c>
      <c r="AD486" s="99">
        <v>0</v>
      </c>
      <c r="AE486" s="21">
        <v>0.7</v>
      </c>
      <c r="AF486" s="21">
        <f t="shared" si="7"/>
        <v>45.2</v>
      </c>
      <c r="AG486" s="21" t="s">
        <v>4398</v>
      </c>
      <c r="AH486" s="24" t="s">
        <v>4399</v>
      </c>
      <c r="AI486" s="24" t="s">
        <v>4400</v>
      </c>
      <c r="AJ486" s="27" t="s">
        <v>31161</v>
      </c>
      <c r="AK486" s="28" t="s">
        <v>60</v>
      </c>
      <c r="AL486" s="28">
        <v>10</v>
      </c>
      <c r="AM486" s="28">
        <v>19900116</v>
      </c>
      <c r="AN486" s="29">
        <v>1154</v>
      </c>
      <c r="AO486" s="29">
        <v>202212</v>
      </c>
      <c r="AP486" s="29">
        <v>2022</v>
      </c>
      <c r="AQ486" s="28">
        <v>720208463</v>
      </c>
      <c r="AR486" s="28">
        <v>462229428</v>
      </c>
      <c r="AS486" s="28">
        <v>16500000</v>
      </c>
      <c r="AT486" s="30">
        <v>1</v>
      </c>
      <c r="AU486" s="30"/>
      <c r="AV486" s="30"/>
      <c r="AW486" s="30"/>
      <c r="AX486" s="30"/>
      <c r="AY486" s="30"/>
      <c r="AZ486" s="30"/>
      <c r="BA486" s="30"/>
      <c r="BB486" s="30" t="s">
        <v>54452</v>
      </c>
      <c r="BC486" s="30" t="s">
        <v>54452</v>
      </c>
      <c r="BD486" s="30" t="s">
        <v>54452</v>
      </c>
      <c r="BE486" s="30" t="s">
        <v>54452</v>
      </c>
      <c r="BF486" s="30" t="s">
        <v>4401</v>
      </c>
      <c r="BG486" s="30">
        <v>2</v>
      </c>
      <c r="BH486" s="30"/>
      <c r="BI486" s="31"/>
    </row>
    <row r="487" spans="1:61" ht="16.5">
      <c r="A487" s="21" t="s">
        <v>2560</v>
      </c>
      <c r="B487" s="21">
        <v>2258</v>
      </c>
      <c r="C487" s="21">
        <v>1574662</v>
      </c>
      <c r="D487" s="21">
        <v>2188100352</v>
      </c>
      <c r="E487" s="22">
        <v>1101110043127</v>
      </c>
      <c r="F487" s="24" t="s">
        <v>2561</v>
      </c>
      <c r="G487" s="24" t="s">
        <v>44</v>
      </c>
      <c r="H487" s="24" t="s">
        <v>51</v>
      </c>
      <c r="I487" s="24" t="s">
        <v>63</v>
      </c>
      <c r="J487" s="24" t="s">
        <v>264</v>
      </c>
      <c r="K487" s="21">
        <v>15</v>
      </c>
      <c r="L487" s="32" t="s">
        <v>2562</v>
      </c>
      <c r="M487" s="21" t="s">
        <v>2563</v>
      </c>
      <c r="N487" s="21">
        <v>1</v>
      </c>
      <c r="O487" s="21" t="s">
        <v>55</v>
      </c>
      <c r="P487" s="21">
        <v>0</v>
      </c>
      <c r="Q487" s="21">
        <v>0</v>
      </c>
      <c r="R487" s="21">
        <v>0</v>
      </c>
      <c r="S487" s="33">
        <v>173080</v>
      </c>
      <c r="T487" s="21">
        <v>0</v>
      </c>
      <c r="U487" s="21">
        <v>0</v>
      </c>
      <c r="V487" s="21">
        <v>0</v>
      </c>
      <c r="W487" s="33">
        <v>37065</v>
      </c>
      <c r="X487" s="21">
        <v>0</v>
      </c>
      <c r="Y487" s="33">
        <v>5911485</v>
      </c>
      <c r="Z487" s="16" t="s">
        <v>56</v>
      </c>
      <c r="AA487" s="102">
        <v>0</v>
      </c>
      <c r="AB487" s="21">
        <v>59.1</v>
      </c>
      <c r="AC487" s="21">
        <v>1.7</v>
      </c>
      <c r="AD487" s="99">
        <v>0</v>
      </c>
      <c r="AE487" s="21">
        <v>0.3</v>
      </c>
      <c r="AF487" s="21">
        <f t="shared" si="7"/>
        <v>61.1</v>
      </c>
      <c r="AG487" s="21" t="s">
        <v>2564</v>
      </c>
      <c r="AH487" s="24" t="s">
        <v>2565</v>
      </c>
      <c r="AI487" s="24" t="s">
        <v>2566</v>
      </c>
      <c r="AJ487" s="27" t="s">
        <v>31162</v>
      </c>
      <c r="AK487" s="28" t="s">
        <v>156</v>
      </c>
      <c r="AL487" s="28">
        <v>10</v>
      </c>
      <c r="AM487" s="28">
        <v>19620716</v>
      </c>
      <c r="AN487" s="29">
        <v>615</v>
      </c>
      <c r="AO487" s="29">
        <v>202306</v>
      </c>
      <c r="AP487" s="29">
        <v>2022</v>
      </c>
      <c r="AQ487" s="28">
        <v>218380987</v>
      </c>
      <c r="AR487" s="28">
        <v>203082817</v>
      </c>
      <c r="AS487" s="28">
        <v>91446366</v>
      </c>
      <c r="AT487" s="30">
        <v>1</v>
      </c>
      <c r="AU487" s="30"/>
      <c r="AV487" s="30"/>
      <c r="AW487" s="30"/>
      <c r="AX487" s="30"/>
      <c r="AY487" s="30"/>
      <c r="AZ487" s="30"/>
      <c r="BA487" s="30"/>
      <c r="BB487" s="30" t="s">
        <v>54452</v>
      </c>
      <c r="BC487" s="30" t="s">
        <v>54452</v>
      </c>
      <c r="BD487" s="30" t="s">
        <v>54452</v>
      </c>
      <c r="BE487" s="30" t="s">
        <v>54452</v>
      </c>
      <c r="BF487" s="30" t="s">
        <v>54452</v>
      </c>
      <c r="BG487" s="30">
        <v>4</v>
      </c>
      <c r="BH487" s="30" t="s">
        <v>2359</v>
      </c>
      <c r="BI487" s="31"/>
    </row>
    <row r="488" spans="1:61" ht="16.5">
      <c r="A488" s="21" t="s">
        <v>8916</v>
      </c>
      <c r="B488" s="21">
        <v>9153</v>
      </c>
      <c r="C488" s="21">
        <v>1761269</v>
      </c>
      <c r="D488" s="21">
        <v>6108142387</v>
      </c>
      <c r="E488" s="22">
        <v>2301110066025</v>
      </c>
      <c r="F488" s="24" t="s">
        <v>8917</v>
      </c>
      <c r="G488" s="24" t="s">
        <v>44</v>
      </c>
      <c r="H488" s="24" t="s">
        <v>51</v>
      </c>
      <c r="I488" s="24" t="s">
        <v>65</v>
      </c>
      <c r="J488" s="24" t="s">
        <v>313</v>
      </c>
      <c r="K488" s="21">
        <v>46</v>
      </c>
      <c r="L488" s="32" t="s">
        <v>8918</v>
      </c>
      <c r="M488" s="21" t="s">
        <v>8919</v>
      </c>
      <c r="N488" s="21">
        <v>1</v>
      </c>
      <c r="O488" s="21" t="s">
        <v>55</v>
      </c>
      <c r="P488" s="33">
        <v>2099678</v>
      </c>
      <c r="Q488" s="33">
        <v>1175322</v>
      </c>
      <c r="R488" s="21">
        <v>0</v>
      </c>
      <c r="S488" s="21">
        <v>0</v>
      </c>
      <c r="T488" s="21">
        <v>0</v>
      </c>
      <c r="U488" s="33">
        <v>191639</v>
      </c>
      <c r="V488" s="21">
        <v>0</v>
      </c>
      <c r="W488" s="33">
        <v>95439</v>
      </c>
      <c r="X488" s="21">
        <v>0</v>
      </c>
      <c r="Y488" s="21">
        <v>0</v>
      </c>
      <c r="Z488" s="16" t="s">
        <v>315</v>
      </c>
      <c r="AA488" s="21">
        <v>20.9</v>
      </c>
      <c r="AB488" s="21">
        <v>11.7</v>
      </c>
      <c r="AC488" s="99">
        <v>0</v>
      </c>
      <c r="AD488" s="21">
        <v>1.9</v>
      </c>
      <c r="AE488" s="21">
        <v>0.9</v>
      </c>
      <c r="AF488" s="21">
        <f t="shared" si="7"/>
        <v>35.399999999999991</v>
      </c>
      <c r="AG488" s="21" t="s">
        <v>8833</v>
      </c>
      <c r="AH488" s="24" t="s">
        <v>8920</v>
      </c>
      <c r="AI488" s="24" t="s">
        <v>8921</v>
      </c>
      <c r="AJ488" s="27" t="s">
        <v>31163</v>
      </c>
      <c r="AK488" s="28" t="s">
        <v>60</v>
      </c>
      <c r="AL488" s="28">
        <v>10</v>
      </c>
      <c r="AM488" s="28">
        <v>20000510</v>
      </c>
      <c r="AN488" s="29">
        <v>314</v>
      </c>
      <c r="AO488" s="29">
        <v>202212</v>
      </c>
      <c r="AP488" s="29">
        <v>2022</v>
      </c>
      <c r="AQ488" s="28">
        <v>27048379</v>
      </c>
      <c r="AR488" s="28">
        <v>13727999</v>
      </c>
      <c r="AS488" s="28">
        <v>2719400</v>
      </c>
      <c r="AT488" s="30">
        <v>2</v>
      </c>
      <c r="AU488" s="30"/>
      <c r="AV488" s="30"/>
      <c r="AW488" s="30"/>
      <c r="AX488" s="30"/>
      <c r="AY488" s="30"/>
      <c r="AZ488" s="30"/>
      <c r="BA488" s="30"/>
      <c r="BB488" s="30" t="s">
        <v>54452</v>
      </c>
      <c r="BC488" s="30" t="s">
        <v>54452</v>
      </c>
      <c r="BD488" s="30" t="s">
        <v>54452</v>
      </c>
      <c r="BE488" s="30" t="s">
        <v>54452</v>
      </c>
      <c r="BF488" s="30" t="s">
        <v>54452</v>
      </c>
      <c r="BG488" s="30">
        <v>7</v>
      </c>
      <c r="BH488" s="30" t="s">
        <v>6229</v>
      </c>
      <c r="BI488" s="31"/>
    </row>
    <row r="489" spans="1:61" ht="16.5">
      <c r="A489" s="21" t="s">
        <v>8882</v>
      </c>
      <c r="B489" s="21">
        <v>24757</v>
      </c>
      <c r="C489" s="21">
        <v>1922349</v>
      </c>
      <c r="D489" s="21">
        <v>5148202221</v>
      </c>
      <c r="E489" s="22">
        <v>1741310000054</v>
      </c>
      <c r="F489" s="24" t="s">
        <v>8883</v>
      </c>
      <c r="G489" s="24" t="s">
        <v>104</v>
      </c>
      <c r="H489" s="24" t="s">
        <v>51</v>
      </c>
      <c r="I489" s="24" t="s">
        <v>65</v>
      </c>
      <c r="J489" s="24" t="s">
        <v>105</v>
      </c>
      <c r="K489" s="21">
        <v>64</v>
      </c>
      <c r="L489" s="32" t="s">
        <v>8883</v>
      </c>
      <c r="M489" s="21" t="s">
        <v>8884</v>
      </c>
      <c r="N489" s="26">
        <v>1</v>
      </c>
      <c r="O489" s="26" t="s">
        <v>55</v>
      </c>
      <c r="P489" s="41">
        <v>85910</v>
      </c>
      <c r="Q489" s="41">
        <v>131902</v>
      </c>
      <c r="R489" s="41">
        <v>8816588</v>
      </c>
      <c r="S489" s="41">
        <v>119570</v>
      </c>
      <c r="T489" s="21">
        <v>0</v>
      </c>
      <c r="U489" s="41">
        <v>232457</v>
      </c>
      <c r="V489" s="41">
        <v>802524</v>
      </c>
      <c r="W489" s="21">
        <v>0</v>
      </c>
      <c r="X489" s="21">
        <v>0</v>
      </c>
      <c r="Y489" s="41">
        <v>18264224</v>
      </c>
      <c r="Z489" s="21"/>
      <c r="AA489" s="21">
        <v>0.8</v>
      </c>
      <c r="AB489" s="21">
        <v>272.10000000000002</v>
      </c>
      <c r="AC489" s="21">
        <v>1.1000000000000001</v>
      </c>
      <c r="AD489" s="21">
        <v>2.2999999999999998</v>
      </c>
      <c r="AE489" s="21">
        <v>8</v>
      </c>
      <c r="AF489" s="21">
        <f t="shared" si="7"/>
        <v>284.30000000000007</v>
      </c>
      <c r="AG489" s="21" t="s">
        <v>615</v>
      </c>
      <c r="AH489" s="24" t="s">
        <v>8885</v>
      </c>
      <c r="AI489" s="24" t="s">
        <v>8886</v>
      </c>
      <c r="AJ489" s="27" t="s">
        <v>31164</v>
      </c>
      <c r="AK489" s="28" t="s">
        <v>47</v>
      </c>
      <c r="AL489" s="28">
        <v>10</v>
      </c>
      <c r="AM489" s="28">
        <v>19830502</v>
      </c>
      <c r="AN489" s="29">
        <v>450</v>
      </c>
      <c r="AO489" s="29">
        <v>201903</v>
      </c>
      <c r="AP489" s="29"/>
      <c r="AQ489" s="28"/>
      <c r="AR489" s="28"/>
      <c r="AS489" s="28"/>
      <c r="AT489" s="30">
        <v>1</v>
      </c>
      <c r="AU489" s="30"/>
      <c r="AV489" s="30"/>
      <c r="AW489" s="30"/>
      <c r="AX489" s="30"/>
      <c r="AY489" s="30"/>
      <c r="AZ489" s="30"/>
      <c r="BA489" s="30"/>
      <c r="BB489" s="30" t="s">
        <v>54452</v>
      </c>
      <c r="BC489" s="30" t="s">
        <v>54452</v>
      </c>
      <c r="BD489" s="30" t="s">
        <v>54452</v>
      </c>
      <c r="BE489" s="30" t="s">
        <v>54452</v>
      </c>
      <c r="BF489" s="30" t="s">
        <v>54452</v>
      </c>
      <c r="BG489" s="30">
        <v>7</v>
      </c>
      <c r="BH489" s="30" t="s">
        <v>8191</v>
      </c>
      <c r="BI489" s="31"/>
    </row>
    <row r="490" spans="1:61" ht="16.5">
      <c r="A490" s="21" t="s">
        <v>4895</v>
      </c>
      <c r="B490" s="21">
        <v>4576</v>
      </c>
      <c r="C490" s="21">
        <v>1286474</v>
      </c>
      <c r="D490" s="21">
        <v>3128109219</v>
      </c>
      <c r="E490" s="22">
        <v>1243110015027</v>
      </c>
      <c r="F490" s="24" t="s">
        <v>4896</v>
      </c>
      <c r="G490" s="24" t="s">
        <v>44</v>
      </c>
      <c r="H490" s="24" t="s">
        <v>51</v>
      </c>
      <c r="I490" s="24" t="s">
        <v>65</v>
      </c>
      <c r="J490" s="24" t="s">
        <v>3656</v>
      </c>
      <c r="K490" s="21">
        <v>31</v>
      </c>
      <c r="L490" s="32" t="s">
        <v>4897</v>
      </c>
      <c r="M490" s="21" t="s">
        <v>4898</v>
      </c>
      <c r="N490" s="21">
        <v>2</v>
      </c>
      <c r="O490" s="21" t="s">
        <v>55</v>
      </c>
      <c r="P490" s="21">
        <v>0</v>
      </c>
      <c r="Q490" s="21">
        <v>0</v>
      </c>
      <c r="R490" s="33">
        <v>52636</v>
      </c>
      <c r="S490" s="33">
        <v>247300</v>
      </c>
      <c r="T490" s="21">
        <v>0</v>
      </c>
      <c r="U490" s="33">
        <v>173392</v>
      </c>
      <c r="V490" s="33">
        <v>322824</v>
      </c>
      <c r="W490" s="33">
        <v>181391</v>
      </c>
      <c r="X490" s="21">
        <f>SUM(1261004,207361)</f>
        <v>1468365</v>
      </c>
      <c r="Y490" s="33">
        <v>230945</v>
      </c>
      <c r="Z490" s="16" t="s">
        <v>126</v>
      </c>
      <c r="AA490" s="102">
        <v>0</v>
      </c>
      <c r="AB490" s="21">
        <v>2.8</v>
      </c>
      <c r="AC490" s="21">
        <v>2.4</v>
      </c>
      <c r="AD490" s="21">
        <v>1.7</v>
      </c>
      <c r="AE490" s="21">
        <v>19.7</v>
      </c>
      <c r="AF490" s="21">
        <f t="shared" si="7"/>
        <v>26.599999999999998</v>
      </c>
      <c r="AG490" s="21" t="s">
        <v>4899</v>
      </c>
      <c r="AH490" s="24" t="s">
        <v>4900</v>
      </c>
      <c r="AI490" s="24" t="s">
        <v>4901</v>
      </c>
      <c r="AJ490" s="27" t="s">
        <v>31165</v>
      </c>
      <c r="AK490" s="28" t="s">
        <v>60</v>
      </c>
      <c r="AL490" s="28">
        <v>10</v>
      </c>
      <c r="AM490" s="28">
        <v>19860401</v>
      </c>
      <c r="AN490" s="29">
        <v>434</v>
      </c>
      <c r="AO490" s="29">
        <v>202212</v>
      </c>
      <c r="AP490" s="29">
        <v>2022</v>
      </c>
      <c r="AQ490" s="28">
        <v>107577716</v>
      </c>
      <c r="AR490" s="28">
        <v>97542072</v>
      </c>
      <c r="AS490" s="28">
        <v>2922920</v>
      </c>
      <c r="AT490" s="30">
        <v>1</v>
      </c>
      <c r="AU490" s="30"/>
      <c r="AV490" s="30"/>
      <c r="AW490" s="30"/>
      <c r="AX490" s="30"/>
      <c r="AY490" s="30"/>
      <c r="AZ490" s="30"/>
      <c r="BA490" s="30"/>
      <c r="BB490" s="30" t="s">
        <v>54452</v>
      </c>
      <c r="BC490" s="30" t="s">
        <v>54452</v>
      </c>
      <c r="BD490" s="30" t="s">
        <v>54452</v>
      </c>
      <c r="BE490" s="30" t="s">
        <v>54452</v>
      </c>
      <c r="BF490" s="30" t="s">
        <v>4902</v>
      </c>
      <c r="BG490" s="30">
        <v>2</v>
      </c>
      <c r="BH490" s="30"/>
      <c r="BI490" s="31"/>
    </row>
    <row r="491" spans="1:61" ht="16.5">
      <c r="A491" s="21" t="s">
        <v>8924</v>
      </c>
      <c r="B491" s="21">
        <v>24779</v>
      </c>
      <c r="C491" s="21">
        <v>1960510</v>
      </c>
      <c r="D491" s="21">
        <v>1108200472</v>
      </c>
      <c r="E491" s="22">
        <v>1145310000074</v>
      </c>
      <c r="F491" s="24" t="s">
        <v>8925</v>
      </c>
      <c r="G491" s="24" t="s">
        <v>104</v>
      </c>
      <c r="H491" s="24" t="s">
        <v>51</v>
      </c>
      <c r="I491" s="24" t="s">
        <v>65</v>
      </c>
      <c r="J491" s="24" t="s">
        <v>105</v>
      </c>
      <c r="K491" s="21">
        <v>64</v>
      </c>
      <c r="L491" s="32" t="s">
        <v>8925</v>
      </c>
      <c r="M491" s="21" t="s">
        <v>8926</v>
      </c>
      <c r="N491" s="26">
        <v>1</v>
      </c>
      <c r="O491" s="26" t="s">
        <v>55</v>
      </c>
      <c r="P491" s="41">
        <v>25673</v>
      </c>
      <c r="Q491" s="21">
        <v>0</v>
      </c>
      <c r="R491" s="41">
        <v>18000</v>
      </c>
      <c r="S491" s="41">
        <v>570016</v>
      </c>
      <c r="T491" s="21">
        <v>0</v>
      </c>
      <c r="U491" s="41">
        <v>335431</v>
      </c>
      <c r="V491" s="21">
        <v>0</v>
      </c>
      <c r="W491" s="21">
        <v>0</v>
      </c>
      <c r="X491" s="21">
        <v>0</v>
      </c>
      <c r="Y491" s="41">
        <v>24343713</v>
      </c>
      <c r="Z491" s="21"/>
      <c r="AA491" s="21">
        <v>0.2</v>
      </c>
      <c r="AB491" s="21">
        <v>243.6</v>
      </c>
      <c r="AC491" s="21">
        <v>5.7</v>
      </c>
      <c r="AD491" s="21">
        <v>3.3</v>
      </c>
      <c r="AE491" s="99">
        <v>0</v>
      </c>
      <c r="AF491" s="21">
        <f t="shared" si="7"/>
        <v>252.79999999999998</v>
      </c>
      <c r="AG491" s="21" t="s">
        <v>8927</v>
      </c>
      <c r="AH491" s="24" t="s">
        <v>8928</v>
      </c>
      <c r="AI491" s="24" t="s">
        <v>8929</v>
      </c>
      <c r="AJ491" s="27" t="s">
        <v>31166</v>
      </c>
      <c r="AK491" s="28" t="s">
        <v>47</v>
      </c>
      <c r="AL491" s="28">
        <v>10</v>
      </c>
      <c r="AM491" s="28">
        <v>19640414</v>
      </c>
      <c r="AN491" s="29">
        <v>979</v>
      </c>
      <c r="AO491" s="29">
        <v>201903</v>
      </c>
      <c r="AP491" s="29"/>
      <c r="AQ491" s="28"/>
      <c r="AR491" s="28"/>
      <c r="AS491" s="28"/>
      <c r="AT491" s="30">
        <v>1</v>
      </c>
      <c r="AU491" s="30"/>
      <c r="AV491" s="30"/>
      <c r="AW491" s="30"/>
      <c r="AX491" s="30"/>
      <c r="AY491" s="30"/>
      <c r="AZ491" s="30"/>
      <c r="BA491" s="30"/>
      <c r="BB491" s="30" t="s">
        <v>54452</v>
      </c>
      <c r="BC491" s="30" t="s">
        <v>54452</v>
      </c>
      <c r="BD491" s="30" t="s">
        <v>54452</v>
      </c>
      <c r="BE491" s="30" t="s">
        <v>54452</v>
      </c>
      <c r="BF491" s="30" t="s">
        <v>54452</v>
      </c>
      <c r="BG491" s="30">
        <v>7</v>
      </c>
      <c r="BH491" s="30" t="s">
        <v>8930</v>
      </c>
      <c r="BI491" s="31"/>
    </row>
    <row r="492" spans="1:61" ht="16.5">
      <c r="A492" s="21" t="s">
        <v>8976</v>
      </c>
      <c r="B492" s="21">
        <v>14233</v>
      </c>
      <c r="C492" s="21">
        <v>2259547</v>
      </c>
      <c r="D492" s="21">
        <v>1108210500</v>
      </c>
      <c r="E492" s="22">
        <v>2741710006247</v>
      </c>
      <c r="F492" s="24" t="s">
        <v>8977</v>
      </c>
      <c r="G492" s="24" t="s">
        <v>44</v>
      </c>
      <c r="H492" s="24" t="s">
        <v>51</v>
      </c>
      <c r="I492" s="24" t="s">
        <v>65</v>
      </c>
      <c r="J492" s="24" t="s">
        <v>363</v>
      </c>
      <c r="K492" s="21">
        <v>63</v>
      </c>
      <c r="L492" s="32" t="s">
        <v>8977</v>
      </c>
      <c r="M492" s="21" t="s">
        <v>8978</v>
      </c>
      <c r="N492" s="26">
        <v>2</v>
      </c>
      <c r="O492" s="26" t="s">
        <v>55</v>
      </c>
      <c r="P492" s="21">
        <v>0</v>
      </c>
      <c r="Q492" s="21">
        <v>0</v>
      </c>
      <c r="R492" s="21">
        <v>0</v>
      </c>
      <c r="S492" s="21">
        <v>0</v>
      </c>
      <c r="T492" s="21">
        <v>0</v>
      </c>
      <c r="U492" s="21">
        <v>0</v>
      </c>
      <c r="V492" s="74">
        <v>129270</v>
      </c>
      <c r="W492" s="74">
        <v>144777</v>
      </c>
      <c r="X492" s="21">
        <v>0</v>
      </c>
      <c r="Y492" s="74">
        <v>35158658</v>
      </c>
      <c r="Z492" s="21"/>
      <c r="AA492" s="102">
        <v>0</v>
      </c>
      <c r="AB492" s="21">
        <v>351.5</v>
      </c>
      <c r="AC492" s="99">
        <v>0</v>
      </c>
      <c r="AD492" s="99">
        <v>0</v>
      </c>
      <c r="AE492" s="21">
        <v>2.7</v>
      </c>
      <c r="AF492" s="21">
        <f t="shared" si="7"/>
        <v>354.2</v>
      </c>
      <c r="AG492" s="21" t="s">
        <v>8979</v>
      </c>
      <c r="AH492" s="24" t="s">
        <v>8980</v>
      </c>
      <c r="AI492" s="24" t="s">
        <v>8981</v>
      </c>
      <c r="AJ492" s="27" t="s">
        <v>31166</v>
      </c>
      <c r="AK492" s="28" t="s">
        <v>47</v>
      </c>
      <c r="AL492" s="28">
        <v>10</v>
      </c>
      <c r="AM492" s="28">
        <v>20040228</v>
      </c>
      <c r="AN492" s="29">
        <v>968</v>
      </c>
      <c r="AO492" s="29">
        <v>202206</v>
      </c>
      <c r="AP492" s="29">
        <v>2022</v>
      </c>
      <c r="AQ492" s="28">
        <v>434744437</v>
      </c>
      <c r="AR492" s="28">
        <v>347121747</v>
      </c>
      <c r="AS492" s="28">
        <v>0</v>
      </c>
      <c r="AT492" s="30">
        <v>1</v>
      </c>
      <c r="AU492" s="30"/>
      <c r="AV492" s="30"/>
      <c r="AW492" s="30"/>
      <c r="AX492" s="30"/>
      <c r="AY492" s="30"/>
      <c r="AZ492" s="30"/>
      <c r="BA492" s="30"/>
      <c r="BB492" s="30" t="s">
        <v>54452</v>
      </c>
      <c r="BC492" s="30" t="s">
        <v>54452</v>
      </c>
      <c r="BD492" s="30" t="s">
        <v>54452</v>
      </c>
      <c r="BE492" s="30" t="s">
        <v>54452</v>
      </c>
      <c r="BF492" s="30" t="s">
        <v>54452</v>
      </c>
      <c r="BG492" s="30">
        <v>7</v>
      </c>
      <c r="BH492" s="30" t="s">
        <v>645</v>
      </c>
      <c r="BI492" s="31"/>
    </row>
    <row r="493" spans="1:61" ht="16.5">
      <c r="A493" s="21" t="s">
        <v>1516</v>
      </c>
      <c r="B493" s="21">
        <v>1461</v>
      </c>
      <c r="C493" s="21">
        <v>1789936</v>
      </c>
      <c r="D493" s="21">
        <v>1048149115</v>
      </c>
      <c r="E493" s="22">
        <v>1101111839096</v>
      </c>
      <c r="F493" s="24" t="s">
        <v>1517</v>
      </c>
      <c r="G493" s="24" t="s">
        <v>44</v>
      </c>
      <c r="H493" s="24" t="s">
        <v>51</v>
      </c>
      <c r="I493" s="24" t="s">
        <v>63</v>
      </c>
      <c r="J493" s="24" t="s">
        <v>1463</v>
      </c>
      <c r="K493" s="21">
        <v>11</v>
      </c>
      <c r="L493" s="32" t="s">
        <v>1518</v>
      </c>
      <c r="M493" s="21" t="s">
        <v>1519</v>
      </c>
      <c r="N493" s="26">
        <v>1</v>
      </c>
      <c r="O493" s="26" t="s">
        <v>55</v>
      </c>
      <c r="P493" s="41">
        <v>482512</v>
      </c>
      <c r="Q493" s="41">
        <v>124327</v>
      </c>
      <c r="R493" s="41">
        <v>3024835</v>
      </c>
      <c r="S493" s="41">
        <v>2346458</v>
      </c>
      <c r="T493" s="21">
        <v>0</v>
      </c>
      <c r="U493" s="41">
        <v>76243</v>
      </c>
      <c r="V493" s="41">
        <v>1090946</v>
      </c>
      <c r="W493" s="21">
        <v>0</v>
      </c>
      <c r="X493" s="21">
        <v>0</v>
      </c>
      <c r="Y493" s="41">
        <v>36229730</v>
      </c>
      <c r="Z493" s="21" t="s">
        <v>56</v>
      </c>
      <c r="AA493" s="21">
        <v>4.8</v>
      </c>
      <c r="AB493" s="21">
        <v>393.7</v>
      </c>
      <c r="AC493" s="21">
        <v>23.4</v>
      </c>
      <c r="AD493" s="21">
        <v>0.7</v>
      </c>
      <c r="AE493" s="21">
        <v>10.9</v>
      </c>
      <c r="AF493" s="21">
        <f t="shared" si="7"/>
        <v>433.49999999999994</v>
      </c>
      <c r="AG493" s="21" t="s">
        <v>1520</v>
      </c>
      <c r="AH493" s="24" t="s">
        <v>1521</v>
      </c>
      <c r="AI493" s="24" t="s">
        <v>1522</v>
      </c>
      <c r="AJ493" s="27" t="s">
        <v>31167</v>
      </c>
      <c r="AK493" s="28" t="s">
        <v>60</v>
      </c>
      <c r="AL493" s="28">
        <v>10</v>
      </c>
      <c r="AM493" s="28">
        <v>19991229</v>
      </c>
      <c r="AN493" s="29">
        <v>1076</v>
      </c>
      <c r="AO493" s="29">
        <v>202306</v>
      </c>
      <c r="AP493" s="29">
        <v>2022</v>
      </c>
      <c r="AQ493" s="28">
        <v>6856875862</v>
      </c>
      <c r="AR493" s="28">
        <v>3345523849</v>
      </c>
      <c r="AS493" s="28">
        <v>100000000</v>
      </c>
      <c r="AT493" s="30">
        <v>1</v>
      </c>
      <c r="AU493" s="30"/>
      <c r="AV493" s="30"/>
      <c r="AW493" s="30"/>
      <c r="AX493" s="30"/>
      <c r="AY493" s="30"/>
      <c r="AZ493" s="30"/>
      <c r="BA493" s="30"/>
      <c r="BB493" s="30" t="s">
        <v>54452</v>
      </c>
      <c r="BC493" s="30" t="s">
        <v>54452</v>
      </c>
      <c r="BD493" s="30" t="s">
        <v>54452</v>
      </c>
      <c r="BE493" s="30" t="s">
        <v>54452</v>
      </c>
      <c r="BF493" s="30" t="s">
        <v>54452</v>
      </c>
      <c r="BG493" s="30">
        <v>4</v>
      </c>
      <c r="BH493" s="30" t="s">
        <v>237</v>
      </c>
      <c r="BI493" s="31"/>
    </row>
    <row r="494" spans="1:61" ht="16.5">
      <c r="A494" s="21" t="s">
        <v>8988</v>
      </c>
      <c r="B494" s="21">
        <v>23253</v>
      </c>
      <c r="C494" s="21">
        <v>8354846</v>
      </c>
      <c r="D494" s="21">
        <v>6968200184</v>
      </c>
      <c r="E494" s="22">
        <v>2047710004095</v>
      </c>
      <c r="F494" s="24" t="s">
        <v>8989</v>
      </c>
      <c r="G494" s="24" t="s">
        <v>104</v>
      </c>
      <c r="H494" s="24" t="s">
        <v>51</v>
      </c>
      <c r="I494" s="24" t="s">
        <v>65</v>
      </c>
      <c r="J494" s="24" t="s">
        <v>1180</v>
      </c>
      <c r="K494" s="21">
        <v>53</v>
      </c>
      <c r="L494" s="32" t="s">
        <v>8989</v>
      </c>
      <c r="M494" s="21" t="s">
        <v>8990</v>
      </c>
      <c r="N494" s="26">
        <v>1</v>
      </c>
      <c r="O494" s="26" t="s">
        <v>55</v>
      </c>
      <c r="P494" s="21">
        <v>0</v>
      </c>
      <c r="Q494" s="21">
        <v>0</v>
      </c>
      <c r="R494" s="21">
        <v>0</v>
      </c>
      <c r="S494" s="41">
        <v>712843</v>
      </c>
      <c r="T494" s="21">
        <v>0</v>
      </c>
      <c r="U494" s="21">
        <v>0</v>
      </c>
      <c r="V494" s="21">
        <v>0</v>
      </c>
      <c r="W494" s="21">
        <v>0</v>
      </c>
      <c r="X494" s="21">
        <v>0</v>
      </c>
      <c r="Y494" s="41">
        <v>9247</v>
      </c>
      <c r="Z494" s="16" t="s">
        <v>315</v>
      </c>
      <c r="AA494" s="102">
        <v>0</v>
      </c>
      <c r="AB494" s="99">
        <v>0</v>
      </c>
      <c r="AC494" s="21">
        <v>7.1</v>
      </c>
      <c r="AD494" s="99">
        <v>0</v>
      </c>
      <c r="AE494" s="99">
        <v>0</v>
      </c>
      <c r="AF494" s="21">
        <f t="shared" si="7"/>
        <v>7.1</v>
      </c>
      <c r="AG494" s="21" t="s">
        <v>8991</v>
      </c>
      <c r="AH494" s="24" t="s">
        <v>8992</v>
      </c>
      <c r="AI494" s="24" t="s">
        <v>8993</v>
      </c>
      <c r="AJ494" s="27" t="s">
        <v>31168</v>
      </c>
      <c r="AK494" s="28" t="s">
        <v>47</v>
      </c>
      <c r="AL494" s="28">
        <v>10</v>
      </c>
      <c r="AM494" s="28">
        <v>20081008</v>
      </c>
      <c r="AN494" s="29">
        <v>467</v>
      </c>
      <c r="AO494" s="29">
        <v>202112</v>
      </c>
      <c r="AP494" s="29"/>
      <c r="AQ494" s="28"/>
      <c r="AR494" s="28"/>
      <c r="AS494" s="28"/>
      <c r="AT494" s="30">
        <v>1</v>
      </c>
      <c r="AU494" s="30"/>
      <c r="AV494" s="30"/>
      <c r="AW494" s="30"/>
      <c r="AX494" s="30"/>
      <c r="AY494" s="30"/>
      <c r="AZ494" s="30"/>
      <c r="BA494" s="30"/>
      <c r="BB494" s="30" t="s">
        <v>54452</v>
      </c>
      <c r="BC494" s="30" t="s">
        <v>54452</v>
      </c>
      <c r="BD494" s="30" t="s">
        <v>54452</v>
      </c>
      <c r="BE494" s="30" t="s">
        <v>54452</v>
      </c>
      <c r="BF494" s="30" t="s">
        <v>54452</v>
      </c>
      <c r="BG494" s="30">
        <v>4</v>
      </c>
      <c r="BH494" s="30" t="s">
        <v>8994</v>
      </c>
      <c r="BI494" s="31"/>
    </row>
    <row r="495" spans="1:61" ht="16.5">
      <c r="A495" s="21" t="s">
        <v>5257</v>
      </c>
      <c r="B495" s="21">
        <v>5026</v>
      </c>
      <c r="C495" s="21">
        <v>1494355</v>
      </c>
      <c r="D495" s="21">
        <v>2298105769</v>
      </c>
      <c r="E495" s="22">
        <v>1311140002320</v>
      </c>
      <c r="F495" s="24" t="s">
        <v>5258</v>
      </c>
      <c r="G495" s="24" t="s">
        <v>44</v>
      </c>
      <c r="H495" s="24" t="s">
        <v>51</v>
      </c>
      <c r="I495" s="24" t="s">
        <v>52</v>
      </c>
      <c r="J495" s="24" t="s">
        <v>171</v>
      </c>
      <c r="K495" s="21">
        <v>48</v>
      </c>
      <c r="L495" s="32" t="s">
        <v>5259</v>
      </c>
      <c r="M495" s="21" t="s">
        <v>5260</v>
      </c>
      <c r="N495" s="21">
        <v>1</v>
      </c>
      <c r="O495" s="21" t="s">
        <v>83</v>
      </c>
      <c r="P495" s="33">
        <v>34087909626</v>
      </c>
      <c r="Q495" s="39">
        <v>19161446168</v>
      </c>
      <c r="R495" s="21">
        <v>0</v>
      </c>
      <c r="S495" s="33">
        <v>1555657973</v>
      </c>
      <c r="T495" s="21">
        <v>0</v>
      </c>
      <c r="U495" s="21">
        <v>0</v>
      </c>
      <c r="V495" s="21">
        <v>0</v>
      </c>
      <c r="W495" s="39">
        <v>162378112</v>
      </c>
      <c r="X495" s="39">
        <v>564597591</v>
      </c>
      <c r="Y495" s="21">
        <v>0</v>
      </c>
      <c r="Z495" s="16" t="s">
        <v>126</v>
      </c>
      <c r="AA495" s="21">
        <v>340.8</v>
      </c>
      <c r="AB495" s="21">
        <v>191.6</v>
      </c>
      <c r="AC495" s="21">
        <v>15.5</v>
      </c>
      <c r="AD495" s="99">
        <v>0</v>
      </c>
      <c r="AE495" s="21">
        <v>7.2</v>
      </c>
      <c r="AF495" s="21">
        <f t="shared" si="7"/>
        <v>555.1</v>
      </c>
      <c r="AG495" s="21" t="s">
        <v>5261</v>
      </c>
      <c r="AH495" s="24" t="s">
        <v>5262</v>
      </c>
      <c r="AI495" s="24" t="s">
        <v>5263</v>
      </c>
      <c r="AJ495" s="27" t="s">
        <v>31169</v>
      </c>
      <c r="AK495" s="28" t="s">
        <v>60</v>
      </c>
      <c r="AL495" s="28">
        <v>10</v>
      </c>
      <c r="AM495" s="28">
        <v>19940616</v>
      </c>
      <c r="AN495" s="29">
        <v>323</v>
      </c>
      <c r="AO495" s="29">
        <v>202212</v>
      </c>
      <c r="AP495" s="29">
        <v>2022</v>
      </c>
      <c r="AQ495" s="28">
        <v>447793987</v>
      </c>
      <c r="AR495" s="28">
        <v>231085321</v>
      </c>
      <c r="AS495" s="28">
        <v>56340</v>
      </c>
      <c r="AT495" s="30">
        <v>1</v>
      </c>
      <c r="AU495" s="30"/>
      <c r="AV495" s="30"/>
      <c r="AW495" s="30"/>
      <c r="AX495" s="30"/>
      <c r="AY495" s="30"/>
      <c r="AZ495" s="30"/>
      <c r="BA495" s="30"/>
      <c r="BB495" s="30" t="s">
        <v>54452</v>
      </c>
      <c r="BC495" s="30" t="s">
        <v>54452</v>
      </c>
      <c r="BD495" s="30" t="s">
        <v>54452</v>
      </c>
      <c r="BE495" s="30" t="s">
        <v>54452</v>
      </c>
      <c r="BF495" s="30" t="s">
        <v>54452</v>
      </c>
      <c r="BG495" s="30">
        <v>4</v>
      </c>
      <c r="BH495" s="30" t="s">
        <v>237</v>
      </c>
      <c r="BI495" s="31"/>
    </row>
    <row r="496" spans="1:61" ht="16.5">
      <c r="A496" s="21" t="s">
        <v>12392</v>
      </c>
      <c r="B496" s="21">
        <v>12251</v>
      </c>
      <c r="C496" s="21">
        <v>5629431</v>
      </c>
      <c r="D496" s="21">
        <v>2118895935</v>
      </c>
      <c r="E496" s="22">
        <v>1101115149904</v>
      </c>
      <c r="F496" s="24" t="s">
        <v>12393</v>
      </c>
      <c r="G496" s="24" t="s">
        <v>44</v>
      </c>
      <c r="H496" s="24" t="s">
        <v>51</v>
      </c>
      <c r="I496" s="24" t="s">
        <v>52</v>
      </c>
      <c r="J496" s="24" t="s">
        <v>605</v>
      </c>
      <c r="K496" s="21">
        <v>55</v>
      </c>
      <c r="L496" s="32" t="s">
        <v>12394</v>
      </c>
      <c r="M496" s="21" t="s">
        <v>12395</v>
      </c>
      <c r="N496" s="21">
        <v>1</v>
      </c>
      <c r="O496" s="21" t="s">
        <v>55</v>
      </c>
      <c r="P496" s="21">
        <v>0</v>
      </c>
      <c r="Q496" s="21">
        <v>0</v>
      </c>
      <c r="R496" s="21">
        <v>0</v>
      </c>
      <c r="S496" s="21">
        <v>0</v>
      </c>
      <c r="T496" s="21">
        <v>0</v>
      </c>
      <c r="U496" s="21">
        <v>0</v>
      </c>
      <c r="V496" s="33">
        <v>12890921</v>
      </c>
      <c r="W496" s="21">
        <v>0</v>
      </c>
      <c r="X496" s="21">
        <v>0</v>
      </c>
      <c r="Y496" s="33">
        <v>2747249</v>
      </c>
      <c r="Z496" s="16" t="s">
        <v>315</v>
      </c>
      <c r="AA496" s="102">
        <v>0</v>
      </c>
      <c r="AB496" s="21">
        <v>27.4</v>
      </c>
      <c r="AC496" s="99">
        <v>0</v>
      </c>
      <c r="AD496" s="99">
        <v>0</v>
      </c>
      <c r="AE496" s="21">
        <v>128.9</v>
      </c>
      <c r="AF496" s="21">
        <f t="shared" si="7"/>
        <v>156.30000000000001</v>
      </c>
      <c r="AG496" s="21" t="s">
        <v>12396</v>
      </c>
      <c r="AH496" s="24" t="s">
        <v>12397</v>
      </c>
      <c r="AI496" s="24" t="s">
        <v>12398</v>
      </c>
      <c r="AJ496" s="27" t="s">
        <v>31170</v>
      </c>
      <c r="AK496" s="28" t="s">
        <v>60</v>
      </c>
      <c r="AL496" s="28">
        <v>10</v>
      </c>
      <c r="AM496" s="28">
        <v>20130603</v>
      </c>
      <c r="AN496" s="29">
        <v>1355</v>
      </c>
      <c r="AO496" s="29">
        <v>202212</v>
      </c>
      <c r="AP496" s="29">
        <v>2022</v>
      </c>
      <c r="AQ496" s="28">
        <v>145610418</v>
      </c>
      <c r="AR496" s="28">
        <v>105704923</v>
      </c>
      <c r="AS496" s="28">
        <v>3172520</v>
      </c>
      <c r="AT496" s="30">
        <v>1</v>
      </c>
      <c r="AU496" s="30"/>
      <c r="AV496" s="30"/>
      <c r="AW496" s="30"/>
      <c r="AX496" s="30"/>
      <c r="AY496" s="30"/>
      <c r="AZ496" s="30"/>
      <c r="BA496" s="30"/>
      <c r="BB496" s="30" t="s">
        <v>54452</v>
      </c>
      <c r="BC496" s="30" t="s">
        <v>54452</v>
      </c>
      <c r="BD496" s="30" t="s">
        <v>54452</v>
      </c>
      <c r="BE496" s="30" t="s">
        <v>54452</v>
      </c>
      <c r="BF496" s="30" t="s">
        <v>54452</v>
      </c>
      <c r="BG496" s="30">
        <v>4</v>
      </c>
      <c r="BH496" s="30" t="s">
        <v>237</v>
      </c>
      <c r="BI496" s="31"/>
    </row>
    <row r="497" spans="1:61" ht="16.5">
      <c r="A497" s="21" t="s">
        <v>4173</v>
      </c>
      <c r="B497" s="21">
        <v>4002</v>
      </c>
      <c r="C497" s="21">
        <v>1997077</v>
      </c>
      <c r="D497" s="21">
        <v>3128110958</v>
      </c>
      <c r="E497" s="22">
        <v>1746110011102</v>
      </c>
      <c r="F497" s="24" t="s">
        <v>4174</v>
      </c>
      <c r="G497" s="24" t="s">
        <v>44</v>
      </c>
      <c r="H497" s="24" t="s">
        <v>51</v>
      </c>
      <c r="I497" s="24" t="s">
        <v>52</v>
      </c>
      <c r="J497" s="24" t="s">
        <v>2778</v>
      </c>
      <c r="K497" s="21">
        <v>25</v>
      </c>
      <c r="L497" s="32" t="s">
        <v>4175</v>
      </c>
      <c r="M497" s="21" t="s">
        <v>4176</v>
      </c>
      <c r="N497" s="21">
        <v>1</v>
      </c>
      <c r="O497" s="21" t="s">
        <v>83</v>
      </c>
      <c r="P497" s="33">
        <v>4668446474</v>
      </c>
      <c r="Q497" s="21">
        <v>0</v>
      </c>
      <c r="R497" s="33">
        <v>416400000</v>
      </c>
      <c r="S497" s="33">
        <v>32788436275</v>
      </c>
      <c r="T497" s="21">
        <v>0</v>
      </c>
      <c r="U497" s="33">
        <v>127185220</v>
      </c>
      <c r="V497" s="33">
        <v>604289005</v>
      </c>
      <c r="W497" s="21">
        <v>0</v>
      </c>
      <c r="X497" s="21">
        <v>0</v>
      </c>
      <c r="Y497" s="33">
        <v>56805863608</v>
      </c>
      <c r="Z497" s="16" t="s">
        <v>126</v>
      </c>
      <c r="AA497" s="21">
        <v>46.6</v>
      </c>
      <c r="AB497" s="21">
        <v>572.20000000000005</v>
      </c>
      <c r="AC497" s="21">
        <v>327.8</v>
      </c>
      <c r="AD497" s="21">
        <v>1.2</v>
      </c>
      <c r="AE497" s="21">
        <v>6</v>
      </c>
      <c r="AF497" s="21">
        <f t="shared" si="7"/>
        <v>953.80000000000018</v>
      </c>
      <c r="AG497" s="21" t="s">
        <v>4177</v>
      </c>
      <c r="AH497" s="24" t="s">
        <v>4178</v>
      </c>
      <c r="AI497" s="24" t="s">
        <v>4179</v>
      </c>
      <c r="AJ497" s="27" t="s">
        <v>31171</v>
      </c>
      <c r="AK497" s="28" t="s">
        <v>60</v>
      </c>
      <c r="AL497" s="28">
        <v>10</v>
      </c>
      <c r="AM497" s="28">
        <v>19901218</v>
      </c>
      <c r="AN497" s="29">
        <v>938</v>
      </c>
      <c r="AO497" s="29">
        <v>202212</v>
      </c>
      <c r="AP497" s="29">
        <v>2022</v>
      </c>
      <c r="AQ497" s="28">
        <v>595998101</v>
      </c>
      <c r="AR497" s="28">
        <v>1038460490</v>
      </c>
      <c r="AS497" s="28">
        <v>126000000</v>
      </c>
      <c r="AT497" s="30">
        <v>1</v>
      </c>
      <c r="AU497" s="30"/>
      <c r="AV497" s="30"/>
      <c r="AW497" s="30"/>
      <c r="AX497" s="30"/>
      <c r="AY497" s="30"/>
      <c r="AZ497" s="30"/>
      <c r="BA497" s="30"/>
      <c r="BB497" s="30" t="s">
        <v>54452</v>
      </c>
      <c r="BC497" s="30" t="s">
        <v>54452</v>
      </c>
      <c r="BD497" s="30" t="s">
        <v>54452</v>
      </c>
      <c r="BE497" s="30" t="s">
        <v>54452</v>
      </c>
      <c r="BF497" s="30" t="s">
        <v>54452</v>
      </c>
      <c r="BG497" s="30">
        <v>7</v>
      </c>
      <c r="BH497" s="30" t="s">
        <v>4180</v>
      </c>
      <c r="BI497" s="31"/>
    </row>
    <row r="498" spans="1:61" ht="16.5">
      <c r="A498" s="21" t="s">
        <v>6026</v>
      </c>
      <c r="B498" s="21">
        <v>6098</v>
      </c>
      <c r="C498" s="21">
        <v>1455247</v>
      </c>
      <c r="D498" s="21">
        <v>1378140579</v>
      </c>
      <c r="E498" s="22">
        <v>1246110267276</v>
      </c>
      <c r="F498" s="24" t="s">
        <v>6027</v>
      </c>
      <c r="G498" s="24" t="s">
        <v>44</v>
      </c>
      <c r="H498" s="24" t="s">
        <v>51</v>
      </c>
      <c r="I498" s="24" t="s">
        <v>65</v>
      </c>
      <c r="J498" s="24" t="s">
        <v>1042</v>
      </c>
      <c r="K498" s="21">
        <v>36</v>
      </c>
      <c r="L498" s="32" t="s">
        <v>6028</v>
      </c>
      <c r="M498" s="21" t="s">
        <v>6029</v>
      </c>
      <c r="N498" s="21">
        <v>1</v>
      </c>
      <c r="O498" s="21" t="s">
        <v>83</v>
      </c>
      <c r="P498" s="21">
        <v>0</v>
      </c>
      <c r="Q498" s="21">
        <v>0</v>
      </c>
      <c r="R498" s="21">
        <v>0</v>
      </c>
      <c r="S498" s="21">
        <v>0</v>
      </c>
      <c r="T498" s="21">
        <v>0</v>
      </c>
      <c r="U498" s="33">
        <v>117009694</v>
      </c>
      <c r="V498" s="21">
        <v>0</v>
      </c>
      <c r="W498" s="33">
        <v>8286000</v>
      </c>
      <c r="X498" s="33">
        <v>51000000</v>
      </c>
      <c r="Y498" s="33">
        <v>201450000</v>
      </c>
      <c r="Z498" s="16" t="s">
        <v>126</v>
      </c>
      <c r="AA498" s="102">
        <v>0</v>
      </c>
      <c r="AB498" s="21">
        <v>2</v>
      </c>
      <c r="AC498" s="99">
        <v>0</v>
      </c>
      <c r="AD498" s="21">
        <v>1.1000000000000001</v>
      </c>
      <c r="AE498" s="21">
        <v>0.5</v>
      </c>
      <c r="AF498" s="21">
        <f t="shared" si="7"/>
        <v>3.6</v>
      </c>
      <c r="AG498" s="21" t="s">
        <v>6030</v>
      </c>
      <c r="AH498" s="24" t="s">
        <v>6031</v>
      </c>
      <c r="AI498" s="24" t="s">
        <v>6032</v>
      </c>
      <c r="AJ498" s="27" t="s">
        <v>31172</v>
      </c>
      <c r="AK498" s="28" t="s">
        <v>60</v>
      </c>
      <c r="AL498" s="28">
        <v>10</v>
      </c>
      <c r="AM498" s="28">
        <v>20011105</v>
      </c>
      <c r="AN498" s="29">
        <v>314</v>
      </c>
      <c r="AO498" s="29">
        <v>202304</v>
      </c>
      <c r="AP498" s="29">
        <v>2022</v>
      </c>
      <c r="AQ498" s="28">
        <v>31039230</v>
      </c>
      <c r="AR498" s="28">
        <v>16939340</v>
      </c>
      <c r="AS498" s="28">
        <v>768160</v>
      </c>
      <c r="AT498" s="30">
        <v>1</v>
      </c>
      <c r="AU498" s="30"/>
      <c r="AV498" s="30"/>
      <c r="AW498" s="30"/>
      <c r="AX498" s="30"/>
      <c r="AY498" s="30"/>
      <c r="AZ498" s="30"/>
      <c r="BA498" s="30"/>
      <c r="BB498" s="30" t="s">
        <v>54452</v>
      </c>
      <c r="BC498" s="30" t="s">
        <v>54452</v>
      </c>
      <c r="BD498" s="30" t="s">
        <v>54452</v>
      </c>
      <c r="BE498" s="30" t="s">
        <v>54452</v>
      </c>
      <c r="BF498" s="30" t="s">
        <v>54452</v>
      </c>
      <c r="BG498" s="30">
        <v>7</v>
      </c>
      <c r="BH498" s="30"/>
      <c r="BI498" s="31"/>
    </row>
    <row r="499" spans="1:61" ht="16.5">
      <c r="A499" s="21" t="s">
        <v>8626</v>
      </c>
      <c r="B499" s="21">
        <v>8822</v>
      </c>
      <c r="C499" s="21">
        <v>1651509</v>
      </c>
      <c r="D499" s="21">
        <v>6178108420</v>
      </c>
      <c r="E499" s="22">
        <v>1801110055722</v>
      </c>
      <c r="F499" s="24" t="s">
        <v>8627</v>
      </c>
      <c r="G499" s="24" t="s">
        <v>44</v>
      </c>
      <c r="H499" s="24" t="s">
        <v>51</v>
      </c>
      <c r="I499" s="24" t="s">
        <v>52</v>
      </c>
      <c r="J499" s="24" t="s">
        <v>313</v>
      </c>
      <c r="K499" s="21">
        <v>46</v>
      </c>
      <c r="L499" s="32" t="s">
        <v>8628</v>
      </c>
      <c r="M499" s="21" t="s">
        <v>3680</v>
      </c>
      <c r="N499" s="26">
        <v>1</v>
      </c>
      <c r="O499" s="26" t="s">
        <v>351</v>
      </c>
      <c r="P499" s="41">
        <v>3841</v>
      </c>
      <c r="Q499" s="69">
        <v>704</v>
      </c>
      <c r="R499" s="69">
        <v>427</v>
      </c>
      <c r="S499" s="21">
        <v>0</v>
      </c>
      <c r="T499" s="21">
        <v>0</v>
      </c>
      <c r="U499" s="69">
        <v>89</v>
      </c>
      <c r="V499" s="21">
        <v>0</v>
      </c>
      <c r="W499" s="41">
        <v>1831</v>
      </c>
      <c r="X499" s="21">
        <v>0</v>
      </c>
      <c r="Y499" s="41">
        <v>3347</v>
      </c>
      <c r="Z499" s="21"/>
      <c r="AA499" s="37">
        <v>38.4</v>
      </c>
      <c r="AB499" s="37">
        <v>44.7</v>
      </c>
      <c r="AC499" s="100">
        <v>0</v>
      </c>
      <c r="AD499" s="37">
        <v>0.8</v>
      </c>
      <c r="AE499" s="37">
        <v>18.3</v>
      </c>
      <c r="AF499" s="21">
        <f t="shared" si="7"/>
        <v>102.19999999999999</v>
      </c>
      <c r="AG499" s="21" t="s">
        <v>8629</v>
      </c>
      <c r="AH499" s="24" t="s">
        <v>8630</v>
      </c>
      <c r="AI499" s="24" t="s">
        <v>8631</v>
      </c>
      <c r="AJ499" s="27" t="s">
        <v>31173</v>
      </c>
      <c r="AK499" s="28" t="s">
        <v>60</v>
      </c>
      <c r="AL499" s="28">
        <v>10</v>
      </c>
      <c r="AM499" s="28">
        <v>19761230</v>
      </c>
      <c r="AN499" s="29">
        <v>1118</v>
      </c>
      <c r="AO499" s="29">
        <v>202306</v>
      </c>
      <c r="AP499" s="29">
        <v>2022</v>
      </c>
      <c r="AQ499" s="28">
        <v>704202181</v>
      </c>
      <c r="AR499" s="28">
        <v>879752991</v>
      </c>
      <c r="AS499" s="28">
        <v>16571115</v>
      </c>
      <c r="AT499" s="30">
        <v>1</v>
      </c>
      <c r="AU499" s="30"/>
      <c r="AV499" s="30"/>
      <c r="AW499" s="30"/>
      <c r="AX499" s="30"/>
      <c r="AY499" s="30"/>
      <c r="AZ499" s="30"/>
      <c r="BA499" s="30"/>
      <c r="BB499" s="30" t="s">
        <v>54452</v>
      </c>
      <c r="BC499" s="30" t="s">
        <v>54452</v>
      </c>
      <c r="BD499" s="30" t="s">
        <v>54452</v>
      </c>
      <c r="BE499" s="30" t="s">
        <v>54452</v>
      </c>
      <c r="BF499" s="30" t="s">
        <v>8632</v>
      </c>
      <c r="BG499" s="30">
        <v>2</v>
      </c>
      <c r="BH499" s="30" t="s">
        <v>48</v>
      </c>
      <c r="BI499" s="31"/>
    </row>
    <row r="500" spans="1:61" ht="16.5">
      <c r="A500" s="21" t="s">
        <v>7820</v>
      </c>
      <c r="B500" s="21">
        <v>8047</v>
      </c>
      <c r="C500" s="21">
        <v>1166912</v>
      </c>
      <c r="D500" s="21">
        <v>1378100577</v>
      </c>
      <c r="E500" s="22">
        <v>1201110003567</v>
      </c>
      <c r="F500" s="24" t="s">
        <v>7821</v>
      </c>
      <c r="G500" s="24" t="s">
        <v>44</v>
      </c>
      <c r="H500" s="24" t="s">
        <v>51</v>
      </c>
      <c r="I500" s="24" t="s">
        <v>52</v>
      </c>
      <c r="J500" s="24" t="s">
        <v>1944</v>
      </c>
      <c r="K500" s="21">
        <v>26</v>
      </c>
      <c r="L500" s="32" t="s">
        <v>7822</v>
      </c>
      <c r="M500" s="21" t="s">
        <v>7823</v>
      </c>
      <c r="N500" s="26">
        <v>1</v>
      </c>
      <c r="O500" s="26" t="s">
        <v>55</v>
      </c>
      <c r="P500" s="21">
        <v>0</v>
      </c>
      <c r="Q500" s="21">
        <v>0</v>
      </c>
      <c r="R500" s="21">
        <v>0</v>
      </c>
      <c r="S500" s="21">
        <v>0</v>
      </c>
      <c r="T500" s="21">
        <v>0</v>
      </c>
      <c r="U500" s="41">
        <v>130984</v>
      </c>
      <c r="V500" s="21">
        <v>0</v>
      </c>
      <c r="W500" s="21">
        <v>0</v>
      </c>
      <c r="X500" s="21">
        <v>0</v>
      </c>
      <c r="Y500" s="21">
        <v>0</v>
      </c>
      <c r="Z500" s="21"/>
      <c r="AA500" s="102">
        <v>0</v>
      </c>
      <c r="AB500" s="99">
        <v>0</v>
      </c>
      <c r="AC500" s="99">
        <v>0</v>
      </c>
      <c r="AD500" s="21">
        <v>1.3</v>
      </c>
      <c r="AE500" s="99">
        <v>0</v>
      </c>
      <c r="AF500" s="21">
        <f t="shared" si="7"/>
        <v>1.3</v>
      </c>
      <c r="AG500" s="21" t="s">
        <v>7824</v>
      </c>
      <c r="AH500" s="24" t="s">
        <v>7825</v>
      </c>
      <c r="AI500" s="24" t="s">
        <v>7826</v>
      </c>
      <c r="AJ500" s="27" t="s">
        <v>31174</v>
      </c>
      <c r="AK500" s="28" t="s">
        <v>60</v>
      </c>
      <c r="AL500" s="28">
        <v>10</v>
      </c>
      <c r="AM500" s="28">
        <v>19740501</v>
      </c>
      <c r="AN500" s="29">
        <v>390</v>
      </c>
      <c r="AO500" s="29">
        <v>202305</v>
      </c>
      <c r="AP500" s="29">
        <v>2022</v>
      </c>
      <c r="AQ500" s="28">
        <v>935413307</v>
      </c>
      <c r="AR500" s="28">
        <v>262006108</v>
      </c>
      <c r="AS500" s="28">
        <v>3065700</v>
      </c>
      <c r="AT500" s="30">
        <v>1</v>
      </c>
      <c r="AU500" s="30"/>
      <c r="AV500" s="30"/>
      <c r="AW500" s="30"/>
      <c r="AX500" s="30"/>
      <c r="AY500" s="30"/>
      <c r="AZ500" s="30"/>
      <c r="BA500" s="30"/>
      <c r="BB500" s="30" t="s">
        <v>54452</v>
      </c>
      <c r="BC500" s="30" t="s">
        <v>54452</v>
      </c>
      <c r="BD500" s="30" t="s">
        <v>54452</v>
      </c>
      <c r="BE500" s="30" t="s">
        <v>54452</v>
      </c>
      <c r="BF500" s="30" t="s">
        <v>54452</v>
      </c>
      <c r="BG500" s="30">
        <v>1</v>
      </c>
      <c r="BH500" s="30" t="s">
        <v>48</v>
      </c>
      <c r="BI500" s="31"/>
    </row>
    <row r="501" spans="1:61" ht="16.5">
      <c r="A501" s="21" t="s">
        <v>7436</v>
      </c>
      <c r="B501" s="21">
        <v>7510</v>
      </c>
      <c r="C501" s="21">
        <v>10632090</v>
      </c>
      <c r="D501" s="21">
        <v>1498102020</v>
      </c>
      <c r="E501" s="22">
        <v>1201111161330</v>
      </c>
      <c r="F501" s="24" t="s">
        <v>7437</v>
      </c>
      <c r="G501" s="24" t="s">
        <v>44</v>
      </c>
      <c r="H501" s="24" t="s">
        <v>51</v>
      </c>
      <c r="I501" s="24" t="s">
        <v>63</v>
      </c>
      <c r="J501" s="24" t="s">
        <v>1033</v>
      </c>
      <c r="K501" s="21">
        <v>38</v>
      </c>
      <c r="L501" s="32" t="s">
        <v>7438</v>
      </c>
      <c r="M501" s="21" t="s">
        <v>7439</v>
      </c>
      <c r="N501" s="21">
        <v>1</v>
      </c>
      <c r="O501" s="21" t="s">
        <v>351</v>
      </c>
      <c r="P501" s="21">
        <v>0</v>
      </c>
      <c r="Q501" s="39">
        <v>1945</v>
      </c>
      <c r="R501" s="36">
        <v>7</v>
      </c>
      <c r="S501" s="39">
        <v>18775</v>
      </c>
      <c r="T501" s="21">
        <v>0</v>
      </c>
      <c r="U501" s="21">
        <v>0</v>
      </c>
      <c r="V501" s="33">
        <v>3737</v>
      </c>
      <c r="W501" s="36">
        <v>706</v>
      </c>
      <c r="X501" s="36">
        <v>207</v>
      </c>
      <c r="Y501" s="33">
        <v>16471</v>
      </c>
      <c r="Z501" s="16" t="s">
        <v>126</v>
      </c>
      <c r="AA501" s="103">
        <v>0</v>
      </c>
      <c r="AB501" s="37">
        <v>184.2</v>
      </c>
      <c r="AC501" s="37">
        <v>187.7</v>
      </c>
      <c r="AD501" s="100">
        <v>0</v>
      </c>
      <c r="AE501" s="37">
        <v>46.5</v>
      </c>
      <c r="AF501" s="21">
        <f t="shared" si="7"/>
        <v>418.4</v>
      </c>
      <c r="AG501" s="21" t="s">
        <v>7440</v>
      </c>
      <c r="AH501" s="24" t="s">
        <v>7441</v>
      </c>
      <c r="AI501" s="24" t="s">
        <v>7442</v>
      </c>
      <c r="AJ501" s="27" t="s">
        <v>31175</v>
      </c>
      <c r="AK501" s="28" t="s">
        <v>60</v>
      </c>
      <c r="AL501" s="28">
        <v>10</v>
      </c>
      <c r="AM501" s="28">
        <v>20210701</v>
      </c>
      <c r="AN501" s="29">
        <v>1233</v>
      </c>
      <c r="AO501" s="29">
        <v>202304</v>
      </c>
      <c r="AP501" s="29">
        <v>2022</v>
      </c>
      <c r="AQ501" s="28">
        <v>849404000</v>
      </c>
      <c r="AR501" s="28">
        <v>1149468000</v>
      </c>
      <c r="AS501" s="28">
        <v>30000000</v>
      </c>
      <c r="AT501" s="30">
        <v>1</v>
      </c>
      <c r="AU501" s="30"/>
      <c r="AV501" s="30"/>
      <c r="AW501" s="30"/>
      <c r="AX501" s="30"/>
      <c r="AY501" s="30"/>
      <c r="AZ501" s="30"/>
      <c r="BA501" s="30"/>
      <c r="BB501" s="30" t="s">
        <v>54452</v>
      </c>
      <c r="BC501" s="30" t="s">
        <v>54452</v>
      </c>
      <c r="BD501" s="30" t="s">
        <v>54452</v>
      </c>
      <c r="BE501" s="30" t="s">
        <v>54452</v>
      </c>
      <c r="BF501" s="30" t="s">
        <v>54452</v>
      </c>
      <c r="BG501" s="30">
        <v>7</v>
      </c>
      <c r="BH501" s="30"/>
      <c r="BI501" s="31"/>
    </row>
    <row r="502" spans="1:61" ht="16.5">
      <c r="A502" s="21" t="s">
        <v>9780</v>
      </c>
      <c r="B502" s="21">
        <v>10044</v>
      </c>
      <c r="C502" s="21">
        <v>1701142</v>
      </c>
      <c r="D502" s="21">
        <v>2208173483</v>
      </c>
      <c r="E502" s="22">
        <v>1101140030011</v>
      </c>
      <c r="F502" s="24" t="s">
        <v>9781</v>
      </c>
      <c r="G502" s="24" t="s">
        <v>44</v>
      </c>
      <c r="H502" s="24" t="s">
        <v>51</v>
      </c>
      <c r="I502" s="24" t="s">
        <v>65</v>
      </c>
      <c r="J502" s="24" t="s">
        <v>593</v>
      </c>
      <c r="K502" s="21">
        <v>14</v>
      </c>
      <c r="L502" s="32" t="s">
        <v>9782</v>
      </c>
      <c r="M502" s="21" t="s">
        <v>9783</v>
      </c>
      <c r="N502" s="21">
        <v>1</v>
      </c>
      <c r="O502" s="21">
        <v>0</v>
      </c>
      <c r="P502" s="21">
        <v>0</v>
      </c>
      <c r="Q502" s="21">
        <v>0</v>
      </c>
      <c r="R502" s="21">
        <v>0</v>
      </c>
      <c r="S502" s="21">
        <v>0</v>
      </c>
      <c r="T502" s="21">
        <v>0</v>
      </c>
      <c r="U502" s="21">
        <v>0</v>
      </c>
      <c r="V502" s="21">
        <v>0</v>
      </c>
      <c r="W502" s="21">
        <v>0</v>
      </c>
      <c r="X502" s="21">
        <v>0</v>
      </c>
      <c r="Y502" s="21">
        <v>0</v>
      </c>
      <c r="Z502" s="16" t="s">
        <v>315</v>
      </c>
      <c r="AA502" s="101">
        <v>0</v>
      </c>
      <c r="AB502" s="98">
        <v>0</v>
      </c>
      <c r="AC502" s="98">
        <v>0</v>
      </c>
      <c r="AD502" s="98">
        <v>0</v>
      </c>
      <c r="AE502" s="98">
        <v>0</v>
      </c>
      <c r="AF502" s="21">
        <f t="shared" si="7"/>
        <v>0</v>
      </c>
      <c r="AG502" s="21" t="s">
        <v>1840</v>
      </c>
      <c r="AH502" s="24" t="s">
        <v>9784</v>
      </c>
      <c r="AI502" s="24" t="s">
        <v>9785</v>
      </c>
      <c r="AJ502" s="27" t="s">
        <v>30847</v>
      </c>
      <c r="AK502" s="28" t="s">
        <v>60</v>
      </c>
      <c r="AL502" s="28">
        <v>10</v>
      </c>
      <c r="AM502" s="28">
        <v>19930629</v>
      </c>
      <c r="AN502" s="29">
        <v>1295</v>
      </c>
      <c r="AO502" s="29">
        <v>202212</v>
      </c>
      <c r="AP502" s="29">
        <v>2022</v>
      </c>
      <c r="AQ502" s="28">
        <v>410023312</v>
      </c>
      <c r="AR502" s="28">
        <v>166848943</v>
      </c>
      <c r="AS502" s="28">
        <v>3000000</v>
      </c>
      <c r="AT502" s="30">
        <v>1</v>
      </c>
      <c r="AU502" s="30"/>
      <c r="AV502" s="30"/>
      <c r="AW502" s="30"/>
      <c r="AX502" s="30"/>
      <c r="AY502" s="30"/>
      <c r="AZ502" s="30"/>
      <c r="BA502" s="30"/>
      <c r="BB502" s="30" t="s">
        <v>54452</v>
      </c>
      <c r="BC502" s="30" t="s">
        <v>54452</v>
      </c>
      <c r="BD502" s="30" t="s">
        <v>54452</v>
      </c>
      <c r="BE502" s="30" t="s">
        <v>54452</v>
      </c>
      <c r="BF502" s="30" t="s">
        <v>54452</v>
      </c>
      <c r="BG502" s="30">
        <v>8</v>
      </c>
      <c r="BH502" s="30" t="s">
        <v>9786</v>
      </c>
      <c r="BI502" s="31"/>
    </row>
    <row r="503" spans="1:61" ht="16.5">
      <c r="A503" s="21" t="s">
        <v>7607</v>
      </c>
      <c r="B503" s="21">
        <v>7680</v>
      </c>
      <c r="C503" s="21">
        <v>8250206</v>
      </c>
      <c r="D503" s="21">
        <v>7608600746</v>
      </c>
      <c r="E503" s="22">
        <v>1341110474647</v>
      </c>
      <c r="F503" s="24" t="s">
        <v>7608</v>
      </c>
      <c r="G503" s="24" t="s">
        <v>44</v>
      </c>
      <c r="H503" s="24" t="s">
        <v>51</v>
      </c>
      <c r="I503" s="24" t="s">
        <v>63</v>
      </c>
      <c r="J503" s="24" t="s">
        <v>1033</v>
      </c>
      <c r="K503" s="21">
        <v>38</v>
      </c>
      <c r="L503" s="32" t="s">
        <v>7609</v>
      </c>
      <c r="M503" s="21" t="s">
        <v>7610</v>
      </c>
      <c r="N503" s="21">
        <v>1</v>
      </c>
      <c r="O503" s="21" t="s">
        <v>55</v>
      </c>
      <c r="P503" s="21">
        <v>0</v>
      </c>
      <c r="Q503" s="21">
        <v>0</v>
      </c>
      <c r="R503" s="33">
        <v>157464</v>
      </c>
      <c r="S503" s="33">
        <v>4516465</v>
      </c>
      <c r="T503" s="21">
        <v>0</v>
      </c>
      <c r="U503" s="33">
        <v>5900</v>
      </c>
      <c r="V503" s="33">
        <v>1957748</v>
      </c>
      <c r="W503" s="33">
        <v>379787</v>
      </c>
      <c r="X503" s="21">
        <v>0</v>
      </c>
      <c r="Y503" s="33">
        <v>22831834</v>
      </c>
      <c r="Z503" s="16" t="s">
        <v>1249</v>
      </c>
      <c r="AA503" s="102">
        <v>0</v>
      </c>
      <c r="AB503" s="21">
        <v>229.8</v>
      </c>
      <c r="AC503" s="21">
        <v>45.1</v>
      </c>
      <c r="AD503" s="99">
        <v>0</v>
      </c>
      <c r="AE503" s="21">
        <v>23.3</v>
      </c>
      <c r="AF503" s="21">
        <f t="shared" si="7"/>
        <v>298.20000000000005</v>
      </c>
      <c r="AG503" s="21" t="s">
        <v>2987</v>
      </c>
      <c r="AH503" s="24" t="s">
        <v>7611</v>
      </c>
      <c r="AI503" s="24" t="s">
        <v>7612</v>
      </c>
      <c r="AJ503" s="27" t="s">
        <v>30710</v>
      </c>
      <c r="AK503" s="28" t="s">
        <v>60</v>
      </c>
      <c r="AL503" s="28">
        <v>10</v>
      </c>
      <c r="AM503" s="28">
        <v>20170809</v>
      </c>
      <c r="AN503" s="29">
        <v>1113</v>
      </c>
      <c r="AO503" s="29">
        <v>202303</v>
      </c>
      <c r="AP503" s="29">
        <v>2022</v>
      </c>
      <c r="AQ503" s="28">
        <v>806254477</v>
      </c>
      <c r="AR503" s="28">
        <v>1045970641</v>
      </c>
      <c r="AS503" s="28">
        <v>11123560</v>
      </c>
      <c r="AT503" s="30">
        <v>1</v>
      </c>
      <c r="AU503" s="30"/>
      <c r="AV503" s="30"/>
      <c r="AW503" s="30"/>
      <c r="AX503" s="30"/>
      <c r="AY503" s="30"/>
      <c r="AZ503" s="30"/>
      <c r="BA503" s="30"/>
      <c r="BB503" s="30" t="s">
        <v>54452</v>
      </c>
      <c r="BC503" s="30" t="s">
        <v>54452</v>
      </c>
      <c r="BD503" s="30" t="s">
        <v>54452</v>
      </c>
      <c r="BE503" s="30" t="s">
        <v>54452</v>
      </c>
      <c r="BF503" s="30" t="s">
        <v>54452</v>
      </c>
      <c r="BG503" s="30">
        <v>8</v>
      </c>
      <c r="BH503" s="30"/>
      <c r="BI503" s="31"/>
    </row>
    <row r="504" spans="1:61" ht="16.5">
      <c r="A504" s="21" t="s">
        <v>5986</v>
      </c>
      <c r="B504" s="21">
        <v>6060</v>
      </c>
      <c r="C504" s="21">
        <v>3038414</v>
      </c>
      <c r="D504" s="21">
        <v>1388147556</v>
      </c>
      <c r="E504" s="22">
        <v>1341110168349</v>
      </c>
      <c r="F504" s="24" t="s">
        <v>5987</v>
      </c>
      <c r="G504" s="24" t="s">
        <v>44</v>
      </c>
      <c r="H504" s="24" t="s">
        <v>51</v>
      </c>
      <c r="I504" s="24" t="s">
        <v>63</v>
      </c>
      <c r="J504" s="24" t="s">
        <v>1042</v>
      </c>
      <c r="K504" s="21">
        <v>36</v>
      </c>
      <c r="L504" s="32" t="s">
        <v>5988</v>
      </c>
      <c r="M504" s="21" t="s">
        <v>1176</v>
      </c>
      <c r="N504" s="21">
        <v>1</v>
      </c>
      <c r="O504" s="21" t="s">
        <v>351</v>
      </c>
      <c r="P504" s="21">
        <v>0</v>
      </c>
      <c r="Q504" s="36">
        <v>271</v>
      </c>
      <c r="R504" s="36">
        <v>710</v>
      </c>
      <c r="S504" s="36">
        <v>37</v>
      </c>
      <c r="T504" s="21">
        <v>0</v>
      </c>
      <c r="U504" s="36">
        <v>56</v>
      </c>
      <c r="V504" s="33">
        <v>6089</v>
      </c>
      <c r="W504" s="33">
        <v>1033</v>
      </c>
      <c r="X504" s="21">
        <v>0</v>
      </c>
      <c r="Y504" s="33">
        <v>33814</v>
      </c>
      <c r="Z504" s="16" t="s">
        <v>126</v>
      </c>
      <c r="AA504" s="103">
        <v>0</v>
      </c>
      <c r="AB504" s="37">
        <v>347.9</v>
      </c>
      <c r="AC504" s="37">
        <v>0.3</v>
      </c>
      <c r="AD504" s="37">
        <v>0.5</v>
      </c>
      <c r="AE504" s="37">
        <v>71.2</v>
      </c>
      <c r="AF504" s="21">
        <f t="shared" ref="AF504:AF567" si="8">SUM(AA504:AE504)</f>
        <v>419.9</v>
      </c>
      <c r="AG504" s="21" t="s">
        <v>5989</v>
      </c>
      <c r="AH504" s="24" t="s">
        <v>5990</v>
      </c>
      <c r="AI504" s="24" t="s">
        <v>5991</v>
      </c>
      <c r="AJ504" s="27" t="s">
        <v>31176</v>
      </c>
      <c r="AK504" s="28" t="s">
        <v>60</v>
      </c>
      <c r="AL504" s="28">
        <v>10</v>
      </c>
      <c r="AM504" s="28">
        <v>20080702</v>
      </c>
      <c r="AN504" s="29">
        <v>1365</v>
      </c>
      <c r="AO504" s="29">
        <v>202304</v>
      </c>
      <c r="AP504" s="29">
        <v>2022</v>
      </c>
      <c r="AQ504" s="28">
        <v>1067880968</v>
      </c>
      <c r="AR504" s="28">
        <v>984342495</v>
      </c>
      <c r="AS504" s="28">
        <v>45000000</v>
      </c>
      <c r="AT504" s="30">
        <v>1</v>
      </c>
      <c r="AU504" s="30"/>
      <c r="AV504" s="30"/>
      <c r="AW504" s="30"/>
      <c r="AX504" s="30"/>
      <c r="AY504" s="30"/>
      <c r="AZ504" s="30"/>
      <c r="BA504" s="30"/>
      <c r="BB504" s="30" t="s">
        <v>54452</v>
      </c>
      <c r="BC504" s="30" t="s">
        <v>54452</v>
      </c>
      <c r="BD504" s="30" t="s">
        <v>54452</v>
      </c>
      <c r="BE504" s="30" t="s">
        <v>54452</v>
      </c>
      <c r="BF504" s="30" t="s">
        <v>54452</v>
      </c>
      <c r="BG504" s="30">
        <v>4</v>
      </c>
      <c r="BH504" s="30" t="s">
        <v>237</v>
      </c>
      <c r="BI504" s="31"/>
    </row>
    <row r="505" spans="1:61" ht="16.5">
      <c r="A505" s="21" t="s">
        <v>4230</v>
      </c>
      <c r="B505" s="21">
        <v>4026</v>
      </c>
      <c r="C505" s="21">
        <v>1924352</v>
      </c>
      <c r="D505" s="21">
        <v>1298132684</v>
      </c>
      <c r="E505" s="22">
        <v>1311110046291</v>
      </c>
      <c r="F505" s="24" t="s">
        <v>4231</v>
      </c>
      <c r="G505" s="24" t="s">
        <v>44</v>
      </c>
      <c r="H505" s="24" t="s">
        <v>51</v>
      </c>
      <c r="I505" s="24" t="s">
        <v>52</v>
      </c>
      <c r="J505" s="24" t="s">
        <v>2778</v>
      </c>
      <c r="K505" s="21">
        <v>25</v>
      </c>
      <c r="L505" s="32" t="s">
        <v>4232</v>
      </c>
      <c r="M505" s="21" t="s">
        <v>4233</v>
      </c>
      <c r="N505" s="26">
        <v>1</v>
      </c>
      <c r="O505" s="26" t="s">
        <v>55</v>
      </c>
      <c r="P505" s="21">
        <v>0</v>
      </c>
      <c r="Q505" s="21">
        <v>0</v>
      </c>
      <c r="R505" s="21">
        <v>0</v>
      </c>
      <c r="S505" s="21">
        <v>0</v>
      </c>
      <c r="T505" s="21">
        <v>0</v>
      </c>
      <c r="U505" s="41">
        <v>27249</v>
      </c>
      <c r="V505" s="21">
        <v>0</v>
      </c>
      <c r="W505" s="21">
        <v>0</v>
      </c>
      <c r="X505" s="21">
        <v>0</v>
      </c>
      <c r="Y505" s="21">
        <v>0</v>
      </c>
      <c r="Z505" s="21" t="s">
        <v>126</v>
      </c>
      <c r="AA505" s="102">
        <v>0</v>
      </c>
      <c r="AB505" s="99">
        <v>0</v>
      </c>
      <c r="AC505" s="99">
        <v>0</v>
      </c>
      <c r="AD505" s="21">
        <v>0.2</v>
      </c>
      <c r="AE505" s="99">
        <v>0</v>
      </c>
      <c r="AF505" s="21">
        <f t="shared" si="8"/>
        <v>0.2</v>
      </c>
      <c r="AG505" s="21" t="s">
        <v>4234</v>
      </c>
      <c r="AH505" s="24" t="s">
        <v>4235</v>
      </c>
      <c r="AI505" s="24" t="s">
        <v>4236</v>
      </c>
      <c r="AJ505" s="27" t="s">
        <v>31177</v>
      </c>
      <c r="AK505" s="28" t="s">
        <v>70</v>
      </c>
      <c r="AL505" s="28">
        <v>10</v>
      </c>
      <c r="AM505" s="28">
        <v>20000210</v>
      </c>
      <c r="AN505" s="29">
        <v>701</v>
      </c>
      <c r="AO505" s="29">
        <v>202306</v>
      </c>
      <c r="AP505" s="29">
        <v>2022</v>
      </c>
      <c r="AQ505" s="28">
        <v>323456548</v>
      </c>
      <c r="AR505" s="28">
        <v>582486872</v>
      </c>
      <c r="AS505" s="28">
        <v>21892296</v>
      </c>
      <c r="AT505" s="30">
        <v>1</v>
      </c>
      <c r="AU505" s="30"/>
      <c r="AV505" s="30"/>
      <c r="AW505" s="30"/>
      <c r="AX505" s="30"/>
      <c r="AY505" s="30"/>
      <c r="AZ505" s="30"/>
      <c r="BA505" s="30"/>
      <c r="BB505" s="30" t="s">
        <v>54452</v>
      </c>
      <c r="BC505" s="30" t="s">
        <v>54452</v>
      </c>
      <c r="BD505" s="30" t="s">
        <v>54452</v>
      </c>
      <c r="BE505" s="30" t="s">
        <v>54452</v>
      </c>
      <c r="BF505" s="30" t="s">
        <v>54452</v>
      </c>
      <c r="BG505" s="30">
        <v>4</v>
      </c>
      <c r="BH505" s="30" t="s">
        <v>237</v>
      </c>
      <c r="BI505" s="31"/>
    </row>
    <row r="506" spans="1:61" ht="16.5">
      <c r="A506" s="21" t="s">
        <v>9773</v>
      </c>
      <c r="B506" s="21">
        <v>10035</v>
      </c>
      <c r="C506" s="21">
        <v>1897065</v>
      </c>
      <c r="D506" s="21">
        <v>2148164219</v>
      </c>
      <c r="E506" s="22">
        <v>1101140024866</v>
      </c>
      <c r="F506" s="24" t="s">
        <v>9774</v>
      </c>
      <c r="G506" s="24" t="s">
        <v>44</v>
      </c>
      <c r="H506" s="24" t="s">
        <v>51</v>
      </c>
      <c r="I506" s="24" t="s">
        <v>52</v>
      </c>
      <c r="J506" s="24" t="s">
        <v>593</v>
      </c>
      <c r="K506" s="21">
        <v>14</v>
      </c>
      <c r="L506" s="32" t="s">
        <v>9775</v>
      </c>
      <c r="M506" s="21" t="s">
        <v>9776</v>
      </c>
      <c r="N506" s="21">
        <v>1</v>
      </c>
      <c r="O506" s="21" t="s">
        <v>55</v>
      </c>
      <c r="P506" s="21">
        <v>0</v>
      </c>
      <c r="Q506" s="21">
        <v>0</v>
      </c>
      <c r="R506" s="21">
        <v>0</v>
      </c>
      <c r="S506" s="21">
        <v>0</v>
      </c>
      <c r="T506" s="21">
        <v>0</v>
      </c>
      <c r="U506" s="21">
        <v>0</v>
      </c>
      <c r="V506" s="21">
        <v>0</v>
      </c>
      <c r="W506" s="33">
        <v>898632</v>
      </c>
      <c r="X506" s="21">
        <v>0</v>
      </c>
      <c r="Y506" s="33">
        <v>2229</v>
      </c>
      <c r="Z506" s="16" t="s">
        <v>315</v>
      </c>
      <c r="AA506" s="102">
        <v>0</v>
      </c>
      <c r="AB506" s="99">
        <v>0</v>
      </c>
      <c r="AC506" s="99">
        <v>0</v>
      </c>
      <c r="AD506" s="99">
        <v>0</v>
      </c>
      <c r="AE506" s="21">
        <v>8.9</v>
      </c>
      <c r="AF506" s="21">
        <f t="shared" si="8"/>
        <v>8.9</v>
      </c>
      <c r="AG506" s="21" t="s">
        <v>9777</v>
      </c>
      <c r="AH506" s="24" t="s">
        <v>9778</v>
      </c>
      <c r="AI506" s="24" t="s">
        <v>9779</v>
      </c>
      <c r="AJ506" s="27" t="s">
        <v>30961</v>
      </c>
      <c r="AK506" s="28" t="s">
        <v>60</v>
      </c>
      <c r="AL506" s="28">
        <v>10</v>
      </c>
      <c r="AM506" s="28">
        <v>19940106</v>
      </c>
      <c r="AN506" s="29">
        <v>868</v>
      </c>
      <c r="AO506" s="29">
        <v>202212</v>
      </c>
      <c r="AP506" s="29">
        <v>2022</v>
      </c>
      <c r="AQ506" s="28">
        <v>303957534</v>
      </c>
      <c r="AR506" s="28">
        <v>97695842</v>
      </c>
      <c r="AS506" s="28">
        <v>4100000</v>
      </c>
      <c r="AT506" s="30">
        <v>1</v>
      </c>
      <c r="AU506" s="30"/>
      <c r="AV506" s="30"/>
      <c r="AW506" s="30"/>
      <c r="AX506" s="30"/>
      <c r="AY506" s="30"/>
      <c r="AZ506" s="30"/>
      <c r="BA506" s="30"/>
      <c r="BB506" s="30" t="s">
        <v>54452</v>
      </c>
      <c r="BC506" s="30" t="s">
        <v>54452</v>
      </c>
      <c r="BD506" s="30" t="s">
        <v>54452</v>
      </c>
      <c r="BE506" s="30" t="s">
        <v>54452</v>
      </c>
      <c r="BF506" s="30" t="s">
        <v>54452</v>
      </c>
      <c r="BG506" s="30">
        <v>8</v>
      </c>
      <c r="BH506" s="30"/>
      <c r="BI506" s="31"/>
    </row>
    <row r="507" spans="1:61" ht="16.5">
      <c r="A507" s="21" t="s">
        <v>9048</v>
      </c>
      <c r="B507" s="21">
        <v>9253</v>
      </c>
      <c r="C507" s="21">
        <v>1597937</v>
      </c>
      <c r="D507" s="21">
        <v>2118687692</v>
      </c>
      <c r="E507" s="22">
        <v>1101111820037</v>
      </c>
      <c r="F507" s="24" t="s">
        <v>9049</v>
      </c>
      <c r="G507" s="24" t="s">
        <v>44</v>
      </c>
      <c r="H507" s="24" t="s">
        <v>51</v>
      </c>
      <c r="I507" s="24" t="s">
        <v>65</v>
      </c>
      <c r="J507" s="24" t="s">
        <v>313</v>
      </c>
      <c r="K507" s="21">
        <v>46</v>
      </c>
      <c r="L507" s="32" t="s">
        <v>9050</v>
      </c>
      <c r="M507" s="21" t="s">
        <v>9051</v>
      </c>
      <c r="N507" s="26">
        <v>1</v>
      </c>
      <c r="O507" s="26">
        <v>0</v>
      </c>
      <c r="P507" s="26">
        <v>0</v>
      </c>
      <c r="Q507" s="26">
        <v>0</v>
      </c>
      <c r="R507" s="26">
        <v>0</v>
      </c>
      <c r="S507" s="26">
        <v>0</v>
      </c>
      <c r="T507" s="26">
        <v>0</v>
      </c>
      <c r="U507" s="26">
        <v>0</v>
      </c>
      <c r="V507" s="26">
        <v>0</v>
      </c>
      <c r="W507" s="26">
        <v>0</v>
      </c>
      <c r="X507" s="26">
        <v>0</v>
      </c>
      <c r="Y507" s="26">
        <v>0</v>
      </c>
      <c r="Z507" s="21"/>
      <c r="AA507" s="101">
        <v>0</v>
      </c>
      <c r="AB507" s="98">
        <v>0</v>
      </c>
      <c r="AC507" s="98">
        <v>0</v>
      </c>
      <c r="AD507" s="98">
        <v>0</v>
      </c>
      <c r="AE507" s="98">
        <v>0</v>
      </c>
      <c r="AF507" s="21">
        <f t="shared" si="8"/>
        <v>0</v>
      </c>
      <c r="AG507" s="21" t="s">
        <v>9052</v>
      </c>
      <c r="AH507" s="24" t="s">
        <v>9053</v>
      </c>
      <c r="AI507" s="24" t="s">
        <v>9054</v>
      </c>
      <c r="AJ507" s="27" t="s">
        <v>31178</v>
      </c>
      <c r="AK507" s="28" t="s">
        <v>60</v>
      </c>
      <c r="AL507" s="28">
        <v>10</v>
      </c>
      <c r="AM507" s="28">
        <v>19991201</v>
      </c>
      <c r="AN507" s="29">
        <v>307</v>
      </c>
      <c r="AO507" s="29">
        <v>202302</v>
      </c>
      <c r="AP507" s="29">
        <v>2022</v>
      </c>
      <c r="AQ507" s="28">
        <v>18015708</v>
      </c>
      <c r="AR507" s="28">
        <v>5030158</v>
      </c>
      <c r="AS507" s="28">
        <v>700000</v>
      </c>
      <c r="AT507" s="30">
        <v>2</v>
      </c>
      <c r="AU507" s="30"/>
      <c r="AV507" s="30"/>
      <c r="AW507" s="30"/>
      <c r="AX507" s="30"/>
      <c r="AY507" s="30"/>
      <c r="AZ507" s="30"/>
      <c r="BA507" s="30"/>
      <c r="BB507" s="30" t="s">
        <v>54452</v>
      </c>
      <c r="BC507" s="30" t="s">
        <v>54452</v>
      </c>
      <c r="BD507" s="30" t="s">
        <v>54452</v>
      </c>
      <c r="BE507" s="30" t="s">
        <v>54452</v>
      </c>
      <c r="BF507" s="30" t="s">
        <v>54452</v>
      </c>
      <c r="BG507" s="30">
        <v>7</v>
      </c>
      <c r="BH507" s="30"/>
      <c r="BI507" s="31"/>
    </row>
    <row r="508" spans="1:61" ht="16.5">
      <c r="A508" s="21" t="s">
        <v>13195</v>
      </c>
      <c r="B508" s="21">
        <v>12934</v>
      </c>
      <c r="C508" s="21">
        <v>3991883</v>
      </c>
      <c r="D508" s="21">
        <v>1298658184</v>
      </c>
      <c r="E508" s="22">
        <v>1311110279587</v>
      </c>
      <c r="F508" s="24" t="s">
        <v>13196</v>
      </c>
      <c r="G508" s="24" t="s">
        <v>44</v>
      </c>
      <c r="H508" s="24" t="s">
        <v>51</v>
      </c>
      <c r="I508" s="24" t="s">
        <v>63</v>
      </c>
      <c r="J508" s="24" t="s">
        <v>462</v>
      </c>
      <c r="K508" s="21">
        <v>56</v>
      </c>
      <c r="L508" s="32" t="s">
        <v>13197</v>
      </c>
      <c r="M508" s="21" t="s">
        <v>13198</v>
      </c>
      <c r="N508" s="21">
        <v>1</v>
      </c>
      <c r="O508" s="21" t="s">
        <v>55</v>
      </c>
      <c r="P508" s="21">
        <v>0</v>
      </c>
      <c r="Q508" s="21">
        <v>0</v>
      </c>
      <c r="R508" s="21">
        <v>0</v>
      </c>
      <c r="S508" s="21">
        <v>0</v>
      </c>
      <c r="T508" s="21">
        <v>0</v>
      </c>
      <c r="U508" s="21">
        <v>0</v>
      </c>
      <c r="V508" s="21">
        <v>0</v>
      </c>
      <c r="W508" s="33">
        <v>4379381</v>
      </c>
      <c r="X508" s="21">
        <v>0</v>
      </c>
      <c r="Y508" s="21">
        <v>0</v>
      </c>
      <c r="Z508" s="16" t="s">
        <v>315</v>
      </c>
      <c r="AA508" s="102">
        <v>0</v>
      </c>
      <c r="AB508" s="99">
        <v>0</v>
      </c>
      <c r="AC508" s="99">
        <v>0</v>
      </c>
      <c r="AD508" s="99">
        <v>0</v>
      </c>
      <c r="AE508" s="21">
        <v>43.7</v>
      </c>
      <c r="AF508" s="21">
        <f t="shared" si="8"/>
        <v>43.7</v>
      </c>
      <c r="AG508" s="21" t="s">
        <v>9952</v>
      </c>
      <c r="AH508" s="24">
        <v>15663163</v>
      </c>
      <c r="AI508" s="24" t="s">
        <v>13199</v>
      </c>
      <c r="AJ508" s="27" t="s">
        <v>31179</v>
      </c>
      <c r="AK508" s="28" t="s">
        <v>60</v>
      </c>
      <c r="AL508" s="28">
        <v>10</v>
      </c>
      <c r="AM508" s="28">
        <v>20110401</v>
      </c>
      <c r="AN508" s="29">
        <v>734</v>
      </c>
      <c r="AO508" s="29">
        <v>202212</v>
      </c>
      <c r="AP508" s="29">
        <v>2022</v>
      </c>
      <c r="AQ508" s="28">
        <v>81507519</v>
      </c>
      <c r="AR508" s="28">
        <v>64868516</v>
      </c>
      <c r="AS508" s="28">
        <v>630000</v>
      </c>
      <c r="AT508" s="30">
        <v>2</v>
      </c>
      <c r="AU508" s="30"/>
      <c r="AV508" s="30"/>
      <c r="AW508" s="30"/>
      <c r="AX508" s="30"/>
      <c r="AY508" s="30"/>
      <c r="AZ508" s="30"/>
      <c r="BA508" s="30"/>
      <c r="BB508" s="30" t="s">
        <v>54452</v>
      </c>
      <c r="BC508" s="30" t="s">
        <v>54452</v>
      </c>
      <c r="BD508" s="30" t="s">
        <v>54452</v>
      </c>
      <c r="BE508" s="30" t="s">
        <v>54452</v>
      </c>
      <c r="BF508" s="30" t="s">
        <v>54452</v>
      </c>
      <c r="BG508" s="30">
        <v>7</v>
      </c>
      <c r="BH508" s="30"/>
      <c r="BI508" s="31"/>
    </row>
    <row r="509" spans="1:61" ht="16.5">
      <c r="A509" s="21" t="s">
        <v>10601</v>
      </c>
      <c r="B509" s="21">
        <v>11017</v>
      </c>
      <c r="C509" s="21">
        <v>5893395</v>
      </c>
      <c r="D509" s="21">
        <v>1048654476</v>
      </c>
      <c r="E509" s="22">
        <v>1101115384146</v>
      </c>
      <c r="F509" s="24" t="s">
        <v>10602</v>
      </c>
      <c r="G509" s="24" t="s">
        <v>44</v>
      </c>
      <c r="H509" s="24" t="s">
        <v>51</v>
      </c>
      <c r="I509" s="24" t="s">
        <v>52</v>
      </c>
      <c r="J509" s="24" t="s">
        <v>1449</v>
      </c>
      <c r="K509" s="21">
        <v>61</v>
      </c>
      <c r="L509" s="21"/>
      <c r="M509" s="21" t="s">
        <v>986</v>
      </c>
      <c r="N509" s="21">
        <v>1</v>
      </c>
      <c r="O509" s="21" t="s">
        <v>55</v>
      </c>
      <c r="P509" s="21">
        <v>0</v>
      </c>
      <c r="Q509" s="21">
        <v>0</v>
      </c>
      <c r="R509" s="21">
        <v>0</v>
      </c>
      <c r="S509" s="33">
        <v>3500</v>
      </c>
      <c r="T509" s="21">
        <v>0</v>
      </c>
      <c r="U509" s="33">
        <v>760818</v>
      </c>
      <c r="V509" s="21">
        <v>0</v>
      </c>
      <c r="W509" s="33">
        <v>2464250</v>
      </c>
      <c r="X509" s="33">
        <f>23012993+27396636</f>
        <v>50409629</v>
      </c>
      <c r="Y509" s="33">
        <v>273400</v>
      </c>
      <c r="Z509" s="21" t="s">
        <v>315</v>
      </c>
      <c r="AA509" s="102">
        <v>0</v>
      </c>
      <c r="AB509" s="21">
        <v>2.7</v>
      </c>
      <c r="AC509" s="99">
        <v>0</v>
      </c>
      <c r="AD509" s="21">
        <v>7.6</v>
      </c>
      <c r="AE509" s="21">
        <v>528.70000000000005</v>
      </c>
      <c r="AF509" s="21">
        <f t="shared" si="8"/>
        <v>539</v>
      </c>
      <c r="AG509" s="21" t="s">
        <v>10603</v>
      </c>
      <c r="AH509" s="24">
        <v>15995455</v>
      </c>
      <c r="AI509" s="24" t="s">
        <v>10604</v>
      </c>
      <c r="AJ509" s="27" t="s">
        <v>31180</v>
      </c>
      <c r="AK509" s="28" t="s">
        <v>60</v>
      </c>
      <c r="AL509" s="28">
        <v>10</v>
      </c>
      <c r="AM509" s="28">
        <v>20140403</v>
      </c>
      <c r="AN509" s="29">
        <v>323</v>
      </c>
      <c r="AO509" s="29">
        <v>202206</v>
      </c>
      <c r="AP509" s="29">
        <v>2022</v>
      </c>
      <c r="AQ509" s="28">
        <v>81000638</v>
      </c>
      <c r="AR509" s="28">
        <v>125871167</v>
      </c>
      <c r="AS509" s="28">
        <v>8400000</v>
      </c>
      <c r="AT509" s="30">
        <v>1</v>
      </c>
      <c r="AU509" s="30"/>
      <c r="AV509" s="30"/>
      <c r="AW509" s="30"/>
      <c r="AX509" s="30"/>
      <c r="AY509" s="30"/>
      <c r="AZ509" s="30"/>
      <c r="BA509" s="30"/>
      <c r="BB509" s="30" t="s">
        <v>54452</v>
      </c>
      <c r="BC509" s="30" t="s">
        <v>54452</v>
      </c>
      <c r="BD509" s="30" t="s">
        <v>54452</v>
      </c>
      <c r="BE509" s="30" t="s">
        <v>54452</v>
      </c>
      <c r="BF509" s="30" t="s">
        <v>54452</v>
      </c>
      <c r="BG509" s="30">
        <v>4</v>
      </c>
      <c r="BH509" s="30" t="s">
        <v>10412</v>
      </c>
      <c r="BI509" s="31"/>
    </row>
    <row r="510" spans="1:61" ht="16.5">
      <c r="A510" s="21" t="s">
        <v>12477</v>
      </c>
      <c r="B510" s="21">
        <v>12295</v>
      </c>
      <c r="C510" s="21">
        <v>1419136</v>
      </c>
      <c r="D510" s="21">
        <v>1058165267</v>
      </c>
      <c r="E510" s="22">
        <v>1101111051137</v>
      </c>
      <c r="F510" s="24" t="s">
        <v>12478</v>
      </c>
      <c r="G510" s="24" t="s">
        <v>44</v>
      </c>
      <c r="H510" s="24" t="s">
        <v>51</v>
      </c>
      <c r="I510" s="24" t="s">
        <v>52</v>
      </c>
      <c r="J510" s="24" t="s">
        <v>462</v>
      </c>
      <c r="K510" s="21">
        <v>56</v>
      </c>
      <c r="L510" s="32" t="s">
        <v>12478</v>
      </c>
      <c r="M510" s="21" t="s">
        <v>12479</v>
      </c>
      <c r="N510" s="21">
        <v>1</v>
      </c>
      <c r="O510" s="21" t="s">
        <v>83</v>
      </c>
      <c r="P510" s="21">
        <v>0</v>
      </c>
      <c r="Q510" s="21">
        <v>0</v>
      </c>
      <c r="R510" s="33">
        <v>464172850</v>
      </c>
      <c r="S510" s="21">
        <v>0</v>
      </c>
      <c r="T510" s="21">
        <v>0</v>
      </c>
      <c r="U510" s="21">
        <v>0</v>
      </c>
      <c r="V510" s="21">
        <v>0</v>
      </c>
      <c r="W510" s="33">
        <v>711636940</v>
      </c>
      <c r="X510" s="21">
        <v>0</v>
      </c>
      <c r="Y510" s="21">
        <v>0</v>
      </c>
      <c r="Z510" s="16" t="s">
        <v>315</v>
      </c>
      <c r="AA510" s="102">
        <v>0</v>
      </c>
      <c r="AB510" s="21">
        <v>4.5999999999999996</v>
      </c>
      <c r="AC510" s="99">
        <v>0</v>
      </c>
      <c r="AD510" s="99">
        <v>0</v>
      </c>
      <c r="AE510" s="21">
        <v>7.1</v>
      </c>
      <c r="AF510" s="21">
        <f t="shared" si="8"/>
        <v>11.7</v>
      </c>
      <c r="AG510" s="21" t="s">
        <v>12480</v>
      </c>
      <c r="AH510" s="24" t="s">
        <v>12481</v>
      </c>
      <c r="AI510" s="24" t="s">
        <v>12482</v>
      </c>
      <c r="AJ510" s="27" t="s">
        <v>31181</v>
      </c>
      <c r="AK510" s="28" t="s">
        <v>70</v>
      </c>
      <c r="AL510" s="28">
        <v>10</v>
      </c>
      <c r="AM510" s="28">
        <v>19940628</v>
      </c>
      <c r="AN510" s="29">
        <v>365</v>
      </c>
      <c r="AO510" s="29">
        <v>202306</v>
      </c>
      <c r="AP510" s="29">
        <v>2022</v>
      </c>
      <c r="AQ510" s="28">
        <v>80229931</v>
      </c>
      <c r="AR510" s="28">
        <v>112425961</v>
      </c>
      <c r="AS510" s="28">
        <v>8263154</v>
      </c>
      <c r="AT510" s="30">
        <v>1</v>
      </c>
      <c r="AU510" s="30"/>
      <c r="AV510" s="30"/>
      <c r="AW510" s="30"/>
      <c r="AX510" s="30"/>
      <c r="AY510" s="30"/>
      <c r="AZ510" s="30"/>
      <c r="BA510" s="30"/>
      <c r="BB510" s="30" t="s">
        <v>54452</v>
      </c>
      <c r="BC510" s="30" t="s">
        <v>54452</v>
      </c>
      <c r="BD510" s="30" t="s">
        <v>54452</v>
      </c>
      <c r="BE510" s="30" t="s">
        <v>54452</v>
      </c>
      <c r="BF510" s="30" t="s">
        <v>12483</v>
      </c>
      <c r="BG510" s="30">
        <v>2</v>
      </c>
      <c r="BH510" s="30" t="s">
        <v>12484</v>
      </c>
      <c r="BI510" s="31"/>
    </row>
    <row r="511" spans="1:61" ht="16.5">
      <c r="A511" s="21" t="s">
        <v>13840</v>
      </c>
      <c r="B511" s="21">
        <v>13643</v>
      </c>
      <c r="C511" s="21">
        <v>11163920</v>
      </c>
      <c r="D511" s="21">
        <v>4248802352</v>
      </c>
      <c r="E511" s="22">
        <v>1311110666966</v>
      </c>
      <c r="F511" s="24" t="s">
        <v>13841</v>
      </c>
      <c r="G511" s="24" t="s">
        <v>44</v>
      </c>
      <c r="H511" s="24" t="s">
        <v>51</v>
      </c>
      <c r="I511" s="24" t="s">
        <v>52</v>
      </c>
      <c r="J511" s="24" t="s">
        <v>581</v>
      </c>
      <c r="K511" s="21">
        <v>60</v>
      </c>
      <c r="L511" s="32" t="s">
        <v>13842</v>
      </c>
      <c r="M511" s="21" t="s">
        <v>13843</v>
      </c>
      <c r="N511" s="21">
        <v>1</v>
      </c>
      <c r="O511" s="21" t="s">
        <v>55</v>
      </c>
      <c r="P511" s="21">
        <v>0</v>
      </c>
      <c r="Q511" s="21">
        <v>0</v>
      </c>
      <c r="R511" s="33">
        <v>80000</v>
      </c>
      <c r="S511" s="33">
        <v>17496823</v>
      </c>
      <c r="T511" s="21">
        <v>0</v>
      </c>
      <c r="U511" s="21">
        <v>0</v>
      </c>
      <c r="V511" s="21">
        <v>0</v>
      </c>
      <c r="W511" s="33">
        <v>689680</v>
      </c>
      <c r="X511" s="21">
        <v>0</v>
      </c>
      <c r="Y511" s="33">
        <v>8597997</v>
      </c>
      <c r="Z511" s="16" t="s">
        <v>315</v>
      </c>
      <c r="AA511" s="102">
        <v>0</v>
      </c>
      <c r="AB511" s="21">
        <v>86.7</v>
      </c>
      <c r="AC511" s="21">
        <v>174.9</v>
      </c>
      <c r="AD511" s="99">
        <v>0</v>
      </c>
      <c r="AE511" s="21">
        <v>6.8</v>
      </c>
      <c r="AF511" s="21">
        <f t="shared" si="8"/>
        <v>268.40000000000003</v>
      </c>
      <c r="AG511" s="21" t="s">
        <v>13844</v>
      </c>
      <c r="AH511" s="24" t="s">
        <v>13845</v>
      </c>
      <c r="AI511" s="24" t="s">
        <v>12759</v>
      </c>
      <c r="AJ511" s="27" t="s">
        <v>31182</v>
      </c>
      <c r="AK511" s="28" t="s">
        <v>60</v>
      </c>
      <c r="AL511" s="28">
        <v>10</v>
      </c>
      <c r="AM511" s="28">
        <v>20220401</v>
      </c>
      <c r="AN511" s="29">
        <v>450</v>
      </c>
      <c r="AO511" s="29">
        <v>202212</v>
      </c>
      <c r="AP511" s="29">
        <v>2022</v>
      </c>
      <c r="AQ511" s="28">
        <v>117212471</v>
      </c>
      <c r="AR511" s="28">
        <v>162959995</v>
      </c>
      <c r="AS511" s="28">
        <v>5000000</v>
      </c>
      <c r="AT511" s="30">
        <v>1</v>
      </c>
      <c r="AU511" s="30"/>
      <c r="AV511" s="30"/>
      <c r="AW511" s="30"/>
      <c r="AX511" s="30"/>
      <c r="AY511" s="30"/>
      <c r="AZ511" s="30"/>
      <c r="BA511" s="30"/>
      <c r="BB511" s="30" t="s">
        <v>54452</v>
      </c>
      <c r="BC511" s="30" t="s">
        <v>54452</v>
      </c>
      <c r="BD511" s="30" t="s">
        <v>54452</v>
      </c>
      <c r="BE511" s="30" t="s">
        <v>54452</v>
      </c>
      <c r="BF511" s="30" t="s">
        <v>54452</v>
      </c>
      <c r="BG511" s="30">
        <v>4</v>
      </c>
      <c r="BH511" s="30" t="s">
        <v>3728</v>
      </c>
      <c r="BI511" s="31"/>
    </row>
    <row r="512" spans="1:61" ht="16.5">
      <c r="A512" s="21" t="s">
        <v>27752</v>
      </c>
      <c r="B512" s="21">
        <v>23783</v>
      </c>
      <c r="C512" s="21">
        <v>1996702</v>
      </c>
      <c r="D512" s="21">
        <v>1058168890</v>
      </c>
      <c r="E512" s="22">
        <v>1101111113929</v>
      </c>
      <c r="F512" s="24" t="s">
        <v>27753</v>
      </c>
      <c r="G512" s="24" t="s">
        <v>104</v>
      </c>
      <c r="H512" s="24" t="s">
        <v>51</v>
      </c>
      <c r="I512" s="24" t="s">
        <v>52</v>
      </c>
      <c r="J512" s="24" t="s">
        <v>1449</v>
      </c>
      <c r="K512" s="21">
        <v>61</v>
      </c>
      <c r="L512" s="32" t="s">
        <v>27754</v>
      </c>
      <c r="M512" s="21" t="s">
        <v>25643</v>
      </c>
      <c r="N512" s="26">
        <v>1</v>
      </c>
      <c r="O512" s="26" t="s">
        <v>55</v>
      </c>
      <c r="P512" s="21">
        <v>0</v>
      </c>
      <c r="Q512" s="41">
        <v>108000</v>
      </c>
      <c r="R512" s="21">
        <v>0</v>
      </c>
      <c r="S512" s="21">
        <v>0</v>
      </c>
      <c r="T512" s="21">
        <v>0</v>
      </c>
      <c r="U512" s="21">
        <v>0</v>
      </c>
      <c r="V512" s="41">
        <v>209707</v>
      </c>
      <c r="W512" s="21">
        <v>0</v>
      </c>
      <c r="X512" s="21">
        <v>0</v>
      </c>
      <c r="Y512" s="41">
        <v>69300</v>
      </c>
      <c r="Z512" s="21"/>
      <c r="AA512" s="102">
        <v>0</v>
      </c>
      <c r="AB512" s="21">
        <v>1.7</v>
      </c>
      <c r="AC512" s="99">
        <v>0</v>
      </c>
      <c r="AD512" s="99">
        <v>0</v>
      </c>
      <c r="AE512" s="21">
        <v>2</v>
      </c>
      <c r="AF512" s="21">
        <f t="shared" si="8"/>
        <v>3.7</v>
      </c>
      <c r="AG512" s="21" t="s">
        <v>27755</v>
      </c>
      <c r="AH512" s="24" t="s">
        <v>27756</v>
      </c>
      <c r="AI512" s="24" t="s">
        <v>27757</v>
      </c>
      <c r="AJ512" s="27" t="s">
        <v>31183</v>
      </c>
      <c r="AK512" s="28" t="s">
        <v>70</v>
      </c>
      <c r="AL512" s="28">
        <v>10</v>
      </c>
      <c r="AM512" s="28">
        <v>19941228</v>
      </c>
      <c r="AN512" s="29">
        <v>401</v>
      </c>
      <c r="AO512" s="29">
        <v>202306</v>
      </c>
      <c r="AP512" s="29">
        <v>2022</v>
      </c>
      <c r="AQ512" s="28">
        <v>814378964</v>
      </c>
      <c r="AR512" s="28">
        <v>463126404</v>
      </c>
      <c r="AS512" s="28">
        <v>20080306</v>
      </c>
      <c r="AT512" s="30">
        <v>1</v>
      </c>
      <c r="AU512" s="30"/>
      <c r="AV512" s="30"/>
      <c r="AW512" s="30"/>
      <c r="AX512" s="30"/>
      <c r="AY512" s="30"/>
      <c r="AZ512" s="30"/>
      <c r="BA512" s="30"/>
      <c r="BB512" s="30" t="s">
        <v>54452</v>
      </c>
      <c r="BC512" s="30" t="s">
        <v>54452</v>
      </c>
      <c r="BD512" s="30" t="s">
        <v>54452</v>
      </c>
      <c r="BE512" s="30" t="s">
        <v>54452</v>
      </c>
      <c r="BF512" s="30" t="s">
        <v>54452</v>
      </c>
      <c r="BG512" s="30">
        <v>4</v>
      </c>
      <c r="BH512" s="30" t="s">
        <v>237</v>
      </c>
      <c r="BI512" s="31"/>
    </row>
    <row r="513" spans="1:61" ht="16.5">
      <c r="A513" s="21" t="s">
        <v>12755</v>
      </c>
      <c r="B513" s="21">
        <v>12470</v>
      </c>
      <c r="C513" s="21">
        <v>4334713</v>
      </c>
      <c r="D513" s="21">
        <v>1448115549</v>
      </c>
      <c r="E513" s="22">
        <v>1311110350139</v>
      </c>
      <c r="F513" s="24" t="s">
        <v>12756</v>
      </c>
      <c r="G513" s="24" t="s">
        <v>44</v>
      </c>
      <c r="H513" s="24" t="s">
        <v>51</v>
      </c>
      <c r="I513" s="24" t="s">
        <v>52</v>
      </c>
      <c r="J513" s="24" t="s">
        <v>462</v>
      </c>
      <c r="K513" s="21">
        <v>56</v>
      </c>
      <c r="L513" s="32" t="s">
        <v>12757</v>
      </c>
      <c r="M513" s="21" t="s">
        <v>5700</v>
      </c>
      <c r="N513" s="26">
        <v>1</v>
      </c>
      <c r="O513" s="26" t="s">
        <v>55</v>
      </c>
      <c r="P513" s="21">
        <v>0</v>
      </c>
      <c r="Q513" s="21">
        <v>0</v>
      </c>
      <c r="R513" s="21">
        <v>0</v>
      </c>
      <c r="S513" s="21">
        <v>0</v>
      </c>
      <c r="T513" s="21">
        <v>0</v>
      </c>
      <c r="U513" s="41">
        <v>43092</v>
      </c>
      <c r="V513" s="41">
        <v>5600</v>
      </c>
      <c r="W513" s="21">
        <v>0</v>
      </c>
      <c r="X513" s="21">
        <v>0</v>
      </c>
      <c r="Y513" s="41">
        <v>458227</v>
      </c>
      <c r="Z513" s="21"/>
      <c r="AA513" s="102">
        <v>0</v>
      </c>
      <c r="AB513" s="21">
        <v>4.5</v>
      </c>
      <c r="AC513" s="99">
        <v>0</v>
      </c>
      <c r="AD513" s="21">
        <v>0.4</v>
      </c>
      <c r="AE513" s="99">
        <v>0</v>
      </c>
      <c r="AF513" s="21">
        <f t="shared" si="8"/>
        <v>4.9000000000000004</v>
      </c>
      <c r="AG513" s="21" t="s">
        <v>12758</v>
      </c>
      <c r="AH513" s="24">
        <v>15446859</v>
      </c>
      <c r="AI513" s="24" t="s">
        <v>12759</v>
      </c>
      <c r="AJ513" s="27" t="s">
        <v>31182</v>
      </c>
      <c r="AK513" s="28" t="s">
        <v>156</v>
      </c>
      <c r="AL513" s="28">
        <v>10</v>
      </c>
      <c r="AM513" s="28">
        <v>20130801</v>
      </c>
      <c r="AN513" s="29">
        <v>893</v>
      </c>
      <c r="AO513" s="29">
        <v>202306</v>
      </c>
      <c r="AP513" s="29">
        <v>2022</v>
      </c>
      <c r="AQ513" s="28">
        <v>311627307</v>
      </c>
      <c r="AR513" s="28">
        <v>1813847842</v>
      </c>
      <c r="AS513" s="28">
        <v>18758958</v>
      </c>
      <c r="AT513" s="30">
        <v>1</v>
      </c>
      <c r="AU513" s="30"/>
      <c r="AV513" s="30"/>
      <c r="AW513" s="30"/>
      <c r="AX513" s="30"/>
      <c r="AY513" s="30"/>
      <c r="AZ513" s="30"/>
      <c r="BA513" s="30"/>
      <c r="BB513" s="30" t="s">
        <v>54452</v>
      </c>
      <c r="BC513" s="30" t="s">
        <v>54452</v>
      </c>
      <c r="BD513" s="30" t="s">
        <v>54452</v>
      </c>
      <c r="BE513" s="30" t="s">
        <v>54452</v>
      </c>
      <c r="BF513" s="30" t="s">
        <v>54452</v>
      </c>
      <c r="BG513" s="30">
        <v>4</v>
      </c>
      <c r="BH513" s="30" t="s">
        <v>9287</v>
      </c>
      <c r="BI513" s="31"/>
    </row>
    <row r="514" spans="1:61" ht="16.5">
      <c r="A514" s="21" t="s">
        <v>6651</v>
      </c>
      <c r="B514" s="21">
        <v>6824</v>
      </c>
      <c r="C514" s="21">
        <v>1356745</v>
      </c>
      <c r="D514" s="21">
        <v>6208101350</v>
      </c>
      <c r="E514" s="22">
        <v>1812110003421</v>
      </c>
      <c r="F514" s="24" t="s">
        <v>6652</v>
      </c>
      <c r="G514" s="24" t="s">
        <v>44</v>
      </c>
      <c r="H514" s="24" t="s">
        <v>51</v>
      </c>
      <c r="I514" s="24" t="s">
        <v>52</v>
      </c>
      <c r="J514" s="24" t="s">
        <v>1033</v>
      </c>
      <c r="K514" s="21">
        <v>38</v>
      </c>
      <c r="L514" s="32" t="s">
        <v>6653</v>
      </c>
      <c r="M514" s="21" t="s">
        <v>6654</v>
      </c>
      <c r="N514" s="26">
        <v>1</v>
      </c>
      <c r="O514" s="26" t="s">
        <v>351</v>
      </c>
      <c r="P514" s="21">
        <v>0</v>
      </c>
      <c r="Q514" s="21">
        <v>0</v>
      </c>
      <c r="R514" s="21">
        <v>0</v>
      </c>
      <c r="S514" s="21">
        <v>0</v>
      </c>
      <c r="T514" s="21">
        <v>0</v>
      </c>
      <c r="U514" s="21">
        <v>0</v>
      </c>
      <c r="V514" s="21">
        <v>0</v>
      </c>
      <c r="W514" s="69">
        <v>471</v>
      </c>
      <c r="X514" s="21">
        <v>0</v>
      </c>
      <c r="Y514" s="21">
        <v>0</v>
      </c>
      <c r="Z514" s="21"/>
      <c r="AA514" s="103">
        <v>0</v>
      </c>
      <c r="AB514" s="100">
        <v>0</v>
      </c>
      <c r="AC514" s="100">
        <v>0</v>
      </c>
      <c r="AD514" s="100">
        <v>0</v>
      </c>
      <c r="AE514" s="37">
        <v>4.7</v>
      </c>
      <c r="AF514" s="21">
        <f t="shared" si="8"/>
        <v>4.7</v>
      </c>
      <c r="AG514" s="21" t="s">
        <v>2787</v>
      </c>
      <c r="AH514" s="24" t="s">
        <v>6655</v>
      </c>
      <c r="AI514" s="24" t="s">
        <v>6656</v>
      </c>
      <c r="AJ514" s="27" t="s">
        <v>31184</v>
      </c>
      <c r="AK514" s="28" t="s">
        <v>70</v>
      </c>
      <c r="AL514" s="28">
        <v>10</v>
      </c>
      <c r="AM514" s="28">
        <v>19840201</v>
      </c>
      <c r="AN514" s="29">
        <v>611</v>
      </c>
      <c r="AO514" s="29">
        <v>202306</v>
      </c>
      <c r="AP514" s="29">
        <v>2022</v>
      </c>
      <c r="AQ514" s="28">
        <v>440268212</v>
      </c>
      <c r="AR514" s="28">
        <v>494978013</v>
      </c>
      <c r="AS514" s="28">
        <v>17370852</v>
      </c>
      <c r="AT514" s="30">
        <v>1</v>
      </c>
      <c r="AU514" s="30"/>
      <c r="AV514" s="30"/>
      <c r="AW514" s="30"/>
      <c r="AX514" s="30"/>
      <c r="AY514" s="30"/>
      <c r="AZ514" s="30"/>
      <c r="BA514" s="30"/>
      <c r="BB514" s="30" t="s">
        <v>54452</v>
      </c>
      <c r="BC514" s="30" t="s">
        <v>54452</v>
      </c>
      <c r="BD514" s="30" t="s">
        <v>54452</v>
      </c>
      <c r="BE514" s="30" t="s">
        <v>54452</v>
      </c>
      <c r="BF514" s="30" t="s">
        <v>54452</v>
      </c>
      <c r="BG514" s="30">
        <v>7</v>
      </c>
      <c r="BH514" s="30" t="s">
        <v>6330</v>
      </c>
      <c r="BI514" s="31"/>
    </row>
    <row r="515" spans="1:61" ht="16.5">
      <c r="A515" s="21" t="s">
        <v>6551</v>
      </c>
      <c r="B515" s="21">
        <v>6673</v>
      </c>
      <c r="C515" s="21">
        <v>1346647</v>
      </c>
      <c r="D515" s="21">
        <v>1358153423</v>
      </c>
      <c r="E515" s="22">
        <v>1345110059459</v>
      </c>
      <c r="F515" s="24" t="s">
        <v>6552</v>
      </c>
      <c r="G515" s="24" t="s">
        <v>44</v>
      </c>
      <c r="H515" s="24" t="s">
        <v>51</v>
      </c>
      <c r="I515" s="24" t="s">
        <v>65</v>
      </c>
      <c r="J515" s="24" t="s">
        <v>1042</v>
      </c>
      <c r="K515" s="21">
        <v>36</v>
      </c>
      <c r="L515" s="32" t="s">
        <v>6553</v>
      </c>
      <c r="M515" s="21" t="s">
        <v>6554</v>
      </c>
      <c r="N515" s="26">
        <v>1</v>
      </c>
      <c r="O515" s="26" t="s">
        <v>351</v>
      </c>
      <c r="P515" s="41">
        <v>1413</v>
      </c>
      <c r="Q515" s="41">
        <v>6490</v>
      </c>
      <c r="R515" s="21">
        <v>0</v>
      </c>
      <c r="S515" s="21">
        <v>0</v>
      </c>
      <c r="T515" s="21">
        <v>0</v>
      </c>
      <c r="U515" s="69">
        <v>304</v>
      </c>
      <c r="V515" s="21">
        <v>0</v>
      </c>
      <c r="W515" s="41">
        <v>7621</v>
      </c>
      <c r="X515" s="21">
        <v>0</v>
      </c>
      <c r="Y515" s="21">
        <v>0</v>
      </c>
      <c r="Z515" s="21"/>
      <c r="AA515" s="37">
        <v>14.1</v>
      </c>
      <c r="AB515" s="37">
        <v>64.900000000000006</v>
      </c>
      <c r="AC515" s="100">
        <v>0</v>
      </c>
      <c r="AD515" s="37">
        <v>3</v>
      </c>
      <c r="AE515" s="37">
        <v>76.2</v>
      </c>
      <c r="AF515" s="21">
        <f t="shared" si="8"/>
        <v>158.19999999999999</v>
      </c>
      <c r="AG515" s="21" t="s">
        <v>6123</v>
      </c>
      <c r="AH515" s="24" t="s">
        <v>6555</v>
      </c>
      <c r="AI515" s="24" t="s">
        <v>6556</v>
      </c>
      <c r="AJ515" s="27" t="s">
        <v>31185</v>
      </c>
      <c r="AK515" s="28" t="s">
        <v>70</v>
      </c>
      <c r="AL515" s="28">
        <v>10</v>
      </c>
      <c r="AM515" s="28">
        <v>20020318</v>
      </c>
      <c r="AN515" s="29">
        <v>330</v>
      </c>
      <c r="AO515" s="29">
        <v>202306</v>
      </c>
      <c r="AP515" s="29">
        <v>2022</v>
      </c>
      <c r="AQ515" s="28">
        <v>64994895</v>
      </c>
      <c r="AR515" s="28">
        <v>86101497</v>
      </c>
      <c r="AS515" s="28">
        <v>4245361</v>
      </c>
      <c r="AT515" s="30">
        <v>1</v>
      </c>
      <c r="AU515" s="30"/>
      <c r="AV515" s="30"/>
      <c r="AW515" s="30"/>
      <c r="AX515" s="30"/>
      <c r="AY515" s="30"/>
      <c r="AZ515" s="30"/>
      <c r="BA515" s="30"/>
      <c r="BB515" s="30" t="s">
        <v>54452</v>
      </c>
      <c r="BC515" s="30" t="s">
        <v>54452</v>
      </c>
      <c r="BD515" s="30" t="s">
        <v>54452</v>
      </c>
      <c r="BE515" s="30" t="s">
        <v>54452</v>
      </c>
      <c r="BF515" s="30" t="s">
        <v>54452</v>
      </c>
      <c r="BG515" s="30">
        <v>7</v>
      </c>
      <c r="BH515" s="30"/>
      <c r="BI515" s="31"/>
    </row>
    <row r="516" spans="1:61" ht="16.5">
      <c r="A516" s="21" t="s">
        <v>9519</v>
      </c>
      <c r="B516" s="21">
        <v>9771</v>
      </c>
      <c r="C516" s="21">
        <v>2239123</v>
      </c>
      <c r="D516" s="21">
        <v>1048191189</v>
      </c>
      <c r="E516" s="22">
        <v>1101113133298</v>
      </c>
      <c r="F516" s="24" t="s">
        <v>9520</v>
      </c>
      <c r="G516" s="24" t="s">
        <v>44</v>
      </c>
      <c r="H516" s="24" t="s">
        <v>51</v>
      </c>
      <c r="I516" s="24" t="s">
        <v>63</v>
      </c>
      <c r="J516" s="24" t="s">
        <v>171</v>
      </c>
      <c r="K516" s="21">
        <v>48</v>
      </c>
      <c r="L516" s="32" t="s">
        <v>9521</v>
      </c>
      <c r="M516" s="21" t="s">
        <v>9522</v>
      </c>
      <c r="N516" s="26">
        <v>1</v>
      </c>
      <c r="O516" s="26" t="s">
        <v>55</v>
      </c>
      <c r="P516" s="21">
        <v>0</v>
      </c>
      <c r="Q516" s="21">
        <v>0</v>
      </c>
      <c r="R516" s="21">
        <v>0</v>
      </c>
      <c r="S516" s="21">
        <v>0</v>
      </c>
      <c r="T516" s="21">
        <v>0</v>
      </c>
      <c r="U516" s="21">
        <v>0</v>
      </c>
      <c r="V516" s="21">
        <v>0</v>
      </c>
      <c r="W516" s="41">
        <v>13000</v>
      </c>
      <c r="X516" s="21">
        <v>0</v>
      </c>
      <c r="Y516" s="41">
        <v>1312472</v>
      </c>
      <c r="Z516" s="21"/>
      <c r="AA516" s="102">
        <v>0</v>
      </c>
      <c r="AB516" s="21">
        <v>13.1</v>
      </c>
      <c r="AC516" s="99">
        <v>0</v>
      </c>
      <c r="AD516" s="99">
        <v>0</v>
      </c>
      <c r="AE516" s="21">
        <v>0.1</v>
      </c>
      <c r="AF516" s="21">
        <f t="shared" si="8"/>
        <v>13.2</v>
      </c>
      <c r="AG516" s="21" t="s">
        <v>9523</v>
      </c>
      <c r="AH516" s="24" t="s">
        <v>9524</v>
      </c>
      <c r="AI516" s="24" t="s">
        <v>9525</v>
      </c>
      <c r="AJ516" s="27" t="s">
        <v>31115</v>
      </c>
      <c r="AK516" s="28" t="s">
        <v>60</v>
      </c>
      <c r="AL516" s="28">
        <v>10</v>
      </c>
      <c r="AM516" s="28">
        <v>20041216</v>
      </c>
      <c r="AN516" s="29">
        <v>2631</v>
      </c>
      <c r="AO516" s="29">
        <v>202208</v>
      </c>
      <c r="AP516" s="29">
        <v>2022</v>
      </c>
      <c r="AQ516" s="28">
        <v>704294798</v>
      </c>
      <c r="AR516" s="28">
        <v>696384231</v>
      </c>
      <c r="AS516" s="28">
        <v>24000000</v>
      </c>
      <c r="AT516" s="30">
        <v>1</v>
      </c>
      <c r="AU516" s="30"/>
      <c r="AV516" s="30"/>
      <c r="AW516" s="30"/>
      <c r="AX516" s="30"/>
      <c r="AY516" s="30"/>
      <c r="AZ516" s="30"/>
      <c r="BA516" s="30"/>
      <c r="BB516" s="30" t="s">
        <v>54452</v>
      </c>
      <c r="BC516" s="30" t="s">
        <v>54452</v>
      </c>
      <c r="BD516" s="30" t="s">
        <v>54452</v>
      </c>
      <c r="BE516" s="30" t="s">
        <v>54452</v>
      </c>
      <c r="BF516" s="30" t="s">
        <v>54452</v>
      </c>
      <c r="BG516" s="30">
        <v>8</v>
      </c>
      <c r="BH516" s="30"/>
      <c r="BI516" s="31"/>
    </row>
    <row r="517" spans="1:61" ht="16.5">
      <c r="A517" s="21" t="s">
        <v>6877</v>
      </c>
      <c r="B517" s="21">
        <v>6987</v>
      </c>
      <c r="C517" s="21">
        <v>1249220</v>
      </c>
      <c r="D517" s="21">
        <v>5058102351</v>
      </c>
      <c r="E517" s="22">
        <v>1712110001253</v>
      </c>
      <c r="F517" s="24" t="s">
        <v>6878</v>
      </c>
      <c r="G517" s="24" t="s">
        <v>44</v>
      </c>
      <c r="H517" s="24" t="s">
        <v>51</v>
      </c>
      <c r="I517" s="24" t="s">
        <v>52</v>
      </c>
      <c r="J517" s="24" t="s">
        <v>1033</v>
      </c>
      <c r="K517" s="21">
        <v>38</v>
      </c>
      <c r="L517" s="32" t="s">
        <v>6879</v>
      </c>
      <c r="M517" s="21" t="s">
        <v>6880</v>
      </c>
      <c r="N517" s="26">
        <v>1</v>
      </c>
      <c r="O517" s="26" t="s">
        <v>351</v>
      </c>
      <c r="P517" s="41">
        <v>6703</v>
      </c>
      <c r="Q517" s="69">
        <v>20</v>
      </c>
      <c r="R517" s="21">
        <v>0</v>
      </c>
      <c r="S517" s="69">
        <v>350</v>
      </c>
      <c r="T517" s="21">
        <v>0</v>
      </c>
      <c r="U517" s="69">
        <v>966</v>
      </c>
      <c r="V517" s="69">
        <v>891</v>
      </c>
      <c r="W517" s="41">
        <v>3939</v>
      </c>
      <c r="X517" s="21">
        <v>0</v>
      </c>
      <c r="Y517" s="41">
        <v>15410</v>
      </c>
      <c r="Z517" s="21"/>
      <c r="AA517" s="37">
        <v>67</v>
      </c>
      <c r="AB517" s="37">
        <v>154.30000000000001</v>
      </c>
      <c r="AC517" s="37">
        <v>3.5</v>
      </c>
      <c r="AD517" s="37">
        <v>9.6</v>
      </c>
      <c r="AE517" s="37">
        <v>48.3</v>
      </c>
      <c r="AF517" s="21">
        <f t="shared" si="8"/>
        <v>282.7</v>
      </c>
      <c r="AG517" s="21" t="s">
        <v>6881</v>
      </c>
      <c r="AH517" s="24" t="s">
        <v>6882</v>
      </c>
      <c r="AI517" s="24" t="s">
        <v>6883</v>
      </c>
      <c r="AJ517" s="27" t="s">
        <v>31186</v>
      </c>
      <c r="AK517" s="28" t="s">
        <v>70</v>
      </c>
      <c r="AL517" s="28">
        <v>10</v>
      </c>
      <c r="AM517" s="28">
        <v>19840601</v>
      </c>
      <c r="AN517" s="29">
        <v>600</v>
      </c>
      <c r="AO517" s="29">
        <v>202306</v>
      </c>
      <c r="AP517" s="29">
        <v>2022</v>
      </c>
      <c r="AQ517" s="28">
        <v>1066473167</v>
      </c>
      <c r="AR517" s="28">
        <v>461794251</v>
      </c>
      <c r="AS517" s="28">
        <v>17084685</v>
      </c>
      <c r="AT517" s="30">
        <v>1</v>
      </c>
      <c r="AU517" s="30"/>
      <c r="AV517" s="30"/>
      <c r="AW517" s="30"/>
      <c r="AX517" s="30"/>
      <c r="AY517" s="30"/>
      <c r="AZ517" s="30"/>
      <c r="BA517" s="30"/>
      <c r="BB517" s="30" t="s">
        <v>54452</v>
      </c>
      <c r="BC517" s="30" t="s">
        <v>54452</v>
      </c>
      <c r="BD517" s="30" t="s">
        <v>54452</v>
      </c>
      <c r="BE517" s="30" t="s">
        <v>54452</v>
      </c>
      <c r="BF517" s="30" t="s">
        <v>54452</v>
      </c>
      <c r="BG517" s="30">
        <v>8</v>
      </c>
      <c r="BH517" s="30"/>
      <c r="BI517" s="31"/>
    </row>
    <row r="518" spans="1:61" ht="16.5">
      <c r="A518" s="21" t="s">
        <v>6398</v>
      </c>
      <c r="B518" s="21">
        <v>6467</v>
      </c>
      <c r="C518" s="21">
        <v>8153080</v>
      </c>
      <c r="D518" s="21">
        <v>2048700511</v>
      </c>
      <c r="E518" s="22">
        <v>1348110400341</v>
      </c>
      <c r="F518" s="24" t="s">
        <v>6399</v>
      </c>
      <c r="G518" s="24" t="s">
        <v>44</v>
      </c>
      <c r="H518" s="24" t="s">
        <v>51</v>
      </c>
      <c r="I518" s="24" t="s">
        <v>52</v>
      </c>
      <c r="J518" s="24" t="s">
        <v>1042</v>
      </c>
      <c r="K518" s="21">
        <v>36</v>
      </c>
      <c r="L518" s="32" t="s">
        <v>6400</v>
      </c>
      <c r="M518" s="21" t="s">
        <v>2194</v>
      </c>
      <c r="N518" s="26">
        <v>1</v>
      </c>
      <c r="O518" s="26" t="s">
        <v>55</v>
      </c>
      <c r="P518" s="21">
        <v>0</v>
      </c>
      <c r="Q518" s="41">
        <v>277917</v>
      </c>
      <c r="R518" s="21">
        <v>0</v>
      </c>
      <c r="S518" s="21">
        <v>0</v>
      </c>
      <c r="T518" s="21">
        <v>0</v>
      </c>
      <c r="U518" s="41">
        <v>551649</v>
      </c>
      <c r="V518" s="41">
        <v>156305</v>
      </c>
      <c r="W518" s="41">
        <v>1465865</v>
      </c>
      <c r="X518" s="21">
        <v>0</v>
      </c>
      <c r="Y518" s="41">
        <v>44310</v>
      </c>
      <c r="Z518" s="21" t="s">
        <v>5733</v>
      </c>
      <c r="AA518" s="102">
        <v>0</v>
      </c>
      <c r="AB518" s="21">
        <v>3.2</v>
      </c>
      <c r="AC518" s="99">
        <v>0</v>
      </c>
      <c r="AD518" s="21">
        <v>5.5</v>
      </c>
      <c r="AE518" s="21">
        <v>16.2</v>
      </c>
      <c r="AF518" s="21">
        <f t="shared" si="8"/>
        <v>24.9</v>
      </c>
      <c r="AG518" s="21" t="s">
        <v>6401</v>
      </c>
      <c r="AH518" s="24" t="s">
        <v>6402</v>
      </c>
      <c r="AI518" s="24" t="s">
        <v>6403</v>
      </c>
      <c r="AJ518" s="27" t="s">
        <v>31187</v>
      </c>
      <c r="AK518" s="28" t="s">
        <v>70</v>
      </c>
      <c r="AL518" s="28">
        <v>10</v>
      </c>
      <c r="AM518" s="28">
        <v>20170302</v>
      </c>
      <c r="AN518" s="29">
        <v>568</v>
      </c>
      <c r="AO518" s="29">
        <v>202306</v>
      </c>
      <c r="AP518" s="29">
        <v>2022</v>
      </c>
      <c r="AQ518" s="28">
        <v>481606621</v>
      </c>
      <c r="AR518" s="28">
        <v>544710336</v>
      </c>
      <c r="AS518" s="28">
        <v>7640711</v>
      </c>
      <c r="AT518" s="30">
        <v>1</v>
      </c>
      <c r="AU518" s="30"/>
      <c r="AV518" s="30"/>
      <c r="AW518" s="30"/>
      <c r="AX518" s="30"/>
      <c r="AY518" s="30"/>
      <c r="AZ518" s="30"/>
      <c r="BA518" s="30"/>
      <c r="BB518" s="30" t="s">
        <v>54452</v>
      </c>
      <c r="BC518" s="30" t="s">
        <v>54452</v>
      </c>
      <c r="BD518" s="30" t="s">
        <v>54452</v>
      </c>
      <c r="BE518" s="30" t="s">
        <v>54452</v>
      </c>
      <c r="BF518" s="30" t="s">
        <v>54452</v>
      </c>
      <c r="BG518" s="30">
        <v>4</v>
      </c>
      <c r="BH518" s="30" t="s">
        <v>237</v>
      </c>
      <c r="BI518" s="31"/>
    </row>
    <row r="519" spans="1:61" ht="16.5">
      <c r="A519" s="21" t="s">
        <v>2567</v>
      </c>
      <c r="B519" s="21">
        <v>2259</v>
      </c>
      <c r="C519" s="21">
        <v>1737252</v>
      </c>
      <c r="D519" s="21">
        <v>2188100518</v>
      </c>
      <c r="E519" s="22">
        <v>1101110036396</v>
      </c>
      <c r="F519" s="24" t="s">
        <v>2568</v>
      </c>
      <c r="G519" s="24" t="s">
        <v>44</v>
      </c>
      <c r="H519" s="24" t="s">
        <v>51</v>
      </c>
      <c r="I519" s="24" t="s">
        <v>65</v>
      </c>
      <c r="J519" s="24" t="s">
        <v>264</v>
      </c>
      <c r="K519" s="21">
        <v>15</v>
      </c>
      <c r="L519" s="32" t="s">
        <v>2569</v>
      </c>
      <c r="M519" s="21" t="s">
        <v>2570</v>
      </c>
      <c r="N519" s="26">
        <v>1</v>
      </c>
      <c r="O519" s="26" t="s">
        <v>55</v>
      </c>
      <c r="P519" s="21">
        <v>0</v>
      </c>
      <c r="Q519" s="21">
        <v>0</v>
      </c>
      <c r="R519" s="21">
        <v>0</v>
      </c>
      <c r="S519" s="41">
        <v>206310</v>
      </c>
      <c r="T519" s="21">
        <v>0</v>
      </c>
      <c r="U519" s="41">
        <v>64195</v>
      </c>
      <c r="V519" s="21">
        <v>0</v>
      </c>
      <c r="W519" s="41">
        <v>24406</v>
      </c>
      <c r="X519" s="21">
        <v>0</v>
      </c>
      <c r="Y519" s="41">
        <v>38000</v>
      </c>
      <c r="Z519" s="21" t="s">
        <v>56</v>
      </c>
      <c r="AA519" s="102">
        <v>0</v>
      </c>
      <c r="AB519" s="21">
        <v>0.3</v>
      </c>
      <c r="AC519" s="21">
        <v>2</v>
      </c>
      <c r="AD519" s="21">
        <v>0.6</v>
      </c>
      <c r="AE519" s="21">
        <v>0.2</v>
      </c>
      <c r="AF519" s="21">
        <f t="shared" si="8"/>
        <v>3.1</v>
      </c>
      <c r="AG519" s="21" t="s">
        <v>2571</v>
      </c>
      <c r="AH519" s="24" t="s">
        <v>2572</v>
      </c>
      <c r="AI519" s="24" t="s">
        <v>2573</v>
      </c>
      <c r="AJ519" s="27" t="s">
        <v>31188</v>
      </c>
      <c r="AK519" s="28" t="s">
        <v>156</v>
      </c>
      <c r="AL519" s="28">
        <v>10</v>
      </c>
      <c r="AM519" s="28">
        <v>19601203</v>
      </c>
      <c r="AN519" s="29">
        <v>385</v>
      </c>
      <c r="AO519" s="29">
        <v>202306</v>
      </c>
      <c r="AP519" s="29">
        <v>2022</v>
      </c>
      <c r="AQ519" s="28">
        <v>44534150</v>
      </c>
      <c r="AR519" s="28">
        <v>589189697</v>
      </c>
      <c r="AS519" s="28">
        <v>292877344</v>
      </c>
      <c r="AT519" s="30">
        <v>2</v>
      </c>
      <c r="AU519" s="30"/>
      <c r="AV519" s="30"/>
      <c r="AW519" s="30"/>
      <c r="AX519" s="30"/>
      <c r="AY519" s="30"/>
      <c r="AZ519" s="30"/>
      <c r="BA519" s="30"/>
      <c r="BB519" s="30" t="s">
        <v>54452</v>
      </c>
      <c r="BC519" s="30" t="s">
        <v>54452</v>
      </c>
      <c r="BD519" s="30" t="s">
        <v>54452</v>
      </c>
      <c r="BE519" s="30" t="s">
        <v>54452</v>
      </c>
      <c r="BF519" s="30" t="s">
        <v>2574</v>
      </c>
      <c r="BG519" s="30">
        <v>2</v>
      </c>
      <c r="BH519" s="30" t="s">
        <v>2575</v>
      </c>
      <c r="BI519" s="31"/>
    </row>
    <row r="520" spans="1:61" ht="16.5">
      <c r="A520" s="21" t="s">
        <v>15259</v>
      </c>
      <c r="B520" s="21">
        <v>14585</v>
      </c>
      <c r="C520" s="21">
        <v>6521020</v>
      </c>
      <c r="D520" s="21">
        <v>7748800128</v>
      </c>
      <c r="E520" s="22">
        <v>1101140170669</v>
      </c>
      <c r="F520" s="24" t="s">
        <v>15260</v>
      </c>
      <c r="G520" s="24" t="s">
        <v>44</v>
      </c>
      <c r="H520" s="24" t="s">
        <v>51</v>
      </c>
      <c r="I520" s="24" t="s">
        <v>65</v>
      </c>
      <c r="J520" s="24" t="s">
        <v>363</v>
      </c>
      <c r="K520" s="21">
        <v>63</v>
      </c>
      <c r="L520" s="32" t="s">
        <v>15261</v>
      </c>
      <c r="M520" s="21" t="s">
        <v>15262</v>
      </c>
      <c r="N520" s="21">
        <v>1</v>
      </c>
      <c r="O520" s="21" t="s">
        <v>55</v>
      </c>
      <c r="P520" s="33">
        <v>146963</v>
      </c>
      <c r="Q520" s="33">
        <v>170969</v>
      </c>
      <c r="R520" s="33">
        <v>67569</v>
      </c>
      <c r="S520" s="21">
        <v>0</v>
      </c>
      <c r="T520" s="21">
        <v>0</v>
      </c>
      <c r="U520" s="21">
        <v>0</v>
      </c>
      <c r="V520" s="33">
        <v>35820</v>
      </c>
      <c r="W520" s="21">
        <v>0</v>
      </c>
      <c r="X520" s="21">
        <v>0</v>
      </c>
      <c r="Y520" s="21">
        <v>0</v>
      </c>
      <c r="Z520" s="16" t="s">
        <v>315</v>
      </c>
      <c r="AA520" s="21">
        <v>1.4</v>
      </c>
      <c r="AB520" s="21">
        <v>2.2999999999999998</v>
      </c>
      <c r="AC520" s="99">
        <v>0</v>
      </c>
      <c r="AD520" s="99">
        <v>0</v>
      </c>
      <c r="AE520" s="21">
        <v>0.3</v>
      </c>
      <c r="AF520" s="21">
        <f t="shared" si="8"/>
        <v>3.9999999999999996</v>
      </c>
      <c r="AG520" s="21" t="s">
        <v>15127</v>
      </c>
      <c r="AH520" s="24" t="s">
        <v>15263</v>
      </c>
      <c r="AI520" s="24" t="s">
        <v>15264</v>
      </c>
      <c r="AJ520" s="27" t="s">
        <v>30847</v>
      </c>
      <c r="AK520" s="28" t="s">
        <v>60</v>
      </c>
      <c r="AL520" s="28">
        <v>10</v>
      </c>
      <c r="AM520" s="28">
        <v>20150901</v>
      </c>
      <c r="AN520" s="29">
        <v>309</v>
      </c>
      <c r="AO520" s="29">
        <v>202304</v>
      </c>
      <c r="AP520" s="29">
        <v>2022</v>
      </c>
      <c r="AQ520" s="28">
        <v>102552748</v>
      </c>
      <c r="AR520" s="28">
        <v>83777517</v>
      </c>
      <c r="AS520" s="28">
        <v>1010020</v>
      </c>
      <c r="AT520" s="30">
        <v>2</v>
      </c>
      <c r="AU520" s="30"/>
      <c r="AV520" s="30"/>
      <c r="AW520" s="30"/>
      <c r="AX520" s="30"/>
      <c r="AY520" s="30"/>
      <c r="AZ520" s="30"/>
      <c r="BA520" s="30"/>
      <c r="BB520" s="30" t="s">
        <v>54452</v>
      </c>
      <c r="BC520" s="30" t="s">
        <v>54452</v>
      </c>
      <c r="BD520" s="30" t="s">
        <v>54452</v>
      </c>
      <c r="BE520" s="30" t="s">
        <v>54452</v>
      </c>
      <c r="BF520" s="30" t="s">
        <v>15265</v>
      </c>
      <c r="BG520" s="30">
        <v>2</v>
      </c>
      <c r="BH520" s="30"/>
      <c r="BI520" s="31"/>
    </row>
    <row r="521" spans="1:61" ht="16.5">
      <c r="A521" s="21" t="s">
        <v>6499</v>
      </c>
      <c r="B521" s="21">
        <v>6587</v>
      </c>
      <c r="C521" s="21">
        <v>1517586</v>
      </c>
      <c r="D521" s="21">
        <v>1358148139</v>
      </c>
      <c r="E521" s="22">
        <v>1345110051645</v>
      </c>
      <c r="F521" s="24" t="s">
        <v>6500</v>
      </c>
      <c r="G521" s="24" t="s">
        <v>44</v>
      </c>
      <c r="H521" s="24" t="s">
        <v>51</v>
      </c>
      <c r="I521" s="24" t="s">
        <v>52</v>
      </c>
      <c r="J521" s="24" t="s">
        <v>1045</v>
      </c>
      <c r="K521" s="21">
        <v>17</v>
      </c>
      <c r="L521" s="32" t="s">
        <v>6501</v>
      </c>
      <c r="M521" s="21" t="s">
        <v>6502</v>
      </c>
      <c r="N521" s="26">
        <v>1</v>
      </c>
      <c r="O521" s="26" t="s">
        <v>351</v>
      </c>
      <c r="P521" s="41">
        <v>5076</v>
      </c>
      <c r="Q521" s="21">
        <v>0</v>
      </c>
      <c r="R521" s="21">
        <v>0</v>
      </c>
      <c r="S521" s="41">
        <v>6484</v>
      </c>
      <c r="T521" s="21">
        <v>0</v>
      </c>
      <c r="U521" s="69">
        <v>139</v>
      </c>
      <c r="V521" s="21">
        <v>0</v>
      </c>
      <c r="W521" s="21">
        <v>0</v>
      </c>
      <c r="X521" s="21">
        <v>0</v>
      </c>
      <c r="Y521" s="41">
        <v>2039</v>
      </c>
      <c r="Z521" s="21" t="s">
        <v>5733</v>
      </c>
      <c r="AA521" s="37">
        <v>50.7</v>
      </c>
      <c r="AB521" s="37">
        <v>20.3</v>
      </c>
      <c r="AC521" s="37">
        <v>64.8</v>
      </c>
      <c r="AD521" s="37">
        <v>1.3</v>
      </c>
      <c r="AE521" s="100">
        <v>0</v>
      </c>
      <c r="AF521" s="21">
        <f t="shared" si="8"/>
        <v>137.10000000000002</v>
      </c>
      <c r="AG521" s="21" t="s">
        <v>6503</v>
      </c>
      <c r="AH521" s="24" t="s">
        <v>6504</v>
      </c>
      <c r="AI521" s="24" t="s">
        <v>6505</v>
      </c>
      <c r="AJ521" s="27" t="s">
        <v>31189</v>
      </c>
      <c r="AK521" s="28" t="s">
        <v>70</v>
      </c>
      <c r="AL521" s="28">
        <v>10</v>
      </c>
      <c r="AM521" s="28">
        <v>20010820</v>
      </c>
      <c r="AN521" s="29">
        <v>357</v>
      </c>
      <c r="AO521" s="29">
        <v>202306</v>
      </c>
      <c r="AP521" s="29">
        <v>2022</v>
      </c>
      <c r="AQ521" s="28">
        <v>203839913</v>
      </c>
      <c r="AR521" s="28">
        <v>205046923</v>
      </c>
      <c r="AS521" s="28">
        <v>5000000</v>
      </c>
      <c r="AT521" s="30">
        <v>1</v>
      </c>
      <c r="AU521" s="30"/>
      <c r="AV521" s="30"/>
      <c r="AW521" s="30"/>
      <c r="AX521" s="30"/>
      <c r="AY521" s="30"/>
      <c r="AZ521" s="30"/>
      <c r="BA521" s="30"/>
      <c r="BB521" s="30" t="s">
        <v>54452</v>
      </c>
      <c r="BC521" s="30" t="s">
        <v>54452</v>
      </c>
      <c r="BD521" s="30" t="s">
        <v>54452</v>
      </c>
      <c r="BE521" s="30" t="s">
        <v>54452</v>
      </c>
      <c r="BF521" s="30" t="s">
        <v>6506</v>
      </c>
      <c r="BG521" s="30">
        <v>2</v>
      </c>
      <c r="BH521" s="30"/>
      <c r="BI521" s="31"/>
    </row>
    <row r="522" spans="1:61" ht="16.5">
      <c r="A522" s="21" t="s">
        <v>11718</v>
      </c>
      <c r="B522" s="21">
        <v>11826</v>
      </c>
      <c r="C522" s="21">
        <v>6688227</v>
      </c>
      <c r="D522" s="21">
        <v>1198707685</v>
      </c>
      <c r="E522" s="22">
        <v>1101116036150</v>
      </c>
      <c r="F522" s="24" t="s">
        <v>11719</v>
      </c>
      <c r="G522" s="24" t="s">
        <v>44</v>
      </c>
      <c r="H522" s="24" t="s">
        <v>51</v>
      </c>
      <c r="I522" s="24" t="s">
        <v>63</v>
      </c>
      <c r="J522" s="24" t="s">
        <v>1180</v>
      </c>
      <c r="K522" s="21">
        <v>53</v>
      </c>
      <c r="L522" s="32" t="s">
        <v>11720</v>
      </c>
      <c r="M522" s="21" t="s">
        <v>11721</v>
      </c>
      <c r="N522" s="21">
        <v>1</v>
      </c>
      <c r="O522" s="21">
        <v>0</v>
      </c>
      <c r="P522" s="21">
        <v>0</v>
      </c>
      <c r="Q522" s="21">
        <v>0</v>
      </c>
      <c r="R522" s="21">
        <v>0</v>
      </c>
      <c r="S522" s="21">
        <v>0</v>
      </c>
      <c r="T522" s="21">
        <v>0</v>
      </c>
      <c r="U522" s="21">
        <v>0</v>
      </c>
      <c r="V522" s="21">
        <v>0</v>
      </c>
      <c r="W522" s="21">
        <v>0</v>
      </c>
      <c r="X522" s="21">
        <v>0</v>
      </c>
      <c r="Y522" s="21">
        <v>0</v>
      </c>
      <c r="Z522" s="16" t="s">
        <v>315</v>
      </c>
      <c r="AA522" s="101">
        <v>0</v>
      </c>
      <c r="AB522" s="98">
        <v>0</v>
      </c>
      <c r="AC522" s="98">
        <v>0</v>
      </c>
      <c r="AD522" s="98">
        <v>0</v>
      </c>
      <c r="AE522" s="98">
        <v>0</v>
      </c>
      <c r="AF522" s="21">
        <f t="shared" si="8"/>
        <v>0</v>
      </c>
      <c r="AG522" s="21" t="s">
        <v>11722</v>
      </c>
      <c r="AH522" s="24" t="s">
        <v>11723</v>
      </c>
      <c r="AI522" s="24" t="s">
        <v>11724</v>
      </c>
      <c r="AJ522" s="27" t="s">
        <v>31190</v>
      </c>
      <c r="AK522" s="28" t="s">
        <v>60</v>
      </c>
      <c r="AL522" s="28">
        <v>10</v>
      </c>
      <c r="AM522" s="28">
        <v>20160419</v>
      </c>
      <c r="AN522" s="29">
        <v>399</v>
      </c>
      <c r="AO522" s="29">
        <v>202212</v>
      </c>
      <c r="AP522" s="29">
        <v>2022</v>
      </c>
      <c r="AQ522" s="28">
        <v>15456197</v>
      </c>
      <c r="AR522" s="28">
        <v>5044353</v>
      </c>
      <c r="AS522" s="28">
        <v>300000</v>
      </c>
      <c r="AT522" s="30">
        <v>1</v>
      </c>
      <c r="AU522" s="30"/>
      <c r="AV522" s="30"/>
      <c r="AW522" s="30"/>
      <c r="AX522" s="30"/>
      <c r="AY522" s="30"/>
      <c r="AZ522" s="30"/>
      <c r="BA522" s="30"/>
      <c r="BB522" s="30" t="s">
        <v>54452</v>
      </c>
      <c r="BC522" s="30" t="s">
        <v>54452</v>
      </c>
      <c r="BD522" s="30" t="s">
        <v>54452</v>
      </c>
      <c r="BE522" s="30" t="s">
        <v>54452</v>
      </c>
      <c r="BF522" s="30" t="s">
        <v>54452</v>
      </c>
      <c r="BG522" s="30">
        <v>13</v>
      </c>
      <c r="BH522" s="30"/>
      <c r="BI522" s="31"/>
    </row>
    <row r="523" spans="1:61" ht="16.5">
      <c r="A523" s="21" t="s">
        <v>10373</v>
      </c>
      <c r="B523" s="21">
        <v>10825</v>
      </c>
      <c r="C523" s="21">
        <v>1205386</v>
      </c>
      <c r="D523" s="21">
        <v>1258129907</v>
      </c>
      <c r="E523" s="22">
        <v>1313110029384</v>
      </c>
      <c r="F523" s="24" t="s">
        <v>10374</v>
      </c>
      <c r="G523" s="24" t="s">
        <v>44</v>
      </c>
      <c r="H523" s="24" t="s">
        <v>51</v>
      </c>
      <c r="I523" s="24" t="s">
        <v>52</v>
      </c>
      <c r="J523" s="24" t="s">
        <v>467</v>
      </c>
      <c r="K523" s="21">
        <v>49</v>
      </c>
      <c r="L523" s="32" t="s">
        <v>10375</v>
      </c>
      <c r="M523" s="21" t="s">
        <v>10372</v>
      </c>
      <c r="N523" s="26">
        <v>1</v>
      </c>
      <c r="O523" s="26" t="s">
        <v>55</v>
      </c>
      <c r="P523" s="26">
        <v>0</v>
      </c>
      <c r="Q523" s="33">
        <v>9680</v>
      </c>
      <c r="R523" s="26">
        <v>0</v>
      </c>
      <c r="S523" s="26">
        <v>0</v>
      </c>
      <c r="T523" s="26">
        <v>0</v>
      </c>
      <c r="U523" s="26">
        <v>0</v>
      </c>
      <c r="V523" s="26">
        <v>0</v>
      </c>
      <c r="W523" s="33">
        <v>498261</v>
      </c>
      <c r="X523" s="33">
        <v>952320</v>
      </c>
      <c r="Y523" s="33">
        <v>3329443</v>
      </c>
      <c r="Z523" s="21"/>
      <c r="AA523" s="102">
        <v>0</v>
      </c>
      <c r="AB523" s="21">
        <v>33.299999999999997</v>
      </c>
      <c r="AC523" s="99">
        <v>0</v>
      </c>
      <c r="AD523" s="99">
        <v>0</v>
      </c>
      <c r="AE523" s="21">
        <v>14.5</v>
      </c>
      <c r="AF523" s="21">
        <f t="shared" si="8"/>
        <v>47.8</v>
      </c>
      <c r="AG523" s="21" t="s">
        <v>10376</v>
      </c>
      <c r="AH523" s="24" t="s">
        <v>10377</v>
      </c>
      <c r="AI523" s="24" t="s">
        <v>10378</v>
      </c>
      <c r="AJ523" s="27" t="s">
        <v>31191</v>
      </c>
      <c r="AK523" s="28" t="s">
        <v>60</v>
      </c>
      <c r="AL523" s="28">
        <v>10</v>
      </c>
      <c r="AM523" s="28">
        <v>19990915</v>
      </c>
      <c r="AN523" s="29">
        <v>763</v>
      </c>
      <c r="AO523" s="29">
        <v>202308</v>
      </c>
      <c r="AP523" s="29">
        <v>2022</v>
      </c>
      <c r="AQ523" s="28">
        <v>247284899</v>
      </c>
      <c r="AR523" s="28">
        <v>492600024</v>
      </c>
      <c r="AS523" s="28">
        <v>225573270</v>
      </c>
      <c r="AT523" s="30">
        <v>1</v>
      </c>
      <c r="AU523" s="30"/>
      <c r="AV523" s="30"/>
      <c r="AW523" s="30"/>
      <c r="AX523" s="30"/>
      <c r="AY523" s="30"/>
      <c r="AZ523" s="30"/>
      <c r="BA523" s="30"/>
      <c r="BB523" s="30" t="s">
        <v>54452</v>
      </c>
      <c r="BC523" s="30" t="s">
        <v>54452</v>
      </c>
      <c r="BD523" s="30" t="s">
        <v>54452</v>
      </c>
      <c r="BE523" s="30" t="s">
        <v>54452</v>
      </c>
      <c r="BF523" s="30" t="s">
        <v>10379</v>
      </c>
      <c r="BG523" s="30">
        <v>2</v>
      </c>
      <c r="BH523" s="30" t="s">
        <v>10380</v>
      </c>
      <c r="BI523" s="31"/>
    </row>
    <row r="524" spans="1:61" ht="16.5">
      <c r="A524" s="21" t="s">
        <v>2462</v>
      </c>
      <c r="B524" s="21">
        <v>2236</v>
      </c>
      <c r="C524" s="21">
        <v>5892985</v>
      </c>
      <c r="D524" s="21">
        <v>2018638914</v>
      </c>
      <c r="E524" s="22">
        <v>1101115379692</v>
      </c>
      <c r="F524" s="24" t="s">
        <v>2463</v>
      </c>
      <c r="G524" s="24" t="s">
        <v>44</v>
      </c>
      <c r="H524" s="24" t="s">
        <v>51</v>
      </c>
      <c r="I524" s="24" t="s">
        <v>52</v>
      </c>
      <c r="J524" s="24" t="s">
        <v>264</v>
      </c>
      <c r="K524" s="21">
        <v>15</v>
      </c>
      <c r="L524" s="32" t="s">
        <v>2464</v>
      </c>
      <c r="M524" s="21" t="s">
        <v>2465</v>
      </c>
      <c r="N524" s="26">
        <v>1</v>
      </c>
      <c r="O524" s="26" t="s">
        <v>351</v>
      </c>
      <c r="P524" s="21">
        <v>0</v>
      </c>
      <c r="Q524" s="21">
        <v>0</v>
      </c>
      <c r="R524" s="21">
        <v>0</v>
      </c>
      <c r="S524" s="21">
        <v>0</v>
      </c>
      <c r="T524" s="21">
        <v>0</v>
      </c>
      <c r="U524" s="21">
        <v>0</v>
      </c>
      <c r="V524" s="21">
        <v>0</v>
      </c>
      <c r="W524" s="21">
        <v>0</v>
      </c>
      <c r="X524" s="21">
        <v>0</v>
      </c>
      <c r="Y524" s="21">
        <v>0</v>
      </c>
      <c r="Z524" s="21" t="s">
        <v>56</v>
      </c>
      <c r="AA524" s="103">
        <v>0</v>
      </c>
      <c r="AB524" s="100">
        <v>0</v>
      </c>
      <c r="AC524" s="100">
        <v>0</v>
      </c>
      <c r="AD524" s="100">
        <v>0</v>
      </c>
      <c r="AE524" s="100">
        <v>0</v>
      </c>
      <c r="AF524" s="21">
        <f t="shared" si="8"/>
        <v>0</v>
      </c>
      <c r="AG524" s="21" t="s">
        <v>2255</v>
      </c>
      <c r="AH524" s="24" t="s">
        <v>2466</v>
      </c>
      <c r="AI524" s="24" t="s">
        <v>2467</v>
      </c>
      <c r="AJ524" s="27" t="s">
        <v>31192</v>
      </c>
      <c r="AK524" s="28" t="s">
        <v>70</v>
      </c>
      <c r="AL524" s="28">
        <v>10</v>
      </c>
      <c r="AM524" s="28">
        <v>20140401</v>
      </c>
      <c r="AN524" s="29">
        <v>1692</v>
      </c>
      <c r="AO524" s="29">
        <v>202306</v>
      </c>
      <c r="AP524" s="29">
        <v>2022</v>
      </c>
      <c r="AQ524" s="28">
        <v>846521701</v>
      </c>
      <c r="AR524" s="28">
        <v>1803108141</v>
      </c>
      <c r="AS524" s="28">
        <v>14452250</v>
      </c>
      <c r="AT524" s="30">
        <v>1</v>
      </c>
      <c r="AU524" s="30"/>
      <c r="AV524" s="30"/>
      <c r="AW524" s="30"/>
      <c r="AX524" s="30"/>
      <c r="AY524" s="30"/>
      <c r="AZ524" s="30"/>
      <c r="BA524" s="30"/>
      <c r="BB524" s="30" t="s">
        <v>54452</v>
      </c>
      <c r="BC524" s="30" t="s">
        <v>54452</v>
      </c>
      <c r="BD524" s="30" t="s">
        <v>54452</v>
      </c>
      <c r="BE524" s="30" t="s">
        <v>54452</v>
      </c>
      <c r="BF524" s="30" t="s">
        <v>54452</v>
      </c>
      <c r="BG524" s="30">
        <v>8</v>
      </c>
      <c r="BH524" s="30"/>
      <c r="BI524" s="31"/>
    </row>
    <row r="525" spans="1:61" ht="16.5">
      <c r="A525" s="21" t="s">
        <v>7424</v>
      </c>
      <c r="B525" s="21">
        <v>7506</v>
      </c>
      <c r="C525" s="21">
        <v>3201689</v>
      </c>
      <c r="D525" s="21">
        <v>1428117158</v>
      </c>
      <c r="E525" s="22">
        <v>1345110132825</v>
      </c>
      <c r="F525" s="24" t="s">
        <v>7425</v>
      </c>
      <c r="G525" s="24" t="s">
        <v>44</v>
      </c>
      <c r="H525" s="24" t="s">
        <v>51</v>
      </c>
      <c r="I525" s="24" t="s">
        <v>52</v>
      </c>
      <c r="J525" s="24" t="s">
        <v>1033</v>
      </c>
      <c r="K525" s="21">
        <v>38</v>
      </c>
      <c r="L525" s="32" t="s">
        <v>7426</v>
      </c>
      <c r="M525" s="21" t="s">
        <v>7427</v>
      </c>
      <c r="N525" s="21">
        <v>1</v>
      </c>
      <c r="O525" s="21" t="s">
        <v>55</v>
      </c>
      <c r="P525" s="44">
        <v>1557665</v>
      </c>
      <c r="Q525" s="44">
        <v>68260</v>
      </c>
      <c r="R525" s="21">
        <v>0</v>
      </c>
      <c r="S525" s="44">
        <v>5696929</v>
      </c>
      <c r="T525" s="21">
        <v>0</v>
      </c>
      <c r="U525" s="44">
        <v>4241463</v>
      </c>
      <c r="V525" s="44">
        <v>4645439</v>
      </c>
      <c r="W525" s="21">
        <v>0</v>
      </c>
      <c r="X525" s="21">
        <v>0</v>
      </c>
      <c r="Y525" s="44">
        <v>5439856</v>
      </c>
      <c r="Z525" s="16" t="s">
        <v>126</v>
      </c>
      <c r="AA525" s="21">
        <v>15.5</v>
      </c>
      <c r="AB525" s="21">
        <v>55</v>
      </c>
      <c r="AC525" s="21">
        <v>56.9</v>
      </c>
      <c r="AD525" s="21">
        <v>42.4</v>
      </c>
      <c r="AE525" s="21">
        <v>46.4</v>
      </c>
      <c r="AF525" s="21">
        <f t="shared" si="8"/>
        <v>216.20000000000002</v>
      </c>
      <c r="AG525" s="21" t="s">
        <v>7428</v>
      </c>
      <c r="AH525" s="24" t="s">
        <v>7429</v>
      </c>
      <c r="AI525" s="24" t="s">
        <v>7430</v>
      </c>
      <c r="AJ525" s="27" t="s">
        <v>31193</v>
      </c>
      <c r="AK525" s="28" t="s">
        <v>60</v>
      </c>
      <c r="AL525" s="28">
        <v>10</v>
      </c>
      <c r="AM525" s="28">
        <v>20081126</v>
      </c>
      <c r="AN525" s="29">
        <v>1136</v>
      </c>
      <c r="AO525" s="29">
        <v>220202</v>
      </c>
      <c r="AP525" s="29">
        <v>2022</v>
      </c>
      <c r="AQ525" s="28">
        <v>1092041070</v>
      </c>
      <c r="AR525" s="28">
        <v>678868653</v>
      </c>
      <c r="AS525" s="28">
        <v>13800000</v>
      </c>
      <c r="AT525" s="30">
        <v>1</v>
      </c>
      <c r="AU525" s="30"/>
      <c r="AV525" s="30"/>
      <c r="AW525" s="30"/>
      <c r="AX525" s="30"/>
      <c r="AY525" s="30"/>
      <c r="AZ525" s="30"/>
      <c r="BA525" s="30"/>
      <c r="BB525" s="30" t="s">
        <v>54452</v>
      </c>
      <c r="BC525" s="30" t="s">
        <v>54452</v>
      </c>
      <c r="BD525" s="30" t="s">
        <v>54452</v>
      </c>
      <c r="BE525" s="30" t="s">
        <v>54452</v>
      </c>
      <c r="BF525" s="30" t="s">
        <v>7431</v>
      </c>
      <c r="BG525" s="30">
        <v>2</v>
      </c>
      <c r="BH525" s="30" t="s">
        <v>7432</v>
      </c>
      <c r="BI525" s="31"/>
    </row>
    <row r="526" spans="1:61" ht="16.5">
      <c r="A526" s="21" t="s">
        <v>8474</v>
      </c>
      <c r="B526" s="21">
        <v>8668</v>
      </c>
      <c r="C526" s="21">
        <v>2780112</v>
      </c>
      <c r="D526" s="21">
        <v>2158694083</v>
      </c>
      <c r="E526" s="22">
        <v>1101113600370</v>
      </c>
      <c r="F526" s="24" t="s">
        <v>8475</v>
      </c>
      <c r="G526" s="24" t="s">
        <v>44</v>
      </c>
      <c r="H526" s="24" t="s">
        <v>51</v>
      </c>
      <c r="I526" s="24" t="s">
        <v>52</v>
      </c>
      <c r="J526" s="24" t="s">
        <v>313</v>
      </c>
      <c r="K526" s="21">
        <v>46</v>
      </c>
      <c r="L526" s="32" t="s">
        <v>8476</v>
      </c>
      <c r="M526" s="21" t="s">
        <v>920</v>
      </c>
      <c r="N526" s="21">
        <v>1</v>
      </c>
      <c r="O526" s="21" t="s">
        <v>55</v>
      </c>
      <c r="P526" s="21">
        <v>0</v>
      </c>
      <c r="Q526" s="21">
        <v>0</v>
      </c>
      <c r="R526" s="21">
        <v>0</v>
      </c>
      <c r="S526" s="21">
        <v>0</v>
      </c>
      <c r="T526" s="21">
        <v>0</v>
      </c>
      <c r="U526" s="33">
        <v>27000</v>
      </c>
      <c r="V526" s="21">
        <v>0</v>
      </c>
      <c r="W526" s="33">
        <v>3634</v>
      </c>
      <c r="X526" s="33">
        <v>2700</v>
      </c>
      <c r="Y526" s="21">
        <v>0</v>
      </c>
      <c r="Z526" s="16" t="s">
        <v>1249</v>
      </c>
      <c r="AA526" s="102">
        <v>0</v>
      </c>
      <c r="AB526" s="99">
        <v>0</v>
      </c>
      <c r="AC526" s="99">
        <v>0</v>
      </c>
      <c r="AD526" s="21">
        <v>0.2</v>
      </c>
      <c r="AE526" s="99">
        <v>0</v>
      </c>
      <c r="AF526" s="21">
        <f t="shared" si="8"/>
        <v>0.2</v>
      </c>
      <c r="AG526" s="21" t="s">
        <v>8477</v>
      </c>
      <c r="AH526" s="24" t="s">
        <v>8478</v>
      </c>
      <c r="AI526" s="24" t="s">
        <v>8479</v>
      </c>
      <c r="AJ526" s="27" t="s">
        <v>31194</v>
      </c>
      <c r="AK526" s="28" t="s">
        <v>60</v>
      </c>
      <c r="AL526" s="28">
        <v>10</v>
      </c>
      <c r="AM526" s="28">
        <v>20070117</v>
      </c>
      <c r="AN526" s="29">
        <v>314</v>
      </c>
      <c r="AO526" s="29">
        <v>202305</v>
      </c>
      <c r="AP526" s="29">
        <v>2022</v>
      </c>
      <c r="AQ526" s="28">
        <v>40775725</v>
      </c>
      <c r="AR526" s="28">
        <v>17287759</v>
      </c>
      <c r="AS526" s="28">
        <v>24000000</v>
      </c>
      <c r="AT526" s="30">
        <v>1</v>
      </c>
      <c r="AU526" s="30"/>
      <c r="AV526" s="30"/>
      <c r="AW526" s="30"/>
      <c r="AX526" s="30"/>
      <c r="AY526" s="30"/>
      <c r="AZ526" s="30"/>
      <c r="BA526" s="30"/>
      <c r="BB526" s="30" t="s">
        <v>54452</v>
      </c>
      <c r="BC526" s="30" t="s">
        <v>54452</v>
      </c>
      <c r="BD526" s="30" t="s">
        <v>54452</v>
      </c>
      <c r="BE526" s="30" t="s">
        <v>54452</v>
      </c>
      <c r="BF526" s="30" t="s">
        <v>8480</v>
      </c>
      <c r="BG526" s="30">
        <v>2</v>
      </c>
      <c r="BH526" s="30"/>
      <c r="BI526" s="31"/>
    </row>
    <row r="527" spans="1:61" ht="16.5">
      <c r="A527" s="21" t="s">
        <v>10525</v>
      </c>
      <c r="B527" s="21">
        <v>10963</v>
      </c>
      <c r="C527" s="21">
        <v>3617517</v>
      </c>
      <c r="D527" s="21">
        <v>2208783339</v>
      </c>
      <c r="E527" s="22">
        <v>1101114121664</v>
      </c>
      <c r="F527" s="24" t="s">
        <v>10526</v>
      </c>
      <c r="G527" s="24" t="s">
        <v>44</v>
      </c>
      <c r="H527" s="24" t="s">
        <v>51</v>
      </c>
      <c r="I527" s="24" t="s">
        <v>52</v>
      </c>
      <c r="J527" s="24" t="s">
        <v>467</v>
      </c>
      <c r="K527" s="21">
        <v>49</v>
      </c>
      <c r="L527" s="32" t="s">
        <v>10527</v>
      </c>
      <c r="M527" s="21" t="s">
        <v>10528</v>
      </c>
      <c r="N527" s="21">
        <v>1</v>
      </c>
      <c r="O527" s="21" t="s">
        <v>55</v>
      </c>
      <c r="P527" s="21">
        <v>0</v>
      </c>
      <c r="Q527" s="21">
        <v>0</v>
      </c>
      <c r="R527" s="21">
        <v>0</v>
      </c>
      <c r="S527" s="21">
        <v>0</v>
      </c>
      <c r="T527" s="21">
        <v>0</v>
      </c>
      <c r="U527" s="21">
        <v>0</v>
      </c>
      <c r="V527" s="21">
        <v>0</v>
      </c>
      <c r="W527" s="33">
        <v>2081186</v>
      </c>
      <c r="X527" s="21">
        <v>0</v>
      </c>
      <c r="Y527" s="33">
        <v>286748</v>
      </c>
      <c r="Z527" s="16" t="s">
        <v>126</v>
      </c>
      <c r="AA527" s="102">
        <v>0</v>
      </c>
      <c r="AB527" s="21">
        <v>2.8</v>
      </c>
      <c r="AC527" s="99">
        <v>0</v>
      </c>
      <c r="AD527" s="99">
        <v>0</v>
      </c>
      <c r="AE527" s="21">
        <v>20.8</v>
      </c>
      <c r="AF527" s="21">
        <f t="shared" si="8"/>
        <v>23.6</v>
      </c>
      <c r="AG527" s="21" t="s">
        <v>10529</v>
      </c>
      <c r="AH527" s="24">
        <v>15776347</v>
      </c>
      <c r="AI527" s="24" t="s">
        <v>10530</v>
      </c>
      <c r="AJ527" s="27" t="s">
        <v>31195</v>
      </c>
      <c r="AK527" s="28" t="s">
        <v>60</v>
      </c>
      <c r="AL527" s="28">
        <v>10</v>
      </c>
      <c r="AM527" s="28">
        <v>20090904</v>
      </c>
      <c r="AN527" s="29">
        <v>1272</v>
      </c>
      <c r="AO527" s="29">
        <v>202211</v>
      </c>
      <c r="AP527" s="29">
        <v>2022</v>
      </c>
      <c r="AQ527" s="28">
        <v>336761088</v>
      </c>
      <c r="AR527" s="28">
        <v>203256793</v>
      </c>
      <c r="AS527" s="28">
        <v>1000000</v>
      </c>
      <c r="AT527" s="30">
        <v>1</v>
      </c>
      <c r="AU527" s="30"/>
      <c r="AV527" s="30"/>
      <c r="AW527" s="30"/>
      <c r="AX527" s="30"/>
      <c r="AY527" s="30"/>
      <c r="AZ527" s="30"/>
      <c r="BA527" s="30"/>
      <c r="BB527" s="30" t="s">
        <v>54452</v>
      </c>
      <c r="BC527" s="30" t="s">
        <v>54452</v>
      </c>
      <c r="BD527" s="30" t="s">
        <v>54452</v>
      </c>
      <c r="BE527" s="30" t="s">
        <v>54452</v>
      </c>
      <c r="BF527" s="30" t="s">
        <v>54452</v>
      </c>
      <c r="BG527" s="30">
        <v>8</v>
      </c>
      <c r="BH527" s="30"/>
      <c r="BI527" s="31"/>
    </row>
    <row r="528" spans="1:61" ht="16.5">
      <c r="A528" s="21" t="s">
        <v>9061</v>
      </c>
      <c r="B528" s="21">
        <v>4347</v>
      </c>
      <c r="C528" s="21">
        <v>1823429</v>
      </c>
      <c r="D528" s="21">
        <v>1348103518</v>
      </c>
      <c r="E528" s="22">
        <v>1301110010693</v>
      </c>
      <c r="F528" s="24" t="s">
        <v>9062</v>
      </c>
      <c r="G528" s="24" t="s">
        <v>44</v>
      </c>
      <c r="H528" s="24" t="s">
        <v>51</v>
      </c>
      <c r="I528" s="24" t="s">
        <v>52</v>
      </c>
      <c r="J528" s="24" t="s">
        <v>1944</v>
      </c>
      <c r="K528" s="21">
        <v>26</v>
      </c>
      <c r="L528" s="32" t="s">
        <v>9063</v>
      </c>
      <c r="M528" s="21" t="s">
        <v>9064</v>
      </c>
      <c r="N528" s="26">
        <v>1</v>
      </c>
      <c r="O528" s="26">
        <v>0</v>
      </c>
      <c r="P528" s="26">
        <v>0</v>
      </c>
      <c r="Q528" s="26">
        <v>0</v>
      </c>
      <c r="R528" s="26">
        <v>0</v>
      </c>
      <c r="S528" s="26">
        <v>0</v>
      </c>
      <c r="T528" s="26">
        <v>0</v>
      </c>
      <c r="U528" s="26">
        <v>0</v>
      </c>
      <c r="V528" s="26">
        <v>0</v>
      </c>
      <c r="W528" s="26">
        <v>0</v>
      </c>
      <c r="X528" s="26">
        <v>0</v>
      </c>
      <c r="Y528" s="26">
        <v>0</v>
      </c>
      <c r="Z528" s="21" t="s">
        <v>126</v>
      </c>
      <c r="AA528" s="101">
        <v>0</v>
      </c>
      <c r="AB528" s="98">
        <v>0</v>
      </c>
      <c r="AC528" s="98">
        <v>0</v>
      </c>
      <c r="AD528" s="98">
        <v>0</v>
      </c>
      <c r="AE528" s="98">
        <v>0</v>
      </c>
      <c r="AF528" s="21">
        <f t="shared" si="8"/>
        <v>0</v>
      </c>
      <c r="AG528" s="21" t="s">
        <v>5397</v>
      </c>
      <c r="AH528" s="24" t="s">
        <v>9065</v>
      </c>
      <c r="AI528" s="24" t="s">
        <v>9066</v>
      </c>
      <c r="AJ528" s="27" t="s">
        <v>31196</v>
      </c>
      <c r="AK528" s="28" t="s">
        <v>60</v>
      </c>
      <c r="AL528" s="28">
        <v>10</v>
      </c>
      <c r="AM528" s="28">
        <v>19851108</v>
      </c>
      <c r="AN528" s="29">
        <v>746</v>
      </c>
      <c r="AO528" s="29">
        <v>202305</v>
      </c>
      <c r="AP528" s="29">
        <v>2022</v>
      </c>
      <c r="AQ528" s="28">
        <v>416351798</v>
      </c>
      <c r="AR528" s="28">
        <v>744059443</v>
      </c>
      <c r="AS528" s="28">
        <v>1650000</v>
      </c>
      <c r="AT528" s="30">
        <v>3</v>
      </c>
      <c r="AU528" s="30"/>
      <c r="AV528" s="30"/>
      <c r="AW528" s="30"/>
      <c r="AX528" s="30"/>
      <c r="AY528" s="30"/>
      <c r="AZ528" s="30"/>
      <c r="BA528" s="30"/>
      <c r="BB528" s="30" t="s">
        <v>54452</v>
      </c>
      <c r="BC528" s="30" t="s">
        <v>54452</v>
      </c>
      <c r="BD528" s="30" t="s">
        <v>54452</v>
      </c>
      <c r="BE528" s="30" t="s">
        <v>54452</v>
      </c>
      <c r="BF528" s="30" t="s">
        <v>54452</v>
      </c>
      <c r="BG528" s="30">
        <v>7</v>
      </c>
      <c r="BH528" s="30" t="s">
        <v>9067</v>
      </c>
      <c r="BI528" s="31"/>
    </row>
    <row r="529" spans="1:61" ht="16.5">
      <c r="A529" s="21" t="s">
        <v>6254</v>
      </c>
      <c r="B529" s="21">
        <v>6327</v>
      </c>
      <c r="C529" s="21">
        <v>3620793</v>
      </c>
      <c r="D529" s="21">
        <v>1248680871</v>
      </c>
      <c r="E529" s="22">
        <v>1348110176885</v>
      </c>
      <c r="F529" s="24" t="s">
        <v>6255</v>
      </c>
      <c r="G529" s="24" t="s">
        <v>44</v>
      </c>
      <c r="H529" s="24" t="s">
        <v>51</v>
      </c>
      <c r="I529" s="24" t="s">
        <v>52</v>
      </c>
      <c r="J529" s="24" t="s">
        <v>1042</v>
      </c>
      <c r="K529" s="21">
        <v>36</v>
      </c>
      <c r="L529" s="32" t="s">
        <v>6256</v>
      </c>
      <c r="M529" s="21" t="s">
        <v>6257</v>
      </c>
      <c r="N529" s="21">
        <v>1</v>
      </c>
      <c r="O529" s="21" t="s">
        <v>55</v>
      </c>
      <c r="P529" s="21">
        <v>0</v>
      </c>
      <c r="Q529" s="21">
        <v>0</v>
      </c>
      <c r="R529" s="21">
        <v>0</v>
      </c>
      <c r="S529" s="21">
        <v>0</v>
      </c>
      <c r="T529" s="21">
        <v>0</v>
      </c>
      <c r="U529" s="33">
        <v>4000</v>
      </c>
      <c r="V529" s="21">
        <v>0</v>
      </c>
      <c r="W529" s="39">
        <v>105470</v>
      </c>
      <c r="X529" s="21">
        <v>0</v>
      </c>
      <c r="Y529" s="21">
        <v>0</v>
      </c>
      <c r="Z529" s="16" t="s">
        <v>126</v>
      </c>
      <c r="AA529" s="102">
        <v>0</v>
      </c>
      <c r="AB529" s="99">
        <v>0</v>
      </c>
      <c r="AC529" s="99">
        <v>0</v>
      </c>
      <c r="AD529" s="99">
        <v>0</v>
      </c>
      <c r="AE529" s="21">
        <v>1</v>
      </c>
      <c r="AF529" s="21">
        <f t="shared" si="8"/>
        <v>1</v>
      </c>
      <c r="AG529" s="21" t="s">
        <v>6258</v>
      </c>
      <c r="AH529" s="24" t="s">
        <v>6259</v>
      </c>
      <c r="AI529" s="24" t="s">
        <v>4076</v>
      </c>
      <c r="AJ529" s="27" t="s">
        <v>31197</v>
      </c>
      <c r="AK529" s="28" t="s">
        <v>60</v>
      </c>
      <c r="AL529" s="28">
        <v>10</v>
      </c>
      <c r="AM529" s="28">
        <v>20090701</v>
      </c>
      <c r="AN529" s="29">
        <v>700</v>
      </c>
      <c r="AO529" s="29">
        <v>202307</v>
      </c>
      <c r="AP529" s="29">
        <v>2022</v>
      </c>
      <c r="AQ529" s="28">
        <v>45355119</v>
      </c>
      <c r="AR529" s="28">
        <v>28315972</v>
      </c>
      <c r="AS529" s="28">
        <v>500000</v>
      </c>
      <c r="AT529" s="30">
        <v>1</v>
      </c>
      <c r="AU529" s="30"/>
      <c r="AV529" s="30"/>
      <c r="AW529" s="30"/>
      <c r="AX529" s="30"/>
      <c r="AY529" s="30"/>
      <c r="AZ529" s="30"/>
      <c r="BA529" s="30"/>
      <c r="BB529" s="30" t="s">
        <v>54452</v>
      </c>
      <c r="BC529" s="30" t="s">
        <v>54452</v>
      </c>
      <c r="BD529" s="30" t="s">
        <v>54452</v>
      </c>
      <c r="BE529" s="30" t="s">
        <v>54452</v>
      </c>
      <c r="BF529" s="30" t="s">
        <v>6260</v>
      </c>
      <c r="BG529" s="30">
        <v>2</v>
      </c>
      <c r="BH529" s="30"/>
      <c r="BI529" s="31"/>
    </row>
    <row r="530" spans="1:61" ht="16.5">
      <c r="A530" s="21" t="s">
        <v>11438</v>
      </c>
      <c r="B530" s="21">
        <v>11610</v>
      </c>
      <c r="C530" s="21">
        <v>5858043</v>
      </c>
      <c r="D530" s="21">
        <v>1078810883</v>
      </c>
      <c r="E530" s="22">
        <v>1101115305663</v>
      </c>
      <c r="F530" s="24" t="s">
        <v>11439</v>
      </c>
      <c r="G530" s="24" t="s">
        <v>44</v>
      </c>
      <c r="H530" s="24" t="s">
        <v>51</v>
      </c>
      <c r="I530" s="24" t="s">
        <v>52</v>
      </c>
      <c r="J530" s="24" t="s">
        <v>9122</v>
      </c>
      <c r="K530" s="21">
        <v>51</v>
      </c>
      <c r="L530" s="32" t="s">
        <v>11440</v>
      </c>
      <c r="M530" s="21" t="s">
        <v>11441</v>
      </c>
      <c r="N530" s="21">
        <v>1</v>
      </c>
      <c r="O530" s="21" t="s">
        <v>55</v>
      </c>
      <c r="P530" s="21">
        <v>0</v>
      </c>
      <c r="Q530" s="33">
        <v>78252</v>
      </c>
      <c r="R530" s="21">
        <v>0</v>
      </c>
      <c r="S530" s="21">
        <v>0</v>
      </c>
      <c r="T530" s="33">
        <v>255449</v>
      </c>
      <c r="U530" s="33">
        <v>100167</v>
      </c>
      <c r="V530" s="21">
        <v>0</v>
      </c>
      <c r="W530" s="33">
        <v>485036</v>
      </c>
      <c r="X530" s="21">
        <v>0</v>
      </c>
      <c r="Y530" s="33">
        <v>761799451</v>
      </c>
      <c r="Z530" s="16" t="s">
        <v>315</v>
      </c>
      <c r="AA530" s="102">
        <v>0</v>
      </c>
      <c r="AB530" s="21">
        <v>7618.7</v>
      </c>
      <c r="AC530" s="99">
        <v>0</v>
      </c>
      <c r="AD530" s="21">
        <v>3.5</v>
      </c>
      <c r="AE530" s="21">
        <v>4.8</v>
      </c>
      <c r="AF530" s="21">
        <f t="shared" si="8"/>
        <v>7627</v>
      </c>
      <c r="AG530" s="21" t="s">
        <v>11408</v>
      </c>
      <c r="AH530" s="24" t="s">
        <v>11442</v>
      </c>
      <c r="AI530" s="24" t="s">
        <v>11443</v>
      </c>
      <c r="AJ530" s="27" t="s">
        <v>31198</v>
      </c>
      <c r="AK530" s="28" t="s">
        <v>60</v>
      </c>
      <c r="AL530" s="28">
        <v>10</v>
      </c>
      <c r="AM530" s="28">
        <v>20140102</v>
      </c>
      <c r="AN530" s="29">
        <v>1201</v>
      </c>
      <c r="AO530" s="29">
        <v>202212</v>
      </c>
      <c r="AP530" s="29">
        <v>2022</v>
      </c>
      <c r="AQ530" s="28">
        <v>1025974578</v>
      </c>
      <c r="AR530" s="28">
        <v>5331031745</v>
      </c>
      <c r="AS530" s="28">
        <v>52631580</v>
      </c>
      <c r="AT530" s="30">
        <v>1</v>
      </c>
      <c r="AU530" s="30"/>
      <c r="AV530" s="30"/>
      <c r="AW530" s="30"/>
      <c r="AX530" s="30"/>
      <c r="AY530" s="30"/>
      <c r="AZ530" s="30"/>
      <c r="BA530" s="30"/>
      <c r="BB530" s="30" t="s">
        <v>54452</v>
      </c>
      <c r="BC530" s="30" t="s">
        <v>54452</v>
      </c>
      <c r="BD530" s="30" t="s">
        <v>54452</v>
      </c>
      <c r="BE530" s="30" t="s">
        <v>54452</v>
      </c>
      <c r="BF530" s="30" t="s">
        <v>54452</v>
      </c>
      <c r="BG530" s="30">
        <v>13</v>
      </c>
      <c r="BH530" s="30"/>
      <c r="BI530" s="31"/>
    </row>
    <row r="531" spans="1:61" ht="16.5">
      <c r="A531" s="21" t="s">
        <v>5307</v>
      </c>
      <c r="B531" s="21">
        <v>5104</v>
      </c>
      <c r="C531" s="21">
        <v>8158666</v>
      </c>
      <c r="D531" s="21">
        <v>2668600531</v>
      </c>
      <c r="E531" s="22">
        <v>1101116363850</v>
      </c>
      <c r="F531" s="24" t="s">
        <v>5308</v>
      </c>
      <c r="G531" s="24" t="s">
        <v>44</v>
      </c>
      <c r="H531" s="24" t="s">
        <v>51</v>
      </c>
      <c r="I531" s="24" t="s">
        <v>63</v>
      </c>
      <c r="J531" s="24" t="s">
        <v>3656</v>
      </c>
      <c r="K531" s="21">
        <v>31</v>
      </c>
      <c r="L531" s="32" t="s">
        <v>5309</v>
      </c>
      <c r="M531" s="21" t="s">
        <v>5310</v>
      </c>
      <c r="N531" s="26">
        <v>1</v>
      </c>
      <c r="O531" s="26" t="s">
        <v>351</v>
      </c>
      <c r="P531" s="26">
        <v>0</v>
      </c>
      <c r="Q531" s="36">
        <v>47</v>
      </c>
      <c r="R531" s="36">
        <v>178</v>
      </c>
      <c r="S531" s="33">
        <v>11563</v>
      </c>
      <c r="T531" s="26">
        <v>0</v>
      </c>
      <c r="U531" s="36">
        <v>2</v>
      </c>
      <c r="V531" s="33">
        <v>8804</v>
      </c>
      <c r="W531" s="26">
        <v>0</v>
      </c>
      <c r="X531" s="26">
        <v>0</v>
      </c>
      <c r="Y531" s="33">
        <v>7001</v>
      </c>
      <c r="Z531" s="21" t="s">
        <v>126</v>
      </c>
      <c r="AA531" s="103">
        <v>0</v>
      </c>
      <c r="AB531" s="37">
        <v>72.2</v>
      </c>
      <c r="AC531" s="37">
        <v>115.6</v>
      </c>
      <c r="AD531" s="100">
        <v>0</v>
      </c>
      <c r="AE531" s="37">
        <v>88</v>
      </c>
      <c r="AF531" s="21">
        <f t="shared" si="8"/>
        <v>275.8</v>
      </c>
      <c r="AG531" s="21" t="s">
        <v>5311</v>
      </c>
      <c r="AH531" s="24" t="s">
        <v>5312</v>
      </c>
      <c r="AI531" s="24" t="s">
        <v>5313</v>
      </c>
      <c r="AJ531" s="27" t="s">
        <v>31199</v>
      </c>
      <c r="AK531" s="28" t="s">
        <v>156</v>
      </c>
      <c r="AL531" s="28">
        <v>10</v>
      </c>
      <c r="AM531" s="28">
        <v>20170403</v>
      </c>
      <c r="AN531" s="29">
        <v>2141</v>
      </c>
      <c r="AO531" s="29">
        <v>202306</v>
      </c>
      <c r="AP531" s="29">
        <v>2022</v>
      </c>
      <c r="AQ531" s="28">
        <v>1829775314</v>
      </c>
      <c r="AR531" s="28">
        <v>2048148894</v>
      </c>
      <c r="AS531" s="28">
        <v>180235675</v>
      </c>
      <c r="AT531" s="30">
        <v>1</v>
      </c>
      <c r="AU531" s="30"/>
      <c r="AV531" s="30"/>
      <c r="AW531" s="30"/>
      <c r="AX531" s="30"/>
      <c r="AY531" s="30"/>
      <c r="AZ531" s="30"/>
      <c r="BA531" s="30"/>
      <c r="BB531" s="30" t="s">
        <v>54452</v>
      </c>
      <c r="BC531" s="30" t="s">
        <v>54452</v>
      </c>
      <c r="BD531" s="30" t="s">
        <v>54452</v>
      </c>
      <c r="BE531" s="30" t="s">
        <v>54452</v>
      </c>
      <c r="BF531" s="30" t="s">
        <v>54452</v>
      </c>
      <c r="BG531" s="30">
        <v>8</v>
      </c>
      <c r="BH531" s="30" t="s">
        <v>4598</v>
      </c>
      <c r="BI531" s="31"/>
    </row>
    <row r="532" spans="1:61" ht="16.5">
      <c r="A532" s="21" t="s">
        <v>16010</v>
      </c>
      <c r="B532" s="21">
        <v>15051</v>
      </c>
      <c r="C532" s="21">
        <v>2237655</v>
      </c>
      <c r="D532" s="21">
        <v>6108174778</v>
      </c>
      <c r="E532" s="22">
        <v>2301110108075</v>
      </c>
      <c r="F532" s="24" t="s">
        <v>16011</v>
      </c>
      <c r="G532" s="24" t="s">
        <v>44</v>
      </c>
      <c r="H532" s="24" t="s">
        <v>51</v>
      </c>
      <c r="I532" s="24" t="s">
        <v>63</v>
      </c>
      <c r="J532" s="24" t="s">
        <v>2407</v>
      </c>
      <c r="K532" s="21">
        <v>39</v>
      </c>
      <c r="L532" s="32" t="s">
        <v>16012</v>
      </c>
      <c r="M532" s="21" t="s">
        <v>16013</v>
      </c>
      <c r="N532" s="21">
        <v>1</v>
      </c>
      <c r="O532" s="21" t="s">
        <v>55</v>
      </c>
      <c r="P532" s="21">
        <v>0</v>
      </c>
      <c r="Q532" s="21">
        <v>0</v>
      </c>
      <c r="R532" s="21">
        <v>0</v>
      </c>
      <c r="S532" s="21">
        <v>0</v>
      </c>
      <c r="T532" s="21">
        <v>0</v>
      </c>
      <c r="U532" s="21">
        <v>0</v>
      </c>
      <c r="V532" s="21">
        <v>0</v>
      </c>
      <c r="W532" s="33">
        <v>858408</v>
      </c>
      <c r="X532" s="33">
        <v>87668</v>
      </c>
      <c r="Y532" s="21">
        <v>0</v>
      </c>
      <c r="Z532" s="16" t="s">
        <v>315</v>
      </c>
      <c r="AA532" s="102">
        <v>0</v>
      </c>
      <c r="AB532" s="99">
        <v>0</v>
      </c>
      <c r="AC532" s="99">
        <v>0</v>
      </c>
      <c r="AD532" s="99">
        <v>0</v>
      </c>
      <c r="AE532" s="21">
        <v>9.4</v>
      </c>
      <c r="AF532" s="21">
        <f t="shared" si="8"/>
        <v>9.4</v>
      </c>
      <c r="AG532" s="21" t="s">
        <v>16014</v>
      </c>
      <c r="AH532" s="24" t="s">
        <v>16015</v>
      </c>
      <c r="AI532" s="24" t="s">
        <v>16016</v>
      </c>
      <c r="AJ532" s="27" t="s">
        <v>31200</v>
      </c>
      <c r="AK532" s="28" t="s">
        <v>60</v>
      </c>
      <c r="AL532" s="28">
        <v>10</v>
      </c>
      <c r="AM532" s="28">
        <v>20041203</v>
      </c>
      <c r="AN532" s="29">
        <v>1218</v>
      </c>
      <c r="AO532" s="29">
        <v>202212</v>
      </c>
      <c r="AP532" s="29">
        <v>2022</v>
      </c>
      <c r="AQ532" s="28">
        <v>90868543</v>
      </c>
      <c r="AR532" s="28">
        <v>28255647</v>
      </c>
      <c r="AS532" s="28">
        <v>1400000</v>
      </c>
      <c r="AT532" s="30">
        <v>1</v>
      </c>
      <c r="AU532" s="30"/>
      <c r="AV532" s="30"/>
      <c r="AW532" s="30"/>
      <c r="AX532" s="30"/>
      <c r="AY532" s="30"/>
      <c r="AZ532" s="30"/>
      <c r="BA532" s="30"/>
      <c r="BB532" s="30" t="s">
        <v>54452</v>
      </c>
      <c r="BC532" s="30" t="s">
        <v>54452</v>
      </c>
      <c r="BD532" s="30" t="s">
        <v>54452</v>
      </c>
      <c r="BE532" s="30" t="s">
        <v>54452</v>
      </c>
      <c r="BF532" s="30" t="s">
        <v>54452</v>
      </c>
      <c r="BG532" s="30">
        <v>13</v>
      </c>
      <c r="BH532" s="30"/>
      <c r="BI532" s="31"/>
    </row>
    <row r="533" spans="1:61" ht="16.5">
      <c r="A533" s="21" t="s">
        <v>5844</v>
      </c>
      <c r="B533" s="21">
        <v>5836</v>
      </c>
      <c r="C533" s="21">
        <v>9680500</v>
      </c>
      <c r="D533" s="21">
        <v>4938102117</v>
      </c>
      <c r="E533" s="22">
        <v>1101117755791</v>
      </c>
      <c r="F533" s="24" t="s">
        <v>5845</v>
      </c>
      <c r="G533" s="24" t="s">
        <v>44</v>
      </c>
      <c r="H533" s="24" t="s">
        <v>51</v>
      </c>
      <c r="I533" s="24" t="s">
        <v>63</v>
      </c>
      <c r="J533" s="24" t="s">
        <v>1011</v>
      </c>
      <c r="K533" s="21">
        <v>35</v>
      </c>
      <c r="L533" s="32" t="s">
        <v>5846</v>
      </c>
      <c r="M533" s="21" t="s">
        <v>5847</v>
      </c>
      <c r="N533" s="21">
        <v>1</v>
      </c>
      <c r="O533" s="21" t="s">
        <v>55</v>
      </c>
      <c r="P533" s="21">
        <v>0</v>
      </c>
      <c r="Q533" s="21">
        <v>0</v>
      </c>
      <c r="R533" s="33">
        <v>783360</v>
      </c>
      <c r="S533" s="39">
        <v>6835275</v>
      </c>
      <c r="T533" s="21">
        <v>0</v>
      </c>
      <c r="U533" s="21">
        <v>0</v>
      </c>
      <c r="V533" s="21">
        <v>0</v>
      </c>
      <c r="W533" s="21">
        <v>0</v>
      </c>
      <c r="X533" s="33">
        <v>14531273</v>
      </c>
      <c r="Y533" s="33">
        <v>4158439</v>
      </c>
      <c r="Z533" s="16" t="s">
        <v>126</v>
      </c>
      <c r="AA533" s="102">
        <v>0</v>
      </c>
      <c r="AB533" s="21">
        <v>49.4</v>
      </c>
      <c r="AC533" s="21">
        <v>68.3</v>
      </c>
      <c r="AD533" s="99">
        <v>0</v>
      </c>
      <c r="AE533" s="21">
        <v>145.30000000000001</v>
      </c>
      <c r="AF533" s="21">
        <f t="shared" si="8"/>
        <v>263</v>
      </c>
      <c r="AG533" s="21" t="s">
        <v>5848</v>
      </c>
      <c r="AH533" s="24" t="s">
        <v>5849</v>
      </c>
      <c r="AI533" s="24" t="s">
        <v>5313</v>
      </c>
      <c r="AJ533" s="27" t="s">
        <v>31199</v>
      </c>
      <c r="AK533" s="28" t="s">
        <v>60</v>
      </c>
      <c r="AL533" s="28">
        <v>10</v>
      </c>
      <c r="AM533" s="28">
        <v>20210119</v>
      </c>
      <c r="AN533" s="29">
        <v>367</v>
      </c>
      <c r="AO533" s="29">
        <v>202303</v>
      </c>
      <c r="AP533" s="29">
        <v>2022</v>
      </c>
      <c r="AQ533" s="28">
        <v>700441802</v>
      </c>
      <c r="AR533" s="28">
        <v>1871664689</v>
      </c>
      <c r="AS533" s="28">
        <v>8129735</v>
      </c>
      <c r="AT533" s="30">
        <v>1</v>
      </c>
      <c r="AU533" s="30"/>
      <c r="AV533" s="30"/>
      <c r="AW533" s="30"/>
      <c r="AX533" s="30"/>
      <c r="AY533" s="30"/>
      <c r="AZ533" s="30"/>
      <c r="BA533" s="30"/>
      <c r="BB533" s="30" t="s">
        <v>54452</v>
      </c>
      <c r="BC533" s="30" t="s">
        <v>54452</v>
      </c>
      <c r="BD533" s="30" t="s">
        <v>54452</v>
      </c>
      <c r="BE533" s="30" t="s">
        <v>54452</v>
      </c>
      <c r="BF533" s="30" t="s">
        <v>54452</v>
      </c>
      <c r="BG533" s="30">
        <v>8</v>
      </c>
      <c r="BH533" s="30" t="s">
        <v>4598</v>
      </c>
      <c r="BI533" s="31"/>
    </row>
    <row r="534" spans="1:61" ht="16.5">
      <c r="A534" s="21" t="s">
        <v>16004</v>
      </c>
      <c r="B534" s="21">
        <v>15045</v>
      </c>
      <c r="C534" s="21">
        <v>8019660</v>
      </c>
      <c r="D534" s="21">
        <v>5828100535</v>
      </c>
      <c r="E534" s="22">
        <v>1801111065811</v>
      </c>
      <c r="F534" s="24" t="s">
        <v>16005</v>
      </c>
      <c r="G534" s="24" t="s">
        <v>44</v>
      </c>
      <c r="H534" s="24" t="s">
        <v>51</v>
      </c>
      <c r="I534" s="24" t="s">
        <v>63</v>
      </c>
      <c r="J534" s="24" t="s">
        <v>2407</v>
      </c>
      <c r="K534" s="21">
        <v>39</v>
      </c>
      <c r="L534" s="32" t="s">
        <v>16006</v>
      </c>
      <c r="M534" s="21" t="s">
        <v>366</v>
      </c>
      <c r="N534" s="21">
        <v>1</v>
      </c>
      <c r="O534" s="21" t="s">
        <v>55</v>
      </c>
      <c r="P534" s="21">
        <v>0</v>
      </c>
      <c r="Q534" s="21">
        <v>0</v>
      </c>
      <c r="R534" s="21">
        <v>0</v>
      </c>
      <c r="S534" s="21">
        <v>0</v>
      </c>
      <c r="T534" s="21">
        <v>0</v>
      </c>
      <c r="U534" s="21">
        <v>0</v>
      </c>
      <c r="V534" s="21">
        <v>0</v>
      </c>
      <c r="W534" s="21">
        <v>0</v>
      </c>
      <c r="X534" s="21">
        <v>0</v>
      </c>
      <c r="Y534" s="33">
        <v>3075179</v>
      </c>
      <c r="Z534" s="16" t="s">
        <v>315</v>
      </c>
      <c r="AA534" s="102">
        <v>0</v>
      </c>
      <c r="AB534" s="21">
        <v>30.7</v>
      </c>
      <c r="AC534" s="99">
        <v>0</v>
      </c>
      <c r="AD534" s="99">
        <v>0</v>
      </c>
      <c r="AE534" s="99">
        <v>0</v>
      </c>
      <c r="AF534" s="21">
        <f t="shared" si="8"/>
        <v>30.7</v>
      </c>
      <c r="AG534" s="21" t="s">
        <v>7669</v>
      </c>
      <c r="AH534" s="24" t="s">
        <v>16007</v>
      </c>
      <c r="AI534" s="24" t="s">
        <v>16008</v>
      </c>
      <c r="AJ534" s="27" t="s">
        <v>31201</v>
      </c>
      <c r="AK534" s="28" t="s">
        <v>60</v>
      </c>
      <c r="AL534" s="28">
        <v>10</v>
      </c>
      <c r="AM534" s="28">
        <v>20161205</v>
      </c>
      <c r="AN534" s="29">
        <v>527</v>
      </c>
      <c r="AO534" s="29">
        <v>202304</v>
      </c>
      <c r="AP534" s="29">
        <v>2022</v>
      </c>
      <c r="AQ534" s="28">
        <v>1080844655</v>
      </c>
      <c r="AR534" s="28">
        <v>483499841</v>
      </c>
      <c r="AS534" s="28">
        <v>20000000</v>
      </c>
      <c r="AT534" s="30">
        <v>1</v>
      </c>
      <c r="AU534" s="30"/>
      <c r="AV534" s="30"/>
      <c r="AW534" s="30"/>
      <c r="AX534" s="30"/>
      <c r="AY534" s="30"/>
      <c r="AZ534" s="30"/>
      <c r="BA534" s="30"/>
      <c r="BB534" s="30" t="s">
        <v>54452</v>
      </c>
      <c r="BC534" s="30" t="s">
        <v>54452</v>
      </c>
      <c r="BD534" s="30" t="s">
        <v>54452</v>
      </c>
      <c r="BE534" s="30" t="s">
        <v>54452</v>
      </c>
      <c r="BF534" s="30" t="s">
        <v>54452</v>
      </c>
      <c r="BG534" s="30">
        <v>7</v>
      </c>
      <c r="BH534" s="30" t="s">
        <v>16009</v>
      </c>
      <c r="BI534" s="31"/>
    </row>
    <row r="535" spans="1:61" ht="16.5">
      <c r="A535" s="21" t="s">
        <v>1717</v>
      </c>
      <c r="B535" s="21">
        <v>1650</v>
      </c>
      <c r="C535" s="21">
        <v>1797397</v>
      </c>
      <c r="D535" s="21">
        <v>3118113651</v>
      </c>
      <c r="E535" s="22">
        <v>1650110006768</v>
      </c>
      <c r="F535" s="24" t="s">
        <v>1718</v>
      </c>
      <c r="G535" s="24" t="s">
        <v>44</v>
      </c>
      <c r="H535" s="24" t="s">
        <v>51</v>
      </c>
      <c r="I535" s="24" t="s">
        <v>63</v>
      </c>
      <c r="J535" s="24" t="s">
        <v>1481</v>
      </c>
      <c r="K535" s="21">
        <v>12</v>
      </c>
      <c r="L535" s="32" t="s">
        <v>1719</v>
      </c>
      <c r="M535" s="21" t="s">
        <v>1720</v>
      </c>
      <c r="N535" s="21">
        <v>1</v>
      </c>
      <c r="O535" s="21" t="s">
        <v>55</v>
      </c>
      <c r="P535" s="63">
        <v>0</v>
      </c>
      <c r="Q535" s="39">
        <v>225346</v>
      </c>
      <c r="R535" s="39">
        <v>1568568</v>
      </c>
      <c r="S535" s="39">
        <v>4025369</v>
      </c>
      <c r="T535" s="21">
        <v>0</v>
      </c>
      <c r="U535" s="21">
        <v>0</v>
      </c>
      <c r="V535" s="21">
        <v>0</v>
      </c>
      <c r="W535" s="21">
        <v>0</v>
      </c>
      <c r="X535" s="39">
        <v>1168841</v>
      </c>
      <c r="Y535" s="39">
        <v>1115620</v>
      </c>
      <c r="Z535" s="16" t="s">
        <v>56</v>
      </c>
      <c r="AA535" s="102">
        <v>0</v>
      </c>
      <c r="AB535" s="21">
        <v>29</v>
      </c>
      <c r="AC535" s="21">
        <v>40.200000000000003</v>
      </c>
      <c r="AD535" s="99">
        <v>0</v>
      </c>
      <c r="AE535" s="21">
        <v>11.6</v>
      </c>
      <c r="AF535" s="21">
        <f t="shared" si="8"/>
        <v>80.8</v>
      </c>
      <c r="AG535" s="21" t="s">
        <v>1721</v>
      </c>
      <c r="AH535" s="24" t="s">
        <v>1722</v>
      </c>
      <c r="AI535" s="24" t="s">
        <v>1723</v>
      </c>
      <c r="AJ535" s="27" t="s">
        <v>31202</v>
      </c>
      <c r="AK535" s="28" t="s">
        <v>156</v>
      </c>
      <c r="AL535" s="28">
        <v>10</v>
      </c>
      <c r="AM535" s="28">
        <v>20000105</v>
      </c>
      <c r="AN535" s="29">
        <v>391</v>
      </c>
      <c r="AO535" s="29">
        <v>202306</v>
      </c>
      <c r="AP535" s="29">
        <v>2022</v>
      </c>
      <c r="AQ535" s="28">
        <v>847333959</v>
      </c>
      <c r="AR535" s="28">
        <v>496666959</v>
      </c>
      <c r="AS535" s="28">
        <v>17200000</v>
      </c>
      <c r="AT535" s="30">
        <v>1</v>
      </c>
      <c r="AU535" s="30"/>
      <c r="AV535" s="30"/>
      <c r="AW535" s="30"/>
      <c r="AX535" s="30"/>
      <c r="AY535" s="30"/>
      <c r="AZ535" s="30"/>
      <c r="BA535" s="30"/>
      <c r="BB535" s="30" t="s">
        <v>54452</v>
      </c>
      <c r="BC535" s="30" t="s">
        <v>54452</v>
      </c>
      <c r="BD535" s="30" t="s">
        <v>54452</v>
      </c>
      <c r="BE535" s="30" t="s">
        <v>54452</v>
      </c>
      <c r="BF535" s="30" t="s">
        <v>1724</v>
      </c>
      <c r="BG535" s="30">
        <v>2</v>
      </c>
      <c r="BH535" s="30" t="s">
        <v>1725</v>
      </c>
      <c r="BI535" s="31"/>
    </row>
    <row r="536" spans="1:61" ht="16.5">
      <c r="A536" s="21" t="s">
        <v>8306</v>
      </c>
      <c r="B536" s="21">
        <v>8459</v>
      </c>
      <c r="C536" s="21">
        <v>8585314</v>
      </c>
      <c r="D536" s="21">
        <v>3348600815</v>
      </c>
      <c r="E536" s="22">
        <v>1101116740008</v>
      </c>
      <c r="F536" s="24" t="s">
        <v>8307</v>
      </c>
      <c r="G536" s="24" t="s">
        <v>44</v>
      </c>
      <c r="H536" s="24" t="s">
        <v>51</v>
      </c>
      <c r="I536" s="24" t="s">
        <v>63</v>
      </c>
      <c r="J536" s="24" t="s">
        <v>313</v>
      </c>
      <c r="K536" s="21">
        <v>46</v>
      </c>
      <c r="L536" s="32" t="s">
        <v>8308</v>
      </c>
      <c r="M536" s="21" t="s">
        <v>8309</v>
      </c>
      <c r="N536" s="21">
        <v>1</v>
      </c>
      <c r="O536" s="21" t="s">
        <v>351</v>
      </c>
      <c r="P536" s="77">
        <v>50</v>
      </c>
      <c r="Q536" s="21">
        <v>0</v>
      </c>
      <c r="R536" s="21">
        <v>0</v>
      </c>
      <c r="S536" s="72">
        <v>2665</v>
      </c>
      <c r="T536" s="21">
        <v>0</v>
      </c>
      <c r="U536" s="77">
        <v>419</v>
      </c>
      <c r="V536" s="21">
        <v>0</v>
      </c>
      <c r="W536" s="21">
        <v>0</v>
      </c>
      <c r="X536" s="72">
        <v>19319</v>
      </c>
      <c r="Y536" s="72">
        <v>37696</v>
      </c>
      <c r="Z536" s="16" t="s">
        <v>1249</v>
      </c>
      <c r="AA536" s="37">
        <v>0.5</v>
      </c>
      <c r="AB536" s="37">
        <v>376.9</v>
      </c>
      <c r="AC536" s="37">
        <v>26.6</v>
      </c>
      <c r="AD536" s="37">
        <v>4.0999999999999996</v>
      </c>
      <c r="AE536" s="37">
        <v>193.1</v>
      </c>
      <c r="AF536" s="21">
        <f t="shared" si="8"/>
        <v>601.20000000000005</v>
      </c>
      <c r="AG536" s="21" t="s">
        <v>8310</v>
      </c>
      <c r="AH536" s="24" t="s">
        <v>8311</v>
      </c>
      <c r="AI536" s="24" t="s">
        <v>8312</v>
      </c>
      <c r="AJ536" s="27" t="s">
        <v>31203</v>
      </c>
      <c r="AK536" s="28" t="s">
        <v>156</v>
      </c>
      <c r="AL536" s="28">
        <v>10</v>
      </c>
      <c r="AM536" s="28">
        <v>20180502</v>
      </c>
      <c r="AN536" s="29">
        <v>1874</v>
      </c>
      <c r="AO536" s="29">
        <v>202306</v>
      </c>
      <c r="AP536" s="29">
        <v>2022</v>
      </c>
      <c r="AQ536" s="28">
        <v>3283542070</v>
      </c>
      <c r="AR536" s="28">
        <v>7073844464</v>
      </c>
      <c r="AS536" s="28">
        <v>329536650</v>
      </c>
      <c r="AT536" s="30">
        <v>2</v>
      </c>
      <c r="AU536" s="30"/>
      <c r="AV536" s="30"/>
      <c r="AW536" s="30"/>
      <c r="AX536" s="30"/>
      <c r="AY536" s="30"/>
      <c r="AZ536" s="30"/>
      <c r="BA536" s="30"/>
      <c r="BB536" s="30" t="s">
        <v>54452</v>
      </c>
      <c r="BC536" s="30" t="s">
        <v>54452</v>
      </c>
      <c r="BD536" s="30" t="s">
        <v>54452</v>
      </c>
      <c r="BE536" s="30" t="s">
        <v>54452</v>
      </c>
      <c r="BF536" s="30" t="s">
        <v>8313</v>
      </c>
      <c r="BG536" s="30">
        <v>2</v>
      </c>
      <c r="BH536" s="30"/>
      <c r="BI536" s="31"/>
    </row>
    <row r="537" spans="1:61" ht="16.5">
      <c r="A537" s="21" t="s">
        <v>26080</v>
      </c>
      <c r="B537" s="21">
        <v>23292</v>
      </c>
      <c r="C537" s="21">
        <v>1131770</v>
      </c>
      <c r="D537" s="21">
        <v>2248106308</v>
      </c>
      <c r="E537" s="22">
        <v>1412110005540</v>
      </c>
      <c r="F537" s="24" t="s">
        <v>26081</v>
      </c>
      <c r="G537" s="24" t="s">
        <v>104</v>
      </c>
      <c r="H537" s="24" t="s">
        <v>51</v>
      </c>
      <c r="I537" s="24" t="s">
        <v>63</v>
      </c>
      <c r="J537" s="24" t="s">
        <v>8264</v>
      </c>
      <c r="K537" s="21">
        <v>54</v>
      </c>
      <c r="L537" s="32" t="s">
        <v>26082</v>
      </c>
      <c r="M537" s="21" t="s">
        <v>1030</v>
      </c>
      <c r="N537" s="21">
        <v>1</v>
      </c>
      <c r="O537" s="21" t="s">
        <v>55</v>
      </c>
      <c r="P537" s="33">
        <v>47889</v>
      </c>
      <c r="Q537" s="33">
        <v>4392797</v>
      </c>
      <c r="R537" s="33">
        <v>745899</v>
      </c>
      <c r="S537" s="33">
        <v>278826</v>
      </c>
      <c r="T537" s="21">
        <v>0</v>
      </c>
      <c r="U537" s="33">
        <v>358334</v>
      </c>
      <c r="V537" s="33">
        <v>2353617</v>
      </c>
      <c r="W537" s="21">
        <v>0</v>
      </c>
      <c r="X537" s="21">
        <v>0</v>
      </c>
      <c r="Y537" s="33">
        <v>63375583</v>
      </c>
      <c r="Z537" s="16" t="s">
        <v>315</v>
      </c>
      <c r="AA537" s="21">
        <v>0.4</v>
      </c>
      <c r="AB537" s="21">
        <v>685.1</v>
      </c>
      <c r="AC537" s="21">
        <v>2.7</v>
      </c>
      <c r="AD537" s="21">
        <v>3.5</v>
      </c>
      <c r="AE537" s="21">
        <v>23.5</v>
      </c>
      <c r="AF537" s="21">
        <f t="shared" si="8"/>
        <v>715.2</v>
      </c>
      <c r="AG537" s="21" t="s">
        <v>26083</v>
      </c>
      <c r="AH537" s="24" t="s">
        <v>26084</v>
      </c>
      <c r="AI537" s="24" t="s">
        <v>26085</v>
      </c>
      <c r="AJ537" s="27" t="s">
        <v>31204</v>
      </c>
      <c r="AK537" s="28" t="s">
        <v>60</v>
      </c>
      <c r="AL537" s="28">
        <v>10</v>
      </c>
      <c r="AM537" s="28">
        <v>19920924</v>
      </c>
      <c r="AN537" s="29">
        <v>353</v>
      </c>
      <c r="AO537" s="29">
        <v>202303</v>
      </c>
      <c r="AP537" s="29">
        <v>2022</v>
      </c>
      <c r="AQ537" s="28">
        <v>129576643</v>
      </c>
      <c r="AR537" s="28">
        <v>951566912</v>
      </c>
      <c r="AS537" s="28">
        <v>116120680</v>
      </c>
      <c r="AT537" s="30">
        <v>1</v>
      </c>
      <c r="AU537" s="30"/>
      <c r="AV537" s="30"/>
      <c r="AW537" s="30"/>
      <c r="AX537" s="30"/>
      <c r="AY537" s="30"/>
      <c r="AZ537" s="30"/>
      <c r="BA537" s="30"/>
      <c r="BB537" s="30" t="s">
        <v>54452</v>
      </c>
      <c r="BC537" s="30" t="s">
        <v>54452</v>
      </c>
      <c r="BD537" s="30" t="s">
        <v>54452</v>
      </c>
      <c r="BE537" s="30" t="s">
        <v>54452</v>
      </c>
      <c r="BF537" s="30" t="s">
        <v>54452</v>
      </c>
      <c r="BG537" s="30">
        <v>7</v>
      </c>
      <c r="BH537" s="30" t="s">
        <v>26086</v>
      </c>
      <c r="BI537" s="31"/>
    </row>
    <row r="538" spans="1:61" ht="16.5">
      <c r="A538" s="21" t="s">
        <v>8961</v>
      </c>
      <c r="B538" s="21">
        <v>9196</v>
      </c>
      <c r="C538" s="21">
        <v>1897223</v>
      </c>
      <c r="D538" s="21">
        <v>1208193646</v>
      </c>
      <c r="E538" s="22">
        <v>1101111775365</v>
      </c>
      <c r="F538" s="24" t="s">
        <v>8962</v>
      </c>
      <c r="G538" s="24" t="s">
        <v>44</v>
      </c>
      <c r="H538" s="24" t="s">
        <v>51</v>
      </c>
      <c r="I538" s="24" t="s">
        <v>63</v>
      </c>
      <c r="J538" s="24" t="s">
        <v>313</v>
      </c>
      <c r="K538" s="21">
        <v>46</v>
      </c>
      <c r="L538" s="32" t="s">
        <v>8963</v>
      </c>
      <c r="M538" s="21" t="s">
        <v>1262</v>
      </c>
      <c r="N538" s="26">
        <v>1</v>
      </c>
      <c r="O538" s="26" t="s">
        <v>55</v>
      </c>
      <c r="P538" s="33">
        <v>17538</v>
      </c>
      <c r="Q538" s="33">
        <v>8245</v>
      </c>
      <c r="R538" s="26">
        <v>0</v>
      </c>
      <c r="S538" s="26">
        <v>0</v>
      </c>
      <c r="T538" s="26">
        <v>0</v>
      </c>
      <c r="U538" s="33">
        <v>20100</v>
      </c>
      <c r="V538" s="33">
        <v>3957862</v>
      </c>
      <c r="W538" s="26">
        <v>0</v>
      </c>
      <c r="X538" s="26">
        <v>0</v>
      </c>
      <c r="Y538" s="33">
        <v>86740</v>
      </c>
      <c r="Z538" s="21"/>
      <c r="AA538" s="21">
        <v>0.1</v>
      </c>
      <c r="AB538" s="21">
        <v>0.9</v>
      </c>
      <c r="AC538" s="99">
        <v>0</v>
      </c>
      <c r="AD538" s="21">
        <v>0.2</v>
      </c>
      <c r="AE538" s="21">
        <v>39.5</v>
      </c>
      <c r="AF538" s="21">
        <f t="shared" si="8"/>
        <v>40.700000000000003</v>
      </c>
      <c r="AG538" s="21" t="s">
        <v>8964</v>
      </c>
      <c r="AH538" s="24" t="s">
        <v>8965</v>
      </c>
      <c r="AI538" s="24" t="s">
        <v>8966</v>
      </c>
      <c r="AJ538" s="27" t="s">
        <v>31205</v>
      </c>
      <c r="AK538" s="28" t="s">
        <v>156</v>
      </c>
      <c r="AL538" s="28">
        <v>10</v>
      </c>
      <c r="AM538" s="28">
        <v>19990917</v>
      </c>
      <c r="AN538" s="29">
        <v>5105</v>
      </c>
      <c r="AO538" s="29">
        <v>202306</v>
      </c>
      <c r="AP538" s="29">
        <v>2022</v>
      </c>
      <c r="AQ538" s="28">
        <v>610731077</v>
      </c>
      <c r="AR538" s="28">
        <v>384013805</v>
      </c>
      <c r="AS538" s="28">
        <v>12978801</v>
      </c>
      <c r="AT538" s="30">
        <v>1</v>
      </c>
      <c r="AU538" s="30"/>
      <c r="AV538" s="30"/>
      <c r="AW538" s="30"/>
      <c r="AX538" s="30"/>
      <c r="AY538" s="30"/>
      <c r="AZ538" s="30"/>
      <c r="BA538" s="30"/>
      <c r="BB538" s="30" t="s">
        <v>54452</v>
      </c>
      <c r="BC538" s="30" t="s">
        <v>54452</v>
      </c>
      <c r="BD538" s="30" t="s">
        <v>54452</v>
      </c>
      <c r="BE538" s="30" t="s">
        <v>54452</v>
      </c>
      <c r="BF538" s="30" t="s">
        <v>54452</v>
      </c>
      <c r="BG538" s="30">
        <v>8</v>
      </c>
      <c r="BH538" s="30"/>
      <c r="BI538" s="31"/>
    </row>
    <row r="539" spans="1:61" ht="16.5">
      <c r="A539" s="21" t="s">
        <v>14286</v>
      </c>
      <c r="B539" s="21">
        <v>13953</v>
      </c>
      <c r="C539" s="21">
        <v>1906363</v>
      </c>
      <c r="D539" s="21">
        <v>1178106882</v>
      </c>
      <c r="E539" s="22">
        <v>1101110817895</v>
      </c>
      <c r="F539" s="24" t="s">
        <v>14287</v>
      </c>
      <c r="G539" s="24" t="s">
        <v>44</v>
      </c>
      <c r="H539" s="24" t="s">
        <v>51</v>
      </c>
      <c r="I539" s="24" t="s">
        <v>52</v>
      </c>
      <c r="J539" s="24" t="s">
        <v>966</v>
      </c>
      <c r="K539" s="21">
        <v>62</v>
      </c>
      <c r="L539" s="32" t="s">
        <v>14288</v>
      </c>
      <c r="M539" s="21" t="s">
        <v>4223</v>
      </c>
      <c r="N539" s="21">
        <v>1</v>
      </c>
      <c r="O539" s="21" t="s">
        <v>55</v>
      </c>
      <c r="P539" s="21">
        <v>0</v>
      </c>
      <c r="Q539" s="21">
        <v>0</v>
      </c>
      <c r="R539" s="33">
        <v>6000</v>
      </c>
      <c r="S539" s="21">
        <v>0</v>
      </c>
      <c r="T539" s="21">
        <v>0</v>
      </c>
      <c r="U539" s="33">
        <v>53432</v>
      </c>
      <c r="V539" s="21">
        <v>0</v>
      </c>
      <c r="W539" s="33">
        <v>62227</v>
      </c>
      <c r="X539" s="21">
        <v>0</v>
      </c>
      <c r="Y539" s="21">
        <v>0</v>
      </c>
      <c r="Z539" s="16" t="s">
        <v>315</v>
      </c>
      <c r="AA539" s="102">
        <v>0</v>
      </c>
      <c r="AB539" s="99">
        <v>0</v>
      </c>
      <c r="AC539" s="99">
        <v>0</v>
      </c>
      <c r="AD539" s="21">
        <v>0.5</v>
      </c>
      <c r="AE539" s="21">
        <v>0.6</v>
      </c>
      <c r="AF539" s="21">
        <f t="shared" si="8"/>
        <v>1.1000000000000001</v>
      </c>
      <c r="AG539" s="21" t="s">
        <v>14289</v>
      </c>
      <c r="AH539" s="24" t="s">
        <v>14290</v>
      </c>
      <c r="AI539" s="24" t="s">
        <v>14291</v>
      </c>
      <c r="AJ539" s="27" t="s">
        <v>31206</v>
      </c>
      <c r="AK539" s="28" t="s">
        <v>60</v>
      </c>
      <c r="AL539" s="28">
        <v>10</v>
      </c>
      <c r="AM539" s="28">
        <v>19911202</v>
      </c>
      <c r="AN539" s="29">
        <v>645</v>
      </c>
      <c r="AO539" s="29">
        <v>202212</v>
      </c>
      <c r="AP539" s="29">
        <v>2022</v>
      </c>
      <c r="AQ539" s="28">
        <v>26540429</v>
      </c>
      <c r="AR539" s="28">
        <v>8174720</v>
      </c>
      <c r="AS539" s="28">
        <v>2120000</v>
      </c>
      <c r="AT539" s="30">
        <v>1</v>
      </c>
      <c r="AU539" s="30"/>
      <c r="AV539" s="30"/>
      <c r="AW539" s="30"/>
      <c r="AX539" s="30"/>
      <c r="AY539" s="30"/>
      <c r="AZ539" s="30"/>
      <c r="BA539" s="30"/>
      <c r="BB539" s="30" t="s">
        <v>54452</v>
      </c>
      <c r="BC539" s="30" t="s">
        <v>54452</v>
      </c>
      <c r="BD539" s="30" t="s">
        <v>54452</v>
      </c>
      <c r="BE539" s="30" t="s">
        <v>54452</v>
      </c>
      <c r="BF539" s="30" t="s">
        <v>54452</v>
      </c>
      <c r="BG539" s="30">
        <v>4</v>
      </c>
      <c r="BH539" s="30" t="s">
        <v>13152</v>
      </c>
      <c r="BI539" s="31"/>
    </row>
    <row r="540" spans="1:61" ht="16.5">
      <c r="A540" s="21" t="s">
        <v>4238</v>
      </c>
      <c r="B540" s="21">
        <v>4031</v>
      </c>
      <c r="C540" s="21">
        <v>1262146</v>
      </c>
      <c r="D540" s="21">
        <v>2078100390</v>
      </c>
      <c r="E540" s="22">
        <v>1101110006422</v>
      </c>
      <c r="F540" s="24" t="s">
        <v>4239</v>
      </c>
      <c r="G540" s="24" t="s">
        <v>44</v>
      </c>
      <c r="H540" s="24" t="s">
        <v>51</v>
      </c>
      <c r="I540" s="24" t="s">
        <v>52</v>
      </c>
      <c r="J540" s="24" t="s">
        <v>2778</v>
      </c>
      <c r="K540" s="21">
        <v>25</v>
      </c>
      <c r="L540" s="32" t="s">
        <v>4240</v>
      </c>
      <c r="M540" s="21" t="s">
        <v>4241</v>
      </c>
      <c r="N540" s="21">
        <v>1</v>
      </c>
      <c r="O540" s="21" t="s">
        <v>55</v>
      </c>
      <c r="P540" s="21">
        <v>0</v>
      </c>
      <c r="Q540" s="33">
        <v>2710864</v>
      </c>
      <c r="R540" s="21">
        <v>0</v>
      </c>
      <c r="S540" s="21">
        <v>0</v>
      </c>
      <c r="T540" s="21">
        <v>0</v>
      </c>
      <c r="U540" s="21">
        <v>0</v>
      </c>
      <c r="V540" s="21">
        <v>0</v>
      </c>
      <c r="W540" s="21">
        <v>0</v>
      </c>
      <c r="X540" s="36">
        <f>SUM(4290750,562458)</f>
        <v>4853208</v>
      </c>
      <c r="Y540" s="33">
        <v>87074065</v>
      </c>
      <c r="Z540" s="16" t="s">
        <v>126</v>
      </c>
      <c r="AA540" s="102">
        <v>0</v>
      </c>
      <c r="AB540" s="21">
        <v>897.8</v>
      </c>
      <c r="AC540" s="99">
        <v>0</v>
      </c>
      <c r="AD540" s="99">
        <v>0</v>
      </c>
      <c r="AE540" s="21">
        <v>48.5</v>
      </c>
      <c r="AF540" s="21">
        <f t="shared" si="8"/>
        <v>946.3</v>
      </c>
      <c r="AG540" s="21" t="s">
        <v>4242</v>
      </c>
      <c r="AH540" s="24" t="s">
        <v>4243</v>
      </c>
      <c r="AI540" s="24" t="s">
        <v>4244</v>
      </c>
      <c r="AJ540" s="27" t="s">
        <v>31207</v>
      </c>
      <c r="AK540" s="28" t="s">
        <v>60</v>
      </c>
      <c r="AL540" s="28">
        <v>10</v>
      </c>
      <c r="AM540" s="28">
        <v>19670327</v>
      </c>
      <c r="AN540" s="29">
        <v>1895</v>
      </c>
      <c r="AO540" s="29">
        <v>202304</v>
      </c>
      <c r="AP540" s="29">
        <v>2022</v>
      </c>
      <c r="AQ540" s="28">
        <v>744504784</v>
      </c>
      <c r="AR540" s="28">
        <v>981327047</v>
      </c>
      <c r="AS540" s="28">
        <v>103706815</v>
      </c>
      <c r="AT540" s="30">
        <v>1</v>
      </c>
      <c r="AU540" s="30"/>
      <c r="AV540" s="30"/>
      <c r="AW540" s="30"/>
      <c r="AX540" s="30"/>
      <c r="AY540" s="30"/>
      <c r="AZ540" s="30"/>
      <c r="BA540" s="30"/>
      <c r="BB540" s="30" t="s">
        <v>54452</v>
      </c>
      <c r="BC540" s="30" t="s">
        <v>54452</v>
      </c>
      <c r="BD540" s="30" t="s">
        <v>54452</v>
      </c>
      <c r="BE540" s="30" t="s">
        <v>54452</v>
      </c>
      <c r="BF540" s="30" t="s">
        <v>54452</v>
      </c>
      <c r="BG540" s="30">
        <v>4</v>
      </c>
      <c r="BH540" s="30" t="s">
        <v>237</v>
      </c>
      <c r="BI540" s="31"/>
    </row>
    <row r="541" spans="1:61" ht="16.5">
      <c r="A541" s="21" t="s">
        <v>6363</v>
      </c>
      <c r="B541" s="21">
        <v>6430</v>
      </c>
      <c r="C541" s="21">
        <v>1345361</v>
      </c>
      <c r="D541" s="21">
        <v>3148114834</v>
      </c>
      <c r="E541" s="22">
        <v>1601110052607</v>
      </c>
      <c r="F541" s="24" t="s">
        <v>6364</v>
      </c>
      <c r="G541" s="24" t="s">
        <v>44</v>
      </c>
      <c r="H541" s="24" t="s">
        <v>51</v>
      </c>
      <c r="I541" s="24" t="s">
        <v>52</v>
      </c>
      <c r="J541" s="24" t="s">
        <v>1042</v>
      </c>
      <c r="K541" s="21">
        <v>36</v>
      </c>
      <c r="L541" s="32" t="s">
        <v>6365</v>
      </c>
      <c r="M541" s="21" t="s">
        <v>3233</v>
      </c>
      <c r="N541" s="21">
        <v>1</v>
      </c>
      <c r="O541" s="21" t="s">
        <v>55</v>
      </c>
      <c r="P541" s="21">
        <v>0</v>
      </c>
      <c r="Q541" s="21">
        <v>0</v>
      </c>
      <c r="R541" s="21">
        <v>0</v>
      </c>
      <c r="S541" s="33">
        <v>11383057</v>
      </c>
      <c r="T541" s="21">
        <v>0</v>
      </c>
      <c r="U541" s="21">
        <v>0</v>
      </c>
      <c r="V541" s="39">
        <v>1772027</v>
      </c>
      <c r="W541" s="33">
        <v>629305</v>
      </c>
      <c r="X541" s="21">
        <v>0</v>
      </c>
      <c r="Y541" s="33">
        <v>4236177</v>
      </c>
      <c r="Z541" s="16" t="s">
        <v>126</v>
      </c>
      <c r="AA541" s="102">
        <v>0</v>
      </c>
      <c r="AB541" s="21">
        <v>42.3</v>
      </c>
      <c r="AC541" s="21">
        <v>113.8</v>
      </c>
      <c r="AD541" s="99">
        <v>0</v>
      </c>
      <c r="AE541" s="21">
        <v>24</v>
      </c>
      <c r="AF541" s="21">
        <f t="shared" si="8"/>
        <v>180.1</v>
      </c>
      <c r="AG541" s="21" t="s">
        <v>6294</v>
      </c>
      <c r="AH541" s="24" t="s">
        <v>6366</v>
      </c>
      <c r="AI541" s="24" t="s">
        <v>6367</v>
      </c>
      <c r="AJ541" s="27" t="s">
        <v>31208</v>
      </c>
      <c r="AK541" s="28" t="s">
        <v>60</v>
      </c>
      <c r="AL541" s="28">
        <v>10</v>
      </c>
      <c r="AM541" s="28">
        <v>19960228</v>
      </c>
      <c r="AN541" s="29">
        <v>458</v>
      </c>
      <c r="AO541" s="29">
        <v>202212</v>
      </c>
      <c r="AP541" s="29">
        <v>2022</v>
      </c>
      <c r="AQ541" s="28">
        <v>341275323</v>
      </c>
      <c r="AR541" s="28">
        <v>322551598</v>
      </c>
      <c r="AS541" s="28">
        <v>36543970</v>
      </c>
      <c r="AT541" s="30">
        <v>1</v>
      </c>
      <c r="AU541" s="30"/>
      <c r="AV541" s="30"/>
      <c r="AW541" s="30"/>
      <c r="AX541" s="30"/>
      <c r="AY541" s="30"/>
      <c r="AZ541" s="30"/>
      <c r="BA541" s="30"/>
      <c r="BB541" s="30" t="s">
        <v>54452</v>
      </c>
      <c r="BC541" s="30" t="s">
        <v>54452</v>
      </c>
      <c r="BD541" s="30" t="s">
        <v>54452</v>
      </c>
      <c r="BE541" s="30" t="s">
        <v>54452</v>
      </c>
      <c r="BF541" s="30" t="s">
        <v>54452</v>
      </c>
      <c r="BG541" s="30">
        <v>8</v>
      </c>
      <c r="BH541" s="30"/>
      <c r="BI541" s="31"/>
    </row>
    <row r="542" spans="1:61" ht="16.5">
      <c r="A542" s="21" t="s">
        <v>15198</v>
      </c>
      <c r="B542" s="21">
        <v>14522</v>
      </c>
      <c r="C542" s="21">
        <v>1403198</v>
      </c>
      <c r="D542" s="21">
        <v>1298119610</v>
      </c>
      <c r="E542" s="22">
        <v>1348140010566</v>
      </c>
      <c r="F542" s="24" t="s">
        <v>15199</v>
      </c>
      <c r="G542" s="24" t="s">
        <v>44</v>
      </c>
      <c r="H542" s="24" t="s">
        <v>51</v>
      </c>
      <c r="I542" s="24" t="s">
        <v>52</v>
      </c>
      <c r="J542" s="24" t="s">
        <v>2407</v>
      </c>
      <c r="K542" s="21">
        <v>39</v>
      </c>
      <c r="L542" s="32" t="s">
        <v>15200</v>
      </c>
      <c r="M542" s="21" t="s">
        <v>4057</v>
      </c>
      <c r="N542" s="21">
        <v>1</v>
      </c>
      <c r="O542" s="21" t="s">
        <v>55</v>
      </c>
      <c r="P542" s="33">
        <v>54233</v>
      </c>
      <c r="Q542" s="21">
        <v>0</v>
      </c>
      <c r="R542" s="21">
        <v>0</v>
      </c>
      <c r="S542" s="33">
        <v>477628</v>
      </c>
      <c r="T542" s="21">
        <v>0</v>
      </c>
      <c r="U542" s="21">
        <v>0</v>
      </c>
      <c r="V542" s="21">
        <v>0</v>
      </c>
      <c r="W542" s="21">
        <v>0</v>
      </c>
      <c r="X542" s="33">
        <v>3072599</v>
      </c>
      <c r="Y542" s="33">
        <v>1960780</v>
      </c>
      <c r="Z542" s="16" t="s">
        <v>315</v>
      </c>
      <c r="AA542" s="21">
        <v>0.5</v>
      </c>
      <c r="AB542" s="21">
        <v>19.600000000000001</v>
      </c>
      <c r="AC542" s="21">
        <v>4.7</v>
      </c>
      <c r="AD542" s="99">
        <v>0</v>
      </c>
      <c r="AE542" s="21">
        <v>30.7</v>
      </c>
      <c r="AF542" s="21">
        <f t="shared" si="8"/>
        <v>55.5</v>
      </c>
      <c r="AG542" s="21" t="s">
        <v>15201</v>
      </c>
      <c r="AH542" s="24" t="s">
        <v>15202</v>
      </c>
      <c r="AI542" s="24" t="s">
        <v>4058</v>
      </c>
      <c r="AJ542" s="27" t="s">
        <v>31209</v>
      </c>
      <c r="AK542" s="28" t="s">
        <v>60</v>
      </c>
      <c r="AL542" s="28">
        <v>10</v>
      </c>
      <c r="AM542" s="28">
        <v>19960712</v>
      </c>
      <c r="AN542" s="29">
        <v>1979</v>
      </c>
      <c r="AO542" s="29">
        <v>202212</v>
      </c>
      <c r="AP542" s="29">
        <v>2022</v>
      </c>
      <c r="AQ542" s="28">
        <v>343029114</v>
      </c>
      <c r="AR542" s="28">
        <v>211166059</v>
      </c>
      <c r="AS542" s="28">
        <v>29280000</v>
      </c>
      <c r="AT542" s="30">
        <v>1</v>
      </c>
      <c r="AU542" s="30"/>
      <c r="AV542" s="30"/>
      <c r="AW542" s="30"/>
      <c r="AX542" s="30"/>
      <c r="AY542" s="30"/>
      <c r="AZ542" s="30"/>
      <c r="BA542" s="30"/>
      <c r="BB542" s="30" t="s">
        <v>54452</v>
      </c>
      <c r="BC542" s="30" t="s">
        <v>54452</v>
      </c>
      <c r="BD542" s="30" t="s">
        <v>54452</v>
      </c>
      <c r="BE542" s="30" t="s">
        <v>54452</v>
      </c>
      <c r="BF542" s="30" t="s">
        <v>54452</v>
      </c>
      <c r="BG542" s="30">
        <v>7</v>
      </c>
      <c r="BH542" s="30" t="s">
        <v>756</v>
      </c>
      <c r="BI542" s="31"/>
    </row>
    <row r="543" spans="1:61" ht="16.5">
      <c r="A543" s="21" t="s">
        <v>15372</v>
      </c>
      <c r="B543" s="21">
        <v>14660</v>
      </c>
      <c r="C543" s="21">
        <v>2758824</v>
      </c>
      <c r="D543" s="21">
        <v>1208707841</v>
      </c>
      <c r="E543" s="22">
        <v>1101113559642</v>
      </c>
      <c r="F543" s="24" t="s">
        <v>15373</v>
      </c>
      <c r="G543" s="24" t="s">
        <v>44</v>
      </c>
      <c r="H543" s="24" t="s">
        <v>51</v>
      </c>
      <c r="I543" s="24" t="s">
        <v>52</v>
      </c>
      <c r="J543" s="24" t="s">
        <v>363</v>
      </c>
      <c r="K543" s="21">
        <v>63</v>
      </c>
      <c r="L543" s="32" t="s">
        <v>15374</v>
      </c>
      <c r="M543" s="21" t="s">
        <v>15375</v>
      </c>
      <c r="N543" s="21">
        <v>1</v>
      </c>
      <c r="O543" s="21" t="s">
        <v>83</v>
      </c>
      <c r="P543" s="33">
        <v>7127698268</v>
      </c>
      <c r="Q543" s="33">
        <v>3017434793</v>
      </c>
      <c r="R543" s="33">
        <v>21500000</v>
      </c>
      <c r="S543" s="21">
        <v>0</v>
      </c>
      <c r="T543" s="21">
        <v>0</v>
      </c>
      <c r="U543" s="21">
        <v>0</v>
      </c>
      <c r="V543" s="21">
        <v>0</v>
      </c>
      <c r="W543" s="33">
        <v>329400909</v>
      </c>
      <c r="X543" s="21">
        <v>0</v>
      </c>
      <c r="Y543" s="33">
        <v>2349131159</v>
      </c>
      <c r="Z543" s="16" t="s">
        <v>315</v>
      </c>
      <c r="AA543" s="21">
        <v>71.2</v>
      </c>
      <c r="AB543" s="21">
        <v>53.8</v>
      </c>
      <c r="AC543" s="99">
        <v>0</v>
      </c>
      <c r="AD543" s="99">
        <v>0</v>
      </c>
      <c r="AE543" s="21">
        <v>3.2</v>
      </c>
      <c r="AF543" s="21">
        <f t="shared" si="8"/>
        <v>128.19999999999999</v>
      </c>
      <c r="AG543" s="21" t="s">
        <v>15376</v>
      </c>
      <c r="AH543" s="24" t="s">
        <v>15377</v>
      </c>
      <c r="AI543" s="24" t="s">
        <v>15378</v>
      </c>
      <c r="AJ543" s="27" t="s">
        <v>31210</v>
      </c>
      <c r="AK543" s="28" t="s">
        <v>60</v>
      </c>
      <c r="AL543" s="28">
        <v>10</v>
      </c>
      <c r="AM543" s="28">
        <v>20061113</v>
      </c>
      <c r="AN543" s="29">
        <v>466</v>
      </c>
      <c r="AO543" s="29">
        <v>202304</v>
      </c>
      <c r="AP543" s="29">
        <v>2022</v>
      </c>
      <c r="AQ543" s="28">
        <v>97751704</v>
      </c>
      <c r="AR543" s="28">
        <v>82199373</v>
      </c>
      <c r="AS543" s="28">
        <v>500000</v>
      </c>
      <c r="AT543" s="30">
        <v>1</v>
      </c>
      <c r="AU543" s="30"/>
      <c r="AV543" s="30"/>
      <c r="AW543" s="30"/>
      <c r="AX543" s="30"/>
      <c r="AY543" s="30"/>
      <c r="AZ543" s="30"/>
      <c r="BA543" s="30"/>
      <c r="BB543" s="30" t="s">
        <v>54452</v>
      </c>
      <c r="BC543" s="30" t="s">
        <v>54452</v>
      </c>
      <c r="BD543" s="30" t="s">
        <v>54452</v>
      </c>
      <c r="BE543" s="30" t="s">
        <v>54452</v>
      </c>
      <c r="BF543" s="30" t="s">
        <v>54452</v>
      </c>
      <c r="BG543" s="30">
        <v>7</v>
      </c>
      <c r="BH543" s="30" t="s">
        <v>921</v>
      </c>
      <c r="BI543" s="31"/>
    </row>
    <row r="544" spans="1:61" ht="16.5">
      <c r="A544" s="21" t="s">
        <v>28243</v>
      </c>
      <c r="B544" s="21">
        <v>23938</v>
      </c>
      <c r="C544" s="21">
        <v>1424470</v>
      </c>
      <c r="D544" s="21">
        <v>1138168038</v>
      </c>
      <c r="E544" s="22">
        <v>1101112196908</v>
      </c>
      <c r="F544" s="24" t="s">
        <v>28244</v>
      </c>
      <c r="G544" s="24" t="s">
        <v>104</v>
      </c>
      <c r="H544" s="24" t="s">
        <v>51</v>
      </c>
      <c r="I544" s="24" t="s">
        <v>65</v>
      </c>
      <c r="J544" s="24" t="s">
        <v>966</v>
      </c>
      <c r="K544" s="21">
        <v>62</v>
      </c>
      <c r="L544" s="32" t="s">
        <v>28245</v>
      </c>
      <c r="M544" s="21" t="s">
        <v>8339</v>
      </c>
      <c r="N544" s="21">
        <v>1</v>
      </c>
      <c r="O544" s="21" t="s">
        <v>55</v>
      </c>
      <c r="P544" s="21">
        <v>74</v>
      </c>
      <c r="Q544" s="21">
        <v>0</v>
      </c>
      <c r="R544" s="21">
        <v>0</v>
      </c>
      <c r="S544" s="21">
        <v>0</v>
      </c>
      <c r="T544" s="21">
        <v>0</v>
      </c>
      <c r="U544" s="33">
        <v>22763</v>
      </c>
      <c r="V544" s="21">
        <v>0</v>
      </c>
      <c r="W544" s="33">
        <v>71913</v>
      </c>
      <c r="X544" s="21">
        <v>0</v>
      </c>
      <c r="Y544" s="33">
        <v>1966900</v>
      </c>
      <c r="Z544" s="16" t="s">
        <v>315</v>
      </c>
      <c r="AA544" s="102">
        <v>0</v>
      </c>
      <c r="AB544" s="21">
        <v>19.600000000000001</v>
      </c>
      <c r="AC544" s="99">
        <v>0</v>
      </c>
      <c r="AD544" s="21">
        <v>0.2</v>
      </c>
      <c r="AE544" s="21">
        <v>0.7</v>
      </c>
      <c r="AF544" s="21">
        <f t="shared" si="8"/>
        <v>20.5</v>
      </c>
      <c r="AG544" s="21" t="s">
        <v>28246</v>
      </c>
      <c r="AH544" s="24" t="s">
        <v>28247</v>
      </c>
      <c r="AI544" s="24" t="s">
        <v>28248</v>
      </c>
      <c r="AJ544" s="27" t="s">
        <v>31211</v>
      </c>
      <c r="AK544" s="28" t="s">
        <v>60</v>
      </c>
      <c r="AL544" s="28">
        <v>10</v>
      </c>
      <c r="AM544" s="28">
        <v>20010320</v>
      </c>
      <c r="AN544" s="29">
        <v>795</v>
      </c>
      <c r="AO544" s="29">
        <v>202112</v>
      </c>
      <c r="AP544" s="29">
        <v>2022</v>
      </c>
      <c r="AQ544" s="28">
        <v>23892367</v>
      </c>
      <c r="AR544" s="28">
        <v>17839617</v>
      </c>
      <c r="AS544" s="28">
        <v>1000000</v>
      </c>
      <c r="AT544" s="30">
        <v>1</v>
      </c>
      <c r="AU544" s="30"/>
      <c r="AV544" s="30"/>
      <c r="AW544" s="30"/>
      <c r="AX544" s="30"/>
      <c r="AY544" s="30"/>
      <c r="AZ544" s="30"/>
      <c r="BA544" s="30"/>
      <c r="BB544" s="30" t="s">
        <v>54452</v>
      </c>
      <c r="BC544" s="30" t="s">
        <v>54452</v>
      </c>
      <c r="BD544" s="30" t="s">
        <v>54452</v>
      </c>
      <c r="BE544" s="30" t="s">
        <v>54452</v>
      </c>
      <c r="BF544" s="30" t="s">
        <v>54452</v>
      </c>
      <c r="BG544" s="30">
        <v>7</v>
      </c>
      <c r="BH544" s="30" t="s">
        <v>28249</v>
      </c>
      <c r="BI544" s="31"/>
    </row>
    <row r="545" spans="1:61" ht="16.5">
      <c r="A545" s="21" t="s">
        <v>11923</v>
      </c>
      <c r="B545" s="21">
        <v>12013</v>
      </c>
      <c r="C545" s="21">
        <v>1503466</v>
      </c>
      <c r="D545" s="21">
        <v>1048121344</v>
      </c>
      <c r="E545" s="22">
        <v>1101110819031</v>
      </c>
      <c r="F545" s="24" t="s">
        <v>11924</v>
      </c>
      <c r="G545" s="24" t="s">
        <v>44</v>
      </c>
      <c r="H545" s="24" t="s">
        <v>51</v>
      </c>
      <c r="I545" s="24" t="s">
        <v>52</v>
      </c>
      <c r="J545" s="24" t="s">
        <v>8264</v>
      </c>
      <c r="K545" s="21">
        <v>54</v>
      </c>
      <c r="L545" s="32" t="s">
        <v>11925</v>
      </c>
      <c r="M545" s="21" t="s">
        <v>11926</v>
      </c>
      <c r="N545" s="21">
        <v>1</v>
      </c>
      <c r="O545" s="21" t="s">
        <v>55</v>
      </c>
      <c r="P545" s="21">
        <v>0</v>
      </c>
      <c r="Q545" s="21">
        <v>0</v>
      </c>
      <c r="R545" s="21">
        <v>0</v>
      </c>
      <c r="S545" s="21">
        <v>0</v>
      </c>
      <c r="T545" s="21">
        <v>0</v>
      </c>
      <c r="U545" s="33">
        <v>22532</v>
      </c>
      <c r="V545" s="21">
        <v>0</v>
      </c>
      <c r="W545" s="33">
        <v>1498949</v>
      </c>
      <c r="X545" s="33">
        <v>592500</v>
      </c>
      <c r="Y545" s="33">
        <v>123000</v>
      </c>
      <c r="Z545" s="16" t="s">
        <v>315</v>
      </c>
      <c r="AA545" s="102">
        <v>0</v>
      </c>
      <c r="AB545" s="21">
        <v>1.2</v>
      </c>
      <c r="AC545" s="99">
        <v>0</v>
      </c>
      <c r="AD545" s="21">
        <v>0.2</v>
      </c>
      <c r="AE545" s="21">
        <v>20.9</v>
      </c>
      <c r="AF545" s="21">
        <f t="shared" si="8"/>
        <v>22.299999999999997</v>
      </c>
      <c r="AG545" s="21" t="s">
        <v>11927</v>
      </c>
      <c r="AH545" s="24" t="s">
        <v>11928</v>
      </c>
      <c r="AI545" s="24" t="s">
        <v>11929</v>
      </c>
      <c r="AJ545" s="27" t="s">
        <v>31212</v>
      </c>
      <c r="AK545" s="28" t="s">
        <v>60</v>
      </c>
      <c r="AL545" s="28">
        <v>10</v>
      </c>
      <c r="AM545" s="28">
        <v>19911202</v>
      </c>
      <c r="AN545" s="29">
        <v>308</v>
      </c>
      <c r="AO545" s="29">
        <v>202212</v>
      </c>
      <c r="AP545" s="29">
        <v>2022</v>
      </c>
      <c r="AQ545" s="28">
        <v>73064360</v>
      </c>
      <c r="AR545" s="28">
        <v>351700995</v>
      </c>
      <c r="AS545" s="28">
        <v>13594500</v>
      </c>
      <c r="AT545" s="30">
        <v>1</v>
      </c>
      <c r="AU545" s="30"/>
      <c r="AV545" s="30"/>
      <c r="AW545" s="30"/>
      <c r="AX545" s="30"/>
      <c r="AY545" s="30"/>
      <c r="AZ545" s="30"/>
      <c r="BA545" s="30"/>
      <c r="BB545" s="30" t="s">
        <v>54452</v>
      </c>
      <c r="BC545" s="30" t="s">
        <v>54452</v>
      </c>
      <c r="BD545" s="30" t="s">
        <v>54452</v>
      </c>
      <c r="BE545" s="30" t="s">
        <v>54452</v>
      </c>
      <c r="BF545" s="30" t="s">
        <v>54452</v>
      </c>
      <c r="BG545" s="30">
        <v>8</v>
      </c>
      <c r="BH545" s="30"/>
      <c r="BI545" s="31"/>
    </row>
    <row r="546" spans="1:61" ht="16.5">
      <c r="A546" s="21" t="s">
        <v>9068</v>
      </c>
      <c r="B546" s="21">
        <v>1543</v>
      </c>
      <c r="C546" s="21">
        <v>6788568</v>
      </c>
      <c r="D546" s="21">
        <v>8078800317</v>
      </c>
      <c r="E546" s="22">
        <v>1345110296902</v>
      </c>
      <c r="F546" s="24" t="s">
        <v>9069</v>
      </c>
      <c r="G546" s="24" t="s">
        <v>44</v>
      </c>
      <c r="H546" s="24" t="s">
        <v>51</v>
      </c>
      <c r="I546" s="24" t="s">
        <v>52</v>
      </c>
      <c r="J546" s="24" t="s">
        <v>1463</v>
      </c>
      <c r="K546" s="21">
        <v>11</v>
      </c>
      <c r="L546" s="32" t="s">
        <v>9070</v>
      </c>
      <c r="M546" s="21" t="s">
        <v>9071</v>
      </c>
      <c r="N546" s="26">
        <v>1</v>
      </c>
      <c r="O546" s="26" t="s">
        <v>55</v>
      </c>
      <c r="P546" s="40">
        <v>88048751</v>
      </c>
      <c r="Q546" s="21">
        <v>0</v>
      </c>
      <c r="R546" s="21">
        <v>0</v>
      </c>
      <c r="S546" s="40">
        <v>3067471</v>
      </c>
      <c r="T546" s="21">
        <v>0</v>
      </c>
      <c r="U546" s="40">
        <v>354400</v>
      </c>
      <c r="V546" s="40">
        <v>73700</v>
      </c>
      <c r="W546" s="40">
        <v>29563</v>
      </c>
      <c r="X546" s="21">
        <v>0</v>
      </c>
      <c r="Y546" s="40">
        <v>3728021</v>
      </c>
      <c r="Z546" s="16" t="s">
        <v>56</v>
      </c>
      <c r="AA546" s="21">
        <v>880.4</v>
      </c>
      <c r="AB546" s="21">
        <v>37.200000000000003</v>
      </c>
      <c r="AC546" s="21">
        <v>30.6</v>
      </c>
      <c r="AD546" s="21">
        <v>3.5</v>
      </c>
      <c r="AE546" s="21">
        <v>1</v>
      </c>
      <c r="AF546" s="21">
        <f t="shared" si="8"/>
        <v>952.7</v>
      </c>
      <c r="AG546" s="21" t="s">
        <v>1618</v>
      </c>
      <c r="AH546" s="24" t="s">
        <v>9072</v>
      </c>
      <c r="AI546" s="24" t="s">
        <v>9073</v>
      </c>
      <c r="AJ546" s="27" t="s">
        <v>31213</v>
      </c>
      <c r="AK546" s="28" t="s">
        <v>60</v>
      </c>
      <c r="AL546" s="28">
        <v>10</v>
      </c>
      <c r="AM546" s="28">
        <v>20160801</v>
      </c>
      <c r="AN546" s="29">
        <v>417</v>
      </c>
      <c r="AO546" s="29">
        <v>202209</v>
      </c>
      <c r="AP546" s="29">
        <v>2022</v>
      </c>
      <c r="AQ546" s="28">
        <v>677100939</v>
      </c>
      <c r="AR546" s="28">
        <v>1250770319</v>
      </c>
      <c r="AS546" s="28">
        <v>213185890</v>
      </c>
      <c r="AT546" s="30">
        <v>1</v>
      </c>
      <c r="AU546" s="30"/>
      <c r="AV546" s="30"/>
      <c r="AW546" s="30"/>
      <c r="AX546" s="30"/>
      <c r="AY546" s="30"/>
      <c r="AZ546" s="30"/>
      <c r="BA546" s="30"/>
      <c r="BB546" s="30" t="s">
        <v>54452</v>
      </c>
      <c r="BC546" s="30" t="s">
        <v>54452</v>
      </c>
      <c r="BD546" s="30" t="s">
        <v>54452</v>
      </c>
      <c r="BE546" s="30" t="s">
        <v>54452</v>
      </c>
      <c r="BF546" s="30" t="s">
        <v>54452</v>
      </c>
      <c r="BG546" s="30">
        <v>4</v>
      </c>
      <c r="BH546" s="30" t="s">
        <v>237</v>
      </c>
      <c r="BI546" s="31"/>
    </row>
    <row r="547" spans="1:61" ht="16.5">
      <c r="A547" s="21" t="s">
        <v>11514</v>
      </c>
      <c r="B547" s="21">
        <v>11672</v>
      </c>
      <c r="C547" s="21">
        <v>6783938</v>
      </c>
      <c r="D547" s="21">
        <v>8258100091</v>
      </c>
      <c r="E547" s="22">
        <v>1201110755499</v>
      </c>
      <c r="F547" s="24" t="s">
        <v>11515</v>
      </c>
      <c r="G547" s="24" t="s">
        <v>44</v>
      </c>
      <c r="H547" s="24" t="s">
        <v>51</v>
      </c>
      <c r="I547" s="24" t="s">
        <v>63</v>
      </c>
      <c r="J547" s="24" t="s">
        <v>10152</v>
      </c>
      <c r="K547" s="21">
        <v>52</v>
      </c>
      <c r="L547" s="32" t="s">
        <v>11516</v>
      </c>
      <c r="M547" s="21" t="s">
        <v>11517</v>
      </c>
      <c r="N547" s="21">
        <v>1</v>
      </c>
      <c r="O547" s="21" t="s">
        <v>55</v>
      </c>
      <c r="P547" s="21">
        <v>0</v>
      </c>
      <c r="Q547" s="21">
        <v>0</v>
      </c>
      <c r="R547" s="21">
        <v>0</v>
      </c>
      <c r="S547" s="21">
        <v>0</v>
      </c>
      <c r="T547" s="21">
        <v>0</v>
      </c>
      <c r="U547" s="21">
        <v>0</v>
      </c>
      <c r="V547" s="33">
        <v>19052</v>
      </c>
      <c r="W547" s="33">
        <v>9627</v>
      </c>
      <c r="X547" s="21">
        <v>0</v>
      </c>
      <c r="Y547" s="33">
        <v>1355347</v>
      </c>
      <c r="Z547" s="16" t="s">
        <v>315</v>
      </c>
      <c r="AA547" s="102">
        <v>0</v>
      </c>
      <c r="AB547" s="21">
        <v>13.5</v>
      </c>
      <c r="AC547" s="99">
        <v>0</v>
      </c>
      <c r="AD547" s="99">
        <v>0</v>
      </c>
      <c r="AE547" s="21">
        <v>0.2</v>
      </c>
      <c r="AF547" s="21">
        <f t="shared" si="8"/>
        <v>13.7</v>
      </c>
      <c r="AG547" s="21" t="s">
        <v>11518</v>
      </c>
      <c r="AH547" s="24" t="s">
        <v>11519</v>
      </c>
      <c r="AI547" s="24" t="s">
        <v>11520</v>
      </c>
      <c r="AJ547" s="27" t="s">
        <v>31048</v>
      </c>
      <c r="AK547" s="28" t="s">
        <v>60</v>
      </c>
      <c r="AL547" s="28">
        <v>10</v>
      </c>
      <c r="AM547" s="28">
        <v>20150511</v>
      </c>
      <c r="AN547" s="29">
        <v>426</v>
      </c>
      <c r="AO547" s="29">
        <v>202212</v>
      </c>
      <c r="AP547" s="29">
        <v>2022</v>
      </c>
      <c r="AQ547" s="28">
        <v>149908759</v>
      </c>
      <c r="AR547" s="28">
        <v>192709281</v>
      </c>
      <c r="AS547" s="28">
        <v>17500000</v>
      </c>
      <c r="AT547" s="30">
        <v>1</v>
      </c>
      <c r="AU547" s="30"/>
      <c r="AV547" s="30"/>
      <c r="AW547" s="30"/>
      <c r="AX547" s="30"/>
      <c r="AY547" s="30"/>
      <c r="AZ547" s="30"/>
      <c r="BA547" s="30"/>
      <c r="BB547" s="30" t="s">
        <v>54452</v>
      </c>
      <c r="BC547" s="30" t="s">
        <v>54452</v>
      </c>
      <c r="BD547" s="30" t="s">
        <v>54452</v>
      </c>
      <c r="BE547" s="30" t="s">
        <v>54452</v>
      </c>
      <c r="BF547" s="30" t="s">
        <v>54452</v>
      </c>
      <c r="BG547" s="30">
        <v>4</v>
      </c>
      <c r="BH547" s="30" t="s">
        <v>237</v>
      </c>
      <c r="BI547" s="31"/>
    </row>
    <row r="548" spans="1:61" ht="16.5">
      <c r="A548" s="21" t="s">
        <v>11502</v>
      </c>
      <c r="B548" s="21">
        <v>11670</v>
      </c>
      <c r="C548" s="21">
        <v>2858757</v>
      </c>
      <c r="D548" s="21">
        <v>6058184518</v>
      </c>
      <c r="E548" s="22">
        <v>1801110605121</v>
      </c>
      <c r="F548" s="24" t="s">
        <v>11503</v>
      </c>
      <c r="G548" s="24" t="s">
        <v>44</v>
      </c>
      <c r="H548" s="24" t="s">
        <v>51</v>
      </c>
      <c r="I548" s="24" t="s">
        <v>63</v>
      </c>
      <c r="J548" s="24" t="s">
        <v>10152</v>
      </c>
      <c r="K548" s="21">
        <v>52</v>
      </c>
      <c r="L548" s="32" t="s">
        <v>11504</v>
      </c>
      <c r="M548" s="21" t="s">
        <v>11505</v>
      </c>
      <c r="N548" s="21">
        <v>1</v>
      </c>
      <c r="O548" s="21" t="s">
        <v>55</v>
      </c>
      <c r="P548" s="21">
        <v>0</v>
      </c>
      <c r="Q548" s="21">
        <v>0</v>
      </c>
      <c r="R548" s="21">
        <v>0</v>
      </c>
      <c r="S548" s="21">
        <v>0</v>
      </c>
      <c r="T548" s="21">
        <v>0</v>
      </c>
      <c r="U548" s="21">
        <v>0</v>
      </c>
      <c r="V548" s="33">
        <v>381404</v>
      </c>
      <c r="W548" s="33">
        <v>178930</v>
      </c>
      <c r="X548" s="21">
        <v>0</v>
      </c>
      <c r="Y548" s="33">
        <v>576653</v>
      </c>
      <c r="Z548" s="16" t="s">
        <v>315</v>
      </c>
      <c r="AA548" s="102">
        <v>0</v>
      </c>
      <c r="AB548" s="21">
        <v>5.7</v>
      </c>
      <c r="AC548" s="99">
        <v>0</v>
      </c>
      <c r="AD548" s="99">
        <v>0</v>
      </c>
      <c r="AE548" s="21">
        <v>5.6</v>
      </c>
      <c r="AF548" s="21">
        <f t="shared" si="8"/>
        <v>11.3</v>
      </c>
      <c r="AG548" s="21" t="s">
        <v>11496</v>
      </c>
      <c r="AH548" s="24" t="s">
        <v>11506</v>
      </c>
      <c r="AI548" s="24" t="s">
        <v>11507</v>
      </c>
      <c r="AJ548" s="27" t="s">
        <v>31214</v>
      </c>
      <c r="AK548" s="28" t="s">
        <v>156</v>
      </c>
      <c r="AL548" s="28">
        <v>10</v>
      </c>
      <c r="AM548" s="28">
        <v>20070910</v>
      </c>
      <c r="AN548" s="29">
        <v>1263</v>
      </c>
      <c r="AO548" s="29">
        <v>202306</v>
      </c>
      <c r="AP548" s="29">
        <v>2022</v>
      </c>
      <c r="AQ548" s="28">
        <v>404992920</v>
      </c>
      <c r="AR548" s="28">
        <v>1227883088</v>
      </c>
      <c r="AS548" s="28">
        <v>116640000</v>
      </c>
      <c r="AT548" s="30">
        <v>1</v>
      </c>
      <c r="AU548" s="30"/>
      <c r="AV548" s="30"/>
      <c r="AW548" s="30"/>
      <c r="AX548" s="30"/>
      <c r="AY548" s="30"/>
      <c r="AZ548" s="30"/>
      <c r="BA548" s="30"/>
      <c r="BB548" s="30" t="s">
        <v>54452</v>
      </c>
      <c r="BC548" s="30" t="s">
        <v>54452</v>
      </c>
      <c r="BD548" s="30" t="s">
        <v>54452</v>
      </c>
      <c r="BE548" s="30" t="s">
        <v>54452</v>
      </c>
      <c r="BF548" s="30" t="s">
        <v>54452</v>
      </c>
      <c r="BG548" s="30">
        <v>13</v>
      </c>
      <c r="BH548" s="30"/>
      <c r="BI548" s="31"/>
    </row>
    <row r="549" spans="1:61" ht="16.5">
      <c r="A549" s="21" t="s">
        <v>198</v>
      </c>
      <c r="B549" s="21">
        <v>126</v>
      </c>
      <c r="C549" s="21">
        <v>8810962</v>
      </c>
      <c r="D549" s="21">
        <v>3838701055</v>
      </c>
      <c r="E549" s="22">
        <v>1346110095766</v>
      </c>
      <c r="F549" s="24" t="s">
        <v>199</v>
      </c>
      <c r="G549" s="24" t="s">
        <v>44</v>
      </c>
      <c r="H549" s="24" t="s">
        <v>51</v>
      </c>
      <c r="I549" s="24" t="s">
        <v>52</v>
      </c>
      <c r="J549" s="24" t="s">
        <v>72</v>
      </c>
      <c r="K549" s="21">
        <v>1</v>
      </c>
      <c r="L549" s="32" t="s">
        <v>200</v>
      </c>
      <c r="M549" s="21" t="s">
        <v>201</v>
      </c>
      <c r="N549" s="21">
        <v>1</v>
      </c>
      <c r="O549" s="21" t="s">
        <v>55</v>
      </c>
      <c r="P549" s="21">
        <v>0</v>
      </c>
      <c r="Q549" s="21">
        <v>0</v>
      </c>
      <c r="R549" s="21">
        <v>0</v>
      </c>
      <c r="S549" s="21">
        <v>0</v>
      </c>
      <c r="T549" s="21">
        <v>0</v>
      </c>
      <c r="U549" s="21">
        <v>0</v>
      </c>
      <c r="V549" s="21">
        <v>0</v>
      </c>
      <c r="W549" s="21">
        <v>0</v>
      </c>
      <c r="X549" s="21">
        <v>0</v>
      </c>
      <c r="Y549" s="42">
        <v>3331226</v>
      </c>
      <c r="Z549" s="16" t="s">
        <v>56</v>
      </c>
      <c r="AA549" s="102">
        <v>0</v>
      </c>
      <c r="AB549" s="21">
        <v>33.299999999999997</v>
      </c>
      <c r="AC549" s="99">
        <v>0</v>
      </c>
      <c r="AD549" s="99">
        <v>0</v>
      </c>
      <c r="AE549" s="99">
        <v>0</v>
      </c>
      <c r="AF549" s="21">
        <f t="shared" si="8"/>
        <v>33.299999999999997</v>
      </c>
      <c r="AG549" s="21" t="s">
        <v>202</v>
      </c>
      <c r="AH549" s="24" t="s">
        <v>203</v>
      </c>
      <c r="AI549" s="24" t="s">
        <v>204</v>
      </c>
      <c r="AJ549" s="27" t="s">
        <v>31215</v>
      </c>
      <c r="AK549" s="28" t="s">
        <v>60</v>
      </c>
      <c r="AL549" s="28">
        <v>10</v>
      </c>
      <c r="AM549" s="28">
        <v>20181231</v>
      </c>
      <c r="AN549" s="29">
        <v>697</v>
      </c>
      <c r="AO549" s="29">
        <v>202307</v>
      </c>
      <c r="AP549" s="29">
        <v>2022</v>
      </c>
      <c r="AQ549" s="28">
        <v>261732429</v>
      </c>
      <c r="AR549" s="28">
        <v>251593086</v>
      </c>
      <c r="AS549" s="28">
        <v>10800000</v>
      </c>
      <c r="AT549" s="30">
        <v>2</v>
      </c>
      <c r="AU549" s="30"/>
      <c r="AV549" s="30"/>
      <c r="AW549" s="30"/>
      <c r="AX549" s="30"/>
      <c r="AY549" s="30"/>
      <c r="AZ549" s="30"/>
      <c r="BA549" s="30"/>
      <c r="BB549" s="30" t="s">
        <v>54452</v>
      </c>
      <c r="BC549" s="30" t="s">
        <v>54452</v>
      </c>
      <c r="BD549" s="30" t="s">
        <v>54452</v>
      </c>
      <c r="BE549" s="30" t="s">
        <v>54452</v>
      </c>
      <c r="BF549" s="30" t="s">
        <v>205</v>
      </c>
      <c r="BG549" s="30">
        <v>2</v>
      </c>
      <c r="BH549" s="30" t="s">
        <v>206</v>
      </c>
      <c r="BI549" s="31"/>
    </row>
    <row r="550" spans="1:61" ht="16.5">
      <c r="A550" s="21" t="s">
        <v>9087</v>
      </c>
      <c r="B550" s="21">
        <v>4048</v>
      </c>
      <c r="C550" s="21">
        <v>10797927</v>
      </c>
      <c r="D550" s="21">
        <v>6578802097</v>
      </c>
      <c r="E550" s="22">
        <v>1348110634883</v>
      </c>
      <c r="F550" s="24" t="s">
        <v>9088</v>
      </c>
      <c r="G550" s="24" t="s">
        <v>44</v>
      </c>
      <c r="H550" s="24" t="s">
        <v>51</v>
      </c>
      <c r="I550" s="24" t="s">
        <v>65</v>
      </c>
      <c r="J550" s="24" t="s">
        <v>2778</v>
      </c>
      <c r="K550" s="21">
        <v>25</v>
      </c>
      <c r="L550" s="32" t="s">
        <v>9089</v>
      </c>
      <c r="M550" s="21" t="s">
        <v>9090</v>
      </c>
      <c r="N550" s="26">
        <v>1</v>
      </c>
      <c r="O550" s="26">
        <v>0</v>
      </c>
      <c r="P550" s="26">
        <v>0</v>
      </c>
      <c r="Q550" s="26">
        <v>0</v>
      </c>
      <c r="R550" s="26">
        <v>0</v>
      </c>
      <c r="S550" s="26">
        <v>0</v>
      </c>
      <c r="T550" s="26">
        <v>0</v>
      </c>
      <c r="U550" s="26">
        <v>0</v>
      </c>
      <c r="V550" s="26">
        <v>0</v>
      </c>
      <c r="W550" s="26">
        <v>0</v>
      </c>
      <c r="X550" s="26">
        <v>0</v>
      </c>
      <c r="Y550" s="26">
        <v>0</v>
      </c>
      <c r="Z550" s="16" t="s">
        <v>126</v>
      </c>
      <c r="AA550" s="101">
        <v>0</v>
      </c>
      <c r="AB550" s="98">
        <v>0</v>
      </c>
      <c r="AC550" s="98">
        <v>0</v>
      </c>
      <c r="AD550" s="98">
        <v>0</v>
      </c>
      <c r="AE550" s="98">
        <v>0</v>
      </c>
      <c r="AF550" s="21">
        <f t="shared" si="8"/>
        <v>0</v>
      </c>
      <c r="AG550" s="21" t="s">
        <v>9091</v>
      </c>
      <c r="AH550" s="24" t="s">
        <v>9092</v>
      </c>
      <c r="AI550" s="24" t="s">
        <v>9093</v>
      </c>
      <c r="AJ550" s="27" t="s">
        <v>31216</v>
      </c>
      <c r="AK550" s="28" t="s">
        <v>60</v>
      </c>
      <c r="AL550" s="28">
        <v>10</v>
      </c>
      <c r="AM550" s="29">
        <v>20210730</v>
      </c>
      <c r="AN550" s="29">
        <v>1113</v>
      </c>
      <c r="AO550" s="29">
        <v>202212</v>
      </c>
      <c r="AP550" s="29">
        <v>2022</v>
      </c>
      <c r="AQ550" s="28">
        <v>72422173</v>
      </c>
      <c r="AR550" s="28">
        <v>13458477</v>
      </c>
      <c r="AS550" s="28">
        <v>50000</v>
      </c>
      <c r="AT550" s="30">
        <v>1</v>
      </c>
      <c r="AU550" s="30"/>
      <c r="AV550" s="30"/>
      <c r="AW550" s="30"/>
      <c r="AX550" s="30"/>
      <c r="AY550" s="30"/>
      <c r="AZ550" s="30"/>
      <c r="BA550" s="30"/>
      <c r="BB550" s="30" t="s">
        <v>54452</v>
      </c>
      <c r="BC550" s="30" t="s">
        <v>54452</v>
      </c>
      <c r="BD550" s="30" t="s">
        <v>54452</v>
      </c>
      <c r="BE550" s="30" t="s">
        <v>54452</v>
      </c>
      <c r="BF550" s="30" t="s">
        <v>54452</v>
      </c>
      <c r="BG550" s="30">
        <v>4</v>
      </c>
      <c r="BH550" s="30" t="s">
        <v>237</v>
      </c>
      <c r="BI550" s="31"/>
    </row>
    <row r="551" spans="1:61" ht="16.5">
      <c r="A551" s="21" t="s">
        <v>409</v>
      </c>
      <c r="B551" s="21">
        <v>321</v>
      </c>
      <c r="C551" s="21">
        <v>1599701</v>
      </c>
      <c r="D551" s="21">
        <v>1258133911</v>
      </c>
      <c r="E551" s="22">
        <v>1313110033129</v>
      </c>
      <c r="F551" s="24" t="s">
        <v>410</v>
      </c>
      <c r="G551" s="24" t="s">
        <v>44</v>
      </c>
      <c r="H551" s="24" t="s">
        <v>51</v>
      </c>
      <c r="I551" s="24" t="s">
        <v>52</v>
      </c>
      <c r="J551" s="24" t="s">
        <v>72</v>
      </c>
      <c r="K551" s="21">
        <v>1</v>
      </c>
      <c r="L551" s="32" t="s">
        <v>411</v>
      </c>
      <c r="M551" s="21" t="s">
        <v>412</v>
      </c>
      <c r="N551" s="21">
        <v>1</v>
      </c>
      <c r="O551" s="21" t="s">
        <v>351</v>
      </c>
      <c r="P551" s="42">
        <v>2619</v>
      </c>
      <c r="Q551" s="21">
        <v>0</v>
      </c>
      <c r="R551" s="21">
        <v>0</v>
      </c>
      <c r="S551" s="21">
        <v>0</v>
      </c>
      <c r="T551" s="21">
        <v>0</v>
      </c>
      <c r="U551" s="21">
        <v>0</v>
      </c>
      <c r="V551" s="21">
        <v>0</v>
      </c>
      <c r="W551" s="21">
        <v>0</v>
      </c>
      <c r="X551" s="42">
        <v>60977</v>
      </c>
      <c r="Y551" s="39">
        <v>86288</v>
      </c>
      <c r="Z551" s="16" t="s">
        <v>56</v>
      </c>
      <c r="AA551" s="37">
        <v>26.1</v>
      </c>
      <c r="AB551" s="37">
        <v>862.8</v>
      </c>
      <c r="AC551" s="100">
        <v>0</v>
      </c>
      <c r="AD551" s="100">
        <v>0</v>
      </c>
      <c r="AE551" s="37">
        <v>609.70000000000005</v>
      </c>
      <c r="AF551" s="21">
        <f t="shared" si="8"/>
        <v>1498.6</v>
      </c>
      <c r="AG551" s="21" t="s">
        <v>413</v>
      </c>
      <c r="AH551" s="24" t="s">
        <v>414</v>
      </c>
      <c r="AI551" s="24" t="s">
        <v>415</v>
      </c>
      <c r="AJ551" s="27" t="s">
        <v>31217</v>
      </c>
      <c r="AK551" s="28" t="s">
        <v>60</v>
      </c>
      <c r="AL551" s="28">
        <v>10</v>
      </c>
      <c r="AM551" s="28">
        <v>20000822</v>
      </c>
      <c r="AN551" s="29">
        <v>1146</v>
      </c>
      <c r="AO551" s="29">
        <v>202212</v>
      </c>
      <c r="AP551" s="29">
        <v>2022</v>
      </c>
      <c r="AQ551" s="28">
        <v>270921715</v>
      </c>
      <c r="AR551" s="28">
        <v>261611652</v>
      </c>
      <c r="AS551" s="28">
        <v>20000000</v>
      </c>
      <c r="AT551" s="30">
        <v>1</v>
      </c>
      <c r="AU551" s="30"/>
      <c r="AV551" s="30"/>
      <c r="AW551" s="30"/>
      <c r="AX551" s="30"/>
      <c r="AY551" s="30"/>
      <c r="AZ551" s="30"/>
      <c r="BA551" s="30"/>
      <c r="BB551" s="30" t="s">
        <v>54452</v>
      </c>
      <c r="BC551" s="30" t="s">
        <v>54452</v>
      </c>
      <c r="BD551" s="30" t="s">
        <v>54452</v>
      </c>
      <c r="BE551" s="30" t="s">
        <v>54452</v>
      </c>
      <c r="BF551" s="30" t="s">
        <v>54452</v>
      </c>
      <c r="BG551" s="30">
        <v>4</v>
      </c>
      <c r="BH551" s="30" t="s">
        <v>416</v>
      </c>
      <c r="BI551" s="31"/>
    </row>
    <row r="552" spans="1:61" ht="16.5">
      <c r="A552" s="21" t="s">
        <v>9098</v>
      </c>
      <c r="B552" s="21">
        <v>4052</v>
      </c>
      <c r="C552" s="21">
        <v>9634527</v>
      </c>
      <c r="D552" s="21">
        <v>8458601916</v>
      </c>
      <c r="E552" s="22">
        <v>1648110140462</v>
      </c>
      <c r="F552" s="24" t="s">
        <v>9099</v>
      </c>
      <c r="G552" s="24" t="s">
        <v>44</v>
      </c>
      <c r="H552" s="24" t="s">
        <v>51</v>
      </c>
      <c r="I552" s="24" t="s">
        <v>65</v>
      </c>
      <c r="J552" s="24" t="s">
        <v>2778</v>
      </c>
      <c r="K552" s="21">
        <v>25</v>
      </c>
      <c r="L552" s="32" t="s">
        <v>9100</v>
      </c>
      <c r="M552" s="21" t="s">
        <v>6157</v>
      </c>
      <c r="N552" s="26">
        <v>1</v>
      </c>
      <c r="O552" s="26">
        <v>0</v>
      </c>
      <c r="P552" s="26">
        <v>0</v>
      </c>
      <c r="Q552" s="26">
        <v>0</v>
      </c>
      <c r="R552" s="26">
        <v>0</v>
      </c>
      <c r="S552" s="26">
        <v>0</v>
      </c>
      <c r="T552" s="26">
        <v>0</v>
      </c>
      <c r="U552" s="26">
        <v>0</v>
      </c>
      <c r="V552" s="26">
        <v>0</v>
      </c>
      <c r="W552" s="26">
        <v>0</v>
      </c>
      <c r="X552" s="26">
        <v>0</v>
      </c>
      <c r="Y552" s="26">
        <v>0</v>
      </c>
      <c r="Z552" s="16" t="s">
        <v>126</v>
      </c>
      <c r="AA552" s="101">
        <v>0</v>
      </c>
      <c r="AB552" s="98">
        <v>0</v>
      </c>
      <c r="AC552" s="98">
        <v>0</v>
      </c>
      <c r="AD552" s="98">
        <v>0</v>
      </c>
      <c r="AE552" s="98">
        <v>0</v>
      </c>
      <c r="AF552" s="21">
        <f t="shared" si="8"/>
        <v>0</v>
      </c>
      <c r="AG552" s="21" t="s">
        <v>9101</v>
      </c>
      <c r="AH552" s="24" t="s">
        <v>9102</v>
      </c>
      <c r="AI552" s="24" t="s">
        <v>9103</v>
      </c>
      <c r="AJ552" s="27" t="s">
        <v>31218</v>
      </c>
      <c r="AK552" s="28" t="s">
        <v>47</v>
      </c>
      <c r="AL552" s="28">
        <v>10</v>
      </c>
      <c r="AM552" s="29">
        <v>20201216</v>
      </c>
      <c r="AN552" s="29">
        <v>353</v>
      </c>
      <c r="AO552" s="29">
        <v>202211</v>
      </c>
      <c r="AP552" s="29"/>
      <c r="AQ552" s="28"/>
      <c r="AR552" s="28"/>
      <c r="AS552" s="28"/>
      <c r="AT552" s="30">
        <v>1</v>
      </c>
      <c r="AU552" s="30"/>
      <c r="AV552" s="30"/>
      <c r="AW552" s="30"/>
      <c r="AX552" s="30"/>
      <c r="AY552" s="30"/>
      <c r="AZ552" s="30"/>
      <c r="BA552" s="30"/>
      <c r="BB552" s="30" t="s">
        <v>54452</v>
      </c>
      <c r="BC552" s="30" t="s">
        <v>54452</v>
      </c>
      <c r="BD552" s="30" t="s">
        <v>54452</v>
      </c>
      <c r="BE552" s="30" t="s">
        <v>54452</v>
      </c>
      <c r="BF552" s="30" t="s">
        <v>54452</v>
      </c>
      <c r="BG552" s="30">
        <v>4</v>
      </c>
      <c r="BH552" s="30" t="s">
        <v>237</v>
      </c>
      <c r="BI552" s="31"/>
    </row>
    <row r="553" spans="1:61" ht="16.5">
      <c r="A553" s="21" t="s">
        <v>5701</v>
      </c>
      <c r="B553" s="21">
        <v>5624</v>
      </c>
      <c r="C553" s="21">
        <v>1319953</v>
      </c>
      <c r="D553" s="21">
        <v>6098162781</v>
      </c>
      <c r="E553" s="22">
        <v>1942110066763</v>
      </c>
      <c r="F553" s="24" t="s">
        <v>5702</v>
      </c>
      <c r="G553" s="24" t="s">
        <v>44</v>
      </c>
      <c r="H553" s="24" t="s">
        <v>51</v>
      </c>
      <c r="I553" s="24" t="s">
        <v>52</v>
      </c>
      <c r="J553" s="24" t="s">
        <v>1011</v>
      </c>
      <c r="K553" s="21">
        <v>35</v>
      </c>
      <c r="L553" s="32" t="s">
        <v>5703</v>
      </c>
      <c r="M553" s="21" t="s">
        <v>5704</v>
      </c>
      <c r="N553" s="21">
        <v>1</v>
      </c>
      <c r="O553" s="21" t="s">
        <v>55</v>
      </c>
      <c r="P553" s="21">
        <v>0</v>
      </c>
      <c r="Q553" s="21">
        <v>0</v>
      </c>
      <c r="R553" s="33">
        <v>733241</v>
      </c>
      <c r="S553" s="33">
        <v>2440460</v>
      </c>
      <c r="T553" s="21">
        <v>0</v>
      </c>
      <c r="U553" s="33">
        <v>85000</v>
      </c>
      <c r="V553" s="33">
        <v>6245673</v>
      </c>
      <c r="W553" s="21">
        <v>0</v>
      </c>
      <c r="X553" s="21">
        <f>SUM(905835,424336)</f>
        <v>1330171</v>
      </c>
      <c r="Y553" s="33">
        <v>3631632</v>
      </c>
      <c r="Z553" s="16" t="s">
        <v>126</v>
      </c>
      <c r="AA553" s="102">
        <v>0</v>
      </c>
      <c r="AB553" s="21">
        <v>43.6</v>
      </c>
      <c r="AC553" s="21">
        <v>24.4</v>
      </c>
      <c r="AD553" s="21">
        <v>0.8</v>
      </c>
      <c r="AE553" s="21">
        <v>75.7</v>
      </c>
      <c r="AF553" s="21">
        <f t="shared" si="8"/>
        <v>144.5</v>
      </c>
      <c r="AG553" s="21" t="s">
        <v>5705</v>
      </c>
      <c r="AH553" s="24" t="s">
        <v>5706</v>
      </c>
      <c r="AI553" s="24" t="s">
        <v>5707</v>
      </c>
      <c r="AJ553" s="27" t="s">
        <v>31219</v>
      </c>
      <c r="AK553" s="28" t="s">
        <v>156</v>
      </c>
      <c r="AL553" s="28">
        <v>10</v>
      </c>
      <c r="AM553" s="28">
        <v>20040401</v>
      </c>
      <c r="AN553" s="29">
        <v>877</v>
      </c>
      <c r="AO553" s="29">
        <v>202306</v>
      </c>
      <c r="AP553" s="29">
        <v>2022</v>
      </c>
      <c r="AQ553" s="28">
        <v>514735383</v>
      </c>
      <c r="AR553" s="28">
        <v>837547156</v>
      </c>
      <c r="AS553" s="28">
        <v>69140755</v>
      </c>
      <c r="AT553" s="30">
        <v>1</v>
      </c>
      <c r="AU553" s="30"/>
      <c r="AV553" s="30"/>
      <c r="AW553" s="30"/>
      <c r="AX553" s="30"/>
      <c r="AY553" s="30"/>
      <c r="AZ553" s="30"/>
      <c r="BA553" s="30"/>
      <c r="BB553" s="30" t="s">
        <v>54452</v>
      </c>
      <c r="BC553" s="30" t="s">
        <v>54452</v>
      </c>
      <c r="BD553" s="30" t="s">
        <v>54452</v>
      </c>
      <c r="BE553" s="30" t="s">
        <v>54452</v>
      </c>
      <c r="BF553" s="30" t="s">
        <v>54452</v>
      </c>
      <c r="BG553" s="30">
        <v>4</v>
      </c>
      <c r="BH553" s="30" t="s">
        <v>237</v>
      </c>
      <c r="BI553" s="31"/>
    </row>
    <row r="554" spans="1:61" ht="16.5">
      <c r="A554" s="21" t="s">
        <v>6598</v>
      </c>
      <c r="B554" s="21">
        <v>6777</v>
      </c>
      <c r="C554" s="21">
        <v>1230492</v>
      </c>
      <c r="D554" s="21">
        <v>1168108325</v>
      </c>
      <c r="E554" s="22">
        <v>1101110384117</v>
      </c>
      <c r="F554" s="24" t="s">
        <v>6599</v>
      </c>
      <c r="G554" s="24" t="s">
        <v>44</v>
      </c>
      <c r="H554" s="24" t="s">
        <v>51</v>
      </c>
      <c r="I554" s="24" t="s">
        <v>52</v>
      </c>
      <c r="J554" s="24" t="s">
        <v>1033</v>
      </c>
      <c r="K554" s="21">
        <v>38</v>
      </c>
      <c r="L554" s="32" t="s">
        <v>6600</v>
      </c>
      <c r="M554" s="21" t="s">
        <v>6601</v>
      </c>
      <c r="N554" s="21">
        <v>1</v>
      </c>
      <c r="O554" s="21" t="s">
        <v>55</v>
      </c>
      <c r="P554" s="21">
        <v>0</v>
      </c>
      <c r="Q554" s="33">
        <v>8000</v>
      </c>
      <c r="R554" s="21">
        <v>0</v>
      </c>
      <c r="S554" s="33">
        <v>1209043</v>
      </c>
      <c r="T554" s="21">
        <v>0</v>
      </c>
      <c r="U554" s="33">
        <v>14129</v>
      </c>
      <c r="V554" s="21">
        <v>0</v>
      </c>
      <c r="W554" s="21">
        <v>0</v>
      </c>
      <c r="X554" s="33">
        <v>764622</v>
      </c>
      <c r="Y554" s="33">
        <v>4990687</v>
      </c>
      <c r="Z554" s="16" t="s">
        <v>126</v>
      </c>
      <c r="AA554" s="102">
        <v>0</v>
      </c>
      <c r="AB554" s="21">
        <v>49.9</v>
      </c>
      <c r="AC554" s="21">
        <v>12</v>
      </c>
      <c r="AD554" s="21">
        <v>0.1</v>
      </c>
      <c r="AE554" s="21">
        <v>7.6</v>
      </c>
      <c r="AF554" s="21">
        <f t="shared" si="8"/>
        <v>69.599999999999994</v>
      </c>
      <c r="AG554" s="21" t="s">
        <v>6602</v>
      </c>
      <c r="AH554" s="24" t="s">
        <v>6603</v>
      </c>
      <c r="AI554" s="24" t="s">
        <v>6604</v>
      </c>
      <c r="AJ554" s="27" t="s">
        <v>31103</v>
      </c>
      <c r="AK554" s="28" t="s">
        <v>60</v>
      </c>
      <c r="AL554" s="28">
        <v>10</v>
      </c>
      <c r="AM554" s="28">
        <v>19841030</v>
      </c>
      <c r="AN554" s="29">
        <v>631</v>
      </c>
      <c r="AO554" s="29">
        <v>202212</v>
      </c>
      <c r="AP554" s="29">
        <v>2022</v>
      </c>
      <c r="AQ554" s="28">
        <v>271784044</v>
      </c>
      <c r="AR554" s="28">
        <v>334209425</v>
      </c>
      <c r="AS554" s="28">
        <v>59570000</v>
      </c>
      <c r="AT554" s="30">
        <v>1</v>
      </c>
      <c r="AU554" s="30"/>
      <c r="AV554" s="30"/>
      <c r="AW554" s="30"/>
      <c r="AX554" s="30"/>
      <c r="AY554" s="30"/>
      <c r="AZ554" s="30"/>
      <c r="BA554" s="30"/>
      <c r="BB554" s="30" t="s">
        <v>54452</v>
      </c>
      <c r="BC554" s="30" t="s">
        <v>54452</v>
      </c>
      <c r="BD554" s="30" t="s">
        <v>54452</v>
      </c>
      <c r="BE554" s="30" t="s">
        <v>54452</v>
      </c>
      <c r="BF554" s="30" t="s">
        <v>54452</v>
      </c>
      <c r="BG554" s="30">
        <v>8</v>
      </c>
      <c r="BH554" s="30"/>
      <c r="BI554" s="31"/>
    </row>
    <row r="555" spans="1:61" ht="16.5">
      <c r="A555" s="21" t="s">
        <v>5039</v>
      </c>
      <c r="B555" s="21">
        <v>4734</v>
      </c>
      <c r="C555" s="21">
        <v>1562537</v>
      </c>
      <c r="D555" s="21">
        <v>6218135775</v>
      </c>
      <c r="E555" s="22">
        <v>1845110021812</v>
      </c>
      <c r="F555" s="24" t="s">
        <v>5040</v>
      </c>
      <c r="G555" s="24" t="s">
        <v>44</v>
      </c>
      <c r="H555" s="24" t="s">
        <v>51</v>
      </c>
      <c r="I555" s="24" t="s">
        <v>52</v>
      </c>
      <c r="J555" s="24" t="s">
        <v>3052</v>
      </c>
      <c r="K555" s="21">
        <v>29</v>
      </c>
      <c r="L555" s="32" t="s">
        <v>5041</v>
      </c>
      <c r="M555" s="21" t="s">
        <v>5042</v>
      </c>
      <c r="N555" s="21">
        <v>1</v>
      </c>
      <c r="O555" s="21" t="s">
        <v>55</v>
      </c>
      <c r="P555" s="21">
        <v>0</v>
      </c>
      <c r="Q555" s="21">
        <v>0</v>
      </c>
      <c r="R555" s="21">
        <v>0</v>
      </c>
      <c r="S555" s="33">
        <v>17273</v>
      </c>
      <c r="T555" s="21">
        <v>0</v>
      </c>
      <c r="U555" s="21">
        <v>0</v>
      </c>
      <c r="V555" s="33">
        <v>233870</v>
      </c>
      <c r="W555" s="21">
        <v>0</v>
      </c>
      <c r="X555" s="33">
        <v>199487</v>
      </c>
      <c r="Y555" s="33">
        <v>27750</v>
      </c>
      <c r="Z555" s="16" t="s">
        <v>126</v>
      </c>
      <c r="AA555" s="102">
        <v>0</v>
      </c>
      <c r="AB555" s="21">
        <v>0.2</v>
      </c>
      <c r="AC555" s="21">
        <v>0.1</v>
      </c>
      <c r="AD555" s="99">
        <v>0</v>
      </c>
      <c r="AE555" s="21">
        <v>4.3</v>
      </c>
      <c r="AF555" s="21">
        <f t="shared" si="8"/>
        <v>4.5999999999999996</v>
      </c>
      <c r="AG555" s="21" t="s">
        <v>5043</v>
      </c>
      <c r="AH555" s="24" t="s">
        <v>5044</v>
      </c>
      <c r="AI555" s="24" t="s">
        <v>5045</v>
      </c>
      <c r="AJ555" s="27" t="s">
        <v>31220</v>
      </c>
      <c r="AK555" s="28" t="s">
        <v>70</v>
      </c>
      <c r="AL555" s="28">
        <v>10</v>
      </c>
      <c r="AM555" s="28">
        <v>19990916</v>
      </c>
      <c r="AN555" s="29">
        <v>319</v>
      </c>
      <c r="AO555" s="29">
        <v>202306</v>
      </c>
      <c r="AP555" s="29">
        <v>2022</v>
      </c>
      <c r="AQ555" s="28">
        <v>382743751</v>
      </c>
      <c r="AR555" s="28">
        <v>173410190</v>
      </c>
      <c r="AS555" s="28">
        <v>5455000</v>
      </c>
      <c r="AT555" s="30">
        <v>1</v>
      </c>
      <c r="AU555" s="30"/>
      <c r="AV555" s="30"/>
      <c r="AW555" s="30"/>
      <c r="AX555" s="30"/>
      <c r="AY555" s="30"/>
      <c r="AZ555" s="30"/>
      <c r="BA555" s="30"/>
      <c r="BB555" s="30" t="s">
        <v>54452</v>
      </c>
      <c r="BC555" s="30" t="s">
        <v>54452</v>
      </c>
      <c r="BD555" s="30" t="s">
        <v>54452</v>
      </c>
      <c r="BE555" s="30" t="s">
        <v>54452</v>
      </c>
      <c r="BF555" s="30" t="s">
        <v>5046</v>
      </c>
      <c r="BG555" s="30">
        <v>2</v>
      </c>
      <c r="BH555" s="30"/>
      <c r="BI555" s="31"/>
    </row>
    <row r="556" spans="1:61" ht="16.5">
      <c r="A556" s="21" t="s">
        <v>12987</v>
      </c>
      <c r="B556" s="21">
        <v>12697</v>
      </c>
      <c r="C556" s="21">
        <v>2809415</v>
      </c>
      <c r="D556" s="21">
        <v>1208715657</v>
      </c>
      <c r="E556" s="22">
        <v>1101113681031</v>
      </c>
      <c r="F556" s="24" t="s">
        <v>12988</v>
      </c>
      <c r="G556" s="24" t="s">
        <v>44</v>
      </c>
      <c r="H556" s="24" t="s">
        <v>51</v>
      </c>
      <c r="I556" s="24" t="s">
        <v>63</v>
      </c>
      <c r="J556" s="24" t="s">
        <v>581</v>
      </c>
      <c r="K556" s="21">
        <v>60</v>
      </c>
      <c r="L556" s="32" t="s">
        <v>12989</v>
      </c>
      <c r="M556" s="21" t="s">
        <v>12990</v>
      </c>
      <c r="N556" s="21">
        <v>1</v>
      </c>
      <c r="O556" s="21" t="s">
        <v>55</v>
      </c>
      <c r="P556" s="21">
        <v>0</v>
      </c>
      <c r="Q556" s="21">
        <v>0</v>
      </c>
      <c r="R556" s="21">
        <v>0</v>
      </c>
      <c r="S556" s="33">
        <v>12670</v>
      </c>
      <c r="T556" s="21">
        <v>0</v>
      </c>
      <c r="U556" s="21">
        <v>0</v>
      </c>
      <c r="V556" s="21">
        <v>0</v>
      </c>
      <c r="W556" s="21">
        <v>0</v>
      </c>
      <c r="X556" s="33">
        <v>62000</v>
      </c>
      <c r="Y556" s="21">
        <v>0</v>
      </c>
      <c r="Z556" s="16" t="s">
        <v>315</v>
      </c>
      <c r="AA556" s="102">
        <v>0</v>
      </c>
      <c r="AB556" s="99">
        <v>0</v>
      </c>
      <c r="AC556" s="21">
        <v>0.1</v>
      </c>
      <c r="AD556" s="99">
        <v>0</v>
      </c>
      <c r="AE556" s="21">
        <v>0.6</v>
      </c>
      <c r="AF556" s="21">
        <f t="shared" si="8"/>
        <v>0.7</v>
      </c>
      <c r="AG556" s="21" t="s">
        <v>12991</v>
      </c>
      <c r="AH556" s="24" t="s">
        <v>12992</v>
      </c>
      <c r="AI556" s="24" t="s">
        <v>12993</v>
      </c>
      <c r="AJ556" s="27" t="s">
        <v>31221</v>
      </c>
      <c r="AK556" s="28" t="s">
        <v>60</v>
      </c>
      <c r="AL556" s="28">
        <v>10</v>
      </c>
      <c r="AM556" s="28">
        <v>20070517</v>
      </c>
      <c r="AN556" s="29">
        <v>358</v>
      </c>
      <c r="AO556" s="29">
        <v>202306</v>
      </c>
      <c r="AP556" s="29">
        <v>2022</v>
      </c>
      <c r="AQ556" s="28">
        <v>101737068</v>
      </c>
      <c r="AR556" s="28">
        <v>86901655</v>
      </c>
      <c r="AS556" s="28">
        <v>13053954</v>
      </c>
      <c r="AT556" s="30">
        <v>1</v>
      </c>
      <c r="AU556" s="30"/>
      <c r="AV556" s="30"/>
      <c r="AW556" s="30"/>
      <c r="AX556" s="30"/>
      <c r="AY556" s="30"/>
      <c r="AZ556" s="30"/>
      <c r="BA556" s="30"/>
      <c r="BB556" s="30" t="s">
        <v>54452</v>
      </c>
      <c r="BC556" s="30" t="s">
        <v>54452</v>
      </c>
      <c r="BD556" s="30" t="s">
        <v>54452</v>
      </c>
      <c r="BE556" s="30" t="s">
        <v>54452</v>
      </c>
      <c r="BF556" s="30" t="s">
        <v>54452</v>
      </c>
      <c r="BG556" s="30">
        <v>7</v>
      </c>
      <c r="BH556" s="30"/>
      <c r="BI556" s="31"/>
    </row>
    <row r="557" spans="1:61" ht="16.5">
      <c r="A557" s="21" t="s">
        <v>9120</v>
      </c>
      <c r="B557" s="21">
        <v>11598</v>
      </c>
      <c r="C557" s="21">
        <v>8164141</v>
      </c>
      <c r="D557" s="21">
        <v>1718600761</v>
      </c>
      <c r="E557" s="22">
        <v>1101116364212</v>
      </c>
      <c r="F557" s="24" t="s">
        <v>9121</v>
      </c>
      <c r="G557" s="24" t="s">
        <v>44</v>
      </c>
      <c r="H557" s="24" t="s">
        <v>51</v>
      </c>
      <c r="I557" s="24" t="s">
        <v>52</v>
      </c>
      <c r="J557" s="24" t="s">
        <v>9122</v>
      </c>
      <c r="K557" s="21">
        <v>51</v>
      </c>
      <c r="L557" s="32" t="s">
        <v>9123</v>
      </c>
      <c r="M557" s="21" t="s">
        <v>9124</v>
      </c>
      <c r="N557" s="26">
        <v>1</v>
      </c>
      <c r="O557" s="26">
        <v>0</v>
      </c>
      <c r="P557" s="26">
        <v>0</v>
      </c>
      <c r="Q557" s="26">
        <v>0</v>
      </c>
      <c r="R557" s="26">
        <v>0</v>
      </c>
      <c r="S557" s="26">
        <v>0</v>
      </c>
      <c r="T557" s="26">
        <v>0</v>
      </c>
      <c r="U557" s="26">
        <v>0</v>
      </c>
      <c r="V557" s="26">
        <v>0</v>
      </c>
      <c r="W557" s="26">
        <v>0</v>
      </c>
      <c r="X557" s="26">
        <v>0</v>
      </c>
      <c r="Y557" s="26">
        <v>0</v>
      </c>
      <c r="Z557" s="21"/>
      <c r="AA557" s="101">
        <v>0</v>
      </c>
      <c r="AB557" s="98">
        <v>0</v>
      </c>
      <c r="AC557" s="98">
        <v>0</v>
      </c>
      <c r="AD557" s="98">
        <v>0</v>
      </c>
      <c r="AE557" s="98">
        <v>0</v>
      </c>
      <c r="AF557" s="21">
        <f t="shared" si="8"/>
        <v>0</v>
      </c>
      <c r="AG557" s="21" t="s">
        <v>9125</v>
      </c>
      <c r="AH557" s="24" t="s">
        <v>9126</v>
      </c>
      <c r="AI557" s="24" t="s">
        <v>9127</v>
      </c>
      <c r="AJ557" s="27" t="s">
        <v>30838</v>
      </c>
      <c r="AK557" s="28" t="s">
        <v>60</v>
      </c>
      <c r="AL557" s="28">
        <v>10</v>
      </c>
      <c r="AM557" s="28">
        <v>20170403</v>
      </c>
      <c r="AN557" s="29">
        <v>837</v>
      </c>
      <c r="AO557" s="29">
        <v>202303</v>
      </c>
      <c r="AP557" s="29">
        <v>2022</v>
      </c>
      <c r="AQ557" s="28">
        <v>1855006085</v>
      </c>
      <c r="AR557" s="28">
        <v>7133533021</v>
      </c>
      <c r="AS557" s="28">
        <v>43970560</v>
      </c>
      <c r="AT557" s="30">
        <v>1</v>
      </c>
      <c r="AU557" s="30"/>
      <c r="AV557" s="30"/>
      <c r="AW557" s="30"/>
      <c r="AX557" s="30"/>
      <c r="AY557" s="30"/>
      <c r="AZ557" s="30"/>
      <c r="BA557" s="30"/>
      <c r="BB557" s="30" t="s">
        <v>54452</v>
      </c>
      <c r="BC557" s="30" t="s">
        <v>54452</v>
      </c>
      <c r="BD557" s="30" t="s">
        <v>54452</v>
      </c>
      <c r="BE557" s="30" t="s">
        <v>54452</v>
      </c>
      <c r="BF557" s="30" t="s">
        <v>54452</v>
      </c>
      <c r="BG557" s="30">
        <v>13</v>
      </c>
      <c r="BH557" s="30"/>
      <c r="BI557" s="31"/>
    </row>
    <row r="558" spans="1:61" ht="16.5">
      <c r="A558" s="21" t="s">
        <v>18611</v>
      </c>
      <c r="B558" s="21">
        <v>20807</v>
      </c>
      <c r="C558" s="21">
        <v>8173436</v>
      </c>
      <c r="D558" s="21">
        <v>6608100626</v>
      </c>
      <c r="E558" s="22">
        <v>1501110235586</v>
      </c>
      <c r="F558" s="24" t="s">
        <v>18612</v>
      </c>
      <c r="G558" s="24" t="s">
        <v>104</v>
      </c>
      <c r="H558" s="24" t="s">
        <v>51</v>
      </c>
      <c r="I558" s="24" t="s">
        <v>63</v>
      </c>
      <c r="J558" s="24" t="s">
        <v>2778</v>
      </c>
      <c r="K558" s="21">
        <v>25</v>
      </c>
      <c r="L558" s="32" t="s">
        <v>18613</v>
      </c>
      <c r="M558" s="21" t="s">
        <v>15076</v>
      </c>
      <c r="N558" s="21">
        <v>1</v>
      </c>
      <c r="O558" s="21" t="s">
        <v>55</v>
      </c>
      <c r="P558" s="21">
        <v>0</v>
      </c>
      <c r="Q558" s="21">
        <v>0</v>
      </c>
      <c r="R558" s="21">
        <v>0</v>
      </c>
      <c r="S558" s="33">
        <v>2751855</v>
      </c>
      <c r="T558" s="21">
        <v>0</v>
      </c>
      <c r="U558" s="21">
        <v>0</v>
      </c>
      <c r="V558" s="21">
        <v>0</v>
      </c>
      <c r="W558" s="21">
        <v>0</v>
      </c>
      <c r="X558" s="33">
        <v>133260</v>
      </c>
      <c r="Y558" s="33">
        <v>468336</v>
      </c>
      <c r="Z558" s="16" t="s">
        <v>315</v>
      </c>
      <c r="AA558" s="102">
        <v>0</v>
      </c>
      <c r="AB558" s="21">
        <v>4.5999999999999996</v>
      </c>
      <c r="AC558" s="21">
        <v>27.5</v>
      </c>
      <c r="AD558" s="99">
        <v>0</v>
      </c>
      <c r="AE558" s="21">
        <v>1.3</v>
      </c>
      <c r="AF558" s="21">
        <f t="shared" si="8"/>
        <v>33.4</v>
      </c>
      <c r="AG558" s="21" t="s">
        <v>18614</v>
      </c>
      <c r="AH558" s="24" t="s">
        <v>18615</v>
      </c>
      <c r="AI558" s="24" t="s">
        <v>10233</v>
      </c>
      <c r="AJ558" s="27" t="s">
        <v>31222</v>
      </c>
      <c r="AK558" s="28" t="s">
        <v>60</v>
      </c>
      <c r="AL558" s="28">
        <v>10</v>
      </c>
      <c r="AM558" s="28">
        <v>20170512</v>
      </c>
      <c r="AN558" s="29">
        <v>1015</v>
      </c>
      <c r="AO558" s="29">
        <v>202112</v>
      </c>
      <c r="AP558" s="29">
        <v>2022</v>
      </c>
      <c r="AQ558" s="28">
        <v>174349895</v>
      </c>
      <c r="AR558" s="28">
        <v>1125551565</v>
      </c>
      <c r="AS558" s="28">
        <v>124119910</v>
      </c>
      <c r="AT558" s="30">
        <v>1</v>
      </c>
      <c r="AU558" s="30"/>
      <c r="AV558" s="30"/>
      <c r="AW558" s="30"/>
      <c r="AX558" s="30"/>
      <c r="AY558" s="30"/>
      <c r="AZ558" s="30"/>
      <c r="BA558" s="30"/>
      <c r="BB558" s="30" t="s">
        <v>54452</v>
      </c>
      <c r="BC558" s="30" t="s">
        <v>54452</v>
      </c>
      <c r="BD558" s="30" t="s">
        <v>54452</v>
      </c>
      <c r="BE558" s="30" t="s">
        <v>54452</v>
      </c>
      <c r="BF558" s="30" t="s">
        <v>54452</v>
      </c>
      <c r="BG558" s="30">
        <v>7</v>
      </c>
      <c r="BH558" s="30" t="s">
        <v>18616</v>
      </c>
      <c r="BI558" s="31"/>
    </row>
    <row r="559" spans="1:61" ht="16.5">
      <c r="A559" s="21" t="s">
        <v>2010</v>
      </c>
      <c r="B559" s="21">
        <v>2041</v>
      </c>
      <c r="C559" s="21">
        <v>9307863</v>
      </c>
      <c r="D559" s="21">
        <v>3368801570</v>
      </c>
      <c r="E559" s="22">
        <v>2301110324803</v>
      </c>
      <c r="F559" s="24" t="s">
        <v>2011</v>
      </c>
      <c r="G559" s="24" t="s">
        <v>44</v>
      </c>
      <c r="H559" s="24" t="s">
        <v>51</v>
      </c>
      <c r="I559" s="24" t="s">
        <v>63</v>
      </c>
      <c r="J559" s="24" t="s">
        <v>1463</v>
      </c>
      <c r="K559" s="21">
        <v>11</v>
      </c>
      <c r="L559" s="32" t="s">
        <v>2012</v>
      </c>
      <c r="M559" s="21" t="s">
        <v>2013</v>
      </c>
      <c r="N559" s="26">
        <v>1</v>
      </c>
      <c r="O559" s="26" t="s">
        <v>351</v>
      </c>
      <c r="P559" s="21">
        <v>0</v>
      </c>
      <c r="Q559" s="21">
        <v>0</v>
      </c>
      <c r="R559" s="21">
        <v>0</v>
      </c>
      <c r="S559" s="21">
        <v>0</v>
      </c>
      <c r="T559" s="21">
        <v>0</v>
      </c>
      <c r="U559" s="21">
        <v>0</v>
      </c>
      <c r="V559" s="21">
        <v>0</v>
      </c>
      <c r="W559" s="21">
        <v>0</v>
      </c>
      <c r="X559" s="78">
        <v>12355</v>
      </c>
      <c r="Y559" s="21">
        <v>0</v>
      </c>
      <c r="Z559" s="21" t="s">
        <v>56</v>
      </c>
      <c r="AA559" s="103">
        <v>0</v>
      </c>
      <c r="AB559" s="100">
        <v>0</v>
      </c>
      <c r="AC559" s="100">
        <v>0</v>
      </c>
      <c r="AD559" s="100">
        <v>0</v>
      </c>
      <c r="AE559" s="37">
        <v>123.5</v>
      </c>
      <c r="AF559" s="21">
        <f t="shared" si="8"/>
        <v>123.5</v>
      </c>
      <c r="AG559" s="21" t="s">
        <v>2014</v>
      </c>
      <c r="AH559" s="24" t="s">
        <v>2015</v>
      </c>
      <c r="AI559" s="24" t="s">
        <v>2016</v>
      </c>
      <c r="AJ559" s="27" t="s">
        <v>31223</v>
      </c>
      <c r="AK559" s="28" t="s">
        <v>60</v>
      </c>
      <c r="AL559" s="28">
        <v>10</v>
      </c>
      <c r="AM559" s="28">
        <v>20200203</v>
      </c>
      <c r="AN559" s="29">
        <v>358</v>
      </c>
      <c r="AO559" s="29">
        <v>202212</v>
      </c>
      <c r="AP559" s="29">
        <v>2022</v>
      </c>
      <c r="AQ559" s="28">
        <v>1237700000</v>
      </c>
      <c r="AR559" s="28">
        <v>745075000</v>
      </c>
      <c r="AS559" s="28">
        <v>10000000</v>
      </c>
      <c r="AT559" s="30">
        <v>1</v>
      </c>
      <c r="AU559" s="30"/>
      <c r="AV559" s="30"/>
      <c r="AW559" s="30"/>
      <c r="AX559" s="30"/>
      <c r="AY559" s="30"/>
      <c r="AZ559" s="30"/>
      <c r="BA559" s="30"/>
      <c r="BB559" s="30" t="s">
        <v>54452</v>
      </c>
      <c r="BC559" s="30" t="s">
        <v>54452</v>
      </c>
      <c r="BD559" s="30" t="s">
        <v>54452</v>
      </c>
      <c r="BE559" s="30" t="s">
        <v>54452</v>
      </c>
      <c r="BF559" s="30" t="s">
        <v>54452</v>
      </c>
      <c r="BG559" s="30">
        <v>7</v>
      </c>
      <c r="BH559" s="30" t="s">
        <v>645</v>
      </c>
      <c r="BI559" s="31"/>
    </row>
    <row r="560" spans="1:61" ht="16.5">
      <c r="A560" s="21" t="s">
        <v>13898</v>
      </c>
      <c r="B560" s="21">
        <v>13672</v>
      </c>
      <c r="C560" s="21">
        <v>4041467</v>
      </c>
      <c r="D560" s="21">
        <v>1048636968</v>
      </c>
      <c r="E560" s="22">
        <v>1101114699794</v>
      </c>
      <c r="F560" s="24" t="s">
        <v>13899</v>
      </c>
      <c r="G560" s="24" t="s">
        <v>44</v>
      </c>
      <c r="H560" s="24" t="s">
        <v>51</v>
      </c>
      <c r="I560" s="24" t="s">
        <v>63</v>
      </c>
      <c r="J560" s="24" t="s">
        <v>5648</v>
      </c>
      <c r="K560" s="21">
        <v>59</v>
      </c>
      <c r="L560" s="32" t="s">
        <v>13900</v>
      </c>
      <c r="M560" s="21" t="s">
        <v>13901</v>
      </c>
      <c r="N560" s="21">
        <v>1</v>
      </c>
      <c r="O560" s="21" t="s">
        <v>55</v>
      </c>
      <c r="P560" s="21">
        <v>0</v>
      </c>
      <c r="Q560" s="21">
        <v>0</v>
      </c>
      <c r="R560" s="21">
        <v>0</v>
      </c>
      <c r="S560" s="33">
        <v>2329053</v>
      </c>
      <c r="T560" s="21">
        <v>0</v>
      </c>
      <c r="U560" s="21">
        <v>0</v>
      </c>
      <c r="V560" s="33">
        <v>1269414</v>
      </c>
      <c r="W560" s="21">
        <v>0</v>
      </c>
      <c r="X560" s="33">
        <v>157043</v>
      </c>
      <c r="Y560" s="33">
        <v>4932982</v>
      </c>
      <c r="Z560" s="16" t="s">
        <v>315</v>
      </c>
      <c r="AA560" s="102">
        <v>0</v>
      </c>
      <c r="AB560" s="21">
        <v>49.3</v>
      </c>
      <c r="AC560" s="21">
        <v>23.2</v>
      </c>
      <c r="AD560" s="99">
        <v>0</v>
      </c>
      <c r="AE560" s="21">
        <v>14.2</v>
      </c>
      <c r="AF560" s="21">
        <f t="shared" si="8"/>
        <v>86.7</v>
      </c>
      <c r="AG560" s="21" t="s">
        <v>13902</v>
      </c>
      <c r="AH560" s="24" t="s">
        <v>13903</v>
      </c>
      <c r="AI560" s="24" t="s">
        <v>13904</v>
      </c>
      <c r="AJ560" s="27" t="s">
        <v>31224</v>
      </c>
      <c r="AK560" s="28" t="s">
        <v>60</v>
      </c>
      <c r="AL560" s="28">
        <v>10</v>
      </c>
      <c r="AM560" s="28">
        <v>20111001</v>
      </c>
      <c r="AN560" s="29">
        <v>860</v>
      </c>
      <c r="AO560" s="29">
        <v>202305</v>
      </c>
      <c r="AP560" s="29">
        <v>2022</v>
      </c>
      <c r="AQ560" s="28">
        <v>277867133</v>
      </c>
      <c r="AR560" s="28">
        <v>381993815</v>
      </c>
      <c r="AS560" s="28">
        <v>10581652</v>
      </c>
      <c r="AT560" s="30">
        <v>1</v>
      </c>
      <c r="AU560" s="30"/>
      <c r="AV560" s="30"/>
      <c r="AW560" s="30"/>
      <c r="AX560" s="30"/>
      <c r="AY560" s="30"/>
      <c r="AZ560" s="30"/>
      <c r="BA560" s="30"/>
      <c r="BB560" s="30" t="s">
        <v>54452</v>
      </c>
      <c r="BC560" s="30" t="s">
        <v>54452</v>
      </c>
      <c r="BD560" s="30" t="s">
        <v>54452</v>
      </c>
      <c r="BE560" s="30" t="s">
        <v>54452</v>
      </c>
      <c r="BF560" s="30" t="s">
        <v>13905</v>
      </c>
      <c r="BG560" s="30">
        <v>2</v>
      </c>
      <c r="BH560" s="30"/>
      <c r="BI560" s="31"/>
    </row>
    <row r="561" spans="1:61" ht="16.5">
      <c r="A561" s="21" t="s">
        <v>9737</v>
      </c>
      <c r="B561" s="21">
        <v>9995</v>
      </c>
      <c r="C561" s="21">
        <v>6397517</v>
      </c>
      <c r="D561" s="21">
        <v>7788600034</v>
      </c>
      <c r="E561" s="22">
        <v>1311110401875</v>
      </c>
      <c r="F561" s="24" t="s">
        <v>9738</v>
      </c>
      <c r="G561" s="24" t="s">
        <v>44</v>
      </c>
      <c r="H561" s="24" t="s">
        <v>51</v>
      </c>
      <c r="I561" s="24" t="s">
        <v>63</v>
      </c>
      <c r="J561" s="24" t="s">
        <v>264</v>
      </c>
      <c r="K561" s="21">
        <v>15</v>
      </c>
      <c r="L561" s="32" t="s">
        <v>9739</v>
      </c>
      <c r="M561" s="21" t="s">
        <v>9740</v>
      </c>
      <c r="N561" s="26">
        <v>1</v>
      </c>
      <c r="O561" s="26" t="s">
        <v>55</v>
      </c>
      <c r="P561" s="40">
        <v>17538</v>
      </c>
      <c r="Q561" s="40">
        <v>8245</v>
      </c>
      <c r="R561" s="21">
        <v>0</v>
      </c>
      <c r="S561" s="21">
        <v>0</v>
      </c>
      <c r="T561" s="21">
        <v>0</v>
      </c>
      <c r="U561" s="40">
        <v>20100</v>
      </c>
      <c r="V561" s="41">
        <v>3957862</v>
      </c>
      <c r="W561" s="21">
        <v>0</v>
      </c>
      <c r="X561" s="21">
        <v>0</v>
      </c>
      <c r="Y561" s="40">
        <v>86740</v>
      </c>
      <c r="Z561" s="21"/>
      <c r="AA561" s="21">
        <v>0.1</v>
      </c>
      <c r="AB561" s="21">
        <v>0.9</v>
      </c>
      <c r="AC561" s="99">
        <v>0</v>
      </c>
      <c r="AD561" s="21">
        <v>0.2</v>
      </c>
      <c r="AE561" s="21">
        <v>39.5</v>
      </c>
      <c r="AF561" s="21">
        <f t="shared" si="8"/>
        <v>40.700000000000003</v>
      </c>
      <c r="AG561" s="21" t="s">
        <v>9741</v>
      </c>
      <c r="AH561" s="24" t="s">
        <v>9742</v>
      </c>
      <c r="AI561" s="24" t="s">
        <v>2195</v>
      </c>
      <c r="AJ561" s="27" t="s">
        <v>31225</v>
      </c>
      <c r="AK561" s="28" t="s">
        <v>60</v>
      </c>
      <c r="AL561" s="28">
        <v>10</v>
      </c>
      <c r="AM561" s="28">
        <v>20150309</v>
      </c>
      <c r="AN561" s="29">
        <v>315</v>
      </c>
      <c r="AO561" s="29">
        <v>202306</v>
      </c>
      <c r="AP561" s="29">
        <v>2022</v>
      </c>
      <c r="AQ561" s="28">
        <v>148118296</v>
      </c>
      <c r="AR561" s="28">
        <v>388172178</v>
      </c>
      <c r="AS561" s="28">
        <v>7486437</v>
      </c>
      <c r="AT561" s="30">
        <v>1</v>
      </c>
      <c r="AU561" s="30"/>
      <c r="AV561" s="30"/>
      <c r="AW561" s="30"/>
      <c r="AX561" s="30"/>
      <c r="AY561" s="30"/>
      <c r="AZ561" s="30"/>
      <c r="BA561" s="30"/>
      <c r="BB561" s="30" t="s">
        <v>54452</v>
      </c>
      <c r="BC561" s="30" t="s">
        <v>54452</v>
      </c>
      <c r="BD561" s="30" t="s">
        <v>54452</v>
      </c>
      <c r="BE561" s="30" t="s">
        <v>54452</v>
      </c>
      <c r="BF561" s="30" t="s">
        <v>54452</v>
      </c>
      <c r="BG561" s="30">
        <v>7</v>
      </c>
      <c r="BH561" s="30"/>
      <c r="BI561" s="31"/>
    </row>
    <row r="562" spans="1:61" ht="16.5">
      <c r="A562" s="21" t="s">
        <v>8953</v>
      </c>
      <c r="B562" s="21">
        <v>9187</v>
      </c>
      <c r="C562" s="21">
        <v>6524369</v>
      </c>
      <c r="D562" s="21">
        <v>4118800116</v>
      </c>
      <c r="E562" s="22">
        <v>1101115833250</v>
      </c>
      <c r="F562" s="24" t="s">
        <v>8954</v>
      </c>
      <c r="G562" s="24" t="s">
        <v>44</v>
      </c>
      <c r="H562" s="24" t="s">
        <v>51</v>
      </c>
      <c r="I562" s="24" t="s">
        <v>52</v>
      </c>
      <c r="J562" s="24" t="s">
        <v>313</v>
      </c>
      <c r="K562" s="21">
        <v>46</v>
      </c>
      <c r="L562" s="32" t="s">
        <v>8955</v>
      </c>
      <c r="M562" s="21" t="s">
        <v>8956</v>
      </c>
      <c r="N562" s="21">
        <v>1</v>
      </c>
      <c r="O562" s="21" t="s">
        <v>55</v>
      </c>
      <c r="P562" s="21">
        <v>0</v>
      </c>
      <c r="Q562" s="21">
        <v>0</v>
      </c>
      <c r="R562" s="21">
        <v>0</v>
      </c>
      <c r="S562" s="21">
        <v>0</v>
      </c>
      <c r="T562" s="21">
        <v>0</v>
      </c>
      <c r="U562" s="21">
        <v>0</v>
      </c>
      <c r="V562" s="33">
        <v>32004</v>
      </c>
      <c r="W562" s="33">
        <v>146210</v>
      </c>
      <c r="X562" s="33">
        <v>1679927</v>
      </c>
      <c r="Y562" s="33">
        <v>7727709</v>
      </c>
      <c r="Z562" s="16" t="s">
        <v>315</v>
      </c>
      <c r="AA562" s="102">
        <v>0</v>
      </c>
      <c r="AB562" s="21">
        <v>77.2</v>
      </c>
      <c r="AC562" s="99">
        <v>0</v>
      </c>
      <c r="AD562" s="99">
        <v>0</v>
      </c>
      <c r="AE562" s="21">
        <v>18.5</v>
      </c>
      <c r="AF562" s="21">
        <f t="shared" si="8"/>
        <v>95.7</v>
      </c>
      <c r="AG562" s="21" t="s">
        <v>8957</v>
      </c>
      <c r="AH562" s="24" t="s">
        <v>8958</v>
      </c>
      <c r="AI562" s="24" t="s">
        <v>8959</v>
      </c>
      <c r="AJ562" s="27" t="s">
        <v>31226</v>
      </c>
      <c r="AK562" s="28" t="s">
        <v>60</v>
      </c>
      <c r="AL562" s="28">
        <v>10</v>
      </c>
      <c r="AM562" s="28">
        <v>20150908</v>
      </c>
      <c r="AN562" s="29">
        <v>357</v>
      </c>
      <c r="AO562" s="29">
        <v>202304</v>
      </c>
      <c r="AP562" s="29">
        <v>2022</v>
      </c>
      <c r="AQ562" s="28">
        <v>748574678</v>
      </c>
      <c r="AR562" s="28">
        <v>214105224</v>
      </c>
      <c r="AS562" s="28">
        <v>2239400</v>
      </c>
      <c r="AT562" s="30">
        <v>1</v>
      </c>
      <c r="AU562" s="30"/>
      <c r="AV562" s="30"/>
      <c r="AW562" s="30"/>
      <c r="AX562" s="30"/>
      <c r="AY562" s="30"/>
      <c r="AZ562" s="30"/>
      <c r="BA562" s="30"/>
      <c r="BB562" s="30" t="s">
        <v>54452</v>
      </c>
      <c r="BC562" s="30" t="s">
        <v>54452</v>
      </c>
      <c r="BD562" s="30" t="s">
        <v>54452</v>
      </c>
      <c r="BE562" s="30" t="s">
        <v>54452</v>
      </c>
      <c r="BF562" s="30" t="s">
        <v>54452</v>
      </c>
      <c r="BG562" s="30">
        <v>4</v>
      </c>
      <c r="BH562" s="30" t="s">
        <v>237</v>
      </c>
      <c r="BI562" s="31"/>
    </row>
    <row r="563" spans="1:61" ht="16.5">
      <c r="A563" s="21" t="s">
        <v>7907</v>
      </c>
      <c r="B563" s="21">
        <v>8148</v>
      </c>
      <c r="C563" s="21">
        <v>1623220</v>
      </c>
      <c r="D563" s="21">
        <v>1168171167</v>
      </c>
      <c r="E563" s="22">
        <v>1101111632979</v>
      </c>
      <c r="F563" s="24" t="s">
        <v>7908</v>
      </c>
      <c r="G563" s="24" t="s">
        <v>44</v>
      </c>
      <c r="H563" s="24" t="s">
        <v>51</v>
      </c>
      <c r="I563" s="24" t="s">
        <v>63</v>
      </c>
      <c r="J563" s="24" t="s">
        <v>1247</v>
      </c>
      <c r="K563" s="21">
        <v>44</v>
      </c>
      <c r="L563" s="32" t="s">
        <v>7909</v>
      </c>
      <c r="M563" s="21" t="s">
        <v>7910</v>
      </c>
      <c r="N563" s="21">
        <v>1</v>
      </c>
      <c r="O563" s="21" t="s">
        <v>55</v>
      </c>
      <c r="P563" s="21">
        <v>0</v>
      </c>
      <c r="Q563" s="21">
        <v>0</v>
      </c>
      <c r="R563" s="21">
        <v>0</v>
      </c>
      <c r="S563" s="21">
        <v>0</v>
      </c>
      <c r="T563" s="21">
        <v>0</v>
      </c>
      <c r="U563" s="33">
        <v>14590</v>
      </c>
      <c r="V563" s="33">
        <v>787305</v>
      </c>
      <c r="W563" s="21">
        <v>0</v>
      </c>
      <c r="X563" s="21">
        <v>0</v>
      </c>
      <c r="Y563" s="33">
        <v>23553800</v>
      </c>
      <c r="Z563" s="16"/>
      <c r="AA563" s="102">
        <v>0</v>
      </c>
      <c r="AB563" s="21">
        <v>235.5</v>
      </c>
      <c r="AC563" s="99">
        <v>0</v>
      </c>
      <c r="AD563" s="21">
        <v>0.1</v>
      </c>
      <c r="AE563" s="21">
        <v>7.8</v>
      </c>
      <c r="AF563" s="21">
        <f t="shared" si="8"/>
        <v>243.4</v>
      </c>
      <c r="AG563" s="21" t="s">
        <v>7911</v>
      </c>
      <c r="AH563" s="24" t="s">
        <v>7912</v>
      </c>
      <c r="AI563" s="24" t="s">
        <v>1467</v>
      </c>
      <c r="AJ563" s="27" t="s">
        <v>31227</v>
      </c>
      <c r="AK563" s="28" t="s">
        <v>60</v>
      </c>
      <c r="AL563" s="28">
        <v>10</v>
      </c>
      <c r="AM563" s="28">
        <v>19990113</v>
      </c>
      <c r="AN563" s="29">
        <v>576</v>
      </c>
      <c r="AO563" s="29">
        <v>202306</v>
      </c>
      <c r="AP563" s="29">
        <v>2022</v>
      </c>
      <c r="AQ563" s="28">
        <v>1273710200</v>
      </c>
      <c r="AR563" s="28">
        <v>10272032768</v>
      </c>
      <c r="AS563" s="28">
        <v>264731420</v>
      </c>
      <c r="AT563" s="30">
        <v>1</v>
      </c>
      <c r="AU563" s="30"/>
      <c r="AV563" s="30"/>
      <c r="AW563" s="30"/>
      <c r="AX563" s="30"/>
      <c r="AY563" s="30"/>
      <c r="AZ563" s="30"/>
      <c r="BA563" s="30"/>
      <c r="BB563" s="30" t="s">
        <v>54452</v>
      </c>
      <c r="BC563" s="30" t="s">
        <v>54452</v>
      </c>
      <c r="BD563" s="30" t="s">
        <v>54452</v>
      </c>
      <c r="BE563" s="30" t="s">
        <v>54452</v>
      </c>
      <c r="BF563" s="30" t="s">
        <v>54452</v>
      </c>
      <c r="BG563" s="30">
        <v>7</v>
      </c>
      <c r="BH563" s="30"/>
      <c r="BI563" s="31"/>
    </row>
    <row r="564" spans="1:61" ht="16.5">
      <c r="A564" s="21" t="s">
        <v>3453</v>
      </c>
      <c r="B564" s="21">
        <v>3111</v>
      </c>
      <c r="C564" s="21">
        <v>1702037</v>
      </c>
      <c r="D564" s="21">
        <v>6158106111</v>
      </c>
      <c r="E564" s="22">
        <v>1913110003485</v>
      </c>
      <c r="F564" s="24" t="s">
        <v>3454</v>
      </c>
      <c r="G564" s="24" t="s">
        <v>44</v>
      </c>
      <c r="H564" s="24" t="s">
        <v>51</v>
      </c>
      <c r="I564" s="24" t="s">
        <v>63</v>
      </c>
      <c r="J564" s="24" t="s">
        <v>2407</v>
      </c>
      <c r="K564" s="21">
        <v>39</v>
      </c>
      <c r="L564" s="32" t="s">
        <v>3455</v>
      </c>
      <c r="M564" s="21" t="s">
        <v>3456</v>
      </c>
      <c r="N564" s="26">
        <v>1</v>
      </c>
      <c r="O564" s="26" t="s">
        <v>55</v>
      </c>
      <c r="P564" s="33">
        <v>3647845</v>
      </c>
      <c r="Q564" s="33">
        <v>1082880</v>
      </c>
      <c r="R564" s="33">
        <v>635408</v>
      </c>
      <c r="S564" s="33">
        <v>4020519</v>
      </c>
      <c r="T564" s="26">
        <v>0</v>
      </c>
      <c r="U564" s="26">
        <v>0</v>
      </c>
      <c r="V564" s="33">
        <v>446860</v>
      </c>
      <c r="W564" s="33">
        <v>941490</v>
      </c>
      <c r="X564" s="33">
        <v>1155754</v>
      </c>
      <c r="Y564" s="33">
        <v>110106749</v>
      </c>
      <c r="Z564" s="21" t="s">
        <v>126</v>
      </c>
      <c r="AA564" s="21">
        <v>36.4</v>
      </c>
      <c r="AB564" s="21">
        <v>1118.2</v>
      </c>
      <c r="AC564" s="21">
        <v>40.200000000000003</v>
      </c>
      <c r="AD564" s="99">
        <v>0</v>
      </c>
      <c r="AE564" s="21">
        <v>25.4</v>
      </c>
      <c r="AF564" s="21">
        <f t="shared" si="8"/>
        <v>1220.2000000000003</v>
      </c>
      <c r="AG564" s="21" t="s">
        <v>3457</v>
      </c>
      <c r="AH564" s="24" t="s">
        <v>3458</v>
      </c>
      <c r="AI564" s="24" t="s">
        <v>3459</v>
      </c>
      <c r="AJ564" s="27" t="s">
        <v>31228</v>
      </c>
      <c r="AK564" s="28" t="s">
        <v>156</v>
      </c>
      <c r="AL564" s="28">
        <v>10</v>
      </c>
      <c r="AM564" s="28">
        <v>19961101</v>
      </c>
      <c r="AN564" s="29">
        <v>611</v>
      </c>
      <c r="AO564" s="29">
        <v>202306</v>
      </c>
      <c r="AP564" s="29">
        <v>2022</v>
      </c>
      <c r="AQ564" s="28">
        <v>654274379</v>
      </c>
      <c r="AR564" s="28">
        <v>1190066054</v>
      </c>
      <c r="AS564" s="28">
        <v>26617506</v>
      </c>
      <c r="AT564" s="30">
        <v>1</v>
      </c>
      <c r="AU564" s="30"/>
      <c r="AV564" s="30"/>
      <c r="AW564" s="30"/>
      <c r="AX564" s="30"/>
      <c r="AY564" s="30"/>
      <c r="AZ564" s="30"/>
      <c r="BA564" s="30"/>
      <c r="BB564" s="30" t="s">
        <v>54452</v>
      </c>
      <c r="BC564" s="30" t="s">
        <v>54452</v>
      </c>
      <c r="BD564" s="30" t="s">
        <v>54452</v>
      </c>
      <c r="BE564" s="30" t="s">
        <v>54452</v>
      </c>
      <c r="BF564" s="30" t="s">
        <v>54452</v>
      </c>
      <c r="BG564" s="30">
        <v>4</v>
      </c>
      <c r="BH564" s="30" t="s">
        <v>3460</v>
      </c>
      <c r="BI564" s="31"/>
    </row>
    <row r="565" spans="1:61" ht="16.5">
      <c r="A565" s="21" t="s">
        <v>13037</v>
      </c>
      <c r="B565" s="21">
        <v>12755</v>
      </c>
      <c r="C565" s="21">
        <v>1907180</v>
      </c>
      <c r="D565" s="21">
        <v>2208176893</v>
      </c>
      <c r="E565" s="22">
        <v>1101111873432</v>
      </c>
      <c r="F565" s="24" t="s">
        <v>13038</v>
      </c>
      <c r="G565" s="24" t="s">
        <v>44</v>
      </c>
      <c r="H565" s="24" t="s">
        <v>51</v>
      </c>
      <c r="I565" s="24" t="s">
        <v>63</v>
      </c>
      <c r="J565" s="24" t="s">
        <v>462</v>
      </c>
      <c r="K565" s="21">
        <v>56</v>
      </c>
      <c r="L565" s="32" t="s">
        <v>13039</v>
      </c>
      <c r="M565" s="21" t="s">
        <v>13040</v>
      </c>
      <c r="N565" s="21">
        <v>1</v>
      </c>
      <c r="O565" s="21" t="s">
        <v>55</v>
      </c>
      <c r="P565" s="21">
        <v>0</v>
      </c>
      <c r="Q565" s="33">
        <v>507325</v>
      </c>
      <c r="R565" s="21">
        <v>0</v>
      </c>
      <c r="S565" s="33">
        <v>1940603</v>
      </c>
      <c r="T565" s="21">
        <v>0</v>
      </c>
      <c r="U565" s="21">
        <v>0</v>
      </c>
      <c r="V565" s="33">
        <v>2924880</v>
      </c>
      <c r="W565" s="21">
        <v>0</v>
      </c>
      <c r="X565" s="21">
        <v>0</v>
      </c>
      <c r="Y565" s="33">
        <v>119448</v>
      </c>
      <c r="Z565" s="16" t="s">
        <v>315</v>
      </c>
      <c r="AA565" s="102">
        <v>0</v>
      </c>
      <c r="AB565" s="21">
        <v>6.2</v>
      </c>
      <c r="AC565" s="21">
        <v>19.399999999999999</v>
      </c>
      <c r="AD565" s="99">
        <v>0</v>
      </c>
      <c r="AE565" s="21">
        <v>29.2</v>
      </c>
      <c r="AF565" s="21">
        <f t="shared" si="8"/>
        <v>54.8</v>
      </c>
      <c r="AG565" s="21" t="s">
        <v>13041</v>
      </c>
      <c r="AH565" s="24" t="s">
        <v>13042</v>
      </c>
      <c r="AI565" s="24" t="s">
        <v>13043</v>
      </c>
      <c r="AJ565" s="27" t="s">
        <v>31229</v>
      </c>
      <c r="AK565" s="28" t="s">
        <v>60</v>
      </c>
      <c r="AL565" s="28">
        <v>10</v>
      </c>
      <c r="AM565" s="28">
        <v>20000209</v>
      </c>
      <c r="AN565" s="29">
        <v>1488</v>
      </c>
      <c r="AO565" s="29">
        <v>202212</v>
      </c>
      <c r="AP565" s="29">
        <v>2022</v>
      </c>
      <c r="AQ565" s="28">
        <v>250108139</v>
      </c>
      <c r="AR565" s="28">
        <v>160704168</v>
      </c>
      <c r="AS565" s="28">
        <v>15495560</v>
      </c>
      <c r="AT565" s="30">
        <v>1</v>
      </c>
      <c r="AU565" s="30"/>
      <c r="AV565" s="30"/>
      <c r="AW565" s="30"/>
      <c r="AX565" s="30"/>
      <c r="AY565" s="30"/>
      <c r="AZ565" s="30"/>
      <c r="BA565" s="30"/>
      <c r="BB565" s="30" t="s">
        <v>54452</v>
      </c>
      <c r="BC565" s="30" t="s">
        <v>54452</v>
      </c>
      <c r="BD565" s="30" t="s">
        <v>54452</v>
      </c>
      <c r="BE565" s="30" t="s">
        <v>54452</v>
      </c>
      <c r="BF565" s="30" t="s">
        <v>54452</v>
      </c>
      <c r="BG565" s="30">
        <v>8</v>
      </c>
      <c r="BH565" s="30"/>
      <c r="BI565" s="31"/>
    </row>
    <row r="566" spans="1:61" ht="16.5">
      <c r="A566" s="21" t="s">
        <v>4499</v>
      </c>
      <c r="B566" s="21">
        <v>4211</v>
      </c>
      <c r="C566" s="21">
        <v>1461595</v>
      </c>
      <c r="D566" s="21">
        <v>1258116042</v>
      </c>
      <c r="E566" s="22">
        <v>1347110014631</v>
      </c>
      <c r="F566" s="24" t="s">
        <v>4500</v>
      </c>
      <c r="G566" s="24" t="s">
        <v>44</v>
      </c>
      <c r="H566" s="24" t="s">
        <v>51</v>
      </c>
      <c r="I566" s="24" t="s">
        <v>63</v>
      </c>
      <c r="J566" s="24" t="s">
        <v>68</v>
      </c>
      <c r="K566" s="21">
        <v>20</v>
      </c>
      <c r="L566" s="32" t="s">
        <v>4501</v>
      </c>
      <c r="M566" s="21" t="s">
        <v>1784</v>
      </c>
      <c r="N566" s="26">
        <v>1</v>
      </c>
      <c r="O566" s="26" t="s">
        <v>55</v>
      </c>
      <c r="P566" s="21">
        <v>0</v>
      </c>
      <c r="Q566" s="21">
        <v>0</v>
      </c>
      <c r="R566" s="21">
        <v>0</v>
      </c>
      <c r="S566" s="41">
        <v>53300</v>
      </c>
      <c r="T566" s="21">
        <v>0</v>
      </c>
      <c r="U566" s="40">
        <v>5112</v>
      </c>
      <c r="V566" s="40">
        <v>115860</v>
      </c>
      <c r="W566" s="40">
        <v>203432</v>
      </c>
      <c r="X566" s="21">
        <v>0</v>
      </c>
      <c r="Y566" s="21">
        <v>0</v>
      </c>
      <c r="Z566" s="21" t="s">
        <v>126</v>
      </c>
      <c r="AA566" s="102">
        <v>0</v>
      </c>
      <c r="AB566" s="99">
        <v>0</v>
      </c>
      <c r="AC566" s="21">
        <v>0.5</v>
      </c>
      <c r="AD566" s="99">
        <v>0</v>
      </c>
      <c r="AE566" s="21">
        <v>3.1</v>
      </c>
      <c r="AF566" s="21">
        <f t="shared" si="8"/>
        <v>3.6</v>
      </c>
      <c r="AG566" s="21" t="s">
        <v>4502</v>
      </c>
      <c r="AH566" s="24" t="s">
        <v>4503</v>
      </c>
      <c r="AI566" s="24" t="s">
        <v>4504</v>
      </c>
      <c r="AJ566" s="27" t="s">
        <v>31230</v>
      </c>
      <c r="AK566" s="28" t="s">
        <v>60</v>
      </c>
      <c r="AL566" s="28">
        <v>10</v>
      </c>
      <c r="AM566" s="28">
        <v>19950719</v>
      </c>
      <c r="AN566" s="29">
        <v>682</v>
      </c>
      <c r="AO566" s="29">
        <v>202306</v>
      </c>
      <c r="AP566" s="29">
        <v>2022</v>
      </c>
      <c r="AQ566" s="28">
        <v>253697246</v>
      </c>
      <c r="AR566" s="28">
        <v>438720559</v>
      </c>
      <c r="AS566" s="28">
        <v>71218073</v>
      </c>
      <c r="AT566" s="30">
        <v>1</v>
      </c>
      <c r="AU566" s="30"/>
      <c r="AV566" s="30"/>
      <c r="AW566" s="30"/>
      <c r="AX566" s="30"/>
      <c r="AY566" s="30"/>
      <c r="AZ566" s="30"/>
      <c r="BA566" s="30"/>
      <c r="BB566" s="30" t="s">
        <v>54452</v>
      </c>
      <c r="BC566" s="30" t="s">
        <v>54452</v>
      </c>
      <c r="BD566" s="30" t="s">
        <v>54452</v>
      </c>
      <c r="BE566" s="30" t="s">
        <v>54452</v>
      </c>
      <c r="BF566" s="30" t="s">
        <v>54452</v>
      </c>
      <c r="BG566" s="30">
        <v>5</v>
      </c>
      <c r="BH566" s="30"/>
      <c r="BI566" s="31"/>
    </row>
    <row r="567" spans="1:61" ht="16.5">
      <c r="A567" s="21" t="s">
        <v>1468</v>
      </c>
      <c r="B567" s="21">
        <v>1435</v>
      </c>
      <c r="C567" s="21">
        <v>3665948</v>
      </c>
      <c r="D567" s="21">
        <v>1018649595</v>
      </c>
      <c r="E567" s="22">
        <v>1101114191815</v>
      </c>
      <c r="F567" s="24" t="s">
        <v>1469</v>
      </c>
      <c r="G567" s="24" t="s">
        <v>44</v>
      </c>
      <c r="H567" s="24" t="s">
        <v>51</v>
      </c>
      <c r="I567" s="24" t="s">
        <v>63</v>
      </c>
      <c r="J567" s="24" t="s">
        <v>1465</v>
      </c>
      <c r="K567" s="21">
        <v>10</v>
      </c>
      <c r="L567" s="32" t="s">
        <v>1470</v>
      </c>
      <c r="M567" s="21" t="s">
        <v>1471</v>
      </c>
      <c r="N567" s="26">
        <v>1</v>
      </c>
      <c r="O567" s="26" t="s">
        <v>55</v>
      </c>
      <c r="P567" s="26">
        <v>0</v>
      </c>
      <c r="Q567" s="26">
        <v>0</v>
      </c>
      <c r="R567" s="26">
        <v>0</v>
      </c>
      <c r="S567" s="26">
        <v>0</v>
      </c>
      <c r="T567" s="26">
        <v>0</v>
      </c>
      <c r="U567" s="33">
        <v>196333</v>
      </c>
      <c r="V567" s="26">
        <v>0</v>
      </c>
      <c r="W567" s="26">
        <v>0</v>
      </c>
      <c r="X567" s="33">
        <v>157866</v>
      </c>
      <c r="Y567" s="33">
        <v>19206972</v>
      </c>
      <c r="Z567" s="21" t="s">
        <v>56</v>
      </c>
      <c r="AA567" s="102">
        <v>0</v>
      </c>
      <c r="AB567" s="21">
        <v>192</v>
      </c>
      <c r="AC567" s="99">
        <v>0</v>
      </c>
      <c r="AD567" s="21">
        <v>1.9</v>
      </c>
      <c r="AE567" s="21">
        <v>1.5</v>
      </c>
      <c r="AF567" s="21">
        <f t="shared" si="8"/>
        <v>195.4</v>
      </c>
      <c r="AG567" s="21" t="s">
        <v>1472</v>
      </c>
      <c r="AH567" s="24" t="s">
        <v>1473</v>
      </c>
      <c r="AI567" s="24" t="s">
        <v>64</v>
      </c>
      <c r="AJ567" s="27" t="s">
        <v>31227</v>
      </c>
      <c r="AK567" s="28" t="s">
        <v>60</v>
      </c>
      <c r="AL567" s="28">
        <v>10</v>
      </c>
      <c r="AM567" s="28">
        <v>20091001</v>
      </c>
      <c r="AN567" s="29">
        <v>323</v>
      </c>
      <c r="AO567" s="29">
        <v>202306</v>
      </c>
      <c r="AP567" s="29">
        <v>2022</v>
      </c>
      <c r="AQ567" s="28">
        <v>5464042274</v>
      </c>
      <c r="AR567" s="28">
        <v>3590304215</v>
      </c>
      <c r="AS567" s="28">
        <v>100000000</v>
      </c>
      <c r="AT567" s="30">
        <v>1</v>
      </c>
      <c r="AU567" s="30"/>
      <c r="AV567" s="30"/>
      <c r="AW567" s="30"/>
      <c r="AX567" s="30"/>
      <c r="AY567" s="30"/>
      <c r="AZ567" s="30"/>
      <c r="BA567" s="30"/>
      <c r="BB567" s="30" t="s">
        <v>54452</v>
      </c>
      <c r="BC567" s="30" t="s">
        <v>54452</v>
      </c>
      <c r="BD567" s="30" t="s">
        <v>54452</v>
      </c>
      <c r="BE567" s="30" t="s">
        <v>54452</v>
      </c>
      <c r="BF567" s="30" t="s">
        <v>54452</v>
      </c>
      <c r="BG567" s="30">
        <v>7</v>
      </c>
      <c r="BH567" s="30"/>
      <c r="BI567" s="31"/>
    </row>
    <row r="568" spans="1:61" ht="16.5">
      <c r="A568" s="21" t="s">
        <v>8098</v>
      </c>
      <c r="B568" s="21">
        <v>8350</v>
      </c>
      <c r="C568" s="21">
        <v>1938290</v>
      </c>
      <c r="D568" s="21">
        <v>1018134928</v>
      </c>
      <c r="E568" s="22">
        <v>1101110038805</v>
      </c>
      <c r="F568" s="24" t="s">
        <v>8099</v>
      </c>
      <c r="G568" s="24" t="s">
        <v>44</v>
      </c>
      <c r="H568" s="24" t="s">
        <v>51</v>
      </c>
      <c r="I568" s="24" t="s">
        <v>63</v>
      </c>
      <c r="J568" s="24" t="s">
        <v>313</v>
      </c>
      <c r="K568" s="21">
        <v>46</v>
      </c>
      <c r="L568" s="32" t="s">
        <v>8100</v>
      </c>
      <c r="M568" s="21" t="s">
        <v>8101</v>
      </c>
      <c r="N568" s="26">
        <v>1</v>
      </c>
      <c r="O568" s="26" t="s">
        <v>55</v>
      </c>
      <c r="P568" s="33">
        <v>482512</v>
      </c>
      <c r="Q568" s="33">
        <v>124327</v>
      </c>
      <c r="R568" s="33">
        <v>3024835</v>
      </c>
      <c r="S568" s="33">
        <v>2346458</v>
      </c>
      <c r="T568" s="26">
        <v>0</v>
      </c>
      <c r="U568" s="33">
        <v>76243</v>
      </c>
      <c r="V568" s="33">
        <v>1090946</v>
      </c>
      <c r="W568" s="26">
        <v>0</v>
      </c>
      <c r="X568" s="33">
        <v>247000</v>
      </c>
      <c r="Y568" s="33">
        <v>36229730</v>
      </c>
      <c r="Z568" s="21"/>
      <c r="AA568" s="21">
        <v>4.8</v>
      </c>
      <c r="AB568" s="21">
        <v>393.7</v>
      </c>
      <c r="AC568" s="21">
        <v>23.4</v>
      </c>
      <c r="AD568" s="21">
        <v>0.7</v>
      </c>
      <c r="AE568" s="21">
        <v>13.3</v>
      </c>
      <c r="AF568" s="21">
        <f t="shared" ref="AF568:AF631" si="9">SUM(AA568:AE568)</f>
        <v>435.9</v>
      </c>
      <c r="AG568" s="21" t="s">
        <v>8097</v>
      </c>
      <c r="AH568" s="24" t="s">
        <v>8102</v>
      </c>
      <c r="AI568" s="24" t="s">
        <v>8103</v>
      </c>
      <c r="AJ568" s="27" t="s">
        <v>31231</v>
      </c>
      <c r="AK568" s="28" t="s">
        <v>60</v>
      </c>
      <c r="AL568" s="28">
        <v>10</v>
      </c>
      <c r="AM568" s="28">
        <v>19620221</v>
      </c>
      <c r="AN568" s="29">
        <v>3505</v>
      </c>
      <c r="AO568" s="29">
        <v>202306</v>
      </c>
      <c r="AP568" s="29">
        <v>2022</v>
      </c>
      <c r="AQ568" s="28">
        <v>6191349924</v>
      </c>
      <c r="AR568" s="28">
        <v>9362346377</v>
      </c>
      <c r="AS568" s="28">
        <v>187853135</v>
      </c>
      <c r="AT568" s="30">
        <v>1</v>
      </c>
      <c r="AU568" s="30"/>
      <c r="AV568" s="30"/>
      <c r="AW568" s="30"/>
      <c r="AX568" s="30"/>
      <c r="AY568" s="30"/>
      <c r="AZ568" s="30"/>
      <c r="BA568" s="30"/>
      <c r="BB568" s="30" t="s">
        <v>54452</v>
      </c>
      <c r="BC568" s="30" t="s">
        <v>54452</v>
      </c>
      <c r="BD568" s="30" t="s">
        <v>54452</v>
      </c>
      <c r="BE568" s="30" t="s">
        <v>54452</v>
      </c>
      <c r="BF568" s="30" t="s">
        <v>54452</v>
      </c>
      <c r="BG568" s="30">
        <v>4</v>
      </c>
      <c r="BH568" s="30" t="s">
        <v>8104</v>
      </c>
      <c r="BI568" s="31"/>
    </row>
    <row r="569" spans="1:61" ht="16.5">
      <c r="A569" s="21" t="s">
        <v>9177</v>
      </c>
      <c r="B569" s="21">
        <v>8704</v>
      </c>
      <c r="C569" s="21">
        <v>10906004</v>
      </c>
      <c r="D569" s="21">
        <v>1718602473</v>
      </c>
      <c r="E569" s="22">
        <v>1101118061337</v>
      </c>
      <c r="F569" s="24" t="s">
        <v>9178</v>
      </c>
      <c r="G569" s="24" t="s">
        <v>44</v>
      </c>
      <c r="H569" s="24" t="s">
        <v>51</v>
      </c>
      <c r="I569" s="24" t="s">
        <v>63</v>
      </c>
      <c r="J569" s="24" t="s">
        <v>313</v>
      </c>
      <c r="K569" s="21">
        <v>46</v>
      </c>
      <c r="L569" s="32" t="s">
        <v>9179</v>
      </c>
      <c r="M569" s="21" t="s">
        <v>9180</v>
      </c>
      <c r="N569" s="26">
        <v>1</v>
      </c>
      <c r="O569" s="26">
        <v>0</v>
      </c>
      <c r="P569" s="26">
        <v>0</v>
      </c>
      <c r="Q569" s="26">
        <v>0</v>
      </c>
      <c r="R569" s="26">
        <v>0</v>
      </c>
      <c r="S569" s="26">
        <v>0</v>
      </c>
      <c r="T569" s="26">
        <v>0</v>
      </c>
      <c r="U569" s="26">
        <v>0</v>
      </c>
      <c r="V569" s="26">
        <v>0</v>
      </c>
      <c r="W569" s="26">
        <v>0</v>
      </c>
      <c r="X569" s="26">
        <v>0</v>
      </c>
      <c r="Y569" s="26">
        <v>0</v>
      </c>
      <c r="Z569" s="21"/>
      <c r="AA569" s="101">
        <v>0</v>
      </c>
      <c r="AB569" s="98">
        <v>0</v>
      </c>
      <c r="AC569" s="98">
        <v>0</v>
      </c>
      <c r="AD569" s="98">
        <v>0</v>
      </c>
      <c r="AE569" s="98">
        <v>0</v>
      </c>
      <c r="AF569" s="21">
        <f t="shared" si="9"/>
        <v>0</v>
      </c>
      <c r="AG569" s="21" t="s">
        <v>9181</v>
      </c>
      <c r="AH569" s="24" t="s">
        <v>9182</v>
      </c>
      <c r="AI569" s="24" t="s">
        <v>9183</v>
      </c>
      <c r="AJ569" s="27" t="s">
        <v>31232</v>
      </c>
      <c r="AK569" s="28" t="s">
        <v>60</v>
      </c>
      <c r="AL569" s="28">
        <v>10</v>
      </c>
      <c r="AM569" s="28">
        <v>20211020</v>
      </c>
      <c r="AN569" s="29">
        <v>1260</v>
      </c>
      <c r="AO569" s="29">
        <v>202207</v>
      </c>
      <c r="AP569" s="29">
        <v>2022</v>
      </c>
      <c r="AQ569" s="28">
        <v>2894534062</v>
      </c>
      <c r="AR569" s="28">
        <v>1286454588</v>
      </c>
      <c r="AS569" s="28">
        <v>75512200</v>
      </c>
      <c r="AT569" s="30">
        <v>1</v>
      </c>
      <c r="AU569" s="30"/>
      <c r="AV569" s="30"/>
      <c r="AW569" s="30"/>
      <c r="AX569" s="30"/>
      <c r="AY569" s="30"/>
      <c r="AZ569" s="30"/>
      <c r="BA569" s="30"/>
      <c r="BB569" s="30" t="s">
        <v>54452</v>
      </c>
      <c r="BC569" s="30" t="s">
        <v>54452</v>
      </c>
      <c r="BD569" s="30" t="s">
        <v>54452</v>
      </c>
      <c r="BE569" s="30" t="s">
        <v>54452</v>
      </c>
      <c r="BF569" s="30" t="s">
        <v>54452</v>
      </c>
      <c r="BG569" s="30">
        <v>4</v>
      </c>
      <c r="BH569" s="30" t="s">
        <v>9184</v>
      </c>
      <c r="BI569" s="31"/>
    </row>
    <row r="570" spans="1:61" ht="16.5">
      <c r="A570" s="21" t="s">
        <v>3080</v>
      </c>
      <c r="B570" s="21">
        <v>2838</v>
      </c>
      <c r="C570" s="21">
        <v>8921781</v>
      </c>
      <c r="D570" s="21">
        <v>5598601539</v>
      </c>
      <c r="E570" s="22">
        <v>1101117064217</v>
      </c>
      <c r="F570" s="24" t="s">
        <v>3081</v>
      </c>
      <c r="G570" s="24" t="s">
        <v>44</v>
      </c>
      <c r="H570" s="24" t="s">
        <v>51</v>
      </c>
      <c r="I570" s="24" t="s">
        <v>63</v>
      </c>
      <c r="J570" s="24" t="s">
        <v>1980</v>
      </c>
      <c r="K570" s="21">
        <v>32</v>
      </c>
      <c r="L570" s="32" t="s">
        <v>3082</v>
      </c>
      <c r="M570" s="21" t="s">
        <v>703</v>
      </c>
      <c r="N570" s="26">
        <v>1</v>
      </c>
      <c r="O570" s="26" t="s">
        <v>55</v>
      </c>
      <c r="P570" s="26">
        <v>0</v>
      </c>
      <c r="Q570" s="26">
        <v>0</v>
      </c>
      <c r="R570" s="26">
        <v>0</v>
      </c>
      <c r="S570" s="26">
        <v>0</v>
      </c>
      <c r="T570" s="26">
        <v>0</v>
      </c>
      <c r="U570" s="26">
        <v>0</v>
      </c>
      <c r="V570" s="26">
        <v>0</v>
      </c>
      <c r="W570" s="26">
        <v>0</v>
      </c>
      <c r="X570" s="26">
        <v>0</v>
      </c>
      <c r="Y570" s="33">
        <v>12151079</v>
      </c>
      <c r="Z570" s="21" t="s">
        <v>126</v>
      </c>
      <c r="AA570" s="102">
        <v>0</v>
      </c>
      <c r="AB570" s="21">
        <v>121.5</v>
      </c>
      <c r="AC570" s="99">
        <v>0</v>
      </c>
      <c r="AD570" s="99">
        <v>0</v>
      </c>
      <c r="AE570" s="99">
        <v>0</v>
      </c>
      <c r="AF570" s="21">
        <f t="shared" si="9"/>
        <v>121.5</v>
      </c>
      <c r="AG570" s="21" t="s">
        <v>3083</v>
      </c>
      <c r="AH570" s="24" t="s">
        <v>3084</v>
      </c>
      <c r="AI570" s="24" t="s">
        <v>1467</v>
      </c>
      <c r="AJ570" s="27" t="s">
        <v>31227</v>
      </c>
      <c r="AK570" s="28" t="s">
        <v>156</v>
      </c>
      <c r="AL570" s="28">
        <v>10</v>
      </c>
      <c r="AM570" s="28">
        <v>20190402</v>
      </c>
      <c r="AN570" s="29">
        <v>334</v>
      </c>
      <c r="AO570" s="29">
        <v>202306</v>
      </c>
      <c r="AP570" s="29">
        <v>2022</v>
      </c>
      <c r="AQ570" s="28">
        <v>310749280</v>
      </c>
      <c r="AR570" s="28">
        <v>2521924459</v>
      </c>
      <c r="AS570" s="28">
        <v>71297592</v>
      </c>
      <c r="AT570" s="30">
        <v>1</v>
      </c>
      <c r="AU570" s="30"/>
      <c r="AV570" s="30"/>
      <c r="AW570" s="30"/>
      <c r="AX570" s="30"/>
      <c r="AY570" s="30"/>
      <c r="AZ570" s="30"/>
      <c r="BA570" s="30"/>
      <c r="BB570" s="30" t="s">
        <v>54452</v>
      </c>
      <c r="BC570" s="30" t="s">
        <v>54452</v>
      </c>
      <c r="BD570" s="30" t="s">
        <v>54452</v>
      </c>
      <c r="BE570" s="30" t="s">
        <v>54452</v>
      </c>
      <c r="BF570" s="30" t="s">
        <v>54452</v>
      </c>
      <c r="BG570" s="30">
        <v>4</v>
      </c>
      <c r="BH570" s="30" t="s">
        <v>237</v>
      </c>
      <c r="BI570" s="31"/>
    </row>
    <row r="571" spans="1:61" ht="16.5">
      <c r="A571" s="21" t="s">
        <v>9232</v>
      </c>
      <c r="B571" s="21">
        <v>5594</v>
      </c>
      <c r="C571" s="21">
        <v>1341913</v>
      </c>
      <c r="D571" s="21">
        <v>5138102110</v>
      </c>
      <c r="E571" s="22">
        <v>1753110001348</v>
      </c>
      <c r="F571" s="24" t="s">
        <v>9233</v>
      </c>
      <c r="G571" s="24" t="s">
        <v>44</v>
      </c>
      <c r="H571" s="24" t="s">
        <v>51</v>
      </c>
      <c r="I571" s="24" t="s">
        <v>63</v>
      </c>
      <c r="J571" s="24" t="s">
        <v>2778</v>
      </c>
      <c r="K571" s="21">
        <v>25</v>
      </c>
      <c r="L571" s="32" t="s">
        <v>9234</v>
      </c>
      <c r="M571" s="21" t="s">
        <v>1425</v>
      </c>
      <c r="N571" s="26">
        <v>1</v>
      </c>
      <c r="O571" s="26" t="s">
        <v>351</v>
      </c>
      <c r="P571" s="21">
        <v>0</v>
      </c>
      <c r="Q571" s="21">
        <v>0</v>
      </c>
      <c r="R571" s="21">
        <v>0</v>
      </c>
      <c r="S571" s="21">
        <v>0</v>
      </c>
      <c r="T571" s="21">
        <v>0</v>
      </c>
      <c r="U571" s="21">
        <v>0</v>
      </c>
      <c r="V571" s="21">
        <v>0</v>
      </c>
      <c r="W571" s="21">
        <v>0</v>
      </c>
      <c r="X571" s="66">
        <v>38954</v>
      </c>
      <c r="Y571" s="21">
        <v>0</v>
      </c>
      <c r="Z571" s="21" t="s">
        <v>5733</v>
      </c>
      <c r="AA571" s="103">
        <v>0</v>
      </c>
      <c r="AB571" s="100">
        <v>0</v>
      </c>
      <c r="AC571" s="100">
        <v>0</v>
      </c>
      <c r="AD571" s="100">
        <v>0</v>
      </c>
      <c r="AE571" s="37">
        <v>389.5</v>
      </c>
      <c r="AF571" s="21">
        <f t="shared" si="9"/>
        <v>389.5</v>
      </c>
      <c r="AG571" s="21" t="s">
        <v>4300</v>
      </c>
      <c r="AH571" s="24" t="s">
        <v>9235</v>
      </c>
      <c r="AI571" s="24" t="s">
        <v>9236</v>
      </c>
      <c r="AJ571" s="27" t="s">
        <v>31233</v>
      </c>
      <c r="AK571" s="28" t="s">
        <v>60</v>
      </c>
      <c r="AL571" s="28">
        <v>10</v>
      </c>
      <c r="AM571" s="28">
        <v>19830610</v>
      </c>
      <c r="AN571" s="29">
        <v>3645</v>
      </c>
      <c r="AO571" s="29">
        <v>202306</v>
      </c>
      <c r="AP571" s="29">
        <v>2022</v>
      </c>
      <c r="AQ571" s="28">
        <v>2317709501</v>
      </c>
      <c r="AR571" s="28">
        <v>4486161668</v>
      </c>
      <c r="AS571" s="28">
        <v>33511675</v>
      </c>
      <c r="AT571" s="30">
        <v>1</v>
      </c>
      <c r="AU571" s="30"/>
      <c r="AV571" s="30"/>
      <c r="AW571" s="30"/>
      <c r="AX571" s="30"/>
      <c r="AY571" s="30"/>
      <c r="AZ571" s="30"/>
      <c r="BA571" s="30"/>
      <c r="BB571" s="30" t="s">
        <v>54452</v>
      </c>
      <c r="BC571" s="30" t="s">
        <v>54452</v>
      </c>
      <c r="BD571" s="30" t="s">
        <v>54452</v>
      </c>
      <c r="BE571" s="30" t="s">
        <v>54452</v>
      </c>
      <c r="BF571" s="30" t="s">
        <v>54452</v>
      </c>
      <c r="BG571" s="30">
        <v>4</v>
      </c>
      <c r="BH571" s="30" t="s">
        <v>237</v>
      </c>
      <c r="BI571" s="31"/>
    </row>
    <row r="572" spans="1:61" ht="16.5">
      <c r="A572" s="21" t="s">
        <v>4266</v>
      </c>
      <c r="B572" s="21">
        <v>4043</v>
      </c>
      <c r="C572" s="21">
        <v>10966195</v>
      </c>
      <c r="D572" s="21">
        <v>4598802246</v>
      </c>
      <c r="E572" s="22">
        <v>1756110025475</v>
      </c>
      <c r="F572" s="24" t="s">
        <v>4267</v>
      </c>
      <c r="G572" s="24" t="s">
        <v>44</v>
      </c>
      <c r="H572" s="24" t="s">
        <v>51</v>
      </c>
      <c r="I572" s="24" t="s">
        <v>63</v>
      </c>
      <c r="J572" s="24" t="s">
        <v>2778</v>
      </c>
      <c r="K572" s="21">
        <v>25</v>
      </c>
      <c r="L572" s="32" t="s">
        <v>4268</v>
      </c>
      <c r="M572" s="21" t="s">
        <v>4269</v>
      </c>
      <c r="N572" s="21">
        <v>1</v>
      </c>
      <c r="O572" s="21" t="s">
        <v>55</v>
      </c>
      <c r="P572" s="21">
        <v>0</v>
      </c>
      <c r="Q572" s="21">
        <v>0</v>
      </c>
      <c r="R572" s="21">
        <v>0</v>
      </c>
      <c r="S572" s="21">
        <v>0</v>
      </c>
      <c r="T572" s="21">
        <v>0</v>
      </c>
      <c r="U572" s="21">
        <v>0</v>
      </c>
      <c r="V572" s="21">
        <v>0</v>
      </c>
      <c r="W572" s="21">
        <v>0</v>
      </c>
      <c r="X572" s="21">
        <v>0</v>
      </c>
      <c r="Y572" s="51">
        <v>193115725</v>
      </c>
      <c r="Z572" s="16" t="s">
        <v>126</v>
      </c>
      <c r="AA572" s="102">
        <v>0</v>
      </c>
      <c r="AB572" s="21">
        <v>1931.1</v>
      </c>
      <c r="AC572" s="99">
        <v>0</v>
      </c>
      <c r="AD572" s="99">
        <v>0</v>
      </c>
      <c r="AE572" s="99">
        <v>0</v>
      </c>
      <c r="AF572" s="21">
        <f t="shared" si="9"/>
        <v>1931.1</v>
      </c>
      <c r="AG572" s="21" t="s">
        <v>4270</v>
      </c>
      <c r="AH572" s="24" t="s">
        <v>4271</v>
      </c>
      <c r="AI572" s="24" t="s">
        <v>4272</v>
      </c>
      <c r="AJ572" s="27" t="s">
        <v>31234</v>
      </c>
      <c r="AK572" s="28" t="s">
        <v>60</v>
      </c>
      <c r="AL572" s="28">
        <v>10</v>
      </c>
      <c r="AM572" s="28">
        <v>20211201</v>
      </c>
      <c r="AN572" s="29">
        <v>849</v>
      </c>
      <c r="AO572" s="29">
        <v>202306</v>
      </c>
      <c r="AP572" s="29">
        <v>2022</v>
      </c>
      <c r="AQ572" s="28">
        <v>780919622</v>
      </c>
      <c r="AR572" s="28">
        <v>1218836591</v>
      </c>
      <c r="AS572" s="28">
        <v>7500000</v>
      </c>
      <c r="AT572" s="30">
        <v>1</v>
      </c>
      <c r="AU572" s="30"/>
      <c r="AV572" s="30"/>
      <c r="AW572" s="30"/>
      <c r="AX572" s="30"/>
      <c r="AY572" s="30"/>
      <c r="AZ572" s="30"/>
      <c r="BA572" s="30"/>
      <c r="BB572" s="30" t="s">
        <v>54452</v>
      </c>
      <c r="BC572" s="30" t="s">
        <v>54452</v>
      </c>
      <c r="BD572" s="30" t="s">
        <v>54452</v>
      </c>
      <c r="BE572" s="30" t="s">
        <v>54452</v>
      </c>
      <c r="BF572" s="30" t="s">
        <v>54452</v>
      </c>
      <c r="BG572" s="30">
        <v>4</v>
      </c>
      <c r="BH572" s="30" t="s">
        <v>237</v>
      </c>
      <c r="BI572" s="31"/>
    </row>
    <row r="573" spans="1:61" ht="16.5">
      <c r="A573" s="21" t="s">
        <v>10713</v>
      </c>
      <c r="B573" s="21">
        <v>11107</v>
      </c>
      <c r="C573" s="21">
        <v>8412018</v>
      </c>
      <c r="D573" s="21">
        <v>4928700855</v>
      </c>
      <c r="E573" s="22">
        <v>1101116585884</v>
      </c>
      <c r="F573" s="24" t="s">
        <v>10714</v>
      </c>
      <c r="G573" s="24" t="s">
        <v>44</v>
      </c>
      <c r="H573" s="24" t="s">
        <v>51</v>
      </c>
      <c r="I573" s="24" t="s">
        <v>63</v>
      </c>
      <c r="J573" s="24" t="s">
        <v>467</v>
      </c>
      <c r="K573" s="21">
        <v>49</v>
      </c>
      <c r="L573" s="21"/>
      <c r="M573" s="21" t="s">
        <v>10715</v>
      </c>
      <c r="N573" s="21">
        <v>1</v>
      </c>
      <c r="O573" s="21" t="s">
        <v>55</v>
      </c>
      <c r="P573" s="21">
        <v>0</v>
      </c>
      <c r="Q573" s="21">
        <v>0</v>
      </c>
      <c r="R573" s="21">
        <v>0</v>
      </c>
      <c r="S573" s="33">
        <v>19264445</v>
      </c>
      <c r="T573" s="21">
        <v>0</v>
      </c>
      <c r="U573" s="21">
        <v>0</v>
      </c>
      <c r="V573" s="21">
        <v>0</v>
      </c>
      <c r="W573" s="21">
        <v>0</v>
      </c>
      <c r="X573" s="33">
        <f>6236269+6808650</f>
        <v>13044919</v>
      </c>
      <c r="Y573" s="33">
        <v>2619530</v>
      </c>
      <c r="Z573" s="21" t="s">
        <v>315</v>
      </c>
      <c r="AA573" s="102">
        <v>0</v>
      </c>
      <c r="AB573" s="21">
        <v>26.1</v>
      </c>
      <c r="AC573" s="21">
        <v>192.6</v>
      </c>
      <c r="AD573" s="99">
        <v>0</v>
      </c>
      <c r="AE573" s="21">
        <v>130.4</v>
      </c>
      <c r="AF573" s="21">
        <f t="shared" si="9"/>
        <v>349.1</v>
      </c>
      <c r="AG573" s="21" t="s">
        <v>10716</v>
      </c>
      <c r="AH573" s="24">
        <v>15660106</v>
      </c>
      <c r="AI573" s="24" t="s">
        <v>10717</v>
      </c>
      <c r="AJ573" s="27" t="s">
        <v>31235</v>
      </c>
      <c r="AK573" s="28" t="s">
        <v>60</v>
      </c>
      <c r="AL573" s="28">
        <v>10</v>
      </c>
      <c r="AM573" s="28">
        <v>20171201</v>
      </c>
      <c r="AN573" s="29">
        <v>300</v>
      </c>
      <c r="AO573" s="29">
        <v>202212</v>
      </c>
      <c r="AP573" s="29">
        <v>2022</v>
      </c>
      <c r="AQ573" s="28">
        <v>329303615</v>
      </c>
      <c r="AR573" s="28">
        <v>103910031</v>
      </c>
      <c r="AS573" s="28">
        <v>18156775</v>
      </c>
      <c r="AT573" s="30">
        <v>1</v>
      </c>
      <c r="AU573" s="30"/>
      <c r="AV573" s="30"/>
      <c r="AW573" s="30"/>
      <c r="AX573" s="30"/>
      <c r="AY573" s="30"/>
      <c r="AZ573" s="30"/>
      <c r="BA573" s="30"/>
      <c r="BB573" s="30" t="s">
        <v>54452</v>
      </c>
      <c r="BC573" s="30" t="s">
        <v>54452</v>
      </c>
      <c r="BD573" s="30" t="s">
        <v>54452</v>
      </c>
      <c r="BE573" s="30" t="s">
        <v>54452</v>
      </c>
      <c r="BF573" s="30" t="s">
        <v>54452</v>
      </c>
      <c r="BG573" s="30">
        <v>8</v>
      </c>
      <c r="BH573" s="30"/>
      <c r="BI573" s="31"/>
    </row>
    <row r="574" spans="1:61" ht="16.5">
      <c r="A574" s="21" t="s">
        <v>13835</v>
      </c>
      <c r="B574" s="21">
        <v>13632</v>
      </c>
      <c r="C574" s="21">
        <v>1321230</v>
      </c>
      <c r="D574" s="21">
        <v>1208607747</v>
      </c>
      <c r="E574" s="22">
        <v>1101112007858</v>
      </c>
      <c r="F574" s="24" t="s">
        <v>13836</v>
      </c>
      <c r="G574" s="24" t="s">
        <v>44</v>
      </c>
      <c r="H574" s="24" t="s">
        <v>51</v>
      </c>
      <c r="I574" s="24" t="s">
        <v>52</v>
      </c>
      <c r="J574" s="24" t="s">
        <v>462</v>
      </c>
      <c r="K574" s="21">
        <v>56</v>
      </c>
      <c r="L574" s="32" t="s">
        <v>13837</v>
      </c>
      <c r="M574" s="21" t="s">
        <v>4132</v>
      </c>
      <c r="N574" s="26">
        <v>1</v>
      </c>
      <c r="O574" s="26" t="s">
        <v>55</v>
      </c>
      <c r="P574" s="21">
        <v>0</v>
      </c>
      <c r="Q574" s="21">
        <v>0</v>
      </c>
      <c r="R574" s="21">
        <v>0</v>
      </c>
      <c r="S574" s="40">
        <v>1906490</v>
      </c>
      <c r="T574" s="21">
        <v>0</v>
      </c>
      <c r="U574" s="21">
        <v>0</v>
      </c>
      <c r="V574" s="21">
        <v>0</v>
      </c>
      <c r="W574" s="21">
        <v>0</v>
      </c>
      <c r="X574" s="21">
        <v>0</v>
      </c>
      <c r="Y574" s="21">
        <v>0</v>
      </c>
      <c r="Z574" s="21"/>
      <c r="AA574" s="102">
        <v>0</v>
      </c>
      <c r="AB574" s="99">
        <v>0</v>
      </c>
      <c r="AC574" s="21">
        <v>19</v>
      </c>
      <c r="AD574" s="99">
        <v>0</v>
      </c>
      <c r="AE574" s="99">
        <v>0</v>
      </c>
      <c r="AF574" s="21">
        <f t="shared" si="9"/>
        <v>19</v>
      </c>
      <c r="AG574" s="21" t="s">
        <v>13838</v>
      </c>
      <c r="AH574" s="24" t="s">
        <v>13839</v>
      </c>
      <c r="AI574" s="24" t="s">
        <v>7645</v>
      </c>
      <c r="AJ574" s="27" t="s">
        <v>31236</v>
      </c>
      <c r="AK574" s="28" t="s">
        <v>60</v>
      </c>
      <c r="AL574" s="28">
        <v>10</v>
      </c>
      <c r="AM574" s="28">
        <v>20000626</v>
      </c>
      <c r="AN574" s="29">
        <v>7047</v>
      </c>
      <c r="AO574" s="29">
        <v>202308</v>
      </c>
      <c r="AP574" s="29">
        <v>2022</v>
      </c>
      <c r="AQ574" s="28">
        <v>1559984157</v>
      </c>
      <c r="AR574" s="28">
        <v>3356125724</v>
      </c>
      <c r="AS574" s="28">
        <v>37942919</v>
      </c>
      <c r="AT574" s="30">
        <v>1</v>
      </c>
      <c r="AU574" s="30"/>
      <c r="AV574" s="30"/>
      <c r="AW574" s="30"/>
      <c r="AX574" s="30"/>
      <c r="AY574" s="30"/>
      <c r="AZ574" s="30"/>
      <c r="BA574" s="30"/>
      <c r="BB574" s="30" t="s">
        <v>54452</v>
      </c>
      <c r="BC574" s="30" t="s">
        <v>54452</v>
      </c>
      <c r="BD574" s="30" t="s">
        <v>54452</v>
      </c>
      <c r="BE574" s="30" t="s">
        <v>54452</v>
      </c>
      <c r="BF574" s="30" t="s">
        <v>54452</v>
      </c>
      <c r="BG574" s="30">
        <v>4</v>
      </c>
      <c r="BH574" s="30" t="s">
        <v>3728</v>
      </c>
      <c r="BI574" s="31"/>
    </row>
    <row r="575" spans="1:61" ht="16.5">
      <c r="A575" s="21" t="s">
        <v>2142</v>
      </c>
      <c r="B575" s="21">
        <v>2112</v>
      </c>
      <c r="C575" s="21">
        <v>6408229</v>
      </c>
      <c r="D575" s="21">
        <v>2088128353</v>
      </c>
      <c r="E575" s="22">
        <v>1601110395453</v>
      </c>
      <c r="F575" s="24" t="s">
        <v>2143</v>
      </c>
      <c r="G575" s="24" t="s">
        <v>44</v>
      </c>
      <c r="H575" s="24" t="s">
        <v>51</v>
      </c>
      <c r="I575" s="24" t="s">
        <v>63</v>
      </c>
      <c r="J575" s="24" t="s">
        <v>264</v>
      </c>
      <c r="K575" s="21">
        <v>15</v>
      </c>
      <c r="L575" s="32" t="s">
        <v>2144</v>
      </c>
      <c r="M575" s="21" t="s">
        <v>2145</v>
      </c>
      <c r="N575" s="21">
        <v>1</v>
      </c>
      <c r="O575" s="21" t="s">
        <v>55</v>
      </c>
      <c r="P575" s="21">
        <v>0</v>
      </c>
      <c r="Q575" s="33">
        <v>10247548</v>
      </c>
      <c r="R575" s="33">
        <v>3285673</v>
      </c>
      <c r="S575" s="33">
        <v>21085762</v>
      </c>
      <c r="T575" s="21">
        <v>0</v>
      </c>
      <c r="U575" s="33">
        <v>22976</v>
      </c>
      <c r="V575" s="33">
        <v>3157227</v>
      </c>
      <c r="W575" s="21">
        <v>0</v>
      </c>
      <c r="X575" s="33">
        <v>740121</v>
      </c>
      <c r="Y575" s="33">
        <v>8689427</v>
      </c>
      <c r="Z575" s="16" t="s">
        <v>56</v>
      </c>
      <c r="AA575" s="102">
        <v>0</v>
      </c>
      <c r="AB575" s="21">
        <v>222.2</v>
      </c>
      <c r="AC575" s="21">
        <v>210.8</v>
      </c>
      <c r="AD575" s="21">
        <v>0.2</v>
      </c>
      <c r="AE575" s="21">
        <v>38.9</v>
      </c>
      <c r="AF575" s="21">
        <f t="shared" si="9"/>
        <v>472.09999999999997</v>
      </c>
      <c r="AG575" s="21" t="s">
        <v>2146</v>
      </c>
      <c r="AH575" s="24" t="s">
        <v>2147</v>
      </c>
      <c r="AI575" s="24" t="s">
        <v>2148</v>
      </c>
      <c r="AJ575" s="27" t="s">
        <v>31237</v>
      </c>
      <c r="AK575" s="28" t="s">
        <v>60</v>
      </c>
      <c r="AL575" s="28">
        <v>10</v>
      </c>
      <c r="AM575" s="28">
        <v>20150401</v>
      </c>
      <c r="AN575" s="29">
        <v>420</v>
      </c>
      <c r="AO575" s="29">
        <v>202304</v>
      </c>
      <c r="AP575" s="29">
        <v>2022</v>
      </c>
      <c r="AQ575" s="28">
        <v>172189385</v>
      </c>
      <c r="AR575" s="28">
        <v>307181287</v>
      </c>
      <c r="AS575" s="28">
        <v>11412666</v>
      </c>
      <c r="AT575" s="30">
        <v>1</v>
      </c>
      <c r="AU575" s="30"/>
      <c r="AV575" s="30"/>
      <c r="AW575" s="30"/>
      <c r="AX575" s="30"/>
      <c r="AY575" s="30"/>
      <c r="AZ575" s="30"/>
      <c r="BA575" s="30"/>
      <c r="BB575" s="30" t="s">
        <v>54452</v>
      </c>
      <c r="BC575" s="30" t="s">
        <v>54452</v>
      </c>
      <c r="BD575" s="30" t="s">
        <v>54452</v>
      </c>
      <c r="BE575" s="30" t="s">
        <v>54452</v>
      </c>
      <c r="BF575" s="30" t="s">
        <v>54452</v>
      </c>
      <c r="BG575" s="30">
        <v>4</v>
      </c>
      <c r="BH575" s="30" t="s">
        <v>237</v>
      </c>
      <c r="BI575" s="31"/>
    </row>
    <row r="576" spans="1:61" ht="16.5">
      <c r="A576" s="21" t="s">
        <v>14694</v>
      </c>
      <c r="B576" s="21">
        <v>14150</v>
      </c>
      <c r="C576" s="21">
        <v>8649585</v>
      </c>
      <c r="D576" s="21">
        <v>8188600991</v>
      </c>
      <c r="E576" s="22">
        <v>1311110523736</v>
      </c>
      <c r="F576" s="24" t="s">
        <v>14695</v>
      </c>
      <c r="G576" s="24" t="s">
        <v>44</v>
      </c>
      <c r="H576" s="24" t="s">
        <v>51</v>
      </c>
      <c r="I576" s="24" t="s">
        <v>63</v>
      </c>
      <c r="J576" s="24" t="s">
        <v>264</v>
      </c>
      <c r="K576" s="21">
        <v>15</v>
      </c>
      <c r="L576" s="32" t="s">
        <v>14696</v>
      </c>
      <c r="M576" s="21" t="s">
        <v>14697</v>
      </c>
      <c r="N576" s="26">
        <v>1</v>
      </c>
      <c r="O576" s="26" t="s">
        <v>55</v>
      </c>
      <c r="P576" s="21">
        <v>0</v>
      </c>
      <c r="Q576" s="21">
        <v>0</v>
      </c>
      <c r="R576" s="38">
        <v>13281</v>
      </c>
      <c r="S576" s="38">
        <v>1351414</v>
      </c>
      <c r="T576" s="21">
        <v>0</v>
      </c>
      <c r="U576" s="38">
        <v>23562</v>
      </c>
      <c r="V576" s="38">
        <v>2291689</v>
      </c>
      <c r="W576" s="21">
        <v>0</v>
      </c>
      <c r="X576" s="21">
        <v>0</v>
      </c>
      <c r="Y576" s="38">
        <v>3383415</v>
      </c>
      <c r="Z576" s="21"/>
      <c r="AA576" s="102">
        <v>0</v>
      </c>
      <c r="AB576" s="21">
        <v>33.9</v>
      </c>
      <c r="AC576" s="21">
        <v>13.5</v>
      </c>
      <c r="AD576" s="21">
        <v>0.2</v>
      </c>
      <c r="AE576" s="21">
        <v>22.9</v>
      </c>
      <c r="AF576" s="21">
        <f t="shared" si="9"/>
        <v>70.5</v>
      </c>
      <c r="AG576" s="21" t="s">
        <v>14698</v>
      </c>
      <c r="AH576" s="24" t="s">
        <v>14699</v>
      </c>
      <c r="AI576" s="24" t="s">
        <v>2195</v>
      </c>
      <c r="AJ576" s="27" t="s">
        <v>31225</v>
      </c>
      <c r="AK576" s="28" t="s">
        <v>156</v>
      </c>
      <c r="AL576" s="28">
        <v>10</v>
      </c>
      <c r="AM576" s="28">
        <v>20180702</v>
      </c>
      <c r="AN576" s="29">
        <v>1159</v>
      </c>
      <c r="AO576" s="29">
        <v>202306</v>
      </c>
      <c r="AP576" s="29">
        <v>2022</v>
      </c>
      <c r="AQ576" s="28">
        <v>456725871</v>
      </c>
      <c r="AR576" s="28">
        <v>2142189396</v>
      </c>
      <c r="AS576" s="28">
        <v>38392023</v>
      </c>
      <c r="AT576" s="30">
        <v>1</v>
      </c>
      <c r="AU576" s="30"/>
      <c r="AV576" s="30"/>
      <c r="AW576" s="30"/>
      <c r="AX576" s="30"/>
      <c r="AY576" s="30"/>
      <c r="AZ576" s="30"/>
      <c r="BA576" s="30"/>
      <c r="BB576" s="30" t="s">
        <v>54452</v>
      </c>
      <c r="BC576" s="30" t="s">
        <v>54452</v>
      </c>
      <c r="BD576" s="30" t="s">
        <v>54452</v>
      </c>
      <c r="BE576" s="30" t="s">
        <v>54452</v>
      </c>
      <c r="BF576" s="30" t="s">
        <v>14700</v>
      </c>
      <c r="BG576" s="30">
        <v>2</v>
      </c>
      <c r="BH576" s="30" t="s">
        <v>14701</v>
      </c>
      <c r="BI576" s="31"/>
    </row>
    <row r="577" spans="1:61" ht="16.5">
      <c r="A577" s="21" t="s">
        <v>5470</v>
      </c>
      <c r="B577" s="21">
        <v>5348</v>
      </c>
      <c r="C577" s="21">
        <v>2599313</v>
      </c>
      <c r="D577" s="21">
        <v>3128179336</v>
      </c>
      <c r="E577" s="22">
        <v>1615110076070</v>
      </c>
      <c r="F577" s="24" t="s">
        <v>5471</v>
      </c>
      <c r="G577" s="24" t="s">
        <v>44</v>
      </c>
      <c r="H577" s="24" t="s">
        <v>51</v>
      </c>
      <c r="I577" s="24" t="s">
        <v>63</v>
      </c>
      <c r="J577" s="24" t="s">
        <v>1980</v>
      </c>
      <c r="K577" s="21">
        <v>32</v>
      </c>
      <c r="L577" s="32" t="s">
        <v>5472</v>
      </c>
      <c r="M577" s="21" t="s">
        <v>5473</v>
      </c>
      <c r="N577" s="21">
        <v>1</v>
      </c>
      <c r="O577" s="21" t="s">
        <v>55</v>
      </c>
      <c r="P577" s="21">
        <v>0</v>
      </c>
      <c r="Q577" s="21">
        <v>0</v>
      </c>
      <c r="R577" s="21">
        <v>0</v>
      </c>
      <c r="S577" s="33">
        <v>308000</v>
      </c>
      <c r="T577" s="21">
        <v>0</v>
      </c>
      <c r="U577" s="21">
        <v>0</v>
      </c>
      <c r="V577" s="21">
        <v>0</v>
      </c>
      <c r="W577" s="21">
        <v>0</v>
      </c>
      <c r="X577" s="33">
        <v>98190</v>
      </c>
      <c r="Y577" s="21">
        <v>0</v>
      </c>
      <c r="Z577" s="16" t="s">
        <v>126</v>
      </c>
      <c r="AA577" s="102">
        <v>0</v>
      </c>
      <c r="AB577" s="99">
        <v>0</v>
      </c>
      <c r="AC577" s="21">
        <v>3</v>
      </c>
      <c r="AD577" s="99">
        <v>0</v>
      </c>
      <c r="AE577" s="21">
        <v>0.9</v>
      </c>
      <c r="AF577" s="21">
        <f t="shared" si="9"/>
        <v>3.9</v>
      </c>
      <c r="AG577" s="21" t="s">
        <v>5474</v>
      </c>
      <c r="AH577" s="24" t="s">
        <v>5475</v>
      </c>
      <c r="AI577" s="24" t="s">
        <v>5476</v>
      </c>
      <c r="AJ577" s="27" t="s">
        <v>31238</v>
      </c>
      <c r="AK577" s="28" t="s">
        <v>60</v>
      </c>
      <c r="AL577" s="28">
        <v>10</v>
      </c>
      <c r="AM577" s="28">
        <v>20051115</v>
      </c>
      <c r="AN577" s="29">
        <v>344</v>
      </c>
      <c r="AO577" s="29">
        <v>202212</v>
      </c>
      <c r="AP577" s="29">
        <v>2022</v>
      </c>
      <c r="AQ577" s="28">
        <v>65486236</v>
      </c>
      <c r="AR577" s="28">
        <v>37124888</v>
      </c>
      <c r="AS577" s="28">
        <v>42727270</v>
      </c>
      <c r="AT577" s="30">
        <v>1</v>
      </c>
      <c r="AU577" s="30"/>
      <c r="AV577" s="30"/>
      <c r="AW577" s="30"/>
      <c r="AX577" s="30"/>
      <c r="AY577" s="30"/>
      <c r="AZ577" s="30"/>
      <c r="BA577" s="30"/>
      <c r="BB577" s="30" t="s">
        <v>54452</v>
      </c>
      <c r="BC577" s="30" t="s">
        <v>54452</v>
      </c>
      <c r="BD577" s="30" t="s">
        <v>54452</v>
      </c>
      <c r="BE577" s="30" t="s">
        <v>54452</v>
      </c>
      <c r="BF577" s="30" t="s">
        <v>54452</v>
      </c>
      <c r="BG577" s="30">
        <v>4</v>
      </c>
      <c r="BH577" s="30" t="s">
        <v>237</v>
      </c>
      <c r="BI577" s="31"/>
    </row>
    <row r="578" spans="1:61" ht="16.5">
      <c r="A578" s="21" t="s">
        <v>2877</v>
      </c>
      <c r="B578" s="21">
        <v>2535</v>
      </c>
      <c r="C578" s="21">
        <v>2884856</v>
      </c>
      <c r="D578" s="21">
        <v>3128194680</v>
      </c>
      <c r="E578" s="22">
        <v>1615110225312</v>
      </c>
      <c r="F578" s="24" t="s">
        <v>2878</v>
      </c>
      <c r="G578" s="24" t="s">
        <v>44</v>
      </c>
      <c r="H578" s="24" t="s">
        <v>51</v>
      </c>
      <c r="I578" s="24" t="s">
        <v>52</v>
      </c>
      <c r="J578" s="24" t="s">
        <v>1045</v>
      </c>
      <c r="K578" s="21">
        <v>17</v>
      </c>
      <c r="L578" s="32" t="s">
        <v>2879</v>
      </c>
      <c r="M578" s="21" t="s">
        <v>2880</v>
      </c>
      <c r="N578" s="21">
        <v>1</v>
      </c>
      <c r="O578" s="21" t="s">
        <v>55</v>
      </c>
      <c r="P578" s="21">
        <v>0</v>
      </c>
      <c r="Q578" s="21">
        <v>0</v>
      </c>
      <c r="R578" s="21">
        <v>0</v>
      </c>
      <c r="S578" s="21">
        <v>0</v>
      </c>
      <c r="T578" s="21">
        <v>0</v>
      </c>
      <c r="U578" s="21">
        <v>0</v>
      </c>
      <c r="V578" s="21">
        <v>0</v>
      </c>
      <c r="W578" s="21">
        <v>0</v>
      </c>
      <c r="X578" s="33">
        <v>1082353</v>
      </c>
      <c r="Y578" s="33">
        <v>11745744</v>
      </c>
      <c r="Z578" s="16" t="s">
        <v>56</v>
      </c>
      <c r="AA578" s="102">
        <v>0</v>
      </c>
      <c r="AB578" s="21">
        <v>117.4</v>
      </c>
      <c r="AC578" s="99">
        <v>0</v>
      </c>
      <c r="AD578" s="99">
        <v>0</v>
      </c>
      <c r="AE578" s="21">
        <v>10.8</v>
      </c>
      <c r="AF578" s="21">
        <f t="shared" si="9"/>
        <v>128.20000000000002</v>
      </c>
      <c r="AG578" s="21" t="s">
        <v>2881</v>
      </c>
      <c r="AH578" s="24" t="s">
        <v>2882</v>
      </c>
      <c r="AI578" s="24" t="s">
        <v>2042</v>
      </c>
      <c r="AJ578" s="27" t="s">
        <v>31239</v>
      </c>
      <c r="AK578" s="28" t="s">
        <v>60</v>
      </c>
      <c r="AL578" s="28">
        <v>10</v>
      </c>
      <c r="AM578" s="28">
        <v>20071108</v>
      </c>
      <c r="AN578" s="29">
        <v>336</v>
      </c>
      <c r="AO578" s="29">
        <v>202212</v>
      </c>
      <c r="AP578" s="29">
        <v>2022</v>
      </c>
      <c r="AQ578" s="28">
        <v>410573029</v>
      </c>
      <c r="AR578" s="28">
        <v>370253193</v>
      </c>
      <c r="AS578" s="28">
        <v>8799635</v>
      </c>
      <c r="AT578" s="30">
        <v>1</v>
      </c>
      <c r="AU578" s="30"/>
      <c r="AV578" s="30"/>
      <c r="AW578" s="30"/>
      <c r="AX578" s="30"/>
      <c r="AY578" s="30"/>
      <c r="AZ578" s="30"/>
      <c r="BA578" s="30"/>
      <c r="BB578" s="30" t="s">
        <v>54452</v>
      </c>
      <c r="BC578" s="30" t="s">
        <v>54452</v>
      </c>
      <c r="BD578" s="30" t="s">
        <v>54452</v>
      </c>
      <c r="BE578" s="30" t="s">
        <v>54452</v>
      </c>
      <c r="BF578" s="30" t="s">
        <v>54452</v>
      </c>
      <c r="BG578" s="30">
        <v>4</v>
      </c>
      <c r="BH578" s="30" t="s">
        <v>237</v>
      </c>
      <c r="BI578" s="31"/>
    </row>
    <row r="579" spans="1:61" ht="16.5">
      <c r="A579" s="21" t="s">
        <v>2884</v>
      </c>
      <c r="B579" s="21">
        <v>2537</v>
      </c>
      <c r="C579" s="21">
        <v>12045208</v>
      </c>
      <c r="D579" s="21">
        <v>3488602864</v>
      </c>
      <c r="E579" s="22">
        <v>1358110455890</v>
      </c>
      <c r="F579" s="24" t="s">
        <v>2885</v>
      </c>
      <c r="G579" s="24" t="s">
        <v>44</v>
      </c>
      <c r="H579" s="24" t="s">
        <v>51</v>
      </c>
      <c r="I579" s="24" t="s">
        <v>52</v>
      </c>
      <c r="J579" s="24" t="s">
        <v>1045</v>
      </c>
      <c r="K579" s="21">
        <v>17</v>
      </c>
      <c r="L579" s="32" t="s">
        <v>2886</v>
      </c>
      <c r="M579" s="21" t="s">
        <v>2880</v>
      </c>
      <c r="N579" s="21">
        <v>1</v>
      </c>
      <c r="O579" s="21" t="s">
        <v>55</v>
      </c>
      <c r="P579" s="21">
        <v>0</v>
      </c>
      <c r="Q579" s="21">
        <v>0</v>
      </c>
      <c r="R579" s="21">
        <v>0</v>
      </c>
      <c r="S579" s="21">
        <v>0</v>
      </c>
      <c r="T579" s="21">
        <v>0</v>
      </c>
      <c r="U579" s="21">
        <v>0</v>
      </c>
      <c r="V579" s="21">
        <v>0</v>
      </c>
      <c r="W579" s="21">
        <v>0</v>
      </c>
      <c r="X579" s="33">
        <v>4907293</v>
      </c>
      <c r="Y579" s="33">
        <v>31492070</v>
      </c>
      <c r="Z579" s="16" t="s">
        <v>56</v>
      </c>
      <c r="AA579" s="102">
        <v>0</v>
      </c>
      <c r="AB579" s="21">
        <v>314.89999999999998</v>
      </c>
      <c r="AC579" s="99">
        <v>0</v>
      </c>
      <c r="AD579" s="99">
        <v>0</v>
      </c>
      <c r="AE579" s="21">
        <v>49</v>
      </c>
      <c r="AF579" s="21">
        <f t="shared" si="9"/>
        <v>363.9</v>
      </c>
      <c r="AG579" s="21" t="s">
        <v>2887</v>
      </c>
      <c r="AH579" s="24" t="s">
        <v>2888</v>
      </c>
      <c r="AI579" s="24" t="s">
        <v>2889</v>
      </c>
      <c r="AJ579" s="27" t="s">
        <v>31240</v>
      </c>
      <c r="AK579" s="28" t="s">
        <v>60</v>
      </c>
      <c r="AL579" s="28">
        <v>10</v>
      </c>
      <c r="AM579" s="29">
        <v>20221102</v>
      </c>
      <c r="AN579" s="29">
        <v>535</v>
      </c>
      <c r="AO579" s="29">
        <v>202304</v>
      </c>
      <c r="AP579" s="29">
        <v>2022</v>
      </c>
      <c r="AQ579" s="28">
        <v>52534646</v>
      </c>
      <c r="AR579" s="28">
        <v>1741584253</v>
      </c>
      <c r="AS579" s="28">
        <v>35000000</v>
      </c>
      <c r="AT579" s="30">
        <v>1</v>
      </c>
      <c r="AU579" s="30"/>
      <c r="AV579" s="30"/>
      <c r="AW579" s="30"/>
      <c r="AX579" s="30"/>
      <c r="AY579" s="30"/>
      <c r="AZ579" s="30"/>
      <c r="BA579" s="30"/>
      <c r="BB579" s="30" t="s">
        <v>54452</v>
      </c>
      <c r="BC579" s="30" t="s">
        <v>54452</v>
      </c>
      <c r="BD579" s="30" t="s">
        <v>54452</v>
      </c>
      <c r="BE579" s="30" t="s">
        <v>54452</v>
      </c>
      <c r="BF579" s="30" t="s">
        <v>54452</v>
      </c>
      <c r="BG579" s="30">
        <v>13</v>
      </c>
      <c r="BH579" s="30"/>
      <c r="BI579" s="31"/>
    </row>
    <row r="580" spans="1:61" ht="16.5">
      <c r="A580" s="21" t="s">
        <v>14156</v>
      </c>
      <c r="B580" s="21">
        <v>13896</v>
      </c>
      <c r="C580" s="21">
        <v>2105183</v>
      </c>
      <c r="D580" s="21">
        <v>1018604792</v>
      </c>
      <c r="E580" s="22">
        <v>1101113001685</v>
      </c>
      <c r="F580" s="24" t="s">
        <v>14157</v>
      </c>
      <c r="G580" s="24" t="s">
        <v>44</v>
      </c>
      <c r="H580" s="24" t="s">
        <v>51</v>
      </c>
      <c r="I580" s="24" t="s">
        <v>63</v>
      </c>
      <c r="J580" s="24" t="s">
        <v>966</v>
      </c>
      <c r="K580" s="21">
        <v>62</v>
      </c>
      <c r="L580" s="32" t="s">
        <v>14158</v>
      </c>
      <c r="M580" s="21" t="s">
        <v>14159</v>
      </c>
      <c r="N580" s="26">
        <v>1</v>
      </c>
      <c r="O580" s="26" t="s">
        <v>351</v>
      </c>
      <c r="P580" s="21">
        <v>0</v>
      </c>
      <c r="Q580" s="21">
        <v>0</v>
      </c>
      <c r="R580" s="21">
        <v>0</v>
      </c>
      <c r="S580" s="43">
        <v>87</v>
      </c>
      <c r="T580" s="21">
        <v>0</v>
      </c>
      <c r="U580" s="21">
        <v>0</v>
      </c>
      <c r="V580" s="21">
        <v>0</v>
      </c>
      <c r="W580" s="21">
        <v>0</v>
      </c>
      <c r="X580" s="21">
        <v>0</v>
      </c>
      <c r="Y580" s="43">
        <v>310</v>
      </c>
      <c r="Z580" s="21"/>
      <c r="AA580" s="103">
        <v>0</v>
      </c>
      <c r="AB580" s="37">
        <v>3.1</v>
      </c>
      <c r="AC580" s="37">
        <v>0.8</v>
      </c>
      <c r="AD580" s="100">
        <v>0</v>
      </c>
      <c r="AE580" s="100">
        <v>0</v>
      </c>
      <c r="AF580" s="21">
        <f t="shared" si="9"/>
        <v>3.9000000000000004</v>
      </c>
      <c r="AG580" s="21" t="s">
        <v>14160</v>
      </c>
      <c r="AH580" s="24" t="s">
        <v>14161</v>
      </c>
      <c r="AI580" s="24" t="s">
        <v>14162</v>
      </c>
      <c r="AJ580" s="27" t="s">
        <v>31241</v>
      </c>
      <c r="AK580" s="28" t="s">
        <v>156</v>
      </c>
      <c r="AL580" s="28">
        <v>10</v>
      </c>
      <c r="AM580" s="28">
        <v>20040501</v>
      </c>
      <c r="AN580" s="29">
        <v>301</v>
      </c>
      <c r="AO580" s="29">
        <v>202306</v>
      </c>
      <c r="AP580" s="29">
        <v>2022</v>
      </c>
      <c r="AQ580" s="28">
        <v>502233685</v>
      </c>
      <c r="AR580" s="28">
        <v>1940323363</v>
      </c>
      <c r="AS580" s="28">
        <v>24190164</v>
      </c>
      <c r="AT580" s="30">
        <v>1</v>
      </c>
      <c r="AU580" s="30"/>
      <c r="AV580" s="30"/>
      <c r="AW580" s="30"/>
      <c r="AX580" s="30"/>
      <c r="AY580" s="30"/>
      <c r="AZ580" s="30"/>
      <c r="BA580" s="30"/>
      <c r="BB580" s="30" t="s">
        <v>54452</v>
      </c>
      <c r="BC580" s="30" t="s">
        <v>54452</v>
      </c>
      <c r="BD580" s="30" t="s">
        <v>54452</v>
      </c>
      <c r="BE580" s="30" t="s">
        <v>54452</v>
      </c>
      <c r="BF580" s="30" t="s">
        <v>54452</v>
      </c>
      <c r="BG580" s="30">
        <v>4</v>
      </c>
      <c r="BH580" s="30" t="s">
        <v>9287</v>
      </c>
      <c r="BI580" s="31"/>
    </row>
    <row r="581" spans="1:61" ht="16.5">
      <c r="A581" s="21" t="s">
        <v>4591</v>
      </c>
      <c r="B581" s="21">
        <v>4289</v>
      </c>
      <c r="C581" s="21">
        <v>8249761</v>
      </c>
      <c r="D581" s="21">
        <v>1018702452</v>
      </c>
      <c r="E581" s="22">
        <v>1101116480232</v>
      </c>
      <c r="F581" s="24" t="s">
        <v>4592</v>
      </c>
      <c r="G581" s="24" t="s">
        <v>44</v>
      </c>
      <c r="H581" s="24" t="s">
        <v>51</v>
      </c>
      <c r="I581" s="24" t="s">
        <v>63</v>
      </c>
      <c r="J581" s="24" t="s">
        <v>1980</v>
      </c>
      <c r="K581" s="21">
        <v>32</v>
      </c>
      <c r="L581" s="32" t="s">
        <v>4593</v>
      </c>
      <c r="M581" s="21" t="s">
        <v>4594</v>
      </c>
      <c r="N581" s="21">
        <v>1</v>
      </c>
      <c r="O581" s="21" t="s">
        <v>351</v>
      </c>
      <c r="P581" s="21">
        <v>0</v>
      </c>
      <c r="Q581" s="33">
        <v>84</v>
      </c>
      <c r="R581" s="21">
        <v>0</v>
      </c>
      <c r="S581" s="33">
        <v>350</v>
      </c>
      <c r="T581" s="21">
        <v>0</v>
      </c>
      <c r="U581" s="21">
        <v>0</v>
      </c>
      <c r="V581" s="21">
        <v>0</v>
      </c>
      <c r="W581" s="33">
        <v>136</v>
      </c>
      <c r="X581" s="21">
        <v>0</v>
      </c>
      <c r="Y581" s="33">
        <v>56845</v>
      </c>
      <c r="Z581" s="16" t="s">
        <v>126</v>
      </c>
      <c r="AA581" s="103">
        <v>0</v>
      </c>
      <c r="AB581" s="37">
        <v>569.20000000000005</v>
      </c>
      <c r="AC581" s="37">
        <v>3.5</v>
      </c>
      <c r="AD581" s="100">
        <v>0</v>
      </c>
      <c r="AE581" s="37">
        <v>1.3</v>
      </c>
      <c r="AF581" s="21">
        <f t="shared" si="9"/>
        <v>574</v>
      </c>
      <c r="AG581" s="21" t="s">
        <v>4595</v>
      </c>
      <c r="AH581" s="24" t="s">
        <v>4596</v>
      </c>
      <c r="AI581" s="24" t="s">
        <v>4597</v>
      </c>
      <c r="AJ581" s="27" t="s">
        <v>31242</v>
      </c>
      <c r="AK581" s="28" t="s">
        <v>60</v>
      </c>
      <c r="AL581" s="28">
        <v>10</v>
      </c>
      <c r="AM581" s="28">
        <v>20170804</v>
      </c>
      <c r="AN581" s="29">
        <v>558</v>
      </c>
      <c r="AO581" s="29">
        <v>202212</v>
      </c>
      <c r="AP581" s="29">
        <v>2022</v>
      </c>
      <c r="AQ581" s="28">
        <v>810027237</v>
      </c>
      <c r="AR581" s="28">
        <v>1601974052</v>
      </c>
      <c r="AS581" s="28">
        <v>21444580</v>
      </c>
      <c r="AT581" s="30">
        <v>1</v>
      </c>
      <c r="AU581" s="30"/>
      <c r="AV581" s="30"/>
      <c r="AW581" s="30"/>
      <c r="AX581" s="30"/>
      <c r="AY581" s="30"/>
      <c r="AZ581" s="30"/>
      <c r="BA581" s="30"/>
      <c r="BB581" s="30" t="s">
        <v>54452</v>
      </c>
      <c r="BC581" s="30" t="s">
        <v>54452</v>
      </c>
      <c r="BD581" s="30" t="s">
        <v>54452</v>
      </c>
      <c r="BE581" s="30" t="s">
        <v>54452</v>
      </c>
      <c r="BF581" s="30" t="s">
        <v>54452</v>
      </c>
      <c r="BG581" s="30">
        <v>8</v>
      </c>
      <c r="BH581" s="30" t="s">
        <v>4598</v>
      </c>
      <c r="BI581" s="31"/>
    </row>
    <row r="582" spans="1:61" ht="16.5">
      <c r="A582" s="21" t="s">
        <v>9357</v>
      </c>
      <c r="B582" s="21">
        <v>9201</v>
      </c>
      <c r="C582" s="21">
        <v>2818941</v>
      </c>
      <c r="D582" s="21">
        <v>1358192479</v>
      </c>
      <c r="E582" s="22">
        <v>1358110141788</v>
      </c>
      <c r="F582" s="24" t="s">
        <v>9358</v>
      </c>
      <c r="G582" s="24" t="s">
        <v>44</v>
      </c>
      <c r="H582" s="24" t="s">
        <v>51</v>
      </c>
      <c r="I582" s="24" t="s">
        <v>63</v>
      </c>
      <c r="J582" s="24" t="s">
        <v>171</v>
      </c>
      <c r="K582" s="21">
        <v>48</v>
      </c>
      <c r="L582" s="32" t="s">
        <v>9359</v>
      </c>
      <c r="M582" s="21" t="s">
        <v>9360</v>
      </c>
      <c r="N582" s="26">
        <v>1</v>
      </c>
      <c r="O582" s="26" t="s">
        <v>55</v>
      </c>
      <c r="P582" s="21">
        <v>0</v>
      </c>
      <c r="Q582" s="21">
        <v>0</v>
      </c>
      <c r="R582" s="21">
        <v>0</v>
      </c>
      <c r="S582" s="40">
        <v>70884</v>
      </c>
      <c r="T582" s="21">
        <v>0</v>
      </c>
      <c r="U582" s="41">
        <v>44589</v>
      </c>
      <c r="V582" s="40">
        <v>79707</v>
      </c>
      <c r="W582" s="40">
        <v>468167</v>
      </c>
      <c r="X582" s="21">
        <v>0</v>
      </c>
      <c r="Y582" s="40">
        <v>9528704</v>
      </c>
      <c r="Z582" s="16" t="s">
        <v>315</v>
      </c>
      <c r="AA582" s="102">
        <v>0</v>
      </c>
      <c r="AB582" s="21">
        <v>95.2</v>
      </c>
      <c r="AC582" s="21">
        <v>0.7</v>
      </c>
      <c r="AD582" s="21">
        <v>0.4</v>
      </c>
      <c r="AE582" s="21">
        <v>5.4</v>
      </c>
      <c r="AF582" s="21">
        <f t="shared" si="9"/>
        <v>101.70000000000002</v>
      </c>
      <c r="AG582" s="21" t="s">
        <v>9361</v>
      </c>
      <c r="AH582" s="24" t="s">
        <v>9362</v>
      </c>
      <c r="AI582" s="24" t="s">
        <v>9363</v>
      </c>
      <c r="AJ582" s="27" t="s">
        <v>31243</v>
      </c>
      <c r="AK582" s="28" t="s">
        <v>60</v>
      </c>
      <c r="AL582" s="28">
        <v>10</v>
      </c>
      <c r="AM582" s="28">
        <v>20070710</v>
      </c>
      <c r="AN582" s="29">
        <v>706</v>
      </c>
      <c r="AO582" s="29">
        <v>202212</v>
      </c>
      <c r="AP582" s="29">
        <v>2022</v>
      </c>
      <c r="AQ582" s="28">
        <v>475669299</v>
      </c>
      <c r="AR582" s="28">
        <v>237533474</v>
      </c>
      <c r="AS582" s="28">
        <v>3333960</v>
      </c>
      <c r="AT582" s="30">
        <v>1</v>
      </c>
      <c r="AU582" s="30"/>
      <c r="AV582" s="30"/>
      <c r="AW582" s="30"/>
      <c r="AX582" s="30"/>
      <c r="AY582" s="30"/>
      <c r="AZ582" s="30"/>
      <c r="BA582" s="30"/>
      <c r="BB582" s="30" t="s">
        <v>54452</v>
      </c>
      <c r="BC582" s="30" t="s">
        <v>54452</v>
      </c>
      <c r="BD582" s="30" t="s">
        <v>54452</v>
      </c>
      <c r="BE582" s="30" t="s">
        <v>54452</v>
      </c>
      <c r="BF582" s="30" t="s">
        <v>54452</v>
      </c>
      <c r="BG582" s="30">
        <v>4</v>
      </c>
      <c r="BH582" s="30" t="s">
        <v>9364</v>
      </c>
      <c r="BI582" s="31"/>
    </row>
    <row r="583" spans="1:61" ht="16.5">
      <c r="A583" s="21" t="s">
        <v>10191</v>
      </c>
      <c r="B583" s="21">
        <v>10638</v>
      </c>
      <c r="C583" s="21">
        <v>1716548</v>
      </c>
      <c r="D583" s="21">
        <v>1168112528</v>
      </c>
      <c r="E583" s="22">
        <v>1101110413247</v>
      </c>
      <c r="F583" s="24" t="s">
        <v>10192</v>
      </c>
      <c r="G583" s="24" t="s">
        <v>44</v>
      </c>
      <c r="H583" s="24" t="s">
        <v>51</v>
      </c>
      <c r="I583" s="24" t="s">
        <v>63</v>
      </c>
      <c r="J583" s="24" t="s">
        <v>171</v>
      </c>
      <c r="K583" s="21">
        <v>48</v>
      </c>
      <c r="L583" s="32" t="s">
        <v>10193</v>
      </c>
      <c r="M583" s="21" t="s">
        <v>10194</v>
      </c>
      <c r="N583" s="26">
        <v>1</v>
      </c>
      <c r="O583" s="26" t="s">
        <v>55</v>
      </c>
      <c r="P583" s="21">
        <v>0</v>
      </c>
      <c r="Q583" s="21">
        <v>0</v>
      </c>
      <c r="R583" s="21">
        <v>0</v>
      </c>
      <c r="S583" s="41">
        <v>4570</v>
      </c>
      <c r="T583" s="21">
        <v>0</v>
      </c>
      <c r="U583" s="21">
        <v>0</v>
      </c>
      <c r="V583" s="41">
        <v>120420</v>
      </c>
      <c r="W583" s="21">
        <v>0</v>
      </c>
      <c r="X583" s="21">
        <v>0</v>
      </c>
      <c r="Y583" s="38">
        <v>11285054</v>
      </c>
      <c r="Z583" s="21"/>
      <c r="AA583" s="102">
        <v>0</v>
      </c>
      <c r="AB583" s="21">
        <v>112.8</v>
      </c>
      <c r="AC583" s="99">
        <v>0</v>
      </c>
      <c r="AD583" s="99">
        <v>0</v>
      </c>
      <c r="AE583" s="21">
        <v>1.2</v>
      </c>
      <c r="AF583" s="21">
        <f t="shared" si="9"/>
        <v>114</v>
      </c>
      <c r="AG583" s="21" t="s">
        <v>10195</v>
      </c>
      <c r="AH583" s="24" t="s">
        <v>10196</v>
      </c>
      <c r="AI583" s="24" t="s">
        <v>2065</v>
      </c>
      <c r="AJ583" s="27" t="s">
        <v>31241</v>
      </c>
      <c r="AK583" s="28" t="s">
        <v>156</v>
      </c>
      <c r="AL583" s="28">
        <v>10</v>
      </c>
      <c r="AM583" s="28">
        <v>19851220</v>
      </c>
      <c r="AN583" s="29">
        <v>662</v>
      </c>
      <c r="AO583" s="29">
        <v>202306</v>
      </c>
      <c r="AP583" s="29">
        <v>2022</v>
      </c>
      <c r="AQ583" s="28">
        <v>6978937449</v>
      </c>
      <c r="AR583" s="28">
        <v>4987103374</v>
      </c>
      <c r="AS583" s="28">
        <v>46151220</v>
      </c>
      <c r="AT583" s="30">
        <v>1</v>
      </c>
      <c r="AU583" s="30"/>
      <c r="AV583" s="30"/>
      <c r="AW583" s="30"/>
      <c r="AX583" s="30"/>
      <c r="AY583" s="30"/>
      <c r="AZ583" s="30"/>
      <c r="BA583" s="30"/>
      <c r="BB583" s="30" t="s">
        <v>54452</v>
      </c>
      <c r="BC583" s="30" t="s">
        <v>54452</v>
      </c>
      <c r="BD583" s="30" t="s">
        <v>54452</v>
      </c>
      <c r="BE583" s="30" t="s">
        <v>54452</v>
      </c>
      <c r="BF583" s="30" t="s">
        <v>54452</v>
      </c>
      <c r="BG583" s="30">
        <v>4</v>
      </c>
      <c r="BH583" s="30" t="s">
        <v>237</v>
      </c>
      <c r="BI583" s="31"/>
    </row>
    <row r="584" spans="1:61" ht="16.5">
      <c r="A584" s="21" t="s">
        <v>3137</v>
      </c>
      <c r="B584" s="21">
        <v>2891</v>
      </c>
      <c r="C584" s="21">
        <v>9567502</v>
      </c>
      <c r="D584" s="21">
        <v>4308701929</v>
      </c>
      <c r="E584" s="22">
        <v>1101117669736</v>
      </c>
      <c r="F584" s="24" t="s">
        <v>3138</v>
      </c>
      <c r="G584" s="24" t="s">
        <v>44</v>
      </c>
      <c r="H584" s="24" t="s">
        <v>51</v>
      </c>
      <c r="I584" s="24" t="s">
        <v>63</v>
      </c>
      <c r="J584" s="24" t="s">
        <v>1935</v>
      </c>
      <c r="K584" s="21">
        <v>18</v>
      </c>
      <c r="L584" s="32" t="s">
        <v>3139</v>
      </c>
      <c r="M584" s="21" t="s">
        <v>3140</v>
      </c>
      <c r="N584" s="26">
        <v>1</v>
      </c>
      <c r="O584" s="26" t="s">
        <v>55</v>
      </c>
      <c r="P584" s="21">
        <v>0</v>
      </c>
      <c r="Q584" s="41">
        <v>16800</v>
      </c>
      <c r="R584" s="21">
        <v>0</v>
      </c>
      <c r="S584" s="41">
        <v>1433254</v>
      </c>
      <c r="T584" s="21">
        <v>0</v>
      </c>
      <c r="U584" s="21">
        <v>0</v>
      </c>
      <c r="V584" s="40">
        <v>1317784</v>
      </c>
      <c r="W584" s="21">
        <v>0</v>
      </c>
      <c r="X584" s="21">
        <v>0</v>
      </c>
      <c r="Y584" s="40">
        <v>288632</v>
      </c>
      <c r="Z584" s="21" t="s">
        <v>126</v>
      </c>
      <c r="AA584" s="102">
        <v>0</v>
      </c>
      <c r="AB584" s="21">
        <v>3</v>
      </c>
      <c r="AC584" s="21">
        <v>14.3</v>
      </c>
      <c r="AD584" s="99">
        <v>0</v>
      </c>
      <c r="AE584" s="21">
        <v>13.1</v>
      </c>
      <c r="AF584" s="21">
        <f t="shared" si="9"/>
        <v>30.4</v>
      </c>
      <c r="AG584" s="21" t="s">
        <v>3141</v>
      </c>
      <c r="AH584" s="24" t="s">
        <v>3142</v>
      </c>
      <c r="AI584" s="24" t="s">
        <v>3143</v>
      </c>
      <c r="AJ584" s="27" t="s">
        <v>31244</v>
      </c>
      <c r="AK584" s="28" t="s">
        <v>60</v>
      </c>
      <c r="AL584" s="28">
        <v>10</v>
      </c>
      <c r="AM584" s="28">
        <v>20201102</v>
      </c>
      <c r="AN584" s="29">
        <v>408</v>
      </c>
      <c r="AO584" s="29">
        <v>202212</v>
      </c>
      <c r="AP584" s="29">
        <v>2022</v>
      </c>
      <c r="AQ584" s="28">
        <v>280609430</v>
      </c>
      <c r="AR584" s="28">
        <v>297030635</v>
      </c>
      <c r="AS584" s="28">
        <v>50000000</v>
      </c>
      <c r="AT584" s="30">
        <v>1</v>
      </c>
      <c r="AU584" s="30"/>
      <c r="AV584" s="30"/>
      <c r="AW584" s="30"/>
      <c r="AX584" s="30"/>
      <c r="AY584" s="30"/>
      <c r="AZ584" s="30"/>
      <c r="BA584" s="30"/>
      <c r="BB584" s="30" t="s">
        <v>54452</v>
      </c>
      <c r="BC584" s="30" t="s">
        <v>54452</v>
      </c>
      <c r="BD584" s="30" t="s">
        <v>54452</v>
      </c>
      <c r="BE584" s="30" t="s">
        <v>54452</v>
      </c>
      <c r="BF584" s="30" t="s">
        <v>54452</v>
      </c>
      <c r="BG584" s="30">
        <v>4</v>
      </c>
      <c r="BH584" s="30" t="s">
        <v>237</v>
      </c>
      <c r="BI584" s="31"/>
    </row>
    <row r="585" spans="1:61" ht="16.5">
      <c r="A585" s="21" t="s">
        <v>1933</v>
      </c>
      <c r="B585" s="21">
        <v>1952</v>
      </c>
      <c r="C585" s="21">
        <v>1551956</v>
      </c>
      <c r="D585" s="21">
        <v>6228100191</v>
      </c>
      <c r="E585" s="22">
        <v>1846110007779</v>
      </c>
      <c r="F585" s="24" t="s">
        <v>1934</v>
      </c>
      <c r="G585" s="24" t="s">
        <v>44</v>
      </c>
      <c r="H585" s="24" t="s">
        <v>51</v>
      </c>
      <c r="I585" s="24" t="s">
        <v>63</v>
      </c>
      <c r="J585" s="24" t="s">
        <v>1935</v>
      </c>
      <c r="K585" s="21">
        <v>18</v>
      </c>
      <c r="L585" s="32" t="s">
        <v>1936</v>
      </c>
      <c r="M585" s="21" t="s">
        <v>1937</v>
      </c>
      <c r="N585" s="21">
        <v>1</v>
      </c>
      <c r="O585" s="21" t="s">
        <v>55</v>
      </c>
      <c r="P585" s="21">
        <v>0</v>
      </c>
      <c r="Q585" s="21">
        <v>0</v>
      </c>
      <c r="R585" s="33">
        <v>57746</v>
      </c>
      <c r="S585" s="33">
        <v>962893</v>
      </c>
      <c r="T585" s="21">
        <v>0</v>
      </c>
      <c r="U585" s="33">
        <v>44665</v>
      </c>
      <c r="V585" s="33">
        <v>348287</v>
      </c>
      <c r="W585" s="33">
        <v>15017</v>
      </c>
      <c r="X585" s="33">
        <v>54980</v>
      </c>
      <c r="Y585" s="21">
        <v>0</v>
      </c>
      <c r="Z585" s="16" t="s">
        <v>56</v>
      </c>
      <c r="AA585" s="102">
        <v>0</v>
      </c>
      <c r="AB585" s="21">
        <v>0.5</v>
      </c>
      <c r="AC585" s="21">
        <v>9.6</v>
      </c>
      <c r="AD585" s="21">
        <v>0.4</v>
      </c>
      <c r="AE585" s="21">
        <v>4.0999999999999996</v>
      </c>
      <c r="AF585" s="21">
        <f t="shared" si="9"/>
        <v>14.6</v>
      </c>
      <c r="AG585" s="21" t="s">
        <v>1938</v>
      </c>
      <c r="AH585" s="24" t="s">
        <v>1939</v>
      </c>
      <c r="AI585" s="24" t="s">
        <v>1940</v>
      </c>
      <c r="AJ585" s="27" t="s">
        <v>31245</v>
      </c>
      <c r="AK585" s="28" t="s">
        <v>60</v>
      </c>
      <c r="AL585" s="28">
        <v>10</v>
      </c>
      <c r="AM585" s="28">
        <v>19920428</v>
      </c>
      <c r="AN585" s="29">
        <v>310</v>
      </c>
      <c r="AO585" s="29">
        <v>202212</v>
      </c>
      <c r="AP585" s="29">
        <v>2022</v>
      </c>
      <c r="AQ585" s="28">
        <v>109957066</v>
      </c>
      <c r="AR585" s="28">
        <v>274772634</v>
      </c>
      <c r="AS585" s="28">
        <v>47473250</v>
      </c>
      <c r="AT585" s="30">
        <v>1</v>
      </c>
      <c r="AU585" s="30"/>
      <c r="AV585" s="30"/>
      <c r="AW585" s="30"/>
      <c r="AX585" s="30"/>
      <c r="AY585" s="30"/>
      <c r="AZ585" s="30"/>
      <c r="BA585" s="30"/>
      <c r="BB585" s="30" t="s">
        <v>54452</v>
      </c>
      <c r="BC585" s="30" t="s">
        <v>54452</v>
      </c>
      <c r="BD585" s="30" t="s">
        <v>54452</v>
      </c>
      <c r="BE585" s="30" t="s">
        <v>54452</v>
      </c>
      <c r="BF585" s="30" t="s">
        <v>54452</v>
      </c>
      <c r="BG585" s="30">
        <v>4</v>
      </c>
      <c r="BH585" s="30" t="s">
        <v>1569</v>
      </c>
      <c r="BI585" s="31"/>
    </row>
    <row r="586" spans="1:61" ht="16.5">
      <c r="A586" s="21" t="s">
        <v>4153</v>
      </c>
      <c r="B586" s="21">
        <v>3998</v>
      </c>
      <c r="C586" s="21">
        <v>1836660</v>
      </c>
      <c r="D586" s="21">
        <v>3018154655</v>
      </c>
      <c r="E586" s="22">
        <v>1501110057683</v>
      </c>
      <c r="F586" s="24" t="s">
        <v>4154</v>
      </c>
      <c r="G586" s="24" t="s">
        <v>44</v>
      </c>
      <c r="H586" s="24" t="s">
        <v>51</v>
      </c>
      <c r="I586" s="24" t="s">
        <v>65</v>
      </c>
      <c r="J586" s="24" t="s">
        <v>2778</v>
      </c>
      <c r="K586" s="21">
        <v>25</v>
      </c>
      <c r="L586" s="32" t="s">
        <v>4155</v>
      </c>
      <c r="M586" s="21" t="s">
        <v>4156</v>
      </c>
      <c r="N586" s="21">
        <v>1</v>
      </c>
      <c r="O586" s="21" t="s">
        <v>55</v>
      </c>
      <c r="P586" s="33">
        <v>122129</v>
      </c>
      <c r="Q586" s="21">
        <v>0</v>
      </c>
      <c r="R586" s="21">
        <v>0</v>
      </c>
      <c r="S586" s="21">
        <v>0</v>
      </c>
      <c r="T586" s="21">
        <v>0</v>
      </c>
      <c r="U586" s="21">
        <v>0</v>
      </c>
      <c r="V586" s="21">
        <v>0</v>
      </c>
      <c r="W586" s="39">
        <v>27065</v>
      </c>
      <c r="X586" s="33">
        <v>19500</v>
      </c>
      <c r="Y586" s="39">
        <v>2688773</v>
      </c>
      <c r="Z586" s="16" t="s">
        <v>126</v>
      </c>
      <c r="AA586" s="21">
        <v>1.2</v>
      </c>
      <c r="AB586" s="21">
        <v>26.8</v>
      </c>
      <c r="AC586" s="99">
        <v>0</v>
      </c>
      <c r="AD586" s="99">
        <v>0</v>
      </c>
      <c r="AE586" s="21">
        <v>0.4</v>
      </c>
      <c r="AF586" s="21">
        <f t="shared" si="9"/>
        <v>28.4</v>
      </c>
      <c r="AG586" s="21" t="s">
        <v>4157</v>
      </c>
      <c r="AH586" s="24" t="s">
        <v>4158</v>
      </c>
      <c r="AI586" s="24" t="s">
        <v>4159</v>
      </c>
      <c r="AJ586" s="27" t="s">
        <v>31246</v>
      </c>
      <c r="AK586" s="28" t="s">
        <v>60</v>
      </c>
      <c r="AL586" s="28">
        <v>10</v>
      </c>
      <c r="AM586" s="28">
        <v>20010809</v>
      </c>
      <c r="AN586" s="29">
        <v>1186</v>
      </c>
      <c r="AO586" s="29">
        <v>202212</v>
      </c>
      <c r="AP586" s="29">
        <v>2022</v>
      </c>
      <c r="AQ586" s="28">
        <v>70760543</v>
      </c>
      <c r="AR586" s="28">
        <v>23572903</v>
      </c>
      <c r="AS586" s="28">
        <v>100000</v>
      </c>
      <c r="AT586" s="30">
        <v>1</v>
      </c>
      <c r="AU586" s="30"/>
      <c r="AV586" s="30"/>
      <c r="AW586" s="30"/>
      <c r="AX586" s="30"/>
      <c r="AY586" s="30"/>
      <c r="AZ586" s="30"/>
      <c r="BA586" s="30"/>
      <c r="BB586" s="30" t="s">
        <v>54452</v>
      </c>
      <c r="BC586" s="30" t="s">
        <v>54452</v>
      </c>
      <c r="BD586" s="30" t="s">
        <v>54452</v>
      </c>
      <c r="BE586" s="30" t="s">
        <v>54452</v>
      </c>
      <c r="BF586" s="30" t="s">
        <v>4160</v>
      </c>
      <c r="BG586" s="30">
        <v>2</v>
      </c>
      <c r="BH586" s="30"/>
      <c r="BI586" s="31"/>
    </row>
    <row r="587" spans="1:61" ht="16.5">
      <c r="A587" s="21" t="s">
        <v>11458</v>
      </c>
      <c r="B587" s="21">
        <v>11615</v>
      </c>
      <c r="C587" s="21">
        <v>1634152</v>
      </c>
      <c r="D587" s="21">
        <v>1388101773</v>
      </c>
      <c r="E587" s="22">
        <v>2001110026017</v>
      </c>
      <c r="F587" s="24" t="s">
        <v>11459</v>
      </c>
      <c r="G587" s="24" t="s">
        <v>44</v>
      </c>
      <c r="H587" s="24" t="s">
        <v>51</v>
      </c>
      <c r="I587" s="24" t="s">
        <v>63</v>
      </c>
      <c r="J587" s="24" t="s">
        <v>313</v>
      </c>
      <c r="K587" s="21">
        <v>46</v>
      </c>
      <c r="L587" s="32" t="s">
        <v>11460</v>
      </c>
      <c r="M587" s="21" t="s">
        <v>11461</v>
      </c>
      <c r="N587" s="21">
        <v>1</v>
      </c>
      <c r="O587" s="21" t="s">
        <v>55</v>
      </c>
      <c r="P587" s="33">
        <v>3720520</v>
      </c>
      <c r="Q587" s="33">
        <v>3771729</v>
      </c>
      <c r="R587" s="33">
        <v>4200</v>
      </c>
      <c r="S587" s="21">
        <v>0</v>
      </c>
      <c r="T587" s="33">
        <v>8459863</v>
      </c>
      <c r="U587" s="21">
        <v>0</v>
      </c>
      <c r="V587" s="33">
        <v>435803</v>
      </c>
      <c r="W587" s="21">
        <v>0</v>
      </c>
      <c r="X587" s="33">
        <v>110914</v>
      </c>
      <c r="Y587" s="33">
        <v>359910</v>
      </c>
      <c r="Z587" s="16" t="s">
        <v>315</v>
      </c>
      <c r="AA587" s="21">
        <v>37.200000000000003</v>
      </c>
      <c r="AB587" s="21">
        <v>41.3</v>
      </c>
      <c r="AC587" s="99">
        <v>0</v>
      </c>
      <c r="AD587" s="21">
        <v>84.5</v>
      </c>
      <c r="AE587" s="21">
        <v>5.4</v>
      </c>
      <c r="AF587" s="21">
        <f t="shared" si="9"/>
        <v>168.4</v>
      </c>
      <c r="AG587" s="21" t="s">
        <v>11462</v>
      </c>
      <c r="AH587" s="24" t="s">
        <v>8584</v>
      </c>
      <c r="AI587" s="24" t="s">
        <v>11463</v>
      </c>
      <c r="AJ587" s="27" t="s">
        <v>31247</v>
      </c>
      <c r="AK587" s="28" t="s">
        <v>60</v>
      </c>
      <c r="AL587" s="28">
        <v>10</v>
      </c>
      <c r="AM587" s="28">
        <v>19910404</v>
      </c>
      <c r="AN587" s="29">
        <v>394</v>
      </c>
      <c r="AO587" s="29">
        <v>202305</v>
      </c>
      <c r="AP587" s="29">
        <v>2022</v>
      </c>
      <c r="AQ587" s="28">
        <v>2245779346</v>
      </c>
      <c r="AR587" s="28">
        <v>3015248312</v>
      </c>
      <c r="AS587" s="28">
        <v>33844220</v>
      </c>
      <c r="AT587" s="30">
        <v>1</v>
      </c>
      <c r="AU587" s="30"/>
      <c r="AV587" s="30"/>
      <c r="AW587" s="30"/>
      <c r="AX587" s="30"/>
      <c r="AY587" s="30"/>
      <c r="AZ587" s="30"/>
      <c r="BA587" s="30"/>
      <c r="BB587" s="30" t="s">
        <v>54452</v>
      </c>
      <c r="BC587" s="30" t="s">
        <v>54452</v>
      </c>
      <c r="BD587" s="30" t="s">
        <v>54452</v>
      </c>
      <c r="BE587" s="30" t="s">
        <v>54452</v>
      </c>
      <c r="BF587" s="30" t="s">
        <v>54452</v>
      </c>
      <c r="BG587" s="30">
        <v>8</v>
      </c>
      <c r="BH587" s="30"/>
      <c r="BI587" s="31"/>
    </row>
    <row r="588" spans="1:61" ht="16.5">
      <c r="A588" s="21" t="s">
        <v>7227</v>
      </c>
      <c r="B588" s="21">
        <v>7291</v>
      </c>
      <c r="C588" s="21">
        <v>1105347</v>
      </c>
      <c r="D588" s="21">
        <v>5048100078</v>
      </c>
      <c r="E588" s="22">
        <v>1701110000034</v>
      </c>
      <c r="F588" s="24" t="s">
        <v>7228</v>
      </c>
      <c r="G588" s="24" t="s">
        <v>44</v>
      </c>
      <c r="H588" s="24" t="s">
        <v>51</v>
      </c>
      <c r="I588" s="24" t="s">
        <v>52</v>
      </c>
      <c r="J588" s="24" t="s">
        <v>1033</v>
      </c>
      <c r="K588" s="21">
        <v>38</v>
      </c>
      <c r="L588" s="32" t="s">
        <v>7229</v>
      </c>
      <c r="M588" s="21" t="s">
        <v>7230</v>
      </c>
      <c r="N588" s="26">
        <v>1</v>
      </c>
      <c r="O588" s="26" t="s">
        <v>83</v>
      </c>
      <c r="P588" s="21">
        <v>0</v>
      </c>
      <c r="Q588" s="21">
        <v>0</v>
      </c>
      <c r="R588" s="21">
        <v>0</v>
      </c>
      <c r="S588" s="21">
        <v>0</v>
      </c>
      <c r="T588" s="21">
        <v>0</v>
      </c>
      <c r="U588" s="21">
        <v>0</v>
      </c>
      <c r="V588" s="21">
        <v>0</v>
      </c>
      <c r="W588" s="21">
        <v>0</v>
      </c>
      <c r="X588" s="21">
        <v>0</v>
      </c>
      <c r="Y588" s="41">
        <v>5862614294</v>
      </c>
      <c r="Z588" s="21"/>
      <c r="AA588" s="102">
        <v>0</v>
      </c>
      <c r="AB588" s="21">
        <v>58.6</v>
      </c>
      <c r="AC588" s="99">
        <v>0</v>
      </c>
      <c r="AD588" s="99">
        <v>0</v>
      </c>
      <c r="AE588" s="99">
        <v>0</v>
      </c>
      <c r="AF588" s="21">
        <f t="shared" si="9"/>
        <v>58.6</v>
      </c>
      <c r="AG588" s="21" t="s">
        <v>2787</v>
      </c>
      <c r="AH588" s="24" t="s">
        <v>7231</v>
      </c>
      <c r="AI588" s="24" t="s">
        <v>7232</v>
      </c>
      <c r="AJ588" s="27" t="s">
        <v>31248</v>
      </c>
      <c r="AK588" s="28" t="s">
        <v>156</v>
      </c>
      <c r="AL588" s="28">
        <v>10</v>
      </c>
      <c r="AM588" s="28">
        <v>19681107</v>
      </c>
      <c r="AN588" s="29">
        <v>4711</v>
      </c>
      <c r="AO588" s="29">
        <v>202306</v>
      </c>
      <c r="AP588" s="29">
        <v>2022</v>
      </c>
      <c r="AQ588" s="28">
        <v>2351608869</v>
      </c>
      <c r="AR588" s="28">
        <v>1914532174</v>
      </c>
      <c r="AS588" s="28">
        <v>23224260</v>
      </c>
      <c r="AT588" s="30">
        <v>1</v>
      </c>
      <c r="AU588" s="30"/>
      <c r="AV588" s="30"/>
      <c r="AW588" s="30"/>
      <c r="AX588" s="30"/>
      <c r="AY588" s="30"/>
      <c r="AZ588" s="30"/>
      <c r="BA588" s="30"/>
      <c r="BB588" s="30" t="s">
        <v>54452</v>
      </c>
      <c r="BC588" s="30" t="s">
        <v>54452</v>
      </c>
      <c r="BD588" s="30" t="s">
        <v>54452</v>
      </c>
      <c r="BE588" s="30" t="s">
        <v>54452</v>
      </c>
      <c r="BF588" s="30" t="s">
        <v>7233</v>
      </c>
      <c r="BG588" s="30">
        <v>2</v>
      </c>
      <c r="BH588" s="30"/>
      <c r="BI588" s="31"/>
    </row>
    <row r="589" spans="1:61" ht="16.5">
      <c r="A589" s="21" t="s">
        <v>1067</v>
      </c>
      <c r="B589" s="21">
        <v>927</v>
      </c>
      <c r="C589" s="21">
        <v>3856371</v>
      </c>
      <c r="D589" s="21">
        <v>2158738531</v>
      </c>
      <c r="E589" s="22">
        <v>1101114304864</v>
      </c>
      <c r="F589" s="24" t="s">
        <v>1068</v>
      </c>
      <c r="G589" s="24" t="s">
        <v>44</v>
      </c>
      <c r="H589" s="24" t="s">
        <v>51</v>
      </c>
      <c r="I589" s="24" t="s">
        <v>65</v>
      </c>
      <c r="J589" s="24" t="s">
        <v>171</v>
      </c>
      <c r="K589" s="21">
        <v>48</v>
      </c>
      <c r="L589" s="32" t="s">
        <v>1069</v>
      </c>
      <c r="M589" s="21" t="s">
        <v>1070</v>
      </c>
      <c r="N589" s="21">
        <v>1</v>
      </c>
      <c r="O589" s="21" t="s">
        <v>55</v>
      </c>
      <c r="P589" s="42">
        <v>635709</v>
      </c>
      <c r="Q589" s="33">
        <v>812046</v>
      </c>
      <c r="R589" s="21">
        <v>0</v>
      </c>
      <c r="S589" s="33">
        <v>133074</v>
      </c>
      <c r="T589" s="21">
        <v>0</v>
      </c>
      <c r="U589" s="33">
        <v>54871</v>
      </c>
      <c r="V589" s="21">
        <v>0</v>
      </c>
      <c r="W589" s="21">
        <v>0</v>
      </c>
      <c r="X589" s="33">
        <v>20642</v>
      </c>
      <c r="Y589" s="33">
        <v>1070964</v>
      </c>
      <c r="Z589" s="16" t="s">
        <v>56</v>
      </c>
      <c r="AA589" s="21">
        <v>6.3</v>
      </c>
      <c r="AB589" s="21">
        <v>18.8</v>
      </c>
      <c r="AC589" s="21">
        <v>1.3</v>
      </c>
      <c r="AD589" s="21">
        <v>0.5</v>
      </c>
      <c r="AE589" s="21">
        <v>0.2</v>
      </c>
      <c r="AF589" s="21">
        <f t="shared" si="9"/>
        <v>27.1</v>
      </c>
      <c r="AG589" s="21" t="s">
        <v>1071</v>
      </c>
      <c r="AH589" s="24" t="s">
        <v>1072</v>
      </c>
      <c r="AI589" s="24" t="s">
        <v>1073</v>
      </c>
      <c r="AJ589" s="27" t="s">
        <v>31249</v>
      </c>
      <c r="AK589" s="28" t="s">
        <v>60</v>
      </c>
      <c r="AL589" s="28">
        <v>10</v>
      </c>
      <c r="AM589" s="28">
        <v>20100316</v>
      </c>
      <c r="AN589" s="29">
        <v>313</v>
      </c>
      <c r="AO589" s="29">
        <v>202212</v>
      </c>
      <c r="AP589" s="29">
        <v>2022</v>
      </c>
      <c r="AQ589" s="28">
        <v>67539995</v>
      </c>
      <c r="AR589" s="28">
        <v>20680250</v>
      </c>
      <c r="AS589" s="28">
        <v>50000</v>
      </c>
      <c r="AT589" s="30">
        <v>1</v>
      </c>
      <c r="AU589" s="30"/>
      <c r="AV589" s="30"/>
      <c r="AW589" s="30"/>
      <c r="AX589" s="30"/>
      <c r="AY589" s="30"/>
      <c r="AZ589" s="30"/>
      <c r="BA589" s="30"/>
      <c r="BB589" s="30" t="s">
        <v>54452</v>
      </c>
      <c r="BC589" s="30" t="s">
        <v>54452</v>
      </c>
      <c r="BD589" s="30" t="s">
        <v>54452</v>
      </c>
      <c r="BE589" s="30" t="s">
        <v>54452</v>
      </c>
      <c r="BF589" s="30" t="s">
        <v>54452</v>
      </c>
      <c r="BG589" s="30">
        <v>7</v>
      </c>
      <c r="BH589" s="30"/>
      <c r="BI589" s="31"/>
    </row>
    <row r="590" spans="1:61" ht="16.5">
      <c r="A590" s="21" t="s">
        <v>13139</v>
      </c>
      <c r="B590" s="21">
        <v>12880</v>
      </c>
      <c r="C590" s="21">
        <v>1853975</v>
      </c>
      <c r="D590" s="21">
        <v>1168137664</v>
      </c>
      <c r="E590" s="22">
        <v>1101111205023</v>
      </c>
      <c r="F590" s="24" t="s">
        <v>13140</v>
      </c>
      <c r="G590" s="24" t="s">
        <v>44</v>
      </c>
      <c r="H590" s="24" t="s">
        <v>51</v>
      </c>
      <c r="I590" s="24" t="s">
        <v>52</v>
      </c>
      <c r="J590" s="24" t="s">
        <v>462</v>
      </c>
      <c r="K590" s="21">
        <v>56</v>
      </c>
      <c r="L590" s="32" t="s">
        <v>13141</v>
      </c>
      <c r="M590" s="21" t="s">
        <v>13142</v>
      </c>
      <c r="N590" s="21">
        <v>1</v>
      </c>
      <c r="O590" s="21" t="s">
        <v>55</v>
      </c>
      <c r="P590" s="21">
        <v>0</v>
      </c>
      <c r="Q590" s="33">
        <v>32000</v>
      </c>
      <c r="R590" s="33">
        <v>602187</v>
      </c>
      <c r="S590" s="21">
        <v>0</v>
      </c>
      <c r="T590" s="21">
        <v>0</v>
      </c>
      <c r="U590" s="21">
        <v>0</v>
      </c>
      <c r="V590" s="21">
        <v>0</v>
      </c>
      <c r="W590" s="33">
        <v>80527</v>
      </c>
      <c r="X590" s="33">
        <v>60692</v>
      </c>
      <c r="Y590" s="21">
        <v>0</v>
      </c>
      <c r="Z590" s="16" t="s">
        <v>315</v>
      </c>
      <c r="AA590" s="102">
        <v>0</v>
      </c>
      <c r="AB590" s="21">
        <v>6.3</v>
      </c>
      <c r="AC590" s="99">
        <v>0</v>
      </c>
      <c r="AD590" s="99">
        <v>0</v>
      </c>
      <c r="AE590" s="21">
        <v>1.4</v>
      </c>
      <c r="AF590" s="21">
        <f t="shared" si="9"/>
        <v>7.6999999999999993</v>
      </c>
      <c r="AG590" s="21" t="s">
        <v>13143</v>
      </c>
      <c r="AH590" s="24" t="s">
        <v>13144</v>
      </c>
      <c r="AI590" s="24" t="s">
        <v>13145</v>
      </c>
      <c r="AJ590" s="27" t="s">
        <v>31250</v>
      </c>
      <c r="AK590" s="28" t="s">
        <v>60</v>
      </c>
      <c r="AL590" s="28">
        <v>10</v>
      </c>
      <c r="AM590" s="28">
        <v>19951013</v>
      </c>
      <c r="AN590" s="29">
        <v>469</v>
      </c>
      <c r="AO590" s="29">
        <v>202212</v>
      </c>
      <c r="AP590" s="29">
        <v>2022</v>
      </c>
      <c r="AQ590" s="28">
        <v>411588327</v>
      </c>
      <c r="AR590" s="28">
        <v>204257451</v>
      </c>
      <c r="AS590" s="28">
        <v>18260000</v>
      </c>
      <c r="AT590" s="30">
        <v>2</v>
      </c>
      <c r="AU590" s="30"/>
      <c r="AV590" s="30"/>
      <c r="AW590" s="30"/>
      <c r="AX590" s="30"/>
      <c r="AY590" s="30"/>
      <c r="AZ590" s="30"/>
      <c r="BA590" s="30"/>
      <c r="BB590" s="30" t="s">
        <v>54452</v>
      </c>
      <c r="BC590" s="30" t="s">
        <v>54452</v>
      </c>
      <c r="BD590" s="30" t="s">
        <v>54452</v>
      </c>
      <c r="BE590" s="30" t="s">
        <v>54452</v>
      </c>
      <c r="BF590" s="30" t="s">
        <v>54452</v>
      </c>
      <c r="BG590" s="30">
        <v>7</v>
      </c>
      <c r="BH590" s="30"/>
      <c r="BI590" s="31"/>
    </row>
    <row r="591" spans="1:61" ht="16.5">
      <c r="A591" s="21" t="s">
        <v>9571</v>
      </c>
      <c r="B591" s="21">
        <v>8134</v>
      </c>
      <c r="C591" s="21">
        <v>1162261</v>
      </c>
      <c r="D591" s="21">
        <v>6218147887</v>
      </c>
      <c r="E591" s="22">
        <v>1801110396069</v>
      </c>
      <c r="F591" s="24" t="s">
        <v>9572</v>
      </c>
      <c r="G591" s="24" t="s">
        <v>44</v>
      </c>
      <c r="H591" s="24" t="s">
        <v>51</v>
      </c>
      <c r="I591" s="24" t="s">
        <v>52</v>
      </c>
      <c r="J591" s="24" t="s">
        <v>1033</v>
      </c>
      <c r="K591" s="21">
        <v>38</v>
      </c>
      <c r="L591" s="32" t="s">
        <v>9573</v>
      </c>
      <c r="M591" s="21" t="s">
        <v>9574</v>
      </c>
      <c r="N591" s="26">
        <v>1</v>
      </c>
      <c r="O591" s="26" t="s">
        <v>55</v>
      </c>
      <c r="P591" s="21">
        <v>0</v>
      </c>
      <c r="Q591" s="21">
        <v>0</v>
      </c>
      <c r="R591" s="21">
        <v>0</v>
      </c>
      <c r="S591" s="41">
        <v>10078</v>
      </c>
      <c r="T591" s="21">
        <v>0</v>
      </c>
      <c r="U591" s="41">
        <v>304031</v>
      </c>
      <c r="V591" s="41">
        <v>708880</v>
      </c>
      <c r="W591" s="21">
        <v>0</v>
      </c>
      <c r="X591" s="21">
        <v>0</v>
      </c>
      <c r="Y591" s="21">
        <v>0</v>
      </c>
      <c r="Z591" s="16" t="s">
        <v>1249</v>
      </c>
      <c r="AA591" s="102">
        <v>0</v>
      </c>
      <c r="AB591" s="99">
        <v>0</v>
      </c>
      <c r="AC591" s="21">
        <v>0.1</v>
      </c>
      <c r="AD591" s="21">
        <v>3</v>
      </c>
      <c r="AE591" s="21">
        <v>7</v>
      </c>
      <c r="AF591" s="21">
        <f t="shared" si="9"/>
        <v>10.1</v>
      </c>
      <c r="AG591" s="21" t="s">
        <v>9575</v>
      </c>
      <c r="AH591" s="24" t="s">
        <v>9576</v>
      </c>
      <c r="AI591" s="24" t="s">
        <v>9577</v>
      </c>
      <c r="AJ591" s="27" t="s">
        <v>31251</v>
      </c>
      <c r="AK591" s="28" t="s">
        <v>156</v>
      </c>
      <c r="AL591" s="28">
        <v>10</v>
      </c>
      <c r="AM591" s="28">
        <v>20020206</v>
      </c>
      <c r="AN591" s="29">
        <v>667</v>
      </c>
      <c r="AO591" s="29">
        <v>202306</v>
      </c>
      <c r="AP591" s="29">
        <v>2022</v>
      </c>
      <c r="AQ591" s="28">
        <v>1004821817</v>
      </c>
      <c r="AR591" s="28">
        <v>1219422735</v>
      </c>
      <c r="AS591" s="28">
        <v>73115680</v>
      </c>
      <c r="AT591" s="30">
        <v>1</v>
      </c>
      <c r="AU591" s="30"/>
      <c r="AV591" s="30"/>
      <c r="AW591" s="30"/>
      <c r="AX591" s="30"/>
      <c r="AY591" s="30"/>
      <c r="AZ591" s="30"/>
      <c r="BA591" s="30"/>
      <c r="BB591" s="30" t="s">
        <v>54452</v>
      </c>
      <c r="BC591" s="30" t="s">
        <v>54452</v>
      </c>
      <c r="BD591" s="30" t="s">
        <v>54452</v>
      </c>
      <c r="BE591" s="30" t="s">
        <v>54452</v>
      </c>
      <c r="BF591" s="30" t="s">
        <v>54452</v>
      </c>
      <c r="BG591" s="30">
        <v>7</v>
      </c>
      <c r="BH591" s="30" t="s">
        <v>7285</v>
      </c>
      <c r="BI591" s="31"/>
    </row>
    <row r="592" spans="1:61" ht="16.5">
      <c r="A592" s="21" t="s">
        <v>9592</v>
      </c>
      <c r="B592" s="21">
        <v>7031</v>
      </c>
      <c r="C592" s="21">
        <v>1430403</v>
      </c>
      <c r="D592" s="21">
        <v>1058132752</v>
      </c>
      <c r="E592" s="22">
        <v>1101110042880</v>
      </c>
      <c r="F592" s="24" t="s">
        <v>9593</v>
      </c>
      <c r="G592" s="24" t="s">
        <v>44</v>
      </c>
      <c r="H592" s="24" t="s">
        <v>51</v>
      </c>
      <c r="I592" s="24" t="s">
        <v>52</v>
      </c>
      <c r="J592" s="24" t="s">
        <v>1033</v>
      </c>
      <c r="K592" s="21">
        <v>38</v>
      </c>
      <c r="L592" s="32" t="s">
        <v>9594</v>
      </c>
      <c r="M592" s="21" t="s">
        <v>8455</v>
      </c>
      <c r="N592" s="26">
        <v>1</v>
      </c>
      <c r="O592" s="26" t="s">
        <v>55</v>
      </c>
      <c r="P592" s="21">
        <v>0</v>
      </c>
      <c r="Q592" s="41">
        <v>35606</v>
      </c>
      <c r="R592" s="41">
        <v>83700</v>
      </c>
      <c r="S592" s="38">
        <v>1910107</v>
      </c>
      <c r="T592" s="21">
        <v>0</v>
      </c>
      <c r="U592" s="41">
        <v>60437</v>
      </c>
      <c r="V592" s="41">
        <v>854667</v>
      </c>
      <c r="W592" s="21">
        <v>0</v>
      </c>
      <c r="X592" s="21">
        <v>0</v>
      </c>
      <c r="Y592" s="41">
        <v>525821</v>
      </c>
      <c r="Z592" s="21"/>
      <c r="AA592" s="102">
        <v>0</v>
      </c>
      <c r="AB592" s="21">
        <v>6.4</v>
      </c>
      <c r="AC592" s="21">
        <v>19.100000000000001</v>
      </c>
      <c r="AD592" s="21">
        <v>0.6</v>
      </c>
      <c r="AE592" s="21">
        <v>8.5</v>
      </c>
      <c r="AF592" s="21">
        <f t="shared" si="9"/>
        <v>34.6</v>
      </c>
      <c r="AG592" s="21" t="s">
        <v>6703</v>
      </c>
      <c r="AH592" s="24" t="s">
        <v>9595</v>
      </c>
      <c r="AI592" s="24" t="s">
        <v>9596</v>
      </c>
      <c r="AJ592" s="27" t="s">
        <v>31252</v>
      </c>
      <c r="AK592" s="28" t="s">
        <v>156</v>
      </c>
      <c r="AL592" s="28">
        <v>10</v>
      </c>
      <c r="AM592" s="28">
        <v>19590401</v>
      </c>
      <c r="AN592" s="29">
        <v>495</v>
      </c>
      <c r="AO592" s="29">
        <v>202306</v>
      </c>
      <c r="AP592" s="29">
        <v>2022</v>
      </c>
      <c r="AQ592" s="28">
        <v>320369756</v>
      </c>
      <c r="AR592" s="28">
        <v>913694578</v>
      </c>
      <c r="AS592" s="28">
        <v>85631743</v>
      </c>
      <c r="AT592" s="30">
        <v>1</v>
      </c>
      <c r="AU592" s="30"/>
      <c r="AV592" s="30"/>
      <c r="AW592" s="30"/>
      <c r="AX592" s="30"/>
      <c r="AY592" s="30"/>
      <c r="AZ592" s="30"/>
      <c r="BA592" s="30"/>
      <c r="BB592" s="30" t="s">
        <v>54452</v>
      </c>
      <c r="BC592" s="30" t="s">
        <v>54452</v>
      </c>
      <c r="BD592" s="30" t="s">
        <v>54452</v>
      </c>
      <c r="BE592" s="30" t="s">
        <v>54452</v>
      </c>
      <c r="BF592" s="30" t="s">
        <v>54452</v>
      </c>
      <c r="BG592" s="30">
        <v>1</v>
      </c>
      <c r="BH592" s="30" t="s">
        <v>48</v>
      </c>
      <c r="BI592" s="31"/>
    </row>
    <row r="593" spans="1:61" ht="16.5">
      <c r="A593" s="21" t="s">
        <v>11937</v>
      </c>
      <c r="B593" s="21">
        <v>12017</v>
      </c>
      <c r="C593" s="21">
        <v>3328669</v>
      </c>
      <c r="D593" s="21">
        <v>1048194925</v>
      </c>
      <c r="E593" s="22">
        <v>1101140055457</v>
      </c>
      <c r="F593" s="24" t="s">
        <v>11938</v>
      </c>
      <c r="G593" s="24" t="s">
        <v>44</v>
      </c>
      <c r="H593" s="24" t="s">
        <v>51</v>
      </c>
      <c r="I593" s="24" t="s">
        <v>52</v>
      </c>
      <c r="J593" s="24" t="s">
        <v>966</v>
      </c>
      <c r="K593" s="21">
        <v>62</v>
      </c>
      <c r="L593" s="32" t="s">
        <v>11939</v>
      </c>
      <c r="M593" s="21" t="s">
        <v>11940</v>
      </c>
      <c r="N593" s="21">
        <v>1</v>
      </c>
      <c r="O593" s="21" t="s">
        <v>55</v>
      </c>
      <c r="P593" s="21">
        <v>0</v>
      </c>
      <c r="Q593" s="33">
        <v>412249</v>
      </c>
      <c r="R593" s="21">
        <v>0</v>
      </c>
      <c r="S593" s="21">
        <v>0</v>
      </c>
      <c r="T593" s="21">
        <v>0</v>
      </c>
      <c r="U593" s="21">
        <v>0</v>
      </c>
      <c r="V593" s="21">
        <v>0</v>
      </c>
      <c r="W593" s="33">
        <v>1025091</v>
      </c>
      <c r="X593" s="21">
        <v>0</v>
      </c>
      <c r="Y593" s="33">
        <v>310281</v>
      </c>
      <c r="Z593" s="16" t="s">
        <v>315</v>
      </c>
      <c r="AA593" s="102">
        <v>0</v>
      </c>
      <c r="AB593" s="21">
        <v>7.2</v>
      </c>
      <c r="AC593" s="99">
        <v>0</v>
      </c>
      <c r="AD593" s="99">
        <v>0</v>
      </c>
      <c r="AE593" s="21">
        <v>10.199999999999999</v>
      </c>
      <c r="AF593" s="21">
        <f t="shared" si="9"/>
        <v>17.399999999999999</v>
      </c>
      <c r="AG593" s="21" t="s">
        <v>11941</v>
      </c>
      <c r="AH593" s="24" t="s">
        <v>11942</v>
      </c>
      <c r="AI593" s="24" t="s">
        <v>11943</v>
      </c>
      <c r="AJ593" s="27" t="s">
        <v>30802</v>
      </c>
      <c r="AK593" s="28" t="s">
        <v>60</v>
      </c>
      <c r="AL593" s="28">
        <v>10</v>
      </c>
      <c r="AM593" s="28">
        <v>20050624</v>
      </c>
      <c r="AN593" s="29">
        <v>394</v>
      </c>
      <c r="AO593" s="29">
        <v>202212</v>
      </c>
      <c r="AP593" s="29">
        <v>2022</v>
      </c>
      <c r="AQ593" s="28">
        <v>84347301</v>
      </c>
      <c r="AR593" s="28">
        <v>490025766</v>
      </c>
      <c r="AS593" s="28">
        <v>26873705</v>
      </c>
      <c r="AT593" s="30">
        <v>1</v>
      </c>
      <c r="AU593" s="30"/>
      <c r="AV593" s="30"/>
      <c r="AW593" s="30"/>
      <c r="AX593" s="30"/>
      <c r="AY593" s="30"/>
      <c r="AZ593" s="30"/>
      <c r="BA593" s="30"/>
      <c r="BB593" s="30" t="s">
        <v>54452</v>
      </c>
      <c r="BC593" s="30" t="s">
        <v>54452</v>
      </c>
      <c r="BD593" s="30" t="s">
        <v>54452</v>
      </c>
      <c r="BE593" s="30" t="s">
        <v>54452</v>
      </c>
      <c r="BF593" s="30" t="s">
        <v>54452</v>
      </c>
      <c r="BG593" s="30">
        <v>8</v>
      </c>
      <c r="BH593" s="30"/>
      <c r="BI593" s="31"/>
    </row>
    <row r="594" spans="1:61" ht="16.5">
      <c r="A594" s="21" t="s">
        <v>9913</v>
      </c>
      <c r="B594" s="21">
        <v>10204</v>
      </c>
      <c r="C594" s="21">
        <v>3684130</v>
      </c>
      <c r="D594" s="21">
        <v>1098620739</v>
      </c>
      <c r="E594" s="22">
        <v>1101114225557</v>
      </c>
      <c r="F594" s="24" t="s">
        <v>9914</v>
      </c>
      <c r="G594" s="24" t="s">
        <v>44</v>
      </c>
      <c r="H594" s="24" t="s">
        <v>51</v>
      </c>
      <c r="I594" s="24" t="s">
        <v>52</v>
      </c>
      <c r="J594" s="24" t="s">
        <v>171</v>
      </c>
      <c r="K594" s="21">
        <v>48</v>
      </c>
      <c r="L594" s="32" t="s">
        <v>9915</v>
      </c>
      <c r="M594" s="21" t="s">
        <v>9916</v>
      </c>
      <c r="N594" s="21">
        <v>1</v>
      </c>
      <c r="O594" s="21" t="s">
        <v>55</v>
      </c>
      <c r="P594" s="21">
        <v>0</v>
      </c>
      <c r="Q594" s="21">
        <v>0</v>
      </c>
      <c r="R594" s="21">
        <v>0</v>
      </c>
      <c r="S594" s="21">
        <v>0</v>
      </c>
      <c r="T594" s="21">
        <v>0</v>
      </c>
      <c r="U594" s="33">
        <v>85078</v>
      </c>
      <c r="V594" s="33">
        <v>124820</v>
      </c>
      <c r="W594" s="21">
        <v>0</v>
      </c>
      <c r="X594" s="21">
        <v>0</v>
      </c>
      <c r="Y594" s="21">
        <v>0</v>
      </c>
      <c r="Z594" s="16" t="s">
        <v>126</v>
      </c>
      <c r="AA594" s="102">
        <v>0</v>
      </c>
      <c r="AB594" s="99">
        <v>0</v>
      </c>
      <c r="AC594" s="99">
        <v>0</v>
      </c>
      <c r="AD594" s="21">
        <v>0.8</v>
      </c>
      <c r="AE594" s="21">
        <v>1.2</v>
      </c>
      <c r="AF594" s="21">
        <f t="shared" si="9"/>
        <v>2</v>
      </c>
      <c r="AG594" s="21" t="s">
        <v>9917</v>
      </c>
      <c r="AH594" s="24" t="s">
        <v>9918</v>
      </c>
      <c r="AI594" s="24" t="s">
        <v>9919</v>
      </c>
      <c r="AJ594" s="27" t="s">
        <v>30709</v>
      </c>
      <c r="AK594" s="28" t="s">
        <v>60</v>
      </c>
      <c r="AL594" s="28">
        <v>10</v>
      </c>
      <c r="AM594" s="28">
        <v>20091124</v>
      </c>
      <c r="AN594" s="29">
        <v>610</v>
      </c>
      <c r="AO594" s="29">
        <v>202303</v>
      </c>
      <c r="AP594" s="29">
        <v>2022</v>
      </c>
      <c r="AQ594" s="28">
        <v>309177738</v>
      </c>
      <c r="AR594" s="28">
        <v>129676294</v>
      </c>
      <c r="AS594" s="28">
        <v>3696640</v>
      </c>
      <c r="AT594" s="30">
        <v>1</v>
      </c>
      <c r="AU594" s="30"/>
      <c r="AV594" s="30"/>
      <c r="AW594" s="30"/>
      <c r="AX594" s="30"/>
      <c r="AY594" s="30"/>
      <c r="AZ594" s="30"/>
      <c r="BA594" s="30"/>
      <c r="BB594" s="30" t="s">
        <v>54452</v>
      </c>
      <c r="BC594" s="30" t="s">
        <v>54452</v>
      </c>
      <c r="BD594" s="30" t="s">
        <v>54452</v>
      </c>
      <c r="BE594" s="30" t="s">
        <v>54452</v>
      </c>
      <c r="BF594" s="30" t="s">
        <v>54452</v>
      </c>
      <c r="BG594" s="30">
        <v>8</v>
      </c>
      <c r="BH594" s="30"/>
      <c r="BI594" s="31"/>
    </row>
    <row r="595" spans="1:61" ht="16.5">
      <c r="A595" s="21" t="s">
        <v>5059</v>
      </c>
      <c r="B595" s="21">
        <v>4765</v>
      </c>
      <c r="C595" s="21">
        <v>3959950</v>
      </c>
      <c r="D595" s="21">
        <v>1358613315</v>
      </c>
      <c r="E595" s="22">
        <v>1358110191121</v>
      </c>
      <c r="F595" s="24" t="s">
        <v>5060</v>
      </c>
      <c r="G595" s="24" t="s">
        <v>44</v>
      </c>
      <c r="H595" s="24" t="s">
        <v>51</v>
      </c>
      <c r="I595" s="24" t="s">
        <v>65</v>
      </c>
      <c r="J595" s="24" t="s">
        <v>1010</v>
      </c>
      <c r="K595" s="21">
        <v>30</v>
      </c>
      <c r="L595" s="32" t="s">
        <v>5061</v>
      </c>
      <c r="M595" s="21" t="s">
        <v>5062</v>
      </c>
      <c r="N595" s="26">
        <v>1</v>
      </c>
      <c r="O595" s="26" t="s">
        <v>55</v>
      </c>
      <c r="P595" s="21">
        <v>0</v>
      </c>
      <c r="Q595" s="21">
        <v>0</v>
      </c>
      <c r="R595" s="21">
        <v>0</v>
      </c>
      <c r="S595" s="21">
        <v>0</v>
      </c>
      <c r="T595" s="21">
        <v>0</v>
      </c>
      <c r="U595" s="21">
        <v>0</v>
      </c>
      <c r="V595" s="21">
        <v>0</v>
      </c>
      <c r="W595" s="21">
        <v>0</v>
      </c>
      <c r="X595" s="21">
        <v>0</v>
      </c>
      <c r="Y595" s="21">
        <v>0</v>
      </c>
      <c r="Z595" s="21" t="s">
        <v>126</v>
      </c>
      <c r="AA595" s="102">
        <v>0</v>
      </c>
      <c r="AB595" s="99">
        <v>0</v>
      </c>
      <c r="AC595" s="99">
        <v>0</v>
      </c>
      <c r="AD595" s="99">
        <v>0</v>
      </c>
      <c r="AE595" s="99">
        <v>0</v>
      </c>
      <c r="AF595" s="21">
        <f t="shared" si="9"/>
        <v>0</v>
      </c>
      <c r="AG595" s="21" t="s">
        <v>5063</v>
      </c>
      <c r="AH595" s="24" t="s">
        <v>5064</v>
      </c>
      <c r="AI595" s="24" t="s">
        <v>5065</v>
      </c>
      <c r="AJ595" s="27" t="s">
        <v>31253</v>
      </c>
      <c r="AK595" s="28" t="s">
        <v>156</v>
      </c>
      <c r="AL595" s="28">
        <v>10</v>
      </c>
      <c r="AM595" s="28">
        <v>20101227</v>
      </c>
      <c r="AN595" s="29">
        <v>641</v>
      </c>
      <c r="AO595" s="29">
        <v>202306</v>
      </c>
      <c r="AP595" s="29">
        <v>2022</v>
      </c>
      <c r="AQ595" s="28">
        <v>2820638098</v>
      </c>
      <c r="AR595" s="28">
        <v>3184712423</v>
      </c>
      <c r="AS595" s="28">
        <v>52192088</v>
      </c>
      <c r="AT595" s="30">
        <v>1</v>
      </c>
      <c r="AU595" s="30"/>
      <c r="AV595" s="30"/>
      <c r="AW595" s="30"/>
      <c r="AX595" s="30"/>
      <c r="AY595" s="30"/>
      <c r="AZ595" s="30"/>
      <c r="BA595" s="30"/>
      <c r="BB595" s="30" t="s">
        <v>54452</v>
      </c>
      <c r="BC595" s="30" t="s">
        <v>54452</v>
      </c>
      <c r="BD595" s="30" t="s">
        <v>54452</v>
      </c>
      <c r="BE595" s="30" t="s">
        <v>54452</v>
      </c>
      <c r="BF595" s="30" t="s">
        <v>54452</v>
      </c>
      <c r="BG595" s="30">
        <v>4</v>
      </c>
      <c r="BH595" s="30" t="s">
        <v>5066</v>
      </c>
      <c r="BI595" s="31"/>
    </row>
    <row r="596" spans="1:61" ht="16.5">
      <c r="A596" s="21" t="s">
        <v>13685</v>
      </c>
      <c r="B596" s="21">
        <v>13515</v>
      </c>
      <c r="C596" s="21">
        <v>1531742</v>
      </c>
      <c r="D596" s="21">
        <v>1208186581</v>
      </c>
      <c r="E596" s="22">
        <v>1101111647671</v>
      </c>
      <c r="F596" s="24" t="s">
        <v>13686</v>
      </c>
      <c r="G596" s="24" t="s">
        <v>44</v>
      </c>
      <c r="H596" s="24" t="s">
        <v>51</v>
      </c>
      <c r="I596" s="24" t="s">
        <v>52</v>
      </c>
      <c r="J596" s="24" t="s">
        <v>581</v>
      </c>
      <c r="K596" s="21">
        <v>60</v>
      </c>
      <c r="L596" s="32" t="s">
        <v>13687</v>
      </c>
      <c r="M596" s="21" t="s">
        <v>13688</v>
      </c>
      <c r="N596" s="21">
        <v>1</v>
      </c>
      <c r="O596" s="21" t="s">
        <v>55</v>
      </c>
      <c r="P596" s="21">
        <v>0</v>
      </c>
      <c r="Q596" s="21">
        <v>0</v>
      </c>
      <c r="R596" s="21">
        <v>0</v>
      </c>
      <c r="S596" s="21">
        <v>0</v>
      </c>
      <c r="T596" s="21">
        <v>0</v>
      </c>
      <c r="U596" s="21">
        <v>0</v>
      </c>
      <c r="V596" s="21">
        <v>0</v>
      </c>
      <c r="W596" s="33">
        <v>87801</v>
      </c>
      <c r="X596" s="21">
        <v>0</v>
      </c>
      <c r="Y596" s="21">
        <v>0</v>
      </c>
      <c r="Z596" s="16" t="s">
        <v>315</v>
      </c>
      <c r="AA596" s="102">
        <v>0</v>
      </c>
      <c r="AB596" s="99">
        <v>0</v>
      </c>
      <c r="AC596" s="99">
        <v>0</v>
      </c>
      <c r="AD596" s="99">
        <v>0</v>
      </c>
      <c r="AE596" s="21">
        <v>0.8</v>
      </c>
      <c r="AF596" s="21">
        <f t="shared" si="9"/>
        <v>0.8</v>
      </c>
      <c r="AG596" s="21" t="s">
        <v>13689</v>
      </c>
      <c r="AH596" s="24" t="s">
        <v>13690</v>
      </c>
      <c r="AI596" s="24" t="s">
        <v>13691</v>
      </c>
      <c r="AJ596" s="27" t="s">
        <v>31254</v>
      </c>
      <c r="AK596" s="28" t="s">
        <v>70</v>
      </c>
      <c r="AL596" s="28">
        <v>10</v>
      </c>
      <c r="AM596" s="28">
        <v>19990208</v>
      </c>
      <c r="AN596" s="29">
        <v>435</v>
      </c>
      <c r="AO596" s="29">
        <v>202306</v>
      </c>
      <c r="AP596" s="29">
        <v>2022</v>
      </c>
      <c r="AQ596" s="28">
        <v>253875422</v>
      </c>
      <c r="AR596" s="28">
        <v>199126190</v>
      </c>
      <c r="AS596" s="28">
        <v>8491961</v>
      </c>
      <c r="AT596" s="30">
        <v>1</v>
      </c>
      <c r="AU596" s="30"/>
      <c r="AV596" s="30"/>
      <c r="AW596" s="30"/>
      <c r="AX596" s="30"/>
      <c r="AY596" s="30"/>
      <c r="AZ596" s="30"/>
      <c r="BA596" s="30"/>
      <c r="BB596" s="30" t="s">
        <v>54452</v>
      </c>
      <c r="BC596" s="30" t="s">
        <v>54452</v>
      </c>
      <c r="BD596" s="30" t="s">
        <v>54452</v>
      </c>
      <c r="BE596" s="30" t="s">
        <v>54452</v>
      </c>
      <c r="BF596" s="30" t="s">
        <v>54452</v>
      </c>
      <c r="BG596" s="30">
        <v>4</v>
      </c>
      <c r="BH596" s="30" t="s">
        <v>13692</v>
      </c>
      <c r="BI596" s="31"/>
    </row>
    <row r="597" spans="1:61" ht="16.5">
      <c r="A597" s="21" t="s">
        <v>9999</v>
      </c>
      <c r="B597" s="21">
        <v>10324</v>
      </c>
      <c r="C597" s="21">
        <v>2591144</v>
      </c>
      <c r="D597" s="21">
        <v>2208717654</v>
      </c>
      <c r="E597" s="22">
        <v>1101113322669</v>
      </c>
      <c r="F597" s="24" t="s">
        <v>10000</v>
      </c>
      <c r="G597" s="24" t="s">
        <v>44</v>
      </c>
      <c r="H597" s="24" t="s">
        <v>51</v>
      </c>
      <c r="I597" s="24" t="s">
        <v>52</v>
      </c>
      <c r="J597" s="24" t="s">
        <v>171</v>
      </c>
      <c r="K597" s="21">
        <v>48</v>
      </c>
      <c r="L597" s="32" t="s">
        <v>10001</v>
      </c>
      <c r="M597" s="21" t="s">
        <v>10002</v>
      </c>
      <c r="N597" s="21">
        <v>1</v>
      </c>
      <c r="O597" s="21" t="s">
        <v>351</v>
      </c>
      <c r="P597" s="21">
        <v>0</v>
      </c>
      <c r="Q597" s="21">
        <v>0</v>
      </c>
      <c r="R597" s="21">
        <v>0</v>
      </c>
      <c r="S597" s="21">
        <v>0</v>
      </c>
      <c r="T597" s="21">
        <v>0</v>
      </c>
      <c r="U597" s="21">
        <v>0</v>
      </c>
      <c r="V597" s="21">
        <v>0</v>
      </c>
      <c r="W597" s="21">
        <v>0</v>
      </c>
      <c r="X597" s="36">
        <v>502</v>
      </c>
      <c r="Y597" s="21">
        <v>0</v>
      </c>
      <c r="Z597" s="16" t="s">
        <v>126</v>
      </c>
      <c r="AA597" s="103">
        <v>0</v>
      </c>
      <c r="AB597" s="100">
        <v>0</v>
      </c>
      <c r="AC597" s="100">
        <v>0</v>
      </c>
      <c r="AD597" s="100">
        <v>0</v>
      </c>
      <c r="AE597" s="37">
        <v>5</v>
      </c>
      <c r="AF597" s="21">
        <f t="shared" si="9"/>
        <v>5</v>
      </c>
      <c r="AG597" s="21" t="s">
        <v>10003</v>
      </c>
      <c r="AH597" s="24" t="s">
        <v>10004</v>
      </c>
      <c r="AI597" s="24" t="s">
        <v>10005</v>
      </c>
      <c r="AJ597" s="27" t="s">
        <v>31100</v>
      </c>
      <c r="AK597" s="28" t="s">
        <v>60</v>
      </c>
      <c r="AL597" s="28">
        <v>10</v>
      </c>
      <c r="AM597" s="28">
        <v>20051101</v>
      </c>
      <c r="AN597" s="29">
        <v>643</v>
      </c>
      <c r="AO597" s="29">
        <v>202304</v>
      </c>
      <c r="AP597" s="29">
        <v>2022</v>
      </c>
      <c r="AQ597" s="28">
        <v>551707864</v>
      </c>
      <c r="AR597" s="28">
        <v>472429643</v>
      </c>
      <c r="AS597" s="28">
        <v>9200020</v>
      </c>
      <c r="AT597" s="30">
        <v>1</v>
      </c>
      <c r="AU597" s="30"/>
      <c r="AV597" s="30"/>
      <c r="AW597" s="30"/>
      <c r="AX597" s="30"/>
      <c r="AY597" s="30"/>
      <c r="AZ597" s="30"/>
      <c r="BA597" s="30"/>
      <c r="BB597" s="30" t="s">
        <v>54452</v>
      </c>
      <c r="BC597" s="30" t="s">
        <v>54452</v>
      </c>
      <c r="BD597" s="30" t="s">
        <v>54452</v>
      </c>
      <c r="BE597" s="30" t="s">
        <v>54452</v>
      </c>
      <c r="BF597" s="30" t="s">
        <v>54452</v>
      </c>
      <c r="BG597" s="30">
        <v>8</v>
      </c>
      <c r="BH597" s="30"/>
      <c r="BI597" s="31"/>
    </row>
    <row r="598" spans="1:61" ht="16.5">
      <c r="A598" s="21" t="s">
        <v>9564</v>
      </c>
      <c r="B598" s="21">
        <v>9814</v>
      </c>
      <c r="C598" s="21">
        <v>1455225</v>
      </c>
      <c r="D598" s="21">
        <v>1208171453</v>
      </c>
      <c r="E598" s="22">
        <v>1101140027232</v>
      </c>
      <c r="F598" s="24" t="s">
        <v>9565</v>
      </c>
      <c r="G598" s="24" t="s">
        <v>44</v>
      </c>
      <c r="H598" s="24" t="s">
        <v>51</v>
      </c>
      <c r="I598" s="24" t="s">
        <v>52</v>
      </c>
      <c r="J598" s="24" t="s">
        <v>171</v>
      </c>
      <c r="K598" s="21">
        <v>48</v>
      </c>
      <c r="L598" s="32" t="s">
        <v>9566</v>
      </c>
      <c r="M598" s="21" t="s">
        <v>9567</v>
      </c>
      <c r="N598" s="21">
        <v>1</v>
      </c>
      <c r="O598" s="21" t="s">
        <v>55</v>
      </c>
      <c r="P598" s="21">
        <v>0</v>
      </c>
      <c r="Q598" s="33">
        <v>186800</v>
      </c>
      <c r="R598" s="21">
        <v>0</v>
      </c>
      <c r="S598" s="21">
        <v>0</v>
      </c>
      <c r="T598" s="21">
        <v>0</v>
      </c>
      <c r="U598" s="21">
        <v>0</v>
      </c>
      <c r="V598" s="21">
        <v>0</v>
      </c>
      <c r="W598" s="21">
        <v>0</v>
      </c>
      <c r="X598" s="33">
        <v>1470953</v>
      </c>
      <c r="Y598" s="33">
        <v>2944193</v>
      </c>
      <c r="Z598" s="16" t="s">
        <v>315</v>
      </c>
      <c r="AA598" s="102">
        <v>0</v>
      </c>
      <c r="AB598" s="21">
        <v>31.3</v>
      </c>
      <c r="AC598" s="99">
        <v>0</v>
      </c>
      <c r="AD598" s="99">
        <v>0</v>
      </c>
      <c r="AE598" s="21">
        <v>14.7</v>
      </c>
      <c r="AF598" s="21">
        <f t="shared" si="9"/>
        <v>46</v>
      </c>
      <c r="AG598" s="21" t="s">
        <v>9568</v>
      </c>
      <c r="AH598" s="24" t="s">
        <v>9569</v>
      </c>
      <c r="AI598" s="24" t="s">
        <v>9570</v>
      </c>
      <c r="AJ598" s="27" t="s">
        <v>31255</v>
      </c>
      <c r="AK598" s="28" t="s">
        <v>60</v>
      </c>
      <c r="AL598" s="28">
        <v>10</v>
      </c>
      <c r="AM598" s="28">
        <v>19970131</v>
      </c>
      <c r="AN598" s="29">
        <v>365</v>
      </c>
      <c r="AO598" s="29">
        <v>202212</v>
      </c>
      <c r="AP598" s="29">
        <v>2022</v>
      </c>
      <c r="AQ598" s="28">
        <v>650175106</v>
      </c>
      <c r="AR598" s="28">
        <v>303958804</v>
      </c>
      <c r="AS598" s="28">
        <v>24469740</v>
      </c>
      <c r="AT598" s="30">
        <v>1</v>
      </c>
      <c r="AU598" s="30"/>
      <c r="AV598" s="30"/>
      <c r="AW598" s="30"/>
      <c r="AX598" s="30"/>
      <c r="AY598" s="30"/>
      <c r="AZ598" s="30"/>
      <c r="BA598" s="30"/>
      <c r="BB598" s="30" t="s">
        <v>54452</v>
      </c>
      <c r="BC598" s="30" t="s">
        <v>54452</v>
      </c>
      <c r="BD598" s="30" t="s">
        <v>54452</v>
      </c>
      <c r="BE598" s="30" t="s">
        <v>54452</v>
      </c>
      <c r="BF598" s="30" t="s">
        <v>54452</v>
      </c>
      <c r="BG598" s="30">
        <v>4</v>
      </c>
      <c r="BH598" s="30" t="s">
        <v>9287</v>
      </c>
      <c r="BI598" s="31"/>
    </row>
    <row r="599" spans="1:61" ht="16.5">
      <c r="A599" s="21" t="s">
        <v>6412</v>
      </c>
      <c r="B599" s="21">
        <v>6471</v>
      </c>
      <c r="C599" s="21">
        <v>1752540</v>
      </c>
      <c r="D599" s="21">
        <v>3128112960</v>
      </c>
      <c r="E599" s="22">
        <v>1615110011258</v>
      </c>
      <c r="F599" s="24" t="s">
        <v>6413</v>
      </c>
      <c r="G599" s="24" t="s">
        <v>44</v>
      </c>
      <c r="H599" s="24" t="s">
        <v>51</v>
      </c>
      <c r="I599" s="24" t="s">
        <v>52</v>
      </c>
      <c r="J599" s="24" t="s">
        <v>1944</v>
      </c>
      <c r="K599" s="21">
        <v>26</v>
      </c>
      <c r="L599" s="32" t="s">
        <v>6414</v>
      </c>
      <c r="M599" s="21" t="s">
        <v>6146</v>
      </c>
      <c r="N599" s="21">
        <v>1</v>
      </c>
      <c r="O599" s="21" t="s">
        <v>55</v>
      </c>
      <c r="P599" s="21">
        <v>0</v>
      </c>
      <c r="Q599" s="33">
        <v>21888012</v>
      </c>
      <c r="R599" s="21">
        <v>0</v>
      </c>
      <c r="S599" s="33">
        <v>36471093</v>
      </c>
      <c r="T599" s="21">
        <v>0</v>
      </c>
      <c r="U599" s="21">
        <v>0</v>
      </c>
      <c r="V599" s="21">
        <v>0</v>
      </c>
      <c r="W599" s="21">
        <v>0</v>
      </c>
      <c r="X599" s="33">
        <v>6213229</v>
      </c>
      <c r="Y599" s="33">
        <v>52255075</v>
      </c>
      <c r="Z599" s="16" t="s">
        <v>126</v>
      </c>
      <c r="AA599" s="102">
        <v>0</v>
      </c>
      <c r="AB599" s="21">
        <v>741.4</v>
      </c>
      <c r="AC599" s="21">
        <v>364.7</v>
      </c>
      <c r="AD599" s="99">
        <v>0</v>
      </c>
      <c r="AE599" s="21">
        <v>62.1</v>
      </c>
      <c r="AF599" s="21">
        <f t="shared" si="9"/>
        <v>1168.1999999999998</v>
      </c>
      <c r="AG599" s="21" t="s">
        <v>6415</v>
      </c>
      <c r="AH599" s="24" t="s">
        <v>6416</v>
      </c>
      <c r="AI599" s="24" t="s">
        <v>6417</v>
      </c>
      <c r="AJ599" s="27" t="s">
        <v>31256</v>
      </c>
      <c r="AK599" s="28" t="s">
        <v>60</v>
      </c>
      <c r="AL599" s="28">
        <v>10</v>
      </c>
      <c r="AM599" s="28">
        <v>19920901</v>
      </c>
      <c r="AN599" s="29">
        <v>1441</v>
      </c>
      <c r="AO599" s="29">
        <v>202304</v>
      </c>
      <c r="AP599" s="29">
        <v>2022</v>
      </c>
      <c r="AQ599" s="28">
        <v>1023655989</v>
      </c>
      <c r="AR599" s="28">
        <v>589349842</v>
      </c>
      <c r="AS599" s="28">
        <v>2523350</v>
      </c>
      <c r="AT599" s="30">
        <v>1</v>
      </c>
      <c r="AU599" s="30"/>
      <c r="AV599" s="30"/>
      <c r="AW599" s="30"/>
      <c r="AX599" s="30"/>
      <c r="AY599" s="30"/>
      <c r="AZ599" s="30"/>
      <c r="BA599" s="30"/>
      <c r="BB599" s="30" t="s">
        <v>54452</v>
      </c>
      <c r="BC599" s="30" t="s">
        <v>54452</v>
      </c>
      <c r="BD599" s="30" t="s">
        <v>54452</v>
      </c>
      <c r="BE599" s="30" t="s">
        <v>54452</v>
      </c>
      <c r="BF599" s="30" t="s">
        <v>54452</v>
      </c>
      <c r="BG599" s="30">
        <v>4</v>
      </c>
      <c r="BH599" s="30" t="s">
        <v>237</v>
      </c>
      <c r="BI599" s="31"/>
    </row>
    <row r="600" spans="1:61" ht="16.5">
      <c r="A600" s="21" t="s">
        <v>15149</v>
      </c>
      <c r="B600" s="21">
        <v>14497</v>
      </c>
      <c r="C600" s="21">
        <v>6795821</v>
      </c>
      <c r="D600" s="21">
        <v>1028144827</v>
      </c>
      <c r="E600" s="22">
        <v>1101140187177</v>
      </c>
      <c r="F600" s="24" t="s">
        <v>15150</v>
      </c>
      <c r="G600" s="24" t="s">
        <v>44</v>
      </c>
      <c r="H600" s="24" t="s">
        <v>51</v>
      </c>
      <c r="I600" s="24" t="s">
        <v>65</v>
      </c>
      <c r="J600" s="24" t="s">
        <v>467</v>
      </c>
      <c r="K600" s="21">
        <v>49</v>
      </c>
      <c r="L600" s="32" t="s">
        <v>15151</v>
      </c>
      <c r="M600" s="21" t="s">
        <v>3280</v>
      </c>
      <c r="N600" s="21">
        <v>2</v>
      </c>
      <c r="O600" s="21" t="s">
        <v>55</v>
      </c>
      <c r="P600" s="21">
        <v>0</v>
      </c>
      <c r="Q600" s="21">
        <v>0</v>
      </c>
      <c r="R600" s="21">
        <v>0</v>
      </c>
      <c r="S600" s="21">
        <v>0</v>
      </c>
      <c r="T600" s="21">
        <v>0</v>
      </c>
      <c r="U600" s="21">
        <v>0</v>
      </c>
      <c r="V600" s="21">
        <v>0</v>
      </c>
      <c r="W600" s="33">
        <v>423425</v>
      </c>
      <c r="X600" s="33">
        <v>2271038</v>
      </c>
      <c r="Y600" s="21">
        <v>0</v>
      </c>
      <c r="Z600" s="16" t="s">
        <v>315</v>
      </c>
      <c r="AA600" s="102">
        <v>0</v>
      </c>
      <c r="AB600" s="99">
        <v>0</v>
      </c>
      <c r="AC600" s="99">
        <v>0</v>
      </c>
      <c r="AD600" s="99">
        <v>0</v>
      </c>
      <c r="AE600" s="21">
        <v>26.9</v>
      </c>
      <c r="AF600" s="21">
        <f t="shared" si="9"/>
        <v>26.9</v>
      </c>
      <c r="AG600" s="21" t="s">
        <v>15152</v>
      </c>
      <c r="AH600" s="24" t="s">
        <v>15153</v>
      </c>
      <c r="AI600" s="24" t="s">
        <v>15154</v>
      </c>
      <c r="AJ600" s="27" t="s">
        <v>31001</v>
      </c>
      <c r="AK600" s="28" t="s">
        <v>60</v>
      </c>
      <c r="AL600" s="28">
        <v>10</v>
      </c>
      <c r="AM600" s="28">
        <v>20160822</v>
      </c>
      <c r="AN600" s="29">
        <v>375</v>
      </c>
      <c r="AO600" s="29">
        <v>202303</v>
      </c>
      <c r="AP600" s="29">
        <v>2022</v>
      </c>
      <c r="AQ600" s="28">
        <v>30487796</v>
      </c>
      <c r="AR600" s="28">
        <v>96112525</v>
      </c>
      <c r="AS600" s="28">
        <v>12000500</v>
      </c>
      <c r="AT600" s="30">
        <v>1</v>
      </c>
      <c r="AU600" s="30"/>
      <c r="AV600" s="30"/>
      <c r="AW600" s="30"/>
      <c r="AX600" s="30"/>
      <c r="AY600" s="30"/>
      <c r="AZ600" s="30"/>
      <c r="BA600" s="30"/>
      <c r="BB600" s="30" t="s">
        <v>54452</v>
      </c>
      <c r="BC600" s="30" t="s">
        <v>54452</v>
      </c>
      <c r="BD600" s="30" t="s">
        <v>54452</v>
      </c>
      <c r="BE600" s="30" t="s">
        <v>54452</v>
      </c>
      <c r="BF600" s="30" t="s">
        <v>54452</v>
      </c>
      <c r="BG600" s="30">
        <v>4</v>
      </c>
      <c r="BH600" s="30" t="s">
        <v>5942</v>
      </c>
      <c r="BI600" s="31"/>
    </row>
    <row r="601" spans="1:61" ht="16.5">
      <c r="A601" s="21" t="s">
        <v>10113</v>
      </c>
      <c r="B601" s="21">
        <v>10529</v>
      </c>
      <c r="C601" s="21">
        <v>1815422</v>
      </c>
      <c r="D601" s="21">
        <v>3128114779</v>
      </c>
      <c r="E601" s="22">
        <v>1615110012371</v>
      </c>
      <c r="F601" s="24" t="s">
        <v>10114</v>
      </c>
      <c r="G601" s="24" t="s">
        <v>44</v>
      </c>
      <c r="H601" s="24" t="s">
        <v>51</v>
      </c>
      <c r="I601" s="24" t="s">
        <v>52</v>
      </c>
      <c r="J601" s="24" t="s">
        <v>171</v>
      </c>
      <c r="K601" s="21">
        <v>48</v>
      </c>
      <c r="L601" s="32" t="s">
        <v>10115</v>
      </c>
      <c r="M601" s="21" t="s">
        <v>10116</v>
      </c>
      <c r="N601" s="21">
        <v>1</v>
      </c>
      <c r="O601" s="21" t="s">
        <v>55</v>
      </c>
      <c r="P601" s="21">
        <v>0</v>
      </c>
      <c r="Q601" s="21">
        <v>0</v>
      </c>
      <c r="R601" s="21">
        <v>0</v>
      </c>
      <c r="S601" s="21">
        <v>0</v>
      </c>
      <c r="T601" s="21">
        <v>0</v>
      </c>
      <c r="U601" s="21">
        <v>0</v>
      </c>
      <c r="V601" s="33">
        <v>14672717</v>
      </c>
      <c r="W601" s="33">
        <v>4006501</v>
      </c>
      <c r="X601" s="33">
        <v>2011396</v>
      </c>
      <c r="Y601" s="33">
        <v>1167627</v>
      </c>
      <c r="Z601" s="16" t="s">
        <v>126</v>
      </c>
      <c r="AA601" s="102">
        <v>0</v>
      </c>
      <c r="AB601" s="21">
        <v>11.6</v>
      </c>
      <c r="AC601" s="99">
        <v>0</v>
      </c>
      <c r="AD601" s="99">
        <v>0</v>
      </c>
      <c r="AE601" s="21">
        <v>206.9</v>
      </c>
      <c r="AF601" s="21">
        <f t="shared" si="9"/>
        <v>218.5</v>
      </c>
      <c r="AG601" s="21" t="s">
        <v>10117</v>
      </c>
      <c r="AH601" s="24" t="s">
        <v>10118</v>
      </c>
      <c r="AI601" s="24" t="s">
        <v>10119</v>
      </c>
      <c r="AJ601" s="27" t="s">
        <v>31257</v>
      </c>
      <c r="AK601" s="28" t="s">
        <v>60</v>
      </c>
      <c r="AL601" s="28">
        <v>10</v>
      </c>
      <c r="AM601" s="28">
        <v>19930614</v>
      </c>
      <c r="AN601" s="29">
        <v>2124</v>
      </c>
      <c r="AO601" s="29">
        <v>202210</v>
      </c>
      <c r="AP601" s="29">
        <v>2022</v>
      </c>
      <c r="AQ601" s="28">
        <v>1264844291</v>
      </c>
      <c r="AR601" s="28">
        <v>728007047</v>
      </c>
      <c r="AS601" s="28">
        <v>21811250</v>
      </c>
      <c r="AT601" s="30">
        <v>1</v>
      </c>
      <c r="AU601" s="30"/>
      <c r="AV601" s="30"/>
      <c r="AW601" s="30"/>
      <c r="AX601" s="30"/>
      <c r="AY601" s="30"/>
      <c r="AZ601" s="30"/>
      <c r="BA601" s="30"/>
      <c r="BB601" s="30" t="s">
        <v>54452</v>
      </c>
      <c r="BC601" s="30" t="s">
        <v>54452</v>
      </c>
      <c r="BD601" s="30" t="s">
        <v>54452</v>
      </c>
      <c r="BE601" s="30" t="s">
        <v>54452</v>
      </c>
      <c r="BF601" s="30" t="s">
        <v>54452</v>
      </c>
      <c r="BG601" s="30">
        <v>4</v>
      </c>
      <c r="BH601" s="30" t="s">
        <v>1287</v>
      </c>
      <c r="BI601" s="31"/>
    </row>
    <row r="602" spans="1:61" ht="16.5">
      <c r="A602" s="21" t="s">
        <v>13171</v>
      </c>
      <c r="B602" s="21">
        <v>12902</v>
      </c>
      <c r="C602" s="21">
        <v>1707956</v>
      </c>
      <c r="D602" s="21">
        <v>1208182737</v>
      </c>
      <c r="E602" s="22">
        <v>1101111582116</v>
      </c>
      <c r="F602" s="24" t="s">
        <v>13172</v>
      </c>
      <c r="G602" s="24" t="s">
        <v>44</v>
      </c>
      <c r="H602" s="24" t="s">
        <v>51</v>
      </c>
      <c r="I602" s="24" t="s">
        <v>65</v>
      </c>
      <c r="J602" s="24" t="s">
        <v>462</v>
      </c>
      <c r="K602" s="21">
        <v>56</v>
      </c>
      <c r="L602" s="32" t="s">
        <v>13173</v>
      </c>
      <c r="M602" s="21" t="s">
        <v>13174</v>
      </c>
      <c r="N602" s="21">
        <v>1</v>
      </c>
      <c r="O602" s="21" t="s">
        <v>83</v>
      </c>
      <c r="P602" s="21">
        <v>0</v>
      </c>
      <c r="Q602" s="21">
        <v>0</v>
      </c>
      <c r="R602" s="21">
        <v>0</v>
      </c>
      <c r="S602" s="33">
        <v>13890000</v>
      </c>
      <c r="T602" s="21">
        <v>0</v>
      </c>
      <c r="U602" s="21">
        <v>0</v>
      </c>
      <c r="V602" s="21">
        <v>0</v>
      </c>
      <c r="W602" s="33">
        <v>175960001</v>
      </c>
      <c r="X602" s="21">
        <v>0</v>
      </c>
      <c r="Y602" s="21">
        <v>0</v>
      </c>
      <c r="Z602" s="16" t="s">
        <v>315</v>
      </c>
      <c r="AA602" s="102">
        <v>0</v>
      </c>
      <c r="AB602" s="99">
        <v>0</v>
      </c>
      <c r="AC602" s="21">
        <v>0.1</v>
      </c>
      <c r="AD602" s="99">
        <v>0</v>
      </c>
      <c r="AE602" s="21">
        <v>1.7</v>
      </c>
      <c r="AF602" s="21">
        <f t="shared" si="9"/>
        <v>1.8</v>
      </c>
      <c r="AG602" s="21" t="s">
        <v>13175</v>
      </c>
      <c r="AH602" s="24" t="s">
        <v>13176</v>
      </c>
      <c r="AI602" s="24" t="s">
        <v>13177</v>
      </c>
      <c r="AJ602" s="27" t="s">
        <v>31258</v>
      </c>
      <c r="AK602" s="28" t="s">
        <v>60</v>
      </c>
      <c r="AL602" s="28">
        <v>10</v>
      </c>
      <c r="AM602" s="28">
        <v>19980908</v>
      </c>
      <c r="AN602" s="29">
        <v>415</v>
      </c>
      <c r="AO602" s="29">
        <v>202303</v>
      </c>
      <c r="AP602" s="29">
        <v>2022</v>
      </c>
      <c r="AQ602" s="28">
        <v>26000677</v>
      </c>
      <c r="AR602" s="28">
        <v>13038918</v>
      </c>
      <c r="AS602" s="28">
        <v>600000</v>
      </c>
      <c r="AT602" s="30">
        <v>1</v>
      </c>
      <c r="AU602" s="30"/>
      <c r="AV602" s="30"/>
      <c r="AW602" s="30"/>
      <c r="AX602" s="30"/>
      <c r="AY602" s="30"/>
      <c r="AZ602" s="30"/>
      <c r="BA602" s="30"/>
      <c r="BB602" s="30" t="s">
        <v>54452</v>
      </c>
      <c r="BC602" s="30" t="s">
        <v>54452</v>
      </c>
      <c r="BD602" s="30" t="s">
        <v>54452</v>
      </c>
      <c r="BE602" s="30" t="s">
        <v>54452</v>
      </c>
      <c r="BF602" s="30" t="s">
        <v>54452</v>
      </c>
      <c r="BG602" s="30">
        <v>7</v>
      </c>
      <c r="BH602" s="30"/>
      <c r="BI602" s="31"/>
    </row>
    <row r="603" spans="1:61" ht="16.5">
      <c r="A603" s="21" t="s">
        <v>23286</v>
      </c>
      <c r="B603" s="21">
        <v>22472</v>
      </c>
      <c r="C603" s="21">
        <v>1590919</v>
      </c>
      <c r="D603" s="21">
        <v>1208184429</v>
      </c>
      <c r="E603" s="22">
        <v>1101140086345</v>
      </c>
      <c r="F603" s="24" t="s">
        <v>23287</v>
      </c>
      <c r="G603" s="24" t="s">
        <v>104</v>
      </c>
      <c r="H603" s="24" t="s">
        <v>51</v>
      </c>
      <c r="I603" s="24" t="s">
        <v>52</v>
      </c>
      <c r="J603" s="24" t="s">
        <v>171</v>
      </c>
      <c r="K603" s="21">
        <v>48</v>
      </c>
      <c r="L603" s="32" t="s">
        <v>23288</v>
      </c>
      <c r="M603" s="21" t="s">
        <v>23289</v>
      </c>
      <c r="N603" s="21">
        <v>1</v>
      </c>
      <c r="O603" s="21" t="s">
        <v>351</v>
      </c>
      <c r="P603" s="21">
        <v>0</v>
      </c>
      <c r="Q603" s="33">
        <v>140288</v>
      </c>
      <c r="R603" s="21">
        <v>0</v>
      </c>
      <c r="S603" s="21">
        <v>0</v>
      </c>
      <c r="T603" s="21">
        <v>0</v>
      </c>
      <c r="U603" s="21">
        <v>0</v>
      </c>
      <c r="V603" s="21">
        <v>0</v>
      </c>
      <c r="W603" s="33">
        <v>9970</v>
      </c>
      <c r="X603" s="21">
        <v>0</v>
      </c>
      <c r="Y603" s="33">
        <v>7028</v>
      </c>
      <c r="Z603" s="16" t="s">
        <v>315</v>
      </c>
      <c r="AA603" s="103">
        <v>0</v>
      </c>
      <c r="AB603" s="37">
        <v>1473.1</v>
      </c>
      <c r="AC603" s="100">
        <v>0</v>
      </c>
      <c r="AD603" s="100">
        <v>0</v>
      </c>
      <c r="AE603" s="37">
        <v>99.7</v>
      </c>
      <c r="AF603" s="21">
        <f t="shared" si="9"/>
        <v>1572.8</v>
      </c>
      <c r="AG603" s="21" t="s">
        <v>23290</v>
      </c>
      <c r="AH603" s="24" t="s">
        <v>23291</v>
      </c>
      <c r="AI603" s="24" t="s">
        <v>23292</v>
      </c>
      <c r="AJ603" s="27" t="s">
        <v>30847</v>
      </c>
      <c r="AK603" s="28" t="s">
        <v>60</v>
      </c>
      <c r="AL603" s="28">
        <v>10</v>
      </c>
      <c r="AM603" s="28">
        <v>19981111</v>
      </c>
      <c r="AN603" s="29">
        <v>740</v>
      </c>
      <c r="AO603" s="29">
        <v>202109</v>
      </c>
      <c r="AP603" s="29">
        <v>2022</v>
      </c>
      <c r="AQ603" s="28">
        <v>7334810000</v>
      </c>
      <c r="AR603" s="28">
        <v>2680748000</v>
      </c>
      <c r="AS603" s="28">
        <v>1200000</v>
      </c>
      <c r="AT603" s="30">
        <v>1</v>
      </c>
      <c r="AU603" s="30"/>
      <c r="AV603" s="30"/>
      <c r="AW603" s="30"/>
      <c r="AX603" s="30"/>
      <c r="AY603" s="30"/>
      <c r="AZ603" s="30"/>
      <c r="BA603" s="30"/>
      <c r="BB603" s="30" t="s">
        <v>54452</v>
      </c>
      <c r="BC603" s="30" t="s">
        <v>54452</v>
      </c>
      <c r="BD603" s="30" t="s">
        <v>54452</v>
      </c>
      <c r="BE603" s="30" t="s">
        <v>54452</v>
      </c>
      <c r="BF603" s="30" t="s">
        <v>54452</v>
      </c>
      <c r="BG603" s="30">
        <v>8</v>
      </c>
      <c r="BH603" s="30"/>
      <c r="BI603" s="31"/>
    </row>
    <row r="604" spans="1:61" ht="16.5">
      <c r="A604" s="21" t="s">
        <v>7184</v>
      </c>
      <c r="B604" s="21">
        <v>7238</v>
      </c>
      <c r="C604" s="21">
        <v>1165953</v>
      </c>
      <c r="D604" s="21">
        <v>3128109223</v>
      </c>
      <c r="E604" s="22">
        <v>1648110003759</v>
      </c>
      <c r="F604" s="24" t="s">
        <v>7185</v>
      </c>
      <c r="G604" s="24" t="s">
        <v>44</v>
      </c>
      <c r="H604" s="24" t="s">
        <v>51</v>
      </c>
      <c r="I604" s="24" t="s">
        <v>52</v>
      </c>
      <c r="J604" s="24" t="s">
        <v>1033</v>
      </c>
      <c r="K604" s="21">
        <v>38</v>
      </c>
      <c r="L604" s="32" t="s">
        <v>7186</v>
      </c>
      <c r="M604" s="21" t="s">
        <v>1076</v>
      </c>
      <c r="N604" s="21">
        <v>1</v>
      </c>
      <c r="O604" s="21" t="s">
        <v>55</v>
      </c>
      <c r="P604" s="21">
        <v>0</v>
      </c>
      <c r="Q604" s="21">
        <v>0</v>
      </c>
      <c r="R604" s="21">
        <v>0</v>
      </c>
      <c r="S604" s="21">
        <v>0</v>
      </c>
      <c r="T604" s="21">
        <v>0</v>
      </c>
      <c r="U604" s="21">
        <v>0</v>
      </c>
      <c r="V604" s="33">
        <v>52077</v>
      </c>
      <c r="W604" s="21">
        <v>0</v>
      </c>
      <c r="X604" s="21">
        <v>0</v>
      </c>
      <c r="Y604" s="33">
        <v>1206854</v>
      </c>
      <c r="Z604" s="16" t="s">
        <v>126</v>
      </c>
      <c r="AA604" s="102">
        <v>0</v>
      </c>
      <c r="AB604" s="21">
        <v>12</v>
      </c>
      <c r="AC604" s="99">
        <v>0</v>
      </c>
      <c r="AD604" s="99">
        <v>0</v>
      </c>
      <c r="AE604" s="21">
        <v>0.5</v>
      </c>
      <c r="AF604" s="21">
        <f t="shared" si="9"/>
        <v>12.5</v>
      </c>
      <c r="AG604" s="21" t="s">
        <v>6758</v>
      </c>
      <c r="AH604" s="24" t="s">
        <v>7187</v>
      </c>
      <c r="AI604" s="24" t="s">
        <v>7188</v>
      </c>
      <c r="AJ604" s="27" t="s">
        <v>31259</v>
      </c>
      <c r="AK604" s="28" t="s">
        <v>60</v>
      </c>
      <c r="AL604" s="28">
        <v>10</v>
      </c>
      <c r="AM604" s="28">
        <v>19900906</v>
      </c>
      <c r="AN604" s="29">
        <v>433</v>
      </c>
      <c r="AO604" s="29">
        <v>202209</v>
      </c>
      <c r="AP604" s="29">
        <v>2022</v>
      </c>
      <c r="AQ604" s="28">
        <v>492467589</v>
      </c>
      <c r="AR604" s="28">
        <v>129477409</v>
      </c>
      <c r="AS604" s="28">
        <v>3296485</v>
      </c>
      <c r="AT604" s="30">
        <v>1</v>
      </c>
      <c r="AU604" s="30"/>
      <c r="AV604" s="30"/>
      <c r="AW604" s="30"/>
      <c r="AX604" s="30"/>
      <c r="AY604" s="30"/>
      <c r="AZ604" s="30"/>
      <c r="BA604" s="30"/>
      <c r="BB604" s="30" t="s">
        <v>54452</v>
      </c>
      <c r="BC604" s="30" t="s">
        <v>54452</v>
      </c>
      <c r="BD604" s="30" t="s">
        <v>54452</v>
      </c>
      <c r="BE604" s="30" t="s">
        <v>54452</v>
      </c>
      <c r="BF604" s="30" t="s">
        <v>54452</v>
      </c>
      <c r="BG604" s="30">
        <v>4</v>
      </c>
      <c r="BH604" s="30" t="s">
        <v>237</v>
      </c>
      <c r="BI604" s="31"/>
    </row>
    <row r="605" spans="1:61" ht="16.5">
      <c r="A605" s="21" t="s">
        <v>4717</v>
      </c>
      <c r="B605" s="21">
        <v>4366</v>
      </c>
      <c r="C605" s="21">
        <v>4052901</v>
      </c>
      <c r="D605" s="21">
        <v>1388170756</v>
      </c>
      <c r="E605" s="22">
        <v>1352110031709</v>
      </c>
      <c r="F605" s="24" t="s">
        <v>4718</v>
      </c>
      <c r="G605" s="24" t="s">
        <v>44</v>
      </c>
      <c r="H605" s="24" t="s">
        <v>51</v>
      </c>
      <c r="I605" s="24" t="s">
        <v>65</v>
      </c>
      <c r="J605" s="24" t="s">
        <v>1944</v>
      </c>
      <c r="K605" s="21">
        <v>26</v>
      </c>
      <c r="L605" s="32" t="s">
        <v>4719</v>
      </c>
      <c r="M605" s="21" t="s">
        <v>4720</v>
      </c>
      <c r="N605" s="21">
        <v>1</v>
      </c>
      <c r="O605" s="21" t="s">
        <v>83</v>
      </c>
      <c r="P605" s="21">
        <v>0</v>
      </c>
      <c r="Q605" s="21">
        <v>0</v>
      </c>
      <c r="R605" s="21">
        <v>0</v>
      </c>
      <c r="S605" s="21">
        <v>0</v>
      </c>
      <c r="T605" s="21">
        <v>0</v>
      </c>
      <c r="U605" s="33">
        <v>45279448</v>
      </c>
      <c r="V605" s="21">
        <v>0</v>
      </c>
      <c r="W605" s="21">
        <v>0</v>
      </c>
      <c r="X605" s="33">
        <v>9658000</v>
      </c>
      <c r="Y605" s="21">
        <v>0</v>
      </c>
      <c r="Z605" s="16" t="s">
        <v>126</v>
      </c>
      <c r="AA605" s="102">
        <v>0</v>
      </c>
      <c r="AB605" s="99">
        <v>0</v>
      </c>
      <c r="AC605" s="99">
        <v>0</v>
      </c>
      <c r="AD605" s="21">
        <v>0.4</v>
      </c>
      <c r="AE605" s="99">
        <v>0</v>
      </c>
      <c r="AF605" s="21">
        <f t="shared" si="9"/>
        <v>0.4</v>
      </c>
      <c r="AG605" s="21" t="s">
        <v>4721</v>
      </c>
      <c r="AH605" s="24" t="s">
        <v>4722</v>
      </c>
      <c r="AI605" s="24" t="s">
        <v>4723</v>
      </c>
      <c r="AJ605" s="27" t="s">
        <v>31260</v>
      </c>
      <c r="AK605" s="28" t="s">
        <v>60</v>
      </c>
      <c r="AL605" s="28">
        <v>10</v>
      </c>
      <c r="AM605" s="28">
        <v>20111104</v>
      </c>
      <c r="AN605" s="29">
        <v>443</v>
      </c>
      <c r="AO605" s="29">
        <v>202304</v>
      </c>
      <c r="AP605" s="29">
        <v>2022</v>
      </c>
      <c r="AQ605" s="28">
        <v>20352522</v>
      </c>
      <c r="AR605" s="28">
        <v>4149796</v>
      </c>
      <c r="AS605" s="28">
        <v>100000</v>
      </c>
      <c r="AT605" s="30">
        <v>1</v>
      </c>
      <c r="AU605" s="30"/>
      <c r="AV605" s="30"/>
      <c r="AW605" s="30"/>
      <c r="AX605" s="30"/>
      <c r="AY605" s="30"/>
      <c r="AZ605" s="30"/>
      <c r="BA605" s="30"/>
      <c r="BB605" s="30" t="s">
        <v>54452</v>
      </c>
      <c r="BC605" s="30" t="s">
        <v>54452</v>
      </c>
      <c r="BD605" s="30" t="s">
        <v>54452</v>
      </c>
      <c r="BE605" s="30" t="s">
        <v>54452</v>
      </c>
      <c r="BF605" s="30" t="s">
        <v>54452</v>
      </c>
      <c r="BG605" s="30">
        <v>7</v>
      </c>
      <c r="BH605" s="30" t="s">
        <v>645</v>
      </c>
      <c r="BI605" s="31"/>
    </row>
    <row r="606" spans="1:61" ht="16.5">
      <c r="A606" s="21" t="s">
        <v>1925</v>
      </c>
      <c r="B606" s="21">
        <v>1938</v>
      </c>
      <c r="C606" s="21">
        <v>4159636</v>
      </c>
      <c r="D606" s="21">
        <v>1138663305</v>
      </c>
      <c r="E606" s="22">
        <v>1101114951243</v>
      </c>
      <c r="F606" s="24" t="s">
        <v>1926</v>
      </c>
      <c r="G606" s="24" t="s">
        <v>44</v>
      </c>
      <c r="H606" s="24" t="s">
        <v>51</v>
      </c>
      <c r="I606" s="24" t="s">
        <v>52</v>
      </c>
      <c r="J606" s="24" t="s">
        <v>593</v>
      </c>
      <c r="K606" s="21">
        <v>14</v>
      </c>
      <c r="L606" s="32" t="s">
        <v>1927</v>
      </c>
      <c r="M606" s="21" t="s">
        <v>1928</v>
      </c>
      <c r="N606" s="26">
        <v>1</v>
      </c>
      <c r="O606" s="26" t="s">
        <v>55</v>
      </c>
      <c r="P606" s="21">
        <v>0</v>
      </c>
      <c r="Q606" s="21">
        <v>0</v>
      </c>
      <c r="R606" s="21">
        <v>0</v>
      </c>
      <c r="S606" s="21">
        <v>0</v>
      </c>
      <c r="T606" s="21">
        <v>0</v>
      </c>
      <c r="U606" s="21">
        <v>0</v>
      </c>
      <c r="V606" s="21">
        <v>0</v>
      </c>
      <c r="W606" s="21">
        <v>0</v>
      </c>
      <c r="X606" s="21">
        <v>0</v>
      </c>
      <c r="Y606" s="41">
        <v>2705865</v>
      </c>
      <c r="Z606" s="21" t="s">
        <v>56</v>
      </c>
      <c r="AA606" s="102">
        <v>0</v>
      </c>
      <c r="AB606" s="21">
        <v>27</v>
      </c>
      <c r="AC606" s="99">
        <v>0</v>
      </c>
      <c r="AD606" s="99">
        <v>0</v>
      </c>
      <c r="AE606" s="99">
        <v>0</v>
      </c>
      <c r="AF606" s="21">
        <f t="shared" si="9"/>
        <v>27</v>
      </c>
      <c r="AG606" s="21" t="s">
        <v>1929</v>
      </c>
      <c r="AH606" s="24" t="s">
        <v>1930</v>
      </c>
      <c r="AI606" s="24" t="s">
        <v>1931</v>
      </c>
      <c r="AJ606" s="27" t="s">
        <v>31261</v>
      </c>
      <c r="AK606" s="28" t="s">
        <v>156</v>
      </c>
      <c r="AL606" s="28">
        <v>10</v>
      </c>
      <c r="AM606" s="28">
        <v>20120903</v>
      </c>
      <c r="AN606" s="29">
        <v>743</v>
      </c>
      <c r="AO606" s="29">
        <v>202306</v>
      </c>
      <c r="AP606" s="29">
        <v>2022</v>
      </c>
      <c r="AQ606" s="28">
        <v>1712779790</v>
      </c>
      <c r="AR606" s="28">
        <v>1062980988</v>
      </c>
      <c r="AS606" s="28">
        <v>24324355</v>
      </c>
      <c r="AT606" s="30">
        <v>1</v>
      </c>
      <c r="AU606" s="30"/>
      <c r="AV606" s="30"/>
      <c r="AW606" s="30"/>
      <c r="AX606" s="30"/>
      <c r="AY606" s="30"/>
      <c r="AZ606" s="30"/>
      <c r="BA606" s="30"/>
      <c r="BB606" s="30" t="s">
        <v>54452</v>
      </c>
      <c r="BC606" s="30" t="s">
        <v>54452</v>
      </c>
      <c r="BD606" s="30" t="s">
        <v>54452</v>
      </c>
      <c r="BE606" s="30" t="s">
        <v>54452</v>
      </c>
      <c r="BF606" s="30" t="s">
        <v>54452</v>
      </c>
      <c r="BG606" s="30">
        <v>8</v>
      </c>
      <c r="BH606" s="30"/>
      <c r="BI606" s="31"/>
    </row>
    <row r="607" spans="1:61" ht="16.5">
      <c r="A607" s="21" t="s">
        <v>1817</v>
      </c>
      <c r="B607" s="21">
        <v>1781</v>
      </c>
      <c r="C607" s="21">
        <v>1119411</v>
      </c>
      <c r="D607" s="21">
        <v>1138111573</v>
      </c>
      <c r="E607" s="22">
        <v>1101110398275</v>
      </c>
      <c r="F607" s="24" t="s">
        <v>1818</v>
      </c>
      <c r="G607" s="24" t="s">
        <v>44</v>
      </c>
      <c r="H607" s="24" t="s">
        <v>51</v>
      </c>
      <c r="I607" s="24" t="s">
        <v>52</v>
      </c>
      <c r="J607" s="24" t="s">
        <v>593</v>
      </c>
      <c r="K607" s="21">
        <v>14</v>
      </c>
      <c r="L607" s="32" t="s">
        <v>1819</v>
      </c>
      <c r="M607" s="21" t="s">
        <v>1820</v>
      </c>
      <c r="N607" s="26">
        <v>1</v>
      </c>
      <c r="O607" s="26" t="s">
        <v>55</v>
      </c>
      <c r="P607" s="21">
        <v>0</v>
      </c>
      <c r="Q607" s="21">
        <v>0</v>
      </c>
      <c r="R607" s="21">
        <v>0</v>
      </c>
      <c r="S607" s="21">
        <v>0</v>
      </c>
      <c r="T607" s="21">
        <v>0</v>
      </c>
      <c r="U607" s="41">
        <v>2596</v>
      </c>
      <c r="V607" s="38">
        <v>531589</v>
      </c>
      <c r="W607" s="21">
        <v>0</v>
      </c>
      <c r="X607" s="21">
        <v>0</v>
      </c>
      <c r="Y607" s="41">
        <v>896984</v>
      </c>
      <c r="Z607" s="21" t="s">
        <v>56</v>
      </c>
      <c r="AA607" s="102">
        <v>0</v>
      </c>
      <c r="AB607" s="21">
        <v>8.9</v>
      </c>
      <c r="AC607" s="99">
        <v>0</v>
      </c>
      <c r="AD607" s="99">
        <v>0</v>
      </c>
      <c r="AE607" s="21">
        <v>5.3</v>
      </c>
      <c r="AF607" s="21">
        <f t="shared" si="9"/>
        <v>14.2</v>
      </c>
      <c r="AG607" s="21" t="s">
        <v>1821</v>
      </c>
      <c r="AH607" s="24" t="s">
        <v>1822</v>
      </c>
      <c r="AI607" s="24" t="s">
        <v>1823</v>
      </c>
      <c r="AJ607" s="27" t="s">
        <v>31261</v>
      </c>
      <c r="AK607" s="28" t="s">
        <v>156</v>
      </c>
      <c r="AL607" s="28">
        <v>10</v>
      </c>
      <c r="AM607" s="28">
        <v>19850425</v>
      </c>
      <c r="AN607" s="29">
        <v>940</v>
      </c>
      <c r="AO607" s="29">
        <v>202306</v>
      </c>
      <c r="AP607" s="29">
        <v>2022</v>
      </c>
      <c r="AQ607" s="28">
        <v>589759237</v>
      </c>
      <c r="AR607" s="28">
        <v>477316913</v>
      </c>
      <c r="AS607" s="28">
        <v>26409935</v>
      </c>
      <c r="AT607" s="30">
        <v>1</v>
      </c>
      <c r="AU607" s="30"/>
      <c r="AV607" s="30"/>
      <c r="AW607" s="30"/>
      <c r="AX607" s="30"/>
      <c r="AY607" s="30"/>
      <c r="AZ607" s="30"/>
      <c r="BA607" s="30"/>
      <c r="BB607" s="30" t="s">
        <v>54452</v>
      </c>
      <c r="BC607" s="30" t="s">
        <v>54452</v>
      </c>
      <c r="BD607" s="30" t="s">
        <v>54452</v>
      </c>
      <c r="BE607" s="30" t="s">
        <v>54452</v>
      </c>
      <c r="BF607" s="30" t="s">
        <v>54452</v>
      </c>
      <c r="BG607" s="30">
        <v>4</v>
      </c>
      <c r="BH607" s="30" t="s">
        <v>237</v>
      </c>
      <c r="BI607" s="31"/>
    </row>
    <row r="608" spans="1:61" ht="16.5">
      <c r="A608" s="21" t="s">
        <v>18991</v>
      </c>
      <c r="B608" s="21">
        <v>20947</v>
      </c>
      <c r="C608" s="21">
        <v>6411886</v>
      </c>
      <c r="D608" s="21">
        <v>6938100117</v>
      </c>
      <c r="E608" s="22">
        <v>1101115695337</v>
      </c>
      <c r="F608" s="24" t="s">
        <v>18992</v>
      </c>
      <c r="G608" s="24" t="s">
        <v>104</v>
      </c>
      <c r="H608" s="24" t="s">
        <v>51</v>
      </c>
      <c r="I608" s="24" t="s">
        <v>65</v>
      </c>
      <c r="J608" s="24" t="s">
        <v>1921</v>
      </c>
      <c r="K608" s="21">
        <v>28</v>
      </c>
      <c r="L608" s="32" t="s">
        <v>18993</v>
      </c>
      <c r="M608" s="21" t="s">
        <v>18994</v>
      </c>
      <c r="N608" s="21">
        <v>1</v>
      </c>
      <c r="O608" s="21" t="s">
        <v>55</v>
      </c>
      <c r="P608" s="33">
        <v>963313</v>
      </c>
      <c r="Q608" s="21">
        <v>0</v>
      </c>
      <c r="R608" s="21">
        <v>0</v>
      </c>
      <c r="S608" s="33">
        <v>1984598</v>
      </c>
      <c r="T608" s="21">
        <v>0</v>
      </c>
      <c r="U608" s="21">
        <v>0</v>
      </c>
      <c r="V608" s="33">
        <v>6130</v>
      </c>
      <c r="W608" s="33">
        <v>220146</v>
      </c>
      <c r="X608" s="33">
        <v>13000</v>
      </c>
      <c r="Y608" s="33">
        <v>13448282</v>
      </c>
      <c r="Z608" s="16" t="s">
        <v>315</v>
      </c>
      <c r="AA608" s="21">
        <v>9.6</v>
      </c>
      <c r="AB608" s="21">
        <v>134.4</v>
      </c>
      <c r="AC608" s="21">
        <v>19.8</v>
      </c>
      <c r="AD608" s="99">
        <v>0</v>
      </c>
      <c r="AE608" s="21">
        <v>2.2999999999999998</v>
      </c>
      <c r="AF608" s="21">
        <f t="shared" si="9"/>
        <v>166.10000000000002</v>
      </c>
      <c r="AG608" s="21" t="s">
        <v>18995</v>
      </c>
      <c r="AH608" s="24" t="s">
        <v>18996</v>
      </c>
      <c r="AI608" s="24" t="s">
        <v>18997</v>
      </c>
      <c r="AJ608" s="27" t="s">
        <v>31262</v>
      </c>
      <c r="AK608" s="28" t="s">
        <v>70</v>
      </c>
      <c r="AL608" s="28">
        <v>10</v>
      </c>
      <c r="AM608" s="28">
        <v>20150414</v>
      </c>
      <c r="AN608" s="29">
        <v>312</v>
      </c>
      <c r="AO608" s="29">
        <v>202306</v>
      </c>
      <c r="AP608" s="29">
        <v>2022</v>
      </c>
      <c r="AQ608" s="28">
        <v>64765635</v>
      </c>
      <c r="AR608" s="28">
        <v>393940817</v>
      </c>
      <c r="AS608" s="28">
        <v>13393217</v>
      </c>
      <c r="AT608" s="30">
        <v>1</v>
      </c>
      <c r="AU608" s="30"/>
      <c r="AV608" s="30"/>
      <c r="AW608" s="30"/>
      <c r="AX608" s="30"/>
      <c r="AY608" s="30"/>
      <c r="AZ608" s="30"/>
      <c r="BA608" s="30"/>
      <c r="BB608" s="30" t="s">
        <v>54452</v>
      </c>
      <c r="BC608" s="30" t="s">
        <v>54452</v>
      </c>
      <c r="BD608" s="30" t="s">
        <v>54452</v>
      </c>
      <c r="BE608" s="30" t="s">
        <v>54452</v>
      </c>
      <c r="BF608" s="30" t="s">
        <v>54452</v>
      </c>
      <c r="BG608" s="30">
        <v>4</v>
      </c>
      <c r="BH608" s="30" t="s">
        <v>237</v>
      </c>
      <c r="BI608" s="31"/>
    </row>
    <row r="609" spans="1:61" ht="16.5">
      <c r="A609" s="21" t="s">
        <v>12862</v>
      </c>
      <c r="B609" s="21">
        <v>12558</v>
      </c>
      <c r="C609" s="21">
        <v>3754917</v>
      </c>
      <c r="D609" s="21">
        <v>1148682265</v>
      </c>
      <c r="E609" s="22">
        <v>1101114398859</v>
      </c>
      <c r="F609" s="24" t="s">
        <v>12863</v>
      </c>
      <c r="G609" s="24" t="s">
        <v>44</v>
      </c>
      <c r="H609" s="24" t="s">
        <v>51</v>
      </c>
      <c r="I609" s="24" t="s">
        <v>65</v>
      </c>
      <c r="J609" s="24" t="s">
        <v>462</v>
      </c>
      <c r="K609" s="21">
        <v>56</v>
      </c>
      <c r="L609" s="32" t="s">
        <v>12864</v>
      </c>
      <c r="M609" s="21" t="s">
        <v>12865</v>
      </c>
      <c r="N609" s="26">
        <v>1</v>
      </c>
      <c r="O609" s="26" t="s">
        <v>55</v>
      </c>
      <c r="P609" s="26">
        <v>0</v>
      </c>
      <c r="Q609" s="26">
        <v>0</v>
      </c>
      <c r="R609" s="26">
        <v>0</v>
      </c>
      <c r="S609" s="26">
        <v>0</v>
      </c>
      <c r="T609" s="26">
        <v>0</v>
      </c>
      <c r="U609" s="33">
        <v>18126</v>
      </c>
      <c r="V609" s="26">
        <v>0</v>
      </c>
      <c r="W609" s="33">
        <v>309022</v>
      </c>
      <c r="X609" s="33">
        <f>158023+649196</f>
        <v>807219</v>
      </c>
      <c r="Y609" s="33">
        <v>9169724</v>
      </c>
      <c r="Z609" s="21"/>
      <c r="AA609" s="102">
        <v>0</v>
      </c>
      <c r="AB609" s="21">
        <v>91.6</v>
      </c>
      <c r="AC609" s="99">
        <v>0</v>
      </c>
      <c r="AD609" s="21">
        <v>0.1</v>
      </c>
      <c r="AE609" s="21">
        <v>11.1</v>
      </c>
      <c r="AF609" s="21">
        <f t="shared" si="9"/>
        <v>102.79999999999998</v>
      </c>
      <c r="AG609" s="21" t="s">
        <v>12866</v>
      </c>
      <c r="AH609" s="24" t="s">
        <v>12867</v>
      </c>
      <c r="AI609" s="24" t="s">
        <v>12868</v>
      </c>
      <c r="AJ609" s="27" t="s">
        <v>31263</v>
      </c>
      <c r="AK609" s="28" t="s">
        <v>70</v>
      </c>
      <c r="AL609" s="28">
        <v>10</v>
      </c>
      <c r="AM609" s="28">
        <v>20100722</v>
      </c>
      <c r="AN609" s="29">
        <v>331</v>
      </c>
      <c r="AO609" s="29">
        <v>202306</v>
      </c>
      <c r="AP609" s="29">
        <v>2022</v>
      </c>
      <c r="AQ609" s="28">
        <v>40214811</v>
      </c>
      <c r="AR609" s="28">
        <v>84628180</v>
      </c>
      <c r="AS609" s="28">
        <v>5326708</v>
      </c>
      <c r="AT609" s="30">
        <v>1</v>
      </c>
      <c r="AU609" s="30"/>
      <c r="AV609" s="30"/>
      <c r="AW609" s="30"/>
      <c r="AX609" s="30"/>
      <c r="AY609" s="30"/>
      <c r="AZ609" s="30"/>
      <c r="BA609" s="30"/>
      <c r="BB609" s="30" t="s">
        <v>54452</v>
      </c>
      <c r="BC609" s="30" t="s">
        <v>54452</v>
      </c>
      <c r="BD609" s="30" t="s">
        <v>54452</v>
      </c>
      <c r="BE609" s="30" t="s">
        <v>54452</v>
      </c>
      <c r="BF609" s="30" t="s">
        <v>54452</v>
      </c>
      <c r="BG609" s="30">
        <v>8</v>
      </c>
      <c r="BH609" s="30"/>
      <c r="BI609" s="31"/>
    </row>
    <row r="610" spans="1:61" ht="16.5">
      <c r="A610" s="21" t="s">
        <v>2545</v>
      </c>
      <c r="B610" s="21">
        <v>2255</v>
      </c>
      <c r="C610" s="21">
        <v>1447202</v>
      </c>
      <c r="D610" s="21">
        <v>2158121950</v>
      </c>
      <c r="E610" s="22">
        <v>1101110033673</v>
      </c>
      <c r="F610" s="24" t="s">
        <v>2546</v>
      </c>
      <c r="G610" s="24" t="s">
        <v>44</v>
      </c>
      <c r="H610" s="24" t="s">
        <v>51</v>
      </c>
      <c r="I610" s="24" t="s">
        <v>52</v>
      </c>
      <c r="J610" s="24" t="s">
        <v>264</v>
      </c>
      <c r="K610" s="21">
        <v>15</v>
      </c>
      <c r="L610" s="32" t="s">
        <v>2547</v>
      </c>
      <c r="M610" s="21" t="s">
        <v>2548</v>
      </c>
      <c r="N610" s="21">
        <v>1</v>
      </c>
      <c r="O610" s="21" t="s">
        <v>55</v>
      </c>
      <c r="P610" s="21">
        <v>0</v>
      </c>
      <c r="Q610" s="33">
        <v>148230</v>
      </c>
      <c r="R610" s="21">
        <v>0</v>
      </c>
      <c r="S610" s="33">
        <v>504460</v>
      </c>
      <c r="T610" s="21">
        <v>0</v>
      </c>
      <c r="U610" s="21">
        <v>0</v>
      </c>
      <c r="V610" s="33">
        <v>162871</v>
      </c>
      <c r="W610" s="21">
        <v>0</v>
      </c>
      <c r="X610" s="42">
        <v>1203442</v>
      </c>
      <c r="Y610" s="33">
        <v>1390670</v>
      </c>
      <c r="Z610" s="16" t="s">
        <v>56</v>
      </c>
      <c r="AA610" s="102">
        <v>0</v>
      </c>
      <c r="AB610" s="21">
        <v>15.3</v>
      </c>
      <c r="AC610" s="21">
        <v>5</v>
      </c>
      <c r="AD610" s="99">
        <v>0</v>
      </c>
      <c r="AE610" s="21">
        <v>13.6</v>
      </c>
      <c r="AF610" s="21">
        <f t="shared" si="9"/>
        <v>33.9</v>
      </c>
      <c r="AG610" s="21" t="s">
        <v>2549</v>
      </c>
      <c r="AH610" s="24" t="s">
        <v>2550</v>
      </c>
      <c r="AI610" s="24" t="s">
        <v>2551</v>
      </c>
      <c r="AJ610" s="27" t="s">
        <v>30802</v>
      </c>
      <c r="AK610" s="28" t="s">
        <v>60</v>
      </c>
      <c r="AL610" s="28">
        <v>10</v>
      </c>
      <c r="AM610" s="28">
        <v>19580107</v>
      </c>
      <c r="AN610" s="29">
        <v>442</v>
      </c>
      <c r="AO610" s="29">
        <v>202212</v>
      </c>
      <c r="AP610" s="29">
        <v>2022</v>
      </c>
      <c r="AQ610" s="28">
        <v>231352772</v>
      </c>
      <c r="AR610" s="28">
        <v>313261665</v>
      </c>
      <c r="AS610" s="28">
        <v>50109040</v>
      </c>
      <c r="AT610" s="30">
        <v>1</v>
      </c>
      <c r="AU610" s="30"/>
      <c r="AV610" s="30"/>
      <c r="AW610" s="30"/>
      <c r="AX610" s="30"/>
      <c r="AY610" s="30"/>
      <c r="AZ610" s="30"/>
      <c r="BA610" s="30"/>
      <c r="BB610" s="30" t="s">
        <v>54452</v>
      </c>
      <c r="BC610" s="30" t="s">
        <v>54452</v>
      </c>
      <c r="BD610" s="30" t="s">
        <v>54452</v>
      </c>
      <c r="BE610" s="30" t="s">
        <v>54452</v>
      </c>
      <c r="BF610" s="30" t="s">
        <v>54452</v>
      </c>
      <c r="BG610" s="30">
        <v>4</v>
      </c>
      <c r="BH610" s="30" t="s">
        <v>237</v>
      </c>
      <c r="BI610" s="31"/>
    </row>
    <row r="611" spans="1:61" ht="16.5">
      <c r="A611" s="21" t="s">
        <v>9664</v>
      </c>
      <c r="B611" s="21">
        <v>14305</v>
      </c>
      <c r="C611" s="21">
        <v>1419840</v>
      </c>
      <c r="D611" s="21">
        <v>1168122521</v>
      </c>
      <c r="E611" s="22">
        <v>1142340003929</v>
      </c>
      <c r="F611" s="24" t="s">
        <v>9665</v>
      </c>
      <c r="G611" s="24" t="s">
        <v>44</v>
      </c>
      <c r="H611" s="24" t="s">
        <v>51</v>
      </c>
      <c r="I611" s="24" t="s">
        <v>52</v>
      </c>
      <c r="J611" s="24" t="s">
        <v>363</v>
      </c>
      <c r="K611" s="21">
        <v>63</v>
      </c>
      <c r="L611" s="32" t="s">
        <v>9665</v>
      </c>
      <c r="M611" s="21" t="s">
        <v>9666</v>
      </c>
      <c r="N611" s="26">
        <v>1</v>
      </c>
      <c r="O611" s="26" t="s">
        <v>55</v>
      </c>
      <c r="P611" s="21">
        <v>0</v>
      </c>
      <c r="Q611" s="38">
        <v>2262347</v>
      </c>
      <c r="R611" s="21">
        <v>0</v>
      </c>
      <c r="S611" s="21">
        <v>0</v>
      </c>
      <c r="T611" s="21">
        <v>0</v>
      </c>
      <c r="U611" s="38">
        <v>722937</v>
      </c>
      <c r="V611" s="38">
        <v>1493041</v>
      </c>
      <c r="W611" s="21">
        <v>0</v>
      </c>
      <c r="X611" s="21">
        <v>0</v>
      </c>
      <c r="Y611" s="38">
        <v>890707</v>
      </c>
      <c r="Z611" s="21"/>
      <c r="AA611" s="102">
        <v>0</v>
      </c>
      <c r="AB611" s="21">
        <v>31.5</v>
      </c>
      <c r="AC611" s="99">
        <v>0</v>
      </c>
      <c r="AD611" s="21">
        <v>7.2</v>
      </c>
      <c r="AE611" s="21">
        <v>14.9</v>
      </c>
      <c r="AF611" s="21">
        <f t="shared" si="9"/>
        <v>53.6</v>
      </c>
      <c r="AG611" s="21" t="s">
        <v>9667</v>
      </c>
      <c r="AH611" s="24" t="s">
        <v>9668</v>
      </c>
      <c r="AI611" s="24" t="s">
        <v>4599</v>
      </c>
      <c r="AJ611" s="27" t="s">
        <v>30802</v>
      </c>
      <c r="AK611" s="28" t="s">
        <v>47</v>
      </c>
      <c r="AL611" s="28">
        <v>10</v>
      </c>
      <c r="AM611" s="28">
        <v>19870214</v>
      </c>
      <c r="AN611" s="29">
        <v>2424</v>
      </c>
      <c r="AO611" s="29">
        <v>202205</v>
      </c>
      <c r="AP611" s="29">
        <v>2022</v>
      </c>
      <c r="AQ611" s="28">
        <v>447700589</v>
      </c>
      <c r="AR611" s="28">
        <v>216383277</v>
      </c>
      <c r="AS611" s="28">
        <v>7617000</v>
      </c>
      <c r="AT611" s="30">
        <v>1</v>
      </c>
      <c r="AU611" s="30"/>
      <c r="AV611" s="30"/>
      <c r="AW611" s="30"/>
      <c r="AX611" s="30"/>
      <c r="AY611" s="30"/>
      <c r="AZ611" s="30"/>
      <c r="BA611" s="30"/>
      <c r="BB611" s="30" t="s">
        <v>54452</v>
      </c>
      <c r="BC611" s="30" t="s">
        <v>54452</v>
      </c>
      <c r="BD611" s="30" t="s">
        <v>54452</v>
      </c>
      <c r="BE611" s="30" t="s">
        <v>54452</v>
      </c>
      <c r="BF611" s="30" t="s">
        <v>54452</v>
      </c>
      <c r="BG611" s="30">
        <v>7</v>
      </c>
      <c r="BH611" s="30" t="s">
        <v>9669</v>
      </c>
      <c r="BI611" s="31"/>
    </row>
    <row r="612" spans="1:61" ht="16.5">
      <c r="A612" s="21" t="s">
        <v>9690</v>
      </c>
      <c r="B612" s="21">
        <v>24721</v>
      </c>
      <c r="C612" s="21">
        <v>1481149</v>
      </c>
      <c r="D612" s="21">
        <v>1228230509</v>
      </c>
      <c r="E612" s="22">
        <v>1242330000280</v>
      </c>
      <c r="F612" s="24" t="s">
        <v>9691</v>
      </c>
      <c r="G612" s="24" t="s">
        <v>104</v>
      </c>
      <c r="H612" s="24" t="s">
        <v>51</v>
      </c>
      <c r="I612" s="24" t="s">
        <v>65</v>
      </c>
      <c r="J612" s="24" t="s">
        <v>105</v>
      </c>
      <c r="K612" s="21">
        <v>64</v>
      </c>
      <c r="L612" s="32" t="s">
        <v>9691</v>
      </c>
      <c r="M612" s="21" t="s">
        <v>5943</v>
      </c>
      <c r="N612" s="26">
        <v>1</v>
      </c>
      <c r="O612" s="26" t="s">
        <v>55</v>
      </c>
      <c r="P612" s="21">
        <v>0</v>
      </c>
      <c r="Q612" s="21">
        <v>0</v>
      </c>
      <c r="R612" s="21">
        <v>0</v>
      </c>
      <c r="S612" s="21">
        <v>0</v>
      </c>
      <c r="T612" s="21">
        <v>0</v>
      </c>
      <c r="U612" s="21">
        <v>0</v>
      </c>
      <c r="V612" s="21">
        <v>0</v>
      </c>
      <c r="W612" s="21">
        <v>0</v>
      </c>
      <c r="X612" s="21">
        <v>0</v>
      </c>
      <c r="Y612" s="21">
        <v>0</v>
      </c>
      <c r="Z612" s="21"/>
      <c r="AA612" s="102">
        <v>0</v>
      </c>
      <c r="AB612" s="99">
        <v>0</v>
      </c>
      <c r="AC612" s="99">
        <v>0</v>
      </c>
      <c r="AD612" s="99">
        <v>0</v>
      </c>
      <c r="AE612" s="99">
        <v>0</v>
      </c>
      <c r="AF612" s="21">
        <f t="shared" si="9"/>
        <v>0</v>
      </c>
      <c r="AG612" s="21" t="s">
        <v>9692</v>
      </c>
      <c r="AH612" s="24" t="s">
        <v>9693</v>
      </c>
      <c r="AI612" s="24" t="s">
        <v>9694</v>
      </c>
      <c r="AJ612" s="27" t="s">
        <v>31264</v>
      </c>
      <c r="AK612" s="28" t="s">
        <v>47</v>
      </c>
      <c r="AL612" s="28">
        <v>10</v>
      </c>
      <c r="AM612" s="28">
        <v>19830317</v>
      </c>
      <c r="AN612" s="29">
        <v>473</v>
      </c>
      <c r="AO612" s="29">
        <v>201912</v>
      </c>
      <c r="AP612" s="29"/>
      <c r="AQ612" s="28"/>
      <c r="AR612" s="28"/>
      <c r="AS612" s="28"/>
      <c r="AT612" s="30">
        <v>1</v>
      </c>
      <c r="AU612" s="30"/>
      <c r="AV612" s="30"/>
      <c r="AW612" s="30"/>
      <c r="AX612" s="30"/>
      <c r="AY612" s="30"/>
      <c r="AZ612" s="30"/>
      <c r="BA612" s="30"/>
      <c r="BB612" s="30" t="s">
        <v>54452</v>
      </c>
      <c r="BC612" s="30" t="s">
        <v>54452</v>
      </c>
      <c r="BD612" s="30" t="s">
        <v>54452</v>
      </c>
      <c r="BE612" s="30" t="s">
        <v>54452</v>
      </c>
      <c r="BF612" s="30" t="s">
        <v>54452</v>
      </c>
      <c r="BG612" s="30">
        <v>8</v>
      </c>
      <c r="BH612" s="30"/>
      <c r="BI612" s="31"/>
    </row>
    <row r="613" spans="1:61" ht="16.5">
      <c r="A613" s="21" t="s">
        <v>9846</v>
      </c>
      <c r="B613" s="21">
        <v>23963</v>
      </c>
      <c r="C613" s="21">
        <v>8894052</v>
      </c>
      <c r="D613" s="21">
        <v>1388201917</v>
      </c>
      <c r="E613" s="22">
        <v>1341710011659</v>
      </c>
      <c r="F613" s="24" t="s">
        <v>9847</v>
      </c>
      <c r="G613" s="24" t="s">
        <v>104</v>
      </c>
      <c r="H613" s="24" t="s">
        <v>51</v>
      </c>
      <c r="I613" s="24" t="s">
        <v>65</v>
      </c>
      <c r="J613" s="24" t="s">
        <v>966</v>
      </c>
      <c r="K613" s="21">
        <v>62</v>
      </c>
      <c r="L613" s="32" t="s">
        <v>9847</v>
      </c>
      <c r="M613" s="21" t="s">
        <v>293</v>
      </c>
      <c r="N613" s="26">
        <v>1</v>
      </c>
      <c r="O613" s="26" t="s">
        <v>351</v>
      </c>
      <c r="P613" s="21">
        <v>0</v>
      </c>
      <c r="Q613" s="21">
        <v>0</v>
      </c>
      <c r="R613" s="21">
        <v>0</v>
      </c>
      <c r="S613" s="21">
        <v>0</v>
      </c>
      <c r="T613" s="21">
        <v>0</v>
      </c>
      <c r="U613" s="21">
        <v>0</v>
      </c>
      <c r="V613" s="21">
        <v>0</v>
      </c>
      <c r="W613" s="21">
        <v>0</v>
      </c>
      <c r="X613" s="66">
        <v>16465</v>
      </c>
      <c r="Y613" s="21">
        <v>0</v>
      </c>
      <c r="Z613" s="16" t="s">
        <v>315</v>
      </c>
      <c r="AA613" s="103">
        <v>0</v>
      </c>
      <c r="AB613" s="100">
        <v>0</v>
      </c>
      <c r="AC613" s="100">
        <v>0</v>
      </c>
      <c r="AD613" s="100">
        <v>0</v>
      </c>
      <c r="AE613" s="37">
        <v>164.6</v>
      </c>
      <c r="AF613" s="21">
        <f t="shared" si="9"/>
        <v>164.6</v>
      </c>
      <c r="AG613" s="21" t="s">
        <v>9848</v>
      </c>
      <c r="AH613" s="24" t="s">
        <v>9849</v>
      </c>
      <c r="AI613" s="24" t="s">
        <v>9850</v>
      </c>
      <c r="AJ613" s="27" t="s">
        <v>31265</v>
      </c>
      <c r="AK613" s="28" t="s">
        <v>47</v>
      </c>
      <c r="AL613" s="28">
        <v>10</v>
      </c>
      <c r="AM613" s="28">
        <v>20190308</v>
      </c>
      <c r="AN613" s="29">
        <v>407</v>
      </c>
      <c r="AO613" s="29">
        <v>202112</v>
      </c>
      <c r="AP613" s="29"/>
      <c r="AQ613" s="28"/>
      <c r="AR613" s="28"/>
      <c r="AS613" s="28"/>
      <c r="AT613" s="30">
        <v>2</v>
      </c>
      <c r="AU613" s="30"/>
      <c r="AV613" s="30"/>
      <c r="AW613" s="30"/>
      <c r="AX613" s="30"/>
      <c r="AY613" s="30"/>
      <c r="AZ613" s="30"/>
      <c r="BA613" s="30"/>
      <c r="BB613" s="30" t="s">
        <v>54452</v>
      </c>
      <c r="BC613" s="30" t="s">
        <v>54452</v>
      </c>
      <c r="BD613" s="30" t="s">
        <v>54452</v>
      </c>
      <c r="BE613" s="30" t="s">
        <v>54452</v>
      </c>
      <c r="BF613" s="30" t="s">
        <v>9851</v>
      </c>
      <c r="BG613" s="30">
        <v>2</v>
      </c>
      <c r="BH613" s="30"/>
      <c r="BI613" s="31"/>
    </row>
    <row r="614" spans="1:61" ht="16.5">
      <c r="A614" s="21" t="s">
        <v>2331</v>
      </c>
      <c r="B614" s="21">
        <v>2181</v>
      </c>
      <c r="C614" s="21">
        <v>1568152</v>
      </c>
      <c r="D614" s="21">
        <v>1188104188</v>
      </c>
      <c r="E614" s="22">
        <v>1101110026420</v>
      </c>
      <c r="F614" s="24" t="s">
        <v>2332</v>
      </c>
      <c r="G614" s="24" t="s">
        <v>44</v>
      </c>
      <c r="H614" s="24" t="s">
        <v>51</v>
      </c>
      <c r="I614" s="24" t="s">
        <v>52</v>
      </c>
      <c r="J614" s="24" t="s">
        <v>264</v>
      </c>
      <c r="K614" s="21">
        <v>15</v>
      </c>
      <c r="L614" s="32" t="s">
        <v>2333</v>
      </c>
      <c r="M614" s="21" t="s">
        <v>2334</v>
      </c>
      <c r="N614" s="21">
        <v>1</v>
      </c>
      <c r="O614" s="21" t="s">
        <v>55</v>
      </c>
      <c r="P614" s="63">
        <v>0</v>
      </c>
      <c r="Q614" s="63">
        <v>0</v>
      </c>
      <c r="R614" s="33">
        <v>85000</v>
      </c>
      <c r="S614" s="33">
        <v>927700</v>
      </c>
      <c r="T614" s="21">
        <v>0</v>
      </c>
      <c r="U614" s="68">
        <v>46958</v>
      </c>
      <c r="V614" s="21">
        <v>0</v>
      </c>
      <c r="W614" s="33">
        <v>224653</v>
      </c>
      <c r="X614" s="33">
        <v>412348</v>
      </c>
      <c r="Y614" s="33">
        <v>1891104</v>
      </c>
      <c r="Z614" s="16" t="s">
        <v>56</v>
      </c>
      <c r="AA614" s="102">
        <v>0</v>
      </c>
      <c r="AB614" s="21">
        <v>19.7</v>
      </c>
      <c r="AC614" s="21">
        <v>9.1999999999999993</v>
      </c>
      <c r="AD614" s="21">
        <v>0.4</v>
      </c>
      <c r="AE614" s="21">
        <v>6.3</v>
      </c>
      <c r="AF614" s="21">
        <f t="shared" si="9"/>
        <v>35.599999999999994</v>
      </c>
      <c r="AG614" s="21" t="s">
        <v>2335</v>
      </c>
      <c r="AH614" s="24" t="s">
        <v>2336</v>
      </c>
      <c r="AI614" s="24" t="s">
        <v>2337</v>
      </c>
      <c r="AJ614" s="27" t="s">
        <v>31266</v>
      </c>
      <c r="AK614" s="28" t="s">
        <v>70</v>
      </c>
      <c r="AL614" s="28">
        <v>10</v>
      </c>
      <c r="AM614" s="28">
        <v>19590212</v>
      </c>
      <c r="AN614" s="29">
        <v>369</v>
      </c>
      <c r="AO614" s="29">
        <v>202306</v>
      </c>
      <c r="AP614" s="29">
        <v>2022</v>
      </c>
      <c r="AQ614" s="28">
        <v>191004618</v>
      </c>
      <c r="AR614" s="28">
        <v>206647258</v>
      </c>
      <c r="AS614" s="28">
        <v>6521210</v>
      </c>
      <c r="AT614" s="30">
        <v>1</v>
      </c>
      <c r="AU614" s="30"/>
      <c r="AV614" s="30"/>
      <c r="AW614" s="30"/>
      <c r="AX614" s="30"/>
      <c r="AY614" s="30"/>
      <c r="AZ614" s="30"/>
      <c r="BA614" s="30"/>
      <c r="BB614" s="30" t="s">
        <v>54452</v>
      </c>
      <c r="BC614" s="30" t="s">
        <v>54452</v>
      </c>
      <c r="BD614" s="30" t="s">
        <v>54452</v>
      </c>
      <c r="BE614" s="30" t="s">
        <v>54452</v>
      </c>
      <c r="BF614" s="30" t="s">
        <v>54452</v>
      </c>
      <c r="BG614" s="30">
        <v>7</v>
      </c>
      <c r="BH614" s="30"/>
      <c r="BI614" s="31"/>
    </row>
    <row r="615" spans="1:61" ht="16.5">
      <c r="A615" s="21" t="s">
        <v>6897</v>
      </c>
      <c r="B615" s="21">
        <v>7001</v>
      </c>
      <c r="C615" s="21">
        <v>1726895</v>
      </c>
      <c r="D615" s="21">
        <v>5158107635</v>
      </c>
      <c r="E615" s="22">
        <v>1701110008913</v>
      </c>
      <c r="F615" s="24" t="s">
        <v>6898</v>
      </c>
      <c r="G615" s="24" t="s">
        <v>44</v>
      </c>
      <c r="H615" s="24" t="s">
        <v>51</v>
      </c>
      <c r="I615" s="24" t="s">
        <v>52</v>
      </c>
      <c r="J615" s="24" t="s">
        <v>1033</v>
      </c>
      <c r="K615" s="21">
        <v>38</v>
      </c>
      <c r="L615" s="32" t="s">
        <v>6899</v>
      </c>
      <c r="M615" s="21" t="s">
        <v>6900</v>
      </c>
      <c r="N615" s="26">
        <v>1</v>
      </c>
      <c r="O615" s="26" t="s">
        <v>55</v>
      </c>
      <c r="P615" s="38">
        <v>9680</v>
      </c>
      <c r="Q615" s="41">
        <v>2262347</v>
      </c>
      <c r="R615" s="21">
        <v>0</v>
      </c>
      <c r="S615" s="21">
        <v>0</v>
      </c>
      <c r="T615" s="21">
        <v>0</v>
      </c>
      <c r="U615" s="21">
        <v>0</v>
      </c>
      <c r="V615" s="21">
        <v>0</v>
      </c>
      <c r="W615" s="41">
        <v>498261</v>
      </c>
      <c r="X615" s="21">
        <v>0</v>
      </c>
      <c r="Y615" s="41">
        <v>3329443</v>
      </c>
      <c r="Z615" s="21"/>
      <c r="AA615" s="102">
        <v>0</v>
      </c>
      <c r="AB615" s="21">
        <v>55.9</v>
      </c>
      <c r="AC615" s="99">
        <v>0</v>
      </c>
      <c r="AD615" s="99">
        <v>0</v>
      </c>
      <c r="AE615" s="21">
        <v>4.9000000000000004</v>
      </c>
      <c r="AF615" s="21">
        <f t="shared" si="9"/>
        <v>60.8</v>
      </c>
      <c r="AG615" s="21" t="s">
        <v>6901</v>
      </c>
      <c r="AH615" s="24" t="s">
        <v>6902</v>
      </c>
      <c r="AI615" s="24" t="s">
        <v>6903</v>
      </c>
      <c r="AJ615" s="27" t="s">
        <v>31267</v>
      </c>
      <c r="AK615" s="28" t="s">
        <v>70</v>
      </c>
      <c r="AL615" s="28">
        <v>10</v>
      </c>
      <c r="AM615" s="28">
        <v>19780531</v>
      </c>
      <c r="AN615" s="29">
        <v>640</v>
      </c>
      <c r="AO615" s="29">
        <v>202306</v>
      </c>
      <c r="AP615" s="29">
        <v>2022</v>
      </c>
      <c r="AQ615" s="28">
        <v>270459434</v>
      </c>
      <c r="AR615" s="28">
        <v>458850085</v>
      </c>
      <c r="AS615" s="28">
        <v>19403291</v>
      </c>
      <c r="AT615" s="30">
        <v>1</v>
      </c>
      <c r="AU615" s="30"/>
      <c r="AV615" s="30"/>
      <c r="AW615" s="30"/>
      <c r="AX615" s="30"/>
      <c r="AY615" s="30"/>
      <c r="AZ615" s="30"/>
      <c r="BA615" s="30"/>
      <c r="BB615" s="30" t="s">
        <v>54452</v>
      </c>
      <c r="BC615" s="30" t="s">
        <v>54452</v>
      </c>
      <c r="BD615" s="30" t="s">
        <v>54452</v>
      </c>
      <c r="BE615" s="30" t="s">
        <v>54452</v>
      </c>
      <c r="BF615" s="30" t="s">
        <v>6904</v>
      </c>
      <c r="BG615" s="30">
        <v>2</v>
      </c>
      <c r="BH615" s="30"/>
      <c r="BI615" s="31"/>
    </row>
    <row r="616" spans="1:61" ht="16.5">
      <c r="A616" s="21" t="s">
        <v>2268</v>
      </c>
      <c r="B616" s="21">
        <v>2168</v>
      </c>
      <c r="C616" s="21">
        <v>1270508</v>
      </c>
      <c r="D616" s="21">
        <v>1138106691</v>
      </c>
      <c r="E616" s="22">
        <v>1101110026214</v>
      </c>
      <c r="F616" s="24" t="s">
        <v>2269</v>
      </c>
      <c r="G616" s="24" t="s">
        <v>44</v>
      </c>
      <c r="H616" s="24" t="s">
        <v>51</v>
      </c>
      <c r="I616" s="24" t="s">
        <v>52</v>
      </c>
      <c r="J616" s="24" t="s">
        <v>264</v>
      </c>
      <c r="K616" s="21">
        <v>15</v>
      </c>
      <c r="L616" s="32" t="s">
        <v>2270</v>
      </c>
      <c r="M616" s="21" t="s">
        <v>1826</v>
      </c>
      <c r="N616" s="21">
        <v>1</v>
      </c>
      <c r="O616" s="21" t="s">
        <v>83</v>
      </c>
      <c r="P616" s="21">
        <v>0</v>
      </c>
      <c r="Q616" s="33">
        <v>3547386000</v>
      </c>
      <c r="R616" s="21">
        <v>0</v>
      </c>
      <c r="S616" s="33">
        <v>2509841421</v>
      </c>
      <c r="T616" s="21">
        <v>0</v>
      </c>
      <c r="U616" s="33">
        <v>64762200</v>
      </c>
      <c r="V616" s="33">
        <v>1048400000</v>
      </c>
      <c r="W616" s="33">
        <v>480914993</v>
      </c>
      <c r="X616" s="21">
        <v>0</v>
      </c>
      <c r="Y616" s="33">
        <v>1467616000</v>
      </c>
      <c r="Z616" s="16"/>
      <c r="AA616" s="102">
        <v>0</v>
      </c>
      <c r="AB616" s="21">
        <v>50.1</v>
      </c>
      <c r="AC616" s="21">
        <v>25</v>
      </c>
      <c r="AD616" s="21">
        <v>0.6</v>
      </c>
      <c r="AE616" s="21">
        <v>15.2</v>
      </c>
      <c r="AF616" s="21">
        <f t="shared" si="9"/>
        <v>90.899999999999991</v>
      </c>
      <c r="AG616" s="21" t="s">
        <v>2271</v>
      </c>
      <c r="AH616" s="24" t="s">
        <v>2272</v>
      </c>
      <c r="AI616" s="24" t="s">
        <v>2273</v>
      </c>
      <c r="AJ616" s="27" t="s">
        <v>31268</v>
      </c>
      <c r="AK616" s="28" t="s">
        <v>60</v>
      </c>
      <c r="AL616" s="28">
        <v>10</v>
      </c>
      <c r="AM616" s="28">
        <v>19530504</v>
      </c>
      <c r="AN616" s="29">
        <v>450</v>
      </c>
      <c r="AO616" s="29">
        <v>202306</v>
      </c>
      <c r="AP616" s="29">
        <v>2022</v>
      </c>
      <c r="AQ616" s="28">
        <v>116043131</v>
      </c>
      <c r="AR616" s="28">
        <v>177246556</v>
      </c>
      <c r="AS616" s="28">
        <v>4200000</v>
      </c>
      <c r="AT616" s="30">
        <v>1</v>
      </c>
      <c r="AU616" s="30"/>
      <c r="AV616" s="30"/>
      <c r="AW616" s="30"/>
      <c r="AX616" s="30"/>
      <c r="AY616" s="30"/>
      <c r="AZ616" s="30"/>
      <c r="BA616" s="30"/>
      <c r="BB616" s="30" t="s">
        <v>54452</v>
      </c>
      <c r="BC616" s="30" t="s">
        <v>54452</v>
      </c>
      <c r="BD616" s="30" t="s">
        <v>54452</v>
      </c>
      <c r="BE616" s="30" t="s">
        <v>54452</v>
      </c>
      <c r="BF616" s="30" t="s">
        <v>2274</v>
      </c>
      <c r="BG616" s="30">
        <v>2</v>
      </c>
      <c r="BH616" s="30" t="s">
        <v>101</v>
      </c>
      <c r="BI616" s="31"/>
    </row>
    <row r="617" spans="1:61" ht="16.5">
      <c r="A617" s="21" t="s">
        <v>3535</v>
      </c>
      <c r="B617" s="21">
        <v>3201</v>
      </c>
      <c r="C617" s="21">
        <v>1871478</v>
      </c>
      <c r="D617" s="21">
        <v>5138116496</v>
      </c>
      <c r="E617" s="22">
        <v>1760110020145</v>
      </c>
      <c r="F617" s="24" t="s">
        <v>3536</v>
      </c>
      <c r="G617" s="24" t="s">
        <v>44</v>
      </c>
      <c r="H617" s="24" t="s">
        <v>51</v>
      </c>
      <c r="I617" s="24" t="s">
        <v>52</v>
      </c>
      <c r="J617" s="24" t="s">
        <v>1004</v>
      </c>
      <c r="K617" s="21">
        <v>21</v>
      </c>
      <c r="L617" s="32" t="s">
        <v>3537</v>
      </c>
      <c r="M617" s="21" t="s">
        <v>3538</v>
      </c>
      <c r="N617" s="21">
        <v>1</v>
      </c>
      <c r="O617" s="21" t="s">
        <v>83</v>
      </c>
      <c r="P617" s="44">
        <v>62664245</v>
      </c>
      <c r="Q617" s="44">
        <v>10704665</v>
      </c>
      <c r="R617" s="44">
        <v>66100000</v>
      </c>
      <c r="S617" s="44">
        <v>420250000</v>
      </c>
      <c r="T617" s="21">
        <v>0</v>
      </c>
      <c r="U617" s="44">
        <v>52266570</v>
      </c>
      <c r="V617" s="44">
        <v>7400000</v>
      </c>
      <c r="W617" s="44">
        <v>8600000</v>
      </c>
      <c r="X617" s="33">
        <v>829490936</v>
      </c>
      <c r="Y617" s="44">
        <v>108411172161</v>
      </c>
      <c r="Z617" s="16" t="s">
        <v>56</v>
      </c>
      <c r="AA617" s="21">
        <v>0.6</v>
      </c>
      <c r="AB617" s="21">
        <v>1084.8</v>
      </c>
      <c r="AC617" s="21">
        <v>4.2</v>
      </c>
      <c r="AD617" s="21">
        <v>0.5</v>
      </c>
      <c r="AE617" s="21">
        <v>8.4</v>
      </c>
      <c r="AF617" s="21">
        <f t="shared" si="9"/>
        <v>1098.5</v>
      </c>
      <c r="AG617" s="21" t="s">
        <v>3539</v>
      </c>
      <c r="AH617" s="24" t="s">
        <v>3540</v>
      </c>
      <c r="AI617" s="24" t="s">
        <v>3541</v>
      </c>
      <c r="AJ617" s="27" t="s">
        <v>31269</v>
      </c>
      <c r="AK617" s="28" t="s">
        <v>156</v>
      </c>
      <c r="AL617" s="28">
        <v>10</v>
      </c>
      <c r="AM617" s="28">
        <v>19991029</v>
      </c>
      <c r="AN617" s="29">
        <v>605</v>
      </c>
      <c r="AO617" s="29">
        <v>202306</v>
      </c>
      <c r="AP617" s="29">
        <v>2022</v>
      </c>
      <c r="AQ617" s="28">
        <v>558875183</v>
      </c>
      <c r="AR617" s="28">
        <v>572675614</v>
      </c>
      <c r="AS617" s="28">
        <v>13226095</v>
      </c>
      <c r="AT617" s="30">
        <v>1</v>
      </c>
      <c r="AU617" s="30"/>
      <c r="AV617" s="30"/>
      <c r="AW617" s="30"/>
      <c r="AX617" s="30"/>
      <c r="AY617" s="30"/>
      <c r="AZ617" s="30"/>
      <c r="BA617" s="30"/>
      <c r="BB617" s="30" t="s">
        <v>54452</v>
      </c>
      <c r="BC617" s="30" t="s">
        <v>54452</v>
      </c>
      <c r="BD617" s="30" t="s">
        <v>54452</v>
      </c>
      <c r="BE617" s="30" t="s">
        <v>54452</v>
      </c>
      <c r="BF617" s="30" t="s">
        <v>54452</v>
      </c>
      <c r="BG617" s="30">
        <v>4</v>
      </c>
      <c r="BH617" s="30" t="s">
        <v>237</v>
      </c>
      <c r="BI617" s="31"/>
    </row>
    <row r="618" spans="1:61" ht="16.5">
      <c r="A618" s="21" t="s">
        <v>2295</v>
      </c>
      <c r="B618" s="21">
        <v>2174</v>
      </c>
      <c r="C618" s="21">
        <v>1698636</v>
      </c>
      <c r="D618" s="21">
        <v>1148199306</v>
      </c>
      <c r="E618" s="22">
        <v>1101111982720</v>
      </c>
      <c r="F618" s="24" t="s">
        <v>2296</v>
      </c>
      <c r="G618" s="24" t="s">
        <v>44</v>
      </c>
      <c r="H618" s="24" t="s">
        <v>51</v>
      </c>
      <c r="I618" s="24" t="s">
        <v>65</v>
      </c>
      <c r="J618" s="24" t="s">
        <v>264</v>
      </c>
      <c r="K618" s="21">
        <v>15</v>
      </c>
      <c r="L618" s="32" t="s">
        <v>2297</v>
      </c>
      <c r="M618" s="21" t="s">
        <v>2298</v>
      </c>
      <c r="N618" s="26">
        <v>1</v>
      </c>
      <c r="O618" s="26" t="s">
        <v>83</v>
      </c>
      <c r="P618" s="33">
        <v>3222974265</v>
      </c>
      <c r="Q618" s="33">
        <v>942171889</v>
      </c>
      <c r="R618" s="26">
        <v>0</v>
      </c>
      <c r="S618" s="26">
        <v>0</v>
      </c>
      <c r="T618" s="26">
        <v>0</v>
      </c>
      <c r="U618" s="26">
        <v>0</v>
      </c>
      <c r="V618" s="26">
        <v>0</v>
      </c>
      <c r="W618" s="26">
        <v>0</v>
      </c>
      <c r="X618" s="26">
        <v>0</v>
      </c>
      <c r="Y618" s="26">
        <v>0</v>
      </c>
      <c r="Z618" s="21" t="s">
        <v>56</v>
      </c>
      <c r="AA618" s="21">
        <v>32.200000000000003</v>
      </c>
      <c r="AB618" s="21">
        <v>9.4</v>
      </c>
      <c r="AC618" s="99">
        <v>0</v>
      </c>
      <c r="AD618" s="99">
        <v>0</v>
      </c>
      <c r="AE618" s="99">
        <v>0</v>
      </c>
      <c r="AF618" s="21">
        <f t="shared" si="9"/>
        <v>41.6</v>
      </c>
      <c r="AG618" s="21" t="s">
        <v>2299</v>
      </c>
      <c r="AH618" s="24" t="s">
        <v>2300</v>
      </c>
      <c r="AI618" s="24" t="s">
        <v>2301</v>
      </c>
      <c r="AJ618" s="27" t="s">
        <v>31270</v>
      </c>
      <c r="AK618" s="28" t="s">
        <v>70</v>
      </c>
      <c r="AL618" s="28">
        <v>10</v>
      </c>
      <c r="AM618" s="28">
        <v>20000620</v>
      </c>
      <c r="AN618" s="29">
        <v>306</v>
      </c>
      <c r="AO618" s="29">
        <v>202306</v>
      </c>
      <c r="AP618" s="29">
        <v>2022</v>
      </c>
      <c r="AQ618" s="28">
        <v>34300236</v>
      </c>
      <c r="AR618" s="28">
        <v>203799950</v>
      </c>
      <c r="AS618" s="28">
        <v>18779184</v>
      </c>
      <c r="AT618" s="30">
        <v>1</v>
      </c>
      <c r="AU618" s="30"/>
      <c r="AV618" s="30"/>
      <c r="AW618" s="30"/>
      <c r="AX618" s="30"/>
      <c r="AY618" s="30"/>
      <c r="AZ618" s="30"/>
      <c r="BA618" s="30"/>
      <c r="BB618" s="30" t="s">
        <v>54452</v>
      </c>
      <c r="BC618" s="30" t="s">
        <v>54452</v>
      </c>
      <c r="BD618" s="30" t="s">
        <v>54452</v>
      </c>
      <c r="BE618" s="30" t="s">
        <v>54452</v>
      </c>
      <c r="BF618" s="30" t="s">
        <v>54452</v>
      </c>
      <c r="BG618" s="30">
        <v>4</v>
      </c>
      <c r="BH618" s="30" t="s">
        <v>237</v>
      </c>
      <c r="BI618" s="31"/>
    </row>
    <row r="619" spans="1:61" ht="16.5">
      <c r="A619" s="21" t="s">
        <v>12795</v>
      </c>
      <c r="B619" s="21">
        <v>12486</v>
      </c>
      <c r="C619" s="21">
        <v>2246272</v>
      </c>
      <c r="D619" s="21">
        <v>2208703922</v>
      </c>
      <c r="E619" s="22">
        <v>1101113157199</v>
      </c>
      <c r="F619" s="24" t="s">
        <v>12796</v>
      </c>
      <c r="G619" s="24" t="s">
        <v>44</v>
      </c>
      <c r="H619" s="24" t="s">
        <v>51</v>
      </c>
      <c r="I619" s="24" t="s">
        <v>63</v>
      </c>
      <c r="J619" s="24" t="s">
        <v>462</v>
      </c>
      <c r="K619" s="21">
        <v>56</v>
      </c>
      <c r="L619" s="32" t="s">
        <v>12797</v>
      </c>
      <c r="M619" s="21" t="s">
        <v>12798</v>
      </c>
      <c r="N619" s="21">
        <v>1</v>
      </c>
      <c r="O619" s="21" t="s">
        <v>55</v>
      </c>
      <c r="P619" s="21">
        <v>0</v>
      </c>
      <c r="Q619" s="21">
        <v>0</v>
      </c>
      <c r="R619" s="21">
        <v>0</v>
      </c>
      <c r="S619" s="33">
        <v>210312</v>
      </c>
      <c r="T619" s="21">
        <v>0</v>
      </c>
      <c r="U619" s="21">
        <v>0</v>
      </c>
      <c r="V619" s="21">
        <v>0</v>
      </c>
      <c r="W619" s="33">
        <v>199401</v>
      </c>
      <c r="X619" s="21">
        <v>0</v>
      </c>
      <c r="Y619" s="21">
        <v>0</v>
      </c>
      <c r="Z619" s="16" t="s">
        <v>315</v>
      </c>
      <c r="AA619" s="102">
        <v>0</v>
      </c>
      <c r="AB619" s="99">
        <v>0</v>
      </c>
      <c r="AC619" s="21">
        <v>2.1</v>
      </c>
      <c r="AD619" s="99">
        <v>0</v>
      </c>
      <c r="AE619" s="21">
        <v>1.9</v>
      </c>
      <c r="AF619" s="21">
        <f t="shared" si="9"/>
        <v>4</v>
      </c>
      <c r="AG619" s="21" t="s">
        <v>12799</v>
      </c>
      <c r="AH619" s="24" t="s">
        <v>12800</v>
      </c>
      <c r="AI619" s="24" t="s">
        <v>12801</v>
      </c>
      <c r="AJ619" s="27" t="s">
        <v>31271</v>
      </c>
      <c r="AK619" s="28" t="s">
        <v>60</v>
      </c>
      <c r="AL619" s="28">
        <v>10</v>
      </c>
      <c r="AM619" s="28">
        <v>20050301</v>
      </c>
      <c r="AN619" s="29">
        <v>436</v>
      </c>
      <c r="AO619" s="29">
        <v>202212</v>
      </c>
      <c r="AP619" s="29">
        <v>2022</v>
      </c>
      <c r="AQ619" s="28">
        <v>39056887</v>
      </c>
      <c r="AR619" s="28">
        <v>17848181</v>
      </c>
      <c r="AS619" s="28">
        <v>14100000</v>
      </c>
      <c r="AT619" s="30">
        <v>2</v>
      </c>
      <c r="AU619" s="30"/>
      <c r="AV619" s="30"/>
      <c r="AW619" s="30"/>
      <c r="AX619" s="30"/>
      <c r="AY619" s="30"/>
      <c r="AZ619" s="30"/>
      <c r="BA619" s="30"/>
      <c r="BB619" s="30" t="s">
        <v>54452</v>
      </c>
      <c r="BC619" s="30" t="s">
        <v>54452</v>
      </c>
      <c r="BD619" s="30" t="s">
        <v>54452</v>
      </c>
      <c r="BE619" s="30" t="s">
        <v>54452</v>
      </c>
      <c r="BF619" s="30" t="s">
        <v>54452</v>
      </c>
      <c r="BG619" s="30">
        <v>7</v>
      </c>
      <c r="BH619" s="30"/>
      <c r="BI619" s="31"/>
    </row>
    <row r="620" spans="1:61" ht="16.5">
      <c r="A620" s="21" t="s">
        <v>8233</v>
      </c>
      <c r="B620" s="21">
        <v>8415</v>
      </c>
      <c r="C620" s="21">
        <v>1697512</v>
      </c>
      <c r="D620" s="21">
        <v>2118631577</v>
      </c>
      <c r="E620" s="22">
        <v>1101110208383</v>
      </c>
      <c r="F620" s="24" t="s">
        <v>8234</v>
      </c>
      <c r="G620" s="24" t="s">
        <v>44</v>
      </c>
      <c r="H620" s="24" t="s">
        <v>51</v>
      </c>
      <c r="I620" s="24" t="s">
        <v>52</v>
      </c>
      <c r="J620" s="24" t="s">
        <v>313</v>
      </c>
      <c r="K620" s="21">
        <v>46</v>
      </c>
      <c r="L620" s="32" t="s">
        <v>8235</v>
      </c>
      <c r="M620" s="21" t="s">
        <v>8236</v>
      </c>
      <c r="N620" s="21">
        <v>1</v>
      </c>
      <c r="O620" s="21" t="s">
        <v>55</v>
      </c>
      <c r="P620" s="21">
        <v>0</v>
      </c>
      <c r="Q620" s="39">
        <v>626467</v>
      </c>
      <c r="R620" s="33">
        <v>27750</v>
      </c>
      <c r="S620" s="39">
        <v>1676100</v>
      </c>
      <c r="T620" s="21">
        <v>0</v>
      </c>
      <c r="U620" s="39">
        <v>60306</v>
      </c>
      <c r="V620" s="21">
        <v>0</v>
      </c>
      <c r="W620" s="39">
        <v>1735609</v>
      </c>
      <c r="X620" s="39">
        <v>7306031</v>
      </c>
      <c r="Y620" s="39">
        <v>4852378</v>
      </c>
      <c r="Z620" s="16" t="s">
        <v>1249</v>
      </c>
      <c r="AA620" s="102">
        <v>0</v>
      </c>
      <c r="AB620" s="21">
        <v>55</v>
      </c>
      <c r="AC620" s="21">
        <v>16.7</v>
      </c>
      <c r="AD620" s="21">
        <v>0.6</v>
      </c>
      <c r="AE620" s="21">
        <v>90.4</v>
      </c>
      <c r="AF620" s="21">
        <f t="shared" si="9"/>
        <v>162.69999999999999</v>
      </c>
      <c r="AG620" s="21" t="s">
        <v>8237</v>
      </c>
      <c r="AH620" s="24" t="s">
        <v>8238</v>
      </c>
      <c r="AI620" s="24" t="s">
        <v>8239</v>
      </c>
      <c r="AJ620" s="27" t="s">
        <v>31272</v>
      </c>
      <c r="AK620" s="28" t="s">
        <v>156</v>
      </c>
      <c r="AL620" s="28">
        <v>10</v>
      </c>
      <c r="AM620" s="28">
        <v>19750901</v>
      </c>
      <c r="AN620" s="29">
        <v>726</v>
      </c>
      <c r="AO620" s="29">
        <v>202306</v>
      </c>
      <c r="AP620" s="29">
        <v>2022</v>
      </c>
      <c r="AQ620" s="28">
        <v>1806485573</v>
      </c>
      <c r="AR620" s="28">
        <v>3153017076</v>
      </c>
      <c r="AS620" s="28">
        <v>15446303</v>
      </c>
      <c r="AT620" s="30">
        <v>1</v>
      </c>
      <c r="AU620" s="30"/>
      <c r="AV620" s="30"/>
      <c r="AW620" s="30"/>
      <c r="AX620" s="30"/>
      <c r="AY620" s="30"/>
      <c r="AZ620" s="30"/>
      <c r="BA620" s="30"/>
      <c r="BB620" s="30" t="s">
        <v>54452</v>
      </c>
      <c r="BC620" s="30" t="s">
        <v>54452</v>
      </c>
      <c r="BD620" s="30" t="s">
        <v>54452</v>
      </c>
      <c r="BE620" s="30" t="s">
        <v>54452</v>
      </c>
      <c r="BF620" s="30" t="s">
        <v>54452</v>
      </c>
      <c r="BG620" s="30">
        <v>4</v>
      </c>
      <c r="BH620" s="30" t="s">
        <v>237</v>
      </c>
      <c r="BI620" s="31"/>
    </row>
    <row r="621" spans="1:61" ht="16.5">
      <c r="A621" s="21" t="s">
        <v>11753</v>
      </c>
      <c r="B621" s="21">
        <v>11833</v>
      </c>
      <c r="C621" s="21">
        <v>3958873</v>
      </c>
      <c r="D621" s="21">
        <v>6058604144</v>
      </c>
      <c r="E621" s="22">
        <v>1801110742296</v>
      </c>
      <c r="F621" s="24" t="s">
        <v>11754</v>
      </c>
      <c r="G621" s="24" t="s">
        <v>44</v>
      </c>
      <c r="H621" s="24" t="s">
        <v>51</v>
      </c>
      <c r="I621" s="24" t="s">
        <v>52</v>
      </c>
      <c r="J621" s="24" t="s">
        <v>1180</v>
      </c>
      <c r="K621" s="21">
        <v>53</v>
      </c>
      <c r="L621" s="32" t="s">
        <v>11755</v>
      </c>
      <c r="M621" s="21" t="s">
        <v>11756</v>
      </c>
      <c r="N621" s="21">
        <v>1</v>
      </c>
      <c r="O621" s="21" t="s">
        <v>55</v>
      </c>
      <c r="P621" s="21">
        <v>0</v>
      </c>
      <c r="Q621" s="21">
        <v>0</v>
      </c>
      <c r="R621" s="21">
        <v>0</v>
      </c>
      <c r="S621" s="21">
        <v>0</v>
      </c>
      <c r="T621" s="21">
        <v>0</v>
      </c>
      <c r="U621" s="33">
        <v>15461</v>
      </c>
      <c r="V621" s="21">
        <v>0</v>
      </c>
      <c r="W621" s="33">
        <v>97600</v>
      </c>
      <c r="X621" s="21">
        <v>0</v>
      </c>
      <c r="Y621" s="21">
        <v>0</v>
      </c>
      <c r="Z621" s="16" t="s">
        <v>315</v>
      </c>
      <c r="AA621" s="102">
        <v>0</v>
      </c>
      <c r="AB621" s="99">
        <v>0</v>
      </c>
      <c r="AC621" s="99">
        <v>0</v>
      </c>
      <c r="AD621" s="21">
        <v>0.1</v>
      </c>
      <c r="AE621" s="21">
        <v>0.9</v>
      </c>
      <c r="AF621" s="21">
        <f t="shared" si="9"/>
        <v>1</v>
      </c>
      <c r="AG621" s="21" t="s">
        <v>11757</v>
      </c>
      <c r="AH621" s="24" t="s">
        <v>11758</v>
      </c>
      <c r="AI621" s="24" t="s">
        <v>11759</v>
      </c>
      <c r="AJ621" s="27" t="s">
        <v>31273</v>
      </c>
      <c r="AK621" s="28" t="s">
        <v>60</v>
      </c>
      <c r="AL621" s="28">
        <v>10</v>
      </c>
      <c r="AM621" s="28">
        <v>20110103</v>
      </c>
      <c r="AN621" s="29">
        <v>320</v>
      </c>
      <c r="AO621" s="29">
        <v>202212</v>
      </c>
      <c r="AP621" s="29">
        <v>2022</v>
      </c>
      <c r="AQ621" s="28">
        <v>49899583</v>
      </c>
      <c r="AR621" s="28">
        <v>12114471</v>
      </c>
      <c r="AS621" s="28">
        <v>2000000</v>
      </c>
      <c r="AT621" s="30">
        <v>1</v>
      </c>
      <c r="AU621" s="30"/>
      <c r="AV621" s="30"/>
      <c r="AW621" s="30"/>
      <c r="AX621" s="30"/>
      <c r="AY621" s="30"/>
      <c r="AZ621" s="30"/>
      <c r="BA621" s="30"/>
      <c r="BB621" s="30" t="s">
        <v>54452</v>
      </c>
      <c r="BC621" s="30" t="s">
        <v>54452</v>
      </c>
      <c r="BD621" s="30" t="s">
        <v>54452</v>
      </c>
      <c r="BE621" s="30" t="s">
        <v>54452</v>
      </c>
      <c r="BF621" s="30" t="s">
        <v>54452</v>
      </c>
      <c r="BG621" s="30">
        <v>13</v>
      </c>
      <c r="BH621" s="30"/>
      <c r="BI621" s="31"/>
    </row>
    <row r="622" spans="1:61" ht="16.5">
      <c r="A622" s="21" t="s">
        <v>4757</v>
      </c>
      <c r="B622" s="21">
        <v>4400</v>
      </c>
      <c r="C622" s="21">
        <v>1496417</v>
      </c>
      <c r="D622" s="21">
        <v>3148123158</v>
      </c>
      <c r="E622" s="22">
        <v>1601110072738</v>
      </c>
      <c r="F622" s="24" t="s">
        <v>4758</v>
      </c>
      <c r="G622" s="24" t="s">
        <v>44</v>
      </c>
      <c r="H622" s="24" t="s">
        <v>51</v>
      </c>
      <c r="I622" s="24" t="s">
        <v>65</v>
      </c>
      <c r="J622" s="24" t="s">
        <v>1944</v>
      </c>
      <c r="K622" s="21">
        <v>26</v>
      </c>
      <c r="L622" s="32" t="s">
        <v>4759</v>
      </c>
      <c r="M622" s="21" t="s">
        <v>4760</v>
      </c>
      <c r="N622" s="21">
        <v>1</v>
      </c>
      <c r="O622" s="21" t="s">
        <v>55</v>
      </c>
      <c r="P622" s="21">
        <v>0</v>
      </c>
      <c r="Q622" s="33">
        <v>56560</v>
      </c>
      <c r="R622" s="21">
        <v>0</v>
      </c>
      <c r="S622" s="33">
        <v>1889566</v>
      </c>
      <c r="T622" s="21">
        <v>0</v>
      </c>
      <c r="U622" s="21">
        <v>0</v>
      </c>
      <c r="V622" s="33">
        <v>6510</v>
      </c>
      <c r="W622" s="33">
        <v>111585</v>
      </c>
      <c r="X622" s="21">
        <v>0</v>
      </c>
      <c r="Y622" s="33">
        <v>1967288</v>
      </c>
      <c r="Z622" s="16" t="s">
        <v>126</v>
      </c>
      <c r="AA622" s="102">
        <v>0</v>
      </c>
      <c r="AB622" s="21">
        <v>20.2</v>
      </c>
      <c r="AC622" s="21">
        <v>18.8</v>
      </c>
      <c r="AD622" s="99">
        <v>0</v>
      </c>
      <c r="AE622" s="21">
        <v>1.1000000000000001</v>
      </c>
      <c r="AF622" s="21">
        <f t="shared" si="9"/>
        <v>40.1</v>
      </c>
      <c r="AG622" s="21" t="s">
        <v>4761</v>
      </c>
      <c r="AH622" s="24" t="s">
        <v>4762</v>
      </c>
      <c r="AI622" s="24" t="s">
        <v>4763</v>
      </c>
      <c r="AJ622" s="27" t="s">
        <v>31274</v>
      </c>
      <c r="AK622" s="28" t="s">
        <v>70</v>
      </c>
      <c r="AL622" s="28">
        <v>10</v>
      </c>
      <c r="AM622" s="28">
        <v>19981010</v>
      </c>
      <c r="AN622" s="29">
        <v>464</v>
      </c>
      <c r="AO622" s="29">
        <v>202306</v>
      </c>
      <c r="AP622" s="29">
        <v>2022</v>
      </c>
      <c r="AQ622" s="28">
        <v>83845592</v>
      </c>
      <c r="AR622" s="28">
        <v>113325990</v>
      </c>
      <c r="AS622" s="28">
        <v>3580660</v>
      </c>
      <c r="AT622" s="30">
        <v>1</v>
      </c>
      <c r="AU622" s="30"/>
      <c r="AV622" s="30"/>
      <c r="AW622" s="30"/>
      <c r="AX622" s="30"/>
      <c r="AY622" s="30"/>
      <c r="AZ622" s="30"/>
      <c r="BA622" s="30"/>
      <c r="BB622" s="30" t="s">
        <v>54452</v>
      </c>
      <c r="BC622" s="30" t="s">
        <v>54452</v>
      </c>
      <c r="BD622" s="30" t="s">
        <v>54452</v>
      </c>
      <c r="BE622" s="30" t="s">
        <v>54452</v>
      </c>
      <c r="BF622" s="30" t="s">
        <v>4764</v>
      </c>
      <c r="BG622" s="30">
        <v>2</v>
      </c>
      <c r="BH622" s="30"/>
      <c r="BI622" s="31"/>
    </row>
    <row r="623" spans="1:61" ht="16.5">
      <c r="A623" s="21" t="s">
        <v>16165</v>
      </c>
      <c r="B623" s="21">
        <v>15162</v>
      </c>
      <c r="C623" s="21">
        <v>3095826</v>
      </c>
      <c r="D623" s="21">
        <v>3018188567</v>
      </c>
      <c r="E623" s="22">
        <v>1501110094263</v>
      </c>
      <c r="F623" s="24" t="s">
        <v>16166</v>
      </c>
      <c r="G623" s="24" t="s">
        <v>44</v>
      </c>
      <c r="H623" s="24" t="s">
        <v>51</v>
      </c>
      <c r="I623" s="24" t="s">
        <v>65</v>
      </c>
      <c r="J623" s="24" t="s">
        <v>363</v>
      </c>
      <c r="K623" s="21">
        <v>63</v>
      </c>
      <c r="L623" s="32" t="s">
        <v>16167</v>
      </c>
      <c r="M623" s="21" t="s">
        <v>16168</v>
      </c>
      <c r="N623" s="21">
        <v>1</v>
      </c>
      <c r="O623" s="21" t="s">
        <v>83</v>
      </c>
      <c r="P623" s="21">
        <v>0</v>
      </c>
      <c r="Q623" s="21">
        <v>0</v>
      </c>
      <c r="R623" s="21">
        <v>0</v>
      </c>
      <c r="S623" s="33">
        <v>497545000</v>
      </c>
      <c r="T623" s="21">
        <v>0</v>
      </c>
      <c r="U623" s="33">
        <v>70913951</v>
      </c>
      <c r="V623" s="21">
        <v>0</v>
      </c>
      <c r="W623" s="33">
        <v>140746545</v>
      </c>
      <c r="X623" s="33">
        <v>1662248409</v>
      </c>
      <c r="Y623" s="21">
        <v>0</v>
      </c>
      <c r="Z623" s="16" t="s">
        <v>315</v>
      </c>
      <c r="AA623" s="102">
        <v>0</v>
      </c>
      <c r="AB623" s="99">
        <v>0</v>
      </c>
      <c r="AC623" s="21">
        <v>4.9000000000000004</v>
      </c>
      <c r="AD623" s="21">
        <v>0.7</v>
      </c>
      <c r="AE623" s="21">
        <v>18</v>
      </c>
      <c r="AF623" s="21">
        <f t="shared" si="9"/>
        <v>23.6</v>
      </c>
      <c r="AG623" s="21" t="s">
        <v>16169</v>
      </c>
      <c r="AH623" s="24" t="s">
        <v>16170</v>
      </c>
      <c r="AI623" s="24" t="s">
        <v>16171</v>
      </c>
      <c r="AJ623" s="27" t="s">
        <v>31275</v>
      </c>
      <c r="AK623" s="28" t="s">
        <v>60</v>
      </c>
      <c r="AL623" s="28">
        <v>10</v>
      </c>
      <c r="AM623" s="28">
        <v>20060125</v>
      </c>
      <c r="AN623" s="29">
        <v>308</v>
      </c>
      <c r="AO623" s="29">
        <v>202303</v>
      </c>
      <c r="AP623" s="29">
        <v>2022</v>
      </c>
      <c r="AQ623" s="28">
        <v>26780650</v>
      </c>
      <c r="AR623" s="28">
        <v>8300921</v>
      </c>
      <c r="AS623" s="28">
        <v>1000000</v>
      </c>
      <c r="AT623" s="30">
        <v>1</v>
      </c>
      <c r="AU623" s="30"/>
      <c r="AV623" s="30"/>
      <c r="AW623" s="30"/>
      <c r="AX623" s="30"/>
      <c r="AY623" s="30"/>
      <c r="AZ623" s="30"/>
      <c r="BA623" s="30"/>
      <c r="BB623" s="30" t="s">
        <v>54452</v>
      </c>
      <c r="BC623" s="30" t="s">
        <v>54452</v>
      </c>
      <c r="BD623" s="30" t="s">
        <v>54452</v>
      </c>
      <c r="BE623" s="30" t="s">
        <v>54452</v>
      </c>
      <c r="BF623" s="30" t="s">
        <v>54452</v>
      </c>
      <c r="BG623" s="30">
        <v>7</v>
      </c>
      <c r="BH623" s="30"/>
      <c r="BI623" s="31"/>
    </row>
    <row r="624" spans="1:61" ht="16.5">
      <c r="A624" s="21" t="s">
        <v>29728</v>
      </c>
      <c r="B624" s="21">
        <v>24374</v>
      </c>
      <c r="C624" s="21">
        <v>2275407</v>
      </c>
      <c r="D624" s="21">
        <v>1208683600</v>
      </c>
      <c r="E624" s="22">
        <v>1101113260348</v>
      </c>
      <c r="F624" s="24" t="s">
        <v>29729</v>
      </c>
      <c r="G624" s="24" t="s">
        <v>104</v>
      </c>
      <c r="H624" s="24" t="s">
        <v>51</v>
      </c>
      <c r="I624" s="24" t="s">
        <v>65</v>
      </c>
      <c r="J624" s="24" t="s">
        <v>363</v>
      </c>
      <c r="K624" s="21">
        <v>63</v>
      </c>
      <c r="L624" s="32" t="s">
        <v>29730</v>
      </c>
      <c r="M624" s="21" t="s">
        <v>29731</v>
      </c>
      <c r="N624" s="21">
        <v>1</v>
      </c>
      <c r="O624" s="21" t="s">
        <v>55</v>
      </c>
      <c r="P624" s="21">
        <v>0</v>
      </c>
      <c r="Q624" s="21">
        <v>0</v>
      </c>
      <c r="R624" s="21">
        <v>0</v>
      </c>
      <c r="S624" s="21">
        <v>0</v>
      </c>
      <c r="T624" s="21">
        <v>0</v>
      </c>
      <c r="U624" s="21">
        <v>0</v>
      </c>
      <c r="V624" s="21">
        <v>0</v>
      </c>
      <c r="W624" s="33">
        <v>3945</v>
      </c>
      <c r="X624" s="21">
        <v>0</v>
      </c>
      <c r="Y624" s="21">
        <v>0</v>
      </c>
      <c r="Z624" s="16" t="s">
        <v>315</v>
      </c>
      <c r="AA624" s="102">
        <v>0</v>
      </c>
      <c r="AB624" s="99">
        <v>0</v>
      </c>
      <c r="AC624" s="99">
        <v>0</v>
      </c>
      <c r="AD624" s="99">
        <v>0</v>
      </c>
      <c r="AE624" s="99">
        <v>0</v>
      </c>
      <c r="AF624" s="21">
        <f t="shared" si="9"/>
        <v>0</v>
      </c>
      <c r="AG624" s="21" t="s">
        <v>26435</v>
      </c>
      <c r="AH624" s="24" t="s">
        <v>29732</v>
      </c>
      <c r="AI624" s="24" t="s">
        <v>29733</v>
      </c>
      <c r="AJ624" s="27" t="s">
        <v>31087</v>
      </c>
      <c r="AK624" s="28" t="s">
        <v>60</v>
      </c>
      <c r="AL624" s="28">
        <v>10</v>
      </c>
      <c r="AM624" s="28">
        <v>20050701</v>
      </c>
      <c r="AN624" s="29">
        <v>965</v>
      </c>
      <c r="AO624" s="29">
        <v>202306</v>
      </c>
      <c r="AP624" s="29">
        <v>2022</v>
      </c>
      <c r="AQ624" s="28">
        <v>34159742</v>
      </c>
      <c r="AR624" s="28">
        <v>6918147</v>
      </c>
      <c r="AS624" s="28">
        <v>1025000</v>
      </c>
      <c r="AT624" s="30">
        <v>2</v>
      </c>
      <c r="AU624" s="30"/>
      <c r="AV624" s="30"/>
      <c r="AW624" s="30"/>
      <c r="AX624" s="30"/>
      <c r="AY624" s="30"/>
      <c r="AZ624" s="30"/>
      <c r="BA624" s="30"/>
      <c r="BB624" s="30" t="s">
        <v>54452</v>
      </c>
      <c r="BC624" s="30" t="s">
        <v>54452</v>
      </c>
      <c r="BD624" s="30" t="s">
        <v>54452</v>
      </c>
      <c r="BE624" s="30" t="s">
        <v>54452</v>
      </c>
      <c r="BF624" s="30" t="s">
        <v>29734</v>
      </c>
      <c r="BG624" s="30">
        <v>2</v>
      </c>
      <c r="BH624" s="30"/>
      <c r="BI624" s="31"/>
    </row>
    <row r="625" spans="1:61" ht="16.5">
      <c r="A625" s="21" t="s">
        <v>11699</v>
      </c>
      <c r="B625" s="21">
        <v>11821</v>
      </c>
      <c r="C625" s="21">
        <v>1633684</v>
      </c>
      <c r="D625" s="21">
        <v>1048117971</v>
      </c>
      <c r="E625" s="22">
        <v>1101110562713</v>
      </c>
      <c r="F625" s="24" t="s">
        <v>11700</v>
      </c>
      <c r="G625" s="24" t="s">
        <v>44</v>
      </c>
      <c r="H625" s="24" t="s">
        <v>51</v>
      </c>
      <c r="I625" s="24" t="s">
        <v>63</v>
      </c>
      <c r="J625" s="24" t="s">
        <v>1180</v>
      </c>
      <c r="K625" s="21">
        <v>53</v>
      </c>
      <c r="L625" s="32" t="s">
        <v>11701</v>
      </c>
      <c r="M625" s="21" t="s">
        <v>11702</v>
      </c>
      <c r="N625" s="21">
        <v>1</v>
      </c>
      <c r="O625" s="21" t="s">
        <v>55</v>
      </c>
      <c r="P625" s="21">
        <v>0</v>
      </c>
      <c r="Q625" s="21">
        <v>0</v>
      </c>
      <c r="R625" s="33">
        <v>59699</v>
      </c>
      <c r="S625" s="21">
        <v>0</v>
      </c>
      <c r="T625" s="21">
        <v>0</v>
      </c>
      <c r="U625" s="33">
        <v>663405</v>
      </c>
      <c r="V625" s="33">
        <v>4990</v>
      </c>
      <c r="W625" s="33">
        <v>102343</v>
      </c>
      <c r="X625" s="21">
        <v>0</v>
      </c>
      <c r="Y625" s="33">
        <v>4643002</v>
      </c>
      <c r="Z625" s="16" t="s">
        <v>315</v>
      </c>
      <c r="AA625" s="102">
        <v>0</v>
      </c>
      <c r="AB625" s="21">
        <v>47</v>
      </c>
      <c r="AC625" s="99">
        <v>0</v>
      </c>
      <c r="AD625" s="21">
        <v>6.6</v>
      </c>
      <c r="AE625" s="21">
        <v>1</v>
      </c>
      <c r="AF625" s="21">
        <f t="shared" si="9"/>
        <v>54.6</v>
      </c>
      <c r="AG625" s="21" t="s">
        <v>11703</v>
      </c>
      <c r="AH625" s="24" t="s">
        <v>11704</v>
      </c>
      <c r="AI625" s="24" t="s">
        <v>11705</v>
      </c>
      <c r="AJ625" s="27" t="s">
        <v>31276</v>
      </c>
      <c r="AK625" s="28" t="s">
        <v>60</v>
      </c>
      <c r="AL625" s="28">
        <v>10</v>
      </c>
      <c r="AM625" s="28">
        <v>19881201</v>
      </c>
      <c r="AN625" s="29">
        <v>2212</v>
      </c>
      <c r="AO625" s="29">
        <v>202212</v>
      </c>
      <c r="AP625" s="29">
        <v>2022</v>
      </c>
      <c r="AQ625" s="28">
        <v>172011708</v>
      </c>
      <c r="AR625" s="28">
        <v>91664648</v>
      </c>
      <c r="AS625" s="28">
        <v>5000000</v>
      </c>
      <c r="AT625" s="30">
        <v>1</v>
      </c>
      <c r="AU625" s="30"/>
      <c r="AV625" s="30"/>
      <c r="AW625" s="30"/>
      <c r="AX625" s="30"/>
      <c r="AY625" s="30"/>
      <c r="AZ625" s="30"/>
      <c r="BA625" s="30"/>
      <c r="BB625" s="30" t="s">
        <v>54452</v>
      </c>
      <c r="BC625" s="30" t="s">
        <v>54452</v>
      </c>
      <c r="BD625" s="30" t="s">
        <v>54452</v>
      </c>
      <c r="BE625" s="30" t="s">
        <v>54452</v>
      </c>
      <c r="BF625" s="30" t="s">
        <v>54452</v>
      </c>
      <c r="BG625" s="30">
        <v>13</v>
      </c>
      <c r="BH625" s="30"/>
      <c r="BI625" s="31"/>
    </row>
    <row r="626" spans="1:61" ht="16.5">
      <c r="A626" s="21" t="s">
        <v>13628</v>
      </c>
      <c r="B626" s="21">
        <v>13460</v>
      </c>
      <c r="C626" s="21">
        <v>1175773</v>
      </c>
      <c r="D626" s="21">
        <v>1048122547</v>
      </c>
      <c r="E626" s="22">
        <v>1101110801848</v>
      </c>
      <c r="F626" s="24" t="s">
        <v>13629</v>
      </c>
      <c r="G626" s="24" t="s">
        <v>44</v>
      </c>
      <c r="H626" s="24" t="s">
        <v>51</v>
      </c>
      <c r="I626" s="24" t="s">
        <v>63</v>
      </c>
      <c r="J626" s="24" t="s">
        <v>581</v>
      </c>
      <c r="K626" s="21">
        <v>60</v>
      </c>
      <c r="L626" s="32" t="s">
        <v>13630</v>
      </c>
      <c r="M626" s="21" t="s">
        <v>13631</v>
      </c>
      <c r="N626" s="21">
        <v>1</v>
      </c>
      <c r="O626" s="21" t="s">
        <v>55</v>
      </c>
      <c r="P626" s="21">
        <v>0</v>
      </c>
      <c r="Q626" s="21">
        <v>0</v>
      </c>
      <c r="R626" s="21">
        <v>0</v>
      </c>
      <c r="S626" s="21">
        <v>0</v>
      </c>
      <c r="T626" s="21">
        <v>0</v>
      </c>
      <c r="U626" s="21">
        <v>0</v>
      </c>
      <c r="V626" s="33">
        <v>162390</v>
      </c>
      <c r="W626" s="33">
        <v>37568</v>
      </c>
      <c r="X626" s="33">
        <v>274114</v>
      </c>
      <c r="Y626" s="21">
        <v>0</v>
      </c>
      <c r="Z626" s="16" t="s">
        <v>315</v>
      </c>
      <c r="AA626" s="102">
        <v>0</v>
      </c>
      <c r="AB626" s="99">
        <v>0</v>
      </c>
      <c r="AC626" s="99">
        <v>0</v>
      </c>
      <c r="AD626" s="99">
        <v>0</v>
      </c>
      <c r="AE626" s="21">
        <v>4.7</v>
      </c>
      <c r="AF626" s="21">
        <f t="shared" si="9"/>
        <v>4.7</v>
      </c>
      <c r="AG626" s="21" t="s">
        <v>13632</v>
      </c>
      <c r="AH626" s="24" t="s">
        <v>13633</v>
      </c>
      <c r="AI626" s="24" t="s">
        <v>13634</v>
      </c>
      <c r="AJ626" s="27" t="s">
        <v>31167</v>
      </c>
      <c r="AK626" s="28" t="s">
        <v>156</v>
      </c>
      <c r="AL626" s="28">
        <v>10</v>
      </c>
      <c r="AM626" s="28">
        <v>19910902</v>
      </c>
      <c r="AN626" s="29">
        <v>434</v>
      </c>
      <c r="AO626" s="29">
        <v>202306</v>
      </c>
      <c r="AP626" s="29">
        <v>2022</v>
      </c>
      <c r="AQ626" s="28">
        <v>181365957</v>
      </c>
      <c r="AR626" s="28">
        <v>205577784</v>
      </c>
      <c r="AS626" s="28">
        <v>5550000</v>
      </c>
      <c r="AT626" s="30">
        <v>1</v>
      </c>
      <c r="AU626" s="30"/>
      <c r="AV626" s="30"/>
      <c r="AW626" s="30"/>
      <c r="AX626" s="30"/>
      <c r="AY626" s="30"/>
      <c r="AZ626" s="30"/>
      <c r="BA626" s="30"/>
      <c r="BB626" s="30" t="s">
        <v>54452</v>
      </c>
      <c r="BC626" s="30" t="s">
        <v>54452</v>
      </c>
      <c r="BD626" s="30" t="s">
        <v>54452</v>
      </c>
      <c r="BE626" s="30" t="s">
        <v>54452</v>
      </c>
      <c r="BF626" s="30" t="s">
        <v>54452</v>
      </c>
      <c r="BG626" s="30">
        <v>7</v>
      </c>
      <c r="BH626" s="30"/>
      <c r="BI626" s="31"/>
    </row>
    <row r="627" spans="1:61" ht="16.5">
      <c r="A627" s="21" t="s">
        <v>3169</v>
      </c>
      <c r="B627" s="21">
        <v>2931</v>
      </c>
      <c r="C627" s="21">
        <v>5027723</v>
      </c>
      <c r="D627" s="21">
        <v>2208864630</v>
      </c>
      <c r="E627" s="22">
        <v>1101115238096</v>
      </c>
      <c r="F627" s="24" t="s">
        <v>3170</v>
      </c>
      <c r="G627" s="24" t="s">
        <v>44</v>
      </c>
      <c r="H627" s="24" t="s">
        <v>51</v>
      </c>
      <c r="I627" s="24" t="s">
        <v>52</v>
      </c>
      <c r="J627" s="24" t="s">
        <v>68</v>
      </c>
      <c r="K627" s="21">
        <v>20</v>
      </c>
      <c r="L627" s="32" t="s">
        <v>3171</v>
      </c>
      <c r="M627" s="21" t="s">
        <v>3172</v>
      </c>
      <c r="N627" s="21">
        <v>1</v>
      </c>
      <c r="O627" s="21" t="s">
        <v>55</v>
      </c>
      <c r="P627" s="33">
        <v>242285</v>
      </c>
      <c r="Q627" s="33">
        <v>46094</v>
      </c>
      <c r="R627" s="21">
        <v>0</v>
      </c>
      <c r="S627" s="33">
        <v>379160</v>
      </c>
      <c r="T627" s="21">
        <v>0</v>
      </c>
      <c r="U627" s="33">
        <v>810995</v>
      </c>
      <c r="V627" s="33">
        <v>289850</v>
      </c>
      <c r="W627" s="21">
        <v>0</v>
      </c>
      <c r="X627" s="21">
        <v>0</v>
      </c>
      <c r="Y627" s="33">
        <v>29560095</v>
      </c>
      <c r="Z627" s="16" t="s">
        <v>56</v>
      </c>
      <c r="AA627" s="21">
        <v>2.4</v>
      </c>
      <c r="AB627" s="21">
        <v>296</v>
      </c>
      <c r="AC627" s="21">
        <v>3.7</v>
      </c>
      <c r="AD627" s="21">
        <v>8.1</v>
      </c>
      <c r="AE627" s="21">
        <v>2.8</v>
      </c>
      <c r="AF627" s="21">
        <f t="shared" si="9"/>
        <v>313</v>
      </c>
      <c r="AG627" s="21" t="s">
        <v>3161</v>
      </c>
      <c r="AH627" s="24" t="s">
        <v>3173</v>
      </c>
      <c r="AI627" s="24" t="s">
        <v>1388</v>
      </c>
      <c r="AJ627" s="27" t="s">
        <v>31277</v>
      </c>
      <c r="AK627" s="28" t="s">
        <v>156</v>
      </c>
      <c r="AL627" s="28">
        <v>10</v>
      </c>
      <c r="AM627" s="28">
        <v>20131001</v>
      </c>
      <c r="AN627" s="29">
        <v>506</v>
      </c>
      <c r="AO627" s="29">
        <v>202306</v>
      </c>
      <c r="AP627" s="29">
        <v>2022</v>
      </c>
      <c r="AQ627" s="28">
        <v>479630807</v>
      </c>
      <c r="AR627" s="28">
        <v>1177294529</v>
      </c>
      <c r="AS627" s="28">
        <v>19479045</v>
      </c>
      <c r="AT627" s="30">
        <v>1</v>
      </c>
      <c r="AU627" s="30"/>
      <c r="AV627" s="30"/>
      <c r="AW627" s="30"/>
      <c r="AX627" s="30"/>
      <c r="AY627" s="30"/>
      <c r="AZ627" s="30"/>
      <c r="BA627" s="30"/>
      <c r="BB627" s="30" t="s">
        <v>54452</v>
      </c>
      <c r="BC627" s="30" t="s">
        <v>54452</v>
      </c>
      <c r="BD627" s="30" t="s">
        <v>54452</v>
      </c>
      <c r="BE627" s="30" t="s">
        <v>54452</v>
      </c>
      <c r="BF627" s="30" t="s">
        <v>54452</v>
      </c>
      <c r="BG627" s="30">
        <v>4</v>
      </c>
      <c r="BH627" s="30" t="s">
        <v>237</v>
      </c>
      <c r="BI627" s="31"/>
    </row>
    <row r="628" spans="1:61" ht="16.5">
      <c r="A628" s="21" t="s">
        <v>4580</v>
      </c>
      <c r="B628" s="21">
        <v>4278</v>
      </c>
      <c r="C628" s="21">
        <v>1962271</v>
      </c>
      <c r="D628" s="21">
        <v>1298100692</v>
      </c>
      <c r="E628" s="22">
        <v>1311110000718</v>
      </c>
      <c r="F628" s="24" t="s">
        <v>4581</v>
      </c>
      <c r="G628" s="24" t="s">
        <v>44</v>
      </c>
      <c r="H628" s="24" t="s">
        <v>51</v>
      </c>
      <c r="I628" s="24" t="s">
        <v>52</v>
      </c>
      <c r="J628" s="24" t="s">
        <v>1921</v>
      </c>
      <c r="K628" s="21">
        <v>28</v>
      </c>
      <c r="L628" s="32" t="s">
        <v>4582</v>
      </c>
      <c r="M628" s="21" t="s">
        <v>1050</v>
      </c>
      <c r="N628" s="21">
        <v>1</v>
      </c>
      <c r="O628" s="21" t="s">
        <v>83</v>
      </c>
      <c r="P628" s="33">
        <v>311419280</v>
      </c>
      <c r="Q628" s="39">
        <v>667357380</v>
      </c>
      <c r="R628" s="21">
        <v>0</v>
      </c>
      <c r="S628" s="33">
        <v>247143760</v>
      </c>
      <c r="T628" s="21">
        <v>0</v>
      </c>
      <c r="U628" s="33">
        <v>71622854</v>
      </c>
      <c r="V628" s="33">
        <v>24900000</v>
      </c>
      <c r="W628" s="33">
        <v>41865000</v>
      </c>
      <c r="X628" s="39">
        <v>4185494246</v>
      </c>
      <c r="Y628" s="39">
        <v>9897100987</v>
      </c>
      <c r="Z628" s="16" t="s">
        <v>126</v>
      </c>
      <c r="AA628" s="21">
        <v>3.1</v>
      </c>
      <c r="AB628" s="21">
        <v>105.6</v>
      </c>
      <c r="AC628" s="21">
        <v>2.4</v>
      </c>
      <c r="AD628" s="21">
        <v>0.7</v>
      </c>
      <c r="AE628" s="21">
        <v>42.5</v>
      </c>
      <c r="AF628" s="21">
        <f t="shared" si="9"/>
        <v>154.30000000000001</v>
      </c>
      <c r="AG628" s="21" t="s">
        <v>4583</v>
      </c>
      <c r="AH628" s="24" t="s">
        <v>4584</v>
      </c>
      <c r="AI628" s="24" t="s">
        <v>4585</v>
      </c>
      <c r="AJ628" s="27" t="s">
        <v>31278</v>
      </c>
      <c r="AK628" s="28" t="s">
        <v>70</v>
      </c>
      <c r="AL628" s="28">
        <v>10</v>
      </c>
      <c r="AM628" s="28">
        <v>19731019</v>
      </c>
      <c r="AN628" s="29">
        <v>389</v>
      </c>
      <c r="AO628" s="29">
        <v>202306</v>
      </c>
      <c r="AP628" s="29">
        <v>2022</v>
      </c>
      <c r="AQ628" s="28">
        <v>74217118</v>
      </c>
      <c r="AR628" s="28">
        <v>123908406</v>
      </c>
      <c r="AS628" s="28">
        <v>6896467</v>
      </c>
      <c r="AT628" s="30">
        <v>1</v>
      </c>
      <c r="AU628" s="30"/>
      <c r="AV628" s="30"/>
      <c r="AW628" s="30"/>
      <c r="AX628" s="30"/>
      <c r="AY628" s="30"/>
      <c r="AZ628" s="30"/>
      <c r="BA628" s="30"/>
      <c r="BB628" s="30" t="s">
        <v>54452</v>
      </c>
      <c r="BC628" s="30" t="s">
        <v>54452</v>
      </c>
      <c r="BD628" s="30" t="s">
        <v>54452</v>
      </c>
      <c r="BE628" s="30" t="s">
        <v>54452</v>
      </c>
      <c r="BF628" s="30" t="s">
        <v>54452</v>
      </c>
      <c r="BG628" s="30">
        <v>7</v>
      </c>
      <c r="BH628" s="30" t="s">
        <v>645</v>
      </c>
      <c r="BI628" s="31"/>
    </row>
    <row r="629" spans="1:61" ht="16.5">
      <c r="A629" s="21" t="s">
        <v>5619</v>
      </c>
      <c r="B629" s="21">
        <v>5549</v>
      </c>
      <c r="C629" s="21">
        <v>1530853</v>
      </c>
      <c r="D629" s="21">
        <v>1058178229</v>
      </c>
      <c r="E629" s="22">
        <v>1101111260853</v>
      </c>
      <c r="F629" s="24" t="s">
        <v>5620</v>
      </c>
      <c r="G629" s="24" t="s">
        <v>44</v>
      </c>
      <c r="H629" s="24" t="s">
        <v>51</v>
      </c>
      <c r="I629" s="24" t="s">
        <v>52</v>
      </c>
      <c r="J629" s="24" t="s">
        <v>1180</v>
      </c>
      <c r="K629" s="21">
        <v>53</v>
      </c>
      <c r="L629" s="32" t="s">
        <v>5621</v>
      </c>
      <c r="M629" s="21" t="s">
        <v>5622</v>
      </c>
      <c r="N629" s="21">
        <v>1</v>
      </c>
      <c r="O629" s="21" t="s">
        <v>55</v>
      </c>
      <c r="P629" s="21">
        <v>0</v>
      </c>
      <c r="Q629" s="21">
        <v>0</v>
      </c>
      <c r="R629" s="21">
        <v>0</v>
      </c>
      <c r="S629" s="33">
        <v>3206130</v>
      </c>
      <c r="T629" s="21">
        <v>0</v>
      </c>
      <c r="U629" s="33">
        <v>31132</v>
      </c>
      <c r="V629" s="21">
        <v>0</v>
      </c>
      <c r="W629" s="33">
        <v>695399</v>
      </c>
      <c r="X629" s="21">
        <v>0</v>
      </c>
      <c r="Y629" s="21">
        <v>0</v>
      </c>
      <c r="Z629" s="16" t="s">
        <v>126</v>
      </c>
      <c r="AA629" s="102">
        <v>0</v>
      </c>
      <c r="AB629" s="99">
        <v>0</v>
      </c>
      <c r="AC629" s="21">
        <v>32</v>
      </c>
      <c r="AD629" s="21">
        <v>0.3</v>
      </c>
      <c r="AE629" s="21">
        <v>6.9</v>
      </c>
      <c r="AF629" s="21">
        <f t="shared" si="9"/>
        <v>39.199999999999996</v>
      </c>
      <c r="AG629" s="21" t="s">
        <v>5623</v>
      </c>
      <c r="AH629" s="24" t="s">
        <v>5624</v>
      </c>
      <c r="AI629" s="24" t="s">
        <v>5625</v>
      </c>
      <c r="AJ629" s="27" t="s">
        <v>31279</v>
      </c>
      <c r="AK629" s="28" t="s">
        <v>60</v>
      </c>
      <c r="AL629" s="28">
        <v>10</v>
      </c>
      <c r="AM629" s="28">
        <v>19960417</v>
      </c>
      <c r="AN629" s="29">
        <v>754</v>
      </c>
      <c r="AO629" s="29">
        <v>202304</v>
      </c>
      <c r="AP629" s="29">
        <v>2022</v>
      </c>
      <c r="AQ629" s="28">
        <v>157822292</v>
      </c>
      <c r="AR629" s="28">
        <v>101899251</v>
      </c>
      <c r="AS629" s="28">
        <v>31000000</v>
      </c>
      <c r="AT629" s="30">
        <v>1</v>
      </c>
      <c r="AU629" s="30"/>
      <c r="AV629" s="30"/>
      <c r="AW629" s="30"/>
      <c r="AX629" s="30"/>
      <c r="AY629" s="30"/>
      <c r="AZ629" s="30"/>
      <c r="BA629" s="30"/>
      <c r="BB629" s="30" t="s">
        <v>54452</v>
      </c>
      <c r="BC629" s="30" t="s">
        <v>54452</v>
      </c>
      <c r="BD629" s="30" t="s">
        <v>54452</v>
      </c>
      <c r="BE629" s="30" t="s">
        <v>54452</v>
      </c>
      <c r="BF629" s="30" t="s">
        <v>54452</v>
      </c>
      <c r="BG629" s="30">
        <v>7</v>
      </c>
      <c r="BH629" s="30" t="s">
        <v>5075</v>
      </c>
      <c r="BI629" s="31"/>
    </row>
    <row r="630" spans="1:61" ht="16.5">
      <c r="A630" s="21" t="s">
        <v>12217</v>
      </c>
      <c r="B630" s="21">
        <v>12169</v>
      </c>
      <c r="C630" s="21">
        <v>1547525</v>
      </c>
      <c r="D630" s="21">
        <v>1048139349</v>
      </c>
      <c r="E630" s="22">
        <v>1101110947882</v>
      </c>
      <c r="F630" s="24" t="s">
        <v>12218</v>
      </c>
      <c r="G630" s="24" t="s">
        <v>44</v>
      </c>
      <c r="H630" s="24" t="s">
        <v>51</v>
      </c>
      <c r="I630" s="24" t="s">
        <v>52</v>
      </c>
      <c r="J630" s="24" t="s">
        <v>605</v>
      </c>
      <c r="K630" s="21">
        <v>55</v>
      </c>
      <c r="L630" s="32" t="s">
        <v>12219</v>
      </c>
      <c r="M630" s="21" t="s">
        <v>12220</v>
      </c>
      <c r="N630" s="21">
        <v>1</v>
      </c>
      <c r="O630" s="21" t="s">
        <v>83</v>
      </c>
      <c r="P630" s="21">
        <v>0</v>
      </c>
      <c r="Q630" s="21">
        <v>0</v>
      </c>
      <c r="R630" s="21">
        <v>0</v>
      </c>
      <c r="S630" s="21">
        <v>0</v>
      </c>
      <c r="T630" s="21">
        <v>0</v>
      </c>
      <c r="U630" s="21">
        <v>0</v>
      </c>
      <c r="V630" s="21">
        <v>0</v>
      </c>
      <c r="W630" s="33">
        <v>2464430264</v>
      </c>
      <c r="X630" s="21">
        <v>0</v>
      </c>
      <c r="Y630" s="21">
        <v>0</v>
      </c>
      <c r="Z630" s="16" t="s">
        <v>315</v>
      </c>
      <c r="AA630" s="102">
        <v>0</v>
      </c>
      <c r="AB630" s="99">
        <v>0</v>
      </c>
      <c r="AC630" s="99">
        <v>0</v>
      </c>
      <c r="AD630" s="99">
        <v>0</v>
      </c>
      <c r="AE630" s="21">
        <v>24.6</v>
      </c>
      <c r="AF630" s="21">
        <f t="shared" si="9"/>
        <v>24.6</v>
      </c>
      <c r="AG630" s="21" t="s">
        <v>12221</v>
      </c>
      <c r="AH630" s="24" t="s">
        <v>12222</v>
      </c>
      <c r="AI630" s="24" t="s">
        <v>12223</v>
      </c>
      <c r="AJ630" s="27" t="s">
        <v>30979</v>
      </c>
      <c r="AK630" s="28" t="s">
        <v>60</v>
      </c>
      <c r="AL630" s="28">
        <v>10</v>
      </c>
      <c r="AM630" s="28">
        <v>19930701</v>
      </c>
      <c r="AN630" s="29">
        <v>690</v>
      </c>
      <c r="AO630" s="29">
        <v>202306</v>
      </c>
      <c r="AP630" s="29">
        <v>2022</v>
      </c>
      <c r="AQ630" s="28">
        <v>113660561</v>
      </c>
      <c r="AR630" s="28">
        <v>36574643</v>
      </c>
      <c r="AS630" s="28">
        <v>6283020</v>
      </c>
      <c r="AT630" s="30">
        <v>1</v>
      </c>
      <c r="AU630" s="30"/>
      <c r="AV630" s="30"/>
      <c r="AW630" s="30"/>
      <c r="AX630" s="30"/>
      <c r="AY630" s="30"/>
      <c r="AZ630" s="30"/>
      <c r="BA630" s="30"/>
      <c r="BB630" s="30" t="s">
        <v>54452</v>
      </c>
      <c r="BC630" s="30" t="s">
        <v>54452</v>
      </c>
      <c r="BD630" s="30" t="s">
        <v>54452</v>
      </c>
      <c r="BE630" s="30" t="s">
        <v>54452</v>
      </c>
      <c r="BF630" s="30" t="s">
        <v>54452</v>
      </c>
      <c r="BG630" s="30">
        <v>4</v>
      </c>
      <c r="BH630" s="30" t="s">
        <v>237</v>
      </c>
      <c r="BI630" s="31"/>
    </row>
    <row r="631" spans="1:61" ht="16.5">
      <c r="A631" s="21" t="s">
        <v>10033</v>
      </c>
      <c r="B631" s="21">
        <v>22337</v>
      </c>
      <c r="C631" s="21">
        <v>1586224</v>
      </c>
      <c r="D631" s="21">
        <v>2148107412</v>
      </c>
      <c r="E631" s="22">
        <v>1101150003412</v>
      </c>
      <c r="F631" s="24" t="s">
        <v>10034</v>
      </c>
      <c r="G631" s="24" t="s">
        <v>104</v>
      </c>
      <c r="H631" s="24" t="s">
        <v>51</v>
      </c>
      <c r="I631" s="24" t="s">
        <v>52</v>
      </c>
      <c r="J631" s="24" t="s">
        <v>171</v>
      </c>
      <c r="K631" s="21">
        <v>48</v>
      </c>
      <c r="L631" s="32" t="s">
        <v>10035</v>
      </c>
      <c r="M631" s="21" t="s">
        <v>10036</v>
      </c>
      <c r="N631" s="26">
        <v>1</v>
      </c>
      <c r="O631" s="26" t="s">
        <v>55</v>
      </c>
      <c r="P631" s="40">
        <v>3963047</v>
      </c>
      <c r="Q631" s="41">
        <v>9259154</v>
      </c>
      <c r="R631" s="21">
        <v>0</v>
      </c>
      <c r="S631" s="21">
        <v>0</v>
      </c>
      <c r="T631" s="21">
        <v>0</v>
      </c>
      <c r="U631" s="21">
        <v>0</v>
      </c>
      <c r="V631" s="21">
        <v>0</v>
      </c>
      <c r="W631" s="21">
        <v>0</v>
      </c>
      <c r="X631" s="21">
        <v>0</v>
      </c>
      <c r="Y631" s="40">
        <v>1160077</v>
      </c>
      <c r="Z631" s="16" t="s">
        <v>315</v>
      </c>
      <c r="AA631" s="21">
        <v>39.6</v>
      </c>
      <c r="AB631" s="21">
        <v>104.1</v>
      </c>
      <c r="AC631" s="99">
        <v>0</v>
      </c>
      <c r="AD631" s="99">
        <v>0</v>
      </c>
      <c r="AE631" s="99">
        <v>0</v>
      </c>
      <c r="AF631" s="21">
        <f t="shared" si="9"/>
        <v>143.69999999999999</v>
      </c>
      <c r="AG631" s="21" t="s">
        <v>10037</v>
      </c>
      <c r="AH631" s="24">
        <v>15888241</v>
      </c>
      <c r="AI631" s="24" t="s">
        <v>10038</v>
      </c>
      <c r="AJ631" s="27" t="s">
        <v>31280</v>
      </c>
      <c r="AK631" s="28" t="s">
        <v>47</v>
      </c>
      <c r="AL631" s="28">
        <v>10</v>
      </c>
      <c r="AM631" s="28">
        <v>19821111</v>
      </c>
      <c r="AN631" s="29">
        <v>1015</v>
      </c>
      <c r="AO631" s="29">
        <v>202004</v>
      </c>
      <c r="AP631" s="29"/>
      <c r="AQ631" s="28"/>
      <c r="AR631" s="28"/>
      <c r="AS631" s="28"/>
      <c r="AT631" s="30">
        <v>1</v>
      </c>
      <c r="AU631" s="30"/>
      <c r="AV631" s="30"/>
      <c r="AW631" s="30"/>
      <c r="AX631" s="30"/>
      <c r="AY631" s="30"/>
      <c r="AZ631" s="30"/>
      <c r="BA631" s="30"/>
      <c r="BB631" s="30" t="s">
        <v>54452</v>
      </c>
      <c r="BC631" s="30" t="s">
        <v>54452</v>
      </c>
      <c r="BD631" s="30" t="s">
        <v>54452</v>
      </c>
      <c r="BE631" s="30" t="s">
        <v>54452</v>
      </c>
      <c r="BF631" s="30" t="s">
        <v>54452</v>
      </c>
      <c r="BG631" s="30">
        <v>4</v>
      </c>
      <c r="BH631" s="30" t="s">
        <v>2488</v>
      </c>
      <c r="BI631" s="31"/>
    </row>
    <row r="632" spans="1:61" ht="16.5">
      <c r="A632" s="21" t="s">
        <v>14163</v>
      </c>
      <c r="B632" s="21">
        <v>13907</v>
      </c>
      <c r="C632" s="21">
        <v>4183333</v>
      </c>
      <c r="D632" s="21">
        <v>6218199425</v>
      </c>
      <c r="E632" s="22">
        <v>1801110835918</v>
      </c>
      <c r="F632" s="24" t="s">
        <v>14164</v>
      </c>
      <c r="G632" s="24" t="s">
        <v>44</v>
      </c>
      <c r="H632" s="24" t="s">
        <v>51</v>
      </c>
      <c r="I632" s="24" t="s">
        <v>52</v>
      </c>
      <c r="J632" s="24" t="s">
        <v>8264</v>
      </c>
      <c r="K632" s="21">
        <v>54</v>
      </c>
      <c r="L632" s="32" t="s">
        <v>14165</v>
      </c>
      <c r="M632" s="21" t="s">
        <v>9315</v>
      </c>
      <c r="N632" s="21">
        <v>1</v>
      </c>
      <c r="O632" s="21" t="s">
        <v>55</v>
      </c>
      <c r="P632" s="21">
        <v>0</v>
      </c>
      <c r="Q632" s="21">
        <v>0</v>
      </c>
      <c r="R632" s="33">
        <v>1249000</v>
      </c>
      <c r="S632" s="33">
        <v>95000</v>
      </c>
      <c r="T632" s="21">
        <v>0</v>
      </c>
      <c r="U632" s="21">
        <v>0</v>
      </c>
      <c r="V632" s="21">
        <v>0</v>
      </c>
      <c r="W632" s="33">
        <v>304624</v>
      </c>
      <c r="X632" s="21">
        <v>0</v>
      </c>
      <c r="Y632" s="33">
        <v>497818</v>
      </c>
      <c r="Z632" s="16" t="s">
        <v>315</v>
      </c>
      <c r="AA632" s="102">
        <v>0</v>
      </c>
      <c r="AB632" s="21">
        <v>17.399999999999999</v>
      </c>
      <c r="AC632" s="21">
        <v>0.9</v>
      </c>
      <c r="AD632" s="99">
        <v>0</v>
      </c>
      <c r="AE632" s="21">
        <v>3</v>
      </c>
      <c r="AF632" s="21">
        <f t="shared" ref="AF632:AF695" si="10">SUM(AA632:AE632)</f>
        <v>21.299999999999997</v>
      </c>
      <c r="AG632" s="21" t="s">
        <v>14166</v>
      </c>
      <c r="AH632" s="24" t="s">
        <v>14167</v>
      </c>
      <c r="AI632" s="24" t="s">
        <v>14168</v>
      </c>
      <c r="AJ632" s="27" t="s">
        <v>31281</v>
      </c>
      <c r="AK632" s="28" t="s">
        <v>60</v>
      </c>
      <c r="AL632" s="28">
        <v>10</v>
      </c>
      <c r="AM632" s="28">
        <v>20121128</v>
      </c>
      <c r="AN632" s="29">
        <v>501</v>
      </c>
      <c r="AO632" s="29">
        <v>202212</v>
      </c>
      <c r="AP632" s="29">
        <v>2022</v>
      </c>
      <c r="AQ632" s="28">
        <v>106865622</v>
      </c>
      <c r="AR632" s="28">
        <v>391055633</v>
      </c>
      <c r="AS632" s="28">
        <v>81000000</v>
      </c>
      <c r="AT632" s="30">
        <v>2</v>
      </c>
      <c r="AU632" s="30"/>
      <c r="AV632" s="30"/>
      <c r="AW632" s="30"/>
      <c r="AX632" s="30"/>
      <c r="AY632" s="30"/>
      <c r="AZ632" s="30"/>
      <c r="BA632" s="30"/>
      <c r="BB632" s="30" t="s">
        <v>54452</v>
      </c>
      <c r="BC632" s="30" t="s">
        <v>54452</v>
      </c>
      <c r="BD632" s="30" t="s">
        <v>54452</v>
      </c>
      <c r="BE632" s="30" t="s">
        <v>54452</v>
      </c>
      <c r="BF632" s="30" t="s">
        <v>14169</v>
      </c>
      <c r="BG632" s="30">
        <v>2</v>
      </c>
      <c r="BH632" s="30" t="s">
        <v>14170</v>
      </c>
      <c r="BI632" s="31"/>
    </row>
    <row r="633" spans="1:61" ht="16.5">
      <c r="A633" s="21" t="s">
        <v>9493</v>
      </c>
      <c r="B633" s="21">
        <v>9744</v>
      </c>
      <c r="C633" s="21">
        <v>9467464</v>
      </c>
      <c r="D633" s="21">
        <v>1168601889</v>
      </c>
      <c r="E633" s="22">
        <v>1101117539723</v>
      </c>
      <c r="F633" s="24" t="s">
        <v>9494</v>
      </c>
      <c r="G633" s="24" t="s">
        <v>44</v>
      </c>
      <c r="H633" s="24" t="s">
        <v>51</v>
      </c>
      <c r="I633" s="24" t="s">
        <v>63</v>
      </c>
      <c r="J633" s="24" t="s">
        <v>171</v>
      </c>
      <c r="K633" s="21">
        <v>48</v>
      </c>
      <c r="L633" s="32" t="s">
        <v>9495</v>
      </c>
      <c r="M633" s="21" t="s">
        <v>9496</v>
      </c>
      <c r="N633" s="21">
        <v>1</v>
      </c>
      <c r="O633" s="21" t="s">
        <v>351</v>
      </c>
      <c r="P633" s="21">
        <v>0</v>
      </c>
      <c r="Q633" s="21">
        <v>0</v>
      </c>
      <c r="R633" s="21">
        <v>0</v>
      </c>
      <c r="S633" s="21">
        <v>0</v>
      </c>
      <c r="T633" s="21">
        <v>0</v>
      </c>
      <c r="U633" s="21">
        <v>0</v>
      </c>
      <c r="V633" s="21">
        <v>0</v>
      </c>
      <c r="W633" s="36">
        <v>481</v>
      </c>
      <c r="X633" s="21">
        <v>0</v>
      </c>
      <c r="Y633" s="33">
        <v>1869</v>
      </c>
      <c r="Z633" s="16" t="s">
        <v>315</v>
      </c>
      <c r="AA633" s="103">
        <v>0</v>
      </c>
      <c r="AB633" s="37">
        <v>18.600000000000001</v>
      </c>
      <c r="AC633" s="100">
        <v>0</v>
      </c>
      <c r="AD633" s="100">
        <v>0</v>
      </c>
      <c r="AE633" s="37">
        <v>4.8</v>
      </c>
      <c r="AF633" s="21">
        <f t="shared" si="10"/>
        <v>23.400000000000002</v>
      </c>
      <c r="AG633" s="21" t="s">
        <v>9497</v>
      </c>
      <c r="AH633" s="24" t="s">
        <v>9498</v>
      </c>
      <c r="AI633" s="24" t="s">
        <v>9499</v>
      </c>
      <c r="AJ633" s="27" t="s">
        <v>31282</v>
      </c>
      <c r="AK633" s="28" t="s">
        <v>60</v>
      </c>
      <c r="AL633" s="28">
        <v>10</v>
      </c>
      <c r="AM633" s="28">
        <v>20200701</v>
      </c>
      <c r="AN633" s="29">
        <v>536</v>
      </c>
      <c r="AO633" s="29">
        <v>202212</v>
      </c>
      <c r="AP633" s="29">
        <v>2022</v>
      </c>
      <c r="AQ633" s="28">
        <v>1357049000</v>
      </c>
      <c r="AR633" s="28">
        <v>339003000</v>
      </c>
      <c r="AS633" s="28">
        <v>100000</v>
      </c>
      <c r="AT633" s="30">
        <v>1</v>
      </c>
      <c r="AU633" s="30"/>
      <c r="AV633" s="30"/>
      <c r="AW633" s="30"/>
      <c r="AX633" s="30"/>
      <c r="AY633" s="30"/>
      <c r="AZ633" s="30"/>
      <c r="BA633" s="30"/>
      <c r="BB633" s="30" t="s">
        <v>54452</v>
      </c>
      <c r="BC633" s="30" t="s">
        <v>54452</v>
      </c>
      <c r="BD633" s="30" t="s">
        <v>54452</v>
      </c>
      <c r="BE633" s="30" t="s">
        <v>54452</v>
      </c>
      <c r="BF633" s="30" t="s">
        <v>9500</v>
      </c>
      <c r="BG633" s="30">
        <v>2</v>
      </c>
      <c r="BH633" s="30"/>
      <c r="BI633" s="31"/>
    </row>
    <row r="634" spans="1:61" ht="16.5">
      <c r="A634" s="21" t="s">
        <v>871</v>
      </c>
      <c r="B634" s="21">
        <v>678</v>
      </c>
      <c r="C634" s="21">
        <v>8999281</v>
      </c>
      <c r="D634" s="21">
        <v>3178601314</v>
      </c>
      <c r="E634" s="22">
        <v>1101117156436</v>
      </c>
      <c r="F634" s="24" t="s">
        <v>872</v>
      </c>
      <c r="G634" s="24" t="s">
        <v>44</v>
      </c>
      <c r="H634" s="24" t="s">
        <v>51</v>
      </c>
      <c r="I634" s="24" t="s">
        <v>63</v>
      </c>
      <c r="J634" s="24" t="s">
        <v>72</v>
      </c>
      <c r="K634" s="21">
        <v>1</v>
      </c>
      <c r="L634" s="32" t="s">
        <v>873</v>
      </c>
      <c r="M634" s="21" t="s">
        <v>874</v>
      </c>
      <c r="N634" s="21">
        <v>1</v>
      </c>
      <c r="O634" s="21" t="s">
        <v>151</v>
      </c>
      <c r="P634" s="63">
        <v>0</v>
      </c>
      <c r="Q634" s="51">
        <v>440107</v>
      </c>
      <c r="R634" s="51">
        <v>303405</v>
      </c>
      <c r="S634" s="51">
        <v>4161320</v>
      </c>
      <c r="T634" s="21">
        <v>0</v>
      </c>
      <c r="U634" s="21">
        <v>0</v>
      </c>
      <c r="V634" s="51">
        <v>1105012</v>
      </c>
      <c r="W634" s="21">
        <v>0</v>
      </c>
      <c r="X634" s="21">
        <v>0</v>
      </c>
      <c r="Y634" s="51">
        <v>707086</v>
      </c>
      <c r="Z634" s="16" t="s">
        <v>56</v>
      </c>
      <c r="AA634" s="102">
        <v>0</v>
      </c>
      <c r="AB634" s="21">
        <v>14.5</v>
      </c>
      <c r="AC634" s="21">
        <v>41.6</v>
      </c>
      <c r="AD634" s="99">
        <v>0</v>
      </c>
      <c r="AE634" s="21">
        <v>11</v>
      </c>
      <c r="AF634" s="21">
        <f t="shared" si="10"/>
        <v>67.099999999999994</v>
      </c>
      <c r="AG634" s="21" t="s">
        <v>830</v>
      </c>
      <c r="AH634" s="24" t="s">
        <v>875</v>
      </c>
      <c r="AI634" s="24" t="s">
        <v>876</v>
      </c>
      <c r="AJ634" s="27" t="s">
        <v>30938</v>
      </c>
      <c r="AK634" s="28" t="s">
        <v>60</v>
      </c>
      <c r="AL634" s="28">
        <v>10</v>
      </c>
      <c r="AM634" s="28">
        <v>20190701</v>
      </c>
      <c r="AN634" s="29">
        <v>454</v>
      </c>
      <c r="AO634" s="29">
        <v>202212</v>
      </c>
      <c r="AP634" s="29">
        <v>2022</v>
      </c>
      <c r="AQ634" s="28">
        <v>544715850</v>
      </c>
      <c r="AR634" s="28">
        <v>505182017</v>
      </c>
      <c r="AS634" s="28">
        <v>530015</v>
      </c>
      <c r="AT634" s="30">
        <v>2</v>
      </c>
      <c r="AU634" s="30"/>
      <c r="AV634" s="30"/>
      <c r="AW634" s="30"/>
      <c r="AX634" s="30"/>
      <c r="AY634" s="30"/>
      <c r="AZ634" s="30"/>
      <c r="BA634" s="30"/>
      <c r="BB634" s="30" t="s">
        <v>54452</v>
      </c>
      <c r="BC634" s="30" t="s">
        <v>54452</v>
      </c>
      <c r="BD634" s="30" t="s">
        <v>54452</v>
      </c>
      <c r="BE634" s="30" t="s">
        <v>54452</v>
      </c>
      <c r="BF634" s="30" t="s">
        <v>54452</v>
      </c>
      <c r="BG634" s="30">
        <v>7</v>
      </c>
      <c r="BH634" s="30" t="s">
        <v>877</v>
      </c>
      <c r="BI634" s="31"/>
    </row>
    <row r="635" spans="1:61" ht="16.5">
      <c r="A635" s="21" t="s">
        <v>9266</v>
      </c>
      <c r="B635" s="21">
        <v>9472</v>
      </c>
      <c r="C635" s="21">
        <v>1795281</v>
      </c>
      <c r="D635" s="21">
        <v>6038111270</v>
      </c>
      <c r="E635" s="22">
        <v>1801110083442</v>
      </c>
      <c r="F635" s="24" t="s">
        <v>9267</v>
      </c>
      <c r="G635" s="24" t="s">
        <v>44</v>
      </c>
      <c r="H635" s="24" t="s">
        <v>51</v>
      </c>
      <c r="I635" s="24" t="s">
        <v>63</v>
      </c>
      <c r="J635" s="24" t="s">
        <v>171</v>
      </c>
      <c r="K635" s="21">
        <v>48</v>
      </c>
      <c r="L635" s="32" t="s">
        <v>9268</v>
      </c>
      <c r="M635" s="21" t="s">
        <v>9269</v>
      </c>
      <c r="N635" s="21">
        <v>1</v>
      </c>
      <c r="O635" s="21" t="s">
        <v>55</v>
      </c>
      <c r="P635" s="21">
        <v>0</v>
      </c>
      <c r="Q635" s="33">
        <v>113778</v>
      </c>
      <c r="R635" s="21">
        <v>0</v>
      </c>
      <c r="S635" s="33">
        <v>9183</v>
      </c>
      <c r="T635" s="21">
        <v>0</v>
      </c>
      <c r="U635" s="33">
        <v>60227</v>
      </c>
      <c r="V635" s="33">
        <v>23974331</v>
      </c>
      <c r="W635" s="21">
        <v>0</v>
      </c>
      <c r="X635" s="21">
        <v>0</v>
      </c>
      <c r="Y635" s="33">
        <v>3734067</v>
      </c>
      <c r="Z635" s="16" t="s">
        <v>315</v>
      </c>
      <c r="AA635" s="102">
        <v>0</v>
      </c>
      <c r="AB635" s="21">
        <v>38.4</v>
      </c>
      <c r="AC635" s="99">
        <v>0</v>
      </c>
      <c r="AD635" s="21">
        <v>0.6</v>
      </c>
      <c r="AE635" s="21">
        <v>239.7</v>
      </c>
      <c r="AF635" s="21">
        <f t="shared" si="10"/>
        <v>278.7</v>
      </c>
      <c r="AG635" s="21" t="s">
        <v>9270</v>
      </c>
      <c r="AH635" s="24" t="s">
        <v>9271</v>
      </c>
      <c r="AI635" s="24" t="s">
        <v>9272</v>
      </c>
      <c r="AJ635" s="27" t="s">
        <v>31283</v>
      </c>
      <c r="AK635" s="28" t="s">
        <v>70</v>
      </c>
      <c r="AL635" s="28">
        <v>10</v>
      </c>
      <c r="AM635" s="28">
        <v>19881027</v>
      </c>
      <c r="AN635" s="29">
        <v>7380</v>
      </c>
      <c r="AO635" s="29">
        <v>202306</v>
      </c>
      <c r="AP635" s="29">
        <v>2022</v>
      </c>
      <c r="AQ635" s="28">
        <v>2317435361</v>
      </c>
      <c r="AR635" s="28">
        <v>1391556473</v>
      </c>
      <c r="AS635" s="28">
        <v>11871586</v>
      </c>
      <c r="AT635" s="30">
        <v>1</v>
      </c>
      <c r="AU635" s="30"/>
      <c r="AV635" s="30"/>
      <c r="AW635" s="30"/>
      <c r="AX635" s="30"/>
      <c r="AY635" s="30"/>
      <c r="AZ635" s="30"/>
      <c r="BA635" s="30"/>
      <c r="BB635" s="30" t="s">
        <v>54452</v>
      </c>
      <c r="BC635" s="30" t="s">
        <v>54452</v>
      </c>
      <c r="BD635" s="30" t="s">
        <v>54452</v>
      </c>
      <c r="BE635" s="30" t="s">
        <v>54452</v>
      </c>
      <c r="BF635" s="30" t="s">
        <v>9273</v>
      </c>
      <c r="BG635" s="30">
        <v>2</v>
      </c>
      <c r="BH635" s="30"/>
      <c r="BI635" s="31"/>
    </row>
    <row r="636" spans="1:61" ht="16.5">
      <c r="A636" s="21" t="s">
        <v>10161</v>
      </c>
      <c r="B636" s="21">
        <v>12164</v>
      </c>
      <c r="C636" s="21">
        <v>1731405</v>
      </c>
      <c r="D636" s="21">
        <v>3128142519</v>
      </c>
      <c r="E636" s="22">
        <v>1615110036967</v>
      </c>
      <c r="F636" s="24" t="s">
        <v>10162</v>
      </c>
      <c r="G636" s="24" t="s">
        <v>44</v>
      </c>
      <c r="H636" s="24" t="s">
        <v>51</v>
      </c>
      <c r="I636" s="24" t="s">
        <v>63</v>
      </c>
      <c r="J636" s="24" t="s">
        <v>605</v>
      </c>
      <c r="K636" s="21">
        <v>55</v>
      </c>
      <c r="L636" s="32" t="s">
        <v>10163</v>
      </c>
      <c r="M636" s="21" t="s">
        <v>10164</v>
      </c>
      <c r="N636" s="26">
        <v>1</v>
      </c>
      <c r="O636" s="26" t="s">
        <v>83</v>
      </c>
      <c r="P636" s="21">
        <v>0</v>
      </c>
      <c r="Q636" s="21">
        <v>0</v>
      </c>
      <c r="R636" s="21">
        <v>0</v>
      </c>
      <c r="S636" s="41">
        <v>4610017000</v>
      </c>
      <c r="T636" s="21">
        <v>0</v>
      </c>
      <c r="U636" s="21">
        <v>0</v>
      </c>
      <c r="V636" s="21">
        <v>0</v>
      </c>
      <c r="W636" s="40">
        <v>69223911434</v>
      </c>
      <c r="X636" s="21">
        <v>0</v>
      </c>
      <c r="Y636" s="21">
        <v>0</v>
      </c>
      <c r="Z636" s="21"/>
      <c r="AA636" s="102">
        <v>0</v>
      </c>
      <c r="AB636" s="99">
        <v>0</v>
      </c>
      <c r="AC636" s="21">
        <v>46.1</v>
      </c>
      <c r="AD636" s="99">
        <v>0</v>
      </c>
      <c r="AE636" s="21">
        <v>692.2</v>
      </c>
      <c r="AF636" s="21">
        <f t="shared" si="10"/>
        <v>738.30000000000007</v>
      </c>
      <c r="AG636" s="21" t="s">
        <v>10165</v>
      </c>
      <c r="AH636" s="24" t="s">
        <v>10166</v>
      </c>
      <c r="AI636" s="24" t="s">
        <v>10167</v>
      </c>
      <c r="AJ636" s="27" t="s">
        <v>31033</v>
      </c>
      <c r="AK636" s="28" t="s">
        <v>60</v>
      </c>
      <c r="AL636" s="28">
        <v>10</v>
      </c>
      <c r="AM636" s="28">
        <v>20000701</v>
      </c>
      <c r="AN636" s="29">
        <v>3877</v>
      </c>
      <c r="AO636" s="29">
        <v>202212</v>
      </c>
      <c r="AP636" s="29">
        <v>2022</v>
      </c>
      <c r="AQ636" s="28">
        <v>642186563</v>
      </c>
      <c r="AR636" s="28">
        <v>426036937</v>
      </c>
      <c r="AS636" s="28">
        <v>72922830</v>
      </c>
      <c r="AT636" s="30">
        <v>1</v>
      </c>
      <c r="AU636" s="30"/>
      <c r="AV636" s="30"/>
      <c r="AW636" s="30"/>
      <c r="AX636" s="30"/>
      <c r="AY636" s="30"/>
      <c r="AZ636" s="30"/>
      <c r="BA636" s="30"/>
      <c r="BB636" s="30" t="s">
        <v>54452</v>
      </c>
      <c r="BC636" s="30" t="s">
        <v>54452</v>
      </c>
      <c r="BD636" s="30" t="s">
        <v>54452</v>
      </c>
      <c r="BE636" s="30" t="s">
        <v>54452</v>
      </c>
      <c r="BF636" s="30" t="s">
        <v>10168</v>
      </c>
      <c r="BG636" s="30">
        <v>2</v>
      </c>
      <c r="BH636" s="30"/>
      <c r="BI636" s="31"/>
    </row>
    <row r="637" spans="1:61" ht="16.5">
      <c r="A637" s="21" t="s">
        <v>17554</v>
      </c>
      <c r="B637" s="21">
        <v>20378</v>
      </c>
      <c r="C637" s="21">
        <v>9242869</v>
      </c>
      <c r="D637" s="21">
        <v>8098101574</v>
      </c>
      <c r="E637" s="22">
        <v>1101117283974</v>
      </c>
      <c r="F637" s="24" t="s">
        <v>17555</v>
      </c>
      <c r="G637" s="24" t="s">
        <v>104</v>
      </c>
      <c r="H637" s="24" t="s">
        <v>51</v>
      </c>
      <c r="I637" s="24" t="s">
        <v>63</v>
      </c>
      <c r="J637" s="24" t="s">
        <v>593</v>
      </c>
      <c r="K637" s="21">
        <v>14</v>
      </c>
      <c r="L637" s="32" t="s">
        <v>17556</v>
      </c>
      <c r="M637" s="21" t="s">
        <v>7326</v>
      </c>
      <c r="N637" s="21">
        <v>1</v>
      </c>
      <c r="O637" s="21" t="s">
        <v>55</v>
      </c>
      <c r="P637" s="21">
        <v>0</v>
      </c>
      <c r="Q637" s="21">
        <v>0</v>
      </c>
      <c r="R637" s="21">
        <v>0</v>
      </c>
      <c r="S637" s="21">
        <v>0</v>
      </c>
      <c r="T637" s="21">
        <v>0</v>
      </c>
      <c r="U637" s="21">
        <v>0</v>
      </c>
      <c r="V637" s="33">
        <v>62420508</v>
      </c>
      <c r="W637" s="21">
        <v>0</v>
      </c>
      <c r="X637" s="21">
        <v>0</v>
      </c>
      <c r="Y637" s="33">
        <v>8586310</v>
      </c>
      <c r="Z637" s="16" t="s">
        <v>315</v>
      </c>
      <c r="AA637" s="102">
        <v>0</v>
      </c>
      <c r="AB637" s="21">
        <v>85.8</v>
      </c>
      <c r="AC637" s="99">
        <v>0</v>
      </c>
      <c r="AD637" s="99">
        <v>0</v>
      </c>
      <c r="AE637" s="21">
        <v>624.20000000000005</v>
      </c>
      <c r="AF637" s="21">
        <f t="shared" si="10"/>
        <v>710</v>
      </c>
      <c r="AG637" s="21" t="s">
        <v>17557</v>
      </c>
      <c r="AH637" s="24" t="s">
        <v>17558</v>
      </c>
      <c r="AI637" s="24" t="s">
        <v>17559</v>
      </c>
      <c r="AJ637" s="27" t="s">
        <v>31284</v>
      </c>
      <c r="AK637" s="28" t="s">
        <v>60</v>
      </c>
      <c r="AL637" s="28">
        <v>10</v>
      </c>
      <c r="AM637" s="28">
        <v>20191107</v>
      </c>
      <c r="AN637" s="29">
        <v>10034</v>
      </c>
      <c r="AO637" s="29">
        <v>202212</v>
      </c>
      <c r="AP637" s="29">
        <v>2022</v>
      </c>
      <c r="AQ637" s="28">
        <v>2777471419</v>
      </c>
      <c r="AR637" s="28">
        <v>1619407825</v>
      </c>
      <c r="AS637" s="28">
        <v>10828402</v>
      </c>
      <c r="AT637" s="30">
        <v>1</v>
      </c>
      <c r="AU637" s="30"/>
      <c r="AV637" s="30"/>
      <c r="AW637" s="30"/>
      <c r="AX637" s="30"/>
      <c r="AY637" s="30"/>
      <c r="AZ637" s="30"/>
      <c r="BA637" s="30"/>
      <c r="BB637" s="30" t="s">
        <v>54452</v>
      </c>
      <c r="BC637" s="30" t="s">
        <v>54452</v>
      </c>
      <c r="BD637" s="30" t="s">
        <v>54452</v>
      </c>
      <c r="BE637" s="30" t="s">
        <v>54452</v>
      </c>
      <c r="BF637" s="30" t="s">
        <v>54452</v>
      </c>
      <c r="BG637" s="30">
        <v>7</v>
      </c>
      <c r="BH637" s="30" t="s">
        <v>17560</v>
      </c>
      <c r="BI637" s="31"/>
    </row>
    <row r="638" spans="1:61" ht="16.5">
      <c r="A638" s="21" t="s">
        <v>12936</v>
      </c>
      <c r="B638" s="21">
        <v>12646</v>
      </c>
      <c r="C638" s="21">
        <v>1862330</v>
      </c>
      <c r="D638" s="21">
        <v>1048136565</v>
      </c>
      <c r="E638" s="22">
        <v>1101111138498</v>
      </c>
      <c r="F638" s="24" t="s">
        <v>12937</v>
      </c>
      <c r="G638" s="24" t="s">
        <v>44</v>
      </c>
      <c r="H638" s="24" t="s">
        <v>51</v>
      </c>
      <c r="I638" s="24" t="s">
        <v>63</v>
      </c>
      <c r="J638" s="24" t="s">
        <v>581</v>
      </c>
      <c r="K638" s="21">
        <v>60</v>
      </c>
      <c r="L638" s="32" t="s">
        <v>12938</v>
      </c>
      <c r="M638" s="21" t="s">
        <v>12939</v>
      </c>
      <c r="N638" s="21">
        <v>1</v>
      </c>
      <c r="O638" s="21" t="s">
        <v>55</v>
      </c>
      <c r="P638" s="21">
        <v>0</v>
      </c>
      <c r="Q638" s="21">
        <v>0</v>
      </c>
      <c r="R638" s="21">
        <v>0</v>
      </c>
      <c r="S638" s="33">
        <v>137090</v>
      </c>
      <c r="T638" s="21">
        <v>0</v>
      </c>
      <c r="U638" s="21">
        <v>0</v>
      </c>
      <c r="V638" s="21">
        <v>0</v>
      </c>
      <c r="W638" s="33">
        <v>7737349</v>
      </c>
      <c r="X638" s="21">
        <v>0</v>
      </c>
      <c r="Y638" s="33">
        <v>7272181</v>
      </c>
      <c r="Z638" s="16" t="s">
        <v>315</v>
      </c>
      <c r="AA638" s="102">
        <v>0</v>
      </c>
      <c r="AB638" s="21">
        <v>72.7</v>
      </c>
      <c r="AC638" s="21">
        <v>1.3</v>
      </c>
      <c r="AD638" s="99">
        <v>0</v>
      </c>
      <c r="AE638" s="21">
        <v>77.3</v>
      </c>
      <c r="AF638" s="21">
        <f t="shared" si="10"/>
        <v>151.30000000000001</v>
      </c>
      <c r="AG638" s="21" t="s">
        <v>12940</v>
      </c>
      <c r="AH638" s="24" t="s">
        <v>12941</v>
      </c>
      <c r="AI638" s="24" t="s">
        <v>12942</v>
      </c>
      <c r="AJ638" s="27" t="s">
        <v>31285</v>
      </c>
      <c r="AK638" s="28" t="s">
        <v>60</v>
      </c>
      <c r="AL638" s="28">
        <v>10</v>
      </c>
      <c r="AM638" s="28">
        <v>19950315</v>
      </c>
      <c r="AN638" s="29">
        <v>1483</v>
      </c>
      <c r="AO638" s="29">
        <v>202212</v>
      </c>
      <c r="AP638" s="29">
        <v>2022</v>
      </c>
      <c r="AQ638" s="28">
        <v>665229259</v>
      </c>
      <c r="AR638" s="28">
        <v>450344500</v>
      </c>
      <c r="AS638" s="28">
        <v>7381554</v>
      </c>
      <c r="AT638" s="30">
        <v>1</v>
      </c>
      <c r="AU638" s="30"/>
      <c r="AV638" s="30"/>
      <c r="AW638" s="30"/>
      <c r="AX638" s="30"/>
      <c r="AY638" s="30"/>
      <c r="AZ638" s="30"/>
      <c r="BA638" s="30"/>
      <c r="BB638" s="30" t="s">
        <v>54452</v>
      </c>
      <c r="BC638" s="30" t="s">
        <v>54452</v>
      </c>
      <c r="BD638" s="30" t="s">
        <v>54452</v>
      </c>
      <c r="BE638" s="30" t="s">
        <v>54452</v>
      </c>
      <c r="BF638" s="30" t="s">
        <v>54452</v>
      </c>
      <c r="BG638" s="30">
        <v>8</v>
      </c>
      <c r="BH638" s="30"/>
      <c r="BI638" s="31"/>
    </row>
    <row r="639" spans="1:61" ht="16.5">
      <c r="A639" s="21" t="s">
        <v>230</v>
      </c>
      <c r="B639" s="21">
        <v>153</v>
      </c>
      <c r="C639" s="21">
        <v>1744502</v>
      </c>
      <c r="D639" s="21">
        <v>2298112289</v>
      </c>
      <c r="E639" s="22">
        <v>1101110215578</v>
      </c>
      <c r="F639" s="24" t="s">
        <v>231</v>
      </c>
      <c r="G639" s="24" t="s">
        <v>44</v>
      </c>
      <c r="H639" s="24" t="s">
        <v>51</v>
      </c>
      <c r="I639" s="24" t="s">
        <v>63</v>
      </c>
      <c r="J639" s="24" t="s">
        <v>72</v>
      </c>
      <c r="K639" s="21">
        <v>1</v>
      </c>
      <c r="L639" s="32" t="s">
        <v>232</v>
      </c>
      <c r="M639" s="21" t="s">
        <v>233</v>
      </c>
      <c r="N639" s="21">
        <v>1</v>
      </c>
      <c r="O639" s="21" t="s">
        <v>55</v>
      </c>
      <c r="P639" s="63">
        <v>0</v>
      </c>
      <c r="Q639" s="39">
        <v>408240</v>
      </c>
      <c r="R639" s="39">
        <v>18700</v>
      </c>
      <c r="S639" s="39">
        <v>1350185</v>
      </c>
      <c r="T639" s="21">
        <v>0</v>
      </c>
      <c r="U639" s="21">
        <v>0</v>
      </c>
      <c r="V639" s="42">
        <v>170923</v>
      </c>
      <c r="W639" s="21">
        <v>0</v>
      </c>
      <c r="X639" s="21">
        <v>0</v>
      </c>
      <c r="Y639" s="42">
        <v>464074</v>
      </c>
      <c r="Z639" s="16" t="s">
        <v>56</v>
      </c>
      <c r="AA639" s="102">
        <v>0</v>
      </c>
      <c r="AB639" s="21">
        <v>8.9</v>
      </c>
      <c r="AC639" s="21">
        <v>13.5</v>
      </c>
      <c r="AD639" s="99">
        <v>0</v>
      </c>
      <c r="AE639" s="21">
        <v>1.7</v>
      </c>
      <c r="AF639" s="21">
        <f t="shared" si="10"/>
        <v>24.099999999999998</v>
      </c>
      <c r="AG639" s="21" t="s">
        <v>234</v>
      </c>
      <c r="AH639" s="24" t="s">
        <v>235</v>
      </c>
      <c r="AI639" s="24" t="s">
        <v>236</v>
      </c>
      <c r="AJ639" s="27" t="s">
        <v>31286</v>
      </c>
      <c r="AK639" s="28" t="s">
        <v>156</v>
      </c>
      <c r="AL639" s="28">
        <v>10</v>
      </c>
      <c r="AM639" s="28">
        <v>19760315</v>
      </c>
      <c r="AN639" s="29">
        <v>369</v>
      </c>
      <c r="AO639" s="29">
        <v>202306</v>
      </c>
      <c r="AP639" s="29">
        <v>2022</v>
      </c>
      <c r="AQ639" s="28">
        <v>152701472</v>
      </c>
      <c r="AR639" s="28">
        <v>143409087</v>
      </c>
      <c r="AS639" s="28">
        <v>18065387</v>
      </c>
      <c r="AT639" s="30">
        <v>1</v>
      </c>
      <c r="AU639" s="30"/>
      <c r="AV639" s="30"/>
      <c r="AW639" s="30"/>
      <c r="AX639" s="30"/>
      <c r="AY639" s="30"/>
      <c r="AZ639" s="30"/>
      <c r="BA639" s="30"/>
      <c r="BB639" s="30" t="s">
        <v>54452</v>
      </c>
      <c r="BC639" s="30" t="s">
        <v>54452</v>
      </c>
      <c r="BD639" s="30" t="s">
        <v>54452</v>
      </c>
      <c r="BE639" s="30" t="s">
        <v>54452</v>
      </c>
      <c r="BF639" s="30" t="s">
        <v>54452</v>
      </c>
      <c r="BG639" s="30">
        <v>4</v>
      </c>
      <c r="BH639" s="30" t="s">
        <v>237</v>
      </c>
      <c r="BI639" s="31"/>
    </row>
    <row r="640" spans="1:61" ht="16.5">
      <c r="A640" s="21" t="s">
        <v>14702</v>
      </c>
      <c r="B640" s="21">
        <v>14151</v>
      </c>
      <c r="C640" s="21">
        <v>9456724</v>
      </c>
      <c r="D640" s="21">
        <v>8298701755</v>
      </c>
      <c r="E640" s="22">
        <v>1101117525110</v>
      </c>
      <c r="F640" s="24" t="s">
        <v>14703</v>
      </c>
      <c r="G640" s="24" t="s">
        <v>44</v>
      </c>
      <c r="H640" s="24" t="s">
        <v>51</v>
      </c>
      <c r="I640" s="24" t="s">
        <v>65</v>
      </c>
      <c r="J640" s="24" t="s">
        <v>363</v>
      </c>
      <c r="K640" s="21">
        <v>63</v>
      </c>
      <c r="L640" s="32" t="s">
        <v>14704</v>
      </c>
      <c r="M640" s="21" t="s">
        <v>14705</v>
      </c>
      <c r="N640" s="26">
        <v>1</v>
      </c>
      <c r="O640" s="26" t="s">
        <v>55</v>
      </c>
      <c r="P640" s="26">
        <v>0</v>
      </c>
      <c r="Q640" s="26">
        <v>0</v>
      </c>
      <c r="R640" s="26">
        <v>0</v>
      </c>
      <c r="S640" s="26">
        <v>0</v>
      </c>
      <c r="T640" s="26">
        <v>0</v>
      </c>
      <c r="U640" s="26">
        <v>0</v>
      </c>
      <c r="V640" s="26">
        <v>0</v>
      </c>
      <c r="W640" s="33">
        <v>52523</v>
      </c>
      <c r="X640" s="33">
        <f>18200+325639</f>
        <v>343839</v>
      </c>
      <c r="Y640" s="33">
        <v>801232</v>
      </c>
      <c r="Z640" s="21"/>
      <c r="AA640" s="102">
        <v>0</v>
      </c>
      <c r="AB640" s="21">
        <v>8</v>
      </c>
      <c r="AC640" s="99">
        <v>0</v>
      </c>
      <c r="AD640" s="99">
        <v>0</v>
      </c>
      <c r="AE640" s="21">
        <v>3.9</v>
      </c>
      <c r="AF640" s="21">
        <f t="shared" si="10"/>
        <v>11.9</v>
      </c>
      <c r="AG640" s="21" t="s">
        <v>14706</v>
      </c>
      <c r="AH640" s="24" t="s">
        <v>14707</v>
      </c>
      <c r="AI640" s="24" t="s">
        <v>14708</v>
      </c>
      <c r="AJ640" s="27" t="s">
        <v>31287</v>
      </c>
      <c r="AK640" s="28" t="s">
        <v>70</v>
      </c>
      <c r="AL640" s="28">
        <v>10</v>
      </c>
      <c r="AM640" s="28">
        <v>20200618</v>
      </c>
      <c r="AN640" s="29">
        <v>496</v>
      </c>
      <c r="AO640" s="29">
        <v>202306</v>
      </c>
      <c r="AP640" s="29">
        <v>2022</v>
      </c>
      <c r="AQ640" s="28">
        <v>48267675</v>
      </c>
      <c r="AR640" s="28">
        <v>71255617</v>
      </c>
      <c r="AS640" s="28">
        <v>5429105</v>
      </c>
      <c r="AT640" s="30">
        <v>1</v>
      </c>
      <c r="AU640" s="30"/>
      <c r="AV640" s="30"/>
      <c r="AW640" s="30"/>
      <c r="AX640" s="30"/>
      <c r="AY640" s="30"/>
      <c r="AZ640" s="30"/>
      <c r="BA640" s="30"/>
      <c r="BB640" s="30" t="s">
        <v>54452</v>
      </c>
      <c r="BC640" s="30" t="s">
        <v>54452</v>
      </c>
      <c r="BD640" s="30" t="s">
        <v>54452</v>
      </c>
      <c r="BE640" s="30" t="s">
        <v>54452</v>
      </c>
      <c r="BF640" s="30" t="s">
        <v>54452</v>
      </c>
      <c r="BG640" s="30">
        <v>4</v>
      </c>
      <c r="BH640" s="30" t="s">
        <v>237</v>
      </c>
      <c r="BI640" s="31"/>
    </row>
    <row r="641" spans="1:61" ht="16.5">
      <c r="A641" s="21" t="s">
        <v>6143</v>
      </c>
      <c r="B641" s="21">
        <v>6264</v>
      </c>
      <c r="C641" s="21">
        <v>1472922</v>
      </c>
      <c r="D641" s="21">
        <v>1298123036</v>
      </c>
      <c r="E641" s="22">
        <v>1311110029750</v>
      </c>
      <c r="F641" s="24" t="s">
        <v>6144</v>
      </c>
      <c r="G641" s="24" t="s">
        <v>44</v>
      </c>
      <c r="H641" s="24" t="s">
        <v>51</v>
      </c>
      <c r="I641" s="24" t="s">
        <v>52</v>
      </c>
      <c r="J641" s="24" t="s">
        <v>1042</v>
      </c>
      <c r="K641" s="21">
        <v>36</v>
      </c>
      <c r="L641" s="32" t="s">
        <v>6145</v>
      </c>
      <c r="M641" s="21" t="s">
        <v>6146</v>
      </c>
      <c r="N641" s="21">
        <v>1</v>
      </c>
      <c r="O641" s="21" t="s">
        <v>55</v>
      </c>
      <c r="P641" s="21">
        <v>0</v>
      </c>
      <c r="Q641" s="21">
        <v>0</v>
      </c>
      <c r="R641" s="21">
        <v>0</v>
      </c>
      <c r="S641" s="33">
        <v>15000</v>
      </c>
      <c r="T641" s="21">
        <v>0</v>
      </c>
      <c r="U641" s="21">
        <v>0</v>
      </c>
      <c r="V641" s="33">
        <v>262694</v>
      </c>
      <c r="W641" s="33">
        <v>300756</v>
      </c>
      <c r="X641" s="21">
        <v>0</v>
      </c>
      <c r="Y641" s="39">
        <v>46170</v>
      </c>
      <c r="Z641" s="16" t="s">
        <v>126</v>
      </c>
      <c r="AA641" s="102">
        <v>0</v>
      </c>
      <c r="AB641" s="21">
        <v>0.4</v>
      </c>
      <c r="AC641" s="21">
        <v>0.1</v>
      </c>
      <c r="AD641" s="99">
        <v>0</v>
      </c>
      <c r="AE641" s="21">
        <v>5.6</v>
      </c>
      <c r="AF641" s="21">
        <f t="shared" si="10"/>
        <v>6.1</v>
      </c>
      <c r="AG641" s="21" t="s">
        <v>6147</v>
      </c>
      <c r="AH641" s="24" t="s">
        <v>6148</v>
      </c>
      <c r="AI641" s="24" t="s">
        <v>6149</v>
      </c>
      <c r="AJ641" s="27" t="s">
        <v>31288</v>
      </c>
      <c r="AK641" s="28" t="s">
        <v>60</v>
      </c>
      <c r="AL641" s="28">
        <v>10</v>
      </c>
      <c r="AM641" s="28">
        <v>19970725</v>
      </c>
      <c r="AN641" s="29">
        <v>698</v>
      </c>
      <c r="AO641" s="29">
        <v>202303</v>
      </c>
      <c r="AP641" s="29">
        <v>2022</v>
      </c>
      <c r="AQ641" s="28">
        <v>224884593</v>
      </c>
      <c r="AR641" s="28">
        <v>129984074</v>
      </c>
      <c r="AS641" s="28">
        <v>1275000</v>
      </c>
      <c r="AT641" s="30">
        <v>1</v>
      </c>
      <c r="AU641" s="30"/>
      <c r="AV641" s="30"/>
      <c r="AW641" s="30"/>
      <c r="AX641" s="30"/>
      <c r="AY641" s="30"/>
      <c r="AZ641" s="30"/>
      <c r="BA641" s="30"/>
      <c r="BB641" s="30" t="s">
        <v>54452</v>
      </c>
      <c r="BC641" s="30" t="s">
        <v>54452</v>
      </c>
      <c r="BD641" s="30" t="s">
        <v>54452</v>
      </c>
      <c r="BE641" s="30" t="s">
        <v>54452</v>
      </c>
      <c r="BF641" s="30" t="s">
        <v>54452</v>
      </c>
      <c r="BG641" s="30">
        <v>7</v>
      </c>
      <c r="BH641" s="30"/>
      <c r="BI641" s="31"/>
    </row>
    <row r="642" spans="1:61" ht="16.5">
      <c r="A642" s="21" t="s">
        <v>12953</v>
      </c>
      <c r="B642" s="21">
        <v>12676</v>
      </c>
      <c r="C642" s="21">
        <v>3984381</v>
      </c>
      <c r="D642" s="21">
        <v>1148686806</v>
      </c>
      <c r="E642" s="22">
        <v>1101114553536</v>
      </c>
      <c r="F642" s="24" t="s">
        <v>12954</v>
      </c>
      <c r="G642" s="24" t="s">
        <v>44</v>
      </c>
      <c r="H642" s="24" t="s">
        <v>51</v>
      </c>
      <c r="I642" s="24" t="s">
        <v>65</v>
      </c>
      <c r="J642" s="24" t="s">
        <v>462</v>
      </c>
      <c r="K642" s="21">
        <v>56</v>
      </c>
      <c r="L642" s="32" t="s">
        <v>12955</v>
      </c>
      <c r="M642" s="21" t="s">
        <v>12956</v>
      </c>
      <c r="N642" s="21">
        <v>1</v>
      </c>
      <c r="O642" s="21" t="s">
        <v>55</v>
      </c>
      <c r="P642" s="21">
        <v>0</v>
      </c>
      <c r="Q642" s="21">
        <v>0</v>
      </c>
      <c r="R642" s="21">
        <v>0</v>
      </c>
      <c r="S642" s="21">
        <v>0</v>
      </c>
      <c r="T642" s="21">
        <v>0</v>
      </c>
      <c r="U642" s="33">
        <v>63721</v>
      </c>
      <c r="V642" s="21">
        <v>0</v>
      </c>
      <c r="W642" s="33">
        <v>41433</v>
      </c>
      <c r="X642" s="21">
        <v>0</v>
      </c>
      <c r="Y642" s="21">
        <v>0</v>
      </c>
      <c r="Z642" s="16" t="s">
        <v>315</v>
      </c>
      <c r="AA642" s="102">
        <v>0</v>
      </c>
      <c r="AB642" s="99">
        <v>0</v>
      </c>
      <c r="AC642" s="99">
        <v>0</v>
      </c>
      <c r="AD642" s="21">
        <v>0.6</v>
      </c>
      <c r="AE642" s="21">
        <v>0.4</v>
      </c>
      <c r="AF642" s="21">
        <f t="shared" si="10"/>
        <v>1</v>
      </c>
      <c r="AG642" s="21" t="s">
        <v>12910</v>
      </c>
      <c r="AH642" s="24" t="s">
        <v>12957</v>
      </c>
      <c r="AI642" s="24" t="s">
        <v>12958</v>
      </c>
      <c r="AJ642" s="27" t="s">
        <v>31143</v>
      </c>
      <c r="AK642" s="28" t="s">
        <v>60</v>
      </c>
      <c r="AL642" s="28">
        <v>10</v>
      </c>
      <c r="AM642" s="28">
        <v>20110310</v>
      </c>
      <c r="AN642" s="29">
        <v>339</v>
      </c>
      <c r="AO642" s="29">
        <v>202303</v>
      </c>
      <c r="AP642" s="29">
        <v>2022</v>
      </c>
      <c r="AQ642" s="28">
        <v>45051880</v>
      </c>
      <c r="AR642" s="28">
        <v>13498347</v>
      </c>
      <c r="AS642" s="28">
        <v>300000</v>
      </c>
      <c r="AT642" s="30">
        <v>1</v>
      </c>
      <c r="AU642" s="30"/>
      <c r="AV642" s="30"/>
      <c r="AW642" s="30"/>
      <c r="AX642" s="30"/>
      <c r="AY642" s="30"/>
      <c r="AZ642" s="30"/>
      <c r="BA642" s="30"/>
      <c r="BB642" s="30" t="s">
        <v>54452</v>
      </c>
      <c r="BC642" s="30" t="s">
        <v>54452</v>
      </c>
      <c r="BD642" s="30" t="s">
        <v>54452</v>
      </c>
      <c r="BE642" s="30" t="s">
        <v>54452</v>
      </c>
      <c r="BF642" s="30" t="s">
        <v>54452</v>
      </c>
      <c r="BG642" s="30">
        <v>7</v>
      </c>
      <c r="BH642" s="30"/>
      <c r="BI642" s="31"/>
    </row>
    <row r="643" spans="1:61" ht="16.5">
      <c r="A643" s="21" t="s">
        <v>14216</v>
      </c>
      <c r="B643" s="21">
        <v>13938</v>
      </c>
      <c r="C643" s="21">
        <v>1847554</v>
      </c>
      <c r="D643" s="21">
        <v>1018149343</v>
      </c>
      <c r="E643" s="22">
        <v>1101111729065</v>
      </c>
      <c r="F643" s="24" t="s">
        <v>14217</v>
      </c>
      <c r="G643" s="24" t="s">
        <v>44</v>
      </c>
      <c r="H643" s="24" t="s">
        <v>51</v>
      </c>
      <c r="I643" s="24" t="s">
        <v>52</v>
      </c>
      <c r="J643" s="24" t="s">
        <v>966</v>
      </c>
      <c r="K643" s="21">
        <v>62</v>
      </c>
      <c r="L643" s="32" t="s">
        <v>14218</v>
      </c>
      <c r="M643" s="21" t="s">
        <v>14219</v>
      </c>
      <c r="N643" s="21">
        <v>1</v>
      </c>
      <c r="O643" s="21" t="s">
        <v>55</v>
      </c>
      <c r="P643" s="21">
        <v>0</v>
      </c>
      <c r="Q643" s="21">
        <v>0</v>
      </c>
      <c r="R643" s="21">
        <v>0</v>
      </c>
      <c r="S643" s="21">
        <v>0</v>
      </c>
      <c r="T643" s="21">
        <v>0</v>
      </c>
      <c r="U643" s="21">
        <v>0</v>
      </c>
      <c r="V643" s="21">
        <v>0</v>
      </c>
      <c r="W643" s="33">
        <v>322555</v>
      </c>
      <c r="X643" s="21">
        <v>0</v>
      </c>
      <c r="Y643" s="21">
        <v>0</v>
      </c>
      <c r="Z643" s="16" t="s">
        <v>315</v>
      </c>
      <c r="AA643" s="102">
        <v>0</v>
      </c>
      <c r="AB643" s="99">
        <v>0</v>
      </c>
      <c r="AC643" s="99">
        <v>0</v>
      </c>
      <c r="AD643" s="99">
        <v>0</v>
      </c>
      <c r="AE643" s="21">
        <v>3.2</v>
      </c>
      <c r="AF643" s="21">
        <f t="shared" si="10"/>
        <v>3.2</v>
      </c>
      <c r="AG643" s="21" t="s">
        <v>14220</v>
      </c>
      <c r="AH643" s="24" t="s">
        <v>14221</v>
      </c>
      <c r="AI643" s="24" t="s">
        <v>14222</v>
      </c>
      <c r="AJ643" s="27" t="s">
        <v>30913</v>
      </c>
      <c r="AK643" s="28" t="s">
        <v>60</v>
      </c>
      <c r="AL643" s="28">
        <v>10</v>
      </c>
      <c r="AM643" s="28">
        <v>19990706</v>
      </c>
      <c r="AN643" s="29">
        <v>400</v>
      </c>
      <c r="AO643" s="29">
        <v>202306</v>
      </c>
      <c r="AP643" s="29">
        <v>2022</v>
      </c>
      <c r="AQ643" s="28">
        <v>90307092</v>
      </c>
      <c r="AR643" s="28">
        <v>61857159</v>
      </c>
      <c r="AS643" s="28">
        <v>1000000</v>
      </c>
      <c r="AT643" s="30">
        <v>2</v>
      </c>
      <c r="AU643" s="30"/>
      <c r="AV643" s="30"/>
      <c r="AW643" s="30"/>
      <c r="AX643" s="30"/>
      <c r="AY643" s="30"/>
      <c r="AZ643" s="30"/>
      <c r="BA643" s="30"/>
      <c r="BB643" s="30" t="s">
        <v>54452</v>
      </c>
      <c r="BC643" s="30" t="s">
        <v>54452</v>
      </c>
      <c r="BD643" s="30" t="s">
        <v>54452</v>
      </c>
      <c r="BE643" s="30" t="s">
        <v>54452</v>
      </c>
      <c r="BF643" s="30" t="s">
        <v>54452</v>
      </c>
      <c r="BG643" s="30">
        <v>7</v>
      </c>
      <c r="BH643" s="30"/>
      <c r="BI643" s="31"/>
    </row>
    <row r="644" spans="1:61" ht="16.5">
      <c r="A644" s="21" t="s">
        <v>16023</v>
      </c>
      <c r="B644" s="21">
        <v>15053</v>
      </c>
      <c r="C644" s="21">
        <v>2269784</v>
      </c>
      <c r="D644" s="21">
        <v>6128123163</v>
      </c>
      <c r="E644" s="22">
        <v>1949110014239</v>
      </c>
      <c r="F644" s="24" t="s">
        <v>16024</v>
      </c>
      <c r="G644" s="24" t="s">
        <v>44</v>
      </c>
      <c r="H644" s="24" t="s">
        <v>51</v>
      </c>
      <c r="I644" s="24" t="s">
        <v>65</v>
      </c>
      <c r="J644" s="24" t="s">
        <v>2407</v>
      </c>
      <c r="K644" s="21">
        <v>39</v>
      </c>
      <c r="L644" s="32" t="s">
        <v>16025</v>
      </c>
      <c r="M644" s="21" t="s">
        <v>255</v>
      </c>
      <c r="N644" s="21">
        <v>1</v>
      </c>
      <c r="O644" s="21" t="s">
        <v>55</v>
      </c>
      <c r="P644" s="33">
        <v>86595</v>
      </c>
      <c r="Q644" s="33">
        <v>119246</v>
      </c>
      <c r="R644" s="21">
        <v>0</v>
      </c>
      <c r="S644" s="21">
        <v>0</v>
      </c>
      <c r="T644" s="21">
        <v>0</v>
      </c>
      <c r="U644" s="21">
        <v>0</v>
      </c>
      <c r="V644" s="21">
        <v>0</v>
      </c>
      <c r="W644" s="33">
        <v>3545</v>
      </c>
      <c r="X644" s="21">
        <v>0</v>
      </c>
      <c r="Y644" s="21">
        <v>0</v>
      </c>
      <c r="Z644" s="16" t="s">
        <v>315</v>
      </c>
      <c r="AA644" s="21">
        <v>0.8</v>
      </c>
      <c r="AB644" s="21">
        <v>1.1000000000000001</v>
      </c>
      <c r="AC644" s="99">
        <v>0</v>
      </c>
      <c r="AD644" s="99">
        <v>0</v>
      </c>
      <c r="AE644" s="99">
        <v>0</v>
      </c>
      <c r="AF644" s="21">
        <f t="shared" si="10"/>
        <v>1.9000000000000001</v>
      </c>
      <c r="AG644" s="21" t="s">
        <v>16026</v>
      </c>
      <c r="AH644" s="24" t="s">
        <v>16027</v>
      </c>
      <c r="AI644" s="24" t="s">
        <v>16028</v>
      </c>
      <c r="AJ644" s="27" t="s">
        <v>31289</v>
      </c>
      <c r="AK644" s="28" t="s">
        <v>60</v>
      </c>
      <c r="AL644" s="28">
        <v>10</v>
      </c>
      <c r="AM644" s="28">
        <v>20050530</v>
      </c>
      <c r="AN644" s="29">
        <v>352</v>
      </c>
      <c r="AO644" s="29">
        <v>202212</v>
      </c>
      <c r="AP644" s="29">
        <v>2022</v>
      </c>
      <c r="AQ644" s="28">
        <v>24267535</v>
      </c>
      <c r="AR644" s="28">
        <v>5014592</v>
      </c>
      <c r="AS644" s="28">
        <v>250000</v>
      </c>
      <c r="AT644" s="30">
        <v>1</v>
      </c>
      <c r="AU644" s="30"/>
      <c r="AV644" s="30"/>
      <c r="AW644" s="30"/>
      <c r="AX644" s="30"/>
      <c r="AY644" s="30"/>
      <c r="AZ644" s="30"/>
      <c r="BA644" s="30"/>
      <c r="BB644" s="30" t="s">
        <v>54452</v>
      </c>
      <c r="BC644" s="30" t="s">
        <v>54452</v>
      </c>
      <c r="BD644" s="30" t="s">
        <v>54452</v>
      </c>
      <c r="BE644" s="30" t="s">
        <v>54452</v>
      </c>
      <c r="BF644" s="30" t="s">
        <v>54452</v>
      </c>
      <c r="BG644" s="30">
        <v>4</v>
      </c>
      <c r="BH644" s="30" t="s">
        <v>237</v>
      </c>
      <c r="BI644" s="31"/>
    </row>
    <row r="645" spans="1:61" ht="16.5">
      <c r="A645" s="21" t="s">
        <v>10063</v>
      </c>
      <c r="B645" s="21">
        <v>10417</v>
      </c>
      <c r="C645" s="21">
        <v>1386799</v>
      </c>
      <c r="D645" s="21">
        <v>1148604783</v>
      </c>
      <c r="E645" s="22">
        <v>1101140032794</v>
      </c>
      <c r="F645" s="24" t="s">
        <v>10064</v>
      </c>
      <c r="G645" s="24" t="s">
        <v>44</v>
      </c>
      <c r="H645" s="24" t="s">
        <v>51</v>
      </c>
      <c r="I645" s="24" t="s">
        <v>52</v>
      </c>
      <c r="J645" s="24" t="s">
        <v>171</v>
      </c>
      <c r="K645" s="21">
        <v>48</v>
      </c>
      <c r="L645" s="32" t="s">
        <v>10065</v>
      </c>
      <c r="M645" s="21" t="s">
        <v>10062</v>
      </c>
      <c r="N645" s="21">
        <v>1</v>
      </c>
      <c r="O645" s="21" t="s">
        <v>55</v>
      </c>
      <c r="P645" s="21">
        <v>0</v>
      </c>
      <c r="Q645" s="21">
        <v>0</v>
      </c>
      <c r="R645" s="21">
        <v>0</v>
      </c>
      <c r="S645" s="21">
        <v>0</v>
      </c>
      <c r="T645" s="21">
        <v>0</v>
      </c>
      <c r="U645" s="21">
        <v>0</v>
      </c>
      <c r="V645" s="21">
        <v>0</v>
      </c>
      <c r="W645" s="33">
        <v>73431</v>
      </c>
      <c r="X645" s="33">
        <f>SUM(1817785,485729,13880555)</f>
        <v>16184069</v>
      </c>
      <c r="Y645" s="33">
        <v>7943822</v>
      </c>
      <c r="Z645" s="16" t="s">
        <v>126</v>
      </c>
      <c r="AA645" s="102">
        <v>0</v>
      </c>
      <c r="AB645" s="21">
        <v>79.400000000000006</v>
      </c>
      <c r="AC645" s="99">
        <v>0</v>
      </c>
      <c r="AD645" s="99">
        <v>0</v>
      </c>
      <c r="AE645" s="21">
        <v>162.5</v>
      </c>
      <c r="AF645" s="21">
        <f t="shared" si="10"/>
        <v>241.9</v>
      </c>
      <c r="AG645" s="21" t="s">
        <v>10066</v>
      </c>
      <c r="AH645" s="24" t="s">
        <v>10067</v>
      </c>
      <c r="AI645" s="24" t="s">
        <v>10068</v>
      </c>
      <c r="AJ645" s="27" t="s">
        <v>30704</v>
      </c>
      <c r="AK645" s="28" t="s">
        <v>60</v>
      </c>
      <c r="AL645" s="28">
        <v>10</v>
      </c>
      <c r="AM645" s="28">
        <v>20001213</v>
      </c>
      <c r="AN645" s="29">
        <v>474</v>
      </c>
      <c r="AO645" s="29">
        <v>202302</v>
      </c>
      <c r="AP645" s="29">
        <v>2022</v>
      </c>
      <c r="AQ645" s="28">
        <v>426174598</v>
      </c>
      <c r="AR645" s="28">
        <v>238544649</v>
      </c>
      <c r="AS645" s="28">
        <v>1066990</v>
      </c>
      <c r="AT645" s="30">
        <v>1</v>
      </c>
      <c r="AU645" s="30"/>
      <c r="AV645" s="30"/>
      <c r="AW645" s="30"/>
      <c r="AX645" s="30"/>
      <c r="AY645" s="30"/>
      <c r="AZ645" s="30"/>
      <c r="BA645" s="30"/>
      <c r="BB645" s="30" t="s">
        <v>54452</v>
      </c>
      <c r="BC645" s="30" t="s">
        <v>54452</v>
      </c>
      <c r="BD645" s="30" t="s">
        <v>54452</v>
      </c>
      <c r="BE645" s="30" t="s">
        <v>54452</v>
      </c>
      <c r="BF645" s="30" t="s">
        <v>54452</v>
      </c>
      <c r="BG645" s="30">
        <v>5</v>
      </c>
      <c r="BH645" s="30" t="s">
        <v>10069</v>
      </c>
      <c r="BI645" s="31"/>
    </row>
    <row r="646" spans="1:61" ht="16.5">
      <c r="A646" s="21" t="s">
        <v>13714</v>
      </c>
      <c r="B646" s="21">
        <v>13542</v>
      </c>
      <c r="C646" s="21">
        <v>1679029</v>
      </c>
      <c r="D646" s="21">
        <v>2028132975</v>
      </c>
      <c r="E646" s="22">
        <v>1101110307870</v>
      </c>
      <c r="F646" s="24" t="s">
        <v>13715</v>
      </c>
      <c r="G646" s="24" t="s">
        <v>44</v>
      </c>
      <c r="H646" s="24" t="s">
        <v>51</v>
      </c>
      <c r="I646" s="24" t="s">
        <v>52</v>
      </c>
      <c r="J646" s="24" t="s">
        <v>581</v>
      </c>
      <c r="K646" s="21">
        <v>60</v>
      </c>
      <c r="L646" s="32" t="s">
        <v>13716</v>
      </c>
      <c r="M646" s="21" t="s">
        <v>13717</v>
      </c>
      <c r="N646" s="26">
        <v>1</v>
      </c>
      <c r="O646" s="26" t="s">
        <v>55</v>
      </c>
      <c r="P646" s="21">
        <v>0</v>
      </c>
      <c r="Q646" s="41">
        <v>22415830</v>
      </c>
      <c r="R646" s="21">
        <v>0</v>
      </c>
      <c r="S646" s="21">
        <v>0</v>
      </c>
      <c r="T646" s="21">
        <v>0</v>
      </c>
      <c r="U646" s="21">
        <v>0</v>
      </c>
      <c r="V646" s="21">
        <v>0</v>
      </c>
      <c r="W646" s="40">
        <v>27601261</v>
      </c>
      <c r="X646" s="21">
        <v>0</v>
      </c>
      <c r="Y646" s="40">
        <v>2092676</v>
      </c>
      <c r="Z646" s="21"/>
      <c r="AA646" s="102">
        <v>0</v>
      </c>
      <c r="AB646" s="21">
        <v>245</v>
      </c>
      <c r="AC646" s="99">
        <v>0</v>
      </c>
      <c r="AD646" s="99">
        <v>0</v>
      </c>
      <c r="AE646" s="21">
        <v>276</v>
      </c>
      <c r="AF646" s="21">
        <f t="shared" si="10"/>
        <v>521</v>
      </c>
      <c r="AG646" s="21" t="s">
        <v>13718</v>
      </c>
      <c r="AH646" s="24" t="s">
        <v>13719</v>
      </c>
      <c r="AI646" s="24" t="s">
        <v>13720</v>
      </c>
      <c r="AJ646" s="27" t="s">
        <v>31229</v>
      </c>
      <c r="AK646" s="28" t="s">
        <v>70</v>
      </c>
      <c r="AL646" s="28">
        <v>10</v>
      </c>
      <c r="AM646" s="28">
        <v>19820104</v>
      </c>
      <c r="AN646" s="29">
        <v>974</v>
      </c>
      <c r="AO646" s="29">
        <v>202306</v>
      </c>
      <c r="AP646" s="29">
        <v>2022</v>
      </c>
      <c r="AQ646" s="28">
        <v>260461345</v>
      </c>
      <c r="AR646" s="28">
        <v>185567556</v>
      </c>
      <c r="AS646" s="28">
        <v>31982017</v>
      </c>
      <c r="AT646" s="30">
        <v>2</v>
      </c>
      <c r="AU646" s="30"/>
      <c r="AV646" s="30"/>
      <c r="AW646" s="30"/>
      <c r="AX646" s="30"/>
      <c r="AY646" s="30"/>
      <c r="AZ646" s="30"/>
      <c r="BA646" s="30"/>
      <c r="BB646" s="30" t="s">
        <v>54452</v>
      </c>
      <c r="BC646" s="30" t="s">
        <v>54452</v>
      </c>
      <c r="BD646" s="30" t="s">
        <v>54452</v>
      </c>
      <c r="BE646" s="30" t="s">
        <v>54452</v>
      </c>
      <c r="BF646" s="30" t="s">
        <v>13721</v>
      </c>
      <c r="BG646" s="30">
        <v>2</v>
      </c>
      <c r="BH646" s="30" t="s">
        <v>13722</v>
      </c>
      <c r="BI646" s="31"/>
    </row>
    <row r="647" spans="1:61" ht="16.5">
      <c r="A647" s="21" t="s">
        <v>3209</v>
      </c>
      <c r="B647" s="21">
        <v>2954</v>
      </c>
      <c r="C647" s="21">
        <v>3316204</v>
      </c>
      <c r="D647" s="21">
        <v>1048620001</v>
      </c>
      <c r="E647" s="22">
        <v>1101114070952</v>
      </c>
      <c r="F647" s="24" t="s">
        <v>3210</v>
      </c>
      <c r="G647" s="24" t="s">
        <v>44</v>
      </c>
      <c r="H647" s="24" t="s">
        <v>51</v>
      </c>
      <c r="I647" s="24" t="s">
        <v>52</v>
      </c>
      <c r="J647" s="24" t="s">
        <v>68</v>
      </c>
      <c r="K647" s="21">
        <v>20</v>
      </c>
      <c r="L647" s="32" t="s">
        <v>3211</v>
      </c>
      <c r="M647" s="21" t="s">
        <v>3212</v>
      </c>
      <c r="N647" s="21">
        <v>1</v>
      </c>
      <c r="O647" s="21" t="s">
        <v>55</v>
      </c>
      <c r="P647" s="21">
        <v>0</v>
      </c>
      <c r="Q647" s="33">
        <v>151476</v>
      </c>
      <c r="R647" s="33">
        <v>504499</v>
      </c>
      <c r="S647" s="33">
        <v>2686213</v>
      </c>
      <c r="T647" s="21">
        <v>0</v>
      </c>
      <c r="U647" s="21">
        <v>0</v>
      </c>
      <c r="V647" s="33">
        <v>248026</v>
      </c>
      <c r="W647" s="33">
        <v>245322</v>
      </c>
      <c r="X647" s="21">
        <v>0</v>
      </c>
      <c r="Y647" s="33">
        <v>2421717</v>
      </c>
      <c r="Z647" s="16" t="s">
        <v>56</v>
      </c>
      <c r="AA647" s="102">
        <v>0</v>
      </c>
      <c r="AB647" s="21">
        <v>30.7</v>
      </c>
      <c r="AC647" s="21">
        <v>26.8</v>
      </c>
      <c r="AD647" s="99">
        <v>0</v>
      </c>
      <c r="AE647" s="21">
        <v>4.9000000000000004</v>
      </c>
      <c r="AF647" s="21">
        <f t="shared" si="10"/>
        <v>62.4</v>
      </c>
      <c r="AG647" s="21" t="s">
        <v>3213</v>
      </c>
      <c r="AH647" s="24" t="s">
        <v>3214</v>
      </c>
      <c r="AI647" s="24" t="s">
        <v>3215</v>
      </c>
      <c r="AJ647" s="27" t="s">
        <v>31229</v>
      </c>
      <c r="AK647" s="28" t="s">
        <v>60</v>
      </c>
      <c r="AL647" s="28">
        <v>10</v>
      </c>
      <c r="AM647" s="28">
        <v>20090401</v>
      </c>
      <c r="AN647" s="29">
        <v>329</v>
      </c>
      <c r="AO647" s="29">
        <v>202212</v>
      </c>
      <c r="AP647" s="29">
        <v>2022</v>
      </c>
      <c r="AQ647" s="28">
        <v>392400440</v>
      </c>
      <c r="AR647" s="28">
        <v>325261033</v>
      </c>
      <c r="AS647" s="28">
        <v>85025000</v>
      </c>
      <c r="AT647" s="30">
        <v>1</v>
      </c>
      <c r="AU647" s="30"/>
      <c r="AV647" s="30"/>
      <c r="AW647" s="30"/>
      <c r="AX647" s="30"/>
      <c r="AY647" s="30"/>
      <c r="AZ647" s="30"/>
      <c r="BA647" s="30"/>
      <c r="BB647" s="30" t="s">
        <v>54452</v>
      </c>
      <c r="BC647" s="30" t="s">
        <v>54452</v>
      </c>
      <c r="BD647" s="30" t="s">
        <v>54452</v>
      </c>
      <c r="BE647" s="30" t="s">
        <v>54452</v>
      </c>
      <c r="BF647" s="30" t="s">
        <v>3216</v>
      </c>
      <c r="BG647" s="30">
        <v>2</v>
      </c>
      <c r="BH647" s="30" t="s">
        <v>2496</v>
      </c>
      <c r="BI647" s="31"/>
    </row>
    <row r="648" spans="1:61" ht="16.5">
      <c r="A648" s="21" t="s">
        <v>8217</v>
      </c>
      <c r="B648" s="21">
        <v>8412</v>
      </c>
      <c r="C648" s="21">
        <v>1248713</v>
      </c>
      <c r="D648" s="21">
        <v>1208101957</v>
      </c>
      <c r="E648" s="22">
        <v>1101110220395</v>
      </c>
      <c r="F648" s="24" t="s">
        <v>8218</v>
      </c>
      <c r="G648" s="24" t="s">
        <v>44</v>
      </c>
      <c r="H648" s="24" t="s">
        <v>51</v>
      </c>
      <c r="I648" s="24" t="s">
        <v>52</v>
      </c>
      <c r="J648" s="24" t="s">
        <v>313</v>
      </c>
      <c r="K648" s="21">
        <v>46</v>
      </c>
      <c r="L648" s="32" t="s">
        <v>8219</v>
      </c>
      <c r="M648" s="32" t="s">
        <v>8219</v>
      </c>
      <c r="N648" s="21">
        <v>1</v>
      </c>
      <c r="O648" s="21" t="s">
        <v>351</v>
      </c>
      <c r="P648" s="21">
        <v>0</v>
      </c>
      <c r="Q648" s="21">
        <v>0</v>
      </c>
      <c r="R648" s="21">
        <v>0</v>
      </c>
      <c r="S648" s="36">
        <v>1</v>
      </c>
      <c r="T648" s="21">
        <v>0</v>
      </c>
      <c r="U648" s="36">
        <v>26</v>
      </c>
      <c r="V648" s="36">
        <v>241</v>
      </c>
      <c r="W648" s="36">
        <v>343</v>
      </c>
      <c r="X648" s="36">
        <v>120</v>
      </c>
      <c r="Y648" s="21">
        <v>0</v>
      </c>
      <c r="Z648" s="16" t="s">
        <v>1249</v>
      </c>
      <c r="AA648" s="103">
        <v>0</v>
      </c>
      <c r="AB648" s="100">
        <v>0</v>
      </c>
      <c r="AC648" s="100">
        <v>0</v>
      </c>
      <c r="AD648" s="37">
        <v>0.2</v>
      </c>
      <c r="AE648" s="37">
        <v>7</v>
      </c>
      <c r="AF648" s="21">
        <f t="shared" si="10"/>
        <v>7.2</v>
      </c>
      <c r="AG648" s="21" t="s">
        <v>8097</v>
      </c>
      <c r="AH648" s="24" t="s">
        <v>8220</v>
      </c>
      <c r="AI648" s="24" t="s">
        <v>8221</v>
      </c>
      <c r="AJ648" s="27" t="s">
        <v>31290</v>
      </c>
      <c r="AK648" s="28" t="s">
        <v>60</v>
      </c>
      <c r="AL648" s="28">
        <v>10</v>
      </c>
      <c r="AM648" s="28">
        <v>19771020</v>
      </c>
      <c r="AN648" s="29">
        <v>1190</v>
      </c>
      <c r="AO648" s="29">
        <v>202208</v>
      </c>
      <c r="AP648" s="29">
        <v>2022</v>
      </c>
      <c r="AQ648" s="28">
        <v>1583074932</v>
      </c>
      <c r="AR648" s="28">
        <v>955973771</v>
      </c>
      <c r="AS648" s="28">
        <v>244957740</v>
      </c>
      <c r="AT648" s="30">
        <v>2</v>
      </c>
      <c r="AU648" s="30"/>
      <c r="AV648" s="30"/>
      <c r="AW648" s="30"/>
      <c r="AX648" s="30"/>
      <c r="AY648" s="30"/>
      <c r="AZ648" s="30"/>
      <c r="BA648" s="30"/>
      <c r="BB648" s="30" t="s">
        <v>54452</v>
      </c>
      <c r="BC648" s="30" t="s">
        <v>54452</v>
      </c>
      <c r="BD648" s="30" t="s">
        <v>54452</v>
      </c>
      <c r="BE648" s="30" t="s">
        <v>54452</v>
      </c>
      <c r="BF648" s="30" t="s">
        <v>8222</v>
      </c>
      <c r="BG648" s="30">
        <v>2</v>
      </c>
      <c r="BH648" s="30"/>
      <c r="BI648" s="31"/>
    </row>
    <row r="649" spans="1:61" ht="16.5">
      <c r="A649" s="21" t="s">
        <v>10660</v>
      </c>
      <c r="B649" s="21">
        <v>11061</v>
      </c>
      <c r="C649" s="21">
        <v>8716685</v>
      </c>
      <c r="D649" s="21">
        <v>8158101244</v>
      </c>
      <c r="E649" s="22">
        <v>1101116861490</v>
      </c>
      <c r="F649" s="24" t="s">
        <v>10661</v>
      </c>
      <c r="G649" s="24" t="s">
        <v>44</v>
      </c>
      <c r="H649" s="24" t="s">
        <v>51</v>
      </c>
      <c r="I649" s="24" t="s">
        <v>63</v>
      </c>
      <c r="J649" s="24" t="s">
        <v>467</v>
      </c>
      <c r="K649" s="21">
        <v>49</v>
      </c>
      <c r="L649" s="21"/>
      <c r="M649" s="21" t="s">
        <v>10662</v>
      </c>
      <c r="N649" s="21">
        <v>1</v>
      </c>
      <c r="O649" s="21" t="s">
        <v>55</v>
      </c>
      <c r="P649" s="33">
        <v>109342</v>
      </c>
      <c r="Q649" s="21">
        <v>0</v>
      </c>
      <c r="R649" s="33">
        <v>1034100</v>
      </c>
      <c r="S649" s="33">
        <v>101027308</v>
      </c>
      <c r="T649" s="21">
        <v>0</v>
      </c>
      <c r="U649" s="21">
        <v>0</v>
      </c>
      <c r="V649" s="21">
        <v>0</v>
      </c>
      <c r="W649" s="33">
        <v>19986486</v>
      </c>
      <c r="X649" s="33">
        <v>93124360</v>
      </c>
      <c r="Y649" s="33">
        <v>809521</v>
      </c>
      <c r="Z649" s="21" t="s">
        <v>315</v>
      </c>
      <c r="AA649" s="21">
        <v>1</v>
      </c>
      <c r="AB649" s="21">
        <v>18.399999999999999</v>
      </c>
      <c r="AC649" s="21">
        <v>1010.2</v>
      </c>
      <c r="AD649" s="99">
        <v>0</v>
      </c>
      <c r="AE649" s="21">
        <v>1131.0999999999999</v>
      </c>
      <c r="AF649" s="21">
        <f t="shared" si="10"/>
        <v>2160.6999999999998</v>
      </c>
      <c r="AG649" s="21" t="s">
        <v>10663</v>
      </c>
      <c r="AH649" s="24" t="s">
        <v>10664</v>
      </c>
      <c r="AI649" s="24" t="s">
        <v>10665</v>
      </c>
      <c r="AJ649" s="27" t="s">
        <v>30838</v>
      </c>
      <c r="AK649" s="28" t="s">
        <v>60</v>
      </c>
      <c r="AL649" s="28">
        <v>10</v>
      </c>
      <c r="AM649" s="28">
        <v>20180901</v>
      </c>
      <c r="AN649" s="29">
        <v>1273</v>
      </c>
      <c r="AO649" s="29">
        <v>202307</v>
      </c>
      <c r="AP649" s="29">
        <v>2022</v>
      </c>
      <c r="AQ649" s="28">
        <v>789039303</v>
      </c>
      <c r="AR649" s="28">
        <v>832270567</v>
      </c>
      <c r="AS649" s="28">
        <v>5123512</v>
      </c>
      <c r="AT649" s="30">
        <v>1</v>
      </c>
      <c r="AU649" s="30"/>
      <c r="AV649" s="30"/>
      <c r="AW649" s="30"/>
      <c r="AX649" s="30"/>
      <c r="AY649" s="30"/>
      <c r="AZ649" s="30"/>
      <c r="BA649" s="30"/>
      <c r="BB649" s="30" t="s">
        <v>54452</v>
      </c>
      <c r="BC649" s="30" t="s">
        <v>54452</v>
      </c>
      <c r="BD649" s="30" t="s">
        <v>54452</v>
      </c>
      <c r="BE649" s="30" t="s">
        <v>54452</v>
      </c>
      <c r="BF649" s="30" t="s">
        <v>54452</v>
      </c>
      <c r="BG649" s="30">
        <v>4</v>
      </c>
      <c r="BH649" s="30" t="s">
        <v>237</v>
      </c>
      <c r="BI649" s="31"/>
    </row>
    <row r="650" spans="1:61" ht="16.5">
      <c r="A650" s="21" t="s">
        <v>9003</v>
      </c>
      <c r="B650" s="21">
        <v>9226</v>
      </c>
      <c r="C650" s="21">
        <v>1817458</v>
      </c>
      <c r="D650" s="21">
        <v>1248120150</v>
      </c>
      <c r="E650" s="22">
        <v>1341110007943</v>
      </c>
      <c r="F650" s="24" t="s">
        <v>9004</v>
      </c>
      <c r="G650" s="24" t="s">
        <v>44</v>
      </c>
      <c r="H650" s="24" t="s">
        <v>51</v>
      </c>
      <c r="I650" s="24" t="s">
        <v>65</v>
      </c>
      <c r="J650" s="24" t="s">
        <v>313</v>
      </c>
      <c r="K650" s="21">
        <v>46</v>
      </c>
      <c r="L650" s="32" t="s">
        <v>9005</v>
      </c>
      <c r="M650" s="21" t="s">
        <v>9006</v>
      </c>
      <c r="N650" s="21">
        <v>1</v>
      </c>
      <c r="O650" s="21" t="s">
        <v>55</v>
      </c>
      <c r="P650" s="36">
        <v>920</v>
      </c>
      <c r="Q650" s="21">
        <v>0</v>
      </c>
      <c r="R650" s="33">
        <v>2400</v>
      </c>
      <c r="S650" s="21">
        <v>0</v>
      </c>
      <c r="T650" s="21">
        <v>0</v>
      </c>
      <c r="U650" s="33">
        <v>766763</v>
      </c>
      <c r="V650" s="21">
        <v>0</v>
      </c>
      <c r="W650" s="21">
        <v>0</v>
      </c>
      <c r="X650" s="33">
        <v>31579</v>
      </c>
      <c r="Y650" s="21">
        <v>0</v>
      </c>
      <c r="Z650" s="16" t="s">
        <v>315</v>
      </c>
      <c r="AA650" s="102">
        <v>0</v>
      </c>
      <c r="AB650" s="99">
        <v>0</v>
      </c>
      <c r="AC650" s="99">
        <v>0</v>
      </c>
      <c r="AD650" s="21">
        <v>7.6</v>
      </c>
      <c r="AE650" s="21">
        <v>0.3</v>
      </c>
      <c r="AF650" s="21">
        <f t="shared" si="10"/>
        <v>7.8999999999999995</v>
      </c>
      <c r="AG650" s="21" t="s">
        <v>9007</v>
      </c>
      <c r="AH650" s="24" t="s">
        <v>9008</v>
      </c>
      <c r="AI650" s="24" t="s">
        <v>9009</v>
      </c>
      <c r="AJ650" s="27" t="s">
        <v>31291</v>
      </c>
      <c r="AK650" s="28" t="s">
        <v>60</v>
      </c>
      <c r="AL650" s="28">
        <v>10</v>
      </c>
      <c r="AM650" s="28">
        <v>19790817</v>
      </c>
      <c r="AN650" s="29">
        <v>337</v>
      </c>
      <c r="AO650" s="29">
        <v>202212</v>
      </c>
      <c r="AP650" s="29">
        <v>2022</v>
      </c>
      <c r="AQ650" s="28">
        <v>33551192</v>
      </c>
      <c r="AR650" s="28">
        <v>17392314</v>
      </c>
      <c r="AS650" s="28">
        <v>3000000</v>
      </c>
      <c r="AT650" s="30">
        <v>1</v>
      </c>
      <c r="AU650" s="30"/>
      <c r="AV650" s="30"/>
      <c r="AW650" s="30"/>
      <c r="AX650" s="30"/>
      <c r="AY650" s="30"/>
      <c r="AZ650" s="30"/>
      <c r="BA650" s="30"/>
      <c r="BB650" s="30" t="s">
        <v>54452</v>
      </c>
      <c r="BC650" s="30" t="s">
        <v>54452</v>
      </c>
      <c r="BD650" s="30" t="s">
        <v>54452</v>
      </c>
      <c r="BE650" s="30" t="s">
        <v>54452</v>
      </c>
      <c r="BF650" s="30" t="s">
        <v>54452</v>
      </c>
      <c r="BG650" s="30">
        <v>7</v>
      </c>
      <c r="BH650" s="30"/>
      <c r="BI650" s="31"/>
    </row>
    <row r="651" spans="1:61" ht="16.5">
      <c r="A651" s="21" t="s">
        <v>5437</v>
      </c>
      <c r="B651" s="21">
        <v>5332</v>
      </c>
      <c r="C651" s="21">
        <v>1842801</v>
      </c>
      <c r="D651" s="21">
        <v>1248680186</v>
      </c>
      <c r="E651" s="22">
        <v>1348110178873</v>
      </c>
      <c r="F651" s="24" t="s">
        <v>5438</v>
      </c>
      <c r="G651" s="24" t="s">
        <v>44</v>
      </c>
      <c r="H651" s="24" t="s">
        <v>51</v>
      </c>
      <c r="I651" s="24" t="s">
        <v>65</v>
      </c>
      <c r="J651" s="24" t="s">
        <v>1980</v>
      </c>
      <c r="K651" s="21">
        <v>32</v>
      </c>
      <c r="L651" s="32" t="s">
        <v>5439</v>
      </c>
      <c r="M651" s="21" t="s">
        <v>5440</v>
      </c>
      <c r="N651" s="21">
        <v>1</v>
      </c>
      <c r="O651" s="21" t="s">
        <v>55</v>
      </c>
      <c r="P651" s="33">
        <v>15035737</v>
      </c>
      <c r="Q651" s="33">
        <v>17189658</v>
      </c>
      <c r="R651" s="33">
        <v>5220146</v>
      </c>
      <c r="S651" s="33">
        <v>117539731</v>
      </c>
      <c r="T651" s="21">
        <v>0</v>
      </c>
      <c r="U651" s="33">
        <v>824899</v>
      </c>
      <c r="V651" s="39">
        <v>4480318</v>
      </c>
      <c r="W651" s="33">
        <v>2292072</v>
      </c>
      <c r="X651" s="21">
        <v>0</v>
      </c>
      <c r="Y651" s="33">
        <v>4671805</v>
      </c>
      <c r="Z651" s="16" t="s">
        <v>126</v>
      </c>
      <c r="AA651" s="21">
        <v>150.30000000000001</v>
      </c>
      <c r="AB651" s="21">
        <v>270.8</v>
      </c>
      <c r="AC651" s="21">
        <v>1175.3</v>
      </c>
      <c r="AD651" s="21">
        <v>8.1999999999999993</v>
      </c>
      <c r="AE651" s="21">
        <v>67.7</v>
      </c>
      <c r="AF651" s="21">
        <f t="shared" si="10"/>
        <v>1672.3000000000002</v>
      </c>
      <c r="AG651" s="21" t="s">
        <v>5441</v>
      </c>
      <c r="AH651" s="24" t="s">
        <v>5442</v>
      </c>
      <c r="AI651" s="24" t="s">
        <v>5443</v>
      </c>
      <c r="AJ651" s="27" t="s">
        <v>31292</v>
      </c>
      <c r="AK651" s="28" t="s">
        <v>70</v>
      </c>
      <c r="AL651" s="28">
        <v>10</v>
      </c>
      <c r="AM651" s="28">
        <v>20090701</v>
      </c>
      <c r="AN651" s="29">
        <v>3361</v>
      </c>
      <c r="AO651" s="29">
        <v>202306</v>
      </c>
      <c r="AP651" s="29">
        <v>2022</v>
      </c>
      <c r="AQ651" s="28">
        <v>187933050</v>
      </c>
      <c r="AR651" s="28">
        <v>424404400</v>
      </c>
      <c r="AS651" s="28">
        <v>22754793</v>
      </c>
      <c r="AT651" s="30">
        <v>1</v>
      </c>
      <c r="AU651" s="30"/>
      <c r="AV651" s="30"/>
      <c r="AW651" s="30"/>
      <c r="AX651" s="30"/>
      <c r="AY651" s="30"/>
      <c r="AZ651" s="30"/>
      <c r="BA651" s="30"/>
      <c r="BB651" s="30" t="s">
        <v>54452</v>
      </c>
      <c r="BC651" s="30" t="s">
        <v>54452</v>
      </c>
      <c r="BD651" s="30" t="s">
        <v>54452</v>
      </c>
      <c r="BE651" s="30" t="s">
        <v>54452</v>
      </c>
      <c r="BF651" s="30" t="s">
        <v>54452</v>
      </c>
      <c r="BG651" s="30">
        <v>7</v>
      </c>
      <c r="BH651" s="30" t="s">
        <v>5444</v>
      </c>
      <c r="BI651" s="31"/>
    </row>
    <row r="652" spans="1:61" ht="16.5">
      <c r="A652" s="21" t="s">
        <v>2841</v>
      </c>
      <c r="B652" s="21">
        <v>2501</v>
      </c>
      <c r="C652" s="21">
        <v>1951077</v>
      </c>
      <c r="D652" s="21">
        <v>1248135935</v>
      </c>
      <c r="E652" s="22">
        <v>1348110011677</v>
      </c>
      <c r="F652" s="24" t="s">
        <v>2842</v>
      </c>
      <c r="G652" s="24" t="s">
        <v>44</v>
      </c>
      <c r="H652" s="24" t="s">
        <v>51</v>
      </c>
      <c r="I652" s="24" t="s">
        <v>63</v>
      </c>
      <c r="J652" s="24" t="s">
        <v>1045</v>
      </c>
      <c r="K652" s="21">
        <v>17</v>
      </c>
      <c r="L652" s="32" t="s">
        <v>2843</v>
      </c>
      <c r="M652" s="21" t="s">
        <v>2844</v>
      </c>
      <c r="N652" s="26">
        <v>1</v>
      </c>
      <c r="O652" s="26" t="s">
        <v>55</v>
      </c>
      <c r="P652" s="33">
        <v>46375</v>
      </c>
      <c r="Q652" s="26">
        <v>0</v>
      </c>
      <c r="R652" s="33">
        <v>138068</v>
      </c>
      <c r="S652" s="33">
        <v>2459321</v>
      </c>
      <c r="T652" s="26">
        <v>0</v>
      </c>
      <c r="U652" s="26">
        <v>0</v>
      </c>
      <c r="V652" s="33">
        <v>333607</v>
      </c>
      <c r="W652" s="33">
        <v>397700</v>
      </c>
      <c r="X652" s="33">
        <v>269700</v>
      </c>
      <c r="Y652" s="33">
        <v>1930312</v>
      </c>
      <c r="Z652" s="21" t="s">
        <v>56</v>
      </c>
      <c r="AA652" s="21">
        <v>0.4</v>
      </c>
      <c r="AB652" s="21">
        <v>20.6</v>
      </c>
      <c r="AC652" s="21">
        <v>24.5</v>
      </c>
      <c r="AD652" s="99">
        <v>0</v>
      </c>
      <c r="AE652" s="21">
        <v>10</v>
      </c>
      <c r="AF652" s="21">
        <f t="shared" si="10"/>
        <v>55.5</v>
      </c>
      <c r="AG652" s="21" t="s">
        <v>2845</v>
      </c>
      <c r="AH652" s="24" t="s">
        <v>2846</v>
      </c>
      <c r="AI652" s="24" t="s">
        <v>2847</v>
      </c>
      <c r="AJ652" s="27" t="s">
        <v>31293</v>
      </c>
      <c r="AK652" s="28" t="s">
        <v>70</v>
      </c>
      <c r="AL652" s="28">
        <v>10</v>
      </c>
      <c r="AM652" s="28">
        <v>19880527</v>
      </c>
      <c r="AN652" s="29">
        <v>305</v>
      </c>
      <c r="AO652" s="29">
        <v>202306</v>
      </c>
      <c r="AP652" s="29">
        <v>2022</v>
      </c>
      <c r="AQ652" s="28">
        <v>184198657</v>
      </c>
      <c r="AR652" s="28">
        <v>166355816</v>
      </c>
      <c r="AS652" s="28">
        <v>14567546</v>
      </c>
      <c r="AT652" s="30">
        <v>1</v>
      </c>
      <c r="AU652" s="30"/>
      <c r="AV652" s="30"/>
      <c r="AW652" s="30"/>
      <c r="AX652" s="30"/>
      <c r="AY652" s="30"/>
      <c r="AZ652" s="30"/>
      <c r="BA652" s="30"/>
      <c r="BB652" s="30" t="s">
        <v>54452</v>
      </c>
      <c r="BC652" s="30" t="s">
        <v>54452</v>
      </c>
      <c r="BD652" s="30" t="s">
        <v>54452</v>
      </c>
      <c r="BE652" s="30" t="s">
        <v>54452</v>
      </c>
      <c r="BF652" s="30" t="s">
        <v>54452</v>
      </c>
      <c r="BG652" s="30">
        <v>4</v>
      </c>
      <c r="BH652" s="30" t="s">
        <v>237</v>
      </c>
      <c r="BI652" s="31"/>
    </row>
    <row r="653" spans="1:61" ht="16.5">
      <c r="A653" s="21" t="s">
        <v>11068</v>
      </c>
      <c r="B653" s="21">
        <v>11292</v>
      </c>
      <c r="C653" s="21">
        <v>1555291</v>
      </c>
      <c r="D653" s="21">
        <v>6018108217</v>
      </c>
      <c r="E653" s="22">
        <v>1801110009555</v>
      </c>
      <c r="F653" s="24" t="s">
        <v>11069</v>
      </c>
      <c r="G653" s="24" t="s">
        <v>44</v>
      </c>
      <c r="H653" s="24" t="s">
        <v>51</v>
      </c>
      <c r="I653" s="24" t="s">
        <v>65</v>
      </c>
      <c r="J653" s="24" t="s">
        <v>3829</v>
      </c>
      <c r="K653" s="21">
        <v>50</v>
      </c>
      <c r="L653" s="21"/>
      <c r="M653" s="21" t="s">
        <v>11070</v>
      </c>
      <c r="N653" s="21">
        <v>1</v>
      </c>
      <c r="O653" s="21" t="s">
        <v>55</v>
      </c>
      <c r="P653" s="33">
        <v>636703</v>
      </c>
      <c r="Q653" s="21">
        <v>0</v>
      </c>
      <c r="R653" s="33">
        <v>350378</v>
      </c>
      <c r="S653" s="21">
        <v>0</v>
      </c>
      <c r="T653" s="21">
        <v>0</v>
      </c>
      <c r="U653" s="33">
        <v>2518251</v>
      </c>
      <c r="V653" s="33">
        <v>8056</v>
      </c>
      <c r="W653" s="21">
        <v>0</v>
      </c>
      <c r="X653" s="21">
        <v>0</v>
      </c>
      <c r="Y653" s="33">
        <v>1072500</v>
      </c>
      <c r="Z653" s="21" t="s">
        <v>315</v>
      </c>
      <c r="AA653" s="21">
        <v>6.3</v>
      </c>
      <c r="AB653" s="21">
        <v>14.2</v>
      </c>
      <c r="AC653" s="99">
        <v>0</v>
      </c>
      <c r="AD653" s="21">
        <v>25.1</v>
      </c>
      <c r="AE653" s="99">
        <v>0</v>
      </c>
      <c r="AF653" s="21">
        <f t="shared" si="10"/>
        <v>45.6</v>
      </c>
      <c r="AG653" s="21" t="s">
        <v>11037</v>
      </c>
      <c r="AH653" s="24" t="s">
        <v>11071</v>
      </c>
      <c r="AI653" s="24" t="s">
        <v>11072</v>
      </c>
      <c r="AJ653" s="27" t="s">
        <v>31294</v>
      </c>
      <c r="AK653" s="28" t="s">
        <v>60</v>
      </c>
      <c r="AL653" s="28">
        <v>10</v>
      </c>
      <c r="AM653" s="28">
        <v>19510501</v>
      </c>
      <c r="AN653" s="29">
        <v>344</v>
      </c>
      <c r="AO653" s="29">
        <v>202212</v>
      </c>
      <c r="AP653" s="29">
        <v>2022</v>
      </c>
      <c r="AQ653" s="28">
        <v>33928953</v>
      </c>
      <c r="AR653" s="28">
        <v>20155949</v>
      </c>
      <c r="AS653" s="28">
        <v>600000</v>
      </c>
      <c r="AT653" s="30">
        <v>1</v>
      </c>
      <c r="AU653" s="30"/>
      <c r="AV653" s="30"/>
      <c r="AW653" s="30"/>
      <c r="AX653" s="30"/>
      <c r="AY653" s="30"/>
      <c r="AZ653" s="30"/>
      <c r="BA653" s="30"/>
      <c r="BB653" s="30" t="s">
        <v>54452</v>
      </c>
      <c r="BC653" s="30" t="s">
        <v>54452</v>
      </c>
      <c r="BD653" s="30" t="s">
        <v>54452</v>
      </c>
      <c r="BE653" s="30" t="s">
        <v>54452</v>
      </c>
      <c r="BF653" s="30" t="s">
        <v>54452</v>
      </c>
      <c r="BG653" s="30">
        <v>13</v>
      </c>
      <c r="BH653" s="30"/>
      <c r="BI653" s="31"/>
    </row>
    <row r="654" spans="1:61" ht="16.5">
      <c r="A654" s="21" t="s">
        <v>3799</v>
      </c>
      <c r="B654" s="21">
        <v>3602</v>
      </c>
      <c r="C654" s="21">
        <v>1787228</v>
      </c>
      <c r="D654" s="21">
        <v>1398101664</v>
      </c>
      <c r="E654" s="22">
        <v>1243110004765</v>
      </c>
      <c r="F654" s="24" t="s">
        <v>3800</v>
      </c>
      <c r="G654" s="24" t="s">
        <v>44</v>
      </c>
      <c r="H654" s="24" t="s">
        <v>51</v>
      </c>
      <c r="I654" s="24" t="s">
        <v>52</v>
      </c>
      <c r="J654" s="24" t="s">
        <v>1001</v>
      </c>
      <c r="K654" s="21">
        <v>24</v>
      </c>
      <c r="L654" s="32" t="s">
        <v>3801</v>
      </c>
      <c r="M654" s="21" t="s">
        <v>3802</v>
      </c>
      <c r="N654" s="21">
        <v>1</v>
      </c>
      <c r="O654" s="21" t="s">
        <v>55</v>
      </c>
      <c r="P654" s="21">
        <v>0</v>
      </c>
      <c r="Q654" s="21">
        <v>0</v>
      </c>
      <c r="R654" s="33">
        <v>1401636</v>
      </c>
      <c r="S654" s="33">
        <v>5066360</v>
      </c>
      <c r="T654" s="21">
        <v>0</v>
      </c>
      <c r="U654" s="33">
        <v>292766</v>
      </c>
      <c r="V654" s="21">
        <v>0</v>
      </c>
      <c r="W654" s="33">
        <v>396738</v>
      </c>
      <c r="X654" s="21">
        <v>0</v>
      </c>
      <c r="Y654" s="33">
        <v>732996</v>
      </c>
      <c r="Z654" s="16" t="s">
        <v>56</v>
      </c>
      <c r="AA654" s="102">
        <v>0</v>
      </c>
      <c r="AB654" s="21">
        <v>21.3</v>
      </c>
      <c r="AC654" s="21">
        <v>50.6</v>
      </c>
      <c r="AD654" s="21">
        <v>2.9</v>
      </c>
      <c r="AE654" s="21">
        <v>3.9</v>
      </c>
      <c r="AF654" s="21">
        <f t="shared" si="10"/>
        <v>78.700000000000017</v>
      </c>
      <c r="AG654" s="21" t="s">
        <v>3803</v>
      </c>
      <c r="AH654" s="24" t="s">
        <v>3804</v>
      </c>
      <c r="AI654" s="24" t="s">
        <v>3805</v>
      </c>
      <c r="AJ654" s="27" t="s">
        <v>31295</v>
      </c>
      <c r="AK654" s="28" t="s">
        <v>60</v>
      </c>
      <c r="AL654" s="28">
        <v>10</v>
      </c>
      <c r="AM654" s="28">
        <v>19770412</v>
      </c>
      <c r="AN654" s="29">
        <v>446</v>
      </c>
      <c r="AO654" s="29">
        <v>202212</v>
      </c>
      <c r="AP654" s="29">
        <v>2022</v>
      </c>
      <c r="AQ654" s="28">
        <v>138057423</v>
      </c>
      <c r="AR654" s="28">
        <v>212443996</v>
      </c>
      <c r="AS654" s="28">
        <v>6500000</v>
      </c>
      <c r="AT654" s="30">
        <v>1</v>
      </c>
      <c r="AU654" s="30"/>
      <c r="AV654" s="30"/>
      <c r="AW654" s="30"/>
      <c r="AX654" s="30"/>
      <c r="AY654" s="30"/>
      <c r="AZ654" s="30"/>
      <c r="BA654" s="30"/>
      <c r="BB654" s="30" t="s">
        <v>54452</v>
      </c>
      <c r="BC654" s="30" t="s">
        <v>54452</v>
      </c>
      <c r="BD654" s="30" t="s">
        <v>54452</v>
      </c>
      <c r="BE654" s="30" t="s">
        <v>54452</v>
      </c>
      <c r="BF654" s="30" t="s">
        <v>54452</v>
      </c>
      <c r="BG654" s="30">
        <v>4</v>
      </c>
      <c r="BH654" s="30" t="s">
        <v>237</v>
      </c>
      <c r="BI654" s="31"/>
    </row>
    <row r="655" spans="1:61" ht="16.5">
      <c r="A655" s="21" t="s">
        <v>2429</v>
      </c>
      <c r="B655" s="21">
        <v>2221</v>
      </c>
      <c r="C655" s="21">
        <v>1440536</v>
      </c>
      <c r="D655" s="21">
        <v>1348103819</v>
      </c>
      <c r="E655" s="22">
        <v>1301110011815</v>
      </c>
      <c r="F655" s="24" t="s">
        <v>2430</v>
      </c>
      <c r="G655" s="24" t="s">
        <v>44</v>
      </c>
      <c r="H655" s="24" t="s">
        <v>51</v>
      </c>
      <c r="I655" s="24" t="s">
        <v>52</v>
      </c>
      <c r="J655" s="24" t="s">
        <v>264</v>
      </c>
      <c r="K655" s="21">
        <v>15</v>
      </c>
      <c r="L655" s="32" t="s">
        <v>2431</v>
      </c>
      <c r="M655" s="21" t="s">
        <v>2432</v>
      </c>
      <c r="N655" s="21">
        <v>1</v>
      </c>
      <c r="O655" s="21" t="s">
        <v>55</v>
      </c>
      <c r="P655" s="21">
        <v>0</v>
      </c>
      <c r="Q655" s="21">
        <v>0</v>
      </c>
      <c r="R655" s="21">
        <v>0</v>
      </c>
      <c r="S655" s="33">
        <v>566300</v>
      </c>
      <c r="T655" s="21">
        <v>0</v>
      </c>
      <c r="U655" s="33">
        <v>37700</v>
      </c>
      <c r="V655" s="33">
        <v>437021</v>
      </c>
      <c r="W655" s="21">
        <v>0</v>
      </c>
      <c r="X655" s="33">
        <v>2608598</v>
      </c>
      <c r="Y655" s="33">
        <v>4202092</v>
      </c>
      <c r="Z655" s="16" t="s">
        <v>56</v>
      </c>
      <c r="AA655" s="102">
        <v>0</v>
      </c>
      <c r="AB655" s="21">
        <v>42</v>
      </c>
      <c r="AC655" s="21">
        <v>5.6</v>
      </c>
      <c r="AD655" s="21">
        <v>0.3</v>
      </c>
      <c r="AE655" s="21">
        <v>30.4</v>
      </c>
      <c r="AF655" s="21">
        <f t="shared" si="10"/>
        <v>78.3</v>
      </c>
      <c r="AG655" s="21" t="s">
        <v>2433</v>
      </c>
      <c r="AH655" s="24" t="s">
        <v>2434</v>
      </c>
      <c r="AI655" s="24" t="s">
        <v>2435</v>
      </c>
      <c r="AJ655" s="27" t="s">
        <v>31296</v>
      </c>
      <c r="AK655" s="28" t="s">
        <v>156</v>
      </c>
      <c r="AL655" s="28">
        <v>10</v>
      </c>
      <c r="AM655" s="28">
        <v>19860701</v>
      </c>
      <c r="AN655" s="29">
        <v>835</v>
      </c>
      <c r="AO655" s="29">
        <v>202306</v>
      </c>
      <c r="AP655" s="29">
        <v>2022</v>
      </c>
      <c r="AQ655" s="28">
        <v>196168621</v>
      </c>
      <c r="AR655" s="28">
        <v>350327849</v>
      </c>
      <c r="AS655" s="28">
        <v>27592495</v>
      </c>
      <c r="AT655" s="30">
        <v>1</v>
      </c>
      <c r="AU655" s="30"/>
      <c r="AV655" s="30"/>
      <c r="AW655" s="30"/>
      <c r="AX655" s="30"/>
      <c r="AY655" s="30"/>
      <c r="AZ655" s="30"/>
      <c r="BA655" s="30"/>
      <c r="BB655" s="30" t="s">
        <v>54452</v>
      </c>
      <c r="BC655" s="30" t="s">
        <v>54452</v>
      </c>
      <c r="BD655" s="30" t="s">
        <v>54452</v>
      </c>
      <c r="BE655" s="30" t="s">
        <v>54452</v>
      </c>
      <c r="BF655" s="30" t="s">
        <v>54452</v>
      </c>
      <c r="BG655" s="30">
        <v>7</v>
      </c>
      <c r="BH655" s="30"/>
      <c r="BI655" s="31"/>
    </row>
    <row r="656" spans="1:61" ht="16.5">
      <c r="A656" s="21" t="s">
        <v>2606</v>
      </c>
      <c r="B656" s="21">
        <v>2271</v>
      </c>
      <c r="C656" s="21">
        <v>1374117</v>
      </c>
      <c r="D656" s="21">
        <v>3038113742</v>
      </c>
      <c r="E656" s="22">
        <v>1152110000790</v>
      </c>
      <c r="F656" s="24" t="s">
        <v>2607</v>
      </c>
      <c r="G656" s="24" t="s">
        <v>44</v>
      </c>
      <c r="H656" s="24" t="s">
        <v>51</v>
      </c>
      <c r="I656" s="24" t="s">
        <v>65</v>
      </c>
      <c r="J656" s="24" t="s">
        <v>264</v>
      </c>
      <c r="K656" s="21">
        <v>15</v>
      </c>
      <c r="L656" s="32" t="s">
        <v>2608</v>
      </c>
      <c r="M656" s="21" t="s">
        <v>2609</v>
      </c>
      <c r="N656" s="21">
        <v>1</v>
      </c>
      <c r="O656" s="21" t="s">
        <v>83</v>
      </c>
      <c r="P656" s="21">
        <v>0</v>
      </c>
      <c r="Q656" s="21">
        <v>0</v>
      </c>
      <c r="R656" s="33">
        <v>61000000</v>
      </c>
      <c r="S656" s="33">
        <v>217100000</v>
      </c>
      <c r="T656" s="21">
        <v>0</v>
      </c>
      <c r="U656" s="33">
        <v>235252412</v>
      </c>
      <c r="V656" s="21">
        <v>0</v>
      </c>
      <c r="W656" s="33">
        <v>930969076</v>
      </c>
      <c r="X656" s="21">
        <v>0</v>
      </c>
      <c r="Y656" s="33">
        <v>7739293892</v>
      </c>
      <c r="Z656" s="16" t="s">
        <v>56</v>
      </c>
      <c r="AA656" s="102">
        <v>0</v>
      </c>
      <c r="AB656" s="21">
        <v>78</v>
      </c>
      <c r="AC656" s="21">
        <v>2.1</v>
      </c>
      <c r="AD656" s="21">
        <v>2.2999999999999998</v>
      </c>
      <c r="AE656" s="21">
        <v>9.3000000000000007</v>
      </c>
      <c r="AF656" s="21">
        <f t="shared" si="10"/>
        <v>91.699999999999989</v>
      </c>
      <c r="AG656" s="21" t="s">
        <v>2371</v>
      </c>
      <c r="AH656" s="24" t="s">
        <v>2610</v>
      </c>
      <c r="AI656" s="24" t="s">
        <v>2611</v>
      </c>
      <c r="AJ656" s="27" t="s">
        <v>31297</v>
      </c>
      <c r="AK656" s="28" t="s">
        <v>70</v>
      </c>
      <c r="AL656" s="28">
        <v>10</v>
      </c>
      <c r="AM656" s="28">
        <v>19771216</v>
      </c>
      <c r="AN656" s="29">
        <v>402</v>
      </c>
      <c r="AO656" s="29">
        <v>202306</v>
      </c>
      <c r="AP656" s="29">
        <v>2022</v>
      </c>
      <c r="AQ656" s="28">
        <v>80007072</v>
      </c>
      <c r="AR656" s="28">
        <v>142831660</v>
      </c>
      <c r="AS656" s="28">
        <v>5770732</v>
      </c>
      <c r="AT656" s="30">
        <v>1</v>
      </c>
      <c r="AU656" s="30"/>
      <c r="AV656" s="30"/>
      <c r="AW656" s="30"/>
      <c r="AX656" s="30"/>
      <c r="AY656" s="30"/>
      <c r="AZ656" s="30"/>
      <c r="BA656" s="30"/>
      <c r="BB656" s="30" t="s">
        <v>54452</v>
      </c>
      <c r="BC656" s="30" t="s">
        <v>54452</v>
      </c>
      <c r="BD656" s="30" t="s">
        <v>54452</v>
      </c>
      <c r="BE656" s="30" t="s">
        <v>54452</v>
      </c>
      <c r="BF656" s="30" t="s">
        <v>54452</v>
      </c>
      <c r="BG656" s="30">
        <v>4</v>
      </c>
      <c r="BH656" s="30" t="s">
        <v>237</v>
      </c>
      <c r="BI656" s="31"/>
    </row>
    <row r="657" spans="1:61" ht="16.5">
      <c r="A657" s="21" t="s">
        <v>30199</v>
      </c>
      <c r="B657" s="21">
        <v>24526</v>
      </c>
      <c r="C657" s="21">
        <v>1170368</v>
      </c>
      <c r="D657" s="21">
        <v>2148614505</v>
      </c>
      <c r="E657" s="22">
        <v>1101111389687</v>
      </c>
      <c r="F657" s="24" t="s">
        <v>30200</v>
      </c>
      <c r="G657" s="24" t="s">
        <v>104</v>
      </c>
      <c r="H657" s="24" t="s">
        <v>51</v>
      </c>
      <c r="I657" s="24" t="s">
        <v>65</v>
      </c>
      <c r="J657" s="24" t="s">
        <v>363</v>
      </c>
      <c r="K657" s="21">
        <v>63</v>
      </c>
      <c r="L657" s="32" t="s">
        <v>30201</v>
      </c>
      <c r="M657" s="21" t="s">
        <v>30202</v>
      </c>
      <c r="N657" s="21">
        <v>1</v>
      </c>
      <c r="O657" s="21" t="s">
        <v>83</v>
      </c>
      <c r="P657" s="21">
        <v>0</v>
      </c>
      <c r="Q657" s="21">
        <v>0</v>
      </c>
      <c r="R657" s="21">
        <v>0</v>
      </c>
      <c r="S657" s="21">
        <v>0</v>
      </c>
      <c r="T657" s="21">
        <v>0</v>
      </c>
      <c r="U657" s="33">
        <v>42850000</v>
      </c>
      <c r="V657" s="21">
        <v>0</v>
      </c>
      <c r="W657" s="33">
        <v>11272728</v>
      </c>
      <c r="X657" s="21">
        <v>0</v>
      </c>
      <c r="Y657" s="21">
        <v>0</v>
      </c>
      <c r="Z657" s="16" t="s">
        <v>315</v>
      </c>
      <c r="AA657" s="102">
        <v>0</v>
      </c>
      <c r="AB657" s="99">
        <v>0</v>
      </c>
      <c r="AC657" s="99">
        <v>0</v>
      </c>
      <c r="AD657" s="21">
        <v>0.4</v>
      </c>
      <c r="AE657" s="21">
        <v>0.1</v>
      </c>
      <c r="AF657" s="21">
        <f t="shared" si="10"/>
        <v>0.5</v>
      </c>
      <c r="AG657" s="21" t="s">
        <v>30203</v>
      </c>
      <c r="AH657" s="24" t="s">
        <v>30204</v>
      </c>
      <c r="AI657" s="24" t="s">
        <v>30205</v>
      </c>
      <c r="AJ657" s="27" t="s">
        <v>31298</v>
      </c>
      <c r="AK657" s="28" t="s">
        <v>60</v>
      </c>
      <c r="AL657" s="28">
        <v>10</v>
      </c>
      <c r="AM657" s="28">
        <v>19970314</v>
      </c>
      <c r="AN657" s="29">
        <v>1828</v>
      </c>
      <c r="AO657" s="29">
        <v>202212</v>
      </c>
      <c r="AP657" s="29">
        <v>2022</v>
      </c>
      <c r="AQ657" s="28">
        <v>47597212</v>
      </c>
      <c r="AR657" s="28">
        <v>7040647</v>
      </c>
      <c r="AS657" s="28">
        <v>1200000</v>
      </c>
      <c r="AT657" s="30">
        <v>2</v>
      </c>
      <c r="AU657" s="30"/>
      <c r="AV657" s="30"/>
      <c r="AW657" s="30"/>
      <c r="AX657" s="30"/>
      <c r="AY657" s="30"/>
      <c r="AZ657" s="30"/>
      <c r="BA657" s="30"/>
      <c r="BB657" s="30" t="s">
        <v>54452</v>
      </c>
      <c r="BC657" s="30" t="s">
        <v>54452</v>
      </c>
      <c r="BD657" s="30" t="s">
        <v>54452</v>
      </c>
      <c r="BE657" s="30" t="s">
        <v>54452</v>
      </c>
      <c r="BF657" s="30" t="s">
        <v>54452</v>
      </c>
      <c r="BG657" s="30">
        <v>7</v>
      </c>
      <c r="BH657" s="30" t="s">
        <v>611</v>
      </c>
      <c r="BI657" s="31"/>
    </row>
    <row r="658" spans="1:61" ht="16.5">
      <c r="A658" s="21" t="s">
        <v>2323</v>
      </c>
      <c r="B658" s="21">
        <v>2180</v>
      </c>
      <c r="C658" s="21">
        <v>1880271</v>
      </c>
      <c r="D658" s="21">
        <v>1188104136</v>
      </c>
      <c r="E658" s="22">
        <v>1101110027353</v>
      </c>
      <c r="F658" s="24" t="s">
        <v>2324</v>
      </c>
      <c r="G658" s="24" t="s">
        <v>44</v>
      </c>
      <c r="H658" s="24" t="s">
        <v>51</v>
      </c>
      <c r="I658" s="24" t="s">
        <v>65</v>
      </c>
      <c r="J658" s="24" t="s">
        <v>264</v>
      </c>
      <c r="K658" s="21">
        <v>15</v>
      </c>
      <c r="L658" s="32" t="s">
        <v>2325</v>
      </c>
      <c r="M658" s="21" t="s">
        <v>2326</v>
      </c>
      <c r="N658" s="21">
        <v>1</v>
      </c>
      <c r="O658" s="21" t="s">
        <v>55</v>
      </c>
      <c r="P658" s="33">
        <v>137496</v>
      </c>
      <c r="Q658" s="21">
        <v>0</v>
      </c>
      <c r="R658" s="21">
        <v>0</v>
      </c>
      <c r="S658" s="33">
        <v>249400</v>
      </c>
      <c r="T658" s="21">
        <v>0</v>
      </c>
      <c r="U658" s="33">
        <v>135959</v>
      </c>
      <c r="V658" s="33">
        <v>332347</v>
      </c>
      <c r="W658" s="33">
        <v>120427</v>
      </c>
      <c r="X658" s="21">
        <v>0</v>
      </c>
      <c r="Y658" s="21">
        <v>0</v>
      </c>
      <c r="Z658" s="16" t="s">
        <v>56</v>
      </c>
      <c r="AA658" s="21">
        <v>1.3</v>
      </c>
      <c r="AB658" s="99">
        <v>0</v>
      </c>
      <c r="AC658" s="21">
        <v>2.4</v>
      </c>
      <c r="AD658" s="21">
        <v>1.3</v>
      </c>
      <c r="AE658" s="21">
        <v>4.5</v>
      </c>
      <c r="AF658" s="21">
        <f t="shared" si="10"/>
        <v>9.5</v>
      </c>
      <c r="AG658" s="21" t="s">
        <v>2327</v>
      </c>
      <c r="AH658" s="24" t="s">
        <v>2328</v>
      </c>
      <c r="AI658" s="24" t="s">
        <v>2329</v>
      </c>
      <c r="AJ658" s="27" t="s">
        <v>31299</v>
      </c>
      <c r="AK658" s="28" t="s">
        <v>70</v>
      </c>
      <c r="AL658" s="28">
        <v>10</v>
      </c>
      <c r="AM658" s="28">
        <v>19590909</v>
      </c>
      <c r="AN658" s="29">
        <v>322</v>
      </c>
      <c r="AO658" s="29">
        <v>202306</v>
      </c>
      <c r="AP658" s="29">
        <v>2022</v>
      </c>
      <c r="AQ658" s="28">
        <v>91904034</v>
      </c>
      <c r="AR658" s="28">
        <v>121071235</v>
      </c>
      <c r="AS658" s="28">
        <v>7585250</v>
      </c>
      <c r="AT658" s="30">
        <v>1</v>
      </c>
      <c r="AU658" s="30"/>
      <c r="AV658" s="30"/>
      <c r="AW658" s="30"/>
      <c r="AX658" s="30"/>
      <c r="AY658" s="30"/>
      <c r="AZ658" s="30"/>
      <c r="BA658" s="30"/>
      <c r="BB658" s="30" t="s">
        <v>54452</v>
      </c>
      <c r="BC658" s="30" t="s">
        <v>54452</v>
      </c>
      <c r="BD658" s="30" t="s">
        <v>54452</v>
      </c>
      <c r="BE658" s="30" t="s">
        <v>54452</v>
      </c>
      <c r="BF658" s="30" t="s">
        <v>54452</v>
      </c>
      <c r="BG658" s="30">
        <v>7</v>
      </c>
      <c r="BH658" s="30" t="s">
        <v>2330</v>
      </c>
      <c r="BI658" s="31"/>
    </row>
    <row r="659" spans="1:61" ht="16.5">
      <c r="A659" s="21" t="s">
        <v>8331</v>
      </c>
      <c r="B659" s="21">
        <v>8484</v>
      </c>
      <c r="C659" s="21">
        <v>1945405</v>
      </c>
      <c r="D659" s="21">
        <v>2018144158</v>
      </c>
      <c r="E659" s="22">
        <v>1101110759493</v>
      </c>
      <c r="F659" s="24" t="s">
        <v>8332</v>
      </c>
      <c r="G659" s="24" t="s">
        <v>44</v>
      </c>
      <c r="H659" s="24" t="s">
        <v>51</v>
      </c>
      <c r="I659" s="24" t="s">
        <v>63</v>
      </c>
      <c r="J659" s="24" t="s">
        <v>313</v>
      </c>
      <c r="K659" s="21">
        <v>46</v>
      </c>
      <c r="L659" s="32" t="s">
        <v>8333</v>
      </c>
      <c r="M659" s="21" t="s">
        <v>8334</v>
      </c>
      <c r="N659" s="21">
        <v>1</v>
      </c>
      <c r="O659" s="21" t="s">
        <v>55</v>
      </c>
      <c r="P659" s="21">
        <v>0</v>
      </c>
      <c r="Q659" s="21">
        <v>0</v>
      </c>
      <c r="R659" s="33">
        <v>825550</v>
      </c>
      <c r="S659" s="21">
        <v>0</v>
      </c>
      <c r="T659" s="21">
        <v>0</v>
      </c>
      <c r="U659" s="33">
        <v>572370</v>
      </c>
      <c r="V659" s="21">
        <v>0</v>
      </c>
      <c r="W659" s="33">
        <v>608357</v>
      </c>
      <c r="X659" s="33">
        <v>384806</v>
      </c>
      <c r="Y659" s="33">
        <v>16363744</v>
      </c>
      <c r="Z659" s="16" t="s">
        <v>1249</v>
      </c>
      <c r="AA659" s="102">
        <v>0</v>
      </c>
      <c r="AB659" s="21">
        <v>171.8</v>
      </c>
      <c r="AC659" s="99">
        <v>0</v>
      </c>
      <c r="AD659" s="21">
        <v>5.7</v>
      </c>
      <c r="AE659" s="21">
        <v>9.9</v>
      </c>
      <c r="AF659" s="21">
        <f t="shared" si="10"/>
        <v>187.4</v>
      </c>
      <c r="AG659" s="21" t="s">
        <v>8335</v>
      </c>
      <c r="AH659" s="24" t="s">
        <v>8336</v>
      </c>
      <c r="AI659" s="24" t="s">
        <v>8337</v>
      </c>
      <c r="AJ659" s="27" t="s">
        <v>31300</v>
      </c>
      <c r="AK659" s="28" t="s">
        <v>156</v>
      </c>
      <c r="AL659" s="28">
        <v>10</v>
      </c>
      <c r="AM659" s="28">
        <v>19910320</v>
      </c>
      <c r="AN659" s="29">
        <v>914</v>
      </c>
      <c r="AO659" s="29">
        <v>202306</v>
      </c>
      <c r="AP659" s="29">
        <v>2022</v>
      </c>
      <c r="AQ659" s="28">
        <v>1432384948</v>
      </c>
      <c r="AR659" s="28">
        <v>1035610954</v>
      </c>
      <c r="AS659" s="28">
        <v>20000000</v>
      </c>
      <c r="AT659" s="30">
        <v>2</v>
      </c>
      <c r="AU659" s="30"/>
      <c r="AV659" s="30"/>
      <c r="AW659" s="30"/>
      <c r="AX659" s="30"/>
      <c r="AY659" s="30"/>
      <c r="AZ659" s="30"/>
      <c r="BA659" s="30"/>
      <c r="BB659" s="30" t="s">
        <v>54452</v>
      </c>
      <c r="BC659" s="30" t="s">
        <v>54452</v>
      </c>
      <c r="BD659" s="30" t="s">
        <v>54452</v>
      </c>
      <c r="BE659" s="30" t="s">
        <v>54452</v>
      </c>
      <c r="BF659" s="30" t="s">
        <v>54452</v>
      </c>
      <c r="BG659" s="30">
        <v>7</v>
      </c>
      <c r="BH659" s="30"/>
      <c r="BI659" s="31"/>
    </row>
    <row r="660" spans="1:61" ht="16.5">
      <c r="A660" s="21" t="s">
        <v>10235</v>
      </c>
      <c r="B660" s="21">
        <v>988</v>
      </c>
      <c r="C660" s="21">
        <v>1823983</v>
      </c>
      <c r="D660" s="21">
        <v>1048101106</v>
      </c>
      <c r="E660" s="22">
        <v>1101110003345</v>
      </c>
      <c r="F660" s="24" t="s">
        <v>10236</v>
      </c>
      <c r="G660" s="24" t="s">
        <v>44</v>
      </c>
      <c r="H660" s="24" t="s">
        <v>51</v>
      </c>
      <c r="I660" s="24" t="s">
        <v>52</v>
      </c>
      <c r="J660" s="24" t="s">
        <v>975</v>
      </c>
      <c r="K660" s="21">
        <v>5</v>
      </c>
      <c r="L660" s="32" t="s">
        <v>10237</v>
      </c>
      <c r="M660" s="21" t="s">
        <v>10238</v>
      </c>
      <c r="N660" s="26">
        <v>1</v>
      </c>
      <c r="O660" s="26" t="s">
        <v>351</v>
      </c>
      <c r="P660" s="21">
        <v>0</v>
      </c>
      <c r="Q660" s="21">
        <v>0</v>
      </c>
      <c r="R660" s="21">
        <v>0</v>
      </c>
      <c r="S660" s="21">
        <v>0</v>
      </c>
      <c r="T660" s="21">
        <v>0</v>
      </c>
      <c r="U660" s="21">
        <v>0</v>
      </c>
      <c r="V660" s="21">
        <v>0</v>
      </c>
      <c r="W660" s="21">
        <v>0</v>
      </c>
      <c r="X660" s="66">
        <v>36973</v>
      </c>
      <c r="Y660" s="21">
        <v>0</v>
      </c>
      <c r="Z660" s="16" t="s">
        <v>56</v>
      </c>
      <c r="AA660" s="103">
        <v>0</v>
      </c>
      <c r="AB660" s="100">
        <v>0</v>
      </c>
      <c r="AC660" s="100">
        <v>0</v>
      </c>
      <c r="AD660" s="100">
        <v>0</v>
      </c>
      <c r="AE660" s="37">
        <v>369.7</v>
      </c>
      <c r="AF660" s="21">
        <f t="shared" si="10"/>
        <v>369.7</v>
      </c>
      <c r="AG660" s="21" t="s">
        <v>1074</v>
      </c>
      <c r="AH660" s="24" t="s">
        <v>10239</v>
      </c>
      <c r="AI660" s="24" t="s">
        <v>10240</v>
      </c>
      <c r="AJ660" s="27" t="s">
        <v>31301</v>
      </c>
      <c r="AK660" s="28" t="s">
        <v>156</v>
      </c>
      <c r="AL660" s="28">
        <v>10</v>
      </c>
      <c r="AM660" s="28">
        <v>19680116</v>
      </c>
      <c r="AN660" s="29">
        <v>975</v>
      </c>
      <c r="AO660" s="29">
        <v>202303</v>
      </c>
      <c r="AP660" s="29">
        <v>2022</v>
      </c>
      <c r="AQ660" s="28">
        <v>1463883744</v>
      </c>
      <c r="AR660" s="28">
        <v>993336394</v>
      </c>
      <c r="AS660" s="28">
        <v>71854195</v>
      </c>
      <c r="AT660" s="30">
        <v>2</v>
      </c>
      <c r="AU660" s="30"/>
      <c r="AV660" s="30"/>
      <c r="AW660" s="30"/>
      <c r="AX660" s="30"/>
      <c r="AY660" s="30"/>
      <c r="AZ660" s="30"/>
      <c r="BA660" s="30"/>
      <c r="BB660" s="30" t="s">
        <v>54452</v>
      </c>
      <c r="BC660" s="30" t="s">
        <v>54452</v>
      </c>
      <c r="BD660" s="30" t="s">
        <v>54452</v>
      </c>
      <c r="BE660" s="30" t="s">
        <v>54452</v>
      </c>
      <c r="BF660" s="30" t="s">
        <v>10241</v>
      </c>
      <c r="BG660" s="30">
        <v>2</v>
      </c>
      <c r="BH660" s="30" t="s">
        <v>101</v>
      </c>
      <c r="BI660" s="31"/>
    </row>
    <row r="661" spans="1:61" ht="16.5">
      <c r="A661" s="21" t="s">
        <v>15527</v>
      </c>
      <c r="B661" s="21">
        <v>14720</v>
      </c>
      <c r="C661" s="21">
        <v>1365542</v>
      </c>
      <c r="D661" s="21">
        <v>3018131079</v>
      </c>
      <c r="E661" s="22">
        <v>1501110030382</v>
      </c>
      <c r="F661" s="24" t="s">
        <v>15528</v>
      </c>
      <c r="G661" s="24" t="s">
        <v>44</v>
      </c>
      <c r="H661" s="24" t="s">
        <v>51</v>
      </c>
      <c r="I661" s="24" t="s">
        <v>65</v>
      </c>
      <c r="J661" s="24" t="s">
        <v>363</v>
      </c>
      <c r="K661" s="21">
        <v>63</v>
      </c>
      <c r="L661" s="32" t="s">
        <v>15529</v>
      </c>
      <c r="M661" s="21" t="s">
        <v>15530</v>
      </c>
      <c r="N661" s="21">
        <v>1</v>
      </c>
      <c r="O661" s="21" t="s">
        <v>55</v>
      </c>
      <c r="P661" s="21">
        <v>0</v>
      </c>
      <c r="Q661" s="21">
        <v>0</v>
      </c>
      <c r="R661" s="21">
        <v>0</v>
      </c>
      <c r="S661" s="21">
        <v>0</v>
      </c>
      <c r="T661" s="21">
        <v>0</v>
      </c>
      <c r="U661" s="33">
        <v>191110</v>
      </c>
      <c r="V661" s="21">
        <v>0</v>
      </c>
      <c r="W661" s="33">
        <v>36648</v>
      </c>
      <c r="X661" s="21">
        <v>0</v>
      </c>
      <c r="Y661" s="33">
        <v>869303</v>
      </c>
      <c r="Z661" s="16" t="s">
        <v>315</v>
      </c>
      <c r="AA661" s="102">
        <v>0</v>
      </c>
      <c r="AB661" s="21">
        <v>8.6</v>
      </c>
      <c r="AC661" s="99">
        <v>0</v>
      </c>
      <c r="AD661" s="21">
        <v>1.9</v>
      </c>
      <c r="AE661" s="21">
        <v>0.3</v>
      </c>
      <c r="AF661" s="21">
        <f t="shared" si="10"/>
        <v>10.8</v>
      </c>
      <c r="AG661" s="21" t="s">
        <v>15531</v>
      </c>
      <c r="AH661" s="24" t="s">
        <v>15532</v>
      </c>
      <c r="AI661" s="24" t="s">
        <v>15533</v>
      </c>
      <c r="AJ661" s="27" t="s">
        <v>31302</v>
      </c>
      <c r="AK661" s="28" t="s">
        <v>60</v>
      </c>
      <c r="AL661" s="28">
        <v>10</v>
      </c>
      <c r="AM661" s="28">
        <v>19970901</v>
      </c>
      <c r="AN661" s="29">
        <v>512</v>
      </c>
      <c r="AO661" s="29">
        <v>202305</v>
      </c>
      <c r="AP661" s="29">
        <v>2022</v>
      </c>
      <c r="AQ661" s="28">
        <v>42955183</v>
      </c>
      <c r="AR661" s="28">
        <v>26748358</v>
      </c>
      <c r="AS661" s="28">
        <v>600000</v>
      </c>
      <c r="AT661" s="30">
        <v>2</v>
      </c>
      <c r="AU661" s="30"/>
      <c r="AV661" s="30"/>
      <c r="AW661" s="30"/>
      <c r="AX661" s="30"/>
      <c r="AY661" s="30"/>
      <c r="AZ661" s="30"/>
      <c r="BA661" s="30"/>
      <c r="BB661" s="30" t="s">
        <v>54452</v>
      </c>
      <c r="BC661" s="30" t="s">
        <v>54452</v>
      </c>
      <c r="BD661" s="30" t="s">
        <v>54452</v>
      </c>
      <c r="BE661" s="30" t="s">
        <v>54452</v>
      </c>
      <c r="BF661" s="30" t="s">
        <v>54452</v>
      </c>
      <c r="BG661" s="30">
        <v>7</v>
      </c>
      <c r="BH661" s="30"/>
      <c r="BI661" s="31"/>
    </row>
    <row r="662" spans="1:61" ht="16.5">
      <c r="A662" s="21" t="s">
        <v>2828</v>
      </c>
      <c r="B662" s="21">
        <v>2465</v>
      </c>
      <c r="C662" s="21">
        <v>1771157</v>
      </c>
      <c r="D662" s="21">
        <v>6098107658</v>
      </c>
      <c r="E662" s="22">
        <v>1942110003096</v>
      </c>
      <c r="F662" s="24" t="s">
        <v>2829</v>
      </c>
      <c r="G662" s="24" t="s">
        <v>44</v>
      </c>
      <c r="H662" s="24" t="s">
        <v>51</v>
      </c>
      <c r="I662" s="24" t="s">
        <v>52</v>
      </c>
      <c r="J662" s="24" t="s">
        <v>2830</v>
      </c>
      <c r="K662" s="21">
        <v>34</v>
      </c>
      <c r="L662" s="32" t="s">
        <v>2831</v>
      </c>
      <c r="M662" s="21" t="s">
        <v>2832</v>
      </c>
      <c r="N662" s="21">
        <v>1</v>
      </c>
      <c r="O662" s="21" t="s">
        <v>55</v>
      </c>
      <c r="P662" s="21">
        <v>0</v>
      </c>
      <c r="Q662" s="33">
        <v>38000</v>
      </c>
      <c r="R662" s="33">
        <v>201050</v>
      </c>
      <c r="S662" s="33">
        <v>490670</v>
      </c>
      <c r="T662" s="21">
        <v>0</v>
      </c>
      <c r="U662" s="33">
        <v>165476</v>
      </c>
      <c r="V662" s="33">
        <v>20800</v>
      </c>
      <c r="W662" s="33">
        <v>342677</v>
      </c>
      <c r="X662" s="33">
        <v>436889</v>
      </c>
      <c r="Y662" s="33">
        <v>2884557</v>
      </c>
      <c r="Z662" s="16" t="s">
        <v>56</v>
      </c>
      <c r="AA662" s="102">
        <v>0</v>
      </c>
      <c r="AB662" s="21">
        <v>31.2</v>
      </c>
      <c r="AC662" s="21">
        <v>4.9000000000000004</v>
      </c>
      <c r="AD662" s="21">
        <v>1.6</v>
      </c>
      <c r="AE662" s="21">
        <v>8</v>
      </c>
      <c r="AF662" s="21">
        <f t="shared" si="10"/>
        <v>45.7</v>
      </c>
      <c r="AG662" s="21" t="s">
        <v>2833</v>
      </c>
      <c r="AH662" s="24" t="s">
        <v>2834</v>
      </c>
      <c r="AI662" s="24" t="s">
        <v>2835</v>
      </c>
      <c r="AJ662" s="27" t="s">
        <v>31303</v>
      </c>
      <c r="AK662" s="28" t="s">
        <v>70</v>
      </c>
      <c r="AL662" s="28">
        <v>10</v>
      </c>
      <c r="AM662" s="28">
        <v>19871109</v>
      </c>
      <c r="AN662" s="29">
        <v>310</v>
      </c>
      <c r="AO662" s="29">
        <v>202306</v>
      </c>
      <c r="AP662" s="29">
        <v>2022</v>
      </c>
      <c r="AQ662" s="28">
        <v>161473285</v>
      </c>
      <c r="AR662" s="28">
        <v>298479632</v>
      </c>
      <c r="AS662" s="28">
        <v>13741974</v>
      </c>
      <c r="AT662" s="30">
        <v>1</v>
      </c>
      <c r="AU662" s="30"/>
      <c r="AV662" s="30"/>
      <c r="AW662" s="30"/>
      <c r="AX662" s="30"/>
      <c r="AY662" s="30"/>
      <c r="AZ662" s="30"/>
      <c r="BA662" s="30"/>
      <c r="BB662" s="30" t="s">
        <v>54452</v>
      </c>
      <c r="BC662" s="30" t="s">
        <v>54452</v>
      </c>
      <c r="BD662" s="30" t="s">
        <v>54452</v>
      </c>
      <c r="BE662" s="30" t="s">
        <v>54452</v>
      </c>
      <c r="BF662" s="30" t="s">
        <v>54452</v>
      </c>
      <c r="BG662" s="30">
        <v>5</v>
      </c>
      <c r="BH662" s="30" t="s">
        <v>2836</v>
      </c>
      <c r="BI662" s="31"/>
    </row>
    <row r="663" spans="1:61" ht="16.5">
      <c r="A663" s="21" t="s">
        <v>10795</v>
      </c>
      <c r="B663" s="21">
        <v>11157</v>
      </c>
      <c r="C663" s="21">
        <v>1363945</v>
      </c>
      <c r="D663" s="21">
        <v>1118100819</v>
      </c>
      <c r="E663" s="22">
        <v>1101110059306</v>
      </c>
      <c r="F663" s="24" t="s">
        <v>10796</v>
      </c>
      <c r="G663" s="24" t="s">
        <v>44</v>
      </c>
      <c r="H663" s="24" t="s">
        <v>51</v>
      </c>
      <c r="I663" s="24" t="s">
        <v>65</v>
      </c>
      <c r="J663" s="24" t="s">
        <v>3829</v>
      </c>
      <c r="K663" s="21">
        <v>50</v>
      </c>
      <c r="L663" s="21"/>
      <c r="M663" s="21" t="s">
        <v>10797</v>
      </c>
      <c r="N663" s="21">
        <v>1</v>
      </c>
      <c r="O663" s="21" t="s">
        <v>55</v>
      </c>
      <c r="P663" s="33">
        <v>14178401</v>
      </c>
      <c r="Q663" s="33">
        <v>1429</v>
      </c>
      <c r="R663" s="68">
        <v>3877</v>
      </c>
      <c r="S663" s="21">
        <v>0</v>
      </c>
      <c r="T663" s="21">
        <v>0</v>
      </c>
      <c r="U663" s="21">
        <v>0</v>
      </c>
      <c r="V663" s="21">
        <v>0</v>
      </c>
      <c r="W663" s="21">
        <v>0</v>
      </c>
      <c r="X663" s="21">
        <v>0</v>
      </c>
      <c r="Y663" s="21">
        <v>0</v>
      </c>
      <c r="Z663" s="21" t="s">
        <v>315</v>
      </c>
      <c r="AA663" s="21">
        <v>141.69999999999999</v>
      </c>
      <c r="AB663" s="99">
        <v>0</v>
      </c>
      <c r="AC663" s="99">
        <v>0</v>
      </c>
      <c r="AD663" s="99">
        <v>0</v>
      </c>
      <c r="AE663" s="99">
        <v>0</v>
      </c>
      <c r="AF663" s="21">
        <f t="shared" si="10"/>
        <v>141.69999999999999</v>
      </c>
      <c r="AG663" s="21" t="s">
        <v>10794</v>
      </c>
      <c r="AH663" s="24" t="s">
        <v>10798</v>
      </c>
      <c r="AI663" s="24" t="s">
        <v>10799</v>
      </c>
      <c r="AJ663" s="27" t="s">
        <v>31304</v>
      </c>
      <c r="AK663" s="28" t="s">
        <v>60</v>
      </c>
      <c r="AL663" s="28">
        <v>10</v>
      </c>
      <c r="AM663" s="28">
        <v>19651123</v>
      </c>
      <c r="AN663" s="29">
        <v>369</v>
      </c>
      <c r="AO663" s="29">
        <v>202212</v>
      </c>
      <c r="AP663" s="29">
        <v>2022</v>
      </c>
      <c r="AQ663" s="28">
        <v>34693562</v>
      </c>
      <c r="AR663" s="28">
        <v>40191366</v>
      </c>
      <c r="AS663" s="28">
        <v>900000</v>
      </c>
      <c r="AT663" s="30">
        <v>1</v>
      </c>
      <c r="AU663" s="30"/>
      <c r="AV663" s="30"/>
      <c r="AW663" s="30"/>
      <c r="AX663" s="30"/>
      <c r="AY663" s="30"/>
      <c r="AZ663" s="30"/>
      <c r="BA663" s="30"/>
      <c r="BB663" s="30" t="s">
        <v>54452</v>
      </c>
      <c r="BC663" s="30" t="s">
        <v>54452</v>
      </c>
      <c r="BD663" s="30" t="s">
        <v>54452</v>
      </c>
      <c r="BE663" s="30" t="s">
        <v>54452</v>
      </c>
      <c r="BF663" s="30" t="s">
        <v>54452</v>
      </c>
      <c r="BG663" s="30">
        <v>5</v>
      </c>
      <c r="BH663" s="30" t="s">
        <v>10800</v>
      </c>
      <c r="BI663" s="31"/>
    </row>
    <row r="664" spans="1:61" ht="16.5">
      <c r="A664" s="21" t="s">
        <v>12063</v>
      </c>
      <c r="B664" s="21">
        <v>12099</v>
      </c>
      <c r="C664" s="21">
        <v>5911870</v>
      </c>
      <c r="D664" s="21">
        <v>2018640254</v>
      </c>
      <c r="E664" s="22">
        <v>1101115433927</v>
      </c>
      <c r="F664" s="24" t="s">
        <v>12064</v>
      </c>
      <c r="G664" s="24" t="s">
        <v>44</v>
      </c>
      <c r="H664" s="24" t="s">
        <v>51</v>
      </c>
      <c r="I664" s="24" t="s">
        <v>63</v>
      </c>
      <c r="J664" s="24" t="s">
        <v>8264</v>
      </c>
      <c r="K664" s="21">
        <v>54</v>
      </c>
      <c r="L664" s="32" t="s">
        <v>12065</v>
      </c>
      <c r="M664" s="21" t="s">
        <v>12066</v>
      </c>
      <c r="N664" s="21">
        <v>1</v>
      </c>
      <c r="O664" s="21" t="s">
        <v>55</v>
      </c>
      <c r="P664" s="21">
        <v>0</v>
      </c>
      <c r="Q664" s="33">
        <v>744783</v>
      </c>
      <c r="R664" s="21">
        <v>0</v>
      </c>
      <c r="S664" s="21">
        <v>0</v>
      </c>
      <c r="T664" s="21">
        <v>0</v>
      </c>
      <c r="U664" s="21">
        <v>0</v>
      </c>
      <c r="V664" s="21">
        <v>0</v>
      </c>
      <c r="W664" s="33">
        <v>288791</v>
      </c>
      <c r="X664" s="33">
        <v>852640</v>
      </c>
      <c r="Y664" s="21">
        <v>0</v>
      </c>
      <c r="Z664" s="16" t="s">
        <v>315</v>
      </c>
      <c r="AA664" s="102">
        <v>0</v>
      </c>
      <c r="AB664" s="21">
        <v>7.4</v>
      </c>
      <c r="AC664" s="99">
        <v>0</v>
      </c>
      <c r="AD664" s="99">
        <v>0</v>
      </c>
      <c r="AE664" s="21">
        <v>11.4</v>
      </c>
      <c r="AF664" s="21">
        <f t="shared" si="10"/>
        <v>18.8</v>
      </c>
      <c r="AG664" s="21" t="s">
        <v>11960</v>
      </c>
      <c r="AH664" s="24" t="s">
        <v>12067</v>
      </c>
      <c r="AI664" s="24" t="s">
        <v>12068</v>
      </c>
      <c r="AJ664" s="27" t="s">
        <v>31305</v>
      </c>
      <c r="AK664" s="28" t="s">
        <v>60</v>
      </c>
      <c r="AL664" s="28">
        <v>10</v>
      </c>
      <c r="AM664" s="28">
        <v>20140610</v>
      </c>
      <c r="AN664" s="29">
        <v>536</v>
      </c>
      <c r="AO664" s="29">
        <v>202212</v>
      </c>
      <c r="AP664" s="29">
        <v>2022</v>
      </c>
      <c r="AQ664" s="28">
        <v>130208872</v>
      </c>
      <c r="AR664" s="28">
        <v>354599291</v>
      </c>
      <c r="AS664" s="28">
        <v>2000000</v>
      </c>
      <c r="AT664" s="30">
        <v>1</v>
      </c>
      <c r="AU664" s="30"/>
      <c r="AV664" s="30"/>
      <c r="AW664" s="30"/>
      <c r="AX664" s="30"/>
      <c r="AY664" s="30"/>
      <c r="AZ664" s="30"/>
      <c r="BA664" s="30"/>
      <c r="BB664" s="30" t="s">
        <v>54452</v>
      </c>
      <c r="BC664" s="30" t="s">
        <v>54452</v>
      </c>
      <c r="BD664" s="30" t="s">
        <v>54452</v>
      </c>
      <c r="BE664" s="30" t="s">
        <v>54452</v>
      </c>
      <c r="BF664" s="30" t="s">
        <v>54452</v>
      </c>
      <c r="BG664" s="30">
        <v>4</v>
      </c>
      <c r="BH664" s="30" t="s">
        <v>237</v>
      </c>
      <c r="BI664" s="31"/>
    </row>
    <row r="665" spans="1:61" ht="16.5">
      <c r="A665" s="21" t="s">
        <v>8273</v>
      </c>
      <c r="B665" s="21">
        <v>8446</v>
      </c>
      <c r="C665" s="21">
        <v>1404392</v>
      </c>
      <c r="D665" s="21">
        <v>1068133808</v>
      </c>
      <c r="E665" s="22">
        <v>1101110222218</v>
      </c>
      <c r="F665" s="24" t="s">
        <v>8274</v>
      </c>
      <c r="G665" s="24" t="s">
        <v>44</v>
      </c>
      <c r="H665" s="24" t="s">
        <v>51</v>
      </c>
      <c r="I665" s="24" t="s">
        <v>52</v>
      </c>
      <c r="J665" s="24" t="s">
        <v>313</v>
      </c>
      <c r="K665" s="21">
        <v>46</v>
      </c>
      <c r="L665" s="32" t="s">
        <v>8275</v>
      </c>
      <c r="M665" s="21" t="s">
        <v>8276</v>
      </c>
      <c r="N665" s="21">
        <v>1</v>
      </c>
      <c r="O665" s="21" t="s">
        <v>55</v>
      </c>
      <c r="P665" s="21">
        <v>0</v>
      </c>
      <c r="Q665" s="21">
        <v>0</v>
      </c>
      <c r="R665" s="21">
        <v>0</v>
      </c>
      <c r="S665" s="21">
        <v>0</v>
      </c>
      <c r="T665" s="21">
        <v>0</v>
      </c>
      <c r="U665" s="21">
        <v>0</v>
      </c>
      <c r="V665" s="21">
        <v>0</v>
      </c>
      <c r="W665" s="39">
        <v>352551</v>
      </c>
      <c r="X665" s="21">
        <v>0</v>
      </c>
      <c r="Y665" s="21">
        <v>0</v>
      </c>
      <c r="Z665" s="16" t="s">
        <v>1249</v>
      </c>
      <c r="AA665" s="102">
        <v>0</v>
      </c>
      <c r="AB665" s="99">
        <v>0</v>
      </c>
      <c r="AC665" s="99">
        <v>0</v>
      </c>
      <c r="AD665" s="99">
        <v>0</v>
      </c>
      <c r="AE665" s="21">
        <v>3.5</v>
      </c>
      <c r="AF665" s="21">
        <f t="shared" si="10"/>
        <v>3.5</v>
      </c>
      <c r="AG665" s="21" t="s">
        <v>8097</v>
      </c>
      <c r="AH665" s="24" t="s">
        <v>8277</v>
      </c>
      <c r="AI665" s="24" t="s">
        <v>8278</v>
      </c>
      <c r="AJ665" s="27" t="s">
        <v>31306</v>
      </c>
      <c r="AK665" s="28" t="s">
        <v>60</v>
      </c>
      <c r="AL665" s="28">
        <v>10</v>
      </c>
      <c r="AM665" s="28">
        <v>19771207</v>
      </c>
      <c r="AN665" s="29">
        <v>400</v>
      </c>
      <c r="AO665" s="29">
        <v>202212</v>
      </c>
      <c r="AP665" s="29">
        <v>2022</v>
      </c>
      <c r="AQ665" s="28">
        <v>571929783</v>
      </c>
      <c r="AR665" s="28">
        <v>808851668</v>
      </c>
      <c r="AS665" s="28">
        <v>25916370</v>
      </c>
      <c r="AT665" s="30">
        <v>2</v>
      </c>
      <c r="AU665" s="30"/>
      <c r="AV665" s="30"/>
      <c r="AW665" s="30"/>
      <c r="AX665" s="30"/>
      <c r="AY665" s="30"/>
      <c r="AZ665" s="30"/>
      <c r="BA665" s="30"/>
      <c r="BB665" s="30" t="s">
        <v>54452</v>
      </c>
      <c r="BC665" s="30" t="s">
        <v>54452</v>
      </c>
      <c r="BD665" s="30" t="s">
        <v>54452</v>
      </c>
      <c r="BE665" s="30" t="s">
        <v>54452</v>
      </c>
      <c r="BF665" s="30" t="s">
        <v>8279</v>
      </c>
      <c r="BG665" s="30">
        <v>2</v>
      </c>
      <c r="BH665" s="30"/>
      <c r="BI665" s="31"/>
    </row>
    <row r="666" spans="1:61" ht="16.5">
      <c r="A666" s="21" t="s">
        <v>10846</v>
      </c>
      <c r="B666" s="21">
        <v>11170</v>
      </c>
      <c r="C666" s="21">
        <v>1102581</v>
      </c>
      <c r="D666" s="21">
        <v>1178102514</v>
      </c>
      <c r="E666" s="22">
        <v>1101110001901</v>
      </c>
      <c r="F666" s="24" t="s">
        <v>10847</v>
      </c>
      <c r="G666" s="24" t="s">
        <v>44</v>
      </c>
      <c r="H666" s="24" t="s">
        <v>51</v>
      </c>
      <c r="I666" s="24" t="s">
        <v>65</v>
      </c>
      <c r="J666" s="24" t="s">
        <v>3829</v>
      </c>
      <c r="K666" s="21">
        <v>50</v>
      </c>
      <c r="L666" s="21"/>
      <c r="M666" s="21" t="s">
        <v>10848</v>
      </c>
      <c r="N666" s="21">
        <v>1</v>
      </c>
      <c r="O666" s="21" t="s">
        <v>55</v>
      </c>
      <c r="P666" s="21">
        <v>0</v>
      </c>
      <c r="Q666" s="21">
        <v>0</v>
      </c>
      <c r="R666" s="21">
        <v>0</v>
      </c>
      <c r="S666" s="21">
        <v>0</v>
      </c>
      <c r="T666" s="21">
        <v>0</v>
      </c>
      <c r="U666" s="33">
        <v>194517</v>
      </c>
      <c r="V666" s="21">
        <v>0</v>
      </c>
      <c r="W666" s="33">
        <v>187998</v>
      </c>
      <c r="X666" s="33">
        <v>323191</v>
      </c>
      <c r="Y666" s="33">
        <v>4702796</v>
      </c>
      <c r="Z666" s="21" t="s">
        <v>315</v>
      </c>
      <c r="AA666" s="102">
        <v>0</v>
      </c>
      <c r="AB666" s="21">
        <v>47</v>
      </c>
      <c r="AC666" s="99">
        <v>0</v>
      </c>
      <c r="AD666" s="21">
        <v>1.9</v>
      </c>
      <c r="AE666" s="21">
        <v>5.0999999999999996</v>
      </c>
      <c r="AF666" s="21">
        <f t="shared" si="10"/>
        <v>54</v>
      </c>
      <c r="AG666" s="21" t="s">
        <v>10745</v>
      </c>
      <c r="AH666" s="24" t="s">
        <v>10849</v>
      </c>
      <c r="AI666" s="24" t="s">
        <v>10850</v>
      </c>
      <c r="AJ666" s="27" t="s">
        <v>31307</v>
      </c>
      <c r="AK666" s="28" t="s">
        <v>60</v>
      </c>
      <c r="AL666" s="28">
        <v>10</v>
      </c>
      <c r="AM666" s="28">
        <v>19700811</v>
      </c>
      <c r="AN666" s="29">
        <v>344</v>
      </c>
      <c r="AO666" s="29">
        <v>202212</v>
      </c>
      <c r="AP666" s="29">
        <v>2022</v>
      </c>
      <c r="AQ666" s="28">
        <v>232768</v>
      </c>
      <c r="AR666" s="28">
        <v>36951108</v>
      </c>
      <c r="AS666" s="28">
        <v>670000</v>
      </c>
      <c r="AT666" s="30">
        <v>1</v>
      </c>
      <c r="AU666" s="30"/>
      <c r="AV666" s="30"/>
      <c r="AW666" s="30"/>
      <c r="AX666" s="30"/>
      <c r="AY666" s="30"/>
      <c r="AZ666" s="30"/>
      <c r="BA666" s="30"/>
      <c r="BB666" s="30" t="s">
        <v>54452</v>
      </c>
      <c r="BC666" s="30" t="s">
        <v>54452</v>
      </c>
      <c r="BD666" s="30" t="s">
        <v>54452</v>
      </c>
      <c r="BE666" s="30" t="s">
        <v>54452</v>
      </c>
      <c r="BF666" s="30" t="s">
        <v>54452</v>
      </c>
      <c r="BG666" s="30">
        <v>7</v>
      </c>
      <c r="BH666" s="30" t="s">
        <v>9729</v>
      </c>
      <c r="BI666" s="31"/>
    </row>
    <row r="667" spans="1:61" ht="16.5">
      <c r="A667" s="21" t="s">
        <v>11222</v>
      </c>
      <c r="B667" s="21">
        <v>11460</v>
      </c>
      <c r="C667" s="21">
        <v>10913226</v>
      </c>
      <c r="D667" s="21">
        <v>4658802260</v>
      </c>
      <c r="E667" s="22">
        <v>1101118070586</v>
      </c>
      <c r="F667" s="24" t="s">
        <v>11223</v>
      </c>
      <c r="G667" s="24" t="s">
        <v>44</v>
      </c>
      <c r="H667" s="24" t="s">
        <v>51</v>
      </c>
      <c r="I667" s="24" t="s">
        <v>65</v>
      </c>
      <c r="J667" s="24" t="s">
        <v>3829</v>
      </c>
      <c r="K667" s="21">
        <v>50</v>
      </c>
      <c r="L667" s="21"/>
      <c r="M667" s="21" t="s">
        <v>10976</v>
      </c>
      <c r="N667" s="21">
        <v>1</v>
      </c>
      <c r="O667" s="21" t="s">
        <v>55</v>
      </c>
      <c r="P667" s="33">
        <v>21876279</v>
      </c>
      <c r="Q667" s="33">
        <v>485647</v>
      </c>
      <c r="R667" s="33">
        <v>63437</v>
      </c>
      <c r="S667" s="21">
        <v>0</v>
      </c>
      <c r="T667" s="21">
        <v>0</v>
      </c>
      <c r="U667" s="33">
        <f>5476209+7612</f>
        <v>5483821</v>
      </c>
      <c r="V667" s="33">
        <v>7055</v>
      </c>
      <c r="W667" s="33">
        <v>138715</v>
      </c>
      <c r="X667" s="21">
        <v>0</v>
      </c>
      <c r="Y667" s="21">
        <v>0</v>
      </c>
      <c r="Z667" s="21" t="s">
        <v>315</v>
      </c>
      <c r="AA667" s="21">
        <v>218.7</v>
      </c>
      <c r="AB667" s="21">
        <v>5.4</v>
      </c>
      <c r="AC667" s="99">
        <v>0</v>
      </c>
      <c r="AD667" s="21">
        <v>54.8</v>
      </c>
      <c r="AE667" s="21">
        <v>1.4</v>
      </c>
      <c r="AF667" s="21">
        <f t="shared" si="10"/>
        <v>280.29999999999995</v>
      </c>
      <c r="AG667" s="21" t="s">
        <v>11224</v>
      </c>
      <c r="AH667" s="24" t="s">
        <v>11225</v>
      </c>
      <c r="AI667" s="24" t="s">
        <v>11226</v>
      </c>
      <c r="AJ667" s="27" t="s">
        <v>31308</v>
      </c>
      <c r="AK667" s="28" t="s">
        <v>60</v>
      </c>
      <c r="AL667" s="28">
        <v>10</v>
      </c>
      <c r="AM667" s="28">
        <v>20211027</v>
      </c>
      <c r="AN667" s="29">
        <v>323</v>
      </c>
      <c r="AO667" s="29">
        <v>202304</v>
      </c>
      <c r="AP667" s="29">
        <v>2022</v>
      </c>
      <c r="AQ667" s="28">
        <v>30419423</v>
      </c>
      <c r="AR667" s="28">
        <v>50647691</v>
      </c>
      <c r="AS667" s="28">
        <v>3062500</v>
      </c>
      <c r="AT667" s="30">
        <v>1</v>
      </c>
      <c r="AU667" s="30"/>
      <c r="AV667" s="30"/>
      <c r="AW667" s="30"/>
      <c r="AX667" s="30"/>
      <c r="AY667" s="30"/>
      <c r="AZ667" s="30"/>
      <c r="BA667" s="30"/>
      <c r="BB667" s="30" t="s">
        <v>54452</v>
      </c>
      <c r="BC667" s="30" t="s">
        <v>54452</v>
      </c>
      <c r="BD667" s="30" t="s">
        <v>54452</v>
      </c>
      <c r="BE667" s="30" t="s">
        <v>54452</v>
      </c>
      <c r="BF667" s="30" t="s">
        <v>54452</v>
      </c>
      <c r="BG667" s="30">
        <v>13</v>
      </c>
      <c r="BH667" s="30"/>
      <c r="BI667" s="31"/>
    </row>
    <row r="668" spans="1:61" ht="16.5">
      <c r="A668" s="21" t="s">
        <v>10273</v>
      </c>
      <c r="B668" s="21">
        <v>23572</v>
      </c>
      <c r="C668" s="21">
        <v>3301350</v>
      </c>
      <c r="D668" s="21">
        <v>1028201000</v>
      </c>
      <c r="E668" s="22">
        <v>1101310000018</v>
      </c>
      <c r="F668" s="24" t="s">
        <v>10274</v>
      </c>
      <c r="G668" s="24" t="s">
        <v>104</v>
      </c>
      <c r="H668" s="24" t="s">
        <v>51</v>
      </c>
      <c r="I668" s="24" t="s">
        <v>65</v>
      </c>
      <c r="J668" s="24" t="s">
        <v>462</v>
      </c>
      <c r="K668" s="21">
        <v>56</v>
      </c>
      <c r="L668" s="32" t="s">
        <v>10274</v>
      </c>
      <c r="M668" s="21" t="s">
        <v>10275</v>
      </c>
      <c r="N668" s="26">
        <v>1</v>
      </c>
      <c r="O668" s="26" t="s">
        <v>55</v>
      </c>
      <c r="P668" s="21">
        <v>0</v>
      </c>
      <c r="Q668" s="21">
        <v>0</v>
      </c>
      <c r="R668" s="21">
        <v>0</v>
      </c>
      <c r="S668" s="38">
        <v>179056</v>
      </c>
      <c r="T668" s="21">
        <v>0</v>
      </c>
      <c r="U668" s="41">
        <v>142861</v>
      </c>
      <c r="V668" s="21">
        <v>0</v>
      </c>
      <c r="W668" s="38">
        <v>899179</v>
      </c>
      <c r="X668" s="41">
        <v>2740350</v>
      </c>
      <c r="Y668" s="41">
        <v>1719286</v>
      </c>
      <c r="Z668" s="21"/>
      <c r="AA668" s="102">
        <v>0</v>
      </c>
      <c r="AB668" s="21">
        <v>17.100000000000001</v>
      </c>
      <c r="AC668" s="21">
        <v>1.7</v>
      </c>
      <c r="AD668" s="21">
        <v>1.4</v>
      </c>
      <c r="AE668" s="21">
        <v>36.299999999999997</v>
      </c>
      <c r="AF668" s="21">
        <f t="shared" si="10"/>
        <v>56.5</v>
      </c>
      <c r="AG668" s="21" t="s">
        <v>10276</v>
      </c>
      <c r="AH668" s="24" t="s">
        <v>10277</v>
      </c>
      <c r="AI668" s="24" t="s">
        <v>10278</v>
      </c>
      <c r="AJ668" s="27" t="s">
        <v>31309</v>
      </c>
      <c r="AK668" s="28" t="s">
        <v>47</v>
      </c>
      <c r="AL668" s="28">
        <v>10</v>
      </c>
      <c r="AM668" s="28">
        <v>19710323</v>
      </c>
      <c r="AN668" s="29">
        <v>305</v>
      </c>
      <c r="AO668" s="29">
        <v>202102</v>
      </c>
      <c r="AP668" s="29">
        <v>2022</v>
      </c>
      <c r="AQ668" s="28">
        <v>61293199</v>
      </c>
      <c r="AR668" s="28">
        <v>244689481</v>
      </c>
      <c r="AS668" s="28">
        <v>78099290</v>
      </c>
      <c r="AT668" s="30">
        <v>1</v>
      </c>
      <c r="AU668" s="30"/>
      <c r="AV668" s="30"/>
      <c r="AW668" s="30"/>
      <c r="AX668" s="30"/>
      <c r="AY668" s="30"/>
      <c r="AZ668" s="30"/>
      <c r="BA668" s="30"/>
      <c r="BB668" s="30" t="s">
        <v>54452</v>
      </c>
      <c r="BC668" s="30" t="s">
        <v>54452</v>
      </c>
      <c r="BD668" s="30" t="s">
        <v>54452</v>
      </c>
      <c r="BE668" s="30" t="s">
        <v>54452</v>
      </c>
      <c r="BF668" s="30" t="s">
        <v>54452</v>
      </c>
      <c r="BG668" s="30">
        <v>4</v>
      </c>
      <c r="BH668" s="30" t="s">
        <v>252</v>
      </c>
      <c r="BI668" s="31"/>
    </row>
    <row r="669" spans="1:61" ht="16.5">
      <c r="A669" s="21" t="s">
        <v>10279</v>
      </c>
      <c r="B669" s="21">
        <v>10762</v>
      </c>
      <c r="C669" s="21">
        <v>1923569</v>
      </c>
      <c r="D669" s="21">
        <v>1148182483</v>
      </c>
      <c r="E669" s="22">
        <v>1101140118263</v>
      </c>
      <c r="F669" s="24" t="s">
        <v>10280</v>
      </c>
      <c r="G669" s="24" t="s">
        <v>44</v>
      </c>
      <c r="H669" s="24" t="s">
        <v>51</v>
      </c>
      <c r="I669" s="24" t="s">
        <v>65</v>
      </c>
      <c r="J669" s="24" t="s">
        <v>593</v>
      </c>
      <c r="K669" s="21">
        <v>14</v>
      </c>
      <c r="L669" s="32" t="s">
        <v>10281</v>
      </c>
      <c r="M669" s="21" t="s">
        <v>10282</v>
      </c>
      <c r="N669" s="21">
        <v>1</v>
      </c>
      <c r="O669" s="21" t="s">
        <v>55</v>
      </c>
      <c r="P669" s="21">
        <v>0</v>
      </c>
      <c r="Q669" s="21">
        <v>0</v>
      </c>
      <c r="R669" s="21">
        <v>0</v>
      </c>
      <c r="S669" s="21">
        <v>0</v>
      </c>
      <c r="T669" s="21">
        <v>0</v>
      </c>
      <c r="U669" s="33">
        <v>200035</v>
      </c>
      <c r="V669" s="21">
        <v>0</v>
      </c>
      <c r="W669" s="33">
        <v>26834</v>
      </c>
      <c r="X669" s="33">
        <v>589749</v>
      </c>
      <c r="Y669" s="21">
        <v>0</v>
      </c>
      <c r="Z669" s="16" t="s">
        <v>126</v>
      </c>
      <c r="AA669" s="102">
        <v>0</v>
      </c>
      <c r="AB669" s="99">
        <v>0</v>
      </c>
      <c r="AC669" s="99">
        <v>0</v>
      </c>
      <c r="AD669" s="21">
        <v>2</v>
      </c>
      <c r="AE669" s="21">
        <v>6.1</v>
      </c>
      <c r="AF669" s="21">
        <f t="shared" si="10"/>
        <v>8.1</v>
      </c>
      <c r="AG669" s="21" t="s">
        <v>10283</v>
      </c>
      <c r="AH669" s="24" t="s">
        <v>10284</v>
      </c>
      <c r="AI669" s="24" t="s">
        <v>10285</v>
      </c>
      <c r="AJ669" s="27" t="s">
        <v>31310</v>
      </c>
      <c r="AK669" s="28" t="s">
        <v>60</v>
      </c>
      <c r="AL669" s="28">
        <v>10</v>
      </c>
      <c r="AM669" s="28">
        <v>19980112</v>
      </c>
      <c r="AN669" s="29">
        <v>331</v>
      </c>
      <c r="AO669" s="29">
        <v>202212</v>
      </c>
      <c r="AP669" s="29">
        <v>2022</v>
      </c>
      <c r="AQ669" s="28">
        <v>96410729</v>
      </c>
      <c r="AR669" s="28">
        <v>35671199</v>
      </c>
      <c r="AS669" s="28">
        <v>50000</v>
      </c>
      <c r="AT669" s="30">
        <v>1</v>
      </c>
      <c r="AU669" s="30"/>
      <c r="AV669" s="30"/>
      <c r="AW669" s="30"/>
      <c r="AX669" s="30"/>
      <c r="AY669" s="30"/>
      <c r="AZ669" s="30"/>
      <c r="BA669" s="30"/>
      <c r="BB669" s="30" t="s">
        <v>54452</v>
      </c>
      <c r="BC669" s="30" t="s">
        <v>54452</v>
      </c>
      <c r="BD669" s="30" t="s">
        <v>54452</v>
      </c>
      <c r="BE669" s="30" t="s">
        <v>54452</v>
      </c>
      <c r="BF669" s="30" t="s">
        <v>54452</v>
      </c>
      <c r="BG669" s="30">
        <v>4</v>
      </c>
      <c r="BH669" s="30" t="s">
        <v>237</v>
      </c>
      <c r="BI669" s="31"/>
    </row>
    <row r="670" spans="1:61" ht="16.5">
      <c r="A670" s="21" t="s">
        <v>6166</v>
      </c>
      <c r="B670" s="21">
        <v>6274</v>
      </c>
      <c r="C670" s="21">
        <v>8585724</v>
      </c>
      <c r="D670" s="21">
        <v>1498800870</v>
      </c>
      <c r="E670" s="22">
        <v>1311110518042</v>
      </c>
      <c r="F670" s="24" t="s">
        <v>6167</v>
      </c>
      <c r="G670" s="24" t="s">
        <v>44</v>
      </c>
      <c r="H670" s="24" t="s">
        <v>51</v>
      </c>
      <c r="I670" s="24" t="s">
        <v>52</v>
      </c>
      <c r="J670" s="24" t="s">
        <v>1042</v>
      </c>
      <c r="K670" s="21">
        <v>36</v>
      </c>
      <c r="L670" s="32" t="s">
        <v>6168</v>
      </c>
      <c r="M670" s="21" t="s">
        <v>6169</v>
      </c>
      <c r="N670" s="21">
        <v>1</v>
      </c>
      <c r="O670" s="21" t="s">
        <v>55</v>
      </c>
      <c r="P670" s="21">
        <v>0</v>
      </c>
      <c r="Q670" s="21">
        <v>0</v>
      </c>
      <c r="R670" s="21">
        <v>0</v>
      </c>
      <c r="S670" s="33">
        <v>73900</v>
      </c>
      <c r="T670" s="21">
        <v>0</v>
      </c>
      <c r="U670" s="21">
        <v>0</v>
      </c>
      <c r="V670" s="33">
        <v>105420</v>
      </c>
      <c r="W670" s="39">
        <v>504322</v>
      </c>
      <c r="X670" s="21">
        <v>0</v>
      </c>
      <c r="Y670" s="33">
        <v>10872801</v>
      </c>
      <c r="Z670" s="16" t="s">
        <v>126</v>
      </c>
      <c r="AA670" s="102">
        <v>0</v>
      </c>
      <c r="AB670" s="21">
        <v>108.7</v>
      </c>
      <c r="AC670" s="21">
        <v>0.7</v>
      </c>
      <c r="AD670" s="99">
        <v>0</v>
      </c>
      <c r="AE670" s="21">
        <v>6</v>
      </c>
      <c r="AF670" s="21">
        <f t="shared" si="10"/>
        <v>115.4</v>
      </c>
      <c r="AG670" s="21" t="s">
        <v>6170</v>
      </c>
      <c r="AH670" s="24" t="s">
        <v>6171</v>
      </c>
      <c r="AI670" s="24" t="s">
        <v>6172</v>
      </c>
      <c r="AJ670" s="27" t="s">
        <v>31311</v>
      </c>
      <c r="AK670" s="28" t="s">
        <v>60</v>
      </c>
      <c r="AL670" s="28">
        <v>10</v>
      </c>
      <c r="AM670" s="28">
        <v>20180502</v>
      </c>
      <c r="AN670" s="29">
        <v>405</v>
      </c>
      <c r="AO670" s="29">
        <v>202303</v>
      </c>
      <c r="AP670" s="29">
        <v>2022</v>
      </c>
      <c r="AQ670" s="28">
        <v>351229990</v>
      </c>
      <c r="AR670" s="28">
        <v>319421976</v>
      </c>
      <c r="AS670" s="28">
        <v>10312500</v>
      </c>
      <c r="AT670" s="30">
        <v>1</v>
      </c>
      <c r="AU670" s="30"/>
      <c r="AV670" s="30"/>
      <c r="AW670" s="30"/>
      <c r="AX670" s="30"/>
      <c r="AY670" s="30"/>
      <c r="AZ670" s="30"/>
      <c r="BA670" s="30"/>
      <c r="BB670" s="30" t="s">
        <v>54452</v>
      </c>
      <c r="BC670" s="30" t="s">
        <v>54452</v>
      </c>
      <c r="BD670" s="30" t="s">
        <v>54452</v>
      </c>
      <c r="BE670" s="30" t="s">
        <v>54452</v>
      </c>
      <c r="BF670" s="30" t="s">
        <v>54452</v>
      </c>
      <c r="BG670" s="30">
        <v>7</v>
      </c>
      <c r="BH670" s="30"/>
      <c r="BI670" s="31"/>
    </row>
    <row r="671" spans="1:61" ht="16.5">
      <c r="A671" s="21" t="s">
        <v>9150</v>
      </c>
      <c r="B671" s="21">
        <v>9358</v>
      </c>
      <c r="C671" s="21">
        <v>2266600</v>
      </c>
      <c r="D671" s="21">
        <v>1208681617</v>
      </c>
      <c r="E671" s="22">
        <v>1101113227299</v>
      </c>
      <c r="F671" s="24" t="s">
        <v>9151</v>
      </c>
      <c r="G671" s="24" t="s">
        <v>44</v>
      </c>
      <c r="H671" s="24" t="s">
        <v>51</v>
      </c>
      <c r="I671" s="24" t="s">
        <v>52</v>
      </c>
      <c r="J671" s="24" t="s">
        <v>6569</v>
      </c>
      <c r="K671" s="21">
        <v>47</v>
      </c>
      <c r="L671" s="32" t="s">
        <v>9152</v>
      </c>
      <c r="M671" s="21" t="s">
        <v>9153</v>
      </c>
      <c r="N671" s="21">
        <v>1</v>
      </c>
      <c r="O671" s="21" t="s">
        <v>55</v>
      </c>
      <c r="P671" s="21">
        <v>0</v>
      </c>
      <c r="Q671" s="21">
        <v>0</v>
      </c>
      <c r="R671" s="21">
        <v>0</v>
      </c>
      <c r="S671" s="33">
        <v>94000</v>
      </c>
      <c r="T671" s="21">
        <v>0</v>
      </c>
      <c r="U671" s="21">
        <v>0</v>
      </c>
      <c r="V671" s="33">
        <v>922317</v>
      </c>
      <c r="W671" s="33">
        <v>269402</v>
      </c>
      <c r="X671" s="33">
        <v>361182</v>
      </c>
      <c r="Y671" s="33">
        <v>2492237</v>
      </c>
      <c r="Z671" s="16" t="s">
        <v>315</v>
      </c>
      <c r="AA671" s="102">
        <v>0</v>
      </c>
      <c r="AB671" s="21">
        <v>24.9</v>
      </c>
      <c r="AC671" s="21">
        <v>0.9</v>
      </c>
      <c r="AD671" s="99">
        <v>0</v>
      </c>
      <c r="AE671" s="21">
        <v>15.5</v>
      </c>
      <c r="AF671" s="21">
        <f t="shared" si="10"/>
        <v>41.3</v>
      </c>
      <c r="AG671" s="21" t="s">
        <v>9144</v>
      </c>
      <c r="AH671" s="24" t="s">
        <v>9154</v>
      </c>
      <c r="AI671" s="24" t="s">
        <v>9155</v>
      </c>
      <c r="AJ671" s="27" t="s">
        <v>31312</v>
      </c>
      <c r="AK671" s="28" t="s">
        <v>60</v>
      </c>
      <c r="AL671" s="28">
        <v>10</v>
      </c>
      <c r="AM671" s="28">
        <v>20050513</v>
      </c>
      <c r="AN671" s="29">
        <v>352</v>
      </c>
      <c r="AO671" s="29">
        <v>202212</v>
      </c>
      <c r="AP671" s="29">
        <v>2022</v>
      </c>
      <c r="AQ671" s="28">
        <v>800866725</v>
      </c>
      <c r="AR671" s="28">
        <v>150755964</v>
      </c>
      <c r="AS671" s="28">
        <v>656500</v>
      </c>
      <c r="AT671" s="30">
        <v>1</v>
      </c>
      <c r="AU671" s="30"/>
      <c r="AV671" s="30"/>
      <c r="AW671" s="30"/>
      <c r="AX671" s="30"/>
      <c r="AY671" s="30"/>
      <c r="AZ671" s="30"/>
      <c r="BA671" s="30"/>
      <c r="BB671" s="30" t="s">
        <v>54452</v>
      </c>
      <c r="BC671" s="30" t="s">
        <v>54452</v>
      </c>
      <c r="BD671" s="30" t="s">
        <v>54452</v>
      </c>
      <c r="BE671" s="30" t="s">
        <v>54452</v>
      </c>
      <c r="BF671" s="30" t="s">
        <v>54452</v>
      </c>
      <c r="BG671" s="30">
        <v>8</v>
      </c>
      <c r="BH671" s="30"/>
      <c r="BI671" s="31"/>
    </row>
    <row r="672" spans="1:61" ht="16.5">
      <c r="A672" s="21" t="s">
        <v>4161</v>
      </c>
      <c r="B672" s="21">
        <v>4000</v>
      </c>
      <c r="C672" s="21">
        <v>1174059</v>
      </c>
      <c r="D672" s="21">
        <v>3078107204</v>
      </c>
      <c r="E672" s="22">
        <v>1647110003266</v>
      </c>
      <c r="F672" s="24" t="s">
        <v>4162</v>
      </c>
      <c r="G672" s="24" t="s">
        <v>44</v>
      </c>
      <c r="H672" s="24" t="s">
        <v>51</v>
      </c>
      <c r="I672" s="24" t="s">
        <v>52</v>
      </c>
      <c r="J672" s="24" t="s">
        <v>2778</v>
      </c>
      <c r="K672" s="21">
        <v>25</v>
      </c>
      <c r="L672" s="32" t="s">
        <v>4163</v>
      </c>
      <c r="M672" s="21" t="s">
        <v>4164</v>
      </c>
      <c r="N672" s="21">
        <v>1</v>
      </c>
      <c r="O672" s="21" t="s">
        <v>55</v>
      </c>
      <c r="P672" s="21">
        <v>0</v>
      </c>
      <c r="Q672" s="33">
        <v>2680003</v>
      </c>
      <c r="R672" s="21">
        <v>0</v>
      </c>
      <c r="S672" s="33">
        <v>9078476</v>
      </c>
      <c r="T672" s="21">
        <v>0</v>
      </c>
      <c r="U672" s="21">
        <v>0</v>
      </c>
      <c r="V672" s="33">
        <v>348772</v>
      </c>
      <c r="W672" s="21">
        <v>0</v>
      </c>
      <c r="X672" s="33">
        <v>54979</v>
      </c>
      <c r="Y672" s="39">
        <v>6143810</v>
      </c>
      <c r="Z672" s="16" t="s">
        <v>126</v>
      </c>
      <c r="AA672" s="102">
        <v>0</v>
      </c>
      <c r="AB672" s="21">
        <v>88.2</v>
      </c>
      <c r="AC672" s="21">
        <v>90.7</v>
      </c>
      <c r="AD672" s="99">
        <v>0</v>
      </c>
      <c r="AE672" s="21">
        <v>4</v>
      </c>
      <c r="AF672" s="21">
        <f t="shared" si="10"/>
        <v>182.9</v>
      </c>
      <c r="AG672" s="21" t="s">
        <v>4165</v>
      </c>
      <c r="AH672" s="24" t="s">
        <v>4166</v>
      </c>
      <c r="AI672" s="24" t="s">
        <v>4167</v>
      </c>
      <c r="AJ672" s="27" t="s">
        <v>31313</v>
      </c>
      <c r="AK672" s="28" t="s">
        <v>60</v>
      </c>
      <c r="AL672" s="28">
        <v>10</v>
      </c>
      <c r="AM672" s="28">
        <v>19961001</v>
      </c>
      <c r="AN672" s="29">
        <v>1030</v>
      </c>
      <c r="AO672" s="29">
        <v>202203</v>
      </c>
      <c r="AP672" s="29">
        <v>2022</v>
      </c>
      <c r="AQ672" s="28">
        <v>313480463</v>
      </c>
      <c r="AR672" s="28">
        <v>264628226</v>
      </c>
      <c r="AS672" s="28">
        <v>24000000</v>
      </c>
      <c r="AT672" s="30">
        <v>3</v>
      </c>
      <c r="AU672" s="30"/>
      <c r="AV672" s="30"/>
      <c r="AW672" s="30"/>
      <c r="AX672" s="30"/>
      <c r="AY672" s="30"/>
      <c r="AZ672" s="30"/>
      <c r="BA672" s="30"/>
      <c r="BB672" s="30" t="s">
        <v>54452</v>
      </c>
      <c r="BC672" s="30" t="s">
        <v>54452</v>
      </c>
      <c r="BD672" s="30" t="s">
        <v>54452</v>
      </c>
      <c r="BE672" s="30" t="s">
        <v>54452</v>
      </c>
      <c r="BF672" s="30" t="s">
        <v>54452</v>
      </c>
      <c r="BG672" s="30">
        <v>5</v>
      </c>
      <c r="BH672" s="30"/>
      <c r="BI672" s="31"/>
    </row>
    <row r="673" spans="1:61" ht="16.5">
      <c r="A673" s="21" t="s">
        <v>10391</v>
      </c>
      <c r="B673" s="21">
        <v>4001</v>
      </c>
      <c r="C673" s="21">
        <v>1512334</v>
      </c>
      <c r="D673" s="21">
        <v>3078107427</v>
      </c>
      <c r="E673" s="22">
        <v>1647110003490</v>
      </c>
      <c r="F673" s="24" t="s">
        <v>10392</v>
      </c>
      <c r="G673" s="24" t="s">
        <v>44</v>
      </c>
      <c r="H673" s="24" t="s">
        <v>51</v>
      </c>
      <c r="I673" s="24" t="s">
        <v>63</v>
      </c>
      <c r="J673" s="24" t="s">
        <v>2778</v>
      </c>
      <c r="K673" s="21">
        <v>25</v>
      </c>
      <c r="L673" s="32" t="s">
        <v>10393</v>
      </c>
      <c r="M673" s="21" t="s">
        <v>10394</v>
      </c>
      <c r="N673" s="26">
        <v>1</v>
      </c>
      <c r="O673" s="26" t="s">
        <v>55</v>
      </c>
      <c r="P673" s="21">
        <v>0</v>
      </c>
      <c r="Q673" s="21">
        <v>0</v>
      </c>
      <c r="R673" s="21">
        <v>0</v>
      </c>
      <c r="S673" s="21">
        <v>0</v>
      </c>
      <c r="T673" s="21">
        <v>0</v>
      </c>
      <c r="U673" s="21">
        <v>0</v>
      </c>
      <c r="V673" s="41">
        <v>3742297</v>
      </c>
      <c r="W673" s="21">
        <v>0</v>
      </c>
      <c r="X673" s="41">
        <v>4295361</v>
      </c>
      <c r="Y673" s="41">
        <v>18998589</v>
      </c>
      <c r="Z673" s="16" t="s">
        <v>126</v>
      </c>
      <c r="AA673" s="102">
        <v>0</v>
      </c>
      <c r="AB673" s="21">
        <v>189.9</v>
      </c>
      <c r="AC673" s="99">
        <v>0</v>
      </c>
      <c r="AD673" s="99">
        <v>0</v>
      </c>
      <c r="AE673" s="21">
        <v>80.3</v>
      </c>
      <c r="AF673" s="21">
        <f t="shared" si="10"/>
        <v>270.2</v>
      </c>
      <c r="AG673" s="21" t="s">
        <v>10395</v>
      </c>
      <c r="AH673" s="24" t="s">
        <v>10396</v>
      </c>
      <c r="AI673" s="24" t="s">
        <v>10397</v>
      </c>
      <c r="AJ673" s="27" t="s">
        <v>31314</v>
      </c>
      <c r="AK673" s="28" t="s">
        <v>60</v>
      </c>
      <c r="AL673" s="28">
        <v>10</v>
      </c>
      <c r="AM673" s="28">
        <v>19970101</v>
      </c>
      <c r="AN673" s="29">
        <v>746</v>
      </c>
      <c r="AO673" s="29">
        <v>202212</v>
      </c>
      <c r="AP673" s="29">
        <v>2022</v>
      </c>
      <c r="AQ673" s="28">
        <v>311737241</v>
      </c>
      <c r="AR673" s="28">
        <v>140343259</v>
      </c>
      <c r="AS673" s="28">
        <v>24000000</v>
      </c>
      <c r="AT673" s="30">
        <v>1</v>
      </c>
      <c r="AU673" s="30"/>
      <c r="AV673" s="30"/>
      <c r="AW673" s="30"/>
      <c r="AX673" s="30"/>
      <c r="AY673" s="30"/>
      <c r="AZ673" s="30"/>
      <c r="BA673" s="30"/>
      <c r="BB673" s="30" t="s">
        <v>54452</v>
      </c>
      <c r="BC673" s="30" t="s">
        <v>54452</v>
      </c>
      <c r="BD673" s="30" t="s">
        <v>54452</v>
      </c>
      <c r="BE673" s="30" t="s">
        <v>54452</v>
      </c>
      <c r="BF673" s="30" t="s">
        <v>54452</v>
      </c>
      <c r="BG673" s="30">
        <v>7</v>
      </c>
      <c r="BH673" s="30" t="s">
        <v>4180</v>
      </c>
      <c r="BI673" s="31"/>
    </row>
    <row r="674" spans="1:61" ht="16.5">
      <c r="A674" s="21" t="s">
        <v>29997</v>
      </c>
      <c r="B674" s="21">
        <v>24461</v>
      </c>
      <c r="C674" s="21">
        <v>1327697</v>
      </c>
      <c r="D674" s="21">
        <v>1048144371</v>
      </c>
      <c r="E674" s="22">
        <v>1101111589899</v>
      </c>
      <c r="F674" s="24" t="s">
        <v>29998</v>
      </c>
      <c r="G674" s="24" t="s">
        <v>104</v>
      </c>
      <c r="H674" s="24" t="s">
        <v>51</v>
      </c>
      <c r="I674" s="24" t="s">
        <v>65</v>
      </c>
      <c r="J674" s="24" t="s">
        <v>363</v>
      </c>
      <c r="K674" s="21">
        <v>63</v>
      </c>
      <c r="L674" s="32" t="s">
        <v>29999</v>
      </c>
      <c r="M674" s="21" t="s">
        <v>19510</v>
      </c>
      <c r="N674" s="21">
        <v>1</v>
      </c>
      <c r="O674" s="21" t="s">
        <v>83</v>
      </c>
      <c r="P674" s="21">
        <v>0</v>
      </c>
      <c r="Q674" s="21">
        <v>0</v>
      </c>
      <c r="R674" s="21">
        <v>0</v>
      </c>
      <c r="S674" s="21">
        <v>0</v>
      </c>
      <c r="T674" s="21">
        <v>0</v>
      </c>
      <c r="U674" s="33">
        <v>18972819</v>
      </c>
      <c r="V674" s="21">
        <v>0</v>
      </c>
      <c r="W674" s="33">
        <v>5257955</v>
      </c>
      <c r="X674" s="33">
        <v>20779000</v>
      </c>
      <c r="Y674" s="21">
        <v>0</v>
      </c>
      <c r="Z674" s="16" t="s">
        <v>315</v>
      </c>
      <c r="AA674" s="102">
        <v>0</v>
      </c>
      <c r="AB674" s="99">
        <v>0</v>
      </c>
      <c r="AC674" s="99">
        <v>0</v>
      </c>
      <c r="AD674" s="21">
        <v>0.1</v>
      </c>
      <c r="AE674" s="21">
        <v>0.2</v>
      </c>
      <c r="AF674" s="21">
        <f t="shared" si="10"/>
        <v>0.30000000000000004</v>
      </c>
      <c r="AG674" s="21" t="s">
        <v>30000</v>
      </c>
      <c r="AH674" s="24" t="s">
        <v>11763</v>
      </c>
      <c r="AI674" s="24" t="s">
        <v>30001</v>
      </c>
      <c r="AJ674" s="27" t="s">
        <v>31315</v>
      </c>
      <c r="AK674" s="28" t="s">
        <v>60</v>
      </c>
      <c r="AL674" s="28">
        <v>10</v>
      </c>
      <c r="AM674" s="28">
        <v>19980924</v>
      </c>
      <c r="AN674" s="29">
        <v>893</v>
      </c>
      <c r="AO674" s="29">
        <v>202212</v>
      </c>
      <c r="AP674" s="29">
        <v>2022</v>
      </c>
      <c r="AQ674" s="28">
        <v>41822216</v>
      </c>
      <c r="AR674" s="28">
        <v>11380273</v>
      </c>
      <c r="AS674" s="28">
        <v>1000000</v>
      </c>
      <c r="AT674" s="30">
        <v>2</v>
      </c>
      <c r="AU674" s="30"/>
      <c r="AV674" s="30"/>
      <c r="AW674" s="30"/>
      <c r="AX674" s="30"/>
      <c r="AY674" s="30"/>
      <c r="AZ674" s="30"/>
      <c r="BA674" s="30"/>
      <c r="BB674" s="30" t="s">
        <v>54452</v>
      </c>
      <c r="BC674" s="30" t="s">
        <v>54452</v>
      </c>
      <c r="BD674" s="30" t="s">
        <v>54452</v>
      </c>
      <c r="BE674" s="30" t="s">
        <v>54452</v>
      </c>
      <c r="BF674" s="30" t="s">
        <v>54452</v>
      </c>
      <c r="BG674" s="30">
        <v>7</v>
      </c>
      <c r="BH674" s="30" t="s">
        <v>30002</v>
      </c>
      <c r="BI674" s="31"/>
    </row>
    <row r="675" spans="1:61" ht="16.5">
      <c r="A675" s="21" t="s">
        <v>11725</v>
      </c>
      <c r="B675" s="21">
        <v>11827</v>
      </c>
      <c r="C675" s="21">
        <v>1662993</v>
      </c>
      <c r="D675" s="21">
        <v>2208606728</v>
      </c>
      <c r="E675" s="22">
        <v>1101112157439</v>
      </c>
      <c r="F675" s="24" t="s">
        <v>11726</v>
      </c>
      <c r="G675" s="24" t="s">
        <v>44</v>
      </c>
      <c r="H675" s="24" t="s">
        <v>51</v>
      </c>
      <c r="I675" s="24" t="s">
        <v>52</v>
      </c>
      <c r="J675" s="24" t="s">
        <v>1180</v>
      </c>
      <c r="K675" s="21">
        <v>53</v>
      </c>
      <c r="L675" s="32" t="s">
        <v>11727</v>
      </c>
      <c r="M675" s="21" t="s">
        <v>11728</v>
      </c>
      <c r="N675" s="21">
        <v>1</v>
      </c>
      <c r="O675" s="21" t="s">
        <v>55</v>
      </c>
      <c r="P675" s="21">
        <v>0</v>
      </c>
      <c r="Q675" s="21">
        <v>0</v>
      </c>
      <c r="R675" s="33">
        <v>121040</v>
      </c>
      <c r="S675" s="68">
        <f>7423+3891373</f>
        <v>3898796</v>
      </c>
      <c r="T675" s="21">
        <v>0</v>
      </c>
      <c r="U675" s="21">
        <v>0</v>
      </c>
      <c r="V675" s="68">
        <v>5914</v>
      </c>
      <c r="W675" s="33">
        <v>60934</v>
      </c>
      <c r="X675" s="21">
        <v>0</v>
      </c>
      <c r="Y675" s="21">
        <v>0</v>
      </c>
      <c r="Z675" s="16" t="s">
        <v>315</v>
      </c>
      <c r="AA675" s="102">
        <v>0</v>
      </c>
      <c r="AB675" s="21">
        <v>1.2</v>
      </c>
      <c r="AC675" s="21">
        <v>38.9</v>
      </c>
      <c r="AD675" s="99">
        <v>0</v>
      </c>
      <c r="AE675" s="21">
        <v>0.6</v>
      </c>
      <c r="AF675" s="21">
        <f t="shared" si="10"/>
        <v>40.700000000000003</v>
      </c>
      <c r="AG675" s="21" t="s">
        <v>11729</v>
      </c>
      <c r="AH675" s="24" t="s">
        <v>11730</v>
      </c>
      <c r="AI675" s="24" t="s">
        <v>11731</v>
      </c>
      <c r="AJ675" s="27" t="s">
        <v>31316</v>
      </c>
      <c r="AK675" s="28" t="s">
        <v>60</v>
      </c>
      <c r="AL675" s="28">
        <v>10</v>
      </c>
      <c r="AM675" s="28">
        <v>20010129</v>
      </c>
      <c r="AN675" s="29">
        <v>846</v>
      </c>
      <c r="AO675" s="29">
        <v>202212</v>
      </c>
      <c r="AP675" s="29">
        <v>2022</v>
      </c>
      <c r="AQ675" s="28">
        <v>62394246</v>
      </c>
      <c r="AR675" s="28">
        <v>36064893</v>
      </c>
      <c r="AS675" s="28">
        <v>9660000</v>
      </c>
      <c r="AT675" s="30">
        <v>1</v>
      </c>
      <c r="AU675" s="30"/>
      <c r="AV675" s="30"/>
      <c r="AW675" s="30"/>
      <c r="AX675" s="30"/>
      <c r="AY675" s="30"/>
      <c r="AZ675" s="30"/>
      <c r="BA675" s="30"/>
      <c r="BB675" s="30" t="s">
        <v>54452</v>
      </c>
      <c r="BC675" s="30" t="s">
        <v>54452</v>
      </c>
      <c r="BD675" s="30" t="s">
        <v>54452</v>
      </c>
      <c r="BE675" s="30" t="s">
        <v>54452</v>
      </c>
      <c r="BF675" s="30" t="s">
        <v>54452</v>
      </c>
      <c r="BG675" s="30">
        <v>8</v>
      </c>
      <c r="BH675" s="30"/>
      <c r="BI675" s="31"/>
    </row>
    <row r="676" spans="1:61" ht="16.5">
      <c r="A676" s="21" t="s">
        <v>9872</v>
      </c>
      <c r="B676" s="21">
        <v>10144</v>
      </c>
      <c r="C676" s="21">
        <v>1697721</v>
      </c>
      <c r="D676" s="21">
        <v>2208101107</v>
      </c>
      <c r="E676" s="22">
        <v>1101111050113</v>
      </c>
      <c r="F676" s="24" t="s">
        <v>9873</v>
      </c>
      <c r="G676" s="24" t="s">
        <v>44</v>
      </c>
      <c r="H676" s="24" t="s">
        <v>51</v>
      </c>
      <c r="I676" s="24" t="s">
        <v>52</v>
      </c>
      <c r="J676" s="24" t="s">
        <v>171</v>
      </c>
      <c r="K676" s="21">
        <v>48</v>
      </c>
      <c r="L676" s="32" t="s">
        <v>9874</v>
      </c>
      <c r="M676" s="21" t="s">
        <v>9875</v>
      </c>
      <c r="N676" s="21">
        <v>1</v>
      </c>
      <c r="O676" s="21" t="s">
        <v>55</v>
      </c>
      <c r="P676" s="21">
        <v>0</v>
      </c>
      <c r="Q676" s="21">
        <v>0</v>
      </c>
      <c r="R676" s="21">
        <v>0</v>
      </c>
      <c r="S676" s="33">
        <v>97734</v>
      </c>
      <c r="T676" s="21">
        <v>0</v>
      </c>
      <c r="U676" s="21">
        <v>0</v>
      </c>
      <c r="V676" s="21">
        <v>0</v>
      </c>
      <c r="W676" s="33">
        <v>2518700</v>
      </c>
      <c r="X676" s="21">
        <v>0</v>
      </c>
      <c r="Y676" s="21">
        <v>0</v>
      </c>
      <c r="Z676" s="16" t="s">
        <v>126</v>
      </c>
      <c r="AA676" s="102">
        <v>0</v>
      </c>
      <c r="AB676" s="99">
        <v>0</v>
      </c>
      <c r="AC676" s="21">
        <v>0.9</v>
      </c>
      <c r="AD676" s="99">
        <v>0</v>
      </c>
      <c r="AE676" s="21">
        <v>25.1</v>
      </c>
      <c r="AF676" s="21">
        <f t="shared" si="10"/>
        <v>26</v>
      </c>
      <c r="AG676" s="21" t="s">
        <v>9876</v>
      </c>
      <c r="AH676" s="24" t="s">
        <v>9877</v>
      </c>
      <c r="AI676" s="24" t="s">
        <v>9878</v>
      </c>
      <c r="AJ676" s="27" t="s">
        <v>31317</v>
      </c>
      <c r="AK676" s="28" t="s">
        <v>60</v>
      </c>
      <c r="AL676" s="28">
        <v>10</v>
      </c>
      <c r="AM676" s="28">
        <v>19940624</v>
      </c>
      <c r="AN676" s="29">
        <v>502</v>
      </c>
      <c r="AO676" s="29">
        <v>202212</v>
      </c>
      <c r="AP676" s="29">
        <v>2022</v>
      </c>
      <c r="AQ676" s="28">
        <v>373360503</v>
      </c>
      <c r="AR676" s="28">
        <v>249188917</v>
      </c>
      <c r="AS676" s="28">
        <v>6300000</v>
      </c>
      <c r="AT676" s="30">
        <v>1</v>
      </c>
      <c r="AU676" s="30"/>
      <c r="AV676" s="30"/>
      <c r="AW676" s="30"/>
      <c r="AX676" s="30"/>
      <c r="AY676" s="30"/>
      <c r="AZ676" s="30"/>
      <c r="BA676" s="30"/>
      <c r="BB676" s="30" t="s">
        <v>54452</v>
      </c>
      <c r="BC676" s="30" t="s">
        <v>54452</v>
      </c>
      <c r="BD676" s="30" t="s">
        <v>54452</v>
      </c>
      <c r="BE676" s="30" t="s">
        <v>54452</v>
      </c>
      <c r="BF676" s="30" t="s">
        <v>54452</v>
      </c>
      <c r="BG676" s="30">
        <v>7</v>
      </c>
      <c r="BH676" s="30"/>
      <c r="BI676" s="31"/>
    </row>
    <row r="677" spans="1:61" ht="16.5">
      <c r="A677" s="21" t="s">
        <v>13011</v>
      </c>
      <c r="B677" s="21">
        <v>12729</v>
      </c>
      <c r="C677" s="21">
        <v>1610982</v>
      </c>
      <c r="D677" s="21">
        <v>2118710133</v>
      </c>
      <c r="E677" s="22">
        <v>1101112462002</v>
      </c>
      <c r="F677" s="24" t="s">
        <v>13012</v>
      </c>
      <c r="G677" s="24" t="s">
        <v>44</v>
      </c>
      <c r="H677" s="24" t="s">
        <v>51</v>
      </c>
      <c r="I677" s="24" t="s">
        <v>65</v>
      </c>
      <c r="J677" s="24" t="s">
        <v>462</v>
      </c>
      <c r="K677" s="21">
        <v>56</v>
      </c>
      <c r="L677" s="32" t="s">
        <v>13013</v>
      </c>
      <c r="M677" s="21" t="s">
        <v>13014</v>
      </c>
      <c r="N677" s="21">
        <v>1</v>
      </c>
      <c r="O677" s="21" t="s">
        <v>55</v>
      </c>
      <c r="P677" s="21">
        <v>0</v>
      </c>
      <c r="Q677" s="21">
        <v>0</v>
      </c>
      <c r="R677" s="21">
        <v>0</v>
      </c>
      <c r="S677" s="33">
        <v>30298</v>
      </c>
      <c r="T677" s="21">
        <v>0</v>
      </c>
      <c r="U677" s="33">
        <v>329777</v>
      </c>
      <c r="V677" s="21">
        <v>0</v>
      </c>
      <c r="W677" s="33">
        <v>182600</v>
      </c>
      <c r="X677" s="33">
        <v>797797</v>
      </c>
      <c r="Y677" s="33">
        <v>18404716</v>
      </c>
      <c r="Z677" s="16" t="s">
        <v>315</v>
      </c>
      <c r="AA677" s="102">
        <v>0</v>
      </c>
      <c r="AB677" s="21">
        <v>184</v>
      </c>
      <c r="AC677" s="21">
        <v>0.3</v>
      </c>
      <c r="AD677" s="21">
        <v>3.2</v>
      </c>
      <c r="AE677" s="21">
        <v>9.8000000000000007</v>
      </c>
      <c r="AF677" s="21">
        <f t="shared" si="10"/>
        <v>197.3</v>
      </c>
      <c r="AG677" s="21" t="s">
        <v>9942</v>
      </c>
      <c r="AH677" s="24" t="s">
        <v>13015</v>
      </c>
      <c r="AI677" s="24" t="s">
        <v>13016</v>
      </c>
      <c r="AJ677" s="27" t="s">
        <v>31318</v>
      </c>
      <c r="AK677" s="28" t="s">
        <v>70</v>
      </c>
      <c r="AL677" s="28">
        <v>10</v>
      </c>
      <c r="AM677" s="28">
        <v>20020306</v>
      </c>
      <c r="AN677" s="29">
        <v>401</v>
      </c>
      <c r="AO677" s="29">
        <v>202306</v>
      </c>
      <c r="AP677" s="29">
        <v>2022</v>
      </c>
      <c r="AQ677" s="28">
        <v>38813383</v>
      </c>
      <c r="AR677" s="28">
        <v>96944615</v>
      </c>
      <c r="AS677" s="28">
        <v>5008444</v>
      </c>
      <c r="AT677" s="30">
        <v>1</v>
      </c>
      <c r="AU677" s="30"/>
      <c r="AV677" s="30"/>
      <c r="AW677" s="30"/>
      <c r="AX677" s="30"/>
      <c r="AY677" s="30"/>
      <c r="AZ677" s="30"/>
      <c r="BA677" s="30"/>
      <c r="BB677" s="30" t="s">
        <v>54452</v>
      </c>
      <c r="BC677" s="30" t="s">
        <v>54452</v>
      </c>
      <c r="BD677" s="30" t="s">
        <v>54452</v>
      </c>
      <c r="BE677" s="30" t="s">
        <v>54452</v>
      </c>
      <c r="BF677" s="30" t="s">
        <v>54452</v>
      </c>
      <c r="BG677" s="30">
        <v>8</v>
      </c>
      <c r="BH677" s="30"/>
      <c r="BI677" s="31"/>
    </row>
    <row r="678" spans="1:61" ht="16.5">
      <c r="A678" s="21" t="s">
        <v>10008</v>
      </c>
      <c r="B678" s="21">
        <v>10358</v>
      </c>
      <c r="C678" s="21">
        <v>1993098</v>
      </c>
      <c r="D678" s="21">
        <v>1078610346</v>
      </c>
      <c r="E678" s="22">
        <v>1101112407074</v>
      </c>
      <c r="F678" s="24" t="s">
        <v>10009</v>
      </c>
      <c r="G678" s="24" t="s">
        <v>44</v>
      </c>
      <c r="H678" s="24" t="s">
        <v>51</v>
      </c>
      <c r="I678" s="24" t="s">
        <v>52</v>
      </c>
      <c r="J678" s="24" t="s">
        <v>171</v>
      </c>
      <c r="K678" s="21">
        <v>48</v>
      </c>
      <c r="L678" s="32" t="s">
        <v>10010</v>
      </c>
      <c r="M678" s="21" t="s">
        <v>1314</v>
      </c>
      <c r="N678" s="21">
        <v>1</v>
      </c>
      <c r="O678" s="21" t="s">
        <v>55</v>
      </c>
      <c r="P678" s="21">
        <v>0</v>
      </c>
      <c r="Q678" s="21">
        <v>0</v>
      </c>
      <c r="R678" s="21">
        <v>0</v>
      </c>
      <c r="S678" s="33">
        <v>288990</v>
      </c>
      <c r="T678" s="21">
        <v>0</v>
      </c>
      <c r="U678" s="21">
        <v>0</v>
      </c>
      <c r="V678" s="33">
        <v>189820</v>
      </c>
      <c r="W678" s="33">
        <v>64241</v>
      </c>
      <c r="X678" s="21">
        <v>0</v>
      </c>
      <c r="Y678" s="33">
        <v>16325</v>
      </c>
      <c r="Z678" s="16" t="s">
        <v>126</v>
      </c>
      <c r="AA678" s="102">
        <v>0</v>
      </c>
      <c r="AB678" s="21">
        <v>0.1</v>
      </c>
      <c r="AC678" s="21">
        <v>2.8</v>
      </c>
      <c r="AD678" s="99">
        <v>0</v>
      </c>
      <c r="AE678" s="21">
        <v>2.5</v>
      </c>
      <c r="AF678" s="21">
        <f t="shared" si="10"/>
        <v>5.4</v>
      </c>
      <c r="AG678" s="21" t="s">
        <v>10011</v>
      </c>
      <c r="AH678" s="24" t="s">
        <v>10012</v>
      </c>
      <c r="AI678" s="24" t="s">
        <v>10013</v>
      </c>
      <c r="AJ678" s="27" t="s">
        <v>31319</v>
      </c>
      <c r="AK678" s="28" t="s">
        <v>60</v>
      </c>
      <c r="AL678" s="28">
        <v>10</v>
      </c>
      <c r="AM678" s="28">
        <v>20011228</v>
      </c>
      <c r="AN678" s="29">
        <v>334</v>
      </c>
      <c r="AO678" s="29">
        <v>202304</v>
      </c>
      <c r="AP678" s="29">
        <v>2022</v>
      </c>
      <c r="AQ678" s="28">
        <v>272816403</v>
      </c>
      <c r="AR678" s="28">
        <v>135894078</v>
      </c>
      <c r="AS678" s="28">
        <v>1537510</v>
      </c>
      <c r="AT678" s="30">
        <v>1</v>
      </c>
      <c r="AU678" s="30"/>
      <c r="AV678" s="30"/>
      <c r="AW678" s="30"/>
      <c r="AX678" s="30"/>
      <c r="AY678" s="30"/>
      <c r="AZ678" s="30"/>
      <c r="BA678" s="30"/>
      <c r="BB678" s="30" t="s">
        <v>54452</v>
      </c>
      <c r="BC678" s="30" t="s">
        <v>54452</v>
      </c>
      <c r="BD678" s="30" t="s">
        <v>54452</v>
      </c>
      <c r="BE678" s="30" t="s">
        <v>54452</v>
      </c>
      <c r="BF678" s="30" t="s">
        <v>54452</v>
      </c>
      <c r="BG678" s="30">
        <v>5</v>
      </c>
      <c r="BH678" s="30" t="s">
        <v>10014</v>
      </c>
      <c r="BI678" s="31"/>
    </row>
    <row r="679" spans="1:61" ht="16.5">
      <c r="A679" s="21" t="s">
        <v>10420</v>
      </c>
      <c r="B679" s="21">
        <v>24745</v>
      </c>
      <c r="C679" s="21">
        <v>1554317</v>
      </c>
      <c r="D679" s="21">
        <v>1068200610</v>
      </c>
      <c r="E679" s="22">
        <v>1648310000044</v>
      </c>
      <c r="F679" s="24" t="s">
        <v>10421</v>
      </c>
      <c r="G679" s="24" t="s">
        <v>104</v>
      </c>
      <c r="H679" s="24" t="s">
        <v>51</v>
      </c>
      <c r="I679" s="24" t="s">
        <v>65</v>
      </c>
      <c r="J679" s="24" t="s">
        <v>105</v>
      </c>
      <c r="K679" s="21">
        <v>64</v>
      </c>
      <c r="L679" s="32" t="s">
        <v>10421</v>
      </c>
      <c r="M679" s="21" t="s">
        <v>10422</v>
      </c>
      <c r="N679" s="26">
        <v>1</v>
      </c>
      <c r="O679" s="26">
        <v>0</v>
      </c>
      <c r="P679" s="26">
        <v>0</v>
      </c>
      <c r="Q679" s="26">
        <v>0</v>
      </c>
      <c r="R679" s="26">
        <v>0</v>
      </c>
      <c r="S679" s="26">
        <v>0</v>
      </c>
      <c r="T679" s="26">
        <v>0</v>
      </c>
      <c r="U679" s="26">
        <v>0</v>
      </c>
      <c r="V679" s="26">
        <v>0</v>
      </c>
      <c r="W679" s="26">
        <v>0</v>
      </c>
      <c r="X679" s="26">
        <v>0</v>
      </c>
      <c r="Y679" s="26">
        <v>0</v>
      </c>
      <c r="Z679" s="21"/>
      <c r="AA679" s="101">
        <v>0</v>
      </c>
      <c r="AB679" s="98">
        <v>0</v>
      </c>
      <c r="AC679" s="98">
        <v>0</v>
      </c>
      <c r="AD679" s="98">
        <v>0</v>
      </c>
      <c r="AE679" s="98">
        <v>0</v>
      </c>
      <c r="AF679" s="21">
        <f t="shared" si="10"/>
        <v>0</v>
      </c>
      <c r="AG679" s="21" t="s">
        <v>10423</v>
      </c>
      <c r="AH679" s="24" t="s">
        <v>10424</v>
      </c>
      <c r="AI679" s="24" t="s">
        <v>10425</v>
      </c>
      <c r="AJ679" s="27" t="s">
        <v>31320</v>
      </c>
      <c r="AK679" s="28" t="s">
        <v>47</v>
      </c>
      <c r="AL679" s="28">
        <v>10</v>
      </c>
      <c r="AM679" s="28">
        <v>19740401</v>
      </c>
      <c r="AN679" s="29">
        <v>1768</v>
      </c>
      <c r="AO679" s="29">
        <v>202308</v>
      </c>
      <c r="AP679" s="29">
        <v>2022</v>
      </c>
      <c r="AQ679" s="28">
        <v>1415875304</v>
      </c>
      <c r="AR679" s="28">
        <v>1344787521</v>
      </c>
      <c r="AS679" s="28">
        <v>160069802</v>
      </c>
      <c r="AT679" s="30">
        <v>1</v>
      </c>
      <c r="AU679" s="30"/>
      <c r="AV679" s="30"/>
      <c r="AW679" s="30"/>
      <c r="AX679" s="30"/>
      <c r="AY679" s="30"/>
      <c r="AZ679" s="30"/>
      <c r="BA679" s="30"/>
      <c r="BB679" s="30" t="s">
        <v>54452</v>
      </c>
      <c r="BC679" s="30" t="s">
        <v>54452</v>
      </c>
      <c r="BD679" s="30" t="s">
        <v>54452</v>
      </c>
      <c r="BE679" s="30" t="s">
        <v>54452</v>
      </c>
      <c r="BF679" s="30" t="s">
        <v>54452</v>
      </c>
      <c r="BG679" s="30">
        <v>7</v>
      </c>
      <c r="BH679" s="30" t="s">
        <v>645</v>
      </c>
      <c r="BI679" s="31"/>
    </row>
    <row r="680" spans="1:61" ht="16.5">
      <c r="A680" s="21" t="s">
        <v>10480</v>
      </c>
      <c r="B680" s="21">
        <v>14061</v>
      </c>
      <c r="C680" s="21">
        <v>2262558</v>
      </c>
      <c r="D680" s="21">
        <v>4168214326</v>
      </c>
      <c r="E680" s="22">
        <v>2013710002165</v>
      </c>
      <c r="F680" s="24" t="s">
        <v>10481</v>
      </c>
      <c r="G680" s="24" t="s">
        <v>44</v>
      </c>
      <c r="H680" s="24" t="s">
        <v>51</v>
      </c>
      <c r="I680" s="24" t="s">
        <v>65</v>
      </c>
      <c r="J680" s="24" t="s">
        <v>363</v>
      </c>
      <c r="K680" s="21">
        <v>63</v>
      </c>
      <c r="L680" s="32" t="s">
        <v>10481</v>
      </c>
      <c r="M680" s="21" t="s">
        <v>10482</v>
      </c>
      <c r="N680" s="26">
        <v>1</v>
      </c>
      <c r="O680" s="26" t="s">
        <v>55</v>
      </c>
      <c r="P680" s="38">
        <v>876118</v>
      </c>
      <c r="Q680" s="41">
        <v>235803</v>
      </c>
      <c r="R680" s="21">
        <v>0</v>
      </c>
      <c r="S680" s="21">
        <v>0</v>
      </c>
      <c r="T680" s="21">
        <v>0</v>
      </c>
      <c r="U680" s="41">
        <v>2589484</v>
      </c>
      <c r="V680" s="41">
        <v>79775</v>
      </c>
      <c r="W680" s="21">
        <v>0</v>
      </c>
      <c r="X680" s="21">
        <v>0</v>
      </c>
      <c r="Y680" s="21">
        <v>0</v>
      </c>
      <c r="Z680" s="21"/>
      <c r="AA680" s="21">
        <v>8.6999999999999993</v>
      </c>
      <c r="AB680" s="21">
        <v>2.2999999999999998</v>
      </c>
      <c r="AC680" s="99">
        <v>0</v>
      </c>
      <c r="AD680" s="21">
        <v>25.8</v>
      </c>
      <c r="AE680" s="21">
        <v>0.7</v>
      </c>
      <c r="AF680" s="21">
        <f t="shared" si="10"/>
        <v>37.5</v>
      </c>
      <c r="AG680" s="21" t="s">
        <v>10483</v>
      </c>
      <c r="AH680" s="24" t="s">
        <v>10484</v>
      </c>
      <c r="AI680" s="24" t="s">
        <v>10485</v>
      </c>
      <c r="AJ680" s="27" t="s">
        <v>31321</v>
      </c>
      <c r="AK680" s="28" t="s">
        <v>47</v>
      </c>
      <c r="AL680" s="28">
        <v>10</v>
      </c>
      <c r="AM680" s="28">
        <v>20040401</v>
      </c>
      <c r="AN680" s="29">
        <v>333</v>
      </c>
      <c r="AO680" s="29">
        <v>202305</v>
      </c>
      <c r="AP680" s="29">
        <v>2022</v>
      </c>
      <c r="AQ680" s="28">
        <v>45151576</v>
      </c>
      <c r="AR680" s="28">
        <v>18907571</v>
      </c>
      <c r="AS680" s="28">
        <v>0</v>
      </c>
      <c r="AT680" s="30">
        <v>1</v>
      </c>
      <c r="AU680" s="30"/>
      <c r="AV680" s="30"/>
      <c r="AW680" s="30"/>
      <c r="AX680" s="30"/>
      <c r="AY680" s="30"/>
      <c r="AZ680" s="30"/>
      <c r="BA680" s="30"/>
      <c r="BB680" s="30" t="s">
        <v>54452</v>
      </c>
      <c r="BC680" s="30" t="s">
        <v>54452</v>
      </c>
      <c r="BD680" s="30" t="s">
        <v>54452</v>
      </c>
      <c r="BE680" s="30" t="s">
        <v>54452</v>
      </c>
      <c r="BF680" s="30" t="s">
        <v>54452</v>
      </c>
      <c r="BG680" s="30">
        <v>7</v>
      </c>
      <c r="BH680" s="30" t="s">
        <v>645</v>
      </c>
      <c r="BI680" s="31"/>
    </row>
    <row r="681" spans="1:61" ht="16.5">
      <c r="A681" s="21" t="s">
        <v>10495</v>
      </c>
      <c r="B681" s="21">
        <v>10913</v>
      </c>
      <c r="C681" s="21">
        <v>5606718</v>
      </c>
      <c r="D681" s="21">
        <v>4168210408</v>
      </c>
      <c r="E681" s="22">
        <v>2013360000155</v>
      </c>
      <c r="F681" s="24" t="s">
        <v>10496</v>
      </c>
      <c r="G681" s="24" t="s">
        <v>44</v>
      </c>
      <c r="H681" s="24" t="s">
        <v>51</v>
      </c>
      <c r="I681" s="24" t="s">
        <v>65</v>
      </c>
      <c r="J681" s="24" t="s">
        <v>467</v>
      </c>
      <c r="K681" s="21">
        <v>49</v>
      </c>
      <c r="L681" s="32" t="s">
        <v>10496</v>
      </c>
      <c r="M681" s="21" t="s">
        <v>10497</v>
      </c>
      <c r="N681" s="26">
        <v>1</v>
      </c>
      <c r="O681" s="26" t="s">
        <v>55</v>
      </c>
      <c r="P681" s="21">
        <v>0</v>
      </c>
      <c r="Q681" s="38">
        <v>60000</v>
      </c>
      <c r="R681" s="38">
        <v>32213</v>
      </c>
      <c r="S681" s="21">
        <v>0</v>
      </c>
      <c r="T681" s="38">
        <v>4962443</v>
      </c>
      <c r="U681" s="41">
        <v>107756</v>
      </c>
      <c r="V681" s="21">
        <v>0</v>
      </c>
      <c r="W681" s="41">
        <v>18170</v>
      </c>
      <c r="X681" s="21">
        <v>0</v>
      </c>
      <c r="Y681" s="41">
        <v>10018627</v>
      </c>
      <c r="Z681" s="21"/>
      <c r="AA681" s="102">
        <v>0</v>
      </c>
      <c r="AB681" s="21">
        <v>101.1</v>
      </c>
      <c r="AC681" s="99">
        <v>0</v>
      </c>
      <c r="AD681" s="21">
        <v>50.7</v>
      </c>
      <c r="AE681" s="21">
        <v>0.1</v>
      </c>
      <c r="AF681" s="21">
        <f t="shared" si="10"/>
        <v>151.9</v>
      </c>
      <c r="AG681" s="21" t="s">
        <v>10479</v>
      </c>
      <c r="AH681" s="24" t="s">
        <v>10498</v>
      </c>
      <c r="AI681" s="24" t="s">
        <v>10499</v>
      </c>
      <c r="AJ681" s="27" t="s">
        <v>31322</v>
      </c>
      <c r="AK681" s="28" t="s">
        <v>47</v>
      </c>
      <c r="AL681" s="28">
        <v>10</v>
      </c>
      <c r="AM681" s="28"/>
      <c r="AN681" s="29">
        <v>360</v>
      </c>
      <c r="AO681" s="29">
        <v>202207</v>
      </c>
      <c r="AP681" s="29"/>
      <c r="AQ681" s="28"/>
      <c r="AR681" s="28"/>
      <c r="AS681" s="28"/>
      <c r="AT681" s="30">
        <v>1</v>
      </c>
      <c r="AU681" s="30"/>
      <c r="AV681" s="30"/>
      <c r="AW681" s="30"/>
      <c r="AX681" s="30"/>
      <c r="AY681" s="30"/>
      <c r="AZ681" s="30"/>
      <c r="BA681" s="30"/>
      <c r="BB681" s="30" t="s">
        <v>54452</v>
      </c>
      <c r="BC681" s="30" t="s">
        <v>54452</v>
      </c>
      <c r="BD681" s="30" t="s">
        <v>54452</v>
      </c>
      <c r="BE681" s="30" t="s">
        <v>54452</v>
      </c>
      <c r="BF681" s="30" t="s">
        <v>54452</v>
      </c>
      <c r="BG681" s="30">
        <v>7</v>
      </c>
      <c r="BH681" s="30" t="s">
        <v>10500</v>
      </c>
      <c r="BI681" s="31"/>
    </row>
    <row r="682" spans="1:61" ht="16.5">
      <c r="A682" s="21" t="s">
        <v>10931</v>
      </c>
      <c r="B682" s="21">
        <v>11204</v>
      </c>
      <c r="C682" s="21">
        <v>1167229</v>
      </c>
      <c r="D682" s="21">
        <v>1358102318</v>
      </c>
      <c r="E682" s="22">
        <v>1301110000313</v>
      </c>
      <c r="F682" s="24" t="s">
        <v>10932</v>
      </c>
      <c r="G682" s="24" t="s">
        <v>44</v>
      </c>
      <c r="H682" s="24" t="s">
        <v>51</v>
      </c>
      <c r="I682" s="24" t="s">
        <v>52</v>
      </c>
      <c r="J682" s="24" t="s">
        <v>3829</v>
      </c>
      <c r="K682" s="21">
        <v>50</v>
      </c>
      <c r="L682" s="21"/>
      <c r="M682" s="21" t="s">
        <v>10874</v>
      </c>
      <c r="N682" s="21">
        <v>1</v>
      </c>
      <c r="O682" s="21" t="s">
        <v>55</v>
      </c>
      <c r="P682" s="21">
        <v>0</v>
      </c>
      <c r="Q682" s="21">
        <v>0</v>
      </c>
      <c r="R682" s="21">
        <v>0</v>
      </c>
      <c r="S682" s="21">
        <v>0</v>
      </c>
      <c r="T682" s="21">
        <v>0</v>
      </c>
      <c r="U682" s="33">
        <v>8084363</v>
      </c>
      <c r="V682" s="21">
        <v>0</v>
      </c>
      <c r="W682" s="21">
        <v>0</v>
      </c>
      <c r="X682" s="21">
        <v>0</v>
      </c>
      <c r="Y682" s="21">
        <v>0</v>
      </c>
      <c r="Z682" s="21" t="s">
        <v>315</v>
      </c>
      <c r="AA682" s="102">
        <v>0</v>
      </c>
      <c r="AB682" s="99">
        <v>0</v>
      </c>
      <c r="AC682" s="99">
        <v>0</v>
      </c>
      <c r="AD682" s="21">
        <v>80.8</v>
      </c>
      <c r="AE682" s="99">
        <v>0</v>
      </c>
      <c r="AF682" s="21">
        <f t="shared" si="10"/>
        <v>80.8</v>
      </c>
      <c r="AG682" s="21" t="s">
        <v>10885</v>
      </c>
      <c r="AH682" s="24" t="s">
        <v>10933</v>
      </c>
      <c r="AI682" s="24" t="s">
        <v>10934</v>
      </c>
      <c r="AJ682" s="27" t="s">
        <v>31323</v>
      </c>
      <c r="AK682" s="28" t="s">
        <v>60</v>
      </c>
      <c r="AL682" s="28">
        <v>10</v>
      </c>
      <c r="AM682" s="28">
        <v>19620315</v>
      </c>
      <c r="AN682" s="29">
        <v>912</v>
      </c>
      <c r="AO682" s="29">
        <v>202302</v>
      </c>
      <c r="AP682" s="29">
        <v>2022</v>
      </c>
      <c r="AQ682" s="28">
        <v>86514034</v>
      </c>
      <c r="AR682" s="28">
        <v>64221792</v>
      </c>
      <c r="AS682" s="28">
        <v>1286150</v>
      </c>
      <c r="AT682" s="30">
        <v>1</v>
      </c>
      <c r="AU682" s="30"/>
      <c r="AV682" s="30"/>
      <c r="AW682" s="30"/>
      <c r="AX682" s="30"/>
      <c r="AY682" s="30"/>
      <c r="AZ682" s="30"/>
      <c r="BA682" s="30"/>
      <c r="BB682" s="30" t="s">
        <v>54452</v>
      </c>
      <c r="BC682" s="30" t="s">
        <v>54452</v>
      </c>
      <c r="BD682" s="30" t="s">
        <v>54452</v>
      </c>
      <c r="BE682" s="30" t="s">
        <v>54452</v>
      </c>
      <c r="BF682" s="30" t="s">
        <v>54452</v>
      </c>
      <c r="BG682" s="30">
        <v>4</v>
      </c>
      <c r="BH682" s="30" t="s">
        <v>921</v>
      </c>
      <c r="BI682" s="31"/>
    </row>
    <row r="683" spans="1:61" ht="16.5">
      <c r="A683" s="21" t="s">
        <v>10666</v>
      </c>
      <c r="B683" s="21">
        <v>13913</v>
      </c>
      <c r="C683" s="21">
        <v>8442199</v>
      </c>
      <c r="D683" s="21">
        <v>1248211056</v>
      </c>
      <c r="E683" s="22">
        <v>1358710011844</v>
      </c>
      <c r="F683" s="24" t="s">
        <v>10667</v>
      </c>
      <c r="G683" s="24" t="s">
        <v>44</v>
      </c>
      <c r="H683" s="24" t="s">
        <v>51</v>
      </c>
      <c r="I683" s="24" t="s">
        <v>65</v>
      </c>
      <c r="J683" s="24" t="s">
        <v>966</v>
      </c>
      <c r="K683" s="21">
        <v>62</v>
      </c>
      <c r="L683" s="32" t="s">
        <v>10667</v>
      </c>
      <c r="M683" s="21" t="s">
        <v>10668</v>
      </c>
      <c r="N683" s="26">
        <v>1</v>
      </c>
      <c r="O683" s="26" t="s">
        <v>83</v>
      </c>
      <c r="P683" s="41">
        <v>1745977270</v>
      </c>
      <c r="Q683" s="21">
        <v>0</v>
      </c>
      <c r="R683" s="21">
        <v>0</v>
      </c>
      <c r="S683" s="21">
        <v>0</v>
      </c>
      <c r="T683" s="21">
        <v>0</v>
      </c>
      <c r="U683" s="41">
        <v>1782562969</v>
      </c>
      <c r="V683" s="21">
        <v>0</v>
      </c>
      <c r="W683" s="41">
        <v>2165190601</v>
      </c>
      <c r="X683" s="21">
        <v>0</v>
      </c>
      <c r="Y683" s="41">
        <v>1536056230</v>
      </c>
      <c r="Z683" s="21"/>
      <c r="AA683" s="21">
        <v>17.399999999999999</v>
      </c>
      <c r="AB683" s="21">
        <v>15.3</v>
      </c>
      <c r="AC683" s="99">
        <v>0</v>
      </c>
      <c r="AD683" s="21">
        <v>17.8</v>
      </c>
      <c r="AE683" s="21">
        <v>21.6</v>
      </c>
      <c r="AF683" s="21">
        <f t="shared" si="10"/>
        <v>72.099999999999994</v>
      </c>
      <c r="AG683" s="21" t="s">
        <v>9848</v>
      </c>
      <c r="AH683" s="24" t="s">
        <v>10669</v>
      </c>
      <c r="AI683" s="24" t="s">
        <v>10670</v>
      </c>
      <c r="AJ683" s="27" t="s">
        <v>31324</v>
      </c>
      <c r="AK683" s="28" t="s">
        <v>47</v>
      </c>
      <c r="AL683" s="28">
        <v>10</v>
      </c>
      <c r="AM683" s="28">
        <v>20000518</v>
      </c>
      <c r="AN683" s="29">
        <v>673</v>
      </c>
      <c r="AO683" s="29">
        <v>202304</v>
      </c>
      <c r="AP683" s="29"/>
      <c r="AQ683" s="28"/>
      <c r="AR683" s="28"/>
      <c r="AS683" s="28"/>
      <c r="AT683" s="30">
        <v>1</v>
      </c>
      <c r="AU683" s="30"/>
      <c r="AV683" s="30"/>
      <c r="AW683" s="30"/>
      <c r="AX683" s="30"/>
      <c r="AY683" s="30"/>
      <c r="AZ683" s="30"/>
      <c r="BA683" s="30"/>
      <c r="BB683" s="30" t="s">
        <v>54452</v>
      </c>
      <c r="BC683" s="30" t="s">
        <v>54452</v>
      </c>
      <c r="BD683" s="30" t="s">
        <v>54452</v>
      </c>
      <c r="BE683" s="30" t="s">
        <v>54452</v>
      </c>
      <c r="BF683" s="30" t="s">
        <v>54452</v>
      </c>
      <c r="BG683" s="30">
        <v>8</v>
      </c>
      <c r="BH683" s="20"/>
      <c r="BI683" s="31"/>
    </row>
    <row r="684" spans="1:61" ht="16.5">
      <c r="A684" s="21" t="s">
        <v>10672</v>
      </c>
      <c r="B684" s="21">
        <v>8298</v>
      </c>
      <c r="C684" s="21">
        <v>3030794</v>
      </c>
      <c r="D684" s="21">
        <v>1378203566</v>
      </c>
      <c r="E684" s="22">
        <v>1242710000289</v>
      </c>
      <c r="F684" s="24" t="s">
        <v>10673</v>
      </c>
      <c r="G684" s="24" t="s">
        <v>44</v>
      </c>
      <c r="H684" s="24" t="s">
        <v>51</v>
      </c>
      <c r="I684" s="24" t="s">
        <v>65</v>
      </c>
      <c r="J684" s="24" t="s">
        <v>457</v>
      </c>
      <c r="K684" s="21">
        <v>45</v>
      </c>
      <c r="L684" s="32" t="s">
        <v>10673</v>
      </c>
      <c r="M684" s="21" t="s">
        <v>10674</v>
      </c>
      <c r="N684" s="26">
        <v>1</v>
      </c>
      <c r="O684" s="26">
        <v>0</v>
      </c>
      <c r="P684" s="26">
        <v>0</v>
      </c>
      <c r="Q684" s="26">
        <v>0</v>
      </c>
      <c r="R684" s="26">
        <v>0</v>
      </c>
      <c r="S684" s="26">
        <v>0</v>
      </c>
      <c r="T684" s="26">
        <v>0</v>
      </c>
      <c r="U684" s="26">
        <v>0</v>
      </c>
      <c r="V684" s="26">
        <v>0</v>
      </c>
      <c r="W684" s="26">
        <v>0</v>
      </c>
      <c r="X684" s="26">
        <v>0</v>
      </c>
      <c r="Y684" s="26">
        <v>0</v>
      </c>
      <c r="Z684" s="16" t="s">
        <v>1249</v>
      </c>
      <c r="AA684" s="101">
        <v>0</v>
      </c>
      <c r="AB684" s="98">
        <v>0</v>
      </c>
      <c r="AC684" s="98">
        <v>0</v>
      </c>
      <c r="AD684" s="98">
        <v>0</v>
      </c>
      <c r="AE684" s="98">
        <v>0</v>
      </c>
      <c r="AF684" s="21">
        <f t="shared" si="10"/>
        <v>0</v>
      </c>
      <c r="AG684" s="21" t="s">
        <v>10675</v>
      </c>
      <c r="AH684" s="24" t="s">
        <v>10676</v>
      </c>
      <c r="AI684" s="24" t="s">
        <v>10677</v>
      </c>
      <c r="AJ684" s="27" t="s">
        <v>31325</v>
      </c>
      <c r="AK684" s="28" t="s">
        <v>47</v>
      </c>
      <c r="AL684" s="28">
        <v>10</v>
      </c>
      <c r="AM684" s="28">
        <v>20000712</v>
      </c>
      <c r="AN684" s="29">
        <v>341</v>
      </c>
      <c r="AO684" s="29">
        <v>202203</v>
      </c>
      <c r="AP684" s="29">
        <v>2022</v>
      </c>
      <c r="AQ684" s="28">
        <v>192426974</v>
      </c>
      <c r="AR684" s="28">
        <v>538534005</v>
      </c>
      <c r="AS684" s="28">
        <v>111507598</v>
      </c>
      <c r="AT684" s="30">
        <v>1</v>
      </c>
      <c r="AU684" s="30"/>
      <c r="AV684" s="30"/>
      <c r="AW684" s="30"/>
      <c r="AX684" s="30"/>
      <c r="AY684" s="30"/>
      <c r="AZ684" s="30"/>
      <c r="BA684" s="30"/>
      <c r="BB684" s="30" t="s">
        <v>54452</v>
      </c>
      <c r="BC684" s="30" t="s">
        <v>54452</v>
      </c>
      <c r="BD684" s="30" t="s">
        <v>54452</v>
      </c>
      <c r="BE684" s="30" t="s">
        <v>54452</v>
      </c>
      <c r="BF684" s="30" t="s">
        <v>54452</v>
      </c>
      <c r="BG684" s="30">
        <v>4</v>
      </c>
      <c r="BH684" s="30" t="s">
        <v>7000</v>
      </c>
      <c r="BI684" s="31"/>
    </row>
    <row r="685" spans="1:61" ht="16.5">
      <c r="A685" s="21" t="s">
        <v>17707</v>
      </c>
      <c r="B685" s="21">
        <v>20434</v>
      </c>
      <c r="C685" s="21">
        <v>1414240</v>
      </c>
      <c r="D685" s="21">
        <v>6108107100</v>
      </c>
      <c r="E685" s="22">
        <v>1801110000636</v>
      </c>
      <c r="F685" s="24" t="s">
        <v>17708</v>
      </c>
      <c r="G685" s="24" t="s">
        <v>104</v>
      </c>
      <c r="H685" s="24" t="s">
        <v>51</v>
      </c>
      <c r="I685" s="24" t="s">
        <v>52</v>
      </c>
      <c r="J685" s="24" t="s">
        <v>593</v>
      </c>
      <c r="K685" s="21">
        <v>14</v>
      </c>
      <c r="L685" s="32" t="s">
        <v>17709</v>
      </c>
      <c r="M685" s="21" t="s">
        <v>17710</v>
      </c>
      <c r="N685" s="26">
        <v>1</v>
      </c>
      <c r="O685" s="26" t="s">
        <v>351</v>
      </c>
      <c r="P685" s="26">
        <v>0</v>
      </c>
      <c r="Q685" s="26">
        <v>1</v>
      </c>
      <c r="R685" s="26">
        <v>339</v>
      </c>
      <c r="S685" s="51">
        <v>1856</v>
      </c>
      <c r="T685" s="26">
        <v>0</v>
      </c>
      <c r="U685" s="26">
        <v>0</v>
      </c>
      <c r="V685" s="26">
        <v>0</v>
      </c>
      <c r="W685" s="26">
        <v>0</v>
      </c>
      <c r="X685" s="79">
        <v>238</v>
      </c>
      <c r="Y685" s="51">
        <v>24703</v>
      </c>
      <c r="Z685" s="21"/>
      <c r="AA685" s="103">
        <v>0</v>
      </c>
      <c r="AB685" s="37">
        <v>250.4</v>
      </c>
      <c r="AC685" s="37">
        <v>18.5</v>
      </c>
      <c r="AD685" s="100">
        <v>0</v>
      </c>
      <c r="AE685" s="37">
        <v>2.2999999999999998</v>
      </c>
      <c r="AF685" s="21">
        <f t="shared" si="10"/>
        <v>271.2</v>
      </c>
      <c r="AG685" s="21" t="s">
        <v>17711</v>
      </c>
      <c r="AH685" s="24" t="s">
        <v>17712</v>
      </c>
      <c r="AI685" s="24" t="s">
        <v>17713</v>
      </c>
      <c r="AJ685" s="27" t="s">
        <v>31326</v>
      </c>
      <c r="AK685" s="28" t="s">
        <v>156</v>
      </c>
      <c r="AL685" s="28">
        <v>10</v>
      </c>
      <c r="AM685" s="28">
        <v>19651215</v>
      </c>
      <c r="AN685" s="29">
        <v>648</v>
      </c>
      <c r="AO685" s="29">
        <v>202306</v>
      </c>
      <c r="AP685" s="29">
        <v>2022</v>
      </c>
      <c r="AQ685" s="28">
        <v>1145427000</v>
      </c>
      <c r="AR685" s="28">
        <v>1117980000</v>
      </c>
      <c r="AS685" s="28">
        <v>12000000</v>
      </c>
      <c r="AT685" s="30">
        <v>1</v>
      </c>
      <c r="AU685" s="30"/>
      <c r="AV685" s="30"/>
      <c r="AW685" s="30"/>
      <c r="AX685" s="30"/>
      <c r="AY685" s="30"/>
      <c r="AZ685" s="30"/>
      <c r="BA685" s="30"/>
      <c r="BB685" s="30" t="s">
        <v>54452</v>
      </c>
      <c r="BC685" s="30" t="s">
        <v>54452</v>
      </c>
      <c r="BD685" s="30" t="s">
        <v>54452</v>
      </c>
      <c r="BE685" s="30" t="s">
        <v>54452</v>
      </c>
      <c r="BF685" s="30" t="s">
        <v>54452</v>
      </c>
      <c r="BG685" s="30">
        <v>7</v>
      </c>
      <c r="BH685" s="30" t="s">
        <v>17714</v>
      </c>
      <c r="BI685" s="31"/>
    </row>
    <row r="686" spans="1:61" ht="16.5">
      <c r="A686" s="21" t="s">
        <v>4328</v>
      </c>
      <c r="B686" s="21">
        <v>4095</v>
      </c>
      <c r="C686" s="21">
        <v>3855484</v>
      </c>
      <c r="D686" s="21">
        <v>3078132907</v>
      </c>
      <c r="E686" s="22">
        <v>1612110024207</v>
      </c>
      <c r="F686" s="24" t="s">
        <v>4329</v>
      </c>
      <c r="G686" s="24" t="s">
        <v>44</v>
      </c>
      <c r="H686" s="24" t="s">
        <v>51</v>
      </c>
      <c r="I686" s="24" t="s">
        <v>52</v>
      </c>
      <c r="J686" s="24" t="s">
        <v>1944</v>
      </c>
      <c r="K686" s="21">
        <v>26</v>
      </c>
      <c r="L686" s="32" t="s">
        <v>4330</v>
      </c>
      <c r="M686" s="21" t="s">
        <v>4331</v>
      </c>
      <c r="N686" s="21">
        <v>1</v>
      </c>
      <c r="O686" s="21" t="s">
        <v>55</v>
      </c>
      <c r="P686" s="21">
        <v>0</v>
      </c>
      <c r="Q686" s="21">
        <v>0</v>
      </c>
      <c r="R686" s="21">
        <v>0</v>
      </c>
      <c r="S686" s="51">
        <v>2479165</v>
      </c>
      <c r="T686" s="21">
        <v>0</v>
      </c>
      <c r="U686" s="21">
        <v>0</v>
      </c>
      <c r="V686" s="51">
        <v>101650</v>
      </c>
      <c r="W686" s="51">
        <v>679718</v>
      </c>
      <c r="X686" s="21">
        <v>0</v>
      </c>
      <c r="Y686" s="51">
        <v>3450167</v>
      </c>
      <c r="Z686" s="16" t="s">
        <v>126</v>
      </c>
      <c r="AA686" s="102">
        <v>0</v>
      </c>
      <c r="AB686" s="21">
        <v>34.5</v>
      </c>
      <c r="AC686" s="21">
        <v>24.7</v>
      </c>
      <c r="AD686" s="99">
        <v>0</v>
      </c>
      <c r="AE686" s="21">
        <v>7.8</v>
      </c>
      <c r="AF686" s="21">
        <f t="shared" si="10"/>
        <v>67</v>
      </c>
      <c r="AG686" s="21" t="s">
        <v>4332</v>
      </c>
      <c r="AH686" s="24" t="s">
        <v>4333</v>
      </c>
      <c r="AI686" s="24" t="s">
        <v>4334</v>
      </c>
      <c r="AJ686" s="27" t="s">
        <v>31327</v>
      </c>
      <c r="AK686" s="28" t="s">
        <v>60</v>
      </c>
      <c r="AL686" s="28">
        <v>10</v>
      </c>
      <c r="AM686" s="28">
        <v>20101102</v>
      </c>
      <c r="AN686" s="29">
        <v>875</v>
      </c>
      <c r="AO686" s="29">
        <v>202212</v>
      </c>
      <c r="AP686" s="29">
        <v>2022</v>
      </c>
      <c r="AQ686" s="28">
        <v>162654750</v>
      </c>
      <c r="AR686" s="28">
        <v>130895807</v>
      </c>
      <c r="AS686" s="28">
        <v>45000000</v>
      </c>
      <c r="AT686" s="30">
        <v>1</v>
      </c>
      <c r="AU686" s="30"/>
      <c r="AV686" s="30"/>
      <c r="AW686" s="30"/>
      <c r="AX686" s="30"/>
      <c r="AY686" s="30"/>
      <c r="AZ686" s="30"/>
      <c r="BA686" s="30"/>
      <c r="BB686" s="30" t="s">
        <v>54452</v>
      </c>
      <c r="BC686" s="30" t="s">
        <v>54452</v>
      </c>
      <c r="BD686" s="30" t="s">
        <v>54452</v>
      </c>
      <c r="BE686" s="30" t="s">
        <v>54452</v>
      </c>
      <c r="BF686" s="30" t="s">
        <v>54452</v>
      </c>
      <c r="BG686" s="30">
        <v>7</v>
      </c>
      <c r="BH686" s="30"/>
      <c r="BI686" s="31"/>
    </row>
    <row r="687" spans="1:61" ht="16.5">
      <c r="A687" s="21" t="s">
        <v>1766</v>
      </c>
      <c r="B687" s="21">
        <v>1712</v>
      </c>
      <c r="C687" s="21">
        <v>9462320</v>
      </c>
      <c r="D687" s="21">
        <v>5248601789</v>
      </c>
      <c r="E687" s="22">
        <v>1311110597525</v>
      </c>
      <c r="F687" s="24" t="s">
        <v>1767</v>
      </c>
      <c r="G687" s="24" t="s">
        <v>44</v>
      </c>
      <c r="H687" s="24" t="s">
        <v>51</v>
      </c>
      <c r="I687" s="24" t="s">
        <v>52</v>
      </c>
      <c r="J687" s="24" t="s">
        <v>1465</v>
      </c>
      <c r="K687" s="21">
        <v>10</v>
      </c>
      <c r="L687" s="32" t="s">
        <v>1768</v>
      </c>
      <c r="M687" s="21" t="s">
        <v>1769</v>
      </c>
      <c r="N687" s="26">
        <v>1</v>
      </c>
      <c r="O687" s="26" t="s">
        <v>55</v>
      </c>
      <c r="P687" s="26">
        <v>0</v>
      </c>
      <c r="Q687" s="26">
        <v>0</v>
      </c>
      <c r="R687" s="26">
        <v>0</v>
      </c>
      <c r="S687" s="26">
        <v>0</v>
      </c>
      <c r="T687" s="26">
        <v>0</v>
      </c>
      <c r="U687" s="26">
        <v>0</v>
      </c>
      <c r="V687" s="26">
        <v>0</v>
      </c>
      <c r="W687" s="26">
        <v>0</v>
      </c>
      <c r="X687" s="26">
        <v>0</v>
      </c>
      <c r="Y687" s="33">
        <v>97592637</v>
      </c>
      <c r="Z687" s="21" t="s">
        <v>56</v>
      </c>
      <c r="AA687" s="102">
        <v>0</v>
      </c>
      <c r="AB687" s="21">
        <v>975.9</v>
      </c>
      <c r="AC687" s="99">
        <v>0</v>
      </c>
      <c r="AD687" s="99">
        <v>0</v>
      </c>
      <c r="AE687" s="99">
        <v>0</v>
      </c>
      <c r="AF687" s="21">
        <f t="shared" si="10"/>
        <v>975.9</v>
      </c>
      <c r="AG687" s="21" t="s">
        <v>1770</v>
      </c>
      <c r="AH687" s="24" t="s">
        <v>1771</v>
      </c>
      <c r="AI687" s="24" t="s">
        <v>1772</v>
      </c>
      <c r="AJ687" s="27" t="s">
        <v>31328</v>
      </c>
      <c r="AK687" s="28" t="s">
        <v>70</v>
      </c>
      <c r="AL687" s="28">
        <v>10</v>
      </c>
      <c r="AM687" s="28">
        <v>20200701</v>
      </c>
      <c r="AN687" s="29">
        <v>1327</v>
      </c>
      <c r="AO687" s="29">
        <v>202306</v>
      </c>
      <c r="AP687" s="29">
        <v>2022</v>
      </c>
      <c r="AQ687" s="28">
        <v>1047568422</v>
      </c>
      <c r="AR687" s="28">
        <v>861216788</v>
      </c>
      <c r="AS687" s="28">
        <v>3889283</v>
      </c>
      <c r="AT687" s="30">
        <v>1</v>
      </c>
      <c r="AU687" s="30"/>
      <c r="AV687" s="30"/>
      <c r="AW687" s="30"/>
      <c r="AX687" s="30"/>
      <c r="AY687" s="30"/>
      <c r="AZ687" s="30"/>
      <c r="BA687" s="30"/>
      <c r="BB687" s="30" t="s">
        <v>54452</v>
      </c>
      <c r="BC687" s="30" t="s">
        <v>54452</v>
      </c>
      <c r="BD687" s="30" t="s">
        <v>54452</v>
      </c>
      <c r="BE687" s="30" t="s">
        <v>54452</v>
      </c>
      <c r="BF687" s="30" t="s">
        <v>54452</v>
      </c>
      <c r="BG687" s="30">
        <v>4</v>
      </c>
      <c r="BH687" s="30" t="s">
        <v>1773</v>
      </c>
      <c r="BI687" s="31"/>
    </row>
    <row r="688" spans="1:61" ht="16.5">
      <c r="A688" s="21" t="s">
        <v>4210</v>
      </c>
      <c r="B688" s="21">
        <v>4020</v>
      </c>
      <c r="C688" s="21">
        <v>9191193</v>
      </c>
      <c r="D688" s="21">
        <v>6688101406</v>
      </c>
      <c r="E688" s="22">
        <v>2149110058927</v>
      </c>
      <c r="F688" s="24" t="s">
        <v>4211</v>
      </c>
      <c r="G688" s="24" t="s">
        <v>44</v>
      </c>
      <c r="H688" s="24" t="s">
        <v>51</v>
      </c>
      <c r="I688" s="24" t="s">
        <v>52</v>
      </c>
      <c r="J688" s="24" t="s">
        <v>2778</v>
      </c>
      <c r="K688" s="21">
        <v>25</v>
      </c>
      <c r="L688" s="32" t="s">
        <v>4212</v>
      </c>
      <c r="M688" s="21" t="s">
        <v>4213</v>
      </c>
      <c r="N688" s="26">
        <v>1</v>
      </c>
      <c r="O688" s="26" t="s">
        <v>351</v>
      </c>
      <c r="P688" s="21">
        <v>0</v>
      </c>
      <c r="Q688" s="21">
        <v>0</v>
      </c>
      <c r="R688" s="21">
        <v>0</v>
      </c>
      <c r="S688" s="21">
        <v>0</v>
      </c>
      <c r="T688" s="21">
        <v>0</v>
      </c>
      <c r="U688" s="21">
        <v>0</v>
      </c>
      <c r="V688" s="21">
        <v>0</v>
      </c>
      <c r="W688" s="21">
        <v>0</v>
      </c>
      <c r="X688" s="21">
        <v>0</v>
      </c>
      <c r="Y688" s="21">
        <v>0</v>
      </c>
      <c r="Z688" s="21" t="s">
        <v>126</v>
      </c>
      <c r="AA688" s="103">
        <v>0</v>
      </c>
      <c r="AB688" s="100">
        <v>0</v>
      </c>
      <c r="AC688" s="100">
        <v>0</v>
      </c>
      <c r="AD688" s="100">
        <v>0</v>
      </c>
      <c r="AE688" s="100">
        <v>0</v>
      </c>
      <c r="AF688" s="21">
        <f t="shared" si="10"/>
        <v>0</v>
      </c>
      <c r="AG688" s="21" t="s">
        <v>4214</v>
      </c>
      <c r="AH688" s="24" t="s">
        <v>4215</v>
      </c>
      <c r="AI688" s="24" t="s">
        <v>4216</v>
      </c>
      <c r="AJ688" s="27" t="s">
        <v>31329</v>
      </c>
      <c r="AK688" s="28" t="s">
        <v>156</v>
      </c>
      <c r="AL688" s="28">
        <v>10</v>
      </c>
      <c r="AM688" s="28">
        <v>20191001</v>
      </c>
      <c r="AN688" s="29">
        <v>326</v>
      </c>
      <c r="AO688" s="29">
        <v>202306</v>
      </c>
      <c r="AP688" s="29">
        <v>2022</v>
      </c>
      <c r="AQ688" s="28">
        <v>132773843</v>
      </c>
      <c r="AR688" s="28">
        <v>520396348</v>
      </c>
      <c r="AS688" s="28">
        <v>4545576</v>
      </c>
      <c r="AT688" s="30">
        <v>1</v>
      </c>
      <c r="AU688" s="30"/>
      <c r="AV688" s="30"/>
      <c r="AW688" s="30"/>
      <c r="AX688" s="30"/>
      <c r="AY688" s="30"/>
      <c r="AZ688" s="30"/>
      <c r="BA688" s="30"/>
      <c r="BB688" s="30" t="s">
        <v>54452</v>
      </c>
      <c r="BC688" s="30" t="s">
        <v>54452</v>
      </c>
      <c r="BD688" s="30" t="s">
        <v>54452</v>
      </c>
      <c r="BE688" s="30" t="s">
        <v>54452</v>
      </c>
      <c r="BF688" s="30" t="s">
        <v>54452</v>
      </c>
      <c r="BG688" s="30">
        <v>4</v>
      </c>
      <c r="BH688" s="30" t="s">
        <v>237</v>
      </c>
      <c r="BI688" s="31"/>
    </row>
    <row r="689" spans="1:61" ht="16.5">
      <c r="A689" s="21" t="s">
        <v>11049</v>
      </c>
      <c r="B689" s="21">
        <v>11271</v>
      </c>
      <c r="C689" s="21">
        <v>6560547</v>
      </c>
      <c r="D689" s="21">
        <v>4538700262</v>
      </c>
      <c r="E689" s="22">
        <v>1211110299975</v>
      </c>
      <c r="F689" s="24" t="s">
        <v>11050</v>
      </c>
      <c r="G689" s="24" t="s">
        <v>44</v>
      </c>
      <c r="H689" s="24" t="s">
        <v>51</v>
      </c>
      <c r="I689" s="24" t="s">
        <v>65</v>
      </c>
      <c r="J689" s="24" t="s">
        <v>3829</v>
      </c>
      <c r="K689" s="21">
        <v>50</v>
      </c>
      <c r="L689" s="21"/>
      <c r="M689" s="21" t="s">
        <v>10880</v>
      </c>
      <c r="N689" s="21">
        <v>1</v>
      </c>
      <c r="O689" s="21" t="s">
        <v>55</v>
      </c>
      <c r="P689" s="21">
        <v>0</v>
      </c>
      <c r="Q689" s="21">
        <v>0</v>
      </c>
      <c r="R689" s="21">
        <v>0</v>
      </c>
      <c r="S689" s="33">
        <v>5720</v>
      </c>
      <c r="T689" s="21">
        <v>0</v>
      </c>
      <c r="U689" s="33">
        <v>5398387</v>
      </c>
      <c r="V689" s="33">
        <v>2420</v>
      </c>
      <c r="W689" s="33">
        <v>13436</v>
      </c>
      <c r="X689" s="21">
        <v>0</v>
      </c>
      <c r="Y689" s="21">
        <v>0</v>
      </c>
      <c r="Z689" s="21" t="s">
        <v>315</v>
      </c>
      <c r="AA689" s="102">
        <v>0</v>
      </c>
      <c r="AB689" s="99">
        <v>0</v>
      </c>
      <c r="AC689" s="99">
        <v>0</v>
      </c>
      <c r="AD689" s="21">
        <v>53.9</v>
      </c>
      <c r="AE689" s="21">
        <v>0.1</v>
      </c>
      <c r="AF689" s="21">
        <f t="shared" si="10"/>
        <v>54</v>
      </c>
      <c r="AG689" s="21" t="s">
        <v>11051</v>
      </c>
      <c r="AH689" s="24" t="s">
        <v>11052</v>
      </c>
      <c r="AI689" s="24" t="s">
        <v>11053</v>
      </c>
      <c r="AJ689" s="27" t="s">
        <v>31330</v>
      </c>
      <c r="AK689" s="28" t="s">
        <v>60</v>
      </c>
      <c r="AL689" s="28">
        <v>10</v>
      </c>
      <c r="AM689" s="28">
        <v>20151222</v>
      </c>
      <c r="AN689" s="29">
        <v>621</v>
      </c>
      <c r="AO689" s="29">
        <v>202212</v>
      </c>
      <c r="AP689" s="29">
        <v>2022</v>
      </c>
      <c r="AQ689" s="28">
        <v>50886813</v>
      </c>
      <c r="AR689" s="28">
        <v>15735105</v>
      </c>
      <c r="AS689" s="28">
        <v>300000</v>
      </c>
      <c r="AT689" s="30">
        <v>2</v>
      </c>
      <c r="AU689" s="30"/>
      <c r="AV689" s="30"/>
      <c r="AW689" s="30"/>
      <c r="AX689" s="30"/>
      <c r="AY689" s="30"/>
      <c r="AZ689" s="30"/>
      <c r="BA689" s="30"/>
      <c r="BB689" s="30" t="s">
        <v>54452</v>
      </c>
      <c r="BC689" s="30" t="s">
        <v>54452</v>
      </c>
      <c r="BD689" s="30" t="s">
        <v>54452</v>
      </c>
      <c r="BE689" s="30" t="s">
        <v>54452</v>
      </c>
      <c r="BF689" s="30" t="s">
        <v>54452</v>
      </c>
      <c r="BG689" s="30">
        <v>4</v>
      </c>
      <c r="BH689" s="30" t="s">
        <v>237</v>
      </c>
      <c r="BI689" s="31"/>
    </row>
    <row r="690" spans="1:61" ht="16.5">
      <c r="A690" s="21" t="s">
        <v>10729</v>
      </c>
      <c r="B690" s="21">
        <v>21166</v>
      </c>
      <c r="C690" s="21">
        <v>1787166</v>
      </c>
      <c r="D690" s="21">
        <v>6098134121</v>
      </c>
      <c r="E690" s="22">
        <v>1942150000341</v>
      </c>
      <c r="F690" s="24" t="s">
        <v>10730</v>
      </c>
      <c r="G690" s="24" t="s">
        <v>104</v>
      </c>
      <c r="H690" s="24" t="s">
        <v>51</v>
      </c>
      <c r="I690" s="24" t="s">
        <v>52</v>
      </c>
      <c r="J690" s="24" t="s">
        <v>1011</v>
      </c>
      <c r="K690" s="21">
        <v>35</v>
      </c>
      <c r="L690" s="32" t="s">
        <v>10731</v>
      </c>
      <c r="M690" s="21" t="s">
        <v>6802</v>
      </c>
      <c r="N690" s="26">
        <v>1</v>
      </c>
      <c r="O690" s="26">
        <v>0</v>
      </c>
      <c r="P690" s="26">
        <v>0</v>
      </c>
      <c r="Q690" s="26">
        <v>0</v>
      </c>
      <c r="R690" s="26">
        <v>0</v>
      </c>
      <c r="S690" s="26">
        <v>0</v>
      </c>
      <c r="T690" s="26">
        <v>0</v>
      </c>
      <c r="U690" s="26">
        <v>0</v>
      </c>
      <c r="V690" s="26">
        <v>0</v>
      </c>
      <c r="W690" s="26">
        <v>0</v>
      </c>
      <c r="X690" s="26">
        <v>0</v>
      </c>
      <c r="Y690" s="26">
        <v>0</v>
      </c>
      <c r="Z690" s="21"/>
      <c r="AA690" s="101">
        <v>0</v>
      </c>
      <c r="AB690" s="98">
        <v>0</v>
      </c>
      <c r="AC690" s="98">
        <v>0</v>
      </c>
      <c r="AD690" s="98">
        <v>0</v>
      </c>
      <c r="AE690" s="98">
        <v>0</v>
      </c>
      <c r="AF690" s="21">
        <f t="shared" si="10"/>
        <v>0</v>
      </c>
      <c r="AG690" s="21" t="s">
        <v>10732</v>
      </c>
      <c r="AH690" s="24" t="s">
        <v>10733</v>
      </c>
      <c r="AI690" s="24" t="s">
        <v>10734</v>
      </c>
      <c r="AJ690" s="27" t="s">
        <v>31331</v>
      </c>
      <c r="AK690" s="28" t="s">
        <v>47</v>
      </c>
      <c r="AL690" s="28">
        <v>10</v>
      </c>
      <c r="AM690" s="28">
        <v>19981001</v>
      </c>
      <c r="AN690" s="29">
        <v>1730</v>
      </c>
      <c r="AO690" s="29">
        <v>201911</v>
      </c>
      <c r="AP690" s="29"/>
      <c r="AQ690" s="28"/>
      <c r="AR690" s="28"/>
      <c r="AS690" s="28"/>
      <c r="AT690" s="30">
        <v>2</v>
      </c>
      <c r="AU690" s="30"/>
      <c r="AV690" s="30"/>
      <c r="AW690" s="30"/>
      <c r="AX690" s="30"/>
      <c r="AY690" s="30"/>
      <c r="AZ690" s="30"/>
      <c r="BA690" s="30"/>
      <c r="BB690" s="30" t="s">
        <v>54452</v>
      </c>
      <c r="BC690" s="30" t="s">
        <v>54452</v>
      </c>
      <c r="BD690" s="30" t="s">
        <v>54452</v>
      </c>
      <c r="BE690" s="30" t="s">
        <v>54452</v>
      </c>
      <c r="BF690" s="30" t="s">
        <v>54452</v>
      </c>
      <c r="BG690" s="30">
        <v>4</v>
      </c>
      <c r="BH690" s="30" t="s">
        <v>237</v>
      </c>
      <c r="BI690" s="31"/>
    </row>
    <row r="691" spans="1:61" ht="16.5">
      <c r="A691" s="21" t="s">
        <v>10833</v>
      </c>
      <c r="B691" s="21">
        <v>11166</v>
      </c>
      <c r="C691" s="21">
        <v>1736641</v>
      </c>
      <c r="D691" s="21">
        <v>1138108743</v>
      </c>
      <c r="E691" s="22">
        <v>1101110154007</v>
      </c>
      <c r="F691" s="24" t="s">
        <v>10834</v>
      </c>
      <c r="G691" s="24" t="s">
        <v>44</v>
      </c>
      <c r="H691" s="24" t="s">
        <v>51</v>
      </c>
      <c r="I691" s="24" t="s">
        <v>65</v>
      </c>
      <c r="J691" s="24" t="s">
        <v>3829</v>
      </c>
      <c r="K691" s="21">
        <v>50</v>
      </c>
      <c r="L691" s="21"/>
      <c r="M691" s="21" t="s">
        <v>1948</v>
      </c>
      <c r="N691" s="21">
        <v>1</v>
      </c>
      <c r="O691" s="21" t="s">
        <v>83</v>
      </c>
      <c r="P691" s="21">
        <v>0</v>
      </c>
      <c r="Q691" s="21">
        <v>0</v>
      </c>
      <c r="R691" s="33">
        <v>304421840</v>
      </c>
      <c r="S691" s="21">
        <v>0</v>
      </c>
      <c r="T691" s="21">
        <v>0</v>
      </c>
      <c r="U691" s="33">
        <v>1162626850</v>
      </c>
      <c r="V691" s="21">
        <v>0</v>
      </c>
      <c r="W691" s="33">
        <v>10186000</v>
      </c>
      <c r="X691" s="21">
        <v>0</v>
      </c>
      <c r="Y691" s="21">
        <v>0</v>
      </c>
      <c r="Z691" s="21" t="s">
        <v>315</v>
      </c>
      <c r="AA691" s="102">
        <v>0</v>
      </c>
      <c r="AB691" s="21">
        <v>3</v>
      </c>
      <c r="AC691" s="99">
        <v>0</v>
      </c>
      <c r="AD691" s="21">
        <v>11.6</v>
      </c>
      <c r="AE691" s="21">
        <v>0.1</v>
      </c>
      <c r="AF691" s="21">
        <f t="shared" si="10"/>
        <v>14.7</v>
      </c>
      <c r="AG691" s="21" t="s">
        <v>10724</v>
      </c>
      <c r="AH691" s="24" t="s">
        <v>10835</v>
      </c>
      <c r="AI691" s="24" t="s">
        <v>10836</v>
      </c>
      <c r="AJ691" s="27" t="s">
        <v>31332</v>
      </c>
      <c r="AK691" s="28" t="s">
        <v>60</v>
      </c>
      <c r="AL691" s="28">
        <v>10</v>
      </c>
      <c r="AM691" s="28">
        <v>19720920</v>
      </c>
      <c r="AN691" s="29">
        <v>356</v>
      </c>
      <c r="AO691" s="29">
        <v>202212</v>
      </c>
      <c r="AP691" s="29">
        <v>2022</v>
      </c>
      <c r="AQ691" s="28">
        <v>30983239</v>
      </c>
      <c r="AR691" s="28">
        <v>16648809</v>
      </c>
      <c r="AS691" s="28">
        <v>463250</v>
      </c>
      <c r="AT691" s="30">
        <v>2</v>
      </c>
      <c r="AU691" s="30"/>
      <c r="AV691" s="30"/>
      <c r="AW691" s="30"/>
      <c r="AX691" s="30"/>
      <c r="AY691" s="30"/>
      <c r="AZ691" s="30"/>
      <c r="BA691" s="30"/>
      <c r="BB691" s="30" t="s">
        <v>54452</v>
      </c>
      <c r="BC691" s="30" t="s">
        <v>54452</v>
      </c>
      <c r="BD691" s="30" t="s">
        <v>54452</v>
      </c>
      <c r="BE691" s="30" t="s">
        <v>54452</v>
      </c>
      <c r="BF691" s="30" t="s">
        <v>54452</v>
      </c>
      <c r="BG691" s="30">
        <v>5</v>
      </c>
      <c r="BH691" s="30" t="s">
        <v>10837</v>
      </c>
      <c r="BI691" s="31"/>
    </row>
    <row r="692" spans="1:61" ht="16.5">
      <c r="A692" s="21" t="s">
        <v>13505</v>
      </c>
      <c r="B692" s="21">
        <v>13326</v>
      </c>
      <c r="C692" s="21">
        <v>1698701</v>
      </c>
      <c r="D692" s="21">
        <v>1238128751</v>
      </c>
      <c r="E692" s="22">
        <v>1341110036992</v>
      </c>
      <c r="F692" s="24" t="s">
        <v>13506</v>
      </c>
      <c r="G692" s="24" t="s">
        <v>44</v>
      </c>
      <c r="H692" s="24" t="s">
        <v>51</v>
      </c>
      <c r="I692" s="24" t="s">
        <v>52</v>
      </c>
      <c r="J692" s="24" t="s">
        <v>5648</v>
      </c>
      <c r="K692" s="21">
        <v>59</v>
      </c>
      <c r="L692" s="32" t="s">
        <v>13507</v>
      </c>
      <c r="M692" s="21" t="s">
        <v>13508</v>
      </c>
      <c r="N692" s="26">
        <v>1</v>
      </c>
      <c r="O692" s="26" t="s">
        <v>351</v>
      </c>
      <c r="P692" s="21">
        <v>0</v>
      </c>
      <c r="Q692" s="21">
        <v>0</v>
      </c>
      <c r="R692" s="21">
        <v>0</v>
      </c>
      <c r="S692" s="21">
        <v>0</v>
      </c>
      <c r="T692" s="21">
        <v>0</v>
      </c>
      <c r="U692" s="21">
        <v>0</v>
      </c>
      <c r="V692" s="21">
        <v>0</v>
      </c>
      <c r="W692" s="21">
        <v>0</v>
      </c>
      <c r="X692" s="66">
        <v>1065434</v>
      </c>
      <c r="Y692" s="21">
        <v>0</v>
      </c>
      <c r="Z692" s="21"/>
      <c r="AA692" s="103">
        <v>0</v>
      </c>
      <c r="AB692" s="100">
        <v>0</v>
      </c>
      <c r="AC692" s="100">
        <v>0</v>
      </c>
      <c r="AD692" s="100">
        <v>0</v>
      </c>
      <c r="AE692" s="37">
        <v>10654.3</v>
      </c>
      <c r="AF692" s="21">
        <f t="shared" si="10"/>
        <v>10654.3</v>
      </c>
      <c r="AG692" s="21" t="s">
        <v>13509</v>
      </c>
      <c r="AH692" s="24" t="s">
        <v>13510</v>
      </c>
      <c r="AI692" s="24" t="s">
        <v>13511</v>
      </c>
      <c r="AJ692" s="27" t="s">
        <v>31333</v>
      </c>
      <c r="AK692" s="28" t="s">
        <v>70</v>
      </c>
      <c r="AL692" s="28">
        <v>10</v>
      </c>
      <c r="AM692" s="28">
        <v>19920609</v>
      </c>
      <c r="AN692" s="29">
        <v>366</v>
      </c>
      <c r="AO692" s="29">
        <v>202306</v>
      </c>
      <c r="AP692" s="29">
        <v>2022</v>
      </c>
      <c r="AQ692" s="28">
        <v>232019575</v>
      </c>
      <c r="AR692" s="28">
        <v>414779368</v>
      </c>
      <c r="AS692" s="28">
        <v>280000000</v>
      </c>
      <c r="AT692" s="30">
        <v>2</v>
      </c>
      <c r="AU692" s="30"/>
      <c r="AV692" s="30"/>
      <c r="AW692" s="30"/>
      <c r="AX692" s="30"/>
      <c r="AY692" s="30"/>
      <c r="AZ692" s="30"/>
      <c r="BA692" s="30"/>
      <c r="BB692" s="30" t="s">
        <v>54452</v>
      </c>
      <c r="BC692" s="30" t="s">
        <v>54452</v>
      </c>
      <c r="BD692" s="30" t="s">
        <v>54452</v>
      </c>
      <c r="BE692" s="30" t="s">
        <v>54452</v>
      </c>
      <c r="BF692" s="30" t="s">
        <v>54452</v>
      </c>
      <c r="BG692" s="30">
        <v>7</v>
      </c>
      <c r="BH692" s="30"/>
      <c r="BI692" s="31"/>
    </row>
    <row r="693" spans="1:61" ht="16.5">
      <c r="A693" s="21" t="s">
        <v>10771</v>
      </c>
      <c r="B693" s="21">
        <v>23146</v>
      </c>
      <c r="C693" s="21">
        <v>8081598</v>
      </c>
      <c r="D693" s="21">
        <v>1338204414</v>
      </c>
      <c r="E693" s="22">
        <v>1647710007155</v>
      </c>
      <c r="F693" s="24" t="s">
        <v>10772</v>
      </c>
      <c r="G693" s="24" t="s">
        <v>104</v>
      </c>
      <c r="H693" s="24" t="s">
        <v>51</v>
      </c>
      <c r="I693" s="24" t="s">
        <v>65</v>
      </c>
      <c r="J693" s="24" t="s">
        <v>3829</v>
      </c>
      <c r="K693" s="21">
        <v>50</v>
      </c>
      <c r="L693" s="32" t="s">
        <v>10772</v>
      </c>
      <c r="M693" s="21" t="s">
        <v>10773</v>
      </c>
      <c r="N693" s="26">
        <v>1</v>
      </c>
      <c r="O693" s="26" t="s">
        <v>55</v>
      </c>
      <c r="P693" s="21">
        <v>0</v>
      </c>
      <c r="Q693" s="21">
        <v>0</v>
      </c>
      <c r="R693" s="21">
        <v>0</v>
      </c>
      <c r="S693" s="21">
        <v>0</v>
      </c>
      <c r="T693" s="21">
        <v>0</v>
      </c>
      <c r="U693" s="21">
        <v>0</v>
      </c>
      <c r="V693" s="41">
        <v>7358</v>
      </c>
      <c r="W693" s="40">
        <v>108168</v>
      </c>
      <c r="X693" s="40">
        <v>14990</v>
      </c>
      <c r="Y693" s="21">
        <v>0</v>
      </c>
      <c r="Z693" s="21"/>
      <c r="AA693" s="102">
        <v>0</v>
      </c>
      <c r="AB693" s="99">
        <v>0</v>
      </c>
      <c r="AC693" s="99">
        <v>0</v>
      </c>
      <c r="AD693" s="99">
        <v>0</v>
      </c>
      <c r="AE693" s="21">
        <v>1.3</v>
      </c>
      <c r="AF693" s="21">
        <f t="shared" si="10"/>
        <v>1.3</v>
      </c>
      <c r="AG693" s="21" t="s">
        <v>10774</v>
      </c>
      <c r="AH693" s="24" t="s">
        <v>10775</v>
      </c>
      <c r="AI693" s="24" t="s">
        <v>10776</v>
      </c>
      <c r="AJ693" s="27" t="s">
        <v>31334</v>
      </c>
      <c r="AK693" s="28" t="s">
        <v>47</v>
      </c>
      <c r="AL693" s="28">
        <v>10</v>
      </c>
      <c r="AM693" s="28">
        <v>20170105</v>
      </c>
      <c r="AN693" s="29">
        <v>561</v>
      </c>
      <c r="AO693" s="29">
        <v>202112</v>
      </c>
      <c r="AP693" s="29"/>
      <c r="AQ693" s="28"/>
      <c r="AR693" s="28"/>
      <c r="AS693" s="28"/>
      <c r="AT693" s="30">
        <v>2</v>
      </c>
      <c r="AU693" s="30"/>
      <c r="AV693" s="30"/>
      <c r="AW693" s="30"/>
      <c r="AX693" s="30"/>
      <c r="AY693" s="30"/>
      <c r="AZ693" s="30"/>
      <c r="BA693" s="30"/>
      <c r="BB693" s="30" t="s">
        <v>54452</v>
      </c>
      <c r="BC693" s="30" t="s">
        <v>54452</v>
      </c>
      <c r="BD693" s="30" t="s">
        <v>54452</v>
      </c>
      <c r="BE693" s="30" t="s">
        <v>54452</v>
      </c>
      <c r="BF693" s="30" t="s">
        <v>54452</v>
      </c>
      <c r="BG693" s="30">
        <v>8</v>
      </c>
      <c r="BH693" s="30"/>
      <c r="BI693" s="31"/>
    </row>
    <row r="694" spans="1:61" ht="16.5">
      <c r="A694" s="21" t="s">
        <v>7581</v>
      </c>
      <c r="B694" s="21">
        <v>7659</v>
      </c>
      <c r="C694" s="21">
        <v>1333781</v>
      </c>
      <c r="D694" s="21">
        <v>6208100119</v>
      </c>
      <c r="E694" s="22">
        <v>1812110000758</v>
      </c>
      <c r="F694" s="24" t="s">
        <v>7582</v>
      </c>
      <c r="G694" s="24" t="s">
        <v>44</v>
      </c>
      <c r="H694" s="24" t="s">
        <v>51</v>
      </c>
      <c r="I694" s="24" t="s">
        <v>52</v>
      </c>
      <c r="J694" s="24" t="s">
        <v>1033</v>
      </c>
      <c r="K694" s="21">
        <v>38</v>
      </c>
      <c r="L694" s="32" t="s">
        <v>7583</v>
      </c>
      <c r="M694" s="21" t="s">
        <v>7584</v>
      </c>
      <c r="N694" s="21">
        <v>2</v>
      </c>
      <c r="O694" s="21" t="s">
        <v>55</v>
      </c>
      <c r="P694" s="21">
        <v>0</v>
      </c>
      <c r="Q694" s="80">
        <v>215200</v>
      </c>
      <c r="R694" s="72">
        <v>20542</v>
      </c>
      <c r="S694" s="80">
        <v>769924</v>
      </c>
      <c r="T694" s="21">
        <v>0</v>
      </c>
      <c r="U694" s="72">
        <v>808425</v>
      </c>
      <c r="V694" s="80">
        <v>5558796</v>
      </c>
      <c r="W694" s="72">
        <v>273491</v>
      </c>
      <c r="X694" s="80">
        <v>490856</v>
      </c>
      <c r="Y694" s="80">
        <v>8704084</v>
      </c>
      <c r="Z694" s="16" t="s">
        <v>1249</v>
      </c>
      <c r="AA694" s="102">
        <v>0</v>
      </c>
      <c r="AB694" s="21">
        <v>89.3</v>
      </c>
      <c r="AC694" s="21">
        <v>7.6</v>
      </c>
      <c r="AD694" s="21">
        <v>8</v>
      </c>
      <c r="AE694" s="21">
        <v>63.2</v>
      </c>
      <c r="AF694" s="21">
        <f t="shared" si="10"/>
        <v>168.1</v>
      </c>
      <c r="AG694" s="21" t="s">
        <v>7585</v>
      </c>
      <c r="AH694" s="24" t="s">
        <v>7586</v>
      </c>
      <c r="AI694" s="24" t="s">
        <v>7587</v>
      </c>
      <c r="AJ694" s="27" t="s">
        <v>31335</v>
      </c>
      <c r="AK694" s="28" t="s">
        <v>156</v>
      </c>
      <c r="AL694" s="28">
        <v>10</v>
      </c>
      <c r="AM694" s="28">
        <v>19760610</v>
      </c>
      <c r="AN694" s="29">
        <v>642</v>
      </c>
      <c r="AO694" s="29">
        <v>202306</v>
      </c>
      <c r="AP694" s="29">
        <v>2022</v>
      </c>
      <c r="AQ694" s="28">
        <v>405245634</v>
      </c>
      <c r="AR694" s="28">
        <v>651405243</v>
      </c>
      <c r="AS694" s="28">
        <v>13910481</v>
      </c>
      <c r="AT694" s="30">
        <v>2</v>
      </c>
      <c r="AU694" s="30"/>
      <c r="AV694" s="30"/>
      <c r="AW694" s="30"/>
      <c r="AX694" s="30"/>
      <c r="AY694" s="30"/>
      <c r="AZ694" s="30"/>
      <c r="BA694" s="30"/>
      <c r="BB694" s="30" t="s">
        <v>54452</v>
      </c>
      <c r="BC694" s="30" t="s">
        <v>54452</v>
      </c>
      <c r="BD694" s="30" t="s">
        <v>54452</v>
      </c>
      <c r="BE694" s="30" t="s">
        <v>54452</v>
      </c>
      <c r="BF694" s="30" t="s">
        <v>7588</v>
      </c>
      <c r="BG694" s="30">
        <v>2</v>
      </c>
      <c r="BH694" s="30"/>
      <c r="BI694" s="31"/>
    </row>
    <row r="695" spans="1:61" ht="16.5">
      <c r="A695" s="21" t="s">
        <v>1092</v>
      </c>
      <c r="B695" s="21">
        <v>938</v>
      </c>
      <c r="C695" s="21">
        <v>6544095</v>
      </c>
      <c r="D695" s="21">
        <v>2388700192</v>
      </c>
      <c r="E695" s="22">
        <v>1101115879345</v>
      </c>
      <c r="F695" s="24" t="s">
        <v>1093</v>
      </c>
      <c r="G695" s="24" t="s">
        <v>44</v>
      </c>
      <c r="H695" s="24" t="s">
        <v>51</v>
      </c>
      <c r="I695" s="24" t="s">
        <v>52</v>
      </c>
      <c r="J695" s="24" t="s">
        <v>975</v>
      </c>
      <c r="K695" s="21">
        <v>5</v>
      </c>
      <c r="L695" s="32" t="s">
        <v>1094</v>
      </c>
      <c r="M695" s="21" t="s">
        <v>1095</v>
      </c>
      <c r="N695" s="21">
        <v>1</v>
      </c>
      <c r="O695" s="21" t="s">
        <v>55</v>
      </c>
      <c r="P695" s="33">
        <v>218064</v>
      </c>
      <c r="Q695" s="33">
        <v>109902</v>
      </c>
      <c r="R695" s="21">
        <v>0</v>
      </c>
      <c r="S695" s="33">
        <v>245863</v>
      </c>
      <c r="T695" s="21">
        <v>0</v>
      </c>
      <c r="U695" s="21">
        <v>0</v>
      </c>
      <c r="V695" s="21">
        <v>0</v>
      </c>
      <c r="W695" s="21">
        <v>0</v>
      </c>
      <c r="X695" s="33">
        <v>431694</v>
      </c>
      <c r="Y695" s="21">
        <v>0</v>
      </c>
      <c r="Z695" s="16" t="s">
        <v>56</v>
      </c>
      <c r="AA695" s="21">
        <v>2.1</v>
      </c>
      <c r="AB695" s="21">
        <v>1</v>
      </c>
      <c r="AC695" s="21">
        <v>2.4</v>
      </c>
      <c r="AD695" s="99">
        <v>0</v>
      </c>
      <c r="AE695" s="21">
        <v>4.3</v>
      </c>
      <c r="AF695" s="21">
        <f t="shared" si="10"/>
        <v>9.8000000000000007</v>
      </c>
      <c r="AG695" s="21" t="s">
        <v>1074</v>
      </c>
      <c r="AH695" s="24" t="s">
        <v>1096</v>
      </c>
      <c r="AI695" s="24" t="s">
        <v>1097</v>
      </c>
      <c r="AJ695" s="27" t="s">
        <v>31336</v>
      </c>
      <c r="AK695" s="28" t="s">
        <v>60</v>
      </c>
      <c r="AL695" s="28">
        <v>10</v>
      </c>
      <c r="AM695" s="28">
        <v>20151103</v>
      </c>
      <c r="AN695" s="29">
        <v>876</v>
      </c>
      <c r="AO695" s="29">
        <v>202308</v>
      </c>
      <c r="AP695" s="29">
        <v>2022</v>
      </c>
      <c r="AQ695" s="28">
        <v>2339692872</v>
      </c>
      <c r="AR695" s="28">
        <v>1697685183</v>
      </c>
      <c r="AS695" s="28">
        <v>24218379</v>
      </c>
      <c r="AT695" s="30">
        <v>2</v>
      </c>
      <c r="AU695" s="30"/>
      <c r="AV695" s="30"/>
      <c r="AW695" s="30"/>
      <c r="AX695" s="30"/>
      <c r="AY695" s="30"/>
      <c r="AZ695" s="30"/>
      <c r="BA695" s="30"/>
      <c r="BB695" s="30" t="s">
        <v>54452</v>
      </c>
      <c r="BC695" s="30" t="s">
        <v>54452</v>
      </c>
      <c r="BD695" s="30" t="s">
        <v>54452</v>
      </c>
      <c r="BE695" s="30" t="s">
        <v>54452</v>
      </c>
      <c r="BF695" s="30" t="s">
        <v>54452</v>
      </c>
      <c r="BG695" s="30">
        <v>7</v>
      </c>
      <c r="BH695" s="30"/>
      <c r="BI695" s="31"/>
    </row>
    <row r="696" spans="1:61" ht="16.5">
      <c r="A696" s="21" t="s">
        <v>5455</v>
      </c>
      <c r="B696" s="21">
        <v>5341</v>
      </c>
      <c r="C696" s="21">
        <v>1196792</v>
      </c>
      <c r="D696" s="21">
        <v>2208100490</v>
      </c>
      <c r="E696" s="22">
        <v>1101110202765</v>
      </c>
      <c r="F696" s="24" t="s">
        <v>5456</v>
      </c>
      <c r="G696" s="24" t="s">
        <v>44</v>
      </c>
      <c r="H696" s="24" t="s">
        <v>51</v>
      </c>
      <c r="I696" s="24" t="s">
        <v>52</v>
      </c>
      <c r="J696" s="24" t="s">
        <v>1980</v>
      </c>
      <c r="K696" s="21">
        <v>32</v>
      </c>
      <c r="L696" s="32" t="s">
        <v>5457</v>
      </c>
      <c r="M696" s="21" t="s">
        <v>5458</v>
      </c>
      <c r="N696" s="26">
        <v>1</v>
      </c>
      <c r="O696" s="26" t="s">
        <v>55</v>
      </c>
      <c r="P696" s="21">
        <v>0</v>
      </c>
      <c r="Q696" s="21">
        <v>0</v>
      </c>
      <c r="R696" s="21">
        <v>0</v>
      </c>
      <c r="S696" s="21">
        <v>0</v>
      </c>
      <c r="T696" s="21">
        <v>0</v>
      </c>
      <c r="U696" s="21">
        <v>0</v>
      </c>
      <c r="V696" s="21">
        <v>0</v>
      </c>
      <c r="W696" s="21">
        <v>0</v>
      </c>
      <c r="X696" s="21">
        <v>0</v>
      </c>
      <c r="Y696" s="41">
        <v>182666588</v>
      </c>
      <c r="Z696" s="21" t="s">
        <v>126</v>
      </c>
      <c r="AA696" s="102">
        <v>0</v>
      </c>
      <c r="AB696" s="21">
        <v>1826.6</v>
      </c>
      <c r="AC696" s="99">
        <v>0</v>
      </c>
      <c r="AD696" s="99">
        <v>0</v>
      </c>
      <c r="AE696" s="99">
        <v>0</v>
      </c>
      <c r="AF696" s="21">
        <f t="shared" ref="AF696:AF759" si="11">SUM(AA696:AE696)</f>
        <v>1826.6</v>
      </c>
      <c r="AG696" s="21" t="s">
        <v>5459</v>
      </c>
      <c r="AH696" s="24" t="s">
        <v>5460</v>
      </c>
      <c r="AI696" s="24" t="s">
        <v>5461</v>
      </c>
      <c r="AJ696" s="27" t="s">
        <v>31087</v>
      </c>
      <c r="AK696" s="28" t="s">
        <v>156</v>
      </c>
      <c r="AL696" s="28">
        <v>10</v>
      </c>
      <c r="AM696" s="28">
        <v>19660210</v>
      </c>
      <c r="AN696" s="29">
        <v>1122</v>
      </c>
      <c r="AO696" s="29">
        <v>202306</v>
      </c>
      <c r="AP696" s="29">
        <v>2022</v>
      </c>
      <c r="AQ696" s="28">
        <v>1278383546</v>
      </c>
      <c r="AR696" s="28">
        <v>1482320425</v>
      </c>
      <c r="AS696" s="28">
        <v>7000000</v>
      </c>
      <c r="AT696" s="30">
        <v>3</v>
      </c>
      <c r="AU696" s="30"/>
      <c r="AV696" s="30"/>
      <c r="AW696" s="30"/>
      <c r="AX696" s="30"/>
      <c r="AY696" s="30"/>
      <c r="AZ696" s="30"/>
      <c r="BA696" s="30"/>
      <c r="BB696" s="30" t="s">
        <v>54452</v>
      </c>
      <c r="BC696" s="30" t="s">
        <v>54452</v>
      </c>
      <c r="BD696" s="30" t="s">
        <v>54452</v>
      </c>
      <c r="BE696" s="30" t="s">
        <v>54452</v>
      </c>
      <c r="BF696" s="30" t="s">
        <v>5462</v>
      </c>
      <c r="BG696" s="30">
        <v>2</v>
      </c>
      <c r="BH696" s="30" t="s">
        <v>5463</v>
      </c>
      <c r="BI696" s="31"/>
    </row>
    <row r="697" spans="1:61" ht="16.5">
      <c r="A697" s="21" t="s">
        <v>5445</v>
      </c>
      <c r="B697" s="21">
        <v>5337</v>
      </c>
      <c r="C697" s="21">
        <v>6528738</v>
      </c>
      <c r="D697" s="21">
        <v>1328634999</v>
      </c>
      <c r="E697" s="22">
        <v>1341110422399</v>
      </c>
      <c r="F697" s="24" t="s">
        <v>5446</v>
      </c>
      <c r="G697" s="24" t="s">
        <v>44</v>
      </c>
      <c r="H697" s="24" t="s">
        <v>51</v>
      </c>
      <c r="I697" s="24" t="s">
        <v>52</v>
      </c>
      <c r="J697" s="24" t="s">
        <v>1980</v>
      </c>
      <c r="K697" s="21">
        <v>32</v>
      </c>
      <c r="L697" s="32" t="s">
        <v>5447</v>
      </c>
      <c r="M697" s="21" t="s">
        <v>5448</v>
      </c>
      <c r="N697" s="21">
        <v>1</v>
      </c>
      <c r="O697" s="21" t="s">
        <v>83</v>
      </c>
      <c r="P697" s="21">
        <v>0</v>
      </c>
      <c r="Q697" s="21">
        <v>0</v>
      </c>
      <c r="R697" s="33">
        <v>30004120</v>
      </c>
      <c r="S697" s="33">
        <v>707230739</v>
      </c>
      <c r="T697" s="21">
        <v>0</v>
      </c>
      <c r="U697" s="21">
        <v>0</v>
      </c>
      <c r="V697" s="39">
        <v>427700000</v>
      </c>
      <c r="W697" s="33">
        <v>232855409</v>
      </c>
      <c r="X697" s="21">
        <v>0</v>
      </c>
      <c r="Y697" s="33">
        <v>16095083271</v>
      </c>
      <c r="Z697" s="16" t="s">
        <v>126</v>
      </c>
      <c r="AA697" s="102">
        <v>0</v>
      </c>
      <c r="AB697" s="21">
        <v>161.19999999999999</v>
      </c>
      <c r="AC697" s="21">
        <v>7</v>
      </c>
      <c r="AD697" s="99">
        <v>0</v>
      </c>
      <c r="AE697" s="21">
        <v>6.6</v>
      </c>
      <c r="AF697" s="21">
        <f t="shared" si="11"/>
        <v>174.79999999999998</v>
      </c>
      <c r="AG697" s="21" t="s">
        <v>5449</v>
      </c>
      <c r="AH697" s="24" t="s">
        <v>5450</v>
      </c>
      <c r="AI697" s="24" t="s">
        <v>5451</v>
      </c>
      <c r="AJ697" s="27" t="s">
        <v>31337</v>
      </c>
      <c r="AK697" s="28" t="s">
        <v>60</v>
      </c>
      <c r="AL697" s="28">
        <v>10</v>
      </c>
      <c r="AM697" s="28">
        <v>20150925</v>
      </c>
      <c r="AN697" s="29">
        <v>314</v>
      </c>
      <c r="AO697" s="29">
        <v>202212</v>
      </c>
      <c r="AP697" s="29">
        <v>2022</v>
      </c>
      <c r="AQ697" s="28">
        <v>40156074</v>
      </c>
      <c r="AR697" s="28">
        <v>180920621</v>
      </c>
      <c r="AS697" s="28">
        <v>68875633</v>
      </c>
      <c r="AT697" s="30">
        <v>2</v>
      </c>
      <c r="AU697" s="30"/>
      <c r="AV697" s="30"/>
      <c r="AW697" s="30"/>
      <c r="AX697" s="30"/>
      <c r="AY697" s="30"/>
      <c r="AZ697" s="30"/>
      <c r="BA697" s="30"/>
      <c r="BB697" s="30" t="s">
        <v>54452</v>
      </c>
      <c r="BC697" s="30" t="s">
        <v>54452</v>
      </c>
      <c r="BD697" s="30" t="s">
        <v>54452</v>
      </c>
      <c r="BE697" s="30" t="s">
        <v>54452</v>
      </c>
      <c r="BF697" s="30" t="s">
        <v>5452</v>
      </c>
      <c r="BG697" s="30">
        <v>2</v>
      </c>
      <c r="BH697" s="30" t="s">
        <v>853</v>
      </c>
      <c r="BI697" s="31"/>
    </row>
    <row r="698" spans="1:61" ht="16.5">
      <c r="A698" s="21" t="s">
        <v>11580</v>
      </c>
      <c r="B698" s="21">
        <v>11750</v>
      </c>
      <c r="C698" s="21">
        <v>1530049</v>
      </c>
      <c r="D698" s="21">
        <v>6178103842</v>
      </c>
      <c r="E698" s="22">
        <v>1801110015932</v>
      </c>
      <c r="F698" s="24" t="s">
        <v>11581</v>
      </c>
      <c r="G698" s="24" t="s">
        <v>44</v>
      </c>
      <c r="H698" s="24" t="s">
        <v>51</v>
      </c>
      <c r="I698" s="24" t="s">
        <v>52</v>
      </c>
      <c r="J698" s="24" t="s">
        <v>3829</v>
      </c>
      <c r="K698" s="21">
        <v>50</v>
      </c>
      <c r="L698" s="32" t="s">
        <v>11582</v>
      </c>
      <c r="M698" s="21" t="s">
        <v>7831</v>
      </c>
      <c r="N698" s="21">
        <v>1</v>
      </c>
      <c r="O698" s="21" t="s">
        <v>55</v>
      </c>
      <c r="P698" s="21">
        <v>0</v>
      </c>
      <c r="Q698" s="33">
        <v>94300</v>
      </c>
      <c r="R698" s="33">
        <v>257272</v>
      </c>
      <c r="S698" s="33">
        <v>1228287</v>
      </c>
      <c r="T698" s="33">
        <v>1171790</v>
      </c>
      <c r="U698" s="33">
        <v>1520593</v>
      </c>
      <c r="V698" s="33">
        <f>2039890+400607</f>
        <v>2440497</v>
      </c>
      <c r="W698" s="21">
        <v>0</v>
      </c>
      <c r="X698" s="21">
        <v>0</v>
      </c>
      <c r="Y698" s="33">
        <v>27159336</v>
      </c>
      <c r="Z698" s="16" t="s">
        <v>315</v>
      </c>
      <c r="AA698" s="102">
        <v>0</v>
      </c>
      <c r="AB698" s="21">
        <v>275.10000000000002</v>
      </c>
      <c r="AC698" s="21">
        <v>12.2</v>
      </c>
      <c r="AD698" s="21">
        <v>26.9</v>
      </c>
      <c r="AE698" s="21">
        <v>24.4</v>
      </c>
      <c r="AF698" s="21">
        <f t="shared" si="11"/>
        <v>338.59999999999997</v>
      </c>
      <c r="AG698" s="21" t="s">
        <v>11583</v>
      </c>
      <c r="AH698" s="24" t="s">
        <v>11584</v>
      </c>
      <c r="AI698" s="24" t="s">
        <v>11585</v>
      </c>
      <c r="AJ698" s="27" t="s">
        <v>31338</v>
      </c>
      <c r="AK698" s="28" t="s">
        <v>156</v>
      </c>
      <c r="AL698" s="28">
        <v>10</v>
      </c>
      <c r="AM698" s="28">
        <v>19650913</v>
      </c>
      <c r="AN698" s="29">
        <v>780</v>
      </c>
      <c r="AO698" s="29">
        <v>202306</v>
      </c>
      <c r="AP698" s="29">
        <v>2022</v>
      </c>
      <c r="AQ698" s="28">
        <v>708635837</v>
      </c>
      <c r="AR698" s="28">
        <v>818244152</v>
      </c>
      <c r="AS698" s="28">
        <v>11498970</v>
      </c>
      <c r="AT698" s="30">
        <v>1</v>
      </c>
      <c r="AU698" s="30"/>
      <c r="AV698" s="30"/>
      <c r="AW698" s="30"/>
      <c r="AX698" s="30"/>
      <c r="AY698" s="30"/>
      <c r="AZ698" s="30"/>
      <c r="BA698" s="30"/>
      <c r="BB698" s="30" t="s">
        <v>54452</v>
      </c>
      <c r="BC698" s="30" t="s">
        <v>54452</v>
      </c>
      <c r="BD698" s="30" t="s">
        <v>54452</v>
      </c>
      <c r="BE698" s="30" t="s">
        <v>54452</v>
      </c>
      <c r="BF698" s="30" t="s">
        <v>54452</v>
      </c>
      <c r="BG698" s="30">
        <v>13</v>
      </c>
      <c r="BH698" s="30"/>
      <c r="BI698" s="31"/>
    </row>
    <row r="699" spans="1:61" ht="16.5">
      <c r="A699" s="21" t="s">
        <v>6337</v>
      </c>
      <c r="B699" s="21">
        <v>6413</v>
      </c>
      <c r="C699" s="21">
        <v>1915517</v>
      </c>
      <c r="D699" s="21">
        <v>3128113969</v>
      </c>
      <c r="E699" s="22">
        <v>1615110011795</v>
      </c>
      <c r="F699" s="24" t="s">
        <v>6338</v>
      </c>
      <c r="G699" s="24" t="s">
        <v>44</v>
      </c>
      <c r="H699" s="24" t="s">
        <v>51</v>
      </c>
      <c r="I699" s="24" t="s">
        <v>63</v>
      </c>
      <c r="J699" s="24" t="s">
        <v>1042</v>
      </c>
      <c r="K699" s="21">
        <v>36</v>
      </c>
      <c r="L699" s="32" t="s">
        <v>6339</v>
      </c>
      <c r="M699" s="21" t="s">
        <v>6340</v>
      </c>
      <c r="N699" s="21">
        <v>1</v>
      </c>
      <c r="O699" s="21" t="s">
        <v>55</v>
      </c>
      <c r="P699" s="21">
        <v>0</v>
      </c>
      <c r="Q699" s="33">
        <v>9072886</v>
      </c>
      <c r="R699" s="33">
        <v>279886</v>
      </c>
      <c r="S699" s="33">
        <v>26254365</v>
      </c>
      <c r="T699" s="21">
        <v>0</v>
      </c>
      <c r="U699" s="33">
        <v>727550</v>
      </c>
      <c r="V699" s="33">
        <v>13563768</v>
      </c>
      <c r="W699" s="21">
        <v>0</v>
      </c>
      <c r="X699" s="21">
        <v>0</v>
      </c>
      <c r="Y699" s="33">
        <v>52049997</v>
      </c>
      <c r="Z699" s="16" t="s">
        <v>126</v>
      </c>
      <c r="AA699" s="102">
        <v>0</v>
      </c>
      <c r="AB699" s="21">
        <v>614</v>
      </c>
      <c r="AC699" s="21">
        <v>262.5</v>
      </c>
      <c r="AD699" s="21">
        <v>7.2</v>
      </c>
      <c r="AE699" s="21">
        <v>135.6</v>
      </c>
      <c r="AF699" s="21">
        <f t="shared" si="11"/>
        <v>1019.3000000000001</v>
      </c>
      <c r="AG699" s="21" t="s">
        <v>6252</v>
      </c>
      <c r="AH699" s="24" t="s">
        <v>6341</v>
      </c>
      <c r="AI699" s="24" t="s">
        <v>6342</v>
      </c>
      <c r="AJ699" s="27" t="s">
        <v>31339</v>
      </c>
      <c r="AK699" s="28" t="s">
        <v>60</v>
      </c>
      <c r="AL699" s="28">
        <v>10</v>
      </c>
      <c r="AM699" s="28">
        <v>19930104</v>
      </c>
      <c r="AN699" s="29">
        <v>2655</v>
      </c>
      <c r="AO699" s="29">
        <v>202306</v>
      </c>
      <c r="AP699" s="29">
        <v>2022</v>
      </c>
      <c r="AQ699" s="28">
        <v>2889238367</v>
      </c>
      <c r="AR699" s="28">
        <v>2065557590</v>
      </c>
      <c r="AS699" s="28">
        <v>11866320</v>
      </c>
      <c r="AT699" s="30">
        <v>1</v>
      </c>
      <c r="AU699" s="30"/>
      <c r="AV699" s="30"/>
      <c r="AW699" s="30"/>
      <c r="AX699" s="30"/>
      <c r="AY699" s="30"/>
      <c r="AZ699" s="30"/>
      <c r="BA699" s="30"/>
      <c r="BB699" s="30" t="s">
        <v>54452</v>
      </c>
      <c r="BC699" s="30" t="s">
        <v>54452</v>
      </c>
      <c r="BD699" s="30" t="s">
        <v>54452</v>
      </c>
      <c r="BE699" s="30" t="s">
        <v>54452</v>
      </c>
      <c r="BF699" s="30" t="s">
        <v>6343</v>
      </c>
      <c r="BG699" s="30">
        <v>2</v>
      </c>
      <c r="BH699" s="30"/>
      <c r="BI699" s="31"/>
    </row>
    <row r="700" spans="1:61" ht="16.5">
      <c r="A700" s="21" t="s">
        <v>13780</v>
      </c>
      <c r="B700" s="21">
        <v>13591</v>
      </c>
      <c r="C700" s="21">
        <v>2763859</v>
      </c>
      <c r="D700" s="21">
        <v>3148184913</v>
      </c>
      <c r="E700" s="22">
        <v>1601110212756</v>
      </c>
      <c r="F700" s="24" t="s">
        <v>13781</v>
      </c>
      <c r="G700" s="24" t="s">
        <v>44</v>
      </c>
      <c r="H700" s="24" t="s">
        <v>51</v>
      </c>
      <c r="I700" s="24" t="s">
        <v>65</v>
      </c>
      <c r="J700" s="24" t="s">
        <v>581</v>
      </c>
      <c r="K700" s="21">
        <v>60</v>
      </c>
      <c r="L700" s="32" t="s">
        <v>13782</v>
      </c>
      <c r="M700" s="21" t="s">
        <v>13783</v>
      </c>
      <c r="N700" s="21">
        <v>1</v>
      </c>
      <c r="O700" s="21" t="s">
        <v>55</v>
      </c>
      <c r="P700" s="33">
        <v>412658</v>
      </c>
      <c r="Q700" s="33">
        <v>898046</v>
      </c>
      <c r="R700" s="21">
        <v>0</v>
      </c>
      <c r="S700" s="21">
        <v>0</v>
      </c>
      <c r="T700" s="21">
        <v>0</v>
      </c>
      <c r="U700" s="21">
        <v>0</v>
      </c>
      <c r="V700" s="21">
        <v>0</v>
      </c>
      <c r="W700" s="33">
        <v>126158</v>
      </c>
      <c r="X700" s="21">
        <v>0</v>
      </c>
      <c r="Y700" s="33">
        <v>392350</v>
      </c>
      <c r="Z700" s="16" t="s">
        <v>315</v>
      </c>
      <c r="AA700" s="21">
        <v>4.0999999999999996</v>
      </c>
      <c r="AB700" s="21">
        <v>12.9</v>
      </c>
      <c r="AC700" s="99">
        <v>0</v>
      </c>
      <c r="AD700" s="99">
        <v>0</v>
      </c>
      <c r="AE700" s="21">
        <v>1.2</v>
      </c>
      <c r="AF700" s="21">
        <f t="shared" si="11"/>
        <v>18.2</v>
      </c>
      <c r="AG700" s="21" t="s">
        <v>13589</v>
      </c>
      <c r="AH700" s="24" t="s">
        <v>13784</v>
      </c>
      <c r="AI700" s="24" t="s">
        <v>13785</v>
      </c>
      <c r="AJ700" s="27" t="s">
        <v>31340</v>
      </c>
      <c r="AK700" s="28" t="s">
        <v>60</v>
      </c>
      <c r="AL700" s="28">
        <v>10</v>
      </c>
      <c r="AM700" s="28">
        <v>20061002</v>
      </c>
      <c r="AN700" s="29">
        <v>304</v>
      </c>
      <c r="AO700" s="29">
        <v>202305</v>
      </c>
      <c r="AP700" s="29">
        <v>2022</v>
      </c>
      <c r="AQ700" s="28">
        <v>88908236</v>
      </c>
      <c r="AR700" s="28">
        <v>31690077</v>
      </c>
      <c r="AS700" s="28">
        <v>1888440</v>
      </c>
      <c r="AT700" s="30">
        <v>2</v>
      </c>
      <c r="AU700" s="30"/>
      <c r="AV700" s="30"/>
      <c r="AW700" s="30"/>
      <c r="AX700" s="30"/>
      <c r="AY700" s="30"/>
      <c r="AZ700" s="30"/>
      <c r="BA700" s="30"/>
      <c r="BB700" s="30" t="s">
        <v>54452</v>
      </c>
      <c r="BC700" s="30" t="s">
        <v>54452</v>
      </c>
      <c r="BD700" s="30" t="s">
        <v>54452</v>
      </c>
      <c r="BE700" s="30" t="s">
        <v>54452</v>
      </c>
      <c r="BF700" s="30" t="s">
        <v>13786</v>
      </c>
      <c r="BG700" s="30">
        <v>2</v>
      </c>
      <c r="BH700" s="30"/>
      <c r="BI700" s="31"/>
    </row>
    <row r="701" spans="1:61" ht="16.5">
      <c r="A701" s="21" t="s">
        <v>3672</v>
      </c>
      <c r="B701" s="21">
        <v>3353</v>
      </c>
      <c r="C701" s="21">
        <v>8160518</v>
      </c>
      <c r="D701" s="21">
        <v>5208800609</v>
      </c>
      <c r="E701" s="22">
        <v>2111110049793</v>
      </c>
      <c r="F701" s="24" t="s">
        <v>3673</v>
      </c>
      <c r="G701" s="24" t="s">
        <v>44</v>
      </c>
      <c r="H701" s="24" t="s">
        <v>51</v>
      </c>
      <c r="I701" s="24" t="s">
        <v>65</v>
      </c>
      <c r="J701" s="24" t="s">
        <v>457</v>
      </c>
      <c r="K701" s="21">
        <v>45</v>
      </c>
      <c r="L701" s="32" t="s">
        <v>3674</v>
      </c>
      <c r="M701" s="21" t="s">
        <v>3675</v>
      </c>
      <c r="N701" s="21">
        <v>1</v>
      </c>
      <c r="O701" s="21" t="s">
        <v>55</v>
      </c>
      <c r="P701" s="33">
        <v>20066</v>
      </c>
      <c r="Q701" s="33">
        <v>10812430</v>
      </c>
      <c r="R701" s="33">
        <v>154700</v>
      </c>
      <c r="S701" s="33">
        <v>7893272</v>
      </c>
      <c r="T701" s="21">
        <v>0</v>
      </c>
      <c r="U701" s="33">
        <v>459564</v>
      </c>
      <c r="V701" s="21">
        <v>0</v>
      </c>
      <c r="W701" s="33">
        <v>450180</v>
      </c>
      <c r="X701" s="21">
        <v>0</v>
      </c>
      <c r="Y701" s="33">
        <v>23446048</v>
      </c>
      <c r="Z701" s="16" t="s">
        <v>56</v>
      </c>
      <c r="AA701" s="21">
        <v>0.2</v>
      </c>
      <c r="AB701" s="21">
        <v>344.1</v>
      </c>
      <c r="AC701" s="21">
        <v>78.900000000000006</v>
      </c>
      <c r="AD701" s="21">
        <v>4.5</v>
      </c>
      <c r="AE701" s="21">
        <v>4.5</v>
      </c>
      <c r="AF701" s="21">
        <f t="shared" si="11"/>
        <v>432.20000000000005</v>
      </c>
      <c r="AG701" s="21" t="s">
        <v>3676</v>
      </c>
      <c r="AH701" s="24" t="s">
        <v>3677</v>
      </c>
      <c r="AI701" s="24" t="s">
        <v>3678</v>
      </c>
      <c r="AJ701" s="27" t="s">
        <v>31341</v>
      </c>
      <c r="AK701" s="28" t="s">
        <v>70</v>
      </c>
      <c r="AL701" s="28">
        <v>10</v>
      </c>
      <c r="AM701" s="28">
        <v>20170329</v>
      </c>
      <c r="AN701" s="29">
        <v>455</v>
      </c>
      <c r="AO701" s="29">
        <v>202306</v>
      </c>
      <c r="AP701" s="29">
        <v>2022</v>
      </c>
      <c r="AQ701" s="28">
        <v>232314246</v>
      </c>
      <c r="AR701" s="28">
        <v>393713234</v>
      </c>
      <c r="AS701" s="28">
        <v>5964930</v>
      </c>
      <c r="AT701" s="30">
        <v>2</v>
      </c>
      <c r="AU701" s="30"/>
      <c r="AV701" s="30"/>
      <c r="AW701" s="30"/>
      <c r="AX701" s="30"/>
      <c r="AY701" s="30"/>
      <c r="AZ701" s="30"/>
      <c r="BA701" s="30"/>
      <c r="BB701" s="30" t="s">
        <v>54452</v>
      </c>
      <c r="BC701" s="30" t="s">
        <v>54452</v>
      </c>
      <c r="BD701" s="30" t="s">
        <v>54452</v>
      </c>
      <c r="BE701" s="30" t="s">
        <v>54452</v>
      </c>
      <c r="BF701" s="30" t="s">
        <v>54452</v>
      </c>
      <c r="BG701" s="30">
        <v>4</v>
      </c>
      <c r="BH701" s="30" t="s">
        <v>237</v>
      </c>
      <c r="BI701" s="31"/>
    </row>
    <row r="702" spans="1:61" ht="16.5">
      <c r="A702" s="21" t="s">
        <v>10941</v>
      </c>
      <c r="B702" s="21">
        <v>24727</v>
      </c>
      <c r="C702" s="21">
        <v>1124960</v>
      </c>
      <c r="D702" s="21">
        <v>1188200665</v>
      </c>
      <c r="E702" s="22">
        <v>1112220000056</v>
      </c>
      <c r="F702" s="24" t="s">
        <v>10942</v>
      </c>
      <c r="G702" s="24" t="s">
        <v>104</v>
      </c>
      <c r="H702" s="24" t="s">
        <v>51</v>
      </c>
      <c r="I702" s="24" t="s">
        <v>65</v>
      </c>
      <c r="J702" s="24" t="s">
        <v>105</v>
      </c>
      <c r="K702" s="21">
        <v>64</v>
      </c>
      <c r="L702" s="32" t="s">
        <v>10942</v>
      </c>
      <c r="M702" s="21" t="s">
        <v>5563</v>
      </c>
      <c r="N702" s="26">
        <v>1</v>
      </c>
      <c r="O702" s="26" t="s">
        <v>351</v>
      </c>
      <c r="P702" s="21">
        <v>0</v>
      </c>
      <c r="Q702" s="21">
        <v>0</v>
      </c>
      <c r="R702" s="21">
        <v>0</v>
      </c>
      <c r="S702" s="21">
        <v>0</v>
      </c>
      <c r="T702" s="21">
        <v>0</v>
      </c>
      <c r="U702" s="21">
        <v>0</v>
      </c>
      <c r="V702" s="21">
        <v>0</v>
      </c>
      <c r="W702" s="21">
        <v>0</v>
      </c>
      <c r="X702" s="66">
        <v>51196</v>
      </c>
      <c r="Y702" s="21">
        <v>0</v>
      </c>
      <c r="Z702" s="16" t="s">
        <v>126</v>
      </c>
      <c r="AA702" s="103">
        <v>0</v>
      </c>
      <c r="AB702" s="100">
        <v>0</v>
      </c>
      <c r="AC702" s="100">
        <v>0</v>
      </c>
      <c r="AD702" s="100">
        <v>0</v>
      </c>
      <c r="AE702" s="37">
        <v>511.9</v>
      </c>
      <c r="AF702" s="21">
        <f t="shared" si="11"/>
        <v>511.9</v>
      </c>
      <c r="AG702" s="21" t="s">
        <v>249</v>
      </c>
      <c r="AH702" s="24" t="s">
        <v>10943</v>
      </c>
      <c r="AI702" s="24" t="s">
        <v>10944</v>
      </c>
      <c r="AJ702" s="27" t="s">
        <v>31342</v>
      </c>
      <c r="AK702" s="28" t="s">
        <v>47</v>
      </c>
      <c r="AL702" s="28">
        <v>10</v>
      </c>
      <c r="AM702" s="28">
        <v>19820902</v>
      </c>
      <c r="AN702" s="29">
        <v>586</v>
      </c>
      <c r="AO702" s="29">
        <v>202012</v>
      </c>
      <c r="AP702" s="29"/>
      <c r="AQ702" s="28"/>
      <c r="AR702" s="28"/>
      <c r="AS702" s="28"/>
      <c r="AT702" s="30">
        <v>2</v>
      </c>
      <c r="AU702" s="30"/>
      <c r="AV702" s="30"/>
      <c r="AW702" s="30"/>
      <c r="AX702" s="30"/>
      <c r="AY702" s="30"/>
      <c r="AZ702" s="30"/>
      <c r="BA702" s="30"/>
      <c r="BB702" s="30" t="s">
        <v>54452</v>
      </c>
      <c r="BC702" s="30" t="s">
        <v>54452</v>
      </c>
      <c r="BD702" s="30" t="s">
        <v>54452</v>
      </c>
      <c r="BE702" s="30" t="s">
        <v>54452</v>
      </c>
      <c r="BF702" s="30" t="s">
        <v>54452</v>
      </c>
      <c r="BG702" s="30">
        <v>4</v>
      </c>
      <c r="BH702" s="30" t="s">
        <v>237</v>
      </c>
      <c r="BI702" s="31"/>
    </row>
    <row r="703" spans="1:61" ht="16.5">
      <c r="A703" s="21" t="s">
        <v>11266</v>
      </c>
      <c r="B703" s="21">
        <v>24737</v>
      </c>
      <c r="C703" s="21">
        <v>1668876</v>
      </c>
      <c r="D703" s="21">
        <v>1098206699</v>
      </c>
      <c r="E703" s="22">
        <v>1149330002698</v>
      </c>
      <c r="F703" s="24" t="s">
        <v>11267</v>
      </c>
      <c r="G703" s="24" t="s">
        <v>104</v>
      </c>
      <c r="H703" s="24" t="s">
        <v>51</v>
      </c>
      <c r="I703" s="24" t="s">
        <v>65</v>
      </c>
      <c r="J703" s="24" t="s">
        <v>105</v>
      </c>
      <c r="K703" s="21">
        <v>64</v>
      </c>
      <c r="L703" s="32" t="s">
        <v>11267</v>
      </c>
      <c r="M703" s="21" t="s">
        <v>11268</v>
      </c>
      <c r="N703" s="26">
        <v>1</v>
      </c>
      <c r="O703" s="26" t="s">
        <v>55</v>
      </c>
      <c r="P703" s="21">
        <v>0</v>
      </c>
      <c r="Q703" s="41">
        <v>4336549</v>
      </c>
      <c r="R703" s="38">
        <v>201300</v>
      </c>
      <c r="S703" s="41">
        <v>122850</v>
      </c>
      <c r="T703" s="21">
        <v>0</v>
      </c>
      <c r="U703" s="21">
        <v>0</v>
      </c>
      <c r="V703" s="21">
        <v>0</v>
      </c>
      <c r="W703" s="21">
        <v>0</v>
      </c>
      <c r="X703" s="64">
        <v>9526100</v>
      </c>
      <c r="Y703" s="21">
        <v>0</v>
      </c>
      <c r="Z703" s="16" t="s">
        <v>126</v>
      </c>
      <c r="AA703" s="102">
        <v>0</v>
      </c>
      <c r="AB703" s="21">
        <v>45.3</v>
      </c>
      <c r="AC703" s="21">
        <v>1.2</v>
      </c>
      <c r="AD703" s="99">
        <v>0</v>
      </c>
      <c r="AE703" s="21">
        <v>95.2</v>
      </c>
      <c r="AF703" s="21">
        <f t="shared" si="11"/>
        <v>141.69999999999999</v>
      </c>
      <c r="AG703" s="21" t="s">
        <v>249</v>
      </c>
      <c r="AH703" s="24" t="s">
        <v>11269</v>
      </c>
      <c r="AI703" s="24" t="s">
        <v>11270</v>
      </c>
      <c r="AJ703" s="27" t="s">
        <v>31343</v>
      </c>
      <c r="AK703" s="28" t="s">
        <v>47</v>
      </c>
      <c r="AL703" s="28">
        <v>10</v>
      </c>
      <c r="AM703" s="28">
        <v>19960603</v>
      </c>
      <c r="AN703" s="29">
        <v>416</v>
      </c>
      <c r="AO703" s="29">
        <v>202012</v>
      </c>
      <c r="AP703" s="29"/>
      <c r="AQ703" s="28"/>
      <c r="AR703" s="28"/>
      <c r="AS703" s="28"/>
      <c r="AT703" s="30">
        <v>2</v>
      </c>
      <c r="AU703" s="30"/>
      <c r="AV703" s="30"/>
      <c r="AW703" s="30"/>
      <c r="AX703" s="30"/>
      <c r="AY703" s="30"/>
      <c r="AZ703" s="30"/>
      <c r="BA703" s="30"/>
      <c r="BB703" s="30" t="s">
        <v>54452</v>
      </c>
      <c r="BC703" s="30" t="s">
        <v>54452</v>
      </c>
      <c r="BD703" s="30" t="s">
        <v>54452</v>
      </c>
      <c r="BE703" s="30" t="s">
        <v>54452</v>
      </c>
      <c r="BF703" s="30" t="s">
        <v>11271</v>
      </c>
      <c r="BG703" s="30">
        <v>2</v>
      </c>
      <c r="BH703" s="30"/>
      <c r="BI703" s="31"/>
    </row>
    <row r="704" spans="1:61" ht="16.5">
      <c r="A704" s="21" t="s">
        <v>11280</v>
      </c>
      <c r="B704" s="21">
        <v>8896</v>
      </c>
      <c r="C704" s="21">
        <v>10626945</v>
      </c>
      <c r="D704" s="21">
        <v>8148801935</v>
      </c>
      <c r="E704" s="22">
        <v>1341110577491</v>
      </c>
      <c r="F704" s="24" t="s">
        <v>11281</v>
      </c>
      <c r="G704" s="24" t="s">
        <v>44</v>
      </c>
      <c r="H704" s="24" t="s">
        <v>51</v>
      </c>
      <c r="I704" s="24" t="s">
        <v>65</v>
      </c>
      <c r="J704" s="24" t="s">
        <v>313</v>
      </c>
      <c r="K704" s="21">
        <v>46</v>
      </c>
      <c r="L704" s="32" t="s">
        <v>11282</v>
      </c>
      <c r="M704" s="21" t="s">
        <v>6558</v>
      </c>
      <c r="N704" s="26">
        <v>1</v>
      </c>
      <c r="O704" s="26" t="s">
        <v>55</v>
      </c>
      <c r="P704" s="41">
        <v>464137</v>
      </c>
      <c r="Q704" s="41">
        <v>115200521</v>
      </c>
      <c r="R704" s="21">
        <v>0</v>
      </c>
      <c r="S704" s="41">
        <v>4288664</v>
      </c>
      <c r="T704" s="21">
        <v>0</v>
      </c>
      <c r="U704" s="21">
        <v>0</v>
      </c>
      <c r="V704" s="21">
        <v>0</v>
      </c>
      <c r="W704" s="21">
        <v>0</v>
      </c>
      <c r="X704" s="41">
        <v>7159134</v>
      </c>
      <c r="Y704" s="21">
        <v>0</v>
      </c>
      <c r="Z704" s="21"/>
      <c r="AA704" s="21">
        <v>4.5999999999999996</v>
      </c>
      <c r="AB704" s="21">
        <v>1152</v>
      </c>
      <c r="AC704" s="21">
        <v>42.8</v>
      </c>
      <c r="AD704" s="99">
        <v>0</v>
      </c>
      <c r="AE704" s="21">
        <v>71.5</v>
      </c>
      <c r="AF704" s="21">
        <f t="shared" si="11"/>
        <v>1270.8999999999999</v>
      </c>
      <c r="AG704" s="21" t="s">
        <v>11283</v>
      </c>
      <c r="AH704" s="24"/>
      <c r="AI704" s="24" t="s">
        <v>11284</v>
      </c>
      <c r="AJ704" s="27" t="s">
        <v>31344</v>
      </c>
      <c r="AK704" s="28" t="s">
        <v>47</v>
      </c>
      <c r="AL704" s="28">
        <v>10</v>
      </c>
      <c r="AM704" s="28">
        <v>20210405</v>
      </c>
      <c r="AN704" s="29">
        <v>492</v>
      </c>
      <c r="AO704" s="29">
        <v>202304</v>
      </c>
      <c r="AP704" s="29">
        <v>2022</v>
      </c>
      <c r="AQ704" s="28">
        <v>4926904</v>
      </c>
      <c r="AR704" s="28">
        <v>2282808</v>
      </c>
      <c r="AS704" s="28">
        <v>225000</v>
      </c>
      <c r="AT704" s="30">
        <v>2</v>
      </c>
      <c r="AU704" s="30"/>
      <c r="AV704" s="30"/>
      <c r="AW704" s="30"/>
      <c r="AX704" s="30"/>
      <c r="AY704" s="30"/>
      <c r="AZ704" s="30"/>
      <c r="BA704" s="30"/>
      <c r="BB704" s="30" t="s">
        <v>54452</v>
      </c>
      <c r="BC704" s="30" t="s">
        <v>54452</v>
      </c>
      <c r="BD704" s="30" t="s">
        <v>54452</v>
      </c>
      <c r="BE704" s="30" t="s">
        <v>54452</v>
      </c>
      <c r="BF704" s="30" t="s">
        <v>54452</v>
      </c>
      <c r="BG704" s="30">
        <v>8</v>
      </c>
      <c r="BH704" s="30"/>
      <c r="BI704" s="31"/>
    </row>
    <row r="705" spans="1:61" ht="16.5">
      <c r="A705" s="21" t="s">
        <v>11289</v>
      </c>
      <c r="B705" s="21">
        <v>24707</v>
      </c>
      <c r="C705" s="21">
        <v>6731687</v>
      </c>
      <c r="D705" s="21">
        <v>1328213297</v>
      </c>
      <c r="E705" s="22">
        <v>1311710005027</v>
      </c>
      <c r="F705" s="24" t="s">
        <v>11290</v>
      </c>
      <c r="G705" s="24" t="s">
        <v>104</v>
      </c>
      <c r="H705" s="24" t="s">
        <v>51</v>
      </c>
      <c r="I705" s="24" t="s">
        <v>65</v>
      </c>
      <c r="J705" s="24" t="s">
        <v>105</v>
      </c>
      <c r="K705" s="21">
        <v>64</v>
      </c>
      <c r="L705" s="32" t="s">
        <v>11290</v>
      </c>
      <c r="M705" s="21" t="s">
        <v>11291</v>
      </c>
      <c r="N705" s="26">
        <v>1</v>
      </c>
      <c r="O705" s="26" t="s">
        <v>55</v>
      </c>
      <c r="P705" s="21">
        <v>0</v>
      </c>
      <c r="Q705" s="64">
        <v>60388668</v>
      </c>
      <c r="R705" s="21">
        <v>0</v>
      </c>
      <c r="S705" s="21">
        <v>0</v>
      </c>
      <c r="T705" s="21">
        <v>0</v>
      </c>
      <c r="U705" s="40">
        <v>396849</v>
      </c>
      <c r="V705" s="21">
        <v>0</v>
      </c>
      <c r="W705" s="41">
        <v>266912</v>
      </c>
      <c r="X705" s="40">
        <v>4850</v>
      </c>
      <c r="Y705" s="21">
        <v>0</v>
      </c>
      <c r="Z705" s="21"/>
      <c r="AA705" s="102">
        <v>0</v>
      </c>
      <c r="AB705" s="21">
        <v>603.79999999999995</v>
      </c>
      <c r="AC705" s="99">
        <v>0</v>
      </c>
      <c r="AD705" s="21">
        <v>3.9</v>
      </c>
      <c r="AE705" s="21">
        <v>2.7</v>
      </c>
      <c r="AF705" s="21">
        <f t="shared" si="11"/>
        <v>610.4</v>
      </c>
      <c r="AG705" s="21" t="s">
        <v>5659</v>
      </c>
      <c r="AH705" s="24" t="s">
        <v>11292</v>
      </c>
      <c r="AI705" s="24" t="s">
        <v>11293</v>
      </c>
      <c r="AJ705" s="27" t="s">
        <v>31345</v>
      </c>
      <c r="AK705" s="28" t="s">
        <v>47</v>
      </c>
      <c r="AL705" s="28">
        <v>10</v>
      </c>
      <c r="AM705" s="28">
        <v>20160512</v>
      </c>
      <c r="AN705" s="29">
        <v>726</v>
      </c>
      <c r="AO705" s="29">
        <v>202012</v>
      </c>
      <c r="AP705" s="29"/>
      <c r="AQ705" s="28"/>
      <c r="AR705" s="28"/>
      <c r="AS705" s="28"/>
      <c r="AT705" s="30">
        <v>2</v>
      </c>
      <c r="AU705" s="30"/>
      <c r="AV705" s="30"/>
      <c r="AW705" s="30"/>
      <c r="AX705" s="30"/>
      <c r="AY705" s="30"/>
      <c r="AZ705" s="30"/>
      <c r="BA705" s="30"/>
      <c r="BB705" s="30" t="s">
        <v>54452</v>
      </c>
      <c r="BC705" s="30" t="s">
        <v>54452</v>
      </c>
      <c r="BD705" s="30" t="s">
        <v>54452</v>
      </c>
      <c r="BE705" s="30" t="s">
        <v>54452</v>
      </c>
      <c r="BF705" s="30" t="s">
        <v>54452</v>
      </c>
      <c r="BG705" s="30">
        <v>4</v>
      </c>
      <c r="BH705" s="30" t="s">
        <v>11294</v>
      </c>
      <c r="BI705" s="31"/>
    </row>
    <row r="706" spans="1:61" ht="16.5">
      <c r="A706" s="21" t="s">
        <v>10903</v>
      </c>
      <c r="B706" s="21">
        <v>11193</v>
      </c>
      <c r="C706" s="21">
        <v>1476816</v>
      </c>
      <c r="D706" s="21">
        <v>1298111694</v>
      </c>
      <c r="E706" s="22">
        <v>1311110014628</v>
      </c>
      <c r="F706" s="24" t="s">
        <v>10904</v>
      </c>
      <c r="G706" s="24" t="s">
        <v>44</v>
      </c>
      <c r="H706" s="24" t="s">
        <v>51</v>
      </c>
      <c r="I706" s="24" t="s">
        <v>65</v>
      </c>
      <c r="J706" s="24" t="s">
        <v>3829</v>
      </c>
      <c r="K706" s="21">
        <v>50</v>
      </c>
      <c r="L706" s="21"/>
      <c r="M706" s="21" t="s">
        <v>5935</v>
      </c>
      <c r="N706" s="21">
        <v>1</v>
      </c>
      <c r="O706" s="21" t="s">
        <v>55</v>
      </c>
      <c r="P706" s="21">
        <v>0</v>
      </c>
      <c r="Q706" s="33">
        <v>1872799</v>
      </c>
      <c r="R706" s="21">
        <v>0</v>
      </c>
      <c r="S706" s="33">
        <f>84480+22210</f>
        <v>106690</v>
      </c>
      <c r="T706" s="21">
        <v>0</v>
      </c>
      <c r="U706" s="33">
        <f>80088+13716982</f>
        <v>13797070</v>
      </c>
      <c r="V706" s="33">
        <v>8525</v>
      </c>
      <c r="W706" s="33">
        <v>263702</v>
      </c>
      <c r="X706" s="33">
        <f>87744+11240000</f>
        <v>11327744</v>
      </c>
      <c r="Y706" s="21">
        <v>0</v>
      </c>
      <c r="Z706" s="21" t="s">
        <v>315</v>
      </c>
      <c r="AA706" s="102">
        <v>0</v>
      </c>
      <c r="AB706" s="21">
        <v>18.7</v>
      </c>
      <c r="AC706" s="21">
        <v>1</v>
      </c>
      <c r="AD706" s="21">
        <v>137.9</v>
      </c>
      <c r="AE706" s="21">
        <v>115.9</v>
      </c>
      <c r="AF706" s="21">
        <f t="shared" si="11"/>
        <v>273.5</v>
      </c>
      <c r="AG706" s="21" t="s">
        <v>10905</v>
      </c>
      <c r="AH706" s="24" t="s">
        <v>10906</v>
      </c>
      <c r="AI706" s="24" t="s">
        <v>10907</v>
      </c>
      <c r="AJ706" s="27" t="s">
        <v>31346</v>
      </c>
      <c r="AK706" s="28" t="s">
        <v>60</v>
      </c>
      <c r="AL706" s="28">
        <v>10</v>
      </c>
      <c r="AM706" s="28">
        <v>19920921</v>
      </c>
      <c r="AN706" s="29">
        <v>936</v>
      </c>
      <c r="AO706" s="29">
        <v>202212</v>
      </c>
      <c r="AP706" s="29">
        <v>2022</v>
      </c>
      <c r="AQ706" s="28">
        <v>76724816</v>
      </c>
      <c r="AR706" s="28">
        <v>27879721</v>
      </c>
      <c r="AS706" s="28">
        <v>500000</v>
      </c>
      <c r="AT706" s="30">
        <v>2</v>
      </c>
      <c r="AU706" s="30"/>
      <c r="AV706" s="30"/>
      <c r="AW706" s="30"/>
      <c r="AX706" s="30"/>
      <c r="AY706" s="30"/>
      <c r="AZ706" s="30"/>
      <c r="BA706" s="30"/>
      <c r="BB706" s="30" t="s">
        <v>54452</v>
      </c>
      <c r="BC706" s="30" t="s">
        <v>54452</v>
      </c>
      <c r="BD706" s="30" t="s">
        <v>54452</v>
      </c>
      <c r="BE706" s="30" t="s">
        <v>54452</v>
      </c>
      <c r="BF706" s="30" t="s">
        <v>54452</v>
      </c>
      <c r="BG706" s="30">
        <v>4</v>
      </c>
      <c r="BH706" s="30" t="s">
        <v>237</v>
      </c>
      <c r="BI706" s="31"/>
    </row>
    <row r="707" spans="1:61" ht="16.5">
      <c r="A707" s="21" t="s">
        <v>11321</v>
      </c>
      <c r="B707" s="21">
        <v>23960</v>
      </c>
      <c r="C707" s="21">
        <v>5879331</v>
      </c>
      <c r="D707" s="21">
        <v>1448200548</v>
      </c>
      <c r="E707" s="22">
        <v>1356710034543</v>
      </c>
      <c r="F707" s="24" t="s">
        <v>11322</v>
      </c>
      <c r="G707" s="24" t="s">
        <v>104</v>
      </c>
      <c r="H707" s="24" t="s">
        <v>51</v>
      </c>
      <c r="I707" s="24" t="s">
        <v>65</v>
      </c>
      <c r="J707" s="24" t="s">
        <v>966</v>
      </c>
      <c r="K707" s="21">
        <v>62</v>
      </c>
      <c r="L707" s="32" t="s">
        <v>11322</v>
      </c>
      <c r="M707" s="21" t="s">
        <v>11323</v>
      </c>
      <c r="N707" s="26">
        <v>1</v>
      </c>
      <c r="O707" s="26" t="s">
        <v>55</v>
      </c>
      <c r="P707" s="21">
        <v>0</v>
      </c>
      <c r="Q707" s="41">
        <v>719520</v>
      </c>
      <c r="R707" s="41">
        <v>129780</v>
      </c>
      <c r="S707" s="21">
        <v>0</v>
      </c>
      <c r="T707" s="21">
        <v>0</v>
      </c>
      <c r="U707" s="21">
        <v>0</v>
      </c>
      <c r="V707" s="21">
        <v>0</v>
      </c>
      <c r="W707" s="21">
        <v>0</v>
      </c>
      <c r="X707" s="21">
        <v>0</v>
      </c>
      <c r="Y707" s="21">
        <v>0</v>
      </c>
      <c r="Z707" s="16" t="s">
        <v>315</v>
      </c>
      <c r="AA707" s="102">
        <v>0</v>
      </c>
      <c r="AB707" s="21">
        <v>8.4</v>
      </c>
      <c r="AC707" s="99">
        <v>0</v>
      </c>
      <c r="AD707" s="99">
        <v>0</v>
      </c>
      <c r="AE707" s="99">
        <v>0</v>
      </c>
      <c r="AF707" s="21">
        <f t="shared" si="11"/>
        <v>8.4</v>
      </c>
      <c r="AG707" s="21" t="s">
        <v>9848</v>
      </c>
      <c r="AH707" s="24" t="s">
        <v>11324</v>
      </c>
      <c r="AI707" s="24" t="s">
        <v>11325</v>
      </c>
      <c r="AJ707" s="27" t="s">
        <v>31347</v>
      </c>
      <c r="AK707" s="28" t="s">
        <v>47</v>
      </c>
      <c r="AL707" s="28">
        <v>10</v>
      </c>
      <c r="AM707" s="28">
        <v>20130912</v>
      </c>
      <c r="AN707" s="29">
        <v>1120</v>
      </c>
      <c r="AO707" s="29">
        <v>202112</v>
      </c>
      <c r="AP707" s="29"/>
      <c r="AQ707" s="28"/>
      <c r="AR707" s="28"/>
      <c r="AS707" s="28"/>
      <c r="AT707" s="30">
        <v>2</v>
      </c>
      <c r="AU707" s="30"/>
      <c r="AV707" s="30"/>
      <c r="AW707" s="30"/>
      <c r="AX707" s="30"/>
      <c r="AY707" s="30"/>
      <c r="AZ707" s="30"/>
      <c r="BA707" s="30"/>
      <c r="BB707" s="30" t="s">
        <v>54452</v>
      </c>
      <c r="BC707" s="30" t="s">
        <v>54452</v>
      </c>
      <c r="BD707" s="30" t="s">
        <v>54452</v>
      </c>
      <c r="BE707" s="30" t="s">
        <v>54452</v>
      </c>
      <c r="BF707" s="30" t="s">
        <v>54452</v>
      </c>
      <c r="BG707" s="30">
        <v>4</v>
      </c>
      <c r="BH707" s="30" t="s">
        <v>2488</v>
      </c>
      <c r="BI707" s="31"/>
    </row>
    <row r="708" spans="1:61" ht="16.5">
      <c r="A708" s="21" t="s">
        <v>11369</v>
      </c>
      <c r="B708" s="21">
        <v>14594</v>
      </c>
      <c r="C708" s="21">
        <v>2837612</v>
      </c>
      <c r="D708" s="21">
        <v>1018212009</v>
      </c>
      <c r="E708" s="22">
        <v>1101710029501</v>
      </c>
      <c r="F708" s="24" t="s">
        <v>11370</v>
      </c>
      <c r="G708" s="24" t="s">
        <v>44</v>
      </c>
      <c r="H708" s="24" t="s">
        <v>51</v>
      </c>
      <c r="I708" s="24" t="s">
        <v>65</v>
      </c>
      <c r="J708" s="24" t="s">
        <v>363</v>
      </c>
      <c r="K708" s="21">
        <v>63</v>
      </c>
      <c r="L708" s="32" t="s">
        <v>11370</v>
      </c>
      <c r="M708" s="21" t="s">
        <v>11371</v>
      </c>
      <c r="N708" s="26">
        <v>1</v>
      </c>
      <c r="O708" s="26">
        <v>0</v>
      </c>
      <c r="P708" s="26">
        <v>0</v>
      </c>
      <c r="Q708" s="26">
        <v>0</v>
      </c>
      <c r="R708" s="26">
        <v>0</v>
      </c>
      <c r="S708" s="26">
        <v>0</v>
      </c>
      <c r="T708" s="26">
        <v>0</v>
      </c>
      <c r="U708" s="26">
        <v>0</v>
      </c>
      <c r="V708" s="26">
        <v>0</v>
      </c>
      <c r="W708" s="26">
        <v>0</v>
      </c>
      <c r="X708" s="26">
        <v>0</v>
      </c>
      <c r="Y708" s="26">
        <v>0</v>
      </c>
      <c r="Z708" s="21"/>
      <c r="AA708" s="101">
        <v>0</v>
      </c>
      <c r="AB708" s="98">
        <v>0</v>
      </c>
      <c r="AC708" s="98">
        <v>0</v>
      </c>
      <c r="AD708" s="98">
        <v>0</v>
      </c>
      <c r="AE708" s="98">
        <v>0</v>
      </c>
      <c r="AF708" s="21">
        <f t="shared" si="11"/>
        <v>0</v>
      </c>
      <c r="AG708" s="21" t="s">
        <v>11372</v>
      </c>
      <c r="AH708" s="24" t="s">
        <v>11373</v>
      </c>
      <c r="AI708" s="24" t="s">
        <v>11374</v>
      </c>
      <c r="AJ708" s="27" t="s">
        <v>31348</v>
      </c>
      <c r="AK708" s="28" t="s">
        <v>47</v>
      </c>
      <c r="AL708" s="28">
        <v>10</v>
      </c>
      <c r="AM708" s="28">
        <v>20040921</v>
      </c>
      <c r="AN708" s="29">
        <v>1428</v>
      </c>
      <c r="AO708" s="29">
        <v>202304</v>
      </c>
      <c r="AP708" s="29">
        <v>2022</v>
      </c>
      <c r="AQ708" s="28">
        <v>310575564</v>
      </c>
      <c r="AR708" s="28">
        <v>231059418</v>
      </c>
      <c r="AS708" s="28">
        <v>0</v>
      </c>
      <c r="AT708" s="30">
        <v>2</v>
      </c>
      <c r="AU708" s="30"/>
      <c r="AV708" s="30"/>
      <c r="AW708" s="30"/>
      <c r="AX708" s="30"/>
      <c r="AY708" s="30"/>
      <c r="AZ708" s="30"/>
      <c r="BA708" s="30"/>
      <c r="BB708" s="30" t="s">
        <v>54452</v>
      </c>
      <c r="BC708" s="30" t="s">
        <v>54452</v>
      </c>
      <c r="BD708" s="30" t="s">
        <v>54452</v>
      </c>
      <c r="BE708" s="30" t="s">
        <v>54452</v>
      </c>
      <c r="BF708" s="30" t="s">
        <v>54452</v>
      </c>
      <c r="BG708" s="30">
        <v>7</v>
      </c>
      <c r="BH708" s="30" t="s">
        <v>9669</v>
      </c>
      <c r="BI708" s="31"/>
    </row>
    <row r="709" spans="1:61" ht="16.5">
      <c r="A709" s="21" t="s">
        <v>6119</v>
      </c>
      <c r="B709" s="21">
        <v>6207</v>
      </c>
      <c r="C709" s="21">
        <v>1533327</v>
      </c>
      <c r="D709" s="21">
        <v>1368119675</v>
      </c>
      <c r="E709" s="22">
        <v>1101111020736</v>
      </c>
      <c r="F709" s="24" t="s">
        <v>6120</v>
      </c>
      <c r="G709" s="24" t="s">
        <v>44</v>
      </c>
      <c r="H709" s="24" t="s">
        <v>51</v>
      </c>
      <c r="I709" s="24" t="s">
        <v>65</v>
      </c>
      <c r="J709" s="24" t="s">
        <v>1011</v>
      </c>
      <c r="K709" s="21">
        <v>35</v>
      </c>
      <c r="L709" s="32" t="s">
        <v>6121</v>
      </c>
      <c r="M709" s="21" t="s">
        <v>6122</v>
      </c>
      <c r="N709" s="21">
        <v>1</v>
      </c>
      <c r="O709" s="21" t="s">
        <v>55</v>
      </c>
      <c r="P709" s="21">
        <v>0</v>
      </c>
      <c r="Q709" s="21">
        <v>0</v>
      </c>
      <c r="R709" s="33">
        <v>258079</v>
      </c>
      <c r="S709" s="39">
        <v>304934</v>
      </c>
      <c r="T709" s="21">
        <v>0</v>
      </c>
      <c r="U709" s="39">
        <v>148040</v>
      </c>
      <c r="V709" s="33">
        <v>33800</v>
      </c>
      <c r="W709" s="33">
        <v>17700</v>
      </c>
      <c r="X709" s="33">
        <v>150590</v>
      </c>
      <c r="Y709" s="33">
        <v>81818</v>
      </c>
      <c r="Z709" s="16" t="s">
        <v>126</v>
      </c>
      <c r="AA709" s="102">
        <v>0</v>
      </c>
      <c r="AB709" s="21">
        <v>3.3</v>
      </c>
      <c r="AC709" s="21">
        <v>3</v>
      </c>
      <c r="AD709" s="21">
        <v>1.4</v>
      </c>
      <c r="AE709" s="21">
        <v>2</v>
      </c>
      <c r="AF709" s="21">
        <f t="shared" si="11"/>
        <v>9.6999999999999993</v>
      </c>
      <c r="AG709" s="21" t="s">
        <v>6123</v>
      </c>
      <c r="AH709" s="24" t="s">
        <v>6124</v>
      </c>
      <c r="AI709" s="24" t="s">
        <v>6125</v>
      </c>
      <c r="AJ709" s="27" t="s">
        <v>31349</v>
      </c>
      <c r="AK709" s="28" t="s">
        <v>60</v>
      </c>
      <c r="AL709" s="28">
        <v>10</v>
      </c>
      <c r="AM709" s="28">
        <v>19940901</v>
      </c>
      <c r="AN709" s="29">
        <v>329</v>
      </c>
      <c r="AO709" s="29">
        <v>202212</v>
      </c>
      <c r="AP709" s="29">
        <v>2022</v>
      </c>
      <c r="AQ709" s="28">
        <v>60846357</v>
      </c>
      <c r="AR709" s="28">
        <v>177334918</v>
      </c>
      <c r="AS709" s="28">
        <v>2046485</v>
      </c>
      <c r="AT709" s="30">
        <v>2</v>
      </c>
      <c r="AU709" s="30"/>
      <c r="AV709" s="30"/>
      <c r="AW709" s="30"/>
      <c r="AX709" s="30"/>
      <c r="AY709" s="30"/>
      <c r="AZ709" s="30"/>
      <c r="BA709" s="30"/>
      <c r="BB709" s="30" t="s">
        <v>54452</v>
      </c>
      <c r="BC709" s="30" t="s">
        <v>54452</v>
      </c>
      <c r="BD709" s="30" t="s">
        <v>54452</v>
      </c>
      <c r="BE709" s="30" t="s">
        <v>54452</v>
      </c>
      <c r="BF709" s="30" t="s">
        <v>54452</v>
      </c>
      <c r="BG709" s="30">
        <v>7</v>
      </c>
      <c r="BH709" s="30"/>
      <c r="BI709" s="31"/>
    </row>
    <row r="710" spans="1:61" ht="16.5">
      <c r="A710" s="21" t="s">
        <v>11543</v>
      </c>
      <c r="B710" s="21">
        <v>11688</v>
      </c>
      <c r="C710" s="21">
        <v>1305461</v>
      </c>
      <c r="D710" s="21">
        <v>1028126630</v>
      </c>
      <c r="E710" s="22">
        <v>1101110696554</v>
      </c>
      <c r="F710" s="24" t="s">
        <v>11544</v>
      </c>
      <c r="G710" s="24" t="s">
        <v>44</v>
      </c>
      <c r="H710" s="24" t="s">
        <v>51</v>
      </c>
      <c r="I710" s="24" t="s">
        <v>65</v>
      </c>
      <c r="J710" s="24" t="s">
        <v>1180</v>
      </c>
      <c r="K710" s="21">
        <v>53</v>
      </c>
      <c r="L710" s="32" t="s">
        <v>11545</v>
      </c>
      <c r="M710" s="21" t="s">
        <v>11546</v>
      </c>
      <c r="N710" s="21">
        <v>1</v>
      </c>
      <c r="O710" s="21" t="s">
        <v>83</v>
      </c>
      <c r="P710" s="21">
        <v>0</v>
      </c>
      <c r="Q710" s="21">
        <v>0</v>
      </c>
      <c r="R710" s="33">
        <v>156700000</v>
      </c>
      <c r="S710" s="21">
        <v>0</v>
      </c>
      <c r="T710" s="21">
        <v>0</v>
      </c>
      <c r="U710" s="33">
        <v>61003654</v>
      </c>
      <c r="V710" s="21">
        <v>0</v>
      </c>
      <c r="W710" s="33">
        <v>134048827</v>
      </c>
      <c r="X710" s="21">
        <v>0</v>
      </c>
      <c r="Y710" s="21">
        <v>0</v>
      </c>
      <c r="Z710" s="16" t="s">
        <v>315</v>
      </c>
      <c r="AA710" s="102">
        <v>0</v>
      </c>
      <c r="AB710" s="21">
        <v>1.5</v>
      </c>
      <c r="AC710" s="99">
        <v>0</v>
      </c>
      <c r="AD710" s="21">
        <v>0.6</v>
      </c>
      <c r="AE710" s="21">
        <v>1.3</v>
      </c>
      <c r="AF710" s="21">
        <f t="shared" si="11"/>
        <v>3.4000000000000004</v>
      </c>
      <c r="AG710" s="21" t="s">
        <v>11547</v>
      </c>
      <c r="AH710" s="24" t="s">
        <v>11548</v>
      </c>
      <c r="AI710" s="24" t="s">
        <v>11549</v>
      </c>
      <c r="AJ710" s="27" t="s">
        <v>31350</v>
      </c>
      <c r="AK710" s="28" t="s">
        <v>60</v>
      </c>
      <c r="AL710" s="28">
        <v>10</v>
      </c>
      <c r="AM710" s="28">
        <v>19900501</v>
      </c>
      <c r="AN710" s="29">
        <v>304</v>
      </c>
      <c r="AO710" s="29">
        <v>202212</v>
      </c>
      <c r="AP710" s="29">
        <v>2022</v>
      </c>
      <c r="AQ710" s="28">
        <v>48705722</v>
      </c>
      <c r="AR710" s="28">
        <v>31214503</v>
      </c>
      <c r="AS710" s="28">
        <v>600000</v>
      </c>
      <c r="AT710" s="30">
        <v>2</v>
      </c>
      <c r="AU710" s="30"/>
      <c r="AV710" s="30"/>
      <c r="AW710" s="30"/>
      <c r="AX710" s="30"/>
      <c r="AY710" s="30"/>
      <c r="AZ710" s="30"/>
      <c r="BA710" s="30"/>
      <c r="BB710" s="30" t="s">
        <v>54452</v>
      </c>
      <c r="BC710" s="30" t="s">
        <v>54452</v>
      </c>
      <c r="BD710" s="30" t="s">
        <v>54452</v>
      </c>
      <c r="BE710" s="30" t="s">
        <v>54452</v>
      </c>
      <c r="BF710" s="30" t="s">
        <v>54452</v>
      </c>
      <c r="BG710" s="30">
        <v>13</v>
      </c>
      <c r="BH710" s="30"/>
      <c r="BI710" s="31"/>
    </row>
    <row r="711" spans="1:61" ht="16.5">
      <c r="A711" s="21" t="s">
        <v>10935</v>
      </c>
      <c r="B711" s="21">
        <v>11206</v>
      </c>
      <c r="C711" s="21">
        <v>1983283</v>
      </c>
      <c r="D711" s="21">
        <v>1368103343</v>
      </c>
      <c r="E711" s="22">
        <v>1245110000347</v>
      </c>
      <c r="F711" s="24" t="s">
        <v>10936</v>
      </c>
      <c r="G711" s="24" t="s">
        <v>44</v>
      </c>
      <c r="H711" s="24" t="s">
        <v>51</v>
      </c>
      <c r="I711" s="24" t="s">
        <v>65</v>
      </c>
      <c r="J711" s="24" t="s">
        <v>3829</v>
      </c>
      <c r="K711" s="21">
        <v>50</v>
      </c>
      <c r="L711" s="21"/>
      <c r="M711" s="21" t="s">
        <v>10937</v>
      </c>
      <c r="N711" s="21">
        <v>1</v>
      </c>
      <c r="O711" s="21" t="s">
        <v>55</v>
      </c>
      <c r="P711" s="21">
        <v>0</v>
      </c>
      <c r="Q711" s="21">
        <v>0</v>
      </c>
      <c r="R711" s="33">
        <v>200530</v>
      </c>
      <c r="S711" s="21">
        <v>0</v>
      </c>
      <c r="T711" s="21">
        <v>0</v>
      </c>
      <c r="U711" s="33">
        <v>5358692</v>
      </c>
      <c r="V711" s="21">
        <v>0</v>
      </c>
      <c r="W711" s="21">
        <v>0</v>
      </c>
      <c r="X711" s="33">
        <v>23040</v>
      </c>
      <c r="Y711" s="21">
        <v>0</v>
      </c>
      <c r="Z711" s="21"/>
      <c r="AA711" s="102">
        <v>0</v>
      </c>
      <c r="AB711" s="21">
        <v>2</v>
      </c>
      <c r="AC711" s="99">
        <v>0</v>
      </c>
      <c r="AD711" s="21">
        <v>53.5</v>
      </c>
      <c r="AE711" s="21">
        <v>0.2</v>
      </c>
      <c r="AF711" s="21">
        <f t="shared" si="11"/>
        <v>55.7</v>
      </c>
      <c r="AG711" s="21" t="s">
        <v>10938</v>
      </c>
      <c r="AH711" s="24" t="s">
        <v>10939</v>
      </c>
      <c r="AI711" s="24" t="s">
        <v>10940</v>
      </c>
      <c r="AJ711" s="27" t="s">
        <v>31351</v>
      </c>
      <c r="AK711" s="28" t="s">
        <v>60</v>
      </c>
      <c r="AL711" s="28">
        <v>10</v>
      </c>
      <c r="AM711" s="28">
        <v>19550228</v>
      </c>
      <c r="AN711" s="29">
        <v>361</v>
      </c>
      <c r="AO711" s="29">
        <v>202212</v>
      </c>
      <c r="AP711" s="29">
        <v>2022</v>
      </c>
      <c r="AQ711" s="28">
        <v>40535896</v>
      </c>
      <c r="AR711" s="28">
        <v>36727308</v>
      </c>
      <c r="AS711" s="28">
        <v>500000</v>
      </c>
      <c r="AT711" s="30">
        <v>2</v>
      </c>
      <c r="AU711" s="30"/>
      <c r="AV711" s="30"/>
      <c r="AW711" s="30"/>
      <c r="AX711" s="30"/>
      <c r="AY711" s="30"/>
      <c r="AZ711" s="30"/>
      <c r="BA711" s="30"/>
      <c r="BB711" s="30" t="s">
        <v>54452</v>
      </c>
      <c r="BC711" s="30" t="s">
        <v>54452</v>
      </c>
      <c r="BD711" s="30" t="s">
        <v>54452</v>
      </c>
      <c r="BE711" s="30" t="s">
        <v>54452</v>
      </c>
      <c r="BF711" s="30" t="s">
        <v>54452</v>
      </c>
      <c r="BG711" s="30">
        <v>7</v>
      </c>
      <c r="BH711" s="30" t="s">
        <v>9729</v>
      </c>
      <c r="BI711" s="31"/>
    </row>
    <row r="712" spans="1:61" ht="16.5">
      <c r="A712" s="21" t="s">
        <v>9164</v>
      </c>
      <c r="B712" s="21">
        <v>9374</v>
      </c>
      <c r="C712" s="21">
        <v>1668416</v>
      </c>
      <c r="D712" s="21">
        <v>2118613230</v>
      </c>
      <c r="E712" s="22">
        <v>1101110650302</v>
      </c>
      <c r="F712" s="24" t="s">
        <v>9165</v>
      </c>
      <c r="G712" s="24" t="s">
        <v>44</v>
      </c>
      <c r="H712" s="24" t="s">
        <v>51</v>
      </c>
      <c r="I712" s="24" t="s">
        <v>52</v>
      </c>
      <c r="J712" s="24" t="s">
        <v>6569</v>
      </c>
      <c r="K712" s="21">
        <v>47</v>
      </c>
      <c r="L712" s="32" t="s">
        <v>9166</v>
      </c>
      <c r="M712" s="21" t="s">
        <v>9167</v>
      </c>
      <c r="N712" s="21">
        <v>1</v>
      </c>
      <c r="O712" s="21" t="s">
        <v>55</v>
      </c>
      <c r="P712" s="21">
        <v>0</v>
      </c>
      <c r="Q712" s="21">
        <v>0</v>
      </c>
      <c r="R712" s="21">
        <v>0</v>
      </c>
      <c r="S712" s="33">
        <v>678350</v>
      </c>
      <c r="T712" s="21">
        <v>0</v>
      </c>
      <c r="U712" s="21">
        <v>0</v>
      </c>
      <c r="V712" s="21">
        <v>0</v>
      </c>
      <c r="W712" s="33">
        <v>2885984</v>
      </c>
      <c r="X712" s="33">
        <v>68960</v>
      </c>
      <c r="Y712" s="21">
        <v>0</v>
      </c>
      <c r="Z712" s="16" t="s">
        <v>315</v>
      </c>
      <c r="AA712" s="102">
        <v>0</v>
      </c>
      <c r="AB712" s="99">
        <v>0</v>
      </c>
      <c r="AC712" s="21">
        <v>6.7</v>
      </c>
      <c r="AD712" s="99">
        <v>0</v>
      </c>
      <c r="AE712" s="21">
        <v>29.5</v>
      </c>
      <c r="AF712" s="21">
        <f t="shared" si="11"/>
        <v>36.200000000000003</v>
      </c>
      <c r="AG712" s="21" t="s">
        <v>9168</v>
      </c>
      <c r="AH712" s="24" t="s">
        <v>9169</v>
      </c>
      <c r="AI712" s="24" t="s">
        <v>9170</v>
      </c>
      <c r="AJ712" s="27" t="s">
        <v>31352</v>
      </c>
      <c r="AK712" s="28" t="s">
        <v>60</v>
      </c>
      <c r="AL712" s="28">
        <v>10</v>
      </c>
      <c r="AM712" s="28">
        <v>19890929</v>
      </c>
      <c r="AN712" s="29">
        <v>446</v>
      </c>
      <c r="AO712" s="29">
        <v>202212</v>
      </c>
      <c r="AP712" s="29">
        <v>2022</v>
      </c>
      <c r="AQ712" s="28">
        <v>319410499</v>
      </c>
      <c r="AR712" s="28">
        <v>202183253</v>
      </c>
      <c r="AS712" s="28">
        <v>14000000</v>
      </c>
      <c r="AT712" s="30">
        <v>2</v>
      </c>
      <c r="AU712" s="30"/>
      <c r="AV712" s="30"/>
      <c r="AW712" s="30"/>
      <c r="AX712" s="30"/>
      <c r="AY712" s="30"/>
      <c r="AZ712" s="30"/>
      <c r="BA712" s="30"/>
      <c r="BB712" s="30" t="s">
        <v>54452</v>
      </c>
      <c r="BC712" s="30" t="s">
        <v>54452</v>
      </c>
      <c r="BD712" s="30" t="s">
        <v>54452</v>
      </c>
      <c r="BE712" s="30" t="s">
        <v>54452</v>
      </c>
      <c r="BF712" s="30" t="s">
        <v>54452</v>
      </c>
      <c r="BG712" s="30">
        <v>4</v>
      </c>
      <c r="BH712" s="30" t="s">
        <v>7956</v>
      </c>
      <c r="BI712" s="31"/>
    </row>
    <row r="713" spans="1:61" ht="16.5">
      <c r="A713" s="21" t="s">
        <v>11378</v>
      </c>
      <c r="B713" s="21">
        <v>24759</v>
      </c>
      <c r="C713" s="21">
        <v>2221698</v>
      </c>
      <c r="D713" s="21">
        <v>6178205191</v>
      </c>
      <c r="E713" s="22">
        <v>1843330000343</v>
      </c>
      <c r="F713" s="24" t="s">
        <v>11379</v>
      </c>
      <c r="G713" s="24" t="s">
        <v>104</v>
      </c>
      <c r="H713" s="24" t="s">
        <v>51</v>
      </c>
      <c r="I713" s="24" t="s">
        <v>65</v>
      </c>
      <c r="J713" s="24" t="s">
        <v>105</v>
      </c>
      <c r="K713" s="21">
        <v>64</v>
      </c>
      <c r="L713" s="32" t="s">
        <v>11379</v>
      </c>
      <c r="M713" s="21" t="s">
        <v>11380</v>
      </c>
      <c r="N713" s="26">
        <v>1</v>
      </c>
      <c r="O713" s="26" t="s">
        <v>55</v>
      </c>
      <c r="P713" s="21">
        <v>0</v>
      </c>
      <c r="Q713" s="21">
        <v>0</v>
      </c>
      <c r="R713" s="21">
        <v>0</v>
      </c>
      <c r="S713" s="21">
        <v>0</v>
      </c>
      <c r="T713" s="21">
        <v>0</v>
      </c>
      <c r="U713" s="41">
        <v>25807</v>
      </c>
      <c r="V713" s="21">
        <v>0</v>
      </c>
      <c r="W713" s="21">
        <v>0</v>
      </c>
      <c r="X713" s="41">
        <v>56546</v>
      </c>
      <c r="Y713" s="21">
        <v>0</v>
      </c>
      <c r="Z713" s="21"/>
      <c r="AA713" s="102">
        <v>0</v>
      </c>
      <c r="AB713" s="99">
        <v>0</v>
      </c>
      <c r="AC713" s="99">
        <v>0</v>
      </c>
      <c r="AD713" s="21">
        <v>0.2</v>
      </c>
      <c r="AE713" s="21">
        <v>0.5</v>
      </c>
      <c r="AF713" s="21">
        <f t="shared" si="11"/>
        <v>0.7</v>
      </c>
      <c r="AG713" s="21" t="s">
        <v>249</v>
      </c>
      <c r="AH713" s="24" t="s">
        <v>11381</v>
      </c>
      <c r="AI713" s="24" t="s">
        <v>11382</v>
      </c>
      <c r="AJ713" s="27" t="s">
        <v>31353</v>
      </c>
      <c r="AK713" s="28" t="s">
        <v>47</v>
      </c>
      <c r="AL713" s="28">
        <v>10</v>
      </c>
      <c r="AM713" s="28">
        <v>20001106</v>
      </c>
      <c r="AN713" s="29">
        <v>409</v>
      </c>
      <c r="AO713" s="29">
        <v>201903</v>
      </c>
      <c r="AP713" s="29"/>
      <c r="AQ713" s="28"/>
      <c r="AR713" s="28"/>
      <c r="AS713" s="28"/>
      <c r="AT713" s="30">
        <v>2</v>
      </c>
      <c r="AU713" s="30"/>
      <c r="AV713" s="30"/>
      <c r="AW713" s="30"/>
      <c r="AX713" s="30"/>
      <c r="AY713" s="30"/>
      <c r="AZ713" s="30"/>
      <c r="BA713" s="30"/>
      <c r="BB713" s="30" t="s">
        <v>54452</v>
      </c>
      <c r="BC713" s="30" t="s">
        <v>54452</v>
      </c>
      <c r="BD713" s="30" t="s">
        <v>54452</v>
      </c>
      <c r="BE713" s="30" t="s">
        <v>54452</v>
      </c>
      <c r="BF713" s="30" t="s">
        <v>54452</v>
      </c>
      <c r="BG713" s="30">
        <v>8</v>
      </c>
      <c r="BH713" s="30"/>
      <c r="BI713" s="31"/>
    </row>
    <row r="714" spans="1:61" ht="16.5">
      <c r="A714" s="21" t="s">
        <v>9614</v>
      </c>
      <c r="B714" s="21">
        <v>9869</v>
      </c>
      <c r="C714" s="21">
        <v>1678448</v>
      </c>
      <c r="D714" s="21">
        <v>2148103167</v>
      </c>
      <c r="E714" s="22">
        <v>1101110276801</v>
      </c>
      <c r="F714" s="24" t="s">
        <v>9615</v>
      </c>
      <c r="G714" s="24" t="s">
        <v>44</v>
      </c>
      <c r="H714" s="24" t="s">
        <v>51</v>
      </c>
      <c r="I714" s="24" t="s">
        <v>65</v>
      </c>
      <c r="J714" s="24" t="s">
        <v>171</v>
      </c>
      <c r="K714" s="21">
        <v>48</v>
      </c>
      <c r="L714" s="32" t="s">
        <v>9616</v>
      </c>
      <c r="M714" s="21" t="s">
        <v>9617</v>
      </c>
      <c r="N714" s="21">
        <v>1</v>
      </c>
      <c r="O714" s="21" t="s">
        <v>55</v>
      </c>
      <c r="P714" s="21">
        <v>0</v>
      </c>
      <c r="Q714" s="21">
        <v>0</v>
      </c>
      <c r="R714" s="21">
        <v>0</v>
      </c>
      <c r="S714" s="21">
        <v>0</v>
      </c>
      <c r="T714" s="21">
        <v>0</v>
      </c>
      <c r="U714" s="33">
        <v>41294</v>
      </c>
      <c r="V714" s="21">
        <v>0</v>
      </c>
      <c r="W714" s="21">
        <v>0</v>
      </c>
      <c r="X714" s="33">
        <v>314480</v>
      </c>
      <c r="Y714" s="33">
        <v>6604184</v>
      </c>
      <c r="Z714" s="16" t="s">
        <v>315</v>
      </c>
      <c r="AA714" s="102">
        <v>0</v>
      </c>
      <c r="AB714" s="21">
        <v>66</v>
      </c>
      <c r="AC714" s="99">
        <v>0</v>
      </c>
      <c r="AD714" s="21">
        <v>0.4</v>
      </c>
      <c r="AE714" s="21">
        <v>3.1</v>
      </c>
      <c r="AF714" s="21">
        <f t="shared" si="11"/>
        <v>69.5</v>
      </c>
      <c r="AG714" s="21" t="s">
        <v>9618</v>
      </c>
      <c r="AH714" s="24" t="s">
        <v>9619</v>
      </c>
      <c r="AI714" s="24" t="s">
        <v>9620</v>
      </c>
      <c r="AJ714" s="27" t="s">
        <v>31354</v>
      </c>
      <c r="AK714" s="28" t="s">
        <v>60</v>
      </c>
      <c r="AL714" s="28">
        <v>10</v>
      </c>
      <c r="AM714" s="28">
        <v>19890801</v>
      </c>
      <c r="AN714" s="29">
        <v>376</v>
      </c>
      <c r="AO714" s="29">
        <v>202212</v>
      </c>
      <c r="AP714" s="29">
        <v>2022</v>
      </c>
      <c r="AQ714" s="28">
        <v>70904169</v>
      </c>
      <c r="AR714" s="28">
        <v>94233470</v>
      </c>
      <c r="AS714" s="28">
        <v>400000</v>
      </c>
      <c r="AT714" s="30">
        <v>2</v>
      </c>
      <c r="AU714" s="30"/>
      <c r="AV714" s="30"/>
      <c r="AW714" s="30"/>
      <c r="AX714" s="30"/>
      <c r="AY714" s="30"/>
      <c r="AZ714" s="30"/>
      <c r="BA714" s="30"/>
      <c r="BB714" s="30" t="s">
        <v>54452</v>
      </c>
      <c r="BC714" s="30" t="s">
        <v>54452</v>
      </c>
      <c r="BD714" s="30" t="s">
        <v>54452</v>
      </c>
      <c r="BE714" s="30" t="s">
        <v>54452</v>
      </c>
      <c r="BF714" s="30" t="s">
        <v>54452</v>
      </c>
      <c r="BG714" s="30">
        <v>7</v>
      </c>
      <c r="BH714" s="30"/>
      <c r="BI714" s="31"/>
    </row>
    <row r="715" spans="1:61" ht="16.5">
      <c r="A715" s="21" t="s">
        <v>11383</v>
      </c>
      <c r="B715" s="21">
        <v>24725</v>
      </c>
      <c r="C715" s="21">
        <v>1126862</v>
      </c>
      <c r="D715" s="21">
        <v>1208201328</v>
      </c>
      <c r="E715" s="22">
        <v>1146710001422</v>
      </c>
      <c r="F715" s="24" t="s">
        <v>11384</v>
      </c>
      <c r="G715" s="24" t="s">
        <v>104</v>
      </c>
      <c r="H715" s="24" t="s">
        <v>51</v>
      </c>
      <c r="I715" s="24" t="s">
        <v>65</v>
      </c>
      <c r="J715" s="24" t="s">
        <v>105</v>
      </c>
      <c r="K715" s="21">
        <v>64</v>
      </c>
      <c r="L715" s="32" t="s">
        <v>11384</v>
      </c>
      <c r="M715" s="21" t="s">
        <v>11385</v>
      </c>
      <c r="N715" s="26">
        <v>1</v>
      </c>
      <c r="O715" s="26" t="s">
        <v>351</v>
      </c>
      <c r="P715" s="21">
        <v>0</v>
      </c>
      <c r="Q715" s="21">
        <v>0</v>
      </c>
      <c r="R715" s="21">
        <v>0</v>
      </c>
      <c r="S715" s="21">
        <v>0</v>
      </c>
      <c r="T715" s="21">
        <v>0</v>
      </c>
      <c r="U715" s="21">
        <v>0</v>
      </c>
      <c r="V715" s="21">
        <v>0</v>
      </c>
      <c r="W715" s="21">
        <v>0</v>
      </c>
      <c r="X715" s="66">
        <v>52214</v>
      </c>
      <c r="Y715" s="21">
        <v>0</v>
      </c>
      <c r="Z715" s="21"/>
      <c r="AA715" s="103">
        <v>0</v>
      </c>
      <c r="AB715" s="100">
        <v>0</v>
      </c>
      <c r="AC715" s="100">
        <v>0</v>
      </c>
      <c r="AD715" s="100">
        <v>0</v>
      </c>
      <c r="AE715" s="37">
        <v>522.1</v>
      </c>
      <c r="AF715" s="21">
        <f t="shared" si="11"/>
        <v>522.1</v>
      </c>
      <c r="AG715" s="21" t="s">
        <v>11386</v>
      </c>
      <c r="AH715" s="24" t="s">
        <v>11387</v>
      </c>
      <c r="AI715" s="24" t="s">
        <v>11388</v>
      </c>
      <c r="AJ715" s="27" t="s">
        <v>31355</v>
      </c>
      <c r="AK715" s="28" t="s">
        <v>47</v>
      </c>
      <c r="AL715" s="28">
        <v>10</v>
      </c>
      <c r="AM715" s="28">
        <v>19820930</v>
      </c>
      <c r="AN715" s="29">
        <v>1766</v>
      </c>
      <c r="AO715" s="29">
        <v>202112</v>
      </c>
      <c r="AP715" s="29"/>
      <c r="AQ715" s="28"/>
      <c r="AR715" s="28"/>
      <c r="AS715" s="28"/>
      <c r="AT715" s="30">
        <v>2</v>
      </c>
      <c r="AU715" s="30"/>
      <c r="AV715" s="30"/>
      <c r="AW715" s="30"/>
      <c r="AX715" s="30"/>
      <c r="AY715" s="30"/>
      <c r="AZ715" s="30"/>
      <c r="BA715" s="30"/>
      <c r="BB715" s="30" t="s">
        <v>54452</v>
      </c>
      <c r="BC715" s="30" t="s">
        <v>54452</v>
      </c>
      <c r="BD715" s="30" t="s">
        <v>54452</v>
      </c>
      <c r="BE715" s="30" t="s">
        <v>54452</v>
      </c>
      <c r="BF715" s="30" t="s">
        <v>54452</v>
      </c>
      <c r="BG715" s="30">
        <v>8</v>
      </c>
      <c r="BH715" s="30" t="s">
        <v>11389</v>
      </c>
      <c r="BI715" s="31"/>
    </row>
    <row r="716" spans="1:61" ht="16.5">
      <c r="A716" s="21" t="s">
        <v>11411</v>
      </c>
      <c r="B716" s="21">
        <v>22714</v>
      </c>
      <c r="C716" s="21">
        <v>8210085</v>
      </c>
      <c r="D716" s="21">
        <v>5768700468</v>
      </c>
      <c r="E716" s="22">
        <v>1101115223394</v>
      </c>
      <c r="F716" s="24" t="s">
        <v>11412</v>
      </c>
      <c r="G716" s="24" t="s">
        <v>104</v>
      </c>
      <c r="H716" s="24" t="s">
        <v>51</v>
      </c>
      <c r="I716" s="24" t="s">
        <v>65</v>
      </c>
      <c r="J716" s="24" t="s">
        <v>3829</v>
      </c>
      <c r="K716" s="21">
        <v>50</v>
      </c>
      <c r="L716" s="32" t="s">
        <v>11413</v>
      </c>
      <c r="M716" s="21" t="s">
        <v>11106</v>
      </c>
      <c r="N716" s="26">
        <v>1</v>
      </c>
      <c r="O716" s="26" t="s">
        <v>55</v>
      </c>
      <c r="P716" s="21">
        <v>0</v>
      </c>
      <c r="Q716" s="21">
        <v>0</v>
      </c>
      <c r="R716" s="21">
        <v>0</v>
      </c>
      <c r="S716" s="41">
        <v>29000</v>
      </c>
      <c r="T716" s="21">
        <v>0</v>
      </c>
      <c r="U716" s="21">
        <v>0</v>
      </c>
      <c r="V716" s="21">
        <v>0</v>
      </c>
      <c r="W716" s="21">
        <v>0</v>
      </c>
      <c r="X716" s="38">
        <v>791193</v>
      </c>
      <c r="Y716" s="21">
        <v>0</v>
      </c>
      <c r="Z716" s="21"/>
      <c r="AA716" s="102">
        <v>0</v>
      </c>
      <c r="AB716" s="99">
        <v>0</v>
      </c>
      <c r="AC716" s="21">
        <v>0.2</v>
      </c>
      <c r="AD716" s="99">
        <v>0</v>
      </c>
      <c r="AE716" s="21">
        <v>7.9</v>
      </c>
      <c r="AF716" s="21">
        <f t="shared" si="11"/>
        <v>8.1</v>
      </c>
      <c r="AG716" s="21" t="s">
        <v>11414</v>
      </c>
      <c r="AH716" s="24" t="s">
        <v>11415</v>
      </c>
      <c r="AI716" s="24" t="s">
        <v>11416</v>
      </c>
      <c r="AJ716" s="27" t="s">
        <v>31356</v>
      </c>
      <c r="AK716" s="28" t="s">
        <v>60</v>
      </c>
      <c r="AL716" s="28">
        <v>10</v>
      </c>
      <c r="AM716" s="28">
        <v>20130909</v>
      </c>
      <c r="AN716" s="29">
        <v>310</v>
      </c>
      <c r="AO716" s="29">
        <v>201912</v>
      </c>
      <c r="AP716" s="29"/>
      <c r="AQ716" s="28"/>
      <c r="AR716" s="28"/>
      <c r="AS716" s="28"/>
      <c r="AT716" s="30">
        <v>2</v>
      </c>
      <c r="AU716" s="30"/>
      <c r="AV716" s="30"/>
      <c r="AW716" s="30"/>
      <c r="AX716" s="30"/>
      <c r="AY716" s="30"/>
      <c r="AZ716" s="30"/>
      <c r="BA716" s="30"/>
      <c r="BB716" s="30" t="s">
        <v>54452</v>
      </c>
      <c r="BC716" s="30" t="s">
        <v>54452</v>
      </c>
      <c r="BD716" s="30" t="s">
        <v>54452</v>
      </c>
      <c r="BE716" s="30" t="s">
        <v>54452</v>
      </c>
      <c r="BF716" s="30" t="s">
        <v>54452</v>
      </c>
      <c r="BG716" s="30">
        <v>7</v>
      </c>
      <c r="BH716" s="30" t="s">
        <v>645</v>
      </c>
      <c r="BI716" s="31"/>
    </row>
    <row r="717" spans="1:61" ht="16.5">
      <c r="A717" s="21" t="s">
        <v>11451</v>
      </c>
      <c r="B717" s="21">
        <v>261</v>
      </c>
      <c r="C717" s="21">
        <v>1743531</v>
      </c>
      <c r="D717" s="21">
        <v>2168200028</v>
      </c>
      <c r="E717" s="22">
        <v>1141710001290</v>
      </c>
      <c r="F717" s="24" t="s">
        <v>11452</v>
      </c>
      <c r="G717" s="24" t="s">
        <v>44</v>
      </c>
      <c r="H717" s="24" t="s">
        <v>51</v>
      </c>
      <c r="I717" s="24" t="s">
        <v>65</v>
      </c>
      <c r="J717" s="24" t="s">
        <v>72</v>
      </c>
      <c r="K717" s="21">
        <v>1</v>
      </c>
      <c r="L717" s="32" t="s">
        <v>11452</v>
      </c>
      <c r="M717" s="21" t="s">
        <v>11453</v>
      </c>
      <c r="N717" s="26">
        <v>1</v>
      </c>
      <c r="O717" s="26" t="s">
        <v>55</v>
      </c>
      <c r="P717" s="38">
        <v>40785</v>
      </c>
      <c r="Q717" s="38">
        <v>4028546</v>
      </c>
      <c r="R717" s="21">
        <v>0</v>
      </c>
      <c r="S717" s="38">
        <v>617767</v>
      </c>
      <c r="T717" s="21">
        <v>0</v>
      </c>
      <c r="U717" s="38">
        <v>446811</v>
      </c>
      <c r="V717" s="21">
        <v>0</v>
      </c>
      <c r="W717" s="21">
        <v>0</v>
      </c>
      <c r="X717" s="21">
        <v>0</v>
      </c>
      <c r="Y717" s="21">
        <v>0</v>
      </c>
      <c r="Z717" s="16" t="s">
        <v>56</v>
      </c>
      <c r="AA717" s="21">
        <v>0.4</v>
      </c>
      <c r="AB717" s="21">
        <v>40.200000000000003</v>
      </c>
      <c r="AC717" s="21">
        <v>6.1</v>
      </c>
      <c r="AD717" s="21">
        <v>4.4000000000000004</v>
      </c>
      <c r="AE717" s="99">
        <v>0</v>
      </c>
      <c r="AF717" s="21">
        <f t="shared" si="11"/>
        <v>51.1</v>
      </c>
      <c r="AG717" s="21" t="s">
        <v>11454</v>
      </c>
      <c r="AH717" s="24" t="s">
        <v>11455</v>
      </c>
      <c r="AI717" s="24" t="s">
        <v>11456</v>
      </c>
      <c r="AJ717" s="27" t="s">
        <v>31357</v>
      </c>
      <c r="AK717" s="28" t="s">
        <v>47</v>
      </c>
      <c r="AL717" s="28">
        <v>10</v>
      </c>
      <c r="AM717" s="28">
        <v>19710828</v>
      </c>
      <c r="AN717" s="29">
        <v>1803</v>
      </c>
      <c r="AO717" s="29">
        <v>202212</v>
      </c>
      <c r="AP717" s="29">
        <v>2022</v>
      </c>
      <c r="AQ717" s="28">
        <v>1968422734</v>
      </c>
      <c r="AR717" s="28">
        <v>2652678554</v>
      </c>
      <c r="AS717" s="28">
        <v>156456202</v>
      </c>
      <c r="AT717" s="30">
        <v>1</v>
      </c>
      <c r="AU717" s="30"/>
      <c r="AV717" s="30"/>
      <c r="AW717" s="30"/>
      <c r="AX717" s="30"/>
      <c r="AY717" s="30"/>
      <c r="AZ717" s="30"/>
      <c r="BA717" s="30"/>
      <c r="BB717" s="30" t="s">
        <v>54452</v>
      </c>
      <c r="BC717" s="30" t="s">
        <v>54452</v>
      </c>
      <c r="BD717" s="30" t="s">
        <v>54452</v>
      </c>
      <c r="BE717" s="30" t="s">
        <v>54452</v>
      </c>
      <c r="BF717" s="30" t="s">
        <v>11457</v>
      </c>
      <c r="BG717" s="30">
        <v>2</v>
      </c>
      <c r="BH717" s="30" t="s">
        <v>101</v>
      </c>
      <c r="BI717" s="31"/>
    </row>
    <row r="718" spans="1:61" ht="16.5">
      <c r="A718" s="21" t="s">
        <v>11474</v>
      </c>
      <c r="B718" s="21">
        <v>21910</v>
      </c>
      <c r="C718" s="21">
        <v>8077310</v>
      </c>
      <c r="D718" s="21">
        <v>2898800504</v>
      </c>
      <c r="E718" s="22">
        <v>2501710030773</v>
      </c>
      <c r="F718" s="24" t="s">
        <v>11475</v>
      </c>
      <c r="G718" s="24" t="s">
        <v>104</v>
      </c>
      <c r="H718" s="24" t="s">
        <v>51</v>
      </c>
      <c r="I718" s="24" t="s">
        <v>52</v>
      </c>
      <c r="J718" s="24" t="s">
        <v>1247</v>
      </c>
      <c r="K718" s="21">
        <v>44</v>
      </c>
      <c r="L718" s="32" t="s">
        <v>11475</v>
      </c>
      <c r="M718" s="21" t="s">
        <v>1422</v>
      </c>
      <c r="N718" s="26">
        <v>1</v>
      </c>
      <c r="O718" s="26" t="s">
        <v>351</v>
      </c>
      <c r="P718" s="21">
        <v>0</v>
      </c>
      <c r="Q718" s="21">
        <v>0</v>
      </c>
      <c r="R718" s="21">
        <v>0</v>
      </c>
      <c r="S718" s="21">
        <v>0</v>
      </c>
      <c r="T718" s="21">
        <v>0</v>
      </c>
      <c r="U718" s="21">
        <v>0</v>
      </c>
      <c r="V718" s="21">
        <v>0</v>
      </c>
      <c r="W718" s="21">
        <v>0</v>
      </c>
      <c r="X718" s="66">
        <v>48484</v>
      </c>
      <c r="Y718" s="21">
        <v>0</v>
      </c>
      <c r="Z718" s="21"/>
      <c r="AA718" s="103">
        <v>0</v>
      </c>
      <c r="AB718" s="100">
        <v>0</v>
      </c>
      <c r="AC718" s="100">
        <v>0</v>
      </c>
      <c r="AD718" s="100">
        <v>0</v>
      </c>
      <c r="AE718" s="37">
        <v>484.8</v>
      </c>
      <c r="AF718" s="21">
        <f t="shared" si="11"/>
        <v>484.8</v>
      </c>
      <c r="AG718" s="21" t="s">
        <v>11476</v>
      </c>
      <c r="AH718" s="24" t="s">
        <v>11477</v>
      </c>
      <c r="AI718" s="24" t="s">
        <v>11478</v>
      </c>
      <c r="AJ718" s="27" t="s">
        <v>31358</v>
      </c>
      <c r="AK718" s="28" t="s">
        <v>47</v>
      </c>
      <c r="AL718" s="28">
        <v>10</v>
      </c>
      <c r="AM718" s="28">
        <v>20161221</v>
      </c>
      <c r="AN718" s="29">
        <v>328</v>
      </c>
      <c r="AO718" s="29">
        <v>202112</v>
      </c>
      <c r="AP718" s="29">
        <v>2022</v>
      </c>
      <c r="AQ718" s="28">
        <v>196860521</v>
      </c>
      <c r="AR718" s="28">
        <v>534536535</v>
      </c>
      <c r="AS718" s="28">
        <v>523486050</v>
      </c>
      <c r="AT718" s="30">
        <v>2</v>
      </c>
      <c r="AU718" s="30"/>
      <c r="AV718" s="30"/>
      <c r="AW718" s="30"/>
      <c r="AX718" s="30"/>
      <c r="AY718" s="30"/>
      <c r="AZ718" s="30"/>
      <c r="BA718" s="30"/>
      <c r="BB718" s="30" t="s">
        <v>54452</v>
      </c>
      <c r="BC718" s="30" t="s">
        <v>54452</v>
      </c>
      <c r="BD718" s="30" t="s">
        <v>54452</v>
      </c>
      <c r="BE718" s="30" t="s">
        <v>54452</v>
      </c>
      <c r="BF718" s="30" t="s">
        <v>11479</v>
      </c>
      <c r="BG718" s="30">
        <v>2</v>
      </c>
      <c r="BH718" s="30"/>
      <c r="BI718" s="31"/>
    </row>
    <row r="719" spans="1:61" ht="16.5">
      <c r="A719" s="21" t="s">
        <v>16422</v>
      </c>
      <c r="B719" s="21">
        <v>15331</v>
      </c>
      <c r="C719" s="21">
        <v>1531887</v>
      </c>
      <c r="D719" s="21">
        <v>2038153745</v>
      </c>
      <c r="E719" s="22">
        <v>1101110984511</v>
      </c>
      <c r="F719" s="24" t="s">
        <v>16423</v>
      </c>
      <c r="G719" s="24" t="s">
        <v>44</v>
      </c>
      <c r="H719" s="24" t="s">
        <v>51</v>
      </c>
      <c r="I719" s="24" t="s">
        <v>65</v>
      </c>
      <c r="J719" s="24" t="s">
        <v>105</v>
      </c>
      <c r="K719" s="21">
        <v>64</v>
      </c>
      <c r="L719" s="32" t="s">
        <v>16424</v>
      </c>
      <c r="M719" s="21" t="s">
        <v>16425</v>
      </c>
      <c r="N719" s="21">
        <v>1</v>
      </c>
      <c r="O719" s="21" t="s">
        <v>83</v>
      </c>
      <c r="P719" s="33">
        <v>3349064358</v>
      </c>
      <c r="Q719" s="33">
        <v>8479451589</v>
      </c>
      <c r="R719" s="33">
        <v>930353433</v>
      </c>
      <c r="S719" s="33">
        <v>136724000</v>
      </c>
      <c r="T719" s="21">
        <v>0</v>
      </c>
      <c r="U719" s="33">
        <v>89780566</v>
      </c>
      <c r="V719" s="21">
        <v>0</v>
      </c>
      <c r="W719" s="33">
        <v>349739904</v>
      </c>
      <c r="X719" s="21">
        <v>0</v>
      </c>
      <c r="Y719" s="33">
        <v>15709175545</v>
      </c>
      <c r="Z719" s="16" t="s">
        <v>315</v>
      </c>
      <c r="AA719" s="21">
        <v>33.4</v>
      </c>
      <c r="AB719" s="21">
        <v>251.1</v>
      </c>
      <c r="AC719" s="21">
        <v>1.3</v>
      </c>
      <c r="AD719" s="21">
        <v>0.8</v>
      </c>
      <c r="AE719" s="21">
        <v>3.4</v>
      </c>
      <c r="AF719" s="21">
        <f t="shared" si="11"/>
        <v>290</v>
      </c>
      <c r="AG719" s="21" t="s">
        <v>16426</v>
      </c>
      <c r="AH719" s="24" t="s">
        <v>16427</v>
      </c>
      <c r="AI719" s="24" t="s">
        <v>16428</v>
      </c>
      <c r="AJ719" s="27" t="s">
        <v>31359</v>
      </c>
      <c r="AK719" s="28" t="s">
        <v>60</v>
      </c>
      <c r="AL719" s="28">
        <v>10</v>
      </c>
      <c r="AM719" s="28">
        <v>19931112</v>
      </c>
      <c r="AN719" s="29">
        <v>450</v>
      </c>
      <c r="AO719" s="29">
        <v>202212</v>
      </c>
      <c r="AP719" s="29">
        <v>2022</v>
      </c>
      <c r="AQ719" s="28">
        <v>48691838</v>
      </c>
      <c r="AR719" s="28">
        <v>348108387</v>
      </c>
      <c r="AS719" s="28">
        <v>3000000</v>
      </c>
      <c r="AT719" s="30">
        <v>2</v>
      </c>
      <c r="AU719" s="30"/>
      <c r="AV719" s="30"/>
      <c r="AW719" s="30"/>
      <c r="AX719" s="30"/>
      <c r="AY719" s="30"/>
      <c r="AZ719" s="30"/>
      <c r="BA719" s="30"/>
      <c r="BB719" s="30" t="s">
        <v>54452</v>
      </c>
      <c r="BC719" s="30" t="s">
        <v>54452</v>
      </c>
      <c r="BD719" s="30" t="s">
        <v>54452</v>
      </c>
      <c r="BE719" s="30" t="s">
        <v>54452</v>
      </c>
      <c r="BF719" s="30" t="s">
        <v>54452</v>
      </c>
      <c r="BG719" s="30">
        <v>4</v>
      </c>
      <c r="BH719" s="30" t="s">
        <v>237</v>
      </c>
      <c r="BI719" s="31"/>
    </row>
    <row r="720" spans="1:61" ht="16.5">
      <c r="A720" s="21" t="s">
        <v>4085</v>
      </c>
      <c r="B720" s="21">
        <v>3940</v>
      </c>
      <c r="C720" s="21">
        <v>1889887</v>
      </c>
      <c r="D720" s="21">
        <v>1128113675</v>
      </c>
      <c r="E720" s="22">
        <v>1101110522436</v>
      </c>
      <c r="F720" s="24" t="s">
        <v>4086</v>
      </c>
      <c r="G720" s="24" t="s">
        <v>44</v>
      </c>
      <c r="H720" s="24" t="s">
        <v>51</v>
      </c>
      <c r="I720" s="24" t="s">
        <v>52</v>
      </c>
      <c r="J720" s="24" t="s">
        <v>2778</v>
      </c>
      <c r="K720" s="21">
        <v>25</v>
      </c>
      <c r="L720" s="32" t="s">
        <v>4087</v>
      </c>
      <c r="M720" s="21" t="s">
        <v>4088</v>
      </c>
      <c r="N720" s="26">
        <v>1</v>
      </c>
      <c r="O720" s="26" t="s">
        <v>55</v>
      </c>
      <c r="P720" s="21">
        <v>0</v>
      </c>
      <c r="Q720" s="21">
        <v>0</v>
      </c>
      <c r="R720" s="21">
        <v>0</v>
      </c>
      <c r="S720" s="21">
        <v>0</v>
      </c>
      <c r="T720" s="21">
        <v>0</v>
      </c>
      <c r="U720" s="41">
        <v>2754</v>
      </c>
      <c r="V720" s="21">
        <v>0</v>
      </c>
      <c r="W720" s="41">
        <v>2799503</v>
      </c>
      <c r="X720" s="40">
        <v>3731307</v>
      </c>
      <c r="Y720" s="21">
        <v>0</v>
      </c>
      <c r="Z720" s="21" t="s">
        <v>126</v>
      </c>
      <c r="AA720" s="102">
        <v>0</v>
      </c>
      <c r="AB720" s="99">
        <v>0</v>
      </c>
      <c r="AC720" s="99">
        <v>0</v>
      </c>
      <c r="AD720" s="99">
        <v>0</v>
      </c>
      <c r="AE720" s="21">
        <v>65.3</v>
      </c>
      <c r="AF720" s="21">
        <f t="shared" si="11"/>
        <v>65.3</v>
      </c>
      <c r="AG720" s="21" t="s">
        <v>4089</v>
      </c>
      <c r="AH720" s="24" t="s">
        <v>4090</v>
      </c>
      <c r="AI720" s="24" t="s">
        <v>4091</v>
      </c>
      <c r="AJ720" s="27" t="s">
        <v>31360</v>
      </c>
      <c r="AK720" s="28" t="s">
        <v>70</v>
      </c>
      <c r="AL720" s="28">
        <v>10</v>
      </c>
      <c r="AM720" s="28">
        <v>19870305</v>
      </c>
      <c r="AN720" s="29">
        <v>479</v>
      </c>
      <c r="AO720" s="29">
        <v>202306</v>
      </c>
      <c r="AP720" s="29">
        <v>2022</v>
      </c>
      <c r="AQ720" s="28">
        <v>941191252</v>
      </c>
      <c r="AR720" s="28">
        <v>956960903</v>
      </c>
      <c r="AS720" s="28">
        <v>29152700</v>
      </c>
      <c r="AT720" s="30">
        <v>2</v>
      </c>
      <c r="AU720" s="30"/>
      <c r="AV720" s="30"/>
      <c r="AW720" s="30"/>
      <c r="AX720" s="30"/>
      <c r="AY720" s="30"/>
      <c r="AZ720" s="30"/>
      <c r="BA720" s="30"/>
      <c r="BB720" s="30" t="s">
        <v>54452</v>
      </c>
      <c r="BC720" s="30" t="s">
        <v>54452</v>
      </c>
      <c r="BD720" s="30" t="s">
        <v>54452</v>
      </c>
      <c r="BE720" s="30" t="s">
        <v>54452</v>
      </c>
      <c r="BF720" s="30" t="s">
        <v>54452</v>
      </c>
      <c r="BG720" s="30">
        <v>4</v>
      </c>
      <c r="BH720" s="30" t="s">
        <v>237</v>
      </c>
      <c r="BI720" s="31"/>
    </row>
    <row r="721" spans="1:61" ht="16.5">
      <c r="A721" s="21" t="s">
        <v>11951</v>
      </c>
      <c r="B721" s="21">
        <v>12021</v>
      </c>
      <c r="C721" s="21">
        <v>1847943</v>
      </c>
      <c r="D721" s="21">
        <v>1068107732</v>
      </c>
      <c r="E721" s="22">
        <v>1101140037009</v>
      </c>
      <c r="F721" s="24" t="s">
        <v>11952</v>
      </c>
      <c r="G721" s="24" t="s">
        <v>44</v>
      </c>
      <c r="H721" s="24" t="s">
        <v>51</v>
      </c>
      <c r="I721" s="24" t="s">
        <v>52</v>
      </c>
      <c r="J721" s="24" t="s">
        <v>8264</v>
      </c>
      <c r="K721" s="21">
        <v>54</v>
      </c>
      <c r="L721" s="32" t="s">
        <v>11953</v>
      </c>
      <c r="M721" s="21" t="s">
        <v>11954</v>
      </c>
      <c r="N721" s="21">
        <v>1</v>
      </c>
      <c r="O721" s="21" t="s">
        <v>55</v>
      </c>
      <c r="P721" s="21">
        <v>0</v>
      </c>
      <c r="Q721" s="33">
        <v>125500</v>
      </c>
      <c r="R721" s="21">
        <v>0</v>
      </c>
      <c r="S721" s="21">
        <v>0</v>
      </c>
      <c r="T721" s="21">
        <v>0</v>
      </c>
      <c r="U721" s="21">
        <v>0</v>
      </c>
      <c r="V721" s="21">
        <v>0</v>
      </c>
      <c r="W721" s="33">
        <v>2337146</v>
      </c>
      <c r="X721" s="21">
        <v>0</v>
      </c>
      <c r="Y721" s="33">
        <v>341849</v>
      </c>
      <c r="Z721" s="16" t="s">
        <v>315</v>
      </c>
      <c r="AA721" s="102">
        <v>0</v>
      </c>
      <c r="AB721" s="21">
        <v>4.5999999999999996</v>
      </c>
      <c r="AC721" s="99">
        <v>0</v>
      </c>
      <c r="AD721" s="99">
        <v>0</v>
      </c>
      <c r="AE721" s="21">
        <v>23.3</v>
      </c>
      <c r="AF721" s="21">
        <f t="shared" si="11"/>
        <v>27.9</v>
      </c>
      <c r="AG721" s="21" t="s">
        <v>11955</v>
      </c>
      <c r="AH721" s="24" t="s">
        <v>11956</v>
      </c>
      <c r="AI721" s="24" t="s">
        <v>11957</v>
      </c>
      <c r="AJ721" s="27" t="s">
        <v>31361</v>
      </c>
      <c r="AK721" s="28" t="s">
        <v>60</v>
      </c>
      <c r="AL721" s="28">
        <v>10</v>
      </c>
      <c r="AM721" s="28">
        <v>20011229</v>
      </c>
      <c r="AN721" s="29">
        <v>676</v>
      </c>
      <c r="AO721" s="29">
        <v>202212</v>
      </c>
      <c r="AP721" s="29">
        <v>2022</v>
      </c>
      <c r="AQ721" s="28">
        <v>120195765</v>
      </c>
      <c r="AR721" s="28">
        <v>912117822</v>
      </c>
      <c r="AS721" s="28">
        <v>11845000</v>
      </c>
      <c r="AT721" s="30">
        <v>2</v>
      </c>
      <c r="AU721" s="30"/>
      <c r="AV721" s="30"/>
      <c r="AW721" s="30"/>
      <c r="AX721" s="30"/>
      <c r="AY721" s="30"/>
      <c r="AZ721" s="30"/>
      <c r="BA721" s="30"/>
      <c r="BB721" s="30" t="s">
        <v>54452</v>
      </c>
      <c r="BC721" s="30" t="s">
        <v>54452</v>
      </c>
      <c r="BD721" s="30" t="s">
        <v>54452</v>
      </c>
      <c r="BE721" s="30" t="s">
        <v>54452</v>
      </c>
      <c r="BF721" s="30" t="s">
        <v>54452</v>
      </c>
      <c r="BG721" s="30">
        <v>4</v>
      </c>
      <c r="BH721" s="30" t="s">
        <v>237</v>
      </c>
      <c r="BI721" s="31"/>
    </row>
    <row r="722" spans="1:61" ht="16.5">
      <c r="A722" s="21" t="s">
        <v>10746</v>
      </c>
      <c r="B722" s="21">
        <v>11125</v>
      </c>
      <c r="C722" s="21">
        <v>1965153</v>
      </c>
      <c r="D722" s="21">
        <v>1108102167</v>
      </c>
      <c r="E722" s="22">
        <v>1101110112708</v>
      </c>
      <c r="F722" s="24" t="s">
        <v>10747</v>
      </c>
      <c r="G722" s="24" t="s">
        <v>44</v>
      </c>
      <c r="H722" s="24" t="s">
        <v>51</v>
      </c>
      <c r="I722" s="24" t="s">
        <v>65</v>
      </c>
      <c r="J722" s="24" t="s">
        <v>3829</v>
      </c>
      <c r="K722" s="21">
        <v>50</v>
      </c>
      <c r="L722" s="21"/>
      <c r="M722" s="21" t="s">
        <v>10748</v>
      </c>
      <c r="N722" s="21">
        <v>1</v>
      </c>
      <c r="O722" s="21" t="s">
        <v>55</v>
      </c>
      <c r="P722" s="21">
        <v>0</v>
      </c>
      <c r="Q722" s="21">
        <v>0</v>
      </c>
      <c r="R722" s="33">
        <v>370556</v>
      </c>
      <c r="S722" s="21">
        <v>0</v>
      </c>
      <c r="T722" s="21">
        <v>0</v>
      </c>
      <c r="U722" s="33">
        <v>2656244</v>
      </c>
      <c r="V722" s="36">
        <v>484</v>
      </c>
      <c r="W722" s="33">
        <v>2712</v>
      </c>
      <c r="X722" s="21">
        <v>0</v>
      </c>
      <c r="Y722" s="33">
        <v>220076</v>
      </c>
      <c r="Z722" s="21"/>
      <c r="AA722" s="102">
        <v>0</v>
      </c>
      <c r="AB722" s="21">
        <v>5.9</v>
      </c>
      <c r="AC722" s="99">
        <v>0</v>
      </c>
      <c r="AD722" s="21">
        <v>26.5</v>
      </c>
      <c r="AE722" s="99">
        <v>0</v>
      </c>
      <c r="AF722" s="21">
        <f t="shared" si="11"/>
        <v>32.4</v>
      </c>
      <c r="AG722" s="21" t="s">
        <v>10749</v>
      </c>
      <c r="AH722" s="24" t="s">
        <v>10750</v>
      </c>
      <c r="AI722" s="24" t="s">
        <v>10751</v>
      </c>
      <c r="AJ722" s="27" t="s">
        <v>31362</v>
      </c>
      <c r="AK722" s="28" t="s">
        <v>60</v>
      </c>
      <c r="AL722" s="28">
        <v>10</v>
      </c>
      <c r="AM722" s="28">
        <v>19710401</v>
      </c>
      <c r="AN722" s="29">
        <v>316</v>
      </c>
      <c r="AO722" s="29">
        <v>202212</v>
      </c>
      <c r="AP722" s="29">
        <v>2022</v>
      </c>
      <c r="AQ722" s="28">
        <v>28756360</v>
      </c>
      <c r="AR722" s="28">
        <v>16274178</v>
      </c>
      <c r="AS722" s="28">
        <v>1628200</v>
      </c>
      <c r="AT722" s="30">
        <v>2</v>
      </c>
      <c r="AU722" s="30"/>
      <c r="AV722" s="30"/>
      <c r="AW722" s="30"/>
      <c r="AX722" s="30"/>
      <c r="AY722" s="30"/>
      <c r="AZ722" s="30"/>
      <c r="BA722" s="30"/>
      <c r="BB722" s="30" t="s">
        <v>54452</v>
      </c>
      <c r="BC722" s="30" t="s">
        <v>54452</v>
      </c>
      <c r="BD722" s="30" t="s">
        <v>54452</v>
      </c>
      <c r="BE722" s="30" t="s">
        <v>54452</v>
      </c>
      <c r="BF722" s="30" t="s">
        <v>10752</v>
      </c>
      <c r="BG722" s="30">
        <v>2</v>
      </c>
      <c r="BH722" s="30"/>
      <c r="BI722" s="31"/>
    </row>
    <row r="723" spans="1:61" ht="16.5">
      <c r="A723" s="21" t="s">
        <v>22227</v>
      </c>
      <c r="B723" s="21">
        <v>22114</v>
      </c>
      <c r="C723" s="21">
        <v>3209043</v>
      </c>
      <c r="D723" s="21">
        <v>1058727173</v>
      </c>
      <c r="E723" s="22">
        <v>1101114021583</v>
      </c>
      <c r="F723" s="24" t="s">
        <v>22228</v>
      </c>
      <c r="G723" s="24" t="s">
        <v>104</v>
      </c>
      <c r="H723" s="24" t="s">
        <v>51</v>
      </c>
      <c r="I723" s="24" t="s">
        <v>65</v>
      </c>
      <c r="J723" s="24" t="s">
        <v>313</v>
      </c>
      <c r="K723" s="21">
        <v>46</v>
      </c>
      <c r="L723" s="32" t="s">
        <v>22229</v>
      </c>
      <c r="M723" s="21" t="s">
        <v>4891</v>
      </c>
      <c r="N723" s="21">
        <v>1</v>
      </c>
      <c r="O723" s="21" t="s">
        <v>55</v>
      </c>
      <c r="P723" s="21">
        <v>0</v>
      </c>
      <c r="Q723" s="21">
        <v>0</v>
      </c>
      <c r="R723" s="21">
        <v>0</v>
      </c>
      <c r="S723" s="21">
        <v>0</v>
      </c>
      <c r="T723" s="21">
        <v>0</v>
      </c>
      <c r="U723" s="21">
        <v>0</v>
      </c>
      <c r="V723" s="33">
        <v>242067</v>
      </c>
      <c r="W723" s="21">
        <v>0</v>
      </c>
      <c r="X723" s="21">
        <v>0</v>
      </c>
      <c r="Y723" s="21">
        <v>0</v>
      </c>
      <c r="Z723" s="16" t="s">
        <v>315</v>
      </c>
      <c r="AA723" s="102">
        <v>0</v>
      </c>
      <c r="AB723" s="99">
        <v>0</v>
      </c>
      <c r="AC723" s="99">
        <v>0</v>
      </c>
      <c r="AD723" s="99">
        <v>0</v>
      </c>
      <c r="AE723" s="21">
        <v>2.4</v>
      </c>
      <c r="AF723" s="21">
        <f t="shared" si="11"/>
        <v>2.4</v>
      </c>
      <c r="AG723" s="21" t="s">
        <v>22230</v>
      </c>
      <c r="AH723" s="24" t="s">
        <v>22231</v>
      </c>
      <c r="AI723" s="24" t="s">
        <v>22232</v>
      </c>
      <c r="AJ723" s="27" t="s">
        <v>31363</v>
      </c>
      <c r="AK723" s="28" t="s">
        <v>60</v>
      </c>
      <c r="AL723" s="28">
        <v>10</v>
      </c>
      <c r="AM723" s="28">
        <v>20081230</v>
      </c>
      <c r="AN723" s="29">
        <v>459</v>
      </c>
      <c r="AO723" s="29">
        <v>202212</v>
      </c>
      <c r="AP723" s="29">
        <v>2022</v>
      </c>
      <c r="AQ723" s="28">
        <v>30869018</v>
      </c>
      <c r="AR723" s="28">
        <v>9048641</v>
      </c>
      <c r="AS723" s="28">
        <v>830000</v>
      </c>
      <c r="AT723" s="30">
        <v>2</v>
      </c>
      <c r="AU723" s="30"/>
      <c r="AV723" s="30"/>
      <c r="AW723" s="30"/>
      <c r="AX723" s="30"/>
      <c r="AY723" s="30"/>
      <c r="AZ723" s="30"/>
      <c r="BA723" s="30"/>
      <c r="BB723" s="30" t="s">
        <v>54452</v>
      </c>
      <c r="BC723" s="30" t="s">
        <v>54452</v>
      </c>
      <c r="BD723" s="30" t="s">
        <v>54452</v>
      </c>
      <c r="BE723" s="30" t="s">
        <v>54452</v>
      </c>
      <c r="BF723" s="30" t="s">
        <v>54452</v>
      </c>
      <c r="BG723" s="30">
        <v>4</v>
      </c>
      <c r="BH723" s="30" t="s">
        <v>9492</v>
      </c>
      <c r="BI723" s="31"/>
    </row>
    <row r="724" spans="1:61" ht="16.5">
      <c r="A724" s="21" t="s">
        <v>7943</v>
      </c>
      <c r="B724" s="21">
        <v>8184</v>
      </c>
      <c r="C724" s="21">
        <v>1224249</v>
      </c>
      <c r="D724" s="21">
        <v>1098131605</v>
      </c>
      <c r="E724" s="22">
        <v>1101110360399</v>
      </c>
      <c r="F724" s="24" t="s">
        <v>7944</v>
      </c>
      <c r="G724" s="24" t="s">
        <v>44</v>
      </c>
      <c r="H724" s="24" t="s">
        <v>51</v>
      </c>
      <c r="I724" s="24" t="s">
        <v>52</v>
      </c>
      <c r="J724" s="24" t="s">
        <v>1247</v>
      </c>
      <c r="K724" s="21">
        <v>44</v>
      </c>
      <c r="L724" s="32" t="s">
        <v>7945</v>
      </c>
      <c r="M724" s="21" t="s">
        <v>7946</v>
      </c>
      <c r="N724" s="57">
        <v>1</v>
      </c>
      <c r="O724" s="57" t="s">
        <v>351</v>
      </c>
      <c r="P724" s="41">
        <v>5125</v>
      </c>
      <c r="Q724" s="41">
        <v>6970</v>
      </c>
      <c r="R724" s="26">
        <v>0</v>
      </c>
      <c r="S724" s="41">
        <v>1450</v>
      </c>
      <c r="T724" s="21">
        <v>0</v>
      </c>
      <c r="U724" s="26">
        <v>60</v>
      </c>
      <c r="V724" s="26">
        <v>0</v>
      </c>
      <c r="W724" s="26">
        <v>0</v>
      </c>
      <c r="X724" s="69">
        <f>385+3558</f>
        <v>3943</v>
      </c>
      <c r="Y724" s="21">
        <v>0</v>
      </c>
      <c r="Z724" s="21"/>
      <c r="AA724" s="37">
        <v>51.2</v>
      </c>
      <c r="AB724" s="37">
        <v>69.7</v>
      </c>
      <c r="AC724" s="37">
        <v>14.5</v>
      </c>
      <c r="AD724" s="37">
        <v>0.6</v>
      </c>
      <c r="AE724" s="37">
        <v>39.4</v>
      </c>
      <c r="AF724" s="21">
        <f t="shared" si="11"/>
        <v>175.4</v>
      </c>
      <c r="AG724" s="21" t="s">
        <v>7947</v>
      </c>
      <c r="AH724" s="24">
        <v>15885788</v>
      </c>
      <c r="AI724" s="24" t="s">
        <v>7948</v>
      </c>
      <c r="AJ724" s="27" t="s">
        <v>31364</v>
      </c>
      <c r="AK724" s="28" t="s">
        <v>156</v>
      </c>
      <c r="AL724" s="28">
        <v>10</v>
      </c>
      <c r="AM724" s="28">
        <v>19831128</v>
      </c>
      <c r="AN724" s="29">
        <v>517</v>
      </c>
      <c r="AO724" s="29">
        <v>202306</v>
      </c>
      <c r="AP724" s="29">
        <v>2022</v>
      </c>
      <c r="AQ724" s="28">
        <v>1716610303</v>
      </c>
      <c r="AR724" s="28">
        <v>1847155998</v>
      </c>
      <c r="AS724" s="28">
        <v>35000000</v>
      </c>
      <c r="AT724" s="30">
        <v>2</v>
      </c>
      <c r="AU724" s="30"/>
      <c r="AV724" s="30"/>
      <c r="AW724" s="30"/>
      <c r="AX724" s="30"/>
      <c r="AY724" s="30"/>
      <c r="AZ724" s="30"/>
      <c r="BA724" s="30"/>
      <c r="BB724" s="30" t="s">
        <v>54452</v>
      </c>
      <c r="BC724" s="30" t="s">
        <v>54452</v>
      </c>
      <c r="BD724" s="30" t="s">
        <v>54452</v>
      </c>
      <c r="BE724" s="30" t="s">
        <v>54452</v>
      </c>
      <c r="BF724" s="30" t="s">
        <v>54452</v>
      </c>
      <c r="BG724" s="30">
        <v>4</v>
      </c>
      <c r="BH724" s="30" t="s">
        <v>7949</v>
      </c>
      <c r="BI724" s="31"/>
    </row>
    <row r="725" spans="1:61" ht="16.5">
      <c r="A725" s="21" t="s">
        <v>11601</v>
      </c>
      <c r="B725" s="21">
        <v>15307</v>
      </c>
      <c r="C725" s="21">
        <v>2470043</v>
      </c>
      <c r="D725" s="21">
        <v>1018211655</v>
      </c>
      <c r="E725" s="22">
        <v>1101710029767</v>
      </c>
      <c r="F725" s="24" t="s">
        <v>11602</v>
      </c>
      <c r="G725" s="24" t="s">
        <v>44</v>
      </c>
      <c r="H725" s="24" t="s">
        <v>51</v>
      </c>
      <c r="I725" s="24" t="s">
        <v>65</v>
      </c>
      <c r="J725" s="24" t="s">
        <v>105</v>
      </c>
      <c r="K725" s="21">
        <v>64</v>
      </c>
      <c r="L725" s="32" t="s">
        <v>11602</v>
      </c>
      <c r="M725" s="21" t="s">
        <v>11603</v>
      </c>
      <c r="N725" s="26">
        <v>1</v>
      </c>
      <c r="O725" s="26" t="s">
        <v>55</v>
      </c>
      <c r="P725" s="26">
        <v>0</v>
      </c>
      <c r="Q725" s="26">
        <v>0</v>
      </c>
      <c r="R725" s="26">
        <v>0</v>
      </c>
      <c r="S725" s="41">
        <v>3656261</v>
      </c>
      <c r="T725" s="21">
        <v>0</v>
      </c>
      <c r="U725" s="26">
        <v>0</v>
      </c>
      <c r="V725" s="26">
        <v>0</v>
      </c>
      <c r="W725" s="41">
        <v>3060958</v>
      </c>
      <c r="X725" s="41">
        <f>1956741+17950753</f>
        <v>19907494</v>
      </c>
      <c r="Y725" s="21">
        <v>0</v>
      </c>
      <c r="Z725" s="21"/>
      <c r="AA725" s="102">
        <v>0</v>
      </c>
      <c r="AB725" s="99">
        <v>0</v>
      </c>
      <c r="AC725" s="21">
        <v>36.5</v>
      </c>
      <c r="AD725" s="99">
        <v>0</v>
      </c>
      <c r="AE725" s="21">
        <v>229.6</v>
      </c>
      <c r="AF725" s="21">
        <f t="shared" si="11"/>
        <v>266.10000000000002</v>
      </c>
      <c r="AG725" s="21" t="s">
        <v>11604</v>
      </c>
      <c r="AH725" s="24" t="s">
        <v>11605</v>
      </c>
      <c r="AI725" s="24" t="s">
        <v>11606</v>
      </c>
      <c r="AJ725" s="27" t="s">
        <v>31365</v>
      </c>
      <c r="AK725" s="28" t="s">
        <v>47</v>
      </c>
      <c r="AL725" s="28">
        <v>10</v>
      </c>
      <c r="AM725" s="28">
        <v>20040830</v>
      </c>
      <c r="AN725" s="29">
        <v>560</v>
      </c>
      <c r="AO725" s="29">
        <v>202203</v>
      </c>
      <c r="AP725" s="29">
        <v>2022</v>
      </c>
      <c r="AQ725" s="28">
        <v>68167097</v>
      </c>
      <c r="AR725" s="28">
        <v>143492395</v>
      </c>
      <c r="AS725" s="28">
        <v>35446909</v>
      </c>
      <c r="AT725" s="30">
        <v>2</v>
      </c>
      <c r="AU725" s="30"/>
      <c r="AV725" s="30"/>
      <c r="AW725" s="30"/>
      <c r="AX725" s="30"/>
      <c r="AY725" s="30"/>
      <c r="AZ725" s="30"/>
      <c r="BA725" s="30"/>
      <c r="BB725" s="30" t="s">
        <v>54452</v>
      </c>
      <c r="BC725" s="30" t="s">
        <v>54452</v>
      </c>
      <c r="BD725" s="30" t="s">
        <v>54452</v>
      </c>
      <c r="BE725" s="30" t="s">
        <v>54452</v>
      </c>
      <c r="BF725" s="30" t="s">
        <v>54452</v>
      </c>
      <c r="BG725" s="30">
        <v>4</v>
      </c>
      <c r="BH725" s="30" t="s">
        <v>237</v>
      </c>
      <c r="BI725" s="31"/>
    </row>
    <row r="726" spans="1:61" ht="16.5">
      <c r="A726" s="21" t="s">
        <v>16150</v>
      </c>
      <c r="B726" s="21">
        <v>15155</v>
      </c>
      <c r="C726" s="21">
        <v>1233619</v>
      </c>
      <c r="D726" s="21">
        <v>2138179460</v>
      </c>
      <c r="E726" s="22">
        <v>1101110772768</v>
      </c>
      <c r="F726" s="24" t="s">
        <v>16151</v>
      </c>
      <c r="G726" s="24" t="s">
        <v>44</v>
      </c>
      <c r="H726" s="24" t="s">
        <v>51</v>
      </c>
      <c r="I726" s="24" t="s">
        <v>65</v>
      </c>
      <c r="J726" s="24" t="s">
        <v>363</v>
      </c>
      <c r="K726" s="21">
        <v>63</v>
      </c>
      <c r="L726" s="32" t="s">
        <v>16152</v>
      </c>
      <c r="M726" s="21" t="s">
        <v>16153</v>
      </c>
      <c r="N726" s="21">
        <v>1</v>
      </c>
      <c r="O726" s="21" t="s">
        <v>55</v>
      </c>
      <c r="P726" s="21">
        <v>0</v>
      </c>
      <c r="Q726" s="21">
        <v>0</v>
      </c>
      <c r="R726" s="33">
        <v>37681</v>
      </c>
      <c r="S726" s="21">
        <v>0</v>
      </c>
      <c r="T726" s="21">
        <v>0</v>
      </c>
      <c r="U726" s="33">
        <v>712324</v>
      </c>
      <c r="V726" s="33">
        <v>742200</v>
      </c>
      <c r="W726" s="33">
        <v>1100</v>
      </c>
      <c r="X726" s="21">
        <v>0</v>
      </c>
      <c r="Y726" s="21">
        <v>0</v>
      </c>
      <c r="Z726" s="16" t="s">
        <v>315</v>
      </c>
      <c r="AA726" s="102">
        <v>0</v>
      </c>
      <c r="AB726" s="21">
        <v>0.3</v>
      </c>
      <c r="AC726" s="99">
        <v>0</v>
      </c>
      <c r="AD726" s="21">
        <v>7.1</v>
      </c>
      <c r="AE726" s="21">
        <v>7.4</v>
      </c>
      <c r="AF726" s="21">
        <f t="shared" si="11"/>
        <v>14.8</v>
      </c>
      <c r="AG726" s="21" t="s">
        <v>16154</v>
      </c>
      <c r="AH726" s="24" t="s">
        <v>16155</v>
      </c>
      <c r="AI726" s="24" t="s">
        <v>16156</v>
      </c>
      <c r="AJ726" s="27" t="s">
        <v>31366</v>
      </c>
      <c r="AK726" s="28" t="s">
        <v>60</v>
      </c>
      <c r="AL726" s="28">
        <v>10</v>
      </c>
      <c r="AM726" s="28">
        <v>19910411</v>
      </c>
      <c r="AN726" s="29">
        <v>486</v>
      </c>
      <c r="AO726" s="29">
        <v>202212</v>
      </c>
      <c r="AP726" s="29">
        <v>2022</v>
      </c>
      <c r="AQ726" s="28">
        <v>40631296</v>
      </c>
      <c r="AR726" s="28">
        <v>25871180</v>
      </c>
      <c r="AS726" s="28">
        <v>750000</v>
      </c>
      <c r="AT726" s="30">
        <v>2</v>
      </c>
      <c r="AU726" s="30"/>
      <c r="AV726" s="30"/>
      <c r="AW726" s="30"/>
      <c r="AX726" s="30"/>
      <c r="AY726" s="30"/>
      <c r="AZ726" s="30"/>
      <c r="BA726" s="30"/>
      <c r="BB726" s="30" t="s">
        <v>54452</v>
      </c>
      <c r="BC726" s="30" t="s">
        <v>54452</v>
      </c>
      <c r="BD726" s="30" t="s">
        <v>54452</v>
      </c>
      <c r="BE726" s="30" t="s">
        <v>54452</v>
      </c>
      <c r="BF726" s="30" t="s">
        <v>54452</v>
      </c>
      <c r="BG726" s="30">
        <v>4</v>
      </c>
      <c r="BH726" s="30" t="s">
        <v>237</v>
      </c>
      <c r="BI726" s="31"/>
    </row>
    <row r="727" spans="1:61" ht="16.5">
      <c r="A727" s="21" t="s">
        <v>9752</v>
      </c>
      <c r="B727" s="21">
        <v>10013</v>
      </c>
      <c r="C727" s="21">
        <v>1299513</v>
      </c>
      <c r="D727" s="21">
        <v>1068129643</v>
      </c>
      <c r="E727" s="22">
        <v>1101140027729</v>
      </c>
      <c r="F727" s="24" t="s">
        <v>9753</v>
      </c>
      <c r="G727" s="24" t="s">
        <v>44</v>
      </c>
      <c r="H727" s="24" t="s">
        <v>51</v>
      </c>
      <c r="I727" s="24" t="s">
        <v>52</v>
      </c>
      <c r="J727" s="24" t="s">
        <v>593</v>
      </c>
      <c r="K727" s="21">
        <v>14</v>
      </c>
      <c r="L727" s="32" t="s">
        <v>9754</v>
      </c>
      <c r="M727" s="21" t="s">
        <v>9755</v>
      </c>
      <c r="N727" s="21">
        <v>1</v>
      </c>
      <c r="O727" s="21" t="s">
        <v>55</v>
      </c>
      <c r="P727" s="21">
        <v>0</v>
      </c>
      <c r="Q727" s="21">
        <v>0</v>
      </c>
      <c r="R727" s="21">
        <v>0</v>
      </c>
      <c r="S727" s="21">
        <v>0</v>
      </c>
      <c r="T727" s="21">
        <v>0</v>
      </c>
      <c r="U727" s="33">
        <v>25300</v>
      </c>
      <c r="V727" s="33">
        <v>1665535</v>
      </c>
      <c r="W727" s="21">
        <v>0</v>
      </c>
      <c r="X727" s="33">
        <v>68653</v>
      </c>
      <c r="Y727" s="33">
        <v>571972</v>
      </c>
      <c r="Z727" s="16" t="s">
        <v>315</v>
      </c>
      <c r="AA727" s="102">
        <v>0</v>
      </c>
      <c r="AB727" s="21">
        <v>5.7</v>
      </c>
      <c r="AC727" s="99">
        <v>0</v>
      </c>
      <c r="AD727" s="21">
        <v>0.2</v>
      </c>
      <c r="AE727" s="21">
        <v>17.3</v>
      </c>
      <c r="AF727" s="21">
        <f t="shared" si="11"/>
        <v>23.200000000000003</v>
      </c>
      <c r="AG727" s="21" t="s">
        <v>9756</v>
      </c>
      <c r="AH727" s="24" t="s">
        <v>9757</v>
      </c>
      <c r="AI727" s="24" t="s">
        <v>9758</v>
      </c>
      <c r="AJ727" s="27" t="s">
        <v>31367</v>
      </c>
      <c r="AK727" s="28" t="s">
        <v>60</v>
      </c>
      <c r="AL727" s="28">
        <v>10</v>
      </c>
      <c r="AM727" s="28">
        <v>19971027</v>
      </c>
      <c r="AN727" s="29">
        <v>1574</v>
      </c>
      <c r="AO727" s="29">
        <v>202212</v>
      </c>
      <c r="AP727" s="29">
        <v>2022</v>
      </c>
      <c r="AQ727" s="28">
        <v>1591295759</v>
      </c>
      <c r="AR727" s="28">
        <v>514997867</v>
      </c>
      <c r="AS727" s="28">
        <v>200900</v>
      </c>
      <c r="AT727" s="30">
        <v>2</v>
      </c>
      <c r="AU727" s="30"/>
      <c r="AV727" s="30"/>
      <c r="AW727" s="30"/>
      <c r="AX727" s="30"/>
      <c r="AY727" s="30"/>
      <c r="AZ727" s="30"/>
      <c r="BA727" s="30"/>
      <c r="BB727" s="30" t="s">
        <v>54452</v>
      </c>
      <c r="BC727" s="30" t="s">
        <v>54452</v>
      </c>
      <c r="BD727" s="30" t="s">
        <v>54452</v>
      </c>
      <c r="BE727" s="30" t="s">
        <v>54452</v>
      </c>
      <c r="BF727" s="30" t="s">
        <v>54452</v>
      </c>
      <c r="BG727" s="30">
        <v>7</v>
      </c>
      <c r="BH727" s="30" t="s">
        <v>9759</v>
      </c>
      <c r="BI727" s="31"/>
    </row>
    <row r="728" spans="1:61" ht="16.5">
      <c r="A728" s="21" t="s">
        <v>3888</v>
      </c>
      <c r="B728" s="21">
        <v>3755</v>
      </c>
      <c r="C728" s="21">
        <v>1788259</v>
      </c>
      <c r="D728" s="21">
        <v>1348147156</v>
      </c>
      <c r="E728" s="22">
        <v>1350110096567</v>
      </c>
      <c r="F728" s="24" t="s">
        <v>3889</v>
      </c>
      <c r="G728" s="24" t="s">
        <v>44</v>
      </c>
      <c r="H728" s="24" t="s">
        <v>51</v>
      </c>
      <c r="I728" s="24" t="s">
        <v>65</v>
      </c>
      <c r="J728" s="24" t="s">
        <v>1001</v>
      </c>
      <c r="K728" s="21">
        <v>24</v>
      </c>
      <c r="L728" s="32" t="s">
        <v>3890</v>
      </c>
      <c r="M728" s="21" t="s">
        <v>3891</v>
      </c>
      <c r="N728" s="21">
        <v>1</v>
      </c>
      <c r="O728" s="21" t="s">
        <v>83</v>
      </c>
      <c r="P728" s="21">
        <v>0</v>
      </c>
      <c r="Q728" s="21">
        <v>0</v>
      </c>
      <c r="R728" s="21">
        <v>0</v>
      </c>
      <c r="S728" s="33">
        <v>58069000</v>
      </c>
      <c r="T728" s="21">
        <v>0</v>
      </c>
      <c r="U728" s="33">
        <v>355094920</v>
      </c>
      <c r="V728" s="21">
        <v>0</v>
      </c>
      <c r="W728" s="33">
        <v>27140000</v>
      </c>
      <c r="X728" s="21">
        <v>0</v>
      </c>
      <c r="Y728" s="33">
        <v>5117398759</v>
      </c>
      <c r="Z728" s="16" t="s">
        <v>56</v>
      </c>
      <c r="AA728" s="102">
        <v>0</v>
      </c>
      <c r="AB728" s="21">
        <v>51.1</v>
      </c>
      <c r="AC728" s="21">
        <v>0.5</v>
      </c>
      <c r="AD728" s="21">
        <v>3.5</v>
      </c>
      <c r="AE728" s="21">
        <v>0.2</v>
      </c>
      <c r="AF728" s="21">
        <f t="shared" si="11"/>
        <v>55.300000000000004</v>
      </c>
      <c r="AG728" s="21" t="s">
        <v>3892</v>
      </c>
      <c r="AH728" s="24" t="s">
        <v>3893</v>
      </c>
      <c r="AI728" s="24" t="s">
        <v>3894</v>
      </c>
      <c r="AJ728" s="27" t="s">
        <v>31368</v>
      </c>
      <c r="AK728" s="28" t="s">
        <v>60</v>
      </c>
      <c r="AL728" s="28">
        <v>10</v>
      </c>
      <c r="AM728" s="28">
        <v>19990929</v>
      </c>
      <c r="AN728" s="29">
        <v>441</v>
      </c>
      <c r="AO728" s="29">
        <v>202303</v>
      </c>
      <c r="AP728" s="29">
        <v>2022</v>
      </c>
      <c r="AQ728" s="28">
        <v>155089708</v>
      </c>
      <c r="AR728" s="28">
        <v>172576388</v>
      </c>
      <c r="AS728" s="28">
        <v>600000</v>
      </c>
      <c r="AT728" s="30">
        <v>2</v>
      </c>
      <c r="AU728" s="30"/>
      <c r="AV728" s="30"/>
      <c r="AW728" s="30"/>
      <c r="AX728" s="30"/>
      <c r="AY728" s="30"/>
      <c r="AZ728" s="30"/>
      <c r="BA728" s="30"/>
      <c r="BB728" s="30" t="s">
        <v>54452</v>
      </c>
      <c r="BC728" s="30" t="s">
        <v>54452</v>
      </c>
      <c r="BD728" s="30" t="s">
        <v>54452</v>
      </c>
      <c r="BE728" s="30" t="s">
        <v>54452</v>
      </c>
      <c r="BF728" s="30" t="s">
        <v>54452</v>
      </c>
      <c r="BG728" s="30">
        <v>4</v>
      </c>
      <c r="BH728" s="30" t="s">
        <v>237</v>
      </c>
      <c r="BI728" s="31"/>
    </row>
    <row r="729" spans="1:61" ht="16.5">
      <c r="A729" s="21" t="s">
        <v>6628</v>
      </c>
      <c r="B729" s="21">
        <v>6805</v>
      </c>
      <c r="C729" s="21">
        <v>1946954</v>
      </c>
      <c r="D729" s="21">
        <v>3128135376</v>
      </c>
      <c r="E729" s="22">
        <v>1615110030026</v>
      </c>
      <c r="F729" s="24" t="s">
        <v>6629</v>
      </c>
      <c r="G729" s="24" t="s">
        <v>44</v>
      </c>
      <c r="H729" s="24" t="s">
        <v>51</v>
      </c>
      <c r="I729" s="24" t="s">
        <v>52</v>
      </c>
      <c r="J729" s="24" t="s">
        <v>1033</v>
      </c>
      <c r="K729" s="21">
        <v>38</v>
      </c>
      <c r="L729" s="32" t="s">
        <v>6630</v>
      </c>
      <c r="M729" s="21" t="s">
        <v>6631</v>
      </c>
      <c r="N729" s="21">
        <v>1</v>
      </c>
      <c r="O729" s="21" t="s">
        <v>83</v>
      </c>
      <c r="P729" s="21">
        <v>0</v>
      </c>
      <c r="Q729" s="21">
        <v>0</v>
      </c>
      <c r="R729" s="21">
        <v>0</v>
      </c>
      <c r="S729" s="49">
        <v>119500000</v>
      </c>
      <c r="T729" s="21">
        <v>0</v>
      </c>
      <c r="U729" s="21">
        <v>0</v>
      </c>
      <c r="V729" s="49">
        <v>237240000</v>
      </c>
      <c r="W729" s="21">
        <v>0</v>
      </c>
      <c r="X729" s="49">
        <v>265471139</v>
      </c>
      <c r="Y729" s="49">
        <v>1108800000</v>
      </c>
      <c r="Z729" s="16" t="s">
        <v>126</v>
      </c>
      <c r="AA729" s="102">
        <v>0</v>
      </c>
      <c r="AB729" s="21">
        <v>11</v>
      </c>
      <c r="AC729" s="21">
        <v>1.1000000000000001</v>
      </c>
      <c r="AD729" s="99">
        <v>0</v>
      </c>
      <c r="AE729" s="21">
        <v>5</v>
      </c>
      <c r="AF729" s="21">
        <f t="shared" si="11"/>
        <v>17.100000000000001</v>
      </c>
      <c r="AG729" s="21" t="s">
        <v>2787</v>
      </c>
      <c r="AH729" s="24" t="s">
        <v>6632</v>
      </c>
      <c r="AI729" s="24" t="s">
        <v>6633</v>
      </c>
      <c r="AJ729" s="27" t="s">
        <v>31369</v>
      </c>
      <c r="AK729" s="28" t="s">
        <v>156</v>
      </c>
      <c r="AL729" s="28">
        <v>10</v>
      </c>
      <c r="AM729" s="28">
        <v>19990331</v>
      </c>
      <c r="AN729" s="29">
        <v>305</v>
      </c>
      <c r="AO729" s="29">
        <v>202306</v>
      </c>
      <c r="AP729" s="29">
        <v>2022</v>
      </c>
      <c r="AQ729" s="28">
        <v>103158368</v>
      </c>
      <c r="AR729" s="28">
        <v>215179702</v>
      </c>
      <c r="AS729" s="28">
        <v>9600000</v>
      </c>
      <c r="AT729" s="30">
        <v>2</v>
      </c>
      <c r="AU729" s="30"/>
      <c r="AV729" s="30"/>
      <c r="AW729" s="30"/>
      <c r="AX729" s="30"/>
      <c r="AY729" s="30"/>
      <c r="AZ729" s="30"/>
      <c r="BA729" s="30"/>
      <c r="BB729" s="30" t="s">
        <v>54452</v>
      </c>
      <c r="BC729" s="30" t="s">
        <v>54452</v>
      </c>
      <c r="BD729" s="30" t="s">
        <v>54452</v>
      </c>
      <c r="BE729" s="30" t="s">
        <v>54452</v>
      </c>
      <c r="BF729" s="30" t="s">
        <v>54452</v>
      </c>
      <c r="BG729" s="30">
        <v>4</v>
      </c>
      <c r="BH729" s="30" t="s">
        <v>237</v>
      </c>
      <c r="BI729" s="31"/>
    </row>
    <row r="730" spans="1:61" ht="16.5">
      <c r="A730" s="21" t="s">
        <v>7255</v>
      </c>
      <c r="B730" s="21">
        <v>7324</v>
      </c>
      <c r="C730" s="21">
        <v>1299304</v>
      </c>
      <c r="D730" s="21">
        <v>5148103617</v>
      </c>
      <c r="E730" s="22">
        <v>1741110000527</v>
      </c>
      <c r="F730" s="24" t="s">
        <v>7256</v>
      </c>
      <c r="G730" s="24" t="s">
        <v>44</v>
      </c>
      <c r="H730" s="24" t="s">
        <v>51</v>
      </c>
      <c r="I730" s="24" t="s">
        <v>52</v>
      </c>
      <c r="J730" s="24" t="s">
        <v>1033</v>
      </c>
      <c r="K730" s="21">
        <v>38</v>
      </c>
      <c r="L730" s="32" t="s">
        <v>7257</v>
      </c>
      <c r="M730" s="21" t="s">
        <v>7258</v>
      </c>
      <c r="N730" s="21">
        <v>1</v>
      </c>
      <c r="O730" s="21" t="s">
        <v>83</v>
      </c>
      <c r="P730" s="21">
        <v>0</v>
      </c>
      <c r="Q730" s="21">
        <v>0</v>
      </c>
      <c r="R730" s="21">
        <v>0</v>
      </c>
      <c r="S730" s="33">
        <v>1586100000</v>
      </c>
      <c r="T730" s="21">
        <v>0</v>
      </c>
      <c r="U730" s="33">
        <v>207078458</v>
      </c>
      <c r="V730" s="21">
        <v>0</v>
      </c>
      <c r="W730" s="33">
        <v>69555000</v>
      </c>
      <c r="X730" s="33">
        <v>831038327</v>
      </c>
      <c r="Y730" s="33">
        <v>17749336733</v>
      </c>
      <c r="Z730" s="16" t="s">
        <v>126</v>
      </c>
      <c r="AA730" s="102">
        <v>0</v>
      </c>
      <c r="AB730" s="21">
        <v>177.4</v>
      </c>
      <c r="AC730" s="21">
        <v>15.8</v>
      </c>
      <c r="AD730" s="21">
        <v>2</v>
      </c>
      <c r="AE730" s="21">
        <v>9</v>
      </c>
      <c r="AF730" s="21">
        <f t="shared" si="11"/>
        <v>204.20000000000002</v>
      </c>
      <c r="AG730" s="21" t="s">
        <v>2987</v>
      </c>
      <c r="AH730" s="24" t="s">
        <v>7259</v>
      </c>
      <c r="AI730" s="24" t="s">
        <v>7260</v>
      </c>
      <c r="AJ730" s="27" t="s">
        <v>31370</v>
      </c>
      <c r="AK730" s="28" t="s">
        <v>156</v>
      </c>
      <c r="AL730" s="28">
        <v>10</v>
      </c>
      <c r="AM730" s="28">
        <v>19750813</v>
      </c>
      <c r="AN730" s="29">
        <v>638</v>
      </c>
      <c r="AO730" s="29">
        <v>202306</v>
      </c>
      <c r="AP730" s="29">
        <v>2022</v>
      </c>
      <c r="AQ730" s="28">
        <v>373474666</v>
      </c>
      <c r="AR730" s="28">
        <v>425929471</v>
      </c>
      <c r="AS730" s="28">
        <v>10735725</v>
      </c>
      <c r="AT730" s="30">
        <v>3</v>
      </c>
      <c r="AU730" s="30"/>
      <c r="AV730" s="30"/>
      <c r="AW730" s="30"/>
      <c r="AX730" s="30"/>
      <c r="AY730" s="30"/>
      <c r="AZ730" s="30"/>
      <c r="BA730" s="30"/>
      <c r="BB730" s="30" t="s">
        <v>54452</v>
      </c>
      <c r="BC730" s="30" t="s">
        <v>54452</v>
      </c>
      <c r="BD730" s="30" t="s">
        <v>54452</v>
      </c>
      <c r="BE730" s="30" t="s">
        <v>54452</v>
      </c>
      <c r="BF730" s="30" t="s">
        <v>7261</v>
      </c>
      <c r="BG730" s="30">
        <v>2</v>
      </c>
      <c r="BH730" s="30"/>
      <c r="BI730" s="31"/>
    </row>
    <row r="731" spans="1:61" ht="16.5">
      <c r="A731" s="21" t="s">
        <v>17719</v>
      </c>
      <c r="B731" s="21">
        <v>20442</v>
      </c>
      <c r="C731" s="21">
        <v>1555952</v>
      </c>
      <c r="D731" s="21">
        <v>1348117477</v>
      </c>
      <c r="E731" s="22">
        <v>1101110014433</v>
      </c>
      <c r="F731" s="24" t="s">
        <v>17720</v>
      </c>
      <c r="G731" s="24" t="s">
        <v>104</v>
      </c>
      <c r="H731" s="24" t="s">
        <v>51</v>
      </c>
      <c r="I731" s="24" t="s">
        <v>52</v>
      </c>
      <c r="J731" s="24" t="s">
        <v>593</v>
      </c>
      <c r="K731" s="21">
        <v>14</v>
      </c>
      <c r="L731" s="32" t="s">
        <v>17721</v>
      </c>
      <c r="M731" s="21" t="s">
        <v>17722</v>
      </c>
      <c r="N731" s="21">
        <v>1</v>
      </c>
      <c r="O731" s="21" t="s">
        <v>83</v>
      </c>
      <c r="P731" s="21">
        <v>0</v>
      </c>
      <c r="Q731" s="33">
        <v>202233000</v>
      </c>
      <c r="R731" s="21">
        <v>0</v>
      </c>
      <c r="S731" s="33">
        <v>100084000</v>
      </c>
      <c r="T731" s="21">
        <v>0</v>
      </c>
      <c r="U731" s="33">
        <v>443869280</v>
      </c>
      <c r="V731" s="21">
        <v>0</v>
      </c>
      <c r="W731" s="33">
        <v>725652272</v>
      </c>
      <c r="X731" s="21">
        <v>0</v>
      </c>
      <c r="Y731" s="33">
        <v>14976954490</v>
      </c>
      <c r="Z731" s="16" t="s">
        <v>315</v>
      </c>
      <c r="AA731" s="102">
        <v>0</v>
      </c>
      <c r="AB731" s="21">
        <v>151.69999999999999</v>
      </c>
      <c r="AC731" s="21">
        <v>1</v>
      </c>
      <c r="AD731" s="21">
        <v>4.4000000000000004</v>
      </c>
      <c r="AE731" s="21">
        <v>7.2</v>
      </c>
      <c r="AF731" s="21">
        <f t="shared" si="11"/>
        <v>164.29999999999998</v>
      </c>
      <c r="AG731" s="21" t="s">
        <v>17723</v>
      </c>
      <c r="AH731" s="24" t="s">
        <v>17724</v>
      </c>
      <c r="AI731" s="24" t="s">
        <v>17725</v>
      </c>
      <c r="AJ731" s="27" t="s">
        <v>31371</v>
      </c>
      <c r="AK731" s="28" t="s">
        <v>156</v>
      </c>
      <c r="AL731" s="28">
        <v>10</v>
      </c>
      <c r="AM731" s="28">
        <v>19460409</v>
      </c>
      <c r="AN731" s="29">
        <v>905</v>
      </c>
      <c r="AO731" s="29">
        <v>202306</v>
      </c>
      <c r="AP731" s="29">
        <v>2022</v>
      </c>
      <c r="AQ731" s="28">
        <v>552352119</v>
      </c>
      <c r="AR731" s="28">
        <v>513444889</v>
      </c>
      <c r="AS731" s="28">
        <v>13601735</v>
      </c>
      <c r="AT731" s="30">
        <v>2</v>
      </c>
      <c r="AU731" s="30"/>
      <c r="AV731" s="30"/>
      <c r="AW731" s="30"/>
      <c r="AX731" s="30"/>
      <c r="AY731" s="30"/>
      <c r="AZ731" s="30"/>
      <c r="BA731" s="30"/>
      <c r="BB731" s="30" t="s">
        <v>54452</v>
      </c>
      <c r="BC731" s="30" t="s">
        <v>54452</v>
      </c>
      <c r="BD731" s="30" t="s">
        <v>54452</v>
      </c>
      <c r="BE731" s="30" t="s">
        <v>54452</v>
      </c>
      <c r="BF731" s="30" t="s">
        <v>54452</v>
      </c>
      <c r="BG731" s="30">
        <v>7</v>
      </c>
      <c r="BH731" s="30" t="s">
        <v>17726</v>
      </c>
      <c r="BI731" s="31"/>
    </row>
    <row r="732" spans="1:61" ht="16.5">
      <c r="A732" s="21" t="s">
        <v>4563</v>
      </c>
      <c r="B732" s="21">
        <v>4269</v>
      </c>
      <c r="C732" s="21">
        <v>1422208</v>
      </c>
      <c r="D732" s="21">
        <v>3158100390</v>
      </c>
      <c r="E732" s="22">
        <v>1501110000856</v>
      </c>
      <c r="F732" s="24" t="s">
        <v>4564</v>
      </c>
      <c r="G732" s="24" t="s">
        <v>44</v>
      </c>
      <c r="H732" s="24" t="s">
        <v>51</v>
      </c>
      <c r="I732" s="24" t="s">
        <v>52</v>
      </c>
      <c r="J732" s="24" t="s">
        <v>1944</v>
      </c>
      <c r="K732" s="21">
        <v>26</v>
      </c>
      <c r="L732" s="32" t="s">
        <v>4565</v>
      </c>
      <c r="M732" s="21" t="s">
        <v>4566</v>
      </c>
      <c r="N732" s="21">
        <v>1</v>
      </c>
      <c r="O732" s="21" t="s">
        <v>55</v>
      </c>
      <c r="P732" s="21">
        <v>0</v>
      </c>
      <c r="Q732" s="21">
        <v>0</v>
      </c>
      <c r="R732" s="21">
        <v>0</v>
      </c>
      <c r="S732" s="39">
        <v>101200</v>
      </c>
      <c r="T732" s="21">
        <v>0</v>
      </c>
      <c r="U732" s="21">
        <v>0</v>
      </c>
      <c r="V732" s="21">
        <v>0</v>
      </c>
      <c r="W732" s="21">
        <v>0</v>
      </c>
      <c r="X732" s="39">
        <v>3129762</v>
      </c>
      <c r="Y732" s="21">
        <v>0</v>
      </c>
      <c r="Z732" s="16" t="s">
        <v>126</v>
      </c>
      <c r="AA732" s="102">
        <v>0</v>
      </c>
      <c r="AB732" s="99">
        <v>0</v>
      </c>
      <c r="AC732" s="21">
        <v>1</v>
      </c>
      <c r="AD732" s="99">
        <v>0</v>
      </c>
      <c r="AE732" s="21">
        <v>31.2</v>
      </c>
      <c r="AF732" s="21">
        <f t="shared" si="11"/>
        <v>32.200000000000003</v>
      </c>
      <c r="AG732" s="21" t="s">
        <v>4567</v>
      </c>
      <c r="AH732" s="24" t="s">
        <v>4568</v>
      </c>
      <c r="AI732" s="24" t="s">
        <v>4569</v>
      </c>
      <c r="AJ732" s="27" t="s">
        <v>31372</v>
      </c>
      <c r="AK732" s="28" t="s">
        <v>156</v>
      </c>
      <c r="AL732" s="28">
        <v>10</v>
      </c>
      <c r="AM732" s="28">
        <v>19731210</v>
      </c>
      <c r="AN732" s="29">
        <v>459</v>
      </c>
      <c r="AO732" s="29">
        <v>202306</v>
      </c>
      <c r="AP732" s="29">
        <v>2022</v>
      </c>
      <c r="AQ732" s="28">
        <v>192666638</v>
      </c>
      <c r="AR732" s="28">
        <v>110962184</v>
      </c>
      <c r="AS732" s="28">
        <v>6613820</v>
      </c>
      <c r="AT732" s="30">
        <v>2</v>
      </c>
      <c r="AU732" s="30"/>
      <c r="AV732" s="30"/>
      <c r="AW732" s="30"/>
      <c r="AX732" s="30"/>
      <c r="AY732" s="30"/>
      <c r="AZ732" s="30"/>
      <c r="BA732" s="30"/>
      <c r="BB732" s="30" t="s">
        <v>54452</v>
      </c>
      <c r="BC732" s="30" t="s">
        <v>54452</v>
      </c>
      <c r="BD732" s="30" t="s">
        <v>54452</v>
      </c>
      <c r="BE732" s="30" t="s">
        <v>54452</v>
      </c>
      <c r="BF732" s="30" t="s">
        <v>4570</v>
      </c>
      <c r="BG732" s="30">
        <v>2</v>
      </c>
      <c r="BH732" s="30" t="s">
        <v>4571</v>
      </c>
      <c r="BI732" s="31"/>
    </row>
    <row r="733" spans="1:61" ht="16.5">
      <c r="A733" s="21" t="s">
        <v>11017</v>
      </c>
      <c r="B733" s="21">
        <v>11239</v>
      </c>
      <c r="C733" s="21">
        <v>1933181</v>
      </c>
      <c r="D733" s="21">
        <v>2178100719</v>
      </c>
      <c r="E733" s="22">
        <v>1101110064272</v>
      </c>
      <c r="F733" s="24" t="s">
        <v>11018</v>
      </c>
      <c r="G733" s="24" t="s">
        <v>44</v>
      </c>
      <c r="H733" s="24" t="s">
        <v>51</v>
      </c>
      <c r="I733" s="24" t="s">
        <v>65</v>
      </c>
      <c r="J733" s="24" t="s">
        <v>3829</v>
      </c>
      <c r="K733" s="21">
        <v>50</v>
      </c>
      <c r="L733" s="21"/>
      <c r="M733" s="21" t="s">
        <v>11019</v>
      </c>
      <c r="N733" s="21">
        <v>1</v>
      </c>
      <c r="O733" s="21" t="s">
        <v>55</v>
      </c>
      <c r="P733" s="21">
        <v>0</v>
      </c>
      <c r="Q733" s="21">
        <v>0</v>
      </c>
      <c r="R733" s="33">
        <v>58850</v>
      </c>
      <c r="S733" s="21">
        <v>0</v>
      </c>
      <c r="T733" s="21">
        <v>0</v>
      </c>
      <c r="U733" s="21">
        <v>0</v>
      </c>
      <c r="V733" s="21">
        <v>0</v>
      </c>
      <c r="W733" s="21">
        <v>0</v>
      </c>
      <c r="X733" s="21">
        <v>0</v>
      </c>
      <c r="Y733" s="21">
        <v>0</v>
      </c>
      <c r="Z733" s="21" t="s">
        <v>315</v>
      </c>
      <c r="AA733" s="102">
        <v>0</v>
      </c>
      <c r="AB733" s="21">
        <v>0.5</v>
      </c>
      <c r="AC733" s="99">
        <v>0</v>
      </c>
      <c r="AD733" s="99">
        <v>0</v>
      </c>
      <c r="AE733" s="99">
        <v>0</v>
      </c>
      <c r="AF733" s="21">
        <f t="shared" si="11"/>
        <v>0.5</v>
      </c>
      <c r="AG733" s="21" t="s">
        <v>10786</v>
      </c>
      <c r="AH733" s="24" t="s">
        <v>10812</v>
      </c>
      <c r="AI733" s="24" t="s">
        <v>11016</v>
      </c>
      <c r="AJ733" s="27" t="s">
        <v>30700</v>
      </c>
      <c r="AK733" s="28" t="s">
        <v>60</v>
      </c>
      <c r="AL733" s="28">
        <v>10</v>
      </c>
      <c r="AM733" s="28">
        <v>19660319</v>
      </c>
      <c r="AN733" s="29">
        <v>330</v>
      </c>
      <c r="AO733" s="29">
        <v>202212</v>
      </c>
      <c r="AP733" s="29">
        <v>2022</v>
      </c>
      <c r="AQ733" s="28">
        <v>28487251</v>
      </c>
      <c r="AR733" s="28">
        <v>47610250</v>
      </c>
      <c r="AS733" s="28">
        <v>2500000</v>
      </c>
      <c r="AT733" s="30">
        <v>2</v>
      </c>
      <c r="AU733" s="30"/>
      <c r="AV733" s="30"/>
      <c r="AW733" s="30"/>
      <c r="AX733" s="30"/>
      <c r="AY733" s="30"/>
      <c r="AZ733" s="30"/>
      <c r="BA733" s="30"/>
      <c r="BB733" s="30" t="s">
        <v>54452</v>
      </c>
      <c r="BC733" s="30" t="s">
        <v>54452</v>
      </c>
      <c r="BD733" s="30" t="s">
        <v>54452</v>
      </c>
      <c r="BE733" s="30" t="s">
        <v>54452</v>
      </c>
      <c r="BF733" s="30" t="s">
        <v>54452</v>
      </c>
      <c r="BG733" s="30">
        <v>4</v>
      </c>
      <c r="BH733" s="30" t="s">
        <v>237</v>
      </c>
      <c r="BI733" s="31"/>
    </row>
    <row r="734" spans="1:61" ht="16.5">
      <c r="A734" s="21" t="s">
        <v>8615</v>
      </c>
      <c r="B734" s="21">
        <v>8793</v>
      </c>
      <c r="C734" s="21">
        <v>1806037</v>
      </c>
      <c r="D734" s="21">
        <v>2208114806</v>
      </c>
      <c r="E734" s="22">
        <v>1101110190340</v>
      </c>
      <c r="F734" s="24" t="s">
        <v>8616</v>
      </c>
      <c r="G734" s="24" t="s">
        <v>44</v>
      </c>
      <c r="H734" s="24" t="s">
        <v>51</v>
      </c>
      <c r="I734" s="24" t="s">
        <v>52</v>
      </c>
      <c r="J734" s="24" t="s">
        <v>313</v>
      </c>
      <c r="K734" s="21">
        <v>46</v>
      </c>
      <c r="L734" s="32" t="s">
        <v>8617</v>
      </c>
      <c r="M734" s="21" t="s">
        <v>5928</v>
      </c>
      <c r="N734" s="21">
        <v>1</v>
      </c>
      <c r="O734" s="21" t="s">
        <v>55</v>
      </c>
      <c r="P734" s="39">
        <v>178675</v>
      </c>
      <c r="Q734" s="21">
        <v>0</v>
      </c>
      <c r="R734" s="21">
        <v>0</v>
      </c>
      <c r="S734" s="33">
        <v>213013</v>
      </c>
      <c r="T734" s="21">
        <v>0</v>
      </c>
      <c r="U734" s="21">
        <v>0</v>
      </c>
      <c r="V734" s="21">
        <v>0</v>
      </c>
      <c r="W734" s="21">
        <v>0</v>
      </c>
      <c r="X734" s="39">
        <v>267166</v>
      </c>
      <c r="Y734" s="39">
        <v>1283382</v>
      </c>
      <c r="Z734" s="16" t="s">
        <v>1249</v>
      </c>
      <c r="AA734" s="21">
        <v>1.7</v>
      </c>
      <c r="AB734" s="21">
        <v>12.8</v>
      </c>
      <c r="AC734" s="21">
        <v>2.1</v>
      </c>
      <c r="AD734" s="99">
        <v>0</v>
      </c>
      <c r="AE734" s="21">
        <v>2.6</v>
      </c>
      <c r="AF734" s="21">
        <f t="shared" si="11"/>
        <v>19.200000000000003</v>
      </c>
      <c r="AG734" s="21" t="s">
        <v>8610</v>
      </c>
      <c r="AH734" s="24" t="s">
        <v>8618</v>
      </c>
      <c r="AI734" s="24" t="s">
        <v>8619</v>
      </c>
      <c r="AJ734" s="27" t="s">
        <v>31373</v>
      </c>
      <c r="AK734" s="28" t="s">
        <v>156</v>
      </c>
      <c r="AL734" s="28">
        <v>10</v>
      </c>
      <c r="AM734" s="28">
        <v>19760115</v>
      </c>
      <c r="AN734" s="29">
        <v>359</v>
      </c>
      <c r="AO734" s="29">
        <v>202306</v>
      </c>
      <c r="AP734" s="29">
        <v>2022</v>
      </c>
      <c r="AQ734" s="28">
        <v>300844920</v>
      </c>
      <c r="AR734" s="28">
        <v>278609820</v>
      </c>
      <c r="AS734" s="28">
        <v>12500000</v>
      </c>
      <c r="AT734" s="30">
        <v>2</v>
      </c>
      <c r="AU734" s="30"/>
      <c r="AV734" s="30"/>
      <c r="AW734" s="30"/>
      <c r="AX734" s="30"/>
      <c r="AY734" s="30"/>
      <c r="AZ734" s="30"/>
      <c r="BA734" s="30"/>
      <c r="BB734" s="30" t="s">
        <v>54452</v>
      </c>
      <c r="BC734" s="30" t="s">
        <v>54452</v>
      </c>
      <c r="BD734" s="30" t="s">
        <v>54452</v>
      </c>
      <c r="BE734" s="30" t="s">
        <v>54452</v>
      </c>
      <c r="BF734" s="30" t="s">
        <v>54452</v>
      </c>
      <c r="BG734" s="30">
        <v>7</v>
      </c>
      <c r="BH734" s="30"/>
      <c r="BI734" s="31"/>
    </row>
    <row r="735" spans="1:61" ht="16.5">
      <c r="A735" s="21" t="s">
        <v>2361</v>
      </c>
      <c r="B735" s="21">
        <v>2190</v>
      </c>
      <c r="C735" s="21">
        <v>1847211</v>
      </c>
      <c r="D735" s="21">
        <v>1248104295</v>
      </c>
      <c r="E735" s="22">
        <v>1348110003327</v>
      </c>
      <c r="F735" s="24" t="s">
        <v>2362</v>
      </c>
      <c r="G735" s="24" t="s">
        <v>44</v>
      </c>
      <c r="H735" s="24" t="s">
        <v>51</v>
      </c>
      <c r="I735" s="24" t="s">
        <v>52</v>
      </c>
      <c r="J735" s="24" t="s">
        <v>264</v>
      </c>
      <c r="K735" s="21">
        <v>15</v>
      </c>
      <c r="L735" s="32" t="s">
        <v>2363</v>
      </c>
      <c r="M735" s="21" t="s">
        <v>2364</v>
      </c>
      <c r="N735" s="21">
        <v>1</v>
      </c>
      <c r="O735" s="21" t="s">
        <v>55</v>
      </c>
      <c r="P735" s="21">
        <v>0</v>
      </c>
      <c r="Q735" s="21">
        <v>0</v>
      </c>
      <c r="R735" s="21">
        <v>0</v>
      </c>
      <c r="S735" s="33">
        <v>131000</v>
      </c>
      <c r="T735" s="21">
        <v>0</v>
      </c>
      <c r="U735" s="39">
        <v>7240</v>
      </c>
      <c r="V735" s="39">
        <v>663981</v>
      </c>
      <c r="W735" s="39">
        <v>82206</v>
      </c>
      <c r="X735" s="39">
        <v>477920</v>
      </c>
      <c r="Y735" s="39">
        <v>10553659</v>
      </c>
      <c r="Z735" s="16" t="s">
        <v>56</v>
      </c>
      <c r="AA735" s="102">
        <v>0</v>
      </c>
      <c r="AB735" s="21">
        <v>105.5</v>
      </c>
      <c r="AC735" s="21">
        <v>1.3</v>
      </c>
      <c r="AD735" s="99">
        <v>0</v>
      </c>
      <c r="AE735" s="21">
        <v>12.2</v>
      </c>
      <c r="AF735" s="21">
        <f t="shared" si="11"/>
        <v>119</v>
      </c>
      <c r="AG735" s="21" t="s">
        <v>2271</v>
      </c>
      <c r="AH735" s="24" t="s">
        <v>2365</v>
      </c>
      <c r="AI735" s="24" t="s">
        <v>2366</v>
      </c>
      <c r="AJ735" s="27" t="s">
        <v>31374</v>
      </c>
      <c r="AK735" s="28" t="s">
        <v>70</v>
      </c>
      <c r="AL735" s="28">
        <v>10</v>
      </c>
      <c r="AM735" s="28">
        <v>19780828</v>
      </c>
      <c r="AN735" s="29">
        <v>421</v>
      </c>
      <c r="AO735" s="29">
        <v>202306</v>
      </c>
      <c r="AP735" s="29">
        <v>2022</v>
      </c>
      <c r="AQ735" s="28">
        <v>128224115</v>
      </c>
      <c r="AR735" s="28">
        <v>264079682</v>
      </c>
      <c r="AS735" s="28">
        <v>11384021</v>
      </c>
      <c r="AT735" s="30">
        <v>2</v>
      </c>
      <c r="AU735" s="30"/>
      <c r="AV735" s="30"/>
      <c r="AW735" s="30"/>
      <c r="AX735" s="30"/>
      <c r="AY735" s="30"/>
      <c r="AZ735" s="30"/>
      <c r="BA735" s="30"/>
      <c r="BB735" s="30" t="s">
        <v>54452</v>
      </c>
      <c r="BC735" s="30" t="s">
        <v>54452</v>
      </c>
      <c r="BD735" s="30" t="s">
        <v>54452</v>
      </c>
      <c r="BE735" s="30" t="s">
        <v>54452</v>
      </c>
      <c r="BF735" s="30" t="s">
        <v>54452</v>
      </c>
      <c r="BG735" s="30">
        <v>7</v>
      </c>
      <c r="BH735" s="30" t="s">
        <v>2330</v>
      </c>
      <c r="BI735" s="31"/>
    </row>
    <row r="736" spans="1:61" ht="16.5">
      <c r="A736" s="21" t="s">
        <v>2203</v>
      </c>
      <c r="B736" s="21">
        <v>2152</v>
      </c>
      <c r="C736" s="21">
        <v>1380093</v>
      </c>
      <c r="D736" s="21">
        <v>1058100769</v>
      </c>
      <c r="E736" s="22">
        <v>1101110088652</v>
      </c>
      <c r="F736" s="24" t="s">
        <v>2204</v>
      </c>
      <c r="G736" s="24" t="s">
        <v>44</v>
      </c>
      <c r="H736" s="24" t="s">
        <v>51</v>
      </c>
      <c r="I736" s="24" t="s">
        <v>52</v>
      </c>
      <c r="J736" s="24" t="s">
        <v>264</v>
      </c>
      <c r="K736" s="21">
        <v>15</v>
      </c>
      <c r="L736" s="32" t="s">
        <v>2205</v>
      </c>
      <c r="M736" s="21" t="s">
        <v>2206</v>
      </c>
      <c r="N736" s="21">
        <v>1</v>
      </c>
      <c r="O736" s="21" t="s">
        <v>151</v>
      </c>
      <c r="P736" s="21">
        <v>0</v>
      </c>
      <c r="Q736" s="33">
        <v>439219</v>
      </c>
      <c r="R736" s="21">
        <v>0</v>
      </c>
      <c r="S736" s="33">
        <v>5508597</v>
      </c>
      <c r="T736" s="21">
        <v>0</v>
      </c>
      <c r="U736" s="33">
        <v>305963</v>
      </c>
      <c r="V736" s="33">
        <v>1624841</v>
      </c>
      <c r="W736" s="21">
        <v>0</v>
      </c>
      <c r="X736" s="21">
        <v>0</v>
      </c>
      <c r="Y736" s="33">
        <v>29238957</v>
      </c>
      <c r="Z736" s="16" t="s">
        <v>56</v>
      </c>
      <c r="AA736" s="102">
        <v>0</v>
      </c>
      <c r="AB736" s="21">
        <v>296.7</v>
      </c>
      <c r="AC736" s="21">
        <v>55</v>
      </c>
      <c r="AD736" s="21">
        <v>3</v>
      </c>
      <c r="AE736" s="21">
        <v>16.2</v>
      </c>
      <c r="AF736" s="21">
        <f t="shared" si="11"/>
        <v>370.9</v>
      </c>
      <c r="AG736" s="21" t="s">
        <v>2207</v>
      </c>
      <c r="AH736" s="24" t="s">
        <v>2208</v>
      </c>
      <c r="AI736" s="24" t="s">
        <v>2209</v>
      </c>
      <c r="AJ736" s="27" t="s">
        <v>31375</v>
      </c>
      <c r="AK736" s="28" t="s">
        <v>156</v>
      </c>
      <c r="AL736" s="28">
        <v>10</v>
      </c>
      <c r="AM736" s="28">
        <v>19680418</v>
      </c>
      <c r="AN736" s="29">
        <v>774</v>
      </c>
      <c r="AO736" s="29">
        <v>202306</v>
      </c>
      <c r="AP736" s="29">
        <v>2022</v>
      </c>
      <c r="AQ736" s="28">
        <v>274031808</v>
      </c>
      <c r="AR736" s="28">
        <v>404796609</v>
      </c>
      <c r="AS736" s="28">
        <v>13900000</v>
      </c>
      <c r="AT736" s="30">
        <v>1</v>
      </c>
      <c r="AU736" s="30"/>
      <c r="AV736" s="30"/>
      <c r="AW736" s="30"/>
      <c r="AX736" s="30"/>
      <c r="AY736" s="30"/>
      <c r="AZ736" s="30"/>
      <c r="BA736" s="30"/>
      <c r="BB736" s="30" t="s">
        <v>54452</v>
      </c>
      <c r="BC736" s="30" t="s">
        <v>54452</v>
      </c>
      <c r="BD736" s="30" t="s">
        <v>54452</v>
      </c>
      <c r="BE736" s="30" t="s">
        <v>54452</v>
      </c>
      <c r="BF736" s="30" t="s">
        <v>2210</v>
      </c>
      <c r="BG736" s="30">
        <v>2</v>
      </c>
      <c r="BH736" s="30" t="s">
        <v>2211</v>
      </c>
      <c r="BI736" s="31"/>
    </row>
    <row r="737" spans="1:61" ht="16.5">
      <c r="A737" s="21" t="s">
        <v>14963</v>
      </c>
      <c r="B737" s="21">
        <v>14297</v>
      </c>
      <c r="C737" s="21">
        <v>1513667</v>
      </c>
      <c r="D737" s="21">
        <v>1028134334</v>
      </c>
      <c r="E737" s="22">
        <v>1101710001218</v>
      </c>
      <c r="F737" s="24" t="s">
        <v>14964</v>
      </c>
      <c r="G737" s="24" t="s">
        <v>44</v>
      </c>
      <c r="H737" s="24" t="s">
        <v>51</v>
      </c>
      <c r="I737" s="24" t="s">
        <v>52</v>
      </c>
      <c r="J737" s="24" t="s">
        <v>363</v>
      </c>
      <c r="K737" s="21">
        <v>63</v>
      </c>
      <c r="L737" s="32" t="s">
        <v>14964</v>
      </c>
      <c r="M737" s="21" t="s">
        <v>14965</v>
      </c>
      <c r="N737" s="21">
        <v>1</v>
      </c>
      <c r="O737" s="21" t="s">
        <v>55</v>
      </c>
      <c r="P737" s="21">
        <v>0</v>
      </c>
      <c r="Q737" s="21">
        <v>0</v>
      </c>
      <c r="R737" s="21">
        <v>0</v>
      </c>
      <c r="S737" s="21">
        <v>0</v>
      </c>
      <c r="T737" s="21">
        <v>0</v>
      </c>
      <c r="U737" s="21">
        <v>0</v>
      </c>
      <c r="V737" s="21">
        <v>0</v>
      </c>
      <c r="W737" s="33">
        <v>21482086</v>
      </c>
      <c r="X737" s="21">
        <v>0</v>
      </c>
      <c r="Y737" s="21">
        <v>0</v>
      </c>
      <c r="Z737" s="16" t="s">
        <v>315</v>
      </c>
      <c r="AA737" s="102">
        <v>0</v>
      </c>
      <c r="AB737" s="99">
        <v>0</v>
      </c>
      <c r="AC737" s="99">
        <v>0</v>
      </c>
      <c r="AD737" s="99">
        <v>0</v>
      </c>
      <c r="AE737" s="21">
        <v>214.8</v>
      </c>
      <c r="AF737" s="21">
        <f t="shared" si="11"/>
        <v>214.8</v>
      </c>
      <c r="AG737" s="21" t="s">
        <v>14966</v>
      </c>
      <c r="AH737" s="24" t="s">
        <v>14967</v>
      </c>
      <c r="AI737" s="24" t="s">
        <v>14968</v>
      </c>
      <c r="AJ737" s="27" t="s">
        <v>31376</v>
      </c>
      <c r="AK737" s="28" t="s">
        <v>47</v>
      </c>
      <c r="AL737" s="28">
        <v>10</v>
      </c>
      <c r="AM737" s="28">
        <v>19940328</v>
      </c>
      <c r="AN737" s="29">
        <v>4205</v>
      </c>
      <c r="AO737" s="29">
        <v>202306</v>
      </c>
      <c r="AP737" s="29">
        <v>2022</v>
      </c>
      <c r="AQ737" s="28">
        <v>761020133</v>
      </c>
      <c r="AR737" s="28">
        <v>249327939</v>
      </c>
      <c r="AS737" s="28">
        <v>8000000</v>
      </c>
      <c r="AT737" s="30">
        <v>2</v>
      </c>
      <c r="AU737" s="30"/>
      <c r="AV737" s="30"/>
      <c r="AW737" s="30"/>
      <c r="AX737" s="30"/>
      <c r="AY737" s="30"/>
      <c r="AZ737" s="30"/>
      <c r="BA737" s="30"/>
      <c r="BB737" s="30" t="s">
        <v>54452</v>
      </c>
      <c r="BC737" s="30" t="s">
        <v>54452</v>
      </c>
      <c r="BD737" s="30" t="s">
        <v>54452</v>
      </c>
      <c r="BE737" s="30" t="s">
        <v>54452</v>
      </c>
      <c r="BF737" s="30" t="s">
        <v>54452</v>
      </c>
      <c r="BG737" s="30">
        <v>5</v>
      </c>
      <c r="BH737" s="30" t="s">
        <v>14969</v>
      </c>
      <c r="BI737" s="31"/>
    </row>
    <row r="738" spans="1:61" ht="16.5">
      <c r="A738" s="21" t="s">
        <v>2281</v>
      </c>
      <c r="B738" s="21">
        <v>2172</v>
      </c>
      <c r="C738" s="21">
        <v>1942425</v>
      </c>
      <c r="D738" s="21">
        <v>1148116848</v>
      </c>
      <c r="E738" s="22">
        <v>1101110016679</v>
      </c>
      <c r="F738" s="24" t="s">
        <v>2282</v>
      </c>
      <c r="G738" s="24" t="s">
        <v>44</v>
      </c>
      <c r="H738" s="24" t="s">
        <v>51</v>
      </c>
      <c r="I738" s="24" t="s">
        <v>52</v>
      </c>
      <c r="J738" s="24" t="s">
        <v>264</v>
      </c>
      <c r="K738" s="21">
        <v>15</v>
      </c>
      <c r="L738" s="32" t="s">
        <v>2283</v>
      </c>
      <c r="M738" s="21" t="s">
        <v>2284</v>
      </c>
      <c r="N738" s="21">
        <v>1</v>
      </c>
      <c r="O738" s="21" t="s">
        <v>55</v>
      </c>
      <c r="P738" s="21">
        <v>0</v>
      </c>
      <c r="Q738" s="33">
        <v>1235000</v>
      </c>
      <c r="R738" s="21">
        <v>0</v>
      </c>
      <c r="S738" s="33">
        <v>108477</v>
      </c>
      <c r="T738" s="21">
        <v>0</v>
      </c>
      <c r="U738" s="21">
        <v>0</v>
      </c>
      <c r="V738" s="33">
        <v>726870</v>
      </c>
      <c r="W738" s="33">
        <v>91112</v>
      </c>
      <c r="X738" s="33">
        <v>445000</v>
      </c>
      <c r="Y738" s="33">
        <v>4932163</v>
      </c>
      <c r="Z738" s="16" t="s">
        <v>56</v>
      </c>
      <c r="AA738" s="102">
        <v>0</v>
      </c>
      <c r="AB738" s="21">
        <v>61.6</v>
      </c>
      <c r="AC738" s="21">
        <v>1</v>
      </c>
      <c r="AD738" s="99">
        <v>0</v>
      </c>
      <c r="AE738" s="21">
        <v>12.6</v>
      </c>
      <c r="AF738" s="21">
        <f t="shared" si="11"/>
        <v>75.2</v>
      </c>
      <c r="AG738" s="21" t="s">
        <v>2285</v>
      </c>
      <c r="AH738" s="24" t="s">
        <v>2286</v>
      </c>
      <c r="AI738" s="24" t="s">
        <v>2287</v>
      </c>
      <c r="AJ738" s="27" t="s">
        <v>31377</v>
      </c>
      <c r="AK738" s="28" t="s">
        <v>156</v>
      </c>
      <c r="AL738" s="28">
        <v>10</v>
      </c>
      <c r="AM738" s="28">
        <v>19471007</v>
      </c>
      <c r="AN738" s="29">
        <v>550</v>
      </c>
      <c r="AO738" s="29">
        <v>202306</v>
      </c>
      <c r="AP738" s="29">
        <v>2022</v>
      </c>
      <c r="AQ738" s="28">
        <v>179603429</v>
      </c>
      <c r="AR738" s="28">
        <v>314830017</v>
      </c>
      <c r="AS738" s="28">
        <v>6857225</v>
      </c>
      <c r="AT738" s="30">
        <v>2</v>
      </c>
      <c r="AU738" s="30"/>
      <c r="AV738" s="30"/>
      <c r="AW738" s="30"/>
      <c r="AX738" s="30"/>
      <c r="AY738" s="30"/>
      <c r="AZ738" s="30"/>
      <c r="BA738" s="30"/>
      <c r="BB738" s="30" t="s">
        <v>54452</v>
      </c>
      <c r="BC738" s="30" t="s">
        <v>54452</v>
      </c>
      <c r="BD738" s="30" t="s">
        <v>54452</v>
      </c>
      <c r="BE738" s="30" t="s">
        <v>54452</v>
      </c>
      <c r="BF738" s="30" t="s">
        <v>54452</v>
      </c>
      <c r="BG738" s="30">
        <v>7</v>
      </c>
      <c r="BH738" s="30" t="s">
        <v>645</v>
      </c>
      <c r="BI738" s="31"/>
    </row>
    <row r="739" spans="1:61" ht="16.5">
      <c r="A739" s="21" t="s">
        <v>11767</v>
      </c>
      <c r="B739" s="21">
        <v>14298</v>
      </c>
      <c r="C739" s="21">
        <v>1196000</v>
      </c>
      <c r="D739" s="21">
        <v>1068119621</v>
      </c>
      <c r="E739" s="22">
        <v>1142340004042</v>
      </c>
      <c r="F739" s="24" t="s">
        <v>11768</v>
      </c>
      <c r="G739" s="24" t="s">
        <v>44</v>
      </c>
      <c r="H739" s="24" t="s">
        <v>51</v>
      </c>
      <c r="I739" s="24" t="s">
        <v>52</v>
      </c>
      <c r="J739" s="24" t="s">
        <v>363</v>
      </c>
      <c r="K739" s="21">
        <v>63</v>
      </c>
      <c r="L739" s="32" t="s">
        <v>11768</v>
      </c>
      <c r="M739" s="21" t="s">
        <v>11769</v>
      </c>
      <c r="N739" s="26">
        <v>1</v>
      </c>
      <c r="O739" s="26" t="s">
        <v>55</v>
      </c>
      <c r="P739" s="41">
        <v>42996403</v>
      </c>
      <c r="Q739" s="41">
        <v>76967590</v>
      </c>
      <c r="R739" s="41">
        <v>1243477</v>
      </c>
      <c r="S739" s="41">
        <v>60095891</v>
      </c>
      <c r="T739" s="21">
        <v>0</v>
      </c>
      <c r="U739" s="21">
        <v>0</v>
      </c>
      <c r="V739" s="41">
        <v>21282199</v>
      </c>
      <c r="W739" s="21">
        <v>0</v>
      </c>
      <c r="X739" s="21">
        <v>0</v>
      </c>
      <c r="Y739" s="41">
        <v>389236</v>
      </c>
      <c r="Z739" s="21"/>
      <c r="AA739" s="21">
        <v>429.9</v>
      </c>
      <c r="AB739" s="21">
        <v>786</v>
      </c>
      <c r="AC739" s="21">
        <v>600.9</v>
      </c>
      <c r="AD739" s="99">
        <v>0</v>
      </c>
      <c r="AE739" s="21">
        <v>212.8</v>
      </c>
      <c r="AF739" s="21">
        <f t="shared" si="11"/>
        <v>2029.6000000000001</v>
      </c>
      <c r="AG739" s="21" t="s">
        <v>11770</v>
      </c>
      <c r="AH739" s="24" t="s">
        <v>11771</v>
      </c>
      <c r="AI739" s="24" t="s">
        <v>1829</v>
      </c>
      <c r="AJ739" s="27" t="s">
        <v>31378</v>
      </c>
      <c r="AK739" s="28" t="s">
        <v>47</v>
      </c>
      <c r="AL739" s="28">
        <v>10</v>
      </c>
      <c r="AM739" s="28">
        <v>19710331</v>
      </c>
      <c r="AN739" s="29">
        <v>3703</v>
      </c>
      <c r="AO739" s="29">
        <v>202209</v>
      </c>
      <c r="AP739" s="29">
        <v>2022</v>
      </c>
      <c r="AQ739" s="28">
        <v>888559724</v>
      </c>
      <c r="AR739" s="28">
        <v>468178771</v>
      </c>
      <c r="AS739" s="28">
        <v>12650000</v>
      </c>
      <c r="AT739" s="30">
        <v>2</v>
      </c>
      <c r="AU739" s="30"/>
      <c r="AV739" s="30"/>
      <c r="AW739" s="30"/>
      <c r="AX739" s="30"/>
      <c r="AY739" s="30"/>
      <c r="AZ739" s="30"/>
      <c r="BA739" s="30"/>
      <c r="BB739" s="30" t="s">
        <v>54452</v>
      </c>
      <c r="BC739" s="30" t="s">
        <v>54452</v>
      </c>
      <c r="BD739" s="30" t="s">
        <v>54452</v>
      </c>
      <c r="BE739" s="30" t="s">
        <v>54452</v>
      </c>
      <c r="BF739" s="30" t="s">
        <v>11772</v>
      </c>
      <c r="BG739" s="30">
        <v>2</v>
      </c>
      <c r="BH739" s="30" t="s">
        <v>11773</v>
      </c>
      <c r="BI739" s="31"/>
    </row>
    <row r="740" spans="1:61" ht="16.5">
      <c r="A740" s="21" t="s">
        <v>5824</v>
      </c>
      <c r="B740" s="21">
        <v>5787</v>
      </c>
      <c r="C740" s="21">
        <v>1776759</v>
      </c>
      <c r="D740" s="21">
        <v>5038110869</v>
      </c>
      <c r="E740" s="22">
        <v>1701110000935</v>
      </c>
      <c r="F740" s="24" t="s">
        <v>5825</v>
      </c>
      <c r="G740" s="24" t="s">
        <v>44</v>
      </c>
      <c r="H740" s="24" t="s">
        <v>51</v>
      </c>
      <c r="I740" s="24" t="s">
        <v>52</v>
      </c>
      <c r="J740" s="24" t="s">
        <v>1011</v>
      </c>
      <c r="K740" s="21">
        <v>35</v>
      </c>
      <c r="L740" s="32" t="s">
        <v>5826</v>
      </c>
      <c r="M740" s="21" t="s">
        <v>5827</v>
      </c>
      <c r="N740" s="21">
        <v>1</v>
      </c>
      <c r="O740" s="21" t="s">
        <v>83</v>
      </c>
      <c r="P740" s="21">
        <v>0</v>
      </c>
      <c r="Q740" s="21">
        <v>0</v>
      </c>
      <c r="R740" s="21">
        <v>0</v>
      </c>
      <c r="S740" s="21">
        <v>0</v>
      </c>
      <c r="T740" s="21">
        <v>0</v>
      </c>
      <c r="U740" s="21">
        <v>0</v>
      </c>
      <c r="V740" s="21">
        <v>0</v>
      </c>
      <c r="W740" s="21">
        <v>0</v>
      </c>
      <c r="X740" s="21">
        <v>0</v>
      </c>
      <c r="Y740" s="33">
        <v>28745490848</v>
      </c>
      <c r="Z740" s="16" t="s">
        <v>126</v>
      </c>
      <c r="AA740" s="102">
        <v>0</v>
      </c>
      <c r="AB740" s="21">
        <v>287.39999999999998</v>
      </c>
      <c r="AC740" s="99">
        <v>0</v>
      </c>
      <c r="AD740" s="99">
        <v>0</v>
      </c>
      <c r="AE740" s="99">
        <v>0</v>
      </c>
      <c r="AF740" s="21">
        <f t="shared" si="11"/>
        <v>287.39999999999998</v>
      </c>
      <c r="AG740" s="21" t="s">
        <v>5828</v>
      </c>
      <c r="AH740" s="24" t="s">
        <v>5829</v>
      </c>
      <c r="AI740" s="24" t="s">
        <v>5830</v>
      </c>
      <c r="AJ740" s="27" t="s">
        <v>31379</v>
      </c>
      <c r="AK740" s="28" t="s">
        <v>156</v>
      </c>
      <c r="AL740" s="28">
        <v>10</v>
      </c>
      <c r="AM740" s="28">
        <v>19651005</v>
      </c>
      <c r="AN740" s="29">
        <v>779</v>
      </c>
      <c r="AO740" s="29">
        <v>202306</v>
      </c>
      <c r="AP740" s="29">
        <v>2022</v>
      </c>
      <c r="AQ740" s="28">
        <v>339133931</v>
      </c>
      <c r="AR740" s="28">
        <v>439293006</v>
      </c>
      <c r="AS740" s="28">
        <v>10500000</v>
      </c>
      <c r="AT740" s="30">
        <v>2</v>
      </c>
      <c r="AU740" s="30"/>
      <c r="AV740" s="30"/>
      <c r="AW740" s="30"/>
      <c r="AX740" s="30"/>
      <c r="AY740" s="30"/>
      <c r="AZ740" s="30"/>
      <c r="BA740" s="30"/>
      <c r="BB740" s="30" t="s">
        <v>54452</v>
      </c>
      <c r="BC740" s="30" t="s">
        <v>54452</v>
      </c>
      <c r="BD740" s="30" t="s">
        <v>54452</v>
      </c>
      <c r="BE740" s="30" t="s">
        <v>54452</v>
      </c>
      <c r="BF740" s="30" t="s">
        <v>54452</v>
      </c>
      <c r="BG740" s="30">
        <v>8</v>
      </c>
      <c r="BH740" s="30"/>
      <c r="BI740" s="31"/>
    </row>
    <row r="741" spans="1:61" ht="16.5">
      <c r="A741" s="21" t="s">
        <v>11974</v>
      </c>
      <c r="B741" s="21">
        <v>11493</v>
      </c>
      <c r="C741" s="21">
        <v>2136031</v>
      </c>
      <c r="D741" s="21">
        <v>1268117267</v>
      </c>
      <c r="E741" s="22">
        <v>1344110007286</v>
      </c>
      <c r="F741" s="24" t="s">
        <v>11975</v>
      </c>
      <c r="G741" s="24" t="s">
        <v>44</v>
      </c>
      <c r="H741" s="24" t="s">
        <v>51</v>
      </c>
      <c r="I741" s="24" t="s">
        <v>65</v>
      </c>
      <c r="J741" s="24" t="s">
        <v>3829</v>
      </c>
      <c r="K741" s="21">
        <v>50</v>
      </c>
      <c r="L741" s="32" t="s">
        <v>11976</v>
      </c>
      <c r="M741" s="21" t="s">
        <v>11977</v>
      </c>
      <c r="N741" s="26">
        <v>1</v>
      </c>
      <c r="O741" s="26" t="s">
        <v>55</v>
      </c>
      <c r="P741" s="21">
        <v>0</v>
      </c>
      <c r="Q741" s="21">
        <v>0</v>
      </c>
      <c r="R741" s="21">
        <v>0</v>
      </c>
      <c r="S741" s="41">
        <f>198491+495898</f>
        <v>694389</v>
      </c>
      <c r="T741" s="21">
        <v>0</v>
      </c>
      <c r="U741" s="21">
        <v>0</v>
      </c>
      <c r="V741" s="21">
        <v>0</v>
      </c>
      <c r="W741" s="41">
        <v>446398</v>
      </c>
      <c r="X741" s="41">
        <v>495898</v>
      </c>
      <c r="Y741" s="21">
        <v>0</v>
      </c>
      <c r="Z741" s="21" t="s">
        <v>315</v>
      </c>
      <c r="AA741" s="102">
        <v>0</v>
      </c>
      <c r="AB741" s="99">
        <v>0</v>
      </c>
      <c r="AC741" s="21">
        <v>6.9</v>
      </c>
      <c r="AD741" s="99">
        <v>0</v>
      </c>
      <c r="AE741" s="21">
        <v>9.4</v>
      </c>
      <c r="AF741" s="21">
        <f t="shared" si="11"/>
        <v>16.3</v>
      </c>
      <c r="AG741" s="21" t="s">
        <v>11277</v>
      </c>
      <c r="AH741" s="24" t="s">
        <v>11264</v>
      </c>
      <c r="AI741" s="24" t="s">
        <v>11265</v>
      </c>
      <c r="AJ741" s="27" t="s">
        <v>31380</v>
      </c>
      <c r="AK741" s="28" t="s">
        <v>47</v>
      </c>
      <c r="AL741" s="28">
        <v>10</v>
      </c>
      <c r="AM741" s="28">
        <v>19950220</v>
      </c>
      <c r="AN741" s="29">
        <v>327</v>
      </c>
      <c r="AO741" s="29">
        <v>202304</v>
      </c>
      <c r="AP741" s="29">
        <v>2022</v>
      </c>
      <c r="AQ741" s="28">
        <v>13878560</v>
      </c>
      <c r="AR741" s="28">
        <v>4336289</v>
      </c>
      <c r="AS741" s="28">
        <v>100000</v>
      </c>
      <c r="AT741" s="30">
        <v>2</v>
      </c>
      <c r="AU741" s="30"/>
      <c r="AV741" s="30"/>
      <c r="AW741" s="30"/>
      <c r="AX741" s="30"/>
      <c r="AY741" s="30"/>
      <c r="AZ741" s="30"/>
      <c r="BA741" s="30"/>
      <c r="BB741" s="30" t="s">
        <v>54452</v>
      </c>
      <c r="BC741" s="30" t="s">
        <v>54452</v>
      </c>
      <c r="BD741" s="30" t="s">
        <v>54452</v>
      </c>
      <c r="BE741" s="30" t="s">
        <v>54452</v>
      </c>
      <c r="BF741" s="30" t="s">
        <v>54452</v>
      </c>
      <c r="BG741" s="30">
        <v>4</v>
      </c>
      <c r="BH741" s="30" t="s">
        <v>237</v>
      </c>
      <c r="BI741" s="31"/>
    </row>
    <row r="742" spans="1:61" ht="16.5">
      <c r="A742" s="21" t="s">
        <v>4505</v>
      </c>
      <c r="B742" s="21">
        <v>4214</v>
      </c>
      <c r="C742" s="21">
        <v>1618294</v>
      </c>
      <c r="D742" s="21">
        <v>1298100372</v>
      </c>
      <c r="E742" s="22">
        <v>1311110000205</v>
      </c>
      <c r="F742" s="24" t="s">
        <v>4506</v>
      </c>
      <c r="G742" s="24" t="s">
        <v>44</v>
      </c>
      <c r="H742" s="24" t="s">
        <v>51</v>
      </c>
      <c r="I742" s="24" t="s">
        <v>52</v>
      </c>
      <c r="J742" s="24" t="s">
        <v>1944</v>
      </c>
      <c r="K742" s="21">
        <v>26</v>
      </c>
      <c r="L742" s="32" t="s">
        <v>4507</v>
      </c>
      <c r="M742" s="21" t="s">
        <v>4508</v>
      </c>
      <c r="N742" s="21">
        <v>1</v>
      </c>
      <c r="O742" s="21" t="s">
        <v>55</v>
      </c>
      <c r="P742" s="21">
        <v>0</v>
      </c>
      <c r="Q742" s="21">
        <v>0</v>
      </c>
      <c r="R742" s="21">
        <v>0</v>
      </c>
      <c r="S742" s="21">
        <v>0</v>
      </c>
      <c r="T742" s="21">
        <v>0</v>
      </c>
      <c r="U742" s="21">
        <v>0</v>
      </c>
      <c r="V742" s="21">
        <v>0</v>
      </c>
      <c r="W742" s="21">
        <v>0</v>
      </c>
      <c r="X742" s="33">
        <v>141120</v>
      </c>
      <c r="Y742" s="33">
        <v>1330103</v>
      </c>
      <c r="Z742" s="16" t="s">
        <v>126</v>
      </c>
      <c r="AA742" s="102">
        <v>0</v>
      </c>
      <c r="AB742" s="21">
        <v>13.3</v>
      </c>
      <c r="AC742" s="99">
        <v>0</v>
      </c>
      <c r="AD742" s="99">
        <v>0</v>
      </c>
      <c r="AE742" s="21">
        <v>1.4</v>
      </c>
      <c r="AF742" s="21">
        <f t="shared" si="11"/>
        <v>14.700000000000001</v>
      </c>
      <c r="AG742" s="21" t="s">
        <v>4509</v>
      </c>
      <c r="AH742" s="24" t="s">
        <v>4510</v>
      </c>
      <c r="AI742" s="24" t="s">
        <v>4511</v>
      </c>
      <c r="AJ742" s="27" t="s">
        <v>31381</v>
      </c>
      <c r="AK742" s="28" t="s">
        <v>156</v>
      </c>
      <c r="AL742" s="28">
        <v>10</v>
      </c>
      <c r="AM742" s="28">
        <v>19680820</v>
      </c>
      <c r="AN742" s="29">
        <v>433</v>
      </c>
      <c r="AO742" s="29">
        <v>202306</v>
      </c>
      <c r="AP742" s="29">
        <v>2022</v>
      </c>
      <c r="AQ742" s="28">
        <v>196500716</v>
      </c>
      <c r="AR742" s="28">
        <v>486680110</v>
      </c>
      <c r="AS742" s="28">
        <v>10000000</v>
      </c>
      <c r="AT742" s="30">
        <v>2</v>
      </c>
      <c r="AU742" s="30"/>
      <c r="AV742" s="30"/>
      <c r="AW742" s="30"/>
      <c r="AX742" s="30"/>
      <c r="AY742" s="30"/>
      <c r="AZ742" s="30"/>
      <c r="BA742" s="30"/>
      <c r="BB742" s="30" t="s">
        <v>54452</v>
      </c>
      <c r="BC742" s="30" t="s">
        <v>54452</v>
      </c>
      <c r="BD742" s="30" t="s">
        <v>54452</v>
      </c>
      <c r="BE742" s="30" t="s">
        <v>54452</v>
      </c>
      <c r="BF742" s="30" t="s">
        <v>54452</v>
      </c>
      <c r="BG742" s="30">
        <v>5</v>
      </c>
      <c r="BH742" s="30"/>
      <c r="BI742" s="31"/>
    </row>
    <row r="743" spans="1:61" ht="16.5">
      <c r="A743" s="21" t="s">
        <v>10860</v>
      </c>
      <c r="B743" s="21">
        <v>11178</v>
      </c>
      <c r="C743" s="21">
        <v>1809864</v>
      </c>
      <c r="D743" s="21">
        <v>1238100831</v>
      </c>
      <c r="E743" s="22">
        <v>1341110000898</v>
      </c>
      <c r="F743" s="24" t="s">
        <v>10861</v>
      </c>
      <c r="G743" s="24" t="s">
        <v>44</v>
      </c>
      <c r="H743" s="24" t="s">
        <v>51</v>
      </c>
      <c r="I743" s="24" t="s">
        <v>65</v>
      </c>
      <c r="J743" s="24" t="s">
        <v>3829</v>
      </c>
      <c r="K743" s="21">
        <v>50</v>
      </c>
      <c r="L743" s="21"/>
      <c r="M743" s="21" t="s">
        <v>10862</v>
      </c>
      <c r="N743" s="21">
        <v>1</v>
      </c>
      <c r="O743" s="21" t="s">
        <v>55</v>
      </c>
      <c r="P743" s="21">
        <v>0</v>
      </c>
      <c r="Q743" s="21">
        <v>0</v>
      </c>
      <c r="R743" s="33">
        <v>31423</v>
      </c>
      <c r="S743" s="21">
        <v>0</v>
      </c>
      <c r="T743" s="21">
        <v>0</v>
      </c>
      <c r="U743" s="33">
        <v>2709917</v>
      </c>
      <c r="V743" s="21">
        <v>0</v>
      </c>
      <c r="W743" s="21">
        <v>0</v>
      </c>
      <c r="X743" s="21">
        <v>0</v>
      </c>
      <c r="Y743" s="21">
        <v>0</v>
      </c>
      <c r="Z743" s="21"/>
      <c r="AA743" s="102">
        <v>0</v>
      </c>
      <c r="AB743" s="21">
        <v>0.3</v>
      </c>
      <c r="AC743" s="99">
        <v>0</v>
      </c>
      <c r="AD743" s="21">
        <v>27</v>
      </c>
      <c r="AE743" s="99">
        <v>0</v>
      </c>
      <c r="AF743" s="21">
        <f t="shared" si="11"/>
        <v>27.3</v>
      </c>
      <c r="AG743" s="21" t="s">
        <v>10863</v>
      </c>
      <c r="AH743" s="24" t="s">
        <v>10864</v>
      </c>
      <c r="AI743" s="24" t="s">
        <v>10865</v>
      </c>
      <c r="AJ743" s="27" t="s">
        <v>31382</v>
      </c>
      <c r="AK743" s="28" t="s">
        <v>60</v>
      </c>
      <c r="AL743" s="28">
        <v>10</v>
      </c>
      <c r="AM743" s="28">
        <v>19691222</v>
      </c>
      <c r="AN743" s="29">
        <v>744</v>
      </c>
      <c r="AO743" s="29">
        <v>202212</v>
      </c>
      <c r="AP743" s="29">
        <v>2022</v>
      </c>
      <c r="AQ743" s="28">
        <v>57458508</v>
      </c>
      <c r="AR743" s="28">
        <v>28654933</v>
      </c>
      <c r="AS743" s="28">
        <v>3670000</v>
      </c>
      <c r="AT743" s="30">
        <v>2</v>
      </c>
      <c r="AU743" s="30"/>
      <c r="AV743" s="30"/>
      <c r="AW743" s="30"/>
      <c r="AX743" s="30"/>
      <c r="AY743" s="30"/>
      <c r="AZ743" s="30"/>
      <c r="BA743" s="30"/>
      <c r="BB743" s="30" t="s">
        <v>54452</v>
      </c>
      <c r="BC743" s="30" t="s">
        <v>54452</v>
      </c>
      <c r="BD743" s="30" t="s">
        <v>54452</v>
      </c>
      <c r="BE743" s="30" t="s">
        <v>54452</v>
      </c>
      <c r="BF743" s="30" t="s">
        <v>54452</v>
      </c>
      <c r="BG743" s="30">
        <v>8</v>
      </c>
      <c r="BH743" s="30"/>
      <c r="BI743" s="31"/>
    </row>
    <row r="744" spans="1:61" ht="16.5">
      <c r="A744" s="21" t="s">
        <v>1985</v>
      </c>
      <c r="B744" s="21">
        <v>2024</v>
      </c>
      <c r="C744" s="21">
        <v>1329306</v>
      </c>
      <c r="D744" s="21">
        <v>2148117720</v>
      </c>
      <c r="E744" s="22">
        <v>1101110568886</v>
      </c>
      <c r="F744" s="24" t="s">
        <v>1986</v>
      </c>
      <c r="G744" s="24" t="s">
        <v>44</v>
      </c>
      <c r="H744" s="24" t="s">
        <v>51</v>
      </c>
      <c r="I744" s="24" t="s">
        <v>65</v>
      </c>
      <c r="J744" s="24" t="s">
        <v>1465</v>
      </c>
      <c r="K744" s="21">
        <v>10</v>
      </c>
      <c r="L744" s="32" t="s">
        <v>1987</v>
      </c>
      <c r="M744" s="21" t="s">
        <v>1988</v>
      </c>
      <c r="N744" s="21">
        <v>1</v>
      </c>
      <c r="O744" s="21" t="s">
        <v>55</v>
      </c>
      <c r="P744" s="33">
        <v>76703</v>
      </c>
      <c r="Q744" s="33">
        <v>1194941</v>
      </c>
      <c r="R744" s="39">
        <v>12500</v>
      </c>
      <c r="S744" s="33">
        <v>440380</v>
      </c>
      <c r="T744" s="21">
        <v>0</v>
      </c>
      <c r="U744" s="33">
        <v>106754</v>
      </c>
      <c r="V744" s="33">
        <v>647146</v>
      </c>
      <c r="W744" s="33">
        <v>160242</v>
      </c>
      <c r="X744" s="21">
        <v>0</v>
      </c>
      <c r="Y744" s="33">
        <v>1598832</v>
      </c>
      <c r="Z744" s="16" t="s">
        <v>56</v>
      </c>
      <c r="AA744" s="21">
        <v>0.7</v>
      </c>
      <c r="AB744" s="21">
        <v>28</v>
      </c>
      <c r="AC744" s="21">
        <v>4.4000000000000004</v>
      </c>
      <c r="AD744" s="21">
        <v>1</v>
      </c>
      <c r="AE744" s="21">
        <v>8</v>
      </c>
      <c r="AF744" s="21">
        <f t="shared" si="11"/>
        <v>42.1</v>
      </c>
      <c r="AG744" s="21" t="s">
        <v>1989</v>
      </c>
      <c r="AH744" s="24" t="s">
        <v>1990</v>
      </c>
      <c r="AI744" s="24" t="s">
        <v>1991</v>
      </c>
      <c r="AJ744" s="27" t="s">
        <v>31383</v>
      </c>
      <c r="AK744" s="28" t="s">
        <v>60</v>
      </c>
      <c r="AL744" s="28">
        <v>10</v>
      </c>
      <c r="AM744" s="28">
        <v>19880104</v>
      </c>
      <c r="AN744" s="29">
        <v>420</v>
      </c>
      <c r="AO744" s="29">
        <v>202212</v>
      </c>
      <c r="AP744" s="29">
        <v>2022</v>
      </c>
      <c r="AQ744" s="28">
        <v>111390360</v>
      </c>
      <c r="AR744" s="28">
        <v>234037607</v>
      </c>
      <c r="AS744" s="28">
        <v>26500000</v>
      </c>
      <c r="AT744" s="30">
        <v>2</v>
      </c>
      <c r="AU744" s="30"/>
      <c r="AV744" s="30"/>
      <c r="AW744" s="30"/>
      <c r="AX744" s="30"/>
      <c r="AY744" s="30"/>
      <c r="AZ744" s="30"/>
      <c r="BA744" s="30"/>
      <c r="BB744" s="30" t="s">
        <v>54452</v>
      </c>
      <c r="BC744" s="30" t="s">
        <v>54452</v>
      </c>
      <c r="BD744" s="30" t="s">
        <v>54452</v>
      </c>
      <c r="BE744" s="30" t="s">
        <v>54452</v>
      </c>
      <c r="BF744" s="30" t="s">
        <v>1992</v>
      </c>
      <c r="BG744" s="30">
        <v>2</v>
      </c>
      <c r="BH744" s="30"/>
      <c r="BI744" s="31"/>
    </row>
    <row r="745" spans="1:61" ht="16.5">
      <c r="A745" s="21" t="s">
        <v>504</v>
      </c>
      <c r="B745" s="21">
        <v>376</v>
      </c>
      <c r="C745" s="21">
        <v>1330068</v>
      </c>
      <c r="D745" s="21">
        <v>1028105450</v>
      </c>
      <c r="E745" s="22">
        <v>1101110034308</v>
      </c>
      <c r="F745" s="24" t="s">
        <v>505</v>
      </c>
      <c r="G745" s="24" t="s">
        <v>44</v>
      </c>
      <c r="H745" s="24" t="s">
        <v>51</v>
      </c>
      <c r="I745" s="24" t="s">
        <v>52</v>
      </c>
      <c r="J745" s="24" t="s">
        <v>72</v>
      </c>
      <c r="K745" s="21">
        <v>1</v>
      </c>
      <c r="L745" s="32" t="s">
        <v>506</v>
      </c>
      <c r="M745" s="21" t="s">
        <v>507</v>
      </c>
      <c r="N745" s="26">
        <v>1</v>
      </c>
      <c r="O745" s="26" t="s">
        <v>55</v>
      </c>
      <c r="P745" s="41">
        <v>10166660</v>
      </c>
      <c r="Q745" s="21">
        <v>0</v>
      </c>
      <c r="R745" s="21">
        <v>0</v>
      </c>
      <c r="S745" s="41">
        <v>200612</v>
      </c>
      <c r="T745" s="21">
        <v>0</v>
      </c>
      <c r="U745" s="41">
        <v>63718</v>
      </c>
      <c r="V745" s="21">
        <v>0</v>
      </c>
      <c r="W745" s="41">
        <v>2946093</v>
      </c>
      <c r="X745" s="41">
        <v>196672</v>
      </c>
      <c r="Y745" s="41">
        <v>31375930</v>
      </c>
      <c r="Z745" s="21" t="s">
        <v>56</v>
      </c>
      <c r="AA745" s="21">
        <v>101.6</v>
      </c>
      <c r="AB745" s="21">
        <v>313.7</v>
      </c>
      <c r="AC745" s="21">
        <v>2</v>
      </c>
      <c r="AD745" s="21">
        <v>0.6</v>
      </c>
      <c r="AE745" s="21">
        <v>31.4</v>
      </c>
      <c r="AF745" s="21">
        <f t="shared" si="11"/>
        <v>449.29999999999995</v>
      </c>
      <c r="AG745" s="21" t="s">
        <v>508</v>
      </c>
      <c r="AH745" s="24" t="s">
        <v>509</v>
      </c>
      <c r="AI745" s="24" t="s">
        <v>510</v>
      </c>
      <c r="AJ745" s="27" t="s">
        <v>31384</v>
      </c>
      <c r="AK745" s="28" t="s">
        <v>156</v>
      </c>
      <c r="AL745" s="28">
        <v>10</v>
      </c>
      <c r="AM745" s="28">
        <v>19600101</v>
      </c>
      <c r="AN745" s="29">
        <v>1989</v>
      </c>
      <c r="AO745" s="29">
        <v>202306</v>
      </c>
      <c r="AP745" s="29">
        <v>2022</v>
      </c>
      <c r="AQ745" s="28">
        <v>833227370</v>
      </c>
      <c r="AR745" s="28">
        <v>857127709</v>
      </c>
      <c r="AS745" s="28">
        <v>37665075</v>
      </c>
      <c r="AT745" s="30">
        <v>1</v>
      </c>
      <c r="AU745" s="30"/>
      <c r="AV745" s="30"/>
      <c r="AW745" s="30"/>
      <c r="AX745" s="30"/>
      <c r="AY745" s="30"/>
      <c r="AZ745" s="30"/>
      <c r="BA745" s="30"/>
      <c r="BB745" s="30" t="s">
        <v>54452</v>
      </c>
      <c r="BC745" s="30" t="s">
        <v>54452</v>
      </c>
      <c r="BD745" s="30" t="s">
        <v>54452</v>
      </c>
      <c r="BE745" s="30" t="s">
        <v>54452</v>
      </c>
      <c r="BF745" s="30" t="s">
        <v>511</v>
      </c>
      <c r="BG745" s="30">
        <v>2</v>
      </c>
      <c r="BH745" s="30" t="s">
        <v>512</v>
      </c>
      <c r="BI745" s="31"/>
    </row>
    <row r="746" spans="1:61" ht="16.5">
      <c r="A746" s="21" t="s">
        <v>2452</v>
      </c>
      <c r="B746" s="21">
        <v>2230</v>
      </c>
      <c r="C746" s="21">
        <v>1254009</v>
      </c>
      <c r="D746" s="21">
        <v>1388105823</v>
      </c>
      <c r="E746" s="22">
        <v>1341110000765</v>
      </c>
      <c r="F746" s="24" t="s">
        <v>2453</v>
      </c>
      <c r="G746" s="24" t="s">
        <v>44</v>
      </c>
      <c r="H746" s="24" t="s">
        <v>51</v>
      </c>
      <c r="I746" s="24" t="s">
        <v>65</v>
      </c>
      <c r="J746" s="24" t="s">
        <v>264</v>
      </c>
      <c r="K746" s="21">
        <v>15</v>
      </c>
      <c r="L746" s="32" t="s">
        <v>2454</v>
      </c>
      <c r="M746" s="21" t="s">
        <v>2455</v>
      </c>
      <c r="N746" s="21">
        <v>1</v>
      </c>
      <c r="O746" s="21" t="s">
        <v>55</v>
      </c>
      <c r="P746" s="21">
        <v>0</v>
      </c>
      <c r="Q746" s="21">
        <v>0</v>
      </c>
      <c r="R746" s="21">
        <v>0</v>
      </c>
      <c r="S746" s="33">
        <v>185179</v>
      </c>
      <c r="T746" s="21">
        <v>0</v>
      </c>
      <c r="U746" s="21">
        <v>0</v>
      </c>
      <c r="V746" s="21">
        <v>0</v>
      </c>
      <c r="W746" s="21">
        <v>0</v>
      </c>
      <c r="X746" s="33">
        <v>59835</v>
      </c>
      <c r="Y746" s="33">
        <v>87700</v>
      </c>
      <c r="Z746" s="16" t="s">
        <v>56</v>
      </c>
      <c r="AA746" s="102">
        <v>0</v>
      </c>
      <c r="AB746" s="21">
        <v>0.8</v>
      </c>
      <c r="AC746" s="21">
        <v>1.8</v>
      </c>
      <c r="AD746" s="99">
        <v>0</v>
      </c>
      <c r="AE746" s="21">
        <v>0.5</v>
      </c>
      <c r="AF746" s="21">
        <f t="shared" si="11"/>
        <v>3.1</v>
      </c>
      <c r="AG746" s="21" t="s">
        <v>2456</v>
      </c>
      <c r="AH746" s="24" t="s">
        <v>2457</v>
      </c>
      <c r="AI746" s="24" t="s">
        <v>2458</v>
      </c>
      <c r="AJ746" s="27" t="s">
        <v>31385</v>
      </c>
      <c r="AK746" s="28" t="s">
        <v>70</v>
      </c>
      <c r="AL746" s="28">
        <v>10</v>
      </c>
      <c r="AM746" s="28">
        <v>19731004</v>
      </c>
      <c r="AN746" s="29">
        <v>303</v>
      </c>
      <c r="AO746" s="29">
        <v>202306</v>
      </c>
      <c r="AP746" s="29">
        <v>2022</v>
      </c>
      <c r="AQ746" s="28">
        <v>81699540</v>
      </c>
      <c r="AR746" s="28">
        <v>203167922</v>
      </c>
      <c r="AS746" s="28">
        <v>6370000</v>
      </c>
      <c r="AT746" s="30">
        <v>2</v>
      </c>
      <c r="AU746" s="30"/>
      <c r="AV746" s="30"/>
      <c r="AW746" s="30"/>
      <c r="AX746" s="30"/>
      <c r="AY746" s="30"/>
      <c r="AZ746" s="30"/>
      <c r="BA746" s="30"/>
      <c r="BB746" s="30" t="s">
        <v>54452</v>
      </c>
      <c r="BC746" s="30" t="s">
        <v>54452</v>
      </c>
      <c r="BD746" s="30" t="s">
        <v>54452</v>
      </c>
      <c r="BE746" s="30" t="s">
        <v>54452</v>
      </c>
      <c r="BF746" s="30" t="s">
        <v>2459</v>
      </c>
      <c r="BG746" s="30">
        <v>2</v>
      </c>
      <c r="BH746" s="30" t="s">
        <v>2460</v>
      </c>
      <c r="BI746" s="31"/>
    </row>
    <row r="747" spans="1:61" ht="16.5">
      <c r="A747" s="21" t="s">
        <v>11099</v>
      </c>
      <c r="B747" s="21">
        <v>11331</v>
      </c>
      <c r="C747" s="21">
        <v>1375115</v>
      </c>
      <c r="D747" s="21">
        <v>6218102430</v>
      </c>
      <c r="E747" s="22">
        <v>1801110007880</v>
      </c>
      <c r="F747" s="24" t="s">
        <v>11100</v>
      </c>
      <c r="G747" s="24" t="s">
        <v>44</v>
      </c>
      <c r="H747" s="24" t="s">
        <v>51</v>
      </c>
      <c r="I747" s="24" t="s">
        <v>65</v>
      </c>
      <c r="J747" s="24" t="s">
        <v>3829</v>
      </c>
      <c r="K747" s="21">
        <v>50</v>
      </c>
      <c r="L747" s="21"/>
      <c r="M747" s="21" t="s">
        <v>11101</v>
      </c>
      <c r="N747" s="21">
        <v>1</v>
      </c>
      <c r="O747" s="21" t="s">
        <v>55</v>
      </c>
      <c r="P747" s="21">
        <v>0</v>
      </c>
      <c r="Q747" s="21">
        <v>0</v>
      </c>
      <c r="R747" s="21">
        <v>0</v>
      </c>
      <c r="S747" s="21">
        <v>0</v>
      </c>
      <c r="T747" s="21">
        <v>0</v>
      </c>
      <c r="U747" s="33">
        <v>1186125</v>
      </c>
      <c r="V747" s="33">
        <v>17505</v>
      </c>
      <c r="W747" s="21">
        <v>0</v>
      </c>
      <c r="X747" s="33">
        <v>115971</v>
      </c>
      <c r="Y747" s="21">
        <v>0</v>
      </c>
      <c r="Z747" s="21" t="s">
        <v>315</v>
      </c>
      <c r="AA747" s="102">
        <v>0</v>
      </c>
      <c r="AB747" s="99">
        <v>0</v>
      </c>
      <c r="AC747" s="99">
        <v>0</v>
      </c>
      <c r="AD747" s="21">
        <v>11.8</v>
      </c>
      <c r="AE747" s="21">
        <v>1.3</v>
      </c>
      <c r="AF747" s="21">
        <f t="shared" si="11"/>
        <v>13.100000000000001</v>
      </c>
      <c r="AG747" s="21" t="s">
        <v>11102</v>
      </c>
      <c r="AH747" s="24" t="s">
        <v>11103</v>
      </c>
      <c r="AI747" s="24" t="s">
        <v>11104</v>
      </c>
      <c r="AJ747" s="27" t="s">
        <v>31386</v>
      </c>
      <c r="AK747" s="28" t="s">
        <v>60</v>
      </c>
      <c r="AL747" s="28">
        <v>10</v>
      </c>
      <c r="AM747" s="28">
        <v>19701101</v>
      </c>
      <c r="AN747" s="29">
        <v>365</v>
      </c>
      <c r="AO747" s="29">
        <v>202212</v>
      </c>
      <c r="AP747" s="29">
        <v>2022</v>
      </c>
      <c r="AQ747" s="28">
        <v>37968510</v>
      </c>
      <c r="AR747" s="28">
        <v>16360958</v>
      </c>
      <c r="AS747" s="28">
        <v>800000</v>
      </c>
      <c r="AT747" s="30">
        <v>2</v>
      </c>
      <c r="AU747" s="30"/>
      <c r="AV747" s="30"/>
      <c r="AW747" s="30"/>
      <c r="AX747" s="30"/>
      <c r="AY747" s="30"/>
      <c r="AZ747" s="30"/>
      <c r="BA747" s="30"/>
      <c r="BB747" s="30" t="s">
        <v>54452</v>
      </c>
      <c r="BC747" s="30" t="s">
        <v>54452</v>
      </c>
      <c r="BD747" s="30" t="s">
        <v>54452</v>
      </c>
      <c r="BE747" s="30" t="s">
        <v>54452</v>
      </c>
      <c r="BF747" s="30" t="s">
        <v>54452</v>
      </c>
      <c r="BG747" s="30">
        <v>4</v>
      </c>
      <c r="BH747" s="30" t="s">
        <v>237</v>
      </c>
      <c r="BI747" s="31"/>
    </row>
    <row r="748" spans="1:61" ht="16.5">
      <c r="A748" s="21" t="s">
        <v>9990</v>
      </c>
      <c r="B748" s="21">
        <v>10297</v>
      </c>
      <c r="C748" s="21">
        <v>1878855</v>
      </c>
      <c r="D748" s="21">
        <v>6178117517</v>
      </c>
      <c r="E748" s="22">
        <v>1801110210300</v>
      </c>
      <c r="F748" s="24" t="s">
        <v>9991</v>
      </c>
      <c r="G748" s="24" t="s">
        <v>44</v>
      </c>
      <c r="H748" s="24" t="s">
        <v>51</v>
      </c>
      <c r="I748" s="24" t="s">
        <v>63</v>
      </c>
      <c r="J748" s="24" t="s">
        <v>171</v>
      </c>
      <c r="K748" s="21">
        <v>48</v>
      </c>
      <c r="L748" s="32" t="s">
        <v>9992</v>
      </c>
      <c r="M748" s="21" t="s">
        <v>6158</v>
      </c>
      <c r="N748" s="21">
        <v>1</v>
      </c>
      <c r="O748" s="21" t="s">
        <v>55</v>
      </c>
      <c r="P748" s="21">
        <v>0</v>
      </c>
      <c r="Q748" s="33">
        <v>4954625</v>
      </c>
      <c r="R748" s="21">
        <v>0</v>
      </c>
      <c r="S748" s="21">
        <v>0</v>
      </c>
      <c r="T748" s="21">
        <v>0</v>
      </c>
      <c r="U748" s="21">
        <v>0</v>
      </c>
      <c r="V748" s="21">
        <v>0</v>
      </c>
      <c r="W748" s="33">
        <v>7513460</v>
      </c>
      <c r="X748" s="21">
        <v>0</v>
      </c>
      <c r="Y748" s="33">
        <v>37916532</v>
      </c>
      <c r="Z748" s="16" t="s">
        <v>126</v>
      </c>
      <c r="AA748" s="102">
        <v>0</v>
      </c>
      <c r="AB748" s="21">
        <v>428.7</v>
      </c>
      <c r="AC748" s="99">
        <v>0</v>
      </c>
      <c r="AD748" s="99">
        <v>0</v>
      </c>
      <c r="AE748" s="21">
        <v>75.099999999999994</v>
      </c>
      <c r="AF748" s="21">
        <f t="shared" si="11"/>
        <v>503.79999999999995</v>
      </c>
      <c r="AG748" s="21" t="s">
        <v>9993</v>
      </c>
      <c r="AH748" s="24" t="s">
        <v>9994</v>
      </c>
      <c r="AI748" s="24" t="s">
        <v>9995</v>
      </c>
      <c r="AJ748" s="27" t="s">
        <v>31387</v>
      </c>
      <c r="AK748" s="28" t="s">
        <v>60</v>
      </c>
      <c r="AL748" s="28">
        <v>10</v>
      </c>
      <c r="AM748" s="28">
        <v>19960715</v>
      </c>
      <c r="AN748" s="29">
        <v>4095</v>
      </c>
      <c r="AO748" s="29">
        <v>202212</v>
      </c>
      <c r="AP748" s="29">
        <v>2022</v>
      </c>
      <c r="AQ748" s="28">
        <v>3446262730</v>
      </c>
      <c r="AR748" s="28">
        <v>1393234850</v>
      </c>
      <c r="AS748" s="28">
        <v>17666600</v>
      </c>
      <c r="AT748" s="30">
        <v>2</v>
      </c>
      <c r="AU748" s="30"/>
      <c r="AV748" s="30"/>
      <c r="AW748" s="30"/>
      <c r="AX748" s="30"/>
      <c r="AY748" s="30"/>
      <c r="AZ748" s="30"/>
      <c r="BA748" s="30"/>
      <c r="BB748" s="30" t="s">
        <v>54452</v>
      </c>
      <c r="BC748" s="30" t="s">
        <v>54452</v>
      </c>
      <c r="BD748" s="30" t="s">
        <v>54452</v>
      </c>
      <c r="BE748" s="30" t="s">
        <v>54452</v>
      </c>
      <c r="BF748" s="30" t="s">
        <v>54452</v>
      </c>
      <c r="BG748" s="30">
        <v>4</v>
      </c>
      <c r="BH748" s="30" t="s">
        <v>237</v>
      </c>
      <c r="BI748" s="31"/>
    </row>
    <row r="749" spans="1:61" ht="16.5">
      <c r="A749" s="21" t="s">
        <v>25986</v>
      </c>
      <c r="B749" s="21">
        <v>23254</v>
      </c>
      <c r="C749" s="21">
        <v>1887499</v>
      </c>
      <c r="D749" s="21">
        <v>1248155381</v>
      </c>
      <c r="E749" s="22">
        <v>1301110046797</v>
      </c>
      <c r="F749" s="24" t="s">
        <v>25987</v>
      </c>
      <c r="G749" s="24" t="s">
        <v>104</v>
      </c>
      <c r="H749" s="24" t="s">
        <v>51</v>
      </c>
      <c r="I749" s="24" t="s">
        <v>63</v>
      </c>
      <c r="J749" s="24" t="s">
        <v>1180</v>
      </c>
      <c r="K749" s="21">
        <v>53</v>
      </c>
      <c r="L749" s="32" t="s">
        <v>25988</v>
      </c>
      <c r="M749" s="21" t="s">
        <v>25989</v>
      </c>
      <c r="N749" s="21">
        <v>2</v>
      </c>
      <c r="O749" s="21" t="s">
        <v>55</v>
      </c>
      <c r="P749" s="21">
        <v>0</v>
      </c>
      <c r="Q749" s="33">
        <v>231457</v>
      </c>
      <c r="R749" s="21">
        <v>0</v>
      </c>
      <c r="S749" s="21">
        <v>0</v>
      </c>
      <c r="T749" s="21">
        <v>0</v>
      </c>
      <c r="U749" s="33">
        <v>34315</v>
      </c>
      <c r="V749" s="33">
        <v>3337851</v>
      </c>
      <c r="W749" s="21">
        <v>0</v>
      </c>
      <c r="X749" s="33">
        <v>121731532</v>
      </c>
      <c r="Y749" s="33">
        <v>325000</v>
      </c>
      <c r="Z749" s="16" t="s">
        <v>315</v>
      </c>
      <c r="AA749" s="102">
        <v>0</v>
      </c>
      <c r="AB749" s="21">
        <v>5.5</v>
      </c>
      <c r="AC749" s="99">
        <v>0</v>
      </c>
      <c r="AD749" s="21">
        <v>0.3</v>
      </c>
      <c r="AE749" s="21">
        <v>1250.5999999999999</v>
      </c>
      <c r="AF749" s="21">
        <f t="shared" si="11"/>
        <v>1256.3999999999999</v>
      </c>
      <c r="AG749" s="21" t="s">
        <v>25990</v>
      </c>
      <c r="AH749" s="24" t="s">
        <v>25991</v>
      </c>
      <c r="AI749" s="24" t="s">
        <v>4100</v>
      </c>
      <c r="AJ749" s="27" t="s">
        <v>31388</v>
      </c>
      <c r="AK749" s="28" t="s">
        <v>60</v>
      </c>
      <c r="AL749" s="28">
        <v>10</v>
      </c>
      <c r="AM749" s="28">
        <v>19980401</v>
      </c>
      <c r="AN749" s="29">
        <v>498</v>
      </c>
      <c r="AO749" s="29">
        <v>202112</v>
      </c>
      <c r="AP749" s="29">
        <v>2022</v>
      </c>
      <c r="AQ749" s="28">
        <v>2410435209</v>
      </c>
      <c r="AR749" s="28">
        <v>415658664</v>
      </c>
      <c r="AS749" s="28">
        <v>5054000</v>
      </c>
      <c r="AT749" s="30">
        <v>2</v>
      </c>
      <c r="AU749" s="30"/>
      <c r="AV749" s="30"/>
      <c r="AW749" s="30"/>
      <c r="AX749" s="30"/>
      <c r="AY749" s="30"/>
      <c r="AZ749" s="30"/>
      <c r="BA749" s="30"/>
      <c r="BB749" s="30" t="s">
        <v>54452</v>
      </c>
      <c r="BC749" s="30" t="s">
        <v>54452</v>
      </c>
      <c r="BD749" s="30" t="s">
        <v>54452</v>
      </c>
      <c r="BE749" s="30" t="s">
        <v>54452</v>
      </c>
      <c r="BF749" s="30" t="s">
        <v>54452</v>
      </c>
      <c r="BG749" s="30">
        <v>7</v>
      </c>
      <c r="BH749" s="30" t="s">
        <v>25992</v>
      </c>
      <c r="BI749" s="31"/>
    </row>
    <row r="750" spans="1:61" ht="16.5">
      <c r="A750" s="21" t="s">
        <v>12006</v>
      </c>
      <c r="B750" s="21">
        <v>24735</v>
      </c>
      <c r="C750" s="21">
        <v>1894938</v>
      </c>
      <c r="D750" s="21">
        <v>1108202349</v>
      </c>
      <c r="E750" s="22">
        <v>1101330000642</v>
      </c>
      <c r="F750" s="24" t="s">
        <v>12007</v>
      </c>
      <c r="G750" s="24" t="s">
        <v>104</v>
      </c>
      <c r="H750" s="24" t="s">
        <v>51</v>
      </c>
      <c r="I750" s="24" t="s">
        <v>65</v>
      </c>
      <c r="J750" s="24" t="s">
        <v>105</v>
      </c>
      <c r="K750" s="21">
        <v>64</v>
      </c>
      <c r="L750" s="32" t="s">
        <v>12007</v>
      </c>
      <c r="M750" s="21" t="s">
        <v>12008</v>
      </c>
      <c r="N750" s="26">
        <v>1</v>
      </c>
      <c r="O750" s="26" t="s">
        <v>55</v>
      </c>
      <c r="P750" s="21">
        <v>0</v>
      </c>
      <c r="Q750" s="41">
        <v>135000</v>
      </c>
      <c r="R750" s="21">
        <v>0</v>
      </c>
      <c r="S750" s="41">
        <v>1683430</v>
      </c>
      <c r="T750" s="21">
        <v>0</v>
      </c>
      <c r="U750" s="41">
        <v>607781</v>
      </c>
      <c r="V750" s="21">
        <v>0</v>
      </c>
      <c r="W750" s="41">
        <v>1630627</v>
      </c>
      <c r="X750" s="21">
        <v>0</v>
      </c>
      <c r="Y750" s="41">
        <v>5934312</v>
      </c>
      <c r="Z750" s="16" t="s">
        <v>126</v>
      </c>
      <c r="AA750" s="102">
        <v>0</v>
      </c>
      <c r="AB750" s="21">
        <v>60.6</v>
      </c>
      <c r="AC750" s="21">
        <v>16.8</v>
      </c>
      <c r="AD750" s="21">
        <v>6</v>
      </c>
      <c r="AE750" s="21">
        <v>16.3</v>
      </c>
      <c r="AF750" s="21">
        <f t="shared" si="11"/>
        <v>99.7</v>
      </c>
      <c r="AG750" s="21" t="s">
        <v>12009</v>
      </c>
      <c r="AH750" s="24" t="s">
        <v>12010</v>
      </c>
      <c r="AI750" s="24" t="s">
        <v>12011</v>
      </c>
      <c r="AJ750" s="27" t="s">
        <v>31389</v>
      </c>
      <c r="AK750" s="28" t="s">
        <v>47</v>
      </c>
      <c r="AL750" s="28">
        <v>10</v>
      </c>
      <c r="AM750" s="28">
        <v>19780926</v>
      </c>
      <c r="AN750" s="29">
        <v>2875</v>
      </c>
      <c r="AO750" s="29">
        <v>202012</v>
      </c>
      <c r="AP750" s="29"/>
      <c r="AQ750" s="28"/>
      <c r="AR750" s="28"/>
      <c r="AS750" s="28"/>
      <c r="AT750" s="30">
        <v>2</v>
      </c>
      <c r="AU750" s="30"/>
      <c r="AV750" s="30"/>
      <c r="AW750" s="30"/>
      <c r="AX750" s="30"/>
      <c r="AY750" s="30"/>
      <c r="AZ750" s="30"/>
      <c r="BA750" s="30"/>
      <c r="BB750" s="30" t="s">
        <v>54452</v>
      </c>
      <c r="BC750" s="30" t="s">
        <v>54452</v>
      </c>
      <c r="BD750" s="30" t="s">
        <v>54452</v>
      </c>
      <c r="BE750" s="30" t="s">
        <v>54452</v>
      </c>
      <c r="BF750" s="30" t="s">
        <v>54452</v>
      </c>
      <c r="BG750" s="30">
        <v>4</v>
      </c>
      <c r="BH750" s="30" t="s">
        <v>2488</v>
      </c>
      <c r="BI750" s="31"/>
    </row>
    <row r="751" spans="1:61" ht="16.5">
      <c r="A751" s="21" t="s">
        <v>12224</v>
      </c>
      <c r="B751" s="21">
        <v>12170</v>
      </c>
      <c r="C751" s="21">
        <v>5851985</v>
      </c>
      <c r="D751" s="21">
        <v>1048651732</v>
      </c>
      <c r="E751" s="22">
        <v>1101115282077</v>
      </c>
      <c r="F751" s="24" t="s">
        <v>12225</v>
      </c>
      <c r="G751" s="24" t="s">
        <v>44</v>
      </c>
      <c r="H751" s="24" t="s">
        <v>51</v>
      </c>
      <c r="I751" s="24" t="s">
        <v>63</v>
      </c>
      <c r="J751" s="24" t="s">
        <v>605</v>
      </c>
      <c r="K751" s="21">
        <v>55</v>
      </c>
      <c r="L751" s="32" t="s">
        <v>12226</v>
      </c>
      <c r="M751" s="21" t="s">
        <v>12227</v>
      </c>
      <c r="N751" s="21">
        <v>2</v>
      </c>
      <c r="O751" s="21" t="s">
        <v>55</v>
      </c>
      <c r="P751" s="21">
        <v>0</v>
      </c>
      <c r="Q751" s="21">
        <v>0</v>
      </c>
      <c r="R751" s="21">
        <v>0</v>
      </c>
      <c r="S751" s="21">
        <v>0</v>
      </c>
      <c r="T751" s="21">
        <v>0</v>
      </c>
      <c r="U751" s="33">
        <v>45427</v>
      </c>
      <c r="V751" s="33">
        <v>14782900</v>
      </c>
      <c r="W751" s="21">
        <v>0</v>
      </c>
      <c r="X751" s="21">
        <v>0</v>
      </c>
      <c r="Y751" s="33">
        <v>4245572</v>
      </c>
      <c r="Z751" s="16" t="s">
        <v>315</v>
      </c>
      <c r="AA751" s="102">
        <v>0</v>
      </c>
      <c r="AB751" s="21">
        <v>42.4</v>
      </c>
      <c r="AC751" s="99">
        <v>0</v>
      </c>
      <c r="AD751" s="21">
        <v>0.4</v>
      </c>
      <c r="AE751" s="21">
        <v>147.80000000000001</v>
      </c>
      <c r="AF751" s="21">
        <f t="shared" si="11"/>
        <v>190.60000000000002</v>
      </c>
      <c r="AG751" s="21" t="s">
        <v>12228</v>
      </c>
      <c r="AH751" s="24" t="s">
        <v>12229</v>
      </c>
      <c r="AI751" s="24" t="s">
        <v>12230</v>
      </c>
      <c r="AJ751" s="27" t="s">
        <v>31390</v>
      </c>
      <c r="AK751" s="28" t="s">
        <v>60</v>
      </c>
      <c r="AL751" s="28">
        <v>10</v>
      </c>
      <c r="AM751" s="28">
        <v>20131203</v>
      </c>
      <c r="AN751" s="29">
        <v>6962</v>
      </c>
      <c r="AO751" s="29">
        <v>202212</v>
      </c>
      <c r="AP751" s="29">
        <v>2022</v>
      </c>
      <c r="AQ751" s="28">
        <v>2378595463</v>
      </c>
      <c r="AR751" s="28">
        <v>847427631</v>
      </c>
      <c r="AS751" s="28">
        <v>10000000</v>
      </c>
      <c r="AT751" s="30">
        <v>2</v>
      </c>
      <c r="AU751" s="30"/>
      <c r="AV751" s="30"/>
      <c r="AW751" s="30"/>
      <c r="AX751" s="30"/>
      <c r="AY751" s="30"/>
      <c r="AZ751" s="30"/>
      <c r="BA751" s="30"/>
      <c r="BB751" s="30" t="s">
        <v>54452</v>
      </c>
      <c r="BC751" s="30" t="s">
        <v>54452</v>
      </c>
      <c r="BD751" s="30" t="s">
        <v>54452</v>
      </c>
      <c r="BE751" s="30" t="s">
        <v>54452</v>
      </c>
      <c r="BF751" s="30" t="s">
        <v>54452</v>
      </c>
      <c r="BG751" s="30">
        <v>8</v>
      </c>
      <c r="BH751" s="30"/>
      <c r="BI751" s="31"/>
    </row>
    <row r="752" spans="1:61" ht="16.5">
      <c r="A752" s="21" t="s">
        <v>11074</v>
      </c>
      <c r="B752" s="21">
        <v>11302</v>
      </c>
      <c r="C752" s="21">
        <v>1397280</v>
      </c>
      <c r="D752" s="21">
        <v>6078117112</v>
      </c>
      <c r="E752" s="22">
        <v>1801110015487</v>
      </c>
      <c r="F752" s="24" t="s">
        <v>11075</v>
      </c>
      <c r="G752" s="24" t="s">
        <v>44</v>
      </c>
      <c r="H752" s="24" t="s">
        <v>51</v>
      </c>
      <c r="I752" s="24" t="s">
        <v>65</v>
      </c>
      <c r="J752" s="24" t="s">
        <v>3829</v>
      </c>
      <c r="K752" s="21">
        <v>50</v>
      </c>
      <c r="L752" s="21"/>
      <c r="M752" s="21" t="s">
        <v>11076</v>
      </c>
      <c r="N752" s="21">
        <v>1</v>
      </c>
      <c r="O752" s="21" t="s">
        <v>55</v>
      </c>
      <c r="P752" s="21">
        <v>0</v>
      </c>
      <c r="Q752" s="21">
        <v>0</v>
      </c>
      <c r="R752" s="33">
        <v>8299</v>
      </c>
      <c r="S752" s="21">
        <v>0</v>
      </c>
      <c r="T752" s="21">
        <v>0</v>
      </c>
      <c r="U752" s="33">
        <f>2637102+125675</f>
        <v>2762777</v>
      </c>
      <c r="V752" s="33">
        <v>4011</v>
      </c>
      <c r="W752" s="33">
        <v>15616</v>
      </c>
      <c r="X752" s="21">
        <v>0</v>
      </c>
      <c r="Y752" s="21">
        <v>0</v>
      </c>
      <c r="Z752" s="21" t="s">
        <v>315</v>
      </c>
      <c r="AA752" s="102">
        <v>0</v>
      </c>
      <c r="AB752" s="99">
        <v>0</v>
      </c>
      <c r="AC752" s="99">
        <v>0</v>
      </c>
      <c r="AD752" s="21">
        <v>27.6</v>
      </c>
      <c r="AE752" s="21">
        <v>0.1</v>
      </c>
      <c r="AF752" s="21">
        <f t="shared" si="11"/>
        <v>27.700000000000003</v>
      </c>
      <c r="AG752" s="21" t="s">
        <v>11077</v>
      </c>
      <c r="AH752" s="24" t="s">
        <v>11078</v>
      </c>
      <c r="AI752" s="24" t="s">
        <v>11079</v>
      </c>
      <c r="AJ752" s="27" t="s">
        <v>31391</v>
      </c>
      <c r="AK752" s="28" t="s">
        <v>60</v>
      </c>
      <c r="AL752" s="28">
        <v>10</v>
      </c>
      <c r="AM752" s="28">
        <v>19720501</v>
      </c>
      <c r="AN752" s="29">
        <v>356</v>
      </c>
      <c r="AO752" s="29">
        <v>202212</v>
      </c>
      <c r="AP752" s="29">
        <v>2022</v>
      </c>
      <c r="AQ752" s="28">
        <v>35962554</v>
      </c>
      <c r="AR752" s="28">
        <v>20895496</v>
      </c>
      <c r="AS752" s="28">
        <v>635000</v>
      </c>
      <c r="AT752" s="30">
        <v>1</v>
      </c>
      <c r="AU752" s="30"/>
      <c r="AV752" s="30"/>
      <c r="AW752" s="30"/>
      <c r="AX752" s="30"/>
      <c r="AY752" s="30"/>
      <c r="AZ752" s="30"/>
      <c r="BA752" s="30"/>
      <c r="BB752" s="30" t="s">
        <v>54452</v>
      </c>
      <c r="BC752" s="30" t="s">
        <v>54452</v>
      </c>
      <c r="BD752" s="30" t="s">
        <v>54452</v>
      </c>
      <c r="BE752" s="30" t="s">
        <v>54452</v>
      </c>
      <c r="BF752" s="30" t="s">
        <v>54452</v>
      </c>
      <c r="BG752" s="30">
        <v>13</v>
      </c>
      <c r="BH752" s="30"/>
      <c r="BI752" s="31"/>
    </row>
    <row r="753" spans="1:61" ht="16.5">
      <c r="A753" s="21" t="s">
        <v>15953</v>
      </c>
      <c r="B753" s="21">
        <v>14970</v>
      </c>
      <c r="C753" s="21">
        <v>1363128</v>
      </c>
      <c r="D753" s="21">
        <v>1208156184</v>
      </c>
      <c r="E753" s="22">
        <v>1101110240509</v>
      </c>
      <c r="F753" s="24" t="s">
        <v>15954</v>
      </c>
      <c r="G753" s="24" t="s">
        <v>44</v>
      </c>
      <c r="H753" s="24" t="s">
        <v>51</v>
      </c>
      <c r="I753" s="24" t="s">
        <v>63</v>
      </c>
      <c r="J753" s="24" t="s">
        <v>313</v>
      </c>
      <c r="K753" s="21">
        <v>46</v>
      </c>
      <c r="L753" s="32" t="s">
        <v>15955</v>
      </c>
      <c r="M753" s="21" t="s">
        <v>15956</v>
      </c>
      <c r="N753" s="26">
        <v>1</v>
      </c>
      <c r="O753" s="26" t="s">
        <v>55</v>
      </c>
      <c r="P753" s="41">
        <v>2161230</v>
      </c>
      <c r="Q753" s="41">
        <v>1212398</v>
      </c>
      <c r="R753" s="21">
        <v>0</v>
      </c>
      <c r="S753" s="41">
        <v>1212398</v>
      </c>
      <c r="T753" s="21">
        <v>0</v>
      </c>
      <c r="U753" s="41">
        <v>23356</v>
      </c>
      <c r="V753" s="21">
        <v>0</v>
      </c>
      <c r="W753" s="41">
        <v>1529749</v>
      </c>
      <c r="X753" s="21">
        <v>0</v>
      </c>
      <c r="Y753" s="21">
        <v>0</v>
      </c>
      <c r="Z753" s="21"/>
      <c r="AA753" s="21">
        <v>21.6</v>
      </c>
      <c r="AB753" s="21">
        <v>12.1</v>
      </c>
      <c r="AC753" s="21">
        <v>12.1</v>
      </c>
      <c r="AD753" s="21">
        <v>0.2</v>
      </c>
      <c r="AE753" s="21">
        <v>15.2</v>
      </c>
      <c r="AF753" s="21">
        <f t="shared" si="11"/>
        <v>61.2</v>
      </c>
      <c r="AG753" s="21" t="s">
        <v>15957</v>
      </c>
      <c r="AH753" s="24" t="s">
        <v>15958</v>
      </c>
      <c r="AI753" s="24" t="s">
        <v>8407</v>
      </c>
      <c r="AJ753" s="27" t="s">
        <v>31392</v>
      </c>
      <c r="AK753" s="28" t="s">
        <v>156</v>
      </c>
      <c r="AL753" s="28">
        <v>10</v>
      </c>
      <c r="AM753" s="28">
        <v>19781019</v>
      </c>
      <c r="AN753" s="29">
        <v>5783</v>
      </c>
      <c r="AO753" s="29">
        <v>202306</v>
      </c>
      <c r="AP753" s="29">
        <v>2022</v>
      </c>
      <c r="AQ753" s="28">
        <v>6673315540</v>
      </c>
      <c r="AR753" s="28">
        <v>5165940385</v>
      </c>
      <c r="AS753" s="28">
        <v>980000000</v>
      </c>
      <c r="AT753" s="30">
        <v>2</v>
      </c>
      <c r="AU753" s="30"/>
      <c r="AV753" s="30"/>
      <c r="AW753" s="30"/>
      <c r="AX753" s="30"/>
      <c r="AY753" s="30"/>
      <c r="AZ753" s="30"/>
      <c r="BA753" s="30"/>
      <c r="BB753" s="30" t="s">
        <v>54452</v>
      </c>
      <c r="BC753" s="30" t="s">
        <v>54452</v>
      </c>
      <c r="BD753" s="30" t="s">
        <v>54452</v>
      </c>
      <c r="BE753" s="30" t="s">
        <v>54452</v>
      </c>
      <c r="BF753" s="30" t="s">
        <v>54452</v>
      </c>
      <c r="BG753" s="30">
        <v>8</v>
      </c>
      <c r="BH753" s="30"/>
      <c r="BI753" s="31"/>
    </row>
    <row r="754" spans="1:61" ht="16.5">
      <c r="A754" s="21" t="s">
        <v>14665</v>
      </c>
      <c r="B754" s="21">
        <v>14110</v>
      </c>
      <c r="C754" s="21">
        <v>4087325</v>
      </c>
      <c r="D754" s="21">
        <v>1318635262</v>
      </c>
      <c r="E754" s="22">
        <v>1201110601501</v>
      </c>
      <c r="F754" s="24" t="s">
        <v>14666</v>
      </c>
      <c r="G754" s="24" t="s">
        <v>44</v>
      </c>
      <c r="H754" s="24" t="s">
        <v>51</v>
      </c>
      <c r="I754" s="24" t="s">
        <v>63</v>
      </c>
      <c r="J754" s="24" t="s">
        <v>363</v>
      </c>
      <c r="K754" s="21">
        <v>63</v>
      </c>
      <c r="L754" s="32" t="s">
        <v>14667</v>
      </c>
      <c r="M754" s="21" t="s">
        <v>14668</v>
      </c>
      <c r="N754" s="21">
        <v>1</v>
      </c>
      <c r="O754" s="21" t="s">
        <v>55</v>
      </c>
      <c r="P754" s="21">
        <v>0</v>
      </c>
      <c r="Q754" s="21">
        <v>0</v>
      </c>
      <c r="R754" s="21">
        <v>0</v>
      </c>
      <c r="S754" s="33">
        <v>16354</v>
      </c>
      <c r="T754" s="21">
        <v>0</v>
      </c>
      <c r="U754" s="21">
        <v>0</v>
      </c>
      <c r="V754" s="21">
        <v>0</v>
      </c>
      <c r="W754" s="21">
        <v>0</v>
      </c>
      <c r="X754" s="33">
        <v>876287</v>
      </c>
      <c r="Y754" s="33">
        <v>11749843</v>
      </c>
      <c r="Z754" s="16" t="s">
        <v>315</v>
      </c>
      <c r="AA754" s="102">
        <v>0</v>
      </c>
      <c r="AB754" s="21">
        <v>117.4</v>
      </c>
      <c r="AC754" s="21">
        <v>0.1</v>
      </c>
      <c r="AD754" s="99">
        <v>0</v>
      </c>
      <c r="AE754" s="21">
        <v>8.6999999999999993</v>
      </c>
      <c r="AF754" s="21">
        <f t="shared" si="11"/>
        <v>126.2</v>
      </c>
      <c r="AG754" s="21" t="s">
        <v>14669</v>
      </c>
      <c r="AH754" s="24" t="s">
        <v>14670</v>
      </c>
      <c r="AI754" s="24" t="s">
        <v>14671</v>
      </c>
      <c r="AJ754" s="27" t="s">
        <v>31393</v>
      </c>
      <c r="AK754" s="28" t="s">
        <v>60</v>
      </c>
      <c r="AL754" s="28">
        <v>10</v>
      </c>
      <c r="AM754" s="28">
        <v>20120228</v>
      </c>
      <c r="AN754" s="29">
        <v>970</v>
      </c>
      <c r="AO754" s="29">
        <v>202212</v>
      </c>
      <c r="AP754" s="29">
        <v>2022</v>
      </c>
      <c r="AQ754" s="28">
        <v>941442889</v>
      </c>
      <c r="AR754" s="28">
        <v>2832857277</v>
      </c>
      <c r="AS754" s="28">
        <v>103418525</v>
      </c>
      <c r="AT754" s="30">
        <v>2</v>
      </c>
      <c r="AU754" s="30"/>
      <c r="AV754" s="30"/>
      <c r="AW754" s="30"/>
      <c r="AX754" s="30"/>
      <c r="AY754" s="30"/>
      <c r="AZ754" s="30"/>
      <c r="BA754" s="30"/>
      <c r="BB754" s="30" t="s">
        <v>54452</v>
      </c>
      <c r="BC754" s="30" t="s">
        <v>54452</v>
      </c>
      <c r="BD754" s="30" t="s">
        <v>54452</v>
      </c>
      <c r="BE754" s="30" t="s">
        <v>54452</v>
      </c>
      <c r="BF754" s="30" t="s">
        <v>54452</v>
      </c>
      <c r="BG754" s="30">
        <v>8</v>
      </c>
      <c r="BH754" s="30"/>
      <c r="BI754" s="31"/>
    </row>
    <row r="755" spans="1:61" ht="16.5">
      <c r="A755" s="21" t="s">
        <v>8374</v>
      </c>
      <c r="B755" s="21">
        <v>8540</v>
      </c>
      <c r="C755" s="21">
        <v>1582361</v>
      </c>
      <c r="D755" s="21">
        <v>1048100771</v>
      </c>
      <c r="E755" s="22">
        <v>1101110041634</v>
      </c>
      <c r="F755" s="24" t="s">
        <v>8375</v>
      </c>
      <c r="G755" s="24" t="s">
        <v>44</v>
      </c>
      <c r="H755" s="24" t="s">
        <v>51</v>
      </c>
      <c r="I755" s="24" t="s">
        <v>52</v>
      </c>
      <c r="J755" s="24" t="s">
        <v>313</v>
      </c>
      <c r="K755" s="21">
        <v>46</v>
      </c>
      <c r="L755" s="32" t="s">
        <v>8376</v>
      </c>
      <c r="M755" s="21" t="s">
        <v>8377</v>
      </c>
      <c r="N755" s="21">
        <v>1</v>
      </c>
      <c r="O755" s="21" t="s">
        <v>55</v>
      </c>
      <c r="P755" s="21">
        <v>0</v>
      </c>
      <c r="Q755" s="21">
        <v>0</v>
      </c>
      <c r="R755" s="21">
        <v>0</v>
      </c>
      <c r="S755" s="21">
        <v>0</v>
      </c>
      <c r="T755" s="21">
        <v>0</v>
      </c>
      <c r="U755" s="39">
        <v>40720</v>
      </c>
      <c r="V755" s="21">
        <v>0</v>
      </c>
      <c r="W755" s="21">
        <v>0</v>
      </c>
      <c r="X755" s="39">
        <v>1035101</v>
      </c>
      <c r="Y755" s="21">
        <v>0</v>
      </c>
      <c r="Z755" s="16" t="s">
        <v>1249</v>
      </c>
      <c r="AA755" s="102">
        <v>0</v>
      </c>
      <c r="AB755" s="99">
        <v>0</v>
      </c>
      <c r="AC755" s="99">
        <v>0</v>
      </c>
      <c r="AD755" s="21">
        <v>0.4</v>
      </c>
      <c r="AE755" s="21">
        <v>10.3</v>
      </c>
      <c r="AF755" s="21">
        <f t="shared" si="11"/>
        <v>10.700000000000001</v>
      </c>
      <c r="AG755" s="21" t="s">
        <v>8132</v>
      </c>
      <c r="AH755" s="24" t="s">
        <v>8378</v>
      </c>
      <c r="AI755" s="24" t="s">
        <v>8379</v>
      </c>
      <c r="AJ755" s="27" t="s">
        <v>31394</v>
      </c>
      <c r="AK755" s="28" t="s">
        <v>156</v>
      </c>
      <c r="AL755" s="28">
        <v>10</v>
      </c>
      <c r="AM755" s="28">
        <v>19550514</v>
      </c>
      <c r="AN755" s="29">
        <v>420</v>
      </c>
      <c r="AO755" s="29">
        <v>202306</v>
      </c>
      <c r="AP755" s="29">
        <v>2022</v>
      </c>
      <c r="AQ755" s="28">
        <v>400347801</v>
      </c>
      <c r="AR755" s="28">
        <v>505465737</v>
      </c>
      <c r="AS755" s="28">
        <v>197673375</v>
      </c>
      <c r="AT755" s="30">
        <v>2</v>
      </c>
      <c r="AU755" s="30"/>
      <c r="AV755" s="30"/>
      <c r="AW755" s="30"/>
      <c r="AX755" s="30"/>
      <c r="AY755" s="30"/>
      <c r="AZ755" s="30"/>
      <c r="BA755" s="30"/>
      <c r="BB755" s="30" t="s">
        <v>54452</v>
      </c>
      <c r="BC755" s="30" t="s">
        <v>54452</v>
      </c>
      <c r="BD755" s="30" t="s">
        <v>54452</v>
      </c>
      <c r="BE755" s="30" t="s">
        <v>54452</v>
      </c>
      <c r="BF755" s="30" t="s">
        <v>54452</v>
      </c>
      <c r="BG755" s="30">
        <v>4</v>
      </c>
      <c r="BH755" s="30" t="s">
        <v>237</v>
      </c>
      <c r="BI755" s="31"/>
    </row>
    <row r="756" spans="1:61" ht="16.5">
      <c r="A756" s="21" t="s">
        <v>3583</v>
      </c>
      <c r="B756" s="21">
        <v>3266</v>
      </c>
      <c r="C756" s="21">
        <v>1114203</v>
      </c>
      <c r="D756" s="21">
        <v>6098116685</v>
      </c>
      <c r="E756" s="22">
        <v>1801110020246</v>
      </c>
      <c r="F756" s="24" t="s">
        <v>3584</v>
      </c>
      <c r="G756" s="24" t="s">
        <v>44</v>
      </c>
      <c r="H756" s="24" t="s">
        <v>51</v>
      </c>
      <c r="I756" s="24" t="s">
        <v>52</v>
      </c>
      <c r="J756" s="24" t="s">
        <v>1654</v>
      </c>
      <c r="K756" s="21">
        <v>22</v>
      </c>
      <c r="L756" s="32" t="s">
        <v>3585</v>
      </c>
      <c r="M756" s="21" t="s">
        <v>3586</v>
      </c>
      <c r="N756" s="21">
        <v>1</v>
      </c>
      <c r="O756" s="21" t="s">
        <v>55</v>
      </c>
      <c r="P756" s="21">
        <v>0</v>
      </c>
      <c r="Q756" s="21">
        <v>0</v>
      </c>
      <c r="R756" s="51">
        <v>148560</v>
      </c>
      <c r="S756" s="51">
        <v>1674498</v>
      </c>
      <c r="T756" s="21">
        <v>0</v>
      </c>
      <c r="U756" s="51">
        <v>142512</v>
      </c>
      <c r="V756" s="51">
        <v>2500</v>
      </c>
      <c r="W756" s="51">
        <v>15335</v>
      </c>
      <c r="X756" s="21">
        <v>0</v>
      </c>
      <c r="Y756" s="51">
        <v>37200</v>
      </c>
      <c r="Z756" s="16"/>
      <c r="AA756" s="102">
        <v>0</v>
      </c>
      <c r="AB756" s="21">
        <v>1.8</v>
      </c>
      <c r="AC756" s="21">
        <v>16.7</v>
      </c>
      <c r="AD756" s="21">
        <v>1.4</v>
      </c>
      <c r="AE756" s="21">
        <v>0.1</v>
      </c>
      <c r="AF756" s="21">
        <f t="shared" si="11"/>
        <v>20</v>
      </c>
      <c r="AG756" s="21" t="s">
        <v>3587</v>
      </c>
      <c r="AH756" s="24" t="s">
        <v>3588</v>
      </c>
      <c r="AI756" s="24" t="s">
        <v>3589</v>
      </c>
      <c r="AJ756" s="27" t="s">
        <v>31395</v>
      </c>
      <c r="AK756" s="28" t="s">
        <v>70</v>
      </c>
      <c r="AL756" s="28">
        <v>10</v>
      </c>
      <c r="AM756" s="28">
        <v>19740208</v>
      </c>
      <c r="AN756" s="29">
        <v>364</v>
      </c>
      <c r="AO756" s="29">
        <v>202306</v>
      </c>
      <c r="AP756" s="29">
        <v>2022</v>
      </c>
      <c r="AQ756" s="28">
        <v>362140000</v>
      </c>
      <c r="AR756" s="28">
        <v>204738813</v>
      </c>
      <c r="AS756" s="28">
        <v>4525556</v>
      </c>
      <c r="AT756" s="30">
        <v>2</v>
      </c>
      <c r="AU756" s="30"/>
      <c r="AV756" s="30"/>
      <c r="AW756" s="30"/>
      <c r="AX756" s="30"/>
      <c r="AY756" s="30"/>
      <c r="AZ756" s="30"/>
      <c r="BA756" s="30"/>
      <c r="BB756" s="30" t="s">
        <v>54452</v>
      </c>
      <c r="BC756" s="30" t="s">
        <v>54452</v>
      </c>
      <c r="BD756" s="30" t="s">
        <v>54452</v>
      </c>
      <c r="BE756" s="30" t="s">
        <v>54452</v>
      </c>
      <c r="BF756" s="30" t="s">
        <v>54452</v>
      </c>
      <c r="BG756" s="30">
        <v>4</v>
      </c>
      <c r="BH756" s="30" t="s">
        <v>237</v>
      </c>
      <c r="BI756" s="31"/>
    </row>
    <row r="757" spans="1:61" ht="16.5">
      <c r="A757" s="21" t="s">
        <v>7149</v>
      </c>
      <c r="B757" s="21">
        <v>7213</v>
      </c>
      <c r="C757" s="21">
        <v>1306901</v>
      </c>
      <c r="D757" s="21">
        <v>2158126391</v>
      </c>
      <c r="E757" s="22">
        <v>1101110545529</v>
      </c>
      <c r="F757" s="24" t="s">
        <v>7150</v>
      </c>
      <c r="G757" s="24" t="s">
        <v>44</v>
      </c>
      <c r="H757" s="24" t="s">
        <v>51</v>
      </c>
      <c r="I757" s="24" t="s">
        <v>52</v>
      </c>
      <c r="J757" s="24" t="s">
        <v>1033</v>
      </c>
      <c r="K757" s="21">
        <v>38</v>
      </c>
      <c r="L757" s="32" t="s">
        <v>7151</v>
      </c>
      <c r="M757" s="21" t="s">
        <v>7152</v>
      </c>
      <c r="N757" s="21">
        <v>1</v>
      </c>
      <c r="O757" s="21" t="s">
        <v>83</v>
      </c>
      <c r="P757" s="33">
        <v>946368962</v>
      </c>
      <c r="Q757" s="33">
        <v>693123162</v>
      </c>
      <c r="R757" s="33">
        <v>112000000</v>
      </c>
      <c r="S757" s="33">
        <v>108200000</v>
      </c>
      <c r="T757" s="21">
        <v>0</v>
      </c>
      <c r="U757" s="21">
        <v>0</v>
      </c>
      <c r="V757" s="33">
        <v>1599125270</v>
      </c>
      <c r="W757" s="33">
        <v>222987727</v>
      </c>
      <c r="X757" s="33">
        <v>24079132</v>
      </c>
      <c r="Y757" s="33">
        <v>2739315000</v>
      </c>
      <c r="Z757" s="16" t="s">
        <v>126</v>
      </c>
      <c r="AA757" s="21">
        <v>9.4</v>
      </c>
      <c r="AB757" s="21">
        <v>35.4</v>
      </c>
      <c r="AC757" s="21">
        <v>1</v>
      </c>
      <c r="AD757" s="99">
        <v>0</v>
      </c>
      <c r="AE757" s="21">
        <v>18.399999999999999</v>
      </c>
      <c r="AF757" s="21">
        <f t="shared" si="11"/>
        <v>64.199999999999989</v>
      </c>
      <c r="AG757" s="21" t="s">
        <v>2787</v>
      </c>
      <c r="AH757" s="24" t="s">
        <v>7153</v>
      </c>
      <c r="AI757" s="24" t="s">
        <v>7154</v>
      </c>
      <c r="AJ757" s="27" t="s">
        <v>31396</v>
      </c>
      <c r="AK757" s="28" t="s">
        <v>70</v>
      </c>
      <c r="AL757" s="28">
        <v>10</v>
      </c>
      <c r="AM757" s="28">
        <v>19871101</v>
      </c>
      <c r="AN757" s="29">
        <v>490</v>
      </c>
      <c r="AO757" s="29">
        <v>202308</v>
      </c>
      <c r="AP757" s="29">
        <v>2022</v>
      </c>
      <c r="AQ757" s="28">
        <v>348631130</v>
      </c>
      <c r="AR757" s="28">
        <v>388918180</v>
      </c>
      <c r="AS757" s="28">
        <v>9666002</v>
      </c>
      <c r="AT757" s="30">
        <v>2</v>
      </c>
      <c r="AU757" s="30"/>
      <c r="AV757" s="30"/>
      <c r="AW757" s="30"/>
      <c r="AX757" s="30"/>
      <c r="AY757" s="30"/>
      <c r="AZ757" s="30"/>
      <c r="BA757" s="30"/>
      <c r="BB757" s="30" t="s">
        <v>54452</v>
      </c>
      <c r="BC757" s="30" t="s">
        <v>54452</v>
      </c>
      <c r="BD757" s="30" t="s">
        <v>54452</v>
      </c>
      <c r="BE757" s="30" t="s">
        <v>54452</v>
      </c>
      <c r="BF757" s="30" t="s">
        <v>54452</v>
      </c>
      <c r="BG757" s="30">
        <v>4</v>
      </c>
      <c r="BH757" s="30" t="s">
        <v>7155</v>
      </c>
      <c r="BI757" s="31"/>
    </row>
    <row r="758" spans="1:61" ht="16.5">
      <c r="A758" s="21" t="s">
        <v>3687</v>
      </c>
      <c r="B758" s="21">
        <v>3418</v>
      </c>
      <c r="C758" s="21">
        <v>1248030</v>
      </c>
      <c r="D758" s="21">
        <v>1338123898</v>
      </c>
      <c r="E758" s="22">
        <v>1101110400377</v>
      </c>
      <c r="F758" s="24" t="s">
        <v>3688</v>
      </c>
      <c r="G758" s="24" t="s">
        <v>44</v>
      </c>
      <c r="H758" s="24" t="s">
        <v>51</v>
      </c>
      <c r="I758" s="24" t="s">
        <v>52</v>
      </c>
      <c r="J758" s="24" t="s">
        <v>1001</v>
      </c>
      <c r="K758" s="21">
        <v>24</v>
      </c>
      <c r="L758" s="32" t="s">
        <v>3689</v>
      </c>
      <c r="M758" s="21" t="s">
        <v>3690</v>
      </c>
      <c r="N758" s="26">
        <v>1</v>
      </c>
      <c r="O758" s="26" t="s">
        <v>55</v>
      </c>
      <c r="P758" s="21">
        <v>0</v>
      </c>
      <c r="Q758" s="21">
        <v>0</v>
      </c>
      <c r="R758" s="21">
        <v>0</v>
      </c>
      <c r="S758" s="41">
        <v>467470</v>
      </c>
      <c r="T758" s="21">
        <v>0</v>
      </c>
      <c r="U758" s="41">
        <v>52726</v>
      </c>
      <c r="V758" s="21">
        <v>0</v>
      </c>
      <c r="W758" s="41">
        <v>535199</v>
      </c>
      <c r="X758" s="21">
        <v>0</v>
      </c>
      <c r="Y758" s="21">
        <v>0</v>
      </c>
      <c r="Z758" s="21" t="s">
        <v>126</v>
      </c>
      <c r="AA758" s="102">
        <v>0</v>
      </c>
      <c r="AB758" s="99">
        <v>0</v>
      </c>
      <c r="AC758" s="21">
        <v>4.5999999999999996</v>
      </c>
      <c r="AD758" s="21">
        <v>0.5</v>
      </c>
      <c r="AE758" s="21">
        <v>5.3</v>
      </c>
      <c r="AF758" s="21">
        <f t="shared" si="11"/>
        <v>10.399999999999999</v>
      </c>
      <c r="AG758" s="21" t="s">
        <v>3691</v>
      </c>
      <c r="AH758" s="24" t="s">
        <v>3384</v>
      </c>
      <c r="AI758" s="24" t="s">
        <v>3692</v>
      </c>
      <c r="AJ758" s="27" t="s">
        <v>31397</v>
      </c>
      <c r="AK758" s="28" t="s">
        <v>70</v>
      </c>
      <c r="AL758" s="28">
        <v>10</v>
      </c>
      <c r="AM758" s="28">
        <v>19850603</v>
      </c>
      <c r="AN758" s="29">
        <v>331</v>
      </c>
      <c r="AO758" s="29">
        <v>202306</v>
      </c>
      <c r="AP758" s="29">
        <v>2022</v>
      </c>
      <c r="AQ758" s="28">
        <v>317584243</v>
      </c>
      <c r="AR758" s="28">
        <v>563648876</v>
      </c>
      <c r="AS758" s="28">
        <v>7350000</v>
      </c>
      <c r="AT758" s="30">
        <v>2</v>
      </c>
      <c r="AU758" s="30"/>
      <c r="AV758" s="30"/>
      <c r="AW758" s="30"/>
      <c r="AX758" s="30"/>
      <c r="AY758" s="30"/>
      <c r="AZ758" s="30"/>
      <c r="BA758" s="30"/>
      <c r="BB758" s="30" t="s">
        <v>54452</v>
      </c>
      <c r="BC758" s="30" t="s">
        <v>54452</v>
      </c>
      <c r="BD758" s="30" t="s">
        <v>54452</v>
      </c>
      <c r="BE758" s="30" t="s">
        <v>54452</v>
      </c>
      <c r="BF758" s="30" t="s">
        <v>54452</v>
      </c>
      <c r="BG758" s="30">
        <v>4</v>
      </c>
      <c r="BH758" s="30" t="s">
        <v>237</v>
      </c>
      <c r="BI758" s="31"/>
    </row>
    <row r="759" spans="1:61" ht="16.5">
      <c r="A759" s="21" t="s">
        <v>12032</v>
      </c>
      <c r="B759" s="21">
        <v>15370</v>
      </c>
      <c r="C759" s="21">
        <v>12035164</v>
      </c>
      <c r="D759" s="21">
        <v>3228200338</v>
      </c>
      <c r="E759" s="22">
        <v>2802510006330</v>
      </c>
      <c r="F759" s="24" t="s">
        <v>12033</v>
      </c>
      <c r="G759" s="24" t="s">
        <v>44</v>
      </c>
      <c r="H759" s="24" t="s">
        <v>51</v>
      </c>
      <c r="I759" s="24" t="s">
        <v>65</v>
      </c>
      <c r="J759" s="24" t="s">
        <v>105</v>
      </c>
      <c r="K759" s="21">
        <v>64</v>
      </c>
      <c r="L759" s="32" t="s">
        <v>12033</v>
      </c>
      <c r="M759" s="21" t="s">
        <v>12034</v>
      </c>
      <c r="N759" s="26">
        <v>1</v>
      </c>
      <c r="O759" s="26" t="s">
        <v>55</v>
      </c>
      <c r="P759" s="21">
        <v>0</v>
      </c>
      <c r="Q759" s="21">
        <v>0</v>
      </c>
      <c r="R759" s="21">
        <v>0</v>
      </c>
      <c r="S759" s="41">
        <v>1355457</v>
      </c>
      <c r="T759" s="21">
        <v>0</v>
      </c>
      <c r="U759" s="41">
        <v>155758</v>
      </c>
      <c r="V759" s="21">
        <v>0</v>
      </c>
      <c r="W759" s="41">
        <v>2236999</v>
      </c>
      <c r="X759" s="21">
        <v>0</v>
      </c>
      <c r="Y759" s="21">
        <v>0</v>
      </c>
      <c r="Z759" s="21"/>
      <c r="AA759" s="102">
        <v>0</v>
      </c>
      <c r="AB759" s="99">
        <v>0</v>
      </c>
      <c r="AC759" s="21">
        <v>13.5</v>
      </c>
      <c r="AD759" s="21">
        <v>1.5</v>
      </c>
      <c r="AE759" s="21">
        <v>22.3</v>
      </c>
      <c r="AF759" s="21">
        <f t="shared" si="11"/>
        <v>37.299999999999997</v>
      </c>
      <c r="AG759" s="21"/>
      <c r="AH759" s="24"/>
      <c r="AI759" s="24" t="s">
        <v>12035</v>
      </c>
      <c r="AJ759" s="27" t="s">
        <v>31398</v>
      </c>
      <c r="AK759" s="28" t="s">
        <v>47</v>
      </c>
      <c r="AL759" s="28">
        <v>10</v>
      </c>
      <c r="AM759" s="28">
        <v>20190613</v>
      </c>
      <c r="AN759" s="29">
        <v>360</v>
      </c>
      <c r="AO759" s="29">
        <v>202304</v>
      </c>
      <c r="AP759" s="29"/>
      <c r="AQ759" s="28"/>
      <c r="AR759" s="28"/>
      <c r="AS759" s="28"/>
      <c r="AT759" s="30">
        <v>2</v>
      </c>
      <c r="AU759" s="30"/>
      <c r="AV759" s="30"/>
      <c r="AW759" s="30"/>
      <c r="AX759" s="30"/>
      <c r="AY759" s="30"/>
      <c r="AZ759" s="30"/>
      <c r="BA759" s="30"/>
      <c r="BB759" s="30" t="s">
        <v>54452</v>
      </c>
      <c r="BC759" s="30" t="s">
        <v>54452</v>
      </c>
      <c r="BD759" s="30" t="s">
        <v>54452</v>
      </c>
      <c r="BE759" s="30" t="s">
        <v>54452</v>
      </c>
      <c r="BF759" s="30" t="s">
        <v>54452</v>
      </c>
      <c r="BG759" s="30">
        <v>8</v>
      </c>
      <c r="BH759" s="30"/>
      <c r="BI759" s="31"/>
    </row>
    <row r="760" spans="1:61" ht="16.5">
      <c r="A760" s="21" t="s">
        <v>12148</v>
      </c>
      <c r="B760" s="21">
        <v>15348</v>
      </c>
      <c r="C760" s="21">
        <v>3330677</v>
      </c>
      <c r="D760" s="21">
        <v>2248209393</v>
      </c>
      <c r="E760" s="22">
        <v>1412320003079</v>
      </c>
      <c r="F760" s="24" t="s">
        <v>12149</v>
      </c>
      <c r="G760" s="24" t="s">
        <v>44</v>
      </c>
      <c r="H760" s="24" t="s">
        <v>51</v>
      </c>
      <c r="I760" s="24" t="s">
        <v>65</v>
      </c>
      <c r="J760" s="24" t="s">
        <v>105</v>
      </c>
      <c r="K760" s="21">
        <v>64</v>
      </c>
      <c r="L760" s="32" t="s">
        <v>12149</v>
      </c>
      <c r="M760" s="21" t="s">
        <v>12150</v>
      </c>
      <c r="N760" s="26">
        <v>1</v>
      </c>
      <c r="O760" s="26" t="s">
        <v>55</v>
      </c>
      <c r="P760" s="21">
        <v>0</v>
      </c>
      <c r="Q760" s="21">
        <v>0</v>
      </c>
      <c r="R760" s="21">
        <v>0</v>
      </c>
      <c r="S760" s="41">
        <v>6661797</v>
      </c>
      <c r="T760" s="21">
        <v>0</v>
      </c>
      <c r="U760" s="41">
        <v>422587</v>
      </c>
      <c r="V760" s="21">
        <v>0</v>
      </c>
      <c r="W760" s="41">
        <v>11320002</v>
      </c>
      <c r="X760" s="41">
        <v>13083895</v>
      </c>
      <c r="Y760" s="41">
        <v>11651481</v>
      </c>
      <c r="Z760" s="21"/>
      <c r="AA760" s="102">
        <v>0</v>
      </c>
      <c r="AB760" s="21">
        <v>116.5</v>
      </c>
      <c r="AC760" s="21">
        <v>66.599999999999994</v>
      </c>
      <c r="AD760" s="21">
        <v>4.2</v>
      </c>
      <c r="AE760" s="21">
        <v>244</v>
      </c>
      <c r="AF760" s="21">
        <f t="shared" ref="AF760:AF823" si="12">SUM(AA760:AE760)</f>
        <v>431.29999999999995</v>
      </c>
      <c r="AG760" s="21" t="s">
        <v>12151</v>
      </c>
      <c r="AH760" s="24" t="s">
        <v>12152</v>
      </c>
      <c r="AI760" s="24" t="s">
        <v>12153</v>
      </c>
      <c r="AJ760" s="27" t="s">
        <v>31399</v>
      </c>
      <c r="AK760" s="28" t="s">
        <v>47</v>
      </c>
      <c r="AL760" s="28">
        <v>10</v>
      </c>
      <c r="AM760" s="28">
        <v>20050614</v>
      </c>
      <c r="AN760" s="29">
        <v>358</v>
      </c>
      <c r="AO760" s="29">
        <v>202207</v>
      </c>
      <c r="AP760" s="29"/>
      <c r="AQ760" s="28"/>
      <c r="AR760" s="28"/>
      <c r="AS760" s="28"/>
      <c r="AT760" s="30">
        <v>2</v>
      </c>
      <c r="AU760" s="30"/>
      <c r="AV760" s="30"/>
      <c r="AW760" s="30"/>
      <c r="AX760" s="30"/>
      <c r="AY760" s="30"/>
      <c r="AZ760" s="30"/>
      <c r="BA760" s="30"/>
      <c r="BB760" s="30" t="s">
        <v>54452</v>
      </c>
      <c r="BC760" s="30" t="s">
        <v>54452</v>
      </c>
      <c r="BD760" s="30" t="s">
        <v>54452</v>
      </c>
      <c r="BE760" s="30" t="s">
        <v>54452</v>
      </c>
      <c r="BF760" s="30" t="s">
        <v>54452</v>
      </c>
      <c r="BG760" s="30">
        <v>4</v>
      </c>
      <c r="BH760" s="30" t="s">
        <v>237</v>
      </c>
      <c r="BI760" s="31"/>
    </row>
    <row r="761" spans="1:61" ht="16.5">
      <c r="A761" s="21" t="s">
        <v>12189</v>
      </c>
      <c r="B761" s="21">
        <v>24714</v>
      </c>
      <c r="C761" s="21">
        <v>3202404</v>
      </c>
      <c r="D761" s="21">
        <v>1268209653</v>
      </c>
      <c r="E761" s="22">
        <v>1312220001117</v>
      </c>
      <c r="F761" s="24" t="s">
        <v>12190</v>
      </c>
      <c r="G761" s="24" t="s">
        <v>104</v>
      </c>
      <c r="H761" s="24" t="s">
        <v>51</v>
      </c>
      <c r="I761" s="24" t="s">
        <v>65</v>
      </c>
      <c r="J761" s="24" t="s">
        <v>105</v>
      </c>
      <c r="K761" s="21">
        <v>64</v>
      </c>
      <c r="L761" s="32" t="s">
        <v>12190</v>
      </c>
      <c r="M761" s="21" t="s">
        <v>12191</v>
      </c>
      <c r="N761" s="26">
        <v>2</v>
      </c>
      <c r="O761" s="26" t="s">
        <v>55</v>
      </c>
      <c r="P761" s="21">
        <v>0</v>
      </c>
      <c r="Q761" s="21">
        <v>0</v>
      </c>
      <c r="R761" s="21">
        <v>0</v>
      </c>
      <c r="S761" s="41">
        <v>208484</v>
      </c>
      <c r="T761" s="21">
        <v>0</v>
      </c>
      <c r="U761" s="21">
        <v>0</v>
      </c>
      <c r="V761" s="21">
        <v>0</v>
      </c>
      <c r="W761" s="41">
        <v>1193212</v>
      </c>
      <c r="X761" s="21">
        <v>0</v>
      </c>
      <c r="Y761" s="21">
        <v>0</v>
      </c>
      <c r="Z761" s="16" t="s">
        <v>126</v>
      </c>
      <c r="AA761" s="102">
        <v>0</v>
      </c>
      <c r="AB761" s="99">
        <v>0</v>
      </c>
      <c r="AC761" s="21">
        <v>2</v>
      </c>
      <c r="AD761" s="99">
        <v>0</v>
      </c>
      <c r="AE761" s="21">
        <v>11.9</v>
      </c>
      <c r="AF761" s="21">
        <f t="shared" si="12"/>
        <v>13.9</v>
      </c>
      <c r="AG761" s="21" t="s">
        <v>12192</v>
      </c>
      <c r="AH761" s="24" t="s">
        <v>12193</v>
      </c>
      <c r="AI761" s="24" t="s">
        <v>12194</v>
      </c>
      <c r="AJ761" s="27" t="s">
        <v>31400</v>
      </c>
      <c r="AK761" s="28" t="s">
        <v>47</v>
      </c>
      <c r="AL761" s="28">
        <v>10</v>
      </c>
      <c r="AM761" s="28">
        <v>20070716</v>
      </c>
      <c r="AN761" s="29">
        <v>300</v>
      </c>
      <c r="AO761" s="29">
        <v>202012</v>
      </c>
      <c r="AP761" s="29"/>
      <c r="AQ761" s="28"/>
      <c r="AR761" s="28"/>
      <c r="AS761" s="28"/>
      <c r="AT761" s="30">
        <v>2</v>
      </c>
      <c r="AU761" s="30"/>
      <c r="AV761" s="30"/>
      <c r="AW761" s="30"/>
      <c r="AX761" s="30"/>
      <c r="AY761" s="30"/>
      <c r="AZ761" s="30"/>
      <c r="BA761" s="30"/>
      <c r="BB761" s="30" t="s">
        <v>54452</v>
      </c>
      <c r="BC761" s="30" t="s">
        <v>54452</v>
      </c>
      <c r="BD761" s="30" t="s">
        <v>54452</v>
      </c>
      <c r="BE761" s="30" t="s">
        <v>54452</v>
      </c>
      <c r="BF761" s="30" t="s">
        <v>54452</v>
      </c>
      <c r="BG761" s="30">
        <v>5</v>
      </c>
      <c r="BH761" s="30" t="s">
        <v>12195</v>
      </c>
      <c r="BI761" s="31"/>
    </row>
    <row r="762" spans="1:61" ht="16.5">
      <c r="A762" s="21" t="s">
        <v>12209</v>
      </c>
      <c r="B762" s="21">
        <v>34</v>
      </c>
      <c r="C762" s="21">
        <v>4028092</v>
      </c>
      <c r="D762" s="21">
        <v>4038164099</v>
      </c>
      <c r="E762" s="22">
        <v>2148110014856</v>
      </c>
      <c r="F762" s="24" t="s">
        <v>12210</v>
      </c>
      <c r="G762" s="24" t="s">
        <v>44</v>
      </c>
      <c r="H762" s="24" t="s">
        <v>51</v>
      </c>
      <c r="I762" s="24" t="s">
        <v>52</v>
      </c>
      <c r="J762" s="24" t="s">
        <v>72</v>
      </c>
      <c r="K762" s="21">
        <v>1</v>
      </c>
      <c r="L762" s="32" t="s">
        <v>12211</v>
      </c>
      <c r="M762" s="21" t="s">
        <v>12212</v>
      </c>
      <c r="N762" s="26">
        <v>1</v>
      </c>
      <c r="O762" s="26" t="s">
        <v>55</v>
      </c>
      <c r="P762" s="41">
        <v>15376953</v>
      </c>
      <c r="Q762" s="41">
        <v>39098216</v>
      </c>
      <c r="R762" s="21">
        <v>0</v>
      </c>
      <c r="S762" s="41">
        <v>948235</v>
      </c>
      <c r="T762" s="21">
        <v>0</v>
      </c>
      <c r="U762" s="41">
        <v>139077</v>
      </c>
      <c r="V762" s="21">
        <v>0</v>
      </c>
      <c r="W762" s="41">
        <v>3736282</v>
      </c>
      <c r="X762" s="41">
        <v>481217</v>
      </c>
      <c r="Y762" s="41">
        <v>412900</v>
      </c>
      <c r="Z762" s="21" t="s">
        <v>56</v>
      </c>
      <c r="AA762" s="21">
        <v>153.69999999999999</v>
      </c>
      <c r="AB762" s="21">
        <v>395.1</v>
      </c>
      <c r="AC762" s="21">
        <v>9.4</v>
      </c>
      <c r="AD762" s="21">
        <v>1.3</v>
      </c>
      <c r="AE762" s="21">
        <v>42.1</v>
      </c>
      <c r="AF762" s="21">
        <f t="shared" si="12"/>
        <v>601.59999999999991</v>
      </c>
      <c r="AG762" s="21" t="s">
        <v>12213</v>
      </c>
      <c r="AH762" s="24" t="s">
        <v>12214</v>
      </c>
      <c r="AI762" s="24" t="s">
        <v>12215</v>
      </c>
      <c r="AJ762" s="27" t="s">
        <v>31401</v>
      </c>
      <c r="AK762" s="28" t="s">
        <v>60</v>
      </c>
      <c r="AL762" s="28">
        <v>10</v>
      </c>
      <c r="AM762" s="28">
        <v>20110808</v>
      </c>
      <c r="AN762" s="29">
        <v>347</v>
      </c>
      <c r="AO762" s="29">
        <v>202212</v>
      </c>
      <c r="AP762" s="29">
        <v>2022</v>
      </c>
      <c r="AQ762" s="28">
        <v>338246612</v>
      </c>
      <c r="AR762" s="28">
        <v>210696265</v>
      </c>
      <c r="AS762" s="28">
        <v>76592550</v>
      </c>
      <c r="AT762" s="30">
        <v>2</v>
      </c>
      <c r="AU762" s="30"/>
      <c r="AV762" s="30"/>
      <c r="AW762" s="30"/>
      <c r="AX762" s="30"/>
      <c r="AY762" s="30"/>
      <c r="AZ762" s="30"/>
      <c r="BA762" s="30"/>
      <c r="BB762" s="30" t="s">
        <v>54452</v>
      </c>
      <c r="BC762" s="30" t="s">
        <v>54452</v>
      </c>
      <c r="BD762" s="30" t="s">
        <v>54452</v>
      </c>
      <c r="BE762" s="30" t="s">
        <v>54452</v>
      </c>
      <c r="BF762" s="30" t="s">
        <v>54452</v>
      </c>
      <c r="BG762" s="30">
        <v>4</v>
      </c>
      <c r="BH762" s="30" t="s">
        <v>237</v>
      </c>
      <c r="BI762" s="31"/>
    </row>
    <row r="763" spans="1:61" ht="16.5">
      <c r="A763" s="21" t="s">
        <v>819</v>
      </c>
      <c r="B763" s="21">
        <v>653</v>
      </c>
      <c r="C763" s="21">
        <v>1131389</v>
      </c>
      <c r="D763" s="21">
        <v>1368101103</v>
      </c>
      <c r="E763" s="22">
        <v>1244110000662</v>
      </c>
      <c r="F763" s="24" t="s">
        <v>820</v>
      </c>
      <c r="G763" s="24" t="s">
        <v>44</v>
      </c>
      <c r="H763" s="24" t="s">
        <v>51</v>
      </c>
      <c r="I763" s="24" t="s">
        <v>52</v>
      </c>
      <c r="J763" s="24" t="s">
        <v>72</v>
      </c>
      <c r="K763" s="21">
        <v>1</v>
      </c>
      <c r="L763" s="32" t="s">
        <v>820</v>
      </c>
      <c r="M763" s="21" t="s">
        <v>821</v>
      </c>
      <c r="N763" s="26">
        <v>1</v>
      </c>
      <c r="O763" s="26" t="s">
        <v>55</v>
      </c>
      <c r="P763" s="41">
        <v>12601866</v>
      </c>
      <c r="Q763" s="21">
        <v>0</v>
      </c>
      <c r="R763" s="21">
        <v>0</v>
      </c>
      <c r="S763" s="41">
        <v>892675</v>
      </c>
      <c r="T763" s="21">
        <v>0</v>
      </c>
      <c r="U763" s="41">
        <v>185085</v>
      </c>
      <c r="V763" s="21">
        <v>0</v>
      </c>
      <c r="W763" s="41">
        <v>3443381</v>
      </c>
      <c r="X763" s="41">
        <f>1001556+4013530</f>
        <v>5015086</v>
      </c>
      <c r="Y763" s="41">
        <v>15689887</v>
      </c>
      <c r="Z763" s="21" t="s">
        <v>56</v>
      </c>
      <c r="AA763" s="21">
        <v>126</v>
      </c>
      <c r="AB763" s="21">
        <v>156.80000000000001</v>
      </c>
      <c r="AC763" s="21">
        <v>8.9</v>
      </c>
      <c r="AD763" s="21">
        <v>1.8</v>
      </c>
      <c r="AE763" s="21">
        <v>84.5</v>
      </c>
      <c r="AF763" s="21">
        <f t="shared" si="12"/>
        <v>378</v>
      </c>
      <c r="AG763" s="21" t="s">
        <v>822</v>
      </c>
      <c r="AH763" s="24" t="s">
        <v>823</v>
      </c>
      <c r="AI763" s="24" t="s">
        <v>824</v>
      </c>
      <c r="AJ763" s="27" t="s">
        <v>31402</v>
      </c>
      <c r="AK763" s="28" t="s">
        <v>156</v>
      </c>
      <c r="AL763" s="28">
        <v>10</v>
      </c>
      <c r="AM763" s="28">
        <v>19720726</v>
      </c>
      <c r="AN763" s="29">
        <v>356</v>
      </c>
      <c r="AO763" s="29">
        <v>202306</v>
      </c>
      <c r="AP763" s="29">
        <v>2022</v>
      </c>
      <c r="AQ763" s="28">
        <v>631567233</v>
      </c>
      <c r="AR763" s="28">
        <v>480569210</v>
      </c>
      <c r="AS763" s="28">
        <v>70572300</v>
      </c>
      <c r="AT763" s="30">
        <v>2</v>
      </c>
      <c r="AU763" s="30"/>
      <c r="AV763" s="30"/>
      <c r="AW763" s="30"/>
      <c r="AX763" s="30"/>
      <c r="AY763" s="30"/>
      <c r="AZ763" s="30"/>
      <c r="BA763" s="30"/>
      <c r="BB763" s="30" t="s">
        <v>54452</v>
      </c>
      <c r="BC763" s="30" t="s">
        <v>54452</v>
      </c>
      <c r="BD763" s="30" t="s">
        <v>54452</v>
      </c>
      <c r="BE763" s="30" t="s">
        <v>54452</v>
      </c>
      <c r="BF763" s="30" t="s">
        <v>54452</v>
      </c>
      <c r="BG763" s="30">
        <v>4</v>
      </c>
      <c r="BH763" s="30" t="s">
        <v>61</v>
      </c>
      <c r="BI763" s="31"/>
    </row>
    <row r="764" spans="1:61" ht="16.5">
      <c r="A764" s="21" t="s">
        <v>12497</v>
      </c>
      <c r="B764" s="21">
        <v>5008</v>
      </c>
      <c r="C764" s="21">
        <v>1798318</v>
      </c>
      <c r="D764" s="21">
        <v>1268107003</v>
      </c>
      <c r="E764" s="22">
        <v>1344150000050</v>
      </c>
      <c r="F764" s="24" t="s">
        <v>12498</v>
      </c>
      <c r="G764" s="24" t="s">
        <v>44</v>
      </c>
      <c r="H764" s="24" t="s">
        <v>51</v>
      </c>
      <c r="I764" s="24" t="s">
        <v>52</v>
      </c>
      <c r="J764" s="24" t="s">
        <v>1033</v>
      </c>
      <c r="K764" s="21">
        <v>38</v>
      </c>
      <c r="L764" s="32" t="s">
        <v>12499</v>
      </c>
      <c r="M764" s="21" t="s">
        <v>1355</v>
      </c>
      <c r="N764" s="26">
        <v>1</v>
      </c>
      <c r="O764" s="26" t="s">
        <v>55</v>
      </c>
      <c r="P764" s="21">
        <v>0</v>
      </c>
      <c r="Q764" s="21">
        <v>0</v>
      </c>
      <c r="R764" s="21">
        <v>0</v>
      </c>
      <c r="S764" s="21">
        <v>0</v>
      </c>
      <c r="T764" s="21">
        <v>0</v>
      </c>
      <c r="U764" s="41">
        <v>9562</v>
      </c>
      <c r="V764" s="21">
        <v>0</v>
      </c>
      <c r="W764" s="41">
        <v>7816418</v>
      </c>
      <c r="X764" s="21">
        <v>0</v>
      </c>
      <c r="Y764" s="21">
        <v>0</v>
      </c>
      <c r="Z764" s="21" t="s">
        <v>126</v>
      </c>
      <c r="AA764" s="102">
        <v>0</v>
      </c>
      <c r="AB764" s="99">
        <v>0</v>
      </c>
      <c r="AC764" s="99">
        <v>0</v>
      </c>
      <c r="AD764" s="99">
        <v>0</v>
      </c>
      <c r="AE764" s="21">
        <v>78.099999999999994</v>
      </c>
      <c r="AF764" s="21">
        <f t="shared" si="12"/>
        <v>78.099999999999994</v>
      </c>
      <c r="AG764" s="21" t="s">
        <v>5191</v>
      </c>
      <c r="AH764" s="24" t="s">
        <v>12500</v>
      </c>
      <c r="AI764" s="24" t="s">
        <v>12501</v>
      </c>
      <c r="AJ764" s="27" t="s">
        <v>31403</v>
      </c>
      <c r="AK764" s="28" t="s">
        <v>47</v>
      </c>
      <c r="AL764" s="28">
        <v>10</v>
      </c>
      <c r="AM764" s="28">
        <v>19870825</v>
      </c>
      <c r="AN764" s="29">
        <v>899</v>
      </c>
      <c r="AO764" s="29">
        <v>202212</v>
      </c>
      <c r="AP764" s="29"/>
      <c r="AQ764" s="28"/>
      <c r="AR764" s="28"/>
      <c r="AS764" s="28"/>
      <c r="AT764" s="30">
        <v>2</v>
      </c>
      <c r="AU764" s="30"/>
      <c r="AV764" s="30"/>
      <c r="AW764" s="30"/>
      <c r="AX764" s="30"/>
      <c r="AY764" s="30"/>
      <c r="AZ764" s="30"/>
      <c r="BA764" s="30"/>
      <c r="BB764" s="30" t="s">
        <v>54452</v>
      </c>
      <c r="BC764" s="30" t="s">
        <v>54452</v>
      </c>
      <c r="BD764" s="30" t="s">
        <v>54452</v>
      </c>
      <c r="BE764" s="30" t="s">
        <v>54452</v>
      </c>
      <c r="BF764" s="30" t="s">
        <v>54452</v>
      </c>
      <c r="BG764" s="30">
        <v>8</v>
      </c>
      <c r="BH764" s="30" t="s">
        <v>12502</v>
      </c>
      <c r="BI764" s="31"/>
    </row>
    <row r="765" spans="1:61" ht="16.5">
      <c r="A765" s="21" t="s">
        <v>9035</v>
      </c>
      <c r="B765" s="21">
        <v>9243</v>
      </c>
      <c r="C765" s="21">
        <v>8785731</v>
      </c>
      <c r="D765" s="21">
        <v>4168701146</v>
      </c>
      <c r="E765" s="22">
        <v>1101116950962</v>
      </c>
      <c r="F765" s="24" t="s">
        <v>9036</v>
      </c>
      <c r="G765" s="24" t="s">
        <v>44</v>
      </c>
      <c r="H765" s="24" t="s">
        <v>51</v>
      </c>
      <c r="I765" s="24" t="s">
        <v>52</v>
      </c>
      <c r="J765" s="24" t="s">
        <v>313</v>
      </c>
      <c r="K765" s="21">
        <v>46</v>
      </c>
      <c r="L765" s="32" t="s">
        <v>9037</v>
      </c>
      <c r="M765" s="21" t="s">
        <v>9038</v>
      </c>
      <c r="N765" s="21">
        <v>1</v>
      </c>
      <c r="O765" s="21" t="s">
        <v>55</v>
      </c>
      <c r="P765" s="44">
        <v>208449</v>
      </c>
      <c r="Q765" s="44">
        <v>329386</v>
      </c>
      <c r="R765" s="21">
        <v>0</v>
      </c>
      <c r="S765" s="21">
        <v>0</v>
      </c>
      <c r="T765" s="21">
        <v>0</v>
      </c>
      <c r="U765" s="44">
        <v>9845</v>
      </c>
      <c r="V765" s="44">
        <v>234345</v>
      </c>
      <c r="W765" s="21">
        <v>0</v>
      </c>
      <c r="X765" s="21">
        <v>0</v>
      </c>
      <c r="Y765" s="21">
        <v>0</v>
      </c>
      <c r="Z765" s="16" t="s">
        <v>315</v>
      </c>
      <c r="AA765" s="21">
        <v>2</v>
      </c>
      <c r="AB765" s="21">
        <v>3.2</v>
      </c>
      <c r="AC765" s="99">
        <v>0</v>
      </c>
      <c r="AD765" s="99">
        <v>0</v>
      </c>
      <c r="AE765" s="21">
        <v>2.2999999999999998</v>
      </c>
      <c r="AF765" s="21">
        <f t="shared" si="12"/>
        <v>7.5</v>
      </c>
      <c r="AG765" s="21" t="s">
        <v>9039</v>
      </c>
      <c r="AH765" s="24" t="s">
        <v>9040</v>
      </c>
      <c r="AI765" s="24" t="s">
        <v>9041</v>
      </c>
      <c r="AJ765" s="27" t="s">
        <v>31404</v>
      </c>
      <c r="AK765" s="28" t="s">
        <v>60</v>
      </c>
      <c r="AL765" s="28">
        <v>10</v>
      </c>
      <c r="AM765" s="28">
        <v>20181210</v>
      </c>
      <c r="AN765" s="29">
        <v>752</v>
      </c>
      <c r="AO765" s="29">
        <v>202304</v>
      </c>
      <c r="AP765" s="29">
        <v>2022</v>
      </c>
      <c r="AQ765" s="28">
        <v>89809743</v>
      </c>
      <c r="AR765" s="28">
        <v>25559263</v>
      </c>
      <c r="AS765" s="28">
        <v>900000</v>
      </c>
      <c r="AT765" s="30">
        <v>2</v>
      </c>
      <c r="AU765" s="30"/>
      <c r="AV765" s="30"/>
      <c r="AW765" s="30"/>
      <c r="AX765" s="30"/>
      <c r="AY765" s="30"/>
      <c r="AZ765" s="30"/>
      <c r="BA765" s="30"/>
      <c r="BB765" s="30" t="s">
        <v>54452</v>
      </c>
      <c r="BC765" s="30" t="s">
        <v>54452</v>
      </c>
      <c r="BD765" s="30" t="s">
        <v>54452</v>
      </c>
      <c r="BE765" s="30" t="s">
        <v>54452</v>
      </c>
      <c r="BF765" s="30" t="s">
        <v>54452</v>
      </c>
      <c r="BG765" s="30">
        <v>7</v>
      </c>
      <c r="BH765" s="30" t="s">
        <v>7899</v>
      </c>
      <c r="BI765" s="31"/>
    </row>
    <row r="766" spans="1:61" ht="16.5">
      <c r="A766" s="21" t="s">
        <v>9606</v>
      </c>
      <c r="B766" s="21">
        <v>9865</v>
      </c>
      <c r="C766" s="21">
        <v>4047247</v>
      </c>
      <c r="D766" s="21">
        <v>1058763261</v>
      </c>
      <c r="E766" s="22">
        <v>1101114704668</v>
      </c>
      <c r="F766" s="24" t="s">
        <v>9607</v>
      </c>
      <c r="G766" s="24" t="s">
        <v>44</v>
      </c>
      <c r="H766" s="24" t="s">
        <v>51</v>
      </c>
      <c r="I766" s="24" t="s">
        <v>65</v>
      </c>
      <c r="J766" s="24" t="s">
        <v>171</v>
      </c>
      <c r="K766" s="21">
        <v>48</v>
      </c>
      <c r="L766" s="32" t="s">
        <v>9608</v>
      </c>
      <c r="M766" s="21" t="s">
        <v>9609</v>
      </c>
      <c r="N766" s="21">
        <v>1</v>
      </c>
      <c r="O766" s="21" t="s">
        <v>55</v>
      </c>
      <c r="P766" s="21">
        <v>0</v>
      </c>
      <c r="Q766" s="21">
        <v>0</v>
      </c>
      <c r="R766" s="21">
        <v>0</v>
      </c>
      <c r="S766" s="21">
        <v>0</v>
      </c>
      <c r="T766" s="21">
        <v>0</v>
      </c>
      <c r="U766" s="21">
        <v>0</v>
      </c>
      <c r="V766" s="21">
        <v>0</v>
      </c>
      <c r="W766" s="33">
        <v>3823</v>
      </c>
      <c r="X766" s="21">
        <v>0</v>
      </c>
      <c r="Y766" s="21">
        <v>0</v>
      </c>
      <c r="Z766" s="16" t="s">
        <v>315</v>
      </c>
      <c r="AA766" s="102">
        <v>0</v>
      </c>
      <c r="AB766" s="99">
        <v>0</v>
      </c>
      <c r="AC766" s="99">
        <v>0</v>
      </c>
      <c r="AD766" s="99">
        <v>0</v>
      </c>
      <c r="AE766" s="99">
        <v>0</v>
      </c>
      <c r="AF766" s="21">
        <f t="shared" si="12"/>
        <v>0</v>
      </c>
      <c r="AG766" s="21" t="s">
        <v>9610</v>
      </c>
      <c r="AH766" s="24" t="s">
        <v>9611</v>
      </c>
      <c r="AI766" s="24" t="s">
        <v>9612</v>
      </c>
      <c r="AJ766" s="27" t="s">
        <v>31405</v>
      </c>
      <c r="AK766" s="28" t="s">
        <v>60</v>
      </c>
      <c r="AL766" s="28">
        <v>10</v>
      </c>
      <c r="AM766" s="28">
        <v>20111011</v>
      </c>
      <c r="AN766" s="29">
        <v>403</v>
      </c>
      <c r="AO766" s="29">
        <v>202212</v>
      </c>
      <c r="AP766" s="29">
        <v>2022</v>
      </c>
      <c r="AQ766" s="28">
        <v>26505584</v>
      </c>
      <c r="AR766" s="28">
        <v>4103137</v>
      </c>
      <c r="AS766" s="28">
        <v>100000</v>
      </c>
      <c r="AT766" s="30">
        <v>2</v>
      </c>
      <c r="AU766" s="30"/>
      <c r="AV766" s="30"/>
      <c r="AW766" s="30"/>
      <c r="AX766" s="30"/>
      <c r="AY766" s="30"/>
      <c r="AZ766" s="30"/>
      <c r="BA766" s="30"/>
      <c r="BB766" s="30" t="s">
        <v>54452</v>
      </c>
      <c r="BC766" s="30" t="s">
        <v>54452</v>
      </c>
      <c r="BD766" s="30" t="s">
        <v>54452</v>
      </c>
      <c r="BE766" s="30" t="s">
        <v>54452</v>
      </c>
      <c r="BF766" s="30" t="s">
        <v>54452</v>
      </c>
      <c r="BG766" s="30">
        <v>7</v>
      </c>
      <c r="BH766" s="30"/>
      <c r="BI766" s="31"/>
    </row>
    <row r="767" spans="1:61" ht="16.5">
      <c r="A767" s="21" t="s">
        <v>357</v>
      </c>
      <c r="B767" s="21">
        <v>279</v>
      </c>
      <c r="C767" s="21">
        <v>1580238</v>
      </c>
      <c r="D767" s="21">
        <v>3038109535</v>
      </c>
      <c r="E767" s="22">
        <v>1311110005693</v>
      </c>
      <c r="F767" s="24" t="s">
        <v>358</v>
      </c>
      <c r="G767" s="24" t="s">
        <v>44</v>
      </c>
      <c r="H767" s="24" t="s">
        <v>51</v>
      </c>
      <c r="I767" s="24" t="s">
        <v>52</v>
      </c>
      <c r="J767" s="24" t="s">
        <v>72</v>
      </c>
      <c r="K767" s="21">
        <v>1</v>
      </c>
      <c r="L767" s="32" t="s">
        <v>359</v>
      </c>
      <c r="M767" s="21" t="s">
        <v>360</v>
      </c>
      <c r="N767" s="21">
        <v>2</v>
      </c>
      <c r="O767" s="21" t="s">
        <v>55</v>
      </c>
      <c r="P767" s="21">
        <v>0</v>
      </c>
      <c r="Q767" s="42">
        <v>848611</v>
      </c>
      <c r="R767" s="42">
        <v>32600</v>
      </c>
      <c r="S767" s="42">
        <v>2892097</v>
      </c>
      <c r="T767" s="21">
        <v>0</v>
      </c>
      <c r="U767" s="21">
        <v>216</v>
      </c>
      <c r="V767" s="21">
        <v>0</v>
      </c>
      <c r="W767" s="21">
        <v>0</v>
      </c>
      <c r="X767" s="39">
        <v>24106297</v>
      </c>
      <c r="Y767" s="33">
        <v>2333565</v>
      </c>
      <c r="Z767" s="16" t="s">
        <v>56</v>
      </c>
      <c r="AA767" s="102">
        <v>0</v>
      </c>
      <c r="AB767" s="21">
        <v>32.1</v>
      </c>
      <c r="AC767" s="21">
        <v>28.9</v>
      </c>
      <c r="AD767" s="99">
        <v>0</v>
      </c>
      <c r="AE767" s="21">
        <v>241</v>
      </c>
      <c r="AF767" s="21">
        <f t="shared" si="12"/>
        <v>302</v>
      </c>
      <c r="AG767" s="21" t="s">
        <v>361</v>
      </c>
      <c r="AH767" s="24" t="s">
        <v>362</v>
      </c>
      <c r="AI767" s="24" t="s">
        <v>283</v>
      </c>
      <c r="AJ767" s="27" t="s">
        <v>31406</v>
      </c>
      <c r="AK767" s="28" t="s">
        <v>60</v>
      </c>
      <c r="AL767" s="28">
        <v>10</v>
      </c>
      <c r="AM767" s="28">
        <v>19860331</v>
      </c>
      <c r="AN767" s="29">
        <v>1824</v>
      </c>
      <c r="AO767" s="29">
        <v>202306</v>
      </c>
      <c r="AP767" s="29">
        <v>2022</v>
      </c>
      <c r="AQ767" s="28">
        <v>791669387</v>
      </c>
      <c r="AR767" s="28">
        <v>681062389</v>
      </c>
      <c r="AS767" s="28">
        <v>6000000</v>
      </c>
      <c r="AT767" s="30">
        <v>2</v>
      </c>
      <c r="AU767" s="30"/>
      <c r="AV767" s="30"/>
      <c r="AW767" s="30"/>
      <c r="AX767" s="30"/>
      <c r="AY767" s="30"/>
      <c r="AZ767" s="30"/>
      <c r="BA767" s="30"/>
      <c r="BB767" s="30" t="s">
        <v>54452</v>
      </c>
      <c r="BC767" s="30" t="s">
        <v>54452</v>
      </c>
      <c r="BD767" s="30" t="s">
        <v>54452</v>
      </c>
      <c r="BE767" s="30" t="s">
        <v>54452</v>
      </c>
      <c r="BF767" s="30" t="s">
        <v>54452</v>
      </c>
      <c r="BG767" s="30">
        <v>4</v>
      </c>
      <c r="BH767" s="30" t="s">
        <v>237</v>
      </c>
      <c r="BI767" s="31"/>
    </row>
    <row r="768" spans="1:61" ht="16.5">
      <c r="A768" s="21" t="s">
        <v>958</v>
      </c>
      <c r="B768" s="21">
        <v>750</v>
      </c>
      <c r="C768" s="21">
        <v>1729379</v>
      </c>
      <c r="D768" s="21">
        <v>6138125989</v>
      </c>
      <c r="E768" s="22">
        <v>1954110007613</v>
      </c>
      <c r="F768" s="24" t="s">
        <v>959</v>
      </c>
      <c r="G768" s="24" t="s">
        <v>44</v>
      </c>
      <c r="H768" s="24" t="s">
        <v>51</v>
      </c>
      <c r="I768" s="24" t="s">
        <v>52</v>
      </c>
      <c r="J768" s="24" t="s">
        <v>951</v>
      </c>
      <c r="K768" s="21">
        <v>3</v>
      </c>
      <c r="L768" s="32" t="s">
        <v>960</v>
      </c>
      <c r="M768" s="21" t="s">
        <v>961</v>
      </c>
      <c r="N768" s="21">
        <v>1</v>
      </c>
      <c r="O768" s="21" t="s">
        <v>55</v>
      </c>
      <c r="P768" s="21">
        <v>0</v>
      </c>
      <c r="Q768" s="21">
        <v>0</v>
      </c>
      <c r="R768" s="21">
        <v>0</v>
      </c>
      <c r="S768" s="39">
        <v>1290078</v>
      </c>
      <c r="T768" s="21">
        <v>0</v>
      </c>
      <c r="U768" s="21">
        <v>0</v>
      </c>
      <c r="V768" s="21">
        <v>0</v>
      </c>
      <c r="W768" s="33">
        <v>332913</v>
      </c>
      <c r="X768" s="21">
        <v>0</v>
      </c>
      <c r="Y768" s="39">
        <v>34455612</v>
      </c>
      <c r="Z768" s="16" t="s">
        <v>56</v>
      </c>
      <c r="AA768" s="102">
        <v>0</v>
      </c>
      <c r="AB768" s="21">
        <v>344.5</v>
      </c>
      <c r="AC768" s="21">
        <v>12.9</v>
      </c>
      <c r="AD768" s="99">
        <v>0</v>
      </c>
      <c r="AE768" s="21">
        <v>3.3</v>
      </c>
      <c r="AF768" s="21">
        <f t="shared" si="12"/>
        <v>360.7</v>
      </c>
      <c r="AG768" s="21" t="s">
        <v>962</v>
      </c>
      <c r="AH768" s="24" t="s">
        <v>963</v>
      </c>
      <c r="AI768" s="24" t="s">
        <v>964</v>
      </c>
      <c r="AJ768" s="27" t="s">
        <v>31407</v>
      </c>
      <c r="AK768" s="28" t="s">
        <v>60</v>
      </c>
      <c r="AL768" s="28">
        <v>10</v>
      </c>
      <c r="AM768" s="28">
        <v>20010908</v>
      </c>
      <c r="AN768" s="29">
        <v>493</v>
      </c>
      <c r="AO768" s="29">
        <v>202212</v>
      </c>
      <c r="AP768" s="29">
        <v>2022</v>
      </c>
      <c r="AQ768" s="28">
        <v>539770942</v>
      </c>
      <c r="AR768" s="28">
        <v>651237773</v>
      </c>
      <c r="AS768" s="28">
        <v>58000000</v>
      </c>
      <c r="AT768" s="30">
        <v>2</v>
      </c>
      <c r="AU768" s="30"/>
      <c r="AV768" s="30"/>
      <c r="AW768" s="30"/>
      <c r="AX768" s="30"/>
      <c r="AY768" s="30"/>
      <c r="AZ768" s="30"/>
      <c r="BA768" s="30"/>
      <c r="BB768" s="30" t="s">
        <v>54452</v>
      </c>
      <c r="BC768" s="30" t="s">
        <v>54452</v>
      </c>
      <c r="BD768" s="30" t="s">
        <v>54452</v>
      </c>
      <c r="BE768" s="30" t="s">
        <v>54452</v>
      </c>
      <c r="BF768" s="30" t="s">
        <v>54452</v>
      </c>
      <c r="BG768" s="30">
        <v>4</v>
      </c>
      <c r="BH768" s="30" t="s">
        <v>921</v>
      </c>
      <c r="BI768" s="31"/>
    </row>
    <row r="769" spans="1:61" ht="16.5">
      <c r="A769" s="21" t="s">
        <v>8013</v>
      </c>
      <c r="B769" s="21">
        <v>8233</v>
      </c>
      <c r="C769" s="21">
        <v>1640231</v>
      </c>
      <c r="D769" s="21">
        <v>1318148215</v>
      </c>
      <c r="E769" s="22">
        <v>1201110185779</v>
      </c>
      <c r="F769" s="24" t="s">
        <v>8014</v>
      </c>
      <c r="G769" s="24" t="s">
        <v>44</v>
      </c>
      <c r="H769" s="24" t="s">
        <v>51</v>
      </c>
      <c r="I769" s="24" t="s">
        <v>65</v>
      </c>
      <c r="J769" s="24" t="s">
        <v>363</v>
      </c>
      <c r="K769" s="21">
        <v>63</v>
      </c>
      <c r="L769" s="32" t="s">
        <v>8015</v>
      </c>
      <c r="M769" s="21" t="s">
        <v>8016</v>
      </c>
      <c r="N769" s="21">
        <v>1</v>
      </c>
      <c r="O769" s="21" t="s">
        <v>55</v>
      </c>
      <c r="P769" s="39">
        <v>1735113</v>
      </c>
      <c r="Q769" s="39">
        <v>963140</v>
      </c>
      <c r="R769" s="21">
        <v>0</v>
      </c>
      <c r="S769" s="21">
        <v>0</v>
      </c>
      <c r="T769" s="21">
        <v>0</v>
      </c>
      <c r="U769" s="39">
        <v>8470</v>
      </c>
      <c r="V769" s="21">
        <v>0</v>
      </c>
      <c r="W769" s="21">
        <v>0</v>
      </c>
      <c r="X769" s="39">
        <v>28437</v>
      </c>
      <c r="Y769" s="39">
        <v>18498</v>
      </c>
      <c r="Z769" s="16" t="s">
        <v>1249</v>
      </c>
      <c r="AA769" s="21">
        <v>17.3</v>
      </c>
      <c r="AB769" s="21">
        <v>9.8000000000000007</v>
      </c>
      <c r="AC769" s="99">
        <v>0</v>
      </c>
      <c r="AD769" s="99">
        <v>0</v>
      </c>
      <c r="AE769" s="21">
        <v>0.2</v>
      </c>
      <c r="AF769" s="21">
        <f t="shared" si="12"/>
        <v>27.3</v>
      </c>
      <c r="AG769" s="21" t="s">
        <v>8017</v>
      </c>
      <c r="AH769" s="24" t="s">
        <v>8018</v>
      </c>
      <c r="AI769" s="24" t="s">
        <v>8019</v>
      </c>
      <c r="AJ769" s="27" t="s">
        <v>31408</v>
      </c>
      <c r="AK769" s="28" t="s">
        <v>60</v>
      </c>
      <c r="AL769" s="28">
        <v>10</v>
      </c>
      <c r="AM769" s="28">
        <v>19990211</v>
      </c>
      <c r="AN769" s="29">
        <v>327</v>
      </c>
      <c r="AO769" s="29">
        <v>202305</v>
      </c>
      <c r="AP769" s="29">
        <v>2022</v>
      </c>
      <c r="AQ769" s="28">
        <v>46485939</v>
      </c>
      <c r="AR769" s="28">
        <v>26920199</v>
      </c>
      <c r="AS769" s="28">
        <v>3000000</v>
      </c>
      <c r="AT769" s="30">
        <v>2</v>
      </c>
      <c r="AU769" s="30"/>
      <c r="AV769" s="30"/>
      <c r="AW769" s="30"/>
      <c r="AX769" s="30"/>
      <c r="AY769" s="30"/>
      <c r="AZ769" s="30"/>
      <c r="BA769" s="30"/>
      <c r="BB769" s="30" t="s">
        <v>54452</v>
      </c>
      <c r="BC769" s="30" t="s">
        <v>54452</v>
      </c>
      <c r="BD769" s="30" t="s">
        <v>54452</v>
      </c>
      <c r="BE769" s="30" t="s">
        <v>54452</v>
      </c>
      <c r="BF769" s="30" t="s">
        <v>54452</v>
      </c>
      <c r="BG769" s="30">
        <v>7</v>
      </c>
      <c r="BH769" s="30"/>
      <c r="BI769" s="31"/>
    </row>
    <row r="770" spans="1:61" ht="16.5">
      <c r="A770" s="21" t="s">
        <v>11008</v>
      </c>
      <c r="B770" s="21">
        <v>11234</v>
      </c>
      <c r="C770" s="21">
        <v>1632248</v>
      </c>
      <c r="D770" s="21">
        <v>2168101995</v>
      </c>
      <c r="E770" s="22">
        <v>1101110170649</v>
      </c>
      <c r="F770" s="24" t="s">
        <v>11009</v>
      </c>
      <c r="G770" s="24" t="s">
        <v>44</v>
      </c>
      <c r="H770" s="24" t="s">
        <v>51</v>
      </c>
      <c r="I770" s="24" t="s">
        <v>65</v>
      </c>
      <c r="J770" s="24" t="s">
        <v>3829</v>
      </c>
      <c r="K770" s="21">
        <v>50</v>
      </c>
      <c r="L770" s="21"/>
      <c r="M770" s="21" t="s">
        <v>10951</v>
      </c>
      <c r="N770" s="21">
        <v>1</v>
      </c>
      <c r="O770" s="21" t="s">
        <v>55</v>
      </c>
      <c r="P770" s="21">
        <v>0</v>
      </c>
      <c r="Q770" s="33">
        <v>39000</v>
      </c>
      <c r="R770" s="21">
        <v>0</v>
      </c>
      <c r="S770" s="21">
        <v>0</v>
      </c>
      <c r="T770" s="21">
        <v>0</v>
      </c>
      <c r="U770" s="33">
        <v>3930677</v>
      </c>
      <c r="V770" s="21">
        <v>0</v>
      </c>
      <c r="W770" s="33">
        <v>8841</v>
      </c>
      <c r="X770" s="21">
        <v>0</v>
      </c>
      <c r="Y770" s="21">
        <v>0</v>
      </c>
      <c r="Z770" s="21" t="s">
        <v>315</v>
      </c>
      <c r="AA770" s="102">
        <v>0</v>
      </c>
      <c r="AB770" s="21">
        <v>0.3</v>
      </c>
      <c r="AC770" s="99">
        <v>0</v>
      </c>
      <c r="AD770" s="21">
        <v>39.299999999999997</v>
      </c>
      <c r="AE770" s="99">
        <v>0</v>
      </c>
      <c r="AF770" s="21">
        <f t="shared" si="12"/>
        <v>39.599999999999994</v>
      </c>
      <c r="AG770" s="21" t="s">
        <v>10745</v>
      </c>
      <c r="AH770" s="24" t="s">
        <v>11010</v>
      </c>
      <c r="AI770" s="24" t="s">
        <v>11011</v>
      </c>
      <c r="AJ770" s="27" t="s">
        <v>31409</v>
      </c>
      <c r="AK770" s="28" t="s">
        <v>60</v>
      </c>
      <c r="AL770" s="28">
        <v>10</v>
      </c>
      <c r="AM770" s="28">
        <v>19740923</v>
      </c>
      <c r="AN770" s="29">
        <v>482</v>
      </c>
      <c r="AO770" s="29">
        <v>202212</v>
      </c>
      <c r="AP770" s="29">
        <v>2022</v>
      </c>
      <c r="AQ770" s="28">
        <v>50074155</v>
      </c>
      <c r="AR770" s="28">
        <v>36296367</v>
      </c>
      <c r="AS770" s="28">
        <v>2340000</v>
      </c>
      <c r="AT770" s="30">
        <v>2</v>
      </c>
      <c r="AU770" s="30"/>
      <c r="AV770" s="30"/>
      <c r="AW770" s="30"/>
      <c r="AX770" s="30"/>
      <c r="AY770" s="30"/>
      <c r="AZ770" s="30"/>
      <c r="BA770" s="30"/>
      <c r="BB770" s="30" t="s">
        <v>54452</v>
      </c>
      <c r="BC770" s="30" t="s">
        <v>54452</v>
      </c>
      <c r="BD770" s="30" t="s">
        <v>54452</v>
      </c>
      <c r="BE770" s="30" t="s">
        <v>54452</v>
      </c>
      <c r="BF770" s="30" t="s">
        <v>54452</v>
      </c>
      <c r="BG770" s="30">
        <v>4</v>
      </c>
      <c r="BH770" s="30" t="s">
        <v>237</v>
      </c>
      <c r="BI770" s="31"/>
    </row>
    <row r="771" spans="1:61" ht="16.5">
      <c r="A771" s="21" t="s">
        <v>29605</v>
      </c>
      <c r="B771" s="21">
        <v>24336</v>
      </c>
      <c r="C771" s="21">
        <v>1265144</v>
      </c>
      <c r="D771" s="21">
        <v>2028141983</v>
      </c>
      <c r="E771" s="22">
        <v>1101110822068</v>
      </c>
      <c r="F771" s="24" t="s">
        <v>29606</v>
      </c>
      <c r="G771" s="24" t="s">
        <v>104</v>
      </c>
      <c r="H771" s="24" t="s">
        <v>51</v>
      </c>
      <c r="I771" s="24" t="s">
        <v>52</v>
      </c>
      <c r="J771" s="24" t="s">
        <v>363</v>
      </c>
      <c r="K771" s="21">
        <v>63</v>
      </c>
      <c r="L771" s="32" t="s">
        <v>29607</v>
      </c>
      <c r="M771" s="21" t="s">
        <v>29608</v>
      </c>
      <c r="N771" s="21">
        <v>1</v>
      </c>
      <c r="O771" s="21" t="s">
        <v>55</v>
      </c>
      <c r="P771" s="21">
        <v>0</v>
      </c>
      <c r="Q771" s="21">
        <v>0</v>
      </c>
      <c r="R771" s="21">
        <v>0</v>
      </c>
      <c r="S771" s="21">
        <v>0</v>
      </c>
      <c r="T771" s="21">
        <v>0</v>
      </c>
      <c r="U771" s="21">
        <v>0</v>
      </c>
      <c r="V771" s="21">
        <v>0</v>
      </c>
      <c r="W771" s="21">
        <v>0</v>
      </c>
      <c r="X771" s="33">
        <v>60000000</v>
      </c>
      <c r="Y771" s="21">
        <v>0</v>
      </c>
      <c r="Z771" s="16" t="s">
        <v>315</v>
      </c>
      <c r="AA771" s="102">
        <v>0</v>
      </c>
      <c r="AB771" s="99">
        <v>0</v>
      </c>
      <c r="AC771" s="99">
        <v>0</v>
      </c>
      <c r="AD771" s="99">
        <v>0</v>
      </c>
      <c r="AE771" s="21">
        <v>600</v>
      </c>
      <c r="AF771" s="21">
        <f t="shared" si="12"/>
        <v>600</v>
      </c>
      <c r="AG771" s="21" t="s">
        <v>29609</v>
      </c>
      <c r="AH771" s="24" t="s">
        <v>11578</v>
      </c>
      <c r="AI771" s="24" t="s">
        <v>29610</v>
      </c>
      <c r="AJ771" s="27" t="s">
        <v>31410</v>
      </c>
      <c r="AK771" s="28" t="s">
        <v>60</v>
      </c>
      <c r="AL771" s="28">
        <v>10</v>
      </c>
      <c r="AM771" s="28">
        <v>19920101</v>
      </c>
      <c r="AN771" s="29">
        <v>537</v>
      </c>
      <c r="AO771" s="29">
        <v>202212</v>
      </c>
      <c r="AP771" s="29">
        <v>2022</v>
      </c>
      <c r="AQ771" s="28">
        <v>26047027</v>
      </c>
      <c r="AR771" s="28">
        <v>14141020</v>
      </c>
      <c r="AS771" s="28">
        <v>630000</v>
      </c>
      <c r="AT771" s="30">
        <v>2</v>
      </c>
      <c r="AU771" s="30"/>
      <c r="AV771" s="30"/>
      <c r="AW771" s="30"/>
      <c r="AX771" s="30"/>
      <c r="AY771" s="30"/>
      <c r="AZ771" s="30"/>
      <c r="BA771" s="30"/>
      <c r="BB771" s="30" t="s">
        <v>54452</v>
      </c>
      <c r="BC771" s="30" t="s">
        <v>54452</v>
      </c>
      <c r="BD771" s="30" t="s">
        <v>54452</v>
      </c>
      <c r="BE771" s="30" t="s">
        <v>54452</v>
      </c>
      <c r="BF771" s="30" t="s">
        <v>54452</v>
      </c>
      <c r="BG771" s="30">
        <v>4</v>
      </c>
      <c r="BH771" s="30" t="s">
        <v>29611</v>
      </c>
      <c r="BI771" s="31"/>
    </row>
    <row r="772" spans="1:61" ht="16.5">
      <c r="A772" s="21" t="s">
        <v>11649</v>
      </c>
      <c r="B772" s="21">
        <v>11799</v>
      </c>
      <c r="C772" s="21">
        <v>8017638</v>
      </c>
      <c r="D772" s="21">
        <v>5098800539</v>
      </c>
      <c r="E772" s="22">
        <v>1801111064756</v>
      </c>
      <c r="F772" s="24" t="s">
        <v>11650</v>
      </c>
      <c r="G772" s="24" t="s">
        <v>44</v>
      </c>
      <c r="H772" s="24" t="s">
        <v>51</v>
      </c>
      <c r="I772" s="24" t="s">
        <v>63</v>
      </c>
      <c r="J772" s="24" t="s">
        <v>1180</v>
      </c>
      <c r="K772" s="21">
        <v>53</v>
      </c>
      <c r="L772" s="32" t="s">
        <v>11651</v>
      </c>
      <c r="M772" s="21" t="s">
        <v>11652</v>
      </c>
      <c r="N772" s="21">
        <v>1</v>
      </c>
      <c r="O772" s="21" t="s">
        <v>55</v>
      </c>
      <c r="P772" s="21">
        <v>0</v>
      </c>
      <c r="Q772" s="21">
        <v>0</v>
      </c>
      <c r="R772" s="33">
        <v>65265</v>
      </c>
      <c r="S772" s="21">
        <v>0</v>
      </c>
      <c r="T772" s="21">
        <v>0</v>
      </c>
      <c r="U772" s="33">
        <v>79332</v>
      </c>
      <c r="V772" s="21">
        <v>0</v>
      </c>
      <c r="W772" s="33">
        <v>186050</v>
      </c>
      <c r="X772" s="21">
        <v>0</v>
      </c>
      <c r="Y772" s="33">
        <f>6574308+3531213</f>
        <v>10105521</v>
      </c>
      <c r="Z772" s="16" t="s">
        <v>315</v>
      </c>
      <c r="AA772" s="102">
        <v>0</v>
      </c>
      <c r="AB772" s="21">
        <v>101.7</v>
      </c>
      <c r="AC772" s="99">
        <v>0</v>
      </c>
      <c r="AD772" s="21">
        <v>0.7</v>
      </c>
      <c r="AE772" s="21">
        <v>1.8</v>
      </c>
      <c r="AF772" s="21">
        <f t="shared" si="12"/>
        <v>104.2</v>
      </c>
      <c r="AG772" s="21" t="s">
        <v>11653</v>
      </c>
      <c r="AH772" s="24" t="s">
        <v>11654</v>
      </c>
      <c r="AI772" s="24" t="s">
        <v>11655</v>
      </c>
      <c r="AJ772" s="27" t="s">
        <v>31411</v>
      </c>
      <c r="AK772" s="28" t="s">
        <v>60</v>
      </c>
      <c r="AL772" s="28">
        <v>10</v>
      </c>
      <c r="AM772" s="28">
        <v>20161121</v>
      </c>
      <c r="AN772" s="29">
        <v>866</v>
      </c>
      <c r="AO772" s="29">
        <v>202212</v>
      </c>
      <c r="AP772" s="29">
        <v>2022</v>
      </c>
      <c r="AQ772" s="28">
        <v>222269293</v>
      </c>
      <c r="AR772" s="28">
        <v>138293573</v>
      </c>
      <c r="AS772" s="28">
        <v>74124990</v>
      </c>
      <c r="AT772" s="30">
        <v>2</v>
      </c>
      <c r="AU772" s="30"/>
      <c r="AV772" s="30"/>
      <c r="AW772" s="30"/>
      <c r="AX772" s="30"/>
      <c r="AY772" s="30"/>
      <c r="AZ772" s="30"/>
      <c r="BA772" s="30"/>
      <c r="BB772" s="30" t="s">
        <v>54452</v>
      </c>
      <c r="BC772" s="30" t="s">
        <v>54452</v>
      </c>
      <c r="BD772" s="30" t="s">
        <v>54452</v>
      </c>
      <c r="BE772" s="30" t="s">
        <v>54452</v>
      </c>
      <c r="BF772" s="30" t="s">
        <v>54452</v>
      </c>
      <c r="BG772" s="30">
        <v>4</v>
      </c>
      <c r="BH772" s="30" t="s">
        <v>237</v>
      </c>
      <c r="BI772" s="31"/>
    </row>
    <row r="773" spans="1:61" ht="16.5">
      <c r="A773" s="21" t="s">
        <v>11640</v>
      </c>
      <c r="B773" s="21">
        <v>11792</v>
      </c>
      <c r="C773" s="21">
        <v>1752094</v>
      </c>
      <c r="D773" s="21">
        <v>1208175973</v>
      </c>
      <c r="E773" s="22">
        <v>1101111460354</v>
      </c>
      <c r="F773" s="24" t="s">
        <v>11641</v>
      </c>
      <c r="G773" s="24" t="s">
        <v>44</v>
      </c>
      <c r="H773" s="24" t="s">
        <v>51</v>
      </c>
      <c r="I773" s="24" t="s">
        <v>52</v>
      </c>
      <c r="J773" s="24" t="s">
        <v>1180</v>
      </c>
      <c r="K773" s="21">
        <v>53</v>
      </c>
      <c r="L773" s="32" t="s">
        <v>11642</v>
      </c>
      <c r="M773" s="21" t="s">
        <v>11643</v>
      </c>
      <c r="N773" s="21">
        <v>1</v>
      </c>
      <c r="O773" s="21" t="s">
        <v>55</v>
      </c>
      <c r="P773" s="21">
        <v>0</v>
      </c>
      <c r="Q773" s="33">
        <v>1400017</v>
      </c>
      <c r="R773" s="33">
        <v>1028537</v>
      </c>
      <c r="S773" s="33">
        <v>1013104</v>
      </c>
      <c r="T773" s="21">
        <v>0</v>
      </c>
      <c r="U773" s="33">
        <v>24566</v>
      </c>
      <c r="V773" s="33">
        <v>132955</v>
      </c>
      <c r="W773" s="33">
        <v>233163</v>
      </c>
      <c r="X773" s="21">
        <v>0</v>
      </c>
      <c r="Y773" s="21">
        <v>0</v>
      </c>
      <c r="Z773" s="16" t="s">
        <v>315</v>
      </c>
      <c r="AA773" s="102">
        <v>0</v>
      </c>
      <c r="AB773" s="21">
        <v>24.2</v>
      </c>
      <c r="AC773" s="21">
        <v>10.1</v>
      </c>
      <c r="AD773" s="21">
        <v>0.2</v>
      </c>
      <c r="AE773" s="21">
        <v>3.6</v>
      </c>
      <c r="AF773" s="21">
        <f t="shared" si="12"/>
        <v>38.1</v>
      </c>
      <c r="AG773" s="21" t="s">
        <v>11644</v>
      </c>
      <c r="AH773" s="24" t="s">
        <v>11645</v>
      </c>
      <c r="AI773" s="24" t="s">
        <v>11646</v>
      </c>
      <c r="AJ773" s="27" t="s">
        <v>31412</v>
      </c>
      <c r="AK773" s="28" t="s">
        <v>60</v>
      </c>
      <c r="AL773" s="28">
        <v>10</v>
      </c>
      <c r="AM773" s="28">
        <v>19970905</v>
      </c>
      <c r="AN773" s="29">
        <v>904</v>
      </c>
      <c r="AO773" s="29">
        <v>202212</v>
      </c>
      <c r="AP773" s="29">
        <v>2022</v>
      </c>
      <c r="AQ773" s="28">
        <v>290399825</v>
      </c>
      <c r="AR773" s="28">
        <v>768963253</v>
      </c>
      <c r="AS773" s="28">
        <v>577125365</v>
      </c>
      <c r="AT773" s="30">
        <v>2</v>
      </c>
      <c r="AU773" s="30"/>
      <c r="AV773" s="30"/>
      <c r="AW773" s="30"/>
      <c r="AX773" s="30"/>
      <c r="AY773" s="30"/>
      <c r="AZ773" s="30"/>
      <c r="BA773" s="30"/>
      <c r="BB773" s="30" t="s">
        <v>54452</v>
      </c>
      <c r="BC773" s="30" t="s">
        <v>54452</v>
      </c>
      <c r="BD773" s="30" t="s">
        <v>54452</v>
      </c>
      <c r="BE773" s="30" t="s">
        <v>54452</v>
      </c>
      <c r="BF773" s="30" t="s">
        <v>54452</v>
      </c>
      <c r="BG773" s="30">
        <v>13</v>
      </c>
      <c r="BH773" s="30"/>
      <c r="BI773" s="31"/>
    </row>
    <row r="774" spans="1:61" ht="16.5">
      <c r="A774" s="21" t="s">
        <v>11657</v>
      </c>
      <c r="B774" s="21">
        <v>11802</v>
      </c>
      <c r="C774" s="21">
        <v>3669308</v>
      </c>
      <c r="D774" s="21">
        <v>6178180136</v>
      </c>
      <c r="E774" s="22">
        <v>1801110689852</v>
      </c>
      <c r="F774" s="24" t="s">
        <v>11658</v>
      </c>
      <c r="G774" s="24" t="s">
        <v>44</v>
      </c>
      <c r="H774" s="24" t="s">
        <v>51</v>
      </c>
      <c r="I774" s="24" t="s">
        <v>52</v>
      </c>
      <c r="J774" s="24" t="s">
        <v>1180</v>
      </c>
      <c r="K774" s="21">
        <v>53</v>
      </c>
      <c r="L774" s="32" t="s">
        <v>11659</v>
      </c>
      <c r="M774" s="21" t="s">
        <v>11660</v>
      </c>
      <c r="N774" s="21">
        <v>1</v>
      </c>
      <c r="O774" s="21" t="s">
        <v>55</v>
      </c>
      <c r="P774" s="21">
        <v>0</v>
      </c>
      <c r="Q774" s="21">
        <v>0</v>
      </c>
      <c r="R774" s="33">
        <v>614583</v>
      </c>
      <c r="S774" s="33">
        <v>1630495</v>
      </c>
      <c r="T774" s="21">
        <v>0</v>
      </c>
      <c r="U774" s="21">
        <v>0</v>
      </c>
      <c r="V774" s="33">
        <v>370127</v>
      </c>
      <c r="W774" s="21">
        <v>0</v>
      </c>
      <c r="X774" s="21">
        <v>0</v>
      </c>
      <c r="Y774" s="33">
        <v>1957534</v>
      </c>
      <c r="Z774" s="16" t="s">
        <v>315</v>
      </c>
      <c r="AA774" s="102">
        <v>0</v>
      </c>
      <c r="AB774" s="21">
        <v>25.7</v>
      </c>
      <c r="AC774" s="21">
        <v>16.3</v>
      </c>
      <c r="AD774" s="99">
        <v>0</v>
      </c>
      <c r="AE774" s="21">
        <v>3.7</v>
      </c>
      <c r="AF774" s="21">
        <f t="shared" si="12"/>
        <v>45.7</v>
      </c>
      <c r="AG774" s="21" t="s">
        <v>11661</v>
      </c>
      <c r="AH774" s="24" t="s">
        <v>11662</v>
      </c>
      <c r="AI774" s="24" t="s">
        <v>11663</v>
      </c>
      <c r="AJ774" s="27" t="s">
        <v>31413</v>
      </c>
      <c r="AK774" s="28" t="s">
        <v>60</v>
      </c>
      <c r="AL774" s="28">
        <v>10</v>
      </c>
      <c r="AM774" s="28">
        <v>20091008</v>
      </c>
      <c r="AN774" s="29">
        <v>432</v>
      </c>
      <c r="AO774" s="29">
        <v>202212</v>
      </c>
      <c r="AP774" s="29">
        <v>2022</v>
      </c>
      <c r="AQ774" s="28">
        <v>140900448</v>
      </c>
      <c r="AR774" s="28">
        <v>217545183</v>
      </c>
      <c r="AS774" s="28">
        <v>79195800</v>
      </c>
      <c r="AT774" s="30">
        <v>2</v>
      </c>
      <c r="AU774" s="30"/>
      <c r="AV774" s="30"/>
      <c r="AW774" s="30"/>
      <c r="AX774" s="30"/>
      <c r="AY774" s="30"/>
      <c r="AZ774" s="30"/>
      <c r="BA774" s="30"/>
      <c r="BB774" s="30" t="s">
        <v>54452</v>
      </c>
      <c r="BC774" s="30" t="s">
        <v>54452</v>
      </c>
      <c r="BD774" s="30" t="s">
        <v>54452</v>
      </c>
      <c r="BE774" s="30" t="s">
        <v>54452</v>
      </c>
      <c r="BF774" s="30" t="s">
        <v>54452</v>
      </c>
      <c r="BG774" s="30">
        <v>13</v>
      </c>
      <c r="BH774" s="30"/>
      <c r="BI774" s="31"/>
    </row>
    <row r="775" spans="1:61" ht="16.5">
      <c r="A775" s="21" t="s">
        <v>25767</v>
      </c>
      <c r="B775" s="21">
        <v>23188</v>
      </c>
      <c r="C775" s="21">
        <v>9692501</v>
      </c>
      <c r="D775" s="21">
        <v>5188702344</v>
      </c>
      <c r="E775" s="22">
        <v>1801111342392</v>
      </c>
      <c r="F775" s="24" t="s">
        <v>25768</v>
      </c>
      <c r="G775" s="24" t="s">
        <v>104</v>
      </c>
      <c r="H775" s="24" t="s">
        <v>51</v>
      </c>
      <c r="I775" s="24" t="s">
        <v>65</v>
      </c>
      <c r="J775" s="24" t="s">
        <v>1180</v>
      </c>
      <c r="K775" s="21">
        <v>53</v>
      </c>
      <c r="L775" s="32" t="s">
        <v>25769</v>
      </c>
      <c r="M775" s="21" t="s">
        <v>25770</v>
      </c>
      <c r="N775" s="21">
        <v>1</v>
      </c>
      <c r="O775" s="21" t="s">
        <v>55</v>
      </c>
      <c r="P775" s="21">
        <v>0</v>
      </c>
      <c r="Q775" s="21">
        <v>0</v>
      </c>
      <c r="R775" s="21">
        <v>0</v>
      </c>
      <c r="S775" s="21">
        <v>0</v>
      </c>
      <c r="T775" s="21">
        <v>0</v>
      </c>
      <c r="U775" s="21">
        <v>0</v>
      </c>
      <c r="V775" s="33">
        <v>36655</v>
      </c>
      <c r="W775" s="21">
        <v>0</v>
      </c>
      <c r="X775" s="21">
        <v>0</v>
      </c>
      <c r="Y775" s="21">
        <v>0</v>
      </c>
      <c r="Z775" s="16" t="s">
        <v>315</v>
      </c>
      <c r="AA775" s="102">
        <v>0</v>
      </c>
      <c r="AB775" s="99">
        <v>0</v>
      </c>
      <c r="AC775" s="99">
        <v>0</v>
      </c>
      <c r="AD775" s="99">
        <v>0</v>
      </c>
      <c r="AE775" s="21">
        <v>0.3</v>
      </c>
      <c r="AF775" s="21">
        <f t="shared" si="12"/>
        <v>0.3</v>
      </c>
      <c r="AG775" s="21" t="s">
        <v>25771</v>
      </c>
      <c r="AH775" s="24" t="s">
        <v>25772</v>
      </c>
      <c r="AI775" s="24" t="s">
        <v>25773</v>
      </c>
      <c r="AJ775" s="27" t="s">
        <v>31414</v>
      </c>
      <c r="AK775" s="28" t="s">
        <v>60</v>
      </c>
      <c r="AL775" s="28">
        <v>10</v>
      </c>
      <c r="AM775" s="28">
        <v>20210210</v>
      </c>
      <c r="AN775" s="29">
        <v>1166</v>
      </c>
      <c r="AO775" s="29">
        <v>202212</v>
      </c>
      <c r="AP775" s="29">
        <v>2022</v>
      </c>
      <c r="AQ775" s="28">
        <v>50570087</v>
      </c>
      <c r="AR775" s="28">
        <v>7670757</v>
      </c>
      <c r="AS775" s="28">
        <v>500000</v>
      </c>
      <c r="AT775" s="30">
        <v>2</v>
      </c>
      <c r="AU775" s="30"/>
      <c r="AV775" s="30"/>
      <c r="AW775" s="30"/>
      <c r="AX775" s="30"/>
      <c r="AY775" s="30"/>
      <c r="AZ775" s="30"/>
      <c r="BA775" s="30"/>
      <c r="BB775" s="30" t="s">
        <v>54452</v>
      </c>
      <c r="BC775" s="30" t="s">
        <v>54452</v>
      </c>
      <c r="BD775" s="30" t="s">
        <v>54452</v>
      </c>
      <c r="BE775" s="30" t="s">
        <v>54452</v>
      </c>
      <c r="BF775" s="30" t="s">
        <v>54452</v>
      </c>
      <c r="BG775" s="30">
        <v>4</v>
      </c>
      <c r="BH775" s="30" t="s">
        <v>9492</v>
      </c>
      <c r="BI775" s="31"/>
    </row>
    <row r="776" spans="1:61" ht="16.5">
      <c r="A776" s="21" t="s">
        <v>12570</v>
      </c>
      <c r="B776" s="21">
        <v>23836</v>
      </c>
      <c r="C776" s="21">
        <v>1943660</v>
      </c>
      <c r="D776" s="21">
        <v>6058205238</v>
      </c>
      <c r="E776" s="22">
        <v>1841710000024</v>
      </c>
      <c r="F776" s="24" t="s">
        <v>12571</v>
      </c>
      <c r="G776" s="24" t="s">
        <v>104</v>
      </c>
      <c r="H776" s="24" t="s">
        <v>51</v>
      </c>
      <c r="I776" s="24" t="s">
        <v>65</v>
      </c>
      <c r="J776" s="24" t="s">
        <v>966</v>
      </c>
      <c r="K776" s="21">
        <v>62</v>
      </c>
      <c r="L776" s="32" t="s">
        <v>12571</v>
      </c>
      <c r="M776" s="21" t="s">
        <v>12572</v>
      </c>
      <c r="N776" s="26">
        <v>1</v>
      </c>
      <c r="O776" s="26" t="s">
        <v>55</v>
      </c>
      <c r="P776" s="21">
        <v>0</v>
      </c>
      <c r="Q776" s="21">
        <v>0</v>
      </c>
      <c r="R776" s="21">
        <v>0</v>
      </c>
      <c r="S776" s="21">
        <v>0</v>
      </c>
      <c r="T776" s="21">
        <v>0</v>
      </c>
      <c r="U776" s="21">
        <v>0</v>
      </c>
      <c r="V776" s="21">
        <v>0</v>
      </c>
      <c r="W776" s="41">
        <v>3076726</v>
      </c>
      <c r="X776" s="41">
        <v>307425</v>
      </c>
      <c r="Y776" s="21">
        <v>0</v>
      </c>
      <c r="Z776" s="16" t="s">
        <v>315</v>
      </c>
      <c r="AA776" s="102">
        <v>0</v>
      </c>
      <c r="AB776" s="99">
        <v>0</v>
      </c>
      <c r="AC776" s="99">
        <v>0</v>
      </c>
      <c r="AD776" s="99">
        <v>0</v>
      </c>
      <c r="AE776" s="21">
        <v>33.799999999999997</v>
      </c>
      <c r="AF776" s="21">
        <f t="shared" si="12"/>
        <v>33.799999999999997</v>
      </c>
      <c r="AG776" s="21" t="s">
        <v>12573</v>
      </c>
      <c r="AH776" s="24" t="s">
        <v>12574</v>
      </c>
      <c r="AI776" s="24" t="s">
        <v>12575</v>
      </c>
      <c r="AJ776" s="27" t="s">
        <v>31415</v>
      </c>
      <c r="AK776" s="28" t="s">
        <v>47</v>
      </c>
      <c r="AL776" s="28">
        <v>10</v>
      </c>
      <c r="AM776" s="28">
        <v>19910125</v>
      </c>
      <c r="AN776" s="29">
        <v>326</v>
      </c>
      <c r="AO776" s="29">
        <v>202112</v>
      </c>
      <c r="AP776" s="29"/>
      <c r="AQ776" s="28"/>
      <c r="AR776" s="28"/>
      <c r="AS776" s="28"/>
      <c r="AT776" s="30">
        <v>2</v>
      </c>
      <c r="AU776" s="30"/>
      <c r="AV776" s="30"/>
      <c r="AW776" s="30"/>
      <c r="AX776" s="30"/>
      <c r="AY776" s="30"/>
      <c r="AZ776" s="30"/>
      <c r="BA776" s="30"/>
      <c r="BB776" s="30" t="s">
        <v>54452</v>
      </c>
      <c r="BC776" s="30" t="s">
        <v>54452</v>
      </c>
      <c r="BD776" s="30" t="s">
        <v>54452</v>
      </c>
      <c r="BE776" s="30" t="s">
        <v>54452</v>
      </c>
      <c r="BF776" s="30" t="s">
        <v>12576</v>
      </c>
      <c r="BG776" s="30">
        <v>2</v>
      </c>
      <c r="BH776" s="30">
        <v>0</v>
      </c>
      <c r="BI776" s="31"/>
    </row>
    <row r="777" spans="1:61" ht="16.5">
      <c r="A777" s="21" t="s">
        <v>9290</v>
      </c>
      <c r="B777" s="21">
        <v>9496</v>
      </c>
      <c r="C777" s="21">
        <v>1416999</v>
      </c>
      <c r="D777" s="21">
        <v>1028126377</v>
      </c>
      <c r="E777" s="22">
        <v>1101110681216</v>
      </c>
      <c r="F777" s="24" t="s">
        <v>9291</v>
      </c>
      <c r="G777" s="24" t="s">
        <v>44</v>
      </c>
      <c r="H777" s="24" t="s">
        <v>51</v>
      </c>
      <c r="I777" s="24" t="s">
        <v>52</v>
      </c>
      <c r="J777" s="24" t="s">
        <v>593</v>
      </c>
      <c r="K777" s="21">
        <v>14</v>
      </c>
      <c r="L777" s="32" t="s">
        <v>9292</v>
      </c>
      <c r="M777" s="21" t="s">
        <v>9293</v>
      </c>
      <c r="N777" s="21">
        <v>1</v>
      </c>
      <c r="O777" s="21" t="s">
        <v>55</v>
      </c>
      <c r="P777" s="21">
        <v>0</v>
      </c>
      <c r="Q777" s="21">
        <v>0</v>
      </c>
      <c r="R777" s="21">
        <v>0</v>
      </c>
      <c r="S777" s="21">
        <v>0</v>
      </c>
      <c r="T777" s="21">
        <v>0</v>
      </c>
      <c r="U777" s="21">
        <v>0</v>
      </c>
      <c r="V777" s="21">
        <v>0</v>
      </c>
      <c r="W777" s="33">
        <v>256870</v>
      </c>
      <c r="X777" s="33">
        <v>38800</v>
      </c>
      <c r="Y777" s="21">
        <v>0</v>
      </c>
      <c r="Z777" s="16" t="s">
        <v>315</v>
      </c>
      <c r="AA777" s="102">
        <v>0</v>
      </c>
      <c r="AB777" s="99">
        <v>0</v>
      </c>
      <c r="AC777" s="99">
        <v>0</v>
      </c>
      <c r="AD777" s="99">
        <v>0</v>
      </c>
      <c r="AE777" s="21">
        <v>2.9</v>
      </c>
      <c r="AF777" s="21">
        <f t="shared" si="12"/>
        <v>2.9</v>
      </c>
      <c r="AG777" s="21" t="s">
        <v>9294</v>
      </c>
      <c r="AH777" s="24" t="s">
        <v>9295</v>
      </c>
      <c r="AI777" s="24" t="s">
        <v>9296</v>
      </c>
      <c r="AJ777" s="27" t="s">
        <v>31416</v>
      </c>
      <c r="AK777" s="28" t="s">
        <v>60</v>
      </c>
      <c r="AL777" s="28">
        <v>10</v>
      </c>
      <c r="AM777" s="28">
        <v>19900309</v>
      </c>
      <c r="AN777" s="29">
        <v>1662</v>
      </c>
      <c r="AO777" s="29">
        <v>202306</v>
      </c>
      <c r="AP777" s="29">
        <v>2022</v>
      </c>
      <c r="AQ777" s="28">
        <v>169547043</v>
      </c>
      <c r="AR777" s="28">
        <v>177963348</v>
      </c>
      <c r="AS777" s="28">
        <v>17661190</v>
      </c>
      <c r="AT777" s="30">
        <v>2</v>
      </c>
      <c r="AU777" s="30"/>
      <c r="AV777" s="30"/>
      <c r="AW777" s="30"/>
      <c r="AX777" s="30"/>
      <c r="AY777" s="30"/>
      <c r="AZ777" s="30"/>
      <c r="BA777" s="30"/>
      <c r="BB777" s="30" t="s">
        <v>54452</v>
      </c>
      <c r="BC777" s="30" t="s">
        <v>54452</v>
      </c>
      <c r="BD777" s="30" t="s">
        <v>54452</v>
      </c>
      <c r="BE777" s="30" t="s">
        <v>54452</v>
      </c>
      <c r="BF777" s="30" t="s">
        <v>9297</v>
      </c>
      <c r="BG777" s="30">
        <v>2</v>
      </c>
      <c r="BH777" s="30"/>
      <c r="BI777" s="31"/>
    </row>
    <row r="778" spans="1:61" ht="16.5">
      <c r="A778" s="21" t="s">
        <v>2302</v>
      </c>
      <c r="B778" s="21">
        <v>2177</v>
      </c>
      <c r="C778" s="21">
        <v>1715700</v>
      </c>
      <c r="D778" s="21">
        <v>1188100450</v>
      </c>
      <c r="E778" s="22">
        <v>1101110030405</v>
      </c>
      <c r="F778" s="24" t="s">
        <v>2303</v>
      </c>
      <c r="G778" s="24" t="s">
        <v>44</v>
      </c>
      <c r="H778" s="24" t="s">
        <v>51</v>
      </c>
      <c r="I778" s="24" t="s">
        <v>63</v>
      </c>
      <c r="J778" s="24" t="s">
        <v>264</v>
      </c>
      <c r="K778" s="21">
        <v>15</v>
      </c>
      <c r="L778" s="32" t="s">
        <v>2304</v>
      </c>
      <c r="M778" s="21" t="s">
        <v>2305</v>
      </c>
      <c r="N778" s="21">
        <v>1</v>
      </c>
      <c r="O778" s="21" t="s">
        <v>83</v>
      </c>
      <c r="P778" s="21">
        <v>0</v>
      </c>
      <c r="Q778" s="21">
        <v>0</v>
      </c>
      <c r="R778" s="21">
        <v>0</v>
      </c>
      <c r="S778" s="33">
        <v>815725614</v>
      </c>
      <c r="T778" s="21">
        <v>0</v>
      </c>
      <c r="U778" s="33">
        <v>232738445</v>
      </c>
      <c r="V778" s="33">
        <v>514328000</v>
      </c>
      <c r="W778" s="33">
        <v>235818927</v>
      </c>
      <c r="X778" s="21">
        <v>0</v>
      </c>
      <c r="Y778" s="33">
        <v>76204883</v>
      </c>
      <c r="Z778" s="16" t="s">
        <v>56</v>
      </c>
      <c r="AA778" s="102">
        <v>0</v>
      </c>
      <c r="AB778" s="21">
        <v>0.7</v>
      </c>
      <c r="AC778" s="21">
        <v>8.1</v>
      </c>
      <c r="AD778" s="21">
        <v>2.2999999999999998</v>
      </c>
      <c r="AE778" s="21">
        <v>7.5</v>
      </c>
      <c r="AF778" s="21">
        <f t="shared" si="12"/>
        <v>18.599999999999998</v>
      </c>
      <c r="AG778" s="21" t="s">
        <v>2306</v>
      </c>
      <c r="AH778" s="24" t="s">
        <v>2307</v>
      </c>
      <c r="AI778" s="24" t="s">
        <v>2308</v>
      </c>
      <c r="AJ778" s="27" t="s">
        <v>31417</v>
      </c>
      <c r="AK778" s="28" t="s">
        <v>156</v>
      </c>
      <c r="AL778" s="28">
        <v>10</v>
      </c>
      <c r="AM778" s="28">
        <v>19601017</v>
      </c>
      <c r="AN778" s="29">
        <v>637</v>
      </c>
      <c r="AO778" s="29">
        <v>202306</v>
      </c>
      <c r="AP778" s="29">
        <v>2022</v>
      </c>
      <c r="AQ778" s="28">
        <v>190338987</v>
      </c>
      <c r="AR778" s="28">
        <v>420611783</v>
      </c>
      <c r="AS778" s="28">
        <v>36401993</v>
      </c>
      <c r="AT778" s="30">
        <v>2</v>
      </c>
      <c r="AU778" s="30"/>
      <c r="AV778" s="30"/>
      <c r="AW778" s="30"/>
      <c r="AX778" s="30"/>
      <c r="AY778" s="30"/>
      <c r="AZ778" s="30"/>
      <c r="BA778" s="30"/>
      <c r="BB778" s="30" t="s">
        <v>54452</v>
      </c>
      <c r="BC778" s="30" t="s">
        <v>54452</v>
      </c>
      <c r="BD778" s="30" t="s">
        <v>54452</v>
      </c>
      <c r="BE778" s="30" t="s">
        <v>54452</v>
      </c>
      <c r="BF778" s="30" t="s">
        <v>54452</v>
      </c>
      <c r="BG778" s="30">
        <v>4</v>
      </c>
      <c r="BH778" s="30" t="s">
        <v>252</v>
      </c>
      <c r="BI778" s="31"/>
    </row>
    <row r="779" spans="1:61" ht="16.5">
      <c r="A779" s="21" t="s">
        <v>12611</v>
      </c>
      <c r="B779" s="21">
        <v>24296</v>
      </c>
      <c r="C779" s="21">
        <v>2646096</v>
      </c>
      <c r="D779" s="21">
        <v>6178206434</v>
      </c>
      <c r="E779" s="22">
        <v>1843710001010</v>
      </c>
      <c r="F779" s="24" t="s">
        <v>12612</v>
      </c>
      <c r="G779" s="24" t="s">
        <v>104</v>
      </c>
      <c r="H779" s="24" t="s">
        <v>51</v>
      </c>
      <c r="I779" s="24" t="s">
        <v>65</v>
      </c>
      <c r="J779" s="24" t="s">
        <v>363</v>
      </c>
      <c r="K779" s="21">
        <v>63</v>
      </c>
      <c r="L779" s="32" t="s">
        <v>12612</v>
      </c>
      <c r="M779" s="21" t="s">
        <v>12613</v>
      </c>
      <c r="N779" s="26">
        <v>1</v>
      </c>
      <c r="O779" s="26" t="s">
        <v>55</v>
      </c>
      <c r="P779" s="41">
        <v>32690306</v>
      </c>
      <c r="Q779" s="41">
        <v>3883285</v>
      </c>
      <c r="R779" s="21">
        <v>0</v>
      </c>
      <c r="S779" s="41">
        <v>1835257</v>
      </c>
      <c r="T779" s="21">
        <v>0</v>
      </c>
      <c r="U779" s="41">
        <v>1694901</v>
      </c>
      <c r="V779" s="21">
        <v>0</v>
      </c>
      <c r="W779" s="41">
        <v>1653922</v>
      </c>
      <c r="X779" s="41">
        <v>340742</v>
      </c>
      <c r="Y779" s="41">
        <v>326121</v>
      </c>
      <c r="Z779" s="16" t="s">
        <v>315</v>
      </c>
      <c r="AA779" s="21">
        <v>326.89999999999998</v>
      </c>
      <c r="AB779" s="21">
        <v>42</v>
      </c>
      <c r="AC779" s="21">
        <v>18.3</v>
      </c>
      <c r="AD779" s="21">
        <v>16.899999999999999</v>
      </c>
      <c r="AE779" s="21">
        <v>19.899999999999999</v>
      </c>
      <c r="AF779" s="21">
        <f t="shared" si="12"/>
        <v>423.99999999999994</v>
      </c>
      <c r="AG779" s="21" t="s">
        <v>1902</v>
      </c>
      <c r="AH779" s="24" t="s">
        <v>12614</v>
      </c>
      <c r="AI779" s="24" t="s">
        <v>12615</v>
      </c>
      <c r="AJ779" s="27" t="s">
        <v>31418</v>
      </c>
      <c r="AK779" s="28" t="s">
        <v>47</v>
      </c>
      <c r="AL779" s="28">
        <v>10</v>
      </c>
      <c r="AM779" s="28">
        <v>20040326</v>
      </c>
      <c r="AN779" s="29">
        <v>385</v>
      </c>
      <c r="AO779" s="29">
        <v>202102</v>
      </c>
      <c r="AP779" s="29">
        <v>2022</v>
      </c>
      <c r="AQ779" s="28">
        <v>96509246</v>
      </c>
      <c r="AR779" s="28">
        <v>47489702</v>
      </c>
      <c r="AS779" s="28">
        <v>0</v>
      </c>
      <c r="AT779" s="30">
        <v>2</v>
      </c>
      <c r="AU779" s="30"/>
      <c r="AV779" s="30"/>
      <c r="AW779" s="30"/>
      <c r="AX779" s="30"/>
      <c r="AY779" s="30"/>
      <c r="AZ779" s="30"/>
      <c r="BA779" s="30"/>
      <c r="BB779" s="30" t="s">
        <v>54452</v>
      </c>
      <c r="BC779" s="30" t="s">
        <v>54452</v>
      </c>
      <c r="BD779" s="30" t="s">
        <v>54452</v>
      </c>
      <c r="BE779" s="30" t="s">
        <v>54452</v>
      </c>
      <c r="BF779" s="30" t="s">
        <v>54452</v>
      </c>
      <c r="BG779" s="30">
        <v>7</v>
      </c>
      <c r="BH779" s="30" t="s">
        <v>3469</v>
      </c>
      <c r="BI779" s="31"/>
    </row>
    <row r="780" spans="1:61" ht="16.5">
      <c r="A780" s="21" t="s">
        <v>6103</v>
      </c>
      <c r="B780" s="21">
        <v>6194</v>
      </c>
      <c r="C780" s="21">
        <v>1276873</v>
      </c>
      <c r="D780" s="21">
        <v>6098133398</v>
      </c>
      <c r="E780" s="22">
        <v>1942110030164</v>
      </c>
      <c r="F780" s="24" t="s">
        <v>6104</v>
      </c>
      <c r="G780" s="24" t="s">
        <v>44</v>
      </c>
      <c r="H780" s="24" t="s">
        <v>51</v>
      </c>
      <c r="I780" s="24" t="s">
        <v>63</v>
      </c>
      <c r="J780" s="24" t="s">
        <v>1042</v>
      </c>
      <c r="K780" s="21">
        <v>36</v>
      </c>
      <c r="L780" s="32" t="s">
        <v>6105</v>
      </c>
      <c r="M780" s="21" t="s">
        <v>6106</v>
      </c>
      <c r="N780" s="21">
        <v>1</v>
      </c>
      <c r="O780" s="21" t="s">
        <v>351</v>
      </c>
      <c r="P780" s="21">
        <v>0</v>
      </c>
      <c r="Q780" s="21">
        <v>0</v>
      </c>
      <c r="R780" s="21">
        <v>0</v>
      </c>
      <c r="S780" s="33">
        <v>1062</v>
      </c>
      <c r="T780" s="21">
        <v>0</v>
      </c>
      <c r="U780" s="21">
        <v>0</v>
      </c>
      <c r="V780" s="36">
        <v>424</v>
      </c>
      <c r="W780" s="21">
        <v>0</v>
      </c>
      <c r="X780" s="21">
        <v>0</v>
      </c>
      <c r="Y780" s="39">
        <v>17633</v>
      </c>
      <c r="Z780" s="16" t="s">
        <v>126</v>
      </c>
      <c r="AA780" s="103">
        <v>0</v>
      </c>
      <c r="AB780" s="37">
        <v>176.3</v>
      </c>
      <c r="AC780" s="37">
        <v>10.6</v>
      </c>
      <c r="AD780" s="100">
        <v>0</v>
      </c>
      <c r="AE780" s="37">
        <v>4.2</v>
      </c>
      <c r="AF780" s="21">
        <f t="shared" si="12"/>
        <v>191.1</v>
      </c>
      <c r="AG780" s="21" t="s">
        <v>6107</v>
      </c>
      <c r="AH780" s="24" t="s">
        <v>6108</v>
      </c>
      <c r="AI780" s="24" t="s">
        <v>6109</v>
      </c>
      <c r="AJ780" s="27" t="s">
        <v>31419</v>
      </c>
      <c r="AK780" s="28" t="s">
        <v>60</v>
      </c>
      <c r="AL780" s="28">
        <v>10</v>
      </c>
      <c r="AM780" s="28">
        <v>19980529</v>
      </c>
      <c r="AN780" s="29">
        <v>1538</v>
      </c>
      <c r="AO780" s="29">
        <v>202212</v>
      </c>
      <c r="AP780" s="29">
        <v>2022</v>
      </c>
      <c r="AQ780" s="28">
        <v>2059379090</v>
      </c>
      <c r="AR780" s="28">
        <v>1034181167</v>
      </c>
      <c r="AS780" s="28">
        <v>16911340</v>
      </c>
      <c r="AT780" s="30">
        <v>2</v>
      </c>
      <c r="AU780" s="30"/>
      <c r="AV780" s="30"/>
      <c r="AW780" s="30"/>
      <c r="AX780" s="30"/>
      <c r="AY780" s="30"/>
      <c r="AZ780" s="30"/>
      <c r="BA780" s="30"/>
      <c r="BB780" s="30" t="s">
        <v>54452</v>
      </c>
      <c r="BC780" s="30" t="s">
        <v>54452</v>
      </c>
      <c r="BD780" s="30" t="s">
        <v>54452</v>
      </c>
      <c r="BE780" s="30" t="s">
        <v>54452</v>
      </c>
      <c r="BF780" s="30" t="s">
        <v>54452</v>
      </c>
      <c r="BG780" s="30">
        <v>8</v>
      </c>
      <c r="BH780" s="30"/>
      <c r="BI780" s="31"/>
    </row>
    <row r="781" spans="1:61" ht="16.5">
      <c r="A781" s="21" t="s">
        <v>12141</v>
      </c>
      <c r="B781" s="21">
        <v>12136</v>
      </c>
      <c r="C781" s="21">
        <v>1591532</v>
      </c>
      <c r="D781" s="21">
        <v>2298111219</v>
      </c>
      <c r="E781" s="22">
        <v>1101110852536</v>
      </c>
      <c r="F781" s="24" t="s">
        <v>12142</v>
      </c>
      <c r="G781" s="24" t="s">
        <v>44</v>
      </c>
      <c r="H781" s="24" t="s">
        <v>51</v>
      </c>
      <c r="I781" s="24" t="s">
        <v>52</v>
      </c>
      <c r="J781" s="24" t="s">
        <v>605</v>
      </c>
      <c r="K781" s="21">
        <v>55</v>
      </c>
      <c r="L781" s="32" t="s">
        <v>12143</v>
      </c>
      <c r="M781" s="21" t="s">
        <v>12144</v>
      </c>
      <c r="N781" s="21">
        <v>2</v>
      </c>
      <c r="O781" s="21" t="s">
        <v>55</v>
      </c>
      <c r="P781" s="21">
        <v>0</v>
      </c>
      <c r="Q781" s="33">
        <v>4714272</v>
      </c>
      <c r="R781" s="33">
        <v>446752</v>
      </c>
      <c r="S781" s="21">
        <v>0</v>
      </c>
      <c r="T781" s="21">
        <v>0</v>
      </c>
      <c r="U781" s="21">
        <v>0</v>
      </c>
      <c r="V781" s="21">
        <v>0</v>
      </c>
      <c r="W781" s="33">
        <v>1022514</v>
      </c>
      <c r="X781" s="21">
        <v>0</v>
      </c>
      <c r="Y781" s="33">
        <v>410000</v>
      </c>
      <c r="Z781" s="16" t="s">
        <v>315</v>
      </c>
      <c r="AA781" s="102">
        <v>0</v>
      </c>
      <c r="AB781" s="21">
        <v>55.7</v>
      </c>
      <c r="AC781" s="99">
        <v>0</v>
      </c>
      <c r="AD781" s="99">
        <v>0</v>
      </c>
      <c r="AE781" s="21">
        <v>10.199999999999999</v>
      </c>
      <c r="AF781" s="21">
        <f t="shared" si="12"/>
        <v>65.900000000000006</v>
      </c>
      <c r="AG781" s="21" t="s">
        <v>12145</v>
      </c>
      <c r="AH781" s="24" t="s">
        <v>12146</v>
      </c>
      <c r="AI781" s="24" t="s">
        <v>12147</v>
      </c>
      <c r="AJ781" s="27" t="s">
        <v>31420</v>
      </c>
      <c r="AK781" s="28" t="s">
        <v>60</v>
      </c>
      <c r="AL781" s="28">
        <v>10</v>
      </c>
      <c r="AM781" s="28">
        <v>19920421</v>
      </c>
      <c r="AN781" s="29">
        <v>1020</v>
      </c>
      <c r="AO781" s="29">
        <v>202303</v>
      </c>
      <c r="AP781" s="29">
        <v>2022</v>
      </c>
      <c r="AQ781" s="28">
        <v>105216035</v>
      </c>
      <c r="AR781" s="28">
        <v>49878174</v>
      </c>
      <c r="AS781" s="28">
        <v>9100000</v>
      </c>
      <c r="AT781" s="30">
        <v>1</v>
      </c>
      <c r="AU781" s="30"/>
      <c r="AV781" s="30"/>
      <c r="AW781" s="30"/>
      <c r="AX781" s="30"/>
      <c r="AY781" s="30"/>
      <c r="AZ781" s="30"/>
      <c r="BA781" s="30"/>
      <c r="BB781" s="30" t="s">
        <v>54452</v>
      </c>
      <c r="BC781" s="30" t="s">
        <v>54452</v>
      </c>
      <c r="BD781" s="30" t="s">
        <v>54452</v>
      </c>
      <c r="BE781" s="30" t="s">
        <v>54452</v>
      </c>
      <c r="BF781" s="30" t="s">
        <v>54452</v>
      </c>
      <c r="BG781" s="30">
        <v>13</v>
      </c>
      <c r="BH781" s="30"/>
      <c r="BI781" s="31"/>
    </row>
    <row r="782" spans="1:61" ht="16.5">
      <c r="A782" s="21" t="s">
        <v>12870</v>
      </c>
      <c r="B782" s="21">
        <v>22619</v>
      </c>
      <c r="C782" s="21">
        <v>1917581</v>
      </c>
      <c r="D782" s="21">
        <v>2118711506</v>
      </c>
      <c r="E782" s="22">
        <v>1101150014732</v>
      </c>
      <c r="F782" s="24" t="s">
        <v>12871</v>
      </c>
      <c r="G782" s="24" t="s">
        <v>104</v>
      </c>
      <c r="H782" s="24" t="s">
        <v>51</v>
      </c>
      <c r="I782" s="24" t="s">
        <v>65</v>
      </c>
      <c r="J782" s="24" t="s">
        <v>467</v>
      </c>
      <c r="K782" s="21">
        <v>49</v>
      </c>
      <c r="L782" s="32" t="s">
        <v>12872</v>
      </c>
      <c r="M782" s="21" t="s">
        <v>12873</v>
      </c>
      <c r="N782" s="26">
        <v>1</v>
      </c>
      <c r="O782" s="26" t="s">
        <v>55</v>
      </c>
      <c r="P782" s="21">
        <v>0</v>
      </c>
      <c r="Q782" s="21">
        <v>0</v>
      </c>
      <c r="R782" s="41">
        <v>1189000</v>
      </c>
      <c r="S782" s="41">
        <v>23247381</v>
      </c>
      <c r="T782" s="21">
        <v>0</v>
      </c>
      <c r="U782" s="41">
        <v>100760</v>
      </c>
      <c r="V782" s="41">
        <v>5121597</v>
      </c>
      <c r="W782" s="21">
        <v>0</v>
      </c>
      <c r="X782" s="21">
        <v>0</v>
      </c>
      <c r="Y782" s="41">
        <v>344612</v>
      </c>
      <c r="Z782" s="21"/>
      <c r="AA782" s="102">
        <v>0</v>
      </c>
      <c r="AB782" s="21">
        <v>15.3</v>
      </c>
      <c r="AC782" s="21">
        <v>232.4</v>
      </c>
      <c r="AD782" s="21">
        <v>1</v>
      </c>
      <c r="AE782" s="21">
        <v>51.2</v>
      </c>
      <c r="AF782" s="21">
        <f t="shared" si="12"/>
        <v>299.90000000000003</v>
      </c>
      <c r="AG782" s="21" t="s">
        <v>9561</v>
      </c>
      <c r="AH782" s="24" t="s">
        <v>12874</v>
      </c>
      <c r="AI782" s="24" t="s">
        <v>12875</v>
      </c>
      <c r="AJ782" s="27" t="s">
        <v>31421</v>
      </c>
      <c r="AK782" s="28" t="s">
        <v>60</v>
      </c>
      <c r="AL782" s="28">
        <v>10</v>
      </c>
      <c r="AM782" s="28">
        <v>20020329</v>
      </c>
      <c r="AN782" s="29">
        <v>343</v>
      </c>
      <c r="AO782" s="29">
        <v>202112</v>
      </c>
      <c r="AP782" s="29"/>
      <c r="AQ782" s="28"/>
      <c r="AR782" s="28"/>
      <c r="AS782" s="28"/>
      <c r="AT782" s="30">
        <v>2</v>
      </c>
      <c r="AU782" s="30"/>
      <c r="AV782" s="30"/>
      <c r="AW782" s="30"/>
      <c r="AX782" s="30"/>
      <c r="AY782" s="30"/>
      <c r="AZ782" s="30"/>
      <c r="BA782" s="30"/>
      <c r="BB782" s="30" t="s">
        <v>54452</v>
      </c>
      <c r="BC782" s="30" t="s">
        <v>54452</v>
      </c>
      <c r="BD782" s="30" t="s">
        <v>54452</v>
      </c>
      <c r="BE782" s="30" t="s">
        <v>54452</v>
      </c>
      <c r="BF782" s="30" t="s">
        <v>54452</v>
      </c>
      <c r="BG782" s="30">
        <v>4</v>
      </c>
      <c r="BH782" s="30" t="s">
        <v>5942</v>
      </c>
      <c r="BI782" s="31"/>
    </row>
    <row r="783" spans="1:61" ht="16.5">
      <c r="A783" s="21" t="s">
        <v>10866</v>
      </c>
      <c r="B783" s="21">
        <v>11179</v>
      </c>
      <c r="C783" s="21">
        <v>1405708</v>
      </c>
      <c r="D783" s="21">
        <v>1238106591</v>
      </c>
      <c r="E783" s="22">
        <v>1341110005963</v>
      </c>
      <c r="F783" s="24" t="s">
        <v>10857</v>
      </c>
      <c r="G783" s="24" t="s">
        <v>44</v>
      </c>
      <c r="H783" s="24" t="s">
        <v>51</v>
      </c>
      <c r="I783" s="24" t="s">
        <v>65</v>
      </c>
      <c r="J783" s="24" t="s">
        <v>3829</v>
      </c>
      <c r="K783" s="21">
        <v>50</v>
      </c>
      <c r="L783" s="21"/>
      <c r="M783" s="21" t="s">
        <v>10862</v>
      </c>
      <c r="N783" s="21">
        <v>1</v>
      </c>
      <c r="O783" s="21" t="s">
        <v>55</v>
      </c>
      <c r="P783" s="21">
        <v>0</v>
      </c>
      <c r="Q783" s="33">
        <v>54626</v>
      </c>
      <c r="R783" s="33">
        <v>196068</v>
      </c>
      <c r="S783" s="33">
        <v>138160</v>
      </c>
      <c r="T783" s="21">
        <v>0</v>
      </c>
      <c r="U783" s="33">
        <v>1681545</v>
      </c>
      <c r="V783" s="21">
        <v>0</v>
      </c>
      <c r="W783" s="33">
        <v>3490</v>
      </c>
      <c r="X783" s="21">
        <v>0</v>
      </c>
      <c r="Y783" s="21">
        <v>0</v>
      </c>
      <c r="Z783" s="21" t="s">
        <v>315</v>
      </c>
      <c r="AA783" s="102">
        <v>0</v>
      </c>
      <c r="AB783" s="21">
        <v>2.5</v>
      </c>
      <c r="AC783" s="21">
        <v>1.3</v>
      </c>
      <c r="AD783" s="21">
        <v>16.8</v>
      </c>
      <c r="AE783" s="99">
        <v>0</v>
      </c>
      <c r="AF783" s="21">
        <f t="shared" si="12"/>
        <v>20.6</v>
      </c>
      <c r="AG783" s="21" t="s">
        <v>10867</v>
      </c>
      <c r="AH783" s="24" t="s">
        <v>10868</v>
      </c>
      <c r="AI783" s="24" t="s">
        <v>10869</v>
      </c>
      <c r="AJ783" s="27" t="s">
        <v>31422</v>
      </c>
      <c r="AK783" s="28" t="s">
        <v>60</v>
      </c>
      <c r="AL783" s="28">
        <v>10</v>
      </c>
      <c r="AM783" s="28">
        <v>19800109</v>
      </c>
      <c r="AN783" s="29">
        <v>447</v>
      </c>
      <c r="AO783" s="29">
        <v>202212</v>
      </c>
      <c r="AP783" s="29">
        <v>2022</v>
      </c>
      <c r="AQ783" s="28">
        <v>34317227</v>
      </c>
      <c r="AR783" s="28">
        <v>13302620</v>
      </c>
      <c r="AS783" s="28">
        <v>2600000</v>
      </c>
      <c r="AT783" s="30">
        <v>2</v>
      </c>
      <c r="AU783" s="30"/>
      <c r="AV783" s="30"/>
      <c r="AW783" s="30"/>
      <c r="AX783" s="30"/>
      <c r="AY783" s="30"/>
      <c r="AZ783" s="30"/>
      <c r="BA783" s="30"/>
      <c r="BB783" s="30" t="s">
        <v>54452</v>
      </c>
      <c r="BC783" s="30" t="s">
        <v>54452</v>
      </c>
      <c r="BD783" s="30" t="s">
        <v>54452</v>
      </c>
      <c r="BE783" s="30" t="s">
        <v>54452</v>
      </c>
      <c r="BF783" s="30" t="s">
        <v>10870</v>
      </c>
      <c r="BG783" s="30">
        <v>2</v>
      </c>
      <c r="BH783" s="30" t="s">
        <v>10871</v>
      </c>
      <c r="BI783" s="31"/>
    </row>
    <row r="784" spans="1:61" ht="16.5">
      <c r="A784" s="21" t="s">
        <v>10826</v>
      </c>
      <c r="B784" s="21">
        <v>11165</v>
      </c>
      <c r="C784" s="21">
        <v>1274787</v>
      </c>
      <c r="D784" s="21">
        <v>1138108587</v>
      </c>
      <c r="E784" s="22">
        <v>1101110115603</v>
      </c>
      <c r="F784" s="24" t="s">
        <v>10827</v>
      </c>
      <c r="G784" s="24" t="s">
        <v>44</v>
      </c>
      <c r="H784" s="24" t="s">
        <v>51</v>
      </c>
      <c r="I784" s="24" t="s">
        <v>65</v>
      </c>
      <c r="J784" s="24" t="s">
        <v>3829</v>
      </c>
      <c r="K784" s="21">
        <v>50</v>
      </c>
      <c r="L784" s="21"/>
      <c r="M784" s="21" t="s">
        <v>10828</v>
      </c>
      <c r="N784" s="21">
        <v>1</v>
      </c>
      <c r="O784" s="21" t="s">
        <v>55</v>
      </c>
      <c r="P784" s="21">
        <v>0</v>
      </c>
      <c r="Q784" s="21">
        <v>0</v>
      </c>
      <c r="R784" s="44">
        <v>571035</v>
      </c>
      <c r="S784" s="21">
        <v>0</v>
      </c>
      <c r="T784" s="21">
        <v>0</v>
      </c>
      <c r="U784" s="44">
        <v>3116821</v>
      </c>
      <c r="V784" s="21">
        <v>0</v>
      </c>
      <c r="W784" s="44">
        <v>9229</v>
      </c>
      <c r="X784" s="21">
        <v>0</v>
      </c>
      <c r="Y784" s="21">
        <v>0</v>
      </c>
      <c r="Z784" s="21" t="s">
        <v>315</v>
      </c>
      <c r="AA784" s="102">
        <v>0</v>
      </c>
      <c r="AB784" s="21">
        <v>5.7</v>
      </c>
      <c r="AC784" s="99">
        <v>0</v>
      </c>
      <c r="AD784" s="21">
        <v>31.1</v>
      </c>
      <c r="AE784" s="99">
        <v>0</v>
      </c>
      <c r="AF784" s="21">
        <f t="shared" si="12"/>
        <v>36.800000000000004</v>
      </c>
      <c r="AG784" s="21" t="s">
        <v>10829</v>
      </c>
      <c r="AH784" s="24" t="s">
        <v>10830</v>
      </c>
      <c r="AI784" s="24" t="s">
        <v>10831</v>
      </c>
      <c r="AJ784" s="27" t="s">
        <v>31423</v>
      </c>
      <c r="AK784" s="28" t="s">
        <v>60</v>
      </c>
      <c r="AL784" s="28">
        <v>10</v>
      </c>
      <c r="AM784" s="28">
        <v>19710601</v>
      </c>
      <c r="AN784" s="29">
        <v>313</v>
      </c>
      <c r="AO784" s="29">
        <v>202212</v>
      </c>
      <c r="AP784" s="29">
        <v>2022</v>
      </c>
      <c r="AQ784" s="28">
        <v>28569080</v>
      </c>
      <c r="AR784" s="28">
        <v>26077259</v>
      </c>
      <c r="AS784" s="28">
        <v>627200</v>
      </c>
      <c r="AT784" s="30">
        <v>2</v>
      </c>
      <c r="AU784" s="30"/>
      <c r="AV784" s="30"/>
      <c r="AW784" s="30"/>
      <c r="AX784" s="30"/>
      <c r="AY784" s="30"/>
      <c r="AZ784" s="30"/>
      <c r="BA784" s="30"/>
      <c r="BB784" s="30" t="s">
        <v>54452</v>
      </c>
      <c r="BC784" s="30" t="s">
        <v>54452</v>
      </c>
      <c r="BD784" s="30" t="s">
        <v>54452</v>
      </c>
      <c r="BE784" s="30" t="s">
        <v>54452</v>
      </c>
      <c r="BF784" s="30" t="s">
        <v>54452</v>
      </c>
      <c r="BG784" s="30">
        <v>7</v>
      </c>
      <c r="BH784" s="30" t="s">
        <v>10832</v>
      </c>
      <c r="BI784" s="31"/>
    </row>
    <row r="785" spans="1:61" ht="16.5">
      <c r="A785" s="21" t="s">
        <v>29672</v>
      </c>
      <c r="B785" s="21">
        <v>24354</v>
      </c>
      <c r="C785" s="21">
        <v>1267351</v>
      </c>
      <c r="D785" s="21">
        <v>2208639345</v>
      </c>
      <c r="E785" s="22">
        <v>1101112536295</v>
      </c>
      <c r="F785" s="24" t="s">
        <v>29673</v>
      </c>
      <c r="G785" s="24" t="s">
        <v>104</v>
      </c>
      <c r="H785" s="24" t="s">
        <v>51</v>
      </c>
      <c r="I785" s="24" t="s">
        <v>65</v>
      </c>
      <c r="J785" s="24" t="s">
        <v>363</v>
      </c>
      <c r="K785" s="21">
        <v>63</v>
      </c>
      <c r="L785" s="32" t="s">
        <v>29674</v>
      </c>
      <c r="M785" s="21" t="s">
        <v>29675</v>
      </c>
      <c r="N785" s="21">
        <v>1</v>
      </c>
      <c r="O785" s="21" t="s">
        <v>55</v>
      </c>
      <c r="P785" s="21">
        <v>0</v>
      </c>
      <c r="Q785" s="21">
        <v>0</v>
      </c>
      <c r="R785" s="21">
        <v>0</v>
      </c>
      <c r="S785" s="21">
        <v>0</v>
      </c>
      <c r="T785" s="21">
        <v>0</v>
      </c>
      <c r="U785" s="21">
        <v>0</v>
      </c>
      <c r="V785" s="21">
        <v>0</v>
      </c>
      <c r="W785" s="33">
        <v>40000</v>
      </c>
      <c r="X785" s="21">
        <v>0</v>
      </c>
      <c r="Y785" s="21">
        <v>0</v>
      </c>
      <c r="Z785" s="16" t="s">
        <v>315</v>
      </c>
      <c r="AA785" s="102">
        <v>0</v>
      </c>
      <c r="AB785" s="99">
        <v>0</v>
      </c>
      <c r="AC785" s="99">
        <v>0</v>
      </c>
      <c r="AD785" s="99">
        <v>0</v>
      </c>
      <c r="AE785" s="21">
        <v>0.4</v>
      </c>
      <c r="AF785" s="21">
        <f t="shared" si="12"/>
        <v>0.4</v>
      </c>
      <c r="AG785" s="21" t="s">
        <v>29676</v>
      </c>
      <c r="AH785" s="24" t="s">
        <v>29677</v>
      </c>
      <c r="AI785" s="24" t="s">
        <v>29678</v>
      </c>
      <c r="AJ785" s="27" t="s">
        <v>31424</v>
      </c>
      <c r="AK785" s="28" t="s">
        <v>60</v>
      </c>
      <c r="AL785" s="28">
        <v>10</v>
      </c>
      <c r="AM785" s="28">
        <v>20020529</v>
      </c>
      <c r="AN785" s="29">
        <v>1064</v>
      </c>
      <c r="AO785" s="29">
        <v>202212</v>
      </c>
      <c r="AP785" s="29">
        <v>2022</v>
      </c>
      <c r="AQ785" s="28">
        <v>64801255</v>
      </c>
      <c r="AR785" s="28">
        <v>11537072</v>
      </c>
      <c r="AS785" s="28">
        <v>440000</v>
      </c>
      <c r="AT785" s="30">
        <v>2</v>
      </c>
      <c r="AU785" s="30"/>
      <c r="AV785" s="30"/>
      <c r="AW785" s="30"/>
      <c r="AX785" s="30"/>
      <c r="AY785" s="30"/>
      <c r="AZ785" s="30"/>
      <c r="BA785" s="30"/>
      <c r="BB785" s="30" t="s">
        <v>54452</v>
      </c>
      <c r="BC785" s="30" t="s">
        <v>54452</v>
      </c>
      <c r="BD785" s="30" t="s">
        <v>54452</v>
      </c>
      <c r="BE785" s="30" t="s">
        <v>54452</v>
      </c>
      <c r="BF785" s="30" t="s">
        <v>29679</v>
      </c>
      <c r="BG785" s="30">
        <v>2</v>
      </c>
      <c r="BH785" s="30"/>
      <c r="BI785" s="31"/>
    </row>
    <row r="786" spans="1:61" ht="16.5">
      <c r="A786" s="21" t="s">
        <v>2517</v>
      </c>
      <c r="B786" s="21">
        <v>2247</v>
      </c>
      <c r="C786" s="21">
        <v>1791063</v>
      </c>
      <c r="D786" s="21">
        <v>2088100281</v>
      </c>
      <c r="E786" s="22">
        <v>1101110012560</v>
      </c>
      <c r="F786" s="24" t="s">
        <v>2518</v>
      </c>
      <c r="G786" s="24" t="s">
        <v>44</v>
      </c>
      <c r="H786" s="24" t="s">
        <v>51</v>
      </c>
      <c r="I786" s="24" t="s">
        <v>52</v>
      </c>
      <c r="J786" s="24" t="s">
        <v>264</v>
      </c>
      <c r="K786" s="21">
        <v>15</v>
      </c>
      <c r="L786" s="32" t="s">
        <v>2519</v>
      </c>
      <c r="M786" s="21" t="s">
        <v>2520</v>
      </c>
      <c r="N786" s="21">
        <v>1</v>
      </c>
      <c r="O786" s="21" t="s">
        <v>55</v>
      </c>
      <c r="P786" s="21">
        <v>0</v>
      </c>
      <c r="Q786" s="33">
        <v>2152544</v>
      </c>
      <c r="R786" s="33">
        <v>93227</v>
      </c>
      <c r="S786" s="33">
        <v>2883019</v>
      </c>
      <c r="T786" s="21">
        <v>0</v>
      </c>
      <c r="U786" s="33">
        <v>334084</v>
      </c>
      <c r="V786" s="33">
        <v>6849091</v>
      </c>
      <c r="W786" s="21">
        <v>0</v>
      </c>
      <c r="X786" s="21">
        <v>0</v>
      </c>
      <c r="Y786" s="33">
        <v>6434995</v>
      </c>
      <c r="Z786" s="16" t="s">
        <v>56</v>
      </c>
      <c r="AA786" s="102">
        <v>0</v>
      </c>
      <c r="AB786" s="21">
        <v>86.8</v>
      </c>
      <c r="AC786" s="21">
        <v>28.8</v>
      </c>
      <c r="AD786" s="21">
        <v>3.3</v>
      </c>
      <c r="AE786" s="21">
        <v>68.400000000000006</v>
      </c>
      <c r="AF786" s="21">
        <f t="shared" si="12"/>
        <v>187.3</v>
      </c>
      <c r="AG786" s="21" t="s">
        <v>2271</v>
      </c>
      <c r="AH786" s="24" t="s">
        <v>2521</v>
      </c>
      <c r="AI786" s="24" t="s">
        <v>2522</v>
      </c>
      <c r="AJ786" s="27" t="s">
        <v>31425</v>
      </c>
      <c r="AK786" s="28" t="s">
        <v>156</v>
      </c>
      <c r="AL786" s="28">
        <v>10</v>
      </c>
      <c r="AM786" s="28">
        <v>19631111</v>
      </c>
      <c r="AN786" s="29">
        <v>1545</v>
      </c>
      <c r="AO786" s="29">
        <v>202306</v>
      </c>
      <c r="AP786" s="29">
        <v>2022</v>
      </c>
      <c r="AQ786" s="28">
        <v>722056442</v>
      </c>
      <c r="AR786" s="28">
        <v>870256643</v>
      </c>
      <c r="AS786" s="28">
        <v>34345000</v>
      </c>
      <c r="AT786" s="30">
        <v>2</v>
      </c>
      <c r="AU786" s="30"/>
      <c r="AV786" s="30"/>
      <c r="AW786" s="30"/>
      <c r="AX786" s="30"/>
      <c r="AY786" s="30"/>
      <c r="AZ786" s="30"/>
      <c r="BA786" s="30"/>
      <c r="BB786" s="30" t="s">
        <v>54452</v>
      </c>
      <c r="BC786" s="30" t="s">
        <v>54452</v>
      </c>
      <c r="BD786" s="30" t="s">
        <v>54452</v>
      </c>
      <c r="BE786" s="30" t="s">
        <v>54452</v>
      </c>
      <c r="BF786" s="30" t="s">
        <v>54452</v>
      </c>
      <c r="BG786" s="30">
        <v>4</v>
      </c>
      <c r="BH786" s="30" t="s">
        <v>237</v>
      </c>
      <c r="BI786" s="31"/>
    </row>
    <row r="787" spans="1:61" ht="16.5">
      <c r="A787" s="21" t="s">
        <v>12888</v>
      </c>
      <c r="B787" s="21">
        <v>21455</v>
      </c>
      <c r="C787" s="21">
        <v>2223320</v>
      </c>
      <c r="D787" s="21">
        <v>1258151938</v>
      </c>
      <c r="E787" s="22">
        <v>1313150000154</v>
      </c>
      <c r="F787" s="24" t="s">
        <v>12889</v>
      </c>
      <c r="G787" s="24" t="s">
        <v>104</v>
      </c>
      <c r="H787" s="24" t="s">
        <v>51</v>
      </c>
      <c r="I787" s="24" t="s">
        <v>52</v>
      </c>
      <c r="J787" s="24" t="s">
        <v>1033</v>
      </c>
      <c r="K787" s="21">
        <v>38</v>
      </c>
      <c r="L787" s="32" t="s">
        <v>12889</v>
      </c>
      <c r="M787" s="21" t="s">
        <v>12890</v>
      </c>
      <c r="N787" s="26">
        <v>1</v>
      </c>
      <c r="O787" s="26" t="s">
        <v>83</v>
      </c>
      <c r="P787" s="41">
        <v>77393351</v>
      </c>
      <c r="Q787" s="41">
        <v>54816308</v>
      </c>
      <c r="R787" s="21">
        <v>0</v>
      </c>
      <c r="S787" s="41">
        <v>560154300</v>
      </c>
      <c r="T787" s="21">
        <v>0</v>
      </c>
      <c r="U787" s="41">
        <v>57389820</v>
      </c>
      <c r="V787" s="21">
        <v>0</v>
      </c>
      <c r="W787" s="41">
        <v>593367725</v>
      </c>
      <c r="X787" s="41">
        <v>6367714746</v>
      </c>
      <c r="Y787" s="41">
        <v>2492154546</v>
      </c>
      <c r="Z787" s="21"/>
      <c r="AA787" s="21">
        <v>0.7</v>
      </c>
      <c r="AB787" s="21">
        <v>25.4</v>
      </c>
      <c r="AC787" s="21">
        <v>5.6</v>
      </c>
      <c r="AD787" s="21">
        <v>0.5</v>
      </c>
      <c r="AE787" s="21">
        <v>69.599999999999994</v>
      </c>
      <c r="AF787" s="21">
        <f t="shared" si="12"/>
        <v>101.79999999999998</v>
      </c>
      <c r="AG787" s="21" t="s">
        <v>6703</v>
      </c>
      <c r="AH787" s="24" t="s">
        <v>12891</v>
      </c>
      <c r="AI787" s="24" t="s">
        <v>12892</v>
      </c>
      <c r="AJ787" s="27" t="s">
        <v>31426</v>
      </c>
      <c r="AK787" s="28" t="s">
        <v>47</v>
      </c>
      <c r="AL787" s="28">
        <v>10</v>
      </c>
      <c r="AM787" s="28">
        <v>20040313</v>
      </c>
      <c r="AN787" s="29">
        <v>345</v>
      </c>
      <c r="AO787" s="29">
        <v>201903</v>
      </c>
      <c r="AP787" s="29"/>
      <c r="AQ787" s="28"/>
      <c r="AR787" s="28"/>
      <c r="AS787" s="28"/>
      <c r="AT787" s="30">
        <v>1</v>
      </c>
      <c r="AU787" s="30"/>
      <c r="AV787" s="30"/>
      <c r="AW787" s="30"/>
      <c r="AX787" s="30"/>
      <c r="AY787" s="30"/>
      <c r="AZ787" s="30"/>
      <c r="BA787" s="30"/>
      <c r="BB787" s="30" t="s">
        <v>54452</v>
      </c>
      <c r="BC787" s="30" t="s">
        <v>54452</v>
      </c>
      <c r="BD787" s="30" t="s">
        <v>54452</v>
      </c>
      <c r="BE787" s="30" t="s">
        <v>54452</v>
      </c>
      <c r="BF787" s="30" t="s">
        <v>12893</v>
      </c>
      <c r="BG787" s="30">
        <v>2</v>
      </c>
      <c r="BH787" s="30"/>
      <c r="BI787" s="31"/>
    </row>
    <row r="788" spans="1:61" ht="16.5">
      <c r="A788" s="21" t="s">
        <v>15900</v>
      </c>
      <c r="B788" s="21">
        <v>14945</v>
      </c>
      <c r="C788" s="21">
        <v>3668488</v>
      </c>
      <c r="D788" s="21">
        <v>1078726452</v>
      </c>
      <c r="E788" s="22">
        <v>1101114192920</v>
      </c>
      <c r="F788" s="24" t="s">
        <v>15901</v>
      </c>
      <c r="G788" s="24" t="s">
        <v>44</v>
      </c>
      <c r="H788" s="24" t="s">
        <v>51</v>
      </c>
      <c r="I788" s="24" t="s">
        <v>52</v>
      </c>
      <c r="J788" s="24" t="s">
        <v>2407</v>
      </c>
      <c r="K788" s="21">
        <v>39</v>
      </c>
      <c r="L788" s="32" t="s">
        <v>15902</v>
      </c>
      <c r="M788" s="21" t="s">
        <v>15903</v>
      </c>
      <c r="N788" s="21">
        <v>1</v>
      </c>
      <c r="O788" s="21" t="s">
        <v>55</v>
      </c>
      <c r="P788" s="21">
        <v>0</v>
      </c>
      <c r="Q788" s="21">
        <v>0</v>
      </c>
      <c r="R788" s="21">
        <v>0</v>
      </c>
      <c r="S788" s="21">
        <v>0</v>
      </c>
      <c r="T788" s="21">
        <v>0</v>
      </c>
      <c r="U788" s="21">
        <v>0</v>
      </c>
      <c r="V788" s="33">
        <v>206687</v>
      </c>
      <c r="W788" s="21">
        <v>0</v>
      </c>
      <c r="X788" s="21">
        <v>0</v>
      </c>
      <c r="Y788" s="21">
        <v>0</v>
      </c>
      <c r="Z788" s="16" t="s">
        <v>315</v>
      </c>
      <c r="AA788" s="102">
        <v>0</v>
      </c>
      <c r="AB788" s="99">
        <v>0</v>
      </c>
      <c r="AC788" s="99">
        <v>0</v>
      </c>
      <c r="AD788" s="99">
        <v>0</v>
      </c>
      <c r="AE788" s="21">
        <v>2</v>
      </c>
      <c r="AF788" s="21">
        <f t="shared" si="12"/>
        <v>2</v>
      </c>
      <c r="AG788" s="21" t="s">
        <v>15904</v>
      </c>
      <c r="AH788" s="24" t="s">
        <v>15905</v>
      </c>
      <c r="AI788" s="24" t="s">
        <v>15906</v>
      </c>
      <c r="AJ788" s="27" t="s">
        <v>30942</v>
      </c>
      <c r="AK788" s="28" t="s">
        <v>60</v>
      </c>
      <c r="AL788" s="28">
        <v>10</v>
      </c>
      <c r="AM788" s="28">
        <v>20091001</v>
      </c>
      <c r="AN788" s="29">
        <v>360</v>
      </c>
      <c r="AO788" s="29">
        <v>202212</v>
      </c>
      <c r="AP788" s="29">
        <v>2022</v>
      </c>
      <c r="AQ788" s="28">
        <v>72116124</v>
      </c>
      <c r="AR788" s="28">
        <v>48915031</v>
      </c>
      <c r="AS788" s="28">
        <v>2306220</v>
      </c>
      <c r="AT788" s="30">
        <v>2</v>
      </c>
      <c r="AU788" s="30"/>
      <c r="AV788" s="30"/>
      <c r="AW788" s="30"/>
      <c r="AX788" s="30"/>
      <c r="AY788" s="30"/>
      <c r="AZ788" s="30"/>
      <c r="BA788" s="30"/>
      <c r="BB788" s="30" t="s">
        <v>54452</v>
      </c>
      <c r="BC788" s="30" t="s">
        <v>54452</v>
      </c>
      <c r="BD788" s="30" t="s">
        <v>54452</v>
      </c>
      <c r="BE788" s="30" t="s">
        <v>54452</v>
      </c>
      <c r="BF788" s="30" t="s">
        <v>54452</v>
      </c>
      <c r="BG788" s="30">
        <v>4</v>
      </c>
      <c r="BH788" s="30" t="s">
        <v>237</v>
      </c>
      <c r="BI788" s="31"/>
    </row>
    <row r="789" spans="1:61" ht="16.5">
      <c r="A789" s="21" t="s">
        <v>15667</v>
      </c>
      <c r="B789" s="21">
        <v>14812</v>
      </c>
      <c r="C789" s="21">
        <v>1729589</v>
      </c>
      <c r="D789" s="21">
        <v>1168108140</v>
      </c>
      <c r="E789" s="22">
        <v>1101110257116</v>
      </c>
      <c r="F789" s="24" t="s">
        <v>15668</v>
      </c>
      <c r="G789" s="24" t="s">
        <v>44</v>
      </c>
      <c r="H789" s="24" t="s">
        <v>51</v>
      </c>
      <c r="I789" s="24" t="s">
        <v>52</v>
      </c>
      <c r="J789" s="24" t="s">
        <v>363</v>
      </c>
      <c r="K789" s="21">
        <v>63</v>
      </c>
      <c r="L789" s="32" t="s">
        <v>15669</v>
      </c>
      <c r="M789" s="21" t="s">
        <v>15670</v>
      </c>
      <c r="N789" s="21">
        <v>1</v>
      </c>
      <c r="O789" s="21" t="s">
        <v>55</v>
      </c>
      <c r="P789" s="21">
        <v>0</v>
      </c>
      <c r="Q789" s="21">
        <v>0</v>
      </c>
      <c r="R789" s="33">
        <v>53000</v>
      </c>
      <c r="S789" s="21">
        <v>0</v>
      </c>
      <c r="T789" s="21">
        <v>0</v>
      </c>
      <c r="U789" s="33">
        <v>298604</v>
      </c>
      <c r="V789" s="33">
        <v>6332</v>
      </c>
      <c r="W789" s="33">
        <v>18338</v>
      </c>
      <c r="X789" s="33">
        <v>14450</v>
      </c>
      <c r="Y789" s="21">
        <v>0</v>
      </c>
      <c r="Z789" s="16" t="s">
        <v>315</v>
      </c>
      <c r="AA789" s="102">
        <v>0</v>
      </c>
      <c r="AB789" s="21">
        <v>0.5</v>
      </c>
      <c r="AC789" s="99">
        <v>0</v>
      </c>
      <c r="AD789" s="21">
        <v>2.9</v>
      </c>
      <c r="AE789" s="21">
        <v>0.3</v>
      </c>
      <c r="AF789" s="21">
        <f t="shared" si="12"/>
        <v>3.6999999999999997</v>
      </c>
      <c r="AG789" s="21" t="s">
        <v>15671</v>
      </c>
      <c r="AH789" s="24" t="s">
        <v>15672</v>
      </c>
      <c r="AI789" s="24" t="s">
        <v>15673</v>
      </c>
      <c r="AJ789" s="27" t="s">
        <v>31427</v>
      </c>
      <c r="AK789" s="28" t="s">
        <v>60</v>
      </c>
      <c r="AL789" s="28">
        <v>10</v>
      </c>
      <c r="AM789" s="28">
        <v>19790801</v>
      </c>
      <c r="AN789" s="29">
        <v>670</v>
      </c>
      <c r="AO789" s="29">
        <v>202305</v>
      </c>
      <c r="AP789" s="29">
        <v>2022</v>
      </c>
      <c r="AQ789" s="28">
        <v>230783476</v>
      </c>
      <c r="AR789" s="28">
        <v>157554070</v>
      </c>
      <c r="AS789" s="28">
        <v>6100000</v>
      </c>
      <c r="AT789" s="30">
        <v>2</v>
      </c>
      <c r="AU789" s="30"/>
      <c r="AV789" s="30"/>
      <c r="AW789" s="30"/>
      <c r="AX789" s="30"/>
      <c r="AY789" s="30"/>
      <c r="AZ789" s="30"/>
      <c r="BA789" s="30"/>
      <c r="BB789" s="30" t="s">
        <v>54452</v>
      </c>
      <c r="BC789" s="30" t="s">
        <v>54452</v>
      </c>
      <c r="BD789" s="30" t="s">
        <v>54452</v>
      </c>
      <c r="BE789" s="30" t="s">
        <v>54452</v>
      </c>
      <c r="BF789" s="30" t="s">
        <v>54452</v>
      </c>
      <c r="BG789" s="30">
        <v>4</v>
      </c>
      <c r="BH789" s="30" t="s">
        <v>237</v>
      </c>
      <c r="BI789" s="31"/>
    </row>
    <row r="790" spans="1:61" ht="16.5">
      <c r="A790" s="21" t="s">
        <v>8007</v>
      </c>
      <c r="B790" s="21">
        <v>8231</v>
      </c>
      <c r="C790" s="21">
        <v>1922624</v>
      </c>
      <c r="D790" s="21">
        <v>1268149658</v>
      </c>
      <c r="E790" s="22">
        <v>1344110016774</v>
      </c>
      <c r="F790" s="24" t="s">
        <v>8008</v>
      </c>
      <c r="G790" s="24" t="s">
        <v>44</v>
      </c>
      <c r="H790" s="24" t="s">
        <v>51</v>
      </c>
      <c r="I790" s="24" t="s">
        <v>63</v>
      </c>
      <c r="J790" s="24" t="s">
        <v>457</v>
      </c>
      <c r="K790" s="21">
        <v>45</v>
      </c>
      <c r="L790" s="32" t="s">
        <v>8009</v>
      </c>
      <c r="M790" s="21" t="s">
        <v>6568</v>
      </c>
      <c r="N790" s="21">
        <v>1</v>
      </c>
      <c r="O790" s="21" t="s">
        <v>55</v>
      </c>
      <c r="P790" s="21">
        <v>0</v>
      </c>
      <c r="Q790" s="21">
        <v>0</v>
      </c>
      <c r="R790" s="39">
        <v>35000</v>
      </c>
      <c r="S790" s="39">
        <v>2595535</v>
      </c>
      <c r="T790" s="21">
        <v>0</v>
      </c>
      <c r="U790" s="39">
        <v>364648</v>
      </c>
      <c r="V790" s="21">
        <v>0</v>
      </c>
      <c r="W790" s="39">
        <v>1523237</v>
      </c>
      <c r="X790" s="21">
        <v>0</v>
      </c>
      <c r="Y790" s="33">
        <v>9318184</v>
      </c>
      <c r="Z790" s="16" t="s">
        <v>1249</v>
      </c>
      <c r="AA790" s="102">
        <v>0</v>
      </c>
      <c r="AB790" s="21">
        <v>93.5</v>
      </c>
      <c r="AC790" s="21">
        <v>25.9</v>
      </c>
      <c r="AD790" s="21">
        <v>3.6</v>
      </c>
      <c r="AE790" s="21">
        <v>15.2</v>
      </c>
      <c r="AF790" s="21">
        <f t="shared" si="12"/>
        <v>138.19999999999999</v>
      </c>
      <c r="AG790" s="21" t="s">
        <v>8010</v>
      </c>
      <c r="AH790" s="24" t="s">
        <v>8011</v>
      </c>
      <c r="AI790" s="24" t="s">
        <v>8012</v>
      </c>
      <c r="AJ790" s="27" t="s">
        <v>31127</v>
      </c>
      <c r="AK790" s="28" t="s">
        <v>60</v>
      </c>
      <c r="AL790" s="28">
        <v>10</v>
      </c>
      <c r="AM790" s="28">
        <v>20001208</v>
      </c>
      <c r="AN790" s="29">
        <v>1035</v>
      </c>
      <c r="AO790" s="29">
        <v>202304</v>
      </c>
      <c r="AP790" s="29">
        <v>2022</v>
      </c>
      <c r="AQ790" s="28">
        <v>175543037</v>
      </c>
      <c r="AR790" s="28">
        <v>211926483</v>
      </c>
      <c r="AS790" s="28">
        <v>1500000</v>
      </c>
      <c r="AT790" s="30">
        <v>2</v>
      </c>
      <c r="AU790" s="30"/>
      <c r="AV790" s="30"/>
      <c r="AW790" s="30"/>
      <c r="AX790" s="30"/>
      <c r="AY790" s="30"/>
      <c r="AZ790" s="30"/>
      <c r="BA790" s="30"/>
      <c r="BB790" s="30" t="s">
        <v>54452</v>
      </c>
      <c r="BC790" s="30" t="s">
        <v>54452</v>
      </c>
      <c r="BD790" s="30" t="s">
        <v>54452</v>
      </c>
      <c r="BE790" s="30" t="s">
        <v>54452</v>
      </c>
      <c r="BF790" s="30" t="s">
        <v>54452</v>
      </c>
      <c r="BG790" s="30">
        <v>4</v>
      </c>
      <c r="BH790" s="30" t="s">
        <v>237</v>
      </c>
      <c r="BI790" s="31"/>
    </row>
    <row r="791" spans="1:61" ht="16.5">
      <c r="A791" s="21" t="s">
        <v>14103</v>
      </c>
      <c r="B791" s="21">
        <v>13824</v>
      </c>
      <c r="C791" s="21">
        <v>6535792</v>
      </c>
      <c r="D791" s="21">
        <v>6388700223</v>
      </c>
      <c r="E791" s="22">
        <v>1311110426097</v>
      </c>
      <c r="F791" s="24" t="s">
        <v>14104</v>
      </c>
      <c r="G791" s="24" t="s">
        <v>44</v>
      </c>
      <c r="H791" s="24" t="s">
        <v>51</v>
      </c>
      <c r="I791" s="24" t="s">
        <v>65</v>
      </c>
      <c r="J791" s="24" t="s">
        <v>581</v>
      </c>
      <c r="K791" s="21">
        <v>60</v>
      </c>
      <c r="L791" s="32" t="s">
        <v>14105</v>
      </c>
      <c r="M791" s="21" t="s">
        <v>14106</v>
      </c>
      <c r="N791" s="21">
        <v>1</v>
      </c>
      <c r="O791" s="21">
        <v>0</v>
      </c>
      <c r="P791" s="21">
        <v>0</v>
      </c>
      <c r="Q791" s="21">
        <v>0</v>
      </c>
      <c r="R791" s="21">
        <v>0</v>
      </c>
      <c r="S791" s="21">
        <v>0</v>
      </c>
      <c r="T791" s="21">
        <v>0</v>
      </c>
      <c r="U791" s="21">
        <v>0</v>
      </c>
      <c r="V791" s="21">
        <v>0</v>
      </c>
      <c r="W791" s="21">
        <v>0</v>
      </c>
      <c r="X791" s="21">
        <v>0</v>
      </c>
      <c r="Y791" s="21">
        <v>0</v>
      </c>
      <c r="Z791" s="16" t="s">
        <v>315</v>
      </c>
      <c r="AA791" s="101">
        <v>0</v>
      </c>
      <c r="AB791" s="98">
        <v>0</v>
      </c>
      <c r="AC791" s="98">
        <v>0</v>
      </c>
      <c r="AD791" s="98">
        <v>0</v>
      </c>
      <c r="AE791" s="98">
        <v>0</v>
      </c>
      <c r="AF791" s="21">
        <f t="shared" si="12"/>
        <v>0</v>
      </c>
      <c r="AG791" s="21" t="s">
        <v>14107</v>
      </c>
      <c r="AH791" s="24" t="s">
        <v>14108</v>
      </c>
      <c r="AI791" s="24" t="s">
        <v>14109</v>
      </c>
      <c r="AJ791" s="27" t="s">
        <v>31428</v>
      </c>
      <c r="AK791" s="28" t="s">
        <v>60</v>
      </c>
      <c r="AL791" s="28">
        <v>10</v>
      </c>
      <c r="AM791" s="28">
        <v>20151019</v>
      </c>
      <c r="AN791" s="29">
        <v>689</v>
      </c>
      <c r="AO791" s="29">
        <v>202212</v>
      </c>
      <c r="AP791" s="29">
        <v>2022</v>
      </c>
      <c r="AQ791" s="28">
        <v>303313794</v>
      </c>
      <c r="AR791" s="28">
        <v>117425542</v>
      </c>
      <c r="AS791" s="28">
        <v>47658050</v>
      </c>
      <c r="AT791" s="30">
        <v>2</v>
      </c>
      <c r="AU791" s="30"/>
      <c r="AV791" s="30"/>
      <c r="AW791" s="30"/>
      <c r="AX791" s="30"/>
      <c r="AY791" s="30"/>
      <c r="AZ791" s="30"/>
      <c r="BA791" s="30"/>
      <c r="BB791" s="30" t="s">
        <v>54452</v>
      </c>
      <c r="BC791" s="30" t="s">
        <v>54452</v>
      </c>
      <c r="BD791" s="30" t="s">
        <v>54452</v>
      </c>
      <c r="BE791" s="30" t="s">
        <v>54452</v>
      </c>
      <c r="BF791" s="30" t="s">
        <v>14110</v>
      </c>
      <c r="BG791" s="30">
        <v>2</v>
      </c>
      <c r="BH791" s="30" t="s">
        <v>10696</v>
      </c>
      <c r="BI791" s="31"/>
    </row>
    <row r="792" spans="1:61" ht="16.5">
      <c r="A792" s="21" t="s">
        <v>13089</v>
      </c>
      <c r="B792" s="21">
        <v>14266</v>
      </c>
      <c r="C792" s="21">
        <v>4087297</v>
      </c>
      <c r="D792" s="21">
        <v>1208175202</v>
      </c>
      <c r="E792" s="22">
        <v>1101460068669</v>
      </c>
      <c r="F792" s="24" t="s">
        <v>13090</v>
      </c>
      <c r="G792" s="24" t="s">
        <v>44</v>
      </c>
      <c r="H792" s="24" t="s">
        <v>51</v>
      </c>
      <c r="I792" s="24" t="s">
        <v>52</v>
      </c>
      <c r="J792" s="24" t="s">
        <v>363</v>
      </c>
      <c r="K792" s="21">
        <v>63</v>
      </c>
      <c r="L792" s="32" t="s">
        <v>13090</v>
      </c>
      <c r="M792" s="21" t="s">
        <v>13091</v>
      </c>
      <c r="N792" s="26">
        <v>1</v>
      </c>
      <c r="O792" s="26" t="s">
        <v>55</v>
      </c>
      <c r="P792" s="41">
        <v>445990</v>
      </c>
      <c r="Q792" s="41">
        <v>492527</v>
      </c>
      <c r="R792" s="21">
        <v>0</v>
      </c>
      <c r="S792" s="21">
        <v>0</v>
      </c>
      <c r="T792" s="21">
        <v>0</v>
      </c>
      <c r="U792" s="41">
        <v>88450</v>
      </c>
      <c r="V792" s="21">
        <v>0</v>
      </c>
      <c r="W792" s="41">
        <v>2412327</v>
      </c>
      <c r="X792" s="41">
        <v>1688484</v>
      </c>
      <c r="Y792" s="21">
        <v>0</v>
      </c>
      <c r="Z792" s="21"/>
      <c r="AA792" s="21">
        <v>4.4000000000000004</v>
      </c>
      <c r="AB792" s="21">
        <v>4.9000000000000004</v>
      </c>
      <c r="AC792" s="99">
        <v>0</v>
      </c>
      <c r="AD792" s="21">
        <v>0.8</v>
      </c>
      <c r="AE792" s="21">
        <v>41</v>
      </c>
      <c r="AF792" s="21">
        <f t="shared" si="12"/>
        <v>51.1</v>
      </c>
      <c r="AG792" s="21" t="s">
        <v>13092</v>
      </c>
      <c r="AH792" s="24" t="s">
        <v>9844</v>
      </c>
      <c r="AI792" s="24" t="s">
        <v>13093</v>
      </c>
      <c r="AJ792" s="27" t="s">
        <v>31001</v>
      </c>
      <c r="AK792" s="28" t="s">
        <v>47</v>
      </c>
      <c r="AL792" s="28">
        <v>10</v>
      </c>
      <c r="AM792" s="28">
        <v>19970724</v>
      </c>
      <c r="AN792" s="29">
        <v>924</v>
      </c>
      <c r="AO792" s="29">
        <v>202304</v>
      </c>
      <c r="AP792" s="29"/>
      <c r="AQ792" s="28"/>
      <c r="AR792" s="28"/>
      <c r="AS792" s="28"/>
      <c r="AT792" s="30">
        <v>2</v>
      </c>
      <c r="AU792" s="30"/>
      <c r="AV792" s="30"/>
      <c r="AW792" s="30"/>
      <c r="AX792" s="30"/>
      <c r="AY792" s="30"/>
      <c r="AZ792" s="30"/>
      <c r="BA792" s="30"/>
      <c r="BB792" s="30" t="s">
        <v>54452</v>
      </c>
      <c r="BC792" s="30" t="s">
        <v>54452</v>
      </c>
      <c r="BD792" s="30" t="s">
        <v>54452</v>
      </c>
      <c r="BE792" s="30" t="s">
        <v>54452</v>
      </c>
      <c r="BF792" s="30" t="s">
        <v>13094</v>
      </c>
      <c r="BG792" s="30">
        <v>2</v>
      </c>
      <c r="BH792" s="30" t="s">
        <v>13095</v>
      </c>
      <c r="BI792" s="31"/>
    </row>
    <row r="793" spans="1:61" ht="16.5">
      <c r="A793" s="21" t="s">
        <v>13178</v>
      </c>
      <c r="B793" s="21">
        <v>14272</v>
      </c>
      <c r="C793" s="21">
        <v>9294566</v>
      </c>
      <c r="D793" s="21">
        <v>3548701611</v>
      </c>
      <c r="E793" s="22">
        <v>1101460097725</v>
      </c>
      <c r="F793" s="24" t="s">
        <v>13179</v>
      </c>
      <c r="G793" s="24" t="s">
        <v>44</v>
      </c>
      <c r="H793" s="24" t="s">
        <v>51</v>
      </c>
      <c r="I793" s="24" t="s">
        <v>65</v>
      </c>
      <c r="J793" s="24" t="s">
        <v>363</v>
      </c>
      <c r="K793" s="21">
        <v>63</v>
      </c>
      <c r="L793" s="32" t="s">
        <v>13179</v>
      </c>
      <c r="M793" s="21" t="s">
        <v>13180</v>
      </c>
      <c r="N793" s="26">
        <v>1</v>
      </c>
      <c r="O793" s="26" t="s">
        <v>55</v>
      </c>
      <c r="P793" s="21">
        <v>0</v>
      </c>
      <c r="Q793" s="21">
        <v>0</v>
      </c>
      <c r="R793" s="21">
        <v>0</v>
      </c>
      <c r="S793" s="21">
        <v>0</v>
      </c>
      <c r="T793" s="21">
        <v>0</v>
      </c>
      <c r="U793" s="41">
        <v>144992</v>
      </c>
      <c r="V793" s="21">
        <v>0</v>
      </c>
      <c r="W793" s="41">
        <v>4957911</v>
      </c>
      <c r="X793" s="21">
        <v>0</v>
      </c>
      <c r="Y793" s="41">
        <v>3595697</v>
      </c>
      <c r="Z793" s="21"/>
      <c r="AA793" s="102">
        <v>0</v>
      </c>
      <c r="AB793" s="21">
        <v>35.9</v>
      </c>
      <c r="AC793" s="99">
        <v>0</v>
      </c>
      <c r="AD793" s="21">
        <v>1.4</v>
      </c>
      <c r="AE793" s="21">
        <v>49.5</v>
      </c>
      <c r="AF793" s="21">
        <f t="shared" si="12"/>
        <v>86.8</v>
      </c>
      <c r="AG793" s="21" t="s">
        <v>13181</v>
      </c>
      <c r="AH793" s="24" t="s">
        <v>13182</v>
      </c>
      <c r="AI793" s="24" t="s">
        <v>13183</v>
      </c>
      <c r="AJ793" s="27" t="s">
        <v>31429</v>
      </c>
      <c r="AK793" s="28" t="s">
        <v>47</v>
      </c>
      <c r="AL793" s="28">
        <v>10</v>
      </c>
      <c r="AM793" s="28">
        <v>20200115</v>
      </c>
      <c r="AN793" s="29">
        <v>450</v>
      </c>
      <c r="AO793" s="29">
        <v>202307</v>
      </c>
      <c r="AP793" s="29">
        <v>2022</v>
      </c>
      <c r="AQ793" s="28">
        <v>53270624</v>
      </c>
      <c r="AR793" s="28">
        <v>8824093</v>
      </c>
      <c r="AS793" s="28">
        <v>10020</v>
      </c>
      <c r="AT793" s="30">
        <v>2</v>
      </c>
      <c r="AU793" s="30"/>
      <c r="AV793" s="30"/>
      <c r="AW793" s="30"/>
      <c r="AX793" s="30"/>
      <c r="AY793" s="30"/>
      <c r="AZ793" s="30"/>
      <c r="BA793" s="30"/>
      <c r="BB793" s="30" t="s">
        <v>54452</v>
      </c>
      <c r="BC793" s="30" t="s">
        <v>54452</v>
      </c>
      <c r="BD793" s="30" t="s">
        <v>54452</v>
      </c>
      <c r="BE793" s="30" t="s">
        <v>54452</v>
      </c>
      <c r="BF793" s="30" t="s">
        <v>54452</v>
      </c>
      <c r="BG793" s="30">
        <v>3</v>
      </c>
      <c r="BH793" s="30" t="s">
        <v>13184</v>
      </c>
      <c r="BI793" s="31"/>
    </row>
    <row r="794" spans="1:61" ht="16.5">
      <c r="A794" s="21" t="s">
        <v>13207</v>
      </c>
      <c r="B794" s="21">
        <v>14267</v>
      </c>
      <c r="C794" s="21">
        <v>2197524</v>
      </c>
      <c r="D794" s="21">
        <v>1208647851</v>
      </c>
      <c r="E794" s="22">
        <v>1146460038056</v>
      </c>
      <c r="F794" s="24" t="s">
        <v>13208</v>
      </c>
      <c r="G794" s="24" t="s">
        <v>44</v>
      </c>
      <c r="H794" s="24" t="s">
        <v>51</v>
      </c>
      <c r="I794" s="24" t="s">
        <v>52</v>
      </c>
      <c r="J794" s="24" t="s">
        <v>363</v>
      </c>
      <c r="K794" s="21">
        <v>63</v>
      </c>
      <c r="L794" s="32" t="s">
        <v>13209</v>
      </c>
      <c r="M794" s="21" t="s">
        <v>7218</v>
      </c>
      <c r="N794" s="26">
        <v>1</v>
      </c>
      <c r="O794" s="26" t="s">
        <v>55</v>
      </c>
      <c r="P794" s="21">
        <v>0</v>
      </c>
      <c r="Q794" s="21">
        <v>0</v>
      </c>
      <c r="R794" s="21">
        <v>0</v>
      </c>
      <c r="S794" s="41">
        <v>36773</v>
      </c>
      <c r="T794" s="21">
        <v>0</v>
      </c>
      <c r="U794" s="21">
        <v>0</v>
      </c>
      <c r="V794" s="21">
        <v>0</v>
      </c>
      <c r="W794" s="41">
        <v>78837</v>
      </c>
      <c r="X794" s="41">
        <v>345510</v>
      </c>
      <c r="Y794" s="41">
        <v>2087748</v>
      </c>
      <c r="Z794" s="16" t="s">
        <v>315</v>
      </c>
      <c r="AA794" s="102">
        <v>0</v>
      </c>
      <c r="AB794" s="21">
        <v>20.8</v>
      </c>
      <c r="AC794" s="21">
        <v>0.3</v>
      </c>
      <c r="AD794" s="99">
        <v>0</v>
      </c>
      <c r="AE794" s="21">
        <v>4.2</v>
      </c>
      <c r="AF794" s="21">
        <f t="shared" si="12"/>
        <v>25.3</v>
      </c>
      <c r="AG794" s="21" t="s">
        <v>13181</v>
      </c>
      <c r="AH794" s="24" t="s">
        <v>13210</v>
      </c>
      <c r="AI794" s="24" t="s">
        <v>13211</v>
      </c>
      <c r="AJ794" s="27" t="s">
        <v>30847</v>
      </c>
      <c r="AK794" s="28" t="s">
        <v>47</v>
      </c>
      <c r="AL794" s="28">
        <v>10</v>
      </c>
      <c r="AM794" s="28">
        <v>20030201</v>
      </c>
      <c r="AN794" s="29">
        <v>730</v>
      </c>
      <c r="AO794" s="29">
        <v>202301</v>
      </c>
      <c r="AP794" s="29"/>
      <c r="AQ794" s="28"/>
      <c r="AR794" s="28"/>
      <c r="AS794" s="28"/>
      <c r="AT794" s="30">
        <v>2</v>
      </c>
      <c r="AU794" s="30"/>
      <c r="AV794" s="30"/>
      <c r="AW794" s="30"/>
      <c r="AX794" s="30"/>
      <c r="AY794" s="30"/>
      <c r="AZ794" s="30"/>
      <c r="BA794" s="30"/>
      <c r="BB794" s="30" t="s">
        <v>54452</v>
      </c>
      <c r="BC794" s="30" t="s">
        <v>54452</v>
      </c>
      <c r="BD794" s="30" t="s">
        <v>54452</v>
      </c>
      <c r="BE794" s="30" t="s">
        <v>54452</v>
      </c>
      <c r="BF794" s="30" t="s">
        <v>13212</v>
      </c>
      <c r="BG794" s="30">
        <v>2</v>
      </c>
      <c r="BH794" s="30" t="s">
        <v>13095</v>
      </c>
      <c r="BI794" s="31"/>
    </row>
    <row r="795" spans="1:61" ht="16.5">
      <c r="A795" s="21" t="s">
        <v>13418</v>
      </c>
      <c r="B795" s="21">
        <v>14264</v>
      </c>
      <c r="C795" s="21">
        <v>1781431</v>
      </c>
      <c r="D795" s="21">
        <v>1108137778</v>
      </c>
      <c r="E795" s="22">
        <v>1103460020699</v>
      </c>
      <c r="F795" s="24" t="s">
        <v>13419</v>
      </c>
      <c r="G795" s="24" t="s">
        <v>44</v>
      </c>
      <c r="H795" s="24" t="s">
        <v>51</v>
      </c>
      <c r="I795" s="24" t="s">
        <v>52</v>
      </c>
      <c r="J795" s="24" t="s">
        <v>363</v>
      </c>
      <c r="K795" s="21">
        <v>63</v>
      </c>
      <c r="L795" s="32" t="s">
        <v>13420</v>
      </c>
      <c r="M795" s="21" t="s">
        <v>13421</v>
      </c>
      <c r="N795" s="26">
        <v>1</v>
      </c>
      <c r="O795" s="26">
        <v>0</v>
      </c>
      <c r="P795" s="26">
        <v>0</v>
      </c>
      <c r="Q795" s="26">
        <v>0</v>
      </c>
      <c r="R795" s="26">
        <v>0</v>
      </c>
      <c r="S795" s="26">
        <v>0</v>
      </c>
      <c r="T795" s="26">
        <v>0</v>
      </c>
      <c r="U795" s="26">
        <v>0</v>
      </c>
      <c r="V795" s="26">
        <v>0</v>
      </c>
      <c r="W795" s="26">
        <v>0</v>
      </c>
      <c r="X795" s="26">
        <v>0</v>
      </c>
      <c r="Y795" s="26">
        <v>0</v>
      </c>
      <c r="Z795" s="21"/>
      <c r="AA795" s="101">
        <v>0</v>
      </c>
      <c r="AB795" s="98">
        <v>0</v>
      </c>
      <c r="AC795" s="98">
        <v>0</v>
      </c>
      <c r="AD795" s="98">
        <v>0</v>
      </c>
      <c r="AE795" s="98">
        <v>0</v>
      </c>
      <c r="AF795" s="21">
        <f t="shared" si="12"/>
        <v>0</v>
      </c>
      <c r="AG795" s="21" t="s">
        <v>13422</v>
      </c>
      <c r="AH795" s="24" t="s">
        <v>13423</v>
      </c>
      <c r="AI795" s="24" t="s">
        <v>9779</v>
      </c>
      <c r="AJ795" s="27" t="s">
        <v>30961</v>
      </c>
      <c r="AK795" s="28" t="s">
        <v>47</v>
      </c>
      <c r="AL795" s="28">
        <v>10</v>
      </c>
      <c r="AM795" s="28">
        <v>19970707</v>
      </c>
      <c r="AN795" s="29">
        <v>1179</v>
      </c>
      <c r="AO795" s="29">
        <v>202303</v>
      </c>
      <c r="AP795" s="29">
        <v>2022</v>
      </c>
      <c r="AQ795" s="28">
        <v>299584632</v>
      </c>
      <c r="AR795" s="28">
        <v>169507335</v>
      </c>
      <c r="AS795" s="28">
        <v>4813000</v>
      </c>
      <c r="AT795" s="30">
        <v>1</v>
      </c>
      <c r="AU795" s="30"/>
      <c r="AV795" s="30"/>
      <c r="AW795" s="30"/>
      <c r="AX795" s="30"/>
      <c r="AY795" s="30"/>
      <c r="AZ795" s="30"/>
      <c r="BA795" s="30"/>
      <c r="BB795" s="30" t="s">
        <v>54452</v>
      </c>
      <c r="BC795" s="30" t="s">
        <v>54452</v>
      </c>
      <c r="BD795" s="30" t="s">
        <v>54452</v>
      </c>
      <c r="BE795" s="30" t="s">
        <v>54452</v>
      </c>
      <c r="BF795" s="30" t="s">
        <v>13424</v>
      </c>
      <c r="BG795" s="30">
        <v>2</v>
      </c>
      <c r="BH795" s="81" t="s">
        <v>13425</v>
      </c>
      <c r="BI795" s="31"/>
    </row>
    <row r="796" spans="1:61" ht="16.5">
      <c r="A796" s="21" t="s">
        <v>13462</v>
      </c>
      <c r="B796" s="21">
        <v>24543</v>
      </c>
      <c r="C796" s="21">
        <v>2530965</v>
      </c>
      <c r="D796" s="21">
        <v>2018112563</v>
      </c>
      <c r="E796" s="22">
        <v>1103460019428</v>
      </c>
      <c r="F796" s="24" t="s">
        <v>13463</v>
      </c>
      <c r="G796" s="24" t="s">
        <v>104</v>
      </c>
      <c r="H796" s="24" t="s">
        <v>51</v>
      </c>
      <c r="I796" s="24" t="s">
        <v>52</v>
      </c>
      <c r="J796" s="24" t="s">
        <v>363</v>
      </c>
      <c r="K796" s="21">
        <v>63</v>
      </c>
      <c r="L796" s="32" t="s">
        <v>13464</v>
      </c>
      <c r="M796" s="21" t="s">
        <v>13465</v>
      </c>
      <c r="N796" s="26">
        <v>1</v>
      </c>
      <c r="O796" s="26" t="s">
        <v>55</v>
      </c>
      <c r="P796" s="21">
        <v>0</v>
      </c>
      <c r="Q796" s="41">
        <v>420000</v>
      </c>
      <c r="R796" s="21">
        <v>0</v>
      </c>
      <c r="S796" s="41">
        <f>7154352+542200</f>
        <v>7696552</v>
      </c>
      <c r="T796" s="21">
        <v>0</v>
      </c>
      <c r="U796" s="21">
        <v>0</v>
      </c>
      <c r="V796" s="21">
        <v>0</v>
      </c>
      <c r="W796" s="41">
        <v>476556</v>
      </c>
      <c r="X796" s="41">
        <v>1316240</v>
      </c>
      <c r="Y796" s="41">
        <v>2673900</v>
      </c>
      <c r="Z796" s="21"/>
      <c r="AA796" s="102">
        <v>0</v>
      </c>
      <c r="AB796" s="21">
        <v>30.9</v>
      </c>
      <c r="AC796" s="21">
        <v>76.900000000000006</v>
      </c>
      <c r="AD796" s="99">
        <v>0</v>
      </c>
      <c r="AE796" s="21">
        <v>17.899999999999999</v>
      </c>
      <c r="AF796" s="21">
        <f t="shared" si="12"/>
        <v>125.70000000000002</v>
      </c>
      <c r="AG796" s="21" t="s">
        <v>13466</v>
      </c>
      <c r="AH796" s="24" t="s">
        <v>13467</v>
      </c>
      <c r="AI796" s="24" t="s">
        <v>13468</v>
      </c>
      <c r="AJ796" s="27" t="s">
        <v>31430</v>
      </c>
      <c r="AK796" s="28" t="s">
        <v>47</v>
      </c>
      <c r="AL796" s="28">
        <v>10</v>
      </c>
      <c r="AM796" s="28">
        <v>19850306</v>
      </c>
      <c r="AN796" s="29">
        <v>1313</v>
      </c>
      <c r="AO796" s="29">
        <v>202105</v>
      </c>
      <c r="AP796" s="29"/>
      <c r="AQ796" s="28"/>
      <c r="AR796" s="28"/>
      <c r="AS796" s="28"/>
      <c r="AT796" s="30">
        <v>2</v>
      </c>
      <c r="AU796" s="30"/>
      <c r="AV796" s="30"/>
      <c r="AW796" s="30"/>
      <c r="AX796" s="30"/>
      <c r="AY796" s="30"/>
      <c r="AZ796" s="30"/>
      <c r="BA796" s="30"/>
      <c r="BB796" s="30" t="s">
        <v>54452</v>
      </c>
      <c r="BC796" s="30" t="s">
        <v>54452</v>
      </c>
      <c r="BD796" s="30" t="s">
        <v>54452</v>
      </c>
      <c r="BE796" s="30" t="s">
        <v>54452</v>
      </c>
      <c r="BF796" s="30" t="s">
        <v>54452</v>
      </c>
      <c r="BG796" s="30">
        <v>7</v>
      </c>
      <c r="BH796" s="30" t="s">
        <v>8191</v>
      </c>
      <c r="BI796" s="31"/>
    </row>
    <row r="797" spans="1:61" ht="16.5">
      <c r="A797" s="21" t="s">
        <v>1532</v>
      </c>
      <c r="B797" s="21">
        <v>1467</v>
      </c>
      <c r="C797" s="21">
        <v>1700186</v>
      </c>
      <c r="D797" s="21">
        <v>1338122211</v>
      </c>
      <c r="E797" s="22">
        <v>1243110002719</v>
      </c>
      <c r="F797" s="24" t="s">
        <v>1533</v>
      </c>
      <c r="G797" s="24" t="s">
        <v>44</v>
      </c>
      <c r="H797" s="24" t="s">
        <v>51</v>
      </c>
      <c r="I797" s="24" t="s">
        <v>52</v>
      </c>
      <c r="J797" s="24" t="s">
        <v>1463</v>
      </c>
      <c r="K797" s="21">
        <v>11</v>
      </c>
      <c r="L797" s="32" t="s">
        <v>1534</v>
      </c>
      <c r="M797" s="21" t="s">
        <v>1535</v>
      </c>
      <c r="N797" s="21">
        <v>1</v>
      </c>
      <c r="O797" s="21" t="s">
        <v>55</v>
      </c>
      <c r="P797" s="21">
        <v>0</v>
      </c>
      <c r="Q797" s="21">
        <v>0</v>
      </c>
      <c r="R797" s="21">
        <v>0</v>
      </c>
      <c r="S797" s="21">
        <v>0</v>
      </c>
      <c r="T797" s="21">
        <v>0</v>
      </c>
      <c r="U797" s="21">
        <v>0</v>
      </c>
      <c r="V797" s="21">
        <v>0</v>
      </c>
      <c r="W797" s="21">
        <v>0</v>
      </c>
      <c r="X797" s="21">
        <v>0</v>
      </c>
      <c r="Y797" s="33">
        <v>30420063</v>
      </c>
      <c r="Z797" s="16" t="s">
        <v>56</v>
      </c>
      <c r="AA797" s="102">
        <v>0</v>
      </c>
      <c r="AB797" s="21">
        <v>304.2</v>
      </c>
      <c r="AC797" s="99">
        <v>0</v>
      </c>
      <c r="AD797" s="99">
        <v>0</v>
      </c>
      <c r="AE797" s="99">
        <v>0</v>
      </c>
      <c r="AF797" s="21">
        <f t="shared" si="12"/>
        <v>304.2</v>
      </c>
      <c r="AG797" s="21" t="s">
        <v>1536</v>
      </c>
      <c r="AH797" s="24" t="s">
        <v>1537</v>
      </c>
      <c r="AI797" s="24" t="s">
        <v>1538</v>
      </c>
      <c r="AJ797" s="27" t="s">
        <v>31431</v>
      </c>
      <c r="AK797" s="28" t="s">
        <v>60</v>
      </c>
      <c r="AL797" s="28">
        <v>10</v>
      </c>
      <c r="AM797" s="28">
        <v>19730929</v>
      </c>
      <c r="AN797" s="29">
        <v>322</v>
      </c>
      <c r="AO797" s="29">
        <v>202212</v>
      </c>
      <c r="AP797" s="29">
        <v>2022</v>
      </c>
      <c r="AQ797" s="28">
        <v>368265500</v>
      </c>
      <c r="AR797" s="28">
        <v>612213989</v>
      </c>
      <c r="AS797" s="28">
        <v>17225355</v>
      </c>
      <c r="AT797" s="30">
        <v>2</v>
      </c>
      <c r="AU797" s="30"/>
      <c r="AV797" s="30"/>
      <c r="AW797" s="30"/>
      <c r="AX797" s="30"/>
      <c r="AY797" s="30"/>
      <c r="AZ797" s="30"/>
      <c r="BA797" s="30"/>
      <c r="BB797" s="30" t="s">
        <v>54452</v>
      </c>
      <c r="BC797" s="30" t="s">
        <v>54452</v>
      </c>
      <c r="BD797" s="30" t="s">
        <v>54452</v>
      </c>
      <c r="BE797" s="30" t="s">
        <v>54452</v>
      </c>
      <c r="BF797" s="30" t="s">
        <v>54452</v>
      </c>
      <c r="BG797" s="30">
        <v>7</v>
      </c>
      <c r="BH797" s="30"/>
      <c r="BI797" s="31"/>
    </row>
    <row r="798" spans="1:61" ht="16.5">
      <c r="A798" s="21" t="s">
        <v>13106</v>
      </c>
      <c r="B798" s="21">
        <v>12830</v>
      </c>
      <c r="C798" s="21">
        <v>3741847</v>
      </c>
      <c r="D798" s="21">
        <v>1068672164</v>
      </c>
      <c r="E798" s="22">
        <v>1101115141877</v>
      </c>
      <c r="F798" s="24" t="s">
        <v>13107</v>
      </c>
      <c r="G798" s="24" t="s">
        <v>44</v>
      </c>
      <c r="H798" s="24" t="s">
        <v>51</v>
      </c>
      <c r="I798" s="24" t="s">
        <v>65</v>
      </c>
      <c r="J798" s="24" t="s">
        <v>462</v>
      </c>
      <c r="K798" s="21">
        <v>56</v>
      </c>
      <c r="L798" s="32" t="s">
        <v>13108</v>
      </c>
      <c r="M798" s="21" t="s">
        <v>13109</v>
      </c>
      <c r="N798" s="21">
        <v>1</v>
      </c>
      <c r="O798" s="21" t="s">
        <v>83</v>
      </c>
      <c r="P798" s="21">
        <v>0</v>
      </c>
      <c r="Q798" s="33">
        <v>296703725</v>
      </c>
      <c r="R798" s="21">
        <v>0</v>
      </c>
      <c r="S798" s="21">
        <v>0</v>
      </c>
      <c r="T798" s="21">
        <v>0</v>
      </c>
      <c r="U798" s="21">
        <v>0</v>
      </c>
      <c r="V798" s="21">
        <v>0</v>
      </c>
      <c r="W798" s="33">
        <v>266003335</v>
      </c>
      <c r="X798" s="21">
        <v>0</v>
      </c>
      <c r="Y798" s="21">
        <v>0</v>
      </c>
      <c r="Z798" s="16" t="s">
        <v>315</v>
      </c>
      <c r="AA798" s="102">
        <v>0</v>
      </c>
      <c r="AB798" s="21">
        <v>2.9</v>
      </c>
      <c r="AC798" s="99">
        <v>0</v>
      </c>
      <c r="AD798" s="99">
        <v>0</v>
      </c>
      <c r="AE798" s="21">
        <v>2.6</v>
      </c>
      <c r="AF798" s="21">
        <f t="shared" si="12"/>
        <v>5.5</v>
      </c>
      <c r="AG798" s="21" t="s">
        <v>13110</v>
      </c>
      <c r="AH798" s="24" t="s">
        <v>13111</v>
      </c>
      <c r="AI798" s="24" t="s">
        <v>13112</v>
      </c>
      <c r="AJ798" s="27" t="s">
        <v>30791</v>
      </c>
      <c r="AK798" s="28" t="s">
        <v>60</v>
      </c>
      <c r="AL798" s="28">
        <v>10</v>
      </c>
      <c r="AM798" s="28">
        <v>20100603</v>
      </c>
      <c r="AN798" s="29">
        <v>425</v>
      </c>
      <c r="AO798" s="29">
        <v>202304</v>
      </c>
      <c r="AP798" s="29">
        <v>2022</v>
      </c>
      <c r="AQ798" s="28">
        <v>70787708</v>
      </c>
      <c r="AR798" s="28">
        <v>48808593</v>
      </c>
      <c r="AS798" s="28">
        <v>3382898</v>
      </c>
      <c r="AT798" s="30">
        <v>2</v>
      </c>
      <c r="AU798" s="30"/>
      <c r="AV798" s="30"/>
      <c r="AW798" s="30"/>
      <c r="AX798" s="30"/>
      <c r="AY798" s="30"/>
      <c r="AZ798" s="30"/>
      <c r="BA798" s="30"/>
      <c r="BB798" s="30" t="s">
        <v>54452</v>
      </c>
      <c r="BC798" s="30" t="s">
        <v>54452</v>
      </c>
      <c r="BD798" s="30" t="s">
        <v>54452</v>
      </c>
      <c r="BE798" s="30" t="s">
        <v>54452</v>
      </c>
      <c r="BF798" s="30" t="s">
        <v>54452</v>
      </c>
      <c r="BG798" s="30">
        <v>7</v>
      </c>
      <c r="BH798" s="30"/>
      <c r="BI798" s="31"/>
    </row>
    <row r="799" spans="1:61" ht="16.5">
      <c r="A799" s="21" t="s">
        <v>8688</v>
      </c>
      <c r="B799" s="21">
        <v>8891</v>
      </c>
      <c r="C799" s="21">
        <v>2939854</v>
      </c>
      <c r="D799" s="21">
        <v>6138147173</v>
      </c>
      <c r="E799" s="22">
        <v>1911110041976</v>
      </c>
      <c r="F799" s="24" t="s">
        <v>8689</v>
      </c>
      <c r="G799" s="24" t="s">
        <v>44</v>
      </c>
      <c r="H799" s="24" t="s">
        <v>51</v>
      </c>
      <c r="I799" s="24" t="s">
        <v>65</v>
      </c>
      <c r="J799" s="24" t="s">
        <v>313</v>
      </c>
      <c r="K799" s="21">
        <v>46</v>
      </c>
      <c r="L799" s="32" t="s">
        <v>8690</v>
      </c>
      <c r="M799" s="21" t="s">
        <v>8691</v>
      </c>
      <c r="N799" s="21">
        <v>1</v>
      </c>
      <c r="O799" s="21" t="s">
        <v>55</v>
      </c>
      <c r="P799" s="21">
        <v>0</v>
      </c>
      <c r="Q799" s="21">
        <v>0</v>
      </c>
      <c r="R799" s="21">
        <v>0</v>
      </c>
      <c r="S799" s="21">
        <v>0</v>
      </c>
      <c r="T799" s="21">
        <v>0</v>
      </c>
      <c r="U799" s="33">
        <v>121056</v>
      </c>
      <c r="V799" s="33">
        <v>26386</v>
      </c>
      <c r="W799" s="33">
        <v>49751</v>
      </c>
      <c r="X799" s="21">
        <v>0</v>
      </c>
      <c r="Y799" s="33">
        <v>250000</v>
      </c>
      <c r="Z799" s="16" t="s">
        <v>1249</v>
      </c>
      <c r="AA799" s="102">
        <v>0</v>
      </c>
      <c r="AB799" s="21">
        <v>2.5</v>
      </c>
      <c r="AC799" s="99">
        <v>0</v>
      </c>
      <c r="AD799" s="21">
        <v>1.2</v>
      </c>
      <c r="AE799" s="21">
        <v>0.7</v>
      </c>
      <c r="AF799" s="21">
        <f t="shared" si="12"/>
        <v>4.4000000000000004</v>
      </c>
      <c r="AG799" s="21" t="s">
        <v>8656</v>
      </c>
      <c r="AH799" s="24" t="s">
        <v>8692</v>
      </c>
      <c r="AI799" s="24" t="s">
        <v>8693</v>
      </c>
      <c r="AJ799" s="27" t="s">
        <v>31432</v>
      </c>
      <c r="AK799" s="28" t="s">
        <v>60</v>
      </c>
      <c r="AL799" s="28">
        <v>10</v>
      </c>
      <c r="AM799" s="28">
        <v>20080130</v>
      </c>
      <c r="AN799" s="29">
        <v>326</v>
      </c>
      <c r="AO799" s="29">
        <v>202305</v>
      </c>
      <c r="AP799" s="29">
        <v>2022</v>
      </c>
      <c r="AQ799" s="28">
        <v>93390599</v>
      </c>
      <c r="AR799" s="28">
        <v>17090299</v>
      </c>
      <c r="AS799" s="28">
        <v>300000</v>
      </c>
      <c r="AT799" s="30">
        <v>2</v>
      </c>
      <c r="AU799" s="30"/>
      <c r="AV799" s="30"/>
      <c r="AW799" s="30"/>
      <c r="AX799" s="30"/>
      <c r="AY799" s="30"/>
      <c r="AZ799" s="30"/>
      <c r="BA799" s="30"/>
      <c r="BB799" s="30" t="s">
        <v>54452</v>
      </c>
      <c r="BC799" s="30" t="s">
        <v>54452</v>
      </c>
      <c r="BD799" s="30" t="s">
        <v>54452</v>
      </c>
      <c r="BE799" s="30" t="s">
        <v>54452</v>
      </c>
      <c r="BF799" s="30" t="s">
        <v>54452</v>
      </c>
      <c r="BG799" s="30">
        <v>7</v>
      </c>
      <c r="BH799" s="30"/>
      <c r="BI799" s="31"/>
    </row>
    <row r="800" spans="1:61" ht="16.5">
      <c r="A800" s="21" t="s">
        <v>9700</v>
      </c>
      <c r="B800" s="21">
        <v>9977</v>
      </c>
      <c r="C800" s="21">
        <v>1129755</v>
      </c>
      <c r="D800" s="21">
        <v>4118100500</v>
      </c>
      <c r="E800" s="22">
        <v>2011110000531</v>
      </c>
      <c r="F800" s="24" t="s">
        <v>9701</v>
      </c>
      <c r="G800" s="24" t="s">
        <v>44</v>
      </c>
      <c r="H800" s="24" t="s">
        <v>51</v>
      </c>
      <c r="I800" s="24" t="s">
        <v>52</v>
      </c>
      <c r="J800" s="24" t="s">
        <v>171</v>
      </c>
      <c r="K800" s="21">
        <v>48</v>
      </c>
      <c r="L800" s="32" t="s">
        <v>9702</v>
      </c>
      <c r="M800" s="21" t="s">
        <v>9703</v>
      </c>
      <c r="N800" s="21">
        <v>1</v>
      </c>
      <c r="O800" s="21" t="s">
        <v>55</v>
      </c>
      <c r="P800" s="33">
        <v>9900333</v>
      </c>
      <c r="Q800" s="33">
        <v>1637101</v>
      </c>
      <c r="R800" s="33">
        <v>19600</v>
      </c>
      <c r="S800" s="21">
        <v>0</v>
      </c>
      <c r="T800" s="21">
        <v>0</v>
      </c>
      <c r="U800" s="33">
        <v>398982</v>
      </c>
      <c r="V800" s="21">
        <v>0</v>
      </c>
      <c r="W800" s="33">
        <v>1902439</v>
      </c>
      <c r="X800" s="33">
        <v>254750</v>
      </c>
      <c r="Y800" s="21">
        <v>0</v>
      </c>
      <c r="Z800" s="16" t="s">
        <v>315</v>
      </c>
      <c r="AA800" s="21">
        <v>99</v>
      </c>
      <c r="AB800" s="21">
        <v>16.5</v>
      </c>
      <c r="AC800" s="99">
        <v>0</v>
      </c>
      <c r="AD800" s="21">
        <v>3.9</v>
      </c>
      <c r="AE800" s="21">
        <v>21.5</v>
      </c>
      <c r="AF800" s="21">
        <f t="shared" si="12"/>
        <v>140.9</v>
      </c>
      <c r="AG800" s="21" t="s">
        <v>9704</v>
      </c>
      <c r="AH800" s="24" t="s">
        <v>9705</v>
      </c>
      <c r="AI800" s="24" t="s">
        <v>9706</v>
      </c>
      <c r="AJ800" s="27" t="s">
        <v>31433</v>
      </c>
      <c r="AK800" s="28" t="s">
        <v>60</v>
      </c>
      <c r="AL800" s="28">
        <v>10</v>
      </c>
      <c r="AM800" s="28">
        <v>19710603</v>
      </c>
      <c r="AN800" s="29">
        <v>799</v>
      </c>
      <c r="AO800" s="29">
        <v>202304</v>
      </c>
      <c r="AP800" s="29">
        <v>2022</v>
      </c>
      <c r="AQ800" s="28">
        <v>2010277176</v>
      </c>
      <c r="AR800" s="28">
        <v>546079937</v>
      </c>
      <c r="AS800" s="28">
        <v>2200000</v>
      </c>
      <c r="AT800" s="30">
        <v>2</v>
      </c>
      <c r="AU800" s="30"/>
      <c r="AV800" s="30"/>
      <c r="AW800" s="30"/>
      <c r="AX800" s="30"/>
      <c r="AY800" s="30"/>
      <c r="AZ800" s="30"/>
      <c r="BA800" s="30"/>
      <c r="BB800" s="30" t="s">
        <v>54452</v>
      </c>
      <c r="BC800" s="30" t="s">
        <v>54452</v>
      </c>
      <c r="BD800" s="30" t="s">
        <v>54452</v>
      </c>
      <c r="BE800" s="30" t="s">
        <v>54452</v>
      </c>
      <c r="BF800" s="30" t="s">
        <v>54452</v>
      </c>
      <c r="BG800" s="30">
        <v>7</v>
      </c>
      <c r="BH800" s="30"/>
      <c r="BI800" s="31"/>
    </row>
    <row r="801" spans="1:61" ht="16.5">
      <c r="A801" s="21" t="s">
        <v>13487</v>
      </c>
      <c r="B801" s="21">
        <v>24664</v>
      </c>
      <c r="C801" s="21">
        <v>1807393</v>
      </c>
      <c r="D801" s="21">
        <v>3088201762</v>
      </c>
      <c r="E801" s="22">
        <v>1613220000102</v>
      </c>
      <c r="F801" s="24" t="s">
        <v>13488</v>
      </c>
      <c r="G801" s="24" t="s">
        <v>104</v>
      </c>
      <c r="H801" s="24" t="s">
        <v>51</v>
      </c>
      <c r="I801" s="24" t="s">
        <v>65</v>
      </c>
      <c r="J801" s="24" t="s">
        <v>105</v>
      </c>
      <c r="K801" s="21">
        <v>64</v>
      </c>
      <c r="L801" s="32" t="s">
        <v>13488</v>
      </c>
      <c r="M801" s="21" t="s">
        <v>3037</v>
      </c>
      <c r="N801" s="26">
        <v>1</v>
      </c>
      <c r="O801" s="26" t="s">
        <v>55</v>
      </c>
      <c r="P801" s="74">
        <v>6443141</v>
      </c>
      <c r="Q801" s="74">
        <v>13972697</v>
      </c>
      <c r="R801" s="21">
        <v>0</v>
      </c>
      <c r="S801" s="74">
        <v>167110514</v>
      </c>
      <c r="T801" s="21">
        <v>0</v>
      </c>
      <c r="U801" s="21">
        <v>0</v>
      </c>
      <c r="V801" s="74">
        <v>51777837</v>
      </c>
      <c r="W801" s="21">
        <v>0</v>
      </c>
      <c r="X801" s="74">
        <f>469106302+18160749</f>
        <v>487267051</v>
      </c>
      <c r="Y801" s="74">
        <v>22694232</v>
      </c>
      <c r="Z801" s="21"/>
      <c r="AA801" s="21">
        <v>64.400000000000006</v>
      </c>
      <c r="AB801" s="21">
        <v>366.6</v>
      </c>
      <c r="AC801" s="21">
        <v>1671.1</v>
      </c>
      <c r="AD801" s="99">
        <v>0</v>
      </c>
      <c r="AE801" s="21">
        <v>5390.4</v>
      </c>
      <c r="AF801" s="21">
        <f t="shared" si="12"/>
        <v>7492.5</v>
      </c>
      <c r="AG801" s="21" t="s">
        <v>13489</v>
      </c>
      <c r="AH801" s="24" t="s">
        <v>13490</v>
      </c>
      <c r="AI801" s="24" t="s">
        <v>13491</v>
      </c>
      <c r="AJ801" s="27" t="s">
        <v>31434</v>
      </c>
      <c r="AK801" s="28" t="s">
        <v>47</v>
      </c>
      <c r="AL801" s="28">
        <v>10</v>
      </c>
      <c r="AM801" s="28">
        <v>19811214</v>
      </c>
      <c r="AN801" s="29">
        <v>567</v>
      </c>
      <c r="AO801" s="29">
        <v>202012</v>
      </c>
      <c r="AP801" s="29"/>
      <c r="AQ801" s="28"/>
      <c r="AR801" s="28"/>
      <c r="AS801" s="28"/>
      <c r="AT801" s="30">
        <v>2</v>
      </c>
      <c r="AU801" s="30"/>
      <c r="AV801" s="30"/>
      <c r="AW801" s="30"/>
      <c r="AX801" s="30"/>
      <c r="AY801" s="30"/>
      <c r="AZ801" s="30"/>
      <c r="BA801" s="30"/>
      <c r="BB801" s="30" t="s">
        <v>54452</v>
      </c>
      <c r="BC801" s="30" t="s">
        <v>54452</v>
      </c>
      <c r="BD801" s="30" t="s">
        <v>54452</v>
      </c>
      <c r="BE801" s="30" t="s">
        <v>54452</v>
      </c>
      <c r="BF801" s="30" t="s">
        <v>13492</v>
      </c>
      <c r="BG801" s="30">
        <v>2</v>
      </c>
      <c r="BH801" s="30"/>
      <c r="BI801" s="31"/>
    </row>
    <row r="802" spans="1:61" ht="16.5">
      <c r="A802" s="21" t="s">
        <v>13519</v>
      </c>
      <c r="B802" s="21">
        <v>24717</v>
      </c>
      <c r="C802" s="21">
        <v>1945919</v>
      </c>
      <c r="D802" s="21">
        <v>1258204280</v>
      </c>
      <c r="E802" s="22">
        <v>1347330001202</v>
      </c>
      <c r="F802" s="24" t="s">
        <v>13520</v>
      </c>
      <c r="G802" s="24" t="s">
        <v>104</v>
      </c>
      <c r="H802" s="24" t="s">
        <v>51</v>
      </c>
      <c r="I802" s="24" t="s">
        <v>65</v>
      </c>
      <c r="J802" s="24" t="s">
        <v>105</v>
      </c>
      <c r="K802" s="21">
        <v>64</v>
      </c>
      <c r="L802" s="32" t="s">
        <v>13520</v>
      </c>
      <c r="M802" s="21" t="s">
        <v>13521</v>
      </c>
      <c r="N802" s="26">
        <v>1</v>
      </c>
      <c r="O802" s="26" t="s">
        <v>55</v>
      </c>
      <c r="P802" s="41">
        <v>7385536</v>
      </c>
      <c r="Q802" s="41">
        <v>4063334</v>
      </c>
      <c r="R802" s="41">
        <v>202109</v>
      </c>
      <c r="S802" s="41">
        <v>201478989</v>
      </c>
      <c r="T802" s="21">
        <v>0</v>
      </c>
      <c r="U802" s="41">
        <v>966965</v>
      </c>
      <c r="V802" s="41">
        <v>15063306</v>
      </c>
      <c r="W802" s="21">
        <v>0</v>
      </c>
      <c r="X802" s="41">
        <v>25812</v>
      </c>
      <c r="Y802" s="41">
        <v>30461755</v>
      </c>
      <c r="Z802" s="21"/>
      <c r="AA802" s="21">
        <v>73.8</v>
      </c>
      <c r="AB802" s="21">
        <v>347.2</v>
      </c>
      <c r="AC802" s="21">
        <v>2014.7</v>
      </c>
      <c r="AD802" s="21">
        <v>9.6</v>
      </c>
      <c r="AE802" s="21">
        <v>150.80000000000001</v>
      </c>
      <c r="AF802" s="21">
        <f t="shared" si="12"/>
        <v>2596.1</v>
      </c>
      <c r="AG802" s="21" t="s">
        <v>7921</v>
      </c>
      <c r="AH802" s="24" t="s">
        <v>13522</v>
      </c>
      <c r="AI802" s="24" t="s">
        <v>13523</v>
      </c>
      <c r="AJ802" s="27" t="s">
        <v>31435</v>
      </c>
      <c r="AK802" s="28" t="s">
        <v>47</v>
      </c>
      <c r="AL802" s="28">
        <v>10</v>
      </c>
      <c r="AM802" s="28">
        <v>19940329</v>
      </c>
      <c r="AN802" s="29">
        <v>940</v>
      </c>
      <c r="AO802" s="29">
        <v>202012</v>
      </c>
      <c r="AP802" s="29"/>
      <c r="AQ802" s="28"/>
      <c r="AR802" s="28"/>
      <c r="AS802" s="28"/>
      <c r="AT802" s="30">
        <v>2</v>
      </c>
      <c r="AU802" s="30"/>
      <c r="AV802" s="30"/>
      <c r="AW802" s="30"/>
      <c r="AX802" s="30"/>
      <c r="AY802" s="30"/>
      <c r="AZ802" s="30"/>
      <c r="BA802" s="30"/>
      <c r="BB802" s="30" t="s">
        <v>54452</v>
      </c>
      <c r="BC802" s="30" t="s">
        <v>54452</v>
      </c>
      <c r="BD802" s="30" t="s">
        <v>54452</v>
      </c>
      <c r="BE802" s="30" t="s">
        <v>54452</v>
      </c>
      <c r="BF802" s="30" t="s">
        <v>54452</v>
      </c>
      <c r="BG802" s="30">
        <v>8</v>
      </c>
      <c r="BH802" s="30"/>
      <c r="BI802" s="31"/>
    </row>
    <row r="803" spans="1:61" ht="16.5">
      <c r="A803" s="21" t="s">
        <v>13583</v>
      </c>
      <c r="B803" s="21">
        <v>22475</v>
      </c>
      <c r="C803" s="21">
        <v>4159752</v>
      </c>
      <c r="D803" s="21">
        <v>2118883220</v>
      </c>
      <c r="E803" s="22">
        <v>1101150014790</v>
      </c>
      <c r="F803" s="24" t="s">
        <v>13584</v>
      </c>
      <c r="G803" s="24" t="s">
        <v>104</v>
      </c>
      <c r="H803" s="24" t="s">
        <v>51</v>
      </c>
      <c r="I803" s="24" t="s">
        <v>65</v>
      </c>
      <c r="J803" s="24" t="s">
        <v>171</v>
      </c>
      <c r="K803" s="21">
        <v>48</v>
      </c>
      <c r="L803" s="32" t="s">
        <v>13585</v>
      </c>
      <c r="M803" s="21" t="s">
        <v>13586</v>
      </c>
      <c r="N803" s="26">
        <v>1</v>
      </c>
      <c r="O803" s="26" t="s">
        <v>55</v>
      </c>
      <c r="P803" s="21">
        <v>0</v>
      </c>
      <c r="Q803" s="21">
        <v>0</v>
      </c>
      <c r="R803" s="41">
        <v>23325</v>
      </c>
      <c r="S803" s="21">
        <v>0</v>
      </c>
      <c r="T803" s="21">
        <v>0</v>
      </c>
      <c r="U803" s="21">
        <v>0</v>
      </c>
      <c r="V803" s="21">
        <v>0</v>
      </c>
      <c r="W803" s="41">
        <v>890811</v>
      </c>
      <c r="X803" s="41">
        <v>17750698</v>
      </c>
      <c r="Y803" s="41">
        <v>951900</v>
      </c>
      <c r="Z803" s="21"/>
      <c r="AA803" s="102">
        <v>0</v>
      </c>
      <c r="AB803" s="21">
        <v>9.6999999999999993</v>
      </c>
      <c r="AC803" s="99">
        <v>0</v>
      </c>
      <c r="AD803" s="99">
        <v>0</v>
      </c>
      <c r="AE803" s="21">
        <v>186.4</v>
      </c>
      <c r="AF803" s="21">
        <f t="shared" si="12"/>
        <v>196.1</v>
      </c>
      <c r="AG803" s="21" t="s">
        <v>13587</v>
      </c>
      <c r="AH803" s="24" t="s">
        <v>13588</v>
      </c>
      <c r="AI803" s="24" t="s">
        <v>12875</v>
      </c>
      <c r="AJ803" s="27" t="s">
        <v>31421</v>
      </c>
      <c r="AK803" s="28" t="s">
        <v>60</v>
      </c>
      <c r="AL803" s="28">
        <v>10</v>
      </c>
      <c r="AM803" s="28">
        <v>20121005</v>
      </c>
      <c r="AN803" s="29">
        <v>300</v>
      </c>
      <c r="AO803" s="29">
        <v>202112</v>
      </c>
      <c r="AP803" s="29"/>
      <c r="AQ803" s="28"/>
      <c r="AR803" s="28"/>
      <c r="AS803" s="28"/>
      <c r="AT803" s="30">
        <v>2</v>
      </c>
      <c r="AU803" s="30"/>
      <c r="AV803" s="30"/>
      <c r="AW803" s="30"/>
      <c r="AX803" s="30"/>
      <c r="AY803" s="30"/>
      <c r="AZ803" s="30"/>
      <c r="BA803" s="30"/>
      <c r="BB803" s="30" t="s">
        <v>54452</v>
      </c>
      <c r="BC803" s="30" t="s">
        <v>54452</v>
      </c>
      <c r="BD803" s="30" t="s">
        <v>54452</v>
      </c>
      <c r="BE803" s="30" t="s">
        <v>54452</v>
      </c>
      <c r="BF803" s="30" t="s">
        <v>54452</v>
      </c>
      <c r="BG803" s="30">
        <v>4</v>
      </c>
      <c r="BH803" s="30" t="s">
        <v>237</v>
      </c>
      <c r="BI803" s="31"/>
    </row>
    <row r="804" spans="1:61" ht="16.5">
      <c r="A804" s="21" t="s">
        <v>6976</v>
      </c>
      <c r="B804" s="21">
        <v>7067</v>
      </c>
      <c r="C804" s="21">
        <v>1826487</v>
      </c>
      <c r="D804" s="21">
        <v>5058118829</v>
      </c>
      <c r="E804" s="22">
        <v>1647110006202</v>
      </c>
      <c r="F804" s="24" t="s">
        <v>6977</v>
      </c>
      <c r="G804" s="24" t="s">
        <v>44</v>
      </c>
      <c r="H804" s="24" t="s">
        <v>51</v>
      </c>
      <c r="I804" s="24" t="s">
        <v>52</v>
      </c>
      <c r="J804" s="24" t="s">
        <v>1033</v>
      </c>
      <c r="K804" s="21">
        <v>38</v>
      </c>
      <c r="L804" s="32" t="s">
        <v>6978</v>
      </c>
      <c r="M804" s="21" t="s">
        <v>6979</v>
      </c>
      <c r="N804" s="21">
        <v>1</v>
      </c>
      <c r="O804" s="21" t="s">
        <v>55</v>
      </c>
      <c r="P804" s="21">
        <v>0</v>
      </c>
      <c r="Q804" s="33">
        <v>208000</v>
      </c>
      <c r="R804" s="33">
        <v>35800</v>
      </c>
      <c r="S804" s="33">
        <v>3850193</v>
      </c>
      <c r="T804" s="21">
        <v>0</v>
      </c>
      <c r="U804" s="33">
        <v>107900</v>
      </c>
      <c r="V804" s="21">
        <v>0</v>
      </c>
      <c r="W804" s="21">
        <v>0</v>
      </c>
      <c r="X804" s="39">
        <v>2641376</v>
      </c>
      <c r="Y804" s="33">
        <v>1458783</v>
      </c>
      <c r="Z804" s="16" t="s">
        <v>126</v>
      </c>
      <c r="AA804" s="102">
        <v>0</v>
      </c>
      <c r="AB804" s="21">
        <v>17</v>
      </c>
      <c r="AC804" s="21">
        <v>38.5</v>
      </c>
      <c r="AD804" s="21">
        <v>1</v>
      </c>
      <c r="AE804" s="21">
        <v>26.4</v>
      </c>
      <c r="AF804" s="21">
        <f t="shared" si="12"/>
        <v>82.9</v>
      </c>
      <c r="AG804" s="21" t="s">
        <v>6980</v>
      </c>
      <c r="AH804" s="24" t="s">
        <v>6981</v>
      </c>
      <c r="AI804" s="24" t="s">
        <v>6982</v>
      </c>
      <c r="AJ804" s="27" t="s">
        <v>31436</v>
      </c>
      <c r="AK804" s="28" t="s">
        <v>60</v>
      </c>
      <c r="AL804" s="28">
        <v>10</v>
      </c>
      <c r="AM804" s="28">
        <v>19990630</v>
      </c>
      <c r="AN804" s="29">
        <v>1332</v>
      </c>
      <c r="AO804" s="29">
        <v>202212</v>
      </c>
      <c r="AP804" s="29">
        <v>2022</v>
      </c>
      <c r="AQ804" s="28">
        <v>604789809</v>
      </c>
      <c r="AR804" s="28">
        <v>293521951</v>
      </c>
      <c r="AS804" s="28">
        <v>51512000</v>
      </c>
      <c r="AT804" s="30">
        <v>2</v>
      </c>
      <c r="AU804" s="30"/>
      <c r="AV804" s="30"/>
      <c r="AW804" s="30"/>
      <c r="AX804" s="30"/>
      <c r="AY804" s="30"/>
      <c r="AZ804" s="30"/>
      <c r="BA804" s="30"/>
      <c r="BB804" s="30" t="s">
        <v>54452</v>
      </c>
      <c r="BC804" s="30" t="s">
        <v>54452</v>
      </c>
      <c r="BD804" s="30" t="s">
        <v>54452</v>
      </c>
      <c r="BE804" s="30" t="s">
        <v>54452</v>
      </c>
      <c r="BF804" s="30" t="s">
        <v>54452</v>
      </c>
      <c r="BG804" s="30">
        <v>4</v>
      </c>
      <c r="BH804" s="30" t="s">
        <v>237</v>
      </c>
      <c r="BI804" s="31"/>
    </row>
    <row r="805" spans="1:61" ht="16.5">
      <c r="A805" s="21" t="s">
        <v>2338</v>
      </c>
      <c r="B805" s="21">
        <v>2182</v>
      </c>
      <c r="C805" s="21">
        <v>1428758</v>
      </c>
      <c r="D805" s="21">
        <v>1208100467</v>
      </c>
      <c r="E805" s="22">
        <v>1101110610596</v>
      </c>
      <c r="F805" s="24" t="s">
        <v>2339</v>
      </c>
      <c r="G805" s="24" t="s">
        <v>44</v>
      </c>
      <c r="H805" s="24" t="s">
        <v>51</v>
      </c>
      <c r="I805" s="24" t="s">
        <v>52</v>
      </c>
      <c r="J805" s="24" t="s">
        <v>171</v>
      </c>
      <c r="K805" s="21">
        <v>48</v>
      </c>
      <c r="L805" s="32" t="s">
        <v>2340</v>
      </c>
      <c r="M805" s="21" t="s">
        <v>2341</v>
      </c>
      <c r="N805" s="21">
        <v>1</v>
      </c>
      <c r="O805" s="21" t="s">
        <v>55</v>
      </c>
      <c r="P805" s="21">
        <v>0</v>
      </c>
      <c r="Q805" s="21">
        <v>0</v>
      </c>
      <c r="R805" s="21">
        <v>0</v>
      </c>
      <c r="S805" s="33">
        <v>191379</v>
      </c>
      <c r="T805" s="21">
        <v>0</v>
      </c>
      <c r="U805" s="21">
        <v>0</v>
      </c>
      <c r="V805" s="33">
        <v>229264</v>
      </c>
      <c r="W805" s="21">
        <v>0</v>
      </c>
      <c r="X805" s="21">
        <v>0</v>
      </c>
      <c r="Y805" s="21">
        <v>0</v>
      </c>
      <c r="Z805" s="16" t="s">
        <v>56</v>
      </c>
      <c r="AA805" s="102">
        <v>0</v>
      </c>
      <c r="AB805" s="99">
        <v>0</v>
      </c>
      <c r="AC805" s="21">
        <v>1.9</v>
      </c>
      <c r="AD805" s="99">
        <v>0</v>
      </c>
      <c r="AE805" s="21">
        <v>2.2000000000000002</v>
      </c>
      <c r="AF805" s="21">
        <f t="shared" si="12"/>
        <v>4.0999999999999996</v>
      </c>
      <c r="AG805" s="21" t="s">
        <v>2342</v>
      </c>
      <c r="AH805" s="24" t="s">
        <v>2343</v>
      </c>
      <c r="AI805" s="24" t="s">
        <v>1754</v>
      </c>
      <c r="AJ805" s="27" t="s">
        <v>31437</v>
      </c>
      <c r="AK805" s="28" t="s">
        <v>60</v>
      </c>
      <c r="AL805" s="28">
        <v>10</v>
      </c>
      <c r="AM805" s="28">
        <v>19890217</v>
      </c>
      <c r="AN805" s="29">
        <v>338</v>
      </c>
      <c r="AO805" s="29">
        <v>202212</v>
      </c>
      <c r="AP805" s="29">
        <v>2022</v>
      </c>
      <c r="AQ805" s="28">
        <v>358005256</v>
      </c>
      <c r="AR805" s="28">
        <v>230968457</v>
      </c>
      <c r="AS805" s="28">
        <v>35680420</v>
      </c>
      <c r="AT805" s="30">
        <v>2</v>
      </c>
      <c r="AU805" s="30"/>
      <c r="AV805" s="30"/>
      <c r="AW805" s="30"/>
      <c r="AX805" s="30"/>
      <c r="AY805" s="30"/>
      <c r="AZ805" s="30"/>
      <c r="BA805" s="30"/>
      <c r="BB805" s="30" t="s">
        <v>54452</v>
      </c>
      <c r="BC805" s="30" t="s">
        <v>54452</v>
      </c>
      <c r="BD805" s="30" t="s">
        <v>54452</v>
      </c>
      <c r="BE805" s="30" t="s">
        <v>54452</v>
      </c>
      <c r="BF805" s="30" t="s">
        <v>54452</v>
      </c>
      <c r="BG805" s="30">
        <v>4</v>
      </c>
      <c r="BH805" s="30" t="s">
        <v>237</v>
      </c>
      <c r="BI805" s="31"/>
    </row>
    <row r="806" spans="1:61" ht="16.5">
      <c r="A806" s="21" t="s">
        <v>2701</v>
      </c>
      <c r="B806" s="21">
        <v>2336</v>
      </c>
      <c r="C806" s="21">
        <v>5967521</v>
      </c>
      <c r="D806" s="21">
        <v>1078830220</v>
      </c>
      <c r="E806" s="22">
        <v>1101115527168</v>
      </c>
      <c r="F806" s="24" t="s">
        <v>2702</v>
      </c>
      <c r="G806" s="24" t="s">
        <v>44</v>
      </c>
      <c r="H806" s="24" t="s">
        <v>51</v>
      </c>
      <c r="I806" s="24" t="s">
        <v>65</v>
      </c>
      <c r="J806" s="24" t="s">
        <v>264</v>
      </c>
      <c r="K806" s="21">
        <v>15</v>
      </c>
      <c r="L806" s="32" t="s">
        <v>2703</v>
      </c>
      <c r="M806" s="21" t="s">
        <v>2704</v>
      </c>
      <c r="N806" s="21">
        <v>1</v>
      </c>
      <c r="O806" s="21" t="s">
        <v>55</v>
      </c>
      <c r="P806" s="21">
        <v>0</v>
      </c>
      <c r="Q806" s="33">
        <v>404796</v>
      </c>
      <c r="R806" s="21">
        <v>0</v>
      </c>
      <c r="S806" s="33">
        <v>131816</v>
      </c>
      <c r="T806" s="21">
        <v>0</v>
      </c>
      <c r="U806" s="33">
        <v>49933</v>
      </c>
      <c r="V806" s="33">
        <v>232932</v>
      </c>
      <c r="W806" s="21">
        <v>0</v>
      </c>
      <c r="X806" s="68">
        <v>502755</v>
      </c>
      <c r="Y806" s="33">
        <v>9874902</v>
      </c>
      <c r="Z806" s="16" t="s">
        <v>56</v>
      </c>
      <c r="AA806" s="102">
        <v>0</v>
      </c>
      <c r="AB806" s="21">
        <v>102.7</v>
      </c>
      <c r="AC806" s="21">
        <v>1.3</v>
      </c>
      <c r="AD806" s="21">
        <v>0.4</v>
      </c>
      <c r="AE806" s="21">
        <v>7.3</v>
      </c>
      <c r="AF806" s="21">
        <f t="shared" si="12"/>
        <v>111.7</v>
      </c>
      <c r="AG806" s="21" t="s">
        <v>2705</v>
      </c>
      <c r="AH806" s="24" t="s">
        <v>2706</v>
      </c>
      <c r="AI806" s="24" t="s">
        <v>2707</v>
      </c>
      <c r="AJ806" s="27" t="s">
        <v>31438</v>
      </c>
      <c r="AK806" s="28" t="s">
        <v>70</v>
      </c>
      <c r="AL806" s="28">
        <v>10</v>
      </c>
      <c r="AM806" s="28">
        <v>20140930</v>
      </c>
      <c r="AN806" s="29">
        <v>488</v>
      </c>
      <c r="AO806" s="29">
        <v>202306</v>
      </c>
      <c r="AP806" s="29">
        <v>2022</v>
      </c>
      <c r="AQ806" s="28">
        <v>103221545</v>
      </c>
      <c r="AR806" s="28">
        <v>177090408</v>
      </c>
      <c r="AS806" s="28">
        <v>23486560</v>
      </c>
      <c r="AT806" s="30">
        <v>2</v>
      </c>
      <c r="AU806" s="30"/>
      <c r="AV806" s="30"/>
      <c r="AW806" s="30"/>
      <c r="AX806" s="30"/>
      <c r="AY806" s="30"/>
      <c r="AZ806" s="30"/>
      <c r="BA806" s="30"/>
      <c r="BB806" s="30" t="s">
        <v>54452</v>
      </c>
      <c r="BC806" s="30" t="s">
        <v>54452</v>
      </c>
      <c r="BD806" s="30" t="s">
        <v>54452</v>
      </c>
      <c r="BE806" s="30" t="s">
        <v>54452</v>
      </c>
      <c r="BF806" s="30" t="s">
        <v>54452</v>
      </c>
      <c r="BG806" s="30">
        <v>4</v>
      </c>
      <c r="BH806" s="30" t="s">
        <v>237</v>
      </c>
      <c r="BI806" s="31"/>
    </row>
    <row r="807" spans="1:61" ht="16.5">
      <c r="A807" s="21" t="s">
        <v>2034</v>
      </c>
      <c r="B807" s="21">
        <v>2063</v>
      </c>
      <c r="C807" s="21">
        <v>8176699</v>
      </c>
      <c r="D807" s="21">
        <v>7788700797</v>
      </c>
      <c r="E807" s="22">
        <v>2101110123944</v>
      </c>
      <c r="F807" s="24" t="s">
        <v>2035</v>
      </c>
      <c r="G807" s="24" t="s">
        <v>44</v>
      </c>
      <c r="H807" s="24" t="s">
        <v>51</v>
      </c>
      <c r="I807" s="24" t="s">
        <v>52</v>
      </c>
      <c r="J807" s="24" t="s">
        <v>1463</v>
      </c>
      <c r="K807" s="21">
        <v>11</v>
      </c>
      <c r="L807" s="32" t="s">
        <v>2036</v>
      </c>
      <c r="M807" s="21" t="s">
        <v>2037</v>
      </c>
      <c r="N807" s="21">
        <v>1</v>
      </c>
      <c r="O807" s="21" t="s">
        <v>55</v>
      </c>
      <c r="P807" s="21">
        <v>0</v>
      </c>
      <c r="Q807" s="33">
        <v>12211</v>
      </c>
      <c r="R807" s="33">
        <v>142800</v>
      </c>
      <c r="S807" s="33">
        <v>202325</v>
      </c>
      <c r="T807" s="21">
        <v>0</v>
      </c>
      <c r="U807" s="33">
        <v>311819</v>
      </c>
      <c r="V807" s="33">
        <v>256525</v>
      </c>
      <c r="W807" s="21">
        <v>0</v>
      </c>
      <c r="X807" s="33">
        <v>2063985</v>
      </c>
      <c r="Y807" s="33">
        <v>46389687</v>
      </c>
      <c r="Z807" s="16" t="s">
        <v>56</v>
      </c>
      <c r="AA807" s="102">
        <v>0</v>
      </c>
      <c r="AB807" s="21">
        <v>465.4</v>
      </c>
      <c r="AC807" s="21">
        <v>2</v>
      </c>
      <c r="AD807" s="21">
        <v>3.1</v>
      </c>
      <c r="AE807" s="21">
        <v>23.2</v>
      </c>
      <c r="AF807" s="21">
        <f t="shared" si="12"/>
        <v>493.7</v>
      </c>
      <c r="AG807" s="21" t="s">
        <v>2038</v>
      </c>
      <c r="AH807" s="24" t="s">
        <v>2039</v>
      </c>
      <c r="AI807" s="24" t="s">
        <v>2040</v>
      </c>
      <c r="AJ807" s="27" t="s">
        <v>31439</v>
      </c>
      <c r="AK807" s="28" t="s">
        <v>156</v>
      </c>
      <c r="AL807" s="28">
        <v>10</v>
      </c>
      <c r="AM807" s="28">
        <v>20170501</v>
      </c>
      <c r="AN807" s="29">
        <v>476</v>
      </c>
      <c r="AO807" s="29">
        <v>202306</v>
      </c>
      <c r="AP807" s="29">
        <v>2022</v>
      </c>
      <c r="AQ807" s="28">
        <v>611355371</v>
      </c>
      <c r="AR807" s="28">
        <v>448351412</v>
      </c>
      <c r="AS807" s="28">
        <v>2633946</v>
      </c>
      <c r="AT807" s="30">
        <v>2</v>
      </c>
      <c r="AU807" s="30"/>
      <c r="AV807" s="30"/>
      <c r="AW807" s="30"/>
      <c r="AX807" s="30"/>
      <c r="AY807" s="30"/>
      <c r="AZ807" s="30"/>
      <c r="BA807" s="30"/>
      <c r="BB807" s="30" t="s">
        <v>54452</v>
      </c>
      <c r="BC807" s="30" t="s">
        <v>54452</v>
      </c>
      <c r="BD807" s="30" t="s">
        <v>54452</v>
      </c>
      <c r="BE807" s="30" t="s">
        <v>54452</v>
      </c>
      <c r="BF807" s="30" t="s">
        <v>54452</v>
      </c>
      <c r="BG807" s="30">
        <v>7</v>
      </c>
      <c r="BH807" s="30"/>
      <c r="BI807" s="31"/>
    </row>
    <row r="808" spans="1:61" ht="16.5">
      <c r="A808" s="21" t="s">
        <v>1582</v>
      </c>
      <c r="B808" s="21">
        <v>1494</v>
      </c>
      <c r="C808" s="21">
        <v>1172524</v>
      </c>
      <c r="D808" s="21">
        <v>1348102843</v>
      </c>
      <c r="E808" s="22">
        <v>1301110007707</v>
      </c>
      <c r="F808" s="24" t="s">
        <v>1583</v>
      </c>
      <c r="G808" s="24" t="s">
        <v>44</v>
      </c>
      <c r="H808" s="24" t="s">
        <v>51</v>
      </c>
      <c r="I808" s="24" t="s">
        <v>52</v>
      </c>
      <c r="J808" s="24" t="s">
        <v>1465</v>
      </c>
      <c r="K808" s="21">
        <v>10</v>
      </c>
      <c r="L808" s="32" t="s">
        <v>1584</v>
      </c>
      <c r="M808" s="21" t="s">
        <v>1585</v>
      </c>
      <c r="N808" s="21">
        <v>1</v>
      </c>
      <c r="O808" s="21" t="s">
        <v>55</v>
      </c>
      <c r="P808" s="21">
        <v>0</v>
      </c>
      <c r="Q808" s="39">
        <v>96222</v>
      </c>
      <c r="R808" s="39">
        <v>33642</v>
      </c>
      <c r="S808" s="39">
        <v>243595</v>
      </c>
      <c r="T808" s="21">
        <v>0</v>
      </c>
      <c r="U808" s="33">
        <v>350643</v>
      </c>
      <c r="V808" s="33">
        <v>439476</v>
      </c>
      <c r="W808" s="21">
        <v>0</v>
      </c>
      <c r="X808" s="21">
        <v>0</v>
      </c>
      <c r="Y808" s="33">
        <v>40895644</v>
      </c>
      <c r="Z808" s="16" t="s">
        <v>56</v>
      </c>
      <c r="AA808" s="102">
        <v>0</v>
      </c>
      <c r="AB808" s="21">
        <v>410.2</v>
      </c>
      <c r="AC808" s="21">
        <v>2.4</v>
      </c>
      <c r="AD808" s="21">
        <v>3.5</v>
      </c>
      <c r="AE808" s="21">
        <v>4.3</v>
      </c>
      <c r="AF808" s="21">
        <f t="shared" si="12"/>
        <v>420.4</v>
      </c>
      <c r="AG808" s="21" t="s">
        <v>1586</v>
      </c>
      <c r="AH808" s="24" t="s">
        <v>1587</v>
      </c>
      <c r="AI808" s="24" t="s">
        <v>1588</v>
      </c>
      <c r="AJ808" s="27" t="s">
        <v>31440</v>
      </c>
      <c r="AK808" s="28" t="s">
        <v>156</v>
      </c>
      <c r="AL808" s="28">
        <v>10</v>
      </c>
      <c r="AM808" s="28">
        <v>19591103</v>
      </c>
      <c r="AN808" s="29">
        <v>687</v>
      </c>
      <c r="AO808" s="29">
        <v>202306</v>
      </c>
      <c r="AP808" s="29">
        <v>2022</v>
      </c>
      <c r="AQ808" s="28">
        <v>425547908</v>
      </c>
      <c r="AR808" s="28">
        <v>391399991</v>
      </c>
      <c r="AS808" s="28">
        <v>6661780</v>
      </c>
      <c r="AT808" s="30">
        <v>2</v>
      </c>
      <c r="AU808" s="30"/>
      <c r="AV808" s="30"/>
      <c r="AW808" s="30"/>
      <c r="AX808" s="30"/>
      <c r="AY808" s="30"/>
      <c r="AZ808" s="30"/>
      <c r="BA808" s="30"/>
      <c r="BB808" s="30" t="s">
        <v>54452</v>
      </c>
      <c r="BC808" s="30" t="s">
        <v>54452</v>
      </c>
      <c r="BD808" s="30" t="s">
        <v>54452</v>
      </c>
      <c r="BE808" s="30" t="s">
        <v>54452</v>
      </c>
      <c r="BF808" s="30" t="s">
        <v>54452</v>
      </c>
      <c r="BG808" s="30">
        <v>7</v>
      </c>
      <c r="BH808" s="30"/>
      <c r="BI808" s="31"/>
    </row>
    <row r="809" spans="1:61" ht="16.5">
      <c r="A809" s="21" t="s">
        <v>12423</v>
      </c>
      <c r="B809" s="21">
        <v>12259</v>
      </c>
      <c r="C809" s="21">
        <v>1629166</v>
      </c>
      <c r="D809" s="21">
        <v>2148104977</v>
      </c>
      <c r="E809" s="22">
        <v>1101110016869</v>
      </c>
      <c r="F809" s="24" t="s">
        <v>12424</v>
      </c>
      <c r="G809" s="24" t="s">
        <v>44</v>
      </c>
      <c r="H809" s="24" t="s">
        <v>51</v>
      </c>
      <c r="I809" s="24" t="s">
        <v>52</v>
      </c>
      <c r="J809" s="24" t="s">
        <v>462</v>
      </c>
      <c r="K809" s="21">
        <v>56</v>
      </c>
      <c r="L809" s="32" t="s">
        <v>12424</v>
      </c>
      <c r="M809" s="21" t="s">
        <v>12425</v>
      </c>
      <c r="N809" s="21">
        <v>1</v>
      </c>
      <c r="O809" s="21" t="s">
        <v>55</v>
      </c>
      <c r="P809" s="33">
        <v>4257153</v>
      </c>
      <c r="Q809" s="33">
        <v>935173</v>
      </c>
      <c r="R809" s="21">
        <v>0</v>
      </c>
      <c r="S809" s="33">
        <v>201747</v>
      </c>
      <c r="T809" s="21">
        <v>0</v>
      </c>
      <c r="U809" s="33">
        <v>67481</v>
      </c>
      <c r="V809" s="21">
        <v>0</v>
      </c>
      <c r="W809" s="33">
        <v>693913</v>
      </c>
      <c r="X809" s="21">
        <v>0</v>
      </c>
      <c r="Y809" s="33">
        <v>662489</v>
      </c>
      <c r="Z809" s="16" t="s">
        <v>315</v>
      </c>
      <c r="AA809" s="21">
        <v>42.5</v>
      </c>
      <c r="AB809" s="21">
        <v>15.9</v>
      </c>
      <c r="AC809" s="21">
        <v>2</v>
      </c>
      <c r="AD809" s="21">
        <v>0.6</v>
      </c>
      <c r="AE809" s="21">
        <v>6.9</v>
      </c>
      <c r="AF809" s="21">
        <f t="shared" si="12"/>
        <v>67.900000000000006</v>
      </c>
      <c r="AG809" s="21" t="s">
        <v>12426</v>
      </c>
      <c r="AH809" s="24" t="s">
        <v>12427</v>
      </c>
      <c r="AI809" s="24" t="s">
        <v>12428</v>
      </c>
      <c r="AJ809" s="27" t="s">
        <v>31441</v>
      </c>
      <c r="AK809" s="28" t="s">
        <v>60</v>
      </c>
      <c r="AL809" s="28">
        <v>10</v>
      </c>
      <c r="AM809" s="28">
        <v>19480924</v>
      </c>
      <c r="AN809" s="29">
        <v>700</v>
      </c>
      <c r="AO809" s="29">
        <v>202306</v>
      </c>
      <c r="AP809" s="29">
        <v>2022</v>
      </c>
      <c r="AQ809" s="28">
        <v>197963511</v>
      </c>
      <c r="AR809" s="28">
        <v>481727673</v>
      </c>
      <c r="AS809" s="28">
        <v>21477300</v>
      </c>
      <c r="AT809" s="30">
        <v>2</v>
      </c>
      <c r="AU809" s="30"/>
      <c r="AV809" s="30"/>
      <c r="AW809" s="30"/>
      <c r="AX809" s="30"/>
      <c r="AY809" s="30"/>
      <c r="AZ809" s="30"/>
      <c r="BA809" s="30"/>
      <c r="BB809" s="30" t="s">
        <v>54452</v>
      </c>
      <c r="BC809" s="30" t="s">
        <v>54452</v>
      </c>
      <c r="BD809" s="30" t="s">
        <v>54452</v>
      </c>
      <c r="BE809" s="30" t="s">
        <v>54452</v>
      </c>
      <c r="BF809" s="30" t="s">
        <v>54452</v>
      </c>
      <c r="BG809" s="30">
        <v>8</v>
      </c>
      <c r="BH809" s="30"/>
      <c r="BI809" s="31"/>
    </row>
    <row r="810" spans="1:61" ht="16.5">
      <c r="A810" s="21" t="s">
        <v>11944</v>
      </c>
      <c r="B810" s="21">
        <v>12018</v>
      </c>
      <c r="C810" s="21">
        <v>3169041</v>
      </c>
      <c r="D810" s="21">
        <v>1058724502</v>
      </c>
      <c r="E810" s="22">
        <v>1101113974957</v>
      </c>
      <c r="F810" s="24" t="s">
        <v>11945</v>
      </c>
      <c r="G810" s="24" t="s">
        <v>44</v>
      </c>
      <c r="H810" s="24" t="s">
        <v>51</v>
      </c>
      <c r="I810" s="24" t="s">
        <v>63</v>
      </c>
      <c r="J810" s="24" t="s">
        <v>8264</v>
      </c>
      <c r="K810" s="21">
        <v>54</v>
      </c>
      <c r="L810" s="32" t="s">
        <v>11946</v>
      </c>
      <c r="M810" s="21" t="s">
        <v>8604</v>
      </c>
      <c r="N810" s="21">
        <v>1</v>
      </c>
      <c r="O810" s="21" t="s">
        <v>55</v>
      </c>
      <c r="P810" s="33">
        <v>26340</v>
      </c>
      <c r="Q810" s="21">
        <v>0</v>
      </c>
      <c r="R810" s="21">
        <v>0</v>
      </c>
      <c r="S810" s="21">
        <v>0</v>
      </c>
      <c r="T810" s="21">
        <v>0</v>
      </c>
      <c r="U810" s="21">
        <v>0</v>
      </c>
      <c r="V810" s="21">
        <v>0</v>
      </c>
      <c r="W810" s="33">
        <v>21495</v>
      </c>
      <c r="X810" s="33">
        <v>247706</v>
      </c>
      <c r="Y810" s="33">
        <v>106613</v>
      </c>
      <c r="Z810" s="16" t="s">
        <v>315</v>
      </c>
      <c r="AA810" s="21">
        <v>0.2</v>
      </c>
      <c r="AB810" s="21">
        <v>1</v>
      </c>
      <c r="AC810" s="99">
        <v>0</v>
      </c>
      <c r="AD810" s="99">
        <v>0</v>
      </c>
      <c r="AE810" s="21">
        <v>2.6</v>
      </c>
      <c r="AF810" s="21">
        <f t="shared" si="12"/>
        <v>3.8</v>
      </c>
      <c r="AG810" s="21" t="s">
        <v>11947</v>
      </c>
      <c r="AH810" s="24" t="s">
        <v>11948</v>
      </c>
      <c r="AI810" s="24" t="s">
        <v>11949</v>
      </c>
      <c r="AJ810" s="27" t="s">
        <v>31442</v>
      </c>
      <c r="AK810" s="28" t="s">
        <v>60</v>
      </c>
      <c r="AL810" s="28">
        <v>10</v>
      </c>
      <c r="AM810" s="28">
        <v>20080923</v>
      </c>
      <c r="AN810" s="29">
        <v>740</v>
      </c>
      <c r="AO810" s="29">
        <v>202212</v>
      </c>
      <c r="AP810" s="29">
        <v>2022</v>
      </c>
      <c r="AQ810" s="28">
        <v>134748956</v>
      </c>
      <c r="AR810" s="28">
        <v>1891876912</v>
      </c>
      <c r="AS810" s="28">
        <v>3883935</v>
      </c>
      <c r="AT810" s="30">
        <v>1</v>
      </c>
      <c r="AU810" s="30"/>
      <c r="AV810" s="30"/>
      <c r="AW810" s="30"/>
      <c r="AX810" s="30"/>
      <c r="AY810" s="30"/>
      <c r="AZ810" s="30"/>
      <c r="BA810" s="30"/>
      <c r="BB810" s="30" t="s">
        <v>54452</v>
      </c>
      <c r="BC810" s="30" t="s">
        <v>54452</v>
      </c>
      <c r="BD810" s="30" t="s">
        <v>54452</v>
      </c>
      <c r="BE810" s="30" t="s">
        <v>54452</v>
      </c>
      <c r="BF810" s="30" t="s">
        <v>54452</v>
      </c>
      <c r="BG810" s="30">
        <v>13</v>
      </c>
      <c r="BH810" s="30"/>
      <c r="BI810" s="31"/>
    </row>
    <row r="811" spans="1:61" ht="16.5">
      <c r="A811" s="21" t="s">
        <v>19266</v>
      </c>
      <c r="B811" s="21">
        <v>21064</v>
      </c>
      <c r="C811" s="21">
        <v>1553691</v>
      </c>
      <c r="D811" s="21">
        <v>2148717187</v>
      </c>
      <c r="E811" s="22">
        <v>1101112577885</v>
      </c>
      <c r="F811" s="24" t="s">
        <v>19267</v>
      </c>
      <c r="G811" s="24" t="s">
        <v>104</v>
      </c>
      <c r="H811" s="24" t="s">
        <v>51</v>
      </c>
      <c r="I811" s="24" t="s">
        <v>52</v>
      </c>
      <c r="J811" s="24" t="s">
        <v>1010</v>
      </c>
      <c r="K811" s="21">
        <v>30</v>
      </c>
      <c r="L811" s="32" t="s">
        <v>19268</v>
      </c>
      <c r="M811" s="21" t="s">
        <v>12675</v>
      </c>
      <c r="N811" s="26">
        <v>1</v>
      </c>
      <c r="O811" s="26" t="s">
        <v>55</v>
      </c>
      <c r="P811" s="21">
        <v>0</v>
      </c>
      <c r="Q811" s="41">
        <v>1320186</v>
      </c>
      <c r="R811" s="21">
        <v>0</v>
      </c>
      <c r="S811" s="41">
        <v>15459841</v>
      </c>
      <c r="T811" s="21">
        <v>0</v>
      </c>
      <c r="U811" s="21">
        <v>0</v>
      </c>
      <c r="V811" s="21">
        <v>0</v>
      </c>
      <c r="W811" s="41">
        <v>4566033</v>
      </c>
      <c r="X811" s="21">
        <v>0</v>
      </c>
      <c r="Y811" s="41">
        <v>16765298</v>
      </c>
      <c r="Z811" s="21"/>
      <c r="AA811" s="102">
        <v>0</v>
      </c>
      <c r="AB811" s="21">
        <v>180.8</v>
      </c>
      <c r="AC811" s="21">
        <v>154.5</v>
      </c>
      <c r="AD811" s="99">
        <v>0</v>
      </c>
      <c r="AE811" s="21">
        <v>45.6</v>
      </c>
      <c r="AF811" s="21">
        <f t="shared" si="12"/>
        <v>380.90000000000003</v>
      </c>
      <c r="AG811" s="21" t="s">
        <v>19269</v>
      </c>
      <c r="AH811" s="24" t="s">
        <v>19270</v>
      </c>
      <c r="AI811" s="24" t="s">
        <v>2883</v>
      </c>
      <c r="AJ811" s="27" t="s">
        <v>31443</v>
      </c>
      <c r="AK811" s="28" t="s">
        <v>70</v>
      </c>
      <c r="AL811" s="28">
        <v>10</v>
      </c>
      <c r="AM811" s="28">
        <v>20020729</v>
      </c>
      <c r="AN811" s="29">
        <v>360</v>
      </c>
      <c r="AO811" s="29">
        <v>202306</v>
      </c>
      <c r="AP811" s="29">
        <v>2022</v>
      </c>
      <c r="AQ811" s="28">
        <v>273886235</v>
      </c>
      <c r="AR811" s="28">
        <v>375460003</v>
      </c>
      <c r="AS811" s="28">
        <v>15505000</v>
      </c>
      <c r="AT811" s="30">
        <v>2</v>
      </c>
      <c r="AU811" s="30"/>
      <c r="AV811" s="30"/>
      <c r="AW811" s="30"/>
      <c r="AX811" s="30"/>
      <c r="AY811" s="30"/>
      <c r="AZ811" s="30"/>
      <c r="BA811" s="30"/>
      <c r="BB811" s="30" t="s">
        <v>54452</v>
      </c>
      <c r="BC811" s="30" t="s">
        <v>54452</v>
      </c>
      <c r="BD811" s="30" t="s">
        <v>54452</v>
      </c>
      <c r="BE811" s="30" t="s">
        <v>54452</v>
      </c>
      <c r="BF811" s="30" t="s">
        <v>54452</v>
      </c>
      <c r="BG811" s="30">
        <v>7</v>
      </c>
      <c r="BH811" s="30" t="s">
        <v>19271</v>
      </c>
      <c r="BI811" s="31"/>
    </row>
    <row r="812" spans="1:61" ht="16.5">
      <c r="A812" s="21" t="s">
        <v>11205</v>
      </c>
      <c r="B812" s="21">
        <v>11422</v>
      </c>
      <c r="C812" s="21">
        <v>1833025</v>
      </c>
      <c r="D812" s="21">
        <v>6178100317</v>
      </c>
      <c r="E812" s="22">
        <v>1801110004711</v>
      </c>
      <c r="F812" s="24" t="s">
        <v>11206</v>
      </c>
      <c r="G812" s="24" t="s">
        <v>44</v>
      </c>
      <c r="H812" s="24" t="s">
        <v>51</v>
      </c>
      <c r="I812" s="24" t="s">
        <v>65</v>
      </c>
      <c r="J812" s="24" t="s">
        <v>3829</v>
      </c>
      <c r="K812" s="21">
        <v>50</v>
      </c>
      <c r="L812" s="21"/>
      <c r="M812" s="21" t="s">
        <v>11207</v>
      </c>
      <c r="N812" s="21">
        <v>1</v>
      </c>
      <c r="O812" s="21" t="s">
        <v>55</v>
      </c>
      <c r="P812" s="21">
        <v>0</v>
      </c>
      <c r="Q812" s="21">
        <v>0</v>
      </c>
      <c r="R812" s="21">
        <v>0</v>
      </c>
      <c r="S812" s="21">
        <v>0</v>
      </c>
      <c r="T812" s="21">
        <v>0</v>
      </c>
      <c r="U812" s="33">
        <v>581529</v>
      </c>
      <c r="V812" s="21">
        <v>0</v>
      </c>
      <c r="W812" s="33">
        <v>1940</v>
      </c>
      <c r="X812" s="21">
        <v>0</v>
      </c>
      <c r="Y812" s="21">
        <v>0</v>
      </c>
      <c r="Z812" s="21" t="s">
        <v>315</v>
      </c>
      <c r="AA812" s="102">
        <v>0</v>
      </c>
      <c r="AB812" s="99">
        <v>0</v>
      </c>
      <c r="AC812" s="99">
        <v>0</v>
      </c>
      <c r="AD812" s="21">
        <v>5.8</v>
      </c>
      <c r="AE812" s="99">
        <v>0</v>
      </c>
      <c r="AF812" s="21">
        <f t="shared" si="12"/>
        <v>5.8</v>
      </c>
      <c r="AG812" s="21" t="s">
        <v>11204</v>
      </c>
      <c r="AH812" s="24" t="s">
        <v>11208</v>
      </c>
      <c r="AI812" s="24" t="s">
        <v>11209</v>
      </c>
      <c r="AJ812" s="27" t="s">
        <v>31444</v>
      </c>
      <c r="AK812" s="28" t="s">
        <v>60</v>
      </c>
      <c r="AL812" s="28">
        <v>10</v>
      </c>
      <c r="AM812" s="28">
        <v>19710118</v>
      </c>
      <c r="AN812" s="29">
        <v>302</v>
      </c>
      <c r="AO812" s="29">
        <v>202212</v>
      </c>
      <c r="AP812" s="29">
        <v>2022</v>
      </c>
      <c r="AQ812" s="28">
        <v>10314455</v>
      </c>
      <c r="AR812" s="28">
        <v>19697996</v>
      </c>
      <c r="AS812" s="28">
        <v>532350</v>
      </c>
      <c r="AT812" s="30">
        <v>2</v>
      </c>
      <c r="AU812" s="30"/>
      <c r="AV812" s="30"/>
      <c r="AW812" s="30"/>
      <c r="AX812" s="30"/>
      <c r="AY812" s="30"/>
      <c r="AZ812" s="30"/>
      <c r="BA812" s="30"/>
      <c r="BB812" s="30" t="s">
        <v>54452</v>
      </c>
      <c r="BC812" s="30" t="s">
        <v>54452</v>
      </c>
      <c r="BD812" s="30" t="s">
        <v>54452</v>
      </c>
      <c r="BE812" s="30" t="s">
        <v>54452</v>
      </c>
      <c r="BF812" s="30" t="s">
        <v>54452</v>
      </c>
      <c r="BG812" s="30">
        <v>4</v>
      </c>
      <c r="BH812" s="30" t="s">
        <v>237</v>
      </c>
      <c r="BI812" s="31"/>
    </row>
    <row r="813" spans="1:61" ht="16.5">
      <c r="A813" s="21" t="s">
        <v>15589</v>
      </c>
      <c r="B813" s="21">
        <v>14755</v>
      </c>
      <c r="C813" s="21">
        <v>1732957</v>
      </c>
      <c r="D813" s="21">
        <v>1168147309</v>
      </c>
      <c r="E813" s="22">
        <v>1101110688262</v>
      </c>
      <c r="F813" s="24" t="s">
        <v>15590</v>
      </c>
      <c r="G813" s="24" t="s">
        <v>44</v>
      </c>
      <c r="H813" s="24" t="s">
        <v>51</v>
      </c>
      <c r="I813" s="24" t="s">
        <v>65</v>
      </c>
      <c r="J813" s="24" t="s">
        <v>2407</v>
      </c>
      <c r="K813" s="21">
        <v>39</v>
      </c>
      <c r="L813" s="32" t="s">
        <v>15591</v>
      </c>
      <c r="M813" s="21" t="s">
        <v>15592</v>
      </c>
      <c r="N813" s="21">
        <v>1</v>
      </c>
      <c r="O813" s="21" t="s">
        <v>55</v>
      </c>
      <c r="P813" s="21">
        <v>0</v>
      </c>
      <c r="Q813" s="21">
        <v>0</v>
      </c>
      <c r="R813" s="33">
        <v>15004</v>
      </c>
      <c r="S813" s="21">
        <v>0</v>
      </c>
      <c r="T813" s="21">
        <v>0</v>
      </c>
      <c r="U813" s="33">
        <v>62060</v>
      </c>
      <c r="V813" s="21">
        <v>0</v>
      </c>
      <c r="W813" s="33">
        <v>53109</v>
      </c>
      <c r="X813" s="21">
        <v>0</v>
      </c>
      <c r="Y813" s="21">
        <v>0</v>
      </c>
      <c r="Z813" s="16" t="s">
        <v>315</v>
      </c>
      <c r="AA813" s="102">
        <v>0</v>
      </c>
      <c r="AB813" s="21">
        <v>0.1</v>
      </c>
      <c r="AC813" s="99">
        <v>0</v>
      </c>
      <c r="AD813" s="21">
        <v>0.6</v>
      </c>
      <c r="AE813" s="21">
        <v>0.5</v>
      </c>
      <c r="AF813" s="21">
        <f t="shared" si="12"/>
        <v>1.2</v>
      </c>
      <c r="AG813" s="21" t="s">
        <v>15593</v>
      </c>
      <c r="AH813" s="24" t="s">
        <v>15594</v>
      </c>
      <c r="AI813" s="24" t="s">
        <v>15595</v>
      </c>
      <c r="AJ813" s="27" t="s">
        <v>31445</v>
      </c>
      <c r="AK813" s="28" t="s">
        <v>60</v>
      </c>
      <c r="AL813" s="28">
        <v>10</v>
      </c>
      <c r="AM813" s="28">
        <v>19900328</v>
      </c>
      <c r="AN813" s="29">
        <v>311</v>
      </c>
      <c r="AO813" s="29">
        <v>202212</v>
      </c>
      <c r="AP813" s="29">
        <v>2022</v>
      </c>
      <c r="AQ813" s="28">
        <v>34759748</v>
      </c>
      <c r="AR813" s="28">
        <v>21677197</v>
      </c>
      <c r="AS813" s="28">
        <v>500000</v>
      </c>
      <c r="AT813" s="30">
        <v>1</v>
      </c>
      <c r="AU813" s="30"/>
      <c r="AV813" s="30"/>
      <c r="AW813" s="30"/>
      <c r="AX813" s="30"/>
      <c r="AY813" s="30"/>
      <c r="AZ813" s="30"/>
      <c r="BA813" s="30"/>
      <c r="BB813" s="30" t="s">
        <v>54452</v>
      </c>
      <c r="BC813" s="30" t="s">
        <v>54452</v>
      </c>
      <c r="BD813" s="30" t="s">
        <v>54452</v>
      </c>
      <c r="BE813" s="30" t="s">
        <v>54452</v>
      </c>
      <c r="BF813" s="30" t="s">
        <v>54452</v>
      </c>
      <c r="BG813" s="30">
        <v>7</v>
      </c>
      <c r="BH813" s="30" t="s">
        <v>6229</v>
      </c>
      <c r="BI813" s="31"/>
    </row>
    <row r="814" spans="1:61" ht="16.5">
      <c r="A814" s="21" t="s">
        <v>10531</v>
      </c>
      <c r="B814" s="21">
        <v>10964</v>
      </c>
      <c r="C814" s="21">
        <v>2238999</v>
      </c>
      <c r="D814" s="21">
        <v>1058673836</v>
      </c>
      <c r="E814" s="22">
        <v>1101113131862</v>
      </c>
      <c r="F814" s="24" t="s">
        <v>10532</v>
      </c>
      <c r="G814" s="24" t="s">
        <v>44</v>
      </c>
      <c r="H814" s="24" t="s">
        <v>51</v>
      </c>
      <c r="I814" s="24" t="s">
        <v>52</v>
      </c>
      <c r="J814" s="24" t="s">
        <v>171</v>
      </c>
      <c r="K814" s="21">
        <v>48</v>
      </c>
      <c r="L814" s="32" t="s">
        <v>10533</v>
      </c>
      <c r="M814" s="21" t="s">
        <v>10534</v>
      </c>
      <c r="N814" s="21">
        <v>1</v>
      </c>
      <c r="O814" s="21" t="s">
        <v>55</v>
      </c>
      <c r="P814" s="21">
        <v>0</v>
      </c>
      <c r="Q814" s="21">
        <v>0</v>
      </c>
      <c r="R814" s="21">
        <v>0</v>
      </c>
      <c r="S814" s="21">
        <v>0</v>
      </c>
      <c r="T814" s="21">
        <v>0</v>
      </c>
      <c r="U814" s="21">
        <v>0</v>
      </c>
      <c r="V814" s="33">
        <v>1149042</v>
      </c>
      <c r="W814" s="21">
        <v>0</v>
      </c>
      <c r="X814" s="33">
        <v>8635406</v>
      </c>
      <c r="Y814" s="33">
        <v>38667</v>
      </c>
      <c r="Z814" s="16" t="s">
        <v>126</v>
      </c>
      <c r="AA814" s="102">
        <v>0</v>
      </c>
      <c r="AB814" s="21">
        <v>0.3</v>
      </c>
      <c r="AC814" s="99">
        <v>0</v>
      </c>
      <c r="AD814" s="99">
        <v>0</v>
      </c>
      <c r="AE814" s="21">
        <v>97.8</v>
      </c>
      <c r="AF814" s="21">
        <f t="shared" si="12"/>
        <v>98.1</v>
      </c>
      <c r="AG814" s="21" t="s">
        <v>10535</v>
      </c>
      <c r="AH814" s="24" t="s">
        <v>10536</v>
      </c>
      <c r="AI814" s="24" t="s">
        <v>10537</v>
      </c>
      <c r="AJ814" s="27" t="s">
        <v>31446</v>
      </c>
      <c r="AK814" s="28" t="s">
        <v>60</v>
      </c>
      <c r="AL814" s="28">
        <v>10</v>
      </c>
      <c r="AM814" s="28">
        <v>20050101</v>
      </c>
      <c r="AN814" s="29">
        <v>570</v>
      </c>
      <c r="AO814" s="29">
        <v>202208</v>
      </c>
      <c r="AP814" s="29">
        <v>2022</v>
      </c>
      <c r="AQ814" s="28">
        <v>123979790</v>
      </c>
      <c r="AR814" s="28">
        <v>113072929</v>
      </c>
      <c r="AS814" s="28">
        <v>20000000</v>
      </c>
      <c r="AT814" s="30">
        <v>2</v>
      </c>
      <c r="AU814" s="30"/>
      <c r="AV814" s="30"/>
      <c r="AW814" s="30"/>
      <c r="AX814" s="30"/>
      <c r="AY814" s="30"/>
      <c r="AZ814" s="30"/>
      <c r="BA814" s="30"/>
      <c r="BB814" s="30" t="s">
        <v>54452</v>
      </c>
      <c r="BC814" s="30" t="s">
        <v>54452</v>
      </c>
      <c r="BD814" s="30" t="s">
        <v>54452</v>
      </c>
      <c r="BE814" s="30" t="s">
        <v>54452</v>
      </c>
      <c r="BF814" s="30" t="s">
        <v>54452</v>
      </c>
      <c r="BG814" s="30">
        <v>13</v>
      </c>
      <c r="BH814" s="30" t="s">
        <v>10538</v>
      </c>
      <c r="BI814" s="31"/>
    </row>
    <row r="815" spans="1:61" ht="16.5">
      <c r="A815" s="21" t="s">
        <v>1344</v>
      </c>
      <c r="B815" s="21">
        <v>1210</v>
      </c>
      <c r="C815" s="21">
        <v>1128292</v>
      </c>
      <c r="D815" s="21">
        <v>6138100289</v>
      </c>
      <c r="E815" s="22">
        <v>1911110000782</v>
      </c>
      <c r="F815" s="24" t="s">
        <v>1345</v>
      </c>
      <c r="G815" s="24" t="s">
        <v>44</v>
      </c>
      <c r="H815" s="24" t="s">
        <v>51</v>
      </c>
      <c r="I815" s="24" t="s">
        <v>52</v>
      </c>
      <c r="J815" s="24" t="s">
        <v>1041</v>
      </c>
      <c r="K815" s="21">
        <v>8</v>
      </c>
      <c r="L815" s="32" t="s">
        <v>1346</v>
      </c>
      <c r="M815" s="21" t="s">
        <v>1334</v>
      </c>
      <c r="N815" s="21">
        <v>1</v>
      </c>
      <c r="O815" s="21" t="s">
        <v>55</v>
      </c>
      <c r="P815" s="63">
        <v>0</v>
      </c>
      <c r="Q815" s="39">
        <v>77698</v>
      </c>
      <c r="R815" s="53">
        <v>0</v>
      </c>
      <c r="S815" s="39">
        <v>2300496</v>
      </c>
      <c r="T815" s="21">
        <v>0</v>
      </c>
      <c r="U815" s="21">
        <v>0</v>
      </c>
      <c r="V815" s="21">
        <v>0</v>
      </c>
      <c r="W815" s="21">
        <v>0</v>
      </c>
      <c r="X815" s="33">
        <v>453221</v>
      </c>
      <c r="Y815" s="39">
        <v>4808335</v>
      </c>
      <c r="Z815" s="16" t="s">
        <v>56</v>
      </c>
      <c r="AA815" s="102">
        <v>0</v>
      </c>
      <c r="AB815" s="21">
        <v>48.8</v>
      </c>
      <c r="AC815" s="21">
        <v>23</v>
      </c>
      <c r="AD815" s="99">
        <v>0</v>
      </c>
      <c r="AE815" s="21">
        <v>4.5</v>
      </c>
      <c r="AF815" s="21">
        <f t="shared" si="12"/>
        <v>76.3</v>
      </c>
      <c r="AG815" s="21" t="s">
        <v>1347</v>
      </c>
      <c r="AH815" s="24" t="s">
        <v>1348</v>
      </c>
      <c r="AI815" s="24" t="s">
        <v>1349</v>
      </c>
      <c r="AJ815" s="27" t="s">
        <v>31447</v>
      </c>
      <c r="AK815" s="28" t="s">
        <v>156</v>
      </c>
      <c r="AL815" s="28">
        <v>10</v>
      </c>
      <c r="AM815" s="28">
        <v>19730829</v>
      </c>
      <c r="AN815" s="29">
        <v>427</v>
      </c>
      <c r="AO815" s="29">
        <v>202306</v>
      </c>
      <c r="AP815" s="29">
        <v>2022</v>
      </c>
      <c r="AQ815" s="28">
        <v>546050065</v>
      </c>
      <c r="AR815" s="28">
        <v>990400151</v>
      </c>
      <c r="AS815" s="28">
        <v>104023275</v>
      </c>
      <c r="AT815" s="30">
        <v>2</v>
      </c>
      <c r="AU815" s="30"/>
      <c r="AV815" s="30"/>
      <c r="AW815" s="30"/>
      <c r="AX815" s="30"/>
      <c r="AY815" s="30"/>
      <c r="AZ815" s="30"/>
      <c r="BA815" s="30"/>
      <c r="BB815" s="30" t="s">
        <v>54452</v>
      </c>
      <c r="BC815" s="30" t="s">
        <v>54452</v>
      </c>
      <c r="BD815" s="30" t="s">
        <v>54452</v>
      </c>
      <c r="BE815" s="30" t="s">
        <v>54452</v>
      </c>
      <c r="BF815" s="30" t="s">
        <v>54452</v>
      </c>
      <c r="BG815" s="30">
        <v>3</v>
      </c>
      <c r="BH815" s="30" t="s">
        <v>1350</v>
      </c>
      <c r="BI815" s="31"/>
    </row>
    <row r="816" spans="1:61" ht="16.5">
      <c r="A816" s="21" t="s">
        <v>28037</v>
      </c>
      <c r="B816" s="21">
        <v>23860</v>
      </c>
      <c r="C816" s="21">
        <v>1196131</v>
      </c>
      <c r="D816" s="21">
        <v>4098132561</v>
      </c>
      <c r="E816" s="22">
        <v>2001110037353</v>
      </c>
      <c r="F816" s="24" t="s">
        <v>28038</v>
      </c>
      <c r="G816" s="24" t="s">
        <v>104</v>
      </c>
      <c r="H816" s="24" t="s">
        <v>51</v>
      </c>
      <c r="I816" s="24" t="s">
        <v>65</v>
      </c>
      <c r="J816" s="24" t="s">
        <v>966</v>
      </c>
      <c r="K816" s="21">
        <v>62</v>
      </c>
      <c r="L816" s="32" t="s">
        <v>28039</v>
      </c>
      <c r="M816" s="21" t="s">
        <v>8680</v>
      </c>
      <c r="N816" s="21">
        <v>1</v>
      </c>
      <c r="O816" s="21" t="s">
        <v>55</v>
      </c>
      <c r="P816" s="21">
        <v>0</v>
      </c>
      <c r="Q816" s="21">
        <v>0</v>
      </c>
      <c r="R816" s="21">
        <v>0</v>
      </c>
      <c r="S816" s="21">
        <v>0</v>
      </c>
      <c r="T816" s="21">
        <v>0</v>
      </c>
      <c r="U816" s="21">
        <v>0</v>
      </c>
      <c r="V816" s="21">
        <v>0</v>
      </c>
      <c r="W816" s="44">
        <v>17660</v>
      </c>
      <c r="X816" s="21">
        <v>0</v>
      </c>
      <c r="Y816" s="21">
        <v>0</v>
      </c>
      <c r="Z816" s="16" t="s">
        <v>315</v>
      </c>
      <c r="AA816" s="102">
        <v>0</v>
      </c>
      <c r="AB816" s="99">
        <v>0</v>
      </c>
      <c r="AC816" s="99">
        <v>0</v>
      </c>
      <c r="AD816" s="99">
        <v>0</v>
      </c>
      <c r="AE816" s="21">
        <v>0.1</v>
      </c>
      <c r="AF816" s="21">
        <f t="shared" si="12"/>
        <v>0.1</v>
      </c>
      <c r="AG816" s="21" t="s">
        <v>28040</v>
      </c>
      <c r="AH816" s="24" t="s">
        <v>28036</v>
      </c>
      <c r="AI816" s="24" t="s">
        <v>28041</v>
      </c>
      <c r="AJ816" s="27" t="s">
        <v>31448</v>
      </c>
      <c r="AK816" s="28" t="s">
        <v>60</v>
      </c>
      <c r="AL816" s="28">
        <v>10</v>
      </c>
      <c r="AM816" s="28">
        <v>19930220</v>
      </c>
      <c r="AN816" s="29">
        <v>2470</v>
      </c>
      <c r="AO816" s="29">
        <v>202304</v>
      </c>
      <c r="AP816" s="29">
        <v>2022</v>
      </c>
      <c r="AQ816" s="28">
        <v>69237191</v>
      </c>
      <c r="AR816" s="28">
        <v>14163147</v>
      </c>
      <c r="AS816" s="28">
        <v>1005000</v>
      </c>
      <c r="AT816" s="30">
        <v>2</v>
      </c>
      <c r="AU816" s="30"/>
      <c r="AV816" s="30"/>
      <c r="AW816" s="30"/>
      <c r="AX816" s="30"/>
      <c r="AY816" s="30"/>
      <c r="AZ816" s="30"/>
      <c r="BA816" s="30"/>
      <c r="BB816" s="30" t="s">
        <v>54452</v>
      </c>
      <c r="BC816" s="30" t="s">
        <v>54452</v>
      </c>
      <c r="BD816" s="30" t="s">
        <v>54452</v>
      </c>
      <c r="BE816" s="30" t="s">
        <v>54452</v>
      </c>
      <c r="BF816" s="30" t="s">
        <v>28042</v>
      </c>
      <c r="BG816" s="30">
        <v>2</v>
      </c>
      <c r="BH816" s="30" t="s">
        <v>28043</v>
      </c>
      <c r="BI816" s="31"/>
    </row>
    <row r="817" spans="1:61" ht="16.5">
      <c r="A817" s="21" t="s">
        <v>7044</v>
      </c>
      <c r="B817" s="21">
        <v>7125</v>
      </c>
      <c r="C817" s="21">
        <v>1515460</v>
      </c>
      <c r="D817" s="21">
        <v>1088150292</v>
      </c>
      <c r="E817" s="22">
        <v>1101112341850</v>
      </c>
      <c r="F817" s="24" t="s">
        <v>7045</v>
      </c>
      <c r="G817" s="24" t="s">
        <v>44</v>
      </c>
      <c r="H817" s="24" t="s">
        <v>51</v>
      </c>
      <c r="I817" s="24" t="s">
        <v>52</v>
      </c>
      <c r="J817" s="24" t="s">
        <v>1010</v>
      </c>
      <c r="K817" s="21">
        <v>30</v>
      </c>
      <c r="L817" s="32" t="s">
        <v>7046</v>
      </c>
      <c r="M817" s="21" t="s">
        <v>7047</v>
      </c>
      <c r="N817" s="26">
        <v>1</v>
      </c>
      <c r="O817" s="26" t="s">
        <v>55</v>
      </c>
      <c r="P817" s="41">
        <v>106263831</v>
      </c>
      <c r="Q817" s="21">
        <v>0</v>
      </c>
      <c r="R817" s="21">
        <v>0</v>
      </c>
      <c r="S817" s="41">
        <v>533613</v>
      </c>
      <c r="T817" s="21">
        <v>0</v>
      </c>
      <c r="U817" s="21">
        <v>0</v>
      </c>
      <c r="V817" s="21">
        <v>0</v>
      </c>
      <c r="W817" s="41">
        <v>1060990</v>
      </c>
      <c r="X817" s="21">
        <v>0</v>
      </c>
      <c r="Y817" s="41">
        <v>65668272</v>
      </c>
      <c r="Z817" s="21"/>
      <c r="AA817" s="21">
        <v>1062.5999999999999</v>
      </c>
      <c r="AB817" s="21">
        <v>656.6</v>
      </c>
      <c r="AC817" s="21">
        <v>5.3</v>
      </c>
      <c r="AD817" s="99">
        <v>0</v>
      </c>
      <c r="AE817" s="21">
        <v>10.6</v>
      </c>
      <c r="AF817" s="21">
        <f t="shared" si="12"/>
        <v>1735.0999999999997</v>
      </c>
      <c r="AG817" s="21" t="s">
        <v>7048</v>
      </c>
      <c r="AH817" s="24" t="s">
        <v>7049</v>
      </c>
      <c r="AI817" s="24" t="s">
        <v>7050</v>
      </c>
      <c r="AJ817" s="27" t="s">
        <v>31449</v>
      </c>
      <c r="AK817" s="28" t="s">
        <v>70</v>
      </c>
      <c r="AL817" s="28">
        <v>10</v>
      </c>
      <c r="AM817" s="28">
        <v>20011001</v>
      </c>
      <c r="AN817" s="29">
        <v>380</v>
      </c>
      <c r="AO817" s="29">
        <v>202306</v>
      </c>
      <c r="AP817" s="29">
        <v>2022</v>
      </c>
      <c r="AQ817" s="28">
        <v>404937375</v>
      </c>
      <c r="AR817" s="28">
        <v>317026056</v>
      </c>
      <c r="AS817" s="28">
        <v>12269962</v>
      </c>
      <c r="AT817" s="30">
        <v>2</v>
      </c>
      <c r="AU817" s="30"/>
      <c r="AV817" s="30"/>
      <c r="AW817" s="30"/>
      <c r="AX817" s="30"/>
      <c r="AY817" s="30"/>
      <c r="AZ817" s="30"/>
      <c r="BA817" s="30"/>
      <c r="BB817" s="30" t="s">
        <v>54452</v>
      </c>
      <c r="BC817" s="30" t="s">
        <v>54452</v>
      </c>
      <c r="BD817" s="30" t="s">
        <v>54452</v>
      </c>
      <c r="BE817" s="30" t="s">
        <v>54452</v>
      </c>
      <c r="BF817" s="30" t="s">
        <v>54452</v>
      </c>
      <c r="BG817" s="30">
        <v>8</v>
      </c>
      <c r="BH817" s="30"/>
      <c r="BI817" s="31"/>
    </row>
    <row r="818" spans="1:61" ht="16.5">
      <c r="A818" s="21" t="s">
        <v>13669</v>
      </c>
      <c r="B818" s="21">
        <v>9340</v>
      </c>
      <c r="C818" s="21">
        <v>11988008</v>
      </c>
      <c r="D818" s="21">
        <v>8298103315</v>
      </c>
      <c r="E818" s="22">
        <v>1648110162961</v>
      </c>
      <c r="F818" s="24" t="s">
        <v>13670</v>
      </c>
      <c r="G818" s="24" t="s">
        <v>44</v>
      </c>
      <c r="H818" s="24" t="s">
        <v>51</v>
      </c>
      <c r="I818" s="24" t="s">
        <v>63</v>
      </c>
      <c r="J818" s="24" t="s">
        <v>6569</v>
      </c>
      <c r="K818" s="21">
        <v>47</v>
      </c>
      <c r="L818" s="32" t="s">
        <v>13671</v>
      </c>
      <c r="M818" s="21" t="s">
        <v>13672</v>
      </c>
      <c r="N818" s="26">
        <v>1</v>
      </c>
      <c r="O818" s="26" t="s">
        <v>351</v>
      </c>
      <c r="P818" s="21">
        <v>0</v>
      </c>
      <c r="Q818" s="21">
        <v>0</v>
      </c>
      <c r="R818" s="21">
        <v>0</v>
      </c>
      <c r="S818" s="21">
        <v>0</v>
      </c>
      <c r="T818" s="21">
        <v>0</v>
      </c>
      <c r="U818" s="21">
        <v>0</v>
      </c>
      <c r="V818" s="21">
        <v>0</v>
      </c>
      <c r="W818" s="21">
        <v>0</v>
      </c>
      <c r="X818" s="66">
        <v>15984</v>
      </c>
      <c r="Y818" s="21">
        <v>0</v>
      </c>
      <c r="Z818" s="21"/>
      <c r="AA818" s="103">
        <v>0</v>
      </c>
      <c r="AB818" s="100">
        <v>0</v>
      </c>
      <c r="AC818" s="100">
        <v>0</v>
      </c>
      <c r="AD818" s="100">
        <v>0</v>
      </c>
      <c r="AE818" s="37">
        <v>159.80000000000001</v>
      </c>
      <c r="AF818" s="21">
        <f t="shared" si="12"/>
        <v>159.80000000000001</v>
      </c>
      <c r="AG818" s="21" t="s">
        <v>8736</v>
      </c>
      <c r="AH818" s="24" t="s">
        <v>13673</v>
      </c>
      <c r="AI818" s="24" t="s">
        <v>13674</v>
      </c>
      <c r="AJ818" s="27" t="s">
        <v>31450</v>
      </c>
      <c r="AK818" s="28" t="s">
        <v>60</v>
      </c>
      <c r="AL818" s="28">
        <v>10</v>
      </c>
      <c r="AM818" s="28">
        <v>20221011</v>
      </c>
      <c r="AN818" s="29">
        <v>4743</v>
      </c>
      <c r="AO818" s="29">
        <v>202304</v>
      </c>
      <c r="AP818" s="29">
        <v>2022</v>
      </c>
      <c r="AQ818" s="28">
        <v>52948875</v>
      </c>
      <c r="AR818" s="28">
        <v>84182280</v>
      </c>
      <c r="AS818" s="28">
        <v>40000000</v>
      </c>
      <c r="AT818" s="30">
        <v>2</v>
      </c>
      <c r="AU818" s="30"/>
      <c r="AV818" s="30"/>
      <c r="AW818" s="30"/>
      <c r="AX818" s="30"/>
      <c r="AY818" s="30"/>
      <c r="AZ818" s="30"/>
      <c r="BA818" s="30"/>
      <c r="BB818" s="30" t="s">
        <v>54452</v>
      </c>
      <c r="BC818" s="30" t="s">
        <v>54452</v>
      </c>
      <c r="BD818" s="30" t="s">
        <v>54452</v>
      </c>
      <c r="BE818" s="30" t="s">
        <v>54452</v>
      </c>
      <c r="BF818" s="30" t="s">
        <v>54452</v>
      </c>
      <c r="BG818" s="30">
        <v>7</v>
      </c>
      <c r="BH818" s="30"/>
      <c r="BI818" s="31"/>
    </row>
    <row r="819" spans="1:61" ht="16.5">
      <c r="A819" s="21" t="s">
        <v>6487</v>
      </c>
      <c r="B819" s="21">
        <v>6546</v>
      </c>
      <c r="C819" s="21">
        <v>2252052</v>
      </c>
      <c r="D819" s="21">
        <v>1138196403</v>
      </c>
      <c r="E819" s="22">
        <v>1101113176925</v>
      </c>
      <c r="F819" s="24" t="s">
        <v>6488</v>
      </c>
      <c r="G819" s="24" t="s">
        <v>44</v>
      </c>
      <c r="H819" s="24" t="s">
        <v>51</v>
      </c>
      <c r="I819" s="24" t="s">
        <v>63</v>
      </c>
      <c r="J819" s="24" t="s">
        <v>1045</v>
      </c>
      <c r="K819" s="21">
        <v>17</v>
      </c>
      <c r="L819" s="32" t="s">
        <v>6489</v>
      </c>
      <c r="M819" s="21" t="s">
        <v>6490</v>
      </c>
      <c r="N819" s="21">
        <v>1</v>
      </c>
      <c r="O819" s="21" t="s">
        <v>55</v>
      </c>
      <c r="P819" s="21">
        <v>0</v>
      </c>
      <c r="Q819" s="21">
        <v>0</v>
      </c>
      <c r="R819" s="21">
        <v>0</v>
      </c>
      <c r="S819" s="33">
        <v>468270</v>
      </c>
      <c r="T819" s="21">
        <v>0</v>
      </c>
      <c r="U819" s="39">
        <v>33715</v>
      </c>
      <c r="V819" s="21">
        <v>0</v>
      </c>
      <c r="W819" s="39">
        <v>1747467</v>
      </c>
      <c r="X819" s="21">
        <f>SUM(2985192,4819780)</f>
        <v>7804972</v>
      </c>
      <c r="Y819" s="33">
        <v>572278</v>
      </c>
      <c r="Z819" s="16" t="s">
        <v>126</v>
      </c>
      <c r="AA819" s="102">
        <v>0</v>
      </c>
      <c r="AB819" s="21">
        <v>5.7</v>
      </c>
      <c r="AC819" s="21">
        <v>4.5999999999999996</v>
      </c>
      <c r="AD819" s="21">
        <v>0.3</v>
      </c>
      <c r="AE819" s="21">
        <v>95.5</v>
      </c>
      <c r="AF819" s="21">
        <f t="shared" si="12"/>
        <v>106.1</v>
      </c>
      <c r="AG819" s="21" t="s">
        <v>6491</v>
      </c>
      <c r="AH819" s="24" t="s">
        <v>6492</v>
      </c>
      <c r="AI819" s="24" t="s">
        <v>6493</v>
      </c>
      <c r="AJ819" s="27" t="s">
        <v>31451</v>
      </c>
      <c r="AK819" s="28" t="s">
        <v>70</v>
      </c>
      <c r="AL819" s="28">
        <v>10</v>
      </c>
      <c r="AM819" s="28">
        <v>20050225</v>
      </c>
      <c r="AN819" s="29">
        <v>336</v>
      </c>
      <c r="AO819" s="29">
        <v>202306</v>
      </c>
      <c r="AP819" s="29">
        <v>2022</v>
      </c>
      <c r="AQ819" s="28">
        <v>68886235</v>
      </c>
      <c r="AR819" s="28">
        <v>89443130</v>
      </c>
      <c r="AS819" s="28">
        <v>3198350</v>
      </c>
      <c r="AT819" s="30">
        <v>3</v>
      </c>
      <c r="AU819" s="30"/>
      <c r="AV819" s="30"/>
      <c r="AW819" s="30"/>
      <c r="AX819" s="30"/>
      <c r="AY819" s="30"/>
      <c r="AZ819" s="30"/>
      <c r="BA819" s="30"/>
      <c r="BB819" s="30" t="s">
        <v>54452</v>
      </c>
      <c r="BC819" s="30" t="s">
        <v>54452</v>
      </c>
      <c r="BD819" s="30" t="s">
        <v>54452</v>
      </c>
      <c r="BE819" s="30" t="s">
        <v>54452</v>
      </c>
      <c r="BF819" s="30" t="s">
        <v>6494</v>
      </c>
      <c r="BG819" s="30">
        <v>2</v>
      </c>
      <c r="BH819" s="30"/>
      <c r="BI819" s="31"/>
    </row>
    <row r="820" spans="1:61" ht="16.5">
      <c r="A820" s="21" t="s">
        <v>7051</v>
      </c>
      <c r="B820" s="21">
        <v>7131</v>
      </c>
      <c r="C820" s="21">
        <v>1227848</v>
      </c>
      <c r="D820" s="21">
        <v>1198105439</v>
      </c>
      <c r="E820" s="22">
        <v>1101110004509</v>
      </c>
      <c r="F820" s="24" t="s">
        <v>7052</v>
      </c>
      <c r="G820" s="24" t="s">
        <v>44</v>
      </c>
      <c r="H820" s="24" t="s">
        <v>51</v>
      </c>
      <c r="I820" s="24" t="s">
        <v>52</v>
      </c>
      <c r="J820" s="24" t="s">
        <v>1033</v>
      </c>
      <c r="K820" s="21">
        <v>38</v>
      </c>
      <c r="L820" s="32" t="s">
        <v>7053</v>
      </c>
      <c r="M820" s="21" t="s">
        <v>7054</v>
      </c>
      <c r="N820" s="21">
        <v>1</v>
      </c>
      <c r="O820" s="21" t="s">
        <v>55</v>
      </c>
      <c r="P820" s="21">
        <v>0</v>
      </c>
      <c r="Q820" s="21">
        <v>0</v>
      </c>
      <c r="R820" s="21">
        <v>0</v>
      </c>
      <c r="S820" s="33">
        <v>3888577</v>
      </c>
      <c r="T820" s="21">
        <v>0</v>
      </c>
      <c r="U820" s="39">
        <v>275963</v>
      </c>
      <c r="V820" s="33">
        <v>1173900</v>
      </c>
      <c r="W820" s="33">
        <v>266000</v>
      </c>
      <c r="X820" s="21">
        <v>0</v>
      </c>
      <c r="Y820" s="33">
        <v>2627393</v>
      </c>
      <c r="Z820" s="16" t="s">
        <v>126</v>
      </c>
      <c r="AA820" s="102">
        <v>0</v>
      </c>
      <c r="AB820" s="21">
        <v>26.2</v>
      </c>
      <c r="AC820" s="21">
        <v>38.799999999999997</v>
      </c>
      <c r="AD820" s="21">
        <v>2.7</v>
      </c>
      <c r="AE820" s="21">
        <v>14.3</v>
      </c>
      <c r="AF820" s="21">
        <f t="shared" si="12"/>
        <v>82</v>
      </c>
      <c r="AG820" s="21" t="s">
        <v>7055</v>
      </c>
      <c r="AH820" s="24" t="s">
        <v>7056</v>
      </c>
      <c r="AI820" s="24" t="s">
        <v>7057</v>
      </c>
      <c r="AJ820" s="27" t="s">
        <v>31452</v>
      </c>
      <c r="AK820" s="28" t="s">
        <v>60</v>
      </c>
      <c r="AL820" s="28">
        <v>10</v>
      </c>
      <c r="AM820" s="28">
        <v>19570813</v>
      </c>
      <c r="AN820" s="29">
        <v>539</v>
      </c>
      <c r="AO820" s="29">
        <v>202303</v>
      </c>
      <c r="AP820" s="29">
        <v>2022</v>
      </c>
      <c r="AQ820" s="28">
        <v>847174407</v>
      </c>
      <c r="AR820" s="28">
        <v>502571215</v>
      </c>
      <c r="AS820" s="28">
        <v>8677945</v>
      </c>
      <c r="AT820" s="30">
        <v>3</v>
      </c>
      <c r="AU820" s="30"/>
      <c r="AV820" s="30"/>
      <c r="AW820" s="30"/>
      <c r="AX820" s="30"/>
      <c r="AY820" s="30"/>
      <c r="AZ820" s="30"/>
      <c r="BA820" s="30"/>
      <c r="BB820" s="30" t="s">
        <v>54452</v>
      </c>
      <c r="BC820" s="30" t="s">
        <v>54452</v>
      </c>
      <c r="BD820" s="30" t="s">
        <v>54452</v>
      </c>
      <c r="BE820" s="30" t="s">
        <v>54452</v>
      </c>
      <c r="BF820" s="30" t="s">
        <v>7058</v>
      </c>
      <c r="BG820" s="30">
        <v>2</v>
      </c>
      <c r="BH820" s="30" t="s">
        <v>6866</v>
      </c>
      <c r="BI820" s="31"/>
    </row>
    <row r="821" spans="1:61" ht="16.5">
      <c r="A821" s="21" t="s">
        <v>13730</v>
      </c>
      <c r="B821" s="21">
        <v>22987</v>
      </c>
      <c r="C821" s="21">
        <v>1786325</v>
      </c>
      <c r="D821" s="21">
        <v>1328101455</v>
      </c>
      <c r="E821" s="22">
        <v>1152110001996</v>
      </c>
      <c r="F821" s="24" t="s">
        <v>13731</v>
      </c>
      <c r="G821" s="24" t="s">
        <v>104</v>
      </c>
      <c r="H821" s="24" t="s">
        <v>51</v>
      </c>
      <c r="I821" s="24" t="s">
        <v>65</v>
      </c>
      <c r="J821" s="24" t="s">
        <v>3829</v>
      </c>
      <c r="K821" s="21">
        <v>50</v>
      </c>
      <c r="L821" s="32" t="s">
        <v>13732</v>
      </c>
      <c r="M821" s="21" t="s">
        <v>13733</v>
      </c>
      <c r="N821" s="26">
        <v>2</v>
      </c>
      <c r="O821" s="26" t="s">
        <v>55</v>
      </c>
      <c r="P821" s="21">
        <v>0</v>
      </c>
      <c r="Q821" s="21">
        <v>0</v>
      </c>
      <c r="R821" s="21">
        <v>0</v>
      </c>
      <c r="S821" s="21">
        <v>0</v>
      </c>
      <c r="T821" s="21">
        <v>0</v>
      </c>
      <c r="U821" s="21">
        <v>0</v>
      </c>
      <c r="V821" s="21">
        <v>0</v>
      </c>
      <c r="W821" s="21">
        <v>0</v>
      </c>
      <c r="X821" s="41">
        <v>3621983</v>
      </c>
      <c r="Y821" s="41">
        <v>19787933</v>
      </c>
      <c r="Z821" s="21"/>
      <c r="AA821" s="102">
        <v>0</v>
      </c>
      <c r="AB821" s="21">
        <v>197.8</v>
      </c>
      <c r="AC821" s="99">
        <v>0</v>
      </c>
      <c r="AD821" s="99">
        <v>0</v>
      </c>
      <c r="AE821" s="21">
        <v>36.200000000000003</v>
      </c>
      <c r="AF821" s="21">
        <f t="shared" si="12"/>
        <v>234</v>
      </c>
      <c r="AG821" s="21" t="s">
        <v>13734</v>
      </c>
      <c r="AH821" s="24" t="s">
        <v>13735</v>
      </c>
      <c r="AI821" s="24" t="s">
        <v>13736</v>
      </c>
      <c r="AJ821" s="27" t="s">
        <v>31453</v>
      </c>
      <c r="AK821" s="28" t="s">
        <v>47</v>
      </c>
      <c r="AL821" s="28">
        <v>10</v>
      </c>
      <c r="AM821" s="28">
        <v>19830801</v>
      </c>
      <c r="AN821" s="29">
        <v>400</v>
      </c>
      <c r="AO821" s="29">
        <v>200201</v>
      </c>
      <c r="AP821" s="29"/>
      <c r="AQ821" s="28"/>
      <c r="AR821" s="28"/>
      <c r="AS821" s="28"/>
      <c r="AT821" s="30">
        <v>2</v>
      </c>
      <c r="AU821" s="30"/>
      <c r="AV821" s="30"/>
      <c r="AW821" s="30"/>
      <c r="AX821" s="30"/>
      <c r="AY821" s="30"/>
      <c r="AZ821" s="30"/>
      <c r="BA821" s="30"/>
      <c r="BB821" s="30" t="s">
        <v>54452</v>
      </c>
      <c r="BC821" s="30" t="s">
        <v>54452</v>
      </c>
      <c r="BD821" s="30" t="s">
        <v>54452</v>
      </c>
      <c r="BE821" s="30" t="s">
        <v>54452</v>
      </c>
      <c r="BF821" s="30" t="s">
        <v>54452</v>
      </c>
      <c r="BG821" s="30">
        <v>4</v>
      </c>
      <c r="BH821" s="30" t="s">
        <v>237</v>
      </c>
      <c r="BI821" s="31"/>
    </row>
    <row r="822" spans="1:61" ht="16.5">
      <c r="A822" s="21" t="s">
        <v>2375</v>
      </c>
      <c r="B822" s="21">
        <v>2193</v>
      </c>
      <c r="C822" s="21">
        <v>1196600</v>
      </c>
      <c r="D822" s="21">
        <v>1248118673</v>
      </c>
      <c r="E822" s="22">
        <v>1243110022866</v>
      </c>
      <c r="F822" s="24" t="s">
        <v>2376</v>
      </c>
      <c r="G822" s="24" t="s">
        <v>44</v>
      </c>
      <c r="H822" s="24" t="s">
        <v>51</v>
      </c>
      <c r="I822" s="24" t="s">
        <v>52</v>
      </c>
      <c r="J822" s="24" t="s">
        <v>264</v>
      </c>
      <c r="K822" s="21">
        <v>15</v>
      </c>
      <c r="L822" s="32" t="s">
        <v>2377</v>
      </c>
      <c r="M822" s="21" t="s">
        <v>2378</v>
      </c>
      <c r="N822" s="21">
        <v>1</v>
      </c>
      <c r="O822" s="21" t="s">
        <v>55</v>
      </c>
      <c r="P822" s="21">
        <v>0</v>
      </c>
      <c r="Q822" s="21">
        <v>0</v>
      </c>
      <c r="R822" s="21">
        <v>0</v>
      </c>
      <c r="S822" s="33">
        <v>587987</v>
      </c>
      <c r="T822" s="21">
        <v>0</v>
      </c>
      <c r="U822" s="33">
        <v>38862</v>
      </c>
      <c r="V822" s="33">
        <v>154000</v>
      </c>
      <c r="W822" s="21">
        <v>0</v>
      </c>
      <c r="X822" s="33">
        <v>242684</v>
      </c>
      <c r="Y822" s="33">
        <v>2621316</v>
      </c>
      <c r="Z822" s="16" t="s">
        <v>56</v>
      </c>
      <c r="AA822" s="102">
        <v>0</v>
      </c>
      <c r="AB822" s="21">
        <v>26.2</v>
      </c>
      <c r="AC822" s="21">
        <v>5.8</v>
      </c>
      <c r="AD822" s="21">
        <v>0.3</v>
      </c>
      <c r="AE822" s="21">
        <v>3.9</v>
      </c>
      <c r="AF822" s="21">
        <f t="shared" si="12"/>
        <v>36.199999999999996</v>
      </c>
      <c r="AG822" s="21" t="s">
        <v>748</v>
      </c>
      <c r="AH822" s="24" t="s">
        <v>2379</v>
      </c>
      <c r="AI822" s="24" t="s">
        <v>2380</v>
      </c>
      <c r="AJ822" s="27" t="s">
        <v>31454</v>
      </c>
      <c r="AK822" s="28" t="s">
        <v>60</v>
      </c>
      <c r="AL822" s="28">
        <v>10</v>
      </c>
      <c r="AM822" s="28">
        <v>19881108</v>
      </c>
      <c r="AN822" s="29">
        <v>484</v>
      </c>
      <c r="AO822" s="29">
        <v>202304</v>
      </c>
      <c r="AP822" s="29">
        <v>2022</v>
      </c>
      <c r="AQ822" s="28">
        <v>226023309</v>
      </c>
      <c r="AR822" s="28">
        <v>467957070</v>
      </c>
      <c r="AS822" s="28">
        <v>5600000</v>
      </c>
      <c r="AT822" s="30">
        <v>2</v>
      </c>
      <c r="AU822" s="30"/>
      <c r="AV822" s="30"/>
      <c r="AW822" s="30"/>
      <c r="AX822" s="30"/>
      <c r="AY822" s="30"/>
      <c r="AZ822" s="30"/>
      <c r="BA822" s="30"/>
      <c r="BB822" s="30" t="s">
        <v>54452</v>
      </c>
      <c r="BC822" s="30" t="s">
        <v>54452</v>
      </c>
      <c r="BD822" s="30" t="s">
        <v>54452</v>
      </c>
      <c r="BE822" s="30" t="s">
        <v>54452</v>
      </c>
      <c r="BF822" s="30" t="s">
        <v>54452</v>
      </c>
      <c r="BG822" s="30">
        <v>7</v>
      </c>
      <c r="BH822" s="30" t="s">
        <v>2330</v>
      </c>
      <c r="BI822" s="31"/>
    </row>
    <row r="823" spans="1:61" ht="16.5">
      <c r="A823" s="21" t="s">
        <v>9010</v>
      </c>
      <c r="B823" s="21">
        <v>9231</v>
      </c>
      <c r="C823" s="21">
        <v>1437461</v>
      </c>
      <c r="D823" s="21">
        <v>2108130492</v>
      </c>
      <c r="E823" s="22">
        <v>1101112020420</v>
      </c>
      <c r="F823" s="24" t="s">
        <v>9011</v>
      </c>
      <c r="G823" s="24" t="s">
        <v>44</v>
      </c>
      <c r="H823" s="24" t="s">
        <v>51</v>
      </c>
      <c r="I823" s="24" t="s">
        <v>65</v>
      </c>
      <c r="J823" s="24" t="s">
        <v>313</v>
      </c>
      <c r="K823" s="21">
        <v>46</v>
      </c>
      <c r="L823" s="32" t="s">
        <v>9012</v>
      </c>
      <c r="M823" s="21" t="s">
        <v>9013</v>
      </c>
      <c r="N823" s="21">
        <v>1</v>
      </c>
      <c r="O823" s="21" t="s">
        <v>55</v>
      </c>
      <c r="P823" s="33">
        <v>6633113</v>
      </c>
      <c r="Q823" s="33">
        <v>334151</v>
      </c>
      <c r="R823" s="21">
        <v>0</v>
      </c>
      <c r="S823" s="21">
        <v>0</v>
      </c>
      <c r="T823" s="21">
        <v>0</v>
      </c>
      <c r="U823" s="33">
        <v>149708</v>
      </c>
      <c r="V823" s="21">
        <v>0</v>
      </c>
      <c r="W823" s="33">
        <v>41080</v>
      </c>
      <c r="X823" s="21">
        <v>0</v>
      </c>
      <c r="Y823" s="33">
        <v>9267524</v>
      </c>
      <c r="Z823" s="16" t="s">
        <v>315</v>
      </c>
      <c r="AA823" s="21">
        <v>66.3</v>
      </c>
      <c r="AB823" s="21">
        <v>96</v>
      </c>
      <c r="AC823" s="99">
        <v>0</v>
      </c>
      <c r="AD823" s="21">
        <v>1.4</v>
      </c>
      <c r="AE823" s="21">
        <v>0.4</v>
      </c>
      <c r="AF823" s="21">
        <f t="shared" si="12"/>
        <v>164.10000000000002</v>
      </c>
      <c r="AG823" s="21" t="s">
        <v>9014</v>
      </c>
      <c r="AH823" s="24" t="s">
        <v>9015</v>
      </c>
      <c r="AI823" s="24" t="s">
        <v>9016</v>
      </c>
      <c r="AJ823" s="27" t="s">
        <v>31455</v>
      </c>
      <c r="AK823" s="28" t="s">
        <v>60</v>
      </c>
      <c r="AL823" s="28">
        <v>10</v>
      </c>
      <c r="AM823" s="28">
        <v>20000701</v>
      </c>
      <c r="AN823" s="29">
        <v>472</v>
      </c>
      <c r="AO823" s="29">
        <v>202212</v>
      </c>
      <c r="AP823" s="29">
        <v>2022</v>
      </c>
      <c r="AQ823" s="28">
        <v>95628750</v>
      </c>
      <c r="AR823" s="28">
        <v>48042198</v>
      </c>
      <c r="AS823" s="28">
        <v>1050000</v>
      </c>
      <c r="AT823" s="30">
        <v>2</v>
      </c>
      <c r="AU823" s="30"/>
      <c r="AV823" s="30"/>
      <c r="AW823" s="30"/>
      <c r="AX823" s="30"/>
      <c r="AY823" s="30"/>
      <c r="AZ823" s="30"/>
      <c r="BA823" s="30"/>
      <c r="BB823" s="30" t="s">
        <v>54452</v>
      </c>
      <c r="BC823" s="30" t="s">
        <v>54452</v>
      </c>
      <c r="BD823" s="30" t="s">
        <v>54452</v>
      </c>
      <c r="BE823" s="30" t="s">
        <v>54452</v>
      </c>
      <c r="BF823" s="30" t="s">
        <v>54452</v>
      </c>
      <c r="BG823" s="30">
        <v>7</v>
      </c>
      <c r="BH823" s="30" t="s">
        <v>7899</v>
      </c>
      <c r="BI823" s="31"/>
    </row>
    <row r="824" spans="1:61" ht="16.5">
      <c r="A824" s="21" t="s">
        <v>10897</v>
      </c>
      <c r="B824" s="21">
        <v>11192</v>
      </c>
      <c r="C824" s="21">
        <v>1747050</v>
      </c>
      <c r="D824" s="21">
        <v>1288101136</v>
      </c>
      <c r="E824" s="22">
        <v>1147110000858</v>
      </c>
      <c r="F824" s="24" t="s">
        <v>10898</v>
      </c>
      <c r="G824" s="24" t="s">
        <v>44</v>
      </c>
      <c r="H824" s="24" t="s">
        <v>51</v>
      </c>
      <c r="I824" s="24" t="s">
        <v>65</v>
      </c>
      <c r="J824" s="24" t="s">
        <v>3829</v>
      </c>
      <c r="K824" s="21">
        <v>50</v>
      </c>
      <c r="L824" s="21"/>
      <c r="M824" s="21" t="s">
        <v>10899</v>
      </c>
      <c r="N824" s="21">
        <v>1</v>
      </c>
      <c r="O824" s="21" t="s">
        <v>55</v>
      </c>
      <c r="P824" s="33">
        <v>13637969</v>
      </c>
      <c r="Q824" s="33">
        <v>48092</v>
      </c>
      <c r="R824" s="33">
        <v>484287</v>
      </c>
      <c r="S824" s="33">
        <v>35500</v>
      </c>
      <c r="T824" s="21">
        <v>0</v>
      </c>
      <c r="U824" s="33">
        <f>3567602+22270</f>
        <v>3589872</v>
      </c>
      <c r="V824" s="21">
        <v>0</v>
      </c>
      <c r="W824" s="33">
        <v>15000</v>
      </c>
      <c r="X824" s="33">
        <v>1052794</v>
      </c>
      <c r="Y824" s="21">
        <v>0</v>
      </c>
      <c r="Z824" s="21" t="s">
        <v>315</v>
      </c>
      <c r="AA824" s="21">
        <v>136.30000000000001</v>
      </c>
      <c r="AB824" s="21">
        <v>5.3</v>
      </c>
      <c r="AC824" s="21">
        <v>0.3</v>
      </c>
      <c r="AD824" s="21">
        <v>35.799999999999997</v>
      </c>
      <c r="AE824" s="21">
        <v>10.6</v>
      </c>
      <c r="AF824" s="21">
        <f t="shared" ref="AF824:AF887" si="13">SUM(AA824:AE824)</f>
        <v>188.30000000000004</v>
      </c>
      <c r="AG824" s="21" t="s">
        <v>10900</v>
      </c>
      <c r="AH824" s="24" t="s">
        <v>10901</v>
      </c>
      <c r="AI824" s="24" t="s">
        <v>10902</v>
      </c>
      <c r="AJ824" s="27" t="s">
        <v>31456</v>
      </c>
      <c r="AK824" s="28" t="s">
        <v>60</v>
      </c>
      <c r="AL824" s="28">
        <v>10</v>
      </c>
      <c r="AM824" s="28">
        <v>19770705</v>
      </c>
      <c r="AN824" s="29">
        <v>588</v>
      </c>
      <c r="AO824" s="29">
        <v>202212</v>
      </c>
      <c r="AP824" s="29">
        <v>2022</v>
      </c>
      <c r="AQ824" s="28">
        <v>49539398</v>
      </c>
      <c r="AR824" s="28">
        <v>82605808</v>
      </c>
      <c r="AS824" s="28">
        <v>210000</v>
      </c>
      <c r="AT824" s="30">
        <v>2</v>
      </c>
      <c r="AU824" s="30"/>
      <c r="AV824" s="30"/>
      <c r="AW824" s="30"/>
      <c r="AX824" s="30"/>
      <c r="AY824" s="30"/>
      <c r="AZ824" s="30"/>
      <c r="BA824" s="30"/>
      <c r="BB824" s="30" t="s">
        <v>54452</v>
      </c>
      <c r="BC824" s="30" t="s">
        <v>54452</v>
      </c>
      <c r="BD824" s="30" t="s">
        <v>54452</v>
      </c>
      <c r="BE824" s="30" t="s">
        <v>54452</v>
      </c>
      <c r="BF824" s="30" t="s">
        <v>54452</v>
      </c>
      <c r="BG824" s="30">
        <v>5</v>
      </c>
      <c r="BH824" s="30"/>
      <c r="BI824" s="31"/>
    </row>
    <row r="825" spans="1:61" ht="16.5">
      <c r="A825" s="21" t="s">
        <v>11587</v>
      </c>
      <c r="B825" s="21">
        <v>11755</v>
      </c>
      <c r="C825" s="21">
        <v>3037097</v>
      </c>
      <c r="D825" s="21">
        <v>2148828696</v>
      </c>
      <c r="E825" s="22">
        <v>1101113920520</v>
      </c>
      <c r="F825" s="24" t="s">
        <v>11588</v>
      </c>
      <c r="G825" s="24" t="s">
        <v>44</v>
      </c>
      <c r="H825" s="24" t="s">
        <v>51</v>
      </c>
      <c r="I825" s="24" t="s">
        <v>63</v>
      </c>
      <c r="J825" s="24" t="s">
        <v>1180</v>
      </c>
      <c r="K825" s="21">
        <v>53</v>
      </c>
      <c r="L825" s="32" t="s">
        <v>11589</v>
      </c>
      <c r="M825" s="21" t="s">
        <v>11590</v>
      </c>
      <c r="N825" s="21">
        <v>1</v>
      </c>
      <c r="O825" s="21">
        <v>0</v>
      </c>
      <c r="P825" s="21">
        <v>0</v>
      </c>
      <c r="Q825" s="21">
        <v>0</v>
      </c>
      <c r="R825" s="21">
        <v>0</v>
      </c>
      <c r="S825" s="21">
        <v>0</v>
      </c>
      <c r="T825" s="21">
        <v>0</v>
      </c>
      <c r="U825" s="21">
        <v>0</v>
      </c>
      <c r="V825" s="21">
        <v>0</v>
      </c>
      <c r="W825" s="21">
        <v>0</v>
      </c>
      <c r="X825" s="21">
        <v>0</v>
      </c>
      <c r="Y825" s="21">
        <v>0</v>
      </c>
      <c r="Z825" s="16" t="s">
        <v>315</v>
      </c>
      <c r="AA825" s="101">
        <v>0</v>
      </c>
      <c r="AB825" s="98">
        <v>0</v>
      </c>
      <c r="AC825" s="98">
        <v>0</v>
      </c>
      <c r="AD825" s="98">
        <v>0</v>
      </c>
      <c r="AE825" s="98">
        <v>0</v>
      </c>
      <c r="AF825" s="21">
        <f t="shared" si="13"/>
        <v>0</v>
      </c>
      <c r="AG825" s="21" t="s">
        <v>11591</v>
      </c>
      <c r="AH825" s="24" t="s">
        <v>11592</v>
      </c>
      <c r="AI825" s="24" t="s">
        <v>10777</v>
      </c>
      <c r="AJ825" s="27" t="s">
        <v>31457</v>
      </c>
      <c r="AK825" s="28" t="s">
        <v>60</v>
      </c>
      <c r="AL825" s="28">
        <v>10</v>
      </c>
      <c r="AM825" s="28">
        <v>20080624</v>
      </c>
      <c r="AN825" s="29">
        <v>400</v>
      </c>
      <c r="AO825" s="29">
        <v>202212</v>
      </c>
      <c r="AP825" s="29">
        <v>2022</v>
      </c>
      <c r="AQ825" s="28">
        <v>43034717</v>
      </c>
      <c r="AR825" s="28">
        <v>11902938</v>
      </c>
      <c r="AS825" s="28">
        <v>500000</v>
      </c>
      <c r="AT825" s="30">
        <v>1</v>
      </c>
      <c r="AU825" s="30"/>
      <c r="AV825" s="30"/>
      <c r="AW825" s="30"/>
      <c r="AX825" s="30"/>
      <c r="AY825" s="30"/>
      <c r="AZ825" s="30"/>
      <c r="BA825" s="30"/>
      <c r="BB825" s="30" t="s">
        <v>54452</v>
      </c>
      <c r="BC825" s="30" t="s">
        <v>54452</v>
      </c>
      <c r="BD825" s="30" t="s">
        <v>54452</v>
      </c>
      <c r="BE825" s="30" t="s">
        <v>54452</v>
      </c>
      <c r="BF825" s="30" t="s">
        <v>54452</v>
      </c>
      <c r="BG825" s="30">
        <v>13</v>
      </c>
      <c r="BH825" s="30"/>
      <c r="BI825" s="31"/>
    </row>
    <row r="826" spans="1:61" ht="16.5">
      <c r="A826" s="21" t="s">
        <v>29422</v>
      </c>
      <c r="B826" s="21">
        <v>24279</v>
      </c>
      <c r="C826" s="21">
        <v>1979127</v>
      </c>
      <c r="D826" s="21">
        <v>4018116214</v>
      </c>
      <c r="E826" s="22">
        <v>2111110011479</v>
      </c>
      <c r="F826" s="24" t="s">
        <v>29423</v>
      </c>
      <c r="G826" s="24" t="s">
        <v>104</v>
      </c>
      <c r="H826" s="24" t="s">
        <v>51</v>
      </c>
      <c r="I826" s="24" t="s">
        <v>65</v>
      </c>
      <c r="J826" s="24" t="s">
        <v>363</v>
      </c>
      <c r="K826" s="21">
        <v>63</v>
      </c>
      <c r="L826" s="32" t="s">
        <v>29424</v>
      </c>
      <c r="M826" s="21" t="s">
        <v>29425</v>
      </c>
      <c r="N826" s="21">
        <v>1</v>
      </c>
      <c r="O826" s="21" t="s">
        <v>55</v>
      </c>
      <c r="P826" s="21">
        <v>0</v>
      </c>
      <c r="Q826" s="21">
        <v>0</v>
      </c>
      <c r="R826" s="21">
        <v>0</v>
      </c>
      <c r="S826" s="21">
        <v>0</v>
      </c>
      <c r="T826" s="21">
        <v>0</v>
      </c>
      <c r="U826" s="33">
        <v>25455</v>
      </c>
      <c r="V826" s="21">
        <v>0</v>
      </c>
      <c r="W826" s="33">
        <v>10387</v>
      </c>
      <c r="X826" s="33">
        <v>63900</v>
      </c>
      <c r="Y826" s="21">
        <v>0</v>
      </c>
      <c r="Z826" s="16" t="s">
        <v>315</v>
      </c>
      <c r="AA826" s="102">
        <v>0</v>
      </c>
      <c r="AB826" s="99">
        <v>0</v>
      </c>
      <c r="AC826" s="99">
        <v>0</v>
      </c>
      <c r="AD826" s="21">
        <v>0.2</v>
      </c>
      <c r="AE826" s="21">
        <v>0.7</v>
      </c>
      <c r="AF826" s="21">
        <f t="shared" si="13"/>
        <v>0.89999999999999991</v>
      </c>
      <c r="AG826" s="21" t="s">
        <v>29426</v>
      </c>
      <c r="AH826" s="24" t="s">
        <v>29427</v>
      </c>
      <c r="AI826" s="24" t="s">
        <v>29428</v>
      </c>
      <c r="AJ826" s="27" t="s">
        <v>31458</v>
      </c>
      <c r="AK826" s="28" t="s">
        <v>60</v>
      </c>
      <c r="AL826" s="28">
        <v>10</v>
      </c>
      <c r="AM826" s="28">
        <v>19991201</v>
      </c>
      <c r="AN826" s="29">
        <v>430</v>
      </c>
      <c r="AO826" s="29">
        <v>202212</v>
      </c>
      <c r="AP826" s="29">
        <v>2022</v>
      </c>
      <c r="AQ826" s="28">
        <v>13075368</v>
      </c>
      <c r="AR826" s="28">
        <v>5186838</v>
      </c>
      <c r="AS826" s="28">
        <v>100000</v>
      </c>
      <c r="AT826" s="30">
        <v>2</v>
      </c>
      <c r="AU826" s="30"/>
      <c r="AV826" s="30"/>
      <c r="AW826" s="30"/>
      <c r="AX826" s="30"/>
      <c r="AY826" s="30"/>
      <c r="AZ826" s="30"/>
      <c r="BA826" s="30"/>
      <c r="BB826" s="30" t="s">
        <v>54452</v>
      </c>
      <c r="BC826" s="30" t="s">
        <v>54452</v>
      </c>
      <c r="BD826" s="30" t="s">
        <v>54452</v>
      </c>
      <c r="BE826" s="30" t="s">
        <v>54452</v>
      </c>
      <c r="BF826" s="30" t="s">
        <v>54452</v>
      </c>
      <c r="BG826" s="30">
        <v>7</v>
      </c>
      <c r="BH826" s="30" t="s">
        <v>29429</v>
      </c>
      <c r="BI826" s="31"/>
    </row>
    <row r="827" spans="1:61" ht="16.5">
      <c r="A827" s="21" t="s">
        <v>10071</v>
      </c>
      <c r="B827" s="21">
        <v>10427</v>
      </c>
      <c r="C827" s="21">
        <v>1757955</v>
      </c>
      <c r="D827" s="21">
        <v>1208607387</v>
      </c>
      <c r="E827" s="22">
        <v>1101140143509</v>
      </c>
      <c r="F827" s="24" t="s">
        <v>10072</v>
      </c>
      <c r="G827" s="24" t="s">
        <v>44</v>
      </c>
      <c r="H827" s="24" t="s">
        <v>51</v>
      </c>
      <c r="I827" s="24" t="s">
        <v>52</v>
      </c>
      <c r="J827" s="24" t="s">
        <v>171</v>
      </c>
      <c r="K827" s="21">
        <v>48</v>
      </c>
      <c r="L827" s="32" t="s">
        <v>10073</v>
      </c>
      <c r="M827" s="21" t="s">
        <v>10074</v>
      </c>
      <c r="N827" s="21">
        <v>1</v>
      </c>
      <c r="O827" s="21" t="s">
        <v>55</v>
      </c>
      <c r="P827" s="21">
        <v>0</v>
      </c>
      <c r="Q827" s="21">
        <v>0</v>
      </c>
      <c r="R827" s="21">
        <v>0</v>
      </c>
      <c r="S827" s="21">
        <v>0</v>
      </c>
      <c r="T827" s="21">
        <v>0</v>
      </c>
      <c r="U827" s="21">
        <v>0</v>
      </c>
      <c r="V827" s="21">
        <v>0</v>
      </c>
      <c r="W827" s="33">
        <v>5580648</v>
      </c>
      <c r="X827" s="33">
        <v>616864</v>
      </c>
      <c r="Y827" s="33">
        <v>183651</v>
      </c>
      <c r="Z827" s="16" t="s">
        <v>126</v>
      </c>
      <c r="AA827" s="102">
        <v>0</v>
      </c>
      <c r="AB827" s="21">
        <v>1.8</v>
      </c>
      <c r="AC827" s="99">
        <v>0</v>
      </c>
      <c r="AD827" s="99">
        <v>0</v>
      </c>
      <c r="AE827" s="21">
        <v>61.9</v>
      </c>
      <c r="AF827" s="21">
        <f t="shared" si="13"/>
        <v>63.699999999999996</v>
      </c>
      <c r="AG827" s="21" t="s">
        <v>10075</v>
      </c>
      <c r="AH827" s="24" t="s">
        <v>10076</v>
      </c>
      <c r="AI827" s="24" t="s">
        <v>10077</v>
      </c>
      <c r="AJ827" s="27" t="s">
        <v>31459</v>
      </c>
      <c r="AK827" s="28" t="s">
        <v>60</v>
      </c>
      <c r="AL827" s="28">
        <v>10</v>
      </c>
      <c r="AM827" s="28">
        <v>20000701</v>
      </c>
      <c r="AN827" s="29">
        <v>509</v>
      </c>
      <c r="AO827" s="29">
        <v>202304</v>
      </c>
      <c r="AP827" s="29">
        <v>2022</v>
      </c>
      <c r="AQ827" s="28">
        <v>437707804</v>
      </c>
      <c r="AR827" s="28">
        <v>360909830</v>
      </c>
      <c r="AS827" s="28">
        <v>10071380</v>
      </c>
      <c r="AT827" s="30">
        <v>2</v>
      </c>
      <c r="AU827" s="30"/>
      <c r="AV827" s="30"/>
      <c r="AW827" s="30"/>
      <c r="AX827" s="30"/>
      <c r="AY827" s="30"/>
      <c r="AZ827" s="30"/>
      <c r="BA827" s="30"/>
      <c r="BB827" s="30" t="s">
        <v>54452</v>
      </c>
      <c r="BC827" s="30" t="s">
        <v>54452</v>
      </c>
      <c r="BD827" s="30" t="s">
        <v>54452</v>
      </c>
      <c r="BE827" s="30" t="s">
        <v>54452</v>
      </c>
      <c r="BF827" s="30" t="s">
        <v>54452</v>
      </c>
      <c r="BG827" s="30">
        <v>4</v>
      </c>
      <c r="BH827" s="30" t="s">
        <v>237</v>
      </c>
      <c r="BI827" s="31"/>
    </row>
    <row r="828" spans="1:61" ht="16.5">
      <c r="A828" s="21" t="s">
        <v>13883</v>
      </c>
      <c r="B828" s="21">
        <v>13667</v>
      </c>
      <c r="C828" s="21">
        <v>8651570</v>
      </c>
      <c r="D828" s="21">
        <v>2328800982</v>
      </c>
      <c r="E828" s="22">
        <v>1101116803400</v>
      </c>
      <c r="F828" s="24" t="s">
        <v>13884</v>
      </c>
      <c r="G828" s="24" t="s">
        <v>44</v>
      </c>
      <c r="H828" s="24" t="s">
        <v>51</v>
      </c>
      <c r="I828" s="24" t="s">
        <v>52</v>
      </c>
      <c r="J828" s="24" t="s">
        <v>462</v>
      </c>
      <c r="K828" s="21">
        <v>56</v>
      </c>
      <c r="L828" s="32" t="s">
        <v>13885</v>
      </c>
      <c r="M828" s="21" t="s">
        <v>13874</v>
      </c>
      <c r="N828" s="21">
        <v>1</v>
      </c>
      <c r="O828" s="21" t="s">
        <v>55</v>
      </c>
      <c r="P828" s="21">
        <v>0</v>
      </c>
      <c r="Q828" s="21">
        <v>0</v>
      </c>
      <c r="R828" s="33">
        <v>1077870</v>
      </c>
      <c r="S828" s="21">
        <v>0</v>
      </c>
      <c r="T828" s="21">
        <v>0</v>
      </c>
      <c r="U828" s="33">
        <v>39319</v>
      </c>
      <c r="V828" s="21">
        <v>0</v>
      </c>
      <c r="W828" s="33">
        <v>2721175</v>
      </c>
      <c r="X828" s="21">
        <v>0</v>
      </c>
      <c r="Y828" s="33">
        <v>8382004</v>
      </c>
      <c r="Z828" s="16" t="s">
        <v>315</v>
      </c>
      <c r="AA828" s="102">
        <v>0</v>
      </c>
      <c r="AB828" s="21">
        <v>94.5</v>
      </c>
      <c r="AC828" s="99">
        <v>0</v>
      </c>
      <c r="AD828" s="21">
        <v>0.3</v>
      </c>
      <c r="AE828" s="21">
        <v>27.2</v>
      </c>
      <c r="AF828" s="21">
        <f t="shared" si="13"/>
        <v>122</v>
      </c>
      <c r="AG828" s="21" t="s">
        <v>13886</v>
      </c>
      <c r="AH828" s="24" t="s">
        <v>13887</v>
      </c>
      <c r="AI828" s="24" t="s">
        <v>13888</v>
      </c>
      <c r="AJ828" s="27" t="s">
        <v>31460</v>
      </c>
      <c r="AK828" s="28" t="s">
        <v>60</v>
      </c>
      <c r="AL828" s="28">
        <v>10</v>
      </c>
      <c r="AM828" s="28">
        <v>20180705</v>
      </c>
      <c r="AN828" s="29">
        <v>1554</v>
      </c>
      <c r="AO828" s="29">
        <v>202303</v>
      </c>
      <c r="AP828" s="29">
        <v>2022</v>
      </c>
      <c r="AQ828" s="28">
        <v>735957201</v>
      </c>
      <c r="AR828" s="28">
        <v>895457478</v>
      </c>
      <c r="AS828" s="28">
        <v>361086</v>
      </c>
      <c r="AT828" s="30">
        <v>2</v>
      </c>
      <c r="AU828" s="30"/>
      <c r="AV828" s="30"/>
      <c r="AW828" s="30"/>
      <c r="AX828" s="30"/>
      <c r="AY828" s="30"/>
      <c r="AZ828" s="30"/>
      <c r="BA828" s="30"/>
      <c r="BB828" s="30" t="s">
        <v>54452</v>
      </c>
      <c r="BC828" s="30" t="s">
        <v>54452</v>
      </c>
      <c r="BD828" s="30" t="s">
        <v>54452</v>
      </c>
      <c r="BE828" s="30" t="s">
        <v>54452</v>
      </c>
      <c r="BF828" s="30" t="s">
        <v>54452</v>
      </c>
      <c r="BG828" s="30">
        <v>8</v>
      </c>
      <c r="BH828" s="30"/>
      <c r="BI828" s="31"/>
    </row>
    <row r="829" spans="1:61" ht="16.5">
      <c r="A829" s="21" t="s">
        <v>13875</v>
      </c>
      <c r="B829" s="21">
        <v>13665</v>
      </c>
      <c r="C829" s="21">
        <v>1444216</v>
      </c>
      <c r="D829" s="21">
        <v>2148679342</v>
      </c>
      <c r="E829" s="22">
        <v>1101112195132</v>
      </c>
      <c r="F829" s="24" t="s">
        <v>13876</v>
      </c>
      <c r="G829" s="24" t="s">
        <v>44</v>
      </c>
      <c r="H829" s="24" t="s">
        <v>51</v>
      </c>
      <c r="I829" s="24" t="s">
        <v>52</v>
      </c>
      <c r="J829" s="24" t="s">
        <v>462</v>
      </c>
      <c r="K829" s="21">
        <v>56</v>
      </c>
      <c r="L829" s="32" t="s">
        <v>13877</v>
      </c>
      <c r="M829" s="21" t="s">
        <v>13878</v>
      </c>
      <c r="N829" s="21">
        <v>1</v>
      </c>
      <c r="O829" s="21" t="s">
        <v>55</v>
      </c>
      <c r="P829" s="21">
        <v>0</v>
      </c>
      <c r="Q829" s="21">
        <v>0</v>
      </c>
      <c r="R829" s="33">
        <v>521603</v>
      </c>
      <c r="S829" s="21">
        <v>0</v>
      </c>
      <c r="T829" s="21">
        <v>0</v>
      </c>
      <c r="U829" s="21">
        <v>0</v>
      </c>
      <c r="V829" s="21">
        <v>0</v>
      </c>
      <c r="W829" s="33">
        <v>927566</v>
      </c>
      <c r="X829" s="21">
        <v>0</v>
      </c>
      <c r="Y829" s="33">
        <v>682184</v>
      </c>
      <c r="Z829" s="16" t="s">
        <v>315</v>
      </c>
      <c r="AA829" s="102">
        <v>0</v>
      </c>
      <c r="AB829" s="21">
        <v>12</v>
      </c>
      <c r="AC829" s="99">
        <v>0</v>
      </c>
      <c r="AD829" s="99">
        <v>0</v>
      </c>
      <c r="AE829" s="21">
        <v>9.1999999999999993</v>
      </c>
      <c r="AF829" s="21">
        <f t="shared" si="13"/>
        <v>21.2</v>
      </c>
      <c r="AG829" s="21" t="s">
        <v>13879</v>
      </c>
      <c r="AH829" s="24" t="s">
        <v>13880</v>
      </c>
      <c r="AI829" s="24" t="s">
        <v>13881</v>
      </c>
      <c r="AJ829" s="27" t="s">
        <v>31460</v>
      </c>
      <c r="AK829" s="28" t="s">
        <v>60</v>
      </c>
      <c r="AL829" s="28">
        <v>10</v>
      </c>
      <c r="AM829" s="28">
        <v>20010331</v>
      </c>
      <c r="AN829" s="29">
        <v>547</v>
      </c>
      <c r="AO829" s="29">
        <v>202303</v>
      </c>
      <c r="AP829" s="29">
        <v>2022</v>
      </c>
      <c r="AQ829" s="28">
        <v>100450218</v>
      </c>
      <c r="AR829" s="28">
        <v>350166140</v>
      </c>
      <c r="AS829" s="28">
        <v>700000</v>
      </c>
      <c r="AT829" s="30">
        <v>2</v>
      </c>
      <c r="AU829" s="30"/>
      <c r="AV829" s="30"/>
      <c r="AW829" s="30"/>
      <c r="AX829" s="30"/>
      <c r="AY829" s="30"/>
      <c r="AZ829" s="30"/>
      <c r="BA829" s="30"/>
      <c r="BB829" s="30" t="s">
        <v>54452</v>
      </c>
      <c r="BC829" s="30" t="s">
        <v>54452</v>
      </c>
      <c r="BD829" s="30" t="s">
        <v>54452</v>
      </c>
      <c r="BE829" s="30" t="s">
        <v>54452</v>
      </c>
      <c r="BF829" s="30" t="s">
        <v>13882</v>
      </c>
      <c r="BG829" s="30">
        <v>2</v>
      </c>
      <c r="BH829" s="30"/>
      <c r="BI829" s="31"/>
    </row>
    <row r="830" spans="1:61" ht="16.5">
      <c r="A830" s="21" t="s">
        <v>27379</v>
      </c>
      <c r="B830" s="21">
        <v>23667</v>
      </c>
      <c r="C830" s="21">
        <v>1177695</v>
      </c>
      <c r="D830" s="21">
        <v>2118659478</v>
      </c>
      <c r="E830" s="22">
        <v>1101111809403</v>
      </c>
      <c r="F830" s="24" t="s">
        <v>27380</v>
      </c>
      <c r="G830" s="24" t="s">
        <v>104</v>
      </c>
      <c r="H830" s="24" t="s">
        <v>51</v>
      </c>
      <c r="I830" s="24" t="s">
        <v>52</v>
      </c>
      <c r="J830" s="24" t="s">
        <v>9501</v>
      </c>
      <c r="K830" s="21">
        <v>57</v>
      </c>
      <c r="L830" s="32" t="s">
        <v>27381</v>
      </c>
      <c r="M830" s="21" t="s">
        <v>27382</v>
      </c>
      <c r="N830" s="21">
        <v>1</v>
      </c>
      <c r="O830" s="21" t="s">
        <v>55</v>
      </c>
      <c r="P830" s="33">
        <v>19228000</v>
      </c>
      <c r="Q830" s="33">
        <v>12957174</v>
      </c>
      <c r="R830" s="21">
        <v>0</v>
      </c>
      <c r="S830" s="33">
        <v>44145892</v>
      </c>
      <c r="T830" s="21">
        <v>0</v>
      </c>
      <c r="U830" s="33">
        <v>89058</v>
      </c>
      <c r="V830" s="21">
        <v>0</v>
      </c>
      <c r="W830" s="33">
        <v>29242011</v>
      </c>
      <c r="X830" s="33">
        <v>478702</v>
      </c>
      <c r="Y830" s="21">
        <v>0</v>
      </c>
      <c r="Z830" s="16" t="s">
        <v>315</v>
      </c>
      <c r="AA830" s="21">
        <v>192.2</v>
      </c>
      <c r="AB830" s="21">
        <v>129.5</v>
      </c>
      <c r="AC830" s="21">
        <v>441.4</v>
      </c>
      <c r="AD830" s="21">
        <v>0.8</v>
      </c>
      <c r="AE830" s="21">
        <v>297.2</v>
      </c>
      <c r="AF830" s="21">
        <f t="shared" si="13"/>
        <v>1061.0999999999999</v>
      </c>
      <c r="AG830" s="21" t="s">
        <v>27383</v>
      </c>
      <c r="AH830" s="24" t="s">
        <v>27384</v>
      </c>
      <c r="AI830" s="24" t="s">
        <v>27385</v>
      </c>
      <c r="AJ830" s="27" t="s">
        <v>31461</v>
      </c>
      <c r="AK830" s="28" t="s">
        <v>60</v>
      </c>
      <c r="AL830" s="28">
        <v>10</v>
      </c>
      <c r="AM830" s="28">
        <v>19991116</v>
      </c>
      <c r="AN830" s="29">
        <v>1169</v>
      </c>
      <c r="AO830" s="29">
        <v>202112</v>
      </c>
      <c r="AP830" s="29">
        <v>2022</v>
      </c>
      <c r="AQ830" s="28">
        <v>217538829</v>
      </c>
      <c r="AR830" s="28">
        <v>951490607</v>
      </c>
      <c r="AS830" s="28">
        <v>4042555</v>
      </c>
      <c r="AT830" s="30">
        <v>2</v>
      </c>
      <c r="AU830" s="30"/>
      <c r="AV830" s="30"/>
      <c r="AW830" s="30"/>
      <c r="AX830" s="30"/>
      <c r="AY830" s="30"/>
      <c r="AZ830" s="30"/>
      <c r="BA830" s="30"/>
      <c r="BB830" s="30" t="s">
        <v>54452</v>
      </c>
      <c r="BC830" s="30" t="s">
        <v>54452</v>
      </c>
      <c r="BD830" s="30" t="s">
        <v>54452</v>
      </c>
      <c r="BE830" s="30" t="s">
        <v>54452</v>
      </c>
      <c r="BF830" s="30" t="s">
        <v>54452</v>
      </c>
      <c r="BG830" s="30">
        <v>8</v>
      </c>
      <c r="BH830" s="30"/>
      <c r="BI830" s="31"/>
    </row>
    <row r="831" spans="1:61" ht="16.5">
      <c r="A831" s="21" t="s">
        <v>9695</v>
      </c>
      <c r="B831" s="21">
        <v>9957</v>
      </c>
      <c r="C831" s="21">
        <v>1267540</v>
      </c>
      <c r="D831" s="21">
        <v>2208109507</v>
      </c>
      <c r="E831" s="22">
        <v>1101110625355</v>
      </c>
      <c r="F831" s="24" t="s">
        <v>9696</v>
      </c>
      <c r="G831" s="24" t="s">
        <v>44</v>
      </c>
      <c r="H831" s="24" t="s">
        <v>51</v>
      </c>
      <c r="I831" s="24" t="s">
        <v>52</v>
      </c>
      <c r="J831" s="24" t="s">
        <v>171</v>
      </c>
      <c r="K831" s="21">
        <v>48</v>
      </c>
      <c r="L831" s="32" t="s">
        <v>9697</v>
      </c>
      <c r="M831" s="21" t="s">
        <v>1535</v>
      </c>
      <c r="N831" s="21">
        <v>1</v>
      </c>
      <c r="O831" s="21" t="s">
        <v>55</v>
      </c>
      <c r="P831" s="21">
        <v>0</v>
      </c>
      <c r="Q831" s="21">
        <v>0</v>
      </c>
      <c r="R831" s="33">
        <v>25000</v>
      </c>
      <c r="S831" s="21">
        <v>0</v>
      </c>
      <c r="T831" s="21">
        <v>0</v>
      </c>
      <c r="U831" s="21">
        <v>0</v>
      </c>
      <c r="V831" s="33">
        <v>1797016</v>
      </c>
      <c r="W831" s="21">
        <v>0</v>
      </c>
      <c r="X831" s="21">
        <v>0</v>
      </c>
      <c r="Y831" s="33">
        <v>415043</v>
      </c>
      <c r="Z831" s="16" t="s">
        <v>315</v>
      </c>
      <c r="AA831" s="102">
        <v>0</v>
      </c>
      <c r="AB831" s="21">
        <v>4.4000000000000004</v>
      </c>
      <c r="AC831" s="99">
        <v>0</v>
      </c>
      <c r="AD831" s="99">
        <v>0</v>
      </c>
      <c r="AE831" s="21">
        <v>17.899999999999999</v>
      </c>
      <c r="AF831" s="21">
        <f t="shared" si="13"/>
        <v>22.299999999999997</v>
      </c>
      <c r="AG831" s="21" t="s">
        <v>9654</v>
      </c>
      <c r="AH831" s="24" t="s">
        <v>9698</v>
      </c>
      <c r="AI831" s="24" t="s">
        <v>1941</v>
      </c>
      <c r="AJ831" s="27" t="s">
        <v>31462</v>
      </c>
      <c r="AK831" s="28" t="s">
        <v>60</v>
      </c>
      <c r="AL831" s="28">
        <v>10</v>
      </c>
      <c r="AM831" s="28">
        <v>19891001</v>
      </c>
      <c r="AN831" s="29">
        <v>409</v>
      </c>
      <c r="AO831" s="29">
        <v>202212</v>
      </c>
      <c r="AP831" s="29">
        <v>2022</v>
      </c>
      <c r="AQ831" s="28">
        <v>450795231</v>
      </c>
      <c r="AR831" s="28">
        <v>306189629</v>
      </c>
      <c r="AS831" s="28">
        <v>84208000</v>
      </c>
      <c r="AT831" s="30">
        <v>2</v>
      </c>
      <c r="AU831" s="30"/>
      <c r="AV831" s="30"/>
      <c r="AW831" s="30"/>
      <c r="AX831" s="30"/>
      <c r="AY831" s="30"/>
      <c r="AZ831" s="30"/>
      <c r="BA831" s="30"/>
      <c r="BB831" s="30" t="s">
        <v>54452</v>
      </c>
      <c r="BC831" s="30" t="s">
        <v>54452</v>
      </c>
      <c r="BD831" s="30" t="s">
        <v>54452</v>
      </c>
      <c r="BE831" s="30" t="s">
        <v>54452</v>
      </c>
      <c r="BF831" s="30" t="s">
        <v>54452</v>
      </c>
      <c r="BG831" s="30">
        <v>7</v>
      </c>
      <c r="BH831" s="30"/>
      <c r="BI831" s="31"/>
    </row>
    <row r="832" spans="1:61" ht="16.5">
      <c r="A832" s="21" t="s">
        <v>330</v>
      </c>
      <c r="B832" s="21">
        <v>274</v>
      </c>
      <c r="C832" s="21">
        <v>8176596</v>
      </c>
      <c r="D832" s="21">
        <v>8448100466</v>
      </c>
      <c r="E832" s="22">
        <v>1101116390770</v>
      </c>
      <c r="F832" s="24" t="s">
        <v>331</v>
      </c>
      <c r="G832" s="24" t="s">
        <v>44</v>
      </c>
      <c r="H832" s="24" t="s">
        <v>51</v>
      </c>
      <c r="I832" s="24" t="s">
        <v>52</v>
      </c>
      <c r="J832" s="24" t="s">
        <v>72</v>
      </c>
      <c r="K832" s="21">
        <v>1</v>
      </c>
      <c r="L832" s="32" t="s">
        <v>332</v>
      </c>
      <c r="M832" s="21" t="s">
        <v>333</v>
      </c>
      <c r="N832" s="21">
        <v>1</v>
      </c>
      <c r="O832" s="21" t="s">
        <v>55</v>
      </c>
      <c r="P832" s="63">
        <v>0</v>
      </c>
      <c r="Q832" s="42">
        <v>787678</v>
      </c>
      <c r="R832" s="33">
        <v>2295418</v>
      </c>
      <c r="S832" s="33">
        <v>11651163</v>
      </c>
      <c r="T832" s="21">
        <v>0</v>
      </c>
      <c r="U832" s="21">
        <v>0</v>
      </c>
      <c r="V832" s="68">
        <v>2744469</v>
      </c>
      <c r="W832" s="21">
        <v>0</v>
      </c>
      <c r="X832" s="21">
        <v>0</v>
      </c>
      <c r="Y832" s="68">
        <v>11640192</v>
      </c>
      <c r="Z832" s="16" t="s">
        <v>56</v>
      </c>
      <c r="AA832" s="102">
        <v>0</v>
      </c>
      <c r="AB832" s="21">
        <v>147.19999999999999</v>
      </c>
      <c r="AC832" s="21">
        <v>116.5</v>
      </c>
      <c r="AD832" s="99">
        <v>0</v>
      </c>
      <c r="AE832" s="21">
        <v>27.4</v>
      </c>
      <c r="AF832" s="21">
        <f t="shared" si="13"/>
        <v>291.09999999999997</v>
      </c>
      <c r="AG832" s="21" t="s">
        <v>334</v>
      </c>
      <c r="AH832" s="24" t="s">
        <v>335</v>
      </c>
      <c r="AI832" s="24" t="s">
        <v>336</v>
      </c>
      <c r="AJ832" s="27" t="s">
        <v>30875</v>
      </c>
      <c r="AK832" s="28" t="s">
        <v>70</v>
      </c>
      <c r="AL832" s="28">
        <v>10</v>
      </c>
      <c r="AM832" s="28">
        <v>20170501</v>
      </c>
      <c r="AN832" s="29">
        <v>2123</v>
      </c>
      <c r="AO832" s="29">
        <v>202306</v>
      </c>
      <c r="AP832" s="29">
        <v>2022</v>
      </c>
      <c r="AQ832" s="28">
        <v>1621061728</v>
      </c>
      <c r="AR832" s="28">
        <v>991841367</v>
      </c>
      <c r="AS832" s="28">
        <v>3921819</v>
      </c>
      <c r="AT832" s="30">
        <v>1</v>
      </c>
      <c r="AU832" s="30"/>
      <c r="AV832" s="30"/>
      <c r="AW832" s="30"/>
      <c r="AX832" s="30"/>
      <c r="AY832" s="30"/>
      <c r="AZ832" s="30"/>
      <c r="BA832" s="30"/>
      <c r="BB832" s="30" t="s">
        <v>54452</v>
      </c>
      <c r="BC832" s="30" t="s">
        <v>54452</v>
      </c>
      <c r="BD832" s="30" t="s">
        <v>54452</v>
      </c>
      <c r="BE832" s="30" t="s">
        <v>54452</v>
      </c>
      <c r="BF832" s="30" t="s">
        <v>337</v>
      </c>
      <c r="BG832" s="30">
        <v>2</v>
      </c>
      <c r="BH832" s="30"/>
      <c r="BI832" s="31"/>
    </row>
    <row r="833" spans="1:61" ht="16.5">
      <c r="A833" s="21" t="s">
        <v>4078</v>
      </c>
      <c r="B833" s="21">
        <v>3936</v>
      </c>
      <c r="C833" s="21">
        <v>2233350</v>
      </c>
      <c r="D833" s="21">
        <v>3018176611</v>
      </c>
      <c r="E833" s="22">
        <v>1501140000743</v>
      </c>
      <c r="F833" s="24" t="s">
        <v>4079</v>
      </c>
      <c r="G833" s="24" t="s">
        <v>44</v>
      </c>
      <c r="H833" s="24" t="s">
        <v>51</v>
      </c>
      <c r="I833" s="24" t="s">
        <v>52</v>
      </c>
      <c r="J833" s="24" t="s">
        <v>2778</v>
      </c>
      <c r="K833" s="21">
        <v>25</v>
      </c>
      <c r="L833" s="32" t="s">
        <v>4080</v>
      </c>
      <c r="M833" s="21" t="s">
        <v>190</v>
      </c>
      <c r="N833" s="21">
        <v>1</v>
      </c>
      <c r="O833" s="21" t="s">
        <v>55</v>
      </c>
      <c r="P833" s="21">
        <v>0</v>
      </c>
      <c r="Q833" s="33">
        <v>586353</v>
      </c>
      <c r="R833" s="21">
        <v>0</v>
      </c>
      <c r="S833" s="21">
        <v>0</v>
      </c>
      <c r="T833" s="21">
        <v>0</v>
      </c>
      <c r="U833" s="21">
        <v>0</v>
      </c>
      <c r="V833" s="21">
        <v>0</v>
      </c>
      <c r="W833" s="39">
        <v>1153407</v>
      </c>
      <c r="X833" s="39">
        <v>119324</v>
      </c>
      <c r="Y833" s="39">
        <v>28621446</v>
      </c>
      <c r="Z833" s="16" t="s">
        <v>126</v>
      </c>
      <c r="AA833" s="102">
        <v>0</v>
      </c>
      <c r="AB833" s="21">
        <v>292</v>
      </c>
      <c r="AC833" s="99">
        <v>0</v>
      </c>
      <c r="AD833" s="99">
        <v>0</v>
      </c>
      <c r="AE833" s="21">
        <v>12.7</v>
      </c>
      <c r="AF833" s="21">
        <f t="shared" si="13"/>
        <v>304.7</v>
      </c>
      <c r="AG833" s="21" t="s">
        <v>4081</v>
      </c>
      <c r="AH833" s="24" t="s">
        <v>4082</v>
      </c>
      <c r="AI833" s="24" t="s">
        <v>4083</v>
      </c>
      <c r="AJ833" s="27" t="s">
        <v>31463</v>
      </c>
      <c r="AK833" s="28" t="s">
        <v>60</v>
      </c>
      <c r="AL833" s="28">
        <v>10</v>
      </c>
      <c r="AM833" s="28">
        <v>20031209</v>
      </c>
      <c r="AN833" s="29">
        <v>910</v>
      </c>
      <c r="AO833" s="29">
        <v>202305</v>
      </c>
      <c r="AP833" s="29">
        <v>2022</v>
      </c>
      <c r="AQ833" s="28">
        <v>431504586</v>
      </c>
      <c r="AR833" s="28">
        <v>614196789</v>
      </c>
      <c r="AS833" s="28">
        <v>76786260</v>
      </c>
      <c r="AT833" s="30">
        <v>2</v>
      </c>
      <c r="AU833" s="30"/>
      <c r="AV833" s="30"/>
      <c r="AW833" s="30"/>
      <c r="AX833" s="30"/>
      <c r="AY833" s="30"/>
      <c r="AZ833" s="30"/>
      <c r="BA833" s="30"/>
      <c r="BB833" s="30" t="s">
        <v>54452</v>
      </c>
      <c r="BC833" s="30" t="s">
        <v>54452</v>
      </c>
      <c r="BD833" s="30" t="s">
        <v>54452</v>
      </c>
      <c r="BE833" s="30" t="s">
        <v>54452</v>
      </c>
      <c r="BF833" s="30" t="s">
        <v>54452</v>
      </c>
      <c r="BG833" s="30">
        <v>4</v>
      </c>
      <c r="BH833" s="30" t="s">
        <v>237</v>
      </c>
      <c r="BI833" s="31"/>
    </row>
    <row r="834" spans="1:61" ht="16.5">
      <c r="A834" s="21" t="s">
        <v>1614</v>
      </c>
      <c r="B834" s="21">
        <v>1522</v>
      </c>
      <c r="C834" s="21">
        <v>1158275</v>
      </c>
      <c r="D834" s="21">
        <v>1208117541</v>
      </c>
      <c r="E834" s="22">
        <v>1101110175003</v>
      </c>
      <c r="F834" s="24" t="s">
        <v>1615</v>
      </c>
      <c r="G834" s="24" t="s">
        <v>44</v>
      </c>
      <c r="H834" s="24" t="s">
        <v>51</v>
      </c>
      <c r="I834" s="24" t="s">
        <v>52</v>
      </c>
      <c r="J834" s="24" t="s">
        <v>1463</v>
      </c>
      <c r="K834" s="21">
        <v>11</v>
      </c>
      <c r="L834" s="32" t="s">
        <v>1616</v>
      </c>
      <c r="M834" s="21" t="s">
        <v>1617</v>
      </c>
      <c r="N834" s="21">
        <v>1</v>
      </c>
      <c r="O834" s="21" t="s">
        <v>55</v>
      </c>
      <c r="P834" s="21">
        <v>0</v>
      </c>
      <c r="Q834" s="21">
        <v>0</v>
      </c>
      <c r="R834" s="21">
        <v>0</v>
      </c>
      <c r="S834" s="21">
        <v>0</v>
      </c>
      <c r="T834" s="21">
        <v>0</v>
      </c>
      <c r="U834" s="21">
        <v>0</v>
      </c>
      <c r="V834" s="21">
        <v>0</v>
      </c>
      <c r="W834" s="21">
        <v>0</v>
      </c>
      <c r="X834" s="21">
        <v>0</v>
      </c>
      <c r="Y834" s="33">
        <v>148318958</v>
      </c>
      <c r="Z834" s="16" t="s">
        <v>56</v>
      </c>
      <c r="AA834" s="102">
        <v>0</v>
      </c>
      <c r="AB834" s="21">
        <v>1483.1</v>
      </c>
      <c r="AC834" s="99">
        <v>0</v>
      </c>
      <c r="AD834" s="99">
        <v>0</v>
      </c>
      <c r="AE834" s="99">
        <v>0</v>
      </c>
      <c r="AF834" s="21">
        <f t="shared" si="13"/>
        <v>1483.1</v>
      </c>
      <c r="AG834" s="21" t="s">
        <v>1618</v>
      </c>
      <c r="AH834" s="24" t="s">
        <v>1619</v>
      </c>
      <c r="AI834" s="24" t="s">
        <v>1620</v>
      </c>
      <c r="AJ834" s="27" t="s">
        <v>31390</v>
      </c>
      <c r="AK834" s="28" t="s">
        <v>60</v>
      </c>
      <c r="AL834" s="28">
        <v>10</v>
      </c>
      <c r="AM834" s="28">
        <v>19750118</v>
      </c>
      <c r="AN834" s="29">
        <v>445</v>
      </c>
      <c r="AO834" s="29">
        <v>202212</v>
      </c>
      <c r="AP834" s="29">
        <v>2022</v>
      </c>
      <c r="AQ834" s="28">
        <v>1012425422</v>
      </c>
      <c r="AR834" s="28">
        <v>1490462605</v>
      </c>
      <c r="AS834" s="28">
        <v>177600250</v>
      </c>
      <c r="AT834" s="30">
        <v>2</v>
      </c>
      <c r="AU834" s="30"/>
      <c r="AV834" s="30"/>
      <c r="AW834" s="30"/>
      <c r="AX834" s="30"/>
      <c r="AY834" s="30"/>
      <c r="AZ834" s="30"/>
      <c r="BA834" s="30"/>
      <c r="BB834" s="30" t="s">
        <v>54452</v>
      </c>
      <c r="BC834" s="30" t="s">
        <v>54452</v>
      </c>
      <c r="BD834" s="30" t="s">
        <v>54452</v>
      </c>
      <c r="BE834" s="30" t="s">
        <v>54452</v>
      </c>
      <c r="BF834" s="30" t="s">
        <v>54452</v>
      </c>
      <c r="BG834" s="30">
        <v>8</v>
      </c>
      <c r="BH834" s="30"/>
      <c r="BI834" s="31"/>
    </row>
    <row r="835" spans="1:61" ht="16.5">
      <c r="A835" s="21" t="s">
        <v>13828</v>
      </c>
      <c r="B835" s="21">
        <v>14279</v>
      </c>
      <c r="C835" s="21">
        <v>3052036</v>
      </c>
      <c r="D835" s="21">
        <v>2148773608</v>
      </c>
      <c r="E835" s="22">
        <v>1102710012132</v>
      </c>
      <c r="F835" s="24" t="s">
        <v>13829</v>
      </c>
      <c r="G835" s="24" t="s">
        <v>44</v>
      </c>
      <c r="H835" s="24" t="s">
        <v>51</v>
      </c>
      <c r="I835" s="24" t="s">
        <v>65</v>
      </c>
      <c r="J835" s="24" t="s">
        <v>363</v>
      </c>
      <c r="K835" s="21">
        <v>63</v>
      </c>
      <c r="L835" s="32" t="s">
        <v>13829</v>
      </c>
      <c r="M835" s="21" t="s">
        <v>13830</v>
      </c>
      <c r="N835" s="26">
        <v>1</v>
      </c>
      <c r="O835" s="26" t="s">
        <v>55</v>
      </c>
      <c r="P835" s="41">
        <v>731469</v>
      </c>
      <c r="Q835" s="41">
        <v>54290</v>
      </c>
      <c r="R835" s="41">
        <v>150000</v>
      </c>
      <c r="S835" s="21">
        <v>0</v>
      </c>
      <c r="T835" s="21">
        <v>0</v>
      </c>
      <c r="U835" s="21">
        <v>0</v>
      </c>
      <c r="V835" s="41">
        <v>361270</v>
      </c>
      <c r="W835" s="21">
        <v>0</v>
      </c>
      <c r="X835" s="41">
        <f>1285686+5108099</f>
        <v>6393785</v>
      </c>
      <c r="Y835" s="21">
        <v>0</v>
      </c>
      <c r="Z835" s="21"/>
      <c r="AA835" s="21">
        <v>7.3</v>
      </c>
      <c r="AB835" s="21">
        <v>2</v>
      </c>
      <c r="AC835" s="99">
        <v>0</v>
      </c>
      <c r="AD835" s="99">
        <v>0</v>
      </c>
      <c r="AE835" s="21">
        <v>67.5</v>
      </c>
      <c r="AF835" s="21">
        <f t="shared" si="13"/>
        <v>76.8</v>
      </c>
      <c r="AG835" s="21" t="s">
        <v>13831</v>
      </c>
      <c r="AH835" s="24" t="s">
        <v>13832</v>
      </c>
      <c r="AI835" s="24" t="s">
        <v>13833</v>
      </c>
      <c r="AJ835" s="27" t="s">
        <v>31464</v>
      </c>
      <c r="AK835" s="28" t="s">
        <v>47</v>
      </c>
      <c r="AL835" s="28">
        <v>10</v>
      </c>
      <c r="AM835" s="28">
        <v>20050701</v>
      </c>
      <c r="AN835" s="29">
        <v>416</v>
      </c>
      <c r="AO835" s="29">
        <v>202208</v>
      </c>
      <c r="AP835" s="29"/>
      <c r="AQ835" s="28"/>
      <c r="AR835" s="28"/>
      <c r="AS835" s="28"/>
      <c r="AT835" s="30">
        <v>2</v>
      </c>
      <c r="AU835" s="30"/>
      <c r="AV835" s="30"/>
      <c r="AW835" s="30"/>
      <c r="AX835" s="30"/>
      <c r="AY835" s="30"/>
      <c r="AZ835" s="30"/>
      <c r="BA835" s="30"/>
      <c r="BB835" s="30" t="s">
        <v>54452</v>
      </c>
      <c r="BC835" s="30" t="s">
        <v>54452</v>
      </c>
      <c r="BD835" s="30" t="s">
        <v>54452</v>
      </c>
      <c r="BE835" s="30" t="s">
        <v>54452</v>
      </c>
      <c r="BF835" s="30" t="s">
        <v>54452</v>
      </c>
      <c r="BG835" s="30">
        <v>7</v>
      </c>
      <c r="BH835" s="30" t="s">
        <v>645</v>
      </c>
      <c r="BI835" s="31"/>
    </row>
    <row r="836" spans="1:61" ht="16.5">
      <c r="A836" s="21" t="s">
        <v>14028</v>
      </c>
      <c r="B836" s="21">
        <v>13758</v>
      </c>
      <c r="C836" s="21">
        <v>2977446</v>
      </c>
      <c r="D836" s="21">
        <v>1208727435</v>
      </c>
      <c r="E836" s="22">
        <v>1101113870098</v>
      </c>
      <c r="F836" s="24" t="s">
        <v>14029</v>
      </c>
      <c r="G836" s="24" t="s">
        <v>44</v>
      </c>
      <c r="H836" s="24" t="s">
        <v>51</v>
      </c>
      <c r="I836" s="24" t="s">
        <v>52</v>
      </c>
      <c r="J836" s="24" t="s">
        <v>1449</v>
      </c>
      <c r="K836" s="21">
        <v>61</v>
      </c>
      <c r="L836" s="32" t="s">
        <v>14030</v>
      </c>
      <c r="M836" s="21" t="s">
        <v>14031</v>
      </c>
      <c r="N836" s="21">
        <v>1</v>
      </c>
      <c r="O836" s="21" t="s">
        <v>55</v>
      </c>
      <c r="P836" s="21">
        <v>0</v>
      </c>
      <c r="Q836" s="21">
        <v>0</v>
      </c>
      <c r="R836" s="33">
        <v>4800</v>
      </c>
      <c r="S836" s="21">
        <v>0</v>
      </c>
      <c r="T836" s="21">
        <v>0</v>
      </c>
      <c r="U836" s="21">
        <v>0</v>
      </c>
      <c r="V836" s="21">
        <v>0</v>
      </c>
      <c r="W836" s="33">
        <v>728301</v>
      </c>
      <c r="X836" s="21">
        <v>0</v>
      </c>
      <c r="Y836" s="21">
        <v>0</v>
      </c>
      <c r="Z836" s="16" t="s">
        <v>315</v>
      </c>
      <c r="AA836" s="102">
        <v>0</v>
      </c>
      <c r="AB836" s="99">
        <v>0</v>
      </c>
      <c r="AC836" s="99">
        <v>0</v>
      </c>
      <c r="AD836" s="99">
        <v>0</v>
      </c>
      <c r="AE836" s="21">
        <v>7.2</v>
      </c>
      <c r="AF836" s="21">
        <f t="shared" si="13"/>
        <v>7.2</v>
      </c>
      <c r="AG836" s="21" t="s">
        <v>14032</v>
      </c>
      <c r="AH836" s="24" t="s">
        <v>14033</v>
      </c>
      <c r="AI836" s="24" t="s">
        <v>14034</v>
      </c>
      <c r="AJ836" s="27" t="s">
        <v>31465</v>
      </c>
      <c r="AK836" s="28" t="s">
        <v>60</v>
      </c>
      <c r="AL836" s="28">
        <v>10</v>
      </c>
      <c r="AM836" s="28">
        <v>20080331</v>
      </c>
      <c r="AN836" s="29">
        <v>563</v>
      </c>
      <c r="AO836" s="29">
        <v>202304</v>
      </c>
      <c r="AP836" s="29">
        <v>2022</v>
      </c>
      <c r="AQ836" s="28">
        <v>215665838</v>
      </c>
      <c r="AR836" s="28">
        <v>262350923</v>
      </c>
      <c r="AS836" s="28">
        <v>721531</v>
      </c>
      <c r="AT836" s="30">
        <v>2</v>
      </c>
      <c r="AU836" s="30"/>
      <c r="AV836" s="30"/>
      <c r="AW836" s="30"/>
      <c r="AX836" s="30"/>
      <c r="AY836" s="30"/>
      <c r="AZ836" s="30"/>
      <c r="BA836" s="30"/>
      <c r="BB836" s="30" t="s">
        <v>54452</v>
      </c>
      <c r="BC836" s="30" t="s">
        <v>54452</v>
      </c>
      <c r="BD836" s="30" t="s">
        <v>54452</v>
      </c>
      <c r="BE836" s="30" t="s">
        <v>54452</v>
      </c>
      <c r="BF836" s="30" t="s">
        <v>14035</v>
      </c>
      <c r="BG836" s="30">
        <v>2</v>
      </c>
      <c r="BH836" s="30"/>
      <c r="BI836" s="31"/>
    </row>
    <row r="837" spans="1:61" ht="16.5">
      <c r="A837" s="21" t="s">
        <v>29626</v>
      </c>
      <c r="B837" s="21">
        <v>24343</v>
      </c>
      <c r="C837" s="21">
        <v>6066698</v>
      </c>
      <c r="D837" s="21">
        <v>1358652661</v>
      </c>
      <c r="E837" s="22">
        <v>1358110263673</v>
      </c>
      <c r="F837" s="24" t="s">
        <v>29627</v>
      </c>
      <c r="G837" s="24" t="s">
        <v>104</v>
      </c>
      <c r="H837" s="24" t="s">
        <v>51</v>
      </c>
      <c r="I837" s="24" t="s">
        <v>65</v>
      </c>
      <c r="J837" s="24" t="s">
        <v>363</v>
      </c>
      <c r="K837" s="21">
        <v>63</v>
      </c>
      <c r="L837" s="32" t="s">
        <v>29628</v>
      </c>
      <c r="M837" s="21" t="s">
        <v>28211</v>
      </c>
      <c r="N837" s="21">
        <v>1</v>
      </c>
      <c r="O837" s="21">
        <v>0</v>
      </c>
      <c r="P837" s="21">
        <v>0</v>
      </c>
      <c r="Q837" s="21">
        <v>0</v>
      </c>
      <c r="R837" s="21">
        <v>0</v>
      </c>
      <c r="S837" s="21">
        <v>0</v>
      </c>
      <c r="T837" s="21">
        <v>0</v>
      </c>
      <c r="U837" s="21">
        <v>0</v>
      </c>
      <c r="V837" s="21">
        <v>0</v>
      </c>
      <c r="W837" s="21">
        <v>0</v>
      </c>
      <c r="X837" s="21">
        <v>0</v>
      </c>
      <c r="Y837" s="21">
        <v>0</v>
      </c>
      <c r="Z837" s="16" t="s">
        <v>315</v>
      </c>
      <c r="AA837" s="101">
        <v>0</v>
      </c>
      <c r="AB837" s="98">
        <v>0</v>
      </c>
      <c r="AC837" s="98">
        <v>0</v>
      </c>
      <c r="AD837" s="98">
        <v>0</v>
      </c>
      <c r="AE837" s="98">
        <v>0</v>
      </c>
      <c r="AF837" s="21">
        <f t="shared" si="13"/>
        <v>0</v>
      </c>
      <c r="AG837" s="21" t="s">
        <v>29629</v>
      </c>
      <c r="AH837" s="24" t="s">
        <v>29630</v>
      </c>
      <c r="AI837" s="24" t="s">
        <v>29631</v>
      </c>
      <c r="AJ837" s="27" t="s">
        <v>31466</v>
      </c>
      <c r="AK837" s="28" t="s">
        <v>60</v>
      </c>
      <c r="AL837" s="28">
        <v>10</v>
      </c>
      <c r="AM837" s="28">
        <v>20150202</v>
      </c>
      <c r="AN837" s="29">
        <v>814</v>
      </c>
      <c r="AO837" s="29">
        <v>202304</v>
      </c>
      <c r="AP837" s="29">
        <v>2022</v>
      </c>
      <c r="AQ837" s="28">
        <v>23269005</v>
      </c>
      <c r="AR837" s="28">
        <v>4027737</v>
      </c>
      <c r="AS837" s="28">
        <v>500000</v>
      </c>
      <c r="AT837" s="30">
        <v>2</v>
      </c>
      <c r="AU837" s="30"/>
      <c r="AV837" s="30"/>
      <c r="AW837" s="30"/>
      <c r="AX837" s="30"/>
      <c r="AY837" s="30"/>
      <c r="AZ837" s="30"/>
      <c r="BA837" s="30"/>
      <c r="BB837" s="30" t="s">
        <v>54452</v>
      </c>
      <c r="BC837" s="30" t="s">
        <v>54452</v>
      </c>
      <c r="BD837" s="30" t="s">
        <v>54452</v>
      </c>
      <c r="BE837" s="30" t="s">
        <v>54452</v>
      </c>
      <c r="BF837" s="30" t="s">
        <v>29632</v>
      </c>
      <c r="BG837" s="30">
        <v>2</v>
      </c>
      <c r="BH837" s="30"/>
      <c r="BI837" s="31"/>
    </row>
    <row r="838" spans="1:61" ht="16.5">
      <c r="A838" s="21" t="s">
        <v>4833</v>
      </c>
      <c r="B838" s="21">
        <v>4440</v>
      </c>
      <c r="C838" s="21">
        <v>1373565</v>
      </c>
      <c r="D838" s="21">
        <v>6038129824</v>
      </c>
      <c r="E838" s="22">
        <v>1801110220664</v>
      </c>
      <c r="F838" s="24" t="s">
        <v>4834</v>
      </c>
      <c r="G838" s="24" t="s">
        <v>44</v>
      </c>
      <c r="H838" s="24" t="s">
        <v>51</v>
      </c>
      <c r="I838" s="24" t="s">
        <v>52</v>
      </c>
      <c r="J838" s="24" t="s">
        <v>1944</v>
      </c>
      <c r="K838" s="21">
        <v>26</v>
      </c>
      <c r="L838" s="32" t="s">
        <v>4835</v>
      </c>
      <c r="M838" s="21" t="s">
        <v>4836</v>
      </c>
      <c r="N838" s="21">
        <v>2</v>
      </c>
      <c r="O838" s="21" t="s">
        <v>55</v>
      </c>
      <c r="P838" s="21">
        <v>0</v>
      </c>
      <c r="Q838" s="33">
        <v>44618</v>
      </c>
      <c r="R838" s="21">
        <v>0</v>
      </c>
      <c r="S838" s="33">
        <v>10001200</v>
      </c>
      <c r="T838" s="21">
        <v>0</v>
      </c>
      <c r="U838" s="33">
        <v>103107</v>
      </c>
      <c r="V838" s="33">
        <v>159011</v>
      </c>
      <c r="W838" s="33">
        <v>257574</v>
      </c>
      <c r="X838" s="21">
        <f>SUM(255000,107179)</f>
        <v>362179</v>
      </c>
      <c r="Y838" s="33">
        <v>7590282</v>
      </c>
      <c r="Z838" s="16" t="s">
        <v>126</v>
      </c>
      <c r="AA838" s="102">
        <v>0</v>
      </c>
      <c r="AB838" s="21">
        <v>76.3</v>
      </c>
      <c r="AC838" s="21">
        <v>100</v>
      </c>
      <c r="AD838" s="21">
        <v>1</v>
      </c>
      <c r="AE838" s="21">
        <v>7.7</v>
      </c>
      <c r="AF838" s="21">
        <f t="shared" si="13"/>
        <v>185</v>
      </c>
      <c r="AG838" s="21" t="s">
        <v>4837</v>
      </c>
      <c r="AH838" s="24" t="s">
        <v>4838</v>
      </c>
      <c r="AI838" s="24" t="s">
        <v>4839</v>
      </c>
      <c r="AJ838" s="27" t="s">
        <v>31467</v>
      </c>
      <c r="AK838" s="28" t="s">
        <v>70</v>
      </c>
      <c r="AL838" s="28">
        <v>10</v>
      </c>
      <c r="AM838" s="28">
        <v>19961001</v>
      </c>
      <c r="AN838" s="29">
        <v>651</v>
      </c>
      <c r="AO838" s="29">
        <v>202306</v>
      </c>
      <c r="AP838" s="29">
        <v>2022</v>
      </c>
      <c r="AQ838" s="28">
        <v>322422803</v>
      </c>
      <c r="AR838" s="28">
        <v>531488129</v>
      </c>
      <c r="AS838" s="28">
        <v>7621185</v>
      </c>
      <c r="AT838" s="30">
        <v>2</v>
      </c>
      <c r="AU838" s="30"/>
      <c r="AV838" s="30"/>
      <c r="AW838" s="30"/>
      <c r="AX838" s="30"/>
      <c r="AY838" s="30"/>
      <c r="AZ838" s="30"/>
      <c r="BA838" s="30"/>
      <c r="BB838" s="30" t="s">
        <v>54452</v>
      </c>
      <c r="BC838" s="30" t="s">
        <v>54452</v>
      </c>
      <c r="BD838" s="30" t="s">
        <v>54452</v>
      </c>
      <c r="BE838" s="30" t="s">
        <v>54452</v>
      </c>
      <c r="BF838" s="30" t="s">
        <v>4840</v>
      </c>
      <c r="BG838" s="30">
        <v>2</v>
      </c>
      <c r="BH838" s="30" t="s">
        <v>4393</v>
      </c>
      <c r="BI838" s="31"/>
    </row>
    <row r="839" spans="1:61" ht="16.5">
      <c r="A839" s="21" t="s">
        <v>23361</v>
      </c>
      <c r="B839" s="21">
        <v>22501</v>
      </c>
      <c r="C839" s="21">
        <v>1118912</v>
      </c>
      <c r="D839" s="21">
        <v>1028129113</v>
      </c>
      <c r="E839" s="22">
        <v>1101140120523</v>
      </c>
      <c r="F839" s="24" t="s">
        <v>23362</v>
      </c>
      <c r="G839" s="24" t="s">
        <v>104</v>
      </c>
      <c r="H839" s="24" t="s">
        <v>51</v>
      </c>
      <c r="I839" s="24" t="s">
        <v>52</v>
      </c>
      <c r="J839" s="24" t="s">
        <v>171</v>
      </c>
      <c r="K839" s="21">
        <v>48</v>
      </c>
      <c r="L839" s="32" t="s">
        <v>23363</v>
      </c>
      <c r="M839" s="21" t="s">
        <v>23364</v>
      </c>
      <c r="N839" s="21">
        <v>1</v>
      </c>
      <c r="O839" s="21" t="s">
        <v>55</v>
      </c>
      <c r="P839" s="21">
        <v>0</v>
      </c>
      <c r="Q839" s="21">
        <v>0</v>
      </c>
      <c r="R839" s="21">
        <v>0</v>
      </c>
      <c r="S839" s="21">
        <v>0</v>
      </c>
      <c r="T839" s="21">
        <v>0</v>
      </c>
      <c r="U839" s="21">
        <v>0</v>
      </c>
      <c r="V839" s="21">
        <v>0</v>
      </c>
      <c r="W839" s="21">
        <v>0</v>
      </c>
      <c r="X839" s="21">
        <v>0</v>
      </c>
      <c r="Y839" s="33">
        <v>9842886</v>
      </c>
      <c r="Z839" s="16" t="s">
        <v>315</v>
      </c>
      <c r="AA839" s="102">
        <v>0</v>
      </c>
      <c r="AB839" s="21">
        <v>98.4</v>
      </c>
      <c r="AC839" s="99">
        <v>0</v>
      </c>
      <c r="AD839" s="99">
        <v>0</v>
      </c>
      <c r="AE839" s="99">
        <v>0</v>
      </c>
      <c r="AF839" s="21">
        <f t="shared" si="13"/>
        <v>98.4</v>
      </c>
      <c r="AG839" s="21" t="s">
        <v>9289</v>
      </c>
      <c r="AH839" s="24" t="s">
        <v>23365</v>
      </c>
      <c r="AI839" s="24" t="s">
        <v>23366</v>
      </c>
      <c r="AJ839" s="27" t="s">
        <v>31127</v>
      </c>
      <c r="AK839" s="28" t="s">
        <v>60</v>
      </c>
      <c r="AL839" s="28">
        <v>10</v>
      </c>
      <c r="AM839" s="28">
        <v>19910912</v>
      </c>
      <c r="AN839" s="29">
        <v>867</v>
      </c>
      <c r="AO839" s="29">
        <v>202112</v>
      </c>
      <c r="AP839" s="29">
        <v>2022</v>
      </c>
      <c r="AQ839" s="28">
        <v>1692254725</v>
      </c>
      <c r="AR839" s="28">
        <v>601975924</v>
      </c>
      <c r="AS839" s="28">
        <v>8600000</v>
      </c>
      <c r="AT839" s="30">
        <v>2</v>
      </c>
      <c r="AU839" s="30"/>
      <c r="AV839" s="30"/>
      <c r="AW839" s="30"/>
      <c r="AX839" s="30"/>
      <c r="AY839" s="30"/>
      <c r="AZ839" s="30"/>
      <c r="BA839" s="30"/>
      <c r="BB839" s="30" t="s">
        <v>54452</v>
      </c>
      <c r="BC839" s="30" t="s">
        <v>54452</v>
      </c>
      <c r="BD839" s="30" t="s">
        <v>54452</v>
      </c>
      <c r="BE839" s="30" t="s">
        <v>54452</v>
      </c>
      <c r="BF839" s="30" t="s">
        <v>54452</v>
      </c>
      <c r="BG839" s="30">
        <v>4</v>
      </c>
      <c r="BH839" s="30" t="s">
        <v>237</v>
      </c>
      <c r="BI839" s="31"/>
    </row>
    <row r="840" spans="1:61" ht="16.5">
      <c r="A840" s="21" t="s">
        <v>780</v>
      </c>
      <c r="B840" s="21">
        <v>615</v>
      </c>
      <c r="C840" s="21">
        <v>10943825</v>
      </c>
      <c r="D840" s="21">
        <v>1428186295</v>
      </c>
      <c r="E840" s="22">
        <v>1313110268932</v>
      </c>
      <c r="F840" s="24" t="s">
        <v>781</v>
      </c>
      <c r="G840" s="24" t="s">
        <v>44</v>
      </c>
      <c r="H840" s="24" t="s">
        <v>51</v>
      </c>
      <c r="I840" s="24" t="s">
        <v>63</v>
      </c>
      <c r="J840" s="24" t="s">
        <v>72</v>
      </c>
      <c r="K840" s="21">
        <v>1</v>
      </c>
      <c r="L840" s="32" t="s">
        <v>782</v>
      </c>
      <c r="M840" s="21" t="s">
        <v>783</v>
      </c>
      <c r="N840" s="21">
        <v>1</v>
      </c>
      <c r="O840" s="21" t="s">
        <v>55</v>
      </c>
      <c r="P840" s="21">
        <v>0</v>
      </c>
      <c r="Q840" s="21">
        <v>0</v>
      </c>
      <c r="R840" s="21">
        <v>0</v>
      </c>
      <c r="S840" s="21">
        <v>0</v>
      </c>
      <c r="T840" s="21">
        <v>0</v>
      </c>
      <c r="U840" s="21">
        <v>0</v>
      </c>
      <c r="V840" s="21">
        <v>0</v>
      </c>
      <c r="W840" s="21">
        <v>0</v>
      </c>
      <c r="X840" s="21">
        <v>0</v>
      </c>
      <c r="Y840" s="21">
        <v>0</v>
      </c>
      <c r="Z840" s="16" t="s">
        <v>56</v>
      </c>
      <c r="AA840" s="102">
        <v>0</v>
      </c>
      <c r="AB840" s="99">
        <v>0</v>
      </c>
      <c r="AC840" s="99">
        <v>0</v>
      </c>
      <c r="AD840" s="99">
        <v>0</v>
      </c>
      <c r="AE840" s="99">
        <v>0</v>
      </c>
      <c r="AF840" s="21">
        <f t="shared" si="13"/>
        <v>0</v>
      </c>
      <c r="AG840" s="21" t="s">
        <v>784</v>
      </c>
      <c r="AH840" s="24" t="s">
        <v>785</v>
      </c>
      <c r="AI840" s="24" t="s">
        <v>786</v>
      </c>
      <c r="AJ840" s="27" t="s">
        <v>31468</v>
      </c>
      <c r="AK840" s="28" t="s">
        <v>60</v>
      </c>
      <c r="AL840" s="28">
        <v>10</v>
      </c>
      <c r="AM840" s="29">
        <v>20211104</v>
      </c>
      <c r="AN840" s="29">
        <v>306</v>
      </c>
      <c r="AO840" s="29">
        <v>202212</v>
      </c>
      <c r="AP840" s="29">
        <v>2022</v>
      </c>
      <c r="AQ840" s="28">
        <v>27262228</v>
      </c>
      <c r="AR840" s="28">
        <v>16514330</v>
      </c>
      <c r="AS840" s="28">
        <v>950000</v>
      </c>
      <c r="AT840" s="30">
        <v>2</v>
      </c>
      <c r="AU840" s="30"/>
      <c r="AV840" s="30"/>
      <c r="AW840" s="30"/>
      <c r="AX840" s="30"/>
      <c r="AY840" s="30"/>
      <c r="AZ840" s="30"/>
      <c r="BA840" s="30"/>
      <c r="BB840" s="30" t="s">
        <v>54452</v>
      </c>
      <c r="BC840" s="30" t="s">
        <v>54452</v>
      </c>
      <c r="BD840" s="30" t="s">
        <v>54452</v>
      </c>
      <c r="BE840" s="30" t="s">
        <v>54452</v>
      </c>
      <c r="BF840" s="30" t="s">
        <v>54452</v>
      </c>
      <c r="BG840" s="30">
        <v>7</v>
      </c>
      <c r="BH840" s="30" t="s">
        <v>645</v>
      </c>
      <c r="BI840" s="31"/>
    </row>
    <row r="841" spans="1:61" ht="16.5">
      <c r="A841" s="21" t="s">
        <v>10501</v>
      </c>
      <c r="B841" s="21">
        <v>10944</v>
      </c>
      <c r="C841" s="21">
        <v>1327702</v>
      </c>
      <c r="D841" s="21">
        <v>1048116860</v>
      </c>
      <c r="E841" s="22">
        <v>1101110532633</v>
      </c>
      <c r="F841" s="24" t="s">
        <v>10502</v>
      </c>
      <c r="G841" s="24" t="s">
        <v>44</v>
      </c>
      <c r="H841" s="24" t="s">
        <v>51</v>
      </c>
      <c r="I841" s="24" t="s">
        <v>63</v>
      </c>
      <c r="J841" s="24" t="s">
        <v>467</v>
      </c>
      <c r="K841" s="21">
        <v>49</v>
      </c>
      <c r="L841" s="32" t="s">
        <v>10503</v>
      </c>
      <c r="M841" s="21" t="s">
        <v>10504</v>
      </c>
      <c r="N841" s="26">
        <v>1</v>
      </c>
      <c r="O841" s="26" t="s">
        <v>55</v>
      </c>
      <c r="P841" s="21">
        <v>0</v>
      </c>
      <c r="Q841" s="21">
        <v>0</v>
      </c>
      <c r="R841" s="21">
        <v>0</v>
      </c>
      <c r="S841" s="21">
        <v>0</v>
      </c>
      <c r="T841" s="21">
        <v>0</v>
      </c>
      <c r="U841" s="21">
        <v>0</v>
      </c>
      <c r="V841" s="21">
        <v>0</v>
      </c>
      <c r="W841" s="41">
        <v>1821259</v>
      </c>
      <c r="X841" s="41">
        <f>10204577+2502988</f>
        <v>12707565</v>
      </c>
      <c r="Y841" s="21">
        <v>0</v>
      </c>
      <c r="Z841" s="21"/>
      <c r="AA841" s="102">
        <v>0</v>
      </c>
      <c r="AB841" s="99">
        <v>0</v>
      </c>
      <c r="AC841" s="99">
        <v>0</v>
      </c>
      <c r="AD841" s="99">
        <v>0</v>
      </c>
      <c r="AE841" s="21">
        <v>145.19999999999999</v>
      </c>
      <c r="AF841" s="21">
        <f t="shared" si="13"/>
        <v>145.19999999999999</v>
      </c>
      <c r="AG841" s="21" t="s">
        <v>10505</v>
      </c>
      <c r="AH841" s="24" t="s">
        <v>10506</v>
      </c>
      <c r="AI841" s="24" t="s">
        <v>10507</v>
      </c>
      <c r="AJ841" s="27" t="s">
        <v>31469</v>
      </c>
      <c r="AK841" s="28" t="s">
        <v>156</v>
      </c>
      <c r="AL841" s="28">
        <v>10</v>
      </c>
      <c r="AM841" s="28">
        <v>19870603</v>
      </c>
      <c r="AN841" s="29">
        <v>3056</v>
      </c>
      <c r="AO841" s="29">
        <v>202306</v>
      </c>
      <c r="AP841" s="29">
        <v>2022</v>
      </c>
      <c r="AQ841" s="28">
        <v>3336820851</v>
      </c>
      <c r="AR841" s="28">
        <v>2464219074</v>
      </c>
      <c r="AS841" s="28">
        <v>118038560</v>
      </c>
      <c r="AT841" s="30">
        <v>2</v>
      </c>
      <c r="AU841" s="30"/>
      <c r="AV841" s="30"/>
      <c r="AW841" s="30"/>
      <c r="AX841" s="30"/>
      <c r="AY841" s="30"/>
      <c r="AZ841" s="30"/>
      <c r="BA841" s="30"/>
      <c r="BB841" s="30" t="s">
        <v>54452</v>
      </c>
      <c r="BC841" s="30" t="s">
        <v>54452</v>
      </c>
      <c r="BD841" s="30" t="s">
        <v>54452</v>
      </c>
      <c r="BE841" s="30" t="s">
        <v>54452</v>
      </c>
      <c r="BF841" s="30" t="s">
        <v>54452</v>
      </c>
      <c r="BG841" s="30">
        <v>4</v>
      </c>
      <c r="BH841" s="30" t="s">
        <v>10418</v>
      </c>
      <c r="BI841" s="31"/>
    </row>
    <row r="842" spans="1:61" ht="16.5">
      <c r="A842" s="21" t="s">
        <v>13380</v>
      </c>
      <c r="B842" s="21">
        <v>13242</v>
      </c>
      <c r="C842" s="21">
        <v>8594683</v>
      </c>
      <c r="D842" s="21">
        <v>3138700979</v>
      </c>
      <c r="E842" s="22">
        <v>1101116768969</v>
      </c>
      <c r="F842" s="24" t="s">
        <v>13381</v>
      </c>
      <c r="G842" s="24" t="s">
        <v>44</v>
      </c>
      <c r="H842" s="24" t="s">
        <v>51</v>
      </c>
      <c r="I842" s="24" t="s">
        <v>63</v>
      </c>
      <c r="J842" s="24" t="s">
        <v>9501</v>
      </c>
      <c r="K842" s="21">
        <v>57</v>
      </c>
      <c r="L842" s="32" t="s">
        <v>13382</v>
      </c>
      <c r="M842" s="21" t="s">
        <v>13383</v>
      </c>
      <c r="N842" s="21">
        <v>1</v>
      </c>
      <c r="O842" s="21" t="s">
        <v>55</v>
      </c>
      <c r="P842" s="21">
        <v>0</v>
      </c>
      <c r="Q842" s="21">
        <v>0</v>
      </c>
      <c r="R842" s="21">
        <v>0</v>
      </c>
      <c r="S842" s="33">
        <v>596575</v>
      </c>
      <c r="T842" s="21">
        <v>0</v>
      </c>
      <c r="U842" s="21">
        <v>0</v>
      </c>
      <c r="V842" s="21">
        <v>0</v>
      </c>
      <c r="W842" s="33">
        <v>1100087</v>
      </c>
      <c r="X842" s="33">
        <v>3216849</v>
      </c>
      <c r="Y842" s="33">
        <v>6331598</v>
      </c>
      <c r="Z842" s="16" t="s">
        <v>315</v>
      </c>
      <c r="AA842" s="102">
        <v>0</v>
      </c>
      <c r="AB842" s="21">
        <v>63.3</v>
      </c>
      <c r="AC842" s="21">
        <v>5.9</v>
      </c>
      <c r="AD842" s="99">
        <v>0</v>
      </c>
      <c r="AE842" s="21">
        <v>43.1</v>
      </c>
      <c r="AF842" s="21">
        <f t="shared" si="13"/>
        <v>112.30000000000001</v>
      </c>
      <c r="AG842" s="21" t="s">
        <v>13384</v>
      </c>
      <c r="AH842" s="24" t="s">
        <v>13385</v>
      </c>
      <c r="AI842" s="24" t="s">
        <v>13386</v>
      </c>
      <c r="AJ842" s="27" t="s">
        <v>31115</v>
      </c>
      <c r="AK842" s="28" t="s">
        <v>60</v>
      </c>
      <c r="AL842" s="28">
        <v>10</v>
      </c>
      <c r="AM842" s="28">
        <v>20180601</v>
      </c>
      <c r="AN842" s="29">
        <v>2804</v>
      </c>
      <c r="AO842" s="29">
        <v>202212</v>
      </c>
      <c r="AP842" s="29">
        <v>2022</v>
      </c>
      <c r="AQ842" s="28">
        <v>458189848</v>
      </c>
      <c r="AR842" s="28">
        <v>963295873</v>
      </c>
      <c r="AS842" s="28">
        <v>24366363</v>
      </c>
      <c r="AT842" s="30">
        <v>2</v>
      </c>
      <c r="AU842" s="30"/>
      <c r="AV842" s="30"/>
      <c r="AW842" s="30"/>
      <c r="AX842" s="30"/>
      <c r="AY842" s="30"/>
      <c r="AZ842" s="30"/>
      <c r="BA842" s="30"/>
      <c r="BB842" s="30" t="s">
        <v>54452</v>
      </c>
      <c r="BC842" s="30" t="s">
        <v>54452</v>
      </c>
      <c r="BD842" s="30" t="s">
        <v>54452</v>
      </c>
      <c r="BE842" s="30" t="s">
        <v>54452</v>
      </c>
      <c r="BF842" s="30" t="s">
        <v>54452</v>
      </c>
      <c r="BG842" s="30">
        <v>8</v>
      </c>
      <c r="BH842" s="30"/>
      <c r="BI842" s="31"/>
    </row>
    <row r="843" spans="1:61" ht="16.5">
      <c r="A843" s="21" t="s">
        <v>465</v>
      </c>
      <c r="B843" s="21">
        <v>353</v>
      </c>
      <c r="C843" s="21">
        <v>1921171</v>
      </c>
      <c r="D843" s="21">
        <v>1078134848</v>
      </c>
      <c r="E843" s="22">
        <v>1101110076300</v>
      </c>
      <c r="F843" s="24" t="s">
        <v>466</v>
      </c>
      <c r="G843" s="24" t="s">
        <v>44</v>
      </c>
      <c r="H843" s="24" t="s">
        <v>51</v>
      </c>
      <c r="I843" s="24" t="s">
        <v>63</v>
      </c>
      <c r="J843" s="24" t="s">
        <v>467</v>
      </c>
      <c r="K843" s="21">
        <v>49</v>
      </c>
      <c r="L843" s="32" t="s">
        <v>468</v>
      </c>
      <c r="M843" s="21" t="s">
        <v>469</v>
      </c>
      <c r="N843" s="26">
        <v>1</v>
      </c>
      <c r="O843" s="26" t="s">
        <v>55</v>
      </c>
      <c r="P843" s="41">
        <v>105705874</v>
      </c>
      <c r="Q843" s="41">
        <v>155243172</v>
      </c>
      <c r="R843" s="41">
        <v>7813906</v>
      </c>
      <c r="S843" s="41">
        <v>220504705</v>
      </c>
      <c r="T843" s="21">
        <v>0</v>
      </c>
      <c r="U843" s="41">
        <v>973209</v>
      </c>
      <c r="V843" s="21">
        <v>0</v>
      </c>
      <c r="W843" s="21">
        <v>0</v>
      </c>
      <c r="X843" s="41">
        <f>30191879+5992824</f>
        <v>36184703</v>
      </c>
      <c r="Y843" s="41">
        <v>2513996</v>
      </c>
      <c r="Z843" s="21" t="s">
        <v>56</v>
      </c>
      <c r="AA843" s="21">
        <v>1057</v>
      </c>
      <c r="AB843" s="21">
        <v>1655.7</v>
      </c>
      <c r="AC843" s="21">
        <v>2205</v>
      </c>
      <c r="AD843" s="21">
        <v>9.6999999999999993</v>
      </c>
      <c r="AE843" s="21">
        <v>361.8</v>
      </c>
      <c r="AF843" s="21">
        <f t="shared" si="13"/>
        <v>5289.2</v>
      </c>
      <c r="AG843" s="21" t="s">
        <v>470</v>
      </c>
      <c r="AH843" s="24" t="s">
        <v>471</v>
      </c>
      <c r="AI843" s="24" t="s">
        <v>472</v>
      </c>
      <c r="AJ843" s="27" t="s">
        <v>31115</v>
      </c>
      <c r="AK843" s="28" t="s">
        <v>156</v>
      </c>
      <c r="AL843" s="28">
        <v>10</v>
      </c>
      <c r="AM843" s="28">
        <v>19670324</v>
      </c>
      <c r="AN843" s="29">
        <v>339</v>
      </c>
      <c r="AO843" s="29">
        <v>202306</v>
      </c>
      <c r="AP843" s="29">
        <v>2022</v>
      </c>
      <c r="AQ843" s="28">
        <v>329141640</v>
      </c>
      <c r="AR843" s="28">
        <v>9274644344</v>
      </c>
      <c r="AS843" s="28">
        <v>21142968</v>
      </c>
      <c r="AT843" s="30">
        <v>2</v>
      </c>
      <c r="AU843" s="30"/>
      <c r="AV843" s="30"/>
      <c r="AW843" s="30"/>
      <c r="AX843" s="30"/>
      <c r="AY843" s="30"/>
      <c r="AZ843" s="30"/>
      <c r="BA843" s="30"/>
      <c r="BB843" s="30" t="s">
        <v>54452</v>
      </c>
      <c r="BC843" s="30" t="s">
        <v>54452</v>
      </c>
      <c r="BD843" s="30" t="s">
        <v>54452</v>
      </c>
      <c r="BE843" s="30" t="s">
        <v>54452</v>
      </c>
      <c r="BF843" s="30" t="s">
        <v>473</v>
      </c>
      <c r="BG843" s="30">
        <v>2</v>
      </c>
      <c r="BH843" s="30" t="s">
        <v>101</v>
      </c>
      <c r="BI843" s="31"/>
    </row>
    <row r="844" spans="1:61" ht="16.5">
      <c r="A844" s="21" t="s">
        <v>12319</v>
      </c>
      <c r="B844" s="21">
        <v>12205</v>
      </c>
      <c r="C844" s="21">
        <v>1932030</v>
      </c>
      <c r="D844" s="21">
        <v>1068123498</v>
      </c>
      <c r="E844" s="22">
        <v>1101110262850</v>
      </c>
      <c r="F844" s="24" t="s">
        <v>12320</v>
      </c>
      <c r="G844" s="24" t="s">
        <v>44</v>
      </c>
      <c r="H844" s="24" t="s">
        <v>51</v>
      </c>
      <c r="I844" s="24" t="s">
        <v>63</v>
      </c>
      <c r="J844" s="24" t="s">
        <v>171</v>
      </c>
      <c r="K844" s="21">
        <v>48</v>
      </c>
      <c r="L844" s="32" t="s">
        <v>12321</v>
      </c>
      <c r="M844" s="21" t="s">
        <v>12322</v>
      </c>
      <c r="N844" s="21">
        <v>1</v>
      </c>
      <c r="O844" s="21" t="s">
        <v>55</v>
      </c>
      <c r="P844" s="21">
        <v>0</v>
      </c>
      <c r="Q844" s="33">
        <v>37790</v>
      </c>
      <c r="R844" s="21">
        <v>0</v>
      </c>
      <c r="S844" s="21">
        <v>0</v>
      </c>
      <c r="T844" s="21">
        <v>0</v>
      </c>
      <c r="U844" s="21">
        <v>0</v>
      </c>
      <c r="V844" s="21">
        <v>0</v>
      </c>
      <c r="W844" s="21">
        <v>0</v>
      </c>
      <c r="X844" s="33">
        <v>14196606</v>
      </c>
      <c r="Y844" s="33">
        <v>18650583</v>
      </c>
      <c r="Z844" s="16" t="s">
        <v>315</v>
      </c>
      <c r="AA844" s="102">
        <v>0</v>
      </c>
      <c r="AB844" s="21">
        <v>186.8</v>
      </c>
      <c r="AC844" s="99">
        <v>0</v>
      </c>
      <c r="AD844" s="99">
        <v>0</v>
      </c>
      <c r="AE844" s="21">
        <v>141.9</v>
      </c>
      <c r="AF844" s="21">
        <f t="shared" si="13"/>
        <v>328.70000000000005</v>
      </c>
      <c r="AG844" s="21" t="s">
        <v>12323</v>
      </c>
      <c r="AH844" s="24" t="s">
        <v>12324</v>
      </c>
      <c r="AI844" s="24" t="s">
        <v>12325</v>
      </c>
      <c r="AJ844" s="27" t="s">
        <v>31470</v>
      </c>
      <c r="AK844" s="28" t="s">
        <v>60</v>
      </c>
      <c r="AL844" s="28">
        <v>10</v>
      </c>
      <c r="AM844" s="28">
        <v>19791025</v>
      </c>
      <c r="AN844" s="29">
        <v>1631</v>
      </c>
      <c r="AO844" s="29">
        <v>202212</v>
      </c>
      <c r="AP844" s="29">
        <v>2022</v>
      </c>
      <c r="AQ844" s="28">
        <v>773300007</v>
      </c>
      <c r="AR844" s="28">
        <v>816405688</v>
      </c>
      <c r="AS844" s="28">
        <v>1260765</v>
      </c>
      <c r="AT844" s="30">
        <v>2</v>
      </c>
      <c r="AU844" s="30"/>
      <c r="AV844" s="30"/>
      <c r="AW844" s="30"/>
      <c r="AX844" s="30"/>
      <c r="AY844" s="30"/>
      <c r="AZ844" s="30"/>
      <c r="BA844" s="30"/>
      <c r="BB844" s="30" t="s">
        <v>54452</v>
      </c>
      <c r="BC844" s="30" t="s">
        <v>54452</v>
      </c>
      <c r="BD844" s="30" t="s">
        <v>54452</v>
      </c>
      <c r="BE844" s="30" t="s">
        <v>54452</v>
      </c>
      <c r="BF844" s="30" t="s">
        <v>54452</v>
      </c>
      <c r="BG844" s="30">
        <v>7</v>
      </c>
      <c r="BH844" s="30" t="s">
        <v>12326</v>
      </c>
      <c r="BI844" s="31"/>
    </row>
    <row r="845" spans="1:61" ht="16.5">
      <c r="A845" s="21" t="s">
        <v>13805</v>
      </c>
      <c r="B845" s="21">
        <v>13614</v>
      </c>
      <c r="C845" s="21">
        <v>8355154</v>
      </c>
      <c r="D845" s="21">
        <v>6878100785</v>
      </c>
      <c r="E845" s="22">
        <v>1101116557114</v>
      </c>
      <c r="F845" s="24" t="s">
        <v>13806</v>
      </c>
      <c r="G845" s="24" t="s">
        <v>44</v>
      </c>
      <c r="H845" s="24" t="s">
        <v>51</v>
      </c>
      <c r="I845" s="24" t="s">
        <v>63</v>
      </c>
      <c r="J845" s="24" t="s">
        <v>581</v>
      </c>
      <c r="K845" s="21">
        <v>60</v>
      </c>
      <c r="L845" s="32" t="s">
        <v>13807</v>
      </c>
      <c r="M845" s="21" t="s">
        <v>3712</v>
      </c>
      <c r="N845" s="26">
        <v>1</v>
      </c>
      <c r="O845" s="26" t="s">
        <v>55</v>
      </c>
      <c r="P845" s="21">
        <v>0</v>
      </c>
      <c r="Q845" s="41">
        <v>264321</v>
      </c>
      <c r="R845" s="21">
        <v>0</v>
      </c>
      <c r="S845" s="21">
        <v>0</v>
      </c>
      <c r="T845" s="21">
        <v>0</v>
      </c>
      <c r="U845" s="41">
        <v>61399</v>
      </c>
      <c r="V845" s="21">
        <v>0</v>
      </c>
      <c r="W845" s="41">
        <v>404609</v>
      </c>
      <c r="X845" s="21">
        <v>0</v>
      </c>
      <c r="Y845" s="21">
        <v>0</v>
      </c>
      <c r="Z845" s="21"/>
      <c r="AA845" s="102">
        <v>0</v>
      </c>
      <c r="AB845" s="21">
        <v>2.6</v>
      </c>
      <c r="AC845" s="99">
        <v>0</v>
      </c>
      <c r="AD845" s="21">
        <v>0.6</v>
      </c>
      <c r="AE845" s="21">
        <v>4</v>
      </c>
      <c r="AF845" s="21">
        <f t="shared" si="13"/>
        <v>7.2</v>
      </c>
      <c r="AG845" s="21" t="s">
        <v>13808</v>
      </c>
      <c r="AH845" s="24" t="s">
        <v>13809</v>
      </c>
      <c r="AI845" s="24" t="s">
        <v>13810</v>
      </c>
      <c r="AJ845" s="27" t="s">
        <v>31471</v>
      </c>
      <c r="AK845" s="28" t="s">
        <v>156</v>
      </c>
      <c r="AL845" s="28">
        <v>10</v>
      </c>
      <c r="AM845" s="28">
        <v>20171102</v>
      </c>
      <c r="AN845" s="29">
        <v>2963</v>
      </c>
      <c r="AO845" s="29">
        <v>202306</v>
      </c>
      <c r="AP845" s="29">
        <v>2022</v>
      </c>
      <c r="AQ845" s="28">
        <v>990140023</v>
      </c>
      <c r="AR845" s="28">
        <v>796902543</v>
      </c>
      <c r="AS845" s="28">
        <v>76981655</v>
      </c>
      <c r="AT845" s="30">
        <v>2</v>
      </c>
      <c r="AU845" s="30"/>
      <c r="AV845" s="30"/>
      <c r="AW845" s="30"/>
      <c r="AX845" s="30"/>
      <c r="AY845" s="30"/>
      <c r="AZ845" s="30"/>
      <c r="BA845" s="30"/>
      <c r="BB845" s="30" t="s">
        <v>54452</v>
      </c>
      <c r="BC845" s="30" t="s">
        <v>54452</v>
      </c>
      <c r="BD845" s="30" t="s">
        <v>54452</v>
      </c>
      <c r="BE845" s="30" t="s">
        <v>54452</v>
      </c>
      <c r="BF845" s="30" t="s">
        <v>54452</v>
      </c>
      <c r="BG845" s="30">
        <v>4</v>
      </c>
      <c r="BH845" s="30" t="s">
        <v>13811</v>
      </c>
      <c r="BI845" s="31"/>
    </row>
    <row r="846" spans="1:61" ht="16.5">
      <c r="A846" s="21" t="s">
        <v>3612</v>
      </c>
      <c r="B846" s="21">
        <v>3303</v>
      </c>
      <c r="C846" s="21">
        <v>1787011</v>
      </c>
      <c r="D846" s="21">
        <v>4038103729</v>
      </c>
      <c r="E846" s="22">
        <v>2149110003625</v>
      </c>
      <c r="F846" s="24" t="s">
        <v>3613</v>
      </c>
      <c r="G846" s="24" t="s">
        <v>44</v>
      </c>
      <c r="H846" s="24" t="s">
        <v>51</v>
      </c>
      <c r="I846" s="24" t="s">
        <v>63</v>
      </c>
      <c r="J846" s="24" t="s">
        <v>1944</v>
      </c>
      <c r="K846" s="21">
        <v>26</v>
      </c>
      <c r="L846" s="32" t="s">
        <v>3614</v>
      </c>
      <c r="M846" s="21" t="s">
        <v>3615</v>
      </c>
      <c r="N846" s="26">
        <v>1</v>
      </c>
      <c r="O846" s="26" t="s">
        <v>55</v>
      </c>
      <c r="P846" s="41">
        <v>62862614</v>
      </c>
      <c r="Q846" s="41">
        <v>10600484</v>
      </c>
      <c r="R846" s="21">
        <v>0</v>
      </c>
      <c r="S846" s="41">
        <v>957835551</v>
      </c>
      <c r="T846" s="21">
        <v>0</v>
      </c>
      <c r="U846" s="41">
        <v>1426038</v>
      </c>
      <c r="V846" s="21">
        <v>0</v>
      </c>
      <c r="W846" s="21">
        <v>0</v>
      </c>
      <c r="X846" s="41">
        <f>64652317+403123381</f>
        <v>467775698</v>
      </c>
      <c r="Y846" s="41">
        <v>6961662</v>
      </c>
      <c r="Z846" s="21" t="s">
        <v>126</v>
      </c>
      <c r="AA846" s="21">
        <v>628.6</v>
      </c>
      <c r="AB846" s="21">
        <v>175.6</v>
      </c>
      <c r="AC846" s="21">
        <v>9578.2999999999993</v>
      </c>
      <c r="AD846" s="21">
        <v>14.2</v>
      </c>
      <c r="AE846" s="21">
        <v>4677.7</v>
      </c>
      <c r="AF846" s="21">
        <f t="shared" si="13"/>
        <v>15074.400000000001</v>
      </c>
      <c r="AG846" s="21" t="s">
        <v>3616</v>
      </c>
      <c r="AH846" s="24" t="s">
        <v>3617</v>
      </c>
      <c r="AI846" s="24" t="s">
        <v>3618</v>
      </c>
      <c r="AJ846" s="27" t="s">
        <v>31472</v>
      </c>
      <c r="AK846" s="28" t="s">
        <v>156</v>
      </c>
      <c r="AL846" s="28">
        <v>10</v>
      </c>
      <c r="AM846" s="28">
        <v>19870811</v>
      </c>
      <c r="AN846" s="29">
        <v>544</v>
      </c>
      <c r="AO846" s="29">
        <v>202306</v>
      </c>
      <c r="AP846" s="29">
        <v>2022</v>
      </c>
      <c r="AQ846" s="28">
        <v>312422244</v>
      </c>
      <c r="AR846" s="28">
        <v>835420294</v>
      </c>
      <c r="AS846" s="28">
        <v>23055418</v>
      </c>
      <c r="AT846" s="30">
        <v>2</v>
      </c>
      <c r="AU846" s="30"/>
      <c r="AV846" s="30"/>
      <c r="AW846" s="30"/>
      <c r="AX846" s="30"/>
      <c r="AY846" s="30"/>
      <c r="AZ846" s="30"/>
      <c r="BA846" s="30"/>
      <c r="BB846" s="30" t="s">
        <v>54452</v>
      </c>
      <c r="BC846" s="30" t="s">
        <v>54452</v>
      </c>
      <c r="BD846" s="30" t="s">
        <v>54452</v>
      </c>
      <c r="BE846" s="30" t="s">
        <v>54452</v>
      </c>
      <c r="BF846" s="30" t="s">
        <v>3619</v>
      </c>
      <c r="BG846" s="30">
        <v>2</v>
      </c>
      <c r="BH846" s="30" t="s">
        <v>1277</v>
      </c>
      <c r="BI846" s="31"/>
    </row>
    <row r="847" spans="1:61" ht="16.5">
      <c r="A847" s="21" t="s">
        <v>13889</v>
      </c>
      <c r="B847" s="21">
        <v>3306</v>
      </c>
      <c r="C847" s="21">
        <v>1338359</v>
      </c>
      <c r="D847" s="21">
        <v>1198107494</v>
      </c>
      <c r="E847" s="22">
        <v>1101110003121</v>
      </c>
      <c r="F847" s="24" t="s">
        <v>13890</v>
      </c>
      <c r="G847" s="24" t="s">
        <v>44</v>
      </c>
      <c r="H847" s="24" t="s">
        <v>51</v>
      </c>
      <c r="I847" s="24" t="s">
        <v>63</v>
      </c>
      <c r="J847" s="24" t="s">
        <v>1654</v>
      </c>
      <c r="K847" s="21">
        <v>22</v>
      </c>
      <c r="L847" s="32" t="s">
        <v>13891</v>
      </c>
      <c r="M847" s="21" t="s">
        <v>13892</v>
      </c>
      <c r="N847" s="26">
        <v>1</v>
      </c>
      <c r="O847" s="26" t="s">
        <v>351</v>
      </c>
      <c r="P847" s="21">
        <v>0</v>
      </c>
      <c r="Q847" s="21">
        <v>0</v>
      </c>
      <c r="R847" s="21">
        <v>0</v>
      </c>
      <c r="S847" s="21">
        <v>0</v>
      </c>
      <c r="T847" s="21">
        <v>0</v>
      </c>
      <c r="U847" s="21">
        <v>0</v>
      </c>
      <c r="V847" s="21">
        <v>0</v>
      </c>
      <c r="W847" s="21">
        <v>0</v>
      </c>
      <c r="X847" s="66">
        <v>61932</v>
      </c>
      <c r="Y847" s="21">
        <v>0</v>
      </c>
      <c r="Z847" s="16"/>
      <c r="AA847" s="103">
        <v>0</v>
      </c>
      <c r="AB847" s="100">
        <v>0</v>
      </c>
      <c r="AC847" s="100">
        <v>0</v>
      </c>
      <c r="AD847" s="100">
        <v>0</v>
      </c>
      <c r="AE847" s="37">
        <v>619.29999999999995</v>
      </c>
      <c r="AF847" s="21">
        <f t="shared" si="13"/>
        <v>619.29999999999995</v>
      </c>
      <c r="AG847" s="21" t="s">
        <v>13893</v>
      </c>
      <c r="AH847" s="24" t="s">
        <v>13894</v>
      </c>
      <c r="AI847" s="24" t="s">
        <v>13895</v>
      </c>
      <c r="AJ847" s="27" t="s">
        <v>31470</v>
      </c>
      <c r="AK847" s="28" t="s">
        <v>60</v>
      </c>
      <c r="AL847" s="28">
        <v>10</v>
      </c>
      <c r="AM847" s="28">
        <v>19661104</v>
      </c>
      <c r="AN847" s="29">
        <v>1142</v>
      </c>
      <c r="AO847" s="29">
        <v>202212</v>
      </c>
      <c r="AP847" s="29">
        <v>2022</v>
      </c>
      <c r="AQ847" s="28">
        <v>858463512</v>
      </c>
      <c r="AR847" s="28">
        <v>1636970492</v>
      </c>
      <c r="AS847" s="28">
        <v>5189200</v>
      </c>
      <c r="AT847" s="30">
        <v>2</v>
      </c>
      <c r="AU847" s="30"/>
      <c r="AV847" s="30"/>
      <c r="AW847" s="30"/>
      <c r="AX847" s="30"/>
      <c r="AY847" s="30"/>
      <c r="AZ847" s="30"/>
      <c r="BA847" s="30"/>
      <c r="BB847" s="30" t="s">
        <v>54452</v>
      </c>
      <c r="BC847" s="30" t="s">
        <v>54452</v>
      </c>
      <c r="BD847" s="30" t="s">
        <v>54452</v>
      </c>
      <c r="BE847" s="30" t="s">
        <v>54452</v>
      </c>
      <c r="BF847" s="30" t="s">
        <v>13896</v>
      </c>
      <c r="BG847" s="30">
        <v>2</v>
      </c>
      <c r="BH847" s="30" t="s">
        <v>13897</v>
      </c>
      <c r="BI847" s="31"/>
    </row>
    <row r="848" spans="1:61" ht="16.5">
      <c r="A848" s="21" t="s">
        <v>10427</v>
      </c>
      <c r="B848" s="21">
        <v>10862</v>
      </c>
      <c r="C848" s="21">
        <v>1401472</v>
      </c>
      <c r="D848" s="21">
        <v>1168163309</v>
      </c>
      <c r="E848" s="22">
        <v>1101111376139</v>
      </c>
      <c r="F848" s="24" t="s">
        <v>10428</v>
      </c>
      <c r="G848" s="24" t="s">
        <v>44</v>
      </c>
      <c r="H848" s="24" t="s">
        <v>51</v>
      </c>
      <c r="I848" s="24" t="s">
        <v>63</v>
      </c>
      <c r="J848" s="24" t="s">
        <v>467</v>
      </c>
      <c r="K848" s="21">
        <v>49</v>
      </c>
      <c r="L848" s="32" t="s">
        <v>10429</v>
      </c>
      <c r="M848" s="21" t="s">
        <v>10430</v>
      </c>
      <c r="N848" s="21">
        <v>1</v>
      </c>
      <c r="O848" s="21" t="s">
        <v>55</v>
      </c>
      <c r="P848" s="21">
        <v>0</v>
      </c>
      <c r="Q848" s="21">
        <v>0</v>
      </c>
      <c r="R848" s="21">
        <v>0</v>
      </c>
      <c r="S848" s="21">
        <v>0</v>
      </c>
      <c r="T848" s="21">
        <v>0</v>
      </c>
      <c r="U848" s="21">
        <v>0</v>
      </c>
      <c r="V848" s="21">
        <v>0</v>
      </c>
      <c r="W848" s="21">
        <v>0</v>
      </c>
      <c r="X848" s="33">
        <v>5350092</v>
      </c>
      <c r="Y848" s="21">
        <v>0</v>
      </c>
      <c r="Z848" s="16" t="s">
        <v>315</v>
      </c>
      <c r="AA848" s="102">
        <v>0</v>
      </c>
      <c r="AB848" s="99">
        <v>0</v>
      </c>
      <c r="AC848" s="99">
        <v>0</v>
      </c>
      <c r="AD848" s="99">
        <v>0</v>
      </c>
      <c r="AE848" s="21">
        <v>53.5</v>
      </c>
      <c r="AF848" s="21">
        <f t="shared" si="13"/>
        <v>53.5</v>
      </c>
      <c r="AG848" s="21" t="s">
        <v>10431</v>
      </c>
      <c r="AH848" s="24" t="s">
        <v>10432</v>
      </c>
      <c r="AI848" s="24" t="s">
        <v>10433</v>
      </c>
      <c r="AJ848" s="27" t="s">
        <v>31473</v>
      </c>
      <c r="AK848" s="28" t="s">
        <v>60</v>
      </c>
      <c r="AL848" s="28">
        <v>10</v>
      </c>
      <c r="AM848" s="28">
        <v>19970212</v>
      </c>
      <c r="AN848" s="29">
        <v>444</v>
      </c>
      <c r="AO848" s="29">
        <v>202212</v>
      </c>
      <c r="AP848" s="29">
        <v>2022</v>
      </c>
      <c r="AQ848" s="28">
        <v>762931978</v>
      </c>
      <c r="AR848" s="28">
        <v>210172214</v>
      </c>
      <c r="AS848" s="28">
        <v>25400000</v>
      </c>
      <c r="AT848" s="30">
        <v>2</v>
      </c>
      <c r="AU848" s="30"/>
      <c r="AV848" s="30"/>
      <c r="AW848" s="30"/>
      <c r="AX848" s="30"/>
      <c r="AY848" s="30"/>
      <c r="AZ848" s="30"/>
      <c r="BA848" s="30"/>
      <c r="BB848" s="30" t="s">
        <v>54452</v>
      </c>
      <c r="BC848" s="30" t="s">
        <v>54452</v>
      </c>
      <c r="BD848" s="30" t="s">
        <v>54452</v>
      </c>
      <c r="BE848" s="30" t="s">
        <v>54452</v>
      </c>
      <c r="BF848" s="30" t="s">
        <v>54452</v>
      </c>
      <c r="BG848" s="30">
        <v>8</v>
      </c>
      <c r="BH848" s="30"/>
      <c r="BI848" s="31"/>
    </row>
    <row r="849" spans="1:61" ht="16.5">
      <c r="A849" s="21" t="s">
        <v>9405</v>
      </c>
      <c r="B849" s="21">
        <v>9636</v>
      </c>
      <c r="C849" s="21">
        <v>1437739</v>
      </c>
      <c r="D849" s="21">
        <v>3158103757</v>
      </c>
      <c r="E849" s="22">
        <v>1101110548052</v>
      </c>
      <c r="F849" s="24" t="s">
        <v>9406</v>
      </c>
      <c r="G849" s="24" t="s">
        <v>44</v>
      </c>
      <c r="H849" s="24" t="s">
        <v>51</v>
      </c>
      <c r="I849" s="24" t="s">
        <v>63</v>
      </c>
      <c r="J849" s="24" t="s">
        <v>72</v>
      </c>
      <c r="K849" s="21">
        <v>1</v>
      </c>
      <c r="L849" s="32" t="s">
        <v>9407</v>
      </c>
      <c r="M849" s="21" t="s">
        <v>3056</v>
      </c>
      <c r="N849" s="21">
        <v>1</v>
      </c>
      <c r="O849" s="21" t="s">
        <v>55</v>
      </c>
      <c r="P849" s="21">
        <v>0</v>
      </c>
      <c r="Q849" s="33">
        <v>16800</v>
      </c>
      <c r="R849" s="21">
        <v>0</v>
      </c>
      <c r="S849" s="33">
        <v>1433254</v>
      </c>
      <c r="T849" s="21">
        <v>0</v>
      </c>
      <c r="U849" s="21">
        <v>0</v>
      </c>
      <c r="V849" s="33">
        <v>1317784</v>
      </c>
      <c r="W849" s="21">
        <v>0</v>
      </c>
      <c r="X849" s="21">
        <v>0</v>
      </c>
      <c r="Y849" s="33">
        <v>288632</v>
      </c>
      <c r="Z849" s="16" t="s">
        <v>315</v>
      </c>
      <c r="AA849" s="102">
        <v>0</v>
      </c>
      <c r="AB849" s="21">
        <v>3</v>
      </c>
      <c r="AC849" s="21">
        <v>14.3</v>
      </c>
      <c r="AD849" s="99">
        <v>0</v>
      </c>
      <c r="AE849" s="21">
        <v>13.1</v>
      </c>
      <c r="AF849" s="21">
        <f t="shared" si="13"/>
        <v>30.4</v>
      </c>
      <c r="AG849" s="21" t="s">
        <v>9332</v>
      </c>
      <c r="AH849" s="24" t="s">
        <v>9408</v>
      </c>
      <c r="AI849" s="24" t="s">
        <v>9409</v>
      </c>
      <c r="AJ849" s="27" t="s">
        <v>31474</v>
      </c>
      <c r="AK849" s="28" t="s">
        <v>60</v>
      </c>
      <c r="AL849" s="28">
        <v>10</v>
      </c>
      <c r="AM849" s="28">
        <v>19871023</v>
      </c>
      <c r="AN849" s="29">
        <v>392</v>
      </c>
      <c r="AO849" s="29">
        <v>202212</v>
      </c>
      <c r="AP849" s="29">
        <v>2022</v>
      </c>
      <c r="AQ849" s="28">
        <v>270365785</v>
      </c>
      <c r="AR849" s="28">
        <v>187934686</v>
      </c>
      <c r="AS849" s="28">
        <v>52783120</v>
      </c>
      <c r="AT849" s="30">
        <v>1</v>
      </c>
      <c r="AU849" s="30"/>
      <c r="AV849" s="30"/>
      <c r="AW849" s="30"/>
      <c r="AX849" s="30"/>
      <c r="AY849" s="30"/>
      <c r="AZ849" s="30"/>
      <c r="BA849" s="30"/>
      <c r="BB849" s="30" t="s">
        <v>54452</v>
      </c>
      <c r="BC849" s="30" t="s">
        <v>54452</v>
      </c>
      <c r="BD849" s="30" t="s">
        <v>54452</v>
      </c>
      <c r="BE849" s="30" t="s">
        <v>54452</v>
      </c>
      <c r="BF849" s="30" t="s">
        <v>54452</v>
      </c>
      <c r="BG849" s="30">
        <v>7</v>
      </c>
      <c r="BH849" s="30"/>
      <c r="BI849" s="31"/>
    </row>
    <row r="850" spans="1:61" ht="16.5">
      <c r="A850" s="21" t="s">
        <v>11746</v>
      </c>
      <c r="B850" s="21">
        <v>11832</v>
      </c>
      <c r="C850" s="21">
        <v>1245025</v>
      </c>
      <c r="D850" s="21">
        <v>1028123012</v>
      </c>
      <c r="E850" s="22">
        <v>1101110578231</v>
      </c>
      <c r="F850" s="24" t="s">
        <v>11747</v>
      </c>
      <c r="G850" s="24" t="s">
        <v>44</v>
      </c>
      <c r="H850" s="24" t="s">
        <v>51</v>
      </c>
      <c r="I850" s="24" t="s">
        <v>63</v>
      </c>
      <c r="J850" s="24" t="s">
        <v>3829</v>
      </c>
      <c r="K850" s="21">
        <v>50</v>
      </c>
      <c r="L850" s="32" t="s">
        <v>11748</v>
      </c>
      <c r="M850" s="21" t="s">
        <v>11749</v>
      </c>
      <c r="N850" s="26">
        <v>1</v>
      </c>
      <c r="O850" s="26" t="s">
        <v>55</v>
      </c>
      <c r="P850" s="33">
        <v>464137</v>
      </c>
      <c r="Q850" s="33">
        <v>803710</v>
      </c>
      <c r="R850" s="33">
        <v>4126389</v>
      </c>
      <c r="S850" s="33">
        <v>4288664</v>
      </c>
      <c r="T850" s="26">
        <v>0</v>
      </c>
      <c r="U850" s="26">
        <v>0</v>
      </c>
      <c r="V850" s="26">
        <v>0</v>
      </c>
      <c r="W850" s="26">
        <v>0</v>
      </c>
      <c r="X850" s="33">
        <v>7159134</v>
      </c>
      <c r="Y850" s="33">
        <v>114396811</v>
      </c>
      <c r="Z850" s="21"/>
      <c r="AA850" s="21">
        <v>4.5999999999999996</v>
      </c>
      <c r="AB850" s="21">
        <v>1193.2</v>
      </c>
      <c r="AC850" s="21">
        <v>42.8</v>
      </c>
      <c r="AD850" s="99">
        <v>0</v>
      </c>
      <c r="AE850" s="21">
        <v>71.5</v>
      </c>
      <c r="AF850" s="21">
        <f t="shared" si="13"/>
        <v>1312.1</v>
      </c>
      <c r="AG850" s="21" t="s">
        <v>11750</v>
      </c>
      <c r="AH850" s="24" t="s">
        <v>11751</v>
      </c>
      <c r="AI850" s="24" t="s">
        <v>11752</v>
      </c>
      <c r="AJ850" s="27" t="s">
        <v>31475</v>
      </c>
      <c r="AK850" s="28" t="s">
        <v>60</v>
      </c>
      <c r="AL850" s="28">
        <v>10</v>
      </c>
      <c r="AM850" s="28">
        <v>19880613</v>
      </c>
      <c r="AN850" s="29">
        <v>2292</v>
      </c>
      <c r="AO850" s="29">
        <v>202306</v>
      </c>
      <c r="AP850" s="29">
        <v>2022</v>
      </c>
      <c r="AQ850" s="28">
        <v>3273538384</v>
      </c>
      <c r="AR850" s="28">
        <v>2440311009</v>
      </c>
      <c r="AS850" s="28">
        <v>170860025</v>
      </c>
      <c r="AT850" s="30">
        <v>2</v>
      </c>
      <c r="AU850" s="30"/>
      <c r="AV850" s="30"/>
      <c r="AW850" s="30"/>
      <c r="AX850" s="30"/>
      <c r="AY850" s="30"/>
      <c r="AZ850" s="30"/>
      <c r="BA850" s="30"/>
      <c r="BB850" s="30" t="s">
        <v>54452</v>
      </c>
      <c r="BC850" s="30" t="s">
        <v>54452</v>
      </c>
      <c r="BD850" s="30" t="s">
        <v>54452</v>
      </c>
      <c r="BE850" s="30" t="s">
        <v>54452</v>
      </c>
      <c r="BF850" s="30" t="s">
        <v>54452</v>
      </c>
      <c r="BG850" s="30">
        <v>8</v>
      </c>
      <c r="BH850" s="30"/>
      <c r="BI850" s="31"/>
    </row>
    <row r="851" spans="1:61" ht="16.5">
      <c r="A851" s="21" t="s">
        <v>8120</v>
      </c>
      <c r="B851" s="21">
        <v>8355</v>
      </c>
      <c r="C851" s="21">
        <v>1598770</v>
      </c>
      <c r="D851" s="21">
        <v>1148116377</v>
      </c>
      <c r="E851" s="22">
        <v>1101110014764</v>
      </c>
      <c r="F851" s="24" t="s">
        <v>8121</v>
      </c>
      <c r="G851" s="24" t="s">
        <v>44</v>
      </c>
      <c r="H851" s="24" t="s">
        <v>51</v>
      </c>
      <c r="I851" s="24" t="s">
        <v>63</v>
      </c>
      <c r="J851" s="24" t="s">
        <v>313</v>
      </c>
      <c r="K851" s="21">
        <v>46</v>
      </c>
      <c r="L851" s="32" t="s">
        <v>8122</v>
      </c>
      <c r="M851" s="21" t="s">
        <v>7914</v>
      </c>
      <c r="N851" s="26">
        <v>1</v>
      </c>
      <c r="O851" s="26" t="s">
        <v>55</v>
      </c>
      <c r="P851" s="41">
        <v>3880243</v>
      </c>
      <c r="Q851" s="41">
        <v>5193390</v>
      </c>
      <c r="R851" s="21">
        <v>0</v>
      </c>
      <c r="S851" s="41">
        <v>1606251</v>
      </c>
      <c r="T851" s="21">
        <v>0</v>
      </c>
      <c r="U851" s="21">
        <v>0</v>
      </c>
      <c r="V851" s="21">
        <v>0</v>
      </c>
      <c r="W851" s="41">
        <v>8493080</v>
      </c>
      <c r="X851" s="21">
        <v>0</v>
      </c>
      <c r="Y851" s="41">
        <v>1000000</v>
      </c>
      <c r="Z851" s="21"/>
      <c r="AA851" s="21">
        <v>38.799999999999997</v>
      </c>
      <c r="AB851" s="21">
        <v>61.9</v>
      </c>
      <c r="AC851" s="21">
        <v>16</v>
      </c>
      <c r="AD851" s="99">
        <v>0</v>
      </c>
      <c r="AE851" s="21">
        <v>84.9</v>
      </c>
      <c r="AF851" s="21">
        <f t="shared" si="13"/>
        <v>201.6</v>
      </c>
      <c r="AG851" s="21" t="s">
        <v>8123</v>
      </c>
      <c r="AH851" s="24" t="s">
        <v>8124</v>
      </c>
      <c r="AI851" s="24" t="s">
        <v>8125</v>
      </c>
      <c r="AJ851" s="27" t="s">
        <v>31476</v>
      </c>
      <c r="AK851" s="28" t="s">
        <v>60</v>
      </c>
      <c r="AL851" s="28">
        <v>10</v>
      </c>
      <c r="AM851" s="28">
        <v>19590203</v>
      </c>
      <c r="AN851" s="29">
        <v>3896</v>
      </c>
      <c r="AO851" s="29">
        <v>202306</v>
      </c>
      <c r="AP851" s="29">
        <v>2022</v>
      </c>
      <c r="AQ851" s="28">
        <v>5931342922</v>
      </c>
      <c r="AR851" s="28">
        <v>9529844659</v>
      </c>
      <c r="AS851" s="28">
        <v>207192545</v>
      </c>
      <c r="AT851" s="30">
        <v>2</v>
      </c>
      <c r="AU851" s="30"/>
      <c r="AV851" s="30"/>
      <c r="AW851" s="30"/>
      <c r="AX851" s="30"/>
      <c r="AY851" s="30"/>
      <c r="AZ851" s="30"/>
      <c r="BA851" s="30"/>
      <c r="BB851" s="30" t="s">
        <v>54452</v>
      </c>
      <c r="BC851" s="30" t="s">
        <v>54452</v>
      </c>
      <c r="BD851" s="30" t="s">
        <v>54452</v>
      </c>
      <c r="BE851" s="30" t="s">
        <v>54452</v>
      </c>
      <c r="BF851" s="30" t="s">
        <v>54452</v>
      </c>
      <c r="BG851" s="30">
        <v>1</v>
      </c>
      <c r="BH851" s="30" t="s">
        <v>48</v>
      </c>
      <c r="BI851" s="31"/>
    </row>
    <row r="852" spans="1:61" ht="16.5">
      <c r="A852" s="21" t="s">
        <v>441</v>
      </c>
      <c r="B852" s="21">
        <v>337</v>
      </c>
      <c r="C852" s="21">
        <v>1207319</v>
      </c>
      <c r="D852" s="21">
        <v>3058148738</v>
      </c>
      <c r="E852" s="22">
        <v>1601110123408</v>
      </c>
      <c r="F852" s="24" t="s">
        <v>442</v>
      </c>
      <c r="G852" s="24" t="s">
        <v>44</v>
      </c>
      <c r="H852" s="24" t="s">
        <v>51</v>
      </c>
      <c r="I852" s="24" t="s">
        <v>65</v>
      </c>
      <c r="J852" s="24" t="s">
        <v>72</v>
      </c>
      <c r="K852" s="21">
        <v>1</v>
      </c>
      <c r="L852" s="32" t="s">
        <v>443</v>
      </c>
      <c r="M852" s="21" t="s">
        <v>444</v>
      </c>
      <c r="N852" s="82">
        <v>1</v>
      </c>
      <c r="O852" s="82" t="s">
        <v>55</v>
      </c>
      <c r="P852" s="42">
        <v>7594204</v>
      </c>
      <c r="Q852" s="42">
        <v>2968433</v>
      </c>
      <c r="R852" s="42">
        <v>54320</v>
      </c>
      <c r="S852" s="42">
        <v>1096520</v>
      </c>
      <c r="T852" s="21">
        <v>0</v>
      </c>
      <c r="U852" s="42">
        <v>33726</v>
      </c>
      <c r="V852" s="21">
        <v>0</v>
      </c>
      <c r="W852" s="42">
        <v>306394</v>
      </c>
      <c r="X852" s="42">
        <v>407667</v>
      </c>
      <c r="Y852" s="68">
        <v>364933</v>
      </c>
      <c r="Z852" s="16" t="s">
        <v>56</v>
      </c>
      <c r="AA852" s="21">
        <v>75.900000000000006</v>
      </c>
      <c r="AB852" s="21">
        <v>33.799999999999997</v>
      </c>
      <c r="AC852" s="21">
        <v>10.9</v>
      </c>
      <c r="AD852" s="21">
        <v>0.3</v>
      </c>
      <c r="AE852" s="21">
        <v>7.1</v>
      </c>
      <c r="AF852" s="21">
        <f t="shared" si="13"/>
        <v>128</v>
      </c>
      <c r="AG852" s="21" t="s">
        <v>445</v>
      </c>
      <c r="AH852" s="24" t="s">
        <v>446</v>
      </c>
      <c r="AI852" s="24" t="s">
        <v>447</v>
      </c>
      <c r="AJ852" s="27" t="s">
        <v>31477</v>
      </c>
      <c r="AK852" s="28" t="s">
        <v>60</v>
      </c>
      <c r="AL852" s="28">
        <v>10</v>
      </c>
      <c r="AM852" s="28">
        <v>20010901</v>
      </c>
      <c r="AN852" s="29">
        <v>874</v>
      </c>
      <c r="AO852" s="29">
        <v>202212</v>
      </c>
      <c r="AP852" s="29">
        <v>2022</v>
      </c>
      <c r="AQ852" s="28">
        <v>81736550</v>
      </c>
      <c r="AR852" s="28">
        <v>75682433</v>
      </c>
      <c r="AS852" s="28">
        <v>520000</v>
      </c>
      <c r="AT852" s="30">
        <v>2</v>
      </c>
      <c r="AU852" s="30"/>
      <c r="AV852" s="30"/>
      <c r="AW852" s="30"/>
      <c r="AX852" s="30"/>
      <c r="AY852" s="30"/>
      <c r="AZ852" s="30"/>
      <c r="BA852" s="30"/>
      <c r="BB852" s="30" t="s">
        <v>54452</v>
      </c>
      <c r="BC852" s="30" t="s">
        <v>54452</v>
      </c>
      <c r="BD852" s="30" t="s">
        <v>54452</v>
      </c>
      <c r="BE852" s="30" t="s">
        <v>54452</v>
      </c>
      <c r="BF852" s="30" t="s">
        <v>54452</v>
      </c>
      <c r="BG852" s="30">
        <v>7</v>
      </c>
      <c r="BH852" s="30" t="s">
        <v>448</v>
      </c>
      <c r="BI852" s="31"/>
    </row>
    <row r="853" spans="1:61" ht="16.5">
      <c r="A853" s="21" t="s">
        <v>7481</v>
      </c>
      <c r="B853" s="21">
        <v>7554</v>
      </c>
      <c r="C853" s="21">
        <v>2721048</v>
      </c>
      <c r="D853" s="21">
        <v>3148170874</v>
      </c>
      <c r="E853" s="22">
        <v>1601140005139</v>
      </c>
      <c r="F853" s="24" t="s">
        <v>7482</v>
      </c>
      <c r="G853" s="24" t="s">
        <v>44</v>
      </c>
      <c r="H853" s="24" t="s">
        <v>51</v>
      </c>
      <c r="I853" s="24" t="s">
        <v>52</v>
      </c>
      <c r="J853" s="24" t="s">
        <v>1033</v>
      </c>
      <c r="K853" s="21">
        <v>38</v>
      </c>
      <c r="L853" s="32" t="s">
        <v>7483</v>
      </c>
      <c r="M853" s="21" t="s">
        <v>7484</v>
      </c>
      <c r="N853" s="21">
        <v>1</v>
      </c>
      <c r="O853" s="21" t="s">
        <v>351</v>
      </c>
      <c r="P853" s="21">
        <v>0</v>
      </c>
      <c r="Q853" s="21">
        <v>0</v>
      </c>
      <c r="R853" s="21">
        <v>0</v>
      </c>
      <c r="S853" s="36">
        <v>526</v>
      </c>
      <c r="T853" s="21">
        <v>0</v>
      </c>
      <c r="U853" s="36">
        <v>69</v>
      </c>
      <c r="V853" s="36">
        <v>759</v>
      </c>
      <c r="W853" s="21">
        <v>0</v>
      </c>
      <c r="X853" s="21">
        <v>0</v>
      </c>
      <c r="Y853" s="36">
        <v>591</v>
      </c>
      <c r="Z853" s="16" t="s">
        <v>126</v>
      </c>
      <c r="AA853" s="103">
        <v>0</v>
      </c>
      <c r="AB853" s="37">
        <v>5.9</v>
      </c>
      <c r="AC853" s="37">
        <v>5.2</v>
      </c>
      <c r="AD853" s="37">
        <v>0.6</v>
      </c>
      <c r="AE853" s="37">
        <v>7.5</v>
      </c>
      <c r="AF853" s="21">
        <f t="shared" si="13"/>
        <v>19.200000000000003</v>
      </c>
      <c r="AG853" s="21" t="s">
        <v>7485</v>
      </c>
      <c r="AH853" s="24" t="s">
        <v>7486</v>
      </c>
      <c r="AI853" s="24" t="s">
        <v>7487</v>
      </c>
      <c r="AJ853" s="27" t="s">
        <v>31478</v>
      </c>
      <c r="AK853" s="28" t="s">
        <v>60</v>
      </c>
      <c r="AL853" s="28">
        <v>10</v>
      </c>
      <c r="AM853" s="28">
        <v>20041221</v>
      </c>
      <c r="AN853" s="29">
        <v>831</v>
      </c>
      <c r="AO853" s="29">
        <v>202301</v>
      </c>
      <c r="AP853" s="29">
        <v>2022</v>
      </c>
      <c r="AQ853" s="28">
        <v>610495308</v>
      </c>
      <c r="AR853" s="28">
        <v>283052860</v>
      </c>
      <c r="AS853" s="28">
        <v>74913140</v>
      </c>
      <c r="AT853" s="30">
        <v>2</v>
      </c>
      <c r="AU853" s="30"/>
      <c r="AV853" s="30"/>
      <c r="AW853" s="30"/>
      <c r="AX853" s="30"/>
      <c r="AY853" s="30"/>
      <c r="AZ853" s="30"/>
      <c r="BA853" s="30"/>
      <c r="BB853" s="30" t="s">
        <v>54452</v>
      </c>
      <c r="BC853" s="30" t="s">
        <v>54452</v>
      </c>
      <c r="BD853" s="30" t="s">
        <v>54452</v>
      </c>
      <c r="BE853" s="30" t="s">
        <v>54452</v>
      </c>
      <c r="BF853" s="30" t="s">
        <v>54452</v>
      </c>
      <c r="BG853" s="30">
        <v>8</v>
      </c>
      <c r="BH853" s="30"/>
      <c r="BI853" s="31"/>
    </row>
    <row r="854" spans="1:61" ht="16.5">
      <c r="A854" s="21" t="s">
        <v>6261</v>
      </c>
      <c r="B854" s="21">
        <v>6329</v>
      </c>
      <c r="C854" s="21">
        <v>4030545</v>
      </c>
      <c r="D854" s="21">
        <v>1248718092</v>
      </c>
      <c r="E854" s="22">
        <v>1348140002977</v>
      </c>
      <c r="F854" s="24" t="s">
        <v>6262</v>
      </c>
      <c r="G854" s="24" t="s">
        <v>44</v>
      </c>
      <c r="H854" s="24" t="s">
        <v>51</v>
      </c>
      <c r="I854" s="24" t="s">
        <v>65</v>
      </c>
      <c r="J854" s="24" t="s">
        <v>1042</v>
      </c>
      <c r="K854" s="21">
        <v>36</v>
      </c>
      <c r="L854" s="32" t="s">
        <v>6263</v>
      </c>
      <c r="M854" s="21" t="s">
        <v>6264</v>
      </c>
      <c r="N854" s="21">
        <v>1</v>
      </c>
      <c r="O854" s="21" t="s">
        <v>55</v>
      </c>
      <c r="P854" s="21">
        <v>0</v>
      </c>
      <c r="Q854" s="33">
        <v>797441</v>
      </c>
      <c r="R854" s="21">
        <v>0</v>
      </c>
      <c r="S854" s="33">
        <v>3507443</v>
      </c>
      <c r="T854" s="21">
        <v>0</v>
      </c>
      <c r="U854" s="21">
        <v>0</v>
      </c>
      <c r="V854" s="21">
        <v>0</v>
      </c>
      <c r="W854" s="33">
        <v>336956</v>
      </c>
      <c r="X854" s="21">
        <v>0</v>
      </c>
      <c r="Y854" s="33">
        <v>258567</v>
      </c>
      <c r="Z854" s="16" t="s">
        <v>126</v>
      </c>
      <c r="AA854" s="102">
        <v>0</v>
      </c>
      <c r="AB854" s="21">
        <v>10.5</v>
      </c>
      <c r="AC854" s="21">
        <v>35</v>
      </c>
      <c r="AD854" s="99">
        <v>0</v>
      </c>
      <c r="AE854" s="21">
        <v>3.3</v>
      </c>
      <c r="AF854" s="21">
        <f t="shared" si="13"/>
        <v>48.8</v>
      </c>
      <c r="AG854" s="21" t="s">
        <v>6265</v>
      </c>
      <c r="AH854" s="24" t="s">
        <v>6266</v>
      </c>
      <c r="AI854" s="24" t="s">
        <v>6267</v>
      </c>
      <c r="AJ854" s="27" t="s">
        <v>31479</v>
      </c>
      <c r="AK854" s="28" t="s">
        <v>60</v>
      </c>
      <c r="AL854" s="28">
        <v>10</v>
      </c>
      <c r="AM854" s="28">
        <v>20110808</v>
      </c>
      <c r="AN854" s="29">
        <v>400</v>
      </c>
      <c r="AO854" s="29">
        <v>202206</v>
      </c>
      <c r="AP854" s="29">
        <v>2022</v>
      </c>
      <c r="AQ854" s="28">
        <v>719901057</v>
      </c>
      <c r="AR854" s="28">
        <v>405651541</v>
      </c>
      <c r="AS854" s="28">
        <v>34160485</v>
      </c>
      <c r="AT854" s="30">
        <v>2</v>
      </c>
      <c r="AU854" s="30"/>
      <c r="AV854" s="30"/>
      <c r="AW854" s="30"/>
      <c r="AX854" s="30"/>
      <c r="AY854" s="30"/>
      <c r="AZ854" s="30"/>
      <c r="BA854" s="30"/>
      <c r="BB854" s="30" t="s">
        <v>54452</v>
      </c>
      <c r="BC854" s="30" t="s">
        <v>54452</v>
      </c>
      <c r="BD854" s="30" t="s">
        <v>54452</v>
      </c>
      <c r="BE854" s="30" t="s">
        <v>54452</v>
      </c>
      <c r="BF854" s="30" t="s">
        <v>54452</v>
      </c>
      <c r="BG854" s="30">
        <v>4</v>
      </c>
      <c r="BH854" s="30" t="s">
        <v>237</v>
      </c>
      <c r="BI854" s="31"/>
    </row>
    <row r="855" spans="1:61" ht="16.5">
      <c r="A855" s="21" t="s">
        <v>14205</v>
      </c>
      <c r="B855" s="21">
        <v>13930</v>
      </c>
      <c r="C855" s="21">
        <v>4346564</v>
      </c>
      <c r="D855" s="21">
        <v>6168609829</v>
      </c>
      <c r="E855" s="22">
        <v>2201110105776</v>
      </c>
      <c r="F855" s="24" t="s">
        <v>14206</v>
      </c>
      <c r="G855" s="24" t="s">
        <v>44</v>
      </c>
      <c r="H855" s="24" t="s">
        <v>51</v>
      </c>
      <c r="I855" s="24" t="s">
        <v>52</v>
      </c>
      <c r="J855" s="24" t="s">
        <v>966</v>
      </c>
      <c r="K855" s="21">
        <v>62</v>
      </c>
      <c r="L855" s="32" t="s">
        <v>14207</v>
      </c>
      <c r="M855" s="21" t="s">
        <v>14208</v>
      </c>
      <c r="N855" s="21">
        <v>1</v>
      </c>
      <c r="O855" s="21" t="s">
        <v>55</v>
      </c>
      <c r="P855" s="21">
        <v>0</v>
      </c>
      <c r="Q855" s="21">
        <v>0</v>
      </c>
      <c r="R855" s="21">
        <v>0</v>
      </c>
      <c r="S855" s="21">
        <v>0</v>
      </c>
      <c r="T855" s="21">
        <v>0</v>
      </c>
      <c r="U855" s="21">
        <v>0</v>
      </c>
      <c r="V855" s="21">
        <v>0</v>
      </c>
      <c r="W855" s="21">
        <v>0</v>
      </c>
      <c r="X855" s="21">
        <v>0</v>
      </c>
      <c r="Y855" s="33">
        <v>4528760</v>
      </c>
      <c r="Z855" s="16" t="s">
        <v>315</v>
      </c>
      <c r="AA855" s="102">
        <v>0</v>
      </c>
      <c r="AB855" s="21">
        <v>45.2</v>
      </c>
      <c r="AC855" s="99">
        <v>0</v>
      </c>
      <c r="AD855" s="99">
        <v>0</v>
      </c>
      <c r="AE855" s="99">
        <v>0</v>
      </c>
      <c r="AF855" s="21">
        <f t="shared" si="13"/>
        <v>45.2</v>
      </c>
      <c r="AG855" s="21" t="s">
        <v>14209</v>
      </c>
      <c r="AH855" s="24" t="s">
        <v>14210</v>
      </c>
      <c r="AI855" s="24" t="s">
        <v>14211</v>
      </c>
      <c r="AJ855" s="27" t="s">
        <v>31480</v>
      </c>
      <c r="AK855" s="28" t="s">
        <v>60</v>
      </c>
      <c r="AL855" s="28">
        <v>10</v>
      </c>
      <c r="AM855" s="28">
        <v>20130930</v>
      </c>
      <c r="AN855" s="29">
        <v>1085</v>
      </c>
      <c r="AO855" s="29">
        <v>202212</v>
      </c>
      <c r="AP855" s="29">
        <v>2022</v>
      </c>
      <c r="AQ855" s="28">
        <v>232003056</v>
      </c>
      <c r="AR855" s="28">
        <v>1552326945</v>
      </c>
      <c r="AS855" s="28">
        <v>465000000</v>
      </c>
      <c r="AT855" s="30">
        <v>2</v>
      </c>
      <c r="AU855" s="30"/>
      <c r="AV855" s="30"/>
      <c r="AW855" s="30"/>
      <c r="AX855" s="30"/>
      <c r="AY855" s="30"/>
      <c r="AZ855" s="30"/>
      <c r="BA855" s="30"/>
      <c r="BB855" s="30" t="s">
        <v>54452</v>
      </c>
      <c r="BC855" s="30" t="s">
        <v>54452</v>
      </c>
      <c r="BD855" s="30" t="s">
        <v>54452</v>
      </c>
      <c r="BE855" s="30" t="s">
        <v>54452</v>
      </c>
      <c r="BF855" s="30" t="s">
        <v>54452</v>
      </c>
      <c r="BG855" s="30">
        <v>7</v>
      </c>
      <c r="BH855" s="30"/>
      <c r="BI855" s="31"/>
    </row>
    <row r="856" spans="1:61" ht="16.5">
      <c r="A856" s="21" t="s">
        <v>10540</v>
      </c>
      <c r="B856" s="21">
        <v>10968</v>
      </c>
      <c r="C856" s="21">
        <v>3329142</v>
      </c>
      <c r="D856" s="21">
        <v>1208700270</v>
      </c>
      <c r="E856" s="22">
        <v>1101140061321</v>
      </c>
      <c r="F856" s="24" t="s">
        <v>10541</v>
      </c>
      <c r="G856" s="24" t="s">
        <v>44</v>
      </c>
      <c r="H856" s="24" t="s">
        <v>51</v>
      </c>
      <c r="I856" s="24" t="s">
        <v>65</v>
      </c>
      <c r="J856" s="24" t="s">
        <v>171</v>
      </c>
      <c r="K856" s="21">
        <v>48</v>
      </c>
      <c r="L856" s="32" t="s">
        <v>10542</v>
      </c>
      <c r="M856" s="21" t="s">
        <v>3887</v>
      </c>
      <c r="N856" s="21">
        <v>1</v>
      </c>
      <c r="O856" s="21" t="s">
        <v>83</v>
      </c>
      <c r="P856" s="21">
        <v>0</v>
      </c>
      <c r="Q856" s="21">
        <v>0</v>
      </c>
      <c r="R856" s="21">
        <v>0</v>
      </c>
      <c r="S856" s="21">
        <v>0</v>
      </c>
      <c r="T856" s="21">
        <v>0</v>
      </c>
      <c r="U856" s="21">
        <v>0</v>
      </c>
      <c r="V856" s="21">
        <v>0</v>
      </c>
      <c r="W856" s="21">
        <v>0</v>
      </c>
      <c r="X856" s="21">
        <v>0</v>
      </c>
      <c r="Y856" s="33">
        <v>7096860098</v>
      </c>
      <c r="Z856" s="16" t="s">
        <v>126</v>
      </c>
      <c r="AA856" s="102">
        <v>0</v>
      </c>
      <c r="AB856" s="21">
        <v>70.900000000000006</v>
      </c>
      <c r="AC856" s="99">
        <v>0</v>
      </c>
      <c r="AD856" s="99">
        <v>0</v>
      </c>
      <c r="AE856" s="99">
        <v>0</v>
      </c>
      <c r="AF856" s="21">
        <f t="shared" si="13"/>
        <v>70.900000000000006</v>
      </c>
      <c r="AG856" s="21" t="s">
        <v>10543</v>
      </c>
      <c r="AH856" s="24" t="s">
        <v>10544</v>
      </c>
      <c r="AI856" s="24" t="s">
        <v>10545</v>
      </c>
      <c r="AJ856" s="27" t="s">
        <v>31481</v>
      </c>
      <c r="AK856" s="28" t="s">
        <v>60</v>
      </c>
      <c r="AL856" s="28">
        <v>10</v>
      </c>
      <c r="AM856" s="28">
        <v>20060410</v>
      </c>
      <c r="AN856" s="29">
        <v>416</v>
      </c>
      <c r="AO856" s="29">
        <v>202303</v>
      </c>
      <c r="AP856" s="29">
        <v>2022</v>
      </c>
      <c r="AQ856" s="28">
        <v>383893263</v>
      </c>
      <c r="AR856" s="28">
        <v>233072861</v>
      </c>
      <c r="AS856" s="28">
        <v>580000</v>
      </c>
      <c r="AT856" s="30">
        <v>2</v>
      </c>
      <c r="AU856" s="30"/>
      <c r="AV856" s="30"/>
      <c r="AW856" s="30"/>
      <c r="AX856" s="30"/>
      <c r="AY856" s="30"/>
      <c r="AZ856" s="30"/>
      <c r="BA856" s="30"/>
      <c r="BB856" s="30" t="s">
        <v>54452</v>
      </c>
      <c r="BC856" s="30" t="s">
        <v>54452</v>
      </c>
      <c r="BD856" s="30" t="s">
        <v>54452</v>
      </c>
      <c r="BE856" s="30" t="s">
        <v>54452</v>
      </c>
      <c r="BF856" s="30" t="s">
        <v>54452</v>
      </c>
      <c r="BG856" s="30">
        <v>3</v>
      </c>
      <c r="BH856" s="30" t="s">
        <v>10546</v>
      </c>
      <c r="BI856" s="31"/>
    </row>
    <row r="857" spans="1:61" ht="16.5">
      <c r="A857" s="21" t="s">
        <v>13942</v>
      </c>
      <c r="B857" s="21">
        <v>13693</v>
      </c>
      <c r="C857" s="21">
        <v>4204292</v>
      </c>
      <c r="D857" s="21">
        <v>1448110490</v>
      </c>
      <c r="E857" s="22">
        <v>1311110336030</v>
      </c>
      <c r="F857" s="24" t="s">
        <v>13943</v>
      </c>
      <c r="G857" s="24" t="s">
        <v>44</v>
      </c>
      <c r="H857" s="24" t="s">
        <v>51</v>
      </c>
      <c r="I857" s="24" t="s">
        <v>63</v>
      </c>
      <c r="J857" s="24" t="s">
        <v>1449</v>
      </c>
      <c r="K857" s="21">
        <v>61</v>
      </c>
      <c r="L857" s="32" t="s">
        <v>13944</v>
      </c>
      <c r="M857" s="21" t="s">
        <v>689</v>
      </c>
      <c r="N857" s="21">
        <v>1</v>
      </c>
      <c r="O857" s="21" t="s">
        <v>55</v>
      </c>
      <c r="P857" s="21">
        <v>0</v>
      </c>
      <c r="Q857" s="21">
        <v>0</v>
      </c>
      <c r="R857" s="21">
        <v>0</v>
      </c>
      <c r="S857" s="33">
        <v>884760</v>
      </c>
      <c r="T857" s="21">
        <v>0</v>
      </c>
      <c r="U857" s="21">
        <v>0</v>
      </c>
      <c r="V857" s="21">
        <v>0</v>
      </c>
      <c r="W857" s="33">
        <v>4751190</v>
      </c>
      <c r="X857" s="33">
        <v>154419</v>
      </c>
      <c r="Y857" s="21">
        <v>0</v>
      </c>
      <c r="Z857" s="16" t="s">
        <v>315</v>
      </c>
      <c r="AA857" s="102">
        <v>0</v>
      </c>
      <c r="AB857" s="99">
        <v>0</v>
      </c>
      <c r="AC857" s="21">
        <v>8.8000000000000007</v>
      </c>
      <c r="AD857" s="99">
        <v>0</v>
      </c>
      <c r="AE857" s="21">
        <v>49</v>
      </c>
      <c r="AF857" s="21">
        <f t="shared" si="13"/>
        <v>57.8</v>
      </c>
      <c r="AG857" s="21" t="s">
        <v>13052</v>
      </c>
      <c r="AH857" s="24">
        <v>15449430</v>
      </c>
      <c r="AI857" s="24" t="s">
        <v>13945</v>
      </c>
      <c r="AJ857" s="27" t="s">
        <v>31482</v>
      </c>
      <c r="AK857" s="28" t="s">
        <v>60</v>
      </c>
      <c r="AL857" s="28">
        <v>10</v>
      </c>
      <c r="AM857" s="28">
        <v>20130228</v>
      </c>
      <c r="AN857" s="29">
        <v>1782</v>
      </c>
      <c r="AO857" s="29">
        <v>202303</v>
      </c>
      <c r="AP857" s="29">
        <v>2022</v>
      </c>
      <c r="AQ857" s="28">
        <v>597873000</v>
      </c>
      <c r="AR857" s="28">
        <v>970782000</v>
      </c>
      <c r="AS857" s="28">
        <v>25032000</v>
      </c>
      <c r="AT857" s="30">
        <v>2</v>
      </c>
      <c r="AU857" s="30"/>
      <c r="AV857" s="30"/>
      <c r="AW857" s="30"/>
      <c r="AX857" s="30"/>
      <c r="AY857" s="30"/>
      <c r="AZ857" s="30"/>
      <c r="BA857" s="30"/>
      <c r="BB857" s="30" t="s">
        <v>54452</v>
      </c>
      <c r="BC857" s="30" t="s">
        <v>54452</v>
      </c>
      <c r="BD857" s="30" t="s">
        <v>54452</v>
      </c>
      <c r="BE857" s="30" t="s">
        <v>54452</v>
      </c>
      <c r="BF857" s="30" t="s">
        <v>13946</v>
      </c>
      <c r="BG857" s="30">
        <v>2</v>
      </c>
      <c r="BH857" s="30" t="s">
        <v>13947</v>
      </c>
      <c r="BI857" s="31"/>
    </row>
    <row r="858" spans="1:61" ht="16.5">
      <c r="A858" s="21" t="s">
        <v>13213</v>
      </c>
      <c r="B858" s="21">
        <v>12947</v>
      </c>
      <c r="C858" s="21">
        <v>5959751</v>
      </c>
      <c r="D858" s="21">
        <v>1448129418</v>
      </c>
      <c r="E858" s="22">
        <v>1311110385011</v>
      </c>
      <c r="F858" s="24" t="s">
        <v>13214</v>
      </c>
      <c r="G858" s="24" t="s">
        <v>44</v>
      </c>
      <c r="H858" s="24" t="s">
        <v>51</v>
      </c>
      <c r="I858" s="24" t="s">
        <v>63</v>
      </c>
      <c r="J858" s="24" t="s">
        <v>462</v>
      </c>
      <c r="K858" s="21">
        <v>56</v>
      </c>
      <c r="L858" s="32" t="s">
        <v>13215</v>
      </c>
      <c r="M858" s="21" t="s">
        <v>13216</v>
      </c>
      <c r="N858" s="21">
        <v>1</v>
      </c>
      <c r="O858" s="21" t="s">
        <v>55</v>
      </c>
      <c r="P858" s="21">
        <v>0</v>
      </c>
      <c r="Q858" s="21">
        <v>0</v>
      </c>
      <c r="R858" s="21">
        <v>0</v>
      </c>
      <c r="S858" s="21">
        <v>0</v>
      </c>
      <c r="T858" s="21">
        <v>0</v>
      </c>
      <c r="U858" s="21">
        <v>0</v>
      </c>
      <c r="V858" s="21">
        <v>0</v>
      </c>
      <c r="W858" s="33">
        <v>1395083</v>
      </c>
      <c r="X858" s="21">
        <v>0</v>
      </c>
      <c r="Y858" s="21">
        <v>0</v>
      </c>
      <c r="Z858" s="16" t="s">
        <v>315</v>
      </c>
      <c r="AA858" s="102">
        <v>0</v>
      </c>
      <c r="AB858" s="99">
        <v>0</v>
      </c>
      <c r="AC858" s="99">
        <v>0</v>
      </c>
      <c r="AD858" s="99">
        <v>0</v>
      </c>
      <c r="AE858" s="21">
        <v>13.9</v>
      </c>
      <c r="AF858" s="21">
        <f t="shared" si="13"/>
        <v>13.9</v>
      </c>
      <c r="AG858" s="21" t="s">
        <v>13217</v>
      </c>
      <c r="AH858" s="24" t="s">
        <v>13218</v>
      </c>
      <c r="AI858" s="24" t="s">
        <v>13219</v>
      </c>
      <c r="AJ858" s="27" t="s">
        <v>31483</v>
      </c>
      <c r="AK858" s="28" t="s">
        <v>60</v>
      </c>
      <c r="AL858" s="28">
        <v>10</v>
      </c>
      <c r="AM858" s="28">
        <v>20140826</v>
      </c>
      <c r="AN858" s="29">
        <v>302</v>
      </c>
      <c r="AO858" s="29">
        <v>202303</v>
      </c>
      <c r="AP858" s="29">
        <v>2022</v>
      </c>
      <c r="AQ858" s="28">
        <v>44420345</v>
      </c>
      <c r="AR858" s="28">
        <v>24502129</v>
      </c>
      <c r="AS858" s="28">
        <v>4000000</v>
      </c>
      <c r="AT858" s="30">
        <v>2</v>
      </c>
      <c r="AU858" s="30"/>
      <c r="AV858" s="30"/>
      <c r="AW858" s="30"/>
      <c r="AX858" s="30"/>
      <c r="AY858" s="30"/>
      <c r="AZ858" s="30"/>
      <c r="BA858" s="30"/>
      <c r="BB858" s="30" t="s">
        <v>54452</v>
      </c>
      <c r="BC858" s="30" t="s">
        <v>54452</v>
      </c>
      <c r="BD858" s="30" t="s">
        <v>54452</v>
      </c>
      <c r="BE858" s="30" t="s">
        <v>54452</v>
      </c>
      <c r="BF858" s="30" t="s">
        <v>54452</v>
      </c>
      <c r="BG858" s="30">
        <v>8</v>
      </c>
      <c r="BH858" s="30"/>
      <c r="BI858" s="31"/>
    </row>
    <row r="859" spans="1:61" ht="16.5">
      <c r="A859" s="21" t="s">
        <v>15184</v>
      </c>
      <c r="B859" s="21">
        <v>14512</v>
      </c>
      <c r="C859" s="21">
        <v>2198848</v>
      </c>
      <c r="D859" s="21">
        <v>1168172977</v>
      </c>
      <c r="E859" s="22">
        <v>1101140028941</v>
      </c>
      <c r="F859" s="24" t="s">
        <v>15185</v>
      </c>
      <c r="G859" s="24" t="s">
        <v>44</v>
      </c>
      <c r="H859" s="24" t="s">
        <v>51</v>
      </c>
      <c r="I859" s="24" t="s">
        <v>65</v>
      </c>
      <c r="J859" s="24" t="s">
        <v>363</v>
      </c>
      <c r="K859" s="21">
        <v>63</v>
      </c>
      <c r="L859" s="32" t="s">
        <v>15186</v>
      </c>
      <c r="M859" s="21" t="s">
        <v>15187</v>
      </c>
      <c r="N859" s="21">
        <v>1</v>
      </c>
      <c r="O859" s="21" t="s">
        <v>55</v>
      </c>
      <c r="P859" s="21">
        <v>0</v>
      </c>
      <c r="Q859" s="21">
        <v>0</v>
      </c>
      <c r="R859" s="33">
        <v>119441</v>
      </c>
      <c r="S859" s="21">
        <v>0</v>
      </c>
      <c r="T859" s="21">
        <v>0</v>
      </c>
      <c r="U859" s="21">
        <v>0</v>
      </c>
      <c r="V859" s="21">
        <v>0</v>
      </c>
      <c r="W859" s="33">
        <v>412091</v>
      </c>
      <c r="X859" s="21">
        <v>0</v>
      </c>
      <c r="Y859" s="33">
        <v>1015975</v>
      </c>
      <c r="Z859" s="16" t="s">
        <v>315</v>
      </c>
      <c r="AA859" s="102">
        <v>0</v>
      </c>
      <c r="AB859" s="21">
        <v>11.3</v>
      </c>
      <c r="AC859" s="99">
        <v>0</v>
      </c>
      <c r="AD859" s="99">
        <v>0</v>
      </c>
      <c r="AE859" s="21">
        <v>4.0999999999999996</v>
      </c>
      <c r="AF859" s="21">
        <f t="shared" si="13"/>
        <v>15.4</v>
      </c>
      <c r="AG859" s="21" t="s">
        <v>15188</v>
      </c>
      <c r="AH859" s="24" t="s">
        <v>9668</v>
      </c>
      <c r="AI859" s="24" t="s">
        <v>15189</v>
      </c>
      <c r="AJ859" s="27" t="s">
        <v>30802</v>
      </c>
      <c r="AK859" s="28" t="s">
        <v>60</v>
      </c>
      <c r="AL859" s="28">
        <v>10</v>
      </c>
      <c r="AM859" s="28">
        <v>19990210</v>
      </c>
      <c r="AN859" s="29">
        <v>459</v>
      </c>
      <c r="AO859" s="29">
        <v>202210</v>
      </c>
      <c r="AP859" s="29">
        <v>2022</v>
      </c>
      <c r="AQ859" s="28">
        <v>119013364</v>
      </c>
      <c r="AR859" s="28">
        <v>29828696</v>
      </c>
      <c r="AS859" s="28">
        <v>2652000</v>
      </c>
      <c r="AT859" s="30">
        <v>2</v>
      </c>
      <c r="AU859" s="30"/>
      <c r="AV859" s="30"/>
      <c r="AW859" s="30"/>
      <c r="AX859" s="30"/>
      <c r="AY859" s="30"/>
      <c r="AZ859" s="30"/>
      <c r="BA859" s="30"/>
      <c r="BB859" s="30" t="s">
        <v>54452</v>
      </c>
      <c r="BC859" s="30" t="s">
        <v>54452</v>
      </c>
      <c r="BD859" s="30" t="s">
        <v>54452</v>
      </c>
      <c r="BE859" s="30" t="s">
        <v>54452</v>
      </c>
      <c r="BF859" s="30" t="s">
        <v>54452</v>
      </c>
      <c r="BG859" s="30">
        <v>4</v>
      </c>
      <c r="BH859" s="30" t="s">
        <v>237</v>
      </c>
      <c r="BI859" s="31"/>
    </row>
    <row r="860" spans="1:61" ht="16.5">
      <c r="A860" s="21" t="s">
        <v>5808</v>
      </c>
      <c r="B860" s="21">
        <v>5763</v>
      </c>
      <c r="C860" s="21">
        <v>1337941</v>
      </c>
      <c r="D860" s="21">
        <v>6068162536</v>
      </c>
      <c r="E860" s="22">
        <v>1801110121507</v>
      </c>
      <c r="F860" s="24" t="s">
        <v>5809</v>
      </c>
      <c r="G860" s="24" t="s">
        <v>44</v>
      </c>
      <c r="H860" s="24" t="s">
        <v>51</v>
      </c>
      <c r="I860" s="24" t="s">
        <v>65</v>
      </c>
      <c r="J860" s="24" t="s">
        <v>1011</v>
      </c>
      <c r="K860" s="21">
        <v>35</v>
      </c>
      <c r="L860" s="32" t="s">
        <v>5810</v>
      </c>
      <c r="M860" s="21" t="s">
        <v>5811</v>
      </c>
      <c r="N860" s="21">
        <v>1</v>
      </c>
      <c r="O860" s="21" t="s">
        <v>55</v>
      </c>
      <c r="P860" s="21">
        <v>0</v>
      </c>
      <c r="Q860" s="21">
        <v>0</v>
      </c>
      <c r="R860" s="21">
        <v>0</v>
      </c>
      <c r="S860" s="21">
        <v>0</v>
      </c>
      <c r="T860" s="21">
        <v>0</v>
      </c>
      <c r="U860" s="21">
        <v>0</v>
      </c>
      <c r="V860" s="21">
        <v>0</v>
      </c>
      <c r="W860" s="21">
        <v>0</v>
      </c>
      <c r="X860" s="21">
        <v>0</v>
      </c>
      <c r="Y860" s="21">
        <v>0</v>
      </c>
      <c r="Z860" s="16" t="s">
        <v>126</v>
      </c>
      <c r="AA860" s="102">
        <v>0</v>
      </c>
      <c r="AB860" s="99">
        <v>0</v>
      </c>
      <c r="AC860" s="99">
        <v>0</v>
      </c>
      <c r="AD860" s="99">
        <v>0</v>
      </c>
      <c r="AE860" s="99">
        <v>0</v>
      </c>
      <c r="AF860" s="21">
        <f t="shared" si="13"/>
        <v>0</v>
      </c>
      <c r="AG860" s="21" t="s">
        <v>5812</v>
      </c>
      <c r="AH860" s="24" t="s">
        <v>5813</v>
      </c>
      <c r="AI860" s="24" t="s">
        <v>5814</v>
      </c>
      <c r="AJ860" s="27" t="s">
        <v>31484</v>
      </c>
      <c r="AK860" s="28" t="s">
        <v>70</v>
      </c>
      <c r="AL860" s="28">
        <v>10</v>
      </c>
      <c r="AM860" s="28">
        <v>19920120</v>
      </c>
      <c r="AN860" s="29">
        <v>344</v>
      </c>
      <c r="AO860" s="29">
        <v>202306</v>
      </c>
      <c r="AP860" s="29">
        <v>2022</v>
      </c>
      <c r="AQ860" s="28">
        <v>108990455</v>
      </c>
      <c r="AR860" s="28">
        <v>172839151</v>
      </c>
      <c r="AS860" s="28">
        <v>4578877</v>
      </c>
      <c r="AT860" s="30">
        <v>2</v>
      </c>
      <c r="AU860" s="30"/>
      <c r="AV860" s="30"/>
      <c r="AW860" s="30"/>
      <c r="AX860" s="30"/>
      <c r="AY860" s="30"/>
      <c r="AZ860" s="30"/>
      <c r="BA860" s="30"/>
      <c r="BB860" s="30" t="s">
        <v>54452</v>
      </c>
      <c r="BC860" s="30" t="s">
        <v>54452</v>
      </c>
      <c r="BD860" s="30" t="s">
        <v>54452</v>
      </c>
      <c r="BE860" s="30" t="s">
        <v>54452</v>
      </c>
      <c r="BF860" s="30" t="s">
        <v>5815</v>
      </c>
      <c r="BG860" s="30">
        <v>2</v>
      </c>
      <c r="BH860" s="30"/>
      <c r="BI860" s="31"/>
    </row>
    <row r="861" spans="1:61" ht="16.5">
      <c r="A861" s="21" t="s">
        <v>5730</v>
      </c>
      <c r="B861" s="21">
        <v>5665</v>
      </c>
      <c r="C861" s="21">
        <v>5990734</v>
      </c>
      <c r="D861" s="21">
        <v>6098622391</v>
      </c>
      <c r="E861" s="22">
        <v>1942110234534</v>
      </c>
      <c r="F861" s="24" t="s">
        <v>5731</v>
      </c>
      <c r="G861" s="24" t="s">
        <v>44</v>
      </c>
      <c r="H861" s="24" t="s">
        <v>51</v>
      </c>
      <c r="I861" s="24" t="s">
        <v>52</v>
      </c>
      <c r="J861" s="24" t="s">
        <v>1011</v>
      </c>
      <c r="K861" s="21">
        <v>35</v>
      </c>
      <c r="L861" s="32" t="s">
        <v>5732</v>
      </c>
      <c r="M861" s="21" t="s">
        <v>1664</v>
      </c>
      <c r="N861" s="26">
        <v>1</v>
      </c>
      <c r="O861" s="26" t="s">
        <v>55</v>
      </c>
      <c r="P861" s="41">
        <v>30694159</v>
      </c>
      <c r="Q861" s="41">
        <v>39393890</v>
      </c>
      <c r="R861" s="41">
        <v>2058210</v>
      </c>
      <c r="S861" s="41">
        <f>20470864+32227422</f>
        <v>52698286</v>
      </c>
      <c r="T861" s="21">
        <v>0</v>
      </c>
      <c r="U861" s="41">
        <v>19400</v>
      </c>
      <c r="V861" s="41">
        <v>4673271</v>
      </c>
      <c r="W861" s="41">
        <v>14679296</v>
      </c>
      <c r="X861" s="41">
        <v>886668</v>
      </c>
      <c r="Y861" s="41">
        <v>8946727</v>
      </c>
      <c r="Z861" s="21" t="s">
        <v>5733</v>
      </c>
      <c r="AA861" s="21">
        <v>306.89999999999998</v>
      </c>
      <c r="AB861" s="21">
        <v>503.9</v>
      </c>
      <c r="AC861" s="21">
        <v>526.9</v>
      </c>
      <c r="AD861" s="21">
        <v>0.1</v>
      </c>
      <c r="AE861" s="21">
        <v>202.3</v>
      </c>
      <c r="AF861" s="21">
        <f t="shared" si="13"/>
        <v>1540.0999999999997</v>
      </c>
      <c r="AG861" s="21" t="s">
        <v>5734</v>
      </c>
      <c r="AH861" s="24" t="s">
        <v>5735</v>
      </c>
      <c r="AI861" s="24" t="s">
        <v>5736</v>
      </c>
      <c r="AJ861" s="27" t="s">
        <v>31485</v>
      </c>
      <c r="AK861" s="28" t="s">
        <v>156</v>
      </c>
      <c r="AL861" s="28">
        <v>10</v>
      </c>
      <c r="AM861" s="28">
        <v>20141201</v>
      </c>
      <c r="AN861" s="29">
        <v>432</v>
      </c>
      <c r="AO861" s="29">
        <v>202306</v>
      </c>
      <c r="AP861" s="29">
        <v>2022</v>
      </c>
      <c r="AQ861" s="28">
        <v>296998154</v>
      </c>
      <c r="AR861" s="28">
        <v>254037930</v>
      </c>
      <c r="AS861" s="28">
        <v>5520854</v>
      </c>
      <c r="AT861" s="30">
        <v>2</v>
      </c>
      <c r="AU861" s="30"/>
      <c r="AV861" s="30"/>
      <c r="AW861" s="30"/>
      <c r="AX861" s="30"/>
      <c r="AY861" s="30"/>
      <c r="AZ861" s="30"/>
      <c r="BA861" s="30"/>
      <c r="BB861" s="30" t="s">
        <v>54452</v>
      </c>
      <c r="BC861" s="30" t="s">
        <v>54452</v>
      </c>
      <c r="BD861" s="30" t="s">
        <v>54452</v>
      </c>
      <c r="BE861" s="30" t="s">
        <v>54452</v>
      </c>
      <c r="BF861" s="30" t="s">
        <v>54452</v>
      </c>
      <c r="BG861" s="30">
        <v>7</v>
      </c>
      <c r="BH861" s="30" t="s">
        <v>5737</v>
      </c>
      <c r="BI861" s="31"/>
    </row>
    <row r="862" spans="1:61" ht="16.5">
      <c r="A862" s="21" t="s">
        <v>7475</v>
      </c>
      <c r="B862" s="21">
        <v>7551</v>
      </c>
      <c r="C862" s="21">
        <v>5986443</v>
      </c>
      <c r="D862" s="21">
        <v>3128672094</v>
      </c>
      <c r="E862" s="22">
        <v>1648110083365</v>
      </c>
      <c r="F862" s="24" t="s">
        <v>7476</v>
      </c>
      <c r="G862" s="24" t="s">
        <v>44</v>
      </c>
      <c r="H862" s="24" t="s">
        <v>51</v>
      </c>
      <c r="I862" s="24" t="s">
        <v>52</v>
      </c>
      <c r="J862" s="24" t="s">
        <v>1033</v>
      </c>
      <c r="K862" s="21">
        <v>38</v>
      </c>
      <c r="L862" s="32" t="s">
        <v>7477</v>
      </c>
      <c r="M862" s="21" t="s">
        <v>7478</v>
      </c>
      <c r="N862" s="21">
        <v>1</v>
      </c>
      <c r="O862" s="21" t="s">
        <v>55</v>
      </c>
      <c r="P862" s="21">
        <v>0</v>
      </c>
      <c r="Q862" s="21">
        <v>0</v>
      </c>
      <c r="R862" s="21">
        <v>0</v>
      </c>
      <c r="S862" s="51">
        <v>547080</v>
      </c>
      <c r="T862" s="21">
        <v>0</v>
      </c>
      <c r="U862" s="21">
        <v>0</v>
      </c>
      <c r="V862" s="51">
        <v>2014220</v>
      </c>
      <c r="W862" s="52">
        <v>120050</v>
      </c>
      <c r="X862" s="52">
        <v>44358</v>
      </c>
      <c r="Y862" s="51">
        <v>5948718</v>
      </c>
      <c r="Z862" s="16" t="s">
        <v>126</v>
      </c>
      <c r="AA862" s="102">
        <v>0</v>
      </c>
      <c r="AB862" s="21">
        <v>59.4</v>
      </c>
      <c r="AC862" s="21">
        <v>5.4</v>
      </c>
      <c r="AD862" s="99">
        <v>0</v>
      </c>
      <c r="AE862" s="21">
        <v>21.7</v>
      </c>
      <c r="AF862" s="21">
        <f t="shared" si="13"/>
        <v>86.5</v>
      </c>
      <c r="AG862" s="21" t="s">
        <v>2787</v>
      </c>
      <c r="AH862" s="24" t="s">
        <v>7479</v>
      </c>
      <c r="AI862" s="24" t="s">
        <v>7480</v>
      </c>
      <c r="AJ862" s="27" t="s">
        <v>31486</v>
      </c>
      <c r="AK862" s="28" t="s">
        <v>60</v>
      </c>
      <c r="AL862" s="28">
        <v>10</v>
      </c>
      <c r="AM862" s="28">
        <v>20141201</v>
      </c>
      <c r="AN862" s="29">
        <v>437</v>
      </c>
      <c r="AO862" s="29">
        <v>202212</v>
      </c>
      <c r="AP862" s="29">
        <v>2022</v>
      </c>
      <c r="AQ862" s="28">
        <v>305159584</v>
      </c>
      <c r="AR862" s="28">
        <v>256730337</v>
      </c>
      <c r="AS862" s="28">
        <v>5000000</v>
      </c>
      <c r="AT862" s="30">
        <v>2</v>
      </c>
      <c r="AU862" s="30"/>
      <c r="AV862" s="30"/>
      <c r="AW862" s="30"/>
      <c r="AX862" s="30"/>
      <c r="AY862" s="30"/>
      <c r="AZ862" s="30"/>
      <c r="BA862" s="30"/>
      <c r="BB862" s="30" t="s">
        <v>54452</v>
      </c>
      <c r="BC862" s="30" t="s">
        <v>54452</v>
      </c>
      <c r="BD862" s="30" t="s">
        <v>54452</v>
      </c>
      <c r="BE862" s="30" t="s">
        <v>54452</v>
      </c>
      <c r="BF862" s="30" t="s">
        <v>54452</v>
      </c>
      <c r="BG862" s="30">
        <v>8</v>
      </c>
      <c r="BH862" s="30"/>
      <c r="BI862" s="31"/>
    </row>
    <row r="863" spans="1:61" ht="16.5">
      <c r="A863" s="21" t="s">
        <v>8465</v>
      </c>
      <c r="B863" s="21">
        <v>8659</v>
      </c>
      <c r="C863" s="21">
        <v>9671930</v>
      </c>
      <c r="D863" s="21">
        <v>6768701904</v>
      </c>
      <c r="E863" s="22">
        <v>1101117736808</v>
      </c>
      <c r="F863" s="24" t="s">
        <v>8466</v>
      </c>
      <c r="G863" s="24" t="s">
        <v>44</v>
      </c>
      <c r="H863" s="24" t="s">
        <v>51</v>
      </c>
      <c r="I863" s="24" t="s">
        <v>63</v>
      </c>
      <c r="J863" s="24" t="s">
        <v>313</v>
      </c>
      <c r="K863" s="21">
        <v>46</v>
      </c>
      <c r="L863" s="32" t="s">
        <v>8467</v>
      </c>
      <c r="M863" s="21" t="s">
        <v>8468</v>
      </c>
      <c r="N863" s="26">
        <v>1</v>
      </c>
      <c r="O863" s="26" t="s">
        <v>55</v>
      </c>
      <c r="P863" s="21">
        <v>0</v>
      </c>
      <c r="Q863" s="21">
        <v>0</v>
      </c>
      <c r="R863" s="21">
        <v>0</v>
      </c>
      <c r="S863" s="21">
        <v>0</v>
      </c>
      <c r="T863" s="21">
        <v>0</v>
      </c>
      <c r="U863" s="41">
        <v>33727</v>
      </c>
      <c r="V863" s="21">
        <v>0</v>
      </c>
      <c r="W863" s="41">
        <v>8916324</v>
      </c>
      <c r="X863" s="41">
        <f>969769+5470121</f>
        <v>6439890</v>
      </c>
      <c r="Y863" s="21">
        <v>0</v>
      </c>
      <c r="Z863" s="21"/>
      <c r="AA863" s="102">
        <v>0</v>
      </c>
      <c r="AB863" s="99">
        <v>0</v>
      </c>
      <c r="AC863" s="99">
        <v>0</v>
      </c>
      <c r="AD863" s="21">
        <v>0.3</v>
      </c>
      <c r="AE863" s="21">
        <v>153.5</v>
      </c>
      <c r="AF863" s="21">
        <f t="shared" si="13"/>
        <v>153.80000000000001</v>
      </c>
      <c r="AG863" s="21" t="s">
        <v>8469</v>
      </c>
      <c r="AH863" s="24" t="s">
        <v>8470</v>
      </c>
      <c r="AI863" s="24" t="s">
        <v>8471</v>
      </c>
      <c r="AJ863" s="27" t="s">
        <v>31487</v>
      </c>
      <c r="AK863" s="28" t="s">
        <v>156</v>
      </c>
      <c r="AL863" s="28">
        <v>10</v>
      </c>
      <c r="AM863" s="28">
        <v>20210104</v>
      </c>
      <c r="AN863" s="29">
        <v>5719</v>
      </c>
      <c r="AO863" s="29">
        <v>202306</v>
      </c>
      <c r="AP863" s="29">
        <v>2022</v>
      </c>
      <c r="AQ863" s="28">
        <v>5275660012</v>
      </c>
      <c r="AR863" s="28">
        <v>6952036110</v>
      </c>
      <c r="AS863" s="28">
        <v>214597295</v>
      </c>
      <c r="AT863" s="30">
        <v>2</v>
      </c>
      <c r="AU863" s="30"/>
      <c r="AV863" s="30"/>
      <c r="AW863" s="30"/>
      <c r="AX863" s="30"/>
      <c r="AY863" s="30"/>
      <c r="AZ863" s="30"/>
      <c r="BA863" s="30"/>
      <c r="BB863" s="30" t="s">
        <v>54452</v>
      </c>
      <c r="BC863" s="30" t="s">
        <v>54452</v>
      </c>
      <c r="BD863" s="30" t="s">
        <v>54452</v>
      </c>
      <c r="BE863" s="30" t="s">
        <v>54452</v>
      </c>
      <c r="BF863" s="30" t="s">
        <v>8472</v>
      </c>
      <c r="BG863" s="30">
        <v>2</v>
      </c>
      <c r="BH863" s="30" t="s">
        <v>8473</v>
      </c>
      <c r="BI863" s="31"/>
    </row>
    <row r="864" spans="1:61" ht="16.5">
      <c r="A864" s="21" t="s">
        <v>8546</v>
      </c>
      <c r="B864" s="21">
        <v>8694</v>
      </c>
      <c r="C864" s="21">
        <v>1691674</v>
      </c>
      <c r="D864" s="21">
        <v>1028134561</v>
      </c>
      <c r="E864" s="22">
        <v>1101110163115</v>
      </c>
      <c r="F864" s="24" t="s">
        <v>8547</v>
      </c>
      <c r="G864" s="24" t="s">
        <v>44</v>
      </c>
      <c r="H864" s="24" t="s">
        <v>51</v>
      </c>
      <c r="I864" s="24" t="s">
        <v>63</v>
      </c>
      <c r="J864" s="24" t="s">
        <v>313</v>
      </c>
      <c r="K864" s="21">
        <v>46</v>
      </c>
      <c r="L864" s="32" t="s">
        <v>8548</v>
      </c>
      <c r="M864" s="21" t="s">
        <v>8549</v>
      </c>
      <c r="N864" s="26">
        <v>1</v>
      </c>
      <c r="O864" s="26" t="s">
        <v>351</v>
      </c>
      <c r="P864" s="21">
        <v>0</v>
      </c>
      <c r="Q864" s="21">
        <v>0</v>
      </c>
      <c r="R864" s="21">
        <v>0</v>
      </c>
      <c r="S864" s="21">
        <v>0</v>
      </c>
      <c r="T864" s="21">
        <v>0</v>
      </c>
      <c r="U864" s="21">
        <v>0</v>
      </c>
      <c r="V864" s="21">
        <v>0</v>
      </c>
      <c r="W864" s="21">
        <v>0</v>
      </c>
      <c r="X864" s="66">
        <v>2767</v>
      </c>
      <c r="Y864" s="21">
        <v>0</v>
      </c>
      <c r="Z864" s="21"/>
      <c r="AA864" s="103">
        <v>0</v>
      </c>
      <c r="AB864" s="100">
        <v>0</v>
      </c>
      <c r="AC864" s="100">
        <v>0</v>
      </c>
      <c r="AD864" s="100">
        <v>0</v>
      </c>
      <c r="AE864" s="37">
        <v>27.6</v>
      </c>
      <c r="AF864" s="21">
        <f t="shared" si="13"/>
        <v>27.6</v>
      </c>
      <c r="AG864" s="21" t="s">
        <v>8550</v>
      </c>
      <c r="AH864" s="24" t="s">
        <v>8551</v>
      </c>
      <c r="AI864" s="24" t="s">
        <v>8552</v>
      </c>
      <c r="AJ864" s="27" t="s">
        <v>31488</v>
      </c>
      <c r="AK864" s="28" t="s">
        <v>156</v>
      </c>
      <c r="AL864" s="28">
        <v>10</v>
      </c>
      <c r="AM864" s="28">
        <v>19561017</v>
      </c>
      <c r="AN864" s="29">
        <v>1947</v>
      </c>
      <c r="AO864" s="29">
        <v>202306</v>
      </c>
      <c r="AP864" s="29">
        <v>2022</v>
      </c>
      <c r="AQ864" s="28">
        <v>1962419335</v>
      </c>
      <c r="AR864" s="28">
        <v>1746816808</v>
      </c>
      <c r="AS864" s="28">
        <v>116539020</v>
      </c>
      <c r="AT864" s="30">
        <v>2</v>
      </c>
      <c r="AU864" s="30"/>
      <c r="AV864" s="30"/>
      <c r="AW864" s="30"/>
      <c r="AX864" s="30"/>
      <c r="AY864" s="30"/>
      <c r="AZ864" s="30"/>
      <c r="BA864" s="30"/>
      <c r="BB864" s="30" t="s">
        <v>54452</v>
      </c>
      <c r="BC864" s="30" t="s">
        <v>54452</v>
      </c>
      <c r="BD864" s="30" t="s">
        <v>54452</v>
      </c>
      <c r="BE864" s="30" t="s">
        <v>54452</v>
      </c>
      <c r="BF864" s="30" t="s">
        <v>54452</v>
      </c>
      <c r="BG864" s="30">
        <v>4</v>
      </c>
      <c r="BH864" s="30" t="s">
        <v>8553</v>
      </c>
      <c r="BI864" s="31"/>
    </row>
    <row r="865" spans="1:61" ht="16.5">
      <c r="A865" s="21" t="s">
        <v>5121</v>
      </c>
      <c r="B865" s="21">
        <v>4810</v>
      </c>
      <c r="C865" s="21">
        <v>6065271</v>
      </c>
      <c r="D865" s="21">
        <v>1078840539</v>
      </c>
      <c r="E865" s="22">
        <v>1101115633585</v>
      </c>
      <c r="F865" s="24" t="s">
        <v>5122</v>
      </c>
      <c r="G865" s="24" t="s">
        <v>44</v>
      </c>
      <c r="H865" s="24" t="s">
        <v>51</v>
      </c>
      <c r="I865" s="24" t="s">
        <v>65</v>
      </c>
      <c r="J865" s="24" t="s">
        <v>1010</v>
      </c>
      <c r="K865" s="21">
        <v>30</v>
      </c>
      <c r="L865" s="32" t="s">
        <v>5123</v>
      </c>
      <c r="M865" s="21" t="s">
        <v>5124</v>
      </c>
      <c r="N865" s="21">
        <v>1</v>
      </c>
      <c r="O865" s="21" t="s">
        <v>55</v>
      </c>
      <c r="P865" s="21">
        <v>0</v>
      </c>
      <c r="Q865" s="21">
        <v>0</v>
      </c>
      <c r="R865" s="21">
        <v>0</v>
      </c>
      <c r="S865" s="33">
        <v>3625465</v>
      </c>
      <c r="T865" s="21">
        <v>0</v>
      </c>
      <c r="U865" s="33">
        <v>543494</v>
      </c>
      <c r="V865" s="33">
        <v>517737</v>
      </c>
      <c r="W865" s="33">
        <v>539963</v>
      </c>
      <c r="X865" s="21">
        <v>0</v>
      </c>
      <c r="Y865" s="33">
        <v>2102387</v>
      </c>
      <c r="Z865" s="16" t="s">
        <v>126</v>
      </c>
      <c r="AA865" s="102">
        <v>0</v>
      </c>
      <c r="AB865" s="21">
        <v>21</v>
      </c>
      <c r="AC865" s="21">
        <v>36.200000000000003</v>
      </c>
      <c r="AD865" s="21">
        <v>5.4</v>
      </c>
      <c r="AE865" s="21">
        <v>10.5</v>
      </c>
      <c r="AF865" s="21">
        <f t="shared" si="13"/>
        <v>73.099999999999994</v>
      </c>
      <c r="AG865" s="21" t="s">
        <v>5125</v>
      </c>
      <c r="AH865" s="24" t="s">
        <v>5126</v>
      </c>
      <c r="AI865" s="24" t="s">
        <v>5127</v>
      </c>
      <c r="AJ865" s="27" t="s">
        <v>31489</v>
      </c>
      <c r="AK865" s="28" t="s">
        <v>70</v>
      </c>
      <c r="AL865" s="28">
        <v>10</v>
      </c>
      <c r="AM865" s="28">
        <v>20150203</v>
      </c>
      <c r="AN865" s="29">
        <v>323</v>
      </c>
      <c r="AO865" s="29">
        <v>202306</v>
      </c>
      <c r="AP865" s="29">
        <v>2022</v>
      </c>
      <c r="AQ865" s="28">
        <v>80780611</v>
      </c>
      <c r="AR865" s="28">
        <v>114942594</v>
      </c>
      <c r="AS865" s="28">
        <v>6301996</v>
      </c>
      <c r="AT865" s="30">
        <v>2</v>
      </c>
      <c r="AU865" s="30"/>
      <c r="AV865" s="30"/>
      <c r="AW865" s="30"/>
      <c r="AX865" s="30"/>
      <c r="AY865" s="30"/>
      <c r="AZ865" s="30"/>
      <c r="BA865" s="30"/>
      <c r="BB865" s="30" t="s">
        <v>54452</v>
      </c>
      <c r="BC865" s="30" t="s">
        <v>54452</v>
      </c>
      <c r="BD865" s="30" t="s">
        <v>54452</v>
      </c>
      <c r="BE865" s="30" t="s">
        <v>54452</v>
      </c>
      <c r="BF865" s="30" t="s">
        <v>54452</v>
      </c>
      <c r="BG865" s="30">
        <v>4</v>
      </c>
      <c r="BH865" s="30" t="s">
        <v>61</v>
      </c>
      <c r="BI865" s="31"/>
    </row>
    <row r="866" spans="1:61" ht="16.5">
      <c r="A866" s="21" t="s">
        <v>9966</v>
      </c>
      <c r="B866" s="21">
        <v>10257</v>
      </c>
      <c r="C866" s="21">
        <v>3654185</v>
      </c>
      <c r="D866" s="21">
        <v>2208786374</v>
      </c>
      <c r="E866" s="22">
        <v>1101114150465</v>
      </c>
      <c r="F866" s="24" t="s">
        <v>9967</v>
      </c>
      <c r="G866" s="24" t="s">
        <v>44</v>
      </c>
      <c r="H866" s="24" t="s">
        <v>51</v>
      </c>
      <c r="I866" s="24" t="s">
        <v>65</v>
      </c>
      <c r="J866" s="24" t="s">
        <v>171</v>
      </c>
      <c r="K866" s="21">
        <v>48</v>
      </c>
      <c r="L866" s="32" t="s">
        <v>9968</v>
      </c>
      <c r="M866" s="21" t="s">
        <v>9969</v>
      </c>
      <c r="N866" s="21">
        <v>1</v>
      </c>
      <c r="O866" s="21" t="s">
        <v>55</v>
      </c>
      <c r="P866" s="21">
        <v>0</v>
      </c>
      <c r="Q866" s="21">
        <v>0</v>
      </c>
      <c r="R866" s="21">
        <v>0</v>
      </c>
      <c r="S866" s="21">
        <v>0</v>
      </c>
      <c r="T866" s="21">
        <v>0</v>
      </c>
      <c r="U866" s="33">
        <v>255686</v>
      </c>
      <c r="V866" s="21">
        <v>0</v>
      </c>
      <c r="W866" s="33">
        <v>694132</v>
      </c>
      <c r="X866" s="21">
        <v>0</v>
      </c>
      <c r="Y866" s="33">
        <v>742995</v>
      </c>
      <c r="Z866" s="16" t="s">
        <v>126</v>
      </c>
      <c r="AA866" s="102">
        <v>0</v>
      </c>
      <c r="AB866" s="21">
        <v>7.4</v>
      </c>
      <c r="AC866" s="99">
        <v>0</v>
      </c>
      <c r="AD866" s="21">
        <v>2.5</v>
      </c>
      <c r="AE866" s="21">
        <v>6.9</v>
      </c>
      <c r="AF866" s="21">
        <f t="shared" si="13"/>
        <v>16.8</v>
      </c>
      <c r="AG866" s="21" t="s">
        <v>9970</v>
      </c>
      <c r="AH866" s="24" t="s">
        <v>9971</v>
      </c>
      <c r="AI866" s="24" t="s">
        <v>9972</v>
      </c>
      <c r="AJ866" s="27" t="s">
        <v>31490</v>
      </c>
      <c r="AK866" s="28" t="s">
        <v>60</v>
      </c>
      <c r="AL866" s="28">
        <v>10</v>
      </c>
      <c r="AM866" s="28">
        <v>20090803</v>
      </c>
      <c r="AN866" s="29">
        <v>405</v>
      </c>
      <c r="AO866" s="29">
        <v>202212</v>
      </c>
      <c r="AP866" s="29">
        <v>2022</v>
      </c>
      <c r="AQ866" s="28">
        <v>51524551</v>
      </c>
      <c r="AR866" s="28">
        <v>19350503</v>
      </c>
      <c r="AS866" s="28">
        <v>500000</v>
      </c>
      <c r="AT866" s="30">
        <v>2</v>
      </c>
      <c r="AU866" s="30"/>
      <c r="AV866" s="30"/>
      <c r="AW866" s="30"/>
      <c r="AX866" s="30"/>
      <c r="AY866" s="30"/>
      <c r="AZ866" s="30"/>
      <c r="BA866" s="30"/>
      <c r="BB866" s="30" t="s">
        <v>54452</v>
      </c>
      <c r="BC866" s="30" t="s">
        <v>54452</v>
      </c>
      <c r="BD866" s="30" t="s">
        <v>54452</v>
      </c>
      <c r="BE866" s="30" t="s">
        <v>54452</v>
      </c>
      <c r="BF866" s="30" t="s">
        <v>9973</v>
      </c>
      <c r="BG866" s="30">
        <v>2</v>
      </c>
      <c r="BH866" s="30"/>
      <c r="BI866" s="31"/>
    </row>
    <row r="867" spans="1:61" ht="16.5">
      <c r="A867" s="21" t="s">
        <v>1605</v>
      </c>
      <c r="B867" s="21">
        <v>1519</v>
      </c>
      <c r="C867" s="21">
        <v>1849164</v>
      </c>
      <c r="D867" s="21">
        <v>1018110436</v>
      </c>
      <c r="E867" s="22">
        <v>1101110247498</v>
      </c>
      <c r="F867" s="24" t="s">
        <v>1606</v>
      </c>
      <c r="G867" s="24" t="s">
        <v>44</v>
      </c>
      <c r="H867" s="24" t="s">
        <v>51</v>
      </c>
      <c r="I867" s="24" t="s">
        <v>52</v>
      </c>
      <c r="J867" s="24" t="s">
        <v>1463</v>
      </c>
      <c r="K867" s="21">
        <v>11</v>
      </c>
      <c r="L867" s="32" t="s">
        <v>1607</v>
      </c>
      <c r="M867" s="21" t="s">
        <v>1608</v>
      </c>
      <c r="N867" s="21">
        <v>1</v>
      </c>
      <c r="O867" s="21" t="s">
        <v>55</v>
      </c>
      <c r="P867" s="21">
        <v>0</v>
      </c>
      <c r="Q867" s="35">
        <v>172</v>
      </c>
      <c r="R867" s="39">
        <v>99473</v>
      </c>
      <c r="S867" s="39">
        <v>506605</v>
      </c>
      <c r="T867" s="21">
        <v>0</v>
      </c>
      <c r="U867" s="39">
        <v>73283</v>
      </c>
      <c r="V867" s="39">
        <v>311590</v>
      </c>
      <c r="W867" s="21">
        <v>0</v>
      </c>
      <c r="X867" s="35">
        <v>61</v>
      </c>
      <c r="Y867" s="39">
        <v>103388757</v>
      </c>
      <c r="Z867" s="16" t="s">
        <v>56</v>
      </c>
      <c r="AA867" s="102">
        <v>0</v>
      </c>
      <c r="AB867" s="21">
        <v>1034.8</v>
      </c>
      <c r="AC867" s="21">
        <v>5</v>
      </c>
      <c r="AD867" s="21">
        <v>0.7</v>
      </c>
      <c r="AE867" s="21">
        <v>3.1</v>
      </c>
      <c r="AF867" s="21">
        <f t="shared" si="13"/>
        <v>1043.5999999999999</v>
      </c>
      <c r="AG867" s="21" t="s">
        <v>1609</v>
      </c>
      <c r="AH867" s="24" t="s">
        <v>1610</v>
      </c>
      <c r="AI867" s="24" t="s">
        <v>1611</v>
      </c>
      <c r="AJ867" s="27" t="s">
        <v>31491</v>
      </c>
      <c r="AK867" s="28" t="s">
        <v>60</v>
      </c>
      <c r="AL867" s="28">
        <v>10</v>
      </c>
      <c r="AM867" s="28">
        <v>19790219</v>
      </c>
      <c r="AN867" s="29">
        <v>561</v>
      </c>
      <c r="AO867" s="29">
        <v>202304</v>
      </c>
      <c r="AP867" s="29">
        <v>2022</v>
      </c>
      <c r="AQ867" s="28">
        <v>690918315</v>
      </c>
      <c r="AR867" s="28">
        <v>1084325183</v>
      </c>
      <c r="AS867" s="28">
        <v>28206455</v>
      </c>
      <c r="AT867" s="30">
        <v>2</v>
      </c>
      <c r="AU867" s="30"/>
      <c r="AV867" s="30"/>
      <c r="AW867" s="30"/>
      <c r="AX867" s="30"/>
      <c r="AY867" s="30"/>
      <c r="AZ867" s="30"/>
      <c r="BA867" s="30"/>
      <c r="BB867" s="30" t="s">
        <v>54452</v>
      </c>
      <c r="BC867" s="30" t="s">
        <v>54452</v>
      </c>
      <c r="BD867" s="30" t="s">
        <v>54452</v>
      </c>
      <c r="BE867" s="30" t="s">
        <v>54452</v>
      </c>
      <c r="BF867" s="30" t="s">
        <v>1612</v>
      </c>
      <c r="BG867" s="30">
        <v>2</v>
      </c>
      <c r="BH867" s="30" t="s">
        <v>1613</v>
      </c>
      <c r="BI867" s="31"/>
    </row>
    <row r="868" spans="1:61" ht="16.5">
      <c r="A868" s="21" t="s">
        <v>12154</v>
      </c>
      <c r="B868" s="21">
        <v>12140</v>
      </c>
      <c r="C868" s="21">
        <v>6404903</v>
      </c>
      <c r="D868" s="21">
        <v>8968100036</v>
      </c>
      <c r="E868" s="22">
        <v>1101115680643</v>
      </c>
      <c r="F868" s="24" t="s">
        <v>12155</v>
      </c>
      <c r="G868" s="24" t="s">
        <v>44</v>
      </c>
      <c r="H868" s="24" t="s">
        <v>51</v>
      </c>
      <c r="I868" s="24" t="s">
        <v>52</v>
      </c>
      <c r="J868" s="24" t="s">
        <v>605</v>
      </c>
      <c r="K868" s="21">
        <v>55</v>
      </c>
      <c r="L868" s="32" t="s">
        <v>12156</v>
      </c>
      <c r="M868" s="21" t="s">
        <v>12157</v>
      </c>
      <c r="N868" s="26">
        <v>1</v>
      </c>
      <c r="O868" s="26" t="s">
        <v>55</v>
      </c>
      <c r="P868" s="21">
        <v>0</v>
      </c>
      <c r="Q868" s="21">
        <v>0</v>
      </c>
      <c r="R868" s="21">
        <v>0</v>
      </c>
      <c r="S868" s="41">
        <v>556353</v>
      </c>
      <c r="T868" s="21">
        <v>0</v>
      </c>
      <c r="U868" s="21">
        <v>0</v>
      </c>
      <c r="V868" s="21">
        <v>0</v>
      </c>
      <c r="W868" s="41">
        <v>3625681</v>
      </c>
      <c r="X868" s="41">
        <f>18638+1684563</f>
        <v>1703201</v>
      </c>
      <c r="Y868" s="21">
        <v>0</v>
      </c>
      <c r="Z868" s="21"/>
      <c r="AA868" s="102">
        <v>0</v>
      </c>
      <c r="AB868" s="99">
        <v>0</v>
      </c>
      <c r="AC868" s="21">
        <v>5.5</v>
      </c>
      <c r="AD868" s="99">
        <v>0</v>
      </c>
      <c r="AE868" s="21">
        <v>53.2</v>
      </c>
      <c r="AF868" s="21">
        <f t="shared" si="13"/>
        <v>58.7</v>
      </c>
      <c r="AG868" s="21" t="s">
        <v>12158</v>
      </c>
      <c r="AH868" s="24" t="s">
        <v>12159</v>
      </c>
      <c r="AI868" s="24" t="s">
        <v>12160</v>
      </c>
      <c r="AJ868" s="27" t="s">
        <v>31492</v>
      </c>
      <c r="AK868" s="28" t="s">
        <v>70</v>
      </c>
      <c r="AL868" s="28">
        <v>10</v>
      </c>
      <c r="AM868" s="28">
        <v>20150330</v>
      </c>
      <c r="AN868" s="29">
        <v>395</v>
      </c>
      <c r="AO868" s="29">
        <v>202306</v>
      </c>
      <c r="AP868" s="29">
        <v>2022</v>
      </c>
      <c r="AQ868" s="28">
        <v>60863893</v>
      </c>
      <c r="AR868" s="28">
        <v>71892274</v>
      </c>
      <c r="AS868" s="28">
        <v>4967093</v>
      </c>
      <c r="AT868" s="30">
        <v>2</v>
      </c>
      <c r="AU868" s="30"/>
      <c r="AV868" s="30"/>
      <c r="AW868" s="30"/>
      <c r="AX868" s="30"/>
      <c r="AY868" s="30"/>
      <c r="AZ868" s="30"/>
      <c r="BA868" s="30"/>
      <c r="BB868" s="30" t="s">
        <v>54452</v>
      </c>
      <c r="BC868" s="30" t="s">
        <v>54452</v>
      </c>
      <c r="BD868" s="30" t="s">
        <v>54452</v>
      </c>
      <c r="BE868" s="30" t="s">
        <v>54452</v>
      </c>
      <c r="BF868" s="30" t="s">
        <v>54452</v>
      </c>
      <c r="BG868" s="30">
        <v>5</v>
      </c>
      <c r="BH868" s="30" t="s">
        <v>12161</v>
      </c>
      <c r="BI868" s="31"/>
    </row>
    <row r="869" spans="1:61" ht="16.5">
      <c r="A869" s="21" t="s">
        <v>5766</v>
      </c>
      <c r="B869" s="21">
        <v>5703</v>
      </c>
      <c r="C869" s="21">
        <v>1578364</v>
      </c>
      <c r="D869" s="21">
        <v>6198102801</v>
      </c>
      <c r="E869" s="22">
        <v>1911110001243</v>
      </c>
      <c r="F869" s="24" t="s">
        <v>5767</v>
      </c>
      <c r="G869" s="24" t="s">
        <v>44</v>
      </c>
      <c r="H869" s="24" t="s">
        <v>51</v>
      </c>
      <c r="I869" s="24" t="s">
        <v>52</v>
      </c>
      <c r="J869" s="24" t="s">
        <v>1033</v>
      </c>
      <c r="K869" s="21">
        <v>38</v>
      </c>
      <c r="L869" s="32" t="s">
        <v>5768</v>
      </c>
      <c r="M869" s="21" t="s">
        <v>5769</v>
      </c>
      <c r="N869" s="21">
        <v>1</v>
      </c>
      <c r="O869" s="21" t="s">
        <v>55</v>
      </c>
      <c r="P869" s="33">
        <v>11892192</v>
      </c>
      <c r="Q869" s="33">
        <v>741535</v>
      </c>
      <c r="R869" s="39">
        <v>72344</v>
      </c>
      <c r="S869" s="33">
        <v>8431142</v>
      </c>
      <c r="T869" s="21">
        <v>0</v>
      </c>
      <c r="U869" s="33">
        <v>1000</v>
      </c>
      <c r="V869" s="33">
        <v>1897645</v>
      </c>
      <c r="W869" s="39">
        <v>867106</v>
      </c>
      <c r="X869" s="21">
        <v>0</v>
      </c>
      <c r="Y869" s="33">
        <v>16312807</v>
      </c>
      <c r="Z869" s="16" t="s">
        <v>126</v>
      </c>
      <c r="AA869" s="21">
        <v>118.9</v>
      </c>
      <c r="AB869" s="21">
        <v>171.2</v>
      </c>
      <c r="AC869" s="21">
        <v>84.3</v>
      </c>
      <c r="AD869" s="99">
        <v>0</v>
      </c>
      <c r="AE869" s="21">
        <v>27.6</v>
      </c>
      <c r="AF869" s="21">
        <f t="shared" si="13"/>
        <v>402.00000000000006</v>
      </c>
      <c r="AG869" s="21" t="s">
        <v>5770</v>
      </c>
      <c r="AH869" s="24" t="s">
        <v>5771</v>
      </c>
      <c r="AI869" s="24" t="s">
        <v>5772</v>
      </c>
      <c r="AJ869" s="27" t="s">
        <v>31493</v>
      </c>
      <c r="AK869" s="28" t="s">
        <v>60</v>
      </c>
      <c r="AL869" s="28">
        <v>10</v>
      </c>
      <c r="AM869" s="28">
        <v>19790315</v>
      </c>
      <c r="AN869" s="29">
        <v>565</v>
      </c>
      <c r="AO869" s="29">
        <v>202306</v>
      </c>
      <c r="AP869" s="29">
        <v>2022</v>
      </c>
      <c r="AQ869" s="28">
        <v>344411537</v>
      </c>
      <c r="AR869" s="28">
        <v>441740672</v>
      </c>
      <c r="AS869" s="28">
        <v>15667225</v>
      </c>
      <c r="AT869" s="30">
        <v>2</v>
      </c>
      <c r="AU869" s="30"/>
      <c r="AV869" s="30"/>
      <c r="AW869" s="30"/>
      <c r="AX869" s="30"/>
      <c r="AY869" s="30"/>
      <c r="AZ869" s="30"/>
      <c r="BA869" s="30"/>
      <c r="BB869" s="30" t="s">
        <v>54452</v>
      </c>
      <c r="BC869" s="30" t="s">
        <v>54452</v>
      </c>
      <c r="BD869" s="30" t="s">
        <v>54452</v>
      </c>
      <c r="BE869" s="30" t="s">
        <v>54452</v>
      </c>
      <c r="BF869" s="30" t="s">
        <v>54452</v>
      </c>
      <c r="BG869" s="30">
        <v>4</v>
      </c>
      <c r="BH869" s="30" t="s">
        <v>237</v>
      </c>
      <c r="BI869" s="31"/>
    </row>
    <row r="870" spans="1:61" ht="16.5">
      <c r="A870" s="21" t="s">
        <v>7935</v>
      </c>
      <c r="B870" s="21">
        <v>8178</v>
      </c>
      <c r="C870" s="21">
        <v>9191194</v>
      </c>
      <c r="D870" s="21">
        <v>7738801177</v>
      </c>
      <c r="E870" s="22">
        <v>2149110058935</v>
      </c>
      <c r="F870" s="24" t="s">
        <v>7936</v>
      </c>
      <c r="G870" s="24" t="s">
        <v>44</v>
      </c>
      <c r="H870" s="24" t="s">
        <v>51</v>
      </c>
      <c r="I870" s="24" t="s">
        <v>63</v>
      </c>
      <c r="J870" s="24" t="s">
        <v>3656</v>
      </c>
      <c r="K870" s="21">
        <v>31</v>
      </c>
      <c r="L870" s="32" t="s">
        <v>7937</v>
      </c>
      <c r="M870" s="21" t="s">
        <v>7938</v>
      </c>
      <c r="N870" s="26">
        <v>1</v>
      </c>
      <c r="O870" s="26" t="s">
        <v>55</v>
      </c>
      <c r="P870" s="21">
        <v>0</v>
      </c>
      <c r="Q870" s="41">
        <v>1663646</v>
      </c>
      <c r="R870" s="41">
        <v>295640</v>
      </c>
      <c r="S870" s="21">
        <v>0</v>
      </c>
      <c r="T870" s="21">
        <v>0</v>
      </c>
      <c r="U870" s="21">
        <v>0</v>
      </c>
      <c r="V870" s="21">
        <v>0</v>
      </c>
      <c r="W870" s="41">
        <v>11057147</v>
      </c>
      <c r="X870" s="41">
        <v>13736383</v>
      </c>
      <c r="Y870" s="41">
        <v>179268</v>
      </c>
      <c r="Z870" s="21"/>
      <c r="AA870" s="102">
        <v>0</v>
      </c>
      <c r="AB870" s="21">
        <v>21.3</v>
      </c>
      <c r="AC870" s="99">
        <v>0</v>
      </c>
      <c r="AD870" s="99">
        <v>0</v>
      </c>
      <c r="AE870" s="21">
        <v>247.9</v>
      </c>
      <c r="AF870" s="21">
        <f t="shared" si="13"/>
        <v>269.2</v>
      </c>
      <c r="AG870" s="21" t="s">
        <v>7939</v>
      </c>
      <c r="AH870" s="24" t="s">
        <v>7940</v>
      </c>
      <c r="AI870" s="24" t="s">
        <v>7941</v>
      </c>
      <c r="AJ870" s="27" t="s">
        <v>31494</v>
      </c>
      <c r="AK870" s="28" t="s">
        <v>156</v>
      </c>
      <c r="AL870" s="28">
        <v>10</v>
      </c>
      <c r="AM870" s="28">
        <v>20191001</v>
      </c>
      <c r="AN870" s="29">
        <v>460</v>
      </c>
      <c r="AO870" s="29">
        <v>202306</v>
      </c>
      <c r="AP870" s="29">
        <v>2022</v>
      </c>
      <c r="AQ870" s="28">
        <v>312148721</v>
      </c>
      <c r="AR870" s="28">
        <v>1026929716</v>
      </c>
      <c r="AS870" s="28">
        <v>8184423</v>
      </c>
      <c r="AT870" s="30">
        <v>2</v>
      </c>
      <c r="AU870" s="30"/>
      <c r="AV870" s="30"/>
      <c r="AW870" s="30"/>
      <c r="AX870" s="30"/>
      <c r="AY870" s="30"/>
      <c r="AZ870" s="30"/>
      <c r="BA870" s="30"/>
      <c r="BB870" s="30" t="s">
        <v>54452</v>
      </c>
      <c r="BC870" s="30" t="s">
        <v>54452</v>
      </c>
      <c r="BD870" s="30" t="s">
        <v>54452</v>
      </c>
      <c r="BE870" s="30" t="s">
        <v>54452</v>
      </c>
      <c r="BF870" s="30" t="s">
        <v>54452</v>
      </c>
      <c r="BG870" s="30">
        <v>8</v>
      </c>
      <c r="BH870" s="30"/>
      <c r="BI870" s="31"/>
    </row>
    <row r="871" spans="1:61" ht="16.5">
      <c r="A871" s="21" t="s">
        <v>6472</v>
      </c>
      <c r="B871" s="21">
        <v>6534</v>
      </c>
      <c r="C871" s="21">
        <v>10759318</v>
      </c>
      <c r="D871" s="21">
        <v>8028802493</v>
      </c>
      <c r="E871" s="22">
        <v>1201111161455</v>
      </c>
      <c r="F871" s="24" t="s">
        <v>6473</v>
      </c>
      <c r="G871" s="24" t="s">
        <v>44</v>
      </c>
      <c r="H871" s="24" t="s">
        <v>51</v>
      </c>
      <c r="I871" s="24" t="s">
        <v>63</v>
      </c>
      <c r="J871" s="24" t="s">
        <v>1042</v>
      </c>
      <c r="K871" s="21">
        <v>36</v>
      </c>
      <c r="L871" s="32" t="s">
        <v>6474</v>
      </c>
      <c r="M871" s="21" t="s">
        <v>6475</v>
      </c>
      <c r="N871" s="21">
        <v>1</v>
      </c>
      <c r="O871" s="21" t="s">
        <v>55</v>
      </c>
      <c r="P871" s="21">
        <v>0</v>
      </c>
      <c r="Q871" s="33">
        <v>195499</v>
      </c>
      <c r="R871" s="21">
        <v>0</v>
      </c>
      <c r="S871" s="33">
        <v>2078156</v>
      </c>
      <c r="T871" s="21">
        <v>0</v>
      </c>
      <c r="U871" s="33">
        <v>36585</v>
      </c>
      <c r="V871" s="21">
        <v>0</v>
      </c>
      <c r="W871" s="33">
        <v>9515271</v>
      </c>
      <c r="X871" s="21">
        <v>0</v>
      </c>
      <c r="Y871" s="33">
        <v>4360085</v>
      </c>
      <c r="Z871" s="16" t="s">
        <v>126</v>
      </c>
      <c r="AA871" s="102">
        <v>0</v>
      </c>
      <c r="AB871" s="21">
        <v>45.5</v>
      </c>
      <c r="AC871" s="21">
        <v>20.7</v>
      </c>
      <c r="AD871" s="21">
        <v>0.3</v>
      </c>
      <c r="AE871" s="21">
        <v>95.1</v>
      </c>
      <c r="AF871" s="21">
        <f t="shared" si="13"/>
        <v>161.6</v>
      </c>
      <c r="AG871" s="21" t="s">
        <v>6476</v>
      </c>
      <c r="AH871" s="24" t="s">
        <v>6477</v>
      </c>
      <c r="AI871" s="24" t="s">
        <v>6478</v>
      </c>
      <c r="AJ871" s="27" t="s">
        <v>31495</v>
      </c>
      <c r="AK871" s="28" t="s">
        <v>60</v>
      </c>
      <c r="AL871" s="28">
        <v>10</v>
      </c>
      <c r="AM871" s="28">
        <v>20210701</v>
      </c>
      <c r="AN871" s="29">
        <v>679</v>
      </c>
      <c r="AO871" s="29">
        <v>202306</v>
      </c>
      <c r="AP871" s="29">
        <v>2022</v>
      </c>
      <c r="AQ871" s="28">
        <v>1265215057</v>
      </c>
      <c r="AR871" s="28">
        <v>854806795</v>
      </c>
      <c r="AS871" s="28">
        <v>4000000</v>
      </c>
      <c r="AT871" s="30">
        <v>2</v>
      </c>
      <c r="AU871" s="30"/>
      <c r="AV871" s="30"/>
      <c r="AW871" s="30"/>
      <c r="AX871" s="30"/>
      <c r="AY871" s="30"/>
      <c r="AZ871" s="30"/>
      <c r="BA871" s="30"/>
      <c r="BB871" s="30" t="s">
        <v>54452</v>
      </c>
      <c r="BC871" s="30" t="s">
        <v>54452</v>
      </c>
      <c r="BD871" s="30" t="s">
        <v>54452</v>
      </c>
      <c r="BE871" s="30" t="s">
        <v>54452</v>
      </c>
      <c r="BF871" s="30" t="s">
        <v>54452</v>
      </c>
      <c r="BG871" s="30">
        <v>4</v>
      </c>
      <c r="BH871" s="30" t="s">
        <v>237</v>
      </c>
      <c r="BI871" s="31"/>
    </row>
    <row r="872" spans="1:61" ht="16.5">
      <c r="A872" s="21" t="s">
        <v>8105</v>
      </c>
      <c r="B872" s="21">
        <v>8351</v>
      </c>
      <c r="C872" s="21">
        <v>1198049</v>
      </c>
      <c r="D872" s="21">
        <v>1028131754</v>
      </c>
      <c r="E872" s="22">
        <v>1101110194277</v>
      </c>
      <c r="F872" s="24" t="s">
        <v>8106</v>
      </c>
      <c r="G872" s="24" t="s">
        <v>44</v>
      </c>
      <c r="H872" s="24" t="s">
        <v>51</v>
      </c>
      <c r="I872" s="24" t="s">
        <v>52</v>
      </c>
      <c r="J872" s="24" t="s">
        <v>313</v>
      </c>
      <c r="K872" s="21">
        <v>46</v>
      </c>
      <c r="L872" s="32" t="s">
        <v>8107</v>
      </c>
      <c r="M872" s="21" t="s">
        <v>8108</v>
      </c>
      <c r="N872" s="26">
        <v>1</v>
      </c>
      <c r="O872" s="26" t="s">
        <v>55</v>
      </c>
      <c r="P872" s="41">
        <v>9111253</v>
      </c>
      <c r="Q872" s="41">
        <v>5069239</v>
      </c>
      <c r="R872" s="21">
        <v>0</v>
      </c>
      <c r="S872" s="41">
        <v>2082787</v>
      </c>
      <c r="T872" s="21">
        <v>0</v>
      </c>
      <c r="U872" s="21">
        <v>0</v>
      </c>
      <c r="V872" s="21">
        <v>0</v>
      </c>
      <c r="W872" s="41">
        <v>15342628</v>
      </c>
      <c r="X872" s="41">
        <v>76321757</v>
      </c>
      <c r="Y872" s="41">
        <v>13800</v>
      </c>
      <c r="Z872" s="21"/>
      <c r="AA872" s="21">
        <v>91.1</v>
      </c>
      <c r="AB872" s="21">
        <v>50.8</v>
      </c>
      <c r="AC872" s="21">
        <v>20.8</v>
      </c>
      <c r="AD872" s="99">
        <v>0</v>
      </c>
      <c r="AE872" s="21">
        <v>916.6</v>
      </c>
      <c r="AF872" s="21">
        <f t="shared" si="13"/>
        <v>1079.3</v>
      </c>
      <c r="AG872" s="21" t="s">
        <v>8109</v>
      </c>
      <c r="AH872" s="24" t="s">
        <v>8110</v>
      </c>
      <c r="AI872" s="24" t="s">
        <v>8111</v>
      </c>
      <c r="AJ872" s="27" t="s">
        <v>31496</v>
      </c>
      <c r="AK872" s="28" t="s">
        <v>60</v>
      </c>
      <c r="AL872" s="28">
        <v>10</v>
      </c>
      <c r="AM872" s="28">
        <v>19760407</v>
      </c>
      <c r="AN872" s="29">
        <v>1113</v>
      </c>
      <c r="AO872" s="29">
        <v>202306</v>
      </c>
      <c r="AP872" s="29">
        <v>2022</v>
      </c>
      <c r="AQ872" s="28">
        <v>1190694023</v>
      </c>
      <c r="AR872" s="28">
        <v>1852106516</v>
      </c>
      <c r="AS872" s="28">
        <v>261885121</v>
      </c>
      <c r="AT872" s="30">
        <v>2</v>
      </c>
      <c r="AU872" s="30"/>
      <c r="AV872" s="30"/>
      <c r="AW872" s="30"/>
      <c r="AX872" s="30"/>
      <c r="AY872" s="30"/>
      <c r="AZ872" s="30"/>
      <c r="BA872" s="30"/>
      <c r="BB872" s="30" t="s">
        <v>54452</v>
      </c>
      <c r="BC872" s="30" t="s">
        <v>54452</v>
      </c>
      <c r="BD872" s="30" t="s">
        <v>54452</v>
      </c>
      <c r="BE872" s="30" t="s">
        <v>54452</v>
      </c>
      <c r="BF872" s="30" t="s">
        <v>54452</v>
      </c>
      <c r="BG872" s="30">
        <v>7</v>
      </c>
      <c r="BH872" s="30">
        <v>25103271</v>
      </c>
      <c r="BI872" s="31"/>
    </row>
    <row r="873" spans="1:61" ht="16.5">
      <c r="A873" s="21" t="s">
        <v>10245</v>
      </c>
      <c r="B873" s="21">
        <v>10728</v>
      </c>
      <c r="C873" s="21">
        <v>1268873</v>
      </c>
      <c r="D873" s="21">
        <v>2148164539</v>
      </c>
      <c r="E873" s="22">
        <v>1101111004011</v>
      </c>
      <c r="F873" s="24" t="s">
        <v>10246</v>
      </c>
      <c r="G873" s="24" t="s">
        <v>44</v>
      </c>
      <c r="H873" s="24" t="s">
        <v>51</v>
      </c>
      <c r="I873" s="24" t="s">
        <v>65</v>
      </c>
      <c r="J873" s="24" t="s">
        <v>171</v>
      </c>
      <c r="K873" s="21">
        <v>48</v>
      </c>
      <c r="L873" s="32" t="s">
        <v>10247</v>
      </c>
      <c r="M873" s="21" t="s">
        <v>3247</v>
      </c>
      <c r="N873" s="21">
        <v>1</v>
      </c>
      <c r="O873" s="21" t="s">
        <v>55</v>
      </c>
      <c r="P873" s="21">
        <v>0</v>
      </c>
      <c r="Q873" s="33">
        <v>42100</v>
      </c>
      <c r="R873" s="21">
        <v>0</v>
      </c>
      <c r="S873" s="21">
        <v>0</v>
      </c>
      <c r="T873" s="21">
        <v>0</v>
      </c>
      <c r="U873" s="33">
        <v>1355740</v>
      </c>
      <c r="V873" s="36">
        <v>762</v>
      </c>
      <c r="W873" s="33">
        <v>241098</v>
      </c>
      <c r="X873" s="33">
        <v>58875</v>
      </c>
      <c r="Y873" s="33">
        <v>1068</v>
      </c>
      <c r="Z873" s="16" t="s">
        <v>126</v>
      </c>
      <c r="AA873" s="102">
        <v>0</v>
      </c>
      <c r="AB873" s="21">
        <v>0.4</v>
      </c>
      <c r="AC873" s="99">
        <v>0</v>
      </c>
      <c r="AD873" s="21">
        <v>13.5</v>
      </c>
      <c r="AE873" s="21">
        <v>3</v>
      </c>
      <c r="AF873" s="21">
        <f t="shared" si="13"/>
        <v>16.899999999999999</v>
      </c>
      <c r="AG873" s="21" t="s">
        <v>978</v>
      </c>
      <c r="AH873" s="24" t="s">
        <v>10248</v>
      </c>
      <c r="AI873" s="24" t="s">
        <v>10249</v>
      </c>
      <c r="AJ873" s="27" t="s">
        <v>31497</v>
      </c>
      <c r="AK873" s="28" t="s">
        <v>60</v>
      </c>
      <c r="AL873" s="28">
        <v>10</v>
      </c>
      <c r="AM873" s="28">
        <v>19940204</v>
      </c>
      <c r="AN873" s="29">
        <v>541</v>
      </c>
      <c r="AO873" s="29">
        <v>202212</v>
      </c>
      <c r="AP873" s="29">
        <v>2022</v>
      </c>
      <c r="AQ873" s="28">
        <v>52123557</v>
      </c>
      <c r="AR873" s="28">
        <v>52239119</v>
      </c>
      <c r="AS873" s="28">
        <v>1400000</v>
      </c>
      <c r="AT873" s="30">
        <v>2</v>
      </c>
      <c r="AU873" s="30"/>
      <c r="AV873" s="30"/>
      <c r="AW873" s="30"/>
      <c r="AX873" s="30"/>
      <c r="AY873" s="30"/>
      <c r="AZ873" s="30"/>
      <c r="BA873" s="30"/>
      <c r="BB873" s="30" t="s">
        <v>54452</v>
      </c>
      <c r="BC873" s="30" t="s">
        <v>54452</v>
      </c>
      <c r="BD873" s="30" t="s">
        <v>54452</v>
      </c>
      <c r="BE873" s="30" t="s">
        <v>54452</v>
      </c>
      <c r="BF873" s="30" t="s">
        <v>10250</v>
      </c>
      <c r="BG873" s="30">
        <v>2</v>
      </c>
      <c r="BH873" s="30"/>
      <c r="BI873" s="31"/>
    </row>
    <row r="874" spans="1:61" ht="16.5">
      <c r="A874" s="21" t="s">
        <v>12652</v>
      </c>
      <c r="B874" s="21">
        <v>12397</v>
      </c>
      <c r="C874" s="21">
        <v>4116746</v>
      </c>
      <c r="D874" s="21">
        <v>1198654968</v>
      </c>
      <c r="E874" s="22">
        <v>1101114834853</v>
      </c>
      <c r="F874" s="24" t="s">
        <v>12653</v>
      </c>
      <c r="G874" s="24" t="s">
        <v>44</v>
      </c>
      <c r="H874" s="24" t="s">
        <v>51</v>
      </c>
      <c r="I874" s="24" t="s">
        <v>52</v>
      </c>
      <c r="J874" s="24" t="s">
        <v>581</v>
      </c>
      <c r="K874" s="21">
        <v>60</v>
      </c>
      <c r="L874" s="32" t="s">
        <v>12654</v>
      </c>
      <c r="M874" s="21" t="s">
        <v>3032</v>
      </c>
      <c r="N874" s="26">
        <v>1</v>
      </c>
      <c r="O874" s="26" t="s">
        <v>55</v>
      </c>
      <c r="P874" s="26">
        <v>0</v>
      </c>
      <c r="Q874" s="26">
        <v>0</v>
      </c>
      <c r="R874" s="26">
        <v>0</v>
      </c>
      <c r="S874" s="26">
        <v>0</v>
      </c>
      <c r="T874" s="26">
        <v>0</v>
      </c>
      <c r="U874" s="33">
        <v>2754</v>
      </c>
      <c r="V874" s="26">
        <v>0</v>
      </c>
      <c r="W874" s="33">
        <v>2799503</v>
      </c>
      <c r="X874" s="33">
        <v>3731307</v>
      </c>
      <c r="Y874" s="26">
        <v>0</v>
      </c>
      <c r="Z874" s="21"/>
      <c r="AA874" s="102">
        <v>0</v>
      </c>
      <c r="AB874" s="99">
        <v>0</v>
      </c>
      <c r="AC874" s="99">
        <v>0</v>
      </c>
      <c r="AD874" s="99">
        <v>0</v>
      </c>
      <c r="AE874" s="21">
        <v>65.3</v>
      </c>
      <c r="AF874" s="21">
        <f t="shared" si="13"/>
        <v>65.3</v>
      </c>
      <c r="AG874" s="21" t="s">
        <v>12655</v>
      </c>
      <c r="AH874" s="24" t="s">
        <v>12656</v>
      </c>
      <c r="AI874" s="24" t="s">
        <v>12657</v>
      </c>
      <c r="AJ874" s="27" t="s">
        <v>31498</v>
      </c>
      <c r="AK874" s="28" t="s">
        <v>60</v>
      </c>
      <c r="AL874" s="28">
        <v>10</v>
      </c>
      <c r="AM874" s="28">
        <v>20120403</v>
      </c>
      <c r="AN874" s="29">
        <v>585</v>
      </c>
      <c r="AO874" s="29">
        <v>202306</v>
      </c>
      <c r="AP874" s="29">
        <v>2022</v>
      </c>
      <c r="AQ874" s="28">
        <v>1219393078</v>
      </c>
      <c r="AR874" s="28">
        <v>6159941569</v>
      </c>
      <c r="AS874" s="28">
        <v>3451814</v>
      </c>
      <c r="AT874" s="30">
        <v>2</v>
      </c>
      <c r="AU874" s="30"/>
      <c r="AV874" s="30"/>
      <c r="AW874" s="30"/>
      <c r="AX874" s="30"/>
      <c r="AY874" s="30"/>
      <c r="AZ874" s="30"/>
      <c r="BA874" s="30"/>
      <c r="BB874" s="30" t="s">
        <v>54452</v>
      </c>
      <c r="BC874" s="30" t="s">
        <v>54452</v>
      </c>
      <c r="BD874" s="30" t="s">
        <v>54452</v>
      </c>
      <c r="BE874" s="30" t="s">
        <v>54452</v>
      </c>
      <c r="BF874" s="30" t="s">
        <v>12658</v>
      </c>
      <c r="BG874" s="30">
        <v>2</v>
      </c>
      <c r="BH874" s="30"/>
      <c r="BI874" s="31"/>
    </row>
    <row r="875" spans="1:61" ht="16.5">
      <c r="A875" s="21" t="s">
        <v>13907</v>
      </c>
      <c r="B875" s="21">
        <v>3051</v>
      </c>
      <c r="C875" s="21">
        <v>1335024</v>
      </c>
      <c r="D875" s="21">
        <v>5068135739</v>
      </c>
      <c r="E875" s="22">
        <v>1717110041093</v>
      </c>
      <c r="F875" s="24" t="s">
        <v>1313</v>
      </c>
      <c r="G875" s="24" t="s">
        <v>44</v>
      </c>
      <c r="H875" s="24" t="s">
        <v>51</v>
      </c>
      <c r="I875" s="24" t="s">
        <v>65</v>
      </c>
      <c r="J875" s="24" t="s">
        <v>1004</v>
      </c>
      <c r="K875" s="21">
        <v>21</v>
      </c>
      <c r="L875" s="32" t="s">
        <v>13908</v>
      </c>
      <c r="M875" s="21" t="s">
        <v>5762</v>
      </c>
      <c r="N875" s="26">
        <v>1</v>
      </c>
      <c r="O875" s="26" t="s">
        <v>55</v>
      </c>
      <c r="P875" s="21">
        <v>0</v>
      </c>
      <c r="Q875" s="21">
        <v>0</v>
      </c>
      <c r="R875" s="21">
        <v>0</v>
      </c>
      <c r="S875" s="41">
        <v>12901116</v>
      </c>
      <c r="T875" s="21">
        <v>0</v>
      </c>
      <c r="U875" s="41">
        <v>167115</v>
      </c>
      <c r="V875" s="21">
        <v>0</v>
      </c>
      <c r="W875" s="41">
        <v>2199618</v>
      </c>
      <c r="X875" s="21">
        <v>0</v>
      </c>
      <c r="Y875" s="21">
        <v>0</v>
      </c>
      <c r="Z875" s="16" t="s">
        <v>56</v>
      </c>
      <c r="AA875" s="102">
        <v>0</v>
      </c>
      <c r="AB875" s="99">
        <v>0</v>
      </c>
      <c r="AC875" s="21">
        <v>129</v>
      </c>
      <c r="AD875" s="21">
        <v>1.6</v>
      </c>
      <c r="AE875" s="21">
        <v>21.9</v>
      </c>
      <c r="AF875" s="21">
        <f t="shared" si="13"/>
        <v>152.5</v>
      </c>
      <c r="AG875" s="21" t="s">
        <v>13909</v>
      </c>
      <c r="AH875" s="24" t="s">
        <v>13910</v>
      </c>
      <c r="AI875" s="24" t="s">
        <v>13911</v>
      </c>
      <c r="AJ875" s="27" t="s">
        <v>31499</v>
      </c>
      <c r="AK875" s="28" t="s">
        <v>60</v>
      </c>
      <c r="AL875" s="28">
        <v>10</v>
      </c>
      <c r="AM875" s="28">
        <v>20000404</v>
      </c>
      <c r="AN875" s="29">
        <v>347</v>
      </c>
      <c r="AO875" s="29">
        <v>202212</v>
      </c>
      <c r="AP875" s="29">
        <v>2022</v>
      </c>
      <c r="AQ875" s="28">
        <v>26015457</v>
      </c>
      <c r="AR875" s="28">
        <v>10180612</v>
      </c>
      <c r="AS875" s="28">
        <v>350000</v>
      </c>
      <c r="AT875" s="30">
        <v>1</v>
      </c>
      <c r="AU875" s="30"/>
      <c r="AV875" s="30"/>
      <c r="AW875" s="30"/>
      <c r="AX875" s="30"/>
      <c r="AY875" s="30"/>
      <c r="AZ875" s="30"/>
      <c r="BA875" s="30"/>
      <c r="BB875" s="30" t="s">
        <v>54452</v>
      </c>
      <c r="BC875" s="30" t="s">
        <v>54452</v>
      </c>
      <c r="BD875" s="30" t="s">
        <v>54452</v>
      </c>
      <c r="BE875" s="30" t="s">
        <v>54452</v>
      </c>
      <c r="BF875" s="30" t="s">
        <v>54452</v>
      </c>
      <c r="BG875" s="30">
        <v>13</v>
      </c>
      <c r="BH875" s="30"/>
      <c r="BI875" s="31"/>
    </row>
    <row r="876" spans="1:61" ht="16.5">
      <c r="A876" s="21" t="s">
        <v>13988</v>
      </c>
      <c r="B876" s="21">
        <v>24618</v>
      </c>
      <c r="C876" s="21">
        <v>1492916</v>
      </c>
      <c r="D876" s="21">
        <v>5118200904</v>
      </c>
      <c r="E876" s="22">
        <v>1754220000014</v>
      </c>
      <c r="F876" s="24" t="s">
        <v>13989</v>
      </c>
      <c r="G876" s="24" t="s">
        <v>104</v>
      </c>
      <c r="H876" s="24" t="s">
        <v>51</v>
      </c>
      <c r="I876" s="24" t="s">
        <v>65</v>
      </c>
      <c r="J876" s="24" t="s">
        <v>105</v>
      </c>
      <c r="K876" s="21">
        <v>64</v>
      </c>
      <c r="L876" s="32" t="s">
        <v>13989</v>
      </c>
      <c r="M876" s="21" t="s">
        <v>13990</v>
      </c>
      <c r="N876" s="26">
        <v>1</v>
      </c>
      <c r="O876" s="26">
        <v>0</v>
      </c>
      <c r="P876" s="26">
        <v>0</v>
      </c>
      <c r="Q876" s="26">
        <v>0</v>
      </c>
      <c r="R876" s="26">
        <v>0</v>
      </c>
      <c r="S876" s="26">
        <v>0</v>
      </c>
      <c r="T876" s="26">
        <v>0</v>
      </c>
      <c r="U876" s="26">
        <v>0</v>
      </c>
      <c r="V876" s="26">
        <v>0</v>
      </c>
      <c r="W876" s="26">
        <v>0</v>
      </c>
      <c r="X876" s="26">
        <v>0</v>
      </c>
      <c r="Y876" s="26">
        <v>0</v>
      </c>
      <c r="Z876" s="21"/>
      <c r="AA876" s="101">
        <v>0</v>
      </c>
      <c r="AB876" s="98">
        <v>0</v>
      </c>
      <c r="AC876" s="98">
        <v>0</v>
      </c>
      <c r="AD876" s="98">
        <v>0</v>
      </c>
      <c r="AE876" s="98">
        <v>0</v>
      </c>
      <c r="AF876" s="21">
        <f t="shared" si="13"/>
        <v>0</v>
      </c>
      <c r="AG876" s="21" t="s">
        <v>249</v>
      </c>
      <c r="AH876" s="24" t="s">
        <v>13991</v>
      </c>
      <c r="AI876" s="24" t="s">
        <v>13992</v>
      </c>
      <c r="AJ876" s="27" t="s">
        <v>31500</v>
      </c>
      <c r="AK876" s="28" t="s">
        <v>47</v>
      </c>
      <c r="AL876" s="28">
        <v>10</v>
      </c>
      <c r="AM876" s="28">
        <v>19790419</v>
      </c>
      <c r="AN876" s="29">
        <v>421</v>
      </c>
      <c r="AO876" s="29">
        <v>201903</v>
      </c>
      <c r="AP876" s="29"/>
      <c r="AQ876" s="28"/>
      <c r="AR876" s="28"/>
      <c r="AS876" s="28"/>
      <c r="AT876" s="30">
        <v>2</v>
      </c>
      <c r="AU876" s="30"/>
      <c r="AV876" s="30"/>
      <c r="AW876" s="30"/>
      <c r="AX876" s="30"/>
      <c r="AY876" s="30"/>
      <c r="AZ876" s="30"/>
      <c r="BA876" s="30"/>
      <c r="BB876" s="30" t="s">
        <v>54452</v>
      </c>
      <c r="BC876" s="30" t="s">
        <v>54452</v>
      </c>
      <c r="BD876" s="30" t="s">
        <v>54452</v>
      </c>
      <c r="BE876" s="30" t="s">
        <v>54452</v>
      </c>
      <c r="BF876" s="30" t="s">
        <v>54452</v>
      </c>
      <c r="BG876" s="30">
        <v>4</v>
      </c>
      <c r="BH876" s="30" t="s">
        <v>237</v>
      </c>
      <c r="BI876" s="31"/>
    </row>
    <row r="877" spans="1:61" ht="16.5">
      <c r="A877" s="21" t="s">
        <v>8531</v>
      </c>
      <c r="B877" s="21">
        <v>8690</v>
      </c>
      <c r="C877" s="21">
        <v>1704377</v>
      </c>
      <c r="D877" s="21">
        <v>6108106703</v>
      </c>
      <c r="E877" s="22">
        <v>1812110008661</v>
      </c>
      <c r="F877" s="24" t="s">
        <v>3327</v>
      </c>
      <c r="G877" s="24" t="s">
        <v>44</v>
      </c>
      <c r="H877" s="24" t="s">
        <v>51</v>
      </c>
      <c r="I877" s="24" t="s">
        <v>52</v>
      </c>
      <c r="J877" s="24" t="s">
        <v>313</v>
      </c>
      <c r="K877" s="21">
        <v>46</v>
      </c>
      <c r="L877" s="32" t="s">
        <v>8532</v>
      </c>
      <c r="M877" s="21" t="s">
        <v>6527</v>
      </c>
      <c r="N877" s="21">
        <v>1</v>
      </c>
      <c r="O877" s="21" t="s">
        <v>83</v>
      </c>
      <c r="P877" s="21">
        <v>0</v>
      </c>
      <c r="Q877" s="21">
        <v>0</v>
      </c>
      <c r="R877" s="33">
        <v>17050000</v>
      </c>
      <c r="S877" s="21">
        <v>0</v>
      </c>
      <c r="T877" s="21">
        <v>0</v>
      </c>
      <c r="U877" s="39">
        <v>13016590</v>
      </c>
      <c r="V877" s="21">
        <v>0</v>
      </c>
      <c r="W877" s="39">
        <v>77591581</v>
      </c>
      <c r="X877" s="21">
        <v>0</v>
      </c>
      <c r="Y877" s="21">
        <v>0</v>
      </c>
      <c r="Z877" s="16" t="s">
        <v>1249</v>
      </c>
      <c r="AA877" s="102">
        <v>0</v>
      </c>
      <c r="AB877" s="21">
        <v>0.1</v>
      </c>
      <c r="AC877" s="99">
        <v>0</v>
      </c>
      <c r="AD877" s="21">
        <v>0.1</v>
      </c>
      <c r="AE877" s="21">
        <v>0.7</v>
      </c>
      <c r="AF877" s="21">
        <f t="shared" si="13"/>
        <v>0.89999999999999991</v>
      </c>
      <c r="AG877" s="21" t="s">
        <v>8512</v>
      </c>
      <c r="AH877" s="24" t="s">
        <v>8533</v>
      </c>
      <c r="AI877" s="24" t="s">
        <v>8534</v>
      </c>
      <c r="AJ877" s="27" t="s">
        <v>31501</v>
      </c>
      <c r="AK877" s="28" t="s">
        <v>60</v>
      </c>
      <c r="AL877" s="28">
        <v>10</v>
      </c>
      <c r="AM877" s="28">
        <v>19880110</v>
      </c>
      <c r="AN877" s="29">
        <v>351</v>
      </c>
      <c r="AO877" s="29">
        <v>202212</v>
      </c>
      <c r="AP877" s="29">
        <v>2022</v>
      </c>
      <c r="AQ877" s="28">
        <v>131621227</v>
      </c>
      <c r="AR877" s="28">
        <v>59907278</v>
      </c>
      <c r="AS877" s="28">
        <v>1850000</v>
      </c>
      <c r="AT877" s="30">
        <v>2</v>
      </c>
      <c r="AU877" s="30"/>
      <c r="AV877" s="30"/>
      <c r="AW877" s="30"/>
      <c r="AX877" s="30"/>
      <c r="AY877" s="30"/>
      <c r="AZ877" s="30"/>
      <c r="BA877" s="30"/>
      <c r="BB877" s="30" t="s">
        <v>54452</v>
      </c>
      <c r="BC877" s="30" t="s">
        <v>54452</v>
      </c>
      <c r="BD877" s="30" t="s">
        <v>54452</v>
      </c>
      <c r="BE877" s="30" t="s">
        <v>54452</v>
      </c>
      <c r="BF877" s="30" t="s">
        <v>8535</v>
      </c>
      <c r="BG877" s="30">
        <v>2</v>
      </c>
      <c r="BH877" s="30"/>
      <c r="BI877" s="31"/>
    </row>
    <row r="878" spans="1:61" ht="16.5">
      <c r="A878" s="21" t="s">
        <v>1002</v>
      </c>
      <c r="B878" s="21">
        <v>827</v>
      </c>
      <c r="C878" s="21">
        <v>1223892</v>
      </c>
      <c r="D878" s="21">
        <v>5068105730</v>
      </c>
      <c r="E878" s="22">
        <v>1801110015677</v>
      </c>
      <c r="F878" s="24" t="s">
        <v>1003</v>
      </c>
      <c r="G878" s="24" t="s">
        <v>44</v>
      </c>
      <c r="H878" s="24" t="s">
        <v>51</v>
      </c>
      <c r="I878" s="24" t="s">
        <v>65</v>
      </c>
      <c r="J878" s="24" t="s">
        <v>1004</v>
      </c>
      <c r="K878" s="21">
        <v>21</v>
      </c>
      <c r="L878" s="32" t="s">
        <v>1005</v>
      </c>
      <c r="M878" s="21" t="s">
        <v>1006</v>
      </c>
      <c r="N878" s="21">
        <v>1</v>
      </c>
      <c r="O878" s="21" t="s">
        <v>55</v>
      </c>
      <c r="P878" s="21">
        <v>0</v>
      </c>
      <c r="Q878" s="21">
        <v>0</v>
      </c>
      <c r="R878" s="21">
        <v>0</v>
      </c>
      <c r="S878" s="21">
        <v>0</v>
      </c>
      <c r="T878" s="21">
        <v>0</v>
      </c>
      <c r="U878" s="33">
        <v>196819</v>
      </c>
      <c r="V878" s="21">
        <v>0</v>
      </c>
      <c r="W878" s="21">
        <v>0</v>
      </c>
      <c r="X878" s="21">
        <v>0</v>
      </c>
      <c r="Y878" s="21">
        <v>0</v>
      </c>
      <c r="Z878" s="16" t="s">
        <v>56</v>
      </c>
      <c r="AA878" s="102">
        <v>0</v>
      </c>
      <c r="AB878" s="99">
        <v>0</v>
      </c>
      <c r="AC878" s="99">
        <v>0</v>
      </c>
      <c r="AD878" s="21">
        <v>1.9</v>
      </c>
      <c r="AE878" s="99">
        <v>0</v>
      </c>
      <c r="AF878" s="21">
        <f t="shared" si="13"/>
        <v>1.9</v>
      </c>
      <c r="AG878" s="21" t="s">
        <v>1007</v>
      </c>
      <c r="AH878" s="24" t="s">
        <v>1008</v>
      </c>
      <c r="AI878" s="24" t="s">
        <v>1009</v>
      </c>
      <c r="AJ878" s="27" t="s">
        <v>31502</v>
      </c>
      <c r="AK878" s="28" t="s">
        <v>60</v>
      </c>
      <c r="AL878" s="28">
        <v>10</v>
      </c>
      <c r="AM878" s="28">
        <v>19711105</v>
      </c>
      <c r="AN878" s="29">
        <v>426</v>
      </c>
      <c r="AO878" s="29">
        <v>202212</v>
      </c>
      <c r="AP878" s="29">
        <v>2022</v>
      </c>
      <c r="AQ878" s="28">
        <v>34043719</v>
      </c>
      <c r="AR878" s="28">
        <v>8828720</v>
      </c>
      <c r="AS878" s="28">
        <v>700000</v>
      </c>
      <c r="AT878" s="30">
        <v>2</v>
      </c>
      <c r="AU878" s="30"/>
      <c r="AV878" s="30"/>
      <c r="AW878" s="30"/>
      <c r="AX878" s="30"/>
      <c r="AY878" s="30"/>
      <c r="AZ878" s="30"/>
      <c r="BA878" s="30"/>
      <c r="BB878" s="30" t="s">
        <v>54452</v>
      </c>
      <c r="BC878" s="30" t="s">
        <v>54452</v>
      </c>
      <c r="BD878" s="30" t="s">
        <v>54452</v>
      </c>
      <c r="BE878" s="30" t="s">
        <v>54452</v>
      </c>
      <c r="BF878" s="30" t="s">
        <v>54452</v>
      </c>
      <c r="BG878" s="30">
        <v>7</v>
      </c>
      <c r="BH878" s="30"/>
      <c r="BI878" s="31"/>
    </row>
    <row r="879" spans="1:61" ht="16.5">
      <c r="A879" s="21" t="s">
        <v>2779</v>
      </c>
      <c r="B879" s="21">
        <v>2395</v>
      </c>
      <c r="C879" s="21">
        <v>4171318</v>
      </c>
      <c r="D879" s="21">
        <v>6218197752</v>
      </c>
      <c r="E879" s="22">
        <v>1801110828129</v>
      </c>
      <c r="F879" s="24" t="s">
        <v>2780</v>
      </c>
      <c r="G879" s="24" t="s">
        <v>44</v>
      </c>
      <c r="H879" s="24" t="s">
        <v>51</v>
      </c>
      <c r="I879" s="24" t="s">
        <v>52</v>
      </c>
      <c r="J879" s="24" t="s">
        <v>1707</v>
      </c>
      <c r="K879" s="21">
        <v>16</v>
      </c>
      <c r="L879" s="32" t="s">
        <v>2781</v>
      </c>
      <c r="M879" s="21" t="s">
        <v>2782</v>
      </c>
      <c r="N879" s="21">
        <v>1</v>
      </c>
      <c r="O879" s="21" t="s">
        <v>55</v>
      </c>
      <c r="P879" s="21">
        <v>0</v>
      </c>
      <c r="Q879" s="21">
        <v>0</v>
      </c>
      <c r="R879" s="21">
        <v>0</v>
      </c>
      <c r="S879" s="33">
        <v>25000</v>
      </c>
      <c r="T879" s="21">
        <v>0</v>
      </c>
      <c r="U879" s="33">
        <v>217626</v>
      </c>
      <c r="V879" s="21">
        <v>0</v>
      </c>
      <c r="W879" s="21">
        <v>0</v>
      </c>
      <c r="X879" s="42">
        <v>1133240</v>
      </c>
      <c r="Y879" s="33">
        <v>3298399</v>
      </c>
      <c r="Z879" s="16" t="s">
        <v>56</v>
      </c>
      <c r="AA879" s="102">
        <v>0</v>
      </c>
      <c r="AB879" s="21">
        <v>32.9</v>
      </c>
      <c r="AC879" s="21">
        <v>0.2</v>
      </c>
      <c r="AD879" s="21">
        <v>2.1</v>
      </c>
      <c r="AE879" s="21">
        <v>11.3</v>
      </c>
      <c r="AF879" s="21">
        <f t="shared" si="13"/>
        <v>46.5</v>
      </c>
      <c r="AG879" s="21" t="s">
        <v>2783</v>
      </c>
      <c r="AH879" s="24" t="s">
        <v>2784</v>
      </c>
      <c r="AI879" s="24" t="s">
        <v>2785</v>
      </c>
      <c r="AJ879" s="27" t="s">
        <v>31503</v>
      </c>
      <c r="AK879" s="28" t="s">
        <v>156</v>
      </c>
      <c r="AL879" s="28">
        <v>10</v>
      </c>
      <c r="AM879" s="28">
        <v>20121005</v>
      </c>
      <c r="AN879" s="29">
        <v>559</v>
      </c>
      <c r="AO879" s="29">
        <v>202306</v>
      </c>
      <c r="AP879" s="29">
        <v>2022</v>
      </c>
      <c r="AQ879" s="28">
        <v>382323241</v>
      </c>
      <c r="AR879" s="28">
        <v>372451008</v>
      </c>
      <c r="AS879" s="28">
        <v>6950000</v>
      </c>
      <c r="AT879" s="30">
        <v>2</v>
      </c>
      <c r="AU879" s="30"/>
      <c r="AV879" s="30"/>
      <c r="AW879" s="30"/>
      <c r="AX879" s="30"/>
      <c r="AY879" s="30"/>
      <c r="AZ879" s="30"/>
      <c r="BA879" s="30"/>
      <c r="BB879" s="30" t="s">
        <v>54452</v>
      </c>
      <c r="BC879" s="30" t="s">
        <v>54452</v>
      </c>
      <c r="BD879" s="30" t="s">
        <v>54452</v>
      </c>
      <c r="BE879" s="30" t="s">
        <v>54452</v>
      </c>
      <c r="BF879" s="30" t="s">
        <v>54452</v>
      </c>
      <c r="BG879" s="30">
        <v>7</v>
      </c>
      <c r="BH879" s="30" t="s">
        <v>2786</v>
      </c>
      <c r="BI879" s="31"/>
    </row>
    <row r="880" spans="1:61" ht="16.5">
      <c r="A880" s="21" t="s">
        <v>29561</v>
      </c>
      <c r="B880" s="21">
        <v>24322</v>
      </c>
      <c r="C880" s="21">
        <v>1513660</v>
      </c>
      <c r="D880" s="21">
        <v>1058189051</v>
      </c>
      <c r="E880" s="22">
        <v>1101111460073</v>
      </c>
      <c r="F880" s="24" t="s">
        <v>29562</v>
      </c>
      <c r="G880" s="24" t="s">
        <v>104</v>
      </c>
      <c r="H880" s="24" t="s">
        <v>51</v>
      </c>
      <c r="I880" s="24" t="s">
        <v>65</v>
      </c>
      <c r="J880" s="24" t="s">
        <v>363</v>
      </c>
      <c r="K880" s="21">
        <v>63</v>
      </c>
      <c r="L880" s="32" t="s">
        <v>29563</v>
      </c>
      <c r="M880" s="21" t="s">
        <v>29564</v>
      </c>
      <c r="N880" s="21">
        <v>1</v>
      </c>
      <c r="O880" s="21">
        <v>0</v>
      </c>
      <c r="P880" s="21">
        <v>0</v>
      </c>
      <c r="Q880" s="21">
        <v>0</v>
      </c>
      <c r="R880" s="21">
        <v>0</v>
      </c>
      <c r="S880" s="21">
        <v>0</v>
      </c>
      <c r="T880" s="21">
        <v>0</v>
      </c>
      <c r="U880" s="21">
        <v>0</v>
      </c>
      <c r="V880" s="21">
        <v>0</v>
      </c>
      <c r="W880" s="21">
        <v>0</v>
      </c>
      <c r="X880" s="21">
        <v>0</v>
      </c>
      <c r="Y880" s="21">
        <v>0</v>
      </c>
      <c r="Z880" s="16" t="s">
        <v>315</v>
      </c>
      <c r="AA880" s="101">
        <v>0</v>
      </c>
      <c r="AB880" s="98">
        <v>0</v>
      </c>
      <c r="AC880" s="98">
        <v>0</v>
      </c>
      <c r="AD880" s="98">
        <v>0</v>
      </c>
      <c r="AE880" s="98">
        <v>0</v>
      </c>
      <c r="AF880" s="21">
        <f t="shared" si="13"/>
        <v>0</v>
      </c>
      <c r="AG880" s="21" t="s">
        <v>29565</v>
      </c>
      <c r="AH880" s="24" t="s">
        <v>29566</v>
      </c>
      <c r="AI880" s="24" t="s">
        <v>29567</v>
      </c>
      <c r="AJ880" s="27" t="s">
        <v>31504</v>
      </c>
      <c r="AK880" s="28" t="s">
        <v>60</v>
      </c>
      <c r="AL880" s="28">
        <v>10</v>
      </c>
      <c r="AM880" s="28">
        <v>19970909</v>
      </c>
      <c r="AN880" s="29">
        <v>476</v>
      </c>
      <c r="AO880" s="29">
        <v>202212</v>
      </c>
      <c r="AP880" s="29">
        <v>2022</v>
      </c>
      <c r="AQ880" s="28">
        <v>13800132</v>
      </c>
      <c r="AR880" s="28">
        <v>2719928</v>
      </c>
      <c r="AS880" s="28">
        <v>400000</v>
      </c>
      <c r="AT880" s="30">
        <v>2</v>
      </c>
      <c r="AU880" s="30"/>
      <c r="AV880" s="30"/>
      <c r="AW880" s="30"/>
      <c r="AX880" s="30"/>
      <c r="AY880" s="30"/>
      <c r="AZ880" s="30"/>
      <c r="BA880" s="30"/>
      <c r="BB880" s="30" t="s">
        <v>54452</v>
      </c>
      <c r="BC880" s="30" t="s">
        <v>54452</v>
      </c>
      <c r="BD880" s="30" t="s">
        <v>54452</v>
      </c>
      <c r="BE880" s="30" t="s">
        <v>54452</v>
      </c>
      <c r="BF880" s="30" t="s">
        <v>54452</v>
      </c>
      <c r="BG880" s="30">
        <v>7</v>
      </c>
      <c r="BH880" s="30" t="s">
        <v>29568</v>
      </c>
      <c r="BI880" s="31"/>
    </row>
    <row r="881" spans="1:61" ht="16.5">
      <c r="A881" s="21" t="s">
        <v>13995</v>
      </c>
      <c r="B881" s="21">
        <v>9070</v>
      </c>
      <c r="C881" s="21">
        <v>3604628</v>
      </c>
      <c r="D881" s="21">
        <v>2148843964</v>
      </c>
      <c r="E881" s="22">
        <v>1101114439025</v>
      </c>
      <c r="F881" s="24" t="s">
        <v>13996</v>
      </c>
      <c r="G881" s="24" t="s">
        <v>44</v>
      </c>
      <c r="H881" s="24" t="s">
        <v>51</v>
      </c>
      <c r="I881" s="24" t="s">
        <v>65</v>
      </c>
      <c r="J881" s="24" t="s">
        <v>313</v>
      </c>
      <c r="K881" s="21">
        <v>46</v>
      </c>
      <c r="L881" s="32" t="s">
        <v>13997</v>
      </c>
      <c r="M881" s="21" t="s">
        <v>13998</v>
      </c>
      <c r="N881" s="26">
        <v>1</v>
      </c>
      <c r="O881" s="26" t="s">
        <v>83</v>
      </c>
      <c r="P881" s="41">
        <v>32019703193</v>
      </c>
      <c r="Q881" s="41">
        <v>17875654818</v>
      </c>
      <c r="R881" s="41">
        <v>3427760000</v>
      </c>
      <c r="S881" s="41">
        <v>275213026803</v>
      </c>
      <c r="T881" s="21">
        <v>0</v>
      </c>
      <c r="U881" s="21">
        <v>0</v>
      </c>
      <c r="V881" s="41">
        <v>24669000</v>
      </c>
      <c r="W881" s="41">
        <v>3478116816</v>
      </c>
      <c r="X881" s="41">
        <v>10516059009</v>
      </c>
      <c r="Y881" s="41">
        <v>251162000</v>
      </c>
      <c r="Z881" s="16" t="s">
        <v>315</v>
      </c>
      <c r="AA881" s="21">
        <v>320.10000000000002</v>
      </c>
      <c r="AB881" s="21">
        <v>215.5</v>
      </c>
      <c r="AC881" s="21">
        <v>2752.1</v>
      </c>
      <c r="AD881" s="99">
        <v>0</v>
      </c>
      <c r="AE881" s="21">
        <v>140.1</v>
      </c>
      <c r="AF881" s="21">
        <f t="shared" si="13"/>
        <v>3427.7999999999997</v>
      </c>
      <c r="AG881" s="21" t="s">
        <v>13999</v>
      </c>
      <c r="AH881" s="24" t="s">
        <v>14000</v>
      </c>
      <c r="AI881" s="24" t="s">
        <v>14001</v>
      </c>
      <c r="AJ881" s="27" t="s">
        <v>31505</v>
      </c>
      <c r="AK881" s="28" t="s">
        <v>47</v>
      </c>
      <c r="AL881" s="28">
        <v>10</v>
      </c>
      <c r="AM881" s="28">
        <v>20090604</v>
      </c>
      <c r="AN881" s="29">
        <v>303</v>
      </c>
      <c r="AO881" s="29">
        <v>202204</v>
      </c>
      <c r="AP881" s="29">
        <v>2022</v>
      </c>
      <c r="AQ881" s="28">
        <v>37149194</v>
      </c>
      <c r="AR881" s="28">
        <v>11960594</v>
      </c>
      <c r="AS881" s="28">
        <v>450000</v>
      </c>
      <c r="AT881" s="30">
        <v>2</v>
      </c>
      <c r="AU881" s="30"/>
      <c r="AV881" s="30"/>
      <c r="AW881" s="30"/>
      <c r="AX881" s="30"/>
      <c r="AY881" s="30"/>
      <c r="AZ881" s="30"/>
      <c r="BA881" s="30"/>
      <c r="BB881" s="30" t="s">
        <v>54452</v>
      </c>
      <c r="BC881" s="30" t="s">
        <v>54452</v>
      </c>
      <c r="BD881" s="30" t="s">
        <v>54452</v>
      </c>
      <c r="BE881" s="30" t="s">
        <v>54452</v>
      </c>
      <c r="BF881" s="30" t="s">
        <v>14002</v>
      </c>
      <c r="BG881" s="30">
        <v>2</v>
      </c>
      <c r="BH881" s="30"/>
      <c r="BI881" s="31"/>
    </row>
    <row r="882" spans="1:61" ht="16.5">
      <c r="A882" s="21" t="s">
        <v>14064</v>
      </c>
      <c r="B882" s="21">
        <v>24356</v>
      </c>
      <c r="C882" s="21">
        <v>2199341</v>
      </c>
      <c r="D882" s="21">
        <v>1268204380</v>
      </c>
      <c r="E882" s="22">
        <v>1342310000266</v>
      </c>
      <c r="F882" s="24" t="s">
        <v>14065</v>
      </c>
      <c r="G882" s="24" t="s">
        <v>104</v>
      </c>
      <c r="H882" s="24" t="s">
        <v>51</v>
      </c>
      <c r="I882" s="24" t="s">
        <v>65</v>
      </c>
      <c r="J882" s="24" t="s">
        <v>363</v>
      </c>
      <c r="K882" s="21">
        <v>63</v>
      </c>
      <c r="L882" s="32" t="s">
        <v>14065</v>
      </c>
      <c r="M882" s="21" t="s">
        <v>1852</v>
      </c>
      <c r="N882" s="26">
        <v>1</v>
      </c>
      <c r="O882" s="26">
        <v>0</v>
      </c>
      <c r="P882" s="26">
        <v>0</v>
      </c>
      <c r="Q882" s="26">
        <v>0</v>
      </c>
      <c r="R882" s="26">
        <v>0</v>
      </c>
      <c r="S882" s="26">
        <v>0</v>
      </c>
      <c r="T882" s="26">
        <v>0</v>
      </c>
      <c r="U882" s="26">
        <v>0</v>
      </c>
      <c r="V882" s="26">
        <v>0</v>
      </c>
      <c r="W882" s="26">
        <v>0</v>
      </c>
      <c r="X882" s="26">
        <v>0</v>
      </c>
      <c r="Y882" s="26">
        <v>0</v>
      </c>
      <c r="Z882" s="21"/>
      <c r="AA882" s="101">
        <v>0</v>
      </c>
      <c r="AB882" s="98">
        <v>0</v>
      </c>
      <c r="AC882" s="98">
        <v>0</v>
      </c>
      <c r="AD882" s="98">
        <v>0</v>
      </c>
      <c r="AE882" s="98">
        <v>0</v>
      </c>
      <c r="AF882" s="21">
        <f t="shared" si="13"/>
        <v>0</v>
      </c>
      <c r="AG882" s="21" t="s">
        <v>14066</v>
      </c>
      <c r="AH882" s="24" t="s">
        <v>14067</v>
      </c>
      <c r="AI882" s="24" t="s">
        <v>14068</v>
      </c>
      <c r="AJ882" s="27" t="s">
        <v>31506</v>
      </c>
      <c r="AK882" s="28" t="s">
        <v>47</v>
      </c>
      <c r="AL882" s="28">
        <v>10</v>
      </c>
      <c r="AM882" s="28">
        <v>19930312</v>
      </c>
      <c r="AN882" s="29">
        <v>323</v>
      </c>
      <c r="AO882" s="29">
        <v>202102</v>
      </c>
      <c r="AP882" s="29">
        <v>2022</v>
      </c>
      <c r="AQ882" s="28">
        <v>30248332</v>
      </c>
      <c r="AR882" s="28">
        <v>60083691</v>
      </c>
      <c r="AS882" s="28">
        <v>16142480</v>
      </c>
      <c r="AT882" s="30">
        <v>2</v>
      </c>
      <c r="AU882" s="30"/>
      <c r="AV882" s="30"/>
      <c r="AW882" s="30"/>
      <c r="AX882" s="30"/>
      <c r="AY882" s="30"/>
      <c r="AZ882" s="30"/>
      <c r="BA882" s="30"/>
      <c r="BB882" s="30" t="s">
        <v>54452</v>
      </c>
      <c r="BC882" s="30" t="s">
        <v>54452</v>
      </c>
      <c r="BD882" s="30" t="s">
        <v>54452</v>
      </c>
      <c r="BE882" s="30" t="s">
        <v>54452</v>
      </c>
      <c r="BF882" s="30" t="s">
        <v>54452</v>
      </c>
      <c r="BG882" s="30">
        <v>7</v>
      </c>
      <c r="BH882" s="30" t="s">
        <v>645</v>
      </c>
      <c r="BI882" s="31"/>
    </row>
    <row r="883" spans="1:61" ht="16.5">
      <c r="A883" s="21" t="s">
        <v>13740</v>
      </c>
      <c r="B883" s="21">
        <v>13559</v>
      </c>
      <c r="C883" s="21">
        <v>2085524</v>
      </c>
      <c r="D883" s="21">
        <v>2148741348</v>
      </c>
      <c r="E883" s="22">
        <v>1101112862591</v>
      </c>
      <c r="F883" s="24" t="s">
        <v>13741</v>
      </c>
      <c r="G883" s="24" t="s">
        <v>44</v>
      </c>
      <c r="H883" s="24" t="s">
        <v>51</v>
      </c>
      <c r="I883" s="24" t="s">
        <v>52</v>
      </c>
      <c r="J883" s="24" t="s">
        <v>581</v>
      </c>
      <c r="K883" s="21">
        <v>60</v>
      </c>
      <c r="L883" s="32" t="s">
        <v>13742</v>
      </c>
      <c r="M883" s="21" t="s">
        <v>13743</v>
      </c>
      <c r="N883" s="21">
        <v>1</v>
      </c>
      <c r="O883" s="21" t="s">
        <v>55</v>
      </c>
      <c r="P883" s="21">
        <v>0</v>
      </c>
      <c r="Q883" s="21">
        <v>0</v>
      </c>
      <c r="R883" s="21">
        <v>0</v>
      </c>
      <c r="S883" s="21">
        <v>0</v>
      </c>
      <c r="T883" s="21">
        <v>0</v>
      </c>
      <c r="U883" s="21">
        <v>0</v>
      </c>
      <c r="V883" s="21">
        <v>0</v>
      </c>
      <c r="W883" s="33">
        <v>153707</v>
      </c>
      <c r="X883" s="21">
        <v>0</v>
      </c>
      <c r="Y883" s="21">
        <v>0</v>
      </c>
      <c r="Z883" s="16" t="s">
        <v>315</v>
      </c>
      <c r="AA883" s="102">
        <v>0</v>
      </c>
      <c r="AB883" s="99">
        <v>0</v>
      </c>
      <c r="AC883" s="99">
        <v>0</v>
      </c>
      <c r="AD883" s="99">
        <v>0</v>
      </c>
      <c r="AE883" s="21">
        <v>1.5</v>
      </c>
      <c r="AF883" s="21">
        <f t="shared" si="13"/>
        <v>1.5</v>
      </c>
      <c r="AG883" s="21" t="s">
        <v>13744</v>
      </c>
      <c r="AH883" s="24" t="s">
        <v>13745</v>
      </c>
      <c r="AI883" s="24" t="s">
        <v>13746</v>
      </c>
      <c r="AJ883" s="27" t="s">
        <v>31507</v>
      </c>
      <c r="AK883" s="28" t="s">
        <v>60</v>
      </c>
      <c r="AL883" s="28">
        <v>10</v>
      </c>
      <c r="AM883" s="28">
        <v>20030924</v>
      </c>
      <c r="AN883" s="29">
        <v>462</v>
      </c>
      <c r="AO883" s="29">
        <v>202212</v>
      </c>
      <c r="AP883" s="29">
        <v>2022</v>
      </c>
      <c r="AQ883" s="28">
        <v>19422145</v>
      </c>
      <c r="AR883" s="28">
        <v>5287168</v>
      </c>
      <c r="AS883" s="28">
        <v>500000</v>
      </c>
      <c r="AT883" s="30">
        <v>2</v>
      </c>
      <c r="AU883" s="30"/>
      <c r="AV883" s="30"/>
      <c r="AW883" s="30"/>
      <c r="AX883" s="30"/>
      <c r="AY883" s="30"/>
      <c r="AZ883" s="30"/>
      <c r="BA883" s="30"/>
      <c r="BB883" s="30" t="s">
        <v>54452</v>
      </c>
      <c r="BC883" s="30" t="s">
        <v>54452</v>
      </c>
      <c r="BD883" s="30" t="s">
        <v>54452</v>
      </c>
      <c r="BE883" s="30" t="s">
        <v>54452</v>
      </c>
      <c r="BF883" s="30" t="s">
        <v>13747</v>
      </c>
      <c r="BG883" s="30">
        <v>2</v>
      </c>
      <c r="BH883" s="30"/>
      <c r="BI883" s="31"/>
    </row>
    <row r="884" spans="1:61" ht="16.5">
      <c r="A884" s="21" t="s">
        <v>11231</v>
      </c>
      <c r="B884" s="21">
        <v>11471</v>
      </c>
      <c r="C884" s="21">
        <v>3959005</v>
      </c>
      <c r="D884" s="21">
        <v>1208762427</v>
      </c>
      <c r="E884" s="22">
        <v>1101114505769</v>
      </c>
      <c r="F884" s="24" t="s">
        <v>11232</v>
      </c>
      <c r="G884" s="24" t="s">
        <v>44</v>
      </c>
      <c r="H884" s="24" t="s">
        <v>51</v>
      </c>
      <c r="I884" s="24" t="s">
        <v>52</v>
      </c>
      <c r="J884" s="24" t="s">
        <v>3829</v>
      </c>
      <c r="K884" s="21">
        <v>50</v>
      </c>
      <c r="L884" s="21"/>
      <c r="M884" s="21" t="s">
        <v>11233</v>
      </c>
      <c r="N884" s="21">
        <v>1</v>
      </c>
      <c r="O884" s="21" t="s">
        <v>351</v>
      </c>
      <c r="P884" s="21">
        <v>0</v>
      </c>
      <c r="Q884" s="33">
        <v>8126</v>
      </c>
      <c r="R884" s="36">
        <v>198</v>
      </c>
      <c r="S884" s="33">
        <v>5074</v>
      </c>
      <c r="T884" s="21">
        <v>0</v>
      </c>
      <c r="U884" s="36">
        <v>407</v>
      </c>
      <c r="V884" s="21">
        <v>0</v>
      </c>
      <c r="W884" s="21">
        <v>0</v>
      </c>
      <c r="X884" s="33">
        <v>1207</v>
      </c>
      <c r="Y884" s="36">
        <v>597</v>
      </c>
      <c r="Z884" s="21" t="s">
        <v>315</v>
      </c>
      <c r="AA884" s="103">
        <v>0</v>
      </c>
      <c r="AB884" s="37">
        <v>89.2</v>
      </c>
      <c r="AC884" s="37">
        <v>50.7</v>
      </c>
      <c r="AD884" s="37">
        <v>4</v>
      </c>
      <c r="AE884" s="37">
        <v>12</v>
      </c>
      <c r="AF884" s="21">
        <f t="shared" si="13"/>
        <v>155.9</v>
      </c>
      <c r="AG884" s="21" t="s">
        <v>11234</v>
      </c>
      <c r="AH884" s="24" t="s">
        <v>11235</v>
      </c>
      <c r="AI884" s="24" t="s">
        <v>11236</v>
      </c>
      <c r="AJ884" s="27" t="s">
        <v>31508</v>
      </c>
      <c r="AK884" s="28" t="s">
        <v>60</v>
      </c>
      <c r="AL884" s="28">
        <v>10</v>
      </c>
      <c r="AM884" s="28">
        <v>20110103</v>
      </c>
      <c r="AN884" s="29">
        <v>2000</v>
      </c>
      <c r="AO884" s="29">
        <v>202304</v>
      </c>
      <c r="AP884" s="29">
        <v>2022</v>
      </c>
      <c r="AQ884" s="28">
        <v>1214229533</v>
      </c>
      <c r="AR884" s="28">
        <v>838243898</v>
      </c>
      <c r="AS884" s="28">
        <v>27200000</v>
      </c>
      <c r="AT884" s="30">
        <v>2</v>
      </c>
      <c r="AU884" s="30"/>
      <c r="AV884" s="30"/>
      <c r="AW884" s="30"/>
      <c r="AX884" s="30"/>
      <c r="AY884" s="30"/>
      <c r="AZ884" s="30"/>
      <c r="BA884" s="30"/>
      <c r="BB884" s="30" t="s">
        <v>54452</v>
      </c>
      <c r="BC884" s="30" t="s">
        <v>54452</v>
      </c>
      <c r="BD884" s="30" t="s">
        <v>54452</v>
      </c>
      <c r="BE884" s="30" t="s">
        <v>54452</v>
      </c>
      <c r="BF884" s="30" t="s">
        <v>54452</v>
      </c>
      <c r="BG884" s="30">
        <v>8</v>
      </c>
      <c r="BH884" s="30"/>
      <c r="BI884" s="31"/>
    </row>
    <row r="885" spans="1:61" ht="16.5">
      <c r="A885" s="21" t="s">
        <v>6858</v>
      </c>
      <c r="B885" s="21">
        <v>6979</v>
      </c>
      <c r="C885" s="21">
        <v>1401977</v>
      </c>
      <c r="D885" s="21">
        <v>5038106778</v>
      </c>
      <c r="E885" s="22">
        <v>1701110021816</v>
      </c>
      <c r="F885" s="24" t="s">
        <v>6859</v>
      </c>
      <c r="G885" s="24" t="s">
        <v>44</v>
      </c>
      <c r="H885" s="24" t="s">
        <v>51</v>
      </c>
      <c r="I885" s="24" t="s">
        <v>52</v>
      </c>
      <c r="J885" s="24" t="s">
        <v>1033</v>
      </c>
      <c r="K885" s="21">
        <v>38</v>
      </c>
      <c r="L885" s="32" t="s">
        <v>6860</v>
      </c>
      <c r="M885" s="21" t="s">
        <v>6861</v>
      </c>
      <c r="N885" s="21">
        <v>1</v>
      </c>
      <c r="O885" s="21" t="s">
        <v>55</v>
      </c>
      <c r="P885" s="21">
        <v>0</v>
      </c>
      <c r="Q885" s="33">
        <v>55618</v>
      </c>
      <c r="R885" s="21">
        <v>0</v>
      </c>
      <c r="S885" s="33">
        <v>290780</v>
      </c>
      <c r="T885" s="21">
        <v>0</v>
      </c>
      <c r="U885" s="33">
        <v>13390</v>
      </c>
      <c r="V885" s="21">
        <v>0</v>
      </c>
      <c r="W885" s="21">
        <v>0</v>
      </c>
      <c r="X885" s="33">
        <v>1404309</v>
      </c>
      <c r="Y885" s="33">
        <v>8935398</v>
      </c>
      <c r="Z885" s="16" t="s">
        <v>126</v>
      </c>
      <c r="AA885" s="102">
        <v>0</v>
      </c>
      <c r="AB885" s="21">
        <v>89.9</v>
      </c>
      <c r="AC885" s="21">
        <v>2.9</v>
      </c>
      <c r="AD885" s="21">
        <v>0.1</v>
      </c>
      <c r="AE885" s="21">
        <v>14</v>
      </c>
      <c r="AF885" s="21">
        <f t="shared" si="13"/>
        <v>106.9</v>
      </c>
      <c r="AG885" s="21" t="s">
        <v>6862</v>
      </c>
      <c r="AH885" s="24" t="s">
        <v>6863</v>
      </c>
      <c r="AI885" s="24" t="s">
        <v>6864</v>
      </c>
      <c r="AJ885" s="27" t="s">
        <v>31509</v>
      </c>
      <c r="AK885" s="28" t="s">
        <v>156</v>
      </c>
      <c r="AL885" s="28">
        <v>10</v>
      </c>
      <c r="AM885" s="28">
        <v>19851214</v>
      </c>
      <c r="AN885" s="29">
        <v>551</v>
      </c>
      <c r="AO885" s="29">
        <v>202306</v>
      </c>
      <c r="AP885" s="29">
        <v>2022</v>
      </c>
      <c r="AQ885" s="28">
        <v>191329181</v>
      </c>
      <c r="AR885" s="28">
        <v>262089704</v>
      </c>
      <c r="AS885" s="28">
        <v>23377467</v>
      </c>
      <c r="AT885" s="30">
        <v>1</v>
      </c>
      <c r="AU885" s="30"/>
      <c r="AV885" s="30"/>
      <c r="AW885" s="30"/>
      <c r="AX885" s="30"/>
      <c r="AY885" s="30"/>
      <c r="AZ885" s="30"/>
      <c r="BA885" s="30"/>
      <c r="BB885" s="30" t="s">
        <v>54452</v>
      </c>
      <c r="BC885" s="30" t="s">
        <v>54452</v>
      </c>
      <c r="BD885" s="30" t="s">
        <v>54452</v>
      </c>
      <c r="BE885" s="30" t="s">
        <v>54452</v>
      </c>
      <c r="BF885" s="30" t="s">
        <v>6865</v>
      </c>
      <c r="BG885" s="30">
        <v>2</v>
      </c>
      <c r="BH885" s="30" t="s">
        <v>6866</v>
      </c>
      <c r="BI885" s="31"/>
    </row>
    <row r="886" spans="1:61" ht="16.5">
      <c r="A886" s="21" t="s">
        <v>8164</v>
      </c>
      <c r="B886" s="21">
        <v>8379</v>
      </c>
      <c r="C886" s="21">
        <v>4191670</v>
      </c>
      <c r="D886" s="21">
        <v>1298678894</v>
      </c>
      <c r="E886" s="22">
        <v>1311110330941</v>
      </c>
      <c r="F886" s="24" t="s">
        <v>8165</v>
      </c>
      <c r="G886" s="24" t="s">
        <v>44</v>
      </c>
      <c r="H886" s="24" t="s">
        <v>51</v>
      </c>
      <c r="I886" s="24" t="s">
        <v>52</v>
      </c>
      <c r="J886" s="24" t="s">
        <v>313</v>
      </c>
      <c r="K886" s="21">
        <v>46</v>
      </c>
      <c r="L886" s="32" t="s">
        <v>8166</v>
      </c>
      <c r="M886" s="21" t="s">
        <v>8167</v>
      </c>
      <c r="N886" s="21">
        <v>1</v>
      </c>
      <c r="O886" s="21" t="s">
        <v>55</v>
      </c>
      <c r="P886" s="21">
        <v>0</v>
      </c>
      <c r="Q886" s="21">
        <v>0</v>
      </c>
      <c r="R886" s="21">
        <v>0</v>
      </c>
      <c r="S886" s="21">
        <v>0</v>
      </c>
      <c r="T886" s="21">
        <v>0</v>
      </c>
      <c r="U886" s="21">
        <v>0</v>
      </c>
      <c r="V886" s="21">
        <v>0</v>
      </c>
      <c r="W886" s="21">
        <v>0</v>
      </c>
      <c r="X886" s="33">
        <v>83969</v>
      </c>
      <c r="Y886" s="33">
        <v>29364</v>
      </c>
      <c r="Z886" s="16" t="s">
        <v>1249</v>
      </c>
      <c r="AA886" s="102">
        <v>0</v>
      </c>
      <c r="AB886" s="21">
        <v>0.2</v>
      </c>
      <c r="AC886" s="99">
        <v>0</v>
      </c>
      <c r="AD886" s="99">
        <v>0</v>
      </c>
      <c r="AE886" s="21">
        <v>0.8</v>
      </c>
      <c r="AF886" s="21">
        <f t="shared" si="13"/>
        <v>1</v>
      </c>
      <c r="AG886" s="21" t="s">
        <v>8168</v>
      </c>
      <c r="AH886" s="24" t="s">
        <v>8169</v>
      </c>
      <c r="AI886" s="24" t="s">
        <v>8170</v>
      </c>
      <c r="AJ886" s="27" t="s">
        <v>31510</v>
      </c>
      <c r="AK886" s="28" t="s">
        <v>60</v>
      </c>
      <c r="AL886" s="28">
        <v>10</v>
      </c>
      <c r="AM886" s="28">
        <v>20130102</v>
      </c>
      <c r="AN886" s="29">
        <v>778</v>
      </c>
      <c r="AO886" s="29">
        <v>202306</v>
      </c>
      <c r="AP886" s="29">
        <v>2022</v>
      </c>
      <c r="AQ886" s="28">
        <v>734189350</v>
      </c>
      <c r="AR886" s="28">
        <v>271743567</v>
      </c>
      <c r="AS886" s="28">
        <v>5426000</v>
      </c>
      <c r="AT886" s="30">
        <v>1</v>
      </c>
      <c r="AU886" s="30"/>
      <c r="AV886" s="30"/>
      <c r="AW886" s="30"/>
      <c r="AX886" s="30"/>
      <c r="AY886" s="30"/>
      <c r="AZ886" s="30"/>
      <c r="BA886" s="30"/>
      <c r="BB886" s="30" t="s">
        <v>54452</v>
      </c>
      <c r="BC886" s="30" t="s">
        <v>54452</v>
      </c>
      <c r="BD886" s="30" t="s">
        <v>54452</v>
      </c>
      <c r="BE886" s="30" t="s">
        <v>54452</v>
      </c>
      <c r="BF886" s="30" t="s">
        <v>8171</v>
      </c>
      <c r="BG886" s="30">
        <v>2</v>
      </c>
      <c r="BH886" s="30" t="s">
        <v>8172</v>
      </c>
      <c r="BI886" s="31"/>
    </row>
    <row r="887" spans="1:61" ht="16.5">
      <c r="A887" s="21" t="s">
        <v>2017</v>
      </c>
      <c r="B887" s="21">
        <v>2044</v>
      </c>
      <c r="C887" s="21">
        <v>1354169</v>
      </c>
      <c r="D887" s="21">
        <v>4038106691</v>
      </c>
      <c r="E887" s="22">
        <v>2149110005738</v>
      </c>
      <c r="F887" s="24" t="s">
        <v>2018</v>
      </c>
      <c r="G887" s="24" t="s">
        <v>44</v>
      </c>
      <c r="H887" s="24" t="s">
        <v>51</v>
      </c>
      <c r="I887" s="24" t="s">
        <v>52</v>
      </c>
      <c r="J887" s="24" t="s">
        <v>1465</v>
      </c>
      <c r="K887" s="21">
        <v>10</v>
      </c>
      <c r="L887" s="32" t="s">
        <v>2019</v>
      </c>
      <c r="M887" s="21" t="s">
        <v>2020</v>
      </c>
      <c r="N887" s="21">
        <v>1</v>
      </c>
      <c r="O887" s="21" t="s">
        <v>55</v>
      </c>
      <c r="P887" s="21">
        <v>0</v>
      </c>
      <c r="Q887" s="21">
        <v>0</v>
      </c>
      <c r="R887" s="21">
        <v>0</v>
      </c>
      <c r="S887" s="21">
        <v>0</v>
      </c>
      <c r="T887" s="21">
        <v>0</v>
      </c>
      <c r="U887" s="21">
        <v>0</v>
      </c>
      <c r="V887" s="21">
        <v>0</v>
      </c>
      <c r="W887" s="21">
        <v>0</v>
      </c>
      <c r="X887" s="21">
        <v>0</v>
      </c>
      <c r="Y887" s="33">
        <v>150023306</v>
      </c>
      <c r="Z887" s="16" t="s">
        <v>56</v>
      </c>
      <c r="AA887" s="102">
        <v>0</v>
      </c>
      <c r="AB887" s="21">
        <v>1500.2</v>
      </c>
      <c r="AC887" s="99">
        <v>0</v>
      </c>
      <c r="AD887" s="99">
        <v>0</v>
      </c>
      <c r="AE887" s="99">
        <v>0</v>
      </c>
      <c r="AF887" s="21">
        <f t="shared" si="13"/>
        <v>1500.2</v>
      </c>
      <c r="AG887" s="21" t="s">
        <v>2021</v>
      </c>
      <c r="AH887" s="24" t="s">
        <v>2022</v>
      </c>
      <c r="AI887" s="24" t="s">
        <v>2023</v>
      </c>
      <c r="AJ887" s="27" t="s">
        <v>31511</v>
      </c>
      <c r="AK887" s="28" t="s">
        <v>60</v>
      </c>
      <c r="AL887" s="28">
        <v>10</v>
      </c>
      <c r="AM887" s="28">
        <v>19911207</v>
      </c>
      <c r="AN887" s="29">
        <v>2626</v>
      </c>
      <c r="AO887" s="29">
        <v>202303</v>
      </c>
      <c r="AP887" s="29">
        <v>2022</v>
      </c>
      <c r="AQ887" s="28">
        <v>2599593480</v>
      </c>
      <c r="AR887" s="28">
        <v>2501393799</v>
      </c>
      <c r="AS887" s="28">
        <v>288175610</v>
      </c>
      <c r="AT887" s="30">
        <v>2</v>
      </c>
      <c r="AU887" s="30"/>
      <c r="AV887" s="30"/>
      <c r="AW887" s="30"/>
      <c r="AX887" s="30"/>
      <c r="AY887" s="30"/>
      <c r="AZ887" s="30"/>
      <c r="BA887" s="30"/>
      <c r="BB887" s="30" t="s">
        <v>54452</v>
      </c>
      <c r="BC887" s="30" t="s">
        <v>54452</v>
      </c>
      <c r="BD887" s="30" t="s">
        <v>54452</v>
      </c>
      <c r="BE887" s="30" t="s">
        <v>54452</v>
      </c>
      <c r="BF887" s="30" t="s">
        <v>54452</v>
      </c>
      <c r="BG887" s="30">
        <v>4</v>
      </c>
      <c r="BH887" s="30" t="s">
        <v>237</v>
      </c>
      <c r="BI887" s="31"/>
    </row>
    <row r="888" spans="1:61" ht="16.5">
      <c r="A888" s="21" t="s">
        <v>14096</v>
      </c>
      <c r="B888" s="21">
        <v>22083</v>
      </c>
      <c r="C888" s="21">
        <v>3710419</v>
      </c>
      <c r="D888" s="21">
        <v>1248690874</v>
      </c>
      <c r="E888" s="22">
        <v>1348110190132</v>
      </c>
      <c r="F888" s="24" t="s">
        <v>14097</v>
      </c>
      <c r="G888" s="24" t="s">
        <v>104</v>
      </c>
      <c r="H888" s="24" t="s">
        <v>51</v>
      </c>
      <c r="I888" s="24" t="s">
        <v>65</v>
      </c>
      <c r="J888" s="24" t="s">
        <v>313</v>
      </c>
      <c r="K888" s="21">
        <v>46</v>
      </c>
      <c r="L888" s="32" t="s">
        <v>14098</v>
      </c>
      <c r="M888" s="21" t="s">
        <v>14099</v>
      </c>
      <c r="N888" s="26">
        <v>1</v>
      </c>
      <c r="O888" s="26" t="s">
        <v>351</v>
      </c>
      <c r="P888" s="21">
        <v>0</v>
      </c>
      <c r="Q888" s="21">
        <v>0</v>
      </c>
      <c r="R888" s="21">
        <v>0</v>
      </c>
      <c r="S888" s="21">
        <v>0</v>
      </c>
      <c r="T888" s="21">
        <v>0</v>
      </c>
      <c r="U888" s="21">
        <v>0</v>
      </c>
      <c r="V888" s="21">
        <v>0</v>
      </c>
      <c r="W888" s="21">
        <v>0</v>
      </c>
      <c r="X888" s="66">
        <v>1364032</v>
      </c>
      <c r="Y888" s="21">
        <v>0</v>
      </c>
      <c r="Z888" s="21"/>
      <c r="AA888" s="103">
        <v>0</v>
      </c>
      <c r="AB888" s="100">
        <v>0</v>
      </c>
      <c r="AC888" s="100">
        <v>0</v>
      </c>
      <c r="AD888" s="100">
        <v>0</v>
      </c>
      <c r="AE888" s="37">
        <v>13640.3</v>
      </c>
      <c r="AF888" s="21">
        <f t="shared" ref="AF888:AF951" si="14">SUM(AA888:AE888)</f>
        <v>13640.3</v>
      </c>
      <c r="AG888" s="21" t="s">
        <v>8880</v>
      </c>
      <c r="AH888" s="24" t="s">
        <v>14100</v>
      </c>
      <c r="AI888" s="24" t="s">
        <v>14101</v>
      </c>
      <c r="AJ888" s="27" t="s">
        <v>31512</v>
      </c>
      <c r="AK888" s="28" t="s">
        <v>47</v>
      </c>
      <c r="AL888" s="28">
        <v>10</v>
      </c>
      <c r="AM888" s="28">
        <v>20100305</v>
      </c>
      <c r="AN888" s="29">
        <v>380</v>
      </c>
      <c r="AO888" s="29">
        <v>202004</v>
      </c>
      <c r="AP888" s="29"/>
      <c r="AQ888" s="28"/>
      <c r="AR888" s="28"/>
      <c r="AS888" s="28"/>
      <c r="AT888" s="30">
        <v>2</v>
      </c>
      <c r="AU888" s="30"/>
      <c r="AV888" s="30"/>
      <c r="AW888" s="30"/>
      <c r="AX888" s="30"/>
      <c r="AY888" s="30"/>
      <c r="AZ888" s="30"/>
      <c r="BA888" s="30"/>
      <c r="BB888" s="30" t="s">
        <v>54452</v>
      </c>
      <c r="BC888" s="30" t="s">
        <v>54452</v>
      </c>
      <c r="BD888" s="30" t="s">
        <v>54452</v>
      </c>
      <c r="BE888" s="30" t="s">
        <v>54452</v>
      </c>
      <c r="BF888" s="30" t="s">
        <v>54452</v>
      </c>
      <c r="BG888" s="30">
        <v>7</v>
      </c>
      <c r="BH888" s="30" t="s">
        <v>14102</v>
      </c>
      <c r="BI888" s="31"/>
    </row>
    <row r="889" spans="1:61" ht="16.5">
      <c r="A889" s="21" t="s">
        <v>6723</v>
      </c>
      <c r="B889" s="21">
        <v>6860</v>
      </c>
      <c r="C889" s="21">
        <v>1255816</v>
      </c>
      <c r="D889" s="21">
        <v>1348101198</v>
      </c>
      <c r="E889" s="22">
        <v>1243110003379</v>
      </c>
      <c r="F889" s="24" t="s">
        <v>6724</v>
      </c>
      <c r="G889" s="24" t="s">
        <v>44</v>
      </c>
      <c r="H889" s="24" t="s">
        <v>51</v>
      </c>
      <c r="I889" s="24" t="s">
        <v>52</v>
      </c>
      <c r="J889" s="24" t="s">
        <v>1033</v>
      </c>
      <c r="K889" s="21">
        <v>38</v>
      </c>
      <c r="L889" s="32" t="s">
        <v>6725</v>
      </c>
      <c r="M889" s="21" t="s">
        <v>6726</v>
      </c>
      <c r="N889" s="21">
        <v>1</v>
      </c>
      <c r="O889" s="21" t="s">
        <v>55</v>
      </c>
      <c r="P889" s="21">
        <v>0</v>
      </c>
      <c r="Q889" s="33">
        <v>20000</v>
      </c>
      <c r="R889" s="21">
        <v>0</v>
      </c>
      <c r="S889" s="33">
        <v>158121</v>
      </c>
      <c r="T889" s="21">
        <v>0</v>
      </c>
      <c r="U889" s="33">
        <v>409966</v>
      </c>
      <c r="V889" s="21">
        <v>0</v>
      </c>
      <c r="W889" s="21">
        <v>0</v>
      </c>
      <c r="X889" s="33">
        <v>219371</v>
      </c>
      <c r="Y889" s="39">
        <v>4792803</v>
      </c>
      <c r="Z889" s="16" t="s">
        <v>126</v>
      </c>
      <c r="AA889" s="102">
        <v>0</v>
      </c>
      <c r="AB889" s="21">
        <v>48.1</v>
      </c>
      <c r="AC889" s="21">
        <v>1.5</v>
      </c>
      <c r="AD889" s="21">
        <v>4</v>
      </c>
      <c r="AE889" s="21">
        <v>2.1</v>
      </c>
      <c r="AF889" s="21">
        <f t="shared" si="14"/>
        <v>55.7</v>
      </c>
      <c r="AG889" s="21" t="s">
        <v>6727</v>
      </c>
      <c r="AH889" s="24" t="s">
        <v>6728</v>
      </c>
      <c r="AI889" s="24" t="s">
        <v>6729</v>
      </c>
      <c r="AJ889" s="27" t="s">
        <v>31513</v>
      </c>
      <c r="AK889" s="28" t="s">
        <v>156</v>
      </c>
      <c r="AL889" s="28">
        <v>10</v>
      </c>
      <c r="AM889" s="28">
        <v>19770627</v>
      </c>
      <c r="AN889" s="29">
        <v>574</v>
      </c>
      <c r="AO889" s="29">
        <v>202306</v>
      </c>
      <c r="AP889" s="29">
        <v>2022</v>
      </c>
      <c r="AQ889" s="28">
        <v>323352648</v>
      </c>
      <c r="AR889" s="28">
        <v>284313689</v>
      </c>
      <c r="AS889" s="28">
        <v>6584230</v>
      </c>
      <c r="AT889" s="30">
        <v>2</v>
      </c>
      <c r="AU889" s="30"/>
      <c r="AV889" s="30"/>
      <c r="AW889" s="30"/>
      <c r="AX889" s="30"/>
      <c r="AY889" s="30"/>
      <c r="AZ889" s="30"/>
      <c r="BA889" s="30"/>
      <c r="BB889" s="30" t="s">
        <v>54452</v>
      </c>
      <c r="BC889" s="30" t="s">
        <v>54452</v>
      </c>
      <c r="BD889" s="30" t="s">
        <v>54452</v>
      </c>
      <c r="BE889" s="30" t="s">
        <v>54452</v>
      </c>
      <c r="BF889" s="30" t="s">
        <v>54452</v>
      </c>
      <c r="BG889" s="30">
        <v>7</v>
      </c>
      <c r="BH889" s="30" t="s">
        <v>6730</v>
      </c>
      <c r="BI889" s="31"/>
    </row>
    <row r="890" spans="1:61" ht="16.5">
      <c r="A890" s="21" t="s">
        <v>5343</v>
      </c>
      <c r="B890" s="21">
        <v>5180</v>
      </c>
      <c r="C890" s="21">
        <v>1291155</v>
      </c>
      <c r="D890" s="21">
        <v>1248134668</v>
      </c>
      <c r="E890" s="22">
        <v>1348110004870</v>
      </c>
      <c r="F890" s="24" t="s">
        <v>5344</v>
      </c>
      <c r="G890" s="24" t="s">
        <v>44</v>
      </c>
      <c r="H890" s="24" t="s">
        <v>51</v>
      </c>
      <c r="I890" s="24" t="s">
        <v>52</v>
      </c>
      <c r="J890" s="24" t="s">
        <v>3656</v>
      </c>
      <c r="K890" s="21">
        <v>31</v>
      </c>
      <c r="L890" s="32" t="s">
        <v>5345</v>
      </c>
      <c r="M890" s="21" t="s">
        <v>5346</v>
      </c>
      <c r="N890" s="26">
        <v>1</v>
      </c>
      <c r="O890" s="26" t="s">
        <v>55</v>
      </c>
      <c r="P890" s="26">
        <v>0</v>
      </c>
      <c r="Q890" s="26">
        <v>0</v>
      </c>
      <c r="R890" s="26">
        <v>0</v>
      </c>
      <c r="S890" s="33">
        <v>143959</v>
      </c>
      <c r="T890" s="26">
        <v>0</v>
      </c>
      <c r="U890" s="33">
        <v>354172</v>
      </c>
      <c r="V890" s="33">
        <v>980366</v>
      </c>
      <c r="W890" s="33">
        <v>38065</v>
      </c>
      <c r="X890" s="33">
        <v>45000</v>
      </c>
      <c r="Y890" s="33">
        <v>35500</v>
      </c>
      <c r="Z890" s="21" t="s">
        <v>126</v>
      </c>
      <c r="AA890" s="102">
        <v>0</v>
      </c>
      <c r="AB890" s="21">
        <v>0.3</v>
      </c>
      <c r="AC890" s="21">
        <v>1.4</v>
      </c>
      <c r="AD890" s="21">
        <v>3.5</v>
      </c>
      <c r="AE890" s="21">
        <v>10.6</v>
      </c>
      <c r="AF890" s="21">
        <f t="shared" si="14"/>
        <v>15.8</v>
      </c>
      <c r="AG890" s="21" t="s">
        <v>5347</v>
      </c>
      <c r="AH890" s="24" t="s">
        <v>5348</v>
      </c>
      <c r="AI890" s="24" t="s">
        <v>5349</v>
      </c>
      <c r="AJ890" s="27" t="s">
        <v>31514</v>
      </c>
      <c r="AK890" s="28" t="s">
        <v>70</v>
      </c>
      <c r="AL890" s="28">
        <v>10</v>
      </c>
      <c r="AM890" s="28">
        <v>19870327</v>
      </c>
      <c r="AN890" s="29">
        <v>375</v>
      </c>
      <c r="AO890" s="29">
        <v>202306</v>
      </c>
      <c r="AP890" s="29">
        <v>2022</v>
      </c>
      <c r="AQ890" s="28">
        <v>508001036</v>
      </c>
      <c r="AR890" s="28">
        <v>342854971</v>
      </c>
      <c r="AS890" s="28">
        <v>3930000</v>
      </c>
      <c r="AT890" s="30">
        <v>2</v>
      </c>
      <c r="AU890" s="30"/>
      <c r="AV890" s="30"/>
      <c r="AW890" s="30"/>
      <c r="AX890" s="30"/>
      <c r="AY890" s="30"/>
      <c r="AZ890" s="30"/>
      <c r="BA890" s="30"/>
      <c r="BB890" s="30" t="s">
        <v>54452</v>
      </c>
      <c r="BC890" s="30" t="s">
        <v>54452</v>
      </c>
      <c r="BD890" s="30" t="s">
        <v>54452</v>
      </c>
      <c r="BE890" s="30" t="s">
        <v>54452</v>
      </c>
      <c r="BF890" s="30" t="s">
        <v>54452</v>
      </c>
      <c r="BG890" s="30">
        <v>7</v>
      </c>
      <c r="BH890" s="30" t="s">
        <v>645</v>
      </c>
      <c r="BI890" s="31"/>
    </row>
    <row r="891" spans="1:61" ht="16.5">
      <c r="A891" s="21" t="s">
        <v>11135</v>
      </c>
      <c r="B891" s="21">
        <v>11353</v>
      </c>
      <c r="C891" s="21">
        <v>2275777</v>
      </c>
      <c r="D891" s="21">
        <v>1388128578</v>
      </c>
      <c r="E891" s="22">
        <v>1341110131073</v>
      </c>
      <c r="F891" s="24" t="s">
        <v>11136</v>
      </c>
      <c r="G891" s="24" t="s">
        <v>44</v>
      </c>
      <c r="H891" s="24" t="s">
        <v>51</v>
      </c>
      <c r="I891" s="24" t="s">
        <v>52</v>
      </c>
      <c r="J891" s="24" t="s">
        <v>3829</v>
      </c>
      <c r="K891" s="21">
        <v>50</v>
      </c>
      <c r="L891" s="21"/>
      <c r="M891" s="21" t="s">
        <v>11137</v>
      </c>
      <c r="N891" s="26">
        <v>1</v>
      </c>
      <c r="O891" s="26" t="s">
        <v>55</v>
      </c>
      <c r="P891" s="33">
        <v>876118</v>
      </c>
      <c r="Q891" s="33">
        <v>235803</v>
      </c>
      <c r="R891" s="26">
        <v>0</v>
      </c>
      <c r="S891" s="26">
        <v>0</v>
      </c>
      <c r="T891" s="26">
        <v>0</v>
      </c>
      <c r="U891" s="33">
        <v>2589484</v>
      </c>
      <c r="V891" s="33">
        <v>79775</v>
      </c>
      <c r="W891" s="26">
        <v>0</v>
      </c>
      <c r="X891" s="26">
        <v>0</v>
      </c>
      <c r="Y891" s="26">
        <v>0</v>
      </c>
      <c r="Z891" s="21"/>
      <c r="AA891" s="21">
        <v>8.6999999999999993</v>
      </c>
      <c r="AB891" s="21">
        <v>2.2999999999999998</v>
      </c>
      <c r="AC891" s="99">
        <v>0</v>
      </c>
      <c r="AD891" s="21">
        <v>25.8</v>
      </c>
      <c r="AE891" s="21">
        <v>0.7</v>
      </c>
      <c r="AF891" s="21">
        <f t="shared" si="14"/>
        <v>37.5</v>
      </c>
      <c r="AG891" s="21" t="s">
        <v>11138</v>
      </c>
      <c r="AH891" s="24" t="s">
        <v>11139</v>
      </c>
      <c r="AI891" s="24" t="s">
        <v>11140</v>
      </c>
      <c r="AJ891" s="27" t="s">
        <v>31515</v>
      </c>
      <c r="AK891" s="28" t="s">
        <v>156</v>
      </c>
      <c r="AL891" s="28">
        <v>10</v>
      </c>
      <c r="AM891" s="28">
        <v>20050704</v>
      </c>
      <c r="AN891" s="29">
        <v>642</v>
      </c>
      <c r="AO891" s="29">
        <v>202306</v>
      </c>
      <c r="AP891" s="29">
        <v>2022</v>
      </c>
      <c r="AQ891" s="28">
        <v>104226140</v>
      </c>
      <c r="AR891" s="28">
        <v>165071359</v>
      </c>
      <c r="AS891" s="28">
        <v>16959295</v>
      </c>
      <c r="AT891" s="30">
        <v>2</v>
      </c>
      <c r="AU891" s="30"/>
      <c r="AV891" s="30"/>
      <c r="AW891" s="30"/>
      <c r="AX891" s="30"/>
      <c r="AY891" s="30"/>
      <c r="AZ891" s="30"/>
      <c r="BA891" s="30"/>
      <c r="BB891" s="30" t="s">
        <v>54452</v>
      </c>
      <c r="BC891" s="30" t="s">
        <v>54452</v>
      </c>
      <c r="BD891" s="30" t="s">
        <v>54452</v>
      </c>
      <c r="BE891" s="30" t="s">
        <v>54452</v>
      </c>
      <c r="BF891" s="30" t="s">
        <v>11141</v>
      </c>
      <c r="BG891" s="30">
        <v>2</v>
      </c>
      <c r="BH891" s="30"/>
      <c r="BI891" s="31"/>
    </row>
    <row r="892" spans="1:61" ht="16.5">
      <c r="A892" s="21" t="s">
        <v>2762</v>
      </c>
      <c r="B892" s="21">
        <v>2385</v>
      </c>
      <c r="C892" s="21">
        <v>8385867</v>
      </c>
      <c r="D892" s="21">
        <v>6018600898</v>
      </c>
      <c r="E892" s="22">
        <v>2341110096698</v>
      </c>
      <c r="F892" s="24" t="s">
        <v>2763</v>
      </c>
      <c r="G892" s="24" t="s">
        <v>44</v>
      </c>
      <c r="H892" s="24" t="s">
        <v>51</v>
      </c>
      <c r="I892" s="24" t="s">
        <v>52</v>
      </c>
      <c r="J892" s="24" t="s">
        <v>1707</v>
      </c>
      <c r="K892" s="21">
        <v>16</v>
      </c>
      <c r="L892" s="32" t="s">
        <v>2764</v>
      </c>
      <c r="M892" s="21" t="s">
        <v>2765</v>
      </c>
      <c r="N892" s="21">
        <v>1</v>
      </c>
      <c r="O892" s="21" t="s">
        <v>55</v>
      </c>
      <c r="P892" s="21">
        <v>0</v>
      </c>
      <c r="Q892" s="21">
        <v>0</v>
      </c>
      <c r="R892" s="33">
        <v>47500</v>
      </c>
      <c r="S892" s="33">
        <v>1555031</v>
      </c>
      <c r="T892" s="21">
        <v>0</v>
      </c>
      <c r="U892" s="33">
        <v>27100</v>
      </c>
      <c r="V892" s="21">
        <v>0</v>
      </c>
      <c r="W892" s="21">
        <v>0</v>
      </c>
      <c r="X892" s="33">
        <v>6389</v>
      </c>
      <c r="Y892" s="33">
        <v>98380</v>
      </c>
      <c r="Z892" s="16" t="s">
        <v>56</v>
      </c>
      <c r="AA892" s="102">
        <v>0</v>
      </c>
      <c r="AB892" s="21">
        <v>1.4</v>
      </c>
      <c r="AC892" s="21">
        <v>15.5</v>
      </c>
      <c r="AD892" s="21">
        <v>0.2</v>
      </c>
      <c r="AE892" s="99">
        <v>0</v>
      </c>
      <c r="AF892" s="21">
        <f t="shared" si="14"/>
        <v>17.099999999999998</v>
      </c>
      <c r="AG892" s="21" t="s">
        <v>2766</v>
      </c>
      <c r="AH892" s="24" t="s">
        <v>2767</v>
      </c>
      <c r="AI892" s="24" t="s">
        <v>2768</v>
      </c>
      <c r="AJ892" s="27" t="s">
        <v>31516</v>
      </c>
      <c r="AK892" s="28" t="s">
        <v>156</v>
      </c>
      <c r="AL892" s="28">
        <v>10</v>
      </c>
      <c r="AM892" s="28">
        <v>20171102</v>
      </c>
      <c r="AN892" s="29">
        <v>523</v>
      </c>
      <c r="AO892" s="29">
        <v>202306</v>
      </c>
      <c r="AP892" s="29">
        <v>2022</v>
      </c>
      <c r="AQ892" s="28">
        <v>201504926</v>
      </c>
      <c r="AR892" s="28">
        <v>455083382</v>
      </c>
      <c r="AS892" s="28">
        <v>6866508</v>
      </c>
      <c r="AT892" s="30">
        <v>3</v>
      </c>
      <c r="AU892" s="30"/>
      <c r="AV892" s="30"/>
      <c r="AW892" s="30"/>
      <c r="AX892" s="30"/>
      <c r="AY892" s="30"/>
      <c r="AZ892" s="30"/>
      <c r="BA892" s="30"/>
      <c r="BB892" s="30" t="s">
        <v>54452</v>
      </c>
      <c r="BC892" s="30" t="s">
        <v>54452</v>
      </c>
      <c r="BD892" s="30" t="s">
        <v>54452</v>
      </c>
      <c r="BE892" s="30" t="s">
        <v>54452</v>
      </c>
      <c r="BF892" s="30" t="s">
        <v>54452</v>
      </c>
      <c r="BG892" s="30">
        <v>3</v>
      </c>
      <c r="BH892" s="30" t="s">
        <v>1277</v>
      </c>
      <c r="BI892" s="31"/>
    </row>
    <row r="893" spans="1:61" ht="16.5">
      <c r="A893" s="21" t="s">
        <v>12443</v>
      </c>
      <c r="B893" s="21">
        <v>12263</v>
      </c>
      <c r="C893" s="21">
        <v>3168651</v>
      </c>
      <c r="D893" s="21">
        <v>1018642059</v>
      </c>
      <c r="E893" s="22">
        <v>1101113977117</v>
      </c>
      <c r="F893" s="24" t="s">
        <v>12444</v>
      </c>
      <c r="G893" s="24" t="s">
        <v>44</v>
      </c>
      <c r="H893" s="24" t="s">
        <v>51</v>
      </c>
      <c r="I893" s="24" t="s">
        <v>52</v>
      </c>
      <c r="J893" s="24" t="s">
        <v>462</v>
      </c>
      <c r="K893" s="21">
        <v>56</v>
      </c>
      <c r="L893" s="32" t="s">
        <v>12445</v>
      </c>
      <c r="M893" s="21" t="s">
        <v>12446</v>
      </c>
      <c r="N893" s="26">
        <v>1</v>
      </c>
      <c r="O893" s="26" t="s">
        <v>351</v>
      </c>
      <c r="P893" s="21">
        <v>0</v>
      </c>
      <c r="Q893" s="21">
        <v>0</v>
      </c>
      <c r="R893" s="21">
        <v>0</v>
      </c>
      <c r="S893" s="21">
        <v>0</v>
      </c>
      <c r="T893" s="21">
        <v>0</v>
      </c>
      <c r="U893" s="21">
        <v>0</v>
      </c>
      <c r="V893" s="21">
        <v>0</v>
      </c>
      <c r="W893" s="21">
        <v>0</v>
      </c>
      <c r="X893" s="66">
        <v>50884</v>
      </c>
      <c r="Y893" s="21">
        <v>0</v>
      </c>
      <c r="Z893" s="21"/>
      <c r="AA893" s="103">
        <v>0</v>
      </c>
      <c r="AB893" s="100">
        <v>0</v>
      </c>
      <c r="AC893" s="100">
        <v>0</v>
      </c>
      <c r="AD893" s="100">
        <v>0</v>
      </c>
      <c r="AE893" s="37">
        <v>508.8</v>
      </c>
      <c r="AF893" s="21">
        <f t="shared" si="14"/>
        <v>508.8</v>
      </c>
      <c r="AG893" s="21" t="s">
        <v>12447</v>
      </c>
      <c r="AH893" s="24" t="s">
        <v>12448</v>
      </c>
      <c r="AI893" s="24" t="s">
        <v>12449</v>
      </c>
      <c r="AJ893" s="27" t="s">
        <v>31517</v>
      </c>
      <c r="AK893" s="28" t="s">
        <v>60</v>
      </c>
      <c r="AL893" s="28">
        <v>10</v>
      </c>
      <c r="AM893" s="28">
        <v>20081001</v>
      </c>
      <c r="AN893" s="29">
        <v>339</v>
      </c>
      <c r="AO893" s="29">
        <v>202306</v>
      </c>
      <c r="AP893" s="29">
        <v>2022</v>
      </c>
      <c r="AQ893" s="28">
        <v>107679302</v>
      </c>
      <c r="AR893" s="28">
        <v>150288892</v>
      </c>
      <c r="AS893" s="28">
        <v>10000000</v>
      </c>
      <c r="AT893" s="30">
        <v>2</v>
      </c>
      <c r="AU893" s="30"/>
      <c r="AV893" s="30"/>
      <c r="AW893" s="30"/>
      <c r="AX893" s="30"/>
      <c r="AY893" s="30"/>
      <c r="AZ893" s="30"/>
      <c r="BA893" s="30"/>
      <c r="BB893" s="30" t="s">
        <v>54452</v>
      </c>
      <c r="BC893" s="30" t="s">
        <v>54452</v>
      </c>
      <c r="BD893" s="30" t="s">
        <v>54452</v>
      </c>
      <c r="BE893" s="30" t="s">
        <v>54452</v>
      </c>
      <c r="BF893" s="30" t="s">
        <v>54452</v>
      </c>
      <c r="BG893" s="30">
        <v>8</v>
      </c>
      <c r="BH893" s="30"/>
      <c r="BI893" s="31"/>
    </row>
    <row r="894" spans="1:61" ht="16.5">
      <c r="A894" s="21" t="s">
        <v>14186</v>
      </c>
      <c r="B894" s="21">
        <v>2240</v>
      </c>
      <c r="C894" s="21">
        <v>4208440</v>
      </c>
      <c r="D894" s="21">
        <v>2048640118</v>
      </c>
      <c r="E894" s="22">
        <v>1101115079739</v>
      </c>
      <c r="F894" s="24" t="s">
        <v>14187</v>
      </c>
      <c r="G894" s="24" t="s">
        <v>44</v>
      </c>
      <c r="H894" s="24" t="s">
        <v>51</v>
      </c>
      <c r="I894" s="24" t="s">
        <v>52</v>
      </c>
      <c r="J894" s="24" t="s">
        <v>264</v>
      </c>
      <c r="K894" s="21">
        <v>15</v>
      </c>
      <c r="L894" s="32" t="s">
        <v>14188</v>
      </c>
      <c r="M894" s="21" t="s">
        <v>14189</v>
      </c>
      <c r="N894" s="26">
        <v>1</v>
      </c>
      <c r="O894" s="26" t="s">
        <v>351</v>
      </c>
      <c r="P894" s="21">
        <v>0</v>
      </c>
      <c r="Q894" s="21">
        <v>0</v>
      </c>
      <c r="R894" s="21">
        <v>0</v>
      </c>
      <c r="S894" s="21">
        <v>0</v>
      </c>
      <c r="T894" s="21">
        <v>0</v>
      </c>
      <c r="U894" s="21">
        <v>0</v>
      </c>
      <c r="V894" s="21">
        <v>0</v>
      </c>
      <c r="W894" s="21">
        <v>0</v>
      </c>
      <c r="X894" s="66">
        <v>59081</v>
      </c>
      <c r="Y894" s="21">
        <v>0</v>
      </c>
      <c r="Z894" s="16" t="s">
        <v>56</v>
      </c>
      <c r="AA894" s="103">
        <v>0</v>
      </c>
      <c r="AB894" s="100">
        <v>0</v>
      </c>
      <c r="AC894" s="100">
        <v>0</v>
      </c>
      <c r="AD894" s="100">
        <v>0</v>
      </c>
      <c r="AE894" s="37">
        <v>590.79999999999995</v>
      </c>
      <c r="AF894" s="21">
        <f t="shared" si="14"/>
        <v>590.79999999999995</v>
      </c>
      <c r="AG894" s="21" t="s">
        <v>2255</v>
      </c>
      <c r="AH894" s="24" t="s">
        <v>14190</v>
      </c>
      <c r="AI894" s="24" t="s">
        <v>14191</v>
      </c>
      <c r="AJ894" s="27" t="s">
        <v>31518</v>
      </c>
      <c r="AK894" s="28" t="s">
        <v>60</v>
      </c>
      <c r="AL894" s="28">
        <v>10</v>
      </c>
      <c r="AM894" s="28">
        <v>20130304</v>
      </c>
      <c r="AN894" s="29">
        <v>908</v>
      </c>
      <c r="AO894" s="29">
        <v>202212</v>
      </c>
      <c r="AP894" s="29">
        <v>2022</v>
      </c>
      <c r="AQ894" s="28">
        <v>543014296</v>
      </c>
      <c r="AR894" s="28">
        <v>331438972</v>
      </c>
      <c r="AS894" s="28">
        <v>30000000</v>
      </c>
      <c r="AT894" s="30">
        <v>2</v>
      </c>
      <c r="AU894" s="30"/>
      <c r="AV894" s="30"/>
      <c r="AW894" s="30"/>
      <c r="AX894" s="30"/>
      <c r="AY894" s="30"/>
      <c r="AZ894" s="30"/>
      <c r="BA894" s="30"/>
      <c r="BB894" s="30" t="s">
        <v>54452</v>
      </c>
      <c r="BC894" s="30" t="s">
        <v>54452</v>
      </c>
      <c r="BD894" s="30" t="s">
        <v>54452</v>
      </c>
      <c r="BE894" s="30" t="s">
        <v>54452</v>
      </c>
      <c r="BF894" s="30" t="s">
        <v>54452</v>
      </c>
      <c r="BG894" s="30">
        <v>7</v>
      </c>
      <c r="BH894" s="30"/>
      <c r="BI894" s="31"/>
    </row>
    <row r="895" spans="1:61" ht="16.5">
      <c r="A895" s="21" t="s">
        <v>10974</v>
      </c>
      <c r="B895" s="21">
        <v>11225</v>
      </c>
      <c r="C895" s="21">
        <v>1922757</v>
      </c>
      <c r="D895" s="21">
        <v>2108101226</v>
      </c>
      <c r="E895" s="22">
        <v>1101110048250</v>
      </c>
      <c r="F895" s="24" t="s">
        <v>10975</v>
      </c>
      <c r="G895" s="24" t="s">
        <v>44</v>
      </c>
      <c r="H895" s="24" t="s">
        <v>51</v>
      </c>
      <c r="I895" s="24" t="s">
        <v>65</v>
      </c>
      <c r="J895" s="24" t="s">
        <v>3829</v>
      </c>
      <c r="K895" s="21">
        <v>50</v>
      </c>
      <c r="L895" s="21"/>
      <c r="M895" s="21" t="s">
        <v>10976</v>
      </c>
      <c r="N895" s="21">
        <v>1</v>
      </c>
      <c r="O895" s="21" t="s">
        <v>55</v>
      </c>
      <c r="P895" s="21">
        <v>0</v>
      </c>
      <c r="Q895" s="21">
        <v>0</v>
      </c>
      <c r="R895" s="21">
        <v>0</v>
      </c>
      <c r="S895" s="33">
        <v>63965</v>
      </c>
      <c r="T895" s="21">
        <v>0</v>
      </c>
      <c r="U895" s="33">
        <v>215643</v>
      </c>
      <c r="V895" s="21">
        <v>0</v>
      </c>
      <c r="W895" s="33">
        <v>7013</v>
      </c>
      <c r="X895" s="21">
        <v>0</v>
      </c>
      <c r="Y895" s="33">
        <v>87600</v>
      </c>
      <c r="Z895" s="21" t="s">
        <v>315</v>
      </c>
      <c r="AA895" s="102">
        <v>0</v>
      </c>
      <c r="AB895" s="21">
        <v>0.8</v>
      </c>
      <c r="AC895" s="21">
        <v>0.6</v>
      </c>
      <c r="AD895" s="21">
        <v>2.1</v>
      </c>
      <c r="AE895" s="99">
        <v>0</v>
      </c>
      <c r="AF895" s="21">
        <f t="shared" si="14"/>
        <v>3.5</v>
      </c>
      <c r="AG895" s="21" t="s">
        <v>10758</v>
      </c>
      <c r="AH895" s="24" t="s">
        <v>10977</v>
      </c>
      <c r="AI895" s="24" t="s">
        <v>10978</v>
      </c>
      <c r="AJ895" s="27" t="s">
        <v>31519</v>
      </c>
      <c r="AK895" s="28" t="s">
        <v>60</v>
      </c>
      <c r="AL895" s="28">
        <v>10</v>
      </c>
      <c r="AM895" s="28">
        <v>19730611</v>
      </c>
      <c r="AN895" s="29">
        <v>561</v>
      </c>
      <c r="AO895" s="29">
        <v>202212</v>
      </c>
      <c r="AP895" s="29">
        <v>2022</v>
      </c>
      <c r="AQ895" s="28">
        <v>55290647</v>
      </c>
      <c r="AR895" s="28">
        <v>79451799</v>
      </c>
      <c r="AS895" s="28">
        <v>307000</v>
      </c>
      <c r="AT895" s="30">
        <v>2</v>
      </c>
      <c r="AU895" s="30"/>
      <c r="AV895" s="30"/>
      <c r="AW895" s="30"/>
      <c r="AX895" s="30"/>
      <c r="AY895" s="30"/>
      <c r="AZ895" s="30"/>
      <c r="BA895" s="30"/>
      <c r="BB895" s="30" t="s">
        <v>54452</v>
      </c>
      <c r="BC895" s="30" t="s">
        <v>54452</v>
      </c>
      <c r="BD895" s="30" t="s">
        <v>54452</v>
      </c>
      <c r="BE895" s="30" t="s">
        <v>54452</v>
      </c>
      <c r="BF895" s="30" t="s">
        <v>10979</v>
      </c>
      <c r="BG895" s="30">
        <v>2</v>
      </c>
      <c r="BH895" s="30"/>
      <c r="BI895" s="31"/>
    </row>
    <row r="896" spans="1:61" ht="16.5">
      <c r="A896" s="21" t="s">
        <v>913</v>
      </c>
      <c r="B896" s="21">
        <v>727</v>
      </c>
      <c r="C896" s="21">
        <v>1936266</v>
      </c>
      <c r="D896" s="21">
        <v>1238109055</v>
      </c>
      <c r="E896" s="22">
        <v>1341110007761</v>
      </c>
      <c r="F896" s="24" t="s">
        <v>914</v>
      </c>
      <c r="G896" s="24" t="s">
        <v>44</v>
      </c>
      <c r="H896" s="24" t="s">
        <v>51</v>
      </c>
      <c r="I896" s="24" t="s">
        <v>52</v>
      </c>
      <c r="J896" s="24" t="s">
        <v>279</v>
      </c>
      <c r="K896" s="21">
        <v>2</v>
      </c>
      <c r="L896" s="32" t="s">
        <v>915</v>
      </c>
      <c r="M896" s="21" t="s">
        <v>916</v>
      </c>
      <c r="N896" s="21">
        <v>1</v>
      </c>
      <c r="O896" s="21" t="s">
        <v>55</v>
      </c>
      <c r="P896" s="52">
        <v>1819642</v>
      </c>
      <c r="Q896" s="52">
        <v>3515101</v>
      </c>
      <c r="R896" s="52">
        <v>322100</v>
      </c>
      <c r="S896" s="52">
        <v>376864</v>
      </c>
      <c r="T896" s="21">
        <v>0</v>
      </c>
      <c r="U896" s="51">
        <v>1529761</v>
      </c>
      <c r="V896" s="51">
        <v>419457</v>
      </c>
      <c r="W896" s="21">
        <v>0</v>
      </c>
      <c r="X896" s="51">
        <v>5000</v>
      </c>
      <c r="Y896" s="51">
        <v>3563249</v>
      </c>
      <c r="Z896" s="16" t="s">
        <v>56</v>
      </c>
      <c r="AA896" s="21">
        <v>18.100000000000001</v>
      </c>
      <c r="AB896" s="21">
        <v>74</v>
      </c>
      <c r="AC896" s="21">
        <v>3.7</v>
      </c>
      <c r="AD896" s="21">
        <v>15.2</v>
      </c>
      <c r="AE896" s="21">
        <v>4.2</v>
      </c>
      <c r="AF896" s="21">
        <f t="shared" si="14"/>
        <v>115.2</v>
      </c>
      <c r="AG896" s="21" t="s">
        <v>917</v>
      </c>
      <c r="AH896" s="24" t="s">
        <v>918</v>
      </c>
      <c r="AI896" s="24" t="s">
        <v>919</v>
      </c>
      <c r="AJ896" s="27" t="s">
        <v>31520</v>
      </c>
      <c r="AK896" s="28" t="s">
        <v>60</v>
      </c>
      <c r="AL896" s="28">
        <v>10</v>
      </c>
      <c r="AM896" s="28">
        <v>19790302</v>
      </c>
      <c r="AN896" s="29">
        <v>890</v>
      </c>
      <c r="AO896" s="29">
        <v>202212</v>
      </c>
      <c r="AP896" s="29">
        <v>2022</v>
      </c>
      <c r="AQ896" s="28">
        <v>341845549</v>
      </c>
      <c r="AR896" s="28">
        <v>264753017</v>
      </c>
      <c r="AS896" s="28">
        <v>66000000</v>
      </c>
      <c r="AT896" s="30">
        <v>2</v>
      </c>
      <c r="AU896" s="30"/>
      <c r="AV896" s="30"/>
      <c r="AW896" s="30"/>
      <c r="AX896" s="30"/>
      <c r="AY896" s="30"/>
      <c r="AZ896" s="30"/>
      <c r="BA896" s="30"/>
      <c r="BB896" s="30" t="s">
        <v>54452</v>
      </c>
      <c r="BC896" s="30" t="s">
        <v>54452</v>
      </c>
      <c r="BD896" s="30" t="s">
        <v>54452</v>
      </c>
      <c r="BE896" s="30" t="s">
        <v>54452</v>
      </c>
      <c r="BF896" s="30" t="s">
        <v>54452</v>
      </c>
      <c r="BG896" s="30">
        <v>8</v>
      </c>
      <c r="BH896" s="30"/>
      <c r="BI896" s="31"/>
    </row>
    <row r="897" spans="1:61" ht="16.5">
      <c r="A897" s="21" t="s">
        <v>2489</v>
      </c>
      <c r="B897" s="21">
        <v>2241</v>
      </c>
      <c r="C897" s="21">
        <v>4208439</v>
      </c>
      <c r="D897" s="21">
        <v>2048640122</v>
      </c>
      <c r="E897" s="22">
        <v>1101115079713</v>
      </c>
      <c r="F897" s="24" t="s">
        <v>2490</v>
      </c>
      <c r="G897" s="24" t="s">
        <v>44</v>
      </c>
      <c r="H897" s="24" t="s">
        <v>51</v>
      </c>
      <c r="I897" s="24" t="s">
        <v>52</v>
      </c>
      <c r="J897" s="24" t="s">
        <v>264</v>
      </c>
      <c r="K897" s="21">
        <v>15</v>
      </c>
      <c r="L897" s="32" t="s">
        <v>2491</v>
      </c>
      <c r="M897" s="21" t="s">
        <v>2492</v>
      </c>
      <c r="N897" s="26">
        <v>1</v>
      </c>
      <c r="O897" s="26" t="s">
        <v>55</v>
      </c>
      <c r="P897" s="26">
        <v>0</v>
      </c>
      <c r="Q897" s="33">
        <v>2053990</v>
      </c>
      <c r="R897" s="33">
        <v>21807</v>
      </c>
      <c r="S897" s="33">
        <v>3082120</v>
      </c>
      <c r="T897" s="26">
        <v>0</v>
      </c>
      <c r="U897" s="33">
        <v>23882</v>
      </c>
      <c r="V897" s="26">
        <v>0</v>
      </c>
      <c r="W897" s="26">
        <v>0</v>
      </c>
      <c r="X897" s="33">
        <f>868433+1217813</f>
        <v>2086246</v>
      </c>
      <c r="Y897" s="33">
        <v>34736546</v>
      </c>
      <c r="Z897" s="21" t="s">
        <v>56</v>
      </c>
      <c r="AA897" s="102">
        <v>0</v>
      </c>
      <c r="AB897" s="21">
        <v>368.1</v>
      </c>
      <c r="AC897" s="21">
        <v>30.8</v>
      </c>
      <c r="AD897" s="21">
        <v>0.2</v>
      </c>
      <c r="AE897" s="21">
        <v>20.8</v>
      </c>
      <c r="AF897" s="21">
        <f t="shared" si="14"/>
        <v>419.90000000000003</v>
      </c>
      <c r="AG897" s="21" t="s">
        <v>748</v>
      </c>
      <c r="AH897" s="24" t="s">
        <v>2493</v>
      </c>
      <c r="AI897" s="24" t="s">
        <v>2494</v>
      </c>
      <c r="AJ897" s="27" t="s">
        <v>31518</v>
      </c>
      <c r="AK897" s="28" t="s">
        <v>156</v>
      </c>
      <c r="AL897" s="28">
        <v>10</v>
      </c>
      <c r="AM897" s="28">
        <v>20130301</v>
      </c>
      <c r="AN897" s="29">
        <v>1666</v>
      </c>
      <c r="AO897" s="29">
        <v>202306</v>
      </c>
      <c r="AP897" s="29">
        <v>2022</v>
      </c>
      <c r="AQ897" s="28">
        <v>635839633</v>
      </c>
      <c r="AR897" s="28">
        <v>1135143086</v>
      </c>
      <c r="AS897" s="28">
        <v>42232940</v>
      </c>
      <c r="AT897" s="30">
        <v>2</v>
      </c>
      <c r="AU897" s="30"/>
      <c r="AV897" s="30"/>
      <c r="AW897" s="30"/>
      <c r="AX897" s="30"/>
      <c r="AY897" s="30"/>
      <c r="AZ897" s="30"/>
      <c r="BA897" s="30"/>
      <c r="BB897" s="30" t="s">
        <v>54452</v>
      </c>
      <c r="BC897" s="30" t="s">
        <v>54452</v>
      </c>
      <c r="BD897" s="30" t="s">
        <v>54452</v>
      </c>
      <c r="BE897" s="30" t="s">
        <v>54452</v>
      </c>
      <c r="BF897" s="30" t="s">
        <v>2495</v>
      </c>
      <c r="BG897" s="30">
        <v>2</v>
      </c>
      <c r="BH897" s="30" t="s">
        <v>2496</v>
      </c>
      <c r="BI897" s="31"/>
    </row>
    <row r="898" spans="1:61" ht="16.5">
      <c r="A898" s="21" t="s">
        <v>14192</v>
      </c>
      <c r="B898" s="21">
        <v>24612</v>
      </c>
      <c r="C898" s="21">
        <v>2215936</v>
      </c>
      <c r="D898" s="21">
        <v>6038203952</v>
      </c>
      <c r="E898" s="22">
        <v>1801310000098</v>
      </c>
      <c r="F898" s="24" t="s">
        <v>14193</v>
      </c>
      <c r="G898" s="24" t="s">
        <v>104</v>
      </c>
      <c r="H898" s="24" t="s">
        <v>51</v>
      </c>
      <c r="I898" s="24" t="s">
        <v>65</v>
      </c>
      <c r="J898" s="24" t="s">
        <v>105</v>
      </c>
      <c r="K898" s="21">
        <v>64</v>
      </c>
      <c r="L898" s="32" t="s">
        <v>14193</v>
      </c>
      <c r="M898" s="21" t="s">
        <v>14194</v>
      </c>
      <c r="N898" s="26">
        <v>1</v>
      </c>
      <c r="O898" s="26">
        <v>0</v>
      </c>
      <c r="P898" s="26">
        <v>0</v>
      </c>
      <c r="Q898" s="26">
        <v>0</v>
      </c>
      <c r="R898" s="26">
        <v>0</v>
      </c>
      <c r="S898" s="26">
        <v>0</v>
      </c>
      <c r="T898" s="26">
        <v>0</v>
      </c>
      <c r="U898" s="26">
        <v>0</v>
      </c>
      <c r="V898" s="26">
        <v>0</v>
      </c>
      <c r="W898" s="26">
        <v>0</v>
      </c>
      <c r="X898" s="26">
        <v>0</v>
      </c>
      <c r="Y898" s="26">
        <v>0</v>
      </c>
      <c r="Z898" s="21"/>
      <c r="AA898" s="101">
        <v>0</v>
      </c>
      <c r="AB898" s="98">
        <v>0</v>
      </c>
      <c r="AC898" s="98">
        <v>0</v>
      </c>
      <c r="AD898" s="98">
        <v>0</v>
      </c>
      <c r="AE898" s="98">
        <v>0</v>
      </c>
      <c r="AF898" s="21">
        <f t="shared" si="14"/>
        <v>0</v>
      </c>
      <c r="AG898" s="21" t="s">
        <v>14195</v>
      </c>
      <c r="AH898" s="24" t="s">
        <v>14196</v>
      </c>
      <c r="AI898" s="24" t="s">
        <v>14197</v>
      </c>
      <c r="AJ898" s="27" t="s">
        <v>31521</v>
      </c>
      <c r="AK898" s="28" t="s">
        <v>47</v>
      </c>
      <c r="AL898" s="28">
        <v>10</v>
      </c>
      <c r="AM898" s="28">
        <v>19900326</v>
      </c>
      <c r="AN898" s="29">
        <v>462</v>
      </c>
      <c r="AO898" s="29">
        <v>201903</v>
      </c>
      <c r="AP898" s="29"/>
      <c r="AQ898" s="28"/>
      <c r="AR898" s="28"/>
      <c r="AS898" s="28"/>
      <c r="AT898" s="30">
        <v>2</v>
      </c>
      <c r="AU898" s="30"/>
      <c r="AV898" s="30"/>
      <c r="AW898" s="30"/>
      <c r="AX898" s="30"/>
      <c r="AY898" s="30"/>
      <c r="AZ898" s="30"/>
      <c r="BA898" s="30"/>
      <c r="BB898" s="30" t="s">
        <v>54452</v>
      </c>
      <c r="BC898" s="30" t="s">
        <v>54452</v>
      </c>
      <c r="BD898" s="30" t="s">
        <v>54452</v>
      </c>
      <c r="BE898" s="30" t="s">
        <v>54452</v>
      </c>
      <c r="BF898" s="30" t="s">
        <v>14198</v>
      </c>
      <c r="BG898" s="30">
        <v>2</v>
      </c>
      <c r="BH898" s="30" t="s">
        <v>14199</v>
      </c>
      <c r="BI898" s="31"/>
    </row>
    <row r="899" spans="1:61" ht="16.5">
      <c r="A899" s="21" t="s">
        <v>8447</v>
      </c>
      <c r="B899" s="21">
        <v>8640</v>
      </c>
      <c r="C899" s="21">
        <v>1391594</v>
      </c>
      <c r="D899" s="21">
        <v>5088102200</v>
      </c>
      <c r="E899" s="22">
        <v>1748110000820</v>
      </c>
      <c r="F899" s="24" t="s">
        <v>8448</v>
      </c>
      <c r="G899" s="24" t="s">
        <v>44</v>
      </c>
      <c r="H899" s="24" t="s">
        <v>51</v>
      </c>
      <c r="I899" s="24" t="s">
        <v>65</v>
      </c>
      <c r="J899" s="24" t="s">
        <v>313</v>
      </c>
      <c r="K899" s="21">
        <v>46</v>
      </c>
      <c r="L899" s="32" t="s">
        <v>8449</v>
      </c>
      <c r="M899" s="21" t="s">
        <v>8450</v>
      </c>
      <c r="N899" s="21">
        <v>1</v>
      </c>
      <c r="O899" s="21" t="s">
        <v>55</v>
      </c>
      <c r="P899" s="21">
        <v>0</v>
      </c>
      <c r="Q899" s="21">
        <v>0</v>
      </c>
      <c r="R899" s="21">
        <v>0</v>
      </c>
      <c r="S899" s="21">
        <v>0</v>
      </c>
      <c r="T899" s="21">
        <v>0</v>
      </c>
      <c r="U899" s="33">
        <v>53710</v>
      </c>
      <c r="V899" s="21">
        <v>0</v>
      </c>
      <c r="W899" s="21">
        <v>0</v>
      </c>
      <c r="X899" s="21">
        <v>0</v>
      </c>
      <c r="Y899" s="21">
        <v>0</v>
      </c>
      <c r="Z899" s="16" t="s">
        <v>1249</v>
      </c>
      <c r="AA899" s="102">
        <v>0</v>
      </c>
      <c r="AB899" s="99">
        <v>0</v>
      </c>
      <c r="AC899" s="99">
        <v>0</v>
      </c>
      <c r="AD899" s="21">
        <v>0.5</v>
      </c>
      <c r="AE899" s="99">
        <v>0</v>
      </c>
      <c r="AF899" s="21">
        <f t="shared" si="14"/>
        <v>0.5</v>
      </c>
      <c r="AG899" s="21" t="s">
        <v>8180</v>
      </c>
      <c r="AH899" s="24" t="s">
        <v>8451</v>
      </c>
      <c r="AI899" s="24" t="s">
        <v>8452</v>
      </c>
      <c r="AJ899" s="27" t="s">
        <v>31522</v>
      </c>
      <c r="AK899" s="28" t="s">
        <v>70</v>
      </c>
      <c r="AL899" s="28">
        <v>10</v>
      </c>
      <c r="AM899" s="28">
        <v>19581008</v>
      </c>
      <c r="AN899" s="29">
        <v>619</v>
      </c>
      <c r="AO899" s="29">
        <v>202306</v>
      </c>
      <c r="AP899" s="29">
        <v>2022</v>
      </c>
      <c r="AQ899" s="28">
        <v>50301559</v>
      </c>
      <c r="AR899" s="28">
        <v>113286671</v>
      </c>
      <c r="AS899" s="28">
        <v>4200000</v>
      </c>
      <c r="AT899" s="30">
        <v>2</v>
      </c>
      <c r="AU899" s="30"/>
      <c r="AV899" s="30"/>
      <c r="AW899" s="30"/>
      <c r="AX899" s="30"/>
      <c r="AY899" s="30"/>
      <c r="AZ899" s="30"/>
      <c r="BA899" s="30"/>
      <c r="BB899" s="30" t="s">
        <v>54452</v>
      </c>
      <c r="BC899" s="30" t="s">
        <v>54452</v>
      </c>
      <c r="BD899" s="30" t="s">
        <v>54452</v>
      </c>
      <c r="BE899" s="30" t="s">
        <v>54452</v>
      </c>
      <c r="BF899" s="30" t="s">
        <v>54452</v>
      </c>
      <c r="BG899" s="30">
        <v>7</v>
      </c>
      <c r="BH899" s="30"/>
      <c r="BI899" s="31"/>
    </row>
    <row r="900" spans="1:61" ht="16.5">
      <c r="A900" s="21" t="s">
        <v>2530</v>
      </c>
      <c r="B900" s="21">
        <v>2249</v>
      </c>
      <c r="C900" s="21">
        <v>1159755</v>
      </c>
      <c r="D900" s="21">
        <v>2118125288</v>
      </c>
      <c r="E900" s="22">
        <v>1101110008200</v>
      </c>
      <c r="F900" s="24" t="s">
        <v>2531</v>
      </c>
      <c r="G900" s="24" t="s">
        <v>44</v>
      </c>
      <c r="H900" s="24" t="s">
        <v>51</v>
      </c>
      <c r="I900" s="24" t="s">
        <v>52</v>
      </c>
      <c r="J900" s="24" t="s">
        <v>264</v>
      </c>
      <c r="K900" s="21">
        <v>15</v>
      </c>
      <c r="L900" s="32" t="s">
        <v>2532</v>
      </c>
      <c r="M900" s="21" t="s">
        <v>2533</v>
      </c>
      <c r="N900" s="21">
        <v>1</v>
      </c>
      <c r="O900" s="21" t="s">
        <v>55</v>
      </c>
      <c r="P900" s="33">
        <v>23339</v>
      </c>
      <c r="Q900" s="33">
        <v>51000</v>
      </c>
      <c r="R900" s="21">
        <v>0</v>
      </c>
      <c r="S900" s="33">
        <v>151320</v>
      </c>
      <c r="T900" s="21">
        <v>0</v>
      </c>
      <c r="U900" s="33">
        <v>74815</v>
      </c>
      <c r="V900" s="33">
        <v>209592</v>
      </c>
      <c r="W900" s="33">
        <v>43967</v>
      </c>
      <c r="X900" s="21">
        <v>0</v>
      </c>
      <c r="Y900" s="33">
        <v>536287</v>
      </c>
      <c r="Z900" s="16" t="s">
        <v>56</v>
      </c>
      <c r="AA900" s="21">
        <v>0.2</v>
      </c>
      <c r="AB900" s="21">
        <v>5.8</v>
      </c>
      <c r="AC900" s="21">
        <v>1.5</v>
      </c>
      <c r="AD900" s="21">
        <v>0.7</v>
      </c>
      <c r="AE900" s="21">
        <v>2.5</v>
      </c>
      <c r="AF900" s="21">
        <f t="shared" si="14"/>
        <v>10.7</v>
      </c>
      <c r="AG900" s="21" t="s">
        <v>2534</v>
      </c>
      <c r="AH900" s="24" t="s">
        <v>2535</v>
      </c>
      <c r="AI900" s="24" t="s">
        <v>2536</v>
      </c>
      <c r="AJ900" s="27" t="s">
        <v>31523</v>
      </c>
      <c r="AK900" s="28" t="s">
        <v>156</v>
      </c>
      <c r="AL900" s="28">
        <v>10</v>
      </c>
      <c r="AM900" s="28">
        <v>19571125</v>
      </c>
      <c r="AN900" s="29">
        <v>336</v>
      </c>
      <c r="AO900" s="29">
        <v>202306</v>
      </c>
      <c r="AP900" s="29">
        <v>2022</v>
      </c>
      <c r="AQ900" s="28">
        <v>93328195</v>
      </c>
      <c r="AR900" s="28">
        <v>107702061</v>
      </c>
      <c r="AS900" s="28">
        <v>26100970</v>
      </c>
      <c r="AT900" s="30">
        <v>2</v>
      </c>
      <c r="AU900" s="30"/>
      <c r="AV900" s="30"/>
      <c r="AW900" s="30"/>
      <c r="AX900" s="30"/>
      <c r="AY900" s="30"/>
      <c r="AZ900" s="30"/>
      <c r="BA900" s="30"/>
      <c r="BB900" s="30" t="s">
        <v>54452</v>
      </c>
      <c r="BC900" s="30" t="s">
        <v>54452</v>
      </c>
      <c r="BD900" s="30" t="s">
        <v>54452</v>
      </c>
      <c r="BE900" s="30" t="s">
        <v>54452</v>
      </c>
      <c r="BF900" s="30" t="s">
        <v>54452</v>
      </c>
      <c r="BG900" s="30">
        <v>4</v>
      </c>
      <c r="BH900" s="30" t="s">
        <v>2359</v>
      </c>
      <c r="BI900" s="31"/>
    </row>
    <row r="901" spans="1:61" ht="16.5">
      <c r="A901" s="21" t="s">
        <v>10969</v>
      </c>
      <c r="B901" s="21">
        <v>11222</v>
      </c>
      <c r="C901" s="21">
        <v>1656051</v>
      </c>
      <c r="D901" s="21">
        <v>2098107569</v>
      </c>
      <c r="E901" s="22">
        <v>1101110131295</v>
      </c>
      <c r="F901" s="24" t="s">
        <v>10970</v>
      </c>
      <c r="G901" s="24" t="s">
        <v>44</v>
      </c>
      <c r="H901" s="24" t="s">
        <v>51</v>
      </c>
      <c r="I901" s="24" t="s">
        <v>65</v>
      </c>
      <c r="J901" s="24" t="s">
        <v>3829</v>
      </c>
      <c r="K901" s="21">
        <v>50</v>
      </c>
      <c r="L901" s="21"/>
      <c r="M901" s="21" t="s">
        <v>190</v>
      </c>
      <c r="N901" s="21">
        <v>1</v>
      </c>
      <c r="O901" s="21" t="s">
        <v>55</v>
      </c>
      <c r="P901" s="21">
        <v>0</v>
      </c>
      <c r="Q901" s="21">
        <v>0</v>
      </c>
      <c r="R901" s="21">
        <v>0</v>
      </c>
      <c r="S901" s="21">
        <v>0</v>
      </c>
      <c r="T901" s="21">
        <v>0</v>
      </c>
      <c r="U901" s="33">
        <v>3692410</v>
      </c>
      <c r="V901" s="21">
        <v>0</v>
      </c>
      <c r="W901" s="21">
        <v>0</v>
      </c>
      <c r="X901" s="33">
        <v>1160000</v>
      </c>
      <c r="Y901" s="21">
        <v>0</v>
      </c>
      <c r="Z901" s="21" t="s">
        <v>315</v>
      </c>
      <c r="AA901" s="102">
        <v>0</v>
      </c>
      <c r="AB901" s="99">
        <v>0</v>
      </c>
      <c r="AC901" s="99">
        <v>0</v>
      </c>
      <c r="AD901" s="21">
        <v>36.9</v>
      </c>
      <c r="AE901" s="21">
        <v>11.6</v>
      </c>
      <c r="AF901" s="21">
        <f t="shared" si="14"/>
        <v>48.5</v>
      </c>
      <c r="AG901" s="21" t="s">
        <v>10971</v>
      </c>
      <c r="AH901" s="24" t="s">
        <v>10972</v>
      </c>
      <c r="AI901" s="24" t="s">
        <v>10956</v>
      </c>
      <c r="AJ901" s="27" t="s">
        <v>31524</v>
      </c>
      <c r="AK901" s="28" t="s">
        <v>60</v>
      </c>
      <c r="AL901" s="28">
        <v>10</v>
      </c>
      <c r="AM901" s="28">
        <v>19720620</v>
      </c>
      <c r="AN901" s="29">
        <v>458</v>
      </c>
      <c r="AO901" s="29">
        <v>202212</v>
      </c>
      <c r="AP901" s="29">
        <v>2022</v>
      </c>
      <c r="AQ901" s="28">
        <v>45387825</v>
      </c>
      <c r="AR901" s="28">
        <v>25763075</v>
      </c>
      <c r="AS901" s="28">
        <v>2240000</v>
      </c>
      <c r="AT901" s="30">
        <v>2</v>
      </c>
      <c r="AU901" s="30"/>
      <c r="AV901" s="30"/>
      <c r="AW901" s="30"/>
      <c r="AX901" s="30"/>
      <c r="AY901" s="30"/>
      <c r="AZ901" s="30"/>
      <c r="BA901" s="30"/>
      <c r="BB901" s="30" t="s">
        <v>54452</v>
      </c>
      <c r="BC901" s="30" t="s">
        <v>54452</v>
      </c>
      <c r="BD901" s="30" t="s">
        <v>54452</v>
      </c>
      <c r="BE901" s="30" t="s">
        <v>54452</v>
      </c>
      <c r="BF901" s="30" t="s">
        <v>10973</v>
      </c>
      <c r="BG901" s="30">
        <v>2</v>
      </c>
      <c r="BH901" s="30" t="s">
        <v>10837</v>
      </c>
      <c r="BI901" s="31"/>
    </row>
    <row r="902" spans="1:61" ht="16.5">
      <c r="A902" s="21" t="s">
        <v>661</v>
      </c>
      <c r="B902" s="21">
        <v>498</v>
      </c>
      <c r="C902" s="21">
        <v>1564020</v>
      </c>
      <c r="D902" s="21">
        <v>1228100804</v>
      </c>
      <c r="E902" s="22">
        <v>1201110000464</v>
      </c>
      <c r="F902" s="24" t="s">
        <v>662</v>
      </c>
      <c r="G902" s="24" t="s">
        <v>44</v>
      </c>
      <c r="H902" s="24" t="s">
        <v>51</v>
      </c>
      <c r="I902" s="24" t="s">
        <v>52</v>
      </c>
      <c r="J902" s="24" t="s">
        <v>72</v>
      </c>
      <c r="K902" s="21">
        <v>1</v>
      </c>
      <c r="L902" s="32" t="s">
        <v>663</v>
      </c>
      <c r="M902" s="21" t="s">
        <v>664</v>
      </c>
      <c r="N902" s="21">
        <v>1</v>
      </c>
      <c r="O902" s="21" t="s">
        <v>55</v>
      </c>
      <c r="P902" s="21">
        <v>0</v>
      </c>
      <c r="Q902" s="21">
        <v>0</v>
      </c>
      <c r="R902" s="21">
        <v>0</v>
      </c>
      <c r="S902" s="33">
        <v>2042183</v>
      </c>
      <c r="T902" s="21">
        <v>0</v>
      </c>
      <c r="U902" s="21">
        <v>0</v>
      </c>
      <c r="V902" s="21">
        <v>0</v>
      </c>
      <c r="W902" s="33">
        <v>890705</v>
      </c>
      <c r="X902" s="42">
        <v>15881376</v>
      </c>
      <c r="Y902" s="33">
        <v>36547088</v>
      </c>
      <c r="Z902" s="16" t="s">
        <v>56</v>
      </c>
      <c r="AA902" s="102">
        <v>0</v>
      </c>
      <c r="AB902" s="21">
        <v>365.4</v>
      </c>
      <c r="AC902" s="21">
        <v>20.399999999999999</v>
      </c>
      <c r="AD902" s="99">
        <v>0</v>
      </c>
      <c r="AE902" s="21">
        <v>167.7</v>
      </c>
      <c r="AF902" s="21">
        <f t="shared" si="14"/>
        <v>553.5</v>
      </c>
      <c r="AG902" s="21" t="s">
        <v>665</v>
      </c>
      <c r="AH902" s="24" t="s">
        <v>666</v>
      </c>
      <c r="AI902" s="24" t="s">
        <v>667</v>
      </c>
      <c r="AJ902" s="27" t="s">
        <v>31525</v>
      </c>
      <c r="AK902" s="28" t="s">
        <v>60</v>
      </c>
      <c r="AL902" s="28">
        <v>10</v>
      </c>
      <c r="AM902" s="28">
        <v>19680523</v>
      </c>
      <c r="AN902" s="29">
        <v>1107</v>
      </c>
      <c r="AO902" s="29">
        <v>202212</v>
      </c>
      <c r="AP902" s="29">
        <v>2022</v>
      </c>
      <c r="AQ902" s="28">
        <v>1610927316</v>
      </c>
      <c r="AR902" s="28">
        <v>1438993660</v>
      </c>
      <c r="AS902" s="28">
        <v>172000000</v>
      </c>
      <c r="AT902" s="30">
        <v>2</v>
      </c>
      <c r="AU902" s="30"/>
      <c r="AV902" s="30"/>
      <c r="AW902" s="30"/>
      <c r="AX902" s="30"/>
      <c r="AY902" s="30"/>
      <c r="AZ902" s="30"/>
      <c r="BA902" s="30"/>
      <c r="BB902" s="30" t="s">
        <v>54452</v>
      </c>
      <c r="BC902" s="30" t="s">
        <v>54452</v>
      </c>
      <c r="BD902" s="30" t="s">
        <v>54452</v>
      </c>
      <c r="BE902" s="30" t="s">
        <v>54452</v>
      </c>
      <c r="BF902" s="30" t="s">
        <v>54452</v>
      </c>
      <c r="BG902" s="30">
        <v>4</v>
      </c>
      <c r="BH902" s="30" t="s">
        <v>237</v>
      </c>
      <c r="BI902" s="31"/>
    </row>
    <row r="903" spans="1:61" ht="16.5">
      <c r="A903" s="21" t="s">
        <v>15748</v>
      </c>
      <c r="B903" s="21">
        <v>14838</v>
      </c>
      <c r="C903" s="21">
        <v>1568931</v>
      </c>
      <c r="D903" s="21">
        <v>2018145690</v>
      </c>
      <c r="E903" s="22">
        <v>1101110659536</v>
      </c>
      <c r="F903" s="24" t="s">
        <v>15749</v>
      </c>
      <c r="G903" s="24" t="s">
        <v>44</v>
      </c>
      <c r="H903" s="24" t="s">
        <v>51</v>
      </c>
      <c r="I903" s="24" t="s">
        <v>52</v>
      </c>
      <c r="J903" s="24" t="s">
        <v>363</v>
      </c>
      <c r="K903" s="21">
        <v>63</v>
      </c>
      <c r="L903" s="32" t="s">
        <v>15750</v>
      </c>
      <c r="M903" s="21" t="s">
        <v>15751</v>
      </c>
      <c r="N903" s="21">
        <v>1</v>
      </c>
      <c r="O903" s="21" t="s">
        <v>55</v>
      </c>
      <c r="P903" s="21">
        <v>0</v>
      </c>
      <c r="Q903" s="21">
        <v>0</v>
      </c>
      <c r="R903" s="21">
        <v>0</v>
      </c>
      <c r="S903" s="21">
        <v>0</v>
      </c>
      <c r="T903" s="21">
        <v>0</v>
      </c>
      <c r="U903" s="21">
        <v>0</v>
      </c>
      <c r="V903" s="21">
        <v>0</v>
      </c>
      <c r="W903" s="33">
        <v>93989</v>
      </c>
      <c r="X903" s="21">
        <v>0</v>
      </c>
      <c r="Y903" s="21">
        <v>0</v>
      </c>
      <c r="Z903" s="16" t="s">
        <v>315</v>
      </c>
      <c r="AA903" s="102">
        <v>0</v>
      </c>
      <c r="AB903" s="99">
        <v>0</v>
      </c>
      <c r="AC903" s="99">
        <v>0</v>
      </c>
      <c r="AD903" s="99">
        <v>0</v>
      </c>
      <c r="AE903" s="21">
        <v>0.9</v>
      </c>
      <c r="AF903" s="21">
        <f t="shared" si="14"/>
        <v>0.9</v>
      </c>
      <c r="AG903" s="21" t="s">
        <v>15752</v>
      </c>
      <c r="AH903" s="24" t="s">
        <v>15753</v>
      </c>
      <c r="AI903" s="24" t="s">
        <v>15754</v>
      </c>
      <c r="AJ903" s="27" t="s">
        <v>31526</v>
      </c>
      <c r="AK903" s="28" t="s">
        <v>60</v>
      </c>
      <c r="AL903" s="28">
        <v>10</v>
      </c>
      <c r="AM903" s="28">
        <v>19891120</v>
      </c>
      <c r="AN903" s="29">
        <v>537</v>
      </c>
      <c r="AO903" s="29">
        <v>202212</v>
      </c>
      <c r="AP903" s="29">
        <v>2022</v>
      </c>
      <c r="AQ903" s="28">
        <v>90518493</v>
      </c>
      <c r="AR903" s="28">
        <v>73546360</v>
      </c>
      <c r="AS903" s="28">
        <v>980000</v>
      </c>
      <c r="AT903" s="30">
        <v>2</v>
      </c>
      <c r="AU903" s="30"/>
      <c r="AV903" s="30"/>
      <c r="AW903" s="30"/>
      <c r="AX903" s="30"/>
      <c r="AY903" s="30"/>
      <c r="AZ903" s="30"/>
      <c r="BA903" s="30"/>
      <c r="BB903" s="30" t="s">
        <v>54452</v>
      </c>
      <c r="BC903" s="30" t="s">
        <v>54452</v>
      </c>
      <c r="BD903" s="30" t="s">
        <v>54452</v>
      </c>
      <c r="BE903" s="30" t="s">
        <v>54452</v>
      </c>
      <c r="BF903" s="30" t="s">
        <v>54452</v>
      </c>
      <c r="BG903" s="30">
        <v>7</v>
      </c>
      <c r="BH903" s="30" t="s">
        <v>15747</v>
      </c>
      <c r="BI903" s="31"/>
    </row>
    <row r="904" spans="1:61" ht="16.5">
      <c r="A904" s="21" t="s">
        <v>8363</v>
      </c>
      <c r="B904" s="21">
        <v>8530</v>
      </c>
      <c r="C904" s="21">
        <v>1249762</v>
      </c>
      <c r="D904" s="21">
        <v>2018145685</v>
      </c>
      <c r="E904" s="22">
        <v>1101110005002</v>
      </c>
      <c r="F904" s="24" t="s">
        <v>8364</v>
      </c>
      <c r="G904" s="24" t="s">
        <v>44</v>
      </c>
      <c r="H904" s="24" t="s">
        <v>51</v>
      </c>
      <c r="I904" s="24" t="s">
        <v>52</v>
      </c>
      <c r="J904" s="24" t="s">
        <v>313</v>
      </c>
      <c r="K904" s="21">
        <v>46</v>
      </c>
      <c r="L904" s="32" t="s">
        <v>8365</v>
      </c>
      <c r="M904" s="21" t="s">
        <v>8366</v>
      </c>
      <c r="N904" s="21">
        <v>1</v>
      </c>
      <c r="O904" s="21" t="s">
        <v>351</v>
      </c>
      <c r="P904" s="21">
        <v>0</v>
      </c>
      <c r="Q904" s="36">
        <v>93</v>
      </c>
      <c r="R904" s="21">
        <v>0</v>
      </c>
      <c r="S904" s="21">
        <v>0</v>
      </c>
      <c r="T904" s="21">
        <v>0</v>
      </c>
      <c r="U904" s="36">
        <v>391</v>
      </c>
      <c r="V904" s="21">
        <v>0</v>
      </c>
      <c r="W904" s="21">
        <v>0</v>
      </c>
      <c r="X904" s="68">
        <v>3588</v>
      </c>
      <c r="Y904" s="21">
        <v>0</v>
      </c>
      <c r="Z904" s="16" t="s">
        <v>1249</v>
      </c>
      <c r="AA904" s="103">
        <v>0</v>
      </c>
      <c r="AB904" s="37">
        <v>0.9</v>
      </c>
      <c r="AC904" s="100">
        <v>0</v>
      </c>
      <c r="AD904" s="37">
        <v>3.9</v>
      </c>
      <c r="AE904" s="37">
        <v>35.799999999999997</v>
      </c>
      <c r="AF904" s="21">
        <f t="shared" si="14"/>
        <v>40.599999999999994</v>
      </c>
      <c r="AG904" s="21" t="s">
        <v>8367</v>
      </c>
      <c r="AH904" s="24" t="s">
        <v>8368</v>
      </c>
      <c r="AI904" s="24" t="s">
        <v>8369</v>
      </c>
      <c r="AJ904" s="27" t="s">
        <v>31527</v>
      </c>
      <c r="AK904" s="28" t="s">
        <v>156</v>
      </c>
      <c r="AL904" s="28">
        <v>10</v>
      </c>
      <c r="AM904" s="28">
        <v>19690124</v>
      </c>
      <c r="AN904" s="29">
        <v>1117</v>
      </c>
      <c r="AO904" s="29">
        <v>202306</v>
      </c>
      <c r="AP904" s="29">
        <v>2022</v>
      </c>
      <c r="AQ904" s="28">
        <v>1300137418</v>
      </c>
      <c r="AR904" s="28">
        <v>1256174707</v>
      </c>
      <c r="AS904" s="28">
        <v>115663535</v>
      </c>
      <c r="AT904" s="30">
        <v>2</v>
      </c>
      <c r="AU904" s="30"/>
      <c r="AV904" s="30"/>
      <c r="AW904" s="30"/>
      <c r="AX904" s="30"/>
      <c r="AY904" s="30"/>
      <c r="AZ904" s="30"/>
      <c r="BA904" s="30"/>
      <c r="BB904" s="30" t="s">
        <v>54452</v>
      </c>
      <c r="BC904" s="30" t="s">
        <v>54452</v>
      </c>
      <c r="BD904" s="30" t="s">
        <v>54452</v>
      </c>
      <c r="BE904" s="30" t="s">
        <v>54452</v>
      </c>
      <c r="BF904" s="30" t="s">
        <v>8370</v>
      </c>
      <c r="BG904" s="30">
        <v>2</v>
      </c>
      <c r="BH904" s="30" t="s">
        <v>8371</v>
      </c>
      <c r="BI904" s="31"/>
    </row>
    <row r="905" spans="1:61" ht="16.5">
      <c r="A905" s="21" t="s">
        <v>8287</v>
      </c>
      <c r="B905" s="21">
        <v>8452</v>
      </c>
      <c r="C905" s="21">
        <v>1753563</v>
      </c>
      <c r="D905" s="21">
        <v>1308128180</v>
      </c>
      <c r="E905" s="22">
        <v>1101110368426</v>
      </c>
      <c r="F905" s="24" t="s">
        <v>8288</v>
      </c>
      <c r="G905" s="24" t="s">
        <v>44</v>
      </c>
      <c r="H905" s="24" t="s">
        <v>51</v>
      </c>
      <c r="I905" s="24" t="s">
        <v>52</v>
      </c>
      <c r="J905" s="24" t="s">
        <v>313</v>
      </c>
      <c r="K905" s="21">
        <v>46</v>
      </c>
      <c r="L905" s="32" t="s">
        <v>8289</v>
      </c>
      <c r="M905" s="21" t="s">
        <v>8290</v>
      </c>
      <c r="N905" s="21">
        <v>1</v>
      </c>
      <c r="O905" s="21" t="s">
        <v>55</v>
      </c>
      <c r="P905" s="39">
        <v>60005939</v>
      </c>
      <c r="Q905" s="39">
        <v>153525823</v>
      </c>
      <c r="R905" s="21">
        <v>0</v>
      </c>
      <c r="S905" s="21">
        <v>0</v>
      </c>
      <c r="T905" s="21">
        <v>0</v>
      </c>
      <c r="U905" s="21">
        <v>0</v>
      </c>
      <c r="V905" s="21">
        <v>0</v>
      </c>
      <c r="W905" s="21">
        <v>0</v>
      </c>
      <c r="X905" s="21">
        <v>0</v>
      </c>
      <c r="Y905" s="21">
        <v>0</v>
      </c>
      <c r="Z905" s="16" t="s">
        <v>1249</v>
      </c>
      <c r="AA905" s="21">
        <v>600</v>
      </c>
      <c r="AB905" s="21">
        <v>1535.2</v>
      </c>
      <c r="AC905" s="99">
        <v>0</v>
      </c>
      <c r="AD905" s="99">
        <v>0</v>
      </c>
      <c r="AE905" s="99">
        <v>0</v>
      </c>
      <c r="AF905" s="21">
        <f t="shared" si="14"/>
        <v>2135.1999999999998</v>
      </c>
      <c r="AG905" s="21" t="s">
        <v>8291</v>
      </c>
      <c r="AH905" s="24" t="s">
        <v>8292</v>
      </c>
      <c r="AI905" s="24" t="s">
        <v>8293</v>
      </c>
      <c r="AJ905" s="27" t="s">
        <v>31528</v>
      </c>
      <c r="AK905" s="28" t="s">
        <v>60</v>
      </c>
      <c r="AL905" s="28">
        <v>10</v>
      </c>
      <c r="AM905" s="28">
        <v>19840312</v>
      </c>
      <c r="AN905" s="29">
        <v>374</v>
      </c>
      <c r="AO905" s="29">
        <v>202303</v>
      </c>
      <c r="AP905" s="29">
        <v>2022</v>
      </c>
      <c r="AQ905" s="28">
        <v>505018280</v>
      </c>
      <c r="AR905" s="28">
        <v>473625303</v>
      </c>
      <c r="AS905" s="28">
        <v>28645630</v>
      </c>
      <c r="AT905" s="30">
        <v>2</v>
      </c>
      <c r="AU905" s="30"/>
      <c r="AV905" s="30"/>
      <c r="AW905" s="30"/>
      <c r="AX905" s="30"/>
      <c r="AY905" s="30"/>
      <c r="AZ905" s="30"/>
      <c r="BA905" s="30"/>
      <c r="BB905" s="30" t="s">
        <v>54452</v>
      </c>
      <c r="BC905" s="30" t="s">
        <v>54452</v>
      </c>
      <c r="BD905" s="30" t="s">
        <v>54452</v>
      </c>
      <c r="BE905" s="30" t="s">
        <v>54452</v>
      </c>
      <c r="BF905" s="30" t="s">
        <v>8294</v>
      </c>
      <c r="BG905" s="30">
        <v>2</v>
      </c>
      <c r="BH905" s="30"/>
      <c r="BI905" s="31"/>
    </row>
    <row r="906" spans="1:61" ht="16.5">
      <c r="A906" s="21" t="s">
        <v>2352</v>
      </c>
      <c r="B906" s="21">
        <v>2185</v>
      </c>
      <c r="C906" s="21">
        <v>1842208</v>
      </c>
      <c r="D906" s="21">
        <v>1208122608</v>
      </c>
      <c r="E906" s="22">
        <v>1101110094477</v>
      </c>
      <c r="F906" s="24" t="s">
        <v>2353</v>
      </c>
      <c r="G906" s="24" t="s">
        <v>44</v>
      </c>
      <c r="H906" s="24" t="s">
        <v>51</v>
      </c>
      <c r="I906" s="24" t="s">
        <v>52</v>
      </c>
      <c r="J906" s="24" t="s">
        <v>264</v>
      </c>
      <c r="K906" s="21">
        <v>15</v>
      </c>
      <c r="L906" s="32" t="s">
        <v>2354</v>
      </c>
      <c r="M906" s="21" t="s">
        <v>2355</v>
      </c>
      <c r="N906" s="21">
        <v>1</v>
      </c>
      <c r="O906" s="21" t="s">
        <v>55</v>
      </c>
      <c r="P906" s="83">
        <v>67886150</v>
      </c>
      <c r="Q906" s="21">
        <v>0</v>
      </c>
      <c r="R906" s="21">
        <v>0</v>
      </c>
      <c r="S906" s="83">
        <v>2012535</v>
      </c>
      <c r="T906" s="21">
        <v>0</v>
      </c>
      <c r="U906" s="21">
        <v>0</v>
      </c>
      <c r="V906" s="83">
        <v>4075188</v>
      </c>
      <c r="W906" s="21">
        <v>0</v>
      </c>
      <c r="X906" s="83">
        <v>2007352</v>
      </c>
      <c r="Y906" s="83">
        <v>37265579</v>
      </c>
      <c r="Z906" s="16" t="s">
        <v>56</v>
      </c>
      <c r="AA906" s="21">
        <v>678.8</v>
      </c>
      <c r="AB906" s="21">
        <v>372.6</v>
      </c>
      <c r="AC906" s="21">
        <v>20.100000000000001</v>
      </c>
      <c r="AD906" s="99">
        <v>0</v>
      </c>
      <c r="AE906" s="21">
        <v>60.8</v>
      </c>
      <c r="AF906" s="21">
        <f t="shared" si="14"/>
        <v>1132.3</v>
      </c>
      <c r="AG906" s="21" t="s">
        <v>2356</v>
      </c>
      <c r="AH906" s="24" t="s">
        <v>2357</v>
      </c>
      <c r="AI906" s="24" t="s">
        <v>2358</v>
      </c>
      <c r="AJ906" s="27" t="s">
        <v>31529</v>
      </c>
      <c r="AK906" s="28" t="s">
        <v>70</v>
      </c>
      <c r="AL906" s="28">
        <v>10</v>
      </c>
      <c r="AM906" s="28">
        <v>19681015</v>
      </c>
      <c r="AN906" s="29">
        <v>1180</v>
      </c>
      <c r="AO906" s="29">
        <v>202306</v>
      </c>
      <c r="AP906" s="29">
        <v>2022</v>
      </c>
      <c r="AQ906" s="28">
        <v>568081031</v>
      </c>
      <c r="AR906" s="28">
        <v>639452034</v>
      </c>
      <c r="AS906" s="28">
        <v>22615210</v>
      </c>
      <c r="AT906" s="30">
        <v>2</v>
      </c>
      <c r="AU906" s="30"/>
      <c r="AV906" s="30"/>
      <c r="AW906" s="30"/>
      <c r="AX906" s="30"/>
      <c r="AY906" s="30"/>
      <c r="AZ906" s="30"/>
      <c r="BA906" s="30"/>
      <c r="BB906" s="30" t="s">
        <v>54452</v>
      </c>
      <c r="BC906" s="30" t="s">
        <v>54452</v>
      </c>
      <c r="BD906" s="30" t="s">
        <v>54452</v>
      </c>
      <c r="BE906" s="30" t="s">
        <v>54452</v>
      </c>
      <c r="BF906" s="30" t="s">
        <v>54452</v>
      </c>
      <c r="BG906" s="30">
        <v>4</v>
      </c>
      <c r="BH906" s="30" t="s">
        <v>2359</v>
      </c>
      <c r="BI906" s="31"/>
    </row>
    <row r="907" spans="1:61" ht="16.5">
      <c r="A907" s="21" t="s">
        <v>14200</v>
      </c>
      <c r="B907" s="21">
        <v>3047</v>
      </c>
      <c r="C907" s="21">
        <v>12314373</v>
      </c>
      <c r="D907" s="21">
        <v>5788602878</v>
      </c>
      <c r="E907" s="22">
        <v>1101118651633</v>
      </c>
      <c r="F907" s="24" t="s">
        <v>14201</v>
      </c>
      <c r="G907" s="24" t="s">
        <v>44</v>
      </c>
      <c r="H907" s="24" t="s">
        <v>51</v>
      </c>
      <c r="I907" s="24" t="s">
        <v>52</v>
      </c>
      <c r="J907" s="24" t="s">
        <v>1004</v>
      </c>
      <c r="K907" s="21">
        <v>21</v>
      </c>
      <c r="L907" s="32" t="s">
        <v>14202</v>
      </c>
      <c r="M907" s="21" t="s">
        <v>14203</v>
      </c>
      <c r="N907" s="26">
        <v>1</v>
      </c>
      <c r="O907" s="26" t="s">
        <v>351</v>
      </c>
      <c r="P907" s="33">
        <v>11698</v>
      </c>
      <c r="Q907" s="33">
        <v>3364</v>
      </c>
      <c r="R907" s="26">
        <v>64</v>
      </c>
      <c r="S907" s="33">
        <v>1330</v>
      </c>
      <c r="T907" s="26">
        <v>0</v>
      </c>
      <c r="U907" s="26">
        <v>0</v>
      </c>
      <c r="V907" s="26">
        <v>0</v>
      </c>
      <c r="W907" s="26">
        <v>0</v>
      </c>
      <c r="X907" s="33">
        <v>1260</v>
      </c>
      <c r="Y907" s="33">
        <v>3244</v>
      </c>
      <c r="Z907" s="16" t="s">
        <v>56</v>
      </c>
      <c r="AA907" s="37">
        <v>116.9</v>
      </c>
      <c r="AB907" s="37">
        <v>66.7</v>
      </c>
      <c r="AC907" s="37">
        <v>13.3</v>
      </c>
      <c r="AD907" s="100">
        <v>0</v>
      </c>
      <c r="AE907" s="37">
        <v>12.6</v>
      </c>
      <c r="AF907" s="21">
        <f t="shared" si="14"/>
        <v>209.50000000000003</v>
      </c>
      <c r="AG907" s="21" t="s">
        <v>14204</v>
      </c>
      <c r="AH907" s="24" t="s">
        <v>152</v>
      </c>
      <c r="AI907" s="24" t="s">
        <v>12935</v>
      </c>
      <c r="AJ907" s="27" t="s">
        <v>30950</v>
      </c>
      <c r="AK907" s="28" t="s">
        <v>156</v>
      </c>
      <c r="AL907" s="28">
        <v>10</v>
      </c>
      <c r="AM907" s="29">
        <v>20230601</v>
      </c>
      <c r="AN907" s="29">
        <v>1550</v>
      </c>
      <c r="AO907" s="29">
        <v>202306</v>
      </c>
      <c r="AP907" s="29"/>
      <c r="AQ907" s="28"/>
      <c r="AR907" s="28"/>
      <c r="AS907" s="28"/>
      <c r="AT907" s="30">
        <v>2</v>
      </c>
      <c r="AU907" s="30"/>
      <c r="AV907" s="30"/>
      <c r="AW907" s="30"/>
      <c r="AX907" s="30"/>
      <c r="AY907" s="30"/>
      <c r="AZ907" s="30"/>
      <c r="BA907" s="30"/>
      <c r="BB907" s="30" t="s">
        <v>54452</v>
      </c>
      <c r="BC907" s="30" t="s">
        <v>54452</v>
      </c>
      <c r="BD907" s="30" t="s">
        <v>54452</v>
      </c>
      <c r="BE907" s="30" t="s">
        <v>54452</v>
      </c>
      <c r="BF907" s="30" t="s">
        <v>54452</v>
      </c>
      <c r="BG907" s="30">
        <v>8</v>
      </c>
      <c r="BH907" s="30"/>
      <c r="BI907" s="31"/>
    </row>
    <row r="908" spans="1:61" ht="16.5">
      <c r="A908" s="21" t="s">
        <v>14212</v>
      </c>
      <c r="B908" s="21">
        <v>3048</v>
      </c>
      <c r="C908" s="21">
        <v>12314371</v>
      </c>
      <c r="D908" s="21">
        <v>8978702489</v>
      </c>
      <c r="E908" s="22">
        <v>1101118651659</v>
      </c>
      <c r="F908" s="24" t="s">
        <v>14213</v>
      </c>
      <c r="G908" s="24" t="s">
        <v>44</v>
      </c>
      <c r="H908" s="24" t="s">
        <v>51</v>
      </c>
      <c r="I908" s="24" t="s">
        <v>52</v>
      </c>
      <c r="J908" s="24" t="s">
        <v>1004</v>
      </c>
      <c r="K908" s="21">
        <v>21</v>
      </c>
      <c r="L908" s="32" t="s">
        <v>14214</v>
      </c>
      <c r="M908" s="21" t="s">
        <v>14215</v>
      </c>
      <c r="N908" s="26">
        <v>1</v>
      </c>
      <c r="O908" s="26" t="s">
        <v>351</v>
      </c>
      <c r="P908" s="33">
        <v>5616</v>
      </c>
      <c r="Q908" s="33">
        <v>1053</v>
      </c>
      <c r="R908" s="26">
        <v>34</v>
      </c>
      <c r="S908" s="26">
        <v>12</v>
      </c>
      <c r="T908" s="26">
        <v>0</v>
      </c>
      <c r="U908" s="26">
        <v>0</v>
      </c>
      <c r="V908" s="26">
        <v>0</v>
      </c>
      <c r="W908" s="26">
        <v>0</v>
      </c>
      <c r="X908" s="26">
        <v>58</v>
      </c>
      <c r="Y908" s="36">
        <v>847</v>
      </c>
      <c r="Z908" s="21" t="s">
        <v>126</v>
      </c>
      <c r="AA908" s="37">
        <v>56.1</v>
      </c>
      <c r="AB908" s="37">
        <v>19.3</v>
      </c>
      <c r="AC908" s="37">
        <v>0.1</v>
      </c>
      <c r="AD908" s="100">
        <v>0</v>
      </c>
      <c r="AE908" s="37">
        <v>0.5</v>
      </c>
      <c r="AF908" s="21">
        <f t="shared" si="14"/>
        <v>76</v>
      </c>
      <c r="AG908" s="21" t="s">
        <v>14204</v>
      </c>
      <c r="AH908" s="24">
        <v>0</v>
      </c>
      <c r="AI908" s="24" t="s">
        <v>12935</v>
      </c>
      <c r="AJ908" s="27" t="s">
        <v>30950</v>
      </c>
      <c r="AK908" s="28" t="s">
        <v>156</v>
      </c>
      <c r="AL908" s="28">
        <v>10</v>
      </c>
      <c r="AM908" s="29">
        <v>20230601</v>
      </c>
      <c r="AN908" s="29">
        <v>1011</v>
      </c>
      <c r="AO908" s="29">
        <v>202306</v>
      </c>
      <c r="AP908" s="29"/>
      <c r="AQ908" s="28"/>
      <c r="AR908" s="28"/>
      <c r="AS908" s="28"/>
      <c r="AT908" s="30">
        <v>2</v>
      </c>
      <c r="AU908" s="30"/>
      <c r="AV908" s="30"/>
      <c r="AW908" s="30"/>
      <c r="AX908" s="30"/>
      <c r="AY908" s="30"/>
      <c r="AZ908" s="30"/>
      <c r="BA908" s="30"/>
      <c r="BB908" s="30" t="s">
        <v>54452</v>
      </c>
      <c r="BC908" s="30" t="s">
        <v>54452</v>
      </c>
      <c r="BD908" s="30" t="s">
        <v>54452</v>
      </c>
      <c r="BE908" s="30" t="s">
        <v>54452</v>
      </c>
      <c r="BF908" s="30" t="s">
        <v>54452</v>
      </c>
      <c r="BG908" s="30">
        <v>8</v>
      </c>
      <c r="BH908" s="30"/>
      <c r="BI908" s="31"/>
    </row>
    <row r="909" spans="1:61" ht="16.5">
      <c r="A909" s="21" t="s">
        <v>12930</v>
      </c>
      <c r="B909" s="21">
        <v>12645</v>
      </c>
      <c r="C909" s="21">
        <v>1774791</v>
      </c>
      <c r="D909" s="21">
        <v>1028142611</v>
      </c>
      <c r="E909" s="22">
        <v>1101111462524</v>
      </c>
      <c r="F909" s="24" t="s">
        <v>12931</v>
      </c>
      <c r="G909" s="24" t="s">
        <v>44</v>
      </c>
      <c r="H909" s="24" t="s">
        <v>51</v>
      </c>
      <c r="I909" s="24" t="s">
        <v>52</v>
      </c>
      <c r="J909" s="24" t="s">
        <v>462</v>
      </c>
      <c r="K909" s="21">
        <v>56</v>
      </c>
      <c r="L909" s="32" t="s">
        <v>12932</v>
      </c>
      <c r="M909" s="21" t="s">
        <v>187</v>
      </c>
      <c r="N909" s="21">
        <v>1</v>
      </c>
      <c r="O909" s="21" t="s">
        <v>55</v>
      </c>
      <c r="P909" s="21">
        <v>0</v>
      </c>
      <c r="Q909" s="21">
        <v>0</v>
      </c>
      <c r="R909" s="21">
        <v>0</v>
      </c>
      <c r="S909" s="33">
        <v>407141</v>
      </c>
      <c r="T909" s="21">
        <v>0</v>
      </c>
      <c r="U909" s="21">
        <v>0</v>
      </c>
      <c r="V909" s="21">
        <v>0</v>
      </c>
      <c r="W909" s="21">
        <v>0</v>
      </c>
      <c r="X909" s="21">
        <v>0</v>
      </c>
      <c r="Y909" s="33">
        <v>1257950</v>
      </c>
      <c r="Z909" s="16" t="s">
        <v>315</v>
      </c>
      <c r="AA909" s="102">
        <v>0</v>
      </c>
      <c r="AB909" s="21">
        <v>12.5</v>
      </c>
      <c r="AC909" s="21">
        <v>4</v>
      </c>
      <c r="AD909" s="99">
        <v>0</v>
      </c>
      <c r="AE909" s="99">
        <v>0</v>
      </c>
      <c r="AF909" s="21">
        <f t="shared" si="14"/>
        <v>16.5</v>
      </c>
      <c r="AG909" s="21" t="s">
        <v>12933</v>
      </c>
      <c r="AH909" s="24" t="s">
        <v>12934</v>
      </c>
      <c r="AI909" s="24" t="s">
        <v>12935</v>
      </c>
      <c r="AJ909" s="27" t="s">
        <v>30950</v>
      </c>
      <c r="AK909" s="28" t="s">
        <v>60</v>
      </c>
      <c r="AL909" s="28">
        <v>10</v>
      </c>
      <c r="AM909" s="28">
        <v>19970911</v>
      </c>
      <c r="AN909" s="29">
        <v>367</v>
      </c>
      <c r="AO909" s="29">
        <v>202303</v>
      </c>
      <c r="AP909" s="29">
        <v>2022</v>
      </c>
      <c r="AQ909" s="28">
        <v>262670692</v>
      </c>
      <c r="AR909" s="28">
        <v>142468638</v>
      </c>
      <c r="AS909" s="28">
        <v>5581265</v>
      </c>
      <c r="AT909" s="30">
        <v>2</v>
      </c>
      <c r="AU909" s="30"/>
      <c r="AV909" s="30"/>
      <c r="AW909" s="30"/>
      <c r="AX909" s="30"/>
      <c r="AY909" s="30"/>
      <c r="AZ909" s="30"/>
      <c r="BA909" s="30"/>
      <c r="BB909" s="30" t="s">
        <v>54452</v>
      </c>
      <c r="BC909" s="30" t="s">
        <v>54452</v>
      </c>
      <c r="BD909" s="30" t="s">
        <v>54452</v>
      </c>
      <c r="BE909" s="30" t="s">
        <v>54452</v>
      </c>
      <c r="BF909" s="30" t="s">
        <v>54452</v>
      </c>
      <c r="BG909" s="30">
        <v>4</v>
      </c>
      <c r="BH909" s="30" t="s">
        <v>921</v>
      </c>
      <c r="BI909" s="31"/>
    </row>
    <row r="910" spans="1:61" ht="16.5">
      <c r="A910" s="21" t="s">
        <v>3392</v>
      </c>
      <c r="B910" s="21">
        <v>3080</v>
      </c>
      <c r="C910" s="21">
        <v>1492774</v>
      </c>
      <c r="D910" s="21">
        <v>2028147522</v>
      </c>
      <c r="E910" s="22">
        <v>1101110085583</v>
      </c>
      <c r="F910" s="24" t="s">
        <v>3393</v>
      </c>
      <c r="G910" s="24" t="s">
        <v>44</v>
      </c>
      <c r="H910" s="24" t="s">
        <v>51</v>
      </c>
      <c r="I910" s="24" t="s">
        <v>52</v>
      </c>
      <c r="J910" s="24" t="s">
        <v>1004</v>
      </c>
      <c r="K910" s="21">
        <v>21</v>
      </c>
      <c r="L910" s="32" t="s">
        <v>3394</v>
      </c>
      <c r="M910" s="21" t="s">
        <v>3395</v>
      </c>
      <c r="N910" s="21">
        <v>1</v>
      </c>
      <c r="O910" s="21" t="s">
        <v>55</v>
      </c>
      <c r="P910" s="44">
        <v>979121</v>
      </c>
      <c r="Q910" s="44">
        <v>1036384</v>
      </c>
      <c r="R910" s="21">
        <v>0</v>
      </c>
      <c r="S910" s="44">
        <v>1679294</v>
      </c>
      <c r="T910" s="21">
        <v>0</v>
      </c>
      <c r="U910" s="44">
        <v>574297</v>
      </c>
      <c r="V910" s="44">
        <v>123423</v>
      </c>
      <c r="W910" s="21">
        <v>0</v>
      </c>
      <c r="X910" s="44">
        <v>295480</v>
      </c>
      <c r="Y910" s="44">
        <v>8705942</v>
      </c>
      <c r="Z910" s="16" t="s">
        <v>56</v>
      </c>
      <c r="AA910" s="21">
        <v>9.6999999999999993</v>
      </c>
      <c r="AB910" s="21">
        <v>97.4</v>
      </c>
      <c r="AC910" s="21">
        <v>16.7</v>
      </c>
      <c r="AD910" s="21">
        <v>5.7</v>
      </c>
      <c r="AE910" s="21">
        <v>4.0999999999999996</v>
      </c>
      <c r="AF910" s="21">
        <f t="shared" si="14"/>
        <v>133.6</v>
      </c>
      <c r="AG910" s="21" t="s">
        <v>3396</v>
      </c>
      <c r="AH910" s="24" t="s">
        <v>3397</v>
      </c>
      <c r="AI910" s="24" t="s">
        <v>3398</v>
      </c>
      <c r="AJ910" s="27" t="s">
        <v>31530</v>
      </c>
      <c r="AK910" s="28" t="s">
        <v>70</v>
      </c>
      <c r="AL910" s="28">
        <v>10</v>
      </c>
      <c r="AM910" s="28">
        <v>19670901</v>
      </c>
      <c r="AN910" s="29">
        <v>391</v>
      </c>
      <c r="AO910" s="29">
        <v>202306</v>
      </c>
      <c r="AP910" s="29">
        <v>2022</v>
      </c>
      <c r="AQ910" s="28">
        <v>381295207</v>
      </c>
      <c r="AR910" s="28">
        <v>525036783</v>
      </c>
      <c r="AS910" s="28">
        <v>54244482</v>
      </c>
      <c r="AT910" s="30">
        <v>2</v>
      </c>
      <c r="AU910" s="30"/>
      <c r="AV910" s="30"/>
      <c r="AW910" s="30"/>
      <c r="AX910" s="30"/>
      <c r="AY910" s="30"/>
      <c r="AZ910" s="30"/>
      <c r="BA910" s="30"/>
      <c r="BB910" s="30" t="s">
        <v>54452</v>
      </c>
      <c r="BC910" s="30" t="s">
        <v>54452</v>
      </c>
      <c r="BD910" s="30" t="s">
        <v>54452</v>
      </c>
      <c r="BE910" s="30" t="s">
        <v>54452</v>
      </c>
      <c r="BF910" s="30" t="s">
        <v>54452</v>
      </c>
      <c r="BG910" s="30">
        <v>4</v>
      </c>
      <c r="BH910" s="30" t="s">
        <v>237</v>
      </c>
      <c r="BI910" s="31"/>
    </row>
    <row r="911" spans="1:61" ht="16.5">
      <c r="A911" s="21" t="s">
        <v>14247</v>
      </c>
      <c r="B911" s="21">
        <v>14257</v>
      </c>
      <c r="C911" s="21">
        <v>3905855</v>
      </c>
      <c r="D911" s="21">
        <v>5058209007</v>
      </c>
      <c r="E911" s="22">
        <v>1712710003154</v>
      </c>
      <c r="F911" s="24" t="s">
        <v>14248</v>
      </c>
      <c r="G911" s="24" t="s">
        <v>44</v>
      </c>
      <c r="H911" s="24" t="s">
        <v>51</v>
      </c>
      <c r="I911" s="24" t="s">
        <v>65</v>
      </c>
      <c r="J911" s="24" t="s">
        <v>363</v>
      </c>
      <c r="K911" s="21">
        <v>63</v>
      </c>
      <c r="L911" s="32" t="s">
        <v>14248</v>
      </c>
      <c r="M911" s="21" t="s">
        <v>14249</v>
      </c>
      <c r="N911" s="26">
        <v>1</v>
      </c>
      <c r="O911" s="26">
        <v>0</v>
      </c>
      <c r="P911" s="26">
        <v>0</v>
      </c>
      <c r="Q911" s="26">
        <v>0</v>
      </c>
      <c r="R911" s="26">
        <v>0</v>
      </c>
      <c r="S911" s="26">
        <v>0</v>
      </c>
      <c r="T911" s="26">
        <v>0</v>
      </c>
      <c r="U911" s="26">
        <v>0</v>
      </c>
      <c r="V911" s="26">
        <v>0</v>
      </c>
      <c r="W911" s="26">
        <v>0</v>
      </c>
      <c r="X911" s="26">
        <v>0</v>
      </c>
      <c r="Y911" s="26">
        <v>0</v>
      </c>
      <c r="Z911" s="21"/>
      <c r="AA911" s="101">
        <v>0</v>
      </c>
      <c r="AB911" s="98">
        <v>0</v>
      </c>
      <c r="AC911" s="98">
        <v>0</v>
      </c>
      <c r="AD911" s="98">
        <v>0</v>
      </c>
      <c r="AE911" s="98">
        <v>0</v>
      </c>
      <c r="AF911" s="21">
        <f t="shared" si="14"/>
        <v>0</v>
      </c>
      <c r="AG911" s="21" t="s">
        <v>14250</v>
      </c>
      <c r="AH911" s="24" t="s">
        <v>14251</v>
      </c>
      <c r="AI911" s="24" t="s">
        <v>14252</v>
      </c>
      <c r="AJ911" s="27" t="s">
        <v>31531</v>
      </c>
      <c r="AK911" s="28" t="s">
        <v>47</v>
      </c>
      <c r="AL911" s="28">
        <v>10</v>
      </c>
      <c r="AM911" s="28">
        <v>20090210</v>
      </c>
      <c r="AN911" s="29">
        <v>329</v>
      </c>
      <c r="AO911" s="29">
        <v>202208</v>
      </c>
      <c r="AP911" s="29">
        <v>2022</v>
      </c>
      <c r="AQ911" s="28">
        <v>21627112</v>
      </c>
      <c r="AR911" s="28">
        <v>11979806</v>
      </c>
      <c r="AS911" s="28">
        <v>0</v>
      </c>
      <c r="AT911" s="30">
        <v>2</v>
      </c>
      <c r="AU911" s="30"/>
      <c r="AV911" s="30"/>
      <c r="AW911" s="30"/>
      <c r="AX911" s="30"/>
      <c r="AY911" s="30"/>
      <c r="AZ911" s="30"/>
      <c r="BA911" s="30"/>
      <c r="BB911" s="30" t="s">
        <v>54452</v>
      </c>
      <c r="BC911" s="30" t="s">
        <v>54452</v>
      </c>
      <c r="BD911" s="30" t="s">
        <v>54452</v>
      </c>
      <c r="BE911" s="30" t="s">
        <v>54452</v>
      </c>
      <c r="BF911" s="30" t="s">
        <v>54452</v>
      </c>
      <c r="BG911" s="30">
        <v>7</v>
      </c>
      <c r="BH911" s="30" t="s">
        <v>645</v>
      </c>
      <c r="BI911" s="31"/>
    </row>
    <row r="912" spans="1:61" ht="16.5">
      <c r="A912" s="21" t="s">
        <v>2468</v>
      </c>
      <c r="B912" s="21">
        <v>2237</v>
      </c>
      <c r="C912" s="21">
        <v>6029503</v>
      </c>
      <c r="D912" s="21">
        <v>2018644250</v>
      </c>
      <c r="E912" s="22">
        <v>1101115603257</v>
      </c>
      <c r="F912" s="24" t="s">
        <v>2469</v>
      </c>
      <c r="G912" s="24" t="s">
        <v>44</v>
      </c>
      <c r="H912" s="24" t="s">
        <v>51</v>
      </c>
      <c r="I912" s="24" t="s">
        <v>52</v>
      </c>
      <c r="J912" s="24" t="s">
        <v>264</v>
      </c>
      <c r="K912" s="21">
        <v>15</v>
      </c>
      <c r="L912" s="32" t="s">
        <v>2470</v>
      </c>
      <c r="M912" s="21" t="s">
        <v>2471</v>
      </c>
      <c r="N912" s="21">
        <v>1</v>
      </c>
      <c r="O912" s="21" t="s">
        <v>55</v>
      </c>
      <c r="P912" s="21">
        <v>0</v>
      </c>
      <c r="Q912" s="33">
        <v>1865587</v>
      </c>
      <c r="R912" s="21">
        <v>0</v>
      </c>
      <c r="S912" s="33">
        <v>1650183</v>
      </c>
      <c r="T912" s="21">
        <v>0</v>
      </c>
      <c r="U912" s="21">
        <v>0</v>
      </c>
      <c r="V912" s="21">
        <v>0</v>
      </c>
      <c r="W912" s="33">
        <v>21333</v>
      </c>
      <c r="X912" s="21">
        <v>0</v>
      </c>
      <c r="Y912" s="33">
        <v>24132701</v>
      </c>
      <c r="Z912" s="16" t="s">
        <v>56</v>
      </c>
      <c r="AA912" s="102">
        <v>0</v>
      </c>
      <c r="AB912" s="21">
        <v>259.89999999999998</v>
      </c>
      <c r="AC912" s="21">
        <v>16.5</v>
      </c>
      <c r="AD912" s="99">
        <v>0</v>
      </c>
      <c r="AE912" s="21">
        <v>0.2</v>
      </c>
      <c r="AF912" s="21">
        <f t="shared" si="14"/>
        <v>276.59999999999997</v>
      </c>
      <c r="AG912" s="21" t="s">
        <v>2371</v>
      </c>
      <c r="AH912" s="24" t="s">
        <v>2472</v>
      </c>
      <c r="AI912" s="24" t="s">
        <v>2473</v>
      </c>
      <c r="AJ912" s="27" t="s">
        <v>31532</v>
      </c>
      <c r="AK912" s="28" t="s">
        <v>60</v>
      </c>
      <c r="AL912" s="28">
        <v>10</v>
      </c>
      <c r="AM912" s="28">
        <v>20141231</v>
      </c>
      <c r="AN912" s="29">
        <v>468</v>
      </c>
      <c r="AO912" s="29">
        <v>202212</v>
      </c>
      <c r="AP912" s="29">
        <v>2022</v>
      </c>
      <c r="AQ912" s="28">
        <v>187684789</v>
      </c>
      <c r="AR912" s="28">
        <v>166066913</v>
      </c>
      <c r="AS912" s="28">
        <v>15000000</v>
      </c>
      <c r="AT912" s="30">
        <v>2</v>
      </c>
      <c r="AU912" s="30"/>
      <c r="AV912" s="30"/>
      <c r="AW912" s="30"/>
      <c r="AX912" s="30"/>
      <c r="AY912" s="30"/>
      <c r="AZ912" s="30"/>
      <c r="BA912" s="30"/>
      <c r="BB912" s="30" t="s">
        <v>54452</v>
      </c>
      <c r="BC912" s="30" t="s">
        <v>54452</v>
      </c>
      <c r="BD912" s="30" t="s">
        <v>54452</v>
      </c>
      <c r="BE912" s="30" t="s">
        <v>54452</v>
      </c>
      <c r="BF912" s="30" t="s">
        <v>2474</v>
      </c>
      <c r="BG912" s="30">
        <v>2</v>
      </c>
      <c r="BH912" s="30" t="s">
        <v>2475</v>
      </c>
      <c r="BI912" s="31"/>
    </row>
    <row r="913" spans="1:61" ht="16.5">
      <c r="A913" s="21" t="s">
        <v>12120</v>
      </c>
      <c r="B913" s="21">
        <v>12129</v>
      </c>
      <c r="C913" s="21">
        <v>2126226</v>
      </c>
      <c r="D913" s="21">
        <v>1278148915</v>
      </c>
      <c r="E913" s="22">
        <v>1115110039929</v>
      </c>
      <c r="F913" s="24" t="s">
        <v>12121</v>
      </c>
      <c r="G913" s="24" t="s">
        <v>44</v>
      </c>
      <c r="H913" s="24" t="s">
        <v>51</v>
      </c>
      <c r="I913" s="24" t="s">
        <v>52</v>
      </c>
      <c r="J913" s="24" t="s">
        <v>605</v>
      </c>
      <c r="K913" s="21">
        <v>55</v>
      </c>
      <c r="L913" s="32" t="s">
        <v>12122</v>
      </c>
      <c r="M913" s="21" t="s">
        <v>1948</v>
      </c>
      <c r="N913" s="21">
        <v>1</v>
      </c>
      <c r="O913" s="21" t="s">
        <v>83</v>
      </c>
      <c r="P913" s="21">
        <v>0</v>
      </c>
      <c r="Q913" s="21">
        <v>0</v>
      </c>
      <c r="R913" s="33">
        <f>18280000+1747219000</f>
        <v>1765499000</v>
      </c>
      <c r="S913" s="33">
        <v>5400000</v>
      </c>
      <c r="T913" s="21">
        <v>0</v>
      </c>
      <c r="U913" s="33">
        <v>42585328</v>
      </c>
      <c r="V913" s="21">
        <v>0</v>
      </c>
      <c r="W913" s="33">
        <v>293511156</v>
      </c>
      <c r="X913" s="21">
        <v>0</v>
      </c>
      <c r="Y913" s="21">
        <v>0</v>
      </c>
      <c r="Z913" s="16" t="s">
        <v>315</v>
      </c>
      <c r="AA913" s="102">
        <v>0</v>
      </c>
      <c r="AB913" s="21">
        <v>17.600000000000001</v>
      </c>
      <c r="AC913" s="99">
        <v>0</v>
      </c>
      <c r="AD913" s="21">
        <v>0.4</v>
      </c>
      <c r="AE913" s="21">
        <v>2.9</v>
      </c>
      <c r="AF913" s="21">
        <f t="shared" si="14"/>
        <v>20.9</v>
      </c>
      <c r="AG913" s="21" t="s">
        <v>12123</v>
      </c>
      <c r="AH913" s="24" t="s">
        <v>12124</v>
      </c>
      <c r="AI913" s="24" t="s">
        <v>12125</v>
      </c>
      <c r="AJ913" s="27" t="s">
        <v>31533</v>
      </c>
      <c r="AK913" s="28" t="s">
        <v>60</v>
      </c>
      <c r="AL913" s="28">
        <v>10</v>
      </c>
      <c r="AM913" s="28">
        <v>20010901</v>
      </c>
      <c r="AN913" s="29">
        <v>801</v>
      </c>
      <c r="AO913" s="29">
        <v>202212</v>
      </c>
      <c r="AP913" s="29">
        <v>2022</v>
      </c>
      <c r="AQ913" s="28">
        <v>94865087</v>
      </c>
      <c r="AR913" s="28">
        <v>53407717</v>
      </c>
      <c r="AS913" s="28">
        <v>358930</v>
      </c>
      <c r="AT913" s="30">
        <v>1</v>
      </c>
      <c r="AU913" s="30"/>
      <c r="AV913" s="30"/>
      <c r="AW913" s="30"/>
      <c r="AX913" s="30"/>
      <c r="AY913" s="30"/>
      <c r="AZ913" s="30"/>
      <c r="BA913" s="30"/>
      <c r="BB913" s="30" t="s">
        <v>54452</v>
      </c>
      <c r="BC913" s="30" t="s">
        <v>54452</v>
      </c>
      <c r="BD913" s="30" t="s">
        <v>54452</v>
      </c>
      <c r="BE913" s="30" t="s">
        <v>54452</v>
      </c>
      <c r="BF913" s="30" t="s">
        <v>54452</v>
      </c>
      <c r="BG913" s="30">
        <v>13</v>
      </c>
      <c r="BH913" s="30"/>
      <c r="BI913" s="31"/>
    </row>
    <row r="914" spans="1:61" ht="16.5">
      <c r="A914" s="21" t="s">
        <v>14253</v>
      </c>
      <c r="B914" s="21">
        <v>24746</v>
      </c>
      <c r="C914" s="21">
        <v>1960999</v>
      </c>
      <c r="D914" s="21">
        <v>6208200912</v>
      </c>
      <c r="E914" s="22">
        <v>1812330000032</v>
      </c>
      <c r="F914" s="24" t="s">
        <v>14254</v>
      </c>
      <c r="G914" s="24" t="s">
        <v>104</v>
      </c>
      <c r="H914" s="24" t="s">
        <v>51</v>
      </c>
      <c r="I914" s="24" t="s">
        <v>65</v>
      </c>
      <c r="J914" s="24" t="s">
        <v>105</v>
      </c>
      <c r="K914" s="21">
        <v>64</v>
      </c>
      <c r="L914" s="32" t="s">
        <v>14254</v>
      </c>
      <c r="M914" s="21" t="s">
        <v>14255</v>
      </c>
      <c r="N914" s="26">
        <v>1</v>
      </c>
      <c r="O914" s="26" t="s">
        <v>351</v>
      </c>
      <c r="P914" s="21">
        <v>0</v>
      </c>
      <c r="Q914" s="21">
        <v>0</v>
      </c>
      <c r="R914" s="21">
        <v>0</v>
      </c>
      <c r="S914" s="21">
        <v>0</v>
      </c>
      <c r="T914" s="21">
        <v>0</v>
      </c>
      <c r="U914" s="21">
        <v>0</v>
      </c>
      <c r="V914" s="21">
        <v>0</v>
      </c>
      <c r="W914" s="21">
        <v>0</v>
      </c>
      <c r="X914" s="66">
        <v>9322</v>
      </c>
      <c r="Y914" s="21">
        <v>0</v>
      </c>
      <c r="Z914" s="16" t="s">
        <v>126</v>
      </c>
      <c r="AA914" s="103">
        <v>0</v>
      </c>
      <c r="AB914" s="100">
        <v>0</v>
      </c>
      <c r="AC914" s="100">
        <v>0</v>
      </c>
      <c r="AD914" s="100">
        <v>0</v>
      </c>
      <c r="AE914" s="37">
        <v>93.2</v>
      </c>
      <c r="AF914" s="21">
        <f t="shared" si="14"/>
        <v>93.2</v>
      </c>
      <c r="AG914" s="21" t="s">
        <v>14256</v>
      </c>
      <c r="AH914" s="24" t="s">
        <v>14257</v>
      </c>
      <c r="AI914" s="24" t="s">
        <v>14258</v>
      </c>
      <c r="AJ914" s="27" t="s">
        <v>31534</v>
      </c>
      <c r="AK914" s="28" t="s">
        <v>47</v>
      </c>
      <c r="AL914" s="28">
        <v>10</v>
      </c>
      <c r="AM914" s="28">
        <v>19770128</v>
      </c>
      <c r="AN914" s="29">
        <v>1032</v>
      </c>
      <c r="AO914" s="29">
        <v>202012</v>
      </c>
      <c r="AP914" s="29">
        <v>2022</v>
      </c>
      <c r="AQ914" s="28">
        <v>199712566</v>
      </c>
      <c r="AR914" s="28">
        <v>96298438</v>
      </c>
      <c r="AS914" s="28">
        <v>4953401</v>
      </c>
      <c r="AT914" s="30">
        <v>2</v>
      </c>
      <c r="AU914" s="30"/>
      <c r="AV914" s="30"/>
      <c r="AW914" s="30"/>
      <c r="AX914" s="30"/>
      <c r="AY914" s="30"/>
      <c r="AZ914" s="30"/>
      <c r="BA914" s="30"/>
      <c r="BB914" s="30" t="s">
        <v>54452</v>
      </c>
      <c r="BC914" s="30" t="s">
        <v>54452</v>
      </c>
      <c r="BD914" s="30" t="s">
        <v>54452</v>
      </c>
      <c r="BE914" s="30" t="s">
        <v>54452</v>
      </c>
      <c r="BF914" s="30" t="s">
        <v>54452</v>
      </c>
      <c r="BG914" s="30">
        <v>4</v>
      </c>
      <c r="BH914" s="30" t="s">
        <v>2488</v>
      </c>
      <c r="BI914" s="31"/>
    </row>
    <row r="915" spans="1:61" ht="16.5">
      <c r="A915" s="21" t="s">
        <v>10957</v>
      </c>
      <c r="B915" s="21">
        <v>11219</v>
      </c>
      <c r="C915" s="21">
        <v>1696503</v>
      </c>
      <c r="D915" s="21">
        <v>2098100377</v>
      </c>
      <c r="E915" s="22">
        <v>1101110057095</v>
      </c>
      <c r="F915" s="24" t="s">
        <v>10958</v>
      </c>
      <c r="G915" s="24" t="s">
        <v>44</v>
      </c>
      <c r="H915" s="24" t="s">
        <v>51</v>
      </c>
      <c r="I915" s="24" t="s">
        <v>65</v>
      </c>
      <c r="J915" s="24" t="s">
        <v>3829</v>
      </c>
      <c r="K915" s="21">
        <v>50</v>
      </c>
      <c r="L915" s="21"/>
      <c r="M915" s="21" t="s">
        <v>1932</v>
      </c>
      <c r="N915" s="21">
        <v>1</v>
      </c>
      <c r="O915" s="21" t="s">
        <v>55</v>
      </c>
      <c r="P915" s="21">
        <v>0</v>
      </c>
      <c r="Q915" s="21">
        <v>0</v>
      </c>
      <c r="R915" s="21">
        <v>0</v>
      </c>
      <c r="S915" s="21">
        <v>0</v>
      </c>
      <c r="T915" s="21">
        <v>0</v>
      </c>
      <c r="U915" s="33">
        <v>1022180</v>
      </c>
      <c r="V915" s="21">
        <v>0</v>
      </c>
      <c r="W915" s="21">
        <v>0</v>
      </c>
      <c r="X915" s="21">
        <v>0</v>
      </c>
      <c r="Y915" s="21">
        <v>0</v>
      </c>
      <c r="Z915" s="21" t="s">
        <v>315</v>
      </c>
      <c r="AA915" s="102">
        <v>0</v>
      </c>
      <c r="AB915" s="99">
        <v>0</v>
      </c>
      <c r="AC915" s="99">
        <v>0</v>
      </c>
      <c r="AD915" s="21">
        <v>10.199999999999999</v>
      </c>
      <c r="AE915" s="99">
        <v>0</v>
      </c>
      <c r="AF915" s="21">
        <f t="shared" si="14"/>
        <v>10.199999999999999</v>
      </c>
      <c r="AG915" s="21" t="s">
        <v>10758</v>
      </c>
      <c r="AH915" s="24" t="s">
        <v>10959</v>
      </c>
      <c r="AI915" s="24" t="s">
        <v>10960</v>
      </c>
      <c r="AJ915" s="27" t="s">
        <v>31535</v>
      </c>
      <c r="AK915" s="28" t="s">
        <v>60</v>
      </c>
      <c r="AL915" s="28">
        <v>10</v>
      </c>
      <c r="AM915" s="28">
        <v>19710201</v>
      </c>
      <c r="AN915" s="29">
        <v>338</v>
      </c>
      <c r="AO915" s="29">
        <v>202212</v>
      </c>
      <c r="AP915" s="29">
        <v>2022</v>
      </c>
      <c r="AQ915" s="28">
        <v>30142340</v>
      </c>
      <c r="AR915" s="28">
        <v>43714543</v>
      </c>
      <c r="AS915" s="28">
        <v>996588</v>
      </c>
      <c r="AT915" s="30">
        <v>2</v>
      </c>
      <c r="AU915" s="30"/>
      <c r="AV915" s="30"/>
      <c r="AW915" s="30"/>
      <c r="AX915" s="30"/>
      <c r="AY915" s="30"/>
      <c r="AZ915" s="30"/>
      <c r="BA915" s="30"/>
      <c r="BB915" s="30" t="s">
        <v>54452</v>
      </c>
      <c r="BC915" s="30" t="s">
        <v>54452</v>
      </c>
      <c r="BD915" s="30" t="s">
        <v>54452</v>
      </c>
      <c r="BE915" s="30" t="s">
        <v>54452</v>
      </c>
      <c r="BF915" s="30" t="s">
        <v>10961</v>
      </c>
      <c r="BG915" s="30">
        <v>2</v>
      </c>
      <c r="BH915" s="30" t="s">
        <v>10962</v>
      </c>
      <c r="BI915" s="31"/>
    </row>
    <row r="916" spans="1:61" ht="16.5">
      <c r="A916" s="21" t="s">
        <v>15891</v>
      </c>
      <c r="B916" s="21">
        <v>14943</v>
      </c>
      <c r="C916" s="21">
        <v>1385384</v>
      </c>
      <c r="D916" s="21">
        <v>1078152434</v>
      </c>
      <c r="E916" s="22">
        <v>1101110553910</v>
      </c>
      <c r="F916" s="24" t="s">
        <v>15892</v>
      </c>
      <c r="G916" s="24" t="s">
        <v>44</v>
      </c>
      <c r="H916" s="24" t="s">
        <v>51</v>
      </c>
      <c r="I916" s="24" t="s">
        <v>52</v>
      </c>
      <c r="J916" s="24" t="s">
        <v>2407</v>
      </c>
      <c r="K916" s="21">
        <v>39</v>
      </c>
      <c r="L916" s="32" t="s">
        <v>15893</v>
      </c>
      <c r="M916" s="21" t="s">
        <v>15894</v>
      </c>
      <c r="N916" s="21">
        <v>1</v>
      </c>
      <c r="O916" s="21" t="s">
        <v>55</v>
      </c>
      <c r="P916" s="21">
        <v>0</v>
      </c>
      <c r="Q916" s="21">
        <v>7000</v>
      </c>
      <c r="R916" s="21">
        <v>0</v>
      </c>
      <c r="S916" s="21">
        <v>0</v>
      </c>
      <c r="T916" s="21">
        <v>0</v>
      </c>
      <c r="U916" s="21">
        <v>0</v>
      </c>
      <c r="V916" s="21">
        <v>0</v>
      </c>
      <c r="W916" s="33">
        <v>194435</v>
      </c>
      <c r="X916" s="21">
        <v>0</v>
      </c>
      <c r="Y916" s="21">
        <v>0</v>
      </c>
      <c r="Z916" s="16" t="s">
        <v>315</v>
      </c>
      <c r="AA916" s="102">
        <v>0</v>
      </c>
      <c r="AB916" s="99">
        <v>0</v>
      </c>
      <c r="AC916" s="99">
        <v>0</v>
      </c>
      <c r="AD916" s="99">
        <v>0</v>
      </c>
      <c r="AE916" s="21">
        <v>1.9</v>
      </c>
      <c r="AF916" s="21">
        <f t="shared" si="14"/>
        <v>1.9</v>
      </c>
      <c r="AG916" s="21" t="s">
        <v>15895</v>
      </c>
      <c r="AH916" s="24" t="s">
        <v>15896</v>
      </c>
      <c r="AI916" s="24" t="s">
        <v>15897</v>
      </c>
      <c r="AJ916" s="27" t="s">
        <v>31536</v>
      </c>
      <c r="AK916" s="28" t="s">
        <v>60</v>
      </c>
      <c r="AL916" s="28">
        <v>10</v>
      </c>
      <c r="AM916" s="28">
        <v>19871217</v>
      </c>
      <c r="AN916" s="29">
        <v>344</v>
      </c>
      <c r="AO916" s="29">
        <v>202304</v>
      </c>
      <c r="AP916" s="29">
        <v>2022</v>
      </c>
      <c r="AQ916" s="28">
        <v>186865890</v>
      </c>
      <c r="AR916" s="28">
        <v>104343363</v>
      </c>
      <c r="AS916" s="28">
        <v>11713500</v>
      </c>
      <c r="AT916" s="30">
        <v>1</v>
      </c>
      <c r="AU916" s="30"/>
      <c r="AV916" s="30"/>
      <c r="AW916" s="30"/>
      <c r="AX916" s="30"/>
      <c r="AY916" s="30"/>
      <c r="AZ916" s="30"/>
      <c r="BA916" s="30"/>
      <c r="BB916" s="30" t="s">
        <v>54452</v>
      </c>
      <c r="BC916" s="30" t="s">
        <v>54452</v>
      </c>
      <c r="BD916" s="30" t="s">
        <v>54452</v>
      </c>
      <c r="BE916" s="30" t="s">
        <v>54452</v>
      </c>
      <c r="BF916" s="30" t="s">
        <v>15898</v>
      </c>
      <c r="BG916" s="30">
        <v>2</v>
      </c>
      <c r="BH916" s="30" t="s">
        <v>15899</v>
      </c>
      <c r="BI916" s="31"/>
    </row>
    <row r="917" spans="1:61" ht="16.5">
      <c r="A917" s="21" t="s">
        <v>10993</v>
      </c>
      <c r="B917" s="21">
        <v>11230</v>
      </c>
      <c r="C917" s="21">
        <v>1477016</v>
      </c>
      <c r="D917" s="21">
        <v>2138114792</v>
      </c>
      <c r="E917" s="22">
        <v>1101110141161</v>
      </c>
      <c r="F917" s="24" t="s">
        <v>10994</v>
      </c>
      <c r="G917" s="24" t="s">
        <v>44</v>
      </c>
      <c r="H917" s="24" t="s">
        <v>51</v>
      </c>
      <c r="I917" s="24" t="s">
        <v>65</v>
      </c>
      <c r="J917" s="24" t="s">
        <v>3829</v>
      </c>
      <c r="K917" s="21">
        <v>50</v>
      </c>
      <c r="L917" s="21"/>
      <c r="M917" s="21" t="s">
        <v>10995</v>
      </c>
      <c r="N917" s="21">
        <v>1</v>
      </c>
      <c r="O917" s="21" t="s">
        <v>55</v>
      </c>
      <c r="P917" s="33">
        <v>200000</v>
      </c>
      <c r="Q917" s="21">
        <v>0</v>
      </c>
      <c r="R917" s="21">
        <v>0</v>
      </c>
      <c r="S917" s="21">
        <v>0</v>
      </c>
      <c r="T917" s="21">
        <v>0</v>
      </c>
      <c r="U917" s="33">
        <v>3457492</v>
      </c>
      <c r="V917" s="33">
        <v>9350</v>
      </c>
      <c r="W917" s="33">
        <v>15856</v>
      </c>
      <c r="X917" s="21">
        <v>0</v>
      </c>
      <c r="Y917" s="21">
        <v>0</v>
      </c>
      <c r="Z917" s="21" t="s">
        <v>315</v>
      </c>
      <c r="AA917" s="21">
        <v>2</v>
      </c>
      <c r="AB917" s="99">
        <v>0</v>
      </c>
      <c r="AC917" s="99">
        <v>0</v>
      </c>
      <c r="AD917" s="21">
        <v>34.5</v>
      </c>
      <c r="AE917" s="21">
        <v>0.2</v>
      </c>
      <c r="AF917" s="21">
        <f t="shared" si="14"/>
        <v>36.700000000000003</v>
      </c>
      <c r="AG917" s="21" t="s">
        <v>10996</v>
      </c>
      <c r="AH917" s="24" t="s">
        <v>10997</v>
      </c>
      <c r="AI917" s="24" t="s">
        <v>10998</v>
      </c>
      <c r="AJ917" s="27" t="s">
        <v>31537</v>
      </c>
      <c r="AK917" s="28" t="s">
        <v>60</v>
      </c>
      <c r="AL917" s="28">
        <v>10</v>
      </c>
      <c r="AM917" s="28">
        <v>19730321</v>
      </c>
      <c r="AN917" s="29">
        <v>372</v>
      </c>
      <c r="AO917" s="29">
        <v>202212</v>
      </c>
      <c r="AP917" s="29">
        <v>2022</v>
      </c>
      <c r="AQ917" s="28">
        <v>38366102</v>
      </c>
      <c r="AR917" s="28">
        <v>31535007</v>
      </c>
      <c r="AS917" s="28">
        <v>1350000</v>
      </c>
      <c r="AT917" s="30">
        <v>2</v>
      </c>
      <c r="AU917" s="30"/>
      <c r="AV917" s="30"/>
      <c r="AW917" s="30"/>
      <c r="AX917" s="30"/>
      <c r="AY917" s="30"/>
      <c r="AZ917" s="30"/>
      <c r="BA917" s="30"/>
      <c r="BB917" s="30" t="s">
        <v>54452</v>
      </c>
      <c r="BC917" s="30" t="s">
        <v>54452</v>
      </c>
      <c r="BD917" s="30" t="s">
        <v>54452</v>
      </c>
      <c r="BE917" s="30" t="s">
        <v>54452</v>
      </c>
      <c r="BF917" s="30" t="s">
        <v>54452</v>
      </c>
      <c r="BG917" s="30">
        <v>4</v>
      </c>
      <c r="BH917" s="30" t="s">
        <v>237</v>
      </c>
      <c r="BI917" s="31"/>
    </row>
    <row r="918" spans="1:61" ht="16.5">
      <c r="A918" s="21" t="s">
        <v>10221</v>
      </c>
      <c r="B918" s="21">
        <v>10673</v>
      </c>
      <c r="C918" s="21">
        <v>3216300</v>
      </c>
      <c r="D918" s="21">
        <v>1018637954</v>
      </c>
      <c r="E918" s="22">
        <v>1101140072740</v>
      </c>
      <c r="F918" s="24" t="s">
        <v>10222</v>
      </c>
      <c r="G918" s="24" t="s">
        <v>44</v>
      </c>
      <c r="H918" s="24" t="s">
        <v>51</v>
      </c>
      <c r="I918" s="24" t="s">
        <v>65</v>
      </c>
      <c r="J918" s="24" t="s">
        <v>171</v>
      </c>
      <c r="K918" s="21">
        <v>48</v>
      </c>
      <c r="L918" s="32" t="s">
        <v>10223</v>
      </c>
      <c r="M918" s="21" t="s">
        <v>10224</v>
      </c>
      <c r="N918" s="21">
        <v>1</v>
      </c>
      <c r="O918" s="21" t="s">
        <v>55</v>
      </c>
      <c r="P918" s="21">
        <v>0</v>
      </c>
      <c r="Q918" s="21">
        <v>0</v>
      </c>
      <c r="R918" s="21">
        <v>0</v>
      </c>
      <c r="S918" s="21">
        <v>0</v>
      </c>
      <c r="T918" s="21">
        <v>0</v>
      </c>
      <c r="U918" s="21">
        <v>0</v>
      </c>
      <c r="V918" s="21">
        <v>0</v>
      </c>
      <c r="W918" s="21">
        <v>0</v>
      </c>
      <c r="X918" s="21">
        <v>0</v>
      </c>
      <c r="Y918" s="33">
        <v>13949098</v>
      </c>
      <c r="Z918" s="16" t="s">
        <v>126</v>
      </c>
      <c r="AA918" s="102">
        <v>0</v>
      </c>
      <c r="AB918" s="21">
        <v>139.4</v>
      </c>
      <c r="AC918" s="99">
        <v>0</v>
      </c>
      <c r="AD918" s="99">
        <v>0</v>
      </c>
      <c r="AE918" s="99">
        <v>0</v>
      </c>
      <c r="AF918" s="21">
        <f t="shared" si="14"/>
        <v>139.4</v>
      </c>
      <c r="AG918" s="21" t="s">
        <v>10225</v>
      </c>
      <c r="AH918" s="24" t="s">
        <v>10226</v>
      </c>
      <c r="AI918" s="24" t="s">
        <v>10227</v>
      </c>
      <c r="AJ918" s="27" t="s">
        <v>31538</v>
      </c>
      <c r="AK918" s="28" t="s">
        <v>60</v>
      </c>
      <c r="AL918" s="28">
        <v>10</v>
      </c>
      <c r="AM918" s="28">
        <v>20080222</v>
      </c>
      <c r="AN918" s="29">
        <v>451</v>
      </c>
      <c r="AO918" s="29">
        <v>202303</v>
      </c>
      <c r="AP918" s="29">
        <v>2022</v>
      </c>
      <c r="AQ918" s="28">
        <v>278031377</v>
      </c>
      <c r="AR918" s="28">
        <v>694049193</v>
      </c>
      <c r="AS918" s="28">
        <v>423500000</v>
      </c>
      <c r="AT918" s="30">
        <v>2</v>
      </c>
      <c r="AU918" s="30"/>
      <c r="AV918" s="30"/>
      <c r="AW918" s="30"/>
      <c r="AX918" s="30"/>
      <c r="AY918" s="30"/>
      <c r="AZ918" s="30"/>
      <c r="BA918" s="30"/>
      <c r="BB918" s="30" t="s">
        <v>54452</v>
      </c>
      <c r="BC918" s="30" t="s">
        <v>54452</v>
      </c>
      <c r="BD918" s="30" t="s">
        <v>54452</v>
      </c>
      <c r="BE918" s="30" t="s">
        <v>54452</v>
      </c>
      <c r="BF918" s="30" t="s">
        <v>54452</v>
      </c>
      <c r="BG918" s="30">
        <v>3</v>
      </c>
      <c r="BH918" s="30"/>
      <c r="BI918" s="31"/>
    </row>
    <row r="919" spans="1:61" ht="16.5">
      <c r="A919" s="21" t="s">
        <v>9890</v>
      </c>
      <c r="B919" s="21">
        <v>10182</v>
      </c>
      <c r="C919" s="21">
        <v>1381658</v>
      </c>
      <c r="D919" s="21">
        <v>1028138311</v>
      </c>
      <c r="E919" s="22">
        <v>1101111200247</v>
      </c>
      <c r="F919" s="24" t="s">
        <v>9891</v>
      </c>
      <c r="G919" s="24" t="s">
        <v>44</v>
      </c>
      <c r="H919" s="24" t="s">
        <v>51</v>
      </c>
      <c r="I919" s="24" t="s">
        <v>52</v>
      </c>
      <c r="J919" s="24" t="s">
        <v>581</v>
      </c>
      <c r="K919" s="21">
        <v>60</v>
      </c>
      <c r="L919" s="32" t="s">
        <v>9892</v>
      </c>
      <c r="M919" s="21" t="s">
        <v>2742</v>
      </c>
      <c r="N919" s="21">
        <v>1</v>
      </c>
      <c r="O919" s="21" t="s">
        <v>55</v>
      </c>
      <c r="P919" s="21">
        <v>0</v>
      </c>
      <c r="Q919" s="21">
        <v>0</v>
      </c>
      <c r="R919" s="21">
        <v>0</v>
      </c>
      <c r="S919" s="33">
        <v>293455</v>
      </c>
      <c r="T919" s="21">
        <v>0</v>
      </c>
      <c r="U919" s="21">
        <v>0</v>
      </c>
      <c r="V919" s="21">
        <v>0</v>
      </c>
      <c r="W919" s="33">
        <v>827091</v>
      </c>
      <c r="X919" s="21">
        <v>0</v>
      </c>
      <c r="Y919" s="33">
        <v>2046218</v>
      </c>
      <c r="Z919" s="16" t="s">
        <v>126</v>
      </c>
      <c r="AA919" s="102">
        <v>0</v>
      </c>
      <c r="AB919" s="21">
        <v>20.399999999999999</v>
      </c>
      <c r="AC919" s="21">
        <v>2.9</v>
      </c>
      <c r="AD919" s="99">
        <v>0</v>
      </c>
      <c r="AE919" s="21">
        <v>8.1999999999999993</v>
      </c>
      <c r="AF919" s="21">
        <f t="shared" si="14"/>
        <v>31.499999999999996</v>
      </c>
      <c r="AG919" s="21" t="s">
        <v>9893</v>
      </c>
      <c r="AH919" s="24" t="s">
        <v>9894</v>
      </c>
      <c r="AI919" s="24" t="s">
        <v>9895</v>
      </c>
      <c r="AJ919" s="27" t="s">
        <v>31376</v>
      </c>
      <c r="AK919" s="28" t="s">
        <v>60</v>
      </c>
      <c r="AL919" s="28">
        <v>10</v>
      </c>
      <c r="AM919" s="28">
        <v>19950928</v>
      </c>
      <c r="AN919" s="29">
        <v>826</v>
      </c>
      <c r="AO919" s="29">
        <v>202307</v>
      </c>
      <c r="AP919" s="29">
        <v>2022</v>
      </c>
      <c r="AQ919" s="28">
        <v>240431826</v>
      </c>
      <c r="AR919" s="28">
        <v>206906581</v>
      </c>
      <c r="AS919" s="28">
        <v>150000</v>
      </c>
      <c r="AT919" s="30">
        <v>2</v>
      </c>
      <c r="AU919" s="30"/>
      <c r="AV919" s="30"/>
      <c r="AW919" s="30"/>
      <c r="AX919" s="30"/>
      <c r="AY919" s="30"/>
      <c r="AZ919" s="30"/>
      <c r="BA919" s="30"/>
      <c r="BB919" s="30" t="s">
        <v>54452</v>
      </c>
      <c r="BC919" s="30" t="s">
        <v>54452</v>
      </c>
      <c r="BD919" s="30" t="s">
        <v>54452</v>
      </c>
      <c r="BE919" s="30" t="s">
        <v>54452</v>
      </c>
      <c r="BF919" s="30" t="s">
        <v>54452</v>
      </c>
      <c r="BG919" s="30">
        <v>7</v>
      </c>
      <c r="BH919" s="30" t="s">
        <v>9896</v>
      </c>
      <c r="BI919" s="31"/>
    </row>
    <row r="920" spans="1:61" ht="16.5">
      <c r="A920" s="21" t="s">
        <v>7563</v>
      </c>
      <c r="B920" s="21">
        <v>7644</v>
      </c>
      <c r="C920" s="21">
        <v>1893069</v>
      </c>
      <c r="D920" s="21">
        <v>6098101877</v>
      </c>
      <c r="E920" s="22">
        <v>1942110000141</v>
      </c>
      <c r="F920" s="24" t="s">
        <v>7564</v>
      </c>
      <c r="G920" s="24" t="s">
        <v>44</v>
      </c>
      <c r="H920" s="24" t="s">
        <v>51</v>
      </c>
      <c r="I920" s="24" t="s">
        <v>52</v>
      </c>
      <c r="J920" s="24" t="s">
        <v>1033</v>
      </c>
      <c r="K920" s="21">
        <v>38</v>
      </c>
      <c r="L920" s="32" t="s">
        <v>7565</v>
      </c>
      <c r="M920" s="21" t="s">
        <v>7566</v>
      </c>
      <c r="N920" s="21">
        <v>1</v>
      </c>
      <c r="O920" s="21" t="s">
        <v>55</v>
      </c>
      <c r="P920" s="21">
        <v>0</v>
      </c>
      <c r="Q920" s="33">
        <v>18400</v>
      </c>
      <c r="R920" s="21">
        <v>0</v>
      </c>
      <c r="S920" s="33">
        <v>5928220</v>
      </c>
      <c r="T920" s="21">
        <v>0</v>
      </c>
      <c r="U920" s="21">
        <v>0</v>
      </c>
      <c r="V920" s="33">
        <v>2028626</v>
      </c>
      <c r="W920" s="33">
        <v>2502988</v>
      </c>
      <c r="X920" s="33">
        <v>2946168</v>
      </c>
      <c r="Y920" s="33">
        <v>5568128</v>
      </c>
      <c r="Z920" s="16" t="s">
        <v>1249</v>
      </c>
      <c r="AA920" s="102">
        <v>0</v>
      </c>
      <c r="AB920" s="21">
        <v>55.8</v>
      </c>
      <c r="AC920" s="21">
        <v>59.2</v>
      </c>
      <c r="AD920" s="99">
        <v>0</v>
      </c>
      <c r="AE920" s="21">
        <v>74.7</v>
      </c>
      <c r="AF920" s="21">
        <f t="shared" si="14"/>
        <v>189.7</v>
      </c>
      <c r="AG920" s="21" t="s">
        <v>2787</v>
      </c>
      <c r="AH920" s="24" t="s">
        <v>7567</v>
      </c>
      <c r="AI920" s="24" t="s">
        <v>7568</v>
      </c>
      <c r="AJ920" s="27" t="s">
        <v>31539</v>
      </c>
      <c r="AK920" s="28" t="s">
        <v>60</v>
      </c>
      <c r="AL920" s="28">
        <v>10</v>
      </c>
      <c r="AM920" s="28">
        <v>19760623</v>
      </c>
      <c r="AN920" s="29">
        <v>1445</v>
      </c>
      <c r="AO920" s="29">
        <v>202303</v>
      </c>
      <c r="AP920" s="29">
        <v>2022</v>
      </c>
      <c r="AQ920" s="28">
        <v>928545442</v>
      </c>
      <c r="AR920" s="28">
        <v>649433684</v>
      </c>
      <c r="AS920" s="28">
        <v>8902080</v>
      </c>
      <c r="AT920" s="30">
        <v>2</v>
      </c>
      <c r="AU920" s="30"/>
      <c r="AV920" s="30"/>
      <c r="AW920" s="30"/>
      <c r="AX920" s="30"/>
      <c r="AY920" s="30"/>
      <c r="AZ920" s="30"/>
      <c r="BA920" s="30"/>
      <c r="BB920" s="30" t="s">
        <v>54452</v>
      </c>
      <c r="BC920" s="30" t="s">
        <v>54452</v>
      </c>
      <c r="BD920" s="30" t="s">
        <v>54452</v>
      </c>
      <c r="BE920" s="30" t="s">
        <v>54452</v>
      </c>
      <c r="BF920" s="30" t="s">
        <v>54452</v>
      </c>
      <c r="BG920" s="30">
        <v>4</v>
      </c>
      <c r="BH920" s="30" t="s">
        <v>237</v>
      </c>
      <c r="BI920" s="31"/>
    </row>
    <row r="921" spans="1:61" ht="16.5">
      <c r="A921" s="21" t="s">
        <v>9505</v>
      </c>
      <c r="B921" s="21">
        <v>9761</v>
      </c>
      <c r="C921" s="21">
        <v>1942649</v>
      </c>
      <c r="D921" s="21">
        <v>2208601214</v>
      </c>
      <c r="E921" s="22">
        <v>1101112108622</v>
      </c>
      <c r="F921" s="24" t="s">
        <v>9506</v>
      </c>
      <c r="G921" s="24" t="s">
        <v>44</v>
      </c>
      <c r="H921" s="24" t="s">
        <v>51</v>
      </c>
      <c r="I921" s="24" t="s">
        <v>52</v>
      </c>
      <c r="J921" s="24" t="s">
        <v>171</v>
      </c>
      <c r="K921" s="21">
        <v>48</v>
      </c>
      <c r="L921" s="32" t="s">
        <v>9507</v>
      </c>
      <c r="M921" s="21" t="s">
        <v>9508</v>
      </c>
      <c r="N921" s="21">
        <v>1</v>
      </c>
      <c r="O921" s="21" t="s">
        <v>55</v>
      </c>
      <c r="P921" s="21">
        <v>0</v>
      </c>
      <c r="Q921" s="21">
        <v>0</v>
      </c>
      <c r="R921" s="21">
        <v>0</v>
      </c>
      <c r="S921" s="21">
        <v>0</v>
      </c>
      <c r="T921" s="21">
        <v>0</v>
      </c>
      <c r="U921" s="21">
        <v>0</v>
      </c>
      <c r="V921" s="21">
        <v>0</v>
      </c>
      <c r="W921" s="51">
        <v>7710188</v>
      </c>
      <c r="X921" s="51">
        <v>467168</v>
      </c>
      <c r="Y921" s="21">
        <v>0</v>
      </c>
      <c r="Z921" s="16" t="s">
        <v>315</v>
      </c>
      <c r="AA921" s="102">
        <v>0</v>
      </c>
      <c r="AB921" s="99">
        <v>0</v>
      </c>
      <c r="AC921" s="99">
        <v>0</v>
      </c>
      <c r="AD921" s="99">
        <v>0</v>
      </c>
      <c r="AE921" s="21">
        <v>81.7</v>
      </c>
      <c r="AF921" s="21">
        <f t="shared" si="14"/>
        <v>81.7</v>
      </c>
      <c r="AG921" s="21" t="s">
        <v>9509</v>
      </c>
      <c r="AH921" s="24" t="s">
        <v>9510</v>
      </c>
      <c r="AI921" s="24" t="s">
        <v>9511</v>
      </c>
      <c r="AJ921" s="27" t="s">
        <v>31115</v>
      </c>
      <c r="AK921" s="28" t="s">
        <v>60</v>
      </c>
      <c r="AL921" s="28">
        <v>10</v>
      </c>
      <c r="AM921" s="28">
        <v>20001110</v>
      </c>
      <c r="AN921" s="29">
        <v>514</v>
      </c>
      <c r="AO921" s="29">
        <v>202212</v>
      </c>
      <c r="AP921" s="29">
        <v>2022</v>
      </c>
      <c r="AQ921" s="28">
        <v>552742508</v>
      </c>
      <c r="AR921" s="28">
        <v>490694593</v>
      </c>
      <c r="AS921" s="28">
        <v>9000000</v>
      </c>
      <c r="AT921" s="30">
        <v>2</v>
      </c>
      <c r="AU921" s="30"/>
      <c r="AV921" s="30"/>
      <c r="AW921" s="30"/>
      <c r="AX921" s="30"/>
      <c r="AY921" s="30"/>
      <c r="AZ921" s="30"/>
      <c r="BA921" s="30"/>
      <c r="BB921" s="30" t="s">
        <v>54452</v>
      </c>
      <c r="BC921" s="30" t="s">
        <v>54452</v>
      </c>
      <c r="BD921" s="30" t="s">
        <v>54452</v>
      </c>
      <c r="BE921" s="30" t="s">
        <v>54452</v>
      </c>
      <c r="BF921" s="30" t="s">
        <v>54452</v>
      </c>
      <c r="BG921" s="30">
        <v>4</v>
      </c>
      <c r="BH921" s="30" t="s">
        <v>9287</v>
      </c>
      <c r="BI921" s="31"/>
    </row>
    <row r="922" spans="1:61" ht="16.5">
      <c r="A922" s="21" t="s">
        <v>27186</v>
      </c>
      <c r="B922" s="21">
        <v>23606</v>
      </c>
      <c r="C922" s="21">
        <v>2805166</v>
      </c>
      <c r="D922" s="21">
        <v>2118797881</v>
      </c>
      <c r="E922" s="22">
        <v>1101113687568</v>
      </c>
      <c r="F922" s="24" t="s">
        <v>27187</v>
      </c>
      <c r="G922" s="24" t="s">
        <v>104</v>
      </c>
      <c r="H922" s="24" t="s">
        <v>51</v>
      </c>
      <c r="I922" s="24" t="s">
        <v>65</v>
      </c>
      <c r="J922" s="24" t="s">
        <v>462</v>
      </c>
      <c r="K922" s="21">
        <v>56</v>
      </c>
      <c r="L922" s="32" t="s">
        <v>27188</v>
      </c>
      <c r="M922" s="21" t="s">
        <v>27189</v>
      </c>
      <c r="N922" s="26">
        <v>1</v>
      </c>
      <c r="O922" s="26" t="s">
        <v>55</v>
      </c>
      <c r="P922" s="26">
        <v>0</v>
      </c>
      <c r="Q922" s="26">
        <v>0</v>
      </c>
      <c r="R922" s="26">
        <v>0</v>
      </c>
      <c r="S922" s="26">
        <v>0</v>
      </c>
      <c r="T922" s="26">
        <v>0</v>
      </c>
      <c r="U922" s="26">
        <v>0</v>
      </c>
      <c r="V922" s="26">
        <v>0</v>
      </c>
      <c r="W922" s="33">
        <v>1808489</v>
      </c>
      <c r="X922" s="33">
        <v>2819541</v>
      </c>
      <c r="Y922" s="26">
        <v>0</v>
      </c>
      <c r="Z922" s="21"/>
      <c r="AA922" s="102">
        <v>0</v>
      </c>
      <c r="AB922" s="99">
        <v>0</v>
      </c>
      <c r="AC922" s="99">
        <v>0</v>
      </c>
      <c r="AD922" s="99">
        <v>0</v>
      </c>
      <c r="AE922" s="21">
        <v>46.2</v>
      </c>
      <c r="AF922" s="21">
        <f t="shared" si="14"/>
        <v>46.2</v>
      </c>
      <c r="AG922" s="21" t="s">
        <v>27190</v>
      </c>
      <c r="AH922" s="24" t="s">
        <v>27191</v>
      </c>
      <c r="AI922" s="24" t="s">
        <v>27192</v>
      </c>
      <c r="AJ922" s="27" t="s">
        <v>31540</v>
      </c>
      <c r="AK922" s="28" t="s">
        <v>70</v>
      </c>
      <c r="AL922" s="28">
        <v>10</v>
      </c>
      <c r="AM922" s="28">
        <v>20070503</v>
      </c>
      <c r="AN922" s="29">
        <v>390</v>
      </c>
      <c r="AO922" s="29">
        <v>202306</v>
      </c>
      <c r="AP922" s="29">
        <v>2022</v>
      </c>
      <c r="AQ922" s="28">
        <v>216304207</v>
      </c>
      <c r="AR922" s="28">
        <v>214692345</v>
      </c>
      <c r="AS922" s="28">
        <v>5925911</v>
      </c>
      <c r="AT922" s="30">
        <v>2</v>
      </c>
      <c r="AU922" s="30"/>
      <c r="AV922" s="30"/>
      <c r="AW922" s="30"/>
      <c r="AX922" s="30"/>
      <c r="AY922" s="30"/>
      <c r="AZ922" s="30"/>
      <c r="BA922" s="30"/>
      <c r="BB922" s="30" t="s">
        <v>54452</v>
      </c>
      <c r="BC922" s="30" t="s">
        <v>54452</v>
      </c>
      <c r="BD922" s="30" t="s">
        <v>54452</v>
      </c>
      <c r="BE922" s="30" t="s">
        <v>54452</v>
      </c>
      <c r="BF922" s="30" t="s">
        <v>54452</v>
      </c>
      <c r="BG922" s="30">
        <v>8</v>
      </c>
      <c r="BH922" s="30"/>
      <c r="BI922" s="31"/>
    </row>
    <row r="923" spans="1:61" ht="16.5">
      <c r="A923" s="21" t="s">
        <v>6954</v>
      </c>
      <c r="B923" s="21">
        <v>7057</v>
      </c>
      <c r="C923" s="21">
        <v>1144774</v>
      </c>
      <c r="D923" s="21">
        <v>1238143830</v>
      </c>
      <c r="E923" s="22">
        <v>1341110055554</v>
      </c>
      <c r="F923" s="24" t="s">
        <v>6955</v>
      </c>
      <c r="G923" s="24" t="s">
        <v>44</v>
      </c>
      <c r="H923" s="24" t="s">
        <v>51</v>
      </c>
      <c r="I923" s="24" t="s">
        <v>52</v>
      </c>
      <c r="J923" s="24" t="s">
        <v>1033</v>
      </c>
      <c r="K923" s="21">
        <v>38</v>
      </c>
      <c r="L923" s="32" t="s">
        <v>6956</v>
      </c>
      <c r="M923" s="21" t="s">
        <v>6957</v>
      </c>
      <c r="N923" s="21">
        <v>1</v>
      </c>
      <c r="O923" s="21" t="s">
        <v>55</v>
      </c>
      <c r="P923" s="21">
        <v>0</v>
      </c>
      <c r="Q923" s="21">
        <v>0</v>
      </c>
      <c r="R923" s="21">
        <v>0</v>
      </c>
      <c r="S923" s="33">
        <v>656655</v>
      </c>
      <c r="T923" s="21">
        <v>0</v>
      </c>
      <c r="U923" s="33">
        <v>145631</v>
      </c>
      <c r="V923" s="33">
        <v>263438</v>
      </c>
      <c r="W923" s="33">
        <v>970897</v>
      </c>
      <c r="X923" s="33">
        <v>261800</v>
      </c>
      <c r="Y923" s="33">
        <v>861310</v>
      </c>
      <c r="Z923" s="16" t="s">
        <v>126</v>
      </c>
      <c r="AA923" s="102">
        <v>0</v>
      </c>
      <c r="AB923" s="21">
        <v>8.6</v>
      </c>
      <c r="AC923" s="21">
        <v>6.5</v>
      </c>
      <c r="AD923" s="21">
        <v>1.4</v>
      </c>
      <c r="AE923" s="21">
        <v>14.9</v>
      </c>
      <c r="AF923" s="21">
        <f t="shared" si="14"/>
        <v>31.4</v>
      </c>
      <c r="AG923" s="21" t="s">
        <v>6958</v>
      </c>
      <c r="AH923" s="24" t="s">
        <v>6959</v>
      </c>
      <c r="AI923" s="24" t="s">
        <v>6960</v>
      </c>
      <c r="AJ923" s="27" t="s">
        <v>31541</v>
      </c>
      <c r="AK923" s="28" t="s">
        <v>60</v>
      </c>
      <c r="AL923" s="28">
        <v>10</v>
      </c>
      <c r="AM923" s="28">
        <v>19970609</v>
      </c>
      <c r="AN923" s="29">
        <v>516</v>
      </c>
      <c r="AO923" s="29">
        <v>202303</v>
      </c>
      <c r="AP923" s="29">
        <v>2022</v>
      </c>
      <c r="AQ923" s="28">
        <v>106075746</v>
      </c>
      <c r="AR923" s="28">
        <v>146982557</v>
      </c>
      <c r="AS923" s="28">
        <v>1000000</v>
      </c>
      <c r="AT923" s="30">
        <v>1</v>
      </c>
      <c r="AU923" s="30"/>
      <c r="AV923" s="30"/>
      <c r="AW923" s="30"/>
      <c r="AX923" s="30"/>
      <c r="AY923" s="30"/>
      <c r="AZ923" s="30"/>
      <c r="BA923" s="30"/>
      <c r="BB923" s="30" t="s">
        <v>54452</v>
      </c>
      <c r="BC923" s="30" t="s">
        <v>54452</v>
      </c>
      <c r="BD923" s="30" t="s">
        <v>54452</v>
      </c>
      <c r="BE923" s="30" t="s">
        <v>54452</v>
      </c>
      <c r="BF923" s="30" t="s">
        <v>54452</v>
      </c>
      <c r="BG923" s="30">
        <v>7</v>
      </c>
      <c r="BH923" s="30"/>
      <c r="BI923" s="31"/>
    </row>
    <row r="924" spans="1:61" ht="16.5">
      <c r="A924" s="21" t="s">
        <v>6916</v>
      </c>
      <c r="B924" s="21">
        <v>7018</v>
      </c>
      <c r="C924" s="21">
        <v>1262272</v>
      </c>
      <c r="D924" s="21">
        <v>6208101234</v>
      </c>
      <c r="E924" s="22">
        <v>1812110000922</v>
      </c>
      <c r="F924" s="24" t="s">
        <v>6917</v>
      </c>
      <c r="G924" s="24" t="s">
        <v>44</v>
      </c>
      <c r="H924" s="24" t="s">
        <v>51</v>
      </c>
      <c r="I924" s="24" t="s">
        <v>52</v>
      </c>
      <c r="J924" s="24" t="s">
        <v>1033</v>
      </c>
      <c r="K924" s="21">
        <v>38</v>
      </c>
      <c r="L924" s="32" t="s">
        <v>6918</v>
      </c>
      <c r="M924" s="21" t="s">
        <v>6919</v>
      </c>
      <c r="N924" s="26">
        <v>1</v>
      </c>
      <c r="O924" s="26" t="s">
        <v>351</v>
      </c>
      <c r="P924" s="26">
        <v>0</v>
      </c>
      <c r="Q924" s="36">
        <v>197</v>
      </c>
      <c r="R924" s="26">
        <v>0</v>
      </c>
      <c r="S924" s="36">
        <v>403</v>
      </c>
      <c r="T924" s="26">
        <v>0</v>
      </c>
      <c r="U924" s="36">
        <v>310</v>
      </c>
      <c r="V924" s="33">
        <v>1619</v>
      </c>
      <c r="W924" s="26">
        <v>0</v>
      </c>
      <c r="X924" s="26">
        <v>0</v>
      </c>
      <c r="Y924" s="33">
        <v>6600</v>
      </c>
      <c r="Z924" s="21"/>
      <c r="AA924" s="103">
        <v>0</v>
      </c>
      <c r="AB924" s="37">
        <v>67.900000000000006</v>
      </c>
      <c r="AC924" s="37">
        <v>4</v>
      </c>
      <c r="AD924" s="37">
        <v>3.1</v>
      </c>
      <c r="AE924" s="37">
        <v>16.100000000000001</v>
      </c>
      <c r="AF924" s="21">
        <f t="shared" si="14"/>
        <v>91.1</v>
      </c>
      <c r="AG924" s="21" t="s">
        <v>6920</v>
      </c>
      <c r="AH924" s="24" t="s">
        <v>6921</v>
      </c>
      <c r="AI924" s="24" t="s">
        <v>6922</v>
      </c>
      <c r="AJ924" s="27" t="s">
        <v>31542</v>
      </c>
      <c r="AK924" s="28" t="s">
        <v>156</v>
      </c>
      <c r="AL924" s="28">
        <v>10</v>
      </c>
      <c r="AM924" s="28">
        <v>19770711</v>
      </c>
      <c r="AN924" s="29">
        <v>865</v>
      </c>
      <c r="AO924" s="29">
        <v>202306</v>
      </c>
      <c r="AP924" s="29">
        <v>2022</v>
      </c>
      <c r="AQ924" s="28">
        <v>1523905822</v>
      </c>
      <c r="AR924" s="28">
        <v>458998822</v>
      </c>
      <c r="AS924" s="28">
        <v>16282490</v>
      </c>
      <c r="AT924" s="30">
        <v>2</v>
      </c>
      <c r="AU924" s="30"/>
      <c r="AV924" s="30"/>
      <c r="AW924" s="30"/>
      <c r="AX924" s="30"/>
      <c r="AY924" s="30"/>
      <c r="AZ924" s="30"/>
      <c r="BA924" s="30"/>
      <c r="BB924" s="30" t="s">
        <v>54452</v>
      </c>
      <c r="BC924" s="30" t="s">
        <v>54452</v>
      </c>
      <c r="BD924" s="30" t="s">
        <v>54452</v>
      </c>
      <c r="BE924" s="30" t="s">
        <v>54452</v>
      </c>
      <c r="BF924" s="30" t="s">
        <v>54452</v>
      </c>
      <c r="BG924" s="30">
        <v>4</v>
      </c>
      <c r="BH924" s="30" t="s">
        <v>237</v>
      </c>
      <c r="BI924" s="31"/>
    </row>
    <row r="925" spans="1:61" ht="16.5">
      <c r="A925" s="21" t="s">
        <v>14366</v>
      </c>
      <c r="B925" s="21">
        <v>22479</v>
      </c>
      <c r="C925" s="21">
        <v>2470006</v>
      </c>
      <c r="D925" s="21">
        <v>1018200027</v>
      </c>
      <c r="E925" s="22">
        <v>1101310000042</v>
      </c>
      <c r="F925" s="24" t="s">
        <v>14367</v>
      </c>
      <c r="G925" s="24" t="s">
        <v>104</v>
      </c>
      <c r="H925" s="24" t="s">
        <v>51</v>
      </c>
      <c r="I925" s="24" t="s">
        <v>65</v>
      </c>
      <c r="J925" s="24" t="s">
        <v>171</v>
      </c>
      <c r="K925" s="21">
        <v>48</v>
      </c>
      <c r="L925" s="32" t="s">
        <v>14367</v>
      </c>
      <c r="M925" s="21" t="s">
        <v>14368</v>
      </c>
      <c r="N925" s="26">
        <v>1</v>
      </c>
      <c r="O925" s="26">
        <v>0</v>
      </c>
      <c r="P925" s="26">
        <v>0</v>
      </c>
      <c r="Q925" s="26">
        <v>0</v>
      </c>
      <c r="R925" s="26">
        <v>0</v>
      </c>
      <c r="S925" s="26">
        <v>0</v>
      </c>
      <c r="T925" s="26">
        <v>0</v>
      </c>
      <c r="U925" s="26">
        <v>0</v>
      </c>
      <c r="V925" s="26">
        <v>0</v>
      </c>
      <c r="W925" s="26">
        <v>0</v>
      </c>
      <c r="X925" s="26">
        <v>0</v>
      </c>
      <c r="Y925" s="26">
        <v>0</v>
      </c>
      <c r="Z925" s="21"/>
      <c r="AA925" s="101">
        <v>0</v>
      </c>
      <c r="AB925" s="98">
        <v>0</v>
      </c>
      <c r="AC925" s="98">
        <v>0</v>
      </c>
      <c r="AD925" s="98">
        <v>0</v>
      </c>
      <c r="AE925" s="98">
        <v>0</v>
      </c>
      <c r="AF925" s="21">
        <f t="shared" si="14"/>
        <v>0</v>
      </c>
      <c r="AG925" s="21" t="s">
        <v>14369</v>
      </c>
      <c r="AH925" s="24" t="s">
        <v>14370</v>
      </c>
      <c r="AI925" s="24" t="s">
        <v>14371</v>
      </c>
      <c r="AJ925" s="27" t="s">
        <v>31543</v>
      </c>
      <c r="AK925" s="28" t="s">
        <v>47</v>
      </c>
      <c r="AL925" s="28">
        <v>10</v>
      </c>
      <c r="AM925" s="28">
        <v>20061212</v>
      </c>
      <c r="AN925" s="29">
        <v>572</v>
      </c>
      <c r="AO925" s="29">
        <v>202002</v>
      </c>
      <c r="AP925" s="29">
        <v>2022</v>
      </c>
      <c r="AQ925" s="28">
        <v>72651215</v>
      </c>
      <c r="AR925" s="28">
        <v>356592983</v>
      </c>
      <c r="AS925" s="28">
        <v>61860968</v>
      </c>
      <c r="AT925" s="30">
        <v>2</v>
      </c>
      <c r="AU925" s="30"/>
      <c r="AV925" s="30"/>
      <c r="AW925" s="30"/>
      <c r="AX925" s="30"/>
      <c r="AY925" s="30"/>
      <c r="AZ925" s="30"/>
      <c r="BA925" s="30"/>
      <c r="BB925" s="30" t="s">
        <v>54452</v>
      </c>
      <c r="BC925" s="30" t="s">
        <v>54452</v>
      </c>
      <c r="BD925" s="30" t="s">
        <v>54452</v>
      </c>
      <c r="BE925" s="30" t="s">
        <v>54452</v>
      </c>
      <c r="BF925" s="30" t="s">
        <v>54452</v>
      </c>
      <c r="BG925" s="30">
        <v>4</v>
      </c>
      <c r="BH925" s="30" t="s">
        <v>237</v>
      </c>
      <c r="BI925" s="31"/>
    </row>
    <row r="926" spans="1:61" ht="16.5">
      <c r="A926" s="21" t="s">
        <v>12085</v>
      </c>
      <c r="B926" s="21">
        <v>12106</v>
      </c>
      <c r="C926" s="21">
        <v>10761723</v>
      </c>
      <c r="D926" s="21">
        <v>1898702127</v>
      </c>
      <c r="E926" s="22">
        <v>1101117942778</v>
      </c>
      <c r="F926" s="24" t="s">
        <v>12086</v>
      </c>
      <c r="G926" s="24" t="s">
        <v>44</v>
      </c>
      <c r="H926" s="24" t="s">
        <v>51</v>
      </c>
      <c r="I926" s="24" t="s">
        <v>63</v>
      </c>
      <c r="J926" s="24" t="s">
        <v>8264</v>
      </c>
      <c r="K926" s="21">
        <v>54</v>
      </c>
      <c r="L926" s="32" t="s">
        <v>12087</v>
      </c>
      <c r="M926" s="21" t="s">
        <v>12088</v>
      </c>
      <c r="N926" s="21">
        <v>1</v>
      </c>
      <c r="O926" s="21" t="s">
        <v>83</v>
      </c>
      <c r="P926" s="21">
        <v>0</v>
      </c>
      <c r="Q926" s="33">
        <v>12780000</v>
      </c>
      <c r="R926" s="21">
        <v>0</v>
      </c>
      <c r="S926" s="21">
        <v>0</v>
      </c>
      <c r="T926" s="21">
        <v>0</v>
      </c>
      <c r="U926" s="21">
        <v>0</v>
      </c>
      <c r="V926" s="33">
        <v>483836175</v>
      </c>
      <c r="W926" s="21">
        <v>0</v>
      </c>
      <c r="X926" s="33">
        <v>1309072040</v>
      </c>
      <c r="Y926" s="21">
        <v>0</v>
      </c>
      <c r="Z926" s="16" t="s">
        <v>315</v>
      </c>
      <c r="AA926" s="102">
        <v>0</v>
      </c>
      <c r="AB926" s="21">
        <v>0.1</v>
      </c>
      <c r="AC926" s="99">
        <v>0</v>
      </c>
      <c r="AD926" s="99">
        <v>0</v>
      </c>
      <c r="AE926" s="21">
        <v>17.899999999999999</v>
      </c>
      <c r="AF926" s="21">
        <f t="shared" si="14"/>
        <v>18</v>
      </c>
      <c r="AG926" s="21" t="s">
        <v>12089</v>
      </c>
      <c r="AH926" s="24" t="s">
        <v>12090</v>
      </c>
      <c r="AI926" s="24" t="s">
        <v>12091</v>
      </c>
      <c r="AJ926" s="27" t="s">
        <v>31544</v>
      </c>
      <c r="AK926" s="28" t="s">
        <v>60</v>
      </c>
      <c r="AL926" s="28">
        <v>10</v>
      </c>
      <c r="AM926" s="28">
        <v>20210702</v>
      </c>
      <c r="AN926" s="29">
        <v>660</v>
      </c>
      <c r="AO926" s="29">
        <v>202212</v>
      </c>
      <c r="AP926" s="29">
        <v>2022</v>
      </c>
      <c r="AQ926" s="28">
        <v>103721874</v>
      </c>
      <c r="AR926" s="28">
        <v>42478789</v>
      </c>
      <c r="AS926" s="28">
        <v>2000000</v>
      </c>
      <c r="AT926" s="30">
        <v>2</v>
      </c>
      <c r="AU926" s="30"/>
      <c r="AV926" s="30"/>
      <c r="AW926" s="30"/>
      <c r="AX926" s="30"/>
      <c r="AY926" s="30"/>
      <c r="AZ926" s="30"/>
      <c r="BA926" s="30"/>
      <c r="BB926" s="30" t="s">
        <v>54452</v>
      </c>
      <c r="BC926" s="30" t="s">
        <v>54452</v>
      </c>
      <c r="BD926" s="30" t="s">
        <v>54452</v>
      </c>
      <c r="BE926" s="30" t="s">
        <v>54452</v>
      </c>
      <c r="BF926" s="30" t="s">
        <v>12092</v>
      </c>
      <c r="BG926" s="30">
        <v>2</v>
      </c>
      <c r="BH926" s="30" t="s">
        <v>101</v>
      </c>
      <c r="BI926" s="31"/>
    </row>
    <row r="927" spans="1:61" ht="16.5">
      <c r="A927" s="21" t="s">
        <v>12012</v>
      </c>
      <c r="B927" s="21">
        <v>12059</v>
      </c>
      <c r="C927" s="21">
        <v>1434259</v>
      </c>
      <c r="D927" s="21">
        <v>2298120585</v>
      </c>
      <c r="E927" s="22">
        <v>1101110694756</v>
      </c>
      <c r="F927" s="24" t="s">
        <v>12013</v>
      </c>
      <c r="G927" s="24" t="s">
        <v>44</v>
      </c>
      <c r="H927" s="24" t="s">
        <v>51</v>
      </c>
      <c r="I927" s="24" t="s">
        <v>52</v>
      </c>
      <c r="J927" s="24" t="s">
        <v>8264</v>
      </c>
      <c r="K927" s="21">
        <v>54</v>
      </c>
      <c r="L927" s="32" t="s">
        <v>12014</v>
      </c>
      <c r="M927" s="21" t="s">
        <v>12015</v>
      </c>
      <c r="N927" s="21">
        <v>1</v>
      </c>
      <c r="O927" s="21" t="s">
        <v>55</v>
      </c>
      <c r="P927" s="21">
        <v>0</v>
      </c>
      <c r="Q927" s="21">
        <v>0</v>
      </c>
      <c r="R927" s="36">
        <v>682</v>
      </c>
      <c r="S927" s="21">
        <v>0</v>
      </c>
      <c r="T927" s="21">
        <v>0</v>
      </c>
      <c r="U927" s="33">
        <v>31716</v>
      </c>
      <c r="V927" s="33">
        <v>441042</v>
      </c>
      <c r="W927" s="21">
        <v>0</v>
      </c>
      <c r="X927" s="21">
        <v>0</v>
      </c>
      <c r="Y927" s="21">
        <v>0</v>
      </c>
      <c r="Z927" s="16" t="s">
        <v>315</v>
      </c>
      <c r="AA927" s="102">
        <v>0</v>
      </c>
      <c r="AB927" s="99">
        <v>0</v>
      </c>
      <c r="AC927" s="99">
        <v>0</v>
      </c>
      <c r="AD927" s="21">
        <v>0.3</v>
      </c>
      <c r="AE927" s="21">
        <v>4.4000000000000004</v>
      </c>
      <c r="AF927" s="21">
        <f t="shared" si="14"/>
        <v>4.7</v>
      </c>
      <c r="AG927" s="21" t="s">
        <v>12016</v>
      </c>
      <c r="AH927" s="24" t="s">
        <v>12017</v>
      </c>
      <c r="AI927" s="24" t="s">
        <v>12018</v>
      </c>
      <c r="AJ927" s="27" t="s">
        <v>31545</v>
      </c>
      <c r="AK927" s="28" t="s">
        <v>60</v>
      </c>
      <c r="AL927" s="28">
        <v>10</v>
      </c>
      <c r="AM927" s="28">
        <v>19900421</v>
      </c>
      <c r="AN927" s="29">
        <v>415</v>
      </c>
      <c r="AO927" s="29">
        <v>202212</v>
      </c>
      <c r="AP927" s="29">
        <v>2022</v>
      </c>
      <c r="AQ927" s="28">
        <v>46203000</v>
      </c>
      <c r="AR927" s="28">
        <v>42490437</v>
      </c>
      <c r="AS927" s="28">
        <v>59500000</v>
      </c>
      <c r="AT927" s="30">
        <v>2</v>
      </c>
      <c r="AU927" s="30"/>
      <c r="AV927" s="30"/>
      <c r="AW927" s="30"/>
      <c r="AX927" s="30"/>
      <c r="AY927" s="30"/>
      <c r="AZ927" s="30"/>
      <c r="BA927" s="30"/>
      <c r="BB927" s="30" t="s">
        <v>54452</v>
      </c>
      <c r="BC927" s="30" t="s">
        <v>54452</v>
      </c>
      <c r="BD927" s="30" t="s">
        <v>54452</v>
      </c>
      <c r="BE927" s="30" t="s">
        <v>54452</v>
      </c>
      <c r="BF927" s="30" t="s">
        <v>54452</v>
      </c>
      <c r="BG927" s="30">
        <v>4</v>
      </c>
      <c r="BH927" s="30" t="s">
        <v>237</v>
      </c>
      <c r="BI927" s="31"/>
    </row>
    <row r="928" spans="1:61" ht="16.5">
      <c r="A928" s="21" t="s">
        <v>29415</v>
      </c>
      <c r="B928" s="21">
        <v>24278</v>
      </c>
      <c r="C928" s="21">
        <v>1228610</v>
      </c>
      <c r="D928" s="21">
        <v>2208150990</v>
      </c>
      <c r="E928" s="22">
        <v>1101111524895</v>
      </c>
      <c r="F928" s="24" t="s">
        <v>29416</v>
      </c>
      <c r="G928" s="24" t="s">
        <v>104</v>
      </c>
      <c r="H928" s="24" t="s">
        <v>51</v>
      </c>
      <c r="I928" s="24" t="s">
        <v>52</v>
      </c>
      <c r="J928" s="24" t="s">
        <v>363</v>
      </c>
      <c r="K928" s="21">
        <v>63</v>
      </c>
      <c r="L928" s="32" t="s">
        <v>29417</v>
      </c>
      <c r="M928" s="21" t="s">
        <v>7960</v>
      </c>
      <c r="N928" s="21">
        <v>1</v>
      </c>
      <c r="O928" s="21" t="s">
        <v>55</v>
      </c>
      <c r="P928" s="33">
        <v>46390651</v>
      </c>
      <c r="Q928" s="33">
        <v>16130059</v>
      </c>
      <c r="R928" s="21">
        <v>0</v>
      </c>
      <c r="S928" s="33">
        <v>127204</v>
      </c>
      <c r="T928" s="21">
        <v>0</v>
      </c>
      <c r="U928" s="33">
        <v>132825</v>
      </c>
      <c r="V928" s="21">
        <v>0</v>
      </c>
      <c r="W928" s="33">
        <v>119516</v>
      </c>
      <c r="X928" s="21">
        <v>0</v>
      </c>
      <c r="Y928" s="21">
        <v>0</v>
      </c>
      <c r="Z928" s="16" t="s">
        <v>315</v>
      </c>
      <c r="AA928" s="21">
        <v>463.9</v>
      </c>
      <c r="AB928" s="21">
        <v>161.30000000000001</v>
      </c>
      <c r="AC928" s="21">
        <v>1.2</v>
      </c>
      <c r="AD928" s="21">
        <v>1.3</v>
      </c>
      <c r="AE928" s="21">
        <v>1.1000000000000001</v>
      </c>
      <c r="AF928" s="21">
        <f t="shared" si="14"/>
        <v>628.80000000000007</v>
      </c>
      <c r="AG928" s="21" t="s">
        <v>29418</v>
      </c>
      <c r="AH928" s="24" t="s">
        <v>29419</v>
      </c>
      <c r="AI928" s="24" t="s">
        <v>29420</v>
      </c>
      <c r="AJ928" s="27" t="s">
        <v>30983</v>
      </c>
      <c r="AK928" s="28" t="s">
        <v>60</v>
      </c>
      <c r="AL928" s="28">
        <v>10</v>
      </c>
      <c r="AM928" s="28">
        <v>19980319</v>
      </c>
      <c r="AN928" s="29">
        <v>7414</v>
      </c>
      <c r="AO928" s="29">
        <v>202212</v>
      </c>
      <c r="AP928" s="29">
        <v>2022</v>
      </c>
      <c r="AQ928" s="28">
        <v>358790772</v>
      </c>
      <c r="AR928" s="28">
        <v>126053756</v>
      </c>
      <c r="AS928" s="28">
        <v>1500000</v>
      </c>
      <c r="AT928" s="30">
        <v>2</v>
      </c>
      <c r="AU928" s="30"/>
      <c r="AV928" s="30"/>
      <c r="AW928" s="30"/>
      <c r="AX928" s="30"/>
      <c r="AY928" s="30"/>
      <c r="AZ928" s="30"/>
      <c r="BA928" s="30"/>
      <c r="BB928" s="30" t="s">
        <v>54452</v>
      </c>
      <c r="BC928" s="30" t="s">
        <v>54452</v>
      </c>
      <c r="BD928" s="30" t="s">
        <v>54452</v>
      </c>
      <c r="BE928" s="30" t="s">
        <v>54452</v>
      </c>
      <c r="BF928" s="30" t="s">
        <v>29421</v>
      </c>
      <c r="BG928" s="30">
        <v>2</v>
      </c>
      <c r="BH928" s="30"/>
      <c r="BI928" s="31"/>
    </row>
    <row r="929" spans="1:61" ht="16.5">
      <c r="A929" s="21" t="s">
        <v>5511</v>
      </c>
      <c r="B929" s="21">
        <v>5368</v>
      </c>
      <c r="C929" s="21">
        <v>6825335</v>
      </c>
      <c r="D929" s="21">
        <v>7048800570</v>
      </c>
      <c r="E929" s="22">
        <v>1511110058698</v>
      </c>
      <c r="F929" s="24" t="s">
        <v>5512</v>
      </c>
      <c r="G929" s="24" t="s">
        <v>44</v>
      </c>
      <c r="H929" s="24" t="s">
        <v>51</v>
      </c>
      <c r="I929" s="24" t="s">
        <v>65</v>
      </c>
      <c r="J929" s="24" t="s">
        <v>1980</v>
      </c>
      <c r="K929" s="21">
        <v>32</v>
      </c>
      <c r="L929" s="32" t="s">
        <v>5513</v>
      </c>
      <c r="M929" s="21" t="s">
        <v>5514</v>
      </c>
      <c r="N929" s="21">
        <v>1</v>
      </c>
      <c r="O929" s="21" t="s">
        <v>83</v>
      </c>
      <c r="P929" s="21">
        <v>0</v>
      </c>
      <c r="Q929" s="39">
        <v>561320000</v>
      </c>
      <c r="R929" s="21">
        <v>0</v>
      </c>
      <c r="S929" s="33">
        <v>2744205987</v>
      </c>
      <c r="T929" s="21">
        <v>0</v>
      </c>
      <c r="U929" s="33">
        <v>95064040</v>
      </c>
      <c r="V929" s="33">
        <v>3901839101</v>
      </c>
      <c r="W929" s="21">
        <v>0</v>
      </c>
      <c r="X929" s="21">
        <v>0</v>
      </c>
      <c r="Y929" s="33">
        <v>149814221685</v>
      </c>
      <c r="Z929" s="16" t="s">
        <v>126</v>
      </c>
      <c r="AA929" s="102">
        <v>0</v>
      </c>
      <c r="AB929" s="21">
        <v>1503.7</v>
      </c>
      <c r="AC929" s="21">
        <v>27.4</v>
      </c>
      <c r="AD929" s="21">
        <v>0.9</v>
      </c>
      <c r="AE929" s="21">
        <v>39</v>
      </c>
      <c r="AF929" s="21">
        <f t="shared" si="14"/>
        <v>1571.0000000000002</v>
      </c>
      <c r="AG929" s="21" t="s">
        <v>5515</v>
      </c>
      <c r="AH929" s="24" t="s">
        <v>5516</v>
      </c>
      <c r="AI929" s="24" t="s">
        <v>5517</v>
      </c>
      <c r="AJ929" s="27" t="s">
        <v>31546</v>
      </c>
      <c r="AK929" s="28" t="s">
        <v>70</v>
      </c>
      <c r="AL929" s="28">
        <v>10</v>
      </c>
      <c r="AM929" s="28">
        <v>20161026</v>
      </c>
      <c r="AN929" s="29">
        <v>655</v>
      </c>
      <c r="AO929" s="29">
        <v>202306</v>
      </c>
      <c r="AP929" s="29">
        <v>2022</v>
      </c>
      <c r="AQ929" s="28">
        <v>257451425</v>
      </c>
      <c r="AR929" s="28">
        <v>1080234202</v>
      </c>
      <c r="AS929" s="28">
        <v>16848259</v>
      </c>
      <c r="AT929" s="30">
        <v>2</v>
      </c>
      <c r="AU929" s="30"/>
      <c r="AV929" s="30"/>
      <c r="AW929" s="30"/>
      <c r="AX929" s="30"/>
      <c r="AY929" s="30"/>
      <c r="AZ929" s="30"/>
      <c r="BA929" s="30"/>
      <c r="BB929" s="30" t="s">
        <v>54452</v>
      </c>
      <c r="BC929" s="30" t="s">
        <v>54452</v>
      </c>
      <c r="BD929" s="30" t="s">
        <v>54452</v>
      </c>
      <c r="BE929" s="30" t="s">
        <v>54452</v>
      </c>
      <c r="BF929" s="30" t="s">
        <v>54452</v>
      </c>
      <c r="BG929" s="30">
        <v>7</v>
      </c>
      <c r="BH929" s="30" t="s">
        <v>5518</v>
      </c>
      <c r="BI929" s="31"/>
    </row>
    <row r="930" spans="1:61" ht="16.5">
      <c r="A930" s="21" t="s">
        <v>2861</v>
      </c>
      <c r="B930" s="21">
        <v>2527</v>
      </c>
      <c r="C930" s="21">
        <v>2596236</v>
      </c>
      <c r="D930" s="21">
        <v>3018186161</v>
      </c>
      <c r="E930" s="22">
        <v>1501110091889</v>
      </c>
      <c r="F930" s="24" t="s">
        <v>2862</v>
      </c>
      <c r="G930" s="24" t="s">
        <v>44</v>
      </c>
      <c r="H930" s="24" t="s">
        <v>51</v>
      </c>
      <c r="I930" s="24" t="s">
        <v>65</v>
      </c>
      <c r="J930" s="24" t="s">
        <v>1980</v>
      </c>
      <c r="K930" s="21">
        <v>32</v>
      </c>
      <c r="L930" s="32" t="s">
        <v>2863</v>
      </c>
      <c r="M930" s="21" t="s">
        <v>2864</v>
      </c>
      <c r="N930" s="21">
        <v>1</v>
      </c>
      <c r="O930" s="21" t="s">
        <v>83</v>
      </c>
      <c r="P930" s="21">
        <v>0</v>
      </c>
      <c r="Q930" s="33">
        <v>718065201</v>
      </c>
      <c r="R930" s="33">
        <v>37500000</v>
      </c>
      <c r="S930" s="33">
        <v>3044822772</v>
      </c>
      <c r="T930" s="21">
        <v>0</v>
      </c>
      <c r="U930" s="33">
        <v>1149990</v>
      </c>
      <c r="V930" s="33">
        <v>848817294</v>
      </c>
      <c r="W930" s="21">
        <v>0</v>
      </c>
      <c r="X930" s="33">
        <v>898324519</v>
      </c>
      <c r="Y930" s="33">
        <v>32513046124</v>
      </c>
      <c r="Z930" s="16" t="s">
        <v>56</v>
      </c>
      <c r="AA930" s="102">
        <v>0</v>
      </c>
      <c r="AB930" s="21">
        <v>332.6</v>
      </c>
      <c r="AC930" s="21">
        <v>30.4</v>
      </c>
      <c r="AD930" s="99">
        <v>0</v>
      </c>
      <c r="AE930" s="21">
        <v>17.399999999999999</v>
      </c>
      <c r="AF930" s="21">
        <f t="shared" si="14"/>
        <v>380.4</v>
      </c>
      <c r="AG930" s="21" t="s">
        <v>2865</v>
      </c>
      <c r="AH930" s="24" t="s">
        <v>2866</v>
      </c>
      <c r="AI930" s="24" t="s">
        <v>2867</v>
      </c>
      <c r="AJ930" s="27" t="s">
        <v>31547</v>
      </c>
      <c r="AK930" s="28" t="s">
        <v>60</v>
      </c>
      <c r="AL930" s="28">
        <v>10</v>
      </c>
      <c r="AM930" s="28">
        <v>20051026</v>
      </c>
      <c r="AN930" s="29">
        <v>733</v>
      </c>
      <c r="AO930" s="29">
        <v>202304</v>
      </c>
      <c r="AP930" s="29">
        <v>2022</v>
      </c>
      <c r="AQ930" s="28">
        <v>183311356</v>
      </c>
      <c r="AR930" s="28">
        <v>279799651</v>
      </c>
      <c r="AS930" s="28">
        <v>5300000</v>
      </c>
      <c r="AT930" s="30">
        <v>2</v>
      </c>
      <c r="AU930" s="30"/>
      <c r="AV930" s="30"/>
      <c r="AW930" s="30"/>
      <c r="AX930" s="30"/>
      <c r="AY930" s="30"/>
      <c r="AZ930" s="30"/>
      <c r="BA930" s="30"/>
      <c r="BB930" s="30" t="s">
        <v>54452</v>
      </c>
      <c r="BC930" s="30" t="s">
        <v>54452</v>
      </c>
      <c r="BD930" s="30" t="s">
        <v>54452</v>
      </c>
      <c r="BE930" s="30" t="s">
        <v>54452</v>
      </c>
      <c r="BF930" s="30" t="s">
        <v>2868</v>
      </c>
      <c r="BG930" s="30">
        <v>2</v>
      </c>
      <c r="BH930" s="30" t="s">
        <v>2869</v>
      </c>
      <c r="BI930" s="31"/>
    </row>
    <row r="931" spans="1:61" ht="16.5">
      <c r="A931" s="21" t="s">
        <v>11889</v>
      </c>
      <c r="B931" s="21">
        <v>11988</v>
      </c>
      <c r="C931" s="21">
        <v>9464769</v>
      </c>
      <c r="D931" s="21">
        <v>8248701648</v>
      </c>
      <c r="E931" s="22">
        <v>1101117545522</v>
      </c>
      <c r="F931" s="24" t="s">
        <v>11890</v>
      </c>
      <c r="G931" s="24" t="s">
        <v>44</v>
      </c>
      <c r="H931" s="24" t="s">
        <v>51</v>
      </c>
      <c r="I931" s="24" t="s">
        <v>63</v>
      </c>
      <c r="J931" s="24" t="s">
        <v>9122</v>
      </c>
      <c r="K931" s="21">
        <v>51</v>
      </c>
      <c r="L931" s="32" t="s">
        <v>11891</v>
      </c>
      <c r="M931" s="21" t="s">
        <v>11405</v>
      </c>
      <c r="N931" s="21">
        <v>1</v>
      </c>
      <c r="O931" s="21" t="s">
        <v>55</v>
      </c>
      <c r="P931" s="21">
        <v>0</v>
      </c>
      <c r="Q931" s="21">
        <v>0</v>
      </c>
      <c r="R931" s="21">
        <v>0</v>
      </c>
      <c r="S931" s="21">
        <v>0</v>
      </c>
      <c r="T931" s="51">
        <v>68871</v>
      </c>
      <c r="U931" s="21">
        <v>0</v>
      </c>
      <c r="V931" s="21">
        <v>0</v>
      </c>
      <c r="W931" s="21">
        <v>0</v>
      </c>
      <c r="X931" s="21">
        <v>0</v>
      </c>
      <c r="Y931" s="51">
        <v>501916592</v>
      </c>
      <c r="Z931" s="16" t="s">
        <v>315</v>
      </c>
      <c r="AA931" s="102">
        <v>0</v>
      </c>
      <c r="AB931" s="21">
        <v>5019.1000000000004</v>
      </c>
      <c r="AC931" s="99">
        <v>0</v>
      </c>
      <c r="AD931" s="21">
        <v>0.6</v>
      </c>
      <c r="AE931" s="99">
        <v>0</v>
      </c>
      <c r="AF931" s="21">
        <f t="shared" si="14"/>
        <v>5019.7000000000007</v>
      </c>
      <c r="AG931" s="21" t="s">
        <v>11888</v>
      </c>
      <c r="AH931" s="24" t="s">
        <v>11406</v>
      </c>
      <c r="AI931" s="24" t="s">
        <v>11892</v>
      </c>
      <c r="AJ931" s="27" t="s">
        <v>31548</v>
      </c>
      <c r="AK931" s="28" t="s">
        <v>60</v>
      </c>
      <c r="AL931" s="28">
        <v>10</v>
      </c>
      <c r="AM931" s="28">
        <v>20200706</v>
      </c>
      <c r="AN931" s="29">
        <v>313</v>
      </c>
      <c r="AO931" s="29">
        <v>202212</v>
      </c>
      <c r="AP931" s="29">
        <v>2022</v>
      </c>
      <c r="AQ931" s="28">
        <v>333428775</v>
      </c>
      <c r="AR931" s="28">
        <v>1400043994</v>
      </c>
      <c r="AS931" s="28">
        <v>100000000</v>
      </c>
      <c r="AT931" s="30">
        <v>2</v>
      </c>
      <c r="AU931" s="30"/>
      <c r="AV931" s="30"/>
      <c r="AW931" s="30"/>
      <c r="AX931" s="30"/>
      <c r="AY931" s="30"/>
      <c r="AZ931" s="30"/>
      <c r="BA931" s="30"/>
      <c r="BB931" s="30" t="s">
        <v>54452</v>
      </c>
      <c r="BC931" s="30" t="s">
        <v>54452</v>
      </c>
      <c r="BD931" s="30" t="s">
        <v>54452</v>
      </c>
      <c r="BE931" s="30" t="s">
        <v>54452</v>
      </c>
      <c r="BF931" s="30" t="s">
        <v>54452</v>
      </c>
      <c r="BG931" s="30">
        <v>4</v>
      </c>
      <c r="BH931" s="30" t="s">
        <v>237</v>
      </c>
      <c r="BI931" s="31"/>
    </row>
    <row r="932" spans="1:61" ht="16.5">
      <c r="A932" s="21" t="s">
        <v>7651</v>
      </c>
      <c r="B932" s="21">
        <v>7709</v>
      </c>
      <c r="C932" s="21">
        <v>1191917</v>
      </c>
      <c r="D932" s="21">
        <v>4178103223</v>
      </c>
      <c r="E932" s="22">
        <v>2047110003887</v>
      </c>
      <c r="F932" s="24" t="s">
        <v>7652</v>
      </c>
      <c r="G932" s="24" t="s">
        <v>44</v>
      </c>
      <c r="H932" s="24" t="s">
        <v>51</v>
      </c>
      <c r="I932" s="24" t="s">
        <v>52</v>
      </c>
      <c r="J932" s="24" t="s">
        <v>2407</v>
      </c>
      <c r="K932" s="21">
        <v>39</v>
      </c>
      <c r="L932" s="32" t="s">
        <v>7653</v>
      </c>
      <c r="M932" s="21" t="s">
        <v>7654</v>
      </c>
      <c r="N932" s="21">
        <v>1</v>
      </c>
      <c r="O932" s="21" t="s">
        <v>55</v>
      </c>
      <c r="P932" s="39">
        <v>112570</v>
      </c>
      <c r="Q932" s="21">
        <v>0</v>
      </c>
      <c r="R932" s="21">
        <v>0</v>
      </c>
      <c r="S932" s="33">
        <v>517733</v>
      </c>
      <c r="T932" s="21">
        <v>0</v>
      </c>
      <c r="U932" s="21">
        <v>0</v>
      </c>
      <c r="V932" s="39">
        <v>150050</v>
      </c>
      <c r="W932" s="39">
        <v>486371</v>
      </c>
      <c r="X932" s="33">
        <v>79687</v>
      </c>
      <c r="Y932" s="33">
        <v>1412633</v>
      </c>
      <c r="Z932" s="16" t="s">
        <v>1249</v>
      </c>
      <c r="AA932" s="21">
        <v>1.1000000000000001</v>
      </c>
      <c r="AB932" s="21">
        <v>14.1</v>
      </c>
      <c r="AC932" s="21">
        <v>5.0999999999999996</v>
      </c>
      <c r="AD932" s="99">
        <v>0</v>
      </c>
      <c r="AE932" s="21">
        <v>7.1</v>
      </c>
      <c r="AF932" s="21">
        <f t="shared" si="14"/>
        <v>27.4</v>
      </c>
      <c r="AG932" s="21" t="s">
        <v>7655</v>
      </c>
      <c r="AH932" s="24" t="s">
        <v>7656</v>
      </c>
      <c r="AI932" s="24" t="s">
        <v>7657</v>
      </c>
      <c r="AJ932" s="27" t="s">
        <v>31549</v>
      </c>
      <c r="AK932" s="28" t="s">
        <v>60</v>
      </c>
      <c r="AL932" s="28">
        <v>10</v>
      </c>
      <c r="AM932" s="28">
        <v>19870930</v>
      </c>
      <c r="AN932" s="29">
        <v>620</v>
      </c>
      <c r="AO932" s="29">
        <v>202212</v>
      </c>
      <c r="AP932" s="29">
        <v>2022</v>
      </c>
      <c r="AQ932" s="28">
        <v>693679295</v>
      </c>
      <c r="AR932" s="28">
        <v>850077694</v>
      </c>
      <c r="AS932" s="28">
        <v>52631560</v>
      </c>
      <c r="AT932" s="30">
        <v>2</v>
      </c>
      <c r="AU932" s="30"/>
      <c r="AV932" s="30"/>
      <c r="AW932" s="30"/>
      <c r="AX932" s="30"/>
      <c r="AY932" s="30"/>
      <c r="AZ932" s="30"/>
      <c r="BA932" s="30"/>
      <c r="BB932" s="30" t="s">
        <v>54452</v>
      </c>
      <c r="BC932" s="30" t="s">
        <v>54452</v>
      </c>
      <c r="BD932" s="30" t="s">
        <v>54452</v>
      </c>
      <c r="BE932" s="30" t="s">
        <v>54452</v>
      </c>
      <c r="BF932" s="30" t="s">
        <v>54452</v>
      </c>
      <c r="BG932" s="30">
        <v>4</v>
      </c>
      <c r="BH932" s="30" t="s">
        <v>237</v>
      </c>
      <c r="BI932" s="31"/>
    </row>
    <row r="933" spans="1:61" ht="16.5">
      <c r="A933" s="21" t="s">
        <v>376</v>
      </c>
      <c r="B933" s="21">
        <v>288</v>
      </c>
      <c r="C933" s="21">
        <v>1435229</v>
      </c>
      <c r="D933" s="21">
        <v>1048104345</v>
      </c>
      <c r="E933" s="22">
        <v>1101110003733</v>
      </c>
      <c r="F933" s="24" t="s">
        <v>377</v>
      </c>
      <c r="G933" s="24" t="s">
        <v>44</v>
      </c>
      <c r="H933" s="24" t="s">
        <v>51</v>
      </c>
      <c r="I933" s="24" t="s">
        <v>52</v>
      </c>
      <c r="J933" s="24" t="s">
        <v>72</v>
      </c>
      <c r="K933" s="21">
        <v>1</v>
      </c>
      <c r="L933" s="32" t="s">
        <v>378</v>
      </c>
      <c r="M933" s="21" t="s">
        <v>379</v>
      </c>
      <c r="N933" s="26">
        <v>1</v>
      </c>
      <c r="O933" s="26" t="s">
        <v>55</v>
      </c>
      <c r="P933" s="33">
        <v>281641</v>
      </c>
      <c r="Q933" s="26">
        <v>0</v>
      </c>
      <c r="R933" s="33">
        <v>105490</v>
      </c>
      <c r="S933" s="33">
        <v>170220</v>
      </c>
      <c r="T933" s="26">
        <v>0</v>
      </c>
      <c r="U933" s="26">
        <v>0</v>
      </c>
      <c r="V933" s="33">
        <v>107418</v>
      </c>
      <c r="W933" s="26">
        <v>0</v>
      </c>
      <c r="X933" s="33">
        <v>1556604</v>
      </c>
      <c r="Y933" s="33">
        <v>185020</v>
      </c>
      <c r="Z933" s="21" t="s">
        <v>56</v>
      </c>
      <c r="AA933" s="21">
        <v>2.8</v>
      </c>
      <c r="AB933" s="21">
        <v>2.9</v>
      </c>
      <c r="AC933" s="21">
        <v>1.7</v>
      </c>
      <c r="AD933" s="99">
        <v>0</v>
      </c>
      <c r="AE933" s="21">
        <v>16.600000000000001</v>
      </c>
      <c r="AF933" s="21">
        <f t="shared" si="14"/>
        <v>24</v>
      </c>
      <c r="AG933" s="21" t="s">
        <v>380</v>
      </c>
      <c r="AH933" s="24" t="s">
        <v>381</v>
      </c>
      <c r="AI933" s="24" t="s">
        <v>382</v>
      </c>
      <c r="AJ933" s="27" t="s">
        <v>30726</v>
      </c>
      <c r="AK933" s="28" t="s">
        <v>156</v>
      </c>
      <c r="AL933" s="28">
        <v>10</v>
      </c>
      <c r="AM933" s="28">
        <v>19531128</v>
      </c>
      <c r="AN933" s="29">
        <v>385</v>
      </c>
      <c r="AO933" s="29">
        <v>202306</v>
      </c>
      <c r="AP933" s="29">
        <v>2022</v>
      </c>
      <c r="AQ933" s="28">
        <v>462786649</v>
      </c>
      <c r="AR933" s="28">
        <v>891133540</v>
      </c>
      <c r="AS933" s="28">
        <v>8450000</v>
      </c>
      <c r="AT933" s="30">
        <v>1</v>
      </c>
      <c r="AU933" s="30"/>
      <c r="AV933" s="30"/>
      <c r="AW933" s="30"/>
      <c r="AX933" s="30"/>
      <c r="AY933" s="30"/>
      <c r="AZ933" s="30"/>
      <c r="BA933" s="30"/>
      <c r="BB933" s="30" t="s">
        <v>54452</v>
      </c>
      <c r="BC933" s="30" t="s">
        <v>54452</v>
      </c>
      <c r="BD933" s="30" t="s">
        <v>54452</v>
      </c>
      <c r="BE933" s="30" t="s">
        <v>54452</v>
      </c>
      <c r="BF933" s="30" t="s">
        <v>54452</v>
      </c>
      <c r="BG933" s="30">
        <v>7</v>
      </c>
      <c r="BH933" s="30" t="s">
        <v>383</v>
      </c>
      <c r="BI933" s="31"/>
    </row>
    <row r="934" spans="1:61" ht="16.5">
      <c r="A934" s="21" t="s">
        <v>3257</v>
      </c>
      <c r="B934" s="21">
        <v>3026</v>
      </c>
      <c r="C934" s="21">
        <v>1344761</v>
      </c>
      <c r="D934" s="21">
        <v>6038113259</v>
      </c>
      <c r="E934" s="22">
        <v>1801110003268</v>
      </c>
      <c r="F934" s="24" t="s">
        <v>3258</v>
      </c>
      <c r="G934" s="24" t="s">
        <v>44</v>
      </c>
      <c r="H934" s="24" t="s">
        <v>51</v>
      </c>
      <c r="I934" s="24" t="s">
        <v>52</v>
      </c>
      <c r="J934" s="24" t="s">
        <v>1004</v>
      </c>
      <c r="K934" s="21">
        <v>21</v>
      </c>
      <c r="L934" s="32" t="s">
        <v>3259</v>
      </c>
      <c r="M934" s="21" t="s">
        <v>3260</v>
      </c>
      <c r="N934" s="21">
        <v>1</v>
      </c>
      <c r="O934" s="21" t="s">
        <v>55</v>
      </c>
      <c r="P934" s="63">
        <v>0</v>
      </c>
      <c r="Q934" s="63">
        <v>0</v>
      </c>
      <c r="R934" s="33">
        <v>1990753</v>
      </c>
      <c r="S934" s="33">
        <v>2809544</v>
      </c>
      <c r="T934" s="21">
        <v>0</v>
      </c>
      <c r="U934" s="33">
        <v>407983</v>
      </c>
      <c r="V934" s="21">
        <v>0</v>
      </c>
      <c r="W934" s="21">
        <v>0</v>
      </c>
      <c r="X934" s="33">
        <v>1645112</v>
      </c>
      <c r="Y934" s="33">
        <v>10206265</v>
      </c>
      <c r="Z934" s="16" t="s">
        <v>56</v>
      </c>
      <c r="AA934" s="102">
        <v>0</v>
      </c>
      <c r="AB934" s="21">
        <v>121.9</v>
      </c>
      <c r="AC934" s="21">
        <v>28</v>
      </c>
      <c r="AD934" s="21">
        <v>4</v>
      </c>
      <c r="AE934" s="21">
        <v>16.399999999999999</v>
      </c>
      <c r="AF934" s="21">
        <f t="shared" si="14"/>
        <v>170.3</v>
      </c>
      <c r="AG934" s="21" t="s">
        <v>3261</v>
      </c>
      <c r="AH934" s="24" t="s">
        <v>3262</v>
      </c>
      <c r="AI934" s="24" t="s">
        <v>3263</v>
      </c>
      <c r="AJ934" s="27" t="s">
        <v>31550</v>
      </c>
      <c r="AK934" s="28" t="s">
        <v>156</v>
      </c>
      <c r="AL934" s="28">
        <v>10</v>
      </c>
      <c r="AM934" s="28">
        <v>19540610</v>
      </c>
      <c r="AN934" s="29">
        <v>406</v>
      </c>
      <c r="AO934" s="29">
        <v>202306</v>
      </c>
      <c r="AP934" s="29">
        <v>2022</v>
      </c>
      <c r="AQ934" s="28">
        <v>1283527751</v>
      </c>
      <c r="AR934" s="28">
        <v>970387263</v>
      </c>
      <c r="AS934" s="28">
        <v>24646734</v>
      </c>
      <c r="AT934" s="30">
        <v>2</v>
      </c>
      <c r="AU934" s="30"/>
      <c r="AV934" s="30"/>
      <c r="AW934" s="30"/>
      <c r="AX934" s="30"/>
      <c r="AY934" s="30"/>
      <c r="AZ934" s="30"/>
      <c r="BA934" s="30"/>
      <c r="BB934" s="30" t="s">
        <v>54452</v>
      </c>
      <c r="BC934" s="30" t="s">
        <v>54452</v>
      </c>
      <c r="BD934" s="30" t="s">
        <v>54452</v>
      </c>
      <c r="BE934" s="30" t="s">
        <v>54452</v>
      </c>
      <c r="BF934" s="30" t="s">
        <v>54452</v>
      </c>
      <c r="BG934" s="30">
        <v>4</v>
      </c>
      <c r="BH934" s="30" t="s">
        <v>237</v>
      </c>
      <c r="BI934" s="31"/>
    </row>
    <row r="935" spans="1:61" ht="16.5">
      <c r="A935" s="21" t="s">
        <v>14458</v>
      </c>
      <c r="B935" s="21">
        <v>24688</v>
      </c>
      <c r="C935" s="21">
        <v>1899987</v>
      </c>
      <c r="D935" s="21">
        <v>2038200639</v>
      </c>
      <c r="E935" s="22">
        <v>1101710007309</v>
      </c>
      <c r="F935" s="24" t="s">
        <v>14459</v>
      </c>
      <c r="G935" s="24" t="s">
        <v>104</v>
      </c>
      <c r="H935" s="24" t="s">
        <v>51</v>
      </c>
      <c r="I935" s="24" t="s">
        <v>65</v>
      </c>
      <c r="J935" s="24" t="s">
        <v>105</v>
      </c>
      <c r="K935" s="21">
        <v>64</v>
      </c>
      <c r="L935" s="32" t="s">
        <v>14459</v>
      </c>
      <c r="M935" s="21" t="s">
        <v>14460</v>
      </c>
      <c r="N935" s="26">
        <v>1</v>
      </c>
      <c r="O935" s="26">
        <v>0</v>
      </c>
      <c r="P935" s="26">
        <v>0</v>
      </c>
      <c r="Q935" s="26">
        <v>0</v>
      </c>
      <c r="R935" s="26">
        <v>0</v>
      </c>
      <c r="S935" s="26">
        <v>0</v>
      </c>
      <c r="T935" s="26">
        <v>0</v>
      </c>
      <c r="U935" s="26">
        <v>0</v>
      </c>
      <c r="V935" s="26">
        <v>0</v>
      </c>
      <c r="W935" s="26">
        <v>0</v>
      </c>
      <c r="X935" s="26">
        <v>0</v>
      </c>
      <c r="Y935" s="26">
        <v>0</v>
      </c>
      <c r="Z935" s="21"/>
      <c r="AA935" s="101">
        <v>0</v>
      </c>
      <c r="AB935" s="98">
        <v>0</v>
      </c>
      <c r="AC935" s="98">
        <v>0</v>
      </c>
      <c r="AD935" s="98">
        <v>0</v>
      </c>
      <c r="AE935" s="98">
        <v>0</v>
      </c>
      <c r="AF935" s="21">
        <f t="shared" si="14"/>
        <v>0</v>
      </c>
      <c r="AG935" s="21" t="s">
        <v>14461</v>
      </c>
      <c r="AH935" s="24" t="s">
        <v>14462</v>
      </c>
      <c r="AI935" s="24" t="s">
        <v>14463</v>
      </c>
      <c r="AJ935" s="27" t="s">
        <v>31551</v>
      </c>
      <c r="AK935" s="28" t="s">
        <v>47</v>
      </c>
      <c r="AL935" s="28">
        <v>10</v>
      </c>
      <c r="AM935" s="28">
        <v>19880531</v>
      </c>
      <c r="AN935" s="29">
        <v>4153</v>
      </c>
      <c r="AO935" s="29">
        <v>202203</v>
      </c>
      <c r="AP935" s="29">
        <v>2022</v>
      </c>
      <c r="AQ935" s="28">
        <v>678296661</v>
      </c>
      <c r="AR935" s="28">
        <v>879811395</v>
      </c>
      <c r="AS935" s="28">
        <v>211702722</v>
      </c>
      <c r="AT935" s="30">
        <v>2</v>
      </c>
      <c r="AU935" s="30"/>
      <c r="AV935" s="30"/>
      <c r="AW935" s="30"/>
      <c r="AX935" s="30"/>
      <c r="AY935" s="30"/>
      <c r="AZ935" s="30"/>
      <c r="BA935" s="30"/>
      <c r="BB935" s="30" t="s">
        <v>54452</v>
      </c>
      <c r="BC935" s="30" t="s">
        <v>54452</v>
      </c>
      <c r="BD935" s="30" t="s">
        <v>54452</v>
      </c>
      <c r="BE935" s="30" t="s">
        <v>54452</v>
      </c>
      <c r="BF935" s="30" t="s">
        <v>14464</v>
      </c>
      <c r="BG935" s="30">
        <v>2</v>
      </c>
      <c r="BH935" s="30"/>
      <c r="BI935" s="31"/>
    </row>
    <row r="936" spans="1:61" ht="16.5">
      <c r="A936" s="21" t="s">
        <v>14496</v>
      </c>
      <c r="B936" s="21">
        <v>15368</v>
      </c>
      <c r="C936" s="21">
        <v>1671446</v>
      </c>
      <c r="D936" s="21">
        <v>1128206278</v>
      </c>
      <c r="E936" s="22">
        <v>1143320001668</v>
      </c>
      <c r="F936" s="24" t="s">
        <v>14497</v>
      </c>
      <c r="G936" s="24" t="s">
        <v>44</v>
      </c>
      <c r="H936" s="24" t="s">
        <v>51</v>
      </c>
      <c r="I936" s="24" t="s">
        <v>65</v>
      </c>
      <c r="J936" s="24" t="s">
        <v>171</v>
      </c>
      <c r="K936" s="21">
        <v>48</v>
      </c>
      <c r="L936" s="32" t="s">
        <v>14497</v>
      </c>
      <c r="M936" s="21" t="s">
        <v>6293</v>
      </c>
      <c r="N936" s="26">
        <v>1</v>
      </c>
      <c r="O936" s="26">
        <v>0</v>
      </c>
      <c r="P936" s="26">
        <v>0</v>
      </c>
      <c r="Q936" s="26">
        <v>0</v>
      </c>
      <c r="R936" s="26">
        <v>0</v>
      </c>
      <c r="S936" s="26">
        <v>0</v>
      </c>
      <c r="T936" s="26">
        <v>0</v>
      </c>
      <c r="U936" s="26">
        <v>0</v>
      </c>
      <c r="V936" s="26">
        <v>0</v>
      </c>
      <c r="W936" s="26">
        <v>0</v>
      </c>
      <c r="X936" s="26">
        <v>0</v>
      </c>
      <c r="Y936" s="26">
        <v>0</v>
      </c>
      <c r="Z936" s="21"/>
      <c r="AA936" s="101">
        <v>0</v>
      </c>
      <c r="AB936" s="98">
        <v>0</v>
      </c>
      <c r="AC936" s="98">
        <v>0</v>
      </c>
      <c r="AD936" s="98">
        <v>0</v>
      </c>
      <c r="AE936" s="98">
        <v>0</v>
      </c>
      <c r="AF936" s="21">
        <f t="shared" si="14"/>
        <v>0</v>
      </c>
      <c r="AG936" s="21" t="s">
        <v>14498</v>
      </c>
      <c r="AH936" s="24" t="s">
        <v>14499</v>
      </c>
      <c r="AI936" s="24" t="s">
        <v>14500</v>
      </c>
      <c r="AJ936" s="27" t="s">
        <v>31552</v>
      </c>
      <c r="AK936" s="28" t="s">
        <v>47</v>
      </c>
      <c r="AL936" s="28">
        <v>10</v>
      </c>
      <c r="AM936" s="28">
        <v>19971030</v>
      </c>
      <c r="AN936" s="29">
        <v>814</v>
      </c>
      <c r="AO936" s="29">
        <v>202306</v>
      </c>
      <c r="AP936" s="29">
        <v>2022</v>
      </c>
      <c r="AQ936" s="28">
        <v>31710451</v>
      </c>
      <c r="AR936" s="28">
        <v>21615940</v>
      </c>
      <c r="AS936" s="28">
        <v>16933192</v>
      </c>
      <c r="AT936" s="30">
        <v>2</v>
      </c>
      <c r="AU936" s="30"/>
      <c r="AV936" s="30"/>
      <c r="AW936" s="30"/>
      <c r="AX936" s="30"/>
      <c r="AY936" s="30"/>
      <c r="AZ936" s="30"/>
      <c r="BA936" s="30"/>
      <c r="BB936" s="30" t="s">
        <v>54452</v>
      </c>
      <c r="BC936" s="30" t="s">
        <v>54452</v>
      </c>
      <c r="BD936" s="30" t="s">
        <v>54452</v>
      </c>
      <c r="BE936" s="30" t="s">
        <v>54452</v>
      </c>
      <c r="BF936" s="30" t="s">
        <v>14501</v>
      </c>
      <c r="BG936" s="30">
        <v>2</v>
      </c>
      <c r="BH936" s="30" t="s">
        <v>11773</v>
      </c>
      <c r="BI936" s="31"/>
    </row>
    <row r="937" spans="1:61" ht="16.5">
      <c r="A937" s="21" t="s">
        <v>2234</v>
      </c>
      <c r="B937" s="21">
        <v>2160</v>
      </c>
      <c r="C937" s="21">
        <v>1299817</v>
      </c>
      <c r="D937" s="21">
        <v>1078134737</v>
      </c>
      <c r="E937" s="22">
        <v>1101110080484</v>
      </c>
      <c r="F937" s="24" t="s">
        <v>2235</v>
      </c>
      <c r="G937" s="24" t="s">
        <v>44</v>
      </c>
      <c r="H937" s="24" t="s">
        <v>51</v>
      </c>
      <c r="I937" s="24" t="s">
        <v>52</v>
      </c>
      <c r="J937" s="24" t="s">
        <v>264</v>
      </c>
      <c r="K937" s="21">
        <v>15</v>
      </c>
      <c r="L937" s="32" t="s">
        <v>2236</v>
      </c>
      <c r="M937" s="21" t="s">
        <v>2237</v>
      </c>
      <c r="N937" s="21">
        <v>1</v>
      </c>
      <c r="O937" s="21" t="s">
        <v>83</v>
      </c>
      <c r="P937" s="33">
        <v>1069391760</v>
      </c>
      <c r="Q937" s="33">
        <v>268171080</v>
      </c>
      <c r="R937" s="53">
        <v>0</v>
      </c>
      <c r="S937" s="33">
        <v>942504066</v>
      </c>
      <c r="T937" s="21">
        <v>0</v>
      </c>
      <c r="U937" s="33">
        <v>136331482</v>
      </c>
      <c r="V937" s="33">
        <v>693463182</v>
      </c>
      <c r="W937" s="21">
        <v>0</v>
      </c>
      <c r="X937" s="21">
        <v>0</v>
      </c>
      <c r="Y937" s="33">
        <v>5511370852</v>
      </c>
      <c r="Z937" s="16" t="s">
        <v>56</v>
      </c>
      <c r="AA937" s="21">
        <v>10.6</v>
      </c>
      <c r="AB937" s="21">
        <v>57.7</v>
      </c>
      <c r="AC937" s="21">
        <v>9.4</v>
      </c>
      <c r="AD937" s="21">
        <v>1.3</v>
      </c>
      <c r="AE937" s="21">
        <v>6.9</v>
      </c>
      <c r="AF937" s="21">
        <f t="shared" si="14"/>
        <v>85.9</v>
      </c>
      <c r="AG937" s="21" t="s">
        <v>723</v>
      </c>
      <c r="AH937" s="24" t="s">
        <v>2238</v>
      </c>
      <c r="AI937" s="24" t="s">
        <v>2239</v>
      </c>
      <c r="AJ937" s="27" t="s">
        <v>31553</v>
      </c>
      <c r="AK937" s="28" t="s">
        <v>70</v>
      </c>
      <c r="AL937" s="28">
        <v>10</v>
      </c>
      <c r="AM937" s="28">
        <v>19630511</v>
      </c>
      <c r="AN937" s="29">
        <v>716</v>
      </c>
      <c r="AO937" s="29">
        <v>202306</v>
      </c>
      <c r="AP937" s="29">
        <v>2022</v>
      </c>
      <c r="AQ937" s="28">
        <v>184267548</v>
      </c>
      <c r="AR937" s="28">
        <v>276979912</v>
      </c>
      <c r="AS937" s="28">
        <v>3000000</v>
      </c>
      <c r="AT937" s="30">
        <v>2</v>
      </c>
      <c r="AU937" s="30"/>
      <c r="AV937" s="30"/>
      <c r="AW937" s="30"/>
      <c r="AX937" s="30"/>
      <c r="AY937" s="30"/>
      <c r="AZ937" s="30"/>
      <c r="BA937" s="30"/>
      <c r="BB937" s="30" t="s">
        <v>54452</v>
      </c>
      <c r="BC937" s="30" t="s">
        <v>54452</v>
      </c>
      <c r="BD937" s="30" t="s">
        <v>54452</v>
      </c>
      <c r="BE937" s="30" t="s">
        <v>54452</v>
      </c>
      <c r="BF937" s="30" t="s">
        <v>54452</v>
      </c>
      <c r="BG937" s="30">
        <v>7</v>
      </c>
      <c r="BH937" s="30"/>
      <c r="BI937" s="31"/>
    </row>
    <row r="938" spans="1:61" ht="16.5">
      <c r="A938" s="21" t="s">
        <v>14502</v>
      </c>
      <c r="B938" s="21">
        <v>14268</v>
      </c>
      <c r="C938" s="21">
        <v>1710462</v>
      </c>
      <c r="D938" s="21">
        <v>2138202629</v>
      </c>
      <c r="E938" s="22">
        <v>1101710007119</v>
      </c>
      <c r="F938" s="24" t="s">
        <v>14503</v>
      </c>
      <c r="G938" s="24" t="s">
        <v>44</v>
      </c>
      <c r="H938" s="24" t="s">
        <v>51</v>
      </c>
      <c r="I938" s="24" t="s">
        <v>65</v>
      </c>
      <c r="J938" s="24" t="s">
        <v>363</v>
      </c>
      <c r="K938" s="21">
        <v>63</v>
      </c>
      <c r="L938" s="32" t="s">
        <v>14503</v>
      </c>
      <c r="M938" s="21" t="s">
        <v>556</v>
      </c>
      <c r="N938" s="26">
        <v>1</v>
      </c>
      <c r="O938" s="26" t="s">
        <v>55</v>
      </c>
      <c r="P938" s="41">
        <v>67800</v>
      </c>
      <c r="Q938" s="41">
        <v>302980</v>
      </c>
      <c r="R938" s="21">
        <v>0</v>
      </c>
      <c r="S938" s="21">
        <v>0</v>
      </c>
      <c r="T938" s="21">
        <v>0</v>
      </c>
      <c r="U938" s="21">
        <v>0</v>
      </c>
      <c r="V938" s="21">
        <v>0</v>
      </c>
      <c r="W938" s="41">
        <v>163890</v>
      </c>
      <c r="X938" s="41">
        <v>123281</v>
      </c>
      <c r="Y938" s="21">
        <v>0</v>
      </c>
      <c r="Z938" s="16" t="s">
        <v>315</v>
      </c>
      <c r="AA938" s="21">
        <v>0.6</v>
      </c>
      <c r="AB938" s="21">
        <v>3</v>
      </c>
      <c r="AC938" s="99">
        <v>0</v>
      </c>
      <c r="AD938" s="99">
        <v>0</v>
      </c>
      <c r="AE938" s="21">
        <v>2.8</v>
      </c>
      <c r="AF938" s="21">
        <f t="shared" si="14"/>
        <v>6.4</v>
      </c>
      <c r="AG938" s="21" t="s">
        <v>14504</v>
      </c>
      <c r="AH938" s="24" t="s">
        <v>14505</v>
      </c>
      <c r="AI938" s="24" t="s">
        <v>14506</v>
      </c>
      <c r="AJ938" s="27" t="s">
        <v>31554</v>
      </c>
      <c r="AK938" s="28" t="s">
        <v>47</v>
      </c>
      <c r="AL938" s="28">
        <v>10</v>
      </c>
      <c r="AM938" s="28">
        <v>19890805</v>
      </c>
      <c r="AN938" s="29">
        <v>771</v>
      </c>
      <c r="AO938" s="29">
        <v>202203</v>
      </c>
      <c r="AP938" s="29">
        <v>2022</v>
      </c>
      <c r="AQ938" s="28">
        <v>92208662</v>
      </c>
      <c r="AR938" s="28">
        <v>104311470</v>
      </c>
      <c r="AS938" s="28">
        <v>0</v>
      </c>
      <c r="AT938" s="30">
        <v>2</v>
      </c>
      <c r="AU938" s="30"/>
      <c r="AV938" s="30"/>
      <c r="AW938" s="30"/>
      <c r="AX938" s="30"/>
      <c r="AY938" s="30"/>
      <c r="AZ938" s="30"/>
      <c r="BA938" s="30"/>
      <c r="BB938" s="30" t="s">
        <v>54452</v>
      </c>
      <c r="BC938" s="30" t="s">
        <v>54452</v>
      </c>
      <c r="BD938" s="30" t="s">
        <v>54452</v>
      </c>
      <c r="BE938" s="30" t="s">
        <v>54452</v>
      </c>
      <c r="BF938" s="30" t="s">
        <v>54452</v>
      </c>
      <c r="BG938" s="30">
        <v>4</v>
      </c>
      <c r="BH938" s="30" t="s">
        <v>5942</v>
      </c>
      <c r="BI938" s="31"/>
    </row>
    <row r="939" spans="1:61" ht="16.5">
      <c r="A939" s="21" t="s">
        <v>14507</v>
      </c>
      <c r="B939" s="21">
        <v>10715</v>
      </c>
      <c r="C939" s="21">
        <v>3198391</v>
      </c>
      <c r="D939" s="21">
        <v>1018216330</v>
      </c>
      <c r="E939" s="22">
        <v>1101710031861</v>
      </c>
      <c r="F939" s="24" t="s">
        <v>14508</v>
      </c>
      <c r="G939" s="24" t="s">
        <v>44</v>
      </c>
      <c r="H939" s="24" t="s">
        <v>51</v>
      </c>
      <c r="I939" s="24" t="s">
        <v>65</v>
      </c>
      <c r="J939" s="24" t="s">
        <v>171</v>
      </c>
      <c r="K939" s="21">
        <v>48</v>
      </c>
      <c r="L939" s="32" t="s">
        <v>14508</v>
      </c>
      <c r="M939" s="21" t="s">
        <v>3008</v>
      </c>
      <c r="N939" s="26">
        <v>1</v>
      </c>
      <c r="O939" s="26">
        <v>0</v>
      </c>
      <c r="P939" s="26">
        <v>0</v>
      </c>
      <c r="Q939" s="26">
        <v>0</v>
      </c>
      <c r="R939" s="26">
        <v>0</v>
      </c>
      <c r="S939" s="26">
        <v>0</v>
      </c>
      <c r="T939" s="26">
        <v>0</v>
      </c>
      <c r="U939" s="26">
        <v>0</v>
      </c>
      <c r="V939" s="26">
        <v>0</v>
      </c>
      <c r="W939" s="26">
        <v>0</v>
      </c>
      <c r="X939" s="26">
        <v>0</v>
      </c>
      <c r="Y939" s="26">
        <v>0</v>
      </c>
      <c r="Z939" s="16" t="s">
        <v>126</v>
      </c>
      <c r="AA939" s="101">
        <v>0</v>
      </c>
      <c r="AB939" s="98">
        <v>0</v>
      </c>
      <c r="AC939" s="98">
        <v>0</v>
      </c>
      <c r="AD939" s="98">
        <v>0</v>
      </c>
      <c r="AE939" s="98">
        <v>0</v>
      </c>
      <c r="AF939" s="21">
        <f t="shared" si="14"/>
        <v>0</v>
      </c>
      <c r="AG939" s="21" t="s">
        <v>14509</v>
      </c>
      <c r="AH939" s="24" t="s">
        <v>14510</v>
      </c>
      <c r="AI939" s="24" t="s">
        <v>14511</v>
      </c>
      <c r="AJ939" s="27" t="s">
        <v>31555</v>
      </c>
      <c r="AK939" s="28" t="s">
        <v>47</v>
      </c>
      <c r="AL939" s="28">
        <v>10</v>
      </c>
      <c r="AM939" s="28">
        <v>20080128</v>
      </c>
      <c r="AN939" s="29">
        <v>360</v>
      </c>
      <c r="AO939" s="29">
        <v>202307</v>
      </c>
      <c r="AP939" s="29">
        <v>2022</v>
      </c>
      <c r="AQ939" s="28">
        <v>24608023</v>
      </c>
      <c r="AR939" s="28">
        <v>6584898</v>
      </c>
      <c r="AS939" s="28">
        <v>0</v>
      </c>
      <c r="AT939" s="30">
        <v>2</v>
      </c>
      <c r="AU939" s="30"/>
      <c r="AV939" s="30"/>
      <c r="AW939" s="30"/>
      <c r="AX939" s="30"/>
      <c r="AY939" s="30"/>
      <c r="AZ939" s="30"/>
      <c r="BA939" s="30"/>
      <c r="BB939" s="30" t="s">
        <v>54452</v>
      </c>
      <c r="BC939" s="30" t="s">
        <v>54452</v>
      </c>
      <c r="BD939" s="30" t="s">
        <v>54452</v>
      </c>
      <c r="BE939" s="30" t="s">
        <v>54452</v>
      </c>
      <c r="BF939" s="30" t="s">
        <v>54452</v>
      </c>
      <c r="BG939" s="30">
        <v>4</v>
      </c>
      <c r="BH939" s="30" t="s">
        <v>237</v>
      </c>
      <c r="BI939" s="31"/>
    </row>
    <row r="940" spans="1:61" ht="16.5">
      <c r="A940" s="21" t="s">
        <v>14512</v>
      </c>
      <c r="B940" s="21">
        <v>22420</v>
      </c>
      <c r="C940" s="21">
        <v>1867793</v>
      </c>
      <c r="D940" s="21">
        <v>1168200034</v>
      </c>
      <c r="E940" s="22">
        <v>1112710000027</v>
      </c>
      <c r="F940" s="24" t="s">
        <v>14513</v>
      </c>
      <c r="G940" s="24" t="s">
        <v>104</v>
      </c>
      <c r="H940" s="24" t="s">
        <v>51</v>
      </c>
      <c r="I940" s="24" t="s">
        <v>65</v>
      </c>
      <c r="J940" s="24" t="s">
        <v>171</v>
      </c>
      <c r="K940" s="21">
        <v>48</v>
      </c>
      <c r="L940" s="32" t="s">
        <v>14513</v>
      </c>
      <c r="M940" s="21" t="s">
        <v>14514</v>
      </c>
      <c r="N940" s="21">
        <v>1</v>
      </c>
      <c r="O940" s="21">
        <v>0</v>
      </c>
      <c r="P940" s="21">
        <v>0</v>
      </c>
      <c r="Q940" s="21">
        <v>0</v>
      </c>
      <c r="R940" s="21">
        <v>0</v>
      </c>
      <c r="S940" s="21">
        <v>0</v>
      </c>
      <c r="T940" s="21">
        <v>0</v>
      </c>
      <c r="U940" s="21">
        <v>0</v>
      </c>
      <c r="V940" s="21">
        <v>0</v>
      </c>
      <c r="W940" s="21">
        <v>0</v>
      </c>
      <c r="X940" s="21">
        <v>0</v>
      </c>
      <c r="Y940" s="21">
        <v>0</v>
      </c>
      <c r="Z940" s="16" t="s">
        <v>315</v>
      </c>
      <c r="AA940" s="101">
        <v>0</v>
      </c>
      <c r="AB940" s="98">
        <v>0</v>
      </c>
      <c r="AC940" s="98">
        <v>0</v>
      </c>
      <c r="AD940" s="98">
        <v>0</v>
      </c>
      <c r="AE940" s="98">
        <v>0</v>
      </c>
      <c r="AF940" s="21">
        <f t="shared" si="14"/>
        <v>0</v>
      </c>
      <c r="AG940" s="21" t="s">
        <v>14515</v>
      </c>
      <c r="AH940" s="24" t="s">
        <v>14516</v>
      </c>
      <c r="AI940" s="24" t="s">
        <v>14517</v>
      </c>
      <c r="AJ940" s="27" t="s">
        <v>31556</v>
      </c>
      <c r="AK940" s="28" t="s">
        <v>47</v>
      </c>
      <c r="AL940" s="28">
        <v>10</v>
      </c>
      <c r="AM940" s="28">
        <v>19510501</v>
      </c>
      <c r="AN940" s="29">
        <v>693</v>
      </c>
      <c r="AO940" s="29">
        <v>202212</v>
      </c>
      <c r="AP940" s="29">
        <v>2022</v>
      </c>
      <c r="AQ940" s="28">
        <v>125104411</v>
      </c>
      <c r="AR940" s="28">
        <v>93849260</v>
      </c>
      <c r="AS940" s="28">
        <v>0</v>
      </c>
      <c r="AT940" s="30">
        <v>2</v>
      </c>
      <c r="AU940" s="30"/>
      <c r="AV940" s="30"/>
      <c r="AW940" s="30"/>
      <c r="AX940" s="30"/>
      <c r="AY940" s="30"/>
      <c r="AZ940" s="30"/>
      <c r="BA940" s="30"/>
      <c r="BB940" s="30" t="s">
        <v>54452</v>
      </c>
      <c r="BC940" s="30" t="s">
        <v>54452</v>
      </c>
      <c r="BD940" s="30" t="s">
        <v>54452</v>
      </c>
      <c r="BE940" s="30" t="s">
        <v>54452</v>
      </c>
      <c r="BF940" s="30" t="s">
        <v>54452</v>
      </c>
      <c r="BG940" s="30">
        <v>7</v>
      </c>
      <c r="BH940" s="30" t="s">
        <v>645</v>
      </c>
      <c r="BI940" s="31"/>
    </row>
    <row r="941" spans="1:61" ht="16.5">
      <c r="A941" s="21" t="s">
        <v>14518</v>
      </c>
      <c r="B941" s="21">
        <v>2264</v>
      </c>
      <c r="C941" s="21">
        <v>1899748</v>
      </c>
      <c r="D941" s="21">
        <v>2298110729</v>
      </c>
      <c r="E941" s="22">
        <v>1101110383515</v>
      </c>
      <c r="F941" s="24" t="s">
        <v>14519</v>
      </c>
      <c r="G941" s="24" t="s">
        <v>44</v>
      </c>
      <c r="H941" s="24" t="s">
        <v>51</v>
      </c>
      <c r="I941" s="24" t="s">
        <v>52</v>
      </c>
      <c r="J941" s="24" t="s">
        <v>264</v>
      </c>
      <c r="K941" s="21">
        <v>15</v>
      </c>
      <c r="L941" s="32" t="s">
        <v>14520</v>
      </c>
      <c r="M941" s="21" t="s">
        <v>4013</v>
      </c>
      <c r="N941" s="26">
        <v>1</v>
      </c>
      <c r="O941" s="26" t="s">
        <v>55</v>
      </c>
      <c r="P941" s="41">
        <v>30925415</v>
      </c>
      <c r="Q941" s="41">
        <v>10088948</v>
      </c>
      <c r="R941" s="21">
        <v>0</v>
      </c>
      <c r="S941" s="41">
        <v>7126594</v>
      </c>
      <c r="T941" s="21">
        <v>0</v>
      </c>
      <c r="U941" s="21">
        <v>0</v>
      </c>
      <c r="V941" s="21">
        <v>0</v>
      </c>
      <c r="W941" s="21">
        <v>0</v>
      </c>
      <c r="X941" s="41">
        <f>2545130+133758</f>
        <v>2678888</v>
      </c>
      <c r="Y941" s="41">
        <v>20857326</v>
      </c>
      <c r="Z941" s="16"/>
      <c r="AA941" s="21">
        <v>309.2</v>
      </c>
      <c r="AB941" s="21">
        <v>309.39999999999998</v>
      </c>
      <c r="AC941" s="21">
        <v>71.2</v>
      </c>
      <c r="AD941" s="99">
        <v>0</v>
      </c>
      <c r="AE941" s="21">
        <v>26.7</v>
      </c>
      <c r="AF941" s="21">
        <f t="shared" si="14"/>
        <v>716.5</v>
      </c>
      <c r="AG941" s="21" t="s">
        <v>14521</v>
      </c>
      <c r="AH941" s="24" t="s">
        <v>14522</v>
      </c>
      <c r="AI941" s="24" t="s">
        <v>14523</v>
      </c>
      <c r="AJ941" s="27" t="s">
        <v>31557</v>
      </c>
      <c r="AK941" s="28" t="s">
        <v>70</v>
      </c>
      <c r="AL941" s="28">
        <v>10</v>
      </c>
      <c r="AM941" s="28">
        <v>19841020</v>
      </c>
      <c r="AN941" s="29">
        <v>392</v>
      </c>
      <c r="AO941" s="29">
        <v>202306</v>
      </c>
      <c r="AP941" s="29">
        <v>2022</v>
      </c>
      <c r="AQ941" s="28">
        <v>197957349</v>
      </c>
      <c r="AR941" s="28">
        <v>169358653</v>
      </c>
      <c r="AS941" s="28">
        <v>7177460</v>
      </c>
      <c r="AT941" s="30">
        <v>2</v>
      </c>
      <c r="AU941" s="30"/>
      <c r="AV941" s="30"/>
      <c r="AW941" s="30"/>
      <c r="AX941" s="30"/>
      <c r="AY941" s="30"/>
      <c r="AZ941" s="30"/>
      <c r="BA941" s="30"/>
      <c r="BB941" s="30" t="s">
        <v>54452</v>
      </c>
      <c r="BC941" s="30" t="s">
        <v>54452</v>
      </c>
      <c r="BD941" s="30" t="s">
        <v>54452</v>
      </c>
      <c r="BE941" s="30" t="s">
        <v>54452</v>
      </c>
      <c r="BF941" s="30" t="s">
        <v>54452</v>
      </c>
      <c r="BG941" s="30">
        <v>4</v>
      </c>
      <c r="BH941" s="30" t="s">
        <v>14524</v>
      </c>
      <c r="BI941" s="31"/>
    </row>
    <row r="942" spans="1:61" ht="16.5">
      <c r="A942" s="21" t="s">
        <v>10952</v>
      </c>
      <c r="B942" s="21">
        <v>11218</v>
      </c>
      <c r="C942" s="21">
        <v>1639806</v>
      </c>
      <c r="D942" s="21">
        <v>2098100362</v>
      </c>
      <c r="E942" s="22">
        <v>1101110065410</v>
      </c>
      <c r="F942" s="24" t="s">
        <v>10953</v>
      </c>
      <c r="G942" s="24" t="s">
        <v>44</v>
      </c>
      <c r="H942" s="24" t="s">
        <v>51</v>
      </c>
      <c r="I942" s="24" t="s">
        <v>65</v>
      </c>
      <c r="J942" s="24" t="s">
        <v>3829</v>
      </c>
      <c r="K942" s="21">
        <v>50</v>
      </c>
      <c r="L942" s="21"/>
      <c r="M942" s="21" t="s">
        <v>10190</v>
      </c>
      <c r="N942" s="21">
        <v>1</v>
      </c>
      <c r="O942" s="21" t="s">
        <v>55</v>
      </c>
      <c r="P942" s="21">
        <v>0</v>
      </c>
      <c r="Q942" s="21">
        <v>0</v>
      </c>
      <c r="R942" s="33">
        <v>261018</v>
      </c>
      <c r="S942" s="33">
        <v>55000</v>
      </c>
      <c r="T942" s="21">
        <v>0</v>
      </c>
      <c r="U942" s="33">
        <v>3530152</v>
      </c>
      <c r="V942" s="21">
        <v>0</v>
      </c>
      <c r="W942" s="21">
        <v>0</v>
      </c>
      <c r="X942" s="33">
        <v>56400</v>
      </c>
      <c r="Y942" s="21">
        <v>0</v>
      </c>
      <c r="Z942" s="21" t="s">
        <v>315</v>
      </c>
      <c r="AA942" s="102">
        <v>0</v>
      </c>
      <c r="AB942" s="21">
        <v>2.6</v>
      </c>
      <c r="AC942" s="21">
        <v>0.5</v>
      </c>
      <c r="AD942" s="21">
        <v>35.299999999999997</v>
      </c>
      <c r="AE942" s="21">
        <v>0.5</v>
      </c>
      <c r="AF942" s="21">
        <f t="shared" si="14"/>
        <v>38.9</v>
      </c>
      <c r="AG942" s="21" t="s">
        <v>10954</v>
      </c>
      <c r="AH942" s="24" t="s">
        <v>10955</v>
      </c>
      <c r="AI942" s="24" t="s">
        <v>10956</v>
      </c>
      <c r="AJ942" s="27" t="s">
        <v>31524</v>
      </c>
      <c r="AK942" s="28" t="s">
        <v>60</v>
      </c>
      <c r="AL942" s="28">
        <v>10</v>
      </c>
      <c r="AM942" s="28">
        <v>19660501</v>
      </c>
      <c r="AN942" s="29">
        <v>512</v>
      </c>
      <c r="AO942" s="29">
        <v>202212</v>
      </c>
      <c r="AP942" s="29">
        <v>2022</v>
      </c>
      <c r="AQ942" s="28">
        <v>45889053</v>
      </c>
      <c r="AR942" s="28">
        <v>25040690</v>
      </c>
      <c r="AS942" s="28">
        <v>1530000</v>
      </c>
      <c r="AT942" s="30">
        <v>2</v>
      </c>
      <c r="AU942" s="30"/>
      <c r="AV942" s="30"/>
      <c r="AW942" s="30"/>
      <c r="AX942" s="30"/>
      <c r="AY942" s="30"/>
      <c r="AZ942" s="30"/>
      <c r="BA942" s="30"/>
      <c r="BB942" s="30" t="s">
        <v>54452</v>
      </c>
      <c r="BC942" s="30" t="s">
        <v>54452</v>
      </c>
      <c r="BD942" s="30" t="s">
        <v>54452</v>
      </c>
      <c r="BE942" s="30" t="s">
        <v>54452</v>
      </c>
      <c r="BF942" s="30" t="s">
        <v>54452</v>
      </c>
      <c r="BG942" s="30">
        <v>7</v>
      </c>
      <c r="BH942" s="30" t="s">
        <v>9729</v>
      </c>
      <c r="BI942" s="31"/>
    </row>
    <row r="943" spans="1:61" ht="16.5">
      <c r="A943" s="21" t="s">
        <v>3697</v>
      </c>
      <c r="B943" s="21">
        <v>3453</v>
      </c>
      <c r="C943" s="21">
        <v>1709776</v>
      </c>
      <c r="D943" s="21">
        <v>1318113040</v>
      </c>
      <c r="E943" s="22">
        <v>1201110046161</v>
      </c>
      <c r="F943" s="24" t="s">
        <v>3698</v>
      </c>
      <c r="G943" s="24" t="s">
        <v>44</v>
      </c>
      <c r="H943" s="24" t="s">
        <v>51</v>
      </c>
      <c r="I943" s="24" t="s">
        <v>52</v>
      </c>
      <c r="J943" s="24" t="s">
        <v>1001</v>
      </c>
      <c r="K943" s="21">
        <v>24</v>
      </c>
      <c r="L943" s="32" t="s">
        <v>3699</v>
      </c>
      <c r="M943" s="21" t="s">
        <v>3700</v>
      </c>
      <c r="N943" s="21">
        <v>1</v>
      </c>
      <c r="O943" s="21" t="s">
        <v>55</v>
      </c>
      <c r="P943" s="21">
        <v>0</v>
      </c>
      <c r="Q943" s="33">
        <v>43000</v>
      </c>
      <c r="R943" s="33">
        <v>47012</v>
      </c>
      <c r="S943" s="33">
        <v>718500</v>
      </c>
      <c r="T943" s="21">
        <v>0</v>
      </c>
      <c r="U943" s="33">
        <v>1637564</v>
      </c>
      <c r="V943" s="33">
        <v>1514958</v>
      </c>
      <c r="W943" s="33">
        <v>23070</v>
      </c>
      <c r="X943" s="33">
        <v>650901</v>
      </c>
      <c r="Y943" s="33">
        <v>19322638</v>
      </c>
      <c r="Z943" s="16" t="s">
        <v>56</v>
      </c>
      <c r="AA943" s="102">
        <v>0</v>
      </c>
      <c r="AB943" s="21">
        <v>194.1</v>
      </c>
      <c r="AC943" s="21">
        <v>7.1</v>
      </c>
      <c r="AD943" s="21">
        <v>16.3</v>
      </c>
      <c r="AE943" s="21">
        <v>21.8</v>
      </c>
      <c r="AF943" s="21">
        <f t="shared" si="14"/>
        <v>239.3</v>
      </c>
      <c r="AG943" s="21" t="s">
        <v>3701</v>
      </c>
      <c r="AH943" s="24" t="s">
        <v>3702</v>
      </c>
      <c r="AI943" s="24" t="s">
        <v>3703</v>
      </c>
      <c r="AJ943" s="27" t="s">
        <v>31558</v>
      </c>
      <c r="AK943" s="28" t="s">
        <v>60</v>
      </c>
      <c r="AL943" s="28">
        <v>10</v>
      </c>
      <c r="AM943" s="28">
        <v>19880801</v>
      </c>
      <c r="AN943" s="29">
        <v>952</v>
      </c>
      <c r="AO943" s="29">
        <v>202303</v>
      </c>
      <c r="AP943" s="29">
        <v>2022</v>
      </c>
      <c r="AQ943" s="28">
        <v>555306712</v>
      </c>
      <c r="AR943" s="28">
        <v>490936683</v>
      </c>
      <c r="AS943" s="28">
        <v>7000000</v>
      </c>
      <c r="AT943" s="30">
        <v>2</v>
      </c>
      <c r="AU943" s="30"/>
      <c r="AV943" s="30"/>
      <c r="AW943" s="30"/>
      <c r="AX943" s="30"/>
      <c r="AY943" s="30"/>
      <c r="AZ943" s="30"/>
      <c r="BA943" s="30"/>
      <c r="BB943" s="30" t="s">
        <v>54452</v>
      </c>
      <c r="BC943" s="30" t="s">
        <v>54452</v>
      </c>
      <c r="BD943" s="30" t="s">
        <v>54452</v>
      </c>
      <c r="BE943" s="30" t="s">
        <v>54452</v>
      </c>
      <c r="BF943" s="30" t="s">
        <v>3704</v>
      </c>
      <c r="BG943" s="30">
        <v>2</v>
      </c>
      <c r="BH943" s="30" t="s">
        <v>3705</v>
      </c>
      <c r="BI943" s="31"/>
    </row>
    <row r="944" spans="1:61" ht="16.5">
      <c r="A944" s="21" t="s">
        <v>14956</v>
      </c>
      <c r="B944" s="21">
        <v>14293</v>
      </c>
      <c r="C944" s="21">
        <v>1671004</v>
      </c>
      <c r="D944" s="21">
        <v>1208148350</v>
      </c>
      <c r="E944" s="22">
        <v>1146340020008</v>
      </c>
      <c r="F944" s="24" t="s">
        <v>14957</v>
      </c>
      <c r="G944" s="24" t="s">
        <v>44</v>
      </c>
      <c r="H944" s="24" t="s">
        <v>51</v>
      </c>
      <c r="I944" s="24" t="s">
        <v>52</v>
      </c>
      <c r="J944" s="24" t="s">
        <v>363</v>
      </c>
      <c r="K944" s="21">
        <v>63</v>
      </c>
      <c r="L944" s="32" t="s">
        <v>14957</v>
      </c>
      <c r="M944" s="21" t="s">
        <v>7933</v>
      </c>
      <c r="N944" s="21">
        <v>1</v>
      </c>
      <c r="O944" s="21" t="s">
        <v>55</v>
      </c>
      <c r="P944" s="21">
        <v>0</v>
      </c>
      <c r="Q944" s="21">
        <v>0</v>
      </c>
      <c r="R944" s="33">
        <v>47195</v>
      </c>
      <c r="S944" s="21">
        <v>0</v>
      </c>
      <c r="T944" s="21">
        <v>0</v>
      </c>
      <c r="U944" s="33">
        <v>610295</v>
      </c>
      <c r="V944" s="21">
        <v>0</v>
      </c>
      <c r="W944" s="33">
        <v>913731</v>
      </c>
      <c r="X944" s="21">
        <v>0</v>
      </c>
      <c r="Y944" s="21">
        <v>0</v>
      </c>
      <c r="Z944" s="16" t="s">
        <v>315</v>
      </c>
      <c r="AA944" s="102">
        <v>0</v>
      </c>
      <c r="AB944" s="21">
        <v>0.4</v>
      </c>
      <c r="AC944" s="99">
        <v>0</v>
      </c>
      <c r="AD944" s="21">
        <v>6.1</v>
      </c>
      <c r="AE944" s="21">
        <v>9.1</v>
      </c>
      <c r="AF944" s="21">
        <f t="shared" si="14"/>
        <v>15.6</v>
      </c>
      <c r="AG944" s="21" t="s">
        <v>14958</v>
      </c>
      <c r="AH944" s="24" t="s">
        <v>14959</v>
      </c>
      <c r="AI944" s="24" t="s">
        <v>14960</v>
      </c>
      <c r="AJ944" s="27" t="s">
        <v>31559</v>
      </c>
      <c r="AK944" s="28" t="s">
        <v>47</v>
      </c>
      <c r="AL944" s="28">
        <v>10</v>
      </c>
      <c r="AM944" s="28">
        <v>19950220</v>
      </c>
      <c r="AN944" s="29">
        <v>707</v>
      </c>
      <c r="AO944" s="29">
        <v>202206</v>
      </c>
      <c r="AP944" s="29">
        <v>2022</v>
      </c>
      <c r="AQ944" s="28">
        <v>129549810</v>
      </c>
      <c r="AR944" s="28">
        <v>78800004</v>
      </c>
      <c r="AS944" s="28">
        <v>3760000</v>
      </c>
      <c r="AT944" s="30">
        <v>2</v>
      </c>
      <c r="AU944" s="30"/>
      <c r="AV944" s="30"/>
      <c r="AW944" s="30"/>
      <c r="AX944" s="30"/>
      <c r="AY944" s="30"/>
      <c r="AZ944" s="30"/>
      <c r="BA944" s="30"/>
      <c r="BB944" s="30" t="s">
        <v>54452</v>
      </c>
      <c r="BC944" s="30" t="s">
        <v>54452</v>
      </c>
      <c r="BD944" s="30" t="s">
        <v>54452</v>
      </c>
      <c r="BE944" s="30" t="s">
        <v>54452</v>
      </c>
      <c r="BF944" s="30" t="s">
        <v>54452</v>
      </c>
      <c r="BG944" s="30">
        <v>8</v>
      </c>
      <c r="BH944" s="30"/>
      <c r="BI944" s="31"/>
    </row>
    <row r="945" spans="1:61" ht="16.5">
      <c r="A945" s="21" t="s">
        <v>14525</v>
      </c>
      <c r="B945" s="21">
        <v>22032</v>
      </c>
      <c r="C945" s="21">
        <v>1458646</v>
      </c>
      <c r="D945" s="21">
        <v>3148203732</v>
      </c>
      <c r="E945" s="22">
        <v>1641710000078</v>
      </c>
      <c r="F945" s="24" t="s">
        <v>14526</v>
      </c>
      <c r="G945" s="24" t="s">
        <v>104</v>
      </c>
      <c r="H945" s="24" t="s">
        <v>51</v>
      </c>
      <c r="I945" s="24" t="s">
        <v>65</v>
      </c>
      <c r="J945" s="24" t="s">
        <v>313</v>
      </c>
      <c r="K945" s="21">
        <v>46</v>
      </c>
      <c r="L945" s="32" t="s">
        <v>14526</v>
      </c>
      <c r="M945" s="21" t="s">
        <v>14527</v>
      </c>
      <c r="N945" s="26">
        <v>1</v>
      </c>
      <c r="O945" s="26" t="s">
        <v>55</v>
      </c>
      <c r="P945" s="21">
        <v>0</v>
      </c>
      <c r="Q945" s="21">
        <v>0</v>
      </c>
      <c r="R945" s="21">
        <v>0</v>
      </c>
      <c r="S945" s="21">
        <v>0</v>
      </c>
      <c r="T945" s="21">
        <v>0</v>
      </c>
      <c r="U945" s="21">
        <v>0</v>
      </c>
      <c r="V945" s="21">
        <v>0</v>
      </c>
      <c r="W945" s="41">
        <v>52523</v>
      </c>
      <c r="X945" s="41">
        <f>18200+325639</f>
        <v>343839</v>
      </c>
      <c r="Y945" s="41">
        <v>801232</v>
      </c>
      <c r="Z945" s="21"/>
      <c r="AA945" s="102">
        <v>0</v>
      </c>
      <c r="AB945" s="21">
        <v>8</v>
      </c>
      <c r="AC945" s="99">
        <v>0</v>
      </c>
      <c r="AD945" s="99">
        <v>0</v>
      </c>
      <c r="AE945" s="21">
        <v>3.9</v>
      </c>
      <c r="AF945" s="21">
        <f t="shared" si="14"/>
        <v>11.9</v>
      </c>
      <c r="AG945" s="21" t="s">
        <v>14528</v>
      </c>
      <c r="AH945" s="24" t="s">
        <v>14529</v>
      </c>
      <c r="AI945" s="24" t="s">
        <v>14530</v>
      </c>
      <c r="AJ945" s="27" t="s">
        <v>31560</v>
      </c>
      <c r="AK945" s="28" t="s">
        <v>47</v>
      </c>
      <c r="AL945" s="28">
        <v>10</v>
      </c>
      <c r="AM945" s="28">
        <v>19930224</v>
      </c>
      <c r="AN945" s="29">
        <v>1021</v>
      </c>
      <c r="AO945" s="29">
        <v>202112</v>
      </c>
      <c r="AP945" s="29"/>
      <c r="AQ945" s="28"/>
      <c r="AR945" s="28"/>
      <c r="AS945" s="28"/>
      <c r="AT945" s="30">
        <v>2</v>
      </c>
      <c r="AU945" s="30"/>
      <c r="AV945" s="30"/>
      <c r="AW945" s="30"/>
      <c r="AX945" s="30"/>
      <c r="AY945" s="30"/>
      <c r="AZ945" s="30"/>
      <c r="BA945" s="30"/>
      <c r="BB945" s="30" t="s">
        <v>54452</v>
      </c>
      <c r="BC945" s="30" t="s">
        <v>54452</v>
      </c>
      <c r="BD945" s="30" t="s">
        <v>54452</v>
      </c>
      <c r="BE945" s="30" t="s">
        <v>54452</v>
      </c>
      <c r="BF945" s="30" t="s">
        <v>54452</v>
      </c>
      <c r="BG945" s="30">
        <v>7</v>
      </c>
      <c r="BH945" s="30" t="s">
        <v>14531</v>
      </c>
      <c r="BI945" s="31"/>
    </row>
    <row r="946" spans="1:61" ht="16.5">
      <c r="A946" s="21" t="s">
        <v>14532</v>
      </c>
      <c r="B946" s="21">
        <v>11115</v>
      </c>
      <c r="C946" s="21">
        <v>2887582</v>
      </c>
      <c r="D946" s="21">
        <v>3148210117</v>
      </c>
      <c r="E946" s="22">
        <v>1601710004339</v>
      </c>
      <c r="F946" s="24" t="s">
        <v>14533</v>
      </c>
      <c r="G946" s="24" t="s">
        <v>44</v>
      </c>
      <c r="H946" s="24" t="s">
        <v>51</v>
      </c>
      <c r="I946" s="24" t="s">
        <v>65</v>
      </c>
      <c r="J946" s="24" t="s">
        <v>3829</v>
      </c>
      <c r="K946" s="21">
        <v>50</v>
      </c>
      <c r="L946" s="32" t="s">
        <v>14533</v>
      </c>
      <c r="M946" s="21" t="s">
        <v>14534</v>
      </c>
      <c r="N946" s="26">
        <v>1</v>
      </c>
      <c r="O946" s="26">
        <v>0</v>
      </c>
      <c r="P946" s="26">
        <v>0</v>
      </c>
      <c r="Q946" s="26">
        <v>0</v>
      </c>
      <c r="R946" s="26">
        <v>0</v>
      </c>
      <c r="S946" s="26">
        <v>0</v>
      </c>
      <c r="T946" s="26">
        <v>0</v>
      </c>
      <c r="U946" s="26">
        <v>0</v>
      </c>
      <c r="V946" s="26">
        <v>0</v>
      </c>
      <c r="W946" s="26">
        <v>0</v>
      </c>
      <c r="X946" s="26">
        <v>0</v>
      </c>
      <c r="Y946" s="26">
        <v>0</v>
      </c>
      <c r="Z946" s="21"/>
      <c r="AA946" s="101">
        <v>0</v>
      </c>
      <c r="AB946" s="98">
        <v>0</v>
      </c>
      <c r="AC946" s="98">
        <v>0</v>
      </c>
      <c r="AD946" s="98">
        <v>0</v>
      </c>
      <c r="AE946" s="98">
        <v>0</v>
      </c>
      <c r="AF946" s="21">
        <f t="shared" si="14"/>
        <v>0</v>
      </c>
      <c r="AG946" s="21" t="s">
        <v>10762</v>
      </c>
      <c r="AH946" s="24" t="s">
        <v>14535</v>
      </c>
      <c r="AI946" s="24" t="s">
        <v>14536</v>
      </c>
      <c r="AJ946" s="27" t="s">
        <v>31561</v>
      </c>
      <c r="AK946" s="28" t="s">
        <v>47</v>
      </c>
      <c r="AL946" s="28">
        <v>10</v>
      </c>
      <c r="AM946" s="28">
        <v>20050106</v>
      </c>
      <c r="AN946" s="29">
        <v>919</v>
      </c>
      <c r="AO946" s="29">
        <v>202212</v>
      </c>
      <c r="AP946" s="29"/>
      <c r="AQ946" s="28"/>
      <c r="AR946" s="28"/>
      <c r="AS946" s="28"/>
      <c r="AT946" s="30">
        <v>2</v>
      </c>
      <c r="AU946" s="30"/>
      <c r="AV946" s="30"/>
      <c r="AW946" s="30"/>
      <c r="AX946" s="30"/>
      <c r="AY946" s="30"/>
      <c r="AZ946" s="30"/>
      <c r="BA946" s="30"/>
      <c r="BB946" s="30" t="s">
        <v>54452</v>
      </c>
      <c r="BC946" s="30" t="s">
        <v>54452</v>
      </c>
      <c r="BD946" s="30" t="s">
        <v>54452</v>
      </c>
      <c r="BE946" s="30" t="s">
        <v>54452</v>
      </c>
      <c r="BF946" s="30" t="s">
        <v>54452</v>
      </c>
      <c r="BG946" s="30">
        <v>7</v>
      </c>
      <c r="BH946" s="30" t="s">
        <v>14537</v>
      </c>
      <c r="BI946" s="31"/>
    </row>
    <row r="947" spans="1:61" ht="16.5">
      <c r="A947" s="21" t="s">
        <v>2511</v>
      </c>
      <c r="B947" s="21">
        <v>2246</v>
      </c>
      <c r="C947" s="21">
        <v>1433873</v>
      </c>
      <c r="D947" s="21">
        <v>2078136336</v>
      </c>
      <c r="E947" s="22">
        <v>1101110103955</v>
      </c>
      <c r="F947" s="24" t="s">
        <v>2512</v>
      </c>
      <c r="G947" s="24" t="s">
        <v>44</v>
      </c>
      <c r="H947" s="24" t="s">
        <v>51</v>
      </c>
      <c r="I947" s="24" t="s">
        <v>52</v>
      </c>
      <c r="J947" s="24" t="s">
        <v>264</v>
      </c>
      <c r="K947" s="21">
        <v>15</v>
      </c>
      <c r="L947" s="32" t="s">
        <v>2513</v>
      </c>
      <c r="M947" s="21" t="s">
        <v>2514</v>
      </c>
      <c r="N947" s="26">
        <v>1</v>
      </c>
      <c r="O947" s="26" t="s">
        <v>55</v>
      </c>
      <c r="P947" s="21">
        <v>0</v>
      </c>
      <c r="Q947" s="21">
        <v>0</v>
      </c>
      <c r="R947" s="41">
        <v>807317</v>
      </c>
      <c r="S947" s="41">
        <v>129650</v>
      </c>
      <c r="T947" s="21">
        <v>0</v>
      </c>
      <c r="U947" s="21">
        <v>0</v>
      </c>
      <c r="V947" s="21">
        <v>0</v>
      </c>
      <c r="W947" s="41">
        <v>424574</v>
      </c>
      <c r="X947" s="41">
        <v>1150198</v>
      </c>
      <c r="Y947" s="41">
        <v>4800508</v>
      </c>
      <c r="Z947" s="21" t="s">
        <v>56</v>
      </c>
      <c r="AA947" s="102">
        <v>0</v>
      </c>
      <c r="AB947" s="21">
        <v>56</v>
      </c>
      <c r="AC947" s="21">
        <v>1.2</v>
      </c>
      <c r="AD947" s="99">
        <v>0</v>
      </c>
      <c r="AE947" s="21">
        <v>15.7</v>
      </c>
      <c r="AF947" s="21">
        <f t="shared" si="14"/>
        <v>72.900000000000006</v>
      </c>
      <c r="AG947" s="21" t="s">
        <v>2259</v>
      </c>
      <c r="AH947" s="24" t="s">
        <v>2515</v>
      </c>
      <c r="AI947" s="24" t="s">
        <v>2516</v>
      </c>
      <c r="AJ947" s="27" t="s">
        <v>31562</v>
      </c>
      <c r="AK947" s="28" t="s">
        <v>156</v>
      </c>
      <c r="AL947" s="28">
        <v>10</v>
      </c>
      <c r="AM947" s="28">
        <v>19610809</v>
      </c>
      <c r="AN947" s="29">
        <v>1163</v>
      </c>
      <c r="AO947" s="29">
        <v>202306</v>
      </c>
      <c r="AP947" s="29">
        <v>2022</v>
      </c>
      <c r="AQ947" s="28">
        <v>452801417</v>
      </c>
      <c r="AR947" s="28">
        <v>424552601</v>
      </c>
      <c r="AS947" s="28">
        <v>10982335</v>
      </c>
      <c r="AT947" s="30">
        <v>2</v>
      </c>
      <c r="AU947" s="30"/>
      <c r="AV947" s="30"/>
      <c r="AW947" s="30"/>
      <c r="AX947" s="30"/>
      <c r="AY947" s="30"/>
      <c r="AZ947" s="30"/>
      <c r="BA947" s="30"/>
      <c r="BB947" s="30" t="s">
        <v>54452</v>
      </c>
      <c r="BC947" s="30" t="s">
        <v>54452</v>
      </c>
      <c r="BD947" s="30" t="s">
        <v>54452</v>
      </c>
      <c r="BE947" s="30" t="s">
        <v>54452</v>
      </c>
      <c r="BF947" s="30" t="s">
        <v>54452</v>
      </c>
      <c r="BG947" s="30">
        <v>4</v>
      </c>
      <c r="BH947" s="30" t="s">
        <v>252</v>
      </c>
      <c r="BI947" s="31"/>
    </row>
    <row r="948" spans="1:61" ht="16.5">
      <c r="A948" s="21" t="s">
        <v>7108</v>
      </c>
      <c r="B948" s="21">
        <v>7179</v>
      </c>
      <c r="C948" s="21">
        <v>1326112</v>
      </c>
      <c r="D948" s="21">
        <v>1348104254</v>
      </c>
      <c r="E948" s="22">
        <v>1301110007533</v>
      </c>
      <c r="F948" s="24" t="s">
        <v>2933</v>
      </c>
      <c r="G948" s="24" t="s">
        <v>44</v>
      </c>
      <c r="H948" s="24" t="s">
        <v>51</v>
      </c>
      <c r="I948" s="24" t="s">
        <v>52</v>
      </c>
      <c r="J948" s="24" t="s">
        <v>1033</v>
      </c>
      <c r="K948" s="21">
        <v>38</v>
      </c>
      <c r="L948" s="32" t="s">
        <v>7109</v>
      </c>
      <c r="M948" s="21" t="s">
        <v>7110</v>
      </c>
      <c r="N948" s="21">
        <v>1</v>
      </c>
      <c r="O948" s="21" t="s">
        <v>55</v>
      </c>
      <c r="P948" s="21">
        <v>0</v>
      </c>
      <c r="Q948" s="21">
        <v>0</v>
      </c>
      <c r="R948" s="21">
        <v>0</v>
      </c>
      <c r="S948" s="33">
        <v>1179340</v>
      </c>
      <c r="T948" s="21">
        <v>0</v>
      </c>
      <c r="U948" s="21">
        <v>0</v>
      </c>
      <c r="V948" s="21">
        <v>0</v>
      </c>
      <c r="W948" s="21">
        <v>0</v>
      </c>
      <c r="X948" s="33">
        <v>12518812</v>
      </c>
      <c r="Y948" s="39">
        <v>2469739</v>
      </c>
      <c r="Z948" s="16" t="s">
        <v>126</v>
      </c>
      <c r="AA948" s="102">
        <v>0</v>
      </c>
      <c r="AB948" s="21">
        <v>24.6</v>
      </c>
      <c r="AC948" s="21">
        <v>11.7</v>
      </c>
      <c r="AD948" s="99">
        <v>0</v>
      </c>
      <c r="AE948" s="21">
        <v>125.1</v>
      </c>
      <c r="AF948" s="21">
        <f t="shared" si="14"/>
        <v>161.39999999999998</v>
      </c>
      <c r="AG948" s="21" t="s">
        <v>7111</v>
      </c>
      <c r="AH948" s="24" t="s">
        <v>7112</v>
      </c>
      <c r="AI948" s="24" t="s">
        <v>7113</v>
      </c>
      <c r="AJ948" s="27" t="s">
        <v>31563</v>
      </c>
      <c r="AK948" s="28" t="s">
        <v>70</v>
      </c>
      <c r="AL948" s="28">
        <v>10</v>
      </c>
      <c r="AM948" s="28">
        <v>19680910</v>
      </c>
      <c r="AN948" s="29">
        <v>537</v>
      </c>
      <c r="AO948" s="29">
        <v>202306</v>
      </c>
      <c r="AP948" s="29">
        <v>2022</v>
      </c>
      <c r="AQ948" s="28">
        <v>664162075</v>
      </c>
      <c r="AR948" s="28">
        <v>479327156</v>
      </c>
      <c r="AS948" s="28">
        <v>10018800</v>
      </c>
      <c r="AT948" s="30">
        <v>1</v>
      </c>
      <c r="AU948" s="30"/>
      <c r="AV948" s="30"/>
      <c r="AW948" s="30"/>
      <c r="AX948" s="30"/>
      <c r="AY948" s="30"/>
      <c r="AZ948" s="30"/>
      <c r="BA948" s="30"/>
      <c r="BB948" s="30" t="s">
        <v>54452</v>
      </c>
      <c r="BC948" s="30" t="s">
        <v>54452</v>
      </c>
      <c r="BD948" s="30" t="s">
        <v>54452</v>
      </c>
      <c r="BE948" s="30" t="s">
        <v>54452</v>
      </c>
      <c r="BF948" s="30" t="s">
        <v>7114</v>
      </c>
      <c r="BG948" s="30">
        <v>2</v>
      </c>
      <c r="BH948" s="30"/>
      <c r="BI948" s="31"/>
    </row>
    <row r="949" spans="1:61" ht="16.5">
      <c r="A949" s="21" t="s">
        <v>7036</v>
      </c>
      <c r="B949" s="21">
        <v>7121</v>
      </c>
      <c r="C949" s="21">
        <v>1405590</v>
      </c>
      <c r="D949" s="21">
        <v>1048115560</v>
      </c>
      <c r="E949" s="22">
        <v>1101110015556</v>
      </c>
      <c r="F949" s="24" t="s">
        <v>7037</v>
      </c>
      <c r="G949" s="24" t="s">
        <v>44</v>
      </c>
      <c r="H949" s="24" t="s">
        <v>51</v>
      </c>
      <c r="I949" s="24" t="s">
        <v>63</v>
      </c>
      <c r="J949" s="24" t="s">
        <v>1033</v>
      </c>
      <c r="K949" s="21">
        <v>38</v>
      </c>
      <c r="L949" s="32" t="s">
        <v>7038</v>
      </c>
      <c r="M949" s="21" t="s">
        <v>7039</v>
      </c>
      <c r="N949" s="26">
        <v>1</v>
      </c>
      <c r="O949" s="26" t="s">
        <v>55</v>
      </c>
      <c r="P949" s="26">
        <v>0</v>
      </c>
      <c r="Q949" s="26">
        <v>0</v>
      </c>
      <c r="R949" s="33">
        <v>106100</v>
      </c>
      <c r="S949" s="33">
        <v>1706776</v>
      </c>
      <c r="T949" s="26">
        <v>0</v>
      </c>
      <c r="U949" s="33">
        <v>44351</v>
      </c>
      <c r="V949" s="33">
        <v>564959</v>
      </c>
      <c r="W949" s="33">
        <v>1146260</v>
      </c>
      <c r="X949" s="26">
        <v>0</v>
      </c>
      <c r="Y949" s="33">
        <v>6217132</v>
      </c>
      <c r="Z949" s="21"/>
      <c r="AA949" s="102">
        <v>0</v>
      </c>
      <c r="AB949" s="21">
        <v>63.2</v>
      </c>
      <c r="AC949" s="21">
        <v>17</v>
      </c>
      <c r="AD949" s="21">
        <v>0.4</v>
      </c>
      <c r="AE949" s="21">
        <v>17.100000000000001</v>
      </c>
      <c r="AF949" s="21">
        <f t="shared" si="14"/>
        <v>97.700000000000017</v>
      </c>
      <c r="AG949" s="21" t="s">
        <v>7040</v>
      </c>
      <c r="AH949" s="24" t="s">
        <v>7041</v>
      </c>
      <c r="AI949" s="24" t="s">
        <v>7042</v>
      </c>
      <c r="AJ949" s="27" t="s">
        <v>31564</v>
      </c>
      <c r="AK949" s="28" t="s">
        <v>156</v>
      </c>
      <c r="AL949" s="28">
        <v>10</v>
      </c>
      <c r="AM949" s="28">
        <v>19460920</v>
      </c>
      <c r="AN949" s="29">
        <v>743</v>
      </c>
      <c r="AO949" s="29">
        <v>202306</v>
      </c>
      <c r="AP949" s="29">
        <v>2022</v>
      </c>
      <c r="AQ949" s="28">
        <v>696217415</v>
      </c>
      <c r="AR949" s="28">
        <v>688386355</v>
      </c>
      <c r="AS949" s="28">
        <v>31000000</v>
      </c>
      <c r="AT949" s="30">
        <v>1</v>
      </c>
      <c r="AU949" s="30"/>
      <c r="AV949" s="30"/>
      <c r="AW949" s="30"/>
      <c r="AX949" s="30"/>
      <c r="AY949" s="30"/>
      <c r="AZ949" s="30"/>
      <c r="BA949" s="30"/>
      <c r="BB949" s="30" t="s">
        <v>54452</v>
      </c>
      <c r="BC949" s="30" t="s">
        <v>54452</v>
      </c>
      <c r="BD949" s="30" t="s">
        <v>54452</v>
      </c>
      <c r="BE949" s="30" t="s">
        <v>54452</v>
      </c>
      <c r="BF949" s="30" t="s">
        <v>54452</v>
      </c>
      <c r="BG949" s="30">
        <v>7</v>
      </c>
      <c r="BH949" s="30"/>
      <c r="BI949" s="31"/>
    </row>
    <row r="950" spans="1:61" ht="16.5">
      <c r="A950" s="21" t="s">
        <v>2121</v>
      </c>
      <c r="B950" s="21">
        <v>2104</v>
      </c>
      <c r="C950" s="21">
        <v>3673642</v>
      </c>
      <c r="D950" s="21">
        <v>1248677584</v>
      </c>
      <c r="E950" s="22">
        <v>1348110172221</v>
      </c>
      <c r="F950" s="24" t="s">
        <v>2122</v>
      </c>
      <c r="G950" s="24" t="s">
        <v>44</v>
      </c>
      <c r="H950" s="24" t="s">
        <v>51</v>
      </c>
      <c r="I950" s="24" t="s">
        <v>52</v>
      </c>
      <c r="J950" s="24" t="s">
        <v>264</v>
      </c>
      <c r="K950" s="21">
        <v>15</v>
      </c>
      <c r="L950" s="32" t="s">
        <v>2123</v>
      </c>
      <c r="M950" s="21" t="s">
        <v>2124</v>
      </c>
      <c r="N950" s="21">
        <v>1</v>
      </c>
      <c r="O950" s="21" t="s">
        <v>151</v>
      </c>
      <c r="P950" s="21">
        <v>0</v>
      </c>
      <c r="Q950" s="21">
        <v>0</v>
      </c>
      <c r="R950" s="21">
        <v>0</v>
      </c>
      <c r="S950" s="33">
        <v>1215045</v>
      </c>
      <c r="T950" s="21">
        <v>0</v>
      </c>
      <c r="U950" s="21">
        <v>0</v>
      </c>
      <c r="V950" s="33">
        <v>1184067</v>
      </c>
      <c r="W950" s="33">
        <v>422828</v>
      </c>
      <c r="X950" s="21">
        <v>0</v>
      </c>
      <c r="Y950" s="33">
        <v>7234573</v>
      </c>
      <c r="Z950" s="16" t="s">
        <v>56</v>
      </c>
      <c r="AA950" s="102">
        <v>0</v>
      </c>
      <c r="AB950" s="21">
        <v>72.3</v>
      </c>
      <c r="AC950" s="21">
        <v>12.1</v>
      </c>
      <c r="AD950" s="99">
        <v>0</v>
      </c>
      <c r="AE950" s="21">
        <v>16</v>
      </c>
      <c r="AF950" s="21">
        <f t="shared" si="14"/>
        <v>100.39999999999999</v>
      </c>
      <c r="AG950" s="21" t="s">
        <v>2125</v>
      </c>
      <c r="AH950" s="24" t="s">
        <v>2126</v>
      </c>
      <c r="AI950" s="24" t="s">
        <v>2127</v>
      </c>
      <c r="AJ950" s="27" t="s">
        <v>31565</v>
      </c>
      <c r="AK950" s="28" t="s">
        <v>60</v>
      </c>
      <c r="AL950" s="28">
        <v>10</v>
      </c>
      <c r="AM950" s="28">
        <v>20090402</v>
      </c>
      <c r="AN950" s="29">
        <v>364</v>
      </c>
      <c r="AO950" s="29">
        <v>202212</v>
      </c>
      <c r="AP950" s="29">
        <v>2022</v>
      </c>
      <c r="AQ950" s="28">
        <v>468449284</v>
      </c>
      <c r="AR950" s="28">
        <v>459723327</v>
      </c>
      <c r="AS950" s="28">
        <v>1000000</v>
      </c>
      <c r="AT950" s="30">
        <v>2</v>
      </c>
      <c r="AU950" s="30"/>
      <c r="AV950" s="30"/>
      <c r="AW950" s="30"/>
      <c r="AX950" s="30"/>
      <c r="AY950" s="30"/>
      <c r="AZ950" s="30"/>
      <c r="BA950" s="30"/>
      <c r="BB950" s="30" t="s">
        <v>54452</v>
      </c>
      <c r="BC950" s="30" t="s">
        <v>54452</v>
      </c>
      <c r="BD950" s="30" t="s">
        <v>54452</v>
      </c>
      <c r="BE950" s="30" t="s">
        <v>54452</v>
      </c>
      <c r="BF950" s="30" t="s">
        <v>54452</v>
      </c>
      <c r="BG950" s="30">
        <v>7</v>
      </c>
      <c r="BH950" s="30"/>
      <c r="BI950" s="31"/>
    </row>
    <row r="951" spans="1:61" ht="16.5">
      <c r="A951" s="21" t="s">
        <v>11082</v>
      </c>
      <c r="B951" s="21">
        <v>11309</v>
      </c>
      <c r="C951" s="21">
        <v>1213314</v>
      </c>
      <c r="D951" s="21">
        <v>6088102363</v>
      </c>
      <c r="E951" s="22">
        <v>1901110004123</v>
      </c>
      <c r="F951" s="24" t="s">
        <v>11083</v>
      </c>
      <c r="G951" s="24" t="s">
        <v>44</v>
      </c>
      <c r="H951" s="24" t="s">
        <v>51</v>
      </c>
      <c r="I951" s="24" t="s">
        <v>65</v>
      </c>
      <c r="J951" s="24" t="s">
        <v>3829</v>
      </c>
      <c r="K951" s="21">
        <v>50</v>
      </c>
      <c r="L951" s="21"/>
      <c r="M951" s="21" t="s">
        <v>11084</v>
      </c>
      <c r="N951" s="21">
        <v>1</v>
      </c>
      <c r="O951" s="21" t="s">
        <v>55</v>
      </c>
      <c r="P951" s="21">
        <v>0</v>
      </c>
      <c r="Q951" s="21">
        <v>0</v>
      </c>
      <c r="R951" s="33">
        <v>5303</v>
      </c>
      <c r="S951" s="21">
        <v>0</v>
      </c>
      <c r="T951" s="21">
        <v>0</v>
      </c>
      <c r="U951" s="33">
        <f>351468+2227</f>
        <v>353695</v>
      </c>
      <c r="V951" s="21">
        <v>0</v>
      </c>
      <c r="W951" s="33">
        <v>4015</v>
      </c>
      <c r="X951" s="21">
        <v>0</v>
      </c>
      <c r="Y951" s="21">
        <v>0</v>
      </c>
      <c r="Z951" s="21" t="s">
        <v>315</v>
      </c>
      <c r="AA951" s="102">
        <v>0</v>
      </c>
      <c r="AB951" s="99">
        <v>0</v>
      </c>
      <c r="AC951" s="99">
        <v>0</v>
      </c>
      <c r="AD951" s="21">
        <v>3.5</v>
      </c>
      <c r="AE951" s="99">
        <v>0</v>
      </c>
      <c r="AF951" s="21">
        <f t="shared" si="14"/>
        <v>3.5</v>
      </c>
      <c r="AG951" s="21" t="s">
        <v>10724</v>
      </c>
      <c r="AH951" s="24" t="s">
        <v>11085</v>
      </c>
      <c r="AI951" s="24" t="s">
        <v>11081</v>
      </c>
      <c r="AJ951" s="27" t="s">
        <v>31566</v>
      </c>
      <c r="AK951" s="28" t="s">
        <v>60</v>
      </c>
      <c r="AL951" s="28">
        <v>10</v>
      </c>
      <c r="AM951" s="28">
        <v>19800324</v>
      </c>
      <c r="AN951" s="29">
        <v>328</v>
      </c>
      <c r="AO951" s="29">
        <v>202212</v>
      </c>
      <c r="AP951" s="29">
        <v>2022</v>
      </c>
      <c r="AQ951" s="28">
        <v>32412406</v>
      </c>
      <c r="AR951" s="28">
        <v>7750562</v>
      </c>
      <c r="AS951" s="28">
        <v>1000000</v>
      </c>
      <c r="AT951" s="30">
        <v>1</v>
      </c>
      <c r="AU951" s="30"/>
      <c r="AV951" s="30"/>
      <c r="AW951" s="30"/>
      <c r="AX951" s="30"/>
      <c r="AY951" s="30"/>
      <c r="AZ951" s="30"/>
      <c r="BA951" s="30"/>
      <c r="BB951" s="30" t="s">
        <v>54452</v>
      </c>
      <c r="BC951" s="30" t="s">
        <v>54452</v>
      </c>
      <c r="BD951" s="30" t="s">
        <v>54452</v>
      </c>
      <c r="BE951" s="30" t="s">
        <v>54452</v>
      </c>
      <c r="BF951" s="30" t="s">
        <v>54452</v>
      </c>
      <c r="BG951" s="30">
        <v>13</v>
      </c>
      <c r="BH951" s="30"/>
      <c r="BI951" s="31"/>
    </row>
    <row r="952" spans="1:61" ht="16.5">
      <c r="A952" s="21" t="s">
        <v>14538</v>
      </c>
      <c r="B952" s="21">
        <v>8707</v>
      </c>
      <c r="C952" s="21">
        <v>1174639</v>
      </c>
      <c r="D952" s="21">
        <v>2148655210</v>
      </c>
      <c r="E952" s="22">
        <v>1101111940223</v>
      </c>
      <c r="F952" s="24" t="s">
        <v>14539</v>
      </c>
      <c r="G952" s="24" t="s">
        <v>44</v>
      </c>
      <c r="H952" s="24" t="s">
        <v>51</v>
      </c>
      <c r="I952" s="24" t="s">
        <v>52</v>
      </c>
      <c r="J952" s="24" t="s">
        <v>313</v>
      </c>
      <c r="K952" s="21">
        <v>46</v>
      </c>
      <c r="L952" s="32" t="s">
        <v>14540</v>
      </c>
      <c r="M952" s="21" t="s">
        <v>14541</v>
      </c>
      <c r="N952" s="26">
        <v>1</v>
      </c>
      <c r="O952" s="26">
        <v>0</v>
      </c>
      <c r="P952" s="26">
        <v>0</v>
      </c>
      <c r="Q952" s="26">
        <v>0</v>
      </c>
      <c r="R952" s="26">
        <v>0</v>
      </c>
      <c r="S952" s="26">
        <v>0</v>
      </c>
      <c r="T952" s="26">
        <v>0</v>
      </c>
      <c r="U952" s="26">
        <v>0</v>
      </c>
      <c r="V952" s="26">
        <v>0</v>
      </c>
      <c r="W952" s="26">
        <v>0</v>
      </c>
      <c r="X952" s="26">
        <v>0</v>
      </c>
      <c r="Y952" s="26">
        <v>0</v>
      </c>
      <c r="Z952" s="16" t="s">
        <v>1249</v>
      </c>
      <c r="AA952" s="101">
        <v>0</v>
      </c>
      <c r="AB952" s="98">
        <v>0</v>
      </c>
      <c r="AC952" s="98">
        <v>0</v>
      </c>
      <c r="AD952" s="98">
        <v>0</v>
      </c>
      <c r="AE952" s="98">
        <v>0</v>
      </c>
      <c r="AF952" s="21">
        <f t="shared" ref="AF952:AF1015" si="15">SUM(AA952:AE952)</f>
        <v>0</v>
      </c>
      <c r="AG952" s="21" t="s">
        <v>8097</v>
      </c>
      <c r="AH952" s="24" t="s">
        <v>14542</v>
      </c>
      <c r="AI952" s="24" t="s">
        <v>14543</v>
      </c>
      <c r="AJ952" s="27" t="s">
        <v>31567</v>
      </c>
      <c r="AK952" s="28" t="s">
        <v>60</v>
      </c>
      <c r="AL952" s="28">
        <v>10</v>
      </c>
      <c r="AM952" s="28">
        <v>20000414</v>
      </c>
      <c r="AN952" s="29">
        <v>428</v>
      </c>
      <c r="AO952" s="29">
        <v>202212</v>
      </c>
      <c r="AP952" s="29"/>
      <c r="AQ952" s="28"/>
      <c r="AR952" s="28"/>
      <c r="AS952" s="28"/>
      <c r="AT952" s="30">
        <v>2</v>
      </c>
      <c r="AU952" s="30"/>
      <c r="AV952" s="30"/>
      <c r="AW952" s="30"/>
      <c r="AX952" s="30"/>
      <c r="AY952" s="30"/>
      <c r="AZ952" s="30"/>
      <c r="BA952" s="30"/>
      <c r="BB952" s="30" t="s">
        <v>54452</v>
      </c>
      <c r="BC952" s="30" t="s">
        <v>54452</v>
      </c>
      <c r="BD952" s="30" t="s">
        <v>54452</v>
      </c>
      <c r="BE952" s="30" t="s">
        <v>54452</v>
      </c>
      <c r="BF952" s="30" t="s">
        <v>54452</v>
      </c>
      <c r="BG952" s="30">
        <v>4</v>
      </c>
      <c r="BH952" s="30" t="s">
        <v>14544</v>
      </c>
      <c r="BI952" s="31"/>
    </row>
    <row r="953" spans="1:61" ht="16.5">
      <c r="A953" s="21" t="s">
        <v>2672</v>
      </c>
      <c r="B953" s="21">
        <v>2299</v>
      </c>
      <c r="C953" s="21">
        <v>1734507</v>
      </c>
      <c r="D953" s="21">
        <v>6038109769</v>
      </c>
      <c r="E953" s="22">
        <v>1801110082759</v>
      </c>
      <c r="F953" s="24" t="s">
        <v>2673</v>
      </c>
      <c r="G953" s="24" t="s">
        <v>44</v>
      </c>
      <c r="H953" s="24" t="s">
        <v>51</v>
      </c>
      <c r="I953" s="24" t="s">
        <v>65</v>
      </c>
      <c r="J953" s="24" t="s">
        <v>264</v>
      </c>
      <c r="K953" s="21">
        <v>15</v>
      </c>
      <c r="L953" s="32" t="s">
        <v>2674</v>
      </c>
      <c r="M953" s="21" t="s">
        <v>2675</v>
      </c>
      <c r="N953" s="21">
        <v>1</v>
      </c>
      <c r="O953" s="21" t="s">
        <v>55</v>
      </c>
      <c r="P953" s="21">
        <v>0</v>
      </c>
      <c r="Q953" s="33">
        <v>3520664</v>
      </c>
      <c r="R953" s="33">
        <v>1331089</v>
      </c>
      <c r="S953" s="33">
        <v>2751441</v>
      </c>
      <c r="T953" s="21">
        <v>0</v>
      </c>
      <c r="U953" s="21">
        <v>0</v>
      </c>
      <c r="V953" s="21">
        <v>0</v>
      </c>
      <c r="W953" s="33">
        <v>219063</v>
      </c>
      <c r="X953" s="21">
        <v>0</v>
      </c>
      <c r="Y953" s="33">
        <v>14602099</v>
      </c>
      <c r="Z953" s="16" t="s">
        <v>56</v>
      </c>
      <c r="AA953" s="102">
        <v>0</v>
      </c>
      <c r="AB953" s="21">
        <v>194.5</v>
      </c>
      <c r="AC953" s="21">
        <v>27.5</v>
      </c>
      <c r="AD953" s="99">
        <v>0</v>
      </c>
      <c r="AE953" s="21">
        <v>2.1</v>
      </c>
      <c r="AF953" s="21">
        <f t="shared" si="15"/>
        <v>224.1</v>
      </c>
      <c r="AG953" s="21" t="s">
        <v>2335</v>
      </c>
      <c r="AH953" s="24" t="s">
        <v>2676</v>
      </c>
      <c r="AI953" s="24" t="s">
        <v>2677</v>
      </c>
      <c r="AJ953" s="27" t="s">
        <v>31568</v>
      </c>
      <c r="AK953" s="28" t="s">
        <v>60</v>
      </c>
      <c r="AL953" s="28">
        <v>10</v>
      </c>
      <c r="AM953" s="28">
        <v>19880701</v>
      </c>
      <c r="AN953" s="29">
        <v>313</v>
      </c>
      <c r="AO953" s="29">
        <v>202304</v>
      </c>
      <c r="AP953" s="29">
        <v>2022</v>
      </c>
      <c r="AQ953" s="28">
        <v>84773437</v>
      </c>
      <c r="AR953" s="28">
        <v>84107898</v>
      </c>
      <c r="AS953" s="28">
        <v>2800000</v>
      </c>
      <c r="AT953" s="30">
        <v>2</v>
      </c>
      <c r="AU953" s="30"/>
      <c r="AV953" s="30"/>
      <c r="AW953" s="30"/>
      <c r="AX953" s="30"/>
      <c r="AY953" s="30"/>
      <c r="AZ953" s="30"/>
      <c r="BA953" s="30"/>
      <c r="BB953" s="30" t="s">
        <v>54452</v>
      </c>
      <c r="BC953" s="30" t="s">
        <v>54452</v>
      </c>
      <c r="BD953" s="30" t="s">
        <v>54452</v>
      </c>
      <c r="BE953" s="30" t="s">
        <v>54452</v>
      </c>
      <c r="BF953" s="30" t="s">
        <v>54452</v>
      </c>
      <c r="BG953" s="30">
        <v>4</v>
      </c>
      <c r="BH953" s="30" t="s">
        <v>237</v>
      </c>
      <c r="BI953" s="31"/>
    </row>
    <row r="954" spans="1:61" ht="16.5">
      <c r="A954" s="21" t="s">
        <v>8149</v>
      </c>
      <c r="B954" s="21">
        <v>8375</v>
      </c>
      <c r="C954" s="21">
        <v>4064732</v>
      </c>
      <c r="D954" s="21">
        <v>1228620732</v>
      </c>
      <c r="E954" s="22">
        <v>1201110592924</v>
      </c>
      <c r="F954" s="24" t="s">
        <v>8150</v>
      </c>
      <c r="G954" s="24" t="s">
        <v>44</v>
      </c>
      <c r="H954" s="24" t="s">
        <v>51</v>
      </c>
      <c r="I954" s="24" t="s">
        <v>52</v>
      </c>
      <c r="J954" s="24" t="s">
        <v>313</v>
      </c>
      <c r="K954" s="21">
        <v>46</v>
      </c>
      <c r="L954" s="32" t="s">
        <v>8151</v>
      </c>
      <c r="M954" s="21" t="s">
        <v>3060</v>
      </c>
      <c r="N954" s="21">
        <v>1</v>
      </c>
      <c r="O954" s="21" t="s">
        <v>55</v>
      </c>
      <c r="P954" s="21">
        <v>0</v>
      </c>
      <c r="Q954" s="21">
        <v>0</v>
      </c>
      <c r="R954" s="21">
        <v>0</v>
      </c>
      <c r="S954" s="21">
        <v>0</v>
      </c>
      <c r="T954" s="21">
        <v>0</v>
      </c>
      <c r="U954" s="33">
        <v>195509</v>
      </c>
      <c r="V954" s="21">
        <v>0</v>
      </c>
      <c r="W954" s="33">
        <v>99048</v>
      </c>
      <c r="X954" s="33">
        <v>355600</v>
      </c>
      <c r="Y954" s="21">
        <v>0</v>
      </c>
      <c r="Z954" s="16" t="s">
        <v>1249</v>
      </c>
      <c r="AA954" s="102">
        <v>0</v>
      </c>
      <c r="AB954" s="99">
        <v>0</v>
      </c>
      <c r="AC954" s="99">
        <v>0</v>
      </c>
      <c r="AD954" s="21">
        <v>1.9</v>
      </c>
      <c r="AE954" s="21">
        <v>4.5</v>
      </c>
      <c r="AF954" s="21">
        <f t="shared" si="15"/>
        <v>6.4</v>
      </c>
      <c r="AG954" s="21" t="s">
        <v>8152</v>
      </c>
      <c r="AH954" s="24" t="s">
        <v>8153</v>
      </c>
      <c r="AI954" s="24" t="s">
        <v>8154</v>
      </c>
      <c r="AJ954" s="27" t="s">
        <v>31569</v>
      </c>
      <c r="AK954" s="28" t="s">
        <v>60</v>
      </c>
      <c r="AL954" s="28">
        <v>10</v>
      </c>
      <c r="AM954" s="28">
        <v>20111210</v>
      </c>
      <c r="AN954" s="29">
        <v>353</v>
      </c>
      <c r="AO954" s="29">
        <v>202305</v>
      </c>
      <c r="AP954" s="29">
        <v>2022</v>
      </c>
      <c r="AQ954" s="28">
        <v>508071880</v>
      </c>
      <c r="AR954" s="28">
        <v>284566004</v>
      </c>
      <c r="AS954" s="28">
        <v>38862365</v>
      </c>
      <c r="AT954" s="30">
        <v>1</v>
      </c>
      <c r="AU954" s="30"/>
      <c r="AV954" s="30"/>
      <c r="AW954" s="30"/>
      <c r="AX954" s="30"/>
      <c r="AY954" s="30"/>
      <c r="AZ954" s="30"/>
      <c r="BA954" s="30"/>
      <c r="BB954" s="30" t="s">
        <v>54452</v>
      </c>
      <c r="BC954" s="30" t="s">
        <v>54452</v>
      </c>
      <c r="BD954" s="30" t="s">
        <v>54452</v>
      </c>
      <c r="BE954" s="30" t="s">
        <v>54452</v>
      </c>
      <c r="BF954" s="30" t="s">
        <v>8155</v>
      </c>
      <c r="BG954" s="30">
        <v>2</v>
      </c>
      <c r="BH954" s="30"/>
      <c r="BI954" s="31"/>
    </row>
    <row r="955" spans="1:61" ht="16.5">
      <c r="A955" s="21" t="s">
        <v>5361</v>
      </c>
      <c r="B955" s="21">
        <v>5203</v>
      </c>
      <c r="C955" s="21">
        <v>6740653</v>
      </c>
      <c r="D955" s="21">
        <v>6708800336</v>
      </c>
      <c r="E955" s="22">
        <v>1701110604795</v>
      </c>
      <c r="F955" s="24" t="s">
        <v>5362</v>
      </c>
      <c r="G955" s="24" t="s">
        <v>44</v>
      </c>
      <c r="H955" s="24" t="s">
        <v>51</v>
      </c>
      <c r="I955" s="24" t="s">
        <v>65</v>
      </c>
      <c r="J955" s="24" t="s">
        <v>3656</v>
      </c>
      <c r="K955" s="21">
        <v>31</v>
      </c>
      <c r="L955" s="32" t="s">
        <v>5363</v>
      </c>
      <c r="M955" s="21" t="s">
        <v>5364</v>
      </c>
      <c r="N955" s="21">
        <v>1</v>
      </c>
      <c r="O955" s="21" t="s">
        <v>55</v>
      </c>
      <c r="P955" s="33">
        <v>4281376</v>
      </c>
      <c r="Q955" s="33">
        <v>1415443</v>
      </c>
      <c r="R955" s="33">
        <v>9085604</v>
      </c>
      <c r="S955" s="33">
        <v>2430</v>
      </c>
      <c r="T955" s="21">
        <v>0</v>
      </c>
      <c r="U955" s="33">
        <v>229779</v>
      </c>
      <c r="V955" s="21">
        <v>0</v>
      </c>
      <c r="W955" s="33">
        <v>1647284</v>
      </c>
      <c r="X955" s="33">
        <v>786800</v>
      </c>
      <c r="Y955" s="33">
        <v>25232747</v>
      </c>
      <c r="Z955" s="16" t="s">
        <v>126</v>
      </c>
      <c r="AA955" s="21">
        <v>42.8</v>
      </c>
      <c r="AB955" s="21">
        <v>357.3</v>
      </c>
      <c r="AC955" s="99">
        <v>0</v>
      </c>
      <c r="AD955" s="21">
        <v>2.2000000000000002</v>
      </c>
      <c r="AE955" s="21">
        <v>24.3</v>
      </c>
      <c r="AF955" s="21">
        <f t="shared" si="15"/>
        <v>426.6</v>
      </c>
      <c r="AG955" s="21" t="s">
        <v>5365</v>
      </c>
      <c r="AH955" s="24" t="s">
        <v>5366</v>
      </c>
      <c r="AI955" s="24" t="s">
        <v>5367</v>
      </c>
      <c r="AJ955" s="27" t="s">
        <v>31570</v>
      </c>
      <c r="AK955" s="28" t="s">
        <v>60</v>
      </c>
      <c r="AL955" s="28">
        <v>10</v>
      </c>
      <c r="AM955" s="28">
        <v>20160526</v>
      </c>
      <c r="AN955" s="29">
        <v>311</v>
      </c>
      <c r="AO955" s="29">
        <v>202303</v>
      </c>
      <c r="AP955" s="29">
        <v>2022</v>
      </c>
      <c r="AQ955" s="28">
        <v>53687051</v>
      </c>
      <c r="AR955" s="28">
        <v>108587927</v>
      </c>
      <c r="AS955" s="28">
        <v>2304450</v>
      </c>
      <c r="AT955" s="30">
        <v>2</v>
      </c>
      <c r="AU955" s="30"/>
      <c r="AV955" s="30"/>
      <c r="AW955" s="30"/>
      <c r="AX955" s="30"/>
      <c r="AY955" s="30"/>
      <c r="AZ955" s="30"/>
      <c r="BA955" s="30"/>
      <c r="BB955" s="30" t="s">
        <v>54452</v>
      </c>
      <c r="BC955" s="30" t="s">
        <v>54452</v>
      </c>
      <c r="BD955" s="30" t="s">
        <v>54452</v>
      </c>
      <c r="BE955" s="30" t="s">
        <v>54452</v>
      </c>
      <c r="BF955" s="30" t="s">
        <v>54452</v>
      </c>
      <c r="BG955" s="30">
        <v>4</v>
      </c>
      <c r="BH955" s="30" t="s">
        <v>237</v>
      </c>
      <c r="BI955" s="31"/>
    </row>
    <row r="956" spans="1:61" ht="16.5">
      <c r="A956" s="21" t="s">
        <v>7697</v>
      </c>
      <c r="B956" s="21">
        <v>7795</v>
      </c>
      <c r="C956" s="21">
        <v>1550910</v>
      </c>
      <c r="D956" s="21">
        <v>6038109788</v>
      </c>
      <c r="E956" s="22">
        <v>1801110081389</v>
      </c>
      <c r="F956" s="24" t="s">
        <v>7698</v>
      </c>
      <c r="G956" s="24" t="s">
        <v>44</v>
      </c>
      <c r="H956" s="24" t="s">
        <v>51</v>
      </c>
      <c r="I956" s="24" t="s">
        <v>52</v>
      </c>
      <c r="J956" s="24" t="s">
        <v>2407</v>
      </c>
      <c r="K956" s="21">
        <v>39</v>
      </c>
      <c r="L956" s="32" t="s">
        <v>7699</v>
      </c>
      <c r="M956" s="21" t="s">
        <v>7700</v>
      </c>
      <c r="N956" s="21">
        <v>1</v>
      </c>
      <c r="O956" s="21" t="s">
        <v>55</v>
      </c>
      <c r="P956" s="21">
        <v>0</v>
      </c>
      <c r="Q956" s="21">
        <v>0</v>
      </c>
      <c r="R956" s="21">
        <v>0</v>
      </c>
      <c r="S956" s="33">
        <v>445104</v>
      </c>
      <c r="T956" s="21">
        <v>0</v>
      </c>
      <c r="U956" s="21">
        <v>0</v>
      </c>
      <c r="V956" s="33">
        <v>5531</v>
      </c>
      <c r="W956" s="33">
        <v>353331</v>
      </c>
      <c r="X956" s="33">
        <v>6447453</v>
      </c>
      <c r="Y956" s="21">
        <v>0</v>
      </c>
      <c r="Z956" s="16" t="s">
        <v>1249</v>
      </c>
      <c r="AA956" s="102">
        <v>0</v>
      </c>
      <c r="AB956" s="99">
        <v>0</v>
      </c>
      <c r="AC956" s="21">
        <v>4.4000000000000004</v>
      </c>
      <c r="AD956" s="99">
        <v>0</v>
      </c>
      <c r="AE956" s="21">
        <v>68</v>
      </c>
      <c r="AF956" s="21">
        <f t="shared" si="15"/>
        <v>72.400000000000006</v>
      </c>
      <c r="AG956" s="21" t="s">
        <v>7681</v>
      </c>
      <c r="AH956" s="24" t="s">
        <v>7701</v>
      </c>
      <c r="AI956" s="24" t="s">
        <v>7702</v>
      </c>
      <c r="AJ956" s="27" t="s">
        <v>31571</v>
      </c>
      <c r="AK956" s="28" t="s">
        <v>70</v>
      </c>
      <c r="AL956" s="28">
        <v>10</v>
      </c>
      <c r="AM956" s="28">
        <v>19880701</v>
      </c>
      <c r="AN956" s="29">
        <v>370</v>
      </c>
      <c r="AO956" s="29">
        <v>202306</v>
      </c>
      <c r="AP956" s="29">
        <v>2022</v>
      </c>
      <c r="AQ956" s="28">
        <v>111640019</v>
      </c>
      <c r="AR956" s="28">
        <v>239085989</v>
      </c>
      <c r="AS956" s="28">
        <v>4783667</v>
      </c>
      <c r="AT956" s="30">
        <v>1</v>
      </c>
      <c r="AU956" s="30"/>
      <c r="AV956" s="30"/>
      <c r="AW956" s="30"/>
      <c r="AX956" s="30"/>
      <c r="AY956" s="30"/>
      <c r="AZ956" s="30"/>
      <c r="BA956" s="30"/>
      <c r="BB956" s="30" t="s">
        <v>54452</v>
      </c>
      <c r="BC956" s="30" t="s">
        <v>54452</v>
      </c>
      <c r="BD956" s="30" t="s">
        <v>54452</v>
      </c>
      <c r="BE956" s="30" t="s">
        <v>54452</v>
      </c>
      <c r="BF956" s="30" t="s">
        <v>7703</v>
      </c>
      <c r="BG956" s="30">
        <v>2</v>
      </c>
      <c r="BH956" s="30" t="s">
        <v>7704</v>
      </c>
      <c r="BI956" s="31"/>
    </row>
    <row r="957" spans="1:61" ht="16.5">
      <c r="A957" s="21" t="s">
        <v>7750</v>
      </c>
      <c r="B957" s="21">
        <v>7899</v>
      </c>
      <c r="C957" s="21">
        <v>1555377</v>
      </c>
      <c r="D957" s="21">
        <v>1168137494</v>
      </c>
      <c r="E957" s="22">
        <v>1101111195109</v>
      </c>
      <c r="F957" s="24" t="s">
        <v>7751</v>
      </c>
      <c r="G957" s="24" t="s">
        <v>44</v>
      </c>
      <c r="H957" s="24" t="s">
        <v>51</v>
      </c>
      <c r="I957" s="24" t="s">
        <v>65</v>
      </c>
      <c r="J957" s="24" t="s">
        <v>462</v>
      </c>
      <c r="K957" s="21">
        <v>56</v>
      </c>
      <c r="L957" s="32" t="s">
        <v>7752</v>
      </c>
      <c r="M957" s="21" t="s">
        <v>7753</v>
      </c>
      <c r="N957" s="21">
        <v>1</v>
      </c>
      <c r="O957" s="21" t="s">
        <v>83</v>
      </c>
      <c r="P957" s="39">
        <v>1912221030</v>
      </c>
      <c r="Q957" s="39">
        <v>181949510</v>
      </c>
      <c r="R957" s="21">
        <v>0</v>
      </c>
      <c r="S957" s="21">
        <v>0</v>
      </c>
      <c r="T957" s="21">
        <v>0</v>
      </c>
      <c r="U957" s="39">
        <v>490204597</v>
      </c>
      <c r="V957" s="39">
        <v>263485985</v>
      </c>
      <c r="W957" s="33">
        <v>286777283</v>
      </c>
      <c r="X957" s="68">
        <v>4498187332</v>
      </c>
      <c r="Y957" s="21">
        <v>0</v>
      </c>
      <c r="Z957" s="16" t="s">
        <v>1249</v>
      </c>
      <c r="AA957" s="21">
        <v>19.100000000000001</v>
      </c>
      <c r="AB957" s="21">
        <v>1.8</v>
      </c>
      <c r="AC957" s="99">
        <v>0</v>
      </c>
      <c r="AD957" s="21">
        <v>4.9000000000000004</v>
      </c>
      <c r="AE957" s="21">
        <v>50.4</v>
      </c>
      <c r="AF957" s="21">
        <f t="shared" si="15"/>
        <v>76.2</v>
      </c>
      <c r="AG957" s="21" t="s">
        <v>7754</v>
      </c>
      <c r="AH957" s="24" t="s">
        <v>7755</v>
      </c>
      <c r="AI957" s="24" t="s">
        <v>7756</v>
      </c>
      <c r="AJ957" s="27" t="s">
        <v>31572</v>
      </c>
      <c r="AK957" s="28" t="s">
        <v>70</v>
      </c>
      <c r="AL957" s="28">
        <v>10</v>
      </c>
      <c r="AM957" s="28">
        <v>19950912</v>
      </c>
      <c r="AN957" s="29">
        <v>449</v>
      </c>
      <c r="AO957" s="29">
        <v>202306</v>
      </c>
      <c r="AP957" s="29">
        <v>2022</v>
      </c>
      <c r="AQ957" s="28">
        <v>105487486</v>
      </c>
      <c r="AR957" s="28">
        <v>181055339</v>
      </c>
      <c r="AS957" s="28">
        <v>7115152</v>
      </c>
      <c r="AT957" s="30">
        <v>2</v>
      </c>
      <c r="AU957" s="30"/>
      <c r="AV957" s="30"/>
      <c r="AW957" s="30"/>
      <c r="AX957" s="30"/>
      <c r="AY957" s="30"/>
      <c r="AZ957" s="30"/>
      <c r="BA957" s="30"/>
      <c r="BB957" s="30" t="s">
        <v>54452</v>
      </c>
      <c r="BC957" s="30" t="s">
        <v>54452</v>
      </c>
      <c r="BD957" s="30" t="s">
        <v>54452</v>
      </c>
      <c r="BE957" s="30" t="s">
        <v>54452</v>
      </c>
      <c r="BF957" s="30" t="s">
        <v>54452</v>
      </c>
      <c r="BG957" s="30">
        <v>7</v>
      </c>
      <c r="BH957" s="30"/>
      <c r="BI957" s="31"/>
    </row>
    <row r="958" spans="1:61" ht="16.5">
      <c r="A958" s="21" t="s">
        <v>8776</v>
      </c>
      <c r="B958" s="21">
        <v>9002</v>
      </c>
      <c r="C958" s="21">
        <v>1513977</v>
      </c>
      <c r="D958" s="21">
        <v>2138611621</v>
      </c>
      <c r="E958" s="22">
        <v>1101110336572</v>
      </c>
      <c r="F958" s="24" t="s">
        <v>8777</v>
      </c>
      <c r="G958" s="24" t="s">
        <v>44</v>
      </c>
      <c r="H958" s="24" t="s">
        <v>51</v>
      </c>
      <c r="I958" s="24" t="s">
        <v>52</v>
      </c>
      <c r="J958" s="24" t="s">
        <v>313</v>
      </c>
      <c r="K958" s="21">
        <v>46</v>
      </c>
      <c r="L958" s="32" t="s">
        <v>8778</v>
      </c>
      <c r="M958" s="21" t="s">
        <v>8779</v>
      </c>
      <c r="N958" s="21">
        <v>1</v>
      </c>
      <c r="O958" s="21" t="s">
        <v>55</v>
      </c>
      <c r="P958" s="33">
        <v>2862868</v>
      </c>
      <c r="Q958" s="33">
        <v>827491</v>
      </c>
      <c r="R958" s="21">
        <v>0</v>
      </c>
      <c r="S958" s="21">
        <v>0</v>
      </c>
      <c r="T958" s="21">
        <v>0</v>
      </c>
      <c r="U958" s="33">
        <v>589179</v>
      </c>
      <c r="V958" s="33">
        <v>2563744</v>
      </c>
      <c r="W958" s="33">
        <v>1228142</v>
      </c>
      <c r="X958" s="33">
        <f>238169+4619234</f>
        <v>4857403</v>
      </c>
      <c r="Y958" s="33">
        <v>132537</v>
      </c>
      <c r="Z958" s="16" t="s">
        <v>315</v>
      </c>
      <c r="AA958" s="21">
        <v>28.6</v>
      </c>
      <c r="AB958" s="21">
        <v>9.6</v>
      </c>
      <c r="AC958" s="99">
        <v>0</v>
      </c>
      <c r="AD958" s="21">
        <v>5.8</v>
      </c>
      <c r="AE958" s="21">
        <v>86.4</v>
      </c>
      <c r="AF958" s="21">
        <f t="shared" si="15"/>
        <v>130.4</v>
      </c>
      <c r="AG958" s="21" t="s">
        <v>8780</v>
      </c>
      <c r="AH958" s="24" t="s">
        <v>8781</v>
      </c>
      <c r="AI958" s="24" t="s">
        <v>8782</v>
      </c>
      <c r="AJ958" s="27" t="s">
        <v>31573</v>
      </c>
      <c r="AK958" s="28" t="s">
        <v>60</v>
      </c>
      <c r="AL958" s="28">
        <v>10</v>
      </c>
      <c r="AM958" s="28">
        <v>19791122</v>
      </c>
      <c r="AN958" s="29">
        <v>660</v>
      </c>
      <c r="AO958" s="29">
        <v>202304</v>
      </c>
      <c r="AP958" s="29">
        <v>2022</v>
      </c>
      <c r="AQ958" s="28">
        <v>478957193</v>
      </c>
      <c r="AR958" s="28">
        <v>199021443</v>
      </c>
      <c r="AS958" s="28">
        <v>3125000</v>
      </c>
      <c r="AT958" s="30">
        <v>1</v>
      </c>
      <c r="AU958" s="30"/>
      <c r="AV958" s="30"/>
      <c r="AW958" s="30"/>
      <c r="AX958" s="30"/>
      <c r="AY958" s="30"/>
      <c r="AZ958" s="30"/>
      <c r="BA958" s="30"/>
      <c r="BB958" s="30" t="s">
        <v>54452</v>
      </c>
      <c r="BC958" s="30" t="s">
        <v>54452</v>
      </c>
      <c r="BD958" s="30" t="s">
        <v>54452</v>
      </c>
      <c r="BE958" s="30" t="s">
        <v>54452</v>
      </c>
      <c r="BF958" s="30" t="s">
        <v>8783</v>
      </c>
      <c r="BG958" s="30">
        <v>2</v>
      </c>
      <c r="BH958" s="30"/>
      <c r="BI958" s="31"/>
    </row>
    <row r="959" spans="1:61" ht="16.5">
      <c r="A959" s="21" t="s">
        <v>13795</v>
      </c>
      <c r="B959" s="21">
        <v>13598</v>
      </c>
      <c r="C959" s="21">
        <v>1889726</v>
      </c>
      <c r="D959" s="21">
        <v>4088118945</v>
      </c>
      <c r="E959" s="22">
        <v>1101110542484</v>
      </c>
      <c r="F959" s="24" t="s">
        <v>13796</v>
      </c>
      <c r="G959" s="24" t="s">
        <v>44</v>
      </c>
      <c r="H959" s="24" t="s">
        <v>51</v>
      </c>
      <c r="I959" s="24" t="s">
        <v>52</v>
      </c>
      <c r="J959" s="24" t="s">
        <v>581</v>
      </c>
      <c r="K959" s="21">
        <v>60</v>
      </c>
      <c r="L959" s="32" t="s">
        <v>13797</v>
      </c>
      <c r="M959" s="21" t="s">
        <v>13798</v>
      </c>
      <c r="N959" s="21">
        <v>1</v>
      </c>
      <c r="O959" s="21" t="s">
        <v>83</v>
      </c>
      <c r="P959" s="21">
        <v>0</v>
      </c>
      <c r="Q959" s="21">
        <v>0</v>
      </c>
      <c r="R959" s="21">
        <v>0</v>
      </c>
      <c r="S959" s="21">
        <v>0</v>
      </c>
      <c r="T959" s="21">
        <v>0</v>
      </c>
      <c r="U959" s="33">
        <v>399922925</v>
      </c>
      <c r="V959" s="21">
        <v>0</v>
      </c>
      <c r="W959" s="33">
        <v>172473000</v>
      </c>
      <c r="X959" s="33">
        <v>169987024</v>
      </c>
      <c r="Y959" s="33">
        <v>15960000</v>
      </c>
      <c r="Z959" s="16" t="s">
        <v>315</v>
      </c>
      <c r="AA959" s="102">
        <v>0</v>
      </c>
      <c r="AB959" s="21">
        <v>0.1</v>
      </c>
      <c r="AC959" s="99">
        <v>0</v>
      </c>
      <c r="AD959" s="21">
        <v>3.9</v>
      </c>
      <c r="AE959" s="21">
        <v>3.4</v>
      </c>
      <c r="AF959" s="21">
        <f t="shared" si="15"/>
        <v>7.4</v>
      </c>
      <c r="AG959" s="21" t="s">
        <v>13799</v>
      </c>
      <c r="AH959" s="24" t="s">
        <v>13800</v>
      </c>
      <c r="AI959" s="24" t="s">
        <v>13801</v>
      </c>
      <c r="AJ959" s="27" t="s">
        <v>31574</v>
      </c>
      <c r="AK959" s="28" t="s">
        <v>70</v>
      </c>
      <c r="AL959" s="28">
        <v>10</v>
      </c>
      <c r="AM959" s="28">
        <v>19870828</v>
      </c>
      <c r="AN959" s="29">
        <v>635</v>
      </c>
      <c r="AO959" s="29">
        <v>202306</v>
      </c>
      <c r="AP959" s="29">
        <v>2022</v>
      </c>
      <c r="AQ959" s="28">
        <v>180570933</v>
      </c>
      <c r="AR959" s="28">
        <v>84127388</v>
      </c>
      <c r="AS959" s="28">
        <v>19214458</v>
      </c>
      <c r="AT959" s="30">
        <v>2</v>
      </c>
      <c r="AU959" s="30"/>
      <c r="AV959" s="30"/>
      <c r="AW959" s="30"/>
      <c r="AX959" s="30"/>
      <c r="AY959" s="30"/>
      <c r="AZ959" s="30"/>
      <c r="BA959" s="30"/>
      <c r="BB959" s="30" t="s">
        <v>54452</v>
      </c>
      <c r="BC959" s="30" t="s">
        <v>54452</v>
      </c>
      <c r="BD959" s="30" t="s">
        <v>54452</v>
      </c>
      <c r="BE959" s="30" t="s">
        <v>54452</v>
      </c>
      <c r="BF959" s="30" t="s">
        <v>54452</v>
      </c>
      <c r="BG959" s="30">
        <v>7</v>
      </c>
      <c r="BH959" s="30" t="s">
        <v>645</v>
      </c>
      <c r="BI959" s="31"/>
    </row>
    <row r="960" spans="1:61" ht="16.5">
      <c r="A960" s="21" t="s">
        <v>10963</v>
      </c>
      <c r="B960" s="21">
        <v>11221</v>
      </c>
      <c r="C960" s="21">
        <v>1171203</v>
      </c>
      <c r="D960" s="21">
        <v>2098106560</v>
      </c>
      <c r="E960" s="22">
        <v>1101110069264</v>
      </c>
      <c r="F960" s="24" t="s">
        <v>10964</v>
      </c>
      <c r="G960" s="24" t="s">
        <v>44</v>
      </c>
      <c r="H960" s="24" t="s">
        <v>51</v>
      </c>
      <c r="I960" s="24" t="s">
        <v>65</v>
      </c>
      <c r="J960" s="24" t="s">
        <v>3829</v>
      </c>
      <c r="K960" s="21">
        <v>50</v>
      </c>
      <c r="L960" s="21"/>
      <c r="M960" s="21" t="s">
        <v>10965</v>
      </c>
      <c r="N960" s="21">
        <v>1</v>
      </c>
      <c r="O960" s="21" t="s">
        <v>55</v>
      </c>
      <c r="P960" s="21">
        <v>0</v>
      </c>
      <c r="Q960" s="21">
        <v>0</v>
      </c>
      <c r="R960" s="21">
        <v>0</v>
      </c>
      <c r="S960" s="21">
        <v>0</v>
      </c>
      <c r="T960" s="21">
        <v>0</v>
      </c>
      <c r="U960" s="33">
        <v>2563210</v>
      </c>
      <c r="V960" s="21">
        <v>0</v>
      </c>
      <c r="W960" s="21">
        <v>0</v>
      </c>
      <c r="X960" s="33">
        <v>1067200</v>
      </c>
      <c r="Y960" s="21">
        <v>0</v>
      </c>
      <c r="Z960" s="21" t="s">
        <v>315</v>
      </c>
      <c r="AA960" s="102">
        <v>0</v>
      </c>
      <c r="AB960" s="99">
        <v>0</v>
      </c>
      <c r="AC960" s="99">
        <v>0</v>
      </c>
      <c r="AD960" s="21">
        <v>25.6</v>
      </c>
      <c r="AE960" s="21">
        <v>10.6</v>
      </c>
      <c r="AF960" s="21">
        <f t="shared" si="15"/>
        <v>36.200000000000003</v>
      </c>
      <c r="AG960" s="21" t="s">
        <v>10745</v>
      </c>
      <c r="AH960" s="24" t="s">
        <v>10966</v>
      </c>
      <c r="AI960" s="24" t="s">
        <v>10967</v>
      </c>
      <c r="AJ960" s="27" t="s">
        <v>30863</v>
      </c>
      <c r="AK960" s="28" t="s">
        <v>60</v>
      </c>
      <c r="AL960" s="28">
        <v>10</v>
      </c>
      <c r="AM960" s="28">
        <v>19850826</v>
      </c>
      <c r="AN960" s="29">
        <v>316</v>
      </c>
      <c r="AO960" s="29">
        <v>202212</v>
      </c>
      <c r="AP960" s="29">
        <v>2022</v>
      </c>
      <c r="AQ960" s="28">
        <v>30220853</v>
      </c>
      <c r="AR960" s="28">
        <v>17878583</v>
      </c>
      <c r="AS960" s="28">
        <v>772750</v>
      </c>
      <c r="AT960" s="30">
        <v>2</v>
      </c>
      <c r="AU960" s="30"/>
      <c r="AV960" s="30"/>
      <c r="AW960" s="30"/>
      <c r="AX960" s="30"/>
      <c r="AY960" s="30"/>
      <c r="AZ960" s="30"/>
      <c r="BA960" s="30"/>
      <c r="BB960" s="30" t="s">
        <v>54452</v>
      </c>
      <c r="BC960" s="30" t="s">
        <v>54452</v>
      </c>
      <c r="BD960" s="30" t="s">
        <v>54452</v>
      </c>
      <c r="BE960" s="30" t="s">
        <v>54452</v>
      </c>
      <c r="BF960" s="30" t="s">
        <v>54452</v>
      </c>
      <c r="BG960" s="30">
        <v>4</v>
      </c>
      <c r="BH960" s="30" t="s">
        <v>10968</v>
      </c>
      <c r="BI960" s="31"/>
    </row>
    <row r="961" spans="1:61" ht="16.5">
      <c r="A961" s="21" t="s">
        <v>10175</v>
      </c>
      <c r="B961" s="21">
        <v>10612</v>
      </c>
      <c r="C961" s="21">
        <v>3752347</v>
      </c>
      <c r="D961" s="21">
        <v>1018656344</v>
      </c>
      <c r="E961" s="22">
        <v>1101114382612</v>
      </c>
      <c r="F961" s="24" t="s">
        <v>10176</v>
      </c>
      <c r="G961" s="24" t="s">
        <v>44</v>
      </c>
      <c r="H961" s="24" t="s">
        <v>51</v>
      </c>
      <c r="I961" s="24" t="s">
        <v>52</v>
      </c>
      <c r="J961" s="24" t="s">
        <v>171</v>
      </c>
      <c r="K961" s="21">
        <v>48</v>
      </c>
      <c r="L961" s="32" t="s">
        <v>10177</v>
      </c>
      <c r="M961" s="21" t="s">
        <v>10178</v>
      </c>
      <c r="N961" s="21">
        <v>1</v>
      </c>
      <c r="O961" s="21" t="s">
        <v>55</v>
      </c>
      <c r="P961" s="51">
        <v>97170</v>
      </c>
      <c r="Q961" s="51">
        <v>253216</v>
      </c>
      <c r="R961" s="51">
        <v>358642</v>
      </c>
      <c r="S961" s="51">
        <v>49361</v>
      </c>
      <c r="T961" s="21">
        <v>0</v>
      </c>
      <c r="U961" s="51">
        <v>154664</v>
      </c>
      <c r="V961" s="21">
        <v>0</v>
      </c>
      <c r="W961" s="21">
        <v>0</v>
      </c>
      <c r="X961" s="51">
        <v>826519</v>
      </c>
      <c r="Y961" s="84">
        <v>1433831</v>
      </c>
      <c r="Z961" s="16" t="s">
        <v>126</v>
      </c>
      <c r="AA961" s="21">
        <v>0.9</v>
      </c>
      <c r="AB961" s="21">
        <v>20.399999999999999</v>
      </c>
      <c r="AC961" s="21">
        <v>0.4</v>
      </c>
      <c r="AD961" s="21">
        <v>1.5</v>
      </c>
      <c r="AE961" s="21">
        <v>8.1999999999999993</v>
      </c>
      <c r="AF961" s="21">
        <f t="shared" si="15"/>
        <v>31.399999999999995</v>
      </c>
      <c r="AG961" s="21" t="s">
        <v>10179</v>
      </c>
      <c r="AH961" s="24" t="s">
        <v>10180</v>
      </c>
      <c r="AI961" s="24" t="s">
        <v>10181</v>
      </c>
      <c r="AJ961" s="27" t="s">
        <v>31575</v>
      </c>
      <c r="AK961" s="28" t="s">
        <v>156</v>
      </c>
      <c r="AL961" s="28">
        <v>10</v>
      </c>
      <c r="AM961" s="28">
        <v>20100629</v>
      </c>
      <c r="AN961" s="29">
        <v>405</v>
      </c>
      <c r="AO961" s="29">
        <v>202306</v>
      </c>
      <c r="AP961" s="29">
        <v>2022</v>
      </c>
      <c r="AQ961" s="28">
        <v>881208064</v>
      </c>
      <c r="AR961" s="28">
        <v>991695975</v>
      </c>
      <c r="AS961" s="28">
        <v>226177390</v>
      </c>
      <c r="AT961" s="30">
        <v>2</v>
      </c>
      <c r="AU961" s="30"/>
      <c r="AV961" s="30"/>
      <c r="AW961" s="30"/>
      <c r="AX961" s="30"/>
      <c r="AY961" s="30"/>
      <c r="AZ961" s="30"/>
      <c r="BA961" s="30"/>
      <c r="BB961" s="30" t="s">
        <v>54452</v>
      </c>
      <c r="BC961" s="30" t="s">
        <v>54452</v>
      </c>
      <c r="BD961" s="30" t="s">
        <v>54452</v>
      </c>
      <c r="BE961" s="30" t="s">
        <v>54452</v>
      </c>
      <c r="BF961" s="30" t="s">
        <v>54452</v>
      </c>
      <c r="BG961" s="30">
        <v>8</v>
      </c>
      <c r="BH961" s="30" t="s">
        <v>10182</v>
      </c>
      <c r="BI961" s="31"/>
    </row>
    <row r="962" spans="1:61" ht="16.5">
      <c r="A962" s="21" t="s">
        <v>7639</v>
      </c>
      <c r="B962" s="21">
        <v>7699</v>
      </c>
      <c r="C962" s="21">
        <v>1468582</v>
      </c>
      <c r="D962" s="21">
        <v>6018107936</v>
      </c>
      <c r="E962" s="22">
        <v>1801110001361</v>
      </c>
      <c r="F962" s="24" t="s">
        <v>7640</v>
      </c>
      <c r="G962" s="24" t="s">
        <v>44</v>
      </c>
      <c r="H962" s="24" t="s">
        <v>51</v>
      </c>
      <c r="I962" s="24" t="s">
        <v>52</v>
      </c>
      <c r="J962" s="24" t="s">
        <v>2407</v>
      </c>
      <c r="K962" s="21">
        <v>39</v>
      </c>
      <c r="L962" s="32" t="s">
        <v>7641</v>
      </c>
      <c r="M962" s="21" t="s">
        <v>7642</v>
      </c>
      <c r="N962" s="21">
        <v>1</v>
      </c>
      <c r="O962" s="21" t="s">
        <v>55</v>
      </c>
      <c r="P962" s="21">
        <v>0</v>
      </c>
      <c r="Q962" s="21">
        <v>0</v>
      </c>
      <c r="R962" s="51">
        <v>65000</v>
      </c>
      <c r="S962" s="51">
        <v>169000</v>
      </c>
      <c r="T962" s="21">
        <v>0</v>
      </c>
      <c r="U962" s="21">
        <v>0</v>
      </c>
      <c r="V962" s="21">
        <v>0</v>
      </c>
      <c r="W962" s="84">
        <v>446400</v>
      </c>
      <c r="X962" s="21">
        <v>0</v>
      </c>
      <c r="Y962" s="21">
        <v>0</v>
      </c>
      <c r="Z962" s="16" t="s">
        <v>1249</v>
      </c>
      <c r="AA962" s="102">
        <v>0</v>
      </c>
      <c r="AB962" s="21">
        <v>0.6</v>
      </c>
      <c r="AC962" s="21">
        <v>1.6</v>
      </c>
      <c r="AD962" s="99">
        <v>0</v>
      </c>
      <c r="AE962" s="21">
        <v>4.4000000000000004</v>
      </c>
      <c r="AF962" s="21">
        <f t="shared" si="15"/>
        <v>6.6000000000000005</v>
      </c>
      <c r="AG962" s="21" t="s">
        <v>18</v>
      </c>
      <c r="AH962" s="24" t="s">
        <v>7643</v>
      </c>
      <c r="AI962" s="24" t="s">
        <v>7644</v>
      </c>
      <c r="AJ962" s="27" t="s">
        <v>31576</v>
      </c>
      <c r="AK962" s="28" t="s">
        <v>60</v>
      </c>
      <c r="AL962" s="28">
        <v>10</v>
      </c>
      <c r="AM962" s="28">
        <v>19451225</v>
      </c>
      <c r="AN962" s="29">
        <v>351</v>
      </c>
      <c r="AO962" s="29">
        <v>202306</v>
      </c>
      <c r="AP962" s="29">
        <v>2022</v>
      </c>
      <c r="AQ962" s="28">
        <v>278817733</v>
      </c>
      <c r="AR962" s="28">
        <v>553366332</v>
      </c>
      <c r="AS962" s="28">
        <v>110096590</v>
      </c>
      <c r="AT962" s="30">
        <v>2</v>
      </c>
      <c r="AU962" s="30"/>
      <c r="AV962" s="30"/>
      <c r="AW962" s="30"/>
      <c r="AX962" s="30"/>
      <c r="AY962" s="30"/>
      <c r="AZ962" s="30"/>
      <c r="BA962" s="30"/>
      <c r="BB962" s="30" t="s">
        <v>54452</v>
      </c>
      <c r="BC962" s="30" t="s">
        <v>54452</v>
      </c>
      <c r="BD962" s="30" t="s">
        <v>54452</v>
      </c>
      <c r="BE962" s="30" t="s">
        <v>54452</v>
      </c>
      <c r="BF962" s="30" t="s">
        <v>54452</v>
      </c>
      <c r="BG962" s="30">
        <v>4</v>
      </c>
      <c r="BH962" s="30" t="s">
        <v>237</v>
      </c>
      <c r="BI962" s="31"/>
    </row>
    <row r="963" spans="1:61" ht="16.5">
      <c r="A963" s="21" t="s">
        <v>395</v>
      </c>
      <c r="B963" s="21">
        <v>301</v>
      </c>
      <c r="C963" s="21">
        <v>1258129</v>
      </c>
      <c r="D963" s="21">
        <v>1098114886</v>
      </c>
      <c r="E963" s="22">
        <v>1101110327125</v>
      </c>
      <c r="F963" s="24" t="s">
        <v>396</v>
      </c>
      <c r="G963" s="24" t="s">
        <v>44</v>
      </c>
      <c r="H963" s="24" t="s">
        <v>51</v>
      </c>
      <c r="I963" s="24" t="s">
        <v>52</v>
      </c>
      <c r="J963" s="24" t="s">
        <v>72</v>
      </c>
      <c r="K963" s="21">
        <v>1</v>
      </c>
      <c r="L963" s="32" t="s">
        <v>397</v>
      </c>
      <c r="M963" s="21" t="s">
        <v>398</v>
      </c>
      <c r="N963" s="21">
        <v>1</v>
      </c>
      <c r="O963" s="21" t="s">
        <v>351</v>
      </c>
      <c r="P963" s="42">
        <v>2619</v>
      </c>
      <c r="Q963" s="21">
        <v>0</v>
      </c>
      <c r="R963" s="21">
        <v>0</v>
      </c>
      <c r="S963" s="21">
        <v>0</v>
      </c>
      <c r="T963" s="21">
        <v>0</v>
      </c>
      <c r="U963" s="21">
        <v>0</v>
      </c>
      <c r="V963" s="21">
        <v>0</v>
      </c>
      <c r="W963" s="21">
        <v>0</v>
      </c>
      <c r="X963" s="42">
        <v>60977</v>
      </c>
      <c r="Y963" s="39">
        <v>86288</v>
      </c>
      <c r="Z963" s="16" t="s">
        <v>56</v>
      </c>
      <c r="AA963" s="37">
        <v>26.1</v>
      </c>
      <c r="AB963" s="37">
        <v>862.8</v>
      </c>
      <c r="AC963" s="100">
        <v>0</v>
      </c>
      <c r="AD963" s="100">
        <v>0</v>
      </c>
      <c r="AE963" s="37">
        <v>609.70000000000005</v>
      </c>
      <c r="AF963" s="21">
        <f t="shared" si="15"/>
        <v>1498.6</v>
      </c>
      <c r="AG963" s="21" t="s">
        <v>399</v>
      </c>
      <c r="AH963" s="24" t="s">
        <v>400</v>
      </c>
      <c r="AI963" s="24" t="s">
        <v>401</v>
      </c>
      <c r="AJ963" s="27" t="s">
        <v>31577</v>
      </c>
      <c r="AK963" s="28" t="s">
        <v>156</v>
      </c>
      <c r="AL963" s="28">
        <v>10</v>
      </c>
      <c r="AM963" s="28">
        <v>19560131</v>
      </c>
      <c r="AN963" s="29">
        <v>5570</v>
      </c>
      <c r="AO963" s="29">
        <v>202306</v>
      </c>
      <c r="AP963" s="29">
        <v>2022</v>
      </c>
      <c r="AQ963" s="28">
        <v>3289633814</v>
      </c>
      <c r="AR963" s="28">
        <v>2858930432</v>
      </c>
      <c r="AS963" s="28">
        <v>36018248</v>
      </c>
      <c r="AT963" s="30">
        <v>2</v>
      </c>
      <c r="AU963" s="30"/>
      <c r="AV963" s="30"/>
      <c r="AW963" s="30"/>
      <c r="AX963" s="30"/>
      <c r="AY963" s="30"/>
      <c r="AZ963" s="30"/>
      <c r="BA963" s="30"/>
      <c r="BB963" s="30" t="s">
        <v>54452</v>
      </c>
      <c r="BC963" s="30" t="s">
        <v>54452</v>
      </c>
      <c r="BD963" s="30" t="s">
        <v>54452</v>
      </c>
      <c r="BE963" s="30" t="s">
        <v>54452</v>
      </c>
      <c r="BF963" s="30" t="s">
        <v>54452</v>
      </c>
      <c r="BG963" s="30">
        <v>4</v>
      </c>
      <c r="BH963" s="30" t="s">
        <v>237</v>
      </c>
      <c r="BI963" s="31"/>
    </row>
    <row r="964" spans="1:61" ht="16.5">
      <c r="A964" s="21" t="s">
        <v>15961</v>
      </c>
      <c r="B964" s="21">
        <v>14990</v>
      </c>
      <c r="C964" s="21">
        <v>1644655</v>
      </c>
      <c r="D964" s="21">
        <v>1358119406</v>
      </c>
      <c r="E964" s="22">
        <v>1345110019271</v>
      </c>
      <c r="F964" s="24" t="s">
        <v>15962</v>
      </c>
      <c r="G964" s="24" t="s">
        <v>44</v>
      </c>
      <c r="H964" s="24" t="s">
        <v>51</v>
      </c>
      <c r="I964" s="24" t="s">
        <v>52</v>
      </c>
      <c r="J964" s="24" t="s">
        <v>2407</v>
      </c>
      <c r="K964" s="21">
        <v>39</v>
      </c>
      <c r="L964" s="32" t="s">
        <v>15963</v>
      </c>
      <c r="M964" s="21" t="s">
        <v>1295</v>
      </c>
      <c r="N964" s="21">
        <v>1</v>
      </c>
      <c r="O964" s="21" t="s">
        <v>55</v>
      </c>
      <c r="P964" s="21">
        <v>0</v>
      </c>
      <c r="Q964" s="21">
        <v>0</v>
      </c>
      <c r="R964" s="21">
        <v>0</v>
      </c>
      <c r="S964" s="21">
        <v>0</v>
      </c>
      <c r="T964" s="21">
        <v>0</v>
      </c>
      <c r="U964" s="33">
        <v>665844</v>
      </c>
      <c r="V964" s="33">
        <v>75410</v>
      </c>
      <c r="W964" s="33">
        <v>123508</v>
      </c>
      <c r="X964" s="33">
        <v>3040</v>
      </c>
      <c r="Y964" s="33">
        <v>52800</v>
      </c>
      <c r="Z964" s="16" t="s">
        <v>315</v>
      </c>
      <c r="AA964" s="102">
        <v>0</v>
      </c>
      <c r="AB964" s="21">
        <v>0.5</v>
      </c>
      <c r="AC964" s="99">
        <v>0</v>
      </c>
      <c r="AD964" s="21">
        <v>6.6</v>
      </c>
      <c r="AE964" s="21">
        <v>2</v>
      </c>
      <c r="AF964" s="21">
        <f t="shared" si="15"/>
        <v>9.1</v>
      </c>
      <c r="AG964" s="21" t="s">
        <v>15964</v>
      </c>
      <c r="AH964" s="24" t="s">
        <v>15965</v>
      </c>
      <c r="AI964" s="24" t="s">
        <v>15966</v>
      </c>
      <c r="AJ964" s="27" t="s">
        <v>31578</v>
      </c>
      <c r="AK964" s="28" t="s">
        <v>60</v>
      </c>
      <c r="AL964" s="28">
        <v>10</v>
      </c>
      <c r="AM964" s="28">
        <v>19960601</v>
      </c>
      <c r="AN964" s="29">
        <v>862</v>
      </c>
      <c r="AO964" s="29">
        <v>202303</v>
      </c>
      <c r="AP964" s="29">
        <v>2022</v>
      </c>
      <c r="AQ964" s="28">
        <v>127869924</v>
      </c>
      <c r="AR964" s="28">
        <v>47757523</v>
      </c>
      <c r="AS964" s="28">
        <v>1832901</v>
      </c>
      <c r="AT964" s="30">
        <v>1</v>
      </c>
      <c r="AU964" s="30"/>
      <c r="AV964" s="30"/>
      <c r="AW964" s="30"/>
      <c r="AX964" s="30"/>
      <c r="AY964" s="30"/>
      <c r="AZ964" s="30"/>
      <c r="BA964" s="30"/>
      <c r="BB964" s="30" t="s">
        <v>54452</v>
      </c>
      <c r="BC964" s="30" t="s">
        <v>54452</v>
      </c>
      <c r="BD964" s="30" t="s">
        <v>54452</v>
      </c>
      <c r="BE964" s="30" t="s">
        <v>54452</v>
      </c>
      <c r="BF964" s="30" t="s">
        <v>54452</v>
      </c>
      <c r="BG964" s="30">
        <v>13</v>
      </c>
      <c r="BH964" s="30"/>
      <c r="BI964" s="31"/>
    </row>
    <row r="965" spans="1:61" ht="16.5">
      <c r="A965" s="21" t="s">
        <v>12343</v>
      </c>
      <c r="B965" s="21">
        <v>12227</v>
      </c>
      <c r="C965" s="21">
        <v>1692693</v>
      </c>
      <c r="D965" s="21">
        <v>1248168402</v>
      </c>
      <c r="E965" s="22">
        <v>1348110046624</v>
      </c>
      <c r="F965" s="24" t="s">
        <v>12344</v>
      </c>
      <c r="G965" s="24" t="s">
        <v>44</v>
      </c>
      <c r="H965" s="24" t="s">
        <v>51</v>
      </c>
      <c r="I965" s="24" t="s">
        <v>52</v>
      </c>
      <c r="J965" s="24" t="s">
        <v>467</v>
      </c>
      <c r="K965" s="21">
        <v>49</v>
      </c>
      <c r="L965" s="32" t="s">
        <v>12345</v>
      </c>
      <c r="M965" s="21" t="s">
        <v>12346</v>
      </c>
      <c r="N965" s="21">
        <v>1</v>
      </c>
      <c r="O965" s="21" t="s">
        <v>55</v>
      </c>
      <c r="P965" s="21">
        <v>0</v>
      </c>
      <c r="Q965" s="21">
        <v>0</v>
      </c>
      <c r="R965" s="21">
        <v>0</v>
      </c>
      <c r="S965" s="21">
        <v>0</v>
      </c>
      <c r="T965" s="21">
        <v>0</v>
      </c>
      <c r="U965" s="21">
        <v>0</v>
      </c>
      <c r="V965" s="33">
        <v>1420105</v>
      </c>
      <c r="W965" s="21">
        <v>0</v>
      </c>
      <c r="X965" s="21">
        <v>0</v>
      </c>
      <c r="Y965" s="33">
        <v>300000</v>
      </c>
      <c r="Z965" s="16" t="s">
        <v>315</v>
      </c>
      <c r="AA965" s="102">
        <v>0</v>
      </c>
      <c r="AB965" s="21">
        <v>3</v>
      </c>
      <c r="AC965" s="99">
        <v>0</v>
      </c>
      <c r="AD965" s="99">
        <v>0</v>
      </c>
      <c r="AE965" s="21">
        <v>14.2</v>
      </c>
      <c r="AF965" s="21">
        <f t="shared" si="15"/>
        <v>17.2</v>
      </c>
      <c r="AG965" s="21" t="s">
        <v>12347</v>
      </c>
      <c r="AH965" s="24" t="s">
        <v>12348</v>
      </c>
      <c r="AI965" s="24" t="s">
        <v>12349</v>
      </c>
      <c r="AJ965" s="27" t="s">
        <v>31579</v>
      </c>
      <c r="AK965" s="28" t="s">
        <v>60</v>
      </c>
      <c r="AL965" s="28">
        <v>10</v>
      </c>
      <c r="AM965" s="28">
        <v>20000101</v>
      </c>
      <c r="AN965" s="29">
        <v>405</v>
      </c>
      <c r="AO965" s="29">
        <v>202212</v>
      </c>
      <c r="AP965" s="29">
        <v>2022</v>
      </c>
      <c r="AQ965" s="28">
        <v>360302410</v>
      </c>
      <c r="AR965" s="28">
        <v>158818130</v>
      </c>
      <c r="AS965" s="28">
        <v>1330760</v>
      </c>
      <c r="AT965" s="30">
        <v>2</v>
      </c>
      <c r="AU965" s="30"/>
      <c r="AV965" s="30"/>
      <c r="AW965" s="30"/>
      <c r="AX965" s="30"/>
      <c r="AY965" s="30"/>
      <c r="AZ965" s="30"/>
      <c r="BA965" s="30"/>
      <c r="BB965" s="30" t="s">
        <v>54452</v>
      </c>
      <c r="BC965" s="30" t="s">
        <v>54452</v>
      </c>
      <c r="BD965" s="30" t="s">
        <v>54452</v>
      </c>
      <c r="BE965" s="30" t="s">
        <v>54452</v>
      </c>
      <c r="BF965" s="30" t="s">
        <v>54452</v>
      </c>
      <c r="BG965" s="30">
        <v>7</v>
      </c>
      <c r="BH965" s="30" t="s">
        <v>10792</v>
      </c>
      <c r="BI965" s="31"/>
    </row>
    <row r="966" spans="1:61" ht="16.5">
      <c r="A966" s="21" t="s">
        <v>8297</v>
      </c>
      <c r="B966" s="21">
        <v>8455</v>
      </c>
      <c r="C966" s="21">
        <v>1130180</v>
      </c>
      <c r="D966" s="21">
        <v>2098110477</v>
      </c>
      <c r="E966" s="22">
        <v>1101110757158</v>
      </c>
      <c r="F966" s="24" t="s">
        <v>8298</v>
      </c>
      <c r="G966" s="24" t="s">
        <v>44</v>
      </c>
      <c r="H966" s="24" t="s">
        <v>51</v>
      </c>
      <c r="I966" s="24" t="s">
        <v>52</v>
      </c>
      <c r="J966" s="24" t="s">
        <v>313</v>
      </c>
      <c r="K966" s="21">
        <v>46</v>
      </c>
      <c r="L966" s="32" t="s">
        <v>8299</v>
      </c>
      <c r="M966" s="21" t="s">
        <v>8300</v>
      </c>
      <c r="N966" s="21">
        <v>1</v>
      </c>
      <c r="O966" s="21" t="s">
        <v>83</v>
      </c>
      <c r="P966" s="21">
        <v>0</v>
      </c>
      <c r="Q966" s="21">
        <v>0</v>
      </c>
      <c r="R966" s="21">
        <v>0</v>
      </c>
      <c r="S966" s="21">
        <v>0</v>
      </c>
      <c r="T966" s="21">
        <v>0</v>
      </c>
      <c r="U966" s="39">
        <v>302638157</v>
      </c>
      <c r="V966" s="21">
        <v>0</v>
      </c>
      <c r="W966" s="39">
        <v>71825000</v>
      </c>
      <c r="X966" s="21">
        <v>0</v>
      </c>
      <c r="Y966" s="21">
        <v>0</v>
      </c>
      <c r="Z966" s="16" t="s">
        <v>1249</v>
      </c>
      <c r="AA966" s="102">
        <v>0</v>
      </c>
      <c r="AB966" s="99">
        <v>0</v>
      </c>
      <c r="AC966" s="99">
        <v>0</v>
      </c>
      <c r="AD966" s="21">
        <v>3</v>
      </c>
      <c r="AE966" s="21">
        <v>0.7</v>
      </c>
      <c r="AF966" s="21">
        <f t="shared" si="15"/>
        <v>3.7</v>
      </c>
      <c r="AG966" s="21" t="s">
        <v>8301</v>
      </c>
      <c r="AH966" s="24" t="s">
        <v>8302</v>
      </c>
      <c r="AI966" s="24" t="s">
        <v>8303</v>
      </c>
      <c r="AJ966" s="27" t="s">
        <v>31580</v>
      </c>
      <c r="AK966" s="28" t="s">
        <v>60</v>
      </c>
      <c r="AL966" s="28">
        <v>10</v>
      </c>
      <c r="AM966" s="28">
        <v>19910410</v>
      </c>
      <c r="AN966" s="29">
        <v>713</v>
      </c>
      <c r="AO966" s="29">
        <v>202212</v>
      </c>
      <c r="AP966" s="29">
        <v>2022</v>
      </c>
      <c r="AQ966" s="28">
        <v>1184444539</v>
      </c>
      <c r="AR966" s="28">
        <v>2173012006</v>
      </c>
      <c r="AS966" s="28">
        <v>3902000</v>
      </c>
      <c r="AT966" s="30">
        <v>2</v>
      </c>
      <c r="AU966" s="30"/>
      <c r="AV966" s="30"/>
      <c r="AW966" s="30"/>
      <c r="AX966" s="30"/>
      <c r="AY966" s="30"/>
      <c r="AZ966" s="30"/>
      <c r="BA966" s="30"/>
      <c r="BB966" s="30" t="s">
        <v>54452</v>
      </c>
      <c r="BC966" s="30" t="s">
        <v>54452</v>
      </c>
      <c r="BD966" s="30" t="s">
        <v>54452</v>
      </c>
      <c r="BE966" s="30" t="s">
        <v>54452</v>
      </c>
      <c r="BF966" s="30" t="s">
        <v>8304</v>
      </c>
      <c r="BG966" s="30">
        <v>2</v>
      </c>
      <c r="BH966" s="30"/>
      <c r="BI966" s="31"/>
    </row>
    <row r="967" spans="1:61" ht="16.5">
      <c r="A967" s="21" t="s">
        <v>5831</v>
      </c>
      <c r="B967" s="21">
        <v>5795</v>
      </c>
      <c r="C967" s="21">
        <v>1436271</v>
      </c>
      <c r="D967" s="21">
        <v>1258100934</v>
      </c>
      <c r="E967" s="22">
        <v>1346110000260</v>
      </c>
      <c r="F967" s="24" t="s">
        <v>5832</v>
      </c>
      <c r="G967" s="24" t="s">
        <v>44</v>
      </c>
      <c r="H967" s="24" t="s">
        <v>51</v>
      </c>
      <c r="I967" s="24" t="s">
        <v>52</v>
      </c>
      <c r="J967" s="24" t="s">
        <v>1011</v>
      </c>
      <c r="K967" s="21">
        <v>35</v>
      </c>
      <c r="L967" s="32" t="s">
        <v>5833</v>
      </c>
      <c r="M967" s="21" t="s">
        <v>5834</v>
      </c>
      <c r="N967" s="26">
        <v>1</v>
      </c>
      <c r="O967" s="26" t="s">
        <v>55</v>
      </c>
      <c r="P967" s="26">
        <v>0</v>
      </c>
      <c r="Q967" s="33">
        <v>1604200</v>
      </c>
      <c r="R967" s="33">
        <v>5300</v>
      </c>
      <c r="S967" s="33">
        <v>206946</v>
      </c>
      <c r="T967" s="26">
        <v>0</v>
      </c>
      <c r="U967" s="26">
        <v>0</v>
      </c>
      <c r="V967" s="33">
        <v>2899124</v>
      </c>
      <c r="W967" s="33">
        <v>959076</v>
      </c>
      <c r="X967" s="33">
        <v>1327768</v>
      </c>
      <c r="Y967" s="33">
        <v>48309263</v>
      </c>
      <c r="Z967" s="21" t="s">
        <v>5733</v>
      </c>
      <c r="AA967" s="102">
        <v>0</v>
      </c>
      <c r="AB967" s="21">
        <v>499.1</v>
      </c>
      <c r="AC967" s="21">
        <v>2</v>
      </c>
      <c r="AD967" s="99">
        <v>0</v>
      </c>
      <c r="AE967" s="21">
        <v>51.8</v>
      </c>
      <c r="AF967" s="21">
        <f t="shared" si="15"/>
        <v>552.9</v>
      </c>
      <c r="AG967" s="21" t="s">
        <v>5835</v>
      </c>
      <c r="AH967" s="24" t="s">
        <v>5836</v>
      </c>
      <c r="AI967" s="24" t="s">
        <v>5837</v>
      </c>
      <c r="AJ967" s="27" t="s">
        <v>31581</v>
      </c>
      <c r="AK967" s="28" t="s">
        <v>60</v>
      </c>
      <c r="AL967" s="28">
        <v>10</v>
      </c>
      <c r="AM967" s="28">
        <v>19780201</v>
      </c>
      <c r="AN967" s="29">
        <v>381</v>
      </c>
      <c r="AO967" s="29">
        <v>202306</v>
      </c>
      <c r="AP967" s="29">
        <v>2022</v>
      </c>
      <c r="AQ967" s="28">
        <v>110161274</v>
      </c>
      <c r="AR967" s="28">
        <v>252784092</v>
      </c>
      <c r="AS967" s="28">
        <v>7458750</v>
      </c>
      <c r="AT967" s="30">
        <v>2</v>
      </c>
      <c r="AU967" s="30"/>
      <c r="AV967" s="30"/>
      <c r="AW967" s="30"/>
      <c r="AX967" s="30"/>
      <c r="AY967" s="30"/>
      <c r="AZ967" s="30"/>
      <c r="BA967" s="30"/>
      <c r="BB967" s="30" t="s">
        <v>54452</v>
      </c>
      <c r="BC967" s="30" t="s">
        <v>54452</v>
      </c>
      <c r="BD967" s="30" t="s">
        <v>54452</v>
      </c>
      <c r="BE967" s="30" t="s">
        <v>54452</v>
      </c>
      <c r="BF967" s="30" t="s">
        <v>54452</v>
      </c>
      <c r="BG967" s="30">
        <v>8</v>
      </c>
      <c r="BH967" s="30"/>
      <c r="BI967" s="31"/>
    </row>
    <row r="968" spans="1:61" ht="16.5">
      <c r="A968" s="21" t="s">
        <v>6062</v>
      </c>
      <c r="B968" s="21">
        <v>6136</v>
      </c>
      <c r="C968" s="21">
        <v>1389256</v>
      </c>
      <c r="D968" s="21">
        <v>5148106690</v>
      </c>
      <c r="E968" s="22">
        <v>1911110000104</v>
      </c>
      <c r="F968" s="24" t="s">
        <v>6063</v>
      </c>
      <c r="G968" s="24" t="s">
        <v>44</v>
      </c>
      <c r="H968" s="24" t="s">
        <v>51</v>
      </c>
      <c r="I968" s="24" t="s">
        <v>52</v>
      </c>
      <c r="J968" s="24" t="s">
        <v>1042</v>
      </c>
      <c r="K968" s="21">
        <v>36</v>
      </c>
      <c r="L968" s="32" t="s">
        <v>6064</v>
      </c>
      <c r="M968" s="21" t="s">
        <v>6065</v>
      </c>
      <c r="N968" s="21">
        <v>1</v>
      </c>
      <c r="O968" s="21" t="s">
        <v>55</v>
      </c>
      <c r="P968" s="21">
        <v>0</v>
      </c>
      <c r="Q968" s="39">
        <v>1264205</v>
      </c>
      <c r="R968" s="33">
        <v>412188</v>
      </c>
      <c r="S968" s="33">
        <v>2907610</v>
      </c>
      <c r="T968" s="21">
        <v>0</v>
      </c>
      <c r="U968" s="33">
        <v>288911</v>
      </c>
      <c r="V968" s="39">
        <v>8111146</v>
      </c>
      <c r="W968" s="39">
        <v>1373343</v>
      </c>
      <c r="X968" s="33">
        <v>69900</v>
      </c>
      <c r="Y968" s="39">
        <v>7224606</v>
      </c>
      <c r="Z968" s="16" t="s">
        <v>126</v>
      </c>
      <c r="AA968" s="102">
        <v>0</v>
      </c>
      <c r="AB968" s="21">
        <v>89</v>
      </c>
      <c r="AC968" s="21">
        <v>29</v>
      </c>
      <c r="AD968" s="21">
        <v>2.8</v>
      </c>
      <c r="AE968" s="21">
        <v>95.5</v>
      </c>
      <c r="AF968" s="21">
        <f t="shared" si="15"/>
        <v>216.3</v>
      </c>
      <c r="AG968" s="21" t="s">
        <v>6066</v>
      </c>
      <c r="AH968" s="24" t="s">
        <v>6067</v>
      </c>
      <c r="AI968" s="24" t="s">
        <v>6068</v>
      </c>
      <c r="AJ968" s="27" t="s">
        <v>31582</v>
      </c>
      <c r="AK968" s="28" t="s">
        <v>156</v>
      </c>
      <c r="AL968" s="28">
        <v>10</v>
      </c>
      <c r="AM968" s="28">
        <v>19470520</v>
      </c>
      <c r="AN968" s="29">
        <v>1309</v>
      </c>
      <c r="AO968" s="29">
        <v>202306</v>
      </c>
      <c r="AP968" s="29">
        <v>2022</v>
      </c>
      <c r="AQ968" s="28">
        <v>1020419354</v>
      </c>
      <c r="AR968" s="28">
        <v>1037444849</v>
      </c>
      <c r="AS968" s="28">
        <v>23932354</v>
      </c>
      <c r="AT968" s="30">
        <v>1</v>
      </c>
      <c r="AU968" s="30"/>
      <c r="AV968" s="30"/>
      <c r="AW968" s="30"/>
      <c r="AX968" s="30"/>
      <c r="AY968" s="30"/>
      <c r="AZ968" s="30"/>
      <c r="BA968" s="30"/>
      <c r="BB968" s="30" t="s">
        <v>54452</v>
      </c>
      <c r="BC968" s="30" t="s">
        <v>54452</v>
      </c>
      <c r="BD968" s="30" t="s">
        <v>54452</v>
      </c>
      <c r="BE968" s="30" t="s">
        <v>54452</v>
      </c>
      <c r="BF968" s="30" t="s">
        <v>54452</v>
      </c>
      <c r="BG968" s="30">
        <v>5</v>
      </c>
      <c r="BH968" s="30" t="s">
        <v>6069</v>
      </c>
      <c r="BI968" s="31"/>
    </row>
    <row r="969" spans="1:61" ht="16.5">
      <c r="A969" s="21" t="s">
        <v>4459</v>
      </c>
      <c r="B969" s="21">
        <v>4166</v>
      </c>
      <c r="C969" s="21">
        <v>9344354</v>
      </c>
      <c r="D969" s="21">
        <v>6748701704</v>
      </c>
      <c r="E969" s="22">
        <v>1314110460809</v>
      </c>
      <c r="F969" s="24" t="s">
        <v>4460</v>
      </c>
      <c r="G969" s="24" t="s">
        <v>44</v>
      </c>
      <c r="H969" s="24" t="s">
        <v>51</v>
      </c>
      <c r="I969" s="24" t="s">
        <v>52</v>
      </c>
      <c r="J969" s="24" t="s">
        <v>1944</v>
      </c>
      <c r="K969" s="21">
        <v>26</v>
      </c>
      <c r="L969" s="32" t="s">
        <v>4461</v>
      </c>
      <c r="M969" s="21" t="s">
        <v>4462</v>
      </c>
      <c r="N969" s="26">
        <v>1</v>
      </c>
      <c r="O969" s="26" t="s">
        <v>351</v>
      </c>
      <c r="P969" s="21">
        <v>0</v>
      </c>
      <c r="Q969" s="21">
        <v>0</v>
      </c>
      <c r="R969" s="21">
        <v>0</v>
      </c>
      <c r="S969" s="21">
        <v>0</v>
      </c>
      <c r="T969" s="21">
        <v>0</v>
      </c>
      <c r="U969" s="21">
        <v>0</v>
      </c>
      <c r="V969" s="21">
        <v>0</v>
      </c>
      <c r="W969" s="21">
        <v>0</v>
      </c>
      <c r="X969" s="64">
        <v>51102</v>
      </c>
      <c r="Y969" s="21">
        <v>0</v>
      </c>
      <c r="Z969" s="21" t="s">
        <v>126</v>
      </c>
      <c r="AA969" s="103">
        <v>0</v>
      </c>
      <c r="AB969" s="100">
        <v>0</v>
      </c>
      <c r="AC969" s="100">
        <v>0</v>
      </c>
      <c r="AD969" s="100">
        <v>0</v>
      </c>
      <c r="AE969" s="37">
        <v>511</v>
      </c>
      <c r="AF969" s="21">
        <f t="shared" si="15"/>
        <v>511</v>
      </c>
      <c r="AG969" s="21" t="s">
        <v>4463</v>
      </c>
      <c r="AH969" s="24" t="s">
        <v>4464</v>
      </c>
      <c r="AI969" s="24" t="s">
        <v>4465</v>
      </c>
      <c r="AJ969" s="27" t="s">
        <v>31583</v>
      </c>
      <c r="AK969" s="28" t="s">
        <v>156</v>
      </c>
      <c r="AL969" s="28">
        <v>10</v>
      </c>
      <c r="AM969" s="28">
        <v>20200501</v>
      </c>
      <c r="AN969" s="29">
        <v>2378</v>
      </c>
      <c r="AO969" s="29">
        <v>202306</v>
      </c>
      <c r="AP969" s="29">
        <v>2022</v>
      </c>
      <c r="AQ969" s="28">
        <v>1308957186</v>
      </c>
      <c r="AR969" s="28">
        <v>1192389505</v>
      </c>
      <c r="AS969" s="28">
        <v>25756222</v>
      </c>
      <c r="AT969" s="30">
        <v>2</v>
      </c>
      <c r="AU969" s="30"/>
      <c r="AV969" s="30"/>
      <c r="AW969" s="30"/>
      <c r="AX969" s="30"/>
      <c r="AY969" s="30"/>
      <c r="AZ969" s="30"/>
      <c r="BA969" s="30"/>
      <c r="BB969" s="30" t="s">
        <v>54452</v>
      </c>
      <c r="BC969" s="30" t="s">
        <v>54452</v>
      </c>
      <c r="BD969" s="30" t="s">
        <v>54452</v>
      </c>
      <c r="BE969" s="30" t="s">
        <v>54452</v>
      </c>
      <c r="BF969" s="30" t="s">
        <v>54452</v>
      </c>
      <c r="BG969" s="30">
        <v>5</v>
      </c>
      <c r="BH969" s="30"/>
      <c r="BI969" s="31"/>
    </row>
    <row r="970" spans="1:61" ht="16.5">
      <c r="A970" s="21" t="s">
        <v>14545</v>
      </c>
      <c r="B970" s="21">
        <v>21252</v>
      </c>
      <c r="C970" s="21">
        <v>1396188</v>
      </c>
      <c r="D970" s="21">
        <v>5148130657</v>
      </c>
      <c r="E970" s="22">
        <v>1701150000458</v>
      </c>
      <c r="F970" s="24" t="s">
        <v>14546</v>
      </c>
      <c r="G970" s="24" t="s">
        <v>104</v>
      </c>
      <c r="H970" s="24" t="s">
        <v>51</v>
      </c>
      <c r="I970" s="24" t="s">
        <v>65</v>
      </c>
      <c r="J970" s="24" t="s">
        <v>1042</v>
      </c>
      <c r="K970" s="21">
        <v>36</v>
      </c>
      <c r="L970" s="32" t="s">
        <v>14547</v>
      </c>
      <c r="M970" s="21" t="s">
        <v>14548</v>
      </c>
      <c r="N970" s="26">
        <v>1</v>
      </c>
      <c r="O970" s="26" t="s">
        <v>351</v>
      </c>
      <c r="P970" s="21">
        <v>0</v>
      </c>
      <c r="Q970" s="21">
        <v>0</v>
      </c>
      <c r="R970" s="21">
        <v>0</v>
      </c>
      <c r="S970" s="21">
        <v>0</v>
      </c>
      <c r="T970" s="21">
        <v>0</v>
      </c>
      <c r="U970" s="21">
        <v>0</v>
      </c>
      <c r="V970" s="21">
        <v>0</v>
      </c>
      <c r="W970" s="21">
        <v>0</v>
      </c>
      <c r="X970" s="21">
        <v>0</v>
      </c>
      <c r="Y970" s="21">
        <v>0</v>
      </c>
      <c r="Z970" s="21"/>
      <c r="AA970" s="103">
        <v>0</v>
      </c>
      <c r="AB970" s="100">
        <v>0</v>
      </c>
      <c r="AC970" s="100">
        <v>0</v>
      </c>
      <c r="AD970" s="100">
        <v>0</v>
      </c>
      <c r="AE970" s="100">
        <v>0</v>
      </c>
      <c r="AF970" s="21">
        <f t="shared" si="15"/>
        <v>0</v>
      </c>
      <c r="AG970" s="21" t="s">
        <v>14549</v>
      </c>
      <c r="AH970" s="24" t="s">
        <v>14550</v>
      </c>
      <c r="AI970" s="24" t="s">
        <v>14551</v>
      </c>
      <c r="AJ970" s="27" t="s">
        <v>31584</v>
      </c>
      <c r="AK970" s="28" t="s">
        <v>47</v>
      </c>
      <c r="AL970" s="28">
        <v>10</v>
      </c>
      <c r="AM970" s="28">
        <v>19980417</v>
      </c>
      <c r="AN970" s="29">
        <v>1233</v>
      </c>
      <c r="AO970" s="29">
        <v>202004</v>
      </c>
      <c r="AP970" s="29"/>
      <c r="AQ970" s="28"/>
      <c r="AR970" s="28"/>
      <c r="AS970" s="28"/>
      <c r="AT970" s="30">
        <v>2</v>
      </c>
      <c r="AU970" s="30"/>
      <c r="AV970" s="30"/>
      <c r="AW970" s="30"/>
      <c r="AX970" s="30"/>
      <c r="AY970" s="30"/>
      <c r="AZ970" s="30"/>
      <c r="BA970" s="30"/>
      <c r="BB970" s="30" t="s">
        <v>54452</v>
      </c>
      <c r="BC970" s="30" t="s">
        <v>54452</v>
      </c>
      <c r="BD970" s="30" t="s">
        <v>54452</v>
      </c>
      <c r="BE970" s="30" t="s">
        <v>54452</v>
      </c>
      <c r="BF970" s="30" t="s">
        <v>54452</v>
      </c>
      <c r="BG970" s="30">
        <v>4</v>
      </c>
      <c r="BH970" s="30" t="s">
        <v>237</v>
      </c>
      <c r="BI970" s="31"/>
    </row>
    <row r="971" spans="1:61" ht="16.5">
      <c r="A971" s="21" t="s">
        <v>14552</v>
      </c>
      <c r="B971" s="21">
        <v>24634</v>
      </c>
      <c r="C971" s="21">
        <v>3044151</v>
      </c>
      <c r="D971" s="21">
        <v>5038203399</v>
      </c>
      <c r="E971" s="22">
        <v>1742330000230</v>
      </c>
      <c r="F971" s="24" t="s">
        <v>14553</v>
      </c>
      <c r="G971" s="24" t="s">
        <v>104</v>
      </c>
      <c r="H971" s="24" t="s">
        <v>51</v>
      </c>
      <c r="I971" s="24" t="s">
        <v>65</v>
      </c>
      <c r="J971" s="24" t="s">
        <v>105</v>
      </c>
      <c r="K971" s="21">
        <v>64</v>
      </c>
      <c r="L971" s="32" t="s">
        <v>14553</v>
      </c>
      <c r="M971" s="21" t="s">
        <v>14554</v>
      </c>
      <c r="N971" s="21">
        <v>2</v>
      </c>
      <c r="O971" s="21">
        <v>0</v>
      </c>
      <c r="P971" s="21">
        <v>0</v>
      </c>
      <c r="Q971" s="21">
        <v>0</v>
      </c>
      <c r="R971" s="21">
        <v>0</v>
      </c>
      <c r="S971" s="21">
        <v>0</v>
      </c>
      <c r="T971" s="21">
        <v>0</v>
      </c>
      <c r="U971" s="21">
        <v>0</v>
      </c>
      <c r="V971" s="21">
        <v>0</v>
      </c>
      <c r="W971" s="21">
        <v>0</v>
      </c>
      <c r="X971" s="66">
        <v>39309</v>
      </c>
      <c r="Y971" s="21">
        <v>0</v>
      </c>
      <c r="Z971" s="16" t="s">
        <v>126</v>
      </c>
      <c r="AA971" s="101">
        <v>0</v>
      </c>
      <c r="AB971" s="98">
        <v>0</v>
      </c>
      <c r="AC971" s="98">
        <v>0</v>
      </c>
      <c r="AD971" s="98">
        <v>0</v>
      </c>
      <c r="AE971" s="98">
        <v>0</v>
      </c>
      <c r="AF971" s="21">
        <f t="shared" si="15"/>
        <v>0</v>
      </c>
      <c r="AG971" s="21" t="s">
        <v>14555</v>
      </c>
      <c r="AH971" s="24" t="s">
        <v>14556</v>
      </c>
      <c r="AI971" s="24" t="s">
        <v>14557</v>
      </c>
      <c r="AJ971" s="27" t="s">
        <v>31585</v>
      </c>
      <c r="AK971" s="28" t="s">
        <v>47</v>
      </c>
      <c r="AL971" s="28">
        <v>10</v>
      </c>
      <c r="AM971" s="28">
        <v>19830701</v>
      </c>
      <c r="AN971" s="29">
        <v>510</v>
      </c>
      <c r="AO971" s="29">
        <v>202112</v>
      </c>
      <c r="AP971" s="29"/>
      <c r="AQ971" s="28"/>
      <c r="AR971" s="28"/>
      <c r="AS971" s="28"/>
      <c r="AT971" s="30">
        <v>2</v>
      </c>
      <c r="AU971" s="30"/>
      <c r="AV971" s="30"/>
      <c r="AW971" s="30"/>
      <c r="AX971" s="30"/>
      <c r="AY971" s="30"/>
      <c r="AZ971" s="30"/>
      <c r="BA971" s="30"/>
      <c r="BB971" s="30" t="s">
        <v>54452</v>
      </c>
      <c r="BC971" s="30" t="s">
        <v>54452</v>
      </c>
      <c r="BD971" s="30" t="s">
        <v>54452</v>
      </c>
      <c r="BE971" s="30" t="s">
        <v>54452</v>
      </c>
      <c r="BF971" s="30" t="s">
        <v>14558</v>
      </c>
      <c r="BG971" s="30">
        <v>2</v>
      </c>
      <c r="BH971" s="30"/>
      <c r="BI971" s="31"/>
    </row>
    <row r="972" spans="1:61" ht="16.5">
      <c r="A972" s="21" t="s">
        <v>14559</v>
      </c>
      <c r="B972" s="21">
        <v>14139</v>
      </c>
      <c r="C972" s="21">
        <v>3958188</v>
      </c>
      <c r="D972" s="21">
        <v>5028219772</v>
      </c>
      <c r="E972" s="22">
        <v>1701220006899</v>
      </c>
      <c r="F972" s="24" t="s">
        <v>14560</v>
      </c>
      <c r="G972" s="24" t="s">
        <v>44</v>
      </c>
      <c r="H972" s="24" t="s">
        <v>51</v>
      </c>
      <c r="I972" s="24" t="s">
        <v>65</v>
      </c>
      <c r="J972" s="24" t="s">
        <v>363</v>
      </c>
      <c r="K972" s="21">
        <v>63</v>
      </c>
      <c r="L972" s="32" t="s">
        <v>14560</v>
      </c>
      <c r="M972" s="21" t="s">
        <v>14561</v>
      </c>
      <c r="N972" s="26">
        <v>1</v>
      </c>
      <c r="O972" s="26">
        <v>0</v>
      </c>
      <c r="P972" s="26">
        <v>0</v>
      </c>
      <c r="Q972" s="26">
        <v>0</v>
      </c>
      <c r="R972" s="26">
        <v>0</v>
      </c>
      <c r="S972" s="26">
        <v>0</v>
      </c>
      <c r="T972" s="26">
        <v>0</v>
      </c>
      <c r="U972" s="26">
        <v>0</v>
      </c>
      <c r="V972" s="26">
        <v>0</v>
      </c>
      <c r="W972" s="26">
        <v>0</v>
      </c>
      <c r="X972" s="26">
        <v>0</v>
      </c>
      <c r="Y972" s="26">
        <v>0</v>
      </c>
      <c r="Z972" s="21"/>
      <c r="AA972" s="101">
        <v>0</v>
      </c>
      <c r="AB972" s="98">
        <v>0</v>
      </c>
      <c r="AC972" s="98">
        <v>0</v>
      </c>
      <c r="AD972" s="98">
        <v>0</v>
      </c>
      <c r="AE972" s="98">
        <v>0</v>
      </c>
      <c r="AF972" s="21">
        <f t="shared" si="15"/>
        <v>0</v>
      </c>
      <c r="AG972" s="21" t="s">
        <v>14562</v>
      </c>
      <c r="AH972" s="24" t="s">
        <v>14563</v>
      </c>
      <c r="AI972" s="24" t="s">
        <v>14564</v>
      </c>
      <c r="AJ972" s="27" t="s">
        <v>31586</v>
      </c>
      <c r="AK972" s="28" t="s">
        <v>47</v>
      </c>
      <c r="AL972" s="28">
        <v>10</v>
      </c>
      <c r="AM972" s="28">
        <v>20101214</v>
      </c>
      <c r="AN972" s="29">
        <v>465</v>
      </c>
      <c r="AO972" s="29">
        <v>202304</v>
      </c>
      <c r="AP972" s="29">
        <v>2022</v>
      </c>
      <c r="AQ972" s="28">
        <v>72910658</v>
      </c>
      <c r="AR972" s="28">
        <v>60241143</v>
      </c>
      <c r="AS972" s="28">
        <v>1150000</v>
      </c>
      <c r="AT972" s="30">
        <v>2</v>
      </c>
      <c r="AU972" s="30"/>
      <c r="AV972" s="30"/>
      <c r="AW972" s="30"/>
      <c r="AX972" s="30"/>
      <c r="AY972" s="30"/>
      <c r="AZ972" s="30"/>
      <c r="BA972" s="30"/>
      <c r="BB972" s="30" t="s">
        <v>54452</v>
      </c>
      <c r="BC972" s="30" t="s">
        <v>54452</v>
      </c>
      <c r="BD972" s="30" t="s">
        <v>54452</v>
      </c>
      <c r="BE972" s="30" t="s">
        <v>54452</v>
      </c>
      <c r="BF972" s="30" t="s">
        <v>54452</v>
      </c>
      <c r="BG972" s="30">
        <v>4</v>
      </c>
      <c r="BH972" s="30" t="s">
        <v>14565</v>
      </c>
      <c r="BI972" s="31"/>
    </row>
    <row r="973" spans="1:61" ht="16.5">
      <c r="A973" s="21" t="s">
        <v>14566</v>
      </c>
      <c r="B973" s="21">
        <v>24616</v>
      </c>
      <c r="C973" s="21">
        <v>1459904</v>
      </c>
      <c r="D973" s="21">
        <v>5148204710</v>
      </c>
      <c r="E973" s="22">
        <v>1701310000256</v>
      </c>
      <c r="F973" s="24" t="s">
        <v>14567</v>
      </c>
      <c r="G973" s="24" t="s">
        <v>104</v>
      </c>
      <c r="H973" s="24" t="s">
        <v>51</v>
      </c>
      <c r="I973" s="24" t="s">
        <v>65</v>
      </c>
      <c r="J973" s="24" t="s">
        <v>105</v>
      </c>
      <c r="K973" s="21">
        <v>64</v>
      </c>
      <c r="L973" s="32" t="s">
        <v>14567</v>
      </c>
      <c r="M973" s="21" t="s">
        <v>14568</v>
      </c>
      <c r="N973" s="26">
        <v>1</v>
      </c>
      <c r="O973" s="26">
        <v>0</v>
      </c>
      <c r="P973" s="26">
        <v>0</v>
      </c>
      <c r="Q973" s="26">
        <v>0</v>
      </c>
      <c r="R973" s="26">
        <v>0</v>
      </c>
      <c r="S973" s="26">
        <v>0</v>
      </c>
      <c r="T973" s="26">
        <v>0</v>
      </c>
      <c r="U973" s="26">
        <v>0</v>
      </c>
      <c r="V973" s="26">
        <v>0</v>
      </c>
      <c r="W973" s="26">
        <v>0</v>
      </c>
      <c r="X973" s="26">
        <v>0</v>
      </c>
      <c r="Y973" s="26">
        <v>0</v>
      </c>
      <c r="Z973" s="21"/>
      <c r="AA973" s="101">
        <v>0</v>
      </c>
      <c r="AB973" s="98">
        <v>0</v>
      </c>
      <c r="AC973" s="98">
        <v>0</v>
      </c>
      <c r="AD973" s="98">
        <v>0</v>
      </c>
      <c r="AE973" s="98">
        <v>0</v>
      </c>
      <c r="AF973" s="21">
        <f t="shared" si="15"/>
        <v>0</v>
      </c>
      <c r="AG973" s="21" t="s">
        <v>5955</v>
      </c>
      <c r="AH973" s="24" t="s">
        <v>14569</v>
      </c>
      <c r="AI973" s="24" t="s">
        <v>14570</v>
      </c>
      <c r="AJ973" s="27" t="s">
        <v>31587</v>
      </c>
      <c r="AK973" s="28" t="s">
        <v>47</v>
      </c>
      <c r="AL973" s="28">
        <v>10</v>
      </c>
      <c r="AM973" s="28">
        <v>19911101</v>
      </c>
      <c r="AN973" s="29">
        <v>375</v>
      </c>
      <c r="AO973" s="29">
        <v>201903</v>
      </c>
      <c r="AP973" s="29"/>
      <c r="AQ973" s="28"/>
      <c r="AR973" s="28"/>
      <c r="AS973" s="28"/>
      <c r="AT973" s="30">
        <v>2</v>
      </c>
      <c r="AU973" s="30"/>
      <c r="AV973" s="30"/>
      <c r="AW973" s="30"/>
      <c r="AX973" s="30"/>
      <c r="AY973" s="30"/>
      <c r="AZ973" s="30"/>
      <c r="BA973" s="30"/>
      <c r="BB973" s="30" t="s">
        <v>54452</v>
      </c>
      <c r="BC973" s="30" t="s">
        <v>54452</v>
      </c>
      <c r="BD973" s="30" t="s">
        <v>54452</v>
      </c>
      <c r="BE973" s="30" t="s">
        <v>54452</v>
      </c>
      <c r="BF973" s="30" t="s">
        <v>14571</v>
      </c>
      <c r="BG973" s="30">
        <v>2</v>
      </c>
      <c r="BH973" s="30" t="s">
        <v>14572</v>
      </c>
      <c r="BI973" s="31"/>
    </row>
    <row r="974" spans="1:61" ht="16.5">
      <c r="A974" s="21" t="s">
        <v>14577</v>
      </c>
      <c r="B974" s="21">
        <v>3029</v>
      </c>
      <c r="C974" s="21">
        <v>2236258</v>
      </c>
      <c r="D974" s="21">
        <v>5068153722</v>
      </c>
      <c r="E974" s="22">
        <v>1717110063138</v>
      </c>
      <c r="F974" s="24" t="s">
        <v>14578</v>
      </c>
      <c r="G974" s="24" t="s">
        <v>44</v>
      </c>
      <c r="H974" s="24" t="s">
        <v>51</v>
      </c>
      <c r="I974" s="24" t="s">
        <v>65</v>
      </c>
      <c r="J974" s="24" t="s">
        <v>1011</v>
      </c>
      <c r="K974" s="21">
        <v>35</v>
      </c>
      <c r="L974" s="32" t="s">
        <v>14579</v>
      </c>
      <c r="M974" s="21" t="s">
        <v>14580</v>
      </c>
      <c r="N974" s="26">
        <v>1</v>
      </c>
      <c r="O974" s="26" t="s">
        <v>55</v>
      </c>
      <c r="P974" s="26">
        <v>0</v>
      </c>
      <c r="Q974" s="26">
        <v>0</v>
      </c>
      <c r="R974" s="26">
        <v>0</v>
      </c>
      <c r="S974" s="26">
        <v>0</v>
      </c>
      <c r="T974" s="26">
        <v>0</v>
      </c>
      <c r="U974" s="33">
        <v>222177</v>
      </c>
      <c r="V974" s="26">
        <v>0</v>
      </c>
      <c r="W974" s="33">
        <v>20000</v>
      </c>
      <c r="X974" s="26">
        <v>0</v>
      </c>
      <c r="Y974" s="26">
        <v>0</v>
      </c>
      <c r="Z974" s="16" t="s">
        <v>56</v>
      </c>
      <c r="AA974" s="102">
        <v>0</v>
      </c>
      <c r="AB974" s="99">
        <v>0</v>
      </c>
      <c r="AC974" s="99">
        <v>0</v>
      </c>
      <c r="AD974" s="21">
        <v>2.2000000000000002</v>
      </c>
      <c r="AE974" s="21">
        <v>0.2</v>
      </c>
      <c r="AF974" s="21">
        <f t="shared" si="15"/>
        <v>2.4000000000000004</v>
      </c>
      <c r="AG974" s="21" t="s">
        <v>14581</v>
      </c>
      <c r="AH974" s="24" t="s">
        <v>14582</v>
      </c>
      <c r="AI974" s="24" t="s">
        <v>14583</v>
      </c>
      <c r="AJ974" s="27" t="s">
        <v>31588</v>
      </c>
      <c r="AK974" s="28" t="s">
        <v>60</v>
      </c>
      <c r="AL974" s="28">
        <v>10</v>
      </c>
      <c r="AM974" s="28">
        <v>20041130</v>
      </c>
      <c r="AN974" s="29">
        <v>351</v>
      </c>
      <c r="AO974" s="29">
        <v>202212</v>
      </c>
      <c r="AP974" s="29">
        <v>2022</v>
      </c>
      <c r="AQ974" s="28">
        <v>30516615</v>
      </c>
      <c r="AR974" s="28">
        <v>6683539</v>
      </c>
      <c r="AS974" s="28">
        <v>300000</v>
      </c>
      <c r="AT974" s="30">
        <v>1</v>
      </c>
      <c r="AU974" s="30"/>
      <c r="AV974" s="30"/>
      <c r="AW974" s="30"/>
      <c r="AX974" s="30"/>
      <c r="AY974" s="30"/>
      <c r="AZ974" s="30"/>
      <c r="BA974" s="30"/>
      <c r="BB974" s="30" t="s">
        <v>54452</v>
      </c>
      <c r="BC974" s="30" t="s">
        <v>54452</v>
      </c>
      <c r="BD974" s="30" t="s">
        <v>54452</v>
      </c>
      <c r="BE974" s="30" t="s">
        <v>54452</v>
      </c>
      <c r="BF974" s="30" t="s">
        <v>54452</v>
      </c>
      <c r="BG974" s="30">
        <v>13</v>
      </c>
      <c r="BH974" s="30" t="s">
        <v>14584</v>
      </c>
      <c r="BI974" s="31"/>
    </row>
    <row r="975" spans="1:61" ht="16.5">
      <c r="A975" s="21" t="s">
        <v>10787</v>
      </c>
      <c r="B975" s="21">
        <v>11154</v>
      </c>
      <c r="C975" s="21">
        <v>2169997</v>
      </c>
      <c r="D975" s="21">
        <v>1108166477</v>
      </c>
      <c r="E975" s="22">
        <v>1101113029546</v>
      </c>
      <c r="F975" s="24" t="s">
        <v>10788</v>
      </c>
      <c r="G975" s="24" t="s">
        <v>44</v>
      </c>
      <c r="H975" s="24" t="s">
        <v>51</v>
      </c>
      <c r="I975" s="24" t="s">
        <v>65</v>
      </c>
      <c r="J975" s="24" t="s">
        <v>3829</v>
      </c>
      <c r="K975" s="21">
        <v>50</v>
      </c>
      <c r="L975" s="21"/>
      <c r="M975" s="21" t="s">
        <v>10753</v>
      </c>
      <c r="N975" s="21">
        <v>1</v>
      </c>
      <c r="O975" s="21" t="s">
        <v>55</v>
      </c>
      <c r="P975" s="21">
        <v>0</v>
      </c>
      <c r="Q975" s="21">
        <v>0</v>
      </c>
      <c r="R975" s="21">
        <v>0</v>
      </c>
      <c r="S975" s="21">
        <v>0</v>
      </c>
      <c r="T975" s="21">
        <v>0</v>
      </c>
      <c r="U975" s="33">
        <f>5289455+188960</f>
        <v>5478415</v>
      </c>
      <c r="V975" s="21">
        <v>0</v>
      </c>
      <c r="W975" s="33">
        <v>4458</v>
      </c>
      <c r="X975" s="33">
        <v>3920000</v>
      </c>
      <c r="Y975" s="21">
        <v>0</v>
      </c>
      <c r="Z975" s="21" t="s">
        <v>315</v>
      </c>
      <c r="AA975" s="102">
        <v>0</v>
      </c>
      <c r="AB975" s="99">
        <v>0</v>
      </c>
      <c r="AC975" s="99">
        <v>0</v>
      </c>
      <c r="AD975" s="21">
        <v>54.7</v>
      </c>
      <c r="AE975" s="21">
        <v>39.200000000000003</v>
      </c>
      <c r="AF975" s="21">
        <f t="shared" si="15"/>
        <v>93.9</v>
      </c>
      <c r="AG975" s="21" t="s">
        <v>10789</v>
      </c>
      <c r="AH975" s="24" t="s">
        <v>10790</v>
      </c>
      <c r="AI975" s="24" t="s">
        <v>10791</v>
      </c>
      <c r="AJ975" s="27" t="s">
        <v>31589</v>
      </c>
      <c r="AK975" s="28" t="s">
        <v>60</v>
      </c>
      <c r="AL975" s="28">
        <v>10</v>
      </c>
      <c r="AM975" s="28">
        <v>20040614</v>
      </c>
      <c r="AN975" s="29">
        <v>343</v>
      </c>
      <c r="AO975" s="29">
        <v>202212</v>
      </c>
      <c r="AP975" s="29">
        <v>2022</v>
      </c>
      <c r="AQ975" s="28">
        <v>31094452</v>
      </c>
      <c r="AR975" s="28">
        <v>24082168</v>
      </c>
      <c r="AS975" s="28">
        <v>2950000</v>
      </c>
      <c r="AT975" s="30">
        <v>2</v>
      </c>
      <c r="AU975" s="30"/>
      <c r="AV975" s="30"/>
      <c r="AW975" s="30"/>
      <c r="AX975" s="30"/>
      <c r="AY975" s="30"/>
      <c r="AZ975" s="30"/>
      <c r="BA975" s="30"/>
      <c r="BB975" s="30" t="s">
        <v>54452</v>
      </c>
      <c r="BC975" s="30" t="s">
        <v>54452</v>
      </c>
      <c r="BD975" s="30" t="s">
        <v>54452</v>
      </c>
      <c r="BE975" s="30" t="s">
        <v>54452</v>
      </c>
      <c r="BF975" s="30" t="s">
        <v>54452</v>
      </c>
      <c r="BG975" s="30">
        <v>7</v>
      </c>
      <c r="BH975" s="30" t="s">
        <v>10792</v>
      </c>
      <c r="BI975" s="31"/>
    </row>
    <row r="976" spans="1:61" ht="16.5">
      <c r="A976" s="21" t="s">
        <v>7072</v>
      </c>
      <c r="B976" s="21">
        <v>7153</v>
      </c>
      <c r="C976" s="21">
        <v>1892557</v>
      </c>
      <c r="D976" s="21">
        <v>1258113235</v>
      </c>
      <c r="E976" s="22">
        <v>1101110822050</v>
      </c>
      <c r="F976" s="24" t="s">
        <v>7073</v>
      </c>
      <c r="G976" s="24" t="s">
        <v>44</v>
      </c>
      <c r="H976" s="24" t="s">
        <v>51</v>
      </c>
      <c r="I976" s="24" t="s">
        <v>52</v>
      </c>
      <c r="J976" s="24" t="s">
        <v>1033</v>
      </c>
      <c r="K976" s="21">
        <v>38</v>
      </c>
      <c r="L976" s="32" t="s">
        <v>7074</v>
      </c>
      <c r="M976" s="21" t="s">
        <v>7075</v>
      </c>
      <c r="N976" s="21">
        <v>1</v>
      </c>
      <c r="O976" s="21" t="s">
        <v>55</v>
      </c>
      <c r="P976" s="21">
        <v>0</v>
      </c>
      <c r="Q976" s="21">
        <v>0</v>
      </c>
      <c r="R976" s="39">
        <v>37000</v>
      </c>
      <c r="S976" s="39">
        <v>3308139</v>
      </c>
      <c r="T976" s="21">
        <v>0</v>
      </c>
      <c r="U976" s="21">
        <v>0</v>
      </c>
      <c r="V976" s="39">
        <v>3281599</v>
      </c>
      <c r="W976" s="33">
        <v>171661</v>
      </c>
      <c r="X976" s="21">
        <v>0</v>
      </c>
      <c r="Y976" s="33">
        <v>71891</v>
      </c>
      <c r="Z976" s="16" t="s">
        <v>126</v>
      </c>
      <c r="AA976" s="102">
        <v>0</v>
      </c>
      <c r="AB976" s="21">
        <v>1</v>
      </c>
      <c r="AC976" s="21">
        <v>33</v>
      </c>
      <c r="AD976" s="99">
        <v>0</v>
      </c>
      <c r="AE976" s="21">
        <v>34.5</v>
      </c>
      <c r="AF976" s="21">
        <f t="shared" si="15"/>
        <v>68.5</v>
      </c>
      <c r="AG976" s="21" t="s">
        <v>7076</v>
      </c>
      <c r="AH976" s="24" t="s">
        <v>7077</v>
      </c>
      <c r="AI976" s="24" t="s">
        <v>7078</v>
      </c>
      <c r="AJ976" s="27" t="s">
        <v>31590</v>
      </c>
      <c r="AK976" s="28" t="s">
        <v>60</v>
      </c>
      <c r="AL976" s="28">
        <v>10</v>
      </c>
      <c r="AM976" s="28">
        <v>19911220</v>
      </c>
      <c r="AN976" s="29">
        <v>414</v>
      </c>
      <c r="AO976" s="29">
        <v>202306</v>
      </c>
      <c r="AP976" s="29">
        <v>2022</v>
      </c>
      <c r="AQ976" s="28">
        <v>165532644</v>
      </c>
      <c r="AR976" s="28">
        <v>147682235</v>
      </c>
      <c r="AS976" s="28">
        <v>27100000</v>
      </c>
      <c r="AT976" s="30">
        <v>2</v>
      </c>
      <c r="AU976" s="30"/>
      <c r="AV976" s="30"/>
      <c r="AW976" s="30"/>
      <c r="AX976" s="30"/>
      <c r="AY976" s="30"/>
      <c r="AZ976" s="30"/>
      <c r="BA976" s="30"/>
      <c r="BB976" s="30" t="s">
        <v>54452</v>
      </c>
      <c r="BC976" s="30" t="s">
        <v>54452</v>
      </c>
      <c r="BD976" s="30" t="s">
        <v>54452</v>
      </c>
      <c r="BE976" s="30" t="s">
        <v>54452</v>
      </c>
      <c r="BF976" s="30" t="s">
        <v>54452</v>
      </c>
      <c r="BG976" s="30">
        <v>8</v>
      </c>
      <c r="BH976" s="30"/>
      <c r="BI976" s="31"/>
    </row>
    <row r="977" spans="1:61" ht="16.5">
      <c r="A977" s="21" t="s">
        <v>386</v>
      </c>
      <c r="B977" s="21">
        <v>293</v>
      </c>
      <c r="C977" s="21">
        <v>1235301</v>
      </c>
      <c r="D977" s="21">
        <v>1188110754</v>
      </c>
      <c r="E977" s="22">
        <v>1341110005814</v>
      </c>
      <c r="F977" s="24" t="s">
        <v>387</v>
      </c>
      <c r="G977" s="24" t="s">
        <v>44</v>
      </c>
      <c r="H977" s="24" t="s">
        <v>51</v>
      </c>
      <c r="I977" s="24" t="s">
        <v>52</v>
      </c>
      <c r="J977" s="24" t="s">
        <v>72</v>
      </c>
      <c r="K977" s="21">
        <v>1</v>
      </c>
      <c r="L977" s="32" t="s">
        <v>388</v>
      </c>
      <c r="M977" s="21" t="s">
        <v>389</v>
      </c>
      <c r="N977" s="21">
        <v>1</v>
      </c>
      <c r="O977" s="21" t="s">
        <v>55</v>
      </c>
      <c r="P977" s="63">
        <v>0</v>
      </c>
      <c r="Q977" s="39">
        <v>3240359</v>
      </c>
      <c r="R977" s="39">
        <v>12378</v>
      </c>
      <c r="S977" s="39">
        <v>6504422</v>
      </c>
      <c r="T977" s="21">
        <v>0</v>
      </c>
      <c r="U977" s="39">
        <v>75731</v>
      </c>
      <c r="V977" s="21">
        <v>0</v>
      </c>
      <c r="W977" s="21">
        <v>0</v>
      </c>
      <c r="X977" s="42">
        <v>501826</v>
      </c>
      <c r="Y977" s="42">
        <v>521255</v>
      </c>
      <c r="Z977" s="16" t="s">
        <v>56</v>
      </c>
      <c r="AA977" s="102">
        <v>0</v>
      </c>
      <c r="AB977" s="21">
        <v>37.700000000000003</v>
      </c>
      <c r="AC977" s="21">
        <v>65</v>
      </c>
      <c r="AD977" s="21">
        <v>0.7</v>
      </c>
      <c r="AE977" s="21">
        <v>5</v>
      </c>
      <c r="AF977" s="21">
        <f t="shared" si="15"/>
        <v>108.4</v>
      </c>
      <c r="AG977" s="21" t="s">
        <v>73</v>
      </c>
      <c r="AH977" s="24" t="s">
        <v>390</v>
      </c>
      <c r="AI977" s="24" t="s">
        <v>391</v>
      </c>
      <c r="AJ977" s="27" t="s">
        <v>31591</v>
      </c>
      <c r="AK977" s="28" t="s">
        <v>60</v>
      </c>
      <c r="AL977" s="28">
        <v>10</v>
      </c>
      <c r="AM977" s="28">
        <v>19791114</v>
      </c>
      <c r="AN977" s="29">
        <v>471</v>
      </c>
      <c r="AO977" s="29">
        <v>202212</v>
      </c>
      <c r="AP977" s="29">
        <v>2022</v>
      </c>
      <c r="AQ977" s="28">
        <v>466010344</v>
      </c>
      <c r="AR977" s="28">
        <v>253277566</v>
      </c>
      <c r="AS977" s="28">
        <v>6200000</v>
      </c>
      <c r="AT977" s="30">
        <v>2</v>
      </c>
      <c r="AU977" s="30"/>
      <c r="AV977" s="30"/>
      <c r="AW977" s="30"/>
      <c r="AX977" s="30"/>
      <c r="AY977" s="30"/>
      <c r="AZ977" s="30"/>
      <c r="BA977" s="30"/>
      <c r="BB977" s="30" t="s">
        <v>54452</v>
      </c>
      <c r="BC977" s="30" t="s">
        <v>54452</v>
      </c>
      <c r="BD977" s="30" t="s">
        <v>54452</v>
      </c>
      <c r="BE977" s="30" t="s">
        <v>54452</v>
      </c>
      <c r="BF977" s="30" t="s">
        <v>54452</v>
      </c>
      <c r="BG977" s="30">
        <v>4</v>
      </c>
      <c r="BH977" s="30" t="s">
        <v>392</v>
      </c>
      <c r="BI977" s="31"/>
    </row>
    <row r="978" spans="1:61" ht="16.5">
      <c r="A978" s="21" t="s">
        <v>3646</v>
      </c>
      <c r="B978" s="21">
        <v>3332</v>
      </c>
      <c r="C978" s="21">
        <v>1214880</v>
      </c>
      <c r="D978" s="21">
        <v>5128106559</v>
      </c>
      <c r="E978" s="22">
        <v>1756110003950</v>
      </c>
      <c r="F978" s="24" t="s">
        <v>3647</v>
      </c>
      <c r="G978" s="24" t="s">
        <v>44</v>
      </c>
      <c r="H978" s="24" t="s">
        <v>51</v>
      </c>
      <c r="I978" s="24" t="s">
        <v>52</v>
      </c>
      <c r="J978" s="24" t="s">
        <v>1654</v>
      </c>
      <c r="K978" s="21">
        <v>22</v>
      </c>
      <c r="L978" s="32" t="s">
        <v>3648</v>
      </c>
      <c r="M978" s="21" t="s">
        <v>3649</v>
      </c>
      <c r="N978" s="21">
        <v>1</v>
      </c>
      <c r="O978" s="21" t="s">
        <v>351</v>
      </c>
      <c r="P978" s="21">
        <v>0</v>
      </c>
      <c r="Q978" s="36">
        <v>425</v>
      </c>
      <c r="R978" s="36">
        <v>594</v>
      </c>
      <c r="S978" s="33">
        <v>10963</v>
      </c>
      <c r="T978" s="21">
        <v>0</v>
      </c>
      <c r="U978" s="36">
        <v>698</v>
      </c>
      <c r="V978" s="33">
        <v>1746</v>
      </c>
      <c r="W978" s="21">
        <v>0</v>
      </c>
      <c r="X978" s="21">
        <v>0</v>
      </c>
      <c r="Y978" s="33">
        <v>52124</v>
      </c>
      <c r="Z978" s="16"/>
      <c r="AA978" s="103">
        <v>0</v>
      </c>
      <c r="AB978" s="37">
        <v>531.4</v>
      </c>
      <c r="AC978" s="37">
        <v>109.6</v>
      </c>
      <c r="AD978" s="37">
        <v>6.9</v>
      </c>
      <c r="AE978" s="37">
        <v>17.399999999999999</v>
      </c>
      <c r="AF978" s="21">
        <f t="shared" si="15"/>
        <v>665.3</v>
      </c>
      <c r="AG978" s="21" t="s">
        <v>3650</v>
      </c>
      <c r="AH978" s="24" t="s">
        <v>3651</v>
      </c>
      <c r="AI978" s="24" t="s">
        <v>3652</v>
      </c>
      <c r="AJ978" s="27" t="s">
        <v>31592</v>
      </c>
      <c r="AK978" s="28" t="s">
        <v>60</v>
      </c>
      <c r="AL978" s="28">
        <v>10</v>
      </c>
      <c r="AM978" s="28">
        <v>19990901</v>
      </c>
      <c r="AN978" s="29">
        <v>914</v>
      </c>
      <c r="AO978" s="29">
        <v>202303</v>
      </c>
      <c r="AP978" s="29">
        <v>2022</v>
      </c>
      <c r="AQ978" s="28">
        <v>3173731188</v>
      </c>
      <c r="AR978" s="28">
        <v>2070454109</v>
      </c>
      <c r="AS978" s="28">
        <v>17535750</v>
      </c>
      <c r="AT978" s="30">
        <v>2</v>
      </c>
      <c r="AU978" s="30"/>
      <c r="AV978" s="30"/>
      <c r="AW978" s="30"/>
      <c r="AX978" s="30"/>
      <c r="AY978" s="30"/>
      <c r="AZ978" s="30"/>
      <c r="BA978" s="30"/>
      <c r="BB978" s="30" t="s">
        <v>54452</v>
      </c>
      <c r="BC978" s="30" t="s">
        <v>54452</v>
      </c>
      <c r="BD978" s="30" t="s">
        <v>54452</v>
      </c>
      <c r="BE978" s="30" t="s">
        <v>54452</v>
      </c>
      <c r="BF978" s="30" t="s">
        <v>54452</v>
      </c>
      <c r="BG978" s="30">
        <v>8</v>
      </c>
      <c r="BH978" s="30"/>
      <c r="BI978" s="31"/>
    </row>
    <row r="979" spans="1:61" ht="16.5">
      <c r="A979" s="21" t="s">
        <v>14083</v>
      </c>
      <c r="B979" s="21">
        <v>13810</v>
      </c>
      <c r="C979" s="21">
        <v>4042887</v>
      </c>
      <c r="D979" s="21">
        <v>1138652337</v>
      </c>
      <c r="E979" s="22">
        <v>1101114697920</v>
      </c>
      <c r="F979" s="24" t="s">
        <v>14084</v>
      </c>
      <c r="G979" s="24" t="s">
        <v>44</v>
      </c>
      <c r="H979" s="24" t="s">
        <v>51</v>
      </c>
      <c r="I979" s="24" t="s">
        <v>63</v>
      </c>
      <c r="J979" s="24" t="s">
        <v>462</v>
      </c>
      <c r="K979" s="21">
        <v>56</v>
      </c>
      <c r="L979" s="32" t="s">
        <v>14085</v>
      </c>
      <c r="M979" s="21" t="s">
        <v>14086</v>
      </c>
      <c r="N979" s="21">
        <v>1</v>
      </c>
      <c r="O979" s="21" t="s">
        <v>83</v>
      </c>
      <c r="P979" s="21">
        <v>0</v>
      </c>
      <c r="Q979" s="21">
        <v>0</v>
      </c>
      <c r="R979" s="21">
        <v>0</v>
      </c>
      <c r="S979" s="21">
        <v>0</v>
      </c>
      <c r="T979" s="21">
        <v>0</v>
      </c>
      <c r="U979" s="21">
        <v>0</v>
      </c>
      <c r="V979" s="21">
        <v>0</v>
      </c>
      <c r="W979" s="33">
        <v>496986000</v>
      </c>
      <c r="X979" s="21">
        <v>0</v>
      </c>
      <c r="Y979" s="21">
        <v>0</v>
      </c>
      <c r="Z979" s="16" t="s">
        <v>315</v>
      </c>
      <c r="AA979" s="102">
        <v>0</v>
      </c>
      <c r="AB979" s="99">
        <v>0</v>
      </c>
      <c r="AC979" s="99">
        <v>0</v>
      </c>
      <c r="AD979" s="99">
        <v>0</v>
      </c>
      <c r="AE979" s="21">
        <v>4.9000000000000004</v>
      </c>
      <c r="AF979" s="21">
        <f t="shared" si="15"/>
        <v>4.9000000000000004</v>
      </c>
      <c r="AG979" s="21" t="s">
        <v>14087</v>
      </c>
      <c r="AH979" s="24">
        <v>15885180</v>
      </c>
      <c r="AI979" s="24" t="s">
        <v>9787</v>
      </c>
      <c r="AJ979" s="27" t="s">
        <v>31593</v>
      </c>
      <c r="AK979" s="28" t="s">
        <v>60</v>
      </c>
      <c r="AL979" s="28">
        <v>10</v>
      </c>
      <c r="AM979" s="28">
        <v>20110930</v>
      </c>
      <c r="AN979" s="29">
        <v>677</v>
      </c>
      <c r="AO979" s="29">
        <v>202212</v>
      </c>
      <c r="AP979" s="29">
        <v>2022</v>
      </c>
      <c r="AQ979" s="28">
        <v>39564965</v>
      </c>
      <c r="AR979" s="28">
        <v>61746742</v>
      </c>
      <c r="AS979" s="28">
        <v>766122</v>
      </c>
      <c r="AT979" s="30">
        <v>2</v>
      </c>
      <c r="AU979" s="30"/>
      <c r="AV979" s="30"/>
      <c r="AW979" s="30"/>
      <c r="AX979" s="30"/>
      <c r="AY979" s="30"/>
      <c r="AZ979" s="30"/>
      <c r="BA979" s="30"/>
      <c r="BB979" s="30" t="s">
        <v>54452</v>
      </c>
      <c r="BC979" s="30" t="s">
        <v>54452</v>
      </c>
      <c r="BD979" s="30" t="s">
        <v>54452</v>
      </c>
      <c r="BE979" s="30" t="s">
        <v>54452</v>
      </c>
      <c r="BF979" s="30" t="s">
        <v>54452</v>
      </c>
      <c r="BG979" s="30">
        <v>4</v>
      </c>
      <c r="BH979" s="30" t="s">
        <v>3728</v>
      </c>
      <c r="BI979" s="31"/>
    </row>
    <row r="980" spans="1:61" ht="16.5">
      <c r="A980" s="21" t="s">
        <v>12714</v>
      </c>
      <c r="B980" s="21">
        <v>12453</v>
      </c>
      <c r="C980" s="21">
        <v>1216969</v>
      </c>
      <c r="D980" s="21">
        <v>1018161463</v>
      </c>
      <c r="E980" s="22">
        <v>1101112044214</v>
      </c>
      <c r="F980" s="24" t="s">
        <v>12715</v>
      </c>
      <c r="G980" s="24" t="s">
        <v>44</v>
      </c>
      <c r="H980" s="24" t="s">
        <v>51</v>
      </c>
      <c r="I980" s="24" t="s">
        <v>63</v>
      </c>
      <c r="J980" s="24" t="s">
        <v>462</v>
      </c>
      <c r="K980" s="21">
        <v>56</v>
      </c>
      <c r="L980" s="32" t="s">
        <v>12716</v>
      </c>
      <c r="M980" s="21" t="s">
        <v>12717</v>
      </c>
      <c r="N980" s="21">
        <v>1</v>
      </c>
      <c r="O980" s="21" t="s">
        <v>55</v>
      </c>
      <c r="P980" s="21">
        <v>0</v>
      </c>
      <c r="Q980" s="21">
        <v>0</v>
      </c>
      <c r="R980" s="21">
        <v>0</v>
      </c>
      <c r="S980" s="21">
        <v>0</v>
      </c>
      <c r="T980" s="21">
        <v>0</v>
      </c>
      <c r="U980" s="21">
        <v>0</v>
      </c>
      <c r="V980" s="21">
        <v>0</v>
      </c>
      <c r="W980" s="33">
        <v>315391</v>
      </c>
      <c r="X980" s="21">
        <v>0</v>
      </c>
      <c r="Y980" s="21">
        <v>0</v>
      </c>
      <c r="Z980" s="16" t="s">
        <v>315</v>
      </c>
      <c r="AA980" s="102">
        <v>0</v>
      </c>
      <c r="AB980" s="99">
        <v>0</v>
      </c>
      <c r="AC980" s="99">
        <v>0</v>
      </c>
      <c r="AD980" s="99">
        <v>0</v>
      </c>
      <c r="AE980" s="21">
        <v>3.1</v>
      </c>
      <c r="AF980" s="21">
        <f t="shared" si="15"/>
        <v>3.1</v>
      </c>
      <c r="AG980" s="21" t="s">
        <v>12718</v>
      </c>
      <c r="AH980" s="24" t="s">
        <v>12719</v>
      </c>
      <c r="AI980" s="24" t="s">
        <v>9787</v>
      </c>
      <c r="AJ980" s="27" t="s">
        <v>31593</v>
      </c>
      <c r="AK980" s="28" t="s">
        <v>60</v>
      </c>
      <c r="AL980" s="28">
        <v>10</v>
      </c>
      <c r="AM980" s="28">
        <v>20000807</v>
      </c>
      <c r="AN980" s="29">
        <v>356</v>
      </c>
      <c r="AO980" s="29">
        <v>202212</v>
      </c>
      <c r="AP980" s="29">
        <v>2022</v>
      </c>
      <c r="AQ980" s="28">
        <v>24386261</v>
      </c>
      <c r="AR980" s="28">
        <v>65165647</v>
      </c>
      <c r="AS980" s="28">
        <v>2217502</v>
      </c>
      <c r="AT980" s="30">
        <v>2</v>
      </c>
      <c r="AU980" s="30"/>
      <c r="AV980" s="30"/>
      <c r="AW980" s="30"/>
      <c r="AX980" s="30"/>
      <c r="AY980" s="30"/>
      <c r="AZ980" s="30"/>
      <c r="BA980" s="30"/>
      <c r="BB980" s="30" t="s">
        <v>54452</v>
      </c>
      <c r="BC980" s="30" t="s">
        <v>54452</v>
      </c>
      <c r="BD980" s="30" t="s">
        <v>54452</v>
      </c>
      <c r="BE980" s="30" t="s">
        <v>54452</v>
      </c>
      <c r="BF980" s="30" t="s">
        <v>54452</v>
      </c>
      <c r="BG980" s="30">
        <v>8</v>
      </c>
      <c r="BH980" s="30"/>
      <c r="BI980" s="31"/>
    </row>
    <row r="981" spans="1:61" ht="16.5">
      <c r="A981" s="21" t="s">
        <v>12690</v>
      </c>
      <c r="B981" s="21">
        <v>12425</v>
      </c>
      <c r="C981" s="21">
        <v>4195756</v>
      </c>
      <c r="D981" s="21">
        <v>2648109749</v>
      </c>
      <c r="E981" s="22">
        <v>1101115047687</v>
      </c>
      <c r="F981" s="24" t="s">
        <v>12691</v>
      </c>
      <c r="G981" s="24" t="s">
        <v>44</v>
      </c>
      <c r="H981" s="24" t="s">
        <v>51</v>
      </c>
      <c r="I981" s="24" t="s">
        <v>63</v>
      </c>
      <c r="J981" s="24" t="s">
        <v>462</v>
      </c>
      <c r="K981" s="21">
        <v>56</v>
      </c>
      <c r="L981" s="32" t="s">
        <v>12692</v>
      </c>
      <c r="M981" s="21" t="s">
        <v>12693</v>
      </c>
      <c r="N981" s="21">
        <v>1</v>
      </c>
      <c r="O981" s="21" t="s">
        <v>55</v>
      </c>
      <c r="P981" s="21">
        <v>0</v>
      </c>
      <c r="Q981" s="21">
        <v>0</v>
      </c>
      <c r="R981" s="21">
        <v>0</v>
      </c>
      <c r="S981" s="33">
        <v>28000</v>
      </c>
      <c r="T981" s="21">
        <v>0</v>
      </c>
      <c r="U981" s="21">
        <v>0</v>
      </c>
      <c r="V981" s="21">
        <v>0</v>
      </c>
      <c r="W981" s="33">
        <v>458249</v>
      </c>
      <c r="X981" s="21">
        <v>0</v>
      </c>
      <c r="Y981" s="21">
        <v>0</v>
      </c>
      <c r="Z981" s="16" t="s">
        <v>315</v>
      </c>
      <c r="AA981" s="102">
        <v>0</v>
      </c>
      <c r="AB981" s="99">
        <v>0</v>
      </c>
      <c r="AC981" s="21">
        <v>0.2</v>
      </c>
      <c r="AD981" s="99">
        <v>0</v>
      </c>
      <c r="AE981" s="21">
        <v>4.5</v>
      </c>
      <c r="AF981" s="21">
        <f t="shared" si="15"/>
        <v>4.7</v>
      </c>
      <c r="AG981" s="21" t="s">
        <v>12694</v>
      </c>
      <c r="AH981" s="24" t="s">
        <v>12695</v>
      </c>
      <c r="AI981" s="24" t="s">
        <v>9787</v>
      </c>
      <c r="AJ981" s="27" t="s">
        <v>31593</v>
      </c>
      <c r="AK981" s="28" t="s">
        <v>60</v>
      </c>
      <c r="AL981" s="28">
        <v>10</v>
      </c>
      <c r="AM981" s="28">
        <v>20130117</v>
      </c>
      <c r="AN981" s="29">
        <v>315</v>
      </c>
      <c r="AO981" s="29">
        <v>202212</v>
      </c>
      <c r="AP981" s="29">
        <v>2022</v>
      </c>
      <c r="AQ981" s="28">
        <v>27346658</v>
      </c>
      <c r="AR981" s="28">
        <v>48917483</v>
      </c>
      <c r="AS981" s="28">
        <v>450328</v>
      </c>
      <c r="AT981" s="30">
        <v>2</v>
      </c>
      <c r="AU981" s="30"/>
      <c r="AV981" s="30"/>
      <c r="AW981" s="30"/>
      <c r="AX981" s="30"/>
      <c r="AY981" s="30"/>
      <c r="AZ981" s="30"/>
      <c r="BA981" s="30"/>
      <c r="BB981" s="30" t="s">
        <v>54452</v>
      </c>
      <c r="BC981" s="30" t="s">
        <v>54452</v>
      </c>
      <c r="BD981" s="30" t="s">
        <v>54452</v>
      </c>
      <c r="BE981" s="30" t="s">
        <v>54452</v>
      </c>
      <c r="BF981" s="30" t="s">
        <v>54452</v>
      </c>
      <c r="BG981" s="30">
        <v>7</v>
      </c>
      <c r="BH981" s="30"/>
      <c r="BI981" s="31"/>
    </row>
    <row r="982" spans="1:61" ht="16.5">
      <c r="A982" s="21" t="s">
        <v>12728</v>
      </c>
      <c r="B982" s="21">
        <v>12460</v>
      </c>
      <c r="C982" s="21">
        <v>4135679</v>
      </c>
      <c r="D982" s="21">
        <v>1138660405</v>
      </c>
      <c r="E982" s="22">
        <v>1101114886151</v>
      </c>
      <c r="F982" s="24" t="s">
        <v>12729</v>
      </c>
      <c r="G982" s="24" t="s">
        <v>44</v>
      </c>
      <c r="H982" s="24" t="s">
        <v>51</v>
      </c>
      <c r="I982" s="24" t="s">
        <v>63</v>
      </c>
      <c r="J982" s="24" t="s">
        <v>462</v>
      </c>
      <c r="K982" s="21">
        <v>56</v>
      </c>
      <c r="L982" s="32" t="s">
        <v>12730</v>
      </c>
      <c r="M982" s="21" t="s">
        <v>12731</v>
      </c>
      <c r="N982" s="21">
        <v>1</v>
      </c>
      <c r="O982" s="21" t="s">
        <v>55</v>
      </c>
      <c r="P982" s="21">
        <v>0</v>
      </c>
      <c r="Q982" s="21">
        <v>0</v>
      </c>
      <c r="R982" s="21">
        <v>0</v>
      </c>
      <c r="S982" s="21">
        <v>0</v>
      </c>
      <c r="T982" s="21">
        <v>0</v>
      </c>
      <c r="U982" s="21">
        <v>0</v>
      </c>
      <c r="V982" s="21">
        <v>0</v>
      </c>
      <c r="W982" s="33">
        <v>530043</v>
      </c>
      <c r="X982" s="21">
        <v>0</v>
      </c>
      <c r="Y982" s="21">
        <v>0</v>
      </c>
      <c r="Z982" s="16" t="s">
        <v>315</v>
      </c>
      <c r="AA982" s="102">
        <v>0</v>
      </c>
      <c r="AB982" s="99">
        <v>0</v>
      </c>
      <c r="AC982" s="99">
        <v>0</v>
      </c>
      <c r="AD982" s="99">
        <v>0</v>
      </c>
      <c r="AE982" s="21">
        <v>5.3</v>
      </c>
      <c r="AF982" s="21">
        <f t="shared" si="15"/>
        <v>5.3</v>
      </c>
      <c r="AG982" s="21" t="s">
        <v>12732</v>
      </c>
      <c r="AH982" s="24" t="s">
        <v>12733</v>
      </c>
      <c r="AI982" s="24" t="s">
        <v>9787</v>
      </c>
      <c r="AJ982" s="27" t="s">
        <v>31593</v>
      </c>
      <c r="AK982" s="28" t="s">
        <v>60</v>
      </c>
      <c r="AL982" s="28">
        <v>10</v>
      </c>
      <c r="AM982" s="28">
        <v>20120608</v>
      </c>
      <c r="AN982" s="29">
        <v>538</v>
      </c>
      <c r="AO982" s="29">
        <v>202306</v>
      </c>
      <c r="AP982" s="29">
        <v>2022</v>
      </c>
      <c r="AQ982" s="28">
        <v>93977459</v>
      </c>
      <c r="AR982" s="28">
        <v>134746877</v>
      </c>
      <c r="AS982" s="28">
        <v>6381811</v>
      </c>
      <c r="AT982" s="30">
        <v>2</v>
      </c>
      <c r="AU982" s="30"/>
      <c r="AV982" s="30"/>
      <c r="AW982" s="30"/>
      <c r="AX982" s="30"/>
      <c r="AY982" s="30"/>
      <c r="AZ982" s="30"/>
      <c r="BA982" s="30"/>
      <c r="BB982" s="30" t="s">
        <v>54452</v>
      </c>
      <c r="BC982" s="30" t="s">
        <v>54452</v>
      </c>
      <c r="BD982" s="30" t="s">
        <v>54452</v>
      </c>
      <c r="BE982" s="30" t="s">
        <v>54452</v>
      </c>
      <c r="BF982" s="30" t="s">
        <v>54452</v>
      </c>
      <c r="BG982" s="30">
        <v>7</v>
      </c>
      <c r="BH982" s="30" t="s">
        <v>12734</v>
      </c>
      <c r="BI982" s="31"/>
    </row>
    <row r="983" spans="1:61" ht="16.5">
      <c r="A983" s="21" t="s">
        <v>12721</v>
      </c>
      <c r="B983" s="21">
        <v>12455</v>
      </c>
      <c r="C983" s="21">
        <v>4056362</v>
      </c>
      <c r="D983" s="21">
        <v>1058764746</v>
      </c>
      <c r="E983" s="22">
        <v>1101114731299</v>
      </c>
      <c r="F983" s="24" t="s">
        <v>12722</v>
      </c>
      <c r="G983" s="24" t="s">
        <v>44</v>
      </c>
      <c r="H983" s="24" t="s">
        <v>51</v>
      </c>
      <c r="I983" s="24" t="s">
        <v>63</v>
      </c>
      <c r="J983" s="24" t="s">
        <v>462</v>
      </c>
      <c r="K983" s="21">
        <v>56</v>
      </c>
      <c r="L983" s="32" t="s">
        <v>12723</v>
      </c>
      <c r="M983" s="21" t="s">
        <v>12724</v>
      </c>
      <c r="N983" s="26">
        <v>1</v>
      </c>
      <c r="O983" s="26" t="s">
        <v>55</v>
      </c>
      <c r="P983" s="33">
        <v>14692532</v>
      </c>
      <c r="Q983" s="26">
        <v>0</v>
      </c>
      <c r="R983" s="33">
        <v>943477</v>
      </c>
      <c r="S983" s="33">
        <v>2473787</v>
      </c>
      <c r="T983" s="26">
        <v>0</v>
      </c>
      <c r="U983" s="26">
        <v>0</v>
      </c>
      <c r="V983" s="33">
        <v>2192349</v>
      </c>
      <c r="W983" s="26">
        <v>0</v>
      </c>
      <c r="X983" s="26">
        <v>0</v>
      </c>
      <c r="Y983" s="33">
        <v>389236</v>
      </c>
      <c r="Z983" s="21"/>
      <c r="AA983" s="21">
        <v>146.9</v>
      </c>
      <c r="AB983" s="21">
        <v>13.3</v>
      </c>
      <c r="AC983" s="21">
        <v>24.7</v>
      </c>
      <c r="AD983" s="99">
        <v>0</v>
      </c>
      <c r="AE983" s="21">
        <v>21.9</v>
      </c>
      <c r="AF983" s="21">
        <f t="shared" si="15"/>
        <v>206.8</v>
      </c>
      <c r="AG983" s="21" t="s">
        <v>12725</v>
      </c>
      <c r="AH983" s="24">
        <v>15885180</v>
      </c>
      <c r="AI983" s="24" t="s">
        <v>12726</v>
      </c>
      <c r="AJ983" s="27" t="s">
        <v>31593</v>
      </c>
      <c r="AK983" s="28" t="s">
        <v>156</v>
      </c>
      <c r="AL983" s="28">
        <v>10</v>
      </c>
      <c r="AM983" s="28">
        <v>20111117</v>
      </c>
      <c r="AN983" s="29">
        <v>874</v>
      </c>
      <c r="AO983" s="29">
        <v>202306</v>
      </c>
      <c r="AP983" s="29">
        <v>2022</v>
      </c>
      <c r="AQ983" s="28">
        <v>962604794</v>
      </c>
      <c r="AR983" s="28">
        <v>7396298814</v>
      </c>
      <c r="AS983" s="28">
        <v>8595350</v>
      </c>
      <c r="AT983" s="30">
        <v>2</v>
      </c>
      <c r="AU983" s="30"/>
      <c r="AV983" s="30"/>
      <c r="AW983" s="30"/>
      <c r="AX983" s="30"/>
      <c r="AY983" s="30"/>
      <c r="AZ983" s="30"/>
      <c r="BA983" s="30"/>
      <c r="BB983" s="30" t="s">
        <v>54452</v>
      </c>
      <c r="BC983" s="30" t="s">
        <v>54452</v>
      </c>
      <c r="BD983" s="30" t="s">
        <v>54452</v>
      </c>
      <c r="BE983" s="30" t="s">
        <v>54452</v>
      </c>
      <c r="BF983" s="30" t="s">
        <v>54452</v>
      </c>
      <c r="BG983" s="30">
        <v>7</v>
      </c>
      <c r="BH983" s="30"/>
      <c r="BI983" s="31"/>
    </row>
    <row r="984" spans="1:61" ht="16.5">
      <c r="A984" s="21" t="s">
        <v>12700</v>
      </c>
      <c r="B984" s="21">
        <v>12447</v>
      </c>
      <c r="C984" s="21">
        <v>6501041</v>
      </c>
      <c r="D984" s="21">
        <v>1868600123</v>
      </c>
      <c r="E984" s="22">
        <v>1101115781277</v>
      </c>
      <c r="F984" s="24" t="s">
        <v>12701</v>
      </c>
      <c r="G984" s="24" t="s">
        <v>44</v>
      </c>
      <c r="H984" s="24" t="s">
        <v>51</v>
      </c>
      <c r="I984" s="24" t="s">
        <v>63</v>
      </c>
      <c r="J984" s="24" t="s">
        <v>462</v>
      </c>
      <c r="K984" s="21">
        <v>56</v>
      </c>
      <c r="L984" s="32" t="s">
        <v>12702</v>
      </c>
      <c r="M984" s="21" t="s">
        <v>3567</v>
      </c>
      <c r="N984" s="21">
        <v>1</v>
      </c>
      <c r="O984" s="21" t="s">
        <v>55</v>
      </c>
      <c r="P984" s="21">
        <v>0</v>
      </c>
      <c r="Q984" s="21">
        <v>0</v>
      </c>
      <c r="R984" s="21">
        <v>0</v>
      </c>
      <c r="S984" s="33">
        <v>429230</v>
      </c>
      <c r="T984" s="21">
        <v>0</v>
      </c>
      <c r="U984" s="21">
        <v>0</v>
      </c>
      <c r="V984" s="21">
        <v>0</v>
      </c>
      <c r="W984" s="33">
        <v>1634475</v>
      </c>
      <c r="X984" s="33">
        <v>3901479</v>
      </c>
      <c r="Y984" s="21">
        <v>0</v>
      </c>
      <c r="Z984" s="16" t="s">
        <v>315</v>
      </c>
      <c r="AA984" s="102">
        <v>0</v>
      </c>
      <c r="AB984" s="99">
        <v>0</v>
      </c>
      <c r="AC984" s="21">
        <v>4.2</v>
      </c>
      <c r="AD984" s="99">
        <v>0</v>
      </c>
      <c r="AE984" s="21">
        <v>55.3</v>
      </c>
      <c r="AF984" s="21">
        <f t="shared" si="15"/>
        <v>59.5</v>
      </c>
      <c r="AG984" s="21" t="s">
        <v>12703</v>
      </c>
      <c r="AH984" s="24" t="s">
        <v>12704</v>
      </c>
      <c r="AI984" s="24" t="s">
        <v>12705</v>
      </c>
      <c r="AJ984" s="27" t="s">
        <v>30915</v>
      </c>
      <c r="AK984" s="28" t="s">
        <v>70</v>
      </c>
      <c r="AL984" s="28">
        <v>10</v>
      </c>
      <c r="AM984" s="28">
        <v>20150714</v>
      </c>
      <c r="AN984" s="29">
        <v>1145</v>
      </c>
      <c r="AO984" s="29">
        <v>202306</v>
      </c>
      <c r="AP984" s="29">
        <v>2022</v>
      </c>
      <c r="AQ984" s="28">
        <v>131334013</v>
      </c>
      <c r="AR984" s="28">
        <v>319923032</v>
      </c>
      <c r="AS984" s="28">
        <v>32880547</v>
      </c>
      <c r="AT984" s="30">
        <v>2</v>
      </c>
      <c r="AU984" s="30"/>
      <c r="AV984" s="30"/>
      <c r="AW984" s="30"/>
      <c r="AX984" s="30"/>
      <c r="AY984" s="30"/>
      <c r="AZ984" s="30"/>
      <c r="BA984" s="30"/>
      <c r="BB984" s="30" t="s">
        <v>54452</v>
      </c>
      <c r="BC984" s="30" t="s">
        <v>54452</v>
      </c>
      <c r="BD984" s="30" t="s">
        <v>54452</v>
      </c>
      <c r="BE984" s="30" t="s">
        <v>54452</v>
      </c>
      <c r="BF984" s="30" t="s">
        <v>54452</v>
      </c>
      <c r="BG984" s="30">
        <v>8</v>
      </c>
      <c r="BH984" s="30"/>
      <c r="BI984" s="31"/>
    </row>
    <row r="985" spans="1:61" ht="16.5">
      <c r="A985" s="21" t="s">
        <v>13307</v>
      </c>
      <c r="B985" s="21">
        <v>13139</v>
      </c>
      <c r="C985" s="21">
        <v>9344291</v>
      </c>
      <c r="D985" s="21">
        <v>6838801933</v>
      </c>
      <c r="E985" s="22">
        <v>1311110591014</v>
      </c>
      <c r="F985" s="24" t="s">
        <v>13308</v>
      </c>
      <c r="G985" s="24" t="s">
        <v>44</v>
      </c>
      <c r="H985" s="24" t="s">
        <v>51</v>
      </c>
      <c r="I985" s="24" t="s">
        <v>63</v>
      </c>
      <c r="J985" s="24" t="s">
        <v>1449</v>
      </c>
      <c r="K985" s="21">
        <v>61</v>
      </c>
      <c r="L985" s="32" t="s">
        <v>13309</v>
      </c>
      <c r="M985" s="21" t="s">
        <v>13310</v>
      </c>
      <c r="N985" s="21">
        <v>1</v>
      </c>
      <c r="O985" s="21" t="s">
        <v>55</v>
      </c>
      <c r="P985" s="21">
        <v>0</v>
      </c>
      <c r="Q985" s="21">
        <v>0</v>
      </c>
      <c r="R985" s="21">
        <v>0</v>
      </c>
      <c r="S985" s="33">
        <v>2262</v>
      </c>
      <c r="T985" s="21">
        <v>0</v>
      </c>
      <c r="U985" s="21">
        <v>0</v>
      </c>
      <c r="V985" s="21">
        <v>0</v>
      </c>
      <c r="W985" s="33">
        <v>6104284</v>
      </c>
      <c r="X985" s="21">
        <v>0</v>
      </c>
      <c r="Y985" s="21">
        <v>0</v>
      </c>
      <c r="Z985" s="16" t="s">
        <v>315</v>
      </c>
      <c r="AA985" s="102">
        <v>0</v>
      </c>
      <c r="AB985" s="99">
        <v>0</v>
      </c>
      <c r="AC985" s="99">
        <v>0</v>
      </c>
      <c r="AD985" s="99">
        <v>0</v>
      </c>
      <c r="AE985" s="21">
        <v>61</v>
      </c>
      <c r="AF985" s="21">
        <f t="shared" si="15"/>
        <v>61</v>
      </c>
      <c r="AG985" s="21" t="s">
        <v>13052</v>
      </c>
      <c r="AH985" s="24" t="s">
        <v>13311</v>
      </c>
      <c r="AI985" s="24" t="s">
        <v>13312</v>
      </c>
      <c r="AJ985" s="27" t="s">
        <v>31594</v>
      </c>
      <c r="AK985" s="28" t="s">
        <v>60</v>
      </c>
      <c r="AL985" s="28">
        <v>10</v>
      </c>
      <c r="AM985" s="28">
        <v>20200506</v>
      </c>
      <c r="AN985" s="29">
        <v>380</v>
      </c>
      <c r="AO985" s="29">
        <v>202212</v>
      </c>
      <c r="AP985" s="29">
        <v>2022</v>
      </c>
      <c r="AQ985" s="28">
        <v>52110062</v>
      </c>
      <c r="AR985" s="28">
        <v>193589705</v>
      </c>
      <c r="AS985" s="28">
        <v>500000</v>
      </c>
      <c r="AT985" s="30">
        <v>2</v>
      </c>
      <c r="AU985" s="30"/>
      <c r="AV985" s="30"/>
      <c r="AW985" s="30"/>
      <c r="AX985" s="30"/>
      <c r="AY985" s="30"/>
      <c r="AZ985" s="30"/>
      <c r="BA985" s="30"/>
      <c r="BB985" s="30" t="s">
        <v>54452</v>
      </c>
      <c r="BC985" s="30" t="s">
        <v>54452</v>
      </c>
      <c r="BD985" s="30" t="s">
        <v>54452</v>
      </c>
      <c r="BE985" s="30" t="s">
        <v>54452</v>
      </c>
      <c r="BF985" s="30" t="s">
        <v>54452</v>
      </c>
      <c r="BG985" s="30">
        <v>8</v>
      </c>
      <c r="BH985" s="30"/>
      <c r="BI985" s="31"/>
    </row>
    <row r="986" spans="1:61" ht="16.5">
      <c r="A986" s="21" t="s">
        <v>13971</v>
      </c>
      <c r="B986" s="21">
        <v>13709</v>
      </c>
      <c r="C986" s="21">
        <v>9549250</v>
      </c>
      <c r="D986" s="21">
        <v>6698601888</v>
      </c>
      <c r="E986" s="22">
        <v>1311140011991</v>
      </c>
      <c r="F986" s="24" t="s">
        <v>13972</v>
      </c>
      <c r="G986" s="24" t="s">
        <v>44</v>
      </c>
      <c r="H986" s="24" t="s">
        <v>51</v>
      </c>
      <c r="I986" s="24" t="s">
        <v>63</v>
      </c>
      <c r="J986" s="24" t="s">
        <v>1449</v>
      </c>
      <c r="K986" s="21">
        <v>61</v>
      </c>
      <c r="L986" s="32" t="s">
        <v>13973</v>
      </c>
      <c r="M986" s="21" t="s">
        <v>6562</v>
      </c>
      <c r="N986" s="21">
        <v>1</v>
      </c>
      <c r="O986" s="21" t="s">
        <v>55</v>
      </c>
      <c r="P986" s="21">
        <v>0</v>
      </c>
      <c r="Q986" s="21">
        <v>0</v>
      </c>
      <c r="R986" s="21">
        <v>0</v>
      </c>
      <c r="S986" s="21">
        <v>0</v>
      </c>
      <c r="T986" s="21">
        <v>0</v>
      </c>
      <c r="U986" s="21">
        <v>0</v>
      </c>
      <c r="V986" s="21">
        <v>0</v>
      </c>
      <c r="W986" s="33">
        <v>12333741</v>
      </c>
      <c r="X986" s="21">
        <v>0</v>
      </c>
      <c r="Y986" s="21">
        <v>0</v>
      </c>
      <c r="Z986" s="16" t="s">
        <v>315</v>
      </c>
      <c r="AA986" s="102">
        <v>0</v>
      </c>
      <c r="AB986" s="99">
        <v>0</v>
      </c>
      <c r="AC986" s="99">
        <v>0</v>
      </c>
      <c r="AD986" s="99">
        <v>0</v>
      </c>
      <c r="AE986" s="21">
        <v>123.3</v>
      </c>
      <c r="AF986" s="21">
        <f t="shared" si="15"/>
        <v>123.3</v>
      </c>
      <c r="AG986" s="21" t="s">
        <v>13974</v>
      </c>
      <c r="AH986" s="24" t="s">
        <v>13975</v>
      </c>
      <c r="AI986" s="24" t="s">
        <v>13976</v>
      </c>
      <c r="AJ986" s="27" t="s">
        <v>31594</v>
      </c>
      <c r="AK986" s="28" t="s">
        <v>60</v>
      </c>
      <c r="AL986" s="28">
        <v>10</v>
      </c>
      <c r="AM986" s="28">
        <v>20200529</v>
      </c>
      <c r="AN986" s="29">
        <v>785</v>
      </c>
      <c r="AO986" s="29">
        <v>202212</v>
      </c>
      <c r="AP986" s="29">
        <v>2022</v>
      </c>
      <c r="AQ986" s="28">
        <v>548854455</v>
      </c>
      <c r="AR986" s="28">
        <v>960969534</v>
      </c>
      <c r="AS986" s="28">
        <v>6554410</v>
      </c>
      <c r="AT986" s="30">
        <v>2</v>
      </c>
      <c r="AU986" s="30"/>
      <c r="AV986" s="30"/>
      <c r="AW986" s="30"/>
      <c r="AX986" s="30"/>
      <c r="AY986" s="30"/>
      <c r="AZ986" s="30"/>
      <c r="BA986" s="30"/>
      <c r="BB986" s="30" t="s">
        <v>54452</v>
      </c>
      <c r="BC986" s="30" t="s">
        <v>54452</v>
      </c>
      <c r="BD986" s="30" t="s">
        <v>54452</v>
      </c>
      <c r="BE986" s="30" t="s">
        <v>54452</v>
      </c>
      <c r="BF986" s="30" t="s">
        <v>54452</v>
      </c>
      <c r="BG986" s="30">
        <v>8</v>
      </c>
      <c r="BH986" s="30"/>
      <c r="BI986" s="31"/>
    </row>
    <row r="987" spans="1:61" ht="16.5">
      <c r="A987" s="21" t="s">
        <v>13239</v>
      </c>
      <c r="B987" s="21">
        <v>13000</v>
      </c>
      <c r="C987" s="21">
        <v>1594462</v>
      </c>
      <c r="D987" s="21">
        <v>2158169556</v>
      </c>
      <c r="E987" s="22">
        <v>1101111540685</v>
      </c>
      <c r="F987" s="24" t="s">
        <v>13240</v>
      </c>
      <c r="G987" s="24" t="s">
        <v>44</v>
      </c>
      <c r="H987" s="24" t="s">
        <v>51</v>
      </c>
      <c r="I987" s="24" t="s">
        <v>65</v>
      </c>
      <c r="J987" s="24" t="s">
        <v>462</v>
      </c>
      <c r="K987" s="21">
        <v>56</v>
      </c>
      <c r="L987" s="32" t="s">
        <v>13241</v>
      </c>
      <c r="M987" s="21" t="s">
        <v>13242</v>
      </c>
      <c r="N987" s="21">
        <v>1</v>
      </c>
      <c r="O987" s="21" t="s">
        <v>55</v>
      </c>
      <c r="P987" s="21">
        <v>0</v>
      </c>
      <c r="Q987" s="21">
        <v>0</v>
      </c>
      <c r="R987" s="21">
        <v>0</v>
      </c>
      <c r="S987" s="21">
        <v>0</v>
      </c>
      <c r="T987" s="21">
        <v>0</v>
      </c>
      <c r="U987" s="21">
        <v>0</v>
      </c>
      <c r="V987" s="21">
        <v>0</v>
      </c>
      <c r="W987" s="33">
        <v>1113019</v>
      </c>
      <c r="X987" s="21">
        <v>0</v>
      </c>
      <c r="Y987" s="21">
        <v>0</v>
      </c>
      <c r="Z987" s="16" t="s">
        <v>315</v>
      </c>
      <c r="AA987" s="102">
        <v>0</v>
      </c>
      <c r="AB987" s="99">
        <v>0</v>
      </c>
      <c r="AC987" s="99">
        <v>0</v>
      </c>
      <c r="AD987" s="99">
        <v>0</v>
      </c>
      <c r="AE987" s="21">
        <v>11.1</v>
      </c>
      <c r="AF987" s="21">
        <f t="shared" si="15"/>
        <v>11.1</v>
      </c>
      <c r="AG987" s="21" t="s">
        <v>13243</v>
      </c>
      <c r="AH987" s="24" t="s">
        <v>13244</v>
      </c>
      <c r="AI987" s="24" t="s">
        <v>13245</v>
      </c>
      <c r="AJ987" s="27" t="s">
        <v>31595</v>
      </c>
      <c r="AK987" s="28" t="s">
        <v>60</v>
      </c>
      <c r="AL987" s="28">
        <v>10</v>
      </c>
      <c r="AM987" s="28">
        <v>19980428</v>
      </c>
      <c r="AN987" s="29">
        <v>362</v>
      </c>
      <c r="AO987" s="29">
        <v>202305</v>
      </c>
      <c r="AP987" s="29">
        <v>2022</v>
      </c>
      <c r="AQ987" s="28">
        <v>84408391</v>
      </c>
      <c r="AR987" s="28">
        <v>49375204</v>
      </c>
      <c r="AS987" s="28">
        <v>3778213</v>
      </c>
      <c r="AT987" s="30">
        <v>2</v>
      </c>
      <c r="AU987" s="30"/>
      <c r="AV987" s="30"/>
      <c r="AW987" s="30"/>
      <c r="AX987" s="30"/>
      <c r="AY987" s="30"/>
      <c r="AZ987" s="30"/>
      <c r="BA987" s="30"/>
      <c r="BB987" s="30" t="s">
        <v>54452</v>
      </c>
      <c r="BC987" s="30" t="s">
        <v>54452</v>
      </c>
      <c r="BD987" s="30" t="s">
        <v>54452</v>
      </c>
      <c r="BE987" s="30" t="s">
        <v>54452</v>
      </c>
      <c r="BF987" s="30" t="s">
        <v>54452</v>
      </c>
      <c r="BG987" s="30">
        <v>7</v>
      </c>
      <c r="BH987" s="30"/>
      <c r="BI987" s="31"/>
    </row>
    <row r="988" spans="1:61" ht="16.5">
      <c r="A988" s="21" t="s">
        <v>5086</v>
      </c>
      <c r="B988" s="21">
        <v>4789</v>
      </c>
      <c r="C988" s="21">
        <v>1379520</v>
      </c>
      <c r="D988" s="21">
        <v>1248175688</v>
      </c>
      <c r="E988" s="22">
        <v>1348110052019</v>
      </c>
      <c r="F988" s="24" t="s">
        <v>5087</v>
      </c>
      <c r="G988" s="24" t="s">
        <v>44</v>
      </c>
      <c r="H988" s="24" t="s">
        <v>51</v>
      </c>
      <c r="I988" s="24" t="s">
        <v>65</v>
      </c>
      <c r="J988" s="24" t="s">
        <v>1010</v>
      </c>
      <c r="K988" s="21">
        <v>30</v>
      </c>
      <c r="L988" s="32" t="s">
        <v>5087</v>
      </c>
      <c r="M988" s="21" t="s">
        <v>5088</v>
      </c>
      <c r="N988" s="21">
        <v>1</v>
      </c>
      <c r="O988" s="21" t="s">
        <v>55</v>
      </c>
      <c r="P988" s="21">
        <v>0</v>
      </c>
      <c r="Q988" s="21">
        <v>0</v>
      </c>
      <c r="R988" s="21">
        <v>0</v>
      </c>
      <c r="S988" s="33">
        <v>1766618</v>
      </c>
      <c r="T988" s="21">
        <v>0</v>
      </c>
      <c r="U988" s="33">
        <v>39013</v>
      </c>
      <c r="V988" s="33">
        <v>24154</v>
      </c>
      <c r="W988" s="33">
        <v>1166868</v>
      </c>
      <c r="X988" s="33">
        <v>17750</v>
      </c>
      <c r="Y988" s="33">
        <v>24391692</v>
      </c>
      <c r="Z988" s="16" t="s">
        <v>126</v>
      </c>
      <c r="AA988" s="102">
        <v>0</v>
      </c>
      <c r="AB988" s="21">
        <v>243.9</v>
      </c>
      <c r="AC988" s="21">
        <v>17.600000000000001</v>
      </c>
      <c r="AD988" s="21">
        <v>0.3</v>
      </c>
      <c r="AE988" s="21">
        <v>12</v>
      </c>
      <c r="AF988" s="21">
        <f t="shared" si="15"/>
        <v>273.8</v>
      </c>
      <c r="AG988" s="21" t="s">
        <v>5089</v>
      </c>
      <c r="AH988" s="24" t="s">
        <v>5090</v>
      </c>
      <c r="AI988" s="24" t="s">
        <v>5091</v>
      </c>
      <c r="AJ988" s="27" t="s">
        <v>31596</v>
      </c>
      <c r="AK988" s="28" t="s">
        <v>60</v>
      </c>
      <c r="AL988" s="28">
        <v>10</v>
      </c>
      <c r="AM988" s="28">
        <v>20000720</v>
      </c>
      <c r="AN988" s="29">
        <v>450</v>
      </c>
      <c r="AO988" s="29">
        <v>202306</v>
      </c>
      <c r="AP988" s="29">
        <v>2022</v>
      </c>
      <c r="AQ988" s="28">
        <v>87157067</v>
      </c>
      <c r="AR988" s="28">
        <v>145603304</v>
      </c>
      <c r="AS988" s="28">
        <v>4767423</v>
      </c>
      <c r="AT988" s="30">
        <v>2</v>
      </c>
      <c r="AU988" s="30"/>
      <c r="AV988" s="30"/>
      <c r="AW988" s="30"/>
      <c r="AX988" s="30"/>
      <c r="AY988" s="30"/>
      <c r="AZ988" s="30"/>
      <c r="BA988" s="30"/>
      <c r="BB988" s="30" t="s">
        <v>54452</v>
      </c>
      <c r="BC988" s="30" t="s">
        <v>54452</v>
      </c>
      <c r="BD988" s="30" t="s">
        <v>54452</v>
      </c>
      <c r="BE988" s="30" t="s">
        <v>54452</v>
      </c>
      <c r="BF988" s="30" t="s">
        <v>54452</v>
      </c>
      <c r="BG988" s="30">
        <v>7</v>
      </c>
      <c r="BH988" s="30" t="s">
        <v>5092</v>
      </c>
      <c r="BI988" s="31"/>
    </row>
    <row r="989" spans="1:61" ht="16.5">
      <c r="A989" s="21" t="s">
        <v>9485</v>
      </c>
      <c r="B989" s="21">
        <v>9743</v>
      </c>
      <c r="C989" s="21">
        <v>5871254</v>
      </c>
      <c r="D989" s="21">
        <v>1108610100</v>
      </c>
      <c r="E989" s="22">
        <v>1101150000799</v>
      </c>
      <c r="F989" s="24" t="s">
        <v>9486</v>
      </c>
      <c r="G989" s="24" t="s">
        <v>44</v>
      </c>
      <c r="H989" s="24" t="s">
        <v>51</v>
      </c>
      <c r="I989" s="24" t="s">
        <v>65</v>
      </c>
      <c r="J989" s="24" t="s">
        <v>171</v>
      </c>
      <c r="K989" s="21">
        <v>48</v>
      </c>
      <c r="L989" s="32" t="s">
        <v>9487</v>
      </c>
      <c r="M989" s="21" t="s">
        <v>9488</v>
      </c>
      <c r="N989" s="26">
        <v>1</v>
      </c>
      <c r="O989" s="26" t="s">
        <v>55</v>
      </c>
      <c r="P989" s="26">
        <v>0</v>
      </c>
      <c r="Q989" s="33">
        <v>16800</v>
      </c>
      <c r="R989" s="26">
        <v>0</v>
      </c>
      <c r="S989" s="33">
        <v>1433254</v>
      </c>
      <c r="T989" s="26">
        <v>0</v>
      </c>
      <c r="U989" s="26">
        <v>0</v>
      </c>
      <c r="V989" s="33">
        <v>1317784</v>
      </c>
      <c r="W989" s="26">
        <v>0</v>
      </c>
      <c r="X989" s="26">
        <v>0</v>
      </c>
      <c r="Y989" s="33">
        <v>288632</v>
      </c>
      <c r="Z989" s="21"/>
      <c r="AA989" s="102">
        <v>0</v>
      </c>
      <c r="AB989" s="21">
        <v>3</v>
      </c>
      <c r="AC989" s="21">
        <v>14.3</v>
      </c>
      <c r="AD989" s="99">
        <v>0</v>
      </c>
      <c r="AE989" s="21">
        <v>13.1</v>
      </c>
      <c r="AF989" s="21">
        <f t="shared" si="15"/>
        <v>30.4</v>
      </c>
      <c r="AG989" s="21" t="s">
        <v>9489</v>
      </c>
      <c r="AH989" s="24" t="s">
        <v>9490</v>
      </c>
      <c r="AI989" s="24" t="s">
        <v>9491</v>
      </c>
      <c r="AJ989" s="71" t="s">
        <v>31597</v>
      </c>
      <c r="AK989" s="28" t="s">
        <v>47</v>
      </c>
      <c r="AL989" s="28">
        <v>10</v>
      </c>
      <c r="AM989" s="28">
        <v>20140206</v>
      </c>
      <c r="AN989" s="29">
        <v>551</v>
      </c>
      <c r="AO989" s="29">
        <v>202305</v>
      </c>
      <c r="AP989" s="29">
        <v>2022</v>
      </c>
      <c r="AQ989" s="28">
        <v>458282292</v>
      </c>
      <c r="AR989" s="28">
        <v>165382301</v>
      </c>
      <c r="AS989" s="28">
        <v>15594500</v>
      </c>
      <c r="AT989" s="30">
        <v>2</v>
      </c>
      <c r="AU989" s="30"/>
      <c r="AV989" s="30"/>
      <c r="AW989" s="30"/>
      <c r="AX989" s="30"/>
      <c r="AY989" s="30"/>
      <c r="AZ989" s="30"/>
      <c r="BA989" s="30"/>
      <c r="BB989" s="30" t="s">
        <v>54452</v>
      </c>
      <c r="BC989" s="30" t="s">
        <v>54452</v>
      </c>
      <c r="BD989" s="30" t="s">
        <v>54452</v>
      </c>
      <c r="BE989" s="30" t="s">
        <v>54452</v>
      </c>
      <c r="BF989" s="30" t="s">
        <v>54452</v>
      </c>
      <c r="BG989" s="30">
        <v>4</v>
      </c>
      <c r="BH989" s="30" t="s">
        <v>9492</v>
      </c>
      <c r="BI989" s="31"/>
    </row>
    <row r="990" spans="1:61" ht="16.5">
      <c r="A990" s="21" t="s">
        <v>14586</v>
      </c>
      <c r="B990" s="21">
        <v>9246</v>
      </c>
      <c r="C990" s="21">
        <v>1303493</v>
      </c>
      <c r="D990" s="21">
        <v>1118127690</v>
      </c>
      <c r="E990" s="22">
        <v>1101111302035</v>
      </c>
      <c r="F990" s="24" t="s">
        <v>14587</v>
      </c>
      <c r="G990" s="24" t="s">
        <v>44</v>
      </c>
      <c r="H990" s="24" t="s">
        <v>51</v>
      </c>
      <c r="I990" s="24" t="s">
        <v>65</v>
      </c>
      <c r="J990" s="24" t="s">
        <v>313</v>
      </c>
      <c r="K990" s="21">
        <v>46</v>
      </c>
      <c r="L990" s="32" t="s">
        <v>14588</v>
      </c>
      <c r="M990" s="21" t="s">
        <v>14589</v>
      </c>
      <c r="N990" s="26">
        <v>1</v>
      </c>
      <c r="O990" s="26" t="s">
        <v>55</v>
      </c>
      <c r="P990" s="21">
        <v>0</v>
      </c>
      <c r="Q990" s="21">
        <v>0</v>
      </c>
      <c r="R990" s="21">
        <v>0</v>
      </c>
      <c r="S990" s="21">
        <v>0</v>
      </c>
      <c r="T990" s="21">
        <v>0</v>
      </c>
      <c r="U990" s="21">
        <v>0</v>
      </c>
      <c r="V990" s="41">
        <v>47936</v>
      </c>
      <c r="W990" s="21">
        <v>0</v>
      </c>
      <c r="X990" s="21">
        <v>0</v>
      </c>
      <c r="Y990" s="41">
        <v>162206344</v>
      </c>
      <c r="Z990" s="21"/>
      <c r="AA990" s="102">
        <v>0</v>
      </c>
      <c r="AB990" s="21">
        <v>1622</v>
      </c>
      <c r="AC990" s="99">
        <v>0</v>
      </c>
      <c r="AD990" s="99">
        <v>0</v>
      </c>
      <c r="AE990" s="21">
        <v>0.4</v>
      </c>
      <c r="AF990" s="21">
        <f t="shared" si="15"/>
        <v>1622.4</v>
      </c>
      <c r="AG990" s="21" t="s">
        <v>14590</v>
      </c>
      <c r="AH990" s="24" t="s">
        <v>14591</v>
      </c>
      <c r="AI990" s="24" t="s">
        <v>14592</v>
      </c>
      <c r="AJ990" s="27" t="s">
        <v>31598</v>
      </c>
      <c r="AK990" s="28" t="s">
        <v>47</v>
      </c>
      <c r="AL990" s="28">
        <v>10</v>
      </c>
      <c r="AM990" s="28">
        <v>19960726</v>
      </c>
      <c r="AN990" s="29">
        <v>325</v>
      </c>
      <c r="AO990" s="29">
        <v>202203</v>
      </c>
      <c r="AP990" s="29">
        <v>2022</v>
      </c>
      <c r="AQ990" s="28">
        <v>33699700</v>
      </c>
      <c r="AR990" s="28">
        <v>7520524</v>
      </c>
      <c r="AS990" s="28">
        <v>800000</v>
      </c>
      <c r="AT990" s="30">
        <v>2</v>
      </c>
      <c r="AU990" s="30"/>
      <c r="AV990" s="30"/>
      <c r="AW990" s="30"/>
      <c r="AX990" s="30"/>
      <c r="AY990" s="30"/>
      <c r="AZ990" s="30"/>
      <c r="BA990" s="30"/>
      <c r="BB990" s="30" t="s">
        <v>54452</v>
      </c>
      <c r="BC990" s="30" t="s">
        <v>54452</v>
      </c>
      <c r="BD990" s="30" t="s">
        <v>54452</v>
      </c>
      <c r="BE990" s="30" t="s">
        <v>54452</v>
      </c>
      <c r="BF990" s="30" t="s">
        <v>54452</v>
      </c>
      <c r="BG990" s="30">
        <v>7</v>
      </c>
      <c r="BH990" s="30"/>
      <c r="BI990" s="31"/>
    </row>
    <row r="991" spans="1:61" ht="16.5">
      <c r="A991" s="21" t="s">
        <v>303</v>
      </c>
      <c r="B991" s="21">
        <v>258</v>
      </c>
      <c r="C991" s="21">
        <v>1981022</v>
      </c>
      <c r="D991" s="21">
        <v>2028104367</v>
      </c>
      <c r="E991" s="22">
        <v>1101110092976</v>
      </c>
      <c r="F991" s="24" t="s">
        <v>304</v>
      </c>
      <c r="G991" s="24" t="s">
        <v>44</v>
      </c>
      <c r="H991" s="24" t="s">
        <v>51</v>
      </c>
      <c r="I991" s="24" t="s">
        <v>52</v>
      </c>
      <c r="J991" s="24" t="s">
        <v>72</v>
      </c>
      <c r="K991" s="21">
        <v>1</v>
      </c>
      <c r="L991" s="32" t="s">
        <v>305</v>
      </c>
      <c r="M991" s="21" t="s">
        <v>306</v>
      </c>
      <c r="N991" s="26">
        <v>1</v>
      </c>
      <c r="O991" s="26" t="s">
        <v>55</v>
      </c>
      <c r="P991" s="26">
        <v>0</v>
      </c>
      <c r="Q991" s="26">
        <v>0</v>
      </c>
      <c r="R991" s="26">
        <v>0</v>
      </c>
      <c r="S991" s="33">
        <v>2300</v>
      </c>
      <c r="T991" s="26">
        <v>0</v>
      </c>
      <c r="U991" s="33">
        <v>401297</v>
      </c>
      <c r="V991" s="26">
        <v>0</v>
      </c>
      <c r="W991" s="33">
        <v>1937643</v>
      </c>
      <c r="X991" s="26">
        <v>0</v>
      </c>
      <c r="Y991" s="33">
        <v>4408420</v>
      </c>
      <c r="Z991" s="21" t="s">
        <v>56</v>
      </c>
      <c r="AA991" s="102">
        <v>0</v>
      </c>
      <c r="AB991" s="21">
        <v>44</v>
      </c>
      <c r="AC991" s="99">
        <v>0</v>
      </c>
      <c r="AD991" s="21">
        <v>4</v>
      </c>
      <c r="AE991" s="21">
        <v>19.3</v>
      </c>
      <c r="AF991" s="21">
        <f t="shared" si="15"/>
        <v>67.3</v>
      </c>
      <c r="AG991" s="21" t="s">
        <v>307</v>
      </c>
      <c r="AH991" s="24" t="s">
        <v>308</v>
      </c>
      <c r="AI991" s="24" t="s">
        <v>309</v>
      </c>
      <c r="AJ991" s="27" t="s">
        <v>31599</v>
      </c>
      <c r="AK991" s="28" t="s">
        <v>156</v>
      </c>
      <c r="AL991" s="28">
        <v>10</v>
      </c>
      <c r="AM991" s="28">
        <v>19640313</v>
      </c>
      <c r="AN991" s="29">
        <v>2069</v>
      </c>
      <c r="AO991" s="29">
        <v>202306</v>
      </c>
      <c r="AP991" s="29">
        <v>2022</v>
      </c>
      <c r="AQ991" s="28">
        <v>946340222</v>
      </c>
      <c r="AR991" s="28">
        <v>965477171</v>
      </c>
      <c r="AS991" s="28">
        <v>4433310</v>
      </c>
      <c r="AT991" s="30">
        <v>1</v>
      </c>
      <c r="AU991" s="30"/>
      <c r="AV991" s="30"/>
      <c r="AW991" s="30"/>
      <c r="AX991" s="30"/>
      <c r="AY991" s="30"/>
      <c r="AZ991" s="30"/>
      <c r="BA991" s="30"/>
      <c r="BB991" s="30" t="s">
        <v>54452</v>
      </c>
      <c r="BC991" s="30" t="s">
        <v>54452</v>
      </c>
      <c r="BD991" s="30" t="s">
        <v>54452</v>
      </c>
      <c r="BE991" s="30" t="s">
        <v>54452</v>
      </c>
      <c r="BF991" s="30" t="s">
        <v>310</v>
      </c>
      <c r="BG991" s="30">
        <v>2</v>
      </c>
      <c r="BH991" s="30" t="s">
        <v>101</v>
      </c>
      <c r="BI991" s="31"/>
    </row>
    <row r="992" spans="1:61" ht="16.5">
      <c r="A992" s="21" t="s">
        <v>9237</v>
      </c>
      <c r="B992" s="21">
        <v>9422</v>
      </c>
      <c r="C992" s="21">
        <v>1274304</v>
      </c>
      <c r="D992" s="21">
        <v>1348104079</v>
      </c>
      <c r="E992" s="22">
        <v>1301110006775</v>
      </c>
      <c r="F992" s="24" t="s">
        <v>9238</v>
      </c>
      <c r="G992" s="24" t="s">
        <v>44</v>
      </c>
      <c r="H992" s="24" t="s">
        <v>51</v>
      </c>
      <c r="I992" s="24" t="s">
        <v>52</v>
      </c>
      <c r="J992" s="24" t="s">
        <v>1033</v>
      </c>
      <c r="K992" s="21">
        <v>38</v>
      </c>
      <c r="L992" s="32" t="s">
        <v>9239</v>
      </c>
      <c r="M992" s="21" t="s">
        <v>9240</v>
      </c>
      <c r="N992" s="21">
        <v>1</v>
      </c>
      <c r="O992" s="21" t="s">
        <v>55</v>
      </c>
      <c r="P992" s="21">
        <v>0</v>
      </c>
      <c r="Q992" s="33">
        <v>320000</v>
      </c>
      <c r="R992" s="33">
        <v>421541</v>
      </c>
      <c r="S992" s="33">
        <v>19373408</v>
      </c>
      <c r="T992" s="21">
        <v>0</v>
      </c>
      <c r="U992" s="33">
        <v>18479</v>
      </c>
      <c r="V992" s="33">
        <v>1193810</v>
      </c>
      <c r="W992" s="33">
        <v>1199482</v>
      </c>
      <c r="X992" s="21">
        <v>0</v>
      </c>
      <c r="Y992" s="33">
        <v>7460440</v>
      </c>
      <c r="Z992" s="16" t="s">
        <v>315</v>
      </c>
      <c r="AA992" s="102">
        <v>0</v>
      </c>
      <c r="AB992" s="21">
        <v>82</v>
      </c>
      <c r="AC992" s="21">
        <v>193.7</v>
      </c>
      <c r="AD992" s="21">
        <v>0.1</v>
      </c>
      <c r="AE992" s="21">
        <v>23.9</v>
      </c>
      <c r="AF992" s="21">
        <f t="shared" si="15"/>
        <v>299.7</v>
      </c>
      <c r="AG992" s="21" t="s">
        <v>9241</v>
      </c>
      <c r="AH992" s="24" t="s">
        <v>9242</v>
      </c>
      <c r="AI992" s="24" t="s">
        <v>9243</v>
      </c>
      <c r="AJ992" s="27" t="s">
        <v>31600</v>
      </c>
      <c r="AK992" s="28" t="s">
        <v>60</v>
      </c>
      <c r="AL992" s="28">
        <v>10</v>
      </c>
      <c r="AM992" s="28">
        <v>19771129</v>
      </c>
      <c r="AN992" s="29">
        <v>854</v>
      </c>
      <c r="AO992" s="29">
        <v>202212</v>
      </c>
      <c r="AP992" s="29">
        <v>2022</v>
      </c>
      <c r="AQ992" s="28">
        <v>438817866</v>
      </c>
      <c r="AR992" s="28">
        <v>324074231</v>
      </c>
      <c r="AS992" s="28">
        <v>10000000</v>
      </c>
      <c r="AT992" s="30">
        <v>1</v>
      </c>
      <c r="AU992" s="30"/>
      <c r="AV992" s="30"/>
      <c r="AW992" s="30"/>
      <c r="AX992" s="30"/>
      <c r="AY992" s="30"/>
      <c r="AZ992" s="30"/>
      <c r="BA992" s="30"/>
      <c r="BB992" s="30" t="s">
        <v>54452</v>
      </c>
      <c r="BC992" s="30" t="s">
        <v>54452</v>
      </c>
      <c r="BD992" s="30" t="s">
        <v>54452</v>
      </c>
      <c r="BE992" s="30" t="s">
        <v>54452</v>
      </c>
      <c r="BF992" s="30" t="s">
        <v>54452</v>
      </c>
      <c r="BG992" s="30">
        <v>7</v>
      </c>
      <c r="BH992" s="30"/>
      <c r="BI992" s="31"/>
    </row>
    <row r="993" spans="1:61" ht="16.5">
      <c r="A993" s="21" t="s">
        <v>11089</v>
      </c>
      <c r="B993" s="21">
        <v>11313</v>
      </c>
      <c r="C993" s="21">
        <v>1275173</v>
      </c>
      <c r="D993" s="21">
        <v>6108104156</v>
      </c>
      <c r="E993" s="22">
        <v>1812110007374</v>
      </c>
      <c r="F993" s="24" t="s">
        <v>11090</v>
      </c>
      <c r="G993" s="24" t="s">
        <v>44</v>
      </c>
      <c r="H993" s="24" t="s">
        <v>51</v>
      </c>
      <c r="I993" s="24" t="s">
        <v>65</v>
      </c>
      <c r="J993" s="24" t="s">
        <v>3829</v>
      </c>
      <c r="K993" s="21">
        <v>50</v>
      </c>
      <c r="L993" s="21"/>
      <c r="M993" s="21" t="s">
        <v>10098</v>
      </c>
      <c r="N993" s="21">
        <v>1</v>
      </c>
      <c r="O993" s="21" t="s">
        <v>55</v>
      </c>
      <c r="P993" s="21">
        <v>0</v>
      </c>
      <c r="Q993" s="21">
        <v>0</v>
      </c>
      <c r="R993" s="33">
        <v>1595</v>
      </c>
      <c r="S993" s="21">
        <v>0</v>
      </c>
      <c r="T993" s="21">
        <v>0</v>
      </c>
      <c r="U993" s="33">
        <v>1040954</v>
      </c>
      <c r="V993" s="21">
        <v>0</v>
      </c>
      <c r="W993" s="21">
        <v>0</v>
      </c>
      <c r="X993" s="21">
        <v>0</v>
      </c>
      <c r="Y993" s="21">
        <v>0</v>
      </c>
      <c r="Z993" s="21"/>
      <c r="AA993" s="102">
        <v>0</v>
      </c>
      <c r="AB993" s="99">
        <v>0</v>
      </c>
      <c r="AC993" s="99">
        <v>0</v>
      </c>
      <c r="AD993" s="21">
        <v>10.4</v>
      </c>
      <c r="AE993" s="99">
        <v>0</v>
      </c>
      <c r="AF993" s="21">
        <f t="shared" si="15"/>
        <v>10.4</v>
      </c>
      <c r="AG993" s="21" t="s">
        <v>11091</v>
      </c>
      <c r="AH993" s="24" t="s">
        <v>11092</v>
      </c>
      <c r="AI993" s="24" t="s">
        <v>11088</v>
      </c>
      <c r="AJ993" s="27" t="s">
        <v>31601</v>
      </c>
      <c r="AK993" s="28" t="s">
        <v>60</v>
      </c>
      <c r="AL993" s="28">
        <v>10</v>
      </c>
      <c r="AM993" s="28">
        <v>19861219</v>
      </c>
      <c r="AN993" s="29">
        <v>353</v>
      </c>
      <c r="AO993" s="29">
        <v>202212</v>
      </c>
      <c r="AP993" s="29">
        <v>2022</v>
      </c>
      <c r="AQ993" s="28">
        <v>33693828</v>
      </c>
      <c r="AR993" s="28">
        <v>9523707</v>
      </c>
      <c r="AS993" s="28">
        <v>600000</v>
      </c>
      <c r="AT993" s="30">
        <v>2</v>
      </c>
      <c r="AU993" s="30"/>
      <c r="AV993" s="30"/>
      <c r="AW993" s="30"/>
      <c r="AX993" s="30"/>
      <c r="AY993" s="30"/>
      <c r="AZ993" s="30"/>
      <c r="BA993" s="30"/>
      <c r="BB993" s="30" t="s">
        <v>54452</v>
      </c>
      <c r="BC993" s="30" t="s">
        <v>54452</v>
      </c>
      <c r="BD993" s="30" t="s">
        <v>54452</v>
      </c>
      <c r="BE993" s="30" t="s">
        <v>54452</v>
      </c>
      <c r="BF993" s="30" t="s">
        <v>54452</v>
      </c>
      <c r="BG993" s="30">
        <v>4</v>
      </c>
      <c r="BH993" s="30" t="s">
        <v>237</v>
      </c>
      <c r="BI993" s="31"/>
    </row>
    <row r="994" spans="1:61" ht="16.5">
      <c r="A994" s="21" t="s">
        <v>11739</v>
      </c>
      <c r="B994" s="21">
        <v>11830</v>
      </c>
      <c r="C994" s="21">
        <v>9251777</v>
      </c>
      <c r="D994" s="21">
        <v>4678101502</v>
      </c>
      <c r="E994" s="22">
        <v>1801111252400</v>
      </c>
      <c r="F994" s="24" t="s">
        <v>11740</v>
      </c>
      <c r="G994" s="24" t="s">
        <v>44</v>
      </c>
      <c r="H994" s="24" t="s">
        <v>51</v>
      </c>
      <c r="I994" s="24" t="s">
        <v>65</v>
      </c>
      <c r="J994" s="24" t="s">
        <v>1180</v>
      </c>
      <c r="K994" s="21">
        <v>53</v>
      </c>
      <c r="L994" s="32" t="s">
        <v>11741</v>
      </c>
      <c r="M994" s="21" t="s">
        <v>11742</v>
      </c>
      <c r="N994" s="21">
        <v>1</v>
      </c>
      <c r="O994" s="21" t="s">
        <v>55</v>
      </c>
      <c r="P994" s="21">
        <v>0</v>
      </c>
      <c r="Q994" s="21">
        <v>0</v>
      </c>
      <c r="R994" s="21">
        <v>0</v>
      </c>
      <c r="S994" s="21">
        <v>0</v>
      </c>
      <c r="T994" s="21">
        <v>0</v>
      </c>
      <c r="U994" s="33">
        <v>66118</v>
      </c>
      <c r="V994" s="21">
        <v>0</v>
      </c>
      <c r="W994" s="21">
        <v>0</v>
      </c>
      <c r="X994" s="33">
        <v>200594</v>
      </c>
      <c r="Y994" s="33">
        <v>50156</v>
      </c>
      <c r="Z994" s="16" t="s">
        <v>315</v>
      </c>
      <c r="AA994" s="102">
        <v>0</v>
      </c>
      <c r="AB994" s="21">
        <v>0.5</v>
      </c>
      <c r="AC994" s="99">
        <v>0</v>
      </c>
      <c r="AD994" s="21">
        <v>0.6</v>
      </c>
      <c r="AE994" s="21">
        <v>2</v>
      </c>
      <c r="AF994" s="21">
        <f t="shared" si="15"/>
        <v>3.1</v>
      </c>
      <c r="AG994" s="21" t="s">
        <v>11743</v>
      </c>
      <c r="AH994" s="24" t="s">
        <v>11744</v>
      </c>
      <c r="AI994" s="24" t="s">
        <v>11745</v>
      </c>
      <c r="AJ994" s="27" t="s">
        <v>31602</v>
      </c>
      <c r="AK994" s="28" t="s">
        <v>60</v>
      </c>
      <c r="AL994" s="28">
        <v>10</v>
      </c>
      <c r="AM994" s="28">
        <v>20191125</v>
      </c>
      <c r="AN994" s="29">
        <v>1228</v>
      </c>
      <c r="AO994" s="29">
        <v>202212</v>
      </c>
      <c r="AP994" s="29">
        <v>2022</v>
      </c>
      <c r="AQ994" s="28">
        <v>73789580</v>
      </c>
      <c r="AR994" s="28">
        <v>12898075</v>
      </c>
      <c r="AS994" s="28">
        <v>1600000</v>
      </c>
      <c r="AT994" s="30">
        <v>2</v>
      </c>
      <c r="AU994" s="30"/>
      <c r="AV994" s="30"/>
      <c r="AW994" s="30"/>
      <c r="AX994" s="30"/>
      <c r="AY994" s="30"/>
      <c r="AZ994" s="30"/>
      <c r="BA994" s="30"/>
      <c r="BB994" s="30" t="s">
        <v>54452</v>
      </c>
      <c r="BC994" s="30" t="s">
        <v>54452</v>
      </c>
      <c r="BD994" s="30" t="s">
        <v>54452</v>
      </c>
      <c r="BE994" s="30" t="s">
        <v>54452</v>
      </c>
      <c r="BF994" s="30" t="s">
        <v>54452</v>
      </c>
      <c r="BG994" s="30">
        <v>13</v>
      </c>
      <c r="BH994" s="30"/>
      <c r="BI994" s="31"/>
    </row>
    <row r="995" spans="1:61" ht="16.5">
      <c r="A995" s="21" t="s">
        <v>27966</v>
      </c>
      <c r="B995" s="21">
        <v>23835</v>
      </c>
      <c r="C995" s="21">
        <v>1452602</v>
      </c>
      <c r="D995" s="21">
        <v>6078121523</v>
      </c>
      <c r="E995" s="22">
        <v>1801110089698</v>
      </c>
      <c r="F995" s="24" t="s">
        <v>27967</v>
      </c>
      <c r="G995" s="24" t="s">
        <v>104</v>
      </c>
      <c r="H995" s="24" t="s">
        <v>51</v>
      </c>
      <c r="I995" s="24" t="s">
        <v>65</v>
      </c>
      <c r="J995" s="24" t="s">
        <v>966</v>
      </c>
      <c r="K995" s="21">
        <v>62</v>
      </c>
      <c r="L995" s="32" t="s">
        <v>27968</v>
      </c>
      <c r="M995" s="21" t="s">
        <v>27969</v>
      </c>
      <c r="N995" s="21">
        <v>1</v>
      </c>
      <c r="O995" s="21">
        <v>0</v>
      </c>
      <c r="P995" s="21">
        <v>0</v>
      </c>
      <c r="Q995" s="21">
        <v>0</v>
      </c>
      <c r="R995" s="21">
        <v>0</v>
      </c>
      <c r="S995" s="21">
        <v>0</v>
      </c>
      <c r="T995" s="21">
        <v>0</v>
      </c>
      <c r="U995" s="21">
        <v>0</v>
      </c>
      <c r="V995" s="21">
        <v>0</v>
      </c>
      <c r="W995" s="21">
        <v>0</v>
      </c>
      <c r="X995" s="21">
        <v>0</v>
      </c>
      <c r="Y995" s="21">
        <v>0</v>
      </c>
      <c r="Z995" s="16" t="s">
        <v>315</v>
      </c>
      <c r="AA995" s="101">
        <v>0</v>
      </c>
      <c r="AB995" s="98">
        <v>0</v>
      </c>
      <c r="AC995" s="98">
        <v>0</v>
      </c>
      <c r="AD995" s="98">
        <v>0</v>
      </c>
      <c r="AE995" s="98">
        <v>0</v>
      </c>
      <c r="AF995" s="21">
        <f t="shared" si="15"/>
        <v>0</v>
      </c>
      <c r="AG995" s="21" t="s">
        <v>14237</v>
      </c>
      <c r="AH995" s="24" t="s">
        <v>27970</v>
      </c>
      <c r="AI995" s="24" t="s">
        <v>27971</v>
      </c>
      <c r="AJ995" s="27" t="s">
        <v>31603</v>
      </c>
      <c r="AK995" s="28" t="s">
        <v>60</v>
      </c>
      <c r="AL995" s="28">
        <v>10</v>
      </c>
      <c r="AM995" s="28">
        <v>19890626</v>
      </c>
      <c r="AN995" s="29">
        <v>643</v>
      </c>
      <c r="AO995" s="29">
        <v>202212</v>
      </c>
      <c r="AP995" s="29">
        <v>2022</v>
      </c>
      <c r="AQ995" s="28">
        <v>13373246</v>
      </c>
      <c r="AR995" s="28">
        <v>3988904</v>
      </c>
      <c r="AS995" s="28">
        <v>1005000</v>
      </c>
      <c r="AT995" s="30">
        <v>2</v>
      </c>
      <c r="AU995" s="30"/>
      <c r="AV995" s="30"/>
      <c r="AW995" s="30"/>
      <c r="AX995" s="30"/>
      <c r="AY995" s="30"/>
      <c r="AZ995" s="30"/>
      <c r="BA995" s="30"/>
      <c r="BB995" s="30" t="s">
        <v>54452</v>
      </c>
      <c r="BC995" s="30" t="s">
        <v>54452</v>
      </c>
      <c r="BD995" s="30" t="s">
        <v>54452</v>
      </c>
      <c r="BE995" s="30" t="s">
        <v>54452</v>
      </c>
      <c r="BF995" s="30" t="s">
        <v>54452</v>
      </c>
      <c r="BG995" s="30">
        <v>7</v>
      </c>
      <c r="BH995" s="30" t="s">
        <v>27972</v>
      </c>
      <c r="BI995" s="31"/>
    </row>
    <row r="996" spans="1:61" ht="16.5">
      <c r="A996" s="21" t="s">
        <v>27938</v>
      </c>
      <c r="B996" s="21">
        <v>23831</v>
      </c>
      <c r="C996" s="21">
        <v>1198255</v>
      </c>
      <c r="D996" s="21">
        <v>6098114386</v>
      </c>
      <c r="E996" s="22">
        <v>1942110008707</v>
      </c>
      <c r="F996" s="24" t="s">
        <v>27939</v>
      </c>
      <c r="G996" s="24" t="s">
        <v>104</v>
      </c>
      <c r="H996" s="24" t="s">
        <v>51</v>
      </c>
      <c r="I996" s="24" t="s">
        <v>52</v>
      </c>
      <c r="J996" s="24" t="s">
        <v>966</v>
      </c>
      <c r="K996" s="21">
        <v>62</v>
      </c>
      <c r="L996" s="32" t="s">
        <v>27940</v>
      </c>
      <c r="M996" s="21" t="s">
        <v>27941</v>
      </c>
      <c r="N996" s="21">
        <v>1</v>
      </c>
      <c r="O996" s="21" t="s">
        <v>83</v>
      </c>
      <c r="P996" s="21">
        <v>0</v>
      </c>
      <c r="Q996" s="21">
        <v>0</v>
      </c>
      <c r="R996" s="21">
        <v>0</v>
      </c>
      <c r="S996" s="21">
        <v>0</v>
      </c>
      <c r="T996" s="21">
        <v>0</v>
      </c>
      <c r="U996" s="33">
        <v>90678313</v>
      </c>
      <c r="V996" s="33">
        <v>531818</v>
      </c>
      <c r="W996" s="33">
        <v>23766845</v>
      </c>
      <c r="X996" s="21">
        <v>0</v>
      </c>
      <c r="Y996" s="21">
        <v>0</v>
      </c>
      <c r="Z996" s="16" t="s">
        <v>315</v>
      </c>
      <c r="AA996" s="102">
        <v>0</v>
      </c>
      <c r="AB996" s="99">
        <v>0</v>
      </c>
      <c r="AC996" s="99">
        <v>0</v>
      </c>
      <c r="AD996" s="21">
        <v>0.9</v>
      </c>
      <c r="AE996" s="21">
        <v>0.2</v>
      </c>
      <c r="AF996" s="21">
        <f t="shared" si="15"/>
        <v>1.1000000000000001</v>
      </c>
      <c r="AG996" s="21" t="s">
        <v>27942</v>
      </c>
      <c r="AH996" s="24" t="s">
        <v>27943</v>
      </c>
      <c r="AI996" s="24" t="s">
        <v>27944</v>
      </c>
      <c r="AJ996" s="27" t="s">
        <v>31604</v>
      </c>
      <c r="AK996" s="28" t="s">
        <v>60</v>
      </c>
      <c r="AL996" s="28">
        <v>10</v>
      </c>
      <c r="AM996" s="28">
        <v>19920323</v>
      </c>
      <c r="AN996" s="29">
        <v>2765</v>
      </c>
      <c r="AO996" s="29">
        <v>202212</v>
      </c>
      <c r="AP996" s="29">
        <v>2022</v>
      </c>
      <c r="AQ996" s="28">
        <v>90506569</v>
      </c>
      <c r="AR996" s="28">
        <v>21608743</v>
      </c>
      <c r="AS996" s="28">
        <v>1005000</v>
      </c>
      <c r="AT996" s="30">
        <v>2</v>
      </c>
      <c r="AU996" s="30"/>
      <c r="AV996" s="30"/>
      <c r="AW996" s="30"/>
      <c r="AX996" s="30"/>
      <c r="AY996" s="30"/>
      <c r="AZ996" s="30"/>
      <c r="BA996" s="30"/>
      <c r="BB996" s="30" t="s">
        <v>54452</v>
      </c>
      <c r="BC996" s="30" t="s">
        <v>54452</v>
      </c>
      <c r="BD996" s="30" t="s">
        <v>54452</v>
      </c>
      <c r="BE996" s="30" t="s">
        <v>54452</v>
      </c>
      <c r="BF996" s="30" t="s">
        <v>27945</v>
      </c>
      <c r="BG996" s="30">
        <v>2</v>
      </c>
      <c r="BH996" s="30"/>
      <c r="BI996" s="31"/>
    </row>
    <row r="997" spans="1:61" ht="16.5">
      <c r="A997" s="21" t="s">
        <v>8392</v>
      </c>
      <c r="B997" s="21">
        <v>8549</v>
      </c>
      <c r="C997" s="21">
        <v>1363580</v>
      </c>
      <c r="D997" s="21">
        <v>1208101995</v>
      </c>
      <c r="E997" s="22">
        <v>1101110017411</v>
      </c>
      <c r="F997" s="24" t="s">
        <v>8393</v>
      </c>
      <c r="G997" s="24" t="s">
        <v>44</v>
      </c>
      <c r="H997" s="24" t="s">
        <v>51</v>
      </c>
      <c r="I997" s="24" t="s">
        <v>52</v>
      </c>
      <c r="J997" s="24" t="s">
        <v>313</v>
      </c>
      <c r="K997" s="21">
        <v>46</v>
      </c>
      <c r="L997" s="32" t="s">
        <v>8394</v>
      </c>
      <c r="M997" s="21" t="s">
        <v>8395</v>
      </c>
      <c r="N997" s="21">
        <v>1</v>
      </c>
      <c r="O997" s="21" t="s">
        <v>55</v>
      </c>
      <c r="P997" s="21">
        <v>0</v>
      </c>
      <c r="Q997" s="21">
        <v>0</v>
      </c>
      <c r="R997" s="21">
        <v>0</v>
      </c>
      <c r="S997" s="21">
        <v>0</v>
      </c>
      <c r="T997" s="21">
        <v>0</v>
      </c>
      <c r="U997" s="72">
        <v>463363</v>
      </c>
      <c r="V997" s="21">
        <v>0</v>
      </c>
      <c r="W997" s="21">
        <v>0</v>
      </c>
      <c r="X997" s="21">
        <v>0</v>
      </c>
      <c r="Y997" s="21">
        <v>0</v>
      </c>
      <c r="Z997" s="16" t="s">
        <v>1249</v>
      </c>
      <c r="AA997" s="102">
        <v>0</v>
      </c>
      <c r="AB997" s="99">
        <v>0</v>
      </c>
      <c r="AC997" s="99">
        <v>0</v>
      </c>
      <c r="AD997" s="21">
        <v>4.5999999999999996</v>
      </c>
      <c r="AE997" s="99">
        <v>0</v>
      </c>
      <c r="AF997" s="21">
        <f t="shared" si="15"/>
        <v>4.5999999999999996</v>
      </c>
      <c r="AG997" s="21" t="s">
        <v>8396</v>
      </c>
      <c r="AH997" s="24" t="s">
        <v>8397</v>
      </c>
      <c r="AI997" s="24" t="s">
        <v>8398</v>
      </c>
      <c r="AJ997" s="27" t="s">
        <v>31605</v>
      </c>
      <c r="AK997" s="28" t="s">
        <v>156</v>
      </c>
      <c r="AL997" s="28">
        <v>10</v>
      </c>
      <c r="AM997" s="28">
        <v>19540805</v>
      </c>
      <c r="AN997" s="29">
        <v>572</v>
      </c>
      <c r="AO997" s="29">
        <v>202306</v>
      </c>
      <c r="AP997" s="29">
        <v>2022</v>
      </c>
      <c r="AQ997" s="28">
        <v>450379452</v>
      </c>
      <c r="AR997" s="28">
        <v>345786655</v>
      </c>
      <c r="AS997" s="28">
        <v>49145070</v>
      </c>
      <c r="AT997" s="30">
        <v>2</v>
      </c>
      <c r="AU997" s="30"/>
      <c r="AV997" s="30"/>
      <c r="AW997" s="30"/>
      <c r="AX997" s="30"/>
      <c r="AY997" s="30"/>
      <c r="AZ997" s="30"/>
      <c r="BA997" s="30"/>
      <c r="BB997" s="30" t="s">
        <v>54452</v>
      </c>
      <c r="BC997" s="30" t="s">
        <v>54452</v>
      </c>
      <c r="BD997" s="30" t="s">
        <v>54452</v>
      </c>
      <c r="BE997" s="30" t="s">
        <v>54452</v>
      </c>
      <c r="BF997" s="30" t="s">
        <v>54452</v>
      </c>
      <c r="BG997" s="30">
        <v>4</v>
      </c>
      <c r="BH997" s="30" t="s">
        <v>237</v>
      </c>
      <c r="BI997" s="31"/>
    </row>
    <row r="998" spans="1:61" ht="16.5">
      <c r="A998" s="21" t="s">
        <v>9935</v>
      </c>
      <c r="B998" s="21">
        <v>10219</v>
      </c>
      <c r="C998" s="21">
        <v>1799155</v>
      </c>
      <c r="D998" s="21">
        <v>1208134176</v>
      </c>
      <c r="E998" s="22">
        <v>1101110992580</v>
      </c>
      <c r="F998" s="24" t="s">
        <v>9936</v>
      </c>
      <c r="G998" s="24" t="s">
        <v>44</v>
      </c>
      <c r="H998" s="24" t="s">
        <v>51</v>
      </c>
      <c r="I998" s="24" t="s">
        <v>65</v>
      </c>
      <c r="J998" s="24" t="s">
        <v>462</v>
      </c>
      <c r="K998" s="21">
        <v>56</v>
      </c>
      <c r="L998" s="32" t="s">
        <v>9937</v>
      </c>
      <c r="M998" s="21" t="s">
        <v>9938</v>
      </c>
      <c r="N998" s="21">
        <v>1</v>
      </c>
      <c r="O998" s="21" t="s">
        <v>55</v>
      </c>
      <c r="P998" s="21">
        <v>0</v>
      </c>
      <c r="Q998" s="21">
        <v>0</v>
      </c>
      <c r="R998" s="21">
        <v>0</v>
      </c>
      <c r="S998" s="21">
        <v>0</v>
      </c>
      <c r="T998" s="21">
        <v>0</v>
      </c>
      <c r="U998" s="33">
        <v>13363</v>
      </c>
      <c r="V998" s="21">
        <v>0</v>
      </c>
      <c r="W998" s="21">
        <v>0</v>
      </c>
      <c r="X998" s="33">
        <v>13984</v>
      </c>
      <c r="Y998" s="21">
        <v>0</v>
      </c>
      <c r="Z998" s="16" t="s">
        <v>126</v>
      </c>
      <c r="AA998" s="102">
        <v>0</v>
      </c>
      <c r="AB998" s="99">
        <v>0</v>
      </c>
      <c r="AC998" s="99">
        <v>0</v>
      </c>
      <c r="AD998" s="21">
        <v>0.1</v>
      </c>
      <c r="AE998" s="21">
        <v>0.1</v>
      </c>
      <c r="AF998" s="21">
        <f t="shared" si="15"/>
        <v>0.2</v>
      </c>
      <c r="AG998" s="21" t="s">
        <v>9939</v>
      </c>
      <c r="AH998" s="24" t="s">
        <v>9940</v>
      </c>
      <c r="AI998" s="24" t="s">
        <v>9941</v>
      </c>
      <c r="AJ998" s="27" t="s">
        <v>31606</v>
      </c>
      <c r="AK998" s="28" t="s">
        <v>60</v>
      </c>
      <c r="AL998" s="28">
        <v>10</v>
      </c>
      <c r="AM998" s="28">
        <v>19931213</v>
      </c>
      <c r="AN998" s="29">
        <v>314</v>
      </c>
      <c r="AO998" s="29">
        <v>202302</v>
      </c>
      <c r="AP998" s="29">
        <v>2022</v>
      </c>
      <c r="AQ998" s="28">
        <v>45589654</v>
      </c>
      <c r="AR998" s="28">
        <v>10487581</v>
      </c>
      <c r="AS998" s="28">
        <v>1455000</v>
      </c>
      <c r="AT998" s="30">
        <v>2</v>
      </c>
      <c r="AU998" s="30"/>
      <c r="AV998" s="30"/>
      <c r="AW998" s="30"/>
      <c r="AX998" s="30"/>
      <c r="AY998" s="30"/>
      <c r="AZ998" s="30"/>
      <c r="BA998" s="30"/>
      <c r="BB998" s="30" t="s">
        <v>54452</v>
      </c>
      <c r="BC998" s="30" t="s">
        <v>54452</v>
      </c>
      <c r="BD998" s="30" t="s">
        <v>54452</v>
      </c>
      <c r="BE998" s="30" t="s">
        <v>54452</v>
      </c>
      <c r="BF998" s="30" t="s">
        <v>54452</v>
      </c>
      <c r="BG998" s="30">
        <v>7</v>
      </c>
      <c r="BH998" s="30"/>
      <c r="BI998" s="31"/>
    </row>
    <row r="999" spans="1:61" ht="16.5">
      <c r="A999" s="21" t="s">
        <v>14013</v>
      </c>
      <c r="B999" s="21">
        <v>13751</v>
      </c>
      <c r="C999" s="21">
        <v>1579347</v>
      </c>
      <c r="D999" s="21">
        <v>1168115020</v>
      </c>
      <c r="E999" s="22">
        <v>1101110393283</v>
      </c>
      <c r="F999" s="24" t="s">
        <v>14014</v>
      </c>
      <c r="G999" s="24" t="s">
        <v>44</v>
      </c>
      <c r="H999" s="24" t="s">
        <v>51</v>
      </c>
      <c r="I999" s="24" t="s">
        <v>52</v>
      </c>
      <c r="J999" s="24" t="s">
        <v>1449</v>
      </c>
      <c r="K999" s="21">
        <v>61</v>
      </c>
      <c r="L999" s="32" t="s">
        <v>14015</v>
      </c>
      <c r="M999" s="21" t="s">
        <v>14016</v>
      </c>
      <c r="N999" s="21">
        <v>1</v>
      </c>
      <c r="O999" s="21" t="s">
        <v>55</v>
      </c>
      <c r="P999" s="21">
        <v>0</v>
      </c>
      <c r="Q999" s="21">
        <v>0</v>
      </c>
      <c r="R999" s="21">
        <v>0</v>
      </c>
      <c r="S999" s="33">
        <v>5104575</v>
      </c>
      <c r="T999" s="21">
        <v>0</v>
      </c>
      <c r="U999" s="21">
        <v>0</v>
      </c>
      <c r="V999" s="21">
        <v>0</v>
      </c>
      <c r="W999" s="33">
        <v>705955</v>
      </c>
      <c r="X999" s="21">
        <v>0</v>
      </c>
      <c r="Y999" s="21">
        <v>0</v>
      </c>
      <c r="Z999" s="16" t="s">
        <v>315</v>
      </c>
      <c r="AA999" s="102">
        <v>0</v>
      </c>
      <c r="AB999" s="99">
        <v>0</v>
      </c>
      <c r="AC999" s="21">
        <v>51</v>
      </c>
      <c r="AD999" s="99">
        <v>0</v>
      </c>
      <c r="AE999" s="21">
        <v>7</v>
      </c>
      <c r="AF999" s="21">
        <f t="shared" si="15"/>
        <v>58</v>
      </c>
      <c r="AG999" s="21" t="s">
        <v>14017</v>
      </c>
      <c r="AH999" s="24" t="s">
        <v>14018</v>
      </c>
      <c r="AI999" s="24" t="s">
        <v>13524</v>
      </c>
      <c r="AJ999" s="27" t="s">
        <v>19111</v>
      </c>
      <c r="AK999" s="28" t="s">
        <v>156</v>
      </c>
      <c r="AL999" s="28">
        <v>10</v>
      </c>
      <c r="AM999" s="28">
        <v>19850228</v>
      </c>
      <c r="AN999" s="29">
        <v>825</v>
      </c>
      <c r="AO999" s="29">
        <v>202306</v>
      </c>
      <c r="AP999" s="29">
        <v>2022</v>
      </c>
      <c r="AQ999" s="28">
        <v>415023682</v>
      </c>
      <c r="AR999" s="28">
        <v>459644104</v>
      </c>
      <c r="AS999" s="28">
        <v>30357410</v>
      </c>
      <c r="AT999" s="30">
        <v>2</v>
      </c>
      <c r="AU999" s="30"/>
      <c r="AV999" s="30"/>
      <c r="AW999" s="30"/>
      <c r="AX999" s="30"/>
      <c r="AY999" s="30"/>
      <c r="AZ999" s="30"/>
      <c r="BA999" s="30"/>
      <c r="BB999" s="30" t="s">
        <v>54452</v>
      </c>
      <c r="BC999" s="30" t="s">
        <v>54452</v>
      </c>
      <c r="BD999" s="30" t="s">
        <v>54452</v>
      </c>
      <c r="BE999" s="30" t="s">
        <v>54452</v>
      </c>
      <c r="BF999" s="30" t="s">
        <v>54452</v>
      </c>
      <c r="BG999" s="30">
        <v>4</v>
      </c>
      <c r="BH999" s="30" t="s">
        <v>3728</v>
      </c>
      <c r="BI999" s="31"/>
    </row>
    <row r="1000" spans="1:61" ht="16.5">
      <c r="A1000" s="21" t="s">
        <v>7884</v>
      </c>
      <c r="B1000" s="21">
        <v>8141</v>
      </c>
      <c r="C1000" s="21">
        <v>4152436</v>
      </c>
      <c r="D1000" s="21">
        <v>1018673756</v>
      </c>
      <c r="E1000" s="22">
        <v>1101114926006</v>
      </c>
      <c r="F1000" s="24" t="s">
        <v>7885</v>
      </c>
      <c r="G1000" s="24" t="s">
        <v>44</v>
      </c>
      <c r="H1000" s="24" t="s">
        <v>51</v>
      </c>
      <c r="I1000" s="24" t="s">
        <v>63</v>
      </c>
      <c r="J1000" s="24" t="s">
        <v>1247</v>
      </c>
      <c r="K1000" s="21">
        <v>44</v>
      </c>
      <c r="L1000" s="32" t="s">
        <v>7886</v>
      </c>
      <c r="M1000" s="21" t="s">
        <v>7887</v>
      </c>
      <c r="N1000" s="21">
        <v>1</v>
      </c>
      <c r="O1000" s="21" t="s">
        <v>55</v>
      </c>
      <c r="P1000" s="33">
        <v>19621</v>
      </c>
      <c r="Q1000" s="21">
        <v>0</v>
      </c>
      <c r="R1000" s="21">
        <v>0</v>
      </c>
      <c r="S1000" s="33">
        <v>570965</v>
      </c>
      <c r="T1000" s="21">
        <v>0</v>
      </c>
      <c r="U1000" s="21">
        <v>0</v>
      </c>
      <c r="V1000" s="21">
        <v>0</v>
      </c>
      <c r="W1000" s="68">
        <v>779637</v>
      </c>
      <c r="X1000" s="33">
        <v>244190</v>
      </c>
      <c r="Y1000" s="33">
        <v>5764809</v>
      </c>
      <c r="Z1000" s="16" t="s">
        <v>1249</v>
      </c>
      <c r="AA1000" s="21">
        <v>0.1</v>
      </c>
      <c r="AB1000" s="21">
        <v>57.6</v>
      </c>
      <c r="AC1000" s="21">
        <v>5.7</v>
      </c>
      <c r="AD1000" s="99">
        <v>0</v>
      </c>
      <c r="AE1000" s="21">
        <v>10.199999999999999</v>
      </c>
      <c r="AF1000" s="21">
        <f t="shared" si="15"/>
        <v>73.600000000000009</v>
      </c>
      <c r="AG1000" s="21" t="s">
        <v>7888</v>
      </c>
      <c r="AH1000" s="24" t="s">
        <v>7889</v>
      </c>
      <c r="AI1000" s="24" t="s">
        <v>7890</v>
      </c>
      <c r="AJ1000" s="27" t="s">
        <v>31607</v>
      </c>
      <c r="AK1000" s="28" t="s">
        <v>60</v>
      </c>
      <c r="AL1000" s="28">
        <v>10</v>
      </c>
      <c r="AM1000" s="28">
        <v>20120725</v>
      </c>
      <c r="AN1000" s="29">
        <v>506</v>
      </c>
      <c r="AO1000" s="29">
        <v>202306</v>
      </c>
      <c r="AP1000" s="29">
        <v>2022</v>
      </c>
      <c r="AQ1000" s="28">
        <v>1099251182</v>
      </c>
      <c r="AR1000" s="28">
        <v>1504108156</v>
      </c>
      <c r="AS1000" s="28">
        <v>240000000</v>
      </c>
      <c r="AT1000" s="30">
        <v>1</v>
      </c>
      <c r="AU1000" s="30"/>
      <c r="AV1000" s="30"/>
      <c r="AW1000" s="30"/>
      <c r="AX1000" s="30"/>
      <c r="AY1000" s="30"/>
      <c r="AZ1000" s="30"/>
      <c r="BA1000" s="30"/>
      <c r="BB1000" s="30" t="s">
        <v>54452</v>
      </c>
      <c r="BC1000" s="30" t="s">
        <v>54452</v>
      </c>
      <c r="BD1000" s="30" t="s">
        <v>54452</v>
      </c>
      <c r="BE1000" s="30" t="s">
        <v>54452</v>
      </c>
      <c r="BF1000" s="30" t="s">
        <v>7891</v>
      </c>
      <c r="BG1000" s="30">
        <v>2</v>
      </c>
      <c r="BH1000" s="30"/>
      <c r="BI1000" s="31"/>
    </row>
    <row r="1001" spans="1:61" ht="16.5">
      <c r="A1001" s="21" t="s">
        <v>14393</v>
      </c>
      <c r="B1001" s="21">
        <v>13999</v>
      </c>
      <c r="C1001" s="21">
        <v>3143038</v>
      </c>
      <c r="D1001" s="21">
        <v>5028197655</v>
      </c>
      <c r="E1001" s="22">
        <v>1701110362468</v>
      </c>
      <c r="F1001" s="24" t="s">
        <v>14394</v>
      </c>
      <c r="G1001" s="24" t="s">
        <v>44</v>
      </c>
      <c r="H1001" s="24" t="s">
        <v>51</v>
      </c>
      <c r="I1001" s="24" t="s">
        <v>65</v>
      </c>
      <c r="J1001" s="24" t="s">
        <v>966</v>
      </c>
      <c r="K1001" s="21">
        <v>62</v>
      </c>
      <c r="L1001" s="32" t="s">
        <v>14395</v>
      </c>
      <c r="M1001" s="21" t="s">
        <v>14396</v>
      </c>
      <c r="N1001" s="21">
        <v>1</v>
      </c>
      <c r="O1001" s="21" t="s">
        <v>55</v>
      </c>
      <c r="P1001" s="44">
        <v>1511693</v>
      </c>
      <c r="Q1001" s="44">
        <v>743912</v>
      </c>
      <c r="R1001" s="21">
        <v>0</v>
      </c>
      <c r="S1001" s="44">
        <v>245500</v>
      </c>
      <c r="T1001" s="21">
        <v>0</v>
      </c>
      <c r="U1001" s="44">
        <v>83802</v>
      </c>
      <c r="V1001" s="21">
        <v>0</v>
      </c>
      <c r="W1001" s="21">
        <v>0</v>
      </c>
      <c r="X1001" s="21">
        <v>0</v>
      </c>
      <c r="Y1001" s="21">
        <v>0</v>
      </c>
      <c r="Z1001" s="16" t="s">
        <v>315</v>
      </c>
      <c r="AA1001" s="21">
        <v>15.1</v>
      </c>
      <c r="AB1001" s="21">
        <v>7.4</v>
      </c>
      <c r="AC1001" s="21">
        <v>2.4</v>
      </c>
      <c r="AD1001" s="21">
        <v>0.8</v>
      </c>
      <c r="AE1001" s="99">
        <v>0</v>
      </c>
      <c r="AF1001" s="21">
        <f t="shared" si="15"/>
        <v>25.7</v>
      </c>
      <c r="AG1001" s="21" t="s">
        <v>14397</v>
      </c>
      <c r="AH1001" s="24" t="s">
        <v>14398</v>
      </c>
      <c r="AI1001" s="24" t="s">
        <v>14399</v>
      </c>
      <c r="AJ1001" s="27" t="s">
        <v>31608</v>
      </c>
      <c r="AK1001" s="28" t="s">
        <v>60</v>
      </c>
      <c r="AL1001" s="28">
        <v>10</v>
      </c>
      <c r="AM1001" s="28">
        <v>20080901</v>
      </c>
      <c r="AN1001" s="29">
        <v>582</v>
      </c>
      <c r="AO1001" s="29">
        <v>202305</v>
      </c>
      <c r="AP1001" s="29">
        <v>2022</v>
      </c>
      <c r="AQ1001" s="28">
        <v>24814617</v>
      </c>
      <c r="AR1001" s="28">
        <v>9020659</v>
      </c>
      <c r="AS1001" s="28">
        <v>1000000</v>
      </c>
      <c r="AT1001" s="30">
        <v>2</v>
      </c>
      <c r="AU1001" s="30"/>
      <c r="AV1001" s="30"/>
      <c r="AW1001" s="30"/>
      <c r="AX1001" s="30"/>
      <c r="AY1001" s="30"/>
      <c r="AZ1001" s="30"/>
      <c r="BA1001" s="30"/>
      <c r="BB1001" s="30" t="s">
        <v>54452</v>
      </c>
      <c r="BC1001" s="30" t="s">
        <v>54452</v>
      </c>
      <c r="BD1001" s="30" t="s">
        <v>54452</v>
      </c>
      <c r="BE1001" s="30" t="s">
        <v>54452</v>
      </c>
      <c r="BF1001" s="30" t="s">
        <v>54452</v>
      </c>
      <c r="BG1001" s="30">
        <v>7</v>
      </c>
      <c r="BH1001" s="30"/>
      <c r="BI1001" s="31"/>
    </row>
    <row r="1002" spans="1:61" ht="16.5">
      <c r="A1002" s="21" t="s">
        <v>5571</v>
      </c>
      <c r="B1002" s="21">
        <v>5486</v>
      </c>
      <c r="C1002" s="21">
        <v>4116774</v>
      </c>
      <c r="D1002" s="21">
        <v>2158766788</v>
      </c>
      <c r="E1002" s="22">
        <v>1101114835166</v>
      </c>
      <c r="F1002" s="24" t="s">
        <v>5572</v>
      </c>
      <c r="G1002" s="24" t="s">
        <v>44</v>
      </c>
      <c r="H1002" s="24" t="s">
        <v>51</v>
      </c>
      <c r="I1002" s="24" t="s">
        <v>65</v>
      </c>
      <c r="J1002" s="24" t="s">
        <v>2830</v>
      </c>
      <c r="K1002" s="21">
        <v>34</v>
      </c>
      <c r="L1002" s="32" t="s">
        <v>5573</v>
      </c>
      <c r="M1002" s="21" t="s">
        <v>5574</v>
      </c>
      <c r="N1002" s="21">
        <v>1</v>
      </c>
      <c r="O1002" s="21" t="s">
        <v>55</v>
      </c>
      <c r="P1002" s="21">
        <v>0</v>
      </c>
      <c r="Q1002" s="21">
        <v>0</v>
      </c>
      <c r="R1002" s="21">
        <v>0</v>
      </c>
      <c r="S1002" s="21">
        <v>0</v>
      </c>
      <c r="T1002" s="21">
        <v>0</v>
      </c>
      <c r="U1002" s="33">
        <v>56414</v>
      </c>
      <c r="V1002" s="21">
        <v>0</v>
      </c>
      <c r="W1002" s="33">
        <v>10024</v>
      </c>
      <c r="X1002" s="33">
        <v>86000</v>
      </c>
      <c r="Y1002" s="21">
        <v>0</v>
      </c>
      <c r="Z1002" s="16" t="s">
        <v>126</v>
      </c>
      <c r="AA1002" s="102">
        <v>0</v>
      </c>
      <c r="AB1002" s="99">
        <v>0</v>
      </c>
      <c r="AC1002" s="99">
        <v>0</v>
      </c>
      <c r="AD1002" s="21">
        <v>0.5</v>
      </c>
      <c r="AE1002" s="21">
        <v>0.9</v>
      </c>
      <c r="AF1002" s="21">
        <f t="shared" si="15"/>
        <v>1.4</v>
      </c>
      <c r="AG1002" s="21" t="s">
        <v>5575</v>
      </c>
      <c r="AH1002" s="24" t="s">
        <v>5576</v>
      </c>
      <c r="AI1002" s="24" t="s">
        <v>5577</v>
      </c>
      <c r="AJ1002" s="27" t="s">
        <v>31609</v>
      </c>
      <c r="AK1002" s="28" t="s">
        <v>60</v>
      </c>
      <c r="AL1002" s="28">
        <v>10</v>
      </c>
      <c r="AM1002" s="28">
        <v>20120409</v>
      </c>
      <c r="AN1002" s="29">
        <v>407</v>
      </c>
      <c r="AO1002" s="29">
        <v>202212</v>
      </c>
      <c r="AP1002" s="29">
        <v>2022</v>
      </c>
      <c r="AQ1002" s="28">
        <v>29517094</v>
      </c>
      <c r="AR1002" s="28">
        <v>26248277</v>
      </c>
      <c r="AS1002" s="28">
        <v>300000</v>
      </c>
      <c r="AT1002" s="30">
        <v>2</v>
      </c>
      <c r="AU1002" s="30"/>
      <c r="AV1002" s="30"/>
      <c r="AW1002" s="30"/>
      <c r="AX1002" s="30"/>
      <c r="AY1002" s="30"/>
      <c r="AZ1002" s="30"/>
      <c r="BA1002" s="30"/>
      <c r="BB1002" s="30" t="s">
        <v>54452</v>
      </c>
      <c r="BC1002" s="30" t="s">
        <v>54452</v>
      </c>
      <c r="BD1002" s="30" t="s">
        <v>54452</v>
      </c>
      <c r="BE1002" s="30" t="s">
        <v>54452</v>
      </c>
      <c r="BF1002" s="30" t="s">
        <v>54452</v>
      </c>
      <c r="BG1002" s="30">
        <v>4</v>
      </c>
      <c r="BH1002" s="30" t="s">
        <v>237</v>
      </c>
      <c r="BI1002" s="31"/>
    </row>
    <row r="1003" spans="1:61" ht="16.5">
      <c r="A1003" s="21" t="s">
        <v>14594</v>
      </c>
      <c r="B1003" s="21">
        <v>23954</v>
      </c>
      <c r="C1003" s="21">
        <v>5869079</v>
      </c>
      <c r="D1003" s="21">
        <v>6158606682</v>
      </c>
      <c r="E1003" s="22">
        <v>1955710005297</v>
      </c>
      <c r="F1003" s="24" t="s">
        <v>14595</v>
      </c>
      <c r="G1003" s="24" t="s">
        <v>104</v>
      </c>
      <c r="H1003" s="24" t="s">
        <v>51</v>
      </c>
      <c r="I1003" s="24" t="s">
        <v>65</v>
      </c>
      <c r="J1003" s="24" t="s">
        <v>966</v>
      </c>
      <c r="K1003" s="21">
        <v>62</v>
      </c>
      <c r="L1003" s="32" t="s">
        <v>14595</v>
      </c>
      <c r="M1003" s="21" t="s">
        <v>14596</v>
      </c>
      <c r="N1003" s="26">
        <v>1</v>
      </c>
      <c r="O1003" s="26">
        <v>0</v>
      </c>
      <c r="P1003" s="26">
        <v>0</v>
      </c>
      <c r="Q1003" s="26">
        <v>0</v>
      </c>
      <c r="R1003" s="26">
        <v>0</v>
      </c>
      <c r="S1003" s="26">
        <v>0</v>
      </c>
      <c r="T1003" s="26">
        <v>0</v>
      </c>
      <c r="U1003" s="26">
        <v>0</v>
      </c>
      <c r="V1003" s="26">
        <v>0</v>
      </c>
      <c r="W1003" s="26">
        <v>0</v>
      </c>
      <c r="X1003" s="26">
        <v>0</v>
      </c>
      <c r="Y1003" s="26">
        <v>0</v>
      </c>
      <c r="Z1003" s="16" t="s">
        <v>315</v>
      </c>
      <c r="AA1003" s="101">
        <v>0</v>
      </c>
      <c r="AB1003" s="98">
        <v>0</v>
      </c>
      <c r="AC1003" s="98">
        <v>0</v>
      </c>
      <c r="AD1003" s="98">
        <v>0</v>
      </c>
      <c r="AE1003" s="98">
        <v>0</v>
      </c>
      <c r="AF1003" s="21">
        <f t="shared" si="15"/>
        <v>0</v>
      </c>
      <c r="AG1003" s="21" t="s">
        <v>14597</v>
      </c>
      <c r="AH1003" s="24" t="s">
        <v>14598</v>
      </c>
      <c r="AI1003" s="24" t="s">
        <v>14599</v>
      </c>
      <c r="AJ1003" s="27" t="s">
        <v>31610</v>
      </c>
      <c r="AK1003" s="28" t="s">
        <v>47</v>
      </c>
      <c r="AL1003" s="28">
        <v>10</v>
      </c>
      <c r="AM1003" s="28">
        <v>20140127</v>
      </c>
      <c r="AN1003" s="29">
        <v>331</v>
      </c>
      <c r="AO1003" s="29">
        <v>202112</v>
      </c>
      <c r="AP1003" s="29"/>
      <c r="AQ1003" s="28"/>
      <c r="AR1003" s="28"/>
      <c r="AS1003" s="28"/>
      <c r="AT1003" s="30">
        <v>2</v>
      </c>
      <c r="AU1003" s="30"/>
      <c r="AV1003" s="30"/>
      <c r="AW1003" s="30"/>
      <c r="AX1003" s="30"/>
      <c r="AY1003" s="30"/>
      <c r="AZ1003" s="30"/>
      <c r="BA1003" s="30"/>
      <c r="BB1003" s="30" t="s">
        <v>54452</v>
      </c>
      <c r="BC1003" s="30" t="s">
        <v>54452</v>
      </c>
      <c r="BD1003" s="30" t="s">
        <v>54452</v>
      </c>
      <c r="BE1003" s="30" t="s">
        <v>54452</v>
      </c>
      <c r="BF1003" s="30" t="s">
        <v>54452</v>
      </c>
      <c r="BG1003" s="30">
        <v>7</v>
      </c>
      <c r="BH1003" s="30" t="s">
        <v>14600</v>
      </c>
      <c r="BI1003" s="31"/>
    </row>
    <row r="1004" spans="1:61" ht="16.5">
      <c r="A1004" s="21" t="s">
        <v>14601</v>
      </c>
      <c r="B1004" s="21">
        <v>11207</v>
      </c>
      <c r="C1004" s="21">
        <v>1698037</v>
      </c>
      <c r="D1004" s="21">
        <v>1368120906</v>
      </c>
      <c r="E1004" s="22">
        <v>1244110025579</v>
      </c>
      <c r="F1004" s="24" t="s">
        <v>14602</v>
      </c>
      <c r="G1004" s="24" t="s">
        <v>44</v>
      </c>
      <c r="H1004" s="24" t="s">
        <v>51</v>
      </c>
      <c r="I1004" s="24" t="s">
        <v>65</v>
      </c>
      <c r="J1004" s="24" t="s">
        <v>3829</v>
      </c>
      <c r="K1004" s="21">
        <v>50</v>
      </c>
      <c r="L1004" s="32" t="s">
        <v>14603</v>
      </c>
      <c r="M1004" s="21" t="s">
        <v>14604</v>
      </c>
      <c r="N1004" s="26">
        <v>1</v>
      </c>
      <c r="O1004" s="26" t="s">
        <v>55</v>
      </c>
      <c r="P1004" s="26">
        <v>0</v>
      </c>
      <c r="Q1004" s="26">
        <v>0</v>
      </c>
      <c r="R1004" s="26">
        <v>0</v>
      </c>
      <c r="S1004" s="26">
        <v>0</v>
      </c>
      <c r="T1004" s="26">
        <v>0</v>
      </c>
      <c r="U1004" s="33">
        <v>729215</v>
      </c>
      <c r="V1004" s="26">
        <v>0</v>
      </c>
      <c r="W1004" s="26">
        <v>0</v>
      </c>
      <c r="X1004" s="26">
        <v>0</v>
      </c>
      <c r="Y1004" s="26">
        <v>0</v>
      </c>
      <c r="Z1004" s="21" t="s">
        <v>315</v>
      </c>
      <c r="AA1004" s="102">
        <v>0</v>
      </c>
      <c r="AB1004" s="99">
        <v>0</v>
      </c>
      <c r="AC1004" s="99">
        <v>0</v>
      </c>
      <c r="AD1004" s="21">
        <v>7.2</v>
      </c>
      <c r="AE1004" s="99">
        <v>0</v>
      </c>
      <c r="AF1004" s="21">
        <f t="shared" si="15"/>
        <v>7.2</v>
      </c>
      <c r="AG1004" s="21" t="s">
        <v>10789</v>
      </c>
      <c r="AH1004" s="24" t="s">
        <v>14605</v>
      </c>
      <c r="AI1004" s="24" t="s">
        <v>14606</v>
      </c>
      <c r="AJ1004" s="27" t="s">
        <v>31611</v>
      </c>
      <c r="AK1004" s="28" t="s">
        <v>60</v>
      </c>
      <c r="AL1004" s="28">
        <v>10</v>
      </c>
      <c r="AM1004" s="28">
        <v>20020201</v>
      </c>
      <c r="AN1004" s="29">
        <v>384</v>
      </c>
      <c r="AO1004" s="29">
        <v>202212</v>
      </c>
      <c r="AP1004" s="29">
        <v>2022</v>
      </c>
      <c r="AQ1004" s="28">
        <v>38967487</v>
      </c>
      <c r="AR1004" s="28">
        <v>10356768</v>
      </c>
      <c r="AS1004" s="28">
        <v>250000</v>
      </c>
      <c r="AT1004" s="30">
        <v>2</v>
      </c>
      <c r="AU1004" s="30"/>
      <c r="AV1004" s="30"/>
      <c r="AW1004" s="30"/>
      <c r="AX1004" s="30"/>
      <c r="AY1004" s="30"/>
      <c r="AZ1004" s="30"/>
      <c r="BA1004" s="30"/>
      <c r="BB1004" s="30" t="s">
        <v>54452</v>
      </c>
      <c r="BC1004" s="30" t="s">
        <v>54452</v>
      </c>
      <c r="BD1004" s="30" t="s">
        <v>54452</v>
      </c>
      <c r="BE1004" s="30" t="s">
        <v>54452</v>
      </c>
      <c r="BF1004" s="30" t="s">
        <v>14607</v>
      </c>
      <c r="BG1004" s="30">
        <v>2</v>
      </c>
      <c r="BH1004" s="30"/>
      <c r="BI1004" s="31"/>
    </row>
    <row r="1005" spans="1:61" ht="16.5">
      <c r="A1005" s="21" t="s">
        <v>10778</v>
      </c>
      <c r="B1005" s="21">
        <v>11150</v>
      </c>
      <c r="C1005" s="21">
        <v>1296630</v>
      </c>
      <c r="D1005" s="21">
        <v>1098105150</v>
      </c>
      <c r="E1005" s="22">
        <v>1101110037873</v>
      </c>
      <c r="F1005" s="24" t="s">
        <v>10779</v>
      </c>
      <c r="G1005" s="24" t="s">
        <v>44</v>
      </c>
      <c r="H1005" s="24" t="s">
        <v>51</v>
      </c>
      <c r="I1005" s="24" t="s">
        <v>65</v>
      </c>
      <c r="J1005" s="24" t="s">
        <v>3829</v>
      </c>
      <c r="K1005" s="21">
        <v>50</v>
      </c>
      <c r="L1005" s="21"/>
      <c r="M1005" s="21" t="s">
        <v>10780</v>
      </c>
      <c r="N1005" s="21">
        <v>1</v>
      </c>
      <c r="O1005" s="21" t="s">
        <v>55</v>
      </c>
      <c r="P1005" s="21">
        <v>0</v>
      </c>
      <c r="Q1005" s="21">
        <v>0</v>
      </c>
      <c r="R1005" s="33">
        <v>154407</v>
      </c>
      <c r="S1005" s="33">
        <v>42295</v>
      </c>
      <c r="T1005" s="21">
        <v>0</v>
      </c>
      <c r="U1005" s="33">
        <f>1424853+52177</f>
        <v>1477030</v>
      </c>
      <c r="V1005" s="33">
        <v>2290</v>
      </c>
      <c r="W1005" s="33">
        <v>10677</v>
      </c>
      <c r="X1005" s="21">
        <v>0</v>
      </c>
      <c r="Y1005" s="36">
        <v>396</v>
      </c>
      <c r="Z1005" s="21" t="s">
        <v>315</v>
      </c>
      <c r="AA1005" s="102">
        <v>0</v>
      </c>
      <c r="AB1005" s="21">
        <v>1.5</v>
      </c>
      <c r="AC1005" s="21">
        <v>0.4</v>
      </c>
      <c r="AD1005" s="21">
        <v>14.7</v>
      </c>
      <c r="AE1005" s="21">
        <v>0.1</v>
      </c>
      <c r="AF1005" s="21">
        <f t="shared" si="15"/>
        <v>16.7</v>
      </c>
      <c r="AG1005" s="21" t="s">
        <v>10754</v>
      </c>
      <c r="AH1005" s="24" t="s">
        <v>10781</v>
      </c>
      <c r="AI1005" s="24" t="s">
        <v>10782</v>
      </c>
      <c r="AJ1005" s="27" t="s">
        <v>31612</v>
      </c>
      <c r="AK1005" s="28" t="s">
        <v>60</v>
      </c>
      <c r="AL1005" s="28">
        <v>10</v>
      </c>
      <c r="AM1005" s="28">
        <v>19701223</v>
      </c>
      <c r="AN1005" s="29">
        <v>346</v>
      </c>
      <c r="AO1005" s="29">
        <v>202212</v>
      </c>
      <c r="AP1005" s="29">
        <v>2022</v>
      </c>
      <c r="AQ1005" s="28">
        <v>31065047</v>
      </c>
      <c r="AR1005" s="28">
        <v>21404058</v>
      </c>
      <c r="AS1005" s="28">
        <v>1500000</v>
      </c>
      <c r="AT1005" s="30">
        <v>2</v>
      </c>
      <c r="AU1005" s="30"/>
      <c r="AV1005" s="30"/>
      <c r="AW1005" s="30"/>
      <c r="AX1005" s="30"/>
      <c r="AY1005" s="30"/>
      <c r="AZ1005" s="30"/>
      <c r="BA1005" s="30"/>
      <c r="BB1005" s="30" t="s">
        <v>54452</v>
      </c>
      <c r="BC1005" s="30" t="s">
        <v>54452</v>
      </c>
      <c r="BD1005" s="30" t="s">
        <v>54452</v>
      </c>
      <c r="BE1005" s="30" t="s">
        <v>54452</v>
      </c>
      <c r="BF1005" s="30" t="s">
        <v>10783</v>
      </c>
      <c r="BG1005" s="30">
        <v>2</v>
      </c>
      <c r="BH1005" s="30"/>
      <c r="BI1005" s="31"/>
    </row>
    <row r="1006" spans="1:61" ht="16.5">
      <c r="A1006" s="21" t="s">
        <v>14615</v>
      </c>
      <c r="B1006" s="21">
        <v>24696</v>
      </c>
      <c r="C1006" s="21">
        <v>1736768</v>
      </c>
      <c r="D1006" s="21">
        <v>1398200376</v>
      </c>
      <c r="E1006" s="22">
        <v>1241330000175</v>
      </c>
      <c r="F1006" s="24" t="s">
        <v>14616</v>
      </c>
      <c r="G1006" s="24" t="s">
        <v>104</v>
      </c>
      <c r="H1006" s="24" t="s">
        <v>51</v>
      </c>
      <c r="I1006" s="24" t="s">
        <v>65</v>
      </c>
      <c r="J1006" s="24" t="s">
        <v>105</v>
      </c>
      <c r="K1006" s="21">
        <v>64</v>
      </c>
      <c r="L1006" s="32" t="s">
        <v>14616</v>
      </c>
      <c r="M1006" s="21" t="s">
        <v>2024</v>
      </c>
      <c r="N1006" s="26">
        <v>1</v>
      </c>
      <c r="O1006" s="26">
        <v>0</v>
      </c>
      <c r="P1006" s="26">
        <v>0</v>
      </c>
      <c r="Q1006" s="26">
        <v>0</v>
      </c>
      <c r="R1006" s="26">
        <v>0</v>
      </c>
      <c r="S1006" s="26">
        <v>0</v>
      </c>
      <c r="T1006" s="26">
        <v>0</v>
      </c>
      <c r="U1006" s="26">
        <v>0</v>
      </c>
      <c r="V1006" s="26">
        <v>0</v>
      </c>
      <c r="W1006" s="26">
        <v>0</v>
      </c>
      <c r="X1006" s="26">
        <v>0</v>
      </c>
      <c r="Y1006" s="26">
        <v>0</v>
      </c>
      <c r="Z1006" s="21"/>
      <c r="AA1006" s="101">
        <v>0</v>
      </c>
      <c r="AB1006" s="98">
        <v>0</v>
      </c>
      <c r="AC1006" s="98">
        <v>0</v>
      </c>
      <c r="AD1006" s="98">
        <v>0</v>
      </c>
      <c r="AE1006" s="98">
        <v>0</v>
      </c>
      <c r="AF1006" s="21">
        <f t="shared" si="15"/>
        <v>0</v>
      </c>
      <c r="AG1006" s="21" t="s">
        <v>14617</v>
      </c>
      <c r="AH1006" s="24" t="s">
        <v>14618</v>
      </c>
      <c r="AI1006" s="24" t="s">
        <v>14619</v>
      </c>
      <c r="AJ1006" s="27" t="s">
        <v>31613</v>
      </c>
      <c r="AK1006" s="28" t="s">
        <v>47</v>
      </c>
      <c r="AL1006" s="28">
        <v>10</v>
      </c>
      <c r="AM1006" s="28">
        <v>19780817</v>
      </c>
      <c r="AN1006" s="29">
        <v>2509</v>
      </c>
      <c r="AO1006" s="29">
        <v>202012</v>
      </c>
      <c r="AP1006" s="29">
        <v>2022</v>
      </c>
      <c r="AQ1006" s="28">
        <v>560511277</v>
      </c>
      <c r="AR1006" s="28">
        <v>758857169</v>
      </c>
      <c r="AS1006" s="28">
        <v>16088672</v>
      </c>
      <c r="AT1006" s="30">
        <v>2</v>
      </c>
      <c r="AU1006" s="30"/>
      <c r="AV1006" s="30"/>
      <c r="AW1006" s="30"/>
      <c r="AX1006" s="30"/>
      <c r="AY1006" s="30"/>
      <c r="AZ1006" s="30"/>
      <c r="BA1006" s="30"/>
      <c r="BB1006" s="30" t="s">
        <v>54452</v>
      </c>
      <c r="BC1006" s="30" t="s">
        <v>54452</v>
      </c>
      <c r="BD1006" s="30" t="s">
        <v>54452</v>
      </c>
      <c r="BE1006" s="30" t="s">
        <v>54452</v>
      </c>
      <c r="BF1006" s="30" t="s">
        <v>14620</v>
      </c>
      <c r="BG1006" s="30">
        <v>2</v>
      </c>
      <c r="BH1006" s="30"/>
      <c r="BI1006" s="31"/>
    </row>
    <row r="1007" spans="1:61" ht="16.5">
      <c r="A1007" s="21" t="s">
        <v>14622</v>
      </c>
      <c r="B1007" s="21">
        <v>14254</v>
      </c>
      <c r="C1007" s="21">
        <v>4056947</v>
      </c>
      <c r="D1007" s="21">
        <v>3148215276</v>
      </c>
      <c r="E1007" s="22">
        <v>1601710006707</v>
      </c>
      <c r="F1007" s="24" t="s">
        <v>14623</v>
      </c>
      <c r="G1007" s="24" t="s">
        <v>44</v>
      </c>
      <c r="H1007" s="24" t="s">
        <v>51</v>
      </c>
      <c r="I1007" s="24" t="s">
        <v>65</v>
      </c>
      <c r="J1007" s="24" t="s">
        <v>363</v>
      </c>
      <c r="K1007" s="21">
        <v>63</v>
      </c>
      <c r="L1007" s="32" t="s">
        <v>14623</v>
      </c>
      <c r="M1007" s="21" t="s">
        <v>14624</v>
      </c>
      <c r="N1007" s="26">
        <v>1</v>
      </c>
      <c r="O1007" s="26" t="s">
        <v>351</v>
      </c>
      <c r="P1007" s="21">
        <v>0</v>
      </c>
      <c r="Q1007" s="21">
        <v>0</v>
      </c>
      <c r="R1007" s="21">
        <v>0</v>
      </c>
      <c r="S1007" s="21">
        <v>0</v>
      </c>
      <c r="T1007" s="21">
        <v>0</v>
      </c>
      <c r="U1007" s="21">
        <v>0</v>
      </c>
      <c r="V1007" s="21">
        <v>0</v>
      </c>
      <c r="W1007" s="21">
        <v>0</v>
      </c>
      <c r="X1007" s="66">
        <v>20522</v>
      </c>
      <c r="Y1007" s="21">
        <v>0</v>
      </c>
      <c r="Z1007" s="21"/>
      <c r="AA1007" s="103">
        <v>0</v>
      </c>
      <c r="AB1007" s="100">
        <v>0</v>
      </c>
      <c r="AC1007" s="100">
        <v>0</v>
      </c>
      <c r="AD1007" s="100">
        <v>0</v>
      </c>
      <c r="AE1007" s="37">
        <v>205.2</v>
      </c>
      <c r="AF1007" s="21">
        <f t="shared" si="15"/>
        <v>205.2</v>
      </c>
      <c r="AG1007" s="21" t="s">
        <v>14625</v>
      </c>
      <c r="AH1007" s="24" t="s">
        <v>14626</v>
      </c>
      <c r="AI1007" s="24" t="s">
        <v>14627</v>
      </c>
      <c r="AJ1007" s="27" t="s">
        <v>31614</v>
      </c>
      <c r="AK1007" s="28" t="s">
        <v>47</v>
      </c>
      <c r="AL1007" s="28">
        <v>10</v>
      </c>
      <c r="AM1007" s="28">
        <v>20111121</v>
      </c>
      <c r="AN1007" s="29">
        <v>832</v>
      </c>
      <c r="AO1007" s="29">
        <v>202210</v>
      </c>
      <c r="AP1007" s="29">
        <v>2022</v>
      </c>
      <c r="AQ1007" s="28">
        <v>321261010</v>
      </c>
      <c r="AR1007" s="28">
        <v>960017408</v>
      </c>
      <c r="AS1007" s="28">
        <v>1000</v>
      </c>
      <c r="AT1007" s="30">
        <v>2</v>
      </c>
      <c r="AU1007" s="30"/>
      <c r="AV1007" s="30"/>
      <c r="AW1007" s="30"/>
      <c r="AX1007" s="30"/>
      <c r="AY1007" s="30"/>
      <c r="AZ1007" s="30"/>
      <c r="BA1007" s="30"/>
      <c r="BB1007" s="30" t="s">
        <v>54452</v>
      </c>
      <c r="BC1007" s="30" t="s">
        <v>54452</v>
      </c>
      <c r="BD1007" s="30" t="s">
        <v>54452</v>
      </c>
      <c r="BE1007" s="30" t="s">
        <v>54452</v>
      </c>
      <c r="BF1007" s="30" t="s">
        <v>14628</v>
      </c>
      <c r="BG1007" s="30">
        <v>2</v>
      </c>
      <c r="BH1007" s="30" t="s">
        <v>14629</v>
      </c>
      <c r="BI1007" s="31"/>
    </row>
    <row r="1008" spans="1:61" ht="16.5">
      <c r="A1008" s="21" t="s">
        <v>6509</v>
      </c>
      <c r="B1008" s="21">
        <v>6597</v>
      </c>
      <c r="C1008" s="21">
        <v>1999255</v>
      </c>
      <c r="D1008" s="21">
        <v>1398116717</v>
      </c>
      <c r="E1008" s="22">
        <v>1201110046476</v>
      </c>
      <c r="F1008" s="24" t="s">
        <v>6510</v>
      </c>
      <c r="G1008" s="24" t="s">
        <v>44</v>
      </c>
      <c r="H1008" s="24" t="s">
        <v>51</v>
      </c>
      <c r="I1008" s="24" t="s">
        <v>52</v>
      </c>
      <c r="J1008" s="24" t="s">
        <v>1045</v>
      </c>
      <c r="K1008" s="21">
        <v>17</v>
      </c>
      <c r="L1008" s="32" t="s">
        <v>6511</v>
      </c>
      <c r="M1008" s="21" t="s">
        <v>6512</v>
      </c>
      <c r="N1008" s="21">
        <v>1</v>
      </c>
      <c r="O1008" s="21" t="s">
        <v>55</v>
      </c>
      <c r="P1008" s="21">
        <v>0</v>
      </c>
      <c r="Q1008" s="21">
        <v>0</v>
      </c>
      <c r="R1008" s="21">
        <v>0</v>
      </c>
      <c r="S1008" s="33">
        <v>1337254</v>
      </c>
      <c r="T1008" s="21">
        <v>0</v>
      </c>
      <c r="U1008" s="33">
        <v>15643</v>
      </c>
      <c r="V1008" s="33">
        <v>215431</v>
      </c>
      <c r="W1008" s="21">
        <v>0</v>
      </c>
      <c r="X1008" s="21">
        <v>0</v>
      </c>
      <c r="Y1008" s="33">
        <v>9300</v>
      </c>
      <c r="Z1008" s="16" t="s">
        <v>126</v>
      </c>
      <c r="AA1008" s="102">
        <v>0</v>
      </c>
      <c r="AB1008" s="99">
        <v>0</v>
      </c>
      <c r="AC1008" s="21">
        <v>13.3</v>
      </c>
      <c r="AD1008" s="21">
        <v>0.1</v>
      </c>
      <c r="AE1008" s="21">
        <v>2.1</v>
      </c>
      <c r="AF1008" s="21">
        <f t="shared" si="15"/>
        <v>15.5</v>
      </c>
      <c r="AG1008" s="21" t="s">
        <v>6513</v>
      </c>
      <c r="AH1008" s="24" t="s">
        <v>6514</v>
      </c>
      <c r="AI1008" s="24" t="s">
        <v>6515</v>
      </c>
      <c r="AJ1008" s="27" t="s">
        <v>31615</v>
      </c>
      <c r="AK1008" s="28" t="s">
        <v>156</v>
      </c>
      <c r="AL1008" s="28">
        <v>10</v>
      </c>
      <c r="AM1008" s="28">
        <v>19880728</v>
      </c>
      <c r="AN1008" s="29">
        <v>448</v>
      </c>
      <c r="AO1008" s="29">
        <v>202306</v>
      </c>
      <c r="AP1008" s="29">
        <v>2022</v>
      </c>
      <c r="AQ1008" s="28">
        <v>116116871</v>
      </c>
      <c r="AR1008" s="28">
        <v>270299658</v>
      </c>
      <c r="AS1008" s="28">
        <v>14600000</v>
      </c>
      <c r="AT1008" s="30">
        <v>2</v>
      </c>
      <c r="AU1008" s="30"/>
      <c r="AV1008" s="30"/>
      <c r="AW1008" s="30"/>
      <c r="AX1008" s="30"/>
      <c r="AY1008" s="30"/>
      <c r="AZ1008" s="30"/>
      <c r="BA1008" s="30"/>
      <c r="BB1008" s="30" t="s">
        <v>54452</v>
      </c>
      <c r="BC1008" s="30" t="s">
        <v>54452</v>
      </c>
      <c r="BD1008" s="30" t="s">
        <v>54452</v>
      </c>
      <c r="BE1008" s="30" t="s">
        <v>54452</v>
      </c>
      <c r="BF1008" s="30" t="s">
        <v>54452</v>
      </c>
      <c r="BG1008" s="30">
        <v>7</v>
      </c>
      <c r="BH1008" s="30" t="s">
        <v>6516</v>
      </c>
      <c r="BI1008" s="31"/>
    </row>
    <row r="1009" spans="1:61" ht="16.5">
      <c r="A1009" s="21" t="s">
        <v>1571</v>
      </c>
      <c r="B1009" s="21">
        <v>1477</v>
      </c>
      <c r="C1009" s="21">
        <v>1850894</v>
      </c>
      <c r="D1009" s="21">
        <v>4178121425</v>
      </c>
      <c r="E1009" s="22">
        <v>2062110018313</v>
      </c>
      <c r="F1009" s="24" t="s">
        <v>1572</v>
      </c>
      <c r="G1009" s="24" t="s">
        <v>44</v>
      </c>
      <c r="H1009" s="24" t="s">
        <v>51</v>
      </c>
      <c r="I1009" s="24" t="s">
        <v>52</v>
      </c>
      <c r="J1009" s="24" t="s">
        <v>1463</v>
      </c>
      <c r="K1009" s="21">
        <v>11</v>
      </c>
      <c r="L1009" s="32" t="s">
        <v>1573</v>
      </c>
      <c r="M1009" s="21" t="s">
        <v>1574</v>
      </c>
      <c r="N1009" s="21">
        <v>1</v>
      </c>
      <c r="O1009" s="21" t="s">
        <v>83</v>
      </c>
      <c r="P1009" s="21">
        <v>0</v>
      </c>
      <c r="Q1009" s="21">
        <v>0</v>
      </c>
      <c r="R1009" s="21">
        <v>0</v>
      </c>
      <c r="S1009" s="21">
        <v>0</v>
      </c>
      <c r="T1009" s="21">
        <v>0</v>
      </c>
      <c r="U1009" s="21">
        <v>0</v>
      </c>
      <c r="V1009" s="21">
        <v>0</v>
      </c>
      <c r="W1009" s="21">
        <v>0</v>
      </c>
      <c r="X1009" s="21">
        <v>0</v>
      </c>
      <c r="Y1009" s="39">
        <v>69986568808</v>
      </c>
      <c r="Z1009" s="16" t="s">
        <v>56</v>
      </c>
      <c r="AA1009" s="102">
        <v>0</v>
      </c>
      <c r="AB1009" s="21">
        <v>699.8</v>
      </c>
      <c r="AC1009" s="99">
        <v>0</v>
      </c>
      <c r="AD1009" s="99">
        <v>0</v>
      </c>
      <c r="AE1009" s="99">
        <v>0</v>
      </c>
      <c r="AF1009" s="21">
        <f t="shared" si="15"/>
        <v>699.8</v>
      </c>
      <c r="AG1009" s="21" t="s">
        <v>1570</v>
      </c>
      <c r="AH1009" s="24" t="s">
        <v>1575</v>
      </c>
      <c r="AI1009" s="24" t="s">
        <v>1576</v>
      </c>
      <c r="AJ1009" s="27" t="s">
        <v>31616</v>
      </c>
      <c r="AK1009" s="28" t="s">
        <v>60</v>
      </c>
      <c r="AL1009" s="28">
        <v>10</v>
      </c>
      <c r="AM1009" s="28">
        <v>20000710</v>
      </c>
      <c r="AN1009" s="29">
        <v>368</v>
      </c>
      <c r="AO1009" s="29">
        <v>202212</v>
      </c>
      <c r="AP1009" s="29">
        <v>2022</v>
      </c>
      <c r="AQ1009" s="28">
        <v>2202484299</v>
      </c>
      <c r="AR1009" s="28">
        <v>1966762116</v>
      </c>
      <c r="AS1009" s="28">
        <v>136332000</v>
      </c>
      <c r="AT1009" s="30">
        <v>2</v>
      </c>
      <c r="AU1009" s="30"/>
      <c r="AV1009" s="30"/>
      <c r="AW1009" s="30"/>
      <c r="AX1009" s="30"/>
      <c r="AY1009" s="30"/>
      <c r="AZ1009" s="30"/>
      <c r="BA1009" s="30"/>
      <c r="BB1009" s="30" t="s">
        <v>54452</v>
      </c>
      <c r="BC1009" s="30" t="s">
        <v>54452</v>
      </c>
      <c r="BD1009" s="30" t="s">
        <v>54452</v>
      </c>
      <c r="BE1009" s="30" t="s">
        <v>54452</v>
      </c>
      <c r="BF1009" s="30" t="s">
        <v>1577</v>
      </c>
      <c r="BG1009" s="30">
        <v>2</v>
      </c>
      <c r="BH1009" s="30" t="s">
        <v>1578</v>
      </c>
      <c r="BI1009" s="31"/>
    </row>
    <row r="1010" spans="1:61" ht="16.5">
      <c r="A1010" s="21" t="s">
        <v>11184</v>
      </c>
      <c r="B1010" s="21">
        <v>11394</v>
      </c>
      <c r="C1010" s="21">
        <v>9554525</v>
      </c>
      <c r="D1010" s="21">
        <v>8998702113</v>
      </c>
      <c r="E1010" s="22">
        <v>2001110612999</v>
      </c>
      <c r="F1010" s="24" t="s">
        <v>11185</v>
      </c>
      <c r="G1010" s="24" t="s">
        <v>44</v>
      </c>
      <c r="H1010" s="24" t="s">
        <v>51</v>
      </c>
      <c r="I1010" s="24" t="s">
        <v>63</v>
      </c>
      <c r="J1010" s="24" t="s">
        <v>3829</v>
      </c>
      <c r="K1010" s="21">
        <v>50</v>
      </c>
      <c r="L1010" s="21"/>
      <c r="M1010" s="21" t="s">
        <v>8774</v>
      </c>
      <c r="N1010" s="21">
        <v>1</v>
      </c>
      <c r="O1010" s="21" t="s">
        <v>351</v>
      </c>
      <c r="P1010" s="33">
        <v>44707</v>
      </c>
      <c r="Q1010" s="33">
        <v>15586</v>
      </c>
      <c r="R1010" s="21">
        <v>0</v>
      </c>
      <c r="S1010" s="21">
        <v>0</v>
      </c>
      <c r="T1010" s="21">
        <v>0</v>
      </c>
      <c r="U1010" s="33">
        <v>154427</v>
      </c>
      <c r="V1010" s="33">
        <v>9895</v>
      </c>
      <c r="W1010" s="21">
        <v>0</v>
      </c>
      <c r="X1010" s="33">
        <v>2572</v>
      </c>
      <c r="Y1010" s="33">
        <v>2033</v>
      </c>
      <c r="Z1010" s="21"/>
      <c r="AA1010" s="37">
        <v>447</v>
      </c>
      <c r="AB1010" s="37">
        <v>176.1</v>
      </c>
      <c r="AC1010" s="100">
        <v>0</v>
      </c>
      <c r="AD1010" s="37">
        <v>1544.2</v>
      </c>
      <c r="AE1010" s="37">
        <v>124.6</v>
      </c>
      <c r="AF1010" s="21">
        <f t="shared" si="15"/>
        <v>2291.9</v>
      </c>
      <c r="AG1010" s="21" t="s">
        <v>11186</v>
      </c>
      <c r="AH1010" s="24" t="s">
        <v>11187</v>
      </c>
      <c r="AI1010" s="24" t="s">
        <v>11178</v>
      </c>
      <c r="AJ1010" s="27" t="s">
        <v>31617</v>
      </c>
      <c r="AK1010" s="28" t="s">
        <v>60</v>
      </c>
      <c r="AL1010" s="28">
        <v>10</v>
      </c>
      <c r="AM1010" s="28">
        <v>20201005</v>
      </c>
      <c r="AN1010" s="29">
        <v>1533</v>
      </c>
      <c r="AO1010" s="29">
        <v>202212</v>
      </c>
      <c r="AP1010" s="29">
        <v>2022</v>
      </c>
      <c r="AQ1010" s="28">
        <v>279492325</v>
      </c>
      <c r="AR1010" s="28">
        <v>360725145</v>
      </c>
      <c r="AS1010" s="28">
        <v>650000</v>
      </c>
      <c r="AT1010" s="30">
        <v>2</v>
      </c>
      <c r="AU1010" s="30"/>
      <c r="AV1010" s="30"/>
      <c r="AW1010" s="30"/>
      <c r="AX1010" s="30"/>
      <c r="AY1010" s="30"/>
      <c r="AZ1010" s="30"/>
      <c r="BA1010" s="30"/>
      <c r="BB1010" s="30" t="s">
        <v>54452</v>
      </c>
      <c r="BC1010" s="30" t="s">
        <v>54452</v>
      </c>
      <c r="BD1010" s="30" t="s">
        <v>54452</v>
      </c>
      <c r="BE1010" s="30" t="s">
        <v>54452</v>
      </c>
      <c r="BF1010" s="30" t="s">
        <v>54452</v>
      </c>
      <c r="BG1010" s="30">
        <v>8</v>
      </c>
      <c r="BH1010" s="30"/>
      <c r="BI1010" s="31"/>
    </row>
    <row r="1011" spans="1:61" ht="16.5">
      <c r="A1011" s="21" t="s">
        <v>1507</v>
      </c>
      <c r="B1011" s="21">
        <v>1460</v>
      </c>
      <c r="C1011" s="21">
        <v>1967143</v>
      </c>
      <c r="D1011" s="21">
        <v>1028131147</v>
      </c>
      <c r="E1011" s="22">
        <v>1101110205975</v>
      </c>
      <c r="F1011" s="24" t="s">
        <v>1508</v>
      </c>
      <c r="G1011" s="24" t="s">
        <v>44</v>
      </c>
      <c r="H1011" s="24" t="s">
        <v>51</v>
      </c>
      <c r="I1011" s="24" t="s">
        <v>52</v>
      </c>
      <c r="J1011" s="24" t="s">
        <v>1509</v>
      </c>
      <c r="K1011" s="21">
        <v>13</v>
      </c>
      <c r="L1011" s="32" t="s">
        <v>1510</v>
      </c>
      <c r="M1011" s="21" t="s">
        <v>1511</v>
      </c>
      <c r="N1011" s="26">
        <v>1</v>
      </c>
      <c r="O1011" s="26" t="s">
        <v>351</v>
      </c>
      <c r="P1011" s="21">
        <v>0</v>
      </c>
      <c r="Q1011" s="21">
        <v>0</v>
      </c>
      <c r="R1011" s="21">
        <v>0</v>
      </c>
      <c r="S1011" s="21">
        <v>0</v>
      </c>
      <c r="T1011" s="21">
        <v>0</v>
      </c>
      <c r="U1011" s="21">
        <v>0</v>
      </c>
      <c r="V1011" s="21">
        <v>0</v>
      </c>
      <c r="W1011" s="21">
        <v>0</v>
      </c>
      <c r="X1011" s="66">
        <v>26672</v>
      </c>
      <c r="Y1011" s="21">
        <v>0</v>
      </c>
      <c r="Z1011" s="21" t="s">
        <v>56</v>
      </c>
      <c r="AA1011" s="103">
        <v>0</v>
      </c>
      <c r="AB1011" s="100">
        <v>0</v>
      </c>
      <c r="AC1011" s="100">
        <v>0</v>
      </c>
      <c r="AD1011" s="100">
        <v>0</v>
      </c>
      <c r="AE1011" s="37">
        <v>266.7</v>
      </c>
      <c r="AF1011" s="21">
        <f t="shared" si="15"/>
        <v>266.7</v>
      </c>
      <c r="AG1011" s="21" t="s">
        <v>1512</v>
      </c>
      <c r="AH1011" s="24" t="s">
        <v>1513</v>
      </c>
      <c r="AI1011" s="24" t="s">
        <v>1514</v>
      </c>
      <c r="AJ1011" s="27" t="s">
        <v>31127</v>
      </c>
      <c r="AK1011" s="28" t="s">
        <v>156</v>
      </c>
      <c r="AL1011" s="28">
        <v>10</v>
      </c>
      <c r="AM1011" s="28">
        <v>19761210</v>
      </c>
      <c r="AN1011" s="29">
        <v>1548</v>
      </c>
      <c r="AO1011" s="29">
        <v>202306</v>
      </c>
      <c r="AP1011" s="29">
        <v>2022</v>
      </c>
      <c r="AQ1011" s="28">
        <v>5086855586</v>
      </c>
      <c r="AR1011" s="28">
        <v>4278839838</v>
      </c>
      <c r="AS1011" s="28">
        <v>167455885</v>
      </c>
      <c r="AT1011" s="30">
        <v>2</v>
      </c>
      <c r="AU1011" s="30"/>
      <c r="AV1011" s="30"/>
      <c r="AW1011" s="30"/>
      <c r="AX1011" s="30"/>
      <c r="AY1011" s="30"/>
      <c r="AZ1011" s="30"/>
      <c r="BA1011" s="30"/>
      <c r="BB1011" s="30" t="s">
        <v>54452</v>
      </c>
      <c r="BC1011" s="30" t="s">
        <v>54452</v>
      </c>
      <c r="BD1011" s="30" t="s">
        <v>54452</v>
      </c>
      <c r="BE1011" s="30" t="s">
        <v>54452</v>
      </c>
      <c r="BF1011" s="30" t="s">
        <v>54452</v>
      </c>
      <c r="BG1011" s="30">
        <v>8</v>
      </c>
      <c r="BH1011" s="30" t="s">
        <v>1515</v>
      </c>
      <c r="BI1011" s="31"/>
    </row>
    <row r="1012" spans="1:61" ht="16.5">
      <c r="A1012" s="21" t="s">
        <v>12037</v>
      </c>
      <c r="B1012" s="21">
        <v>12090</v>
      </c>
      <c r="C1012" s="21">
        <v>2757486</v>
      </c>
      <c r="D1012" s="21">
        <v>1428103111</v>
      </c>
      <c r="E1012" s="22">
        <v>1345110105856</v>
      </c>
      <c r="F1012" s="24" t="s">
        <v>12038</v>
      </c>
      <c r="G1012" s="24" t="s">
        <v>44</v>
      </c>
      <c r="H1012" s="24" t="s">
        <v>51</v>
      </c>
      <c r="I1012" s="24" t="s">
        <v>52</v>
      </c>
      <c r="J1012" s="24" t="s">
        <v>8264</v>
      </c>
      <c r="K1012" s="21">
        <v>54</v>
      </c>
      <c r="L1012" s="32" t="s">
        <v>12039</v>
      </c>
      <c r="M1012" s="21" t="s">
        <v>8338</v>
      </c>
      <c r="N1012" s="21">
        <v>1</v>
      </c>
      <c r="O1012" s="21" t="s">
        <v>55</v>
      </c>
      <c r="P1012" s="33">
        <v>165153</v>
      </c>
      <c r="Q1012" s="33">
        <v>226779</v>
      </c>
      <c r="R1012" s="33">
        <v>119534</v>
      </c>
      <c r="S1012" s="33">
        <v>501761</v>
      </c>
      <c r="T1012" s="21">
        <v>0</v>
      </c>
      <c r="U1012" s="33">
        <v>108897</v>
      </c>
      <c r="V1012" s="21">
        <v>0</v>
      </c>
      <c r="W1012" s="33">
        <v>934608</v>
      </c>
      <c r="X1012" s="33">
        <v>44522</v>
      </c>
      <c r="Y1012" s="33">
        <v>22051250</v>
      </c>
      <c r="Z1012" s="16" t="s">
        <v>315</v>
      </c>
      <c r="AA1012" s="21">
        <v>1.6</v>
      </c>
      <c r="AB1012" s="21">
        <v>223.9</v>
      </c>
      <c r="AC1012" s="21">
        <v>5</v>
      </c>
      <c r="AD1012" s="21">
        <v>1</v>
      </c>
      <c r="AE1012" s="21">
        <v>9.6999999999999993</v>
      </c>
      <c r="AF1012" s="21">
        <f t="shared" si="15"/>
        <v>241.2</v>
      </c>
      <c r="AG1012" s="21" t="s">
        <v>12040</v>
      </c>
      <c r="AH1012" s="24" t="s">
        <v>12041</v>
      </c>
      <c r="AI1012" s="24" t="s">
        <v>12042</v>
      </c>
      <c r="AJ1012" s="27" t="s">
        <v>31618</v>
      </c>
      <c r="AK1012" s="28" t="s">
        <v>60</v>
      </c>
      <c r="AL1012" s="28">
        <v>10</v>
      </c>
      <c r="AM1012" s="28">
        <v>20061002</v>
      </c>
      <c r="AN1012" s="29">
        <v>419</v>
      </c>
      <c r="AO1012" s="29">
        <v>202212</v>
      </c>
      <c r="AP1012" s="29">
        <v>2022</v>
      </c>
      <c r="AQ1012" s="28">
        <v>97663418</v>
      </c>
      <c r="AR1012" s="28">
        <v>739919719</v>
      </c>
      <c r="AS1012" s="28">
        <v>89275000</v>
      </c>
      <c r="AT1012" s="30">
        <v>2</v>
      </c>
      <c r="AU1012" s="30"/>
      <c r="AV1012" s="30"/>
      <c r="AW1012" s="30"/>
      <c r="AX1012" s="30"/>
      <c r="AY1012" s="30"/>
      <c r="AZ1012" s="30"/>
      <c r="BA1012" s="30"/>
      <c r="BB1012" s="30" t="s">
        <v>54452</v>
      </c>
      <c r="BC1012" s="30" t="s">
        <v>54452</v>
      </c>
      <c r="BD1012" s="30" t="s">
        <v>54452</v>
      </c>
      <c r="BE1012" s="30" t="s">
        <v>54452</v>
      </c>
      <c r="BF1012" s="30" t="s">
        <v>54452</v>
      </c>
      <c r="BG1012" s="30">
        <v>4</v>
      </c>
      <c r="BH1012" s="30" t="s">
        <v>237</v>
      </c>
      <c r="BI1012" s="31"/>
    </row>
    <row r="1013" spans="1:61" ht="16.5">
      <c r="A1013" s="21" t="s">
        <v>8380</v>
      </c>
      <c r="B1013" s="21">
        <v>8542</v>
      </c>
      <c r="C1013" s="21">
        <v>1265247</v>
      </c>
      <c r="D1013" s="21">
        <v>1048131309</v>
      </c>
      <c r="E1013" s="22">
        <v>1101110134877</v>
      </c>
      <c r="F1013" s="24" t="s">
        <v>8381</v>
      </c>
      <c r="G1013" s="24" t="s">
        <v>44</v>
      </c>
      <c r="H1013" s="24" t="s">
        <v>51</v>
      </c>
      <c r="I1013" s="24" t="s">
        <v>63</v>
      </c>
      <c r="J1013" s="24" t="s">
        <v>313</v>
      </c>
      <c r="K1013" s="21">
        <v>46</v>
      </c>
      <c r="L1013" s="32" t="s">
        <v>8382</v>
      </c>
      <c r="M1013" s="21" t="s">
        <v>4441</v>
      </c>
      <c r="N1013" s="26">
        <v>1</v>
      </c>
      <c r="O1013" s="26" t="s">
        <v>351</v>
      </c>
      <c r="P1013" s="26">
        <v>0</v>
      </c>
      <c r="Q1013" s="26">
        <v>0</v>
      </c>
      <c r="R1013" s="26">
        <v>0</v>
      </c>
      <c r="S1013" s="26">
        <v>0</v>
      </c>
      <c r="T1013" s="26">
        <v>0</v>
      </c>
      <c r="U1013" s="26">
        <v>0</v>
      </c>
      <c r="V1013" s="26">
        <v>0</v>
      </c>
      <c r="W1013" s="36">
        <v>716</v>
      </c>
      <c r="X1013" s="26">
        <v>0</v>
      </c>
      <c r="Y1013" s="26">
        <v>0</v>
      </c>
      <c r="Z1013" s="21"/>
      <c r="AA1013" s="103">
        <v>0</v>
      </c>
      <c r="AB1013" s="100">
        <v>0</v>
      </c>
      <c r="AC1013" s="100">
        <v>0</v>
      </c>
      <c r="AD1013" s="100">
        <v>0</v>
      </c>
      <c r="AE1013" s="37">
        <v>7.1</v>
      </c>
      <c r="AF1013" s="21">
        <f t="shared" si="15"/>
        <v>7.1</v>
      </c>
      <c r="AG1013" s="21" t="s">
        <v>8140</v>
      </c>
      <c r="AH1013" s="24" t="s">
        <v>8383</v>
      </c>
      <c r="AI1013" s="24" t="s">
        <v>8384</v>
      </c>
      <c r="AJ1013" s="27" t="s">
        <v>31619</v>
      </c>
      <c r="AK1013" s="28" t="s">
        <v>156</v>
      </c>
      <c r="AL1013" s="28">
        <v>10</v>
      </c>
      <c r="AM1013" s="28">
        <v>19600905</v>
      </c>
      <c r="AN1013" s="29">
        <v>1220</v>
      </c>
      <c r="AO1013" s="29">
        <v>202306</v>
      </c>
      <c r="AP1013" s="29">
        <v>2022</v>
      </c>
      <c r="AQ1013" s="28">
        <v>2041695477</v>
      </c>
      <c r="AR1013" s="28">
        <v>1690618825</v>
      </c>
      <c r="AS1013" s="28">
        <v>186229305</v>
      </c>
      <c r="AT1013" s="30">
        <v>2</v>
      </c>
      <c r="AU1013" s="30"/>
      <c r="AV1013" s="30"/>
      <c r="AW1013" s="30"/>
      <c r="AX1013" s="30"/>
      <c r="AY1013" s="30"/>
      <c r="AZ1013" s="30"/>
      <c r="BA1013" s="30"/>
      <c r="BB1013" s="30" t="s">
        <v>54452</v>
      </c>
      <c r="BC1013" s="30" t="s">
        <v>54452</v>
      </c>
      <c r="BD1013" s="30" t="s">
        <v>54452</v>
      </c>
      <c r="BE1013" s="30" t="s">
        <v>54452</v>
      </c>
      <c r="BF1013" s="30" t="s">
        <v>54452</v>
      </c>
      <c r="BG1013" s="30">
        <v>8</v>
      </c>
      <c r="BH1013" s="30"/>
      <c r="BI1013" s="31"/>
    </row>
    <row r="1014" spans="1:61" ht="16.5">
      <c r="A1014" s="21" t="s">
        <v>14630</v>
      </c>
      <c r="B1014" s="21">
        <v>10761</v>
      </c>
      <c r="C1014" s="21">
        <v>1739894</v>
      </c>
      <c r="D1014" s="21">
        <v>1098170398</v>
      </c>
      <c r="E1014" s="22">
        <v>1101112220244</v>
      </c>
      <c r="F1014" s="24" t="s">
        <v>14631</v>
      </c>
      <c r="G1014" s="24" t="s">
        <v>44</v>
      </c>
      <c r="H1014" s="24" t="s">
        <v>51</v>
      </c>
      <c r="I1014" s="24" t="s">
        <v>65</v>
      </c>
      <c r="J1014" s="24" t="s">
        <v>171</v>
      </c>
      <c r="K1014" s="21">
        <v>48</v>
      </c>
      <c r="L1014" s="32" t="s">
        <v>14632</v>
      </c>
      <c r="M1014" s="21" t="s">
        <v>1978</v>
      </c>
      <c r="N1014" s="26">
        <v>1</v>
      </c>
      <c r="O1014" s="26">
        <v>0</v>
      </c>
      <c r="P1014" s="26">
        <v>0</v>
      </c>
      <c r="Q1014" s="26">
        <v>0</v>
      </c>
      <c r="R1014" s="26">
        <v>0</v>
      </c>
      <c r="S1014" s="26">
        <v>0</v>
      </c>
      <c r="T1014" s="26">
        <v>0</v>
      </c>
      <c r="U1014" s="26">
        <v>0</v>
      </c>
      <c r="V1014" s="26">
        <v>0</v>
      </c>
      <c r="W1014" s="26">
        <v>0</v>
      </c>
      <c r="X1014" s="26">
        <v>0</v>
      </c>
      <c r="Y1014" s="26">
        <v>0</v>
      </c>
      <c r="Z1014" s="21"/>
      <c r="AA1014" s="101">
        <v>0</v>
      </c>
      <c r="AB1014" s="98">
        <v>0</v>
      </c>
      <c r="AC1014" s="98">
        <v>0</v>
      </c>
      <c r="AD1014" s="98">
        <v>0</v>
      </c>
      <c r="AE1014" s="98">
        <v>0</v>
      </c>
      <c r="AF1014" s="21">
        <f t="shared" si="15"/>
        <v>0</v>
      </c>
      <c r="AG1014" s="21" t="s">
        <v>14633</v>
      </c>
      <c r="AH1014" s="24" t="s">
        <v>14634</v>
      </c>
      <c r="AI1014" s="24" t="s">
        <v>14635</v>
      </c>
      <c r="AJ1014" s="27" t="s">
        <v>31620</v>
      </c>
      <c r="AK1014" s="28" t="s">
        <v>47</v>
      </c>
      <c r="AL1014" s="28">
        <v>10</v>
      </c>
      <c r="AM1014" s="28">
        <v>20010419</v>
      </c>
      <c r="AN1014" s="29">
        <v>350</v>
      </c>
      <c r="AO1014" s="29">
        <v>202204</v>
      </c>
      <c r="AP1014" s="29"/>
      <c r="AQ1014" s="28"/>
      <c r="AR1014" s="28"/>
      <c r="AS1014" s="28"/>
      <c r="AT1014" s="30">
        <v>2</v>
      </c>
      <c r="AU1014" s="30"/>
      <c r="AV1014" s="30"/>
      <c r="AW1014" s="30"/>
      <c r="AX1014" s="30"/>
      <c r="AY1014" s="30"/>
      <c r="AZ1014" s="30"/>
      <c r="BA1014" s="30"/>
      <c r="BB1014" s="30" t="s">
        <v>54452</v>
      </c>
      <c r="BC1014" s="30" t="s">
        <v>54452</v>
      </c>
      <c r="BD1014" s="30" t="s">
        <v>54452</v>
      </c>
      <c r="BE1014" s="30" t="s">
        <v>54452</v>
      </c>
      <c r="BF1014" s="30" t="s">
        <v>54452</v>
      </c>
      <c r="BG1014" s="30">
        <v>4</v>
      </c>
      <c r="BH1014" s="30" t="s">
        <v>237</v>
      </c>
      <c r="BI1014" s="31"/>
    </row>
    <row r="1015" spans="1:61" ht="16.5">
      <c r="A1015" s="21" t="s">
        <v>14659</v>
      </c>
      <c r="B1015" s="21">
        <v>4691</v>
      </c>
      <c r="C1015" s="21">
        <v>1452838</v>
      </c>
      <c r="D1015" s="21">
        <v>2038111110</v>
      </c>
      <c r="E1015" s="22">
        <v>1101110004434</v>
      </c>
      <c r="F1015" s="24" t="s">
        <v>14660</v>
      </c>
      <c r="G1015" s="24" t="s">
        <v>44</v>
      </c>
      <c r="H1015" s="24" t="s">
        <v>51</v>
      </c>
      <c r="I1015" s="24" t="s">
        <v>65</v>
      </c>
      <c r="J1015" s="24" t="s">
        <v>3052</v>
      </c>
      <c r="K1015" s="21">
        <v>29</v>
      </c>
      <c r="L1015" s="32" t="s">
        <v>14661</v>
      </c>
      <c r="M1015" s="21" t="s">
        <v>14662</v>
      </c>
      <c r="N1015" s="26">
        <v>1</v>
      </c>
      <c r="O1015" s="26" t="s">
        <v>55</v>
      </c>
      <c r="P1015" s="21">
        <v>0</v>
      </c>
      <c r="Q1015" s="21">
        <v>0</v>
      </c>
      <c r="R1015" s="41">
        <v>568400</v>
      </c>
      <c r="S1015" s="41">
        <v>3631824</v>
      </c>
      <c r="T1015" s="21">
        <v>0</v>
      </c>
      <c r="U1015" s="41">
        <v>61600</v>
      </c>
      <c r="V1015" s="41">
        <v>3026778</v>
      </c>
      <c r="W1015" s="41">
        <v>128830</v>
      </c>
      <c r="X1015" s="21">
        <v>0</v>
      </c>
      <c r="Y1015" s="41">
        <v>7626243</v>
      </c>
      <c r="Z1015" s="21" t="s">
        <v>126</v>
      </c>
      <c r="AA1015" s="102">
        <v>0</v>
      </c>
      <c r="AB1015" s="21">
        <v>81.900000000000006</v>
      </c>
      <c r="AC1015" s="21">
        <v>36.299999999999997</v>
      </c>
      <c r="AD1015" s="21">
        <v>0.6</v>
      </c>
      <c r="AE1015" s="21">
        <v>31.5</v>
      </c>
      <c r="AF1015" s="21">
        <f t="shared" si="15"/>
        <v>150.30000000000001</v>
      </c>
      <c r="AG1015" s="21" t="s">
        <v>14663</v>
      </c>
      <c r="AH1015" s="24"/>
      <c r="AI1015" s="24" t="s">
        <v>14664</v>
      </c>
      <c r="AJ1015" s="27" t="s">
        <v>14664</v>
      </c>
      <c r="AK1015" s="28" t="s">
        <v>47</v>
      </c>
      <c r="AL1015" s="28">
        <v>10</v>
      </c>
      <c r="AM1015" s="28"/>
      <c r="AN1015" s="29">
        <v>2511</v>
      </c>
      <c r="AO1015" s="29">
        <v>202207</v>
      </c>
      <c r="AP1015" s="29"/>
      <c r="AQ1015" s="28"/>
      <c r="AR1015" s="28"/>
      <c r="AS1015" s="28"/>
      <c r="AT1015" s="30">
        <v>2</v>
      </c>
      <c r="AU1015" s="30"/>
      <c r="AV1015" s="30"/>
      <c r="AW1015" s="30"/>
      <c r="AX1015" s="30"/>
      <c r="AY1015" s="30"/>
      <c r="AZ1015" s="30"/>
      <c r="BA1015" s="30"/>
      <c r="BB1015" s="30" t="s">
        <v>54452</v>
      </c>
      <c r="BC1015" s="30" t="s">
        <v>54452</v>
      </c>
      <c r="BD1015" s="30" t="s">
        <v>54452</v>
      </c>
      <c r="BE1015" s="30" t="s">
        <v>54452</v>
      </c>
      <c r="BF1015" s="30" t="s">
        <v>54452</v>
      </c>
      <c r="BG1015" s="30">
        <v>8</v>
      </c>
      <c r="BH1015" s="30"/>
      <c r="BI1015" s="31"/>
    </row>
    <row r="1016" spans="1:61" ht="16.5">
      <c r="A1016" s="21" t="s">
        <v>3508</v>
      </c>
      <c r="B1016" s="21">
        <v>3166</v>
      </c>
      <c r="C1016" s="21">
        <v>1126271</v>
      </c>
      <c r="D1016" s="21">
        <v>6038115882</v>
      </c>
      <c r="E1016" s="22">
        <v>1801110034320</v>
      </c>
      <c r="F1016" s="24" t="s">
        <v>3509</v>
      </c>
      <c r="G1016" s="24" t="s">
        <v>44</v>
      </c>
      <c r="H1016" s="24" t="s">
        <v>51</v>
      </c>
      <c r="I1016" s="24" t="s">
        <v>52</v>
      </c>
      <c r="J1016" s="24" t="s">
        <v>1001</v>
      </c>
      <c r="K1016" s="21">
        <v>24</v>
      </c>
      <c r="L1016" s="32" t="s">
        <v>3510</v>
      </c>
      <c r="M1016" s="21" t="s">
        <v>3511</v>
      </c>
      <c r="N1016" s="21">
        <v>1</v>
      </c>
      <c r="O1016" s="21" t="s">
        <v>55</v>
      </c>
      <c r="P1016" s="21">
        <v>0</v>
      </c>
      <c r="Q1016" s="33">
        <v>108000</v>
      </c>
      <c r="R1016" s="33">
        <v>260378</v>
      </c>
      <c r="S1016" s="33">
        <v>2437216</v>
      </c>
      <c r="T1016" s="21">
        <v>0</v>
      </c>
      <c r="U1016" s="33">
        <v>294792</v>
      </c>
      <c r="V1016" s="21">
        <v>0</v>
      </c>
      <c r="W1016" s="21">
        <v>0</v>
      </c>
      <c r="X1016" s="42">
        <v>4749796</v>
      </c>
      <c r="Y1016" s="33">
        <v>6307901</v>
      </c>
      <c r="Z1016" s="16" t="s">
        <v>56</v>
      </c>
      <c r="AA1016" s="102">
        <v>0</v>
      </c>
      <c r="AB1016" s="21">
        <v>66.7</v>
      </c>
      <c r="AC1016" s="21">
        <v>24.3</v>
      </c>
      <c r="AD1016" s="21">
        <v>2.9</v>
      </c>
      <c r="AE1016" s="21">
        <v>47.4</v>
      </c>
      <c r="AF1016" s="21">
        <f t="shared" ref="AF1016:AF1079" si="16">SUM(AA1016:AE1016)</f>
        <v>141.30000000000001</v>
      </c>
      <c r="AG1016" s="21" t="s">
        <v>3512</v>
      </c>
      <c r="AH1016" s="24" t="s">
        <v>3513</v>
      </c>
      <c r="AI1016" s="24" t="s">
        <v>3514</v>
      </c>
      <c r="AJ1016" s="27" t="s">
        <v>31621</v>
      </c>
      <c r="AK1016" s="28" t="s">
        <v>156</v>
      </c>
      <c r="AL1016" s="28">
        <v>10</v>
      </c>
      <c r="AM1016" s="28">
        <v>19790808</v>
      </c>
      <c r="AN1016" s="29">
        <v>422</v>
      </c>
      <c r="AO1016" s="29">
        <v>202306</v>
      </c>
      <c r="AP1016" s="29">
        <v>2022</v>
      </c>
      <c r="AQ1016" s="28">
        <v>356847611</v>
      </c>
      <c r="AR1016" s="28">
        <v>650813317</v>
      </c>
      <c r="AS1016" s="28">
        <v>29919232</v>
      </c>
      <c r="AT1016" s="30">
        <v>2</v>
      </c>
      <c r="AU1016" s="30"/>
      <c r="AV1016" s="30"/>
      <c r="AW1016" s="30"/>
      <c r="AX1016" s="30"/>
      <c r="AY1016" s="30"/>
      <c r="AZ1016" s="30"/>
      <c r="BA1016" s="30"/>
      <c r="BB1016" s="30" t="s">
        <v>54452</v>
      </c>
      <c r="BC1016" s="30" t="s">
        <v>54452</v>
      </c>
      <c r="BD1016" s="30" t="s">
        <v>54452</v>
      </c>
      <c r="BE1016" s="30" t="s">
        <v>54452</v>
      </c>
      <c r="BF1016" s="30" t="s">
        <v>54452</v>
      </c>
      <c r="BG1016" s="30">
        <v>4</v>
      </c>
      <c r="BH1016" s="30" t="s">
        <v>237</v>
      </c>
      <c r="BI1016" s="31"/>
    </row>
    <row r="1017" spans="1:61" ht="16.5">
      <c r="A1017" s="21" t="s">
        <v>14118</v>
      </c>
      <c r="B1017" s="21">
        <v>13829</v>
      </c>
      <c r="C1017" s="21">
        <v>1937073</v>
      </c>
      <c r="D1017" s="21">
        <v>6168101370</v>
      </c>
      <c r="E1017" s="22">
        <v>2201110001536</v>
      </c>
      <c r="F1017" s="24" t="s">
        <v>14119</v>
      </c>
      <c r="G1017" s="24" t="s">
        <v>44</v>
      </c>
      <c r="H1017" s="24" t="s">
        <v>51</v>
      </c>
      <c r="I1017" s="24" t="s">
        <v>63</v>
      </c>
      <c r="J1017" s="24" t="s">
        <v>8264</v>
      </c>
      <c r="K1017" s="21">
        <v>54</v>
      </c>
      <c r="L1017" s="32" t="s">
        <v>14120</v>
      </c>
      <c r="M1017" s="21" t="s">
        <v>14121</v>
      </c>
      <c r="N1017" s="21">
        <v>1</v>
      </c>
      <c r="O1017" s="21" t="s">
        <v>55</v>
      </c>
      <c r="P1017" s="21">
        <v>0</v>
      </c>
      <c r="Q1017" s="21">
        <v>0</v>
      </c>
      <c r="R1017" s="33">
        <f>210344+707286</f>
        <v>917630</v>
      </c>
      <c r="S1017" s="21">
        <v>0</v>
      </c>
      <c r="T1017" s="21">
        <v>0</v>
      </c>
      <c r="U1017" s="21">
        <v>0</v>
      </c>
      <c r="V1017" s="21">
        <v>0</v>
      </c>
      <c r="W1017" s="33">
        <v>480181</v>
      </c>
      <c r="X1017" s="21">
        <v>0</v>
      </c>
      <c r="Y1017" s="33">
        <v>776800</v>
      </c>
      <c r="Z1017" s="16" t="s">
        <v>315</v>
      </c>
      <c r="AA1017" s="102">
        <v>0</v>
      </c>
      <c r="AB1017" s="21">
        <v>16.899999999999999</v>
      </c>
      <c r="AC1017" s="99">
        <v>0</v>
      </c>
      <c r="AD1017" s="99">
        <v>0</v>
      </c>
      <c r="AE1017" s="21">
        <v>4.8</v>
      </c>
      <c r="AF1017" s="21">
        <f t="shared" si="16"/>
        <v>21.7</v>
      </c>
      <c r="AG1017" s="21" t="s">
        <v>14122</v>
      </c>
      <c r="AH1017" s="24" t="s">
        <v>14123</v>
      </c>
      <c r="AI1017" s="24" t="s">
        <v>14124</v>
      </c>
      <c r="AJ1017" s="27" t="s">
        <v>31622</v>
      </c>
      <c r="AK1017" s="28" t="s">
        <v>60</v>
      </c>
      <c r="AL1017" s="28">
        <v>10</v>
      </c>
      <c r="AM1017" s="28">
        <v>19770624</v>
      </c>
      <c r="AN1017" s="29">
        <v>380</v>
      </c>
      <c r="AO1017" s="29">
        <v>202212</v>
      </c>
      <c r="AP1017" s="29">
        <v>2022</v>
      </c>
      <c r="AQ1017" s="28">
        <v>92793713</v>
      </c>
      <c r="AR1017" s="28">
        <v>495718284</v>
      </c>
      <c r="AS1017" s="28">
        <v>50000000</v>
      </c>
      <c r="AT1017" s="30">
        <v>2</v>
      </c>
      <c r="AU1017" s="30"/>
      <c r="AV1017" s="30"/>
      <c r="AW1017" s="30"/>
      <c r="AX1017" s="30"/>
      <c r="AY1017" s="30"/>
      <c r="AZ1017" s="30"/>
      <c r="BA1017" s="30"/>
      <c r="BB1017" s="30" t="s">
        <v>54452</v>
      </c>
      <c r="BC1017" s="30" t="s">
        <v>54452</v>
      </c>
      <c r="BD1017" s="30" t="s">
        <v>54452</v>
      </c>
      <c r="BE1017" s="30" t="s">
        <v>54452</v>
      </c>
      <c r="BF1017" s="30" t="s">
        <v>54452</v>
      </c>
      <c r="BG1017" s="30">
        <v>4</v>
      </c>
      <c r="BH1017" s="30" t="s">
        <v>13152</v>
      </c>
      <c r="BI1017" s="31"/>
    </row>
    <row r="1018" spans="1:61" ht="16.5">
      <c r="A1018" s="21" t="s">
        <v>15755</v>
      </c>
      <c r="B1018" s="21">
        <v>14840</v>
      </c>
      <c r="C1018" s="21">
        <v>1743391</v>
      </c>
      <c r="D1018" s="21">
        <v>2088126957</v>
      </c>
      <c r="E1018" s="22">
        <v>1101111645344</v>
      </c>
      <c r="F1018" s="24" t="s">
        <v>15756</v>
      </c>
      <c r="G1018" s="24" t="s">
        <v>44</v>
      </c>
      <c r="H1018" s="24" t="s">
        <v>51</v>
      </c>
      <c r="I1018" s="24" t="s">
        <v>65</v>
      </c>
      <c r="J1018" s="24" t="s">
        <v>363</v>
      </c>
      <c r="K1018" s="21">
        <v>63</v>
      </c>
      <c r="L1018" s="32" t="s">
        <v>15757</v>
      </c>
      <c r="M1018" s="21" t="s">
        <v>15758</v>
      </c>
      <c r="N1018" s="21">
        <v>1</v>
      </c>
      <c r="O1018" s="21" t="s">
        <v>55</v>
      </c>
      <c r="P1018" s="21">
        <v>0</v>
      </c>
      <c r="Q1018" s="33">
        <v>449121</v>
      </c>
      <c r="R1018" s="21">
        <v>0</v>
      </c>
      <c r="S1018" s="21">
        <v>0</v>
      </c>
      <c r="T1018" s="21">
        <v>0</v>
      </c>
      <c r="U1018" s="21">
        <v>0</v>
      </c>
      <c r="V1018" s="21">
        <v>0</v>
      </c>
      <c r="W1018" s="33">
        <v>23100</v>
      </c>
      <c r="X1018" s="21">
        <v>0</v>
      </c>
      <c r="Y1018" s="21">
        <v>0</v>
      </c>
      <c r="Z1018" s="16" t="s">
        <v>315</v>
      </c>
      <c r="AA1018" s="102">
        <v>0</v>
      </c>
      <c r="AB1018" s="21">
        <v>4.4000000000000004</v>
      </c>
      <c r="AC1018" s="99">
        <v>0</v>
      </c>
      <c r="AD1018" s="99">
        <v>0</v>
      </c>
      <c r="AE1018" s="21">
        <v>0.2</v>
      </c>
      <c r="AF1018" s="21">
        <f t="shared" si="16"/>
        <v>4.6000000000000005</v>
      </c>
      <c r="AG1018" s="21" t="s">
        <v>15759</v>
      </c>
      <c r="AH1018" s="24" t="s">
        <v>15760</v>
      </c>
      <c r="AI1018" s="24" t="s">
        <v>15761</v>
      </c>
      <c r="AJ1018" s="27" t="s">
        <v>31623</v>
      </c>
      <c r="AK1018" s="28" t="s">
        <v>60</v>
      </c>
      <c r="AL1018" s="28">
        <v>10</v>
      </c>
      <c r="AM1018" s="28">
        <v>19990202</v>
      </c>
      <c r="AN1018" s="29">
        <v>384</v>
      </c>
      <c r="AO1018" s="29">
        <v>202304</v>
      </c>
      <c r="AP1018" s="29">
        <v>2022</v>
      </c>
      <c r="AQ1018" s="28">
        <v>36418867</v>
      </c>
      <c r="AR1018" s="28">
        <v>31046359</v>
      </c>
      <c r="AS1018" s="28">
        <v>760000</v>
      </c>
      <c r="AT1018" s="30">
        <v>2</v>
      </c>
      <c r="AU1018" s="30"/>
      <c r="AV1018" s="30"/>
      <c r="AW1018" s="30"/>
      <c r="AX1018" s="30"/>
      <c r="AY1018" s="30"/>
      <c r="AZ1018" s="30"/>
      <c r="BA1018" s="30"/>
      <c r="BB1018" s="30" t="s">
        <v>54452</v>
      </c>
      <c r="BC1018" s="30" t="s">
        <v>54452</v>
      </c>
      <c r="BD1018" s="30" t="s">
        <v>54452</v>
      </c>
      <c r="BE1018" s="30" t="s">
        <v>54452</v>
      </c>
      <c r="BF1018" s="30" t="s">
        <v>15762</v>
      </c>
      <c r="BG1018" s="30">
        <v>2</v>
      </c>
      <c r="BH1018" s="30" t="s">
        <v>15763</v>
      </c>
      <c r="BI1018" s="31"/>
    </row>
    <row r="1019" spans="1:61" ht="16.5">
      <c r="A1019" s="21" t="s">
        <v>8176</v>
      </c>
      <c r="B1019" s="21">
        <v>8383</v>
      </c>
      <c r="C1019" s="21">
        <v>1553422</v>
      </c>
      <c r="D1019" s="21">
        <v>2018145083</v>
      </c>
      <c r="E1019" s="22">
        <v>1101110027858</v>
      </c>
      <c r="F1019" s="24" t="s">
        <v>8177</v>
      </c>
      <c r="G1019" s="24" t="s">
        <v>44</v>
      </c>
      <c r="H1019" s="24" t="s">
        <v>51</v>
      </c>
      <c r="I1019" s="24" t="s">
        <v>52</v>
      </c>
      <c r="J1019" s="24" t="s">
        <v>313</v>
      </c>
      <c r="K1019" s="21">
        <v>46</v>
      </c>
      <c r="L1019" s="32" t="s">
        <v>8178</v>
      </c>
      <c r="M1019" s="21" t="s">
        <v>8179</v>
      </c>
      <c r="N1019" s="26">
        <v>1</v>
      </c>
      <c r="O1019" s="26" t="s">
        <v>55</v>
      </c>
      <c r="P1019" s="26">
        <v>0</v>
      </c>
      <c r="Q1019" s="26">
        <v>0</v>
      </c>
      <c r="R1019" s="26">
        <v>0</v>
      </c>
      <c r="S1019" s="26">
        <v>0</v>
      </c>
      <c r="T1019" s="26">
        <v>0</v>
      </c>
      <c r="U1019" s="33">
        <v>27249</v>
      </c>
      <c r="V1019" s="26">
        <v>0</v>
      </c>
      <c r="W1019" s="26">
        <v>0</v>
      </c>
      <c r="X1019" s="26">
        <v>0</v>
      </c>
      <c r="Y1019" s="26">
        <v>0</v>
      </c>
      <c r="Z1019" s="21"/>
      <c r="AA1019" s="102">
        <v>0</v>
      </c>
      <c r="AB1019" s="99">
        <v>0</v>
      </c>
      <c r="AC1019" s="99">
        <v>0</v>
      </c>
      <c r="AD1019" s="21">
        <v>0.2</v>
      </c>
      <c r="AE1019" s="99">
        <v>0</v>
      </c>
      <c r="AF1019" s="21">
        <f t="shared" si="16"/>
        <v>0.2</v>
      </c>
      <c r="AG1019" s="21" t="s">
        <v>8180</v>
      </c>
      <c r="AH1019" s="24" t="s">
        <v>8181</v>
      </c>
      <c r="AI1019" s="24" t="s">
        <v>8182</v>
      </c>
      <c r="AJ1019" s="27" t="s">
        <v>31624</v>
      </c>
      <c r="AK1019" s="28" t="s">
        <v>60</v>
      </c>
      <c r="AL1019" s="28">
        <v>10</v>
      </c>
      <c r="AM1019" s="28">
        <v>19530428</v>
      </c>
      <c r="AN1019" s="29">
        <v>512</v>
      </c>
      <c r="AO1019" s="29">
        <v>202305</v>
      </c>
      <c r="AP1019" s="29">
        <v>2022</v>
      </c>
      <c r="AQ1019" s="28">
        <v>387898656</v>
      </c>
      <c r="AR1019" s="28">
        <v>335548174</v>
      </c>
      <c r="AS1019" s="28">
        <v>29700000</v>
      </c>
      <c r="AT1019" s="30">
        <v>2</v>
      </c>
      <c r="AU1019" s="30"/>
      <c r="AV1019" s="30"/>
      <c r="AW1019" s="30"/>
      <c r="AX1019" s="30"/>
      <c r="AY1019" s="30"/>
      <c r="AZ1019" s="30"/>
      <c r="BA1019" s="30"/>
      <c r="BB1019" s="30" t="s">
        <v>54452</v>
      </c>
      <c r="BC1019" s="30" t="s">
        <v>54452</v>
      </c>
      <c r="BD1019" s="30" t="s">
        <v>54452</v>
      </c>
      <c r="BE1019" s="30" t="s">
        <v>54452</v>
      </c>
      <c r="BF1019" s="30" t="s">
        <v>54452</v>
      </c>
      <c r="BG1019" s="30">
        <v>8</v>
      </c>
      <c r="BH1019" s="30"/>
      <c r="BI1019" s="31"/>
    </row>
    <row r="1020" spans="1:61" ht="16.5">
      <c r="A1020" s="21" t="s">
        <v>28153</v>
      </c>
      <c r="B1020" s="21">
        <v>23902</v>
      </c>
      <c r="C1020" s="21">
        <v>3842467</v>
      </c>
      <c r="D1020" s="21">
        <v>1358611433</v>
      </c>
      <c r="E1020" s="22">
        <v>1358110186809</v>
      </c>
      <c r="F1020" s="24" t="s">
        <v>28154</v>
      </c>
      <c r="G1020" s="24" t="s">
        <v>104</v>
      </c>
      <c r="H1020" s="24" t="s">
        <v>51</v>
      </c>
      <c r="I1020" s="24" t="s">
        <v>65</v>
      </c>
      <c r="J1020" s="24" t="s">
        <v>966</v>
      </c>
      <c r="K1020" s="21">
        <v>62</v>
      </c>
      <c r="L1020" s="32" t="s">
        <v>28155</v>
      </c>
      <c r="M1020" s="21" t="s">
        <v>28156</v>
      </c>
      <c r="N1020" s="21">
        <v>1</v>
      </c>
      <c r="O1020" s="21" t="s">
        <v>55</v>
      </c>
      <c r="P1020" s="21">
        <v>0</v>
      </c>
      <c r="Q1020" s="21">
        <v>0</v>
      </c>
      <c r="R1020" s="21">
        <v>0</v>
      </c>
      <c r="S1020" s="21">
        <v>0</v>
      </c>
      <c r="T1020" s="21">
        <v>0</v>
      </c>
      <c r="U1020" s="33">
        <v>17740</v>
      </c>
      <c r="V1020" s="21">
        <v>0</v>
      </c>
      <c r="W1020" s="33">
        <v>35880</v>
      </c>
      <c r="X1020" s="21">
        <v>0</v>
      </c>
      <c r="Y1020" s="21">
        <v>0</v>
      </c>
      <c r="Z1020" s="16" t="s">
        <v>315</v>
      </c>
      <c r="AA1020" s="102">
        <v>0</v>
      </c>
      <c r="AB1020" s="99">
        <v>0</v>
      </c>
      <c r="AC1020" s="99">
        <v>0</v>
      </c>
      <c r="AD1020" s="21">
        <v>0.1</v>
      </c>
      <c r="AE1020" s="21">
        <v>0.3</v>
      </c>
      <c r="AF1020" s="21">
        <f t="shared" si="16"/>
        <v>0.4</v>
      </c>
      <c r="AG1020" s="21" t="s">
        <v>28157</v>
      </c>
      <c r="AH1020" s="24" t="s">
        <v>28158</v>
      </c>
      <c r="AI1020" s="24" t="s">
        <v>28159</v>
      </c>
      <c r="AJ1020" s="27" t="s">
        <v>31625</v>
      </c>
      <c r="AK1020" s="28" t="s">
        <v>60</v>
      </c>
      <c r="AL1020" s="28">
        <v>10</v>
      </c>
      <c r="AM1020" s="28">
        <v>20100908</v>
      </c>
      <c r="AN1020" s="29">
        <v>881</v>
      </c>
      <c r="AO1020" s="29">
        <v>202212</v>
      </c>
      <c r="AP1020" s="29">
        <v>2022</v>
      </c>
      <c r="AQ1020" s="28">
        <v>22259802</v>
      </c>
      <c r="AR1020" s="28">
        <v>10296290</v>
      </c>
      <c r="AS1020" s="28">
        <v>1000000</v>
      </c>
      <c r="AT1020" s="30">
        <v>2</v>
      </c>
      <c r="AU1020" s="30"/>
      <c r="AV1020" s="30"/>
      <c r="AW1020" s="30"/>
      <c r="AX1020" s="30"/>
      <c r="AY1020" s="30"/>
      <c r="AZ1020" s="30"/>
      <c r="BA1020" s="30"/>
      <c r="BB1020" s="30" t="s">
        <v>54452</v>
      </c>
      <c r="BC1020" s="30" t="s">
        <v>54452</v>
      </c>
      <c r="BD1020" s="30" t="s">
        <v>54452</v>
      </c>
      <c r="BE1020" s="30" t="s">
        <v>54452</v>
      </c>
      <c r="BF1020" s="30" t="s">
        <v>28160</v>
      </c>
      <c r="BG1020" s="30">
        <v>2</v>
      </c>
      <c r="BH1020" s="30">
        <v>5</v>
      </c>
      <c r="BI1020" s="31"/>
    </row>
    <row r="1021" spans="1:61" ht="16.5">
      <c r="A1021" s="21" t="s">
        <v>14674</v>
      </c>
      <c r="B1021" s="21">
        <v>11764</v>
      </c>
      <c r="C1021" s="21">
        <v>9678590</v>
      </c>
      <c r="D1021" s="21">
        <v>3448602009</v>
      </c>
      <c r="E1021" s="22">
        <v>1311110617919</v>
      </c>
      <c r="F1021" s="24" t="s">
        <v>14675</v>
      </c>
      <c r="G1021" s="24" t="s">
        <v>44</v>
      </c>
      <c r="H1021" s="24" t="s">
        <v>51</v>
      </c>
      <c r="I1021" s="24" t="s">
        <v>65</v>
      </c>
      <c r="J1021" s="24" t="s">
        <v>1180</v>
      </c>
      <c r="K1021" s="21">
        <v>53</v>
      </c>
      <c r="L1021" s="32" t="s">
        <v>14676</v>
      </c>
      <c r="M1021" s="21" t="s">
        <v>14677</v>
      </c>
      <c r="N1021" s="26">
        <v>1</v>
      </c>
      <c r="O1021" s="26">
        <v>0</v>
      </c>
      <c r="P1021" s="26">
        <v>0</v>
      </c>
      <c r="Q1021" s="26">
        <v>0</v>
      </c>
      <c r="R1021" s="26">
        <v>0</v>
      </c>
      <c r="S1021" s="26">
        <v>0</v>
      </c>
      <c r="T1021" s="26">
        <v>0</v>
      </c>
      <c r="U1021" s="26">
        <v>0</v>
      </c>
      <c r="V1021" s="26">
        <v>0</v>
      </c>
      <c r="W1021" s="26">
        <v>0</v>
      </c>
      <c r="X1021" s="26">
        <v>0</v>
      </c>
      <c r="Y1021" s="26">
        <v>0</v>
      </c>
      <c r="Z1021" s="21"/>
      <c r="AA1021" s="101">
        <v>0</v>
      </c>
      <c r="AB1021" s="98">
        <v>0</v>
      </c>
      <c r="AC1021" s="98">
        <v>0</v>
      </c>
      <c r="AD1021" s="98">
        <v>0</v>
      </c>
      <c r="AE1021" s="98">
        <v>0</v>
      </c>
      <c r="AF1021" s="21">
        <f t="shared" si="16"/>
        <v>0</v>
      </c>
      <c r="AG1021" s="21" t="s">
        <v>14678</v>
      </c>
      <c r="AH1021" s="24"/>
      <c r="AI1021" s="24" t="s">
        <v>14679</v>
      </c>
      <c r="AJ1021" s="27" t="s">
        <v>31626</v>
      </c>
      <c r="AK1021" s="28" t="s">
        <v>47</v>
      </c>
      <c r="AL1021" s="28">
        <v>10</v>
      </c>
      <c r="AM1021" s="28">
        <v>20210114</v>
      </c>
      <c r="AN1021" s="29">
        <v>1219</v>
      </c>
      <c r="AO1021" s="29">
        <v>202304</v>
      </c>
      <c r="AP1021" s="29"/>
      <c r="AQ1021" s="28"/>
      <c r="AR1021" s="28"/>
      <c r="AS1021" s="28"/>
      <c r="AT1021" s="30">
        <v>2</v>
      </c>
      <c r="AU1021" s="30"/>
      <c r="AV1021" s="30"/>
      <c r="AW1021" s="30"/>
      <c r="AX1021" s="30"/>
      <c r="AY1021" s="30"/>
      <c r="AZ1021" s="30"/>
      <c r="BA1021" s="30"/>
      <c r="BB1021" s="30" t="s">
        <v>54452</v>
      </c>
      <c r="BC1021" s="30" t="s">
        <v>54452</v>
      </c>
      <c r="BD1021" s="30" t="s">
        <v>54452</v>
      </c>
      <c r="BE1021" s="30" t="s">
        <v>54452</v>
      </c>
      <c r="BF1021" s="30" t="s">
        <v>54452</v>
      </c>
      <c r="BG1021" s="30">
        <v>8</v>
      </c>
      <c r="BH1021" s="30"/>
      <c r="BI1021" s="31"/>
    </row>
    <row r="1022" spans="1:61" ht="16.5">
      <c r="A1022" s="21" t="s">
        <v>29985</v>
      </c>
      <c r="B1022" s="21">
        <v>24456</v>
      </c>
      <c r="C1022" s="21">
        <v>4135419</v>
      </c>
      <c r="D1022" s="21">
        <v>1078776947</v>
      </c>
      <c r="E1022" s="22">
        <v>1101114883066</v>
      </c>
      <c r="F1022" s="24" t="s">
        <v>29986</v>
      </c>
      <c r="G1022" s="24" t="s">
        <v>104</v>
      </c>
      <c r="H1022" s="24" t="s">
        <v>51</v>
      </c>
      <c r="I1022" s="24" t="s">
        <v>65</v>
      </c>
      <c r="J1022" s="24" t="s">
        <v>363</v>
      </c>
      <c r="K1022" s="21">
        <v>63</v>
      </c>
      <c r="L1022" s="32" t="s">
        <v>29987</v>
      </c>
      <c r="M1022" s="21" t="s">
        <v>14677</v>
      </c>
      <c r="N1022" s="21">
        <v>1</v>
      </c>
      <c r="O1022" s="21" t="s">
        <v>83</v>
      </c>
      <c r="P1022" s="21">
        <v>0</v>
      </c>
      <c r="Q1022" s="21">
        <v>0</v>
      </c>
      <c r="R1022" s="21">
        <v>0</v>
      </c>
      <c r="S1022" s="21">
        <v>0</v>
      </c>
      <c r="T1022" s="21">
        <v>0</v>
      </c>
      <c r="U1022" s="21">
        <v>0</v>
      </c>
      <c r="V1022" s="21">
        <v>0</v>
      </c>
      <c r="W1022" s="33">
        <v>18027265</v>
      </c>
      <c r="X1022" s="21">
        <v>0</v>
      </c>
      <c r="Y1022" s="21">
        <v>0</v>
      </c>
      <c r="Z1022" s="16" t="s">
        <v>315</v>
      </c>
      <c r="AA1022" s="102">
        <v>0</v>
      </c>
      <c r="AB1022" s="99">
        <v>0</v>
      </c>
      <c r="AC1022" s="99">
        <v>0</v>
      </c>
      <c r="AD1022" s="99">
        <v>0</v>
      </c>
      <c r="AE1022" s="21">
        <v>0.1</v>
      </c>
      <c r="AF1022" s="21">
        <f t="shared" si="16"/>
        <v>0.1</v>
      </c>
      <c r="AG1022" s="21" t="s">
        <v>29988</v>
      </c>
      <c r="AH1022" s="24" t="s">
        <v>29989</v>
      </c>
      <c r="AI1022" s="24" t="s">
        <v>29990</v>
      </c>
      <c r="AJ1022" s="27" t="s">
        <v>31627</v>
      </c>
      <c r="AK1022" s="28" t="s">
        <v>60</v>
      </c>
      <c r="AL1022" s="28">
        <v>10</v>
      </c>
      <c r="AM1022" s="28">
        <v>20120604</v>
      </c>
      <c r="AN1022" s="29">
        <v>405</v>
      </c>
      <c r="AO1022" s="29">
        <v>202212</v>
      </c>
      <c r="AP1022" s="29">
        <v>2022</v>
      </c>
      <c r="AQ1022" s="28">
        <v>79208382</v>
      </c>
      <c r="AR1022" s="28">
        <v>11992155</v>
      </c>
      <c r="AS1022" s="28">
        <v>100000</v>
      </c>
      <c r="AT1022" s="30">
        <v>2</v>
      </c>
      <c r="AU1022" s="30"/>
      <c r="AV1022" s="30"/>
      <c r="AW1022" s="30"/>
      <c r="AX1022" s="30"/>
      <c r="AY1022" s="30"/>
      <c r="AZ1022" s="30"/>
      <c r="BA1022" s="30"/>
      <c r="BB1022" s="30" t="s">
        <v>54452</v>
      </c>
      <c r="BC1022" s="30" t="s">
        <v>54452</v>
      </c>
      <c r="BD1022" s="30" t="s">
        <v>54452</v>
      </c>
      <c r="BE1022" s="30" t="s">
        <v>54452</v>
      </c>
      <c r="BF1022" s="30" t="s">
        <v>54452</v>
      </c>
      <c r="BG1022" s="30">
        <v>7</v>
      </c>
      <c r="BH1022" s="30" t="s">
        <v>121</v>
      </c>
      <c r="BI1022" s="31"/>
    </row>
    <row r="1023" spans="1:61" ht="16.5">
      <c r="A1023" s="21" t="s">
        <v>13659</v>
      </c>
      <c r="B1023" s="21">
        <v>13478</v>
      </c>
      <c r="C1023" s="21">
        <v>2186033</v>
      </c>
      <c r="D1023" s="21">
        <v>1078653160</v>
      </c>
      <c r="E1023" s="22">
        <v>1101113060186</v>
      </c>
      <c r="F1023" s="24" t="s">
        <v>13660</v>
      </c>
      <c r="G1023" s="24" t="s">
        <v>44</v>
      </c>
      <c r="H1023" s="24" t="s">
        <v>51</v>
      </c>
      <c r="I1023" s="24" t="s">
        <v>65</v>
      </c>
      <c r="J1023" s="24" t="s">
        <v>581</v>
      </c>
      <c r="K1023" s="21">
        <v>60</v>
      </c>
      <c r="L1023" s="32" t="s">
        <v>13661</v>
      </c>
      <c r="M1023" s="21" t="s">
        <v>13662</v>
      </c>
      <c r="N1023" s="21">
        <v>1</v>
      </c>
      <c r="O1023" s="21" t="s">
        <v>55</v>
      </c>
      <c r="P1023" s="33">
        <v>611344</v>
      </c>
      <c r="Q1023" s="33">
        <v>1976057</v>
      </c>
      <c r="R1023" s="33">
        <v>125800</v>
      </c>
      <c r="S1023" s="21">
        <v>0</v>
      </c>
      <c r="T1023" s="21">
        <v>0</v>
      </c>
      <c r="U1023" s="21">
        <v>0</v>
      </c>
      <c r="V1023" s="21">
        <v>0</v>
      </c>
      <c r="W1023" s="33">
        <v>406515</v>
      </c>
      <c r="X1023" s="21">
        <v>0</v>
      </c>
      <c r="Y1023" s="33">
        <v>2435844</v>
      </c>
      <c r="Z1023" s="16" t="s">
        <v>315</v>
      </c>
      <c r="AA1023" s="21">
        <v>6.1</v>
      </c>
      <c r="AB1023" s="21">
        <v>45.3</v>
      </c>
      <c r="AC1023" s="99">
        <v>0</v>
      </c>
      <c r="AD1023" s="99">
        <v>0</v>
      </c>
      <c r="AE1023" s="21">
        <v>4</v>
      </c>
      <c r="AF1023" s="21">
        <f t="shared" si="16"/>
        <v>55.4</v>
      </c>
      <c r="AG1023" s="21" t="s">
        <v>13663</v>
      </c>
      <c r="AH1023" s="24" t="s">
        <v>13664</v>
      </c>
      <c r="AI1023" s="24" t="s">
        <v>13665</v>
      </c>
      <c r="AJ1023" s="27" t="s">
        <v>31628</v>
      </c>
      <c r="AK1023" s="28" t="s">
        <v>60</v>
      </c>
      <c r="AL1023" s="28">
        <v>10</v>
      </c>
      <c r="AM1023" s="28">
        <v>20040802</v>
      </c>
      <c r="AN1023" s="29">
        <v>330</v>
      </c>
      <c r="AO1023" s="29">
        <v>202303</v>
      </c>
      <c r="AP1023" s="29">
        <v>2022</v>
      </c>
      <c r="AQ1023" s="28">
        <v>115617739</v>
      </c>
      <c r="AR1023" s="28">
        <v>64421748</v>
      </c>
      <c r="AS1023" s="28">
        <v>1419679</v>
      </c>
      <c r="AT1023" s="30">
        <v>1</v>
      </c>
      <c r="AU1023" s="30"/>
      <c r="AV1023" s="30"/>
      <c r="AW1023" s="30"/>
      <c r="AX1023" s="30"/>
      <c r="AY1023" s="30"/>
      <c r="AZ1023" s="30"/>
      <c r="BA1023" s="30"/>
      <c r="BB1023" s="30" t="s">
        <v>54452</v>
      </c>
      <c r="BC1023" s="30" t="s">
        <v>54452</v>
      </c>
      <c r="BD1023" s="30" t="s">
        <v>54452</v>
      </c>
      <c r="BE1023" s="30" t="s">
        <v>54452</v>
      </c>
      <c r="BF1023" s="30" t="s">
        <v>13666</v>
      </c>
      <c r="BG1023" s="30">
        <v>2</v>
      </c>
      <c r="BH1023" s="30"/>
      <c r="BI1023" s="31"/>
    </row>
    <row r="1024" spans="1:61" ht="16.5">
      <c r="A1024" s="21" t="s">
        <v>14688</v>
      </c>
      <c r="B1024" s="21">
        <v>15372</v>
      </c>
      <c r="C1024" s="21">
        <v>11137666</v>
      </c>
      <c r="D1024" s="21">
        <v>5678200305</v>
      </c>
      <c r="E1024" s="22">
        <v>1114320007867</v>
      </c>
      <c r="F1024" s="24" t="s">
        <v>14689</v>
      </c>
      <c r="G1024" s="24" t="s">
        <v>44</v>
      </c>
      <c r="H1024" s="24" t="s">
        <v>51</v>
      </c>
      <c r="I1024" s="24" t="s">
        <v>65</v>
      </c>
      <c r="J1024" s="24" t="s">
        <v>105</v>
      </c>
      <c r="K1024" s="21">
        <v>64</v>
      </c>
      <c r="L1024" s="32" t="s">
        <v>14689</v>
      </c>
      <c r="M1024" s="21" t="s">
        <v>14690</v>
      </c>
      <c r="N1024" s="26">
        <v>1</v>
      </c>
      <c r="O1024" s="26" t="s">
        <v>351</v>
      </c>
      <c r="P1024" s="21">
        <v>0</v>
      </c>
      <c r="Q1024" s="21">
        <v>0</v>
      </c>
      <c r="R1024" s="21">
        <v>0</v>
      </c>
      <c r="S1024" s="21">
        <v>0</v>
      </c>
      <c r="T1024" s="21">
        <v>0</v>
      </c>
      <c r="U1024" s="21">
        <v>0</v>
      </c>
      <c r="V1024" s="21">
        <v>0</v>
      </c>
      <c r="W1024" s="21">
        <v>0</v>
      </c>
      <c r="X1024" s="66">
        <v>29866</v>
      </c>
      <c r="Y1024" s="21">
        <v>0</v>
      </c>
      <c r="Z1024" s="21"/>
      <c r="AA1024" s="103">
        <v>0</v>
      </c>
      <c r="AB1024" s="100">
        <v>0</v>
      </c>
      <c r="AC1024" s="100">
        <v>0</v>
      </c>
      <c r="AD1024" s="100">
        <v>0</v>
      </c>
      <c r="AE1024" s="37">
        <v>298.60000000000002</v>
      </c>
      <c r="AF1024" s="21">
        <f t="shared" si="16"/>
        <v>298.60000000000002</v>
      </c>
      <c r="AG1024" s="21"/>
      <c r="AH1024" s="24" t="s">
        <v>14691</v>
      </c>
      <c r="AI1024" s="24" t="s">
        <v>14692</v>
      </c>
      <c r="AJ1024" s="27" t="s">
        <v>31629</v>
      </c>
      <c r="AK1024" s="28" t="s">
        <v>47</v>
      </c>
      <c r="AL1024" s="28">
        <v>10</v>
      </c>
      <c r="AM1024" s="28">
        <v>20050324</v>
      </c>
      <c r="AN1024" s="29">
        <v>652</v>
      </c>
      <c r="AO1024" s="29">
        <v>202207</v>
      </c>
      <c r="AP1024" s="29"/>
      <c r="AQ1024" s="28"/>
      <c r="AR1024" s="28"/>
      <c r="AS1024" s="28"/>
      <c r="AT1024" s="30">
        <v>2</v>
      </c>
      <c r="AU1024" s="30"/>
      <c r="AV1024" s="30"/>
      <c r="AW1024" s="30"/>
      <c r="AX1024" s="30"/>
      <c r="AY1024" s="30"/>
      <c r="AZ1024" s="30"/>
      <c r="BA1024" s="30"/>
      <c r="BB1024" s="30" t="s">
        <v>54452</v>
      </c>
      <c r="BC1024" s="30" t="s">
        <v>54452</v>
      </c>
      <c r="BD1024" s="30" t="s">
        <v>54452</v>
      </c>
      <c r="BE1024" s="30" t="s">
        <v>54452</v>
      </c>
      <c r="BF1024" s="30" t="s">
        <v>54452</v>
      </c>
      <c r="BG1024" s="30">
        <v>7</v>
      </c>
      <c r="BH1024" s="30" t="s">
        <v>14693</v>
      </c>
      <c r="BI1024" s="31"/>
    </row>
    <row r="1025" spans="1:61" ht="16.5">
      <c r="A1025" s="21" t="s">
        <v>14709</v>
      </c>
      <c r="B1025" s="21">
        <v>15147</v>
      </c>
      <c r="C1025" s="21">
        <v>1243638</v>
      </c>
      <c r="D1025" s="21">
        <v>1388201426</v>
      </c>
      <c r="E1025" s="22">
        <v>1341460000051</v>
      </c>
      <c r="F1025" s="24" t="s">
        <v>14710</v>
      </c>
      <c r="G1025" s="24" t="s">
        <v>44</v>
      </c>
      <c r="H1025" s="24" t="s">
        <v>51</v>
      </c>
      <c r="I1025" s="24" t="s">
        <v>65</v>
      </c>
      <c r="J1025" s="24" t="s">
        <v>363</v>
      </c>
      <c r="K1025" s="21">
        <v>63</v>
      </c>
      <c r="L1025" s="32" t="s">
        <v>14710</v>
      </c>
      <c r="M1025" s="21" t="s">
        <v>882</v>
      </c>
      <c r="N1025" s="26">
        <v>1</v>
      </c>
      <c r="O1025" s="26">
        <v>0</v>
      </c>
      <c r="P1025" s="26">
        <v>0</v>
      </c>
      <c r="Q1025" s="26">
        <v>0</v>
      </c>
      <c r="R1025" s="26">
        <v>0</v>
      </c>
      <c r="S1025" s="26">
        <v>0</v>
      </c>
      <c r="T1025" s="26">
        <v>0</v>
      </c>
      <c r="U1025" s="26">
        <v>0</v>
      </c>
      <c r="V1025" s="26">
        <v>0</v>
      </c>
      <c r="W1025" s="26">
        <v>0</v>
      </c>
      <c r="X1025" s="26">
        <v>0</v>
      </c>
      <c r="Y1025" s="26">
        <v>0</v>
      </c>
      <c r="Z1025" s="21"/>
      <c r="AA1025" s="101">
        <v>0</v>
      </c>
      <c r="AB1025" s="98">
        <v>0</v>
      </c>
      <c r="AC1025" s="98">
        <v>0</v>
      </c>
      <c r="AD1025" s="98">
        <v>0</v>
      </c>
      <c r="AE1025" s="98">
        <v>0</v>
      </c>
      <c r="AF1025" s="21">
        <f t="shared" si="16"/>
        <v>0</v>
      </c>
      <c r="AG1025" s="21" t="s">
        <v>14711</v>
      </c>
      <c r="AH1025" s="24">
        <v>15888788</v>
      </c>
      <c r="AI1025" s="24" t="s">
        <v>14712</v>
      </c>
      <c r="AJ1025" s="27" t="s">
        <v>31630</v>
      </c>
      <c r="AK1025" s="28" t="s">
        <v>47</v>
      </c>
      <c r="AL1025" s="28">
        <v>10</v>
      </c>
      <c r="AM1025" s="28">
        <v>19950415</v>
      </c>
      <c r="AN1025" s="29">
        <v>889</v>
      </c>
      <c r="AO1025" s="29">
        <v>202203</v>
      </c>
      <c r="AP1025" s="29">
        <v>2022</v>
      </c>
      <c r="AQ1025" s="28">
        <v>323552453</v>
      </c>
      <c r="AR1025" s="28">
        <v>63938735</v>
      </c>
      <c r="AS1025" s="28">
        <v>0</v>
      </c>
      <c r="AT1025" s="30">
        <v>2</v>
      </c>
      <c r="AU1025" s="30"/>
      <c r="AV1025" s="30"/>
      <c r="AW1025" s="30"/>
      <c r="AX1025" s="30"/>
      <c r="AY1025" s="30"/>
      <c r="AZ1025" s="30"/>
      <c r="BA1025" s="30"/>
      <c r="BB1025" s="30" t="s">
        <v>54452</v>
      </c>
      <c r="BC1025" s="30" t="s">
        <v>54452</v>
      </c>
      <c r="BD1025" s="30" t="s">
        <v>54452</v>
      </c>
      <c r="BE1025" s="30" t="s">
        <v>54452</v>
      </c>
      <c r="BF1025" s="30" t="s">
        <v>54452</v>
      </c>
      <c r="BG1025" s="30">
        <v>7</v>
      </c>
      <c r="BH1025" s="30" t="s">
        <v>14713</v>
      </c>
      <c r="BI1025" s="31"/>
    </row>
    <row r="1026" spans="1:61" ht="16.5">
      <c r="A1026" s="21" t="s">
        <v>6344</v>
      </c>
      <c r="B1026" s="21">
        <v>6414</v>
      </c>
      <c r="C1026" s="21">
        <v>1972342</v>
      </c>
      <c r="D1026" s="21">
        <v>3128114634</v>
      </c>
      <c r="E1026" s="22">
        <v>1615110012389</v>
      </c>
      <c r="F1026" s="24" t="s">
        <v>6345</v>
      </c>
      <c r="G1026" s="24" t="s">
        <v>44</v>
      </c>
      <c r="H1026" s="24" t="s">
        <v>51</v>
      </c>
      <c r="I1026" s="24" t="s">
        <v>52</v>
      </c>
      <c r="J1026" s="24" t="s">
        <v>1042</v>
      </c>
      <c r="K1026" s="21">
        <v>36</v>
      </c>
      <c r="L1026" s="32" t="s">
        <v>6346</v>
      </c>
      <c r="M1026" s="21" t="s">
        <v>6347</v>
      </c>
      <c r="N1026" s="21">
        <v>1</v>
      </c>
      <c r="O1026" s="21" t="s">
        <v>55</v>
      </c>
      <c r="P1026" s="21">
        <v>0</v>
      </c>
      <c r="Q1026" s="33">
        <v>3934395</v>
      </c>
      <c r="R1026" s="39">
        <v>46528</v>
      </c>
      <c r="S1026" s="33">
        <v>4078316</v>
      </c>
      <c r="T1026" s="21">
        <v>0</v>
      </c>
      <c r="U1026" s="21">
        <v>0</v>
      </c>
      <c r="V1026" s="33">
        <v>54742</v>
      </c>
      <c r="W1026" s="33">
        <v>503027</v>
      </c>
      <c r="X1026" s="33">
        <v>879555</v>
      </c>
      <c r="Y1026" s="33">
        <v>6985907</v>
      </c>
      <c r="Z1026" s="16" t="s">
        <v>126</v>
      </c>
      <c r="AA1026" s="102">
        <v>0</v>
      </c>
      <c r="AB1026" s="21">
        <v>109.6</v>
      </c>
      <c r="AC1026" s="21">
        <v>40.700000000000003</v>
      </c>
      <c r="AD1026" s="99">
        <v>0</v>
      </c>
      <c r="AE1026" s="21">
        <v>14.3</v>
      </c>
      <c r="AF1026" s="21">
        <f t="shared" si="16"/>
        <v>164.60000000000002</v>
      </c>
      <c r="AG1026" s="21" t="s">
        <v>6348</v>
      </c>
      <c r="AH1026" s="24" t="s">
        <v>6349</v>
      </c>
      <c r="AI1026" s="24" t="s">
        <v>6350</v>
      </c>
      <c r="AJ1026" s="27" t="s">
        <v>31631</v>
      </c>
      <c r="AK1026" s="28" t="s">
        <v>60</v>
      </c>
      <c r="AL1026" s="28">
        <v>10</v>
      </c>
      <c r="AM1026" s="28">
        <v>19930531</v>
      </c>
      <c r="AN1026" s="29">
        <v>369</v>
      </c>
      <c r="AO1026" s="29">
        <v>202303</v>
      </c>
      <c r="AP1026" s="29">
        <v>2022</v>
      </c>
      <c r="AQ1026" s="28">
        <v>193939279</v>
      </c>
      <c r="AR1026" s="28">
        <v>352155305</v>
      </c>
      <c r="AS1026" s="28">
        <v>4926000</v>
      </c>
      <c r="AT1026" s="30">
        <v>2</v>
      </c>
      <c r="AU1026" s="30"/>
      <c r="AV1026" s="30"/>
      <c r="AW1026" s="30"/>
      <c r="AX1026" s="30"/>
      <c r="AY1026" s="30"/>
      <c r="AZ1026" s="30"/>
      <c r="BA1026" s="30"/>
      <c r="BB1026" s="30" t="s">
        <v>54452</v>
      </c>
      <c r="BC1026" s="30" t="s">
        <v>54452</v>
      </c>
      <c r="BD1026" s="30" t="s">
        <v>54452</v>
      </c>
      <c r="BE1026" s="30" t="s">
        <v>54452</v>
      </c>
      <c r="BF1026" s="30" t="s">
        <v>54452</v>
      </c>
      <c r="BG1026" s="30">
        <v>4</v>
      </c>
      <c r="BH1026" s="30" t="s">
        <v>237</v>
      </c>
      <c r="BI1026" s="31"/>
    </row>
    <row r="1027" spans="1:61" ht="16.5">
      <c r="A1027" s="21" t="s">
        <v>2497</v>
      </c>
      <c r="B1027" s="21">
        <v>2243</v>
      </c>
      <c r="C1027" s="21">
        <v>1199785</v>
      </c>
      <c r="D1027" s="21">
        <v>2078100309</v>
      </c>
      <c r="E1027" s="22">
        <v>1101110032154</v>
      </c>
      <c r="F1027" s="24" t="s">
        <v>2498</v>
      </c>
      <c r="G1027" s="24" t="s">
        <v>44</v>
      </c>
      <c r="H1027" s="24" t="s">
        <v>51</v>
      </c>
      <c r="I1027" s="24" t="s">
        <v>52</v>
      </c>
      <c r="J1027" s="24" t="s">
        <v>264</v>
      </c>
      <c r="K1027" s="21">
        <v>15</v>
      </c>
      <c r="L1027" s="32" t="s">
        <v>2499</v>
      </c>
      <c r="M1027" s="21" t="s">
        <v>2500</v>
      </c>
      <c r="N1027" s="21">
        <v>1</v>
      </c>
      <c r="O1027" s="21" t="s">
        <v>55</v>
      </c>
      <c r="P1027" s="21">
        <v>0</v>
      </c>
      <c r="Q1027" s="21">
        <v>0</v>
      </c>
      <c r="R1027" s="21">
        <v>0</v>
      </c>
      <c r="S1027" s="33">
        <v>396508</v>
      </c>
      <c r="T1027" s="21">
        <v>0</v>
      </c>
      <c r="U1027" s="33">
        <v>9987</v>
      </c>
      <c r="V1027" s="21">
        <v>0</v>
      </c>
      <c r="W1027" s="21">
        <v>0</v>
      </c>
      <c r="X1027" s="42">
        <v>366314</v>
      </c>
      <c r="Y1027" s="33">
        <v>509860</v>
      </c>
      <c r="Z1027" s="16" t="s">
        <v>56</v>
      </c>
      <c r="AA1027" s="102">
        <v>0</v>
      </c>
      <c r="AB1027" s="21">
        <v>5</v>
      </c>
      <c r="AC1027" s="21">
        <v>3.9</v>
      </c>
      <c r="AD1027" s="99">
        <v>0</v>
      </c>
      <c r="AE1027" s="21">
        <v>3.6</v>
      </c>
      <c r="AF1027" s="21">
        <f t="shared" si="16"/>
        <v>12.5</v>
      </c>
      <c r="AG1027" s="21" t="s">
        <v>748</v>
      </c>
      <c r="AH1027" s="24" t="s">
        <v>2501</v>
      </c>
      <c r="AI1027" s="24" t="s">
        <v>2502</v>
      </c>
      <c r="AJ1027" s="27" t="s">
        <v>31632</v>
      </c>
      <c r="AK1027" s="28" t="s">
        <v>156</v>
      </c>
      <c r="AL1027" s="28">
        <v>10</v>
      </c>
      <c r="AM1027" s="28">
        <v>19920501</v>
      </c>
      <c r="AN1027" s="29">
        <v>368</v>
      </c>
      <c r="AO1027" s="29">
        <v>202306</v>
      </c>
      <c r="AP1027" s="29">
        <v>2022</v>
      </c>
      <c r="AQ1027" s="28">
        <v>123598851</v>
      </c>
      <c r="AR1027" s="28">
        <v>134988822</v>
      </c>
      <c r="AS1027" s="28">
        <v>20195149</v>
      </c>
      <c r="AT1027" s="30">
        <v>2</v>
      </c>
      <c r="AU1027" s="30"/>
      <c r="AV1027" s="30"/>
      <c r="AW1027" s="30"/>
      <c r="AX1027" s="30"/>
      <c r="AY1027" s="30"/>
      <c r="AZ1027" s="30"/>
      <c r="BA1027" s="30"/>
      <c r="BB1027" s="30" t="s">
        <v>54452</v>
      </c>
      <c r="BC1027" s="30" t="s">
        <v>54452</v>
      </c>
      <c r="BD1027" s="30" t="s">
        <v>54452</v>
      </c>
      <c r="BE1027" s="30" t="s">
        <v>54452</v>
      </c>
      <c r="BF1027" s="30" t="s">
        <v>54452</v>
      </c>
      <c r="BG1027" s="30">
        <v>8</v>
      </c>
      <c r="BH1027" s="30"/>
      <c r="BI1027" s="31"/>
    </row>
    <row r="1028" spans="1:61" ht="16.5">
      <c r="A1028" s="21" t="s">
        <v>12539</v>
      </c>
      <c r="B1028" s="21">
        <v>12337</v>
      </c>
      <c r="C1028" s="21">
        <v>1707554</v>
      </c>
      <c r="D1028" s="21">
        <v>1058140913</v>
      </c>
      <c r="E1028" s="22">
        <v>1101110549745</v>
      </c>
      <c r="F1028" s="24" t="s">
        <v>12540</v>
      </c>
      <c r="G1028" s="24" t="s">
        <v>44</v>
      </c>
      <c r="H1028" s="24" t="s">
        <v>51</v>
      </c>
      <c r="I1028" s="24" t="s">
        <v>65</v>
      </c>
      <c r="J1028" s="24" t="s">
        <v>462</v>
      </c>
      <c r="K1028" s="21">
        <v>56</v>
      </c>
      <c r="L1028" s="32" t="s">
        <v>12541</v>
      </c>
      <c r="M1028" s="21" t="s">
        <v>12542</v>
      </c>
      <c r="N1028" s="21">
        <v>1</v>
      </c>
      <c r="O1028" s="21" t="s">
        <v>55</v>
      </c>
      <c r="P1028" s="21">
        <v>0</v>
      </c>
      <c r="Q1028" s="21">
        <v>0</v>
      </c>
      <c r="R1028" s="21">
        <v>0</v>
      </c>
      <c r="S1028" s="33">
        <v>70400</v>
      </c>
      <c r="T1028" s="21">
        <v>0</v>
      </c>
      <c r="U1028" s="21">
        <v>0</v>
      </c>
      <c r="V1028" s="21">
        <v>0</v>
      </c>
      <c r="W1028" s="21">
        <v>0</v>
      </c>
      <c r="X1028" s="33">
        <v>23401</v>
      </c>
      <c r="Y1028" s="21">
        <v>0</v>
      </c>
      <c r="Z1028" s="16" t="s">
        <v>315</v>
      </c>
      <c r="AA1028" s="102">
        <v>0</v>
      </c>
      <c r="AB1028" s="99">
        <v>0</v>
      </c>
      <c r="AC1028" s="21">
        <v>0.7</v>
      </c>
      <c r="AD1028" s="99">
        <v>0</v>
      </c>
      <c r="AE1028" s="21">
        <v>0.2</v>
      </c>
      <c r="AF1028" s="21">
        <f t="shared" si="16"/>
        <v>0.89999999999999991</v>
      </c>
      <c r="AG1028" s="21" t="s">
        <v>12543</v>
      </c>
      <c r="AH1028" s="24" t="s">
        <v>12544</v>
      </c>
      <c r="AI1028" s="24" t="s">
        <v>12545</v>
      </c>
      <c r="AJ1028" s="27" t="s">
        <v>31633</v>
      </c>
      <c r="AK1028" s="28" t="s">
        <v>60</v>
      </c>
      <c r="AL1028" s="28">
        <v>10</v>
      </c>
      <c r="AM1028" s="28">
        <v>19880302</v>
      </c>
      <c r="AN1028" s="29">
        <v>348</v>
      </c>
      <c r="AO1028" s="29">
        <v>202212</v>
      </c>
      <c r="AP1028" s="29">
        <v>2022</v>
      </c>
      <c r="AQ1028" s="28">
        <v>50056893</v>
      </c>
      <c r="AR1028" s="28">
        <v>28625642</v>
      </c>
      <c r="AS1028" s="28">
        <v>34300000</v>
      </c>
      <c r="AT1028" s="30">
        <v>2</v>
      </c>
      <c r="AU1028" s="30"/>
      <c r="AV1028" s="30"/>
      <c r="AW1028" s="30"/>
      <c r="AX1028" s="30"/>
      <c r="AY1028" s="30"/>
      <c r="AZ1028" s="30"/>
      <c r="BA1028" s="30"/>
      <c r="BB1028" s="30" t="s">
        <v>54452</v>
      </c>
      <c r="BC1028" s="30" t="s">
        <v>54452</v>
      </c>
      <c r="BD1028" s="30" t="s">
        <v>54452</v>
      </c>
      <c r="BE1028" s="30" t="s">
        <v>54452</v>
      </c>
      <c r="BF1028" s="30" t="s">
        <v>12546</v>
      </c>
      <c r="BG1028" s="30">
        <v>2</v>
      </c>
      <c r="BH1028" s="30"/>
      <c r="BI1028" s="31"/>
    </row>
    <row r="1029" spans="1:61" ht="16.5">
      <c r="A1029" s="21" t="s">
        <v>14714</v>
      </c>
      <c r="B1029" s="21">
        <v>24780</v>
      </c>
      <c r="C1029" s="21">
        <v>2508464</v>
      </c>
      <c r="D1029" s="21">
        <v>1288206481</v>
      </c>
      <c r="E1029" s="22">
        <v>1114710008863</v>
      </c>
      <c r="F1029" s="24" t="s">
        <v>14715</v>
      </c>
      <c r="G1029" s="24" t="s">
        <v>104</v>
      </c>
      <c r="H1029" s="24" t="s">
        <v>51</v>
      </c>
      <c r="I1029" s="24" t="s">
        <v>65</v>
      </c>
      <c r="J1029" s="24" t="s">
        <v>105</v>
      </c>
      <c r="K1029" s="21">
        <v>64</v>
      </c>
      <c r="L1029" s="32" t="s">
        <v>14715</v>
      </c>
      <c r="M1029" s="21" t="s">
        <v>14716</v>
      </c>
      <c r="N1029" s="26">
        <v>1</v>
      </c>
      <c r="O1029" s="26" t="s">
        <v>351</v>
      </c>
      <c r="P1029" s="21">
        <v>0</v>
      </c>
      <c r="Q1029" s="21">
        <v>0</v>
      </c>
      <c r="R1029" s="21">
        <v>0</v>
      </c>
      <c r="S1029" s="21">
        <v>0</v>
      </c>
      <c r="T1029" s="21">
        <v>0</v>
      </c>
      <c r="U1029" s="21">
        <v>0</v>
      </c>
      <c r="V1029" s="21">
        <v>0</v>
      </c>
      <c r="W1029" s="21">
        <v>0</v>
      </c>
      <c r="X1029" s="66">
        <v>63727</v>
      </c>
      <c r="Y1029" s="21">
        <v>0</v>
      </c>
      <c r="Z1029" s="16" t="s">
        <v>126</v>
      </c>
      <c r="AA1029" s="103">
        <v>0</v>
      </c>
      <c r="AB1029" s="100">
        <v>0</v>
      </c>
      <c r="AC1029" s="100">
        <v>0</v>
      </c>
      <c r="AD1029" s="100">
        <v>0</v>
      </c>
      <c r="AE1029" s="37">
        <v>637.20000000000005</v>
      </c>
      <c r="AF1029" s="21">
        <f t="shared" si="16"/>
        <v>637.20000000000005</v>
      </c>
      <c r="AG1029" s="21" t="s">
        <v>14717</v>
      </c>
      <c r="AH1029" s="24" t="s">
        <v>14718</v>
      </c>
      <c r="AI1029" s="24" t="s">
        <v>14719</v>
      </c>
      <c r="AJ1029" s="27" t="s">
        <v>31634</v>
      </c>
      <c r="AK1029" s="28" t="s">
        <v>47</v>
      </c>
      <c r="AL1029" s="28">
        <v>10</v>
      </c>
      <c r="AM1029" s="28">
        <v>20001001</v>
      </c>
      <c r="AN1029" s="29">
        <v>2433</v>
      </c>
      <c r="AO1029" s="29">
        <v>202203</v>
      </c>
      <c r="AP1029" s="29">
        <v>2022</v>
      </c>
      <c r="AQ1029" s="28">
        <v>113760009767</v>
      </c>
      <c r="AR1029" s="28">
        <v>41922256138</v>
      </c>
      <c r="AS1029" s="28">
        <v>0</v>
      </c>
      <c r="AT1029" s="30">
        <v>2</v>
      </c>
      <c r="AU1029" s="30"/>
      <c r="AV1029" s="30"/>
      <c r="AW1029" s="30"/>
      <c r="AX1029" s="30"/>
      <c r="AY1029" s="30"/>
      <c r="AZ1029" s="30"/>
      <c r="BA1029" s="30"/>
      <c r="BB1029" s="30" t="s">
        <v>54452</v>
      </c>
      <c r="BC1029" s="30" t="s">
        <v>54452</v>
      </c>
      <c r="BD1029" s="30" t="s">
        <v>54452</v>
      </c>
      <c r="BE1029" s="30" t="s">
        <v>54452</v>
      </c>
      <c r="BF1029" s="30" t="s">
        <v>54452</v>
      </c>
      <c r="BG1029" s="30">
        <v>4</v>
      </c>
      <c r="BH1029" s="30" t="s">
        <v>14720</v>
      </c>
      <c r="BI1029" s="31"/>
    </row>
    <row r="1030" spans="1:61" ht="16.5">
      <c r="A1030" s="21" t="s">
        <v>14721</v>
      </c>
      <c r="B1030" s="21">
        <v>15288</v>
      </c>
      <c r="C1030" s="21">
        <v>3745812</v>
      </c>
      <c r="D1030" s="21">
        <v>1048211329</v>
      </c>
      <c r="E1030" s="22">
        <v>1101710033007</v>
      </c>
      <c r="F1030" s="24" t="s">
        <v>14722</v>
      </c>
      <c r="G1030" s="24" t="s">
        <v>44</v>
      </c>
      <c r="H1030" s="24" t="s">
        <v>51</v>
      </c>
      <c r="I1030" s="24" t="s">
        <v>65</v>
      </c>
      <c r="J1030" s="24" t="s">
        <v>105</v>
      </c>
      <c r="K1030" s="21">
        <v>64</v>
      </c>
      <c r="L1030" s="32" t="s">
        <v>14722</v>
      </c>
      <c r="M1030" s="21" t="s">
        <v>14723</v>
      </c>
      <c r="N1030" s="26">
        <v>1</v>
      </c>
      <c r="O1030" s="26">
        <v>0</v>
      </c>
      <c r="P1030" s="26">
        <v>0</v>
      </c>
      <c r="Q1030" s="26">
        <v>0</v>
      </c>
      <c r="R1030" s="26">
        <v>0</v>
      </c>
      <c r="S1030" s="26">
        <v>0</v>
      </c>
      <c r="T1030" s="26">
        <v>0</v>
      </c>
      <c r="U1030" s="26">
        <v>0</v>
      </c>
      <c r="V1030" s="26">
        <v>0</v>
      </c>
      <c r="W1030" s="26">
        <v>0</v>
      </c>
      <c r="X1030" s="26">
        <v>0</v>
      </c>
      <c r="Y1030" s="26">
        <v>0</v>
      </c>
      <c r="Z1030" s="21"/>
      <c r="AA1030" s="101">
        <v>0</v>
      </c>
      <c r="AB1030" s="98">
        <v>0</v>
      </c>
      <c r="AC1030" s="98">
        <v>0</v>
      </c>
      <c r="AD1030" s="98">
        <v>0</v>
      </c>
      <c r="AE1030" s="98">
        <v>0</v>
      </c>
      <c r="AF1030" s="21">
        <f t="shared" si="16"/>
        <v>0</v>
      </c>
      <c r="AG1030" s="21" t="s">
        <v>14724</v>
      </c>
      <c r="AH1030" s="24" t="s">
        <v>14725</v>
      </c>
      <c r="AI1030" s="24" t="s">
        <v>14726</v>
      </c>
      <c r="AJ1030" s="27" t="s">
        <v>31635</v>
      </c>
      <c r="AK1030" s="28" t="s">
        <v>47</v>
      </c>
      <c r="AL1030" s="28">
        <v>10</v>
      </c>
      <c r="AM1030" s="28">
        <v>20100326</v>
      </c>
      <c r="AN1030" s="29">
        <v>1519</v>
      </c>
      <c r="AO1030" s="29">
        <v>202203</v>
      </c>
      <c r="AP1030" s="29">
        <v>2022</v>
      </c>
      <c r="AQ1030" s="28">
        <v>98395731</v>
      </c>
      <c r="AR1030" s="28">
        <v>792092760</v>
      </c>
      <c r="AS1030" s="28">
        <v>25550902</v>
      </c>
      <c r="AT1030" s="30">
        <v>2</v>
      </c>
      <c r="AU1030" s="30"/>
      <c r="AV1030" s="30"/>
      <c r="AW1030" s="30"/>
      <c r="AX1030" s="30"/>
      <c r="AY1030" s="30"/>
      <c r="AZ1030" s="30"/>
      <c r="BA1030" s="30"/>
      <c r="BB1030" s="30" t="s">
        <v>54452</v>
      </c>
      <c r="BC1030" s="30" t="s">
        <v>54452</v>
      </c>
      <c r="BD1030" s="30" t="s">
        <v>54452</v>
      </c>
      <c r="BE1030" s="30" t="s">
        <v>54452</v>
      </c>
      <c r="BF1030" s="30" t="s">
        <v>54452</v>
      </c>
      <c r="BG1030" s="30">
        <v>4</v>
      </c>
      <c r="BH1030" s="30" t="s">
        <v>2488</v>
      </c>
      <c r="BI1030" s="31"/>
    </row>
    <row r="1031" spans="1:61" ht="16.5">
      <c r="A1031" s="21" t="s">
        <v>14727</v>
      </c>
      <c r="B1031" s="21">
        <v>14108</v>
      </c>
      <c r="C1031" s="21">
        <v>2508465</v>
      </c>
      <c r="D1031" s="21">
        <v>1288206609</v>
      </c>
      <c r="E1031" s="22">
        <v>1164330000012</v>
      </c>
      <c r="F1031" s="24" t="s">
        <v>14728</v>
      </c>
      <c r="G1031" s="24" t="s">
        <v>44</v>
      </c>
      <c r="H1031" s="24" t="s">
        <v>51</v>
      </c>
      <c r="I1031" s="24" t="s">
        <v>65</v>
      </c>
      <c r="J1031" s="24" t="s">
        <v>363</v>
      </c>
      <c r="K1031" s="21">
        <v>63</v>
      </c>
      <c r="L1031" s="32" t="s">
        <v>14728</v>
      </c>
      <c r="M1031" s="21" t="s">
        <v>14729</v>
      </c>
      <c r="N1031" s="26">
        <v>1</v>
      </c>
      <c r="O1031" s="26">
        <v>0</v>
      </c>
      <c r="P1031" s="26">
        <v>0</v>
      </c>
      <c r="Q1031" s="26">
        <v>0</v>
      </c>
      <c r="R1031" s="26">
        <v>0</v>
      </c>
      <c r="S1031" s="26">
        <v>0</v>
      </c>
      <c r="T1031" s="26">
        <v>0</v>
      </c>
      <c r="U1031" s="26">
        <v>0</v>
      </c>
      <c r="V1031" s="26">
        <v>0</v>
      </c>
      <c r="W1031" s="26">
        <v>0</v>
      </c>
      <c r="X1031" s="26">
        <v>0</v>
      </c>
      <c r="Y1031" s="26">
        <v>0</v>
      </c>
      <c r="Z1031" s="21"/>
      <c r="AA1031" s="101">
        <v>0</v>
      </c>
      <c r="AB1031" s="98">
        <v>0</v>
      </c>
      <c r="AC1031" s="98">
        <v>0</v>
      </c>
      <c r="AD1031" s="98">
        <v>0</v>
      </c>
      <c r="AE1031" s="98">
        <v>0</v>
      </c>
      <c r="AF1031" s="21">
        <f t="shared" si="16"/>
        <v>0</v>
      </c>
      <c r="AG1031" s="21" t="s">
        <v>14730</v>
      </c>
      <c r="AH1031" s="24" t="s">
        <v>14731</v>
      </c>
      <c r="AI1031" s="24" t="s">
        <v>14732</v>
      </c>
      <c r="AJ1031" s="27" t="s">
        <v>31636</v>
      </c>
      <c r="AK1031" s="28" t="s">
        <v>47</v>
      </c>
      <c r="AL1031" s="28">
        <v>10</v>
      </c>
      <c r="AM1031" s="28">
        <v>20001018</v>
      </c>
      <c r="AN1031" s="29">
        <v>3105</v>
      </c>
      <c r="AO1031" s="29">
        <v>202306</v>
      </c>
      <c r="AP1031" s="29">
        <v>2022</v>
      </c>
      <c r="AQ1031" s="28">
        <v>413687509</v>
      </c>
      <c r="AR1031" s="28">
        <v>271882613</v>
      </c>
      <c r="AS1031" s="28">
        <v>88288904</v>
      </c>
      <c r="AT1031" s="30">
        <v>2</v>
      </c>
      <c r="AU1031" s="30"/>
      <c r="AV1031" s="30"/>
      <c r="AW1031" s="30"/>
      <c r="AX1031" s="30"/>
      <c r="AY1031" s="30"/>
      <c r="AZ1031" s="30"/>
      <c r="BA1031" s="30"/>
      <c r="BB1031" s="30" t="s">
        <v>54452</v>
      </c>
      <c r="BC1031" s="30" t="s">
        <v>54452</v>
      </c>
      <c r="BD1031" s="30" t="s">
        <v>54452</v>
      </c>
      <c r="BE1031" s="30" t="s">
        <v>54452</v>
      </c>
      <c r="BF1031" s="30" t="s">
        <v>54452</v>
      </c>
      <c r="BG1031" s="30">
        <v>4</v>
      </c>
      <c r="BH1031" s="30" t="s">
        <v>14733</v>
      </c>
      <c r="BI1031" s="31"/>
    </row>
    <row r="1032" spans="1:61" ht="16.5">
      <c r="A1032" s="21" t="s">
        <v>14734</v>
      </c>
      <c r="B1032" s="21">
        <v>14077</v>
      </c>
      <c r="C1032" s="21">
        <v>5829217</v>
      </c>
      <c r="D1032" s="21">
        <v>3138204970</v>
      </c>
      <c r="E1032" s="22">
        <v>1644710006062</v>
      </c>
      <c r="F1032" s="24" t="s">
        <v>14735</v>
      </c>
      <c r="G1032" s="24" t="s">
        <v>44</v>
      </c>
      <c r="H1032" s="24" t="s">
        <v>51</v>
      </c>
      <c r="I1032" s="24" t="s">
        <v>65</v>
      </c>
      <c r="J1032" s="24" t="s">
        <v>363</v>
      </c>
      <c r="K1032" s="21">
        <v>63</v>
      </c>
      <c r="L1032" s="32" t="s">
        <v>14735</v>
      </c>
      <c r="M1032" s="21" t="s">
        <v>14736</v>
      </c>
      <c r="N1032" s="26">
        <v>1</v>
      </c>
      <c r="O1032" s="26" t="s">
        <v>55</v>
      </c>
      <c r="P1032" s="21">
        <v>0</v>
      </c>
      <c r="Q1032" s="41">
        <v>1405000</v>
      </c>
      <c r="R1032" s="21">
        <v>0</v>
      </c>
      <c r="S1032" s="21">
        <v>0</v>
      </c>
      <c r="T1032" s="21">
        <v>0</v>
      </c>
      <c r="U1032" s="21">
        <v>0</v>
      </c>
      <c r="V1032" s="41">
        <v>3092142</v>
      </c>
      <c r="W1032" s="21">
        <v>0</v>
      </c>
      <c r="X1032" s="21">
        <v>0</v>
      </c>
      <c r="Y1032" s="21">
        <v>0</v>
      </c>
      <c r="Z1032" s="21"/>
      <c r="AA1032" s="102">
        <v>0</v>
      </c>
      <c r="AB1032" s="21">
        <v>14</v>
      </c>
      <c r="AC1032" s="99">
        <v>0</v>
      </c>
      <c r="AD1032" s="99">
        <v>0</v>
      </c>
      <c r="AE1032" s="21">
        <v>30.9</v>
      </c>
      <c r="AF1032" s="21">
        <f t="shared" si="16"/>
        <v>44.9</v>
      </c>
      <c r="AG1032" s="21" t="s">
        <v>14737</v>
      </c>
      <c r="AH1032" s="24" t="s">
        <v>14738</v>
      </c>
      <c r="AI1032" s="24" t="s">
        <v>14739</v>
      </c>
      <c r="AJ1032" s="27" t="s">
        <v>31637</v>
      </c>
      <c r="AK1032" s="28" t="s">
        <v>47</v>
      </c>
      <c r="AL1032" s="28">
        <v>10</v>
      </c>
      <c r="AM1032" s="28">
        <v>20131028</v>
      </c>
      <c r="AN1032" s="29">
        <v>585</v>
      </c>
      <c r="AO1032" s="29">
        <v>202203</v>
      </c>
      <c r="AP1032" s="29">
        <v>2022</v>
      </c>
      <c r="AQ1032" s="28">
        <v>83362128</v>
      </c>
      <c r="AR1032" s="28">
        <v>18447921</v>
      </c>
      <c r="AS1032" s="28">
        <v>2000</v>
      </c>
      <c r="AT1032" s="30">
        <v>2</v>
      </c>
      <c r="AU1032" s="30"/>
      <c r="AV1032" s="30"/>
      <c r="AW1032" s="30"/>
      <c r="AX1032" s="30"/>
      <c r="AY1032" s="30"/>
      <c r="AZ1032" s="30"/>
      <c r="BA1032" s="30"/>
      <c r="BB1032" s="30" t="s">
        <v>54452</v>
      </c>
      <c r="BC1032" s="30" t="s">
        <v>54452</v>
      </c>
      <c r="BD1032" s="30" t="s">
        <v>54452</v>
      </c>
      <c r="BE1032" s="30" t="s">
        <v>54452</v>
      </c>
      <c r="BF1032" s="30" t="s">
        <v>54452</v>
      </c>
      <c r="BG1032" s="30">
        <v>4</v>
      </c>
      <c r="BH1032" s="30" t="s">
        <v>921</v>
      </c>
      <c r="BI1032" s="31"/>
    </row>
    <row r="1033" spans="1:61" ht="16.5">
      <c r="A1033" s="21" t="s">
        <v>14740</v>
      </c>
      <c r="B1033" s="21">
        <v>23952</v>
      </c>
      <c r="C1033" s="21">
        <v>4197224</v>
      </c>
      <c r="D1033" s="21">
        <v>1318215711</v>
      </c>
      <c r="E1033" s="22">
        <v>1201310005777</v>
      </c>
      <c r="F1033" s="24" t="s">
        <v>14741</v>
      </c>
      <c r="G1033" s="24" t="s">
        <v>104</v>
      </c>
      <c r="H1033" s="24" t="s">
        <v>51</v>
      </c>
      <c r="I1033" s="24" t="s">
        <v>65</v>
      </c>
      <c r="J1033" s="24" t="s">
        <v>966</v>
      </c>
      <c r="K1033" s="21">
        <v>62</v>
      </c>
      <c r="L1033" s="32" t="s">
        <v>14741</v>
      </c>
      <c r="M1033" s="21" t="s">
        <v>4019</v>
      </c>
      <c r="N1033" s="26">
        <v>1</v>
      </c>
      <c r="O1033" s="26" t="s">
        <v>55</v>
      </c>
      <c r="P1033" s="41">
        <v>5195</v>
      </c>
      <c r="Q1033" s="41">
        <v>142614</v>
      </c>
      <c r="R1033" s="21">
        <v>0</v>
      </c>
      <c r="S1033" s="41">
        <v>17161920</v>
      </c>
      <c r="T1033" s="21">
        <v>0</v>
      </c>
      <c r="U1033" s="41">
        <v>21481</v>
      </c>
      <c r="V1033" s="21">
        <v>0</v>
      </c>
      <c r="W1033" s="41">
        <v>1124752</v>
      </c>
      <c r="X1033" s="41">
        <v>2681804</v>
      </c>
      <c r="Y1033" s="41">
        <v>2167392</v>
      </c>
      <c r="Z1033" s="21"/>
      <c r="AA1033" s="102">
        <v>0</v>
      </c>
      <c r="AB1033" s="21">
        <v>23.1</v>
      </c>
      <c r="AC1033" s="21">
        <v>171.6</v>
      </c>
      <c r="AD1033" s="21">
        <v>0.2</v>
      </c>
      <c r="AE1033" s="21">
        <v>38</v>
      </c>
      <c r="AF1033" s="21">
        <f t="shared" si="16"/>
        <v>232.89999999999998</v>
      </c>
      <c r="AG1033" s="21" t="s">
        <v>14369</v>
      </c>
      <c r="AH1033" s="24" t="s">
        <v>14742</v>
      </c>
      <c r="AI1033" s="24" t="s">
        <v>14743</v>
      </c>
      <c r="AJ1033" s="27" t="s">
        <v>31638</v>
      </c>
      <c r="AK1033" s="28" t="s">
        <v>47</v>
      </c>
      <c r="AL1033" s="28">
        <v>10</v>
      </c>
      <c r="AM1033" s="28">
        <v>20130118</v>
      </c>
      <c r="AN1033" s="29">
        <v>1708</v>
      </c>
      <c r="AO1033" s="29">
        <v>202303</v>
      </c>
      <c r="AP1033" s="29">
        <v>2022</v>
      </c>
      <c r="AQ1033" s="28">
        <v>232841140</v>
      </c>
      <c r="AR1033" s="28">
        <v>1714712169</v>
      </c>
      <c r="AS1033" s="28">
        <v>1229148539</v>
      </c>
      <c r="AT1033" s="30">
        <v>2</v>
      </c>
      <c r="AU1033" s="30"/>
      <c r="AV1033" s="30"/>
      <c r="AW1033" s="30"/>
      <c r="AX1033" s="30"/>
      <c r="AY1033" s="30"/>
      <c r="AZ1033" s="30"/>
      <c r="BA1033" s="30"/>
      <c r="BB1033" s="30" t="s">
        <v>54452</v>
      </c>
      <c r="BC1033" s="30" t="s">
        <v>54452</v>
      </c>
      <c r="BD1033" s="30" t="s">
        <v>54452</v>
      </c>
      <c r="BE1033" s="30" t="s">
        <v>54452</v>
      </c>
      <c r="BF1033" s="30" t="s">
        <v>14744</v>
      </c>
      <c r="BG1033" s="30">
        <v>2</v>
      </c>
      <c r="BH1033" s="30"/>
      <c r="BI1033" s="31"/>
    </row>
    <row r="1034" spans="1:61" ht="16.5">
      <c r="A1034" s="21" t="s">
        <v>17525</v>
      </c>
      <c r="B1034" s="21">
        <v>20363</v>
      </c>
      <c r="C1034" s="21">
        <v>1172680</v>
      </c>
      <c r="D1034" s="21">
        <v>1198104497</v>
      </c>
      <c r="E1034" s="22">
        <v>1101110126642</v>
      </c>
      <c r="F1034" s="24" t="s">
        <v>17526</v>
      </c>
      <c r="G1034" s="24" t="s">
        <v>104</v>
      </c>
      <c r="H1034" s="24" t="s">
        <v>51</v>
      </c>
      <c r="I1034" s="24" t="s">
        <v>52</v>
      </c>
      <c r="J1034" s="24" t="s">
        <v>1481</v>
      </c>
      <c r="K1034" s="21">
        <v>12</v>
      </c>
      <c r="L1034" s="32" t="s">
        <v>17527</v>
      </c>
      <c r="M1034" s="21" t="s">
        <v>17528</v>
      </c>
      <c r="N1034" s="21">
        <v>1</v>
      </c>
      <c r="O1034" s="21" t="s">
        <v>55</v>
      </c>
      <c r="P1034" s="21">
        <v>0</v>
      </c>
      <c r="Q1034" s="33">
        <v>9000</v>
      </c>
      <c r="R1034" s="33">
        <v>1147432</v>
      </c>
      <c r="S1034" s="33">
        <v>14159393</v>
      </c>
      <c r="T1034" s="21">
        <v>0</v>
      </c>
      <c r="U1034" s="33">
        <v>458509</v>
      </c>
      <c r="V1034" s="21">
        <v>0</v>
      </c>
      <c r="W1034" s="21">
        <v>0</v>
      </c>
      <c r="X1034" s="33">
        <v>2821470</v>
      </c>
      <c r="Y1034" s="33">
        <v>86073537</v>
      </c>
      <c r="Z1034" s="16" t="s">
        <v>315</v>
      </c>
      <c r="AA1034" s="102">
        <v>0</v>
      </c>
      <c r="AB1034" s="21">
        <v>872.2</v>
      </c>
      <c r="AC1034" s="21">
        <v>141.5</v>
      </c>
      <c r="AD1034" s="21">
        <v>4.5</v>
      </c>
      <c r="AE1034" s="21">
        <v>28.2</v>
      </c>
      <c r="AF1034" s="21">
        <f t="shared" si="16"/>
        <v>1046.4000000000001</v>
      </c>
      <c r="AG1034" s="21" t="s">
        <v>17529</v>
      </c>
      <c r="AH1034" s="24" t="s">
        <v>17530</v>
      </c>
      <c r="AI1034" s="24" t="s">
        <v>17531</v>
      </c>
      <c r="AJ1034" s="27" t="s">
        <v>31639</v>
      </c>
      <c r="AK1034" s="28" t="s">
        <v>156</v>
      </c>
      <c r="AL1034" s="28">
        <v>10</v>
      </c>
      <c r="AM1034" s="28">
        <v>19720222</v>
      </c>
      <c r="AN1034" s="29">
        <v>841</v>
      </c>
      <c r="AO1034" s="29">
        <v>202306</v>
      </c>
      <c r="AP1034" s="29">
        <v>2022</v>
      </c>
      <c r="AQ1034" s="28">
        <v>1377201696</v>
      </c>
      <c r="AR1034" s="28">
        <v>1302414246</v>
      </c>
      <c r="AS1034" s="28">
        <v>45053080</v>
      </c>
      <c r="AT1034" s="30">
        <v>2</v>
      </c>
      <c r="AU1034" s="30"/>
      <c r="AV1034" s="30"/>
      <c r="AW1034" s="30"/>
      <c r="AX1034" s="30"/>
      <c r="AY1034" s="30"/>
      <c r="AZ1034" s="30"/>
      <c r="BA1034" s="30"/>
      <c r="BB1034" s="30" t="s">
        <v>54452</v>
      </c>
      <c r="BC1034" s="30" t="s">
        <v>54452</v>
      </c>
      <c r="BD1034" s="30" t="s">
        <v>54452</v>
      </c>
      <c r="BE1034" s="30" t="s">
        <v>54452</v>
      </c>
      <c r="BF1034" s="30" t="s">
        <v>54452</v>
      </c>
      <c r="BG1034" s="30">
        <v>4</v>
      </c>
      <c r="BH1034" s="30" t="s">
        <v>17532</v>
      </c>
      <c r="BI1034" s="31"/>
    </row>
    <row r="1035" spans="1:61" ht="16.5">
      <c r="A1035" s="21" t="s">
        <v>14745</v>
      </c>
      <c r="B1035" s="21">
        <v>22407</v>
      </c>
      <c r="C1035" s="21">
        <v>1943490</v>
      </c>
      <c r="D1035" s="21">
        <v>1208179834</v>
      </c>
      <c r="E1035" s="22">
        <v>1101150011019</v>
      </c>
      <c r="F1035" s="24" t="s">
        <v>14746</v>
      </c>
      <c r="G1035" s="24" t="s">
        <v>104</v>
      </c>
      <c r="H1035" s="24" t="s">
        <v>51</v>
      </c>
      <c r="I1035" s="24" t="s">
        <v>65</v>
      </c>
      <c r="J1035" s="24" t="s">
        <v>171</v>
      </c>
      <c r="K1035" s="21">
        <v>48</v>
      </c>
      <c r="L1035" s="32" t="s">
        <v>14747</v>
      </c>
      <c r="M1035" s="21" t="s">
        <v>14748</v>
      </c>
      <c r="N1035" s="26">
        <v>1</v>
      </c>
      <c r="O1035" s="26" t="s">
        <v>83</v>
      </c>
      <c r="P1035" s="21">
        <v>0</v>
      </c>
      <c r="Q1035" s="21">
        <v>0</v>
      </c>
      <c r="R1035" s="21">
        <v>0</v>
      </c>
      <c r="S1035" s="21">
        <v>0</v>
      </c>
      <c r="T1035" s="21">
        <v>0</v>
      </c>
      <c r="U1035" s="21">
        <v>0</v>
      </c>
      <c r="V1035" s="21">
        <v>0</v>
      </c>
      <c r="W1035" s="41">
        <v>128694637</v>
      </c>
      <c r="X1035" s="41">
        <f>119100000+245719895</f>
        <v>364819895</v>
      </c>
      <c r="Y1035" s="21">
        <v>0</v>
      </c>
      <c r="Z1035" s="21"/>
      <c r="AA1035" s="102">
        <v>0</v>
      </c>
      <c r="AB1035" s="99">
        <v>0</v>
      </c>
      <c r="AC1035" s="99">
        <v>0</v>
      </c>
      <c r="AD1035" s="99">
        <v>0</v>
      </c>
      <c r="AE1035" s="21">
        <v>4.9000000000000004</v>
      </c>
      <c r="AF1035" s="21">
        <f t="shared" si="16"/>
        <v>4.9000000000000004</v>
      </c>
      <c r="AG1035" s="21" t="s">
        <v>14749</v>
      </c>
      <c r="AH1035" s="24" t="s">
        <v>14750</v>
      </c>
      <c r="AI1035" s="24" t="s">
        <v>14751</v>
      </c>
      <c r="AJ1035" s="27" t="s">
        <v>30847</v>
      </c>
      <c r="AK1035" s="28" t="s">
        <v>47</v>
      </c>
      <c r="AL1035" s="28">
        <v>10</v>
      </c>
      <c r="AM1035" s="28">
        <v>19980501</v>
      </c>
      <c r="AN1035" s="29">
        <v>934</v>
      </c>
      <c r="AO1035" s="29">
        <v>201903</v>
      </c>
      <c r="AP1035" s="29"/>
      <c r="AQ1035" s="28"/>
      <c r="AR1035" s="28"/>
      <c r="AS1035" s="28"/>
      <c r="AT1035" s="30">
        <v>2</v>
      </c>
      <c r="AU1035" s="30"/>
      <c r="AV1035" s="30"/>
      <c r="AW1035" s="30"/>
      <c r="AX1035" s="30"/>
      <c r="AY1035" s="30"/>
      <c r="AZ1035" s="30"/>
      <c r="BA1035" s="30"/>
      <c r="BB1035" s="30" t="s">
        <v>54452</v>
      </c>
      <c r="BC1035" s="30" t="s">
        <v>54452</v>
      </c>
      <c r="BD1035" s="30" t="s">
        <v>54452</v>
      </c>
      <c r="BE1035" s="30" t="s">
        <v>54452</v>
      </c>
      <c r="BF1035" s="30" t="s">
        <v>54452</v>
      </c>
      <c r="BG1035" s="30">
        <v>4</v>
      </c>
      <c r="BH1035" s="30" t="s">
        <v>237</v>
      </c>
      <c r="BI1035" s="31"/>
    </row>
    <row r="1036" spans="1:61" ht="16.5">
      <c r="A1036" s="21" t="s">
        <v>13921</v>
      </c>
      <c r="B1036" s="21">
        <v>13686</v>
      </c>
      <c r="C1036" s="21">
        <v>2779821</v>
      </c>
      <c r="D1036" s="21">
        <v>1208665164</v>
      </c>
      <c r="E1036" s="22">
        <v>1101140047545</v>
      </c>
      <c r="F1036" s="24" t="s">
        <v>13922</v>
      </c>
      <c r="G1036" s="24" t="s">
        <v>44</v>
      </c>
      <c r="H1036" s="24" t="s">
        <v>51</v>
      </c>
      <c r="I1036" s="24" t="s">
        <v>65</v>
      </c>
      <c r="J1036" s="24" t="s">
        <v>1449</v>
      </c>
      <c r="K1036" s="21">
        <v>61</v>
      </c>
      <c r="L1036" s="32" t="s">
        <v>13923</v>
      </c>
      <c r="M1036" s="21" t="s">
        <v>13924</v>
      </c>
      <c r="N1036" s="21">
        <v>1</v>
      </c>
      <c r="O1036" s="21" t="s">
        <v>55</v>
      </c>
      <c r="P1036" s="21">
        <v>0</v>
      </c>
      <c r="Q1036" s="21">
        <v>0</v>
      </c>
      <c r="R1036" s="33">
        <v>851165</v>
      </c>
      <c r="S1036" s="21">
        <v>0</v>
      </c>
      <c r="T1036" s="21">
        <v>0</v>
      </c>
      <c r="U1036" s="21">
        <v>0</v>
      </c>
      <c r="V1036" s="21">
        <v>0</v>
      </c>
      <c r="W1036" s="33">
        <v>5804046</v>
      </c>
      <c r="X1036" s="21">
        <v>0</v>
      </c>
      <c r="Y1036" s="33">
        <v>10211928</v>
      </c>
      <c r="Z1036" s="16" t="s">
        <v>315</v>
      </c>
      <c r="AA1036" s="102">
        <v>0</v>
      </c>
      <c r="AB1036" s="21">
        <v>110.6</v>
      </c>
      <c r="AC1036" s="99">
        <v>0</v>
      </c>
      <c r="AD1036" s="99">
        <v>0</v>
      </c>
      <c r="AE1036" s="21">
        <v>58</v>
      </c>
      <c r="AF1036" s="21">
        <f t="shared" si="16"/>
        <v>168.6</v>
      </c>
      <c r="AG1036" s="21" t="s">
        <v>13925</v>
      </c>
      <c r="AH1036" s="24" t="s">
        <v>13834</v>
      </c>
      <c r="AI1036" s="24" t="s">
        <v>13926</v>
      </c>
      <c r="AJ1036" s="27" t="s">
        <v>31376</v>
      </c>
      <c r="AK1036" s="28" t="s">
        <v>60</v>
      </c>
      <c r="AL1036" s="28">
        <v>10</v>
      </c>
      <c r="AM1036" s="28">
        <v>20040315</v>
      </c>
      <c r="AN1036" s="29">
        <v>681</v>
      </c>
      <c r="AO1036" s="29">
        <v>202212</v>
      </c>
      <c r="AP1036" s="29">
        <v>2022</v>
      </c>
      <c r="AQ1036" s="28">
        <v>344858181</v>
      </c>
      <c r="AR1036" s="28">
        <v>906672907</v>
      </c>
      <c r="AS1036" s="28">
        <v>165000</v>
      </c>
      <c r="AT1036" s="30">
        <v>2</v>
      </c>
      <c r="AU1036" s="30"/>
      <c r="AV1036" s="30"/>
      <c r="AW1036" s="30"/>
      <c r="AX1036" s="30"/>
      <c r="AY1036" s="30"/>
      <c r="AZ1036" s="30"/>
      <c r="BA1036" s="30"/>
      <c r="BB1036" s="30" t="s">
        <v>54452</v>
      </c>
      <c r="BC1036" s="30" t="s">
        <v>54452</v>
      </c>
      <c r="BD1036" s="30" t="s">
        <v>54452</v>
      </c>
      <c r="BE1036" s="30" t="s">
        <v>54452</v>
      </c>
      <c r="BF1036" s="30" t="s">
        <v>54452</v>
      </c>
      <c r="BG1036" s="30">
        <v>4</v>
      </c>
      <c r="BH1036" s="30" t="s">
        <v>3728</v>
      </c>
      <c r="BI1036" s="31"/>
    </row>
    <row r="1037" spans="1:61" ht="16.5">
      <c r="A1037" s="21" t="s">
        <v>9388</v>
      </c>
      <c r="B1037" s="21">
        <v>9608</v>
      </c>
      <c r="C1037" s="21">
        <v>1580408</v>
      </c>
      <c r="D1037" s="21">
        <v>5138116574</v>
      </c>
      <c r="E1037" s="22">
        <v>1752110009005</v>
      </c>
      <c r="F1037" s="24" t="s">
        <v>9389</v>
      </c>
      <c r="G1037" s="24" t="s">
        <v>44</v>
      </c>
      <c r="H1037" s="24" t="s">
        <v>51</v>
      </c>
      <c r="I1037" s="24" t="s">
        <v>52</v>
      </c>
      <c r="J1037" s="24" t="s">
        <v>171</v>
      </c>
      <c r="K1037" s="21">
        <v>48</v>
      </c>
      <c r="L1037" s="32" t="s">
        <v>9390</v>
      </c>
      <c r="M1037" s="21" t="s">
        <v>9391</v>
      </c>
      <c r="N1037" s="26">
        <v>1</v>
      </c>
      <c r="O1037" s="26" t="s">
        <v>55</v>
      </c>
      <c r="P1037" s="26">
        <v>0</v>
      </c>
      <c r="Q1037" s="26">
        <v>0</v>
      </c>
      <c r="R1037" s="51">
        <v>70884</v>
      </c>
      <c r="S1037" s="26">
        <v>0</v>
      </c>
      <c r="T1037" s="26">
        <v>0</v>
      </c>
      <c r="U1037" s="51">
        <v>44589</v>
      </c>
      <c r="V1037" s="51">
        <v>79707</v>
      </c>
      <c r="W1037" s="51">
        <v>468167</v>
      </c>
      <c r="X1037" s="51">
        <v>536180</v>
      </c>
      <c r="Y1037" s="51">
        <v>9528704</v>
      </c>
      <c r="Z1037" s="21"/>
      <c r="AA1037" s="102">
        <v>0</v>
      </c>
      <c r="AB1037" s="21">
        <v>95.9</v>
      </c>
      <c r="AC1037" s="99">
        <v>0</v>
      </c>
      <c r="AD1037" s="21">
        <v>0.4</v>
      </c>
      <c r="AE1037" s="21">
        <v>10.8</v>
      </c>
      <c r="AF1037" s="21">
        <f t="shared" si="16"/>
        <v>107.10000000000001</v>
      </c>
      <c r="AG1037" s="21" t="s">
        <v>9392</v>
      </c>
      <c r="AH1037" s="24" t="s">
        <v>9393</v>
      </c>
      <c r="AI1037" s="24" t="s">
        <v>9394</v>
      </c>
      <c r="AJ1037" s="27" t="s">
        <v>31640</v>
      </c>
      <c r="AK1037" s="28" t="s">
        <v>156</v>
      </c>
      <c r="AL1037" s="28">
        <v>10</v>
      </c>
      <c r="AM1037" s="28">
        <v>19991112</v>
      </c>
      <c r="AN1037" s="29">
        <v>331</v>
      </c>
      <c r="AO1037" s="29">
        <v>202306</v>
      </c>
      <c r="AP1037" s="29">
        <v>2022</v>
      </c>
      <c r="AQ1037" s="28">
        <v>498874562</v>
      </c>
      <c r="AR1037" s="28">
        <v>262827323</v>
      </c>
      <c r="AS1037" s="28">
        <v>12579150</v>
      </c>
      <c r="AT1037" s="30">
        <v>2</v>
      </c>
      <c r="AU1037" s="30"/>
      <c r="AV1037" s="30"/>
      <c r="AW1037" s="30"/>
      <c r="AX1037" s="30"/>
      <c r="AY1037" s="30"/>
      <c r="AZ1037" s="30"/>
      <c r="BA1037" s="30"/>
      <c r="BB1037" s="30" t="s">
        <v>54452</v>
      </c>
      <c r="BC1037" s="30" t="s">
        <v>54452</v>
      </c>
      <c r="BD1037" s="30" t="s">
        <v>54452</v>
      </c>
      <c r="BE1037" s="30" t="s">
        <v>54452</v>
      </c>
      <c r="BF1037" s="30" t="s">
        <v>9395</v>
      </c>
      <c r="BG1037" s="30">
        <v>2</v>
      </c>
      <c r="BH1037" s="30" t="s">
        <v>9396</v>
      </c>
      <c r="BI1037" s="31"/>
    </row>
    <row r="1038" spans="1:61" ht="16.5">
      <c r="A1038" s="21" t="s">
        <v>13723</v>
      </c>
      <c r="B1038" s="21">
        <v>13545</v>
      </c>
      <c r="C1038" s="21">
        <v>1749529</v>
      </c>
      <c r="D1038" s="21">
        <v>2098101546</v>
      </c>
      <c r="E1038" s="22">
        <v>1101110118459</v>
      </c>
      <c r="F1038" s="24" t="s">
        <v>13724</v>
      </c>
      <c r="G1038" s="24" t="s">
        <v>44</v>
      </c>
      <c r="H1038" s="24" t="s">
        <v>51</v>
      </c>
      <c r="I1038" s="24" t="s">
        <v>52</v>
      </c>
      <c r="J1038" s="24" t="s">
        <v>581</v>
      </c>
      <c r="K1038" s="21">
        <v>60</v>
      </c>
      <c r="L1038" s="32" t="s">
        <v>13725</v>
      </c>
      <c r="M1038" s="21" t="s">
        <v>13726</v>
      </c>
      <c r="N1038" s="21">
        <v>1</v>
      </c>
      <c r="O1038" s="21" t="s">
        <v>55</v>
      </c>
      <c r="P1038" s="21">
        <v>0</v>
      </c>
      <c r="Q1038" s="21">
        <v>0</v>
      </c>
      <c r="R1038" s="33">
        <v>6294</v>
      </c>
      <c r="S1038" s="21">
        <v>0</v>
      </c>
      <c r="T1038" s="21">
        <v>0</v>
      </c>
      <c r="U1038" s="21">
        <v>0</v>
      </c>
      <c r="V1038" s="21">
        <v>0</v>
      </c>
      <c r="W1038" s="33">
        <v>85501</v>
      </c>
      <c r="X1038" s="33">
        <f>429672+2469496</f>
        <v>2899168</v>
      </c>
      <c r="Y1038" s="21">
        <v>0</v>
      </c>
      <c r="Z1038" s="16" t="s">
        <v>315</v>
      </c>
      <c r="AA1038" s="102">
        <v>0</v>
      </c>
      <c r="AB1038" s="99">
        <v>0</v>
      </c>
      <c r="AC1038" s="99">
        <v>0</v>
      </c>
      <c r="AD1038" s="99">
        <v>0</v>
      </c>
      <c r="AE1038" s="21">
        <v>29.8</v>
      </c>
      <c r="AF1038" s="21">
        <f t="shared" si="16"/>
        <v>29.8</v>
      </c>
      <c r="AG1038" s="21" t="s">
        <v>13727</v>
      </c>
      <c r="AH1038" s="24" t="s">
        <v>13728</v>
      </c>
      <c r="AI1038" s="24" t="s">
        <v>13729</v>
      </c>
      <c r="AJ1038" s="27" t="s">
        <v>31641</v>
      </c>
      <c r="AK1038" s="28" t="s">
        <v>60</v>
      </c>
      <c r="AL1038" s="28">
        <v>10</v>
      </c>
      <c r="AM1038" s="28">
        <v>19720724</v>
      </c>
      <c r="AN1038" s="29">
        <v>400</v>
      </c>
      <c r="AO1038" s="29">
        <v>202212</v>
      </c>
      <c r="AP1038" s="29">
        <v>2022</v>
      </c>
      <c r="AQ1038" s="28">
        <v>82452361</v>
      </c>
      <c r="AR1038" s="28">
        <v>84453159</v>
      </c>
      <c r="AS1038" s="28">
        <v>15440255</v>
      </c>
      <c r="AT1038" s="30">
        <v>2</v>
      </c>
      <c r="AU1038" s="30"/>
      <c r="AV1038" s="30"/>
      <c r="AW1038" s="30"/>
      <c r="AX1038" s="30"/>
      <c r="AY1038" s="30"/>
      <c r="AZ1038" s="30"/>
      <c r="BA1038" s="30"/>
      <c r="BB1038" s="30" t="s">
        <v>54452</v>
      </c>
      <c r="BC1038" s="30" t="s">
        <v>54452</v>
      </c>
      <c r="BD1038" s="30" t="s">
        <v>54452</v>
      </c>
      <c r="BE1038" s="30" t="s">
        <v>54452</v>
      </c>
      <c r="BF1038" s="30" t="s">
        <v>54452</v>
      </c>
      <c r="BG1038" s="30">
        <v>7</v>
      </c>
      <c r="BH1038" s="30"/>
      <c r="BI1038" s="31"/>
    </row>
    <row r="1039" spans="1:61" ht="16.5">
      <c r="A1039" s="21" t="s">
        <v>14359</v>
      </c>
      <c r="B1039" s="21">
        <v>13973</v>
      </c>
      <c r="C1039" s="21">
        <v>1980984</v>
      </c>
      <c r="D1039" s="21">
        <v>1028112136</v>
      </c>
      <c r="E1039" s="22">
        <v>1101110263907</v>
      </c>
      <c r="F1039" s="24" t="s">
        <v>14360</v>
      </c>
      <c r="G1039" s="24" t="s">
        <v>44</v>
      </c>
      <c r="H1039" s="24" t="s">
        <v>51</v>
      </c>
      <c r="I1039" s="24" t="s">
        <v>52</v>
      </c>
      <c r="J1039" s="24" t="s">
        <v>966</v>
      </c>
      <c r="K1039" s="21">
        <v>62</v>
      </c>
      <c r="L1039" s="32" t="s">
        <v>14361</v>
      </c>
      <c r="M1039" s="21" t="s">
        <v>2085</v>
      </c>
      <c r="N1039" s="21">
        <v>1</v>
      </c>
      <c r="O1039" s="21" t="s">
        <v>55</v>
      </c>
      <c r="P1039" s="21">
        <v>0</v>
      </c>
      <c r="Q1039" s="21">
        <v>0</v>
      </c>
      <c r="R1039" s="21">
        <v>0</v>
      </c>
      <c r="S1039" s="21">
        <v>0</v>
      </c>
      <c r="T1039" s="21">
        <v>0</v>
      </c>
      <c r="U1039" s="21">
        <v>0</v>
      </c>
      <c r="V1039" s="33">
        <v>277815</v>
      </c>
      <c r="W1039" s="21">
        <v>0</v>
      </c>
      <c r="X1039" s="33">
        <v>561389</v>
      </c>
      <c r="Y1039" s="21">
        <v>0</v>
      </c>
      <c r="Z1039" s="16" t="s">
        <v>315</v>
      </c>
      <c r="AA1039" s="102">
        <v>0</v>
      </c>
      <c r="AB1039" s="99">
        <v>0</v>
      </c>
      <c r="AC1039" s="99">
        <v>0</v>
      </c>
      <c r="AD1039" s="99">
        <v>0</v>
      </c>
      <c r="AE1039" s="21">
        <v>8.3000000000000007</v>
      </c>
      <c r="AF1039" s="21">
        <f t="shared" si="16"/>
        <v>8.3000000000000007</v>
      </c>
      <c r="AG1039" s="21" t="s">
        <v>14362</v>
      </c>
      <c r="AH1039" s="24" t="s">
        <v>14363</v>
      </c>
      <c r="AI1039" s="24" t="s">
        <v>4626</v>
      </c>
      <c r="AJ1039" s="27" t="s">
        <v>30776</v>
      </c>
      <c r="AK1039" s="28" t="s">
        <v>60</v>
      </c>
      <c r="AL1039" s="28">
        <v>10</v>
      </c>
      <c r="AM1039" s="28">
        <v>19791115</v>
      </c>
      <c r="AN1039" s="29">
        <v>535</v>
      </c>
      <c r="AO1039" s="29">
        <v>202306</v>
      </c>
      <c r="AP1039" s="29">
        <v>2022</v>
      </c>
      <c r="AQ1039" s="28">
        <v>113824532</v>
      </c>
      <c r="AR1039" s="28">
        <v>73371893</v>
      </c>
      <c r="AS1039" s="28">
        <v>2350000</v>
      </c>
      <c r="AT1039" s="30">
        <v>2</v>
      </c>
      <c r="AU1039" s="30"/>
      <c r="AV1039" s="30"/>
      <c r="AW1039" s="30"/>
      <c r="AX1039" s="30"/>
      <c r="AY1039" s="30"/>
      <c r="AZ1039" s="30"/>
      <c r="BA1039" s="30"/>
      <c r="BB1039" s="30" t="s">
        <v>54452</v>
      </c>
      <c r="BC1039" s="30" t="s">
        <v>54452</v>
      </c>
      <c r="BD1039" s="30" t="s">
        <v>54452</v>
      </c>
      <c r="BE1039" s="30" t="s">
        <v>54452</v>
      </c>
      <c r="BF1039" s="30" t="s">
        <v>14364</v>
      </c>
      <c r="BG1039" s="30">
        <v>2</v>
      </c>
      <c r="BH1039" s="30"/>
      <c r="BI1039" s="31"/>
    </row>
    <row r="1040" spans="1:61" ht="16.5">
      <c r="A1040" s="21" t="s">
        <v>14752</v>
      </c>
      <c r="B1040" s="21">
        <v>14043</v>
      </c>
      <c r="C1040" s="21">
        <v>1627756</v>
      </c>
      <c r="D1040" s="21">
        <v>4108207550</v>
      </c>
      <c r="E1040" s="22">
        <v>2042710000871</v>
      </c>
      <c r="F1040" s="24" t="s">
        <v>14753</v>
      </c>
      <c r="G1040" s="24" t="s">
        <v>44</v>
      </c>
      <c r="H1040" s="24" t="s">
        <v>51</v>
      </c>
      <c r="I1040" s="24" t="s">
        <v>65</v>
      </c>
      <c r="J1040" s="24" t="s">
        <v>363</v>
      </c>
      <c r="K1040" s="21">
        <v>63</v>
      </c>
      <c r="L1040" s="32" t="s">
        <v>14753</v>
      </c>
      <c r="M1040" s="21" t="s">
        <v>14754</v>
      </c>
      <c r="N1040" s="26">
        <v>1</v>
      </c>
      <c r="O1040" s="26">
        <v>0</v>
      </c>
      <c r="P1040" s="26">
        <v>0</v>
      </c>
      <c r="Q1040" s="26">
        <v>0</v>
      </c>
      <c r="R1040" s="26">
        <v>0</v>
      </c>
      <c r="S1040" s="26">
        <v>0</v>
      </c>
      <c r="T1040" s="26">
        <v>0</v>
      </c>
      <c r="U1040" s="26">
        <v>0</v>
      </c>
      <c r="V1040" s="26">
        <v>0</v>
      </c>
      <c r="W1040" s="26">
        <v>0</v>
      </c>
      <c r="X1040" s="26">
        <v>0</v>
      </c>
      <c r="Y1040" s="26">
        <v>0</v>
      </c>
      <c r="Z1040" s="21"/>
      <c r="AA1040" s="101">
        <v>0</v>
      </c>
      <c r="AB1040" s="98">
        <v>0</v>
      </c>
      <c r="AC1040" s="98">
        <v>0</v>
      </c>
      <c r="AD1040" s="98">
        <v>0</v>
      </c>
      <c r="AE1040" s="98">
        <v>0</v>
      </c>
      <c r="AF1040" s="21">
        <f t="shared" si="16"/>
        <v>0</v>
      </c>
      <c r="AG1040" s="21" t="s">
        <v>14755</v>
      </c>
      <c r="AH1040" s="24" t="s">
        <v>14756</v>
      </c>
      <c r="AI1040" s="24" t="s">
        <v>14757</v>
      </c>
      <c r="AJ1040" s="27" t="s">
        <v>31642</v>
      </c>
      <c r="AK1040" s="28" t="s">
        <v>47</v>
      </c>
      <c r="AL1040" s="28">
        <v>10</v>
      </c>
      <c r="AM1040" s="28">
        <v>20050101</v>
      </c>
      <c r="AN1040" s="29">
        <v>562</v>
      </c>
      <c r="AO1040" s="29">
        <v>202305</v>
      </c>
      <c r="AP1040" s="29">
        <v>2022</v>
      </c>
      <c r="AQ1040" s="28">
        <v>15892265</v>
      </c>
      <c r="AR1040" s="28">
        <v>38393705</v>
      </c>
      <c r="AS1040" s="28">
        <v>72</v>
      </c>
      <c r="AT1040" s="30">
        <v>2</v>
      </c>
      <c r="AU1040" s="30"/>
      <c r="AV1040" s="30"/>
      <c r="AW1040" s="30"/>
      <c r="AX1040" s="30"/>
      <c r="AY1040" s="30"/>
      <c r="AZ1040" s="30"/>
      <c r="BA1040" s="30"/>
      <c r="BB1040" s="30" t="s">
        <v>54452</v>
      </c>
      <c r="BC1040" s="30" t="s">
        <v>54452</v>
      </c>
      <c r="BD1040" s="30" t="s">
        <v>54452</v>
      </c>
      <c r="BE1040" s="30" t="s">
        <v>54452</v>
      </c>
      <c r="BF1040" s="30" t="s">
        <v>14758</v>
      </c>
      <c r="BG1040" s="30">
        <v>2</v>
      </c>
      <c r="BH1040" s="30"/>
      <c r="BI1040" s="31"/>
    </row>
    <row r="1041" spans="1:61" ht="16.5">
      <c r="A1041" s="21" t="s">
        <v>4124</v>
      </c>
      <c r="B1041" s="21">
        <v>3964</v>
      </c>
      <c r="C1041" s="21">
        <v>1725489</v>
      </c>
      <c r="D1041" s="21">
        <v>4038102808</v>
      </c>
      <c r="E1041" s="22">
        <v>2149110002560</v>
      </c>
      <c r="F1041" s="24" t="s">
        <v>4125</v>
      </c>
      <c r="G1041" s="24" t="s">
        <v>44</v>
      </c>
      <c r="H1041" s="24" t="s">
        <v>51</v>
      </c>
      <c r="I1041" s="24" t="s">
        <v>52</v>
      </c>
      <c r="J1041" s="24" t="s">
        <v>2778</v>
      </c>
      <c r="K1041" s="21">
        <v>25</v>
      </c>
      <c r="L1041" s="32" t="s">
        <v>4126</v>
      </c>
      <c r="M1041" s="21" t="s">
        <v>4127</v>
      </c>
      <c r="N1041" s="21">
        <v>1</v>
      </c>
      <c r="O1041" s="21" t="s">
        <v>55</v>
      </c>
      <c r="P1041" s="21">
        <v>0</v>
      </c>
      <c r="Q1041" s="21">
        <v>0</v>
      </c>
      <c r="R1041" s="21">
        <v>0</v>
      </c>
      <c r="S1041" s="21">
        <v>0</v>
      </c>
      <c r="T1041" s="21">
        <v>0</v>
      </c>
      <c r="U1041" s="21">
        <v>0</v>
      </c>
      <c r="V1041" s="21">
        <v>0</v>
      </c>
      <c r="W1041" s="21">
        <v>0</v>
      </c>
      <c r="X1041" s="21">
        <v>0</v>
      </c>
      <c r="Y1041" s="51">
        <v>2948431</v>
      </c>
      <c r="Z1041" s="16" t="s">
        <v>126</v>
      </c>
      <c r="AA1041" s="102">
        <v>0</v>
      </c>
      <c r="AB1041" s="21">
        <v>29.4</v>
      </c>
      <c r="AC1041" s="99">
        <v>0</v>
      </c>
      <c r="AD1041" s="99">
        <v>0</v>
      </c>
      <c r="AE1041" s="99">
        <v>0</v>
      </c>
      <c r="AF1041" s="21">
        <f t="shared" si="16"/>
        <v>29.4</v>
      </c>
      <c r="AG1041" s="21" t="s">
        <v>4128</v>
      </c>
      <c r="AH1041" s="24" t="s">
        <v>4129</v>
      </c>
      <c r="AI1041" s="24" t="s">
        <v>4130</v>
      </c>
      <c r="AJ1041" s="27" t="s">
        <v>31643</v>
      </c>
      <c r="AK1041" s="28" t="s">
        <v>156</v>
      </c>
      <c r="AL1041" s="28">
        <v>10</v>
      </c>
      <c r="AM1041" s="28">
        <v>19840731</v>
      </c>
      <c r="AN1041" s="29">
        <v>841</v>
      </c>
      <c r="AO1041" s="29">
        <v>202306</v>
      </c>
      <c r="AP1041" s="29">
        <v>2022</v>
      </c>
      <c r="AQ1041" s="28">
        <v>149972514</v>
      </c>
      <c r="AR1041" s="28">
        <v>246996375</v>
      </c>
      <c r="AS1041" s="28">
        <v>28971882</v>
      </c>
      <c r="AT1041" s="30">
        <v>2</v>
      </c>
      <c r="AU1041" s="30"/>
      <c r="AV1041" s="30"/>
      <c r="AW1041" s="30"/>
      <c r="AX1041" s="30"/>
      <c r="AY1041" s="30"/>
      <c r="AZ1041" s="30"/>
      <c r="BA1041" s="30"/>
      <c r="BB1041" s="30" t="s">
        <v>54452</v>
      </c>
      <c r="BC1041" s="30" t="s">
        <v>54452</v>
      </c>
      <c r="BD1041" s="30" t="s">
        <v>54452</v>
      </c>
      <c r="BE1041" s="30" t="s">
        <v>54452</v>
      </c>
      <c r="BF1041" s="30" t="s">
        <v>54452</v>
      </c>
      <c r="BG1041" s="30">
        <v>7</v>
      </c>
      <c r="BH1041" s="30" t="s">
        <v>4131</v>
      </c>
      <c r="BI1041" s="31"/>
    </row>
    <row r="1042" spans="1:61" ht="16.5">
      <c r="A1042" s="21" t="s">
        <v>2275</v>
      </c>
      <c r="B1042" s="21">
        <v>2169</v>
      </c>
      <c r="C1042" s="21">
        <v>1557460</v>
      </c>
      <c r="D1042" s="21">
        <v>1138108888</v>
      </c>
      <c r="E1042" s="22">
        <v>1101110152134</v>
      </c>
      <c r="F1042" s="24" t="s">
        <v>2276</v>
      </c>
      <c r="G1042" s="24" t="s">
        <v>44</v>
      </c>
      <c r="H1042" s="24" t="s">
        <v>51</v>
      </c>
      <c r="I1042" s="24" t="s">
        <v>52</v>
      </c>
      <c r="J1042" s="24" t="s">
        <v>264</v>
      </c>
      <c r="K1042" s="21">
        <v>15</v>
      </c>
      <c r="L1042" s="32" t="s">
        <v>2277</v>
      </c>
      <c r="M1042" s="21" t="s">
        <v>2278</v>
      </c>
      <c r="N1042" s="21">
        <v>1</v>
      </c>
      <c r="O1042" s="21" t="s">
        <v>55</v>
      </c>
      <c r="P1042" s="52">
        <v>80867</v>
      </c>
      <c r="Q1042" s="52">
        <v>587365</v>
      </c>
      <c r="R1042" s="52">
        <v>1118101</v>
      </c>
      <c r="S1042" s="52">
        <v>913149</v>
      </c>
      <c r="T1042" s="21">
        <v>0</v>
      </c>
      <c r="U1042" s="52">
        <v>638351</v>
      </c>
      <c r="V1042" s="52">
        <v>1009362</v>
      </c>
      <c r="W1042" s="52">
        <v>2217783</v>
      </c>
      <c r="X1042" s="51">
        <v>1464150</v>
      </c>
      <c r="Y1042" s="51">
        <v>19308077</v>
      </c>
      <c r="Z1042" s="16" t="s">
        <v>56</v>
      </c>
      <c r="AA1042" s="21">
        <v>0.8</v>
      </c>
      <c r="AB1042" s="21">
        <v>210.1</v>
      </c>
      <c r="AC1042" s="21">
        <v>9.1</v>
      </c>
      <c r="AD1042" s="21">
        <v>6.3</v>
      </c>
      <c r="AE1042" s="21">
        <v>46.9</v>
      </c>
      <c r="AF1042" s="21">
        <f t="shared" si="16"/>
        <v>273.2</v>
      </c>
      <c r="AG1042" s="21" t="s">
        <v>748</v>
      </c>
      <c r="AH1042" s="24" t="s">
        <v>2279</v>
      </c>
      <c r="AI1042" s="24" t="s">
        <v>2280</v>
      </c>
      <c r="AJ1042" s="27" t="s">
        <v>31644</v>
      </c>
      <c r="AK1042" s="28" t="s">
        <v>156</v>
      </c>
      <c r="AL1042" s="28">
        <v>10</v>
      </c>
      <c r="AM1042" s="28">
        <v>19730913</v>
      </c>
      <c r="AN1042" s="29">
        <v>1075</v>
      </c>
      <c r="AO1042" s="29">
        <v>202306</v>
      </c>
      <c r="AP1042" s="29">
        <v>2022</v>
      </c>
      <c r="AQ1042" s="28">
        <v>850526444</v>
      </c>
      <c r="AR1042" s="28">
        <v>767629606</v>
      </c>
      <c r="AS1042" s="28">
        <v>52420851</v>
      </c>
      <c r="AT1042" s="30">
        <v>2</v>
      </c>
      <c r="AU1042" s="30"/>
      <c r="AV1042" s="30"/>
      <c r="AW1042" s="30"/>
      <c r="AX1042" s="30"/>
      <c r="AY1042" s="30"/>
      <c r="AZ1042" s="30"/>
      <c r="BA1042" s="30"/>
      <c r="BB1042" s="30" t="s">
        <v>54452</v>
      </c>
      <c r="BC1042" s="30" t="s">
        <v>54452</v>
      </c>
      <c r="BD1042" s="30" t="s">
        <v>54452</v>
      </c>
      <c r="BE1042" s="30" t="s">
        <v>54452</v>
      </c>
      <c r="BF1042" s="30" t="s">
        <v>54452</v>
      </c>
      <c r="BG1042" s="30">
        <v>7</v>
      </c>
      <c r="BH1042" s="30" t="s">
        <v>645</v>
      </c>
      <c r="BI1042" s="31"/>
    </row>
    <row r="1043" spans="1:61" ht="16.5">
      <c r="A1043" s="21" t="s">
        <v>8703</v>
      </c>
      <c r="B1043" s="21">
        <v>8901</v>
      </c>
      <c r="C1043" s="21">
        <v>1922916</v>
      </c>
      <c r="D1043" s="21">
        <v>1128150189</v>
      </c>
      <c r="E1043" s="22">
        <v>1101111569817</v>
      </c>
      <c r="F1043" s="24" t="s">
        <v>8704</v>
      </c>
      <c r="G1043" s="24" t="s">
        <v>44</v>
      </c>
      <c r="H1043" s="24" t="s">
        <v>51</v>
      </c>
      <c r="I1043" s="24" t="s">
        <v>52</v>
      </c>
      <c r="J1043" s="24" t="s">
        <v>313</v>
      </c>
      <c r="K1043" s="21">
        <v>46</v>
      </c>
      <c r="L1043" s="32" t="s">
        <v>8705</v>
      </c>
      <c r="M1043" s="21" t="s">
        <v>8706</v>
      </c>
      <c r="N1043" s="21">
        <v>1</v>
      </c>
      <c r="O1043" s="21" t="s">
        <v>55</v>
      </c>
      <c r="P1043" s="21">
        <v>0</v>
      </c>
      <c r="Q1043" s="21">
        <v>0</v>
      </c>
      <c r="R1043" s="21">
        <v>0</v>
      </c>
      <c r="S1043" s="21">
        <v>0</v>
      </c>
      <c r="T1043" s="21">
        <v>0</v>
      </c>
      <c r="U1043" s="72">
        <v>213643</v>
      </c>
      <c r="V1043" s="21">
        <v>0</v>
      </c>
      <c r="W1043" s="72">
        <v>367197</v>
      </c>
      <c r="X1043" s="21">
        <v>0</v>
      </c>
      <c r="Y1043" s="72">
        <v>4492014</v>
      </c>
      <c r="Z1043" s="16" t="s">
        <v>1249</v>
      </c>
      <c r="AA1043" s="102">
        <v>0</v>
      </c>
      <c r="AB1043" s="21">
        <v>44.9</v>
      </c>
      <c r="AC1043" s="99">
        <v>0</v>
      </c>
      <c r="AD1043" s="21">
        <v>2.1</v>
      </c>
      <c r="AE1043" s="21">
        <v>3.6</v>
      </c>
      <c r="AF1043" s="21">
        <f t="shared" si="16"/>
        <v>50.6</v>
      </c>
      <c r="AG1043" s="21" t="s">
        <v>8707</v>
      </c>
      <c r="AH1043" s="24" t="s">
        <v>8708</v>
      </c>
      <c r="AI1043" s="24" t="s">
        <v>8709</v>
      </c>
      <c r="AJ1043" s="27" t="s">
        <v>31645</v>
      </c>
      <c r="AK1043" s="28" t="s">
        <v>715</v>
      </c>
      <c r="AL1043" s="28">
        <v>10</v>
      </c>
      <c r="AM1043" s="28">
        <v>19980727</v>
      </c>
      <c r="AN1043" s="29">
        <v>424</v>
      </c>
      <c r="AO1043" s="29">
        <v>202212</v>
      </c>
      <c r="AP1043" s="29">
        <v>2022</v>
      </c>
      <c r="AQ1043" s="28">
        <v>186387392</v>
      </c>
      <c r="AR1043" s="28">
        <v>85301750</v>
      </c>
      <c r="AS1043" s="28">
        <v>2435730</v>
      </c>
      <c r="AT1043" s="30">
        <v>2</v>
      </c>
      <c r="AU1043" s="30"/>
      <c r="AV1043" s="30"/>
      <c r="AW1043" s="30"/>
      <c r="AX1043" s="30"/>
      <c r="AY1043" s="30"/>
      <c r="AZ1043" s="30"/>
      <c r="BA1043" s="30"/>
      <c r="BB1043" s="30" t="s">
        <v>54452</v>
      </c>
      <c r="BC1043" s="30" t="s">
        <v>54452</v>
      </c>
      <c r="BD1043" s="30" t="s">
        <v>54452</v>
      </c>
      <c r="BE1043" s="30" t="s">
        <v>54452</v>
      </c>
      <c r="BF1043" s="30" t="s">
        <v>8710</v>
      </c>
      <c r="BG1043" s="30">
        <v>2</v>
      </c>
      <c r="BH1043" s="30"/>
      <c r="BI1043" s="31"/>
    </row>
    <row r="1044" spans="1:61" ht="16.5">
      <c r="A1044" s="21" t="s">
        <v>10765</v>
      </c>
      <c r="B1044" s="21">
        <v>11143</v>
      </c>
      <c r="C1044" s="21">
        <v>1463401</v>
      </c>
      <c r="D1044" s="21">
        <v>1018168490</v>
      </c>
      <c r="E1044" s="22">
        <v>1101112199788</v>
      </c>
      <c r="F1044" s="24" t="s">
        <v>10766</v>
      </c>
      <c r="G1044" s="24" t="s">
        <v>44</v>
      </c>
      <c r="H1044" s="24" t="s">
        <v>51</v>
      </c>
      <c r="I1044" s="24" t="s">
        <v>52</v>
      </c>
      <c r="J1044" s="24" t="s">
        <v>3829</v>
      </c>
      <c r="K1044" s="21">
        <v>50</v>
      </c>
      <c r="L1044" s="21"/>
      <c r="M1044" s="21" t="s">
        <v>10767</v>
      </c>
      <c r="N1044" s="21">
        <v>1</v>
      </c>
      <c r="O1044" s="21" t="s">
        <v>55</v>
      </c>
      <c r="P1044" s="21">
        <v>0</v>
      </c>
      <c r="Q1044" s="21">
        <v>0</v>
      </c>
      <c r="R1044" s="21">
        <v>0</v>
      </c>
      <c r="S1044" s="21">
        <v>0</v>
      </c>
      <c r="T1044" s="21">
        <v>0</v>
      </c>
      <c r="U1044" s="21">
        <v>0</v>
      </c>
      <c r="V1044" s="21">
        <v>0</v>
      </c>
      <c r="W1044" s="33">
        <v>4115962</v>
      </c>
      <c r="X1044" s="33">
        <v>1317961</v>
      </c>
      <c r="Y1044" s="33">
        <v>45267815</v>
      </c>
      <c r="Z1044" s="21" t="s">
        <v>315</v>
      </c>
      <c r="AA1044" s="102">
        <v>0</v>
      </c>
      <c r="AB1044" s="21">
        <v>452.6</v>
      </c>
      <c r="AC1044" s="99">
        <v>0</v>
      </c>
      <c r="AD1044" s="99">
        <v>0</v>
      </c>
      <c r="AE1044" s="21">
        <v>54.3</v>
      </c>
      <c r="AF1044" s="21">
        <f t="shared" si="16"/>
        <v>506.90000000000003</v>
      </c>
      <c r="AG1044" s="21" t="s">
        <v>10768</v>
      </c>
      <c r="AH1044" s="24">
        <v>15997788</v>
      </c>
      <c r="AI1044" s="24" t="s">
        <v>10769</v>
      </c>
      <c r="AJ1044" s="27" t="s">
        <v>31646</v>
      </c>
      <c r="AK1044" s="28" t="s">
        <v>60</v>
      </c>
      <c r="AL1044" s="28">
        <v>10</v>
      </c>
      <c r="AM1044" s="28">
        <v>20010323</v>
      </c>
      <c r="AN1044" s="29">
        <v>560</v>
      </c>
      <c r="AO1044" s="29">
        <v>202212</v>
      </c>
      <c r="AP1044" s="29">
        <v>2022</v>
      </c>
      <c r="AQ1044" s="28">
        <v>524919794</v>
      </c>
      <c r="AR1044" s="28">
        <v>1970932155</v>
      </c>
      <c r="AS1044" s="28">
        <v>213550000</v>
      </c>
      <c r="AT1044" s="30">
        <v>2</v>
      </c>
      <c r="AU1044" s="30"/>
      <c r="AV1044" s="30"/>
      <c r="AW1044" s="30"/>
      <c r="AX1044" s="30"/>
      <c r="AY1044" s="30"/>
      <c r="AZ1044" s="30"/>
      <c r="BA1044" s="30"/>
      <c r="BB1044" s="30" t="s">
        <v>54452</v>
      </c>
      <c r="BC1044" s="30" t="s">
        <v>54452</v>
      </c>
      <c r="BD1044" s="30" t="s">
        <v>54452</v>
      </c>
      <c r="BE1044" s="30" t="s">
        <v>54452</v>
      </c>
      <c r="BF1044" s="30" t="s">
        <v>54452</v>
      </c>
      <c r="BG1044" s="30">
        <v>5</v>
      </c>
      <c r="BH1044" s="30" t="s">
        <v>10770</v>
      </c>
      <c r="BI1044" s="31"/>
    </row>
    <row r="1045" spans="1:61" ht="16.5">
      <c r="A1045" s="21" t="s">
        <v>30053</v>
      </c>
      <c r="B1045" s="21">
        <v>24475</v>
      </c>
      <c r="C1045" s="21">
        <v>1844560</v>
      </c>
      <c r="D1045" s="21">
        <v>3068108291</v>
      </c>
      <c r="E1045" s="22">
        <v>1601110017502</v>
      </c>
      <c r="F1045" s="24" t="s">
        <v>30054</v>
      </c>
      <c r="G1045" s="24" t="s">
        <v>104</v>
      </c>
      <c r="H1045" s="24" t="s">
        <v>51</v>
      </c>
      <c r="I1045" s="24" t="s">
        <v>65</v>
      </c>
      <c r="J1045" s="24" t="s">
        <v>363</v>
      </c>
      <c r="K1045" s="21">
        <v>63</v>
      </c>
      <c r="L1045" s="32" t="s">
        <v>30055</v>
      </c>
      <c r="M1045" s="21" t="s">
        <v>329</v>
      </c>
      <c r="N1045" s="21">
        <v>1</v>
      </c>
      <c r="O1045" s="21" t="s">
        <v>55</v>
      </c>
      <c r="P1045" s="21">
        <v>0</v>
      </c>
      <c r="Q1045" s="21">
        <v>0</v>
      </c>
      <c r="R1045" s="21">
        <v>0</v>
      </c>
      <c r="S1045" s="33">
        <v>130290</v>
      </c>
      <c r="T1045" s="21">
        <v>0</v>
      </c>
      <c r="U1045" s="33">
        <v>1608338</v>
      </c>
      <c r="V1045" s="21">
        <v>0</v>
      </c>
      <c r="W1045" s="33">
        <v>151701</v>
      </c>
      <c r="X1045" s="21">
        <v>0</v>
      </c>
      <c r="Y1045" s="21">
        <v>0</v>
      </c>
      <c r="Z1045" s="16" t="s">
        <v>315</v>
      </c>
      <c r="AA1045" s="102">
        <v>0</v>
      </c>
      <c r="AB1045" s="99">
        <v>0</v>
      </c>
      <c r="AC1045" s="21">
        <v>1.3</v>
      </c>
      <c r="AD1045" s="21">
        <v>16</v>
      </c>
      <c r="AE1045" s="21">
        <v>1.5</v>
      </c>
      <c r="AF1045" s="21">
        <f t="shared" si="16"/>
        <v>18.8</v>
      </c>
      <c r="AG1045" s="21" t="s">
        <v>30056</v>
      </c>
      <c r="AH1045" s="24" t="s">
        <v>30057</v>
      </c>
      <c r="AI1045" s="24" t="s">
        <v>957</v>
      </c>
      <c r="AJ1045" s="27" t="s">
        <v>31647</v>
      </c>
      <c r="AK1045" s="28" t="s">
        <v>60</v>
      </c>
      <c r="AL1045" s="28">
        <v>10</v>
      </c>
      <c r="AM1045" s="28">
        <v>19890401</v>
      </c>
      <c r="AN1045" s="29">
        <v>1646</v>
      </c>
      <c r="AO1045" s="29">
        <v>202212</v>
      </c>
      <c r="AP1045" s="29">
        <v>2022</v>
      </c>
      <c r="AQ1045" s="28">
        <v>89682881</v>
      </c>
      <c r="AR1045" s="28">
        <v>26556298</v>
      </c>
      <c r="AS1045" s="28">
        <v>800000</v>
      </c>
      <c r="AT1045" s="30">
        <v>2</v>
      </c>
      <c r="AU1045" s="30"/>
      <c r="AV1045" s="30"/>
      <c r="AW1045" s="30"/>
      <c r="AX1045" s="30"/>
      <c r="AY1045" s="30"/>
      <c r="AZ1045" s="30"/>
      <c r="BA1045" s="30"/>
      <c r="BB1045" s="30" t="s">
        <v>54452</v>
      </c>
      <c r="BC1045" s="30" t="s">
        <v>54452</v>
      </c>
      <c r="BD1045" s="30" t="s">
        <v>54452</v>
      </c>
      <c r="BE1045" s="30" t="s">
        <v>54452</v>
      </c>
      <c r="BF1045" s="30" t="s">
        <v>54452</v>
      </c>
      <c r="BG1045" s="30">
        <v>7</v>
      </c>
      <c r="BH1045" s="30" t="s">
        <v>16288</v>
      </c>
      <c r="BI1045" s="31"/>
    </row>
    <row r="1046" spans="1:61" ht="16.5">
      <c r="A1046" s="21" t="s">
        <v>13964</v>
      </c>
      <c r="B1046" s="21">
        <v>13706</v>
      </c>
      <c r="C1046" s="21">
        <v>8999815</v>
      </c>
      <c r="D1046" s="21">
        <v>5638801454</v>
      </c>
      <c r="E1046" s="22">
        <v>1101117155686</v>
      </c>
      <c r="F1046" s="24" t="s">
        <v>13965</v>
      </c>
      <c r="G1046" s="24" t="s">
        <v>44</v>
      </c>
      <c r="H1046" s="24" t="s">
        <v>51</v>
      </c>
      <c r="I1046" s="24" t="s">
        <v>52</v>
      </c>
      <c r="J1046" s="24" t="s">
        <v>1449</v>
      </c>
      <c r="K1046" s="21">
        <v>61</v>
      </c>
      <c r="L1046" s="32" t="s">
        <v>13966</v>
      </c>
      <c r="M1046" s="21" t="s">
        <v>13967</v>
      </c>
      <c r="N1046" s="21">
        <v>1</v>
      </c>
      <c r="O1046" s="21" t="s">
        <v>83</v>
      </c>
      <c r="P1046" s="21">
        <v>0</v>
      </c>
      <c r="Q1046" s="21">
        <v>0</v>
      </c>
      <c r="R1046" s="33">
        <v>93200000</v>
      </c>
      <c r="S1046" s="21">
        <v>0</v>
      </c>
      <c r="T1046" s="21">
        <v>0</v>
      </c>
      <c r="U1046" s="21">
        <v>0</v>
      </c>
      <c r="V1046" s="21">
        <v>0</v>
      </c>
      <c r="W1046" s="33">
        <v>134193194</v>
      </c>
      <c r="X1046" s="21">
        <v>0</v>
      </c>
      <c r="Y1046" s="21">
        <v>0</v>
      </c>
      <c r="Z1046" s="16" t="s">
        <v>315</v>
      </c>
      <c r="AA1046" s="102">
        <v>0</v>
      </c>
      <c r="AB1046" s="21">
        <v>0.9</v>
      </c>
      <c r="AC1046" s="99">
        <v>0</v>
      </c>
      <c r="AD1046" s="99">
        <v>0</v>
      </c>
      <c r="AE1046" s="21">
        <v>1.3</v>
      </c>
      <c r="AF1046" s="21">
        <f t="shared" si="16"/>
        <v>2.2000000000000002</v>
      </c>
      <c r="AG1046" s="21" t="s">
        <v>13968</v>
      </c>
      <c r="AH1046" s="24" t="s">
        <v>13969</v>
      </c>
      <c r="AI1046" s="24" t="s">
        <v>13970</v>
      </c>
      <c r="AJ1046" s="27" t="s">
        <v>31648</v>
      </c>
      <c r="AK1046" s="28" t="s">
        <v>60</v>
      </c>
      <c r="AL1046" s="28">
        <v>10</v>
      </c>
      <c r="AM1046" s="28">
        <v>20190701</v>
      </c>
      <c r="AN1046" s="29">
        <v>313</v>
      </c>
      <c r="AO1046" s="29">
        <v>202212</v>
      </c>
      <c r="AP1046" s="29">
        <v>2022</v>
      </c>
      <c r="AQ1046" s="28">
        <v>36382460</v>
      </c>
      <c r="AR1046" s="28">
        <v>5895043</v>
      </c>
      <c r="AS1046" s="28">
        <v>100000</v>
      </c>
      <c r="AT1046" s="30">
        <v>2</v>
      </c>
      <c r="AU1046" s="30"/>
      <c r="AV1046" s="30"/>
      <c r="AW1046" s="30"/>
      <c r="AX1046" s="30"/>
      <c r="AY1046" s="30"/>
      <c r="AZ1046" s="30"/>
      <c r="BA1046" s="30"/>
      <c r="BB1046" s="30" t="s">
        <v>54452</v>
      </c>
      <c r="BC1046" s="30" t="s">
        <v>54452</v>
      </c>
      <c r="BD1046" s="30" t="s">
        <v>54452</v>
      </c>
      <c r="BE1046" s="30" t="s">
        <v>54452</v>
      </c>
      <c r="BF1046" s="30" t="s">
        <v>54452</v>
      </c>
      <c r="BG1046" s="30">
        <v>4</v>
      </c>
      <c r="BH1046" s="30" t="s">
        <v>921</v>
      </c>
      <c r="BI1046" s="31"/>
    </row>
    <row r="1047" spans="1:61" ht="16.5">
      <c r="A1047" s="21" t="s">
        <v>9128</v>
      </c>
      <c r="B1047" s="21">
        <v>9343</v>
      </c>
      <c r="C1047" s="21">
        <v>1482608</v>
      </c>
      <c r="D1047" s="21">
        <v>1018153885</v>
      </c>
      <c r="E1047" s="22">
        <v>1101111869051</v>
      </c>
      <c r="F1047" s="24" t="s">
        <v>9129</v>
      </c>
      <c r="G1047" s="24" t="s">
        <v>44</v>
      </c>
      <c r="H1047" s="24" t="s">
        <v>51</v>
      </c>
      <c r="I1047" s="24" t="s">
        <v>52</v>
      </c>
      <c r="J1047" s="24" t="s">
        <v>6569</v>
      </c>
      <c r="K1047" s="21">
        <v>47</v>
      </c>
      <c r="L1047" s="32" t="s">
        <v>9130</v>
      </c>
      <c r="M1047" s="21" t="s">
        <v>9131</v>
      </c>
      <c r="N1047" s="21">
        <v>1</v>
      </c>
      <c r="O1047" s="21" t="s">
        <v>55</v>
      </c>
      <c r="P1047" s="21">
        <v>0</v>
      </c>
      <c r="Q1047" s="33">
        <v>5373423</v>
      </c>
      <c r="R1047" s="21">
        <v>0</v>
      </c>
      <c r="S1047" s="33">
        <v>15464</v>
      </c>
      <c r="T1047" s="21">
        <v>0</v>
      </c>
      <c r="U1047" s="21">
        <v>0</v>
      </c>
      <c r="V1047" s="33">
        <v>1143380</v>
      </c>
      <c r="W1047" s="21">
        <v>0</v>
      </c>
      <c r="X1047" s="33">
        <v>1793236</v>
      </c>
      <c r="Y1047" s="33">
        <v>4617326</v>
      </c>
      <c r="Z1047" s="16" t="s">
        <v>315</v>
      </c>
      <c r="AA1047" s="102">
        <v>0</v>
      </c>
      <c r="AB1047" s="21">
        <v>99.9</v>
      </c>
      <c r="AC1047" s="21">
        <v>0.1</v>
      </c>
      <c r="AD1047" s="99">
        <v>0</v>
      </c>
      <c r="AE1047" s="21">
        <v>29.3</v>
      </c>
      <c r="AF1047" s="21">
        <f t="shared" si="16"/>
        <v>129.30000000000001</v>
      </c>
      <c r="AG1047" s="21" t="s">
        <v>9132</v>
      </c>
      <c r="AH1047" s="24" t="s">
        <v>9133</v>
      </c>
      <c r="AI1047" s="24" t="s">
        <v>9134</v>
      </c>
      <c r="AJ1047" s="27" t="s">
        <v>31649</v>
      </c>
      <c r="AK1047" s="28" t="s">
        <v>60</v>
      </c>
      <c r="AL1047" s="28">
        <v>10</v>
      </c>
      <c r="AM1047" s="28">
        <v>20000201</v>
      </c>
      <c r="AN1047" s="29">
        <v>476</v>
      </c>
      <c r="AO1047" s="29">
        <v>202305</v>
      </c>
      <c r="AP1047" s="29">
        <v>2022</v>
      </c>
      <c r="AQ1047" s="28">
        <v>440815504</v>
      </c>
      <c r="AR1047" s="28">
        <v>184009257</v>
      </c>
      <c r="AS1047" s="28">
        <v>10500000</v>
      </c>
      <c r="AT1047" s="30">
        <v>2</v>
      </c>
      <c r="AU1047" s="30"/>
      <c r="AV1047" s="30"/>
      <c r="AW1047" s="30"/>
      <c r="AX1047" s="30"/>
      <c r="AY1047" s="30"/>
      <c r="AZ1047" s="30"/>
      <c r="BA1047" s="30"/>
      <c r="BB1047" s="30" t="s">
        <v>54452</v>
      </c>
      <c r="BC1047" s="30" t="s">
        <v>54452</v>
      </c>
      <c r="BD1047" s="30" t="s">
        <v>54452</v>
      </c>
      <c r="BE1047" s="30" t="s">
        <v>54452</v>
      </c>
      <c r="BF1047" s="30" t="s">
        <v>9135</v>
      </c>
      <c r="BG1047" s="30">
        <v>2</v>
      </c>
      <c r="BH1047" s="30"/>
      <c r="BI1047" s="31"/>
    </row>
    <row r="1048" spans="1:61" ht="16.5">
      <c r="A1048" s="21" t="s">
        <v>8437</v>
      </c>
      <c r="B1048" s="21">
        <v>8623</v>
      </c>
      <c r="C1048" s="21">
        <v>1793346</v>
      </c>
      <c r="D1048" s="21">
        <v>4098172980</v>
      </c>
      <c r="E1048" s="22">
        <v>2001110168934</v>
      </c>
      <c r="F1048" s="24" t="s">
        <v>8438</v>
      </c>
      <c r="G1048" s="24" t="s">
        <v>44</v>
      </c>
      <c r="H1048" s="24" t="s">
        <v>51</v>
      </c>
      <c r="I1048" s="24" t="s">
        <v>65</v>
      </c>
      <c r="J1048" s="24" t="s">
        <v>313</v>
      </c>
      <c r="K1048" s="21">
        <v>46</v>
      </c>
      <c r="L1048" s="32" t="s">
        <v>8439</v>
      </c>
      <c r="M1048" s="21" t="s">
        <v>8440</v>
      </c>
      <c r="N1048" s="21">
        <v>1</v>
      </c>
      <c r="O1048" s="21" t="s">
        <v>55</v>
      </c>
      <c r="P1048" s="39">
        <v>1298594</v>
      </c>
      <c r="Q1048" s="21">
        <v>0</v>
      </c>
      <c r="R1048" s="21">
        <v>0</v>
      </c>
      <c r="S1048" s="21">
        <v>0</v>
      </c>
      <c r="T1048" s="21">
        <v>0</v>
      </c>
      <c r="U1048" s="39">
        <v>62295</v>
      </c>
      <c r="V1048" s="21">
        <v>0</v>
      </c>
      <c r="W1048" s="39">
        <v>74167</v>
      </c>
      <c r="X1048" s="21">
        <v>0</v>
      </c>
      <c r="Y1048" s="21">
        <v>0</v>
      </c>
      <c r="Z1048" s="16" t="s">
        <v>1249</v>
      </c>
      <c r="AA1048" s="21">
        <v>12.9</v>
      </c>
      <c r="AB1048" s="99">
        <v>0</v>
      </c>
      <c r="AC1048" s="99">
        <v>0</v>
      </c>
      <c r="AD1048" s="21">
        <v>0.6</v>
      </c>
      <c r="AE1048" s="21">
        <v>0.7</v>
      </c>
      <c r="AF1048" s="21">
        <f t="shared" si="16"/>
        <v>14.2</v>
      </c>
      <c r="AG1048" s="21" t="s">
        <v>8441</v>
      </c>
      <c r="AH1048" s="24" t="s">
        <v>8442</v>
      </c>
      <c r="AI1048" s="24" t="s">
        <v>8443</v>
      </c>
      <c r="AJ1048" s="27" t="s">
        <v>31650</v>
      </c>
      <c r="AK1048" s="28" t="s">
        <v>60</v>
      </c>
      <c r="AL1048" s="28">
        <v>10</v>
      </c>
      <c r="AM1048" s="28">
        <v>20030109</v>
      </c>
      <c r="AN1048" s="29">
        <v>321</v>
      </c>
      <c r="AO1048" s="29">
        <v>202306</v>
      </c>
      <c r="AP1048" s="29">
        <v>2022</v>
      </c>
      <c r="AQ1048" s="28">
        <v>62931543</v>
      </c>
      <c r="AR1048" s="28">
        <v>147163814</v>
      </c>
      <c r="AS1048" s="28">
        <v>2700000</v>
      </c>
      <c r="AT1048" s="30">
        <v>2</v>
      </c>
      <c r="AU1048" s="30"/>
      <c r="AV1048" s="30"/>
      <c r="AW1048" s="30"/>
      <c r="AX1048" s="30"/>
      <c r="AY1048" s="30"/>
      <c r="AZ1048" s="30"/>
      <c r="BA1048" s="30"/>
      <c r="BB1048" s="30" t="s">
        <v>54452</v>
      </c>
      <c r="BC1048" s="30" t="s">
        <v>54452</v>
      </c>
      <c r="BD1048" s="30" t="s">
        <v>54452</v>
      </c>
      <c r="BE1048" s="30" t="s">
        <v>54452</v>
      </c>
      <c r="BF1048" s="30" t="s">
        <v>54452</v>
      </c>
      <c r="BG1048" s="30">
        <v>7</v>
      </c>
      <c r="BH1048" s="30"/>
      <c r="BI1048" s="31"/>
    </row>
    <row r="1049" spans="1:61" ht="16.5">
      <c r="A1049" s="21" t="s">
        <v>14759</v>
      </c>
      <c r="B1049" s="21">
        <v>22250</v>
      </c>
      <c r="C1049" s="21">
        <v>3990814</v>
      </c>
      <c r="D1049" s="21">
        <v>1288659424</v>
      </c>
      <c r="E1049" s="22">
        <v>2850710006262</v>
      </c>
      <c r="F1049" s="24" t="s">
        <v>14760</v>
      </c>
      <c r="G1049" s="24" t="s">
        <v>104</v>
      </c>
      <c r="H1049" s="24" t="s">
        <v>51</v>
      </c>
      <c r="I1049" s="24" t="s">
        <v>65</v>
      </c>
      <c r="J1049" s="24" t="s">
        <v>313</v>
      </c>
      <c r="K1049" s="21">
        <v>46</v>
      </c>
      <c r="L1049" s="32" t="s">
        <v>14760</v>
      </c>
      <c r="M1049" s="21" t="s">
        <v>14761</v>
      </c>
      <c r="N1049" s="26">
        <v>1</v>
      </c>
      <c r="O1049" s="26" t="s">
        <v>55</v>
      </c>
      <c r="P1049" s="21">
        <v>0</v>
      </c>
      <c r="Q1049" s="21">
        <v>0</v>
      </c>
      <c r="R1049" s="21">
        <v>0</v>
      </c>
      <c r="S1049" s="21">
        <v>0</v>
      </c>
      <c r="T1049" s="21">
        <v>0</v>
      </c>
      <c r="U1049" s="41">
        <v>136940</v>
      </c>
      <c r="V1049" s="21">
        <v>0</v>
      </c>
      <c r="W1049" s="41">
        <v>26949814</v>
      </c>
      <c r="X1049" s="21">
        <v>0</v>
      </c>
      <c r="Y1049" s="41">
        <v>2195330</v>
      </c>
      <c r="Z1049" s="21"/>
      <c r="AA1049" s="102">
        <v>0</v>
      </c>
      <c r="AB1049" s="21">
        <v>21.9</v>
      </c>
      <c r="AC1049" s="99">
        <v>0</v>
      </c>
      <c r="AD1049" s="21">
        <v>1.3</v>
      </c>
      <c r="AE1049" s="21">
        <v>269.39999999999998</v>
      </c>
      <c r="AF1049" s="21">
        <f t="shared" si="16"/>
        <v>292.59999999999997</v>
      </c>
      <c r="AG1049" s="21" t="s">
        <v>14762</v>
      </c>
      <c r="AH1049" s="24" t="s">
        <v>14763</v>
      </c>
      <c r="AI1049" s="24" t="s">
        <v>14764</v>
      </c>
      <c r="AJ1049" s="27" t="s">
        <v>31651</v>
      </c>
      <c r="AK1049" s="28" t="s">
        <v>47</v>
      </c>
      <c r="AL1049" s="28">
        <v>10</v>
      </c>
      <c r="AM1049" s="28">
        <v>20110401</v>
      </c>
      <c r="AN1049" s="29">
        <v>584</v>
      </c>
      <c r="AO1049" s="29">
        <v>202112</v>
      </c>
      <c r="AP1049" s="29"/>
      <c r="AQ1049" s="28"/>
      <c r="AR1049" s="28"/>
      <c r="AS1049" s="28"/>
      <c r="AT1049" s="30">
        <v>2</v>
      </c>
      <c r="AU1049" s="30"/>
      <c r="AV1049" s="30"/>
      <c r="AW1049" s="30"/>
      <c r="AX1049" s="30"/>
      <c r="AY1049" s="30"/>
      <c r="AZ1049" s="30"/>
      <c r="BA1049" s="30"/>
      <c r="BB1049" s="30" t="s">
        <v>54452</v>
      </c>
      <c r="BC1049" s="30" t="s">
        <v>54452</v>
      </c>
      <c r="BD1049" s="30" t="s">
        <v>54452</v>
      </c>
      <c r="BE1049" s="30" t="s">
        <v>54452</v>
      </c>
      <c r="BF1049" s="30" t="s">
        <v>14765</v>
      </c>
      <c r="BG1049" s="30">
        <v>2</v>
      </c>
      <c r="BH1049" s="30" t="s">
        <v>14766</v>
      </c>
      <c r="BI1049" s="31"/>
    </row>
    <row r="1050" spans="1:61" ht="16.5">
      <c r="A1050" s="21" t="s">
        <v>14767</v>
      </c>
      <c r="B1050" s="21">
        <v>24742</v>
      </c>
      <c r="C1050" s="21">
        <v>7782841</v>
      </c>
      <c r="D1050" s="21">
        <v>6038201615</v>
      </c>
      <c r="E1050" s="22">
        <v>1801310000030</v>
      </c>
      <c r="F1050" s="24" t="s">
        <v>14768</v>
      </c>
      <c r="G1050" s="24" t="s">
        <v>104</v>
      </c>
      <c r="H1050" s="24" t="s">
        <v>51</v>
      </c>
      <c r="I1050" s="24" t="s">
        <v>65</v>
      </c>
      <c r="J1050" s="24" t="s">
        <v>105</v>
      </c>
      <c r="K1050" s="21">
        <v>64</v>
      </c>
      <c r="L1050" s="32" t="s">
        <v>14768</v>
      </c>
      <c r="M1050" s="21" t="s">
        <v>14769</v>
      </c>
      <c r="N1050" s="26">
        <v>1</v>
      </c>
      <c r="O1050" s="26" t="s">
        <v>55</v>
      </c>
      <c r="P1050" s="41">
        <v>18038938</v>
      </c>
      <c r="Q1050" s="41">
        <v>71364743</v>
      </c>
      <c r="R1050" s="41">
        <v>6140347</v>
      </c>
      <c r="S1050" s="41">
        <v>174519387</v>
      </c>
      <c r="T1050" s="21">
        <v>0</v>
      </c>
      <c r="U1050" s="41">
        <v>672163</v>
      </c>
      <c r="V1050" s="41">
        <v>32684626</v>
      </c>
      <c r="W1050" s="41">
        <v>7584651</v>
      </c>
      <c r="X1050" s="41">
        <v>31651725</v>
      </c>
      <c r="Y1050" s="41">
        <v>29056635</v>
      </c>
      <c r="Z1050" s="16" t="s">
        <v>126</v>
      </c>
      <c r="AA1050" s="21">
        <v>180.3</v>
      </c>
      <c r="AB1050" s="21">
        <v>1065.5999999999999</v>
      </c>
      <c r="AC1050" s="21">
        <v>1745.1</v>
      </c>
      <c r="AD1050" s="21">
        <v>6.7</v>
      </c>
      <c r="AE1050" s="21">
        <v>719.2</v>
      </c>
      <c r="AF1050" s="21">
        <f t="shared" si="16"/>
        <v>3716.8999999999996</v>
      </c>
      <c r="AG1050" s="21" t="s">
        <v>14770</v>
      </c>
      <c r="AH1050" s="24" t="s">
        <v>14771</v>
      </c>
      <c r="AI1050" s="24" t="s">
        <v>14772</v>
      </c>
      <c r="AJ1050" s="27" t="s">
        <v>31652</v>
      </c>
      <c r="AK1050" s="28" t="s">
        <v>47</v>
      </c>
      <c r="AL1050" s="28">
        <v>10</v>
      </c>
      <c r="AM1050" s="28">
        <v>19650517</v>
      </c>
      <c r="AN1050" s="29">
        <v>1750</v>
      </c>
      <c r="AO1050" s="29">
        <v>202209</v>
      </c>
      <c r="AP1050" s="29">
        <v>2022</v>
      </c>
      <c r="AQ1050" s="28">
        <v>295958056</v>
      </c>
      <c r="AR1050" s="28">
        <v>132364765</v>
      </c>
      <c r="AS1050" s="28">
        <v>23798753</v>
      </c>
      <c r="AT1050" s="30">
        <v>2</v>
      </c>
      <c r="AU1050" s="30"/>
      <c r="AV1050" s="30"/>
      <c r="AW1050" s="30"/>
      <c r="AX1050" s="30"/>
      <c r="AY1050" s="30"/>
      <c r="AZ1050" s="30"/>
      <c r="BA1050" s="30"/>
      <c r="BB1050" s="30" t="s">
        <v>54452</v>
      </c>
      <c r="BC1050" s="30" t="s">
        <v>54452</v>
      </c>
      <c r="BD1050" s="30" t="s">
        <v>54452</v>
      </c>
      <c r="BE1050" s="30" t="s">
        <v>54452</v>
      </c>
      <c r="BF1050" s="30" t="s">
        <v>54452</v>
      </c>
      <c r="BG1050" s="30">
        <v>7</v>
      </c>
      <c r="BH1050" s="30" t="s">
        <v>645</v>
      </c>
      <c r="BI1050" s="31"/>
    </row>
    <row r="1051" spans="1:61" ht="16.5">
      <c r="A1051" s="21" t="s">
        <v>30164</v>
      </c>
      <c r="B1051" s="21">
        <v>24516</v>
      </c>
      <c r="C1051" s="21">
        <v>1358300</v>
      </c>
      <c r="D1051" s="21">
        <v>2118185933</v>
      </c>
      <c r="E1051" s="22">
        <v>1101110886907</v>
      </c>
      <c r="F1051" s="24" t="s">
        <v>30165</v>
      </c>
      <c r="G1051" s="24" t="s">
        <v>104</v>
      </c>
      <c r="H1051" s="24" t="s">
        <v>51</v>
      </c>
      <c r="I1051" s="24" t="s">
        <v>52</v>
      </c>
      <c r="J1051" s="24" t="s">
        <v>363</v>
      </c>
      <c r="K1051" s="21">
        <v>63</v>
      </c>
      <c r="L1051" s="32" t="s">
        <v>30166</v>
      </c>
      <c r="M1051" s="21" t="s">
        <v>30167</v>
      </c>
      <c r="N1051" s="21">
        <v>2</v>
      </c>
      <c r="O1051" s="21" t="s">
        <v>55</v>
      </c>
      <c r="P1051" s="21">
        <v>0</v>
      </c>
      <c r="Q1051" s="21">
        <v>0</v>
      </c>
      <c r="R1051" s="21">
        <v>0</v>
      </c>
      <c r="S1051" s="33">
        <v>60261</v>
      </c>
      <c r="T1051" s="21">
        <v>0</v>
      </c>
      <c r="U1051" s="33">
        <v>17177</v>
      </c>
      <c r="V1051" s="21">
        <v>0</v>
      </c>
      <c r="W1051" s="33">
        <v>98174</v>
      </c>
      <c r="X1051" s="21">
        <v>0</v>
      </c>
      <c r="Y1051" s="21">
        <v>0</v>
      </c>
      <c r="Z1051" s="16" t="s">
        <v>315</v>
      </c>
      <c r="AA1051" s="102">
        <v>0</v>
      </c>
      <c r="AB1051" s="99">
        <v>0</v>
      </c>
      <c r="AC1051" s="21">
        <v>0.6</v>
      </c>
      <c r="AD1051" s="21">
        <v>0.1</v>
      </c>
      <c r="AE1051" s="21">
        <v>0.9</v>
      </c>
      <c r="AF1051" s="21">
        <f t="shared" si="16"/>
        <v>1.6</v>
      </c>
      <c r="AG1051" s="21" t="s">
        <v>30168</v>
      </c>
      <c r="AH1051" s="24" t="s">
        <v>30169</v>
      </c>
      <c r="AI1051" s="24" t="s">
        <v>30170</v>
      </c>
      <c r="AJ1051" s="27" t="s">
        <v>31653</v>
      </c>
      <c r="AK1051" s="28" t="s">
        <v>60</v>
      </c>
      <c r="AL1051" s="28">
        <v>10</v>
      </c>
      <c r="AM1051" s="28">
        <v>19920827</v>
      </c>
      <c r="AN1051" s="29">
        <v>1709</v>
      </c>
      <c r="AO1051" s="29">
        <v>202212</v>
      </c>
      <c r="AP1051" s="29">
        <v>2022</v>
      </c>
      <c r="AQ1051" s="28">
        <v>69384633</v>
      </c>
      <c r="AR1051" s="28">
        <v>38257181</v>
      </c>
      <c r="AS1051" s="28">
        <v>1000000</v>
      </c>
      <c r="AT1051" s="30">
        <v>2</v>
      </c>
      <c r="AU1051" s="30"/>
      <c r="AV1051" s="30"/>
      <c r="AW1051" s="30"/>
      <c r="AX1051" s="30"/>
      <c r="AY1051" s="30"/>
      <c r="AZ1051" s="30"/>
      <c r="BA1051" s="30"/>
      <c r="BB1051" s="30" t="s">
        <v>54452</v>
      </c>
      <c r="BC1051" s="30" t="s">
        <v>54452</v>
      </c>
      <c r="BD1051" s="30" t="s">
        <v>54452</v>
      </c>
      <c r="BE1051" s="30" t="s">
        <v>54452</v>
      </c>
      <c r="BF1051" s="30" t="s">
        <v>54452</v>
      </c>
      <c r="BG1051" s="30">
        <v>8</v>
      </c>
      <c r="BH1051" s="30" t="s">
        <v>30171</v>
      </c>
      <c r="BI1051" s="31"/>
    </row>
    <row r="1052" spans="1:61" ht="16.5">
      <c r="A1052" s="21" t="s">
        <v>3418</v>
      </c>
      <c r="B1052" s="21">
        <v>3098</v>
      </c>
      <c r="C1052" s="21">
        <v>1328595</v>
      </c>
      <c r="D1052" s="21">
        <v>6068102902</v>
      </c>
      <c r="E1052" s="22">
        <v>1801110025428</v>
      </c>
      <c r="F1052" s="24" t="s">
        <v>3419</v>
      </c>
      <c r="G1052" s="24" t="s">
        <v>44</v>
      </c>
      <c r="H1052" s="24" t="s">
        <v>51</v>
      </c>
      <c r="I1052" s="24" t="s">
        <v>52</v>
      </c>
      <c r="J1052" s="24" t="s">
        <v>1004</v>
      </c>
      <c r="K1052" s="21">
        <v>21</v>
      </c>
      <c r="L1052" s="32" t="s">
        <v>3420</v>
      </c>
      <c r="M1052" s="21" t="s">
        <v>3416</v>
      </c>
      <c r="N1052" s="21">
        <v>1</v>
      </c>
      <c r="O1052" s="21" t="s">
        <v>55</v>
      </c>
      <c r="P1052" s="33">
        <v>87572</v>
      </c>
      <c r="Q1052" s="21">
        <v>0</v>
      </c>
      <c r="R1052" s="21">
        <v>0</v>
      </c>
      <c r="S1052" s="33">
        <v>59421</v>
      </c>
      <c r="T1052" s="21">
        <v>0</v>
      </c>
      <c r="U1052" s="33">
        <v>207411</v>
      </c>
      <c r="V1052" s="21">
        <v>0</v>
      </c>
      <c r="W1052" s="33">
        <v>53916</v>
      </c>
      <c r="X1052" s="21">
        <v>0</v>
      </c>
      <c r="Y1052" s="33">
        <v>13370907</v>
      </c>
      <c r="Z1052" s="16" t="s">
        <v>56</v>
      </c>
      <c r="AA1052" s="21">
        <v>0.8</v>
      </c>
      <c r="AB1052" s="21">
        <v>133.69999999999999</v>
      </c>
      <c r="AC1052" s="21">
        <v>0.5</v>
      </c>
      <c r="AD1052" s="21">
        <v>2</v>
      </c>
      <c r="AE1052" s="21">
        <v>0.5</v>
      </c>
      <c r="AF1052" s="21">
        <f t="shared" si="16"/>
        <v>137.5</v>
      </c>
      <c r="AG1052" s="21" t="s">
        <v>3421</v>
      </c>
      <c r="AH1052" s="24" t="s">
        <v>3422</v>
      </c>
      <c r="AI1052" s="24" t="s">
        <v>3423</v>
      </c>
      <c r="AJ1052" s="27" t="s">
        <v>31654</v>
      </c>
      <c r="AK1052" s="28" t="s">
        <v>60</v>
      </c>
      <c r="AL1052" s="28">
        <v>10</v>
      </c>
      <c r="AM1052" s="28">
        <v>19690822</v>
      </c>
      <c r="AN1052" s="29">
        <v>362</v>
      </c>
      <c r="AO1052" s="29">
        <v>202212</v>
      </c>
      <c r="AP1052" s="29">
        <v>2022</v>
      </c>
      <c r="AQ1052" s="28">
        <v>324410382</v>
      </c>
      <c r="AR1052" s="28">
        <v>323486480</v>
      </c>
      <c r="AS1052" s="28">
        <v>1701395</v>
      </c>
      <c r="AT1052" s="30">
        <v>2</v>
      </c>
      <c r="AU1052" s="30"/>
      <c r="AV1052" s="30"/>
      <c r="AW1052" s="30"/>
      <c r="AX1052" s="30"/>
      <c r="AY1052" s="30"/>
      <c r="AZ1052" s="30"/>
      <c r="BA1052" s="30"/>
      <c r="BB1052" s="30" t="s">
        <v>54452</v>
      </c>
      <c r="BC1052" s="30" t="s">
        <v>54452</v>
      </c>
      <c r="BD1052" s="30" t="s">
        <v>54452</v>
      </c>
      <c r="BE1052" s="30" t="s">
        <v>54452</v>
      </c>
      <c r="BF1052" s="30" t="s">
        <v>54452</v>
      </c>
      <c r="BG1052" s="30">
        <v>5</v>
      </c>
      <c r="BH1052" s="30"/>
      <c r="BI1052" s="31"/>
    </row>
    <row r="1053" spans="1:61" ht="16.5">
      <c r="A1053" s="21" t="s">
        <v>3432</v>
      </c>
      <c r="B1053" s="21">
        <v>3103</v>
      </c>
      <c r="C1053" s="21">
        <v>1795839</v>
      </c>
      <c r="D1053" s="21">
        <v>6178100049</v>
      </c>
      <c r="E1053" s="22">
        <v>1801110001220</v>
      </c>
      <c r="F1053" s="24" t="s">
        <v>3433</v>
      </c>
      <c r="G1053" s="24" t="s">
        <v>44</v>
      </c>
      <c r="H1053" s="24" t="s">
        <v>51</v>
      </c>
      <c r="I1053" s="24" t="s">
        <v>52</v>
      </c>
      <c r="J1053" s="24" t="s">
        <v>1004</v>
      </c>
      <c r="K1053" s="21">
        <v>21</v>
      </c>
      <c r="L1053" s="32" t="s">
        <v>3434</v>
      </c>
      <c r="M1053" s="21" t="s">
        <v>3435</v>
      </c>
      <c r="N1053" s="21">
        <v>1</v>
      </c>
      <c r="O1053" s="21" t="s">
        <v>351</v>
      </c>
      <c r="P1053" s="36">
        <v>1</v>
      </c>
      <c r="Q1053" s="21">
        <v>0</v>
      </c>
      <c r="R1053" s="36">
        <v>5</v>
      </c>
      <c r="S1053" s="21">
        <v>411</v>
      </c>
      <c r="T1053" s="21">
        <v>0</v>
      </c>
      <c r="U1053" s="21">
        <v>0</v>
      </c>
      <c r="V1053" s="21">
        <v>0</v>
      </c>
      <c r="W1053" s="21">
        <v>0</v>
      </c>
      <c r="X1053" s="42">
        <v>2045</v>
      </c>
      <c r="Y1053" s="33">
        <v>8799</v>
      </c>
      <c r="Z1053" s="16" t="s">
        <v>56</v>
      </c>
      <c r="AA1053" s="103">
        <v>0</v>
      </c>
      <c r="AB1053" s="37">
        <v>88</v>
      </c>
      <c r="AC1053" s="37">
        <v>4.0999999999999996</v>
      </c>
      <c r="AD1053" s="100">
        <v>0</v>
      </c>
      <c r="AE1053" s="37">
        <v>20.399999999999999</v>
      </c>
      <c r="AF1053" s="21">
        <f t="shared" si="16"/>
        <v>112.5</v>
      </c>
      <c r="AG1053" s="21" t="s">
        <v>3421</v>
      </c>
      <c r="AH1053" s="24" t="s">
        <v>3436</v>
      </c>
      <c r="AI1053" s="24" t="s">
        <v>3437</v>
      </c>
      <c r="AJ1053" s="27" t="s">
        <v>30717</v>
      </c>
      <c r="AK1053" s="28" t="s">
        <v>156</v>
      </c>
      <c r="AL1053" s="28">
        <v>10</v>
      </c>
      <c r="AM1053" s="28">
        <v>19450922</v>
      </c>
      <c r="AN1053" s="29">
        <v>797</v>
      </c>
      <c r="AO1053" s="29">
        <v>202306</v>
      </c>
      <c r="AP1053" s="29">
        <v>2022</v>
      </c>
      <c r="AQ1053" s="28">
        <v>559167200</v>
      </c>
      <c r="AR1053" s="28">
        <v>1426860291</v>
      </c>
      <c r="AS1053" s="28">
        <v>23000000</v>
      </c>
      <c r="AT1053" s="30">
        <v>2</v>
      </c>
      <c r="AU1053" s="30"/>
      <c r="AV1053" s="30"/>
      <c r="AW1053" s="30"/>
      <c r="AX1053" s="30"/>
      <c r="AY1053" s="30"/>
      <c r="AZ1053" s="30"/>
      <c r="BA1053" s="30"/>
      <c r="BB1053" s="30" t="s">
        <v>54452</v>
      </c>
      <c r="BC1053" s="30" t="s">
        <v>54452</v>
      </c>
      <c r="BD1053" s="30" t="s">
        <v>54452</v>
      </c>
      <c r="BE1053" s="30" t="s">
        <v>54452</v>
      </c>
      <c r="BF1053" s="30" t="s">
        <v>54452</v>
      </c>
      <c r="BG1053" s="30">
        <v>4</v>
      </c>
      <c r="BH1053" s="30" t="s">
        <v>237</v>
      </c>
      <c r="BI1053" s="31"/>
    </row>
    <row r="1054" spans="1:61" ht="16.5">
      <c r="A1054" s="21" t="s">
        <v>14773</v>
      </c>
      <c r="B1054" s="21">
        <v>24786</v>
      </c>
      <c r="C1054" s="21">
        <v>1178660</v>
      </c>
      <c r="D1054" s="21">
        <v>2098204249</v>
      </c>
      <c r="E1054" s="22">
        <v>1144310000084</v>
      </c>
      <c r="F1054" s="24" t="s">
        <v>14774</v>
      </c>
      <c r="G1054" s="24" t="s">
        <v>104</v>
      </c>
      <c r="H1054" s="24" t="s">
        <v>51</v>
      </c>
      <c r="I1054" s="24" t="s">
        <v>65</v>
      </c>
      <c r="J1054" s="24" t="s">
        <v>105</v>
      </c>
      <c r="K1054" s="21">
        <v>64</v>
      </c>
      <c r="L1054" s="32" t="s">
        <v>14774</v>
      </c>
      <c r="M1054" s="21" t="s">
        <v>4980</v>
      </c>
      <c r="N1054" s="26">
        <v>1</v>
      </c>
      <c r="O1054" s="26">
        <v>0</v>
      </c>
      <c r="P1054" s="26">
        <v>0</v>
      </c>
      <c r="Q1054" s="26">
        <v>0</v>
      </c>
      <c r="R1054" s="26">
        <v>0</v>
      </c>
      <c r="S1054" s="26">
        <v>0</v>
      </c>
      <c r="T1054" s="26">
        <v>0</v>
      </c>
      <c r="U1054" s="26">
        <v>0</v>
      </c>
      <c r="V1054" s="26">
        <v>0</v>
      </c>
      <c r="W1054" s="26">
        <v>0</v>
      </c>
      <c r="X1054" s="26">
        <v>0</v>
      </c>
      <c r="Y1054" s="26">
        <v>0</v>
      </c>
      <c r="Z1054" s="21"/>
      <c r="AA1054" s="101">
        <v>0</v>
      </c>
      <c r="AB1054" s="98">
        <v>0</v>
      </c>
      <c r="AC1054" s="98">
        <v>0</v>
      </c>
      <c r="AD1054" s="98">
        <v>0</v>
      </c>
      <c r="AE1054" s="98">
        <v>0</v>
      </c>
      <c r="AF1054" s="21">
        <f t="shared" si="16"/>
        <v>0</v>
      </c>
      <c r="AG1054" s="21" t="s">
        <v>14775</v>
      </c>
      <c r="AH1054" s="24" t="s">
        <v>14776</v>
      </c>
      <c r="AI1054" s="24" t="s">
        <v>14777</v>
      </c>
      <c r="AJ1054" s="27" t="s">
        <v>31655</v>
      </c>
      <c r="AK1054" s="28" t="s">
        <v>47</v>
      </c>
      <c r="AL1054" s="28">
        <v>10</v>
      </c>
      <c r="AM1054" s="28">
        <v>19640425</v>
      </c>
      <c r="AN1054" s="29">
        <v>2471</v>
      </c>
      <c r="AO1054" s="29">
        <v>201901</v>
      </c>
      <c r="AP1054" s="29">
        <v>2022</v>
      </c>
      <c r="AQ1054" s="28">
        <v>1326925803</v>
      </c>
      <c r="AR1054" s="28">
        <v>1058231506</v>
      </c>
      <c r="AS1054" s="28">
        <v>225123741</v>
      </c>
      <c r="AT1054" s="30">
        <v>2</v>
      </c>
      <c r="AU1054" s="30"/>
      <c r="AV1054" s="30"/>
      <c r="AW1054" s="30"/>
      <c r="AX1054" s="30"/>
      <c r="AY1054" s="30"/>
      <c r="AZ1054" s="30"/>
      <c r="BA1054" s="30"/>
      <c r="BB1054" s="30" t="s">
        <v>54452</v>
      </c>
      <c r="BC1054" s="30" t="s">
        <v>54452</v>
      </c>
      <c r="BD1054" s="30" t="s">
        <v>54452</v>
      </c>
      <c r="BE1054" s="30" t="s">
        <v>54452</v>
      </c>
      <c r="BF1054" s="30" t="s">
        <v>54452</v>
      </c>
      <c r="BG1054" s="30">
        <v>4</v>
      </c>
      <c r="BH1054" s="30" t="s">
        <v>237</v>
      </c>
      <c r="BI1054" s="31"/>
    </row>
    <row r="1055" spans="1:61" ht="16.5">
      <c r="A1055" s="21" t="s">
        <v>14791</v>
      </c>
      <c r="B1055" s="21">
        <v>22686</v>
      </c>
      <c r="C1055" s="21">
        <v>1469936</v>
      </c>
      <c r="D1055" s="21">
        <v>6078117505</v>
      </c>
      <c r="E1055" s="22">
        <v>1801110006048</v>
      </c>
      <c r="F1055" s="24" t="s">
        <v>14792</v>
      </c>
      <c r="G1055" s="24" t="s">
        <v>104</v>
      </c>
      <c r="H1055" s="24" t="s">
        <v>51</v>
      </c>
      <c r="I1055" s="24" t="s">
        <v>65</v>
      </c>
      <c r="J1055" s="24" t="s">
        <v>3829</v>
      </c>
      <c r="K1055" s="21">
        <v>50</v>
      </c>
      <c r="L1055" s="32" t="s">
        <v>14793</v>
      </c>
      <c r="M1055" s="21" t="s">
        <v>14794</v>
      </c>
      <c r="N1055" s="26">
        <v>1</v>
      </c>
      <c r="O1055" s="26">
        <v>0</v>
      </c>
      <c r="P1055" s="26">
        <v>0</v>
      </c>
      <c r="Q1055" s="26">
        <v>0</v>
      </c>
      <c r="R1055" s="26">
        <v>0</v>
      </c>
      <c r="S1055" s="26">
        <v>0</v>
      </c>
      <c r="T1055" s="26">
        <v>0</v>
      </c>
      <c r="U1055" s="26">
        <v>0</v>
      </c>
      <c r="V1055" s="26">
        <v>0</v>
      </c>
      <c r="W1055" s="26">
        <v>0</v>
      </c>
      <c r="X1055" s="26">
        <v>0</v>
      </c>
      <c r="Y1055" s="26">
        <v>0</v>
      </c>
      <c r="Z1055" s="21"/>
      <c r="AA1055" s="101">
        <v>0</v>
      </c>
      <c r="AB1055" s="98">
        <v>0</v>
      </c>
      <c r="AC1055" s="98">
        <v>0</v>
      </c>
      <c r="AD1055" s="98">
        <v>0</v>
      </c>
      <c r="AE1055" s="98">
        <v>0</v>
      </c>
      <c r="AF1055" s="21">
        <f t="shared" si="16"/>
        <v>0</v>
      </c>
      <c r="AG1055" s="21" t="s">
        <v>14795</v>
      </c>
      <c r="AH1055" s="24" t="s">
        <v>14796</v>
      </c>
      <c r="AI1055" s="24" t="s">
        <v>14797</v>
      </c>
      <c r="AJ1055" s="27" t="s">
        <v>31656</v>
      </c>
      <c r="AK1055" s="28" t="s">
        <v>47</v>
      </c>
      <c r="AL1055" s="28">
        <v>10</v>
      </c>
      <c r="AM1055" s="28">
        <v>19780601</v>
      </c>
      <c r="AN1055" s="29">
        <v>350</v>
      </c>
      <c r="AO1055" s="29">
        <v>200312</v>
      </c>
      <c r="AP1055" s="29"/>
      <c r="AQ1055" s="28"/>
      <c r="AR1055" s="28"/>
      <c r="AS1055" s="28"/>
      <c r="AT1055" s="30">
        <v>2</v>
      </c>
      <c r="AU1055" s="30"/>
      <c r="AV1055" s="30"/>
      <c r="AW1055" s="30"/>
      <c r="AX1055" s="30"/>
      <c r="AY1055" s="30"/>
      <c r="AZ1055" s="30"/>
      <c r="BA1055" s="30"/>
      <c r="BB1055" s="30" t="s">
        <v>54452</v>
      </c>
      <c r="BC1055" s="30" t="s">
        <v>54452</v>
      </c>
      <c r="BD1055" s="30" t="s">
        <v>54452</v>
      </c>
      <c r="BE1055" s="30" t="s">
        <v>54452</v>
      </c>
      <c r="BF1055" s="30" t="s">
        <v>54452</v>
      </c>
      <c r="BG1055" s="30">
        <v>4</v>
      </c>
      <c r="BH1055" s="30" t="s">
        <v>237</v>
      </c>
      <c r="BI1055" s="31"/>
    </row>
    <row r="1056" spans="1:61" ht="16.5">
      <c r="A1056" s="21" t="s">
        <v>3438</v>
      </c>
      <c r="B1056" s="21">
        <v>3105</v>
      </c>
      <c r="C1056" s="21">
        <v>1442479</v>
      </c>
      <c r="D1056" s="21">
        <v>6218100301</v>
      </c>
      <c r="E1056" s="22">
        <v>1845110000296</v>
      </c>
      <c r="F1056" s="24" t="s">
        <v>3439</v>
      </c>
      <c r="G1056" s="24" t="s">
        <v>44</v>
      </c>
      <c r="H1056" s="24" t="s">
        <v>51</v>
      </c>
      <c r="I1056" s="24" t="s">
        <v>52</v>
      </c>
      <c r="J1056" s="24" t="s">
        <v>1004</v>
      </c>
      <c r="K1056" s="21">
        <v>21</v>
      </c>
      <c r="L1056" s="32" t="s">
        <v>3440</v>
      </c>
      <c r="M1056" s="21" t="s">
        <v>3441</v>
      </c>
      <c r="N1056" s="21">
        <v>1</v>
      </c>
      <c r="O1056" s="21" t="s">
        <v>351</v>
      </c>
      <c r="P1056" s="34">
        <v>0</v>
      </c>
      <c r="Q1056" s="63">
        <v>0</v>
      </c>
      <c r="R1056" s="53">
        <v>0</v>
      </c>
      <c r="S1056" s="36">
        <v>340</v>
      </c>
      <c r="T1056" s="21">
        <v>0</v>
      </c>
      <c r="U1056" s="21">
        <v>0</v>
      </c>
      <c r="V1056" s="21">
        <v>0</v>
      </c>
      <c r="W1056" s="21">
        <v>0</v>
      </c>
      <c r="X1056" s="21">
        <v>833</v>
      </c>
      <c r="Y1056" s="33">
        <v>8793</v>
      </c>
      <c r="Z1056" s="16" t="s">
        <v>56</v>
      </c>
      <c r="AA1056" s="103">
        <v>0</v>
      </c>
      <c r="AB1056" s="37">
        <v>87.9</v>
      </c>
      <c r="AC1056" s="37">
        <v>3.4</v>
      </c>
      <c r="AD1056" s="100">
        <v>0</v>
      </c>
      <c r="AE1056" s="37">
        <v>8.3000000000000007</v>
      </c>
      <c r="AF1056" s="21">
        <f t="shared" si="16"/>
        <v>99.600000000000009</v>
      </c>
      <c r="AG1056" s="21" t="s">
        <v>3442</v>
      </c>
      <c r="AH1056" s="24" t="s">
        <v>3443</v>
      </c>
      <c r="AI1056" s="24" t="s">
        <v>3444</v>
      </c>
      <c r="AJ1056" s="27" t="s">
        <v>30717</v>
      </c>
      <c r="AK1056" s="28" t="s">
        <v>60</v>
      </c>
      <c r="AL1056" s="28">
        <v>10</v>
      </c>
      <c r="AM1056" s="28">
        <v>19780304</v>
      </c>
      <c r="AN1056" s="29">
        <v>407</v>
      </c>
      <c r="AO1056" s="29">
        <v>202212</v>
      </c>
      <c r="AP1056" s="29">
        <v>2022</v>
      </c>
      <c r="AQ1056" s="28">
        <v>220330458</v>
      </c>
      <c r="AR1056" s="28">
        <v>402869002</v>
      </c>
      <c r="AS1056" s="28">
        <v>4690600</v>
      </c>
      <c r="AT1056" s="30">
        <v>2</v>
      </c>
      <c r="AU1056" s="30"/>
      <c r="AV1056" s="30"/>
      <c r="AW1056" s="30"/>
      <c r="AX1056" s="30"/>
      <c r="AY1056" s="30"/>
      <c r="AZ1056" s="30"/>
      <c r="BA1056" s="30"/>
      <c r="BB1056" s="30" t="s">
        <v>54452</v>
      </c>
      <c r="BC1056" s="30" t="s">
        <v>54452</v>
      </c>
      <c r="BD1056" s="30" t="s">
        <v>54452</v>
      </c>
      <c r="BE1056" s="30" t="s">
        <v>54452</v>
      </c>
      <c r="BF1056" s="30" t="s">
        <v>3445</v>
      </c>
      <c r="BG1056" s="30">
        <v>2</v>
      </c>
      <c r="BH1056" s="30" t="s">
        <v>1751</v>
      </c>
      <c r="BI1056" s="31"/>
    </row>
    <row r="1057" spans="1:61" ht="16.5">
      <c r="A1057" s="21" t="s">
        <v>6009</v>
      </c>
      <c r="B1057" s="21">
        <v>6080</v>
      </c>
      <c r="C1057" s="21">
        <v>1876306</v>
      </c>
      <c r="D1057" s="21">
        <v>1048134422</v>
      </c>
      <c r="E1057" s="22">
        <v>1101110212889</v>
      </c>
      <c r="F1057" s="24" t="s">
        <v>6010</v>
      </c>
      <c r="G1057" s="24" t="s">
        <v>44</v>
      </c>
      <c r="H1057" s="24" t="s">
        <v>51</v>
      </c>
      <c r="I1057" s="24" t="s">
        <v>52</v>
      </c>
      <c r="J1057" s="24" t="s">
        <v>1033</v>
      </c>
      <c r="K1057" s="21">
        <v>38</v>
      </c>
      <c r="L1057" s="32" t="s">
        <v>6011</v>
      </c>
      <c r="M1057" s="21" t="s">
        <v>6012</v>
      </c>
      <c r="N1057" s="26">
        <v>1</v>
      </c>
      <c r="O1057" s="26" t="s">
        <v>55</v>
      </c>
      <c r="P1057" s="26">
        <v>0</v>
      </c>
      <c r="Q1057" s="26">
        <v>0</v>
      </c>
      <c r="R1057" s="33">
        <v>10100</v>
      </c>
      <c r="S1057" s="33">
        <v>1472889</v>
      </c>
      <c r="T1057" s="26">
        <v>0</v>
      </c>
      <c r="U1057" s="33">
        <v>343414</v>
      </c>
      <c r="V1057" s="33">
        <v>229900</v>
      </c>
      <c r="W1057" s="33">
        <v>666725</v>
      </c>
      <c r="X1057" s="26">
        <v>0</v>
      </c>
      <c r="Y1057" s="33">
        <v>4168240</v>
      </c>
      <c r="Z1057" s="21" t="s">
        <v>5733</v>
      </c>
      <c r="AA1057" s="102">
        <v>0</v>
      </c>
      <c r="AB1057" s="21">
        <v>41.7</v>
      </c>
      <c r="AC1057" s="21">
        <v>14.7</v>
      </c>
      <c r="AD1057" s="21">
        <v>3.4</v>
      </c>
      <c r="AE1057" s="21">
        <v>8.9</v>
      </c>
      <c r="AF1057" s="21">
        <f t="shared" si="16"/>
        <v>68.7</v>
      </c>
      <c r="AG1057" s="21" t="s">
        <v>6013</v>
      </c>
      <c r="AH1057" s="24" t="s">
        <v>6014</v>
      </c>
      <c r="AI1057" s="24" t="s">
        <v>6015</v>
      </c>
      <c r="AJ1057" s="27" t="s">
        <v>31462</v>
      </c>
      <c r="AK1057" s="28" t="s">
        <v>156</v>
      </c>
      <c r="AL1057" s="28">
        <v>10</v>
      </c>
      <c r="AM1057" s="28">
        <v>19770624</v>
      </c>
      <c r="AN1057" s="29">
        <v>725</v>
      </c>
      <c r="AO1057" s="29">
        <v>202306</v>
      </c>
      <c r="AP1057" s="29">
        <v>2022</v>
      </c>
      <c r="AQ1057" s="28">
        <v>362961298</v>
      </c>
      <c r="AR1057" s="28">
        <v>274409572</v>
      </c>
      <c r="AS1057" s="28">
        <v>17000000</v>
      </c>
      <c r="AT1057" s="30">
        <v>1</v>
      </c>
      <c r="AU1057" s="30"/>
      <c r="AV1057" s="30"/>
      <c r="AW1057" s="30"/>
      <c r="AX1057" s="30"/>
      <c r="AY1057" s="30"/>
      <c r="AZ1057" s="30"/>
      <c r="BA1057" s="30"/>
      <c r="BB1057" s="30" t="s">
        <v>54452</v>
      </c>
      <c r="BC1057" s="30" t="s">
        <v>54452</v>
      </c>
      <c r="BD1057" s="30" t="s">
        <v>54452</v>
      </c>
      <c r="BE1057" s="30" t="s">
        <v>54452</v>
      </c>
      <c r="BF1057" s="30" t="s">
        <v>54452</v>
      </c>
      <c r="BG1057" s="30">
        <v>7</v>
      </c>
      <c r="BH1057" s="30"/>
      <c r="BI1057" s="31"/>
    </row>
    <row r="1058" spans="1:61" ht="16.5">
      <c r="A1058" s="21" t="s">
        <v>10153</v>
      </c>
      <c r="B1058" s="21">
        <v>10606</v>
      </c>
      <c r="C1058" s="21">
        <v>1302367</v>
      </c>
      <c r="D1058" s="21">
        <v>5138103220</v>
      </c>
      <c r="E1058" s="22">
        <v>1760110013630</v>
      </c>
      <c r="F1058" s="24" t="s">
        <v>10154</v>
      </c>
      <c r="G1058" s="24" t="s">
        <v>44</v>
      </c>
      <c r="H1058" s="24" t="s">
        <v>51</v>
      </c>
      <c r="I1058" s="24" t="s">
        <v>52</v>
      </c>
      <c r="J1058" s="24" t="s">
        <v>171</v>
      </c>
      <c r="K1058" s="21">
        <v>48</v>
      </c>
      <c r="L1058" s="32" t="s">
        <v>10155</v>
      </c>
      <c r="M1058" s="21" t="s">
        <v>10156</v>
      </c>
      <c r="N1058" s="21">
        <v>1</v>
      </c>
      <c r="O1058" s="21" t="s">
        <v>55</v>
      </c>
      <c r="P1058" s="21">
        <v>0</v>
      </c>
      <c r="Q1058" s="33">
        <v>123000</v>
      </c>
      <c r="R1058" s="21">
        <v>0</v>
      </c>
      <c r="S1058" s="33">
        <v>1285055</v>
      </c>
      <c r="T1058" s="21">
        <v>0</v>
      </c>
      <c r="U1058" s="33">
        <v>229912</v>
      </c>
      <c r="V1058" s="21">
        <v>0</v>
      </c>
      <c r="W1058" s="21">
        <v>0</v>
      </c>
      <c r="X1058" s="33">
        <v>535263</v>
      </c>
      <c r="Y1058" s="21">
        <v>0</v>
      </c>
      <c r="Z1058" s="16" t="s">
        <v>126</v>
      </c>
      <c r="AA1058" s="102">
        <v>0</v>
      </c>
      <c r="AB1058" s="21">
        <v>1.2</v>
      </c>
      <c r="AC1058" s="21">
        <v>12.8</v>
      </c>
      <c r="AD1058" s="21">
        <v>2.2000000000000002</v>
      </c>
      <c r="AE1058" s="21">
        <v>5.3</v>
      </c>
      <c r="AF1058" s="21">
        <f t="shared" si="16"/>
        <v>21.5</v>
      </c>
      <c r="AG1058" s="21" t="s">
        <v>10157</v>
      </c>
      <c r="AH1058" s="24" t="s">
        <v>10158</v>
      </c>
      <c r="AI1058" s="24" t="s">
        <v>10159</v>
      </c>
      <c r="AJ1058" s="27" t="s">
        <v>31657</v>
      </c>
      <c r="AK1058" s="28" t="s">
        <v>60</v>
      </c>
      <c r="AL1058" s="28">
        <v>10</v>
      </c>
      <c r="AM1058" s="28">
        <v>19671004</v>
      </c>
      <c r="AN1058" s="29">
        <v>335</v>
      </c>
      <c r="AO1058" s="29">
        <v>202212</v>
      </c>
      <c r="AP1058" s="29">
        <v>2022</v>
      </c>
      <c r="AQ1058" s="28">
        <v>103429276</v>
      </c>
      <c r="AR1058" s="28">
        <v>138625074</v>
      </c>
      <c r="AS1058" s="28">
        <v>1904510</v>
      </c>
      <c r="AT1058" s="30">
        <v>2</v>
      </c>
      <c r="AU1058" s="30"/>
      <c r="AV1058" s="30"/>
      <c r="AW1058" s="30"/>
      <c r="AX1058" s="30"/>
      <c r="AY1058" s="30"/>
      <c r="AZ1058" s="30"/>
      <c r="BA1058" s="30"/>
      <c r="BB1058" s="30" t="s">
        <v>54452</v>
      </c>
      <c r="BC1058" s="30" t="s">
        <v>54452</v>
      </c>
      <c r="BD1058" s="30" t="s">
        <v>54452</v>
      </c>
      <c r="BE1058" s="30" t="s">
        <v>54452</v>
      </c>
      <c r="BF1058" s="30" t="s">
        <v>10160</v>
      </c>
      <c r="BG1058" s="30">
        <v>2</v>
      </c>
      <c r="BH1058" s="30"/>
      <c r="BI1058" s="31"/>
    </row>
    <row r="1059" spans="1:61" ht="16.5">
      <c r="A1059" s="21" t="s">
        <v>8133</v>
      </c>
      <c r="B1059" s="21">
        <v>8361</v>
      </c>
      <c r="C1059" s="21">
        <v>1494546</v>
      </c>
      <c r="D1059" s="21">
        <v>3148107954</v>
      </c>
      <c r="E1059" s="22">
        <v>1601110003121</v>
      </c>
      <c r="F1059" s="24" t="s">
        <v>8134</v>
      </c>
      <c r="G1059" s="24" t="s">
        <v>44</v>
      </c>
      <c r="H1059" s="24" t="s">
        <v>51</v>
      </c>
      <c r="I1059" s="24" t="s">
        <v>52</v>
      </c>
      <c r="J1059" s="24" t="s">
        <v>313</v>
      </c>
      <c r="K1059" s="21">
        <v>46</v>
      </c>
      <c r="L1059" s="32" t="s">
        <v>8135</v>
      </c>
      <c r="M1059" s="21" t="s">
        <v>8136</v>
      </c>
      <c r="N1059" s="26">
        <v>1</v>
      </c>
      <c r="O1059" s="26" t="s">
        <v>55</v>
      </c>
      <c r="P1059" s="21">
        <v>0</v>
      </c>
      <c r="Q1059" s="21">
        <v>0</v>
      </c>
      <c r="R1059" s="21">
        <v>0</v>
      </c>
      <c r="S1059" s="41">
        <v>524989</v>
      </c>
      <c r="T1059" s="21">
        <v>0</v>
      </c>
      <c r="U1059" s="21">
        <v>0</v>
      </c>
      <c r="V1059" s="21">
        <v>0</v>
      </c>
      <c r="W1059" s="41">
        <v>1434408</v>
      </c>
      <c r="X1059" s="21">
        <v>0</v>
      </c>
      <c r="Y1059" s="41">
        <v>806091</v>
      </c>
      <c r="Z1059" s="21"/>
      <c r="AA1059" s="102">
        <v>0</v>
      </c>
      <c r="AB1059" s="21">
        <v>8</v>
      </c>
      <c r="AC1059" s="21">
        <v>5.2</v>
      </c>
      <c r="AD1059" s="99">
        <v>0</v>
      </c>
      <c r="AE1059" s="21">
        <v>14.3</v>
      </c>
      <c r="AF1059" s="21">
        <f t="shared" si="16"/>
        <v>27.5</v>
      </c>
      <c r="AG1059" s="21" t="s">
        <v>8137</v>
      </c>
      <c r="AH1059" s="24" t="s">
        <v>8138</v>
      </c>
      <c r="AI1059" s="24" t="s">
        <v>8139</v>
      </c>
      <c r="AJ1059" s="27" t="s">
        <v>31658</v>
      </c>
      <c r="AK1059" s="28" t="s">
        <v>156</v>
      </c>
      <c r="AL1059" s="28">
        <v>10</v>
      </c>
      <c r="AM1059" s="28">
        <v>19781011</v>
      </c>
      <c r="AN1059" s="29">
        <v>1809</v>
      </c>
      <c r="AO1059" s="29">
        <v>202306</v>
      </c>
      <c r="AP1059" s="29">
        <v>2022</v>
      </c>
      <c r="AQ1059" s="28">
        <v>2052333741</v>
      </c>
      <c r="AR1059" s="28">
        <v>1800240035</v>
      </c>
      <c r="AS1059" s="28">
        <v>44654535</v>
      </c>
      <c r="AT1059" s="30">
        <v>2</v>
      </c>
      <c r="AU1059" s="30"/>
      <c r="AV1059" s="30"/>
      <c r="AW1059" s="30"/>
      <c r="AX1059" s="30"/>
      <c r="AY1059" s="30"/>
      <c r="AZ1059" s="30"/>
      <c r="BA1059" s="30"/>
      <c r="BB1059" s="30" t="s">
        <v>54452</v>
      </c>
      <c r="BC1059" s="30" t="s">
        <v>54452</v>
      </c>
      <c r="BD1059" s="30" t="s">
        <v>54452</v>
      </c>
      <c r="BE1059" s="30" t="s">
        <v>54452</v>
      </c>
      <c r="BF1059" s="30" t="s">
        <v>54452</v>
      </c>
      <c r="BG1059" s="30">
        <v>4</v>
      </c>
      <c r="BH1059" s="30" t="s">
        <v>7000</v>
      </c>
      <c r="BI1059" s="31"/>
    </row>
    <row r="1060" spans="1:61" ht="16.5">
      <c r="A1060" s="21" t="s">
        <v>14799</v>
      </c>
      <c r="B1060" s="21">
        <v>24763</v>
      </c>
      <c r="C1060" s="21">
        <v>1304615</v>
      </c>
      <c r="D1060" s="21">
        <v>2058202424</v>
      </c>
      <c r="E1060" s="22">
        <v>1141310000056</v>
      </c>
      <c r="F1060" s="24" t="s">
        <v>14800</v>
      </c>
      <c r="G1060" s="24" t="s">
        <v>104</v>
      </c>
      <c r="H1060" s="24" t="s">
        <v>51</v>
      </c>
      <c r="I1060" s="24" t="s">
        <v>65</v>
      </c>
      <c r="J1060" s="24" t="s">
        <v>105</v>
      </c>
      <c r="K1060" s="21">
        <v>64</v>
      </c>
      <c r="L1060" s="32" t="s">
        <v>14800</v>
      </c>
      <c r="M1060" s="21" t="s">
        <v>10096</v>
      </c>
      <c r="N1060" s="26">
        <v>1</v>
      </c>
      <c r="O1060" s="26">
        <v>0</v>
      </c>
      <c r="P1060" s="26">
        <v>0</v>
      </c>
      <c r="Q1060" s="26">
        <v>0</v>
      </c>
      <c r="R1060" s="26">
        <v>0</v>
      </c>
      <c r="S1060" s="26">
        <v>0</v>
      </c>
      <c r="T1060" s="26">
        <v>0</v>
      </c>
      <c r="U1060" s="26">
        <v>0</v>
      </c>
      <c r="V1060" s="26">
        <v>0</v>
      </c>
      <c r="W1060" s="26">
        <v>0</v>
      </c>
      <c r="X1060" s="26">
        <v>0</v>
      </c>
      <c r="Y1060" s="26">
        <v>0</v>
      </c>
      <c r="Z1060" s="21"/>
      <c r="AA1060" s="101">
        <v>0</v>
      </c>
      <c r="AB1060" s="98">
        <v>0</v>
      </c>
      <c r="AC1060" s="98">
        <v>0</v>
      </c>
      <c r="AD1060" s="98">
        <v>0</v>
      </c>
      <c r="AE1060" s="98">
        <v>0</v>
      </c>
      <c r="AF1060" s="21">
        <f t="shared" si="16"/>
        <v>0</v>
      </c>
      <c r="AG1060" s="21" t="s">
        <v>14801</v>
      </c>
      <c r="AH1060" s="24"/>
      <c r="AI1060" s="24" t="s">
        <v>14802</v>
      </c>
      <c r="AJ1060" s="27" t="s">
        <v>31659</v>
      </c>
      <c r="AK1060" s="28" t="s">
        <v>47</v>
      </c>
      <c r="AL1060" s="28">
        <v>10</v>
      </c>
      <c r="AM1060" s="28">
        <v>19711005</v>
      </c>
      <c r="AN1060" s="29">
        <v>3716</v>
      </c>
      <c r="AO1060" s="29">
        <v>202202</v>
      </c>
      <c r="AP1060" s="29">
        <v>2022</v>
      </c>
      <c r="AQ1060" s="28">
        <v>498400707</v>
      </c>
      <c r="AR1060" s="28">
        <v>926011385</v>
      </c>
      <c r="AS1060" s="28">
        <v>137010513</v>
      </c>
      <c r="AT1060" s="30">
        <v>2</v>
      </c>
      <c r="AU1060" s="30"/>
      <c r="AV1060" s="30"/>
      <c r="AW1060" s="30"/>
      <c r="AX1060" s="30"/>
      <c r="AY1060" s="30"/>
      <c r="AZ1060" s="30"/>
      <c r="BA1060" s="30"/>
      <c r="BB1060" s="30" t="s">
        <v>54452</v>
      </c>
      <c r="BC1060" s="30" t="s">
        <v>54452</v>
      </c>
      <c r="BD1060" s="30" t="s">
        <v>54452</v>
      </c>
      <c r="BE1060" s="30" t="s">
        <v>54452</v>
      </c>
      <c r="BF1060" s="30" t="s">
        <v>54452</v>
      </c>
      <c r="BG1060" s="30">
        <v>8</v>
      </c>
      <c r="BH1060" s="30"/>
      <c r="BI1060" s="31"/>
    </row>
    <row r="1061" spans="1:61" ht="16.5">
      <c r="A1061" s="21" t="s">
        <v>14804</v>
      </c>
      <c r="B1061" s="21">
        <v>7586</v>
      </c>
      <c r="C1061" s="21">
        <v>1782529</v>
      </c>
      <c r="D1061" s="21">
        <v>5038104241</v>
      </c>
      <c r="E1061" s="22">
        <v>1701110007733</v>
      </c>
      <c r="F1061" s="24" t="s">
        <v>14805</v>
      </c>
      <c r="G1061" s="24" t="s">
        <v>44</v>
      </c>
      <c r="H1061" s="24" t="s">
        <v>51</v>
      </c>
      <c r="I1061" s="24" t="s">
        <v>52</v>
      </c>
      <c r="J1061" s="24" t="s">
        <v>1033</v>
      </c>
      <c r="K1061" s="21">
        <v>38</v>
      </c>
      <c r="L1061" s="32" t="s">
        <v>14806</v>
      </c>
      <c r="M1061" s="21" t="s">
        <v>14807</v>
      </c>
      <c r="N1061" s="26">
        <v>1</v>
      </c>
      <c r="O1061" s="26" t="s">
        <v>55</v>
      </c>
      <c r="P1061" s="21">
        <v>0</v>
      </c>
      <c r="Q1061" s="21">
        <v>0</v>
      </c>
      <c r="R1061" s="21">
        <v>0</v>
      </c>
      <c r="S1061" s="41">
        <v>93676</v>
      </c>
      <c r="T1061" s="21">
        <v>0</v>
      </c>
      <c r="U1061" s="21">
        <v>0</v>
      </c>
      <c r="V1061" s="21">
        <v>0</v>
      </c>
      <c r="W1061" s="21">
        <v>0</v>
      </c>
      <c r="X1061" s="41">
        <f>172021+92242</f>
        <v>264263</v>
      </c>
      <c r="Y1061" s="41">
        <v>7801976</v>
      </c>
      <c r="Z1061" s="16"/>
      <c r="AA1061" s="102">
        <v>0</v>
      </c>
      <c r="AB1061" s="21">
        <v>78</v>
      </c>
      <c r="AC1061" s="21">
        <v>0.9</v>
      </c>
      <c r="AD1061" s="99">
        <v>0</v>
      </c>
      <c r="AE1061" s="21">
        <v>2.6</v>
      </c>
      <c r="AF1061" s="21">
        <f t="shared" si="16"/>
        <v>81.5</v>
      </c>
      <c r="AG1061" s="21" t="s">
        <v>2787</v>
      </c>
      <c r="AH1061" s="24" t="s">
        <v>14808</v>
      </c>
      <c r="AI1061" s="24" t="s">
        <v>14809</v>
      </c>
      <c r="AJ1061" s="27" t="s">
        <v>31660</v>
      </c>
      <c r="AK1061" s="28" t="s">
        <v>70</v>
      </c>
      <c r="AL1061" s="28">
        <v>10</v>
      </c>
      <c r="AM1061" s="28">
        <v>19770701</v>
      </c>
      <c r="AN1061" s="29">
        <v>1448</v>
      </c>
      <c r="AO1061" s="29">
        <v>202306</v>
      </c>
      <c r="AP1061" s="29">
        <v>2022</v>
      </c>
      <c r="AQ1061" s="28">
        <v>540589307</v>
      </c>
      <c r="AR1061" s="28">
        <v>416582520</v>
      </c>
      <c r="AS1061" s="28">
        <v>17909503</v>
      </c>
      <c r="AT1061" s="30">
        <v>1</v>
      </c>
      <c r="AU1061" s="30"/>
      <c r="AV1061" s="30"/>
      <c r="AW1061" s="30"/>
      <c r="AX1061" s="30"/>
      <c r="AY1061" s="30"/>
      <c r="AZ1061" s="30"/>
      <c r="BA1061" s="30"/>
      <c r="BB1061" s="30" t="s">
        <v>54452</v>
      </c>
      <c r="BC1061" s="30" t="s">
        <v>54452</v>
      </c>
      <c r="BD1061" s="30" t="s">
        <v>54452</v>
      </c>
      <c r="BE1061" s="30" t="s">
        <v>54452</v>
      </c>
      <c r="BF1061" s="30" t="s">
        <v>14810</v>
      </c>
      <c r="BG1061" s="30">
        <v>2</v>
      </c>
      <c r="BH1061" s="30" t="s">
        <v>14811</v>
      </c>
      <c r="BI1061" s="31"/>
    </row>
    <row r="1062" spans="1:61" ht="16.5">
      <c r="A1062" s="21" t="s">
        <v>10872</v>
      </c>
      <c r="B1062" s="21">
        <v>11180</v>
      </c>
      <c r="C1062" s="21">
        <v>1705925</v>
      </c>
      <c r="D1062" s="21">
        <v>1248100421</v>
      </c>
      <c r="E1062" s="22">
        <v>1348110000290</v>
      </c>
      <c r="F1062" s="24" t="s">
        <v>10873</v>
      </c>
      <c r="G1062" s="24" t="s">
        <v>44</v>
      </c>
      <c r="H1062" s="24" t="s">
        <v>51</v>
      </c>
      <c r="I1062" s="24" t="s">
        <v>65</v>
      </c>
      <c r="J1062" s="24" t="s">
        <v>3829</v>
      </c>
      <c r="K1062" s="21">
        <v>50</v>
      </c>
      <c r="L1062" s="21"/>
      <c r="M1062" s="21" t="s">
        <v>10874</v>
      </c>
      <c r="N1062" s="21">
        <v>1</v>
      </c>
      <c r="O1062" s="21" t="s">
        <v>55</v>
      </c>
      <c r="P1062" s="21">
        <v>0</v>
      </c>
      <c r="Q1062" s="21">
        <v>0</v>
      </c>
      <c r="R1062" s="21">
        <v>0</v>
      </c>
      <c r="S1062" s="21">
        <v>0</v>
      </c>
      <c r="T1062" s="21">
        <v>0</v>
      </c>
      <c r="U1062" s="33">
        <v>6744589</v>
      </c>
      <c r="V1062" s="21">
        <v>0</v>
      </c>
      <c r="W1062" s="33">
        <v>18367</v>
      </c>
      <c r="X1062" s="21">
        <v>0</v>
      </c>
      <c r="Y1062" s="21">
        <v>0</v>
      </c>
      <c r="Z1062" s="21" t="s">
        <v>315</v>
      </c>
      <c r="AA1062" s="102">
        <v>0</v>
      </c>
      <c r="AB1062" s="99">
        <v>0</v>
      </c>
      <c r="AC1062" s="99">
        <v>0</v>
      </c>
      <c r="AD1062" s="21">
        <v>67.400000000000006</v>
      </c>
      <c r="AE1062" s="21">
        <v>0.1</v>
      </c>
      <c r="AF1062" s="21">
        <f t="shared" si="16"/>
        <v>67.5</v>
      </c>
      <c r="AG1062" s="21" t="s">
        <v>10755</v>
      </c>
      <c r="AH1062" s="24" t="s">
        <v>10875</v>
      </c>
      <c r="AI1062" s="24" t="s">
        <v>10876</v>
      </c>
      <c r="AJ1062" s="27" t="s">
        <v>31661</v>
      </c>
      <c r="AK1062" s="28" t="s">
        <v>60</v>
      </c>
      <c r="AL1062" s="28">
        <v>10</v>
      </c>
      <c r="AM1062" s="28">
        <v>19700701</v>
      </c>
      <c r="AN1062" s="29">
        <v>525</v>
      </c>
      <c r="AO1062" s="29">
        <v>202212</v>
      </c>
      <c r="AP1062" s="29">
        <v>2022</v>
      </c>
      <c r="AQ1062" s="28">
        <v>54332934</v>
      </c>
      <c r="AR1062" s="28">
        <v>34414341</v>
      </c>
      <c r="AS1062" s="28">
        <v>2300000</v>
      </c>
      <c r="AT1062" s="30">
        <v>2</v>
      </c>
      <c r="AU1062" s="30"/>
      <c r="AV1062" s="30"/>
      <c r="AW1062" s="30"/>
      <c r="AX1062" s="30"/>
      <c r="AY1062" s="30"/>
      <c r="AZ1062" s="30"/>
      <c r="BA1062" s="30"/>
      <c r="BB1062" s="30" t="s">
        <v>54452</v>
      </c>
      <c r="BC1062" s="30" t="s">
        <v>54452</v>
      </c>
      <c r="BD1062" s="30" t="s">
        <v>54452</v>
      </c>
      <c r="BE1062" s="30" t="s">
        <v>54452</v>
      </c>
      <c r="BF1062" s="30" t="s">
        <v>54452</v>
      </c>
      <c r="BG1062" s="30">
        <v>7</v>
      </c>
      <c r="BH1062" s="30" t="s">
        <v>10877</v>
      </c>
      <c r="BI1062" s="31"/>
    </row>
    <row r="1063" spans="1:61" ht="16.5">
      <c r="A1063" s="21" t="s">
        <v>11032</v>
      </c>
      <c r="B1063" s="21">
        <v>11250</v>
      </c>
      <c r="C1063" s="21">
        <v>1854597</v>
      </c>
      <c r="D1063" s="21">
        <v>3058100506</v>
      </c>
      <c r="E1063" s="22">
        <v>1601110000705</v>
      </c>
      <c r="F1063" s="24" t="s">
        <v>11033</v>
      </c>
      <c r="G1063" s="24" t="s">
        <v>44</v>
      </c>
      <c r="H1063" s="24" t="s">
        <v>51</v>
      </c>
      <c r="I1063" s="24" t="s">
        <v>65</v>
      </c>
      <c r="J1063" s="24" t="s">
        <v>3829</v>
      </c>
      <c r="K1063" s="21">
        <v>50</v>
      </c>
      <c r="L1063" s="21"/>
      <c r="M1063" s="21" t="s">
        <v>11034</v>
      </c>
      <c r="N1063" s="21">
        <v>1</v>
      </c>
      <c r="O1063" s="21" t="s">
        <v>83</v>
      </c>
      <c r="P1063" s="21">
        <v>0</v>
      </c>
      <c r="Q1063" s="21">
        <v>0</v>
      </c>
      <c r="R1063" s="33">
        <v>245767508</v>
      </c>
      <c r="S1063" s="21">
        <v>0</v>
      </c>
      <c r="T1063" s="21">
        <v>0</v>
      </c>
      <c r="U1063" s="33">
        <f>2112999800+34130252</f>
        <v>2147130052</v>
      </c>
      <c r="V1063" s="33">
        <v>1755140</v>
      </c>
      <c r="W1063" s="33">
        <v>18270083</v>
      </c>
      <c r="X1063" s="21">
        <v>0</v>
      </c>
      <c r="Y1063" s="21">
        <v>0</v>
      </c>
      <c r="Z1063" s="21" t="s">
        <v>315</v>
      </c>
      <c r="AA1063" s="102">
        <v>0</v>
      </c>
      <c r="AB1063" s="21">
        <v>2.4</v>
      </c>
      <c r="AC1063" s="99">
        <v>0</v>
      </c>
      <c r="AD1063" s="21">
        <v>21.4</v>
      </c>
      <c r="AE1063" s="21">
        <v>0.2</v>
      </c>
      <c r="AF1063" s="21">
        <f t="shared" si="16"/>
        <v>23.999999999999996</v>
      </c>
      <c r="AG1063" s="21" t="s">
        <v>10757</v>
      </c>
      <c r="AH1063" s="24" t="s">
        <v>11035</v>
      </c>
      <c r="AI1063" s="24" t="s">
        <v>11036</v>
      </c>
      <c r="AJ1063" s="27" t="s">
        <v>31662</v>
      </c>
      <c r="AK1063" s="28" t="s">
        <v>60</v>
      </c>
      <c r="AL1063" s="28">
        <v>10</v>
      </c>
      <c r="AM1063" s="28">
        <v>19700828</v>
      </c>
      <c r="AN1063" s="29">
        <v>314</v>
      </c>
      <c r="AO1063" s="29">
        <v>202212</v>
      </c>
      <c r="AP1063" s="29">
        <v>2022</v>
      </c>
      <c r="AQ1063" s="28">
        <v>24194188</v>
      </c>
      <c r="AR1063" s="28">
        <v>8850413</v>
      </c>
      <c r="AS1063" s="28">
        <v>440000</v>
      </c>
      <c r="AT1063" s="30">
        <v>1</v>
      </c>
      <c r="AU1063" s="30"/>
      <c r="AV1063" s="30"/>
      <c r="AW1063" s="30"/>
      <c r="AX1063" s="30"/>
      <c r="AY1063" s="30"/>
      <c r="AZ1063" s="30"/>
      <c r="BA1063" s="30"/>
      <c r="BB1063" s="30" t="s">
        <v>54452</v>
      </c>
      <c r="BC1063" s="30" t="s">
        <v>54452</v>
      </c>
      <c r="BD1063" s="30" t="s">
        <v>54452</v>
      </c>
      <c r="BE1063" s="30" t="s">
        <v>54452</v>
      </c>
      <c r="BF1063" s="30" t="s">
        <v>54452</v>
      </c>
      <c r="BG1063" s="30">
        <v>13</v>
      </c>
      <c r="BH1063" s="30"/>
      <c r="BI1063" s="31"/>
    </row>
    <row r="1064" spans="1:61" ht="16.5">
      <c r="A1064" s="21" t="s">
        <v>10945</v>
      </c>
      <c r="B1064" s="21">
        <v>11215</v>
      </c>
      <c r="C1064" s="21">
        <v>1993902</v>
      </c>
      <c r="D1064" s="21">
        <v>1388104799</v>
      </c>
      <c r="E1064" s="22">
        <v>1341110005591</v>
      </c>
      <c r="F1064" s="24" t="s">
        <v>10946</v>
      </c>
      <c r="G1064" s="24" t="s">
        <v>44</v>
      </c>
      <c r="H1064" s="24" t="s">
        <v>51</v>
      </c>
      <c r="I1064" s="24" t="s">
        <v>65</v>
      </c>
      <c r="J1064" s="24" t="s">
        <v>3829</v>
      </c>
      <c r="K1064" s="21">
        <v>50</v>
      </c>
      <c r="L1064" s="21"/>
      <c r="M1064" s="21" t="s">
        <v>10947</v>
      </c>
      <c r="N1064" s="21">
        <v>1</v>
      </c>
      <c r="O1064" s="21" t="s">
        <v>55</v>
      </c>
      <c r="P1064" s="21">
        <v>0</v>
      </c>
      <c r="Q1064" s="33">
        <v>55037</v>
      </c>
      <c r="R1064" s="21">
        <v>0</v>
      </c>
      <c r="S1064" s="21">
        <v>0</v>
      </c>
      <c r="T1064" s="21">
        <v>0</v>
      </c>
      <c r="U1064" s="33">
        <v>7679317</v>
      </c>
      <c r="V1064" s="21">
        <v>0</v>
      </c>
      <c r="W1064" s="33">
        <v>54406</v>
      </c>
      <c r="X1064" s="33">
        <v>3964000</v>
      </c>
      <c r="Y1064" s="33">
        <v>17000</v>
      </c>
      <c r="Z1064" s="21" t="s">
        <v>315</v>
      </c>
      <c r="AA1064" s="102">
        <v>0</v>
      </c>
      <c r="AB1064" s="21">
        <v>0.7</v>
      </c>
      <c r="AC1064" s="99">
        <v>0</v>
      </c>
      <c r="AD1064" s="21">
        <v>76.7</v>
      </c>
      <c r="AE1064" s="21">
        <v>40.1</v>
      </c>
      <c r="AF1064" s="21">
        <f t="shared" si="16"/>
        <v>117.5</v>
      </c>
      <c r="AG1064" s="21" t="s">
        <v>10735</v>
      </c>
      <c r="AH1064" s="24" t="s">
        <v>10948</v>
      </c>
      <c r="AI1064" s="24" t="s">
        <v>10949</v>
      </c>
      <c r="AJ1064" s="27" t="s">
        <v>31663</v>
      </c>
      <c r="AK1064" s="28" t="s">
        <v>60</v>
      </c>
      <c r="AL1064" s="28">
        <v>10</v>
      </c>
      <c r="AM1064" s="28">
        <v>19791001</v>
      </c>
      <c r="AN1064" s="29">
        <v>795</v>
      </c>
      <c r="AO1064" s="29">
        <v>202212</v>
      </c>
      <c r="AP1064" s="29">
        <v>2022</v>
      </c>
      <c r="AQ1064" s="28">
        <v>68209607</v>
      </c>
      <c r="AR1064" s="28">
        <v>46042741</v>
      </c>
      <c r="AS1064" s="28">
        <v>1500000</v>
      </c>
      <c r="AT1064" s="30">
        <v>2</v>
      </c>
      <c r="AU1064" s="30"/>
      <c r="AV1064" s="30"/>
      <c r="AW1064" s="30"/>
      <c r="AX1064" s="30"/>
      <c r="AY1064" s="30"/>
      <c r="AZ1064" s="30"/>
      <c r="BA1064" s="30"/>
      <c r="BB1064" s="30" t="s">
        <v>54452</v>
      </c>
      <c r="BC1064" s="30" t="s">
        <v>54452</v>
      </c>
      <c r="BD1064" s="30" t="s">
        <v>54452</v>
      </c>
      <c r="BE1064" s="30" t="s">
        <v>54452</v>
      </c>
      <c r="BF1064" s="30" t="s">
        <v>54452</v>
      </c>
      <c r="BG1064" s="30">
        <v>4</v>
      </c>
      <c r="BH1064" s="30" t="s">
        <v>10950</v>
      </c>
      <c r="BI1064" s="31"/>
    </row>
    <row r="1065" spans="1:61" ht="16.5">
      <c r="A1065" s="21" t="s">
        <v>14812</v>
      </c>
      <c r="B1065" s="21">
        <v>23884</v>
      </c>
      <c r="C1065" s="21">
        <v>1975394</v>
      </c>
      <c r="D1065" s="21">
        <v>2148190245</v>
      </c>
      <c r="E1065" s="22">
        <v>1101110539100</v>
      </c>
      <c r="F1065" s="24" t="s">
        <v>14813</v>
      </c>
      <c r="G1065" s="24" t="s">
        <v>104</v>
      </c>
      <c r="H1065" s="24" t="s">
        <v>51</v>
      </c>
      <c r="I1065" s="24" t="s">
        <v>65</v>
      </c>
      <c r="J1065" s="24" t="s">
        <v>966</v>
      </c>
      <c r="K1065" s="21">
        <v>62</v>
      </c>
      <c r="L1065" s="32" t="s">
        <v>14814</v>
      </c>
      <c r="M1065" s="21" t="s">
        <v>14815</v>
      </c>
      <c r="N1065" s="21">
        <v>1</v>
      </c>
      <c r="O1065" s="21">
        <v>0</v>
      </c>
      <c r="P1065" s="21">
        <v>0</v>
      </c>
      <c r="Q1065" s="21">
        <v>0</v>
      </c>
      <c r="R1065" s="21">
        <v>0</v>
      </c>
      <c r="S1065" s="21">
        <v>0</v>
      </c>
      <c r="T1065" s="21">
        <v>0</v>
      </c>
      <c r="U1065" s="21">
        <v>0</v>
      </c>
      <c r="V1065" s="21">
        <v>0</v>
      </c>
      <c r="W1065" s="21">
        <v>0</v>
      </c>
      <c r="X1065" s="21">
        <v>0</v>
      </c>
      <c r="Y1065" s="21">
        <v>0</v>
      </c>
      <c r="Z1065" s="16" t="s">
        <v>315</v>
      </c>
      <c r="AA1065" s="101">
        <v>0</v>
      </c>
      <c r="AB1065" s="98">
        <v>0</v>
      </c>
      <c r="AC1065" s="98">
        <v>0</v>
      </c>
      <c r="AD1065" s="98">
        <v>0</v>
      </c>
      <c r="AE1065" s="98">
        <v>0</v>
      </c>
      <c r="AF1065" s="21">
        <f t="shared" si="16"/>
        <v>0</v>
      </c>
      <c r="AG1065" s="21" t="s">
        <v>14816</v>
      </c>
      <c r="AH1065" s="24" t="s">
        <v>14817</v>
      </c>
      <c r="AI1065" s="24" t="s">
        <v>14818</v>
      </c>
      <c r="AJ1065" s="27" t="s">
        <v>31664</v>
      </c>
      <c r="AK1065" s="28" t="s">
        <v>47</v>
      </c>
      <c r="AL1065" s="28">
        <v>10</v>
      </c>
      <c r="AM1065" s="28">
        <v>19870810</v>
      </c>
      <c r="AN1065" s="29">
        <v>316</v>
      </c>
      <c r="AO1065" s="29">
        <v>202204</v>
      </c>
      <c r="AP1065" s="29">
        <v>2022</v>
      </c>
      <c r="AQ1065" s="28">
        <v>10334239</v>
      </c>
      <c r="AR1065" s="28">
        <v>3860085</v>
      </c>
      <c r="AS1065" s="28">
        <v>1010000</v>
      </c>
      <c r="AT1065" s="30">
        <v>2</v>
      </c>
      <c r="AU1065" s="30"/>
      <c r="AV1065" s="30"/>
      <c r="AW1065" s="30"/>
      <c r="AX1065" s="30"/>
      <c r="AY1065" s="30"/>
      <c r="AZ1065" s="30"/>
      <c r="BA1065" s="30"/>
      <c r="BB1065" s="30" t="s">
        <v>54452</v>
      </c>
      <c r="BC1065" s="30" t="s">
        <v>54452</v>
      </c>
      <c r="BD1065" s="30" t="s">
        <v>54452</v>
      </c>
      <c r="BE1065" s="30" t="s">
        <v>54452</v>
      </c>
      <c r="BF1065" s="30" t="s">
        <v>54452</v>
      </c>
      <c r="BG1065" s="30">
        <v>7</v>
      </c>
      <c r="BH1065" s="30" t="s">
        <v>14819</v>
      </c>
      <c r="BI1065" s="31"/>
    </row>
    <row r="1066" spans="1:61" ht="16.5">
      <c r="A1066" s="21" t="s">
        <v>14823</v>
      </c>
      <c r="B1066" s="21">
        <v>24524</v>
      </c>
      <c r="C1066" s="21">
        <v>2792902</v>
      </c>
      <c r="D1066" s="21">
        <v>6138211653</v>
      </c>
      <c r="E1066" s="22">
        <v>1911710001552</v>
      </c>
      <c r="F1066" s="24" t="s">
        <v>14824</v>
      </c>
      <c r="G1066" s="24" t="s">
        <v>104</v>
      </c>
      <c r="H1066" s="24" t="s">
        <v>51</v>
      </c>
      <c r="I1066" s="24" t="s">
        <v>65</v>
      </c>
      <c r="J1066" s="24" t="s">
        <v>363</v>
      </c>
      <c r="K1066" s="21">
        <v>63</v>
      </c>
      <c r="L1066" s="32" t="s">
        <v>14824</v>
      </c>
      <c r="M1066" s="21" t="s">
        <v>14825</v>
      </c>
      <c r="N1066" s="26">
        <v>1</v>
      </c>
      <c r="O1066" s="26" t="s">
        <v>55</v>
      </c>
      <c r="P1066" s="21">
        <v>0</v>
      </c>
      <c r="Q1066" s="21">
        <v>0</v>
      </c>
      <c r="R1066" s="21">
        <v>0</v>
      </c>
      <c r="S1066" s="21">
        <v>0</v>
      </c>
      <c r="T1066" s="21">
        <v>0</v>
      </c>
      <c r="U1066" s="21">
        <v>0</v>
      </c>
      <c r="V1066" s="21">
        <v>0</v>
      </c>
      <c r="W1066" s="21">
        <v>0</v>
      </c>
      <c r="X1066" s="21">
        <v>0</v>
      </c>
      <c r="Y1066" s="41">
        <v>18978825</v>
      </c>
      <c r="Z1066" s="16" t="s">
        <v>315</v>
      </c>
      <c r="AA1066" s="102">
        <v>0</v>
      </c>
      <c r="AB1066" s="21">
        <v>189.7</v>
      </c>
      <c r="AC1066" s="99">
        <v>0</v>
      </c>
      <c r="AD1066" s="99">
        <v>0</v>
      </c>
      <c r="AE1066" s="99">
        <v>0</v>
      </c>
      <c r="AF1066" s="21">
        <f t="shared" si="16"/>
        <v>189.7</v>
      </c>
      <c r="AG1066" s="21" t="s">
        <v>14644</v>
      </c>
      <c r="AH1066" s="24" t="s">
        <v>14826</v>
      </c>
      <c r="AI1066" s="24" t="s">
        <v>14827</v>
      </c>
      <c r="AJ1066" s="27" t="s">
        <v>31665</v>
      </c>
      <c r="AK1066" s="28" t="s">
        <v>47</v>
      </c>
      <c r="AL1066" s="28">
        <v>10</v>
      </c>
      <c r="AM1066" s="28">
        <v>20070122</v>
      </c>
      <c r="AN1066" s="29">
        <v>548</v>
      </c>
      <c r="AO1066" s="29">
        <v>202102</v>
      </c>
      <c r="AP1066" s="29">
        <v>2022</v>
      </c>
      <c r="AQ1066" s="28">
        <v>133880109</v>
      </c>
      <c r="AR1066" s="28">
        <v>46611196</v>
      </c>
      <c r="AS1066" s="28">
        <v>300000</v>
      </c>
      <c r="AT1066" s="30">
        <v>2</v>
      </c>
      <c r="AU1066" s="30"/>
      <c r="AV1066" s="30"/>
      <c r="AW1066" s="30"/>
      <c r="AX1066" s="30"/>
      <c r="AY1066" s="30"/>
      <c r="AZ1066" s="30"/>
      <c r="BA1066" s="30"/>
      <c r="BB1066" s="30" t="s">
        <v>54452</v>
      </c>
      <c r="BC1066" s="30" t="s">
        <v>54452</v>
      </c>
      <c r="BD1066" s="30" t="s">
        <v>54452</v>
      </c>
      <c r="BE1066" s="30" t="s">
        <v>54452</v>
      </c>
      <c r="BF1066" s="30" t="s">
        <v>54452</v>
      </c>
      <c r="BG1066" s="30">
        <v>7</v>
      </c>
      <c r="BH1066" s="30" t="s">
        <v>645</v>
      </c>
      <c r="BI1066" s="31"/>
    </row>
    <row r="1067" spans="1:61" ht="16.5">
      <c r="A1067" s="21" t="s">
        <v>14828</v>
      </c>
      <c r="B1067" s="21">
        <v>24595</v>
      </c>
      <c r="C1067" s="21">
        <v>1408474</v>
      </c>
      <c r="D1067" s="21">
        <v>6138205753</v>
      </c>
      <c r="E1067" s="22">
        <v>1911710000356</v>
      </c>
      <c r="F1067" s="24" t="s">
        <v>14829</v>
      </c>
      <c r="G1067" s="24" t="s">
        <v>104</v>
      </c>
      <c r="H1067" s="24" t="s">
        <v>51</v>
      </c>
      <c r="I1067" s="24" t="s">
        <v>65</v>
      </c>
      <c r="J1067" s="24" t="s">
        <v>105</v>
      </c>
      <c r="K1067" s="21">
        <v>64</v>
      </c>
      <c r="L1067" s="32" t="s">
        <v>14829</v>
      </c>
      <c r="M1067" s="21" t="s">
        <v>14830</v>
      </c>
      <c r="N1067" s="26">
        <v>1</v>
      </c>
      <c r="O1067" s="26" t="s">
        <v>55</v>
      </c>
      <c r="P1067" s="41">
        <v>956009</v>
      </c>
      <c r="Q1067" s="41">
        <v>356191</v>
      </c>
      <c r="R1067" s="21">
        <v>0</v>
      </c>
      <c r="S1067" s="41">
        <v>4117697</v>
      </c>
      <c r="T1067" s="21">
        <v>0</v>
      </c>
      <c r="U1067" s="41">
        <v>1629099</v>
      </c>
      <c r="V1067" s="41">
        <v>4041106</v>
      </c>
      <c r="W1067" s="21">
        <v>0</v>
      </c>
      <c r="X1067" s="21">
        <v>0</v>
      </c>
      <c r="Y1067" s="41">
        <v>3704002</v>
      </c>
      <c r="Z1067" s="16" t="s">
        <v>126</v>
      </c>
      <c r="AA1067" s="21">
        <v>9.5</v>
      </c>
      <c r="AB1067" s="21">
        <v>40.6</v>
      </c>
      <c r="AC1067" s="21">
        <v>41.1</v>
      </c>
      <c r="AD1067" s="21">
        <v>16.2</v>
      </c>
      <c r="AE1067" s="21">
        <v>40.4</v>
      </c>
      <c r="AF1067" s="21">
        <f t="shared" si="16"/>
        <v>147.80000000000001</v>
      </c>
      <c r="AG1067" s="21" t="s">
        <v>14831</v>
      </c>
      <c r="AH1067" s="24" t="s">
        <v>14832</v>
      </c>
      <c r="AI1067" s="24" t="s">
        <v>14833</v>
      </c>
      <c r="AJ1067" s="27" t="s">
        <v>31666</v>
      </c>
      <c r="AK1067" s="28" t="s">
        <v>47</v>
      </c>
      <c r="AL1067" s="28">
        <v>10</v>
      </c>
      <c r="AM1067" s="28">
        <v>19951004</v>
      </c>
      <c r="AN1067" s="29">
        <v>3238</v>
      </c>
      <c r="AO1067" s="29">
        <v>202203</v>
      </c>
      <c r="AP1067" s="29">
        <v>2022</v>
      </c>
      <c r="AQ1067" s="28">
        <v>472057906</v>
      </c>
      <c r="AR1067" s="28">
        <v>486505765</v>
      </c>
      <c r="AS1067" s="28">
        <v>201624942</v>
      </c>
      <c r="AT1067" s="30">
        <v>2</v>
      </c>
      <c r="AU1067" s="30"/>
      <c r="AV1067" s="30"/>
      <c r="AW1067" s="30"/>
      <c r="AX1067" s="30"/>
      <c r="AY1067" s="30"/>
      <c r="AZ1067" s="30"/>
      <c r="BA1067" s="30"/>
      <c r="BB1067" s="30" t="s">
        <v>54452</v>
      </c>
      <c r="BC1067" s="30" t="s">
        <v>54452</v>
      </c>
      <c r="BD1067" s="30" t="s">
        <v>54452</v>
      </c>
      <c r="BE1067" s="30" t="s">
        <v>54452</v>
      </c>
      <c r="BF1067" s="30" t="s">
        <v>14834</v>
      </c>
      <c r="BG1067" s="30">
        <v>2</v>
      </c>
      <c r="BH1067" s="30" t="s">
        <v>101</v>
      </c>
      <c r="BI1067" s="31"/>
    </row>
    <row r="1068" spans="1:61" ht="16.5">
      <c r="A1068" s="21" t="s">
        <v>14835</v>
      </c>
      <c r="B1068" s="21">
        <v>15287</v>
      </c>
      <c r="C1068" s="21">
        <v>1667463</v>
      </c>
      <c r="D1068" s="21">
        <v>5018206653</v>
      </c>
      <c r="E1068" s="22">
        <v>1701710000806</v>
      </c>
      <c r="F1068" s="24" t="s">
        <v>14836</v>
      </c>
      <c r="G1068" s="24" t="s">
        <v>44</v>
      </c>
      <c r="H1068" s="24" t="s">
        <v>51</v>
      </c>
      <c r="I1068" s="24" t="s">
        <v>65</v>
      </c>
      <c r="J1068" s="24" t="s">
        <v>105</v>
      </c>
      <c r="K1068" s="21">
        <v>64</v>
      </c>
      <c r="L1068" s="32" t="s">
        <v>14836</v>
      </c>
      <c r="M1068" s="21" t="s">
        <v>14837</v>
      </c>
      <c r="N1068" s="26">
        <v>1</v>
      </c>
      <c r="O1068" s="26" t="s">
        <v>55</v>
      </c>
      <c r="P1068" s="21">
        <v>0</v>
      </c>
      <c r="Q1068" s="41">
        <v>1067122</v>
      </c>
      <c r="R1068" s="41">
        <v>149979</v>
      </c>
      <c r="S1068" s="21">
        <v>0</v>
      </c>
      <c r="T1068" s="21">
        <v>0</v>
      </c>
      <c r="U1068" s="41">
        <v>19896</v>
      </c>
      <c r="V1068" s="41">
        <v>2241724</v>
      </c>
      <c r="W1068" s="21">
        <v>0</v>
      </c>
      <c r="X1068" s="41">
        <v>2694164</v>
      </c>
      <c r="Y1068" s="41">
        <v>20000</v>
      </c>
      <c r="Z1068" s="21"/>
      <c r="AA1068" s="102">
        <v>0</v>
      </c>
      <c r="AB1068" s="21">
        <v>12.3</v>
      </c>
      <c r="AC1068" s="99">
        <v>0</v>
      </c>
      <c r="AD1068" s="21">
        <v>0.1</v>
      </c>
      <c r="AE1068" s="21">
        <v>49.3</v>
      </c>
      <c r="AF1068" s="21">
        <f t="shared" si="16"/>
        <v>61.699999999999996</v>
      </c>
      <c r="AG1068" s="21" t="s">
        <v>14838</v>
      </c>
      <c r="AH1068" s="24" t="s">
        <v>14839</v>
      </c>
      <c r="AI1068" s="24" t="s">
        <v>14840</v>
      </c>
      <c r="AJ1068" s="27" t="s">
        <v>31667</v>
      </c>
      <c r="AK1068" s="28" t="s">
        <v>47</v>
      </c>
      <c r="AL1068" s="28">
        <v>10</v>
      </c>
      <c r="AM1068" s="28">
        <v>19930325</v>
      </c>
      <c r="AN1068" s="29">
        <v>4867</v>
      </c>
      <c r="AO1068" s="29">
        <v>202203</v>
      </c>
      <c r="AP1068" s="29">
        <v>2022</v>
      </c>
      <c r="AQ1068" s="28">
        <v>734649962</v>
      </c>
      <c r="AR1068" s="28">
        <v>655965005</v>
      </c>
      <c r="AS1068" s="28">
        <v>199808637</v>
      </c>
      <c r="AT1068" s="30">
        <v>2</v>
      </c>
      <c r="AU1068" s="30"/>
      <c r="AV1068" s="30"/>
      <c r="AW1068" s="30"/>
      <c r="AX1068" s="30"/>
      <c r="AY1068" s="30"/>
      <c r="AZ1068" s="30"/>
      <c r="BA1068" s="30"/>
      <c r="BB1068" s="30" t="s">
        <v>54452</v>
      </c>
      <c r="BC1068" s="30" t="s">
        <v>54452</v>
      </c>
      <c r="BD1068" s="30" t="s">
        <v>54452</v>
      </c>
      <c r="BE1068" s="30" t="s">
        <v>54452</v>
      </c>
      <c r="BF1068" s="30" t="s">
        <v>14841</v>
      </c>
      <c r="BG1068" s="30">
        <v>2</v>
      </c>
      <c r="BH1068" s="30"/>
      <c r="BI1068" s="31"/>
    </row>
    <row r="1069" spans="1:61" ht="16.5">
      <c r="A1069" s="21" t="s">
        <v>2387</v>
      </c>
      <c r="B1069" s="21">
        <v>2195</v>
      </c>
      <c r="C1069" s="21">
        <v>1757090</v>
      </c>
      <c r="D1069" s="21">
        <v>1248135518</v>
      </c>
      <c r="E1069" s="22">
        <v>1201110003765</v>
      </c>
      <c r="F1069" s="24" t="s">
        <v>2388</v>
      </c>
      <c r="G1069" s="24" t="s">
        <v>44</v>
      </c>
      <c r="H1069" s="24" t="s">
        <v>51</v>
      </c>
      <c r="I1069" s="24" t="s">
        <v>52</v>
      </c>
      <c r="J1069" s="24" t="s">
        <v>264</v>
      </c>
      <c r="K1069" s="21">
        <v>15</v>
      </c>
      <c r="L1069" s="32" t="s">
        <v>2389</v>
      </c>
      <c r="M1069" s="21" t="s">
        <v>2390</v>
      </c>
      <c r="N1069" s="21">
        <v>1</v>
      </c>
      <c r="O1069" s="21" t="s">
        <v>55</v>
      </c>
      <c r="P1069" s="33">
        <v>2679607</v>
      </c>
      <c r="Q1069" s="33">
        <v>6435299</v>
      </c>
      <c r="R1069" s="21">
        <v>0</v>
      </c>
      <c r="S1069" s="33">
        <v>110000</v>
      </c>
      <c r="T1069" s="21">
        <v>0</v>
      </c>
      <c r="U1069" s="33">
        <v>411063</v>
      </c>
      <c r="V1069" s="21">
        <v>0</v>
      </c>
      <c r="W1069" s="33">
        <v>187600</v>
      </c>
      <c r="X1069" s="33">
        <v>254207</v>
      </c>
      <c r="Y1069" s="33">
        <v>1700740</v>
      </c>
      <c r="Z1069" s="16" t="s">
        <v>56</v>
      </c>
      <c r="AA1069" s="21">
        <v>26.7</v>
      </c>
      <c r="AB1069" s="21">
        <v>81.3</v>
      </c>
      <c r="AC1069" s="21">
        <v>1.1000000000000001</v>
      </c>
      <c r="AD1069" s="21">
        <v>4.0999999999999996</v>
      </c>
      <c r="AE1069" s="21">
        <v>4.4000000000000004</v>
      </c>
      <c r="AF1069" s="21">
        <f t="shared" si="16"/>
        <v>117.6</v>
      </c>
      <c r="AG1069" s="21" t="s">
        <v>2391</v>
      </c>
      <c r="AH1069" s="24" t="s">
        <v>2392</v>
      </c>
      <c r="AI1069" s="24" t="s">
        <v>2393</v>
      </c>
      <c r="AJ1069" s="27" t="s">
        <v>31668</v>
      </c>
      <c r="AK1069" s="28" t="s">
        <v>70</v>
      </c>
      <c r="AL1069" s="28">
        <v>10</v>
      </c>
      <c r="AM1069" s="28">
        <v>19760308</v>
      </c>
      <c r="AN1069" s="29">
        <v>403</v>
      </c>
      <c r="AO1069" s="29">
        <v>202306</v>
      </c>
      <c r="AP1069" s="29">
        <v>2022</v>
      </c>
      <c r="AQ1069" s="28">
        <v>179317306</v>
      </c>
      <c r="AR1069" s="28">
        <v>300186640</v>
      </c>
      <c r="AS1069" s="28">
        <v>15684383</v>
      </c>
      <c r="AT1069" s="30">
        <v>2</v>
      </c>
      <c r="AU1069" s="30"/>
      <c r="AV1069" s="30"/>
      <c r="AW1069" s="30"/>
      <c r="AX1069" s="30"/>
      <c r="AY1069" s="30"/>
      <c r="AZ1069" s="30"/>
      <c r="BA1069" s="30"/>
      <c r="BB1069" s="30" t="s">
        <v>54452</v>
      </c>
      <c r="BC1069" s="30" t="s">
        <v>54452</v>
      </c>
      <c r="BD1069" s="30" t="s">
        <v>54452</v>
      </c>
      <c r="BE1069" s="30" t="s">
        <v>54452</v>
      </c>
      <c r="BF1069" s="30" t="s">
        <v>54452</v>
      </c>
      <c r="BG1069" s="30">
        <v>4</v>
      </c>
      <c r="BH1069" s="30" t="s">
        <v>237</v>
      </c>
      <c r="BI1069" s="31"/>
    </row>
    <row r="1070" spans="1:61" ht="16.5">
      <c r="A1070" s="21" t="s">
        <v>8280</v>
      </c>
      <c r="B1070" s="21">
        <v>8448</v>
      </c>
      <c r="C1070" s="21">
        <v>1171532</v>
      </c>
      <c r="D1070" s="21">
        <v>1168105522</v>
      </c>
      <c r="E1070" s="22">
        <v>1101110008262</v>
      </c>
      <c r="F1070" s="24" t="s">
        <v>8281</v>
      </c>
      <c r="G1070" s="24" t="s">
        <v>44</v>
      </c>
      <c r="H1070" s="24" t="s">
        <v>51</v>
      </c>
      <c r="I1070" s="24" t="s">
        <v>63</v>
      </c>
      <c r="J1070" s="24" t="s">
        <v>313</v>
      </c>
      <c r="K1070" s="21">
        <v>46</v>
      </c>
      <c r="L1070" s="32" t="s">
        <v>8282</v>
      </c>
      <c r="M1070" s="21" t="s">
        <v>8283</v>
      </c>
      <c r="N1070" s="26">
        <v>1</v>
      </c>
      <c r="O1070" s="26" t="s">
        <v>55</v>
      </c>
      <c r="P1070" s="26">
        <v>0</v>
      </c>
      <c r="Q1070" s="26">
        <v>0</v>
      </c>
      <c r="R1070" s="26">
        <v>0</v>
      </c>
      <c r="S1070" s="26">
        <v>0</v>
      </c>
      <c r="T1070" s="26">
        <v>0</v>
      </c>
      <c r="U1070" s="33">
        <v>43092</v>
      </c>
      <c r="V1070" s="33">
        <v>5600</v>
      </c>
      <c r="W1070" s="26">
        <v>0</v>
      </c>
      <c r="X1070" s="33">
        <v>174629</v>
      </c>
      <c r="Y1070" s="33">
        <v>458227</v>
      </c>
      <c r="Z1070" s="21"/>
      <c r="AA1070" s="102">
        <v>0</v>
      </c>
      <c r="AB1070" s="21">
        <v>4.5</v>
      </c>
      <c r="AC1070" s="99">
        <v>0</v>
      </c>
      <c r="AD1070" s="21">
        <v>0.4</v>
      </c>
      <c r="AE1070" s="21">
        <v>1.8</v>
      </c>
      <c r="AF1070" s="21">
        <f t="shared" si="16"/>
        <v>6.7</v>
      </c>
      <c r="AG1070" s="21" t="s">
        <v>8284</v>
      </c>
      <c r="AH1070" s="24" t="s">
        <v>8285</v>
      </c>
      <c r="AI1070" s="24" t="s">
        <v>8286</v>
      </c>
      <c r="AJ1070" s="27" t="s">
        <v>31669</v>
      </c>
      <c r="AK1070" s="28" t="s">
        <v>60</v>
      </c>
      <c r="AL1070" s="28">
        <v>10</v>
      </c>
      <c r="AM1070" s="28">
        <v>19510829</v>
      </c>
      <c r="AN1070" s="29">
        <v>370</v>
      </c>
      <c r="AO1070" s="29">
        <v>202306</v>
      </c>
      <c r="AP1070" s="29">
        <v>2022</v>
      </c>
      <c r="AQ1070" s="28">
        <v>355462813</v>
      </c>
      <c r="AR1070" s="28">
        <v>508543872</v>
      </c>
      <c r="AS1070" s="28">
        <v>35051165</v>
      </c>
      <c r="AT1070" s="30">
        <v>2</v>
      </c>
      <c r="AU1070" s="30"/>
      <c r="AV1070" s="30"/>
      <c r="AW1070" s="30"/>
      <c r="AX1070" s="30"/>
      <c r="AY1070" s="30"/>
      <c r="AZ1070" s="30"/>
      <c r="BA1070" s="30"/>
      <c r="BB1070" s="30" t="s">
        <v>54452</v>
      </c>
      <c r="BC1070" s="30" t="s">
        <v>54452</v>
      </c>
      <c r="BD1070" s="30" t="s">
        <v>54452</v>
      </c>
      <c r="BE1070" s="30" t="s">
        <v>54452</v>
      </c>
      <c r="BF1070" s="30" t="s">
        <v>54452</v>
      </c>
      <c r="BG1070" s="30">
        <v>8</v>
      </c>
      <c r="BH1070" s="30"/>
      <c r="BI1070" s="31"/>
    </row>
    <row r="1071" spans="1:61" ht="16.5">
      <c r="A1071" s="21" t="s">
        <v>14842</v>
      </c>
      <c r="B1071" s="21">
        <v>23969</v>
      </c>
      <c r="C1071" s="21">
        <v>1805323</v>
      </c>
      <c r="D1071" s="21">
        <v>1248208978</v>
      </c>
      <c r="E1071" s="22">
        <v>1301710000052</v>
      </c>
      <c r="F1071" s="24" t="s">
        <v>14843</v>
      </c>
      <c r="G1071" s="24" t="s">
        <v>104</v>
      </c>
      <c r="H1071" s="24" t="s">
        <v>51</v>
      </c>
      <c r="I1071" s="24" t="s">
        <v>65</v>
      </c>
      <c r="J1071" s="24" t="s">
        <v>966</v>
      </c>
      <c r="K1071" s="21">
        <v>62</v>
      </c>
      <c r="L1071" s="32" t="s">
        <v>14843</v>
      </c>
      <c r="M1071" s="21" t="s">
        <v>14844</v>
      </c>
      <c r="N1071" s="26">
        <v>1</v>
      </c>
      <c r="O1071" s="26" t="s">
        <v>55</v>
      </c>
      <c r="P1071" s="21">
        <v>0</v>
      </c>
      <c r="Q1071" s="21">
        <v>0</v>
      </c>
      <c r="R1071" s="21">
        <v>0</v>
      </c>
      <c r="S1071" s="21">
        <v>0</v>
      </c>
      <c r="T1071" s="21">
        <v>0</v>
      </c>
      <c r="U1071" s="40">
        <v>582829</v>
      </c>
      <c r="V1071" s="21">
        <v>0</v>
      </c>
      <c r="W1071" s="40">
        <v>284870</v>
      </c>
      <c r="X1071" s="40">
        <v>889490</v>
      </c>
      <c r="Y1071" s="21">
        <v>0</v>
      </c>
      <c r="Z1071" s="16" t="s">
        <v>315</v>
      </c>
      <c r="AA1071" s="102">
        <v>0</v>
      </c>
      <c r="AB1071" s="99">
        <v>0</v>
      </c>
      <c r="AC1071" s="99">
        <v>0</v>
      </c>
      <c r="AD1071" s="21">
        <v>5.8</v>
      </c>
      <c r="AE1071" s="21">
        <v>11.7</v>
      </c>
      <c r="AF1071" s="21">
        <f t="shared" si="16"/>
        <v>17.5</v>
      </c>
      <c r="AG1071" s="21" t="s">
        <v>14845</v>
      </c>
      <c r="AH1071" s="24">
        <v>15880466</v>
      </c>
      <c r="AI1071" s="24" t="s">
        <v>14846</v>
      </c>
      <c r="AJ1071" s="27" t="s">
        <v>31670</v>
      </c>
      <c r="AK1071" s="28" t="s">
        <v>47</v>
      </c>
      <c r="AL1071" s="28">
        <v>10</v>
      </c>
      <c r="AM1071" s="28">
        <v>19971201</v>
      </c>
      <c r="AN1071" s="29">
        <v>727</v>
      </c>
      <c r="AO1071" s="29">
        <v>202112</v>
      </c>
      <c r="AP1071" s="29"/>
      <c r="AQ1071" s="28"/>
      <c r="AR1071" s="28"/>
      <c r="AS1071" s="28"/>
      <c r="AT1071" s="30">
        <v>2</v>
      </c>
      <c r="AU1071" s="30"/>
      <c r="AV1071" s="30"/>
      <c r="AW1071" s="30"/>
      <c r="AX1071" s="30"/>
      <c r="AY1071" s="30"/>
      <c r="AZ1071" s="30"/>
      <c r="BA1071" s="30"/>
      <c r="BB1071" s="30" t="s">
        <v>54452</v>
      </c>
      <c r="BC1071" s="30" t="s">
        <v>54452</v>
      </c>
      <c r="BD1071" s="30" t="s">
        <v>54452</v>
      </c>
      <c r="BE1071" s="30" t="s">
        <v>54452</v>
      </c>
      <c r="BF1071" s="30" t="s">
        <v>54452</v>
      </c>
      <c r="BG1071" s="30">
        <v>7</v>
      </c>
      <c r="BH1071" s="30" t="s">
        <v>14847</v>
      </c>
      <c r="BI1071" s="31"/>
    </row>
    <row r="1072" spans="1:61" ht="16.5">
      <c r="A1072" s="21" t="s">
        <v>2648</v>
      </c>
      <c r="B1072" s="21">
        <v>2282</v>
      </c>
      <c r="C1072" s="21">
        <v>1814903</v>
      </c>
      <c r="D1072" s="21">
        <v>3128106060</v>
      </c>
      <c r="E1072" s="22">
        <v>1311110002011</v>
      </c>
      <c r="F1072" s="24" t="s">
        <v>2649</v>
      </c>
      <c r="G1072" s="24" t="s">
        <v>44</v>
      </c>
      <c r="H1072" s="24" t="s">
        <v>51</v>
      </c>
      <c r="I1072" s="24" t="s">
        <v>52</v>
      </c>
      <c r="J1072" s="24" t="s">
        <v>264</v>
      </c>
      <c r="K1072" s="21">
        <v>15</v>
      </c>
      <c r="L1072" s="32" t="s">
        <v>2650</v>
      </c>
      <c r="M1072" s="21" t="s">
        <v>2651</v>
      </c>
      <c r="N1072" s="21">
        <v>1</v>
      </c>
      <c r="O1072" s="21" t="s">
        <v>55</v>
      </c>
      <c r="P1072" s="21">
        <v>0</v>
      </c>
      <c r="Q1072" s="21">
        <v>0</v>
      </c>
      <c r="R1072" s="33">
        <v>19300</v>
      </c>
      <c r="S1072" s="33">
        <v>144000</v>
      </c>
      <c r="T1072" s="21">
        <v>0</v>
      </c>
      <c r="U1072" s="21">
        <v>0</v>
      </c>
      <c r="V1072" s="33">
        <v>558160</v>
      </c>
      <c r="W1072" s="33">
        <v>426290</v>
      </c>
      <c r="X1072" s="21">
        <v>0</v>
      </c>
      <c r="Y1072" s="33">
        <v>4552884</v>
      </c>
      <c r="Z1072" s="16" t="s">
        <v>56</v>
      </c>
      <c r="AA1072" s="102">
        <v>0</v>
      </c>
      <c r="AB1072" s="21">
        <v>45.7</v>
      </c>
      <c r="AC1072" s="21">
        <v>1.4</v>
      </c>
      <c r="AD1072" s="99">
        <v>0</v>
      </c>
      <c r="AE1072" s="21">
        <v>9.8000000000000007</v>
      </c>
      <c r="AF1072" s="21">
        <f t="shared" si="16"/>
        <v>56.900000000000006</v>
      </c>
      <c r="AG1072" s="21" t="s">
        <v>2652</v>
      </c>
      <c r="AH1072" s="24" t="s">
        <v>2653</v>
      </c>
      <c r="AI1072" s="24" t="s">
        <v>2654</v>
      </c>
      <c r="AJ1072" s="27" t="s">
        <v>31671</v>
      </c>
      <c r="AK1072" s="28" t="s">
        <v>60</v>
      </c>
      <c r="AL1072" s="28">
        <v>10</v>
      </c>
      <c r="AM1072" s="28">
        <v>19551223</v>
      </c>
      <c r="AN1072" s="29">
        <v>308</v>
      </c>
      <c r="AO1072" s="29">
        <v>202212</v>
      </c>
      <c r="AP1072" s="29">
        <v>2022</v>
      </c>
      <c r="AQ1072" s="28">
        <v>124314540</v>
      </c>
      <c r="AR1072" s="28">
        <v>227136437</v>
      </c>
      <c r="AS1072" s="28">
        <v>4600000</v>
      </c>
      <c r="AT1072" s="30">
        <v>2</v>
      </c>
      <c r="AU1072" s="30"/>
      <c r="AV1072" s="30"/>
      <c r="AW1072" s="30"/>
      <c r="AX1072" s="30"/>
      <c r="AY1072" s="30"/>
      <c r="AZ1072" s="30"/>
      <c r="BA1072" s="30"/>
      <c r="BB1072" s="30" t="s">
        <v>54452</v>
      </c>
      <c r="BC1072" s="30" t="s">
        <v>54452</v>
      </c>
      <c r="BD1072" s="30" t="s">
        <v>54452</v>
      </c>
      <c r="BE1072" s="30" t="s">
        <v>54452</v>
      </c>
      <c r="BF1072" s="30" t="s">
        <v>54452</v>
      </c>
      <c r="BG1072" s="30">
        <v>4</v>
      </c>
      <c r="BH1072" s="30" t="s">
        <v>237</v>
      </c>
      <c r="BI1072" s="31"/>
    </row>
    <row r="1073" spans="1:61" ht="16.5">
      <c r="A1073" s="21" t="s">
        <v>14848</v>
      </c>
      <c r="B1073" s="21">
        <v>24783</v>
      </c>
      <c r="C1073" s="21">
        <v>2534760</v>
      </c>
      <c r="D1073" s="21">
        <v>2078202115</v>
      </c>
      <c r="E1073" s="22">
        <v>1111310000033</v>
      </c>
      <c r="F1073" s="24" t="s">
        <v>14849</v>
      </c>
      <c r="G1073" s="24" t="s">
        <v>104</v>
      </c>
      <c r="H1073" s="24" t="s">
        <v>51</v>
      </c>
      <c r="I1073" s="24" t="s">
        <v>65</v>
      </c>
      <c r="J1073" s="24" t="s">
        <v>105</v>
      </c>
      <c r="K1073" s="21">
        <v>64</v>
      </c>
      <c r="L1073" s="32" t="s">
        <v>14849</v>
      </c>
      <c r="M1073" s="21" t="s">
        <v>14850</v>
      </c>
      <c r="N1073" s="26">
        <v>1</v>
      </c>
      <c r="O1073" s="26" t="s">
        <v>55</v>
      </c>
      <c r="P1073" s="41">
        <v>7700</v>
      </c>
      <c r="Q1073" s="41">
        <v>19917474</v>
      </c>
      <c r="R1073" s="21">
        <v>0</v>
      </c>
      <c r="S1073" s="41">
        <v>278880668</v>
      </c>
      <c r="T1073" s="21">
        <v>0</v>
      </c>
      <c r="U1073" s="21">
        <v>0</v>
      </c>
      <c r="V1073" s="21">
        <v>0</v>
      </c>
      <c r="W1073" s="21">
        <v>0</v>
      </c>
      <c r="X1073" s="41">
        <v>613254</v>
      </c>
      <c r="Y1073" s="41">
        <v>32870083</v>
      </c>
      <c r="Z1073" s="21"/>
      <c r="AA1073" s="102">
        <v>0</v>
      </c>
      <c r="AB1073" s="21">
        <v>527.79999999999995</v>
      </c>
      <c r="AC1073" s="21">
        <v>2788.8</v>
      </c>
      <c r="AD1073" s="99">
        <v>0</v>
      </c>
      <c r="AE1073" s="21">
        <v>6.1</v>
      </c>
      <c r="AF1073" s="21">
        <f t="shared" si="16"/>
        <v>3322.7000000000003</v>
      </c>
      <c r="AG1073" s="21" t="s">
        <v>615</v>
      </c>
      <c r="AH1073" s="24" t="s">
        <v>14851</v>
      </c>
      <c r="AI1073" s="24" t="s">
        <v>14852</v>
      </c>
      <c r="AJ1073" s="27" t="s">
        <v>31672</v>
      </c>
      <c r="AK1073" s="28" t="s">
        <v>47</v>
      </c>
      <c r="AL1073" s="28">
        <v>10</v>
      </c>
      <c r="AM1073" s="28">
        <v>19821203</v>
      </c>
      <c r="AN1073" s="29">
        <v>418</v>
      </c>
      <c r="AO1073" s="29">
        <v>201903</v>
      </c>
      <c r="AP1073" s="29"/>
      <c r="AQ1073" s="28"/>
      <c r="AR1073" s="28"/>
      <c r="AS1073" s="28"/>
      <c r="AT1073" s="30">
        <v>2</v>
      </c>
      <c r="AU1073" s="30"/>
      <c r="AV1073" s="30"/>
      <c r="AW1073" s="30"/>
      <c r="AX1073" s="30"/>
      <c r="AY1073" s="30"/>
      <c r="AZ1073" s="30"/>
      <c r="BA1073" s="30"/>
      <c r="BB1073" s="30" t="s">
        <v>54452</v>
      </c>
      <c r="BC1073" s="30" t="s">
        <v>54452</v>
      </c>
      <c r="BD1073" s="30" t="s">
        <v>54452</v>
      </c>
      <c r="BE1073" s="30" t="s">
        <v>54452</v>
      </c>
      <c r="BF1073" s="30" t="s">
        <v>54452</v>
      </c>
      <c r="BG1073" s="30">
        <v>4</v>
      </c>
      <c r="BH1073" s="30" t="s">
        <v>9492</v>
      </c>
      <c r="BI1073" s="31"/>
    </row>
    <row r="1074" spans="1:61" ht="16.5">
      <c r="A1074" s="21" t="s">
        <v>11155</v>
      </c>
      <c r="B1074" s="21">
        <v>11359</v>
      </c>
      <c r="C1074" s="21">
        <v>1584357</v>
      </c>
      <c r="D1074" s="21">
        <v>2268100066</v>
      </c>
      <c r="E1074" s="22">
        <v>1411110000245</v>
      </c>
      <c r="F1074" s="24" t="s">
        <v>11156</v>
      </c>
      <c r="G1074" s="24" t="s">
        <v>44</v>
      </c>
      <c r="H1074" s="24" t="s">
        <v>51</v>
      </c>
      <c r="I1074" s="24" t="s">
        <v>65</v>
      </c>
      <c r="J1074" s="24" t="s">
        <v>3829</v>
      </c>
      <c r="K1074" s="21">
        <v>50</v>
      </c>
      <c r="L1074" s="21"/>
      <c r="M1074" s="21" t="s">
        <v>11157</v>
      </c>
      <c r="N1074" s="21">
        <v>1</v>
      </c>
      <c r="O1074" s="21" t="s">
        <v>55</v>
      </c>
      <c r="P1074" s="21">
        <v>0</v>
      </c>
      <c r="Q1074" s="21">
        <v>0</v>
      </c>
      <c r="R1074" s="33">
        <v>157329</v>
      </c>
      <c r="S1074" s="21">
        <v>0</v>
      </c>
      <c r="T1074" s="21">
        <v>0</v>
      </c>
      <c r="U1074" s="33">
        <v>1700789</v>
      </c>
      <c r="V1074" s="21">
        <v>0</v>
      </c>
      <c r="W1074" s="33">
        <v>3684</v>
      </c>
      <c r="X1074" s="21">
        <v>0</v>
      </c>
      <c r="Y1074" s="21">
        <v>0</v>
      </c>
      <c r="Z1074" s="21" t="s">
        <v>315</v>
      </c>
      <c r="AA1074" s="102">
        <v>0</v>
      </c>
      <c r="AB1074" s="21">
        <v>1.5</v>
      </c>
      <c r="AC1074" s="99">
        <v>0</v>
      </c>
      <c r="AD1074" s="21">
        <v>17</v>
      </c>
      <c r="AE1074" s="99">
        <v>0</v>
      </c>
      <c r="AF1074" s="21">
        <f t="shared" si="16"/>
        <v>18.5</v>
      </c>
      <c r="AG1074" s="21" t="s">
        <v>11158</v>
      </c>
      <c r="AH1074" s="24" t="s">
        <v>11159</v>
      </c>
      <c r="AI1074" s="24" t="s">
        <v>11160</v>
      </c>
      <c r="AJ1074" s="27" t="s">
        <v>31673</v>
      </c>
      <c r="AK1074" s="28" t="s">
        <v>60</v>
      </c>
      <c r="AL1074" s="28">
        <v>10</v>
      </c>
      <c r="AM1074" s="28">
        <v>19280101</v>
      </c>
      <c r="AN1074" s="29">
        <v>307</v>
      </c>
      <c r="AO1074" s="29">
        <v>202212</v>
      </c>
      <c r="AP1074" s="29">
        <v>2022</v>
      </c>
      <c r="AQ1074" s="28">
        <v>36592601</v>
      </c>
      <c r="AR1074" s="28">
        <v>31093265</v>
      </c>
      <c r="AS1074" s="28">
        <v>126585</v>
      </c>
      <c r="AT1074" s="30">
        <v>1</v>
      </c>
      <c r="AU1074" s="30"/>
      <c r="AV1074" s="30"/>
      <c r="AW1074" s="30"/>
      <c r="AX1074" s="30"/>
      <c r="AY1074" s="30"/>
      <c r="AZ1074" s="30"/>
      <c r="BA1074" s="30"/>
      <c r="BB1074" s="30" t="s">
        <v>54452</v>
      </c>
      <c r="BC1074" s="30" t="s">
        <v>54452</v>
      </c>
      <c r="BD1074" s="30" t="s">
        <v>54452</v>
      </c>
      <c r="BE1074" s="30" t="s">
        <v>54452</v>
      </c>
      <c r="BF1074" s="30" t="s">
        <v>54452</v>
      </c>
      <c r="BG1074" s="30">
        <v>13</v>
      </c>
      <c r="BH1074" s="30"/>
      <c r="BI1074" s="31"/>
    </row>
    <row r="1075" spans="1:61" ht="16.5">
      <c r="A1075" s="21" t="s">
        <v>14853</v>
      </c>
      <c r="B1075" s="21">
        <v>14039</v>
      </c>
      <c r="C1075" s="21">
        <v>2261081</v>
      </c>
      <c r="D1075" s="21">
        <v>2218210213</v>
      </c>
      <c r="E1075" s="22">
        <v>1401710003228</v>
      </c>
      <c r="F1075" s="24" t="s">
        <v>14854</v>
      </c>
      <c r="G1075" s="24" t="s">
        <v>44</v>
      </c>
      <c r="H1075" s="24" t="s">
        <v>51</v>
      </c>
      <c r="I1075" s="24" t="s">
        <v>65</v>
      </c>
      <c r="J1075" s="24" t="s">
        <v>363</v>
      </c>
      <c r="K1075" s="21">
        <v>63</v>
      </c>
      <c r="L1075" s="32" t="s">
        <v>14854</v>
      </c>
      <c r="M1075" s="21" t="s">
        <v>14855</v>
      </c>
      <c r="N1075" s="26">
        <v>1</v>
      </c>
      <c r="O1075" s="26">
        <v>0</v>
      </c>
      <c r="P1075" s="26">
        <v>0</v>
      </c>
      <c r="Q1075" s="26">
        <v>0</v>
      </c>
      <c r="R1075" s="26">
        <v>0</v>
      </c>
      <c r="S1075" s="26">
        <v>0</v>
      </c>
      <c r="T1075" s="26">
        <v>0</v>
      </c>
      <c r="U1075" s="26">
        <v>0</v>
      </c>
      <c r="V1075" s="26">
        <v>0</v>
      </c>
      <c r="W1075" s="26">
        <v>0</v>
      </c>
      <c r="X1075" s="26">
        <v>0</v>
      </c>
      <c r="Y1075" s="26">
        <v>0</v>
      </c>
      <c r="Z1075" s="21"/>
      <c r="AA1075" s="101">
        <v>0</v>
      </c>
      <c r="AB1075" s="98">
        <v>0</v>
      </c>
      <c r="AC1075" s="98">
        <v>0</v>
      </c>
      <c r="AD1075" s="98">
        <v>0</v>
      </c>
      <c r="AE1075" s="98">
        <v>0</v>
      </c>
      <c r="AF1075" s="21">
        <f t="shared" si="16"/>
        <v>0</v>
      </c>
      <c r="AG1075" s="21" t="s">
        <v>14573</v>
      </c>
      <c r="AH1075" s="24" t="s">
        <v>14856</v>
      </c>
      <c r="AI1075" s="24" t="s">
        <v>14857</v>
      </c>
      <c r="AJ1075" s="27" t="s">
        <v>31674</v>
      </c>
      <c r="AK1075" s="28" t="s">
        <v>47</v>
      </c>
      <c r="AL1075" s="28">
        <v>10</v>
      </c>
      <c r="AM1075" s="28">
        <v>20040110</v>
      </c>
      <c r="AN1075" s="29">
        <v>578</v>
      </c>
      <c r="AO1075" s="29">
        <v>202306</v>
      </c>
      <c r="AP1075" s="29">
        <v>2022</v>
      </c>
      <c r="AQ1075" s="28">
        <v>128298892</v>
      </c>
      <c r="AR1075" s="28">
        <v>67623968</v>
      </c>
      <c r="AS1075" s="28">
        <v>528827</v>
      </c>
      <c r="AT1075" s="30">
        <v>2</v>
      </c>
      <c r="AU1075" s="30"/>
      <c r="AV1075" s="30"/>
      <c r="AW1075" s="30"/>
      <c r="AX1075" s="30"/>
      <c r="AY1075" s="30"/>
      <c r="AZ1075" s="30"/>
      <c r="BA1075" s="30"/>
      <c r="BB1075" s="30" t="s">
        <v>54452</v>
      </c>
      <c r="BC1075" s="30" t="s">
        <v>54452</v>
      </c>
      <c r="BD1075" s="30" t="s">
        <v>54452</v>
      </c>
      <c r="BE1075" s="30" t="s">
        <v>54452</v>
      </c>
      <c r="BF1075" s="30" t="s">
        <v>14858</v>
      </c>
      <c r="BG1075" s="30">
        <v>2</v>
      </c>
      <c r="BH1075" s="30"/>
      <c r="BI1075" s="31"/>
    </row>
    <row r="1076" spans="1:61" ht="16.5">
      <c r="A1076" s="21" t="s">
        <v>14859</v>
      </c>
      <c r="B1076" s="21">
        <v>15283</v>
      </c>
      <c r="C1076" s="21">
        <v>2351664</v>
      </c>
      <c r="D1076" s="21">
        <v>2218208323</v>
      </c>
      <c r="E1076" s="22">
        <v>1401710001347</v>
      </c>
      <c r="F1076" s="24" t="s">
        <v>14860</v>
      </c>
      <c r="G1076" s="24" t="s">
        <v>44</v>
      </c>
      <c r="H1076" s="24" t="s">
        <v>51</v>
      </c>
      <c r="I1076" s="24" t="s">
        <v>65</v>
      </c>
      <c r="J1076" s="24" t="s">
        <v>105</v>
      </c>
      <c r="K1076" s="21">
        <v>64</v>
      </c>
      <c r="L1076" s="32" t="s">
        <v>14860</v>
      </c>
      <c r="M1076" s="21" t="s">
        <v>14861</v>
      </c>
      <c r="N1076" s="26">
        <v>1</v>
      </c>
      <c r="O1076" s="26">
        <v>0</v>
      </c>
      <c r="P1076" s="26">
        <v>0</v>
      </c>
      <c r="Q1076" s="26">
        <v>0</v>
      </c>
      <c r="R1076" s="26">
        <v>0</v>
      </c>
      <c r="S1076" s="26">
        <v>0</v>
      </c>
      <c r="T1076" s="26">
        <v>0</v>
      </c>
      <c r="U1076" s="26">
        <v>0</v>
      </c>
      <c r="V1076" s="26">
        <v>0</v>
      </c>
      <c r="W1076" s="26">
        <v>0</v>
      </c>
      <c r="X1076" s="26">
        <v>0</v>
      </c>
      <c r="Y1076" s="26">
        <v>0</v>
      </c>
      <c r="Z1076" s="21"/>
      <c r="AA1076" s="101">
        <v>0</v>
      </c>
      <c r="AB1076" s="98">
        <v>0</v>
      </c>
      <c r="AC1076" s="98">
        <v>0</v>
      </c>
      <c r="AD1076" s="98">
        <v>0</v>
      </c>
      <c r="AE1076" s="98">
        <v>0</v>
      </c>
      <c r="AF1076" s="21">
        <f t="shared" si="16"/>
        <v>0</v>
      </c>
      <c r="AG1076" s="21" t="s">
        <v>14862</v>
      </c>
      <c r="AH1076" s="24" t="s">
        <v>14863</v>
      </c>
      <c r="AI1076" s="24" t="s">
        <v>14864</v>
      </c>
      <c r="AJ1076" s="27" t="s">
        <v>31675</v>
      </c>
      <c r="AK1076" s="28" t="s">
        <v>47</v>
      </c>
      <c r="AL1076" s="28">
        <v>10</v>
      </c>
      <c r="AM1076" s="28">
        <v>20000516</v>
      </c>
      <c r="AN1076" s="29">
        <v>1623</v>
      </c>
      <c r="AO1076" s="29">
        <v>202203</v>
      </c>
      <c r="AP1076" s="29">
        <v>2022</v>
      </c>
      <c r="AQ1076" s="28">
        <v>166643693</v>
      </c>
      <c r="AR1076" s="28">
        <v>153332028</v>
      </c>
      <c r="AS1076" s="28">
        <v>117767600</v>
      </c>
      <c r="AT1076" s="30">
        <v>2</v>
      </c>
      <c r="AU1076" s="30"/>
      <c r="AV1076" s="30"/>
      <c r="AW1076" s="30"/>
      <c r="AX1076" s="30"/>
      <c r="AY1076" s="30"/>
      <c r="AZ1076" s="30"/>
      <c r="BA1076" s="30"/>
      <c r="BB1076" s="30" t="s">
        <v>54452</v>
      </c>
      <c r="BC1076" s="30" t="s">
        <v>54452</v>
      </c>
      <c r="BD1076" s="30" t="s">
        <v>54452</v>
      </c>
      <c r="BE1076" s="30" t="s">
        <v>54452</v>
      </c>
      <c r="BF1076" s="30" t="s">
        <v>54452</v>
      </c>
      <c r="BG1076" s="30">
        <v>4</v>
      </c>
      <c r="BH1076" s="30" t="s">
        <v>237</v>
      </c>
      <c r="BI1076" s="31"/>
    </row>
    <row r="1077" spans="1:61" ht="16.5">
      <c r="A1077" s="21" t="s">
        <v>1708</v>
      </c>
      <c r="B1077" s="21">
        <v>1640</v>
      </c>
      <c r="C1077" s="21">
        <v>1279632</v>
      </c>
      <c r="D1077" s="21">
        <v>2148110843</v>
      </c>
      <c r="E1077" s="22">
        <v>1101110101264</v>
      </c>
      <c r="F1077" s="24" t="s">
        <v>1709</v>
      </c>
      <c r="G1077" s="24" t="s">
        <v>44</v>
      </c>
      <c r="H1077" s="24" t="s">
        <v>51</v>
      </c>
      <c r="I1077" s="24" t="s">
        <v>52</v>
      </c>
      <c r="J1077" s="24" t="s">
        <v>1481</v>
      </c>
      <c r="K1077" s="21">
        <v>12</v>
      </c>
      <c r="L1077" s="32" t="s">
        <v>1710</v>
      </c>
      <c r="M1077" s="21" t="s">
        <v>1711</v>
      </c>
      <c r="N1077" s="21">
        <v>1</v>
      </c>
      <c r="O1077" s="21" t="s">
        <v>55</v>
      </c>
      <c r="P1077" s="63">
        <v>0</v>
      </c>
      <c r="Q1077" s="51">
        <v>110200</v>
      </c>
      <c r="R1077" s="51">
        <v>424500</v>
      </c>
      <c r="S1077" s="51">
        <v>2362300</v>
      </c>
      <c r="T1077" s="21">
        <v>0</v>
      </c>
      <c r="U1077" s="51">
        <v>29855</v>
      </c>
      <c r="V1077" s="21">
        <v>0</v>
      </c>
      <c r="W1077" s="21">
        <v>0</v>
      </c>
      <c r="X1077" s="51">
        <v>693013</v>
      </c>
      <c r="Y1077" s="51">
        <v>11849550</v>
      </c>
      <c r="Z1077" s="16" t="s">
        <v>56</v>
      </c>
      <c r="AA1077" s="102">
        <v>0</v>
      </c>
      <c r="AB1077" s="21">
        <v>123.8</v>
      </c>
      <c r="AC1077" s="21">
        <v>23.6</v>
      </c>
      <c r="AD1077" s="21">
        <v>0.2</v>
      </c>
      <c r="AE1077" s="21">
        <v>6.9</v>
      </c>
      <c r="AF1077" s="21">
        <f t="shared" si="16"/>
        <v>154.5</v>
      </c>
      <c r="AG1077" s="21" t="s">
        <v>1712</v>
      </c>
      <c r="AH1077" s="24" t="s">
        <v>1713</v>
      </c>
      <c r="AI1077" s="24" t="s">
        <v>1714</v>
      </c>
      <c r="AJ1077" s="27" t="s">
        <v>31676</v>
      </c>
      <c r="AK1077" s="28" t="s">
        <v>60</v>
      </c>
      <c r="AL1077" s="28">
        <v>10</v>
      </c>
      <c r="AM1077" s="28">
        <v>19710312</v>
      </c>
      <c r="AN1077" s="29">
        <v>327</v>
      </c>
      <c r="AO1077" s="29">
        <v>202212</v>
      </c>
      <c r="AP1077" s="29">
        <v>2022</v>
      </c>
      <c r="AQ1077" s="28">
        <v>277555205</v>
      </c>
      <c r="AR1077" s="28">
        <v>195018912</v>
      </c>
      <c r="AS1077" s="28">
        <v>3500000</v>
      </c>
      <c r="AT1077" s="30">
        <v>2</v>
      </c>
      <c r="AU1077" s="30"/>
      <c r="AV1077" s="30"/>
      <c r="AW1077" s="30"/>
      <c r="AX1077" s="30"/>
      <c r="AY1077" s="30"/>
      <c r="AZ1077" s="30"/>
      <c r="BA1077" s="30"/>
      <c r="BB1077" s="30" t="s">
        <v>54452</v>
      </c>
      <c r="BC1077" s="30" t="s">
        <v>54452</v>
      </c>
      <c r="BD1077" s="30" t="s">
        <v>54452</v>
      </c>
      <c r="BE1077" s="30" t="s">
        <v>54452</v>
      </c>
      <c r="BF1077" s="30" t="s">
        <v>1715</v>
      </c>
      <c r="BG1077" s="30">
        <v>2</v>
      </c>
      <c r="BH1077" s="30"/>
      <c r="BI1077" s="31"/>
    </row>
    <row r="1078" spans="1:61" ht="16.5">
      <c r="A1078" s="21" t="s">
        <v>1774</v>
      </c>
      <c r="B1078" s="21">
        <v>1719</v>
      </c>
      <c r="C1078" s="21">
        <v>1998511</v>
      </c>
      <c r="D1078" s="21">
        <v>6058103330</v>
      </c>
      <c r="E1078" s="22">
        <v>1801110003391</v>
      </c>
      <c r="F1078" s="24" t="s">
        <v>1775</v>
      </c>
      <c r="G1078" s="24" t="s">
        <v>44</v>
      </c>
      <c r="H1078" s="24" t="s">
        <v>51</v>
      </c>
      <c r="I1078" s="24" t="s">
        <v>52</v>
      </c>
      <c r="J1078" s="24" t="s">
        <v>593</v>
      </c>
      <c r="K1078" s="21">
        <v>14</v>
      </c>
      <c r="L1078" s="32" t="s">
        <v>1776</v>
      </c>
      <c r="M1078" s="21" t="s">
        <v>1777</v>
      </c>
      <c r="N1078" s="21">
        <v>1</v>
      </c>
      <c r="O1078" s="21" t="s">
        <v>351</v>
      </c>
      <c r="P1078" s="34">
        <v>0</v>
      </c>
      <c r="Q1078" s="33">
        <v>3565</v>
      </c>
      <c r="R1078" s="36">
        <v>417</v>
      </c>
      <c r="S1078" s="33">
        <v>24186</v>
      </c>
      <c r="T1078" s="21">
        <v>0</v>
      </c>
      <c r="U1078" s="21">
        <v>0</v>
      </c>
      <c r="V1078" s="33">
        <v>1905</v>
      </c>
      <c r="W1078" s="36">
        <v>308</v>
      </c>
      <c r="X1078" s="21">
        <v>0</v>
      </c>
      <c r="Y1078" s="33">
        <v>1401</v>
      </c>
      <c r="Z1078" s="16" t="s">
        <v>56</v>
      </c>
      <c r="AA1078" s="103">
        <v>0</v>
      </c>
      <c r="AB1078" s="37">
        <v>53.8</v>
      </c>
      <c r="AC1078" s="37">
        <v>241.8</v>
      </c>
      <c r="AD1078" s="100">
        <v>0</v>
      </c>
      <c r="AE1078" s="37">
        <v>22.1</v>
      </c>
      <c r="AF1078" s="21">
        <f t="shared" si="16"/>
        <v>317.70000000000005</v>
      </c>
      <c r="AG1078" s="21" t="s">
        <v>1778</v>
      </c>
      <c r="AH1078" s="24" t="s">
        <v>1779</v>
      </c>
      <c r="AI1078" s="24" t="s">
        <v>1780</v>
      </c>
      <c r="AJ1078" s="27" t="s">
        <v>31677</v>
      </c>
      <c r="AK1078" s="28" t="s">
        <v>156</v>
      </c>
      <c r="AL1078" s="28">
        <v>10</v>
      </c>
      <c r="AM1078" s="28">
        <v>19520716</v>
      </c>
      <c r="AN1078" s="29">
        <v>670</v>
      </c>
      <c r="AO1078" s="29">
        <v>202306</v>
      </c>
      <c r="AP1078" s="29">
        <v>2022</v>
      </c>
      <c r="AQ1078" s="28">
        <v>332550640</v>
      </c>
      <c r="AR1078" s="28">
        <v>444162398</v>
      </c>
      <c r="AS1078" s="28">
        <v>6500000</v>
      </c>
      <c r="AT1078" s="30">
        <v>2</v>
      </c>
      <c r="AU1078" s="30"/>
      <c r="AV1078" s="30"/>
      <c r="AW1078" s="30"/>
      <c r="AX1078" s="30"/>
      <c r="AY1078" s="30"/>
      <c r="AZ1078" s="30"/>
      <c r="BA1078" s="30"/>
      <c r="BB1078" s="30" t="s">
        <v>54452</v>
      </c>
      <c r="BC1078" s="30" t="s">
        <v>54452</v>
      </c>
      <c r="BD1078" s="30" t="s">
        <v>54452</v>
      </c>
      <c r="BE1078" s="30" t="s">
        <v>54452</v>
      </c>
      <c r="BF1078" s="30" t="s">
        <v>54452</v>
      </c>
      <c r="BG1078" s="30">
        <v>4</v>
      </c>
      <c r="BH1078" s="30" t="s">
        <v>1569</v>
      </c>
      <c r="BI1078" s="31"/>
    </row>
    <row r="1079" spans="1:61" ht="16.5">
      <c r="A1079" s="21" t="s">
        <v>14865</v>
      </c>
      <c r="B1079" s="21">
        <v>14207</v>
      </c>
      <c r="C1079" s="21">
        <v>2259632</v>
      </c>
      <c r="D1079" s="21">
        <v>1148207929</v>
      </c>
      <c r="E1079" s="22">
        <v>1102710011126</v>
      </c>
      <c r="F1079" s="24" t="s">
        <v>14866</v>
      </c>
      <c r="G1079" s="24" t="s">
        <v>44</v>
      </c>
      <c r="H1079" s="24" t="s">
        <v>51</v>
      </c>
      <c r="I1079" s="24" t="s">
        <v>65</v>
      </c>
      <c r="J1079" s="24" t="s">
        <v>363</v>
      </c>
      <c r="K1079" s="21">
        <v>63</v>
      </c>
      <c r="L1079" s="32" t="s">
        <v>14866</v>
      </c>
      <c r="M1079" s="21" t="s">
        <v>14867</v>
      </c>
      <c r="N1079" s="26">
        <v>1</v>
      </c>
      <c r="O1079" s="26">
        <v>0</v>
      </c>
      <c r="P1079" s="26">
        <v>0</v>
      </c>
      <c r="Q1079" s="26">
        <v>0</v>
      </c>
      <c r="R1079" s="26">
        <v>0</v>
      </c>
      <c r="S1079" s="26">
        <v>0</v>
      </c>
      <c r="T1079" s="26">
        <v>0</v>
      </c>
      <c r="U1079" s="26">
        <v>0</v>
      </c>
      <c r="V1079" s="26">
        <v>0</v>
      </c>
      <c r="W1079" s="26">
        <v>0</v>
      </c>
      <c r="X1079" s="26">
        <v>0</v>
      </c>
      <c r="Y1079" s="26">
        <v>0</v>
      </c>
      <c r="Z1079" s="21"/>
      <c r="AA1079" s="101">
        <v>0</v>
      </c>
      <c r="AB1079" s="98">
        <v>0</v>
      </c>
      <c r="AC1079" s="98">
        <v>0</v>
      </c>
      <c r="AD1079" s="98">
        <v>0</v>
      </c>
      <c r="AE1079" s="98">
        <v>0</v>
      </c>
      <c r="AF1079" s="21">
        <f t="shared" si="16"/>
        <v>0</v>
      </c>
      <c r="AG1079" s="21" t="s">
        <v>14868</v>
      </c>
      <c r="AH1079" s="24" t="s">
        <v>14869</v>
      </c>
      <c r="AI1079" s="24" t="s">
        <v>14870</v>
      </c>
      <c r="AJ1079" s="27" t="s">
        <v>31678</v>
      </c>
      <c r="AK1079" s="28" t="s">
        <v>47</v>
      </c>
      <c r="AL1079" s="28">
        <v>10</v>
      </c>
      <c r="AM1079" s="28">
        <v>20040629</v>
      </c>
      <c r="AN1079" s="29">
        <v>440</v>
      </c>
      <c r="AO1079" s="29">
        <v>202209</v>
      </c>
      <c r="AP1079" s="29">
        <v>2022</v>
      </c>
      <c r="AQ1079" s="28">
        <v>99771822</v>
      </c>
      <c r="AR1079" s="28">
        <v>79330885</v>
      </c>
      <c r="AS1079" s="28">
        <v>0</v>
      </c>
      <c r="AT1079" s="30">
        <v>2</v>
      </c>
      <c r="AU1079" s="30"/>
      <c r="AV1079" s="30"/>
      <c r="AW1079" s="30"/>
      <c r="AX1079" s="30"/>
      <c r="AY1079" s="30"/>
      <c r="AZ1079" s="30"/>
      <c r="BA1079" s="30"/>
      <c r="BB1079" s="30" t="s">
        <v>54452</v>
      </c>
      <c r="BC1079" s="30" t="s">
        <v>54452</v>
      </c>
      <c r="BD1079" s="30" t="s">
        <v>54452</v>
      </c>
      <c r="BE1079" s="30" t="s">
        <v>54452</v>
      </c>
      <c r="BF1079" s="30" t="s">
        <v>54452</v>
      </c>
      <c r="BG1079" s="30">
        <v>4</v>
      </c>
      <c r="BH1079" s="30" t="s">
        <v>237</v>
      </c>
      <c r="BI1079" s="31"/>
    </row>
    <row r="1080" spans="1:61" ht="16.5">
      <c r="A1080" s="21" t="s">
        <v>19487</v>
      </c>
      <c r="B1080" s="21">
        <v>21140</v>
      </c>
      <c r="C1080" s="21">
        <v>1830698</v>
      </c>
      <c r="D1080" s="21">
        <v>1238100049</v>
      </c>
      <c r="E1080" s="22">
        <v>1341110000567</v>
      </c>
      <c r="F1080" s="24" t="s">
        <v>19488</v>
      </c>
      <c r="G1080" s="24" t="s">
        <v>104</v>
      </c>
      <c r="H1080" s="24" t="s">
        <v>51</v>
      </c>
      <c r="I1080" s="24" t="s">
        <v>63</v>
      </c>
      <c r="J1080" s="24" t="s">
        <v>5004</v>
      </c>
      <c r="K1080" s="21">
        <v>33</v>
      </c>
      <c r="L1080" s="32" t="s">
        <v>19489</v>
      </c>
      <c r="M1080" s="21" t="s">
        <v>1188</v>
      </c>
      <c r="N1080" s="26">
        <v>1</v>
      </c>
      <c r="O1080" s="26" t="s">
        <v>55</v>
      </c>
      <c r="P1080" s="26">
        <v>99</v>
      </c>
      <c r="Q1080" s="26">
        <v>0</v>
      </c>
      <c r="R1080" s="26">
        <v>0</v>
      </c>
      <c r="S1080" s="33">
        <v>2000</v>
      </c>
      <c r="T1080" s="26">
        <v>0</v>
      </c>
      <c r="U1080" s="33">
        <v>9800</v>
      </c>
      <c r="V1080" s="26">
        <v>0</v>
      </c>
      <c r="W1080" s="26">
        <v>0</v>
      </c>
      <c r="X1080" s="33">
        <f>542621+5537652</f>
        <v>6080273</v>
      </c>
      <c r="Y1080" s="33">
        <v>4937717</v>
      </c>
      <c r="Z1080" s="21"/>
      <c r="AA1080" s="102">
        <v>0</v>
      </c>
      <c r="AB1080" s="21">
        <v>49.3</v>
      </c>
      <c r="AC1080" s="99">
        <v>0</v>
      </c>
      <c r="AD1080" s="99">
        <v>0</v>
      </c>
      <c r="AE1080" s="21">
        <v>60.8</v>
      </c>
      <c r="AF1080" s="21">
        <f t="shared" ref="AF1080:AF1143" si="17">SUM(AA1080:AE1080)</f>
        <v>110.1</v>
      </c>
      <c r="AG1080" s="21" t="s">
        <v>19490</v>
      </c>
      <c r="AH1080" s="24" t="s">
        <v>19491</v>
      </c>
      <c r="AI1080" s="24" t="s">
        <v>19492</v>
      </c>
      <c r="AJ1080" s="27" t="s">
        <v>19492</v>
      </c>
      <c r="AK1080" s="28" t="s">
        <v>19493</v>
      </c>
      <c r="AL1080" s="28">
        <v>10</v>
      </c>
      <c r="AM1080" s="28">
        <v>19470924</v>
      </c>
      <c r="AN1080" s="29">
        <v>447</v>
      </c>
      <c r="AO1080" s="29">
        <v>202306</v>
      </c>
      <c r="AP1080" s="29">
        <v>2022</v>
      </c>
      <c r="AQ1080" s="28">
        <v>1186678750</v>
      </c>
      <c r="AR1080" s="28">
        <v>692740658</v>
      </c>
      <c r="AS1080" s="28">
        <v>31794630</v>
      </c>
      <c r="AT1080" s="30">
        <v>2</v>
      </c>
      <c r="AU1080" s="30"/>
      <c r="AV1080" s="30"/>
      <c r="AW1080" s="30"/>
      <c r="AX1080" s="30"/>
      <c r="AY1080" s="30"/>
      <c r="AZ1080" s="30"/>
      <c r="BA1080" s="30"/>
      <c r="BB1080" s="30" t="s">
        <v>54452</v>
      </c>
      <c r="BC1080" s="30" t="s">
        <v>54452</v>
      </c>
      <c r="BD1080" s="30" t="s">
        <v>54452</v>
      </c>
      <c r="BE1080" s="30" t="s">
        <v>54452</v>
      </c>
      <c r="BF1080" s="30" t="s">
        <v>54452</v>
      </c>
      <c r="BG1080" s="30">
        <v>7</v>
      </c>
      <c r="BH1080" s="30" t="s">
        <v>19494</v>
      </c>
      <c r="BI1080" s="31"/>
    </row>
    <row r="1081" spans="1:61" ht="16.5">
      <c r="A1081" s="21" t="s">
        <v>14871</v>
      </c>
      <c r="B1081" s="21">
        <v>23342</v>
      </c>
      <c r="C1081" s="21">
        <v>1131414</v>
      </c>
      <c r="D1081" s="21">
        <v>1208192481</v>
      </c>
      <c r="E1081" s="22">
        <v>1101111754517</v>
      </c>
      <c r="F1081" s="24" t="s">
        <v>14872</v>
      </c>
      <c r="G1081" s="24" t="s">
        <v>104</v>
      </c>
      <c r="H1081" s="24" t="s">
        <v>51</v>
      </c>
      <c r="I1081" s="24" t="s">
        <v>65</v>
      </c>
      <c r="J1081" s="24" t="s">
        <v>605</v>
      </c>
      <c r="K1081" s="21">
        <v>55</v>
      </c>
      <c r="L1081" s="32" t="s">
        <v>14873</v>
      </c>
      <c r="M1081" s="21" t="s">
        <v>14874</v>
      </c>
      <c r="N1081" s="21">
        <v>1</v>
      </c>
      <c r="O1081" s="21">
        <v>0</v>
      </c>
      <c r="P1081" s="21">
        <v>0</v>
      </c>
      <c r="Q1081" s="21">
        <v>0</v>
      </c>
      <c r="R1081" s="21">
        <v>0</v>
      </c>
      <c r="S1081" s="21">
        <v>0</v>
      </c>
      <c r="T1081" s="21">
        <v>0</v>
      </c>
      <c r="U1081" s="21">
        <v>0</v>
      </c>
      <c r="V1081" s="21">
        <v>0</v>
      </c>
      <c r="W1081" s="21">
        <v>0</v>
      </c>
      <c r="X1081" s="21">
        <v>0</v>
      </c>
      <c r="Y1081" s="21">
        <v>0</v>
      </c>
      <c r="Z1081" s="16" t="s">
        <v>315</v>
      </c>
      <c r="AA1081" s="101">
        <v>0</v>
      </c>
      <c r="AB1081" s="98">
        <v>0</v>
      </c>
      <c r="AC1081" s="98">
        <v>0</v>
      </c>
      <c r="AD1081" s="98">
        <v>0</v>
      </c>
      <c r="AE1081" s="98">
        <v>0</v>
      </c>
      <c r="AF1081" s="21">
        <f t="shared" si="17"/>
        <v>0</v>
      </c>
      <c r="AG1081" s="21" t="s">
        <v>14875</v>
      </c>
      <c r="AH1081" s="24" t="s">
        <v>14876</v>
      </c>
      <c r="AI1081" s="24" t="s">
        <v>14877</v>
      </c>
      <c r="AJ1081" s="27" t="s">
        <v>31679</v>
      </c>
      <c r="AK1081" s="28" t="s">
        <v>60</v>
      </c>
      <c r="AL1081" s="28">
        <v>10</v>
      </c>
      <c r="AM1081" s="28">
        <v>19990817</v>
      </c>
      <c r="AN1081" s="29">
        <v>531</v>
      </c>
      <c r="AO1081" s="29">
        <v>202105</v>
      </c>
      <c r="AP1081" s="29"/>
      <c r="AQ1081" s="28"/>
      <c r="AR1081" s="28"/>
      <c r="AS1081" s="28"/>
      <c r="AT1081" s="30">
        <v>2</v>
      </c>
      <c r="AU1081" s="30"/>
      <c r="AV1081" s="30"/>
      <c r="AW1081" s="30"/>
      <c r="AX1081" s="30"/>
      <c r="AY1081" s="30"/>
      <c r="AZ1081" s="30"/>
      <c r="BA1081" s="30"/>
      <c r="BB1081" s="30" t="s">
        <v>54452</v>
      </c>
      <c r="BC1081" s="30" t="s">
        <v>54452</v>
      </c>
      <c r="BD1081" s="30" t="s">
        <v>54452</v>
      </c>
      <c r="BE1081" s="30" t="s">
        <v>54452</v>
      </c>
      <c r="BF1081" s="30" t="s">
        <v>54452</v>
      </c>
      <c r="BG1081" s="30">
        <v>7</v>
      </c>
      <c r="BH1081" s="30" t="s">
        <v>14878</v>
      </c>
      <c r="BI1081" s="31"/>
    </row>
    <row r="1082" spans="1:61" ht="16.5">
      <c r="A1082" s="21" t="s">
        <v>14879</v>
      </c>
      <c r="B1082" s="21">
        <v>24604</v>
      </c>
      <c r="C1082" s="21">
        <v>1612588</v>
      </c>
      <c r="D1082" s="21">
        <v>6078200108</v>
      </c>
      <c r="E1082" s="22">
        <v>1842310000141</v>
      </c>
      <c r="F1082" s="24" t="s">
        <v>14880</v>
      </c>
      <c r="G1082" s="24" t="s">
        <v>104</v>
      </c>
      <c r="H1082" s="24" t="s">
        <v>51</v>
      </c>
      <c r="I1082" s="24" t="s">
        <v>65</v>
      </c>
      <c r="J1082" s="24" t="s">
        <v>105</v>
      </c>
      <c r="K1082" s="21">
        <v>64</v>
      </c>
      <c r="L1082" s="32" t="s">
        <v>14881</v>
      </c>
      <c r="M1082" s="21" t="s">
        <v>14882</v>
      </c>
      <c r="N1082" s="21">
        <v>1</v>
      </c>
      <c r="O1082" s="21">
        <v>0</v>
      </c>
      <c r="P1082" s="21">
        <v>0</v>
      </c>
      <c r="Q1082" s="21">
        <v>0</v>
      </c>
      <c r="R1082" s="21">
        <v>0</v>
      </c>
      <c r="S1082" s="21">
        <v>0</v>
      </c>
      <c r="T1082" s="21">
        <v>0</v>
      </c>
      <c r="U1082" s="21">
        <v>0</v>
      </c>
      <c r="V1082" s="21">
        <v>0</v>
      </c>
      <c r="W1082" s="21">
        <v>0</v>
      </c>
      <c r="X1082" s="21">
        <v>0</v>
      </c>
      <c r="Y1082" s="21">
        <v>0</v>
      </c>
      <c r="Z1082" s="16" t="s">
        <v>315</v>
      </c>
      <c r="AA1082" s="101">
        <v>0</v>
      </c>
      <c r="AB1082" s="98">
        <v>0</v>
      </c>
      <c r="AC1082" s="98">
        <v>0</v>
      </c>
      <c r="AD1082" s="98">
        <v>0</v>
      </c>
      <c r="AE1082" s="98">
        <v>0</v>
      </c>
      <c r="AF1082" s="21">
        <f t="shared" si="17"/>
        <v>0</v>
      </c>
      <c r="AG1082" s="21" t="s">
        <v>14883</v>
      </c>
      <c r="AH1082" s="24" t="s">
        <v>14884</v>
      </c>
      <c r="AI1082" s="24" t="s">
        <v>14885</v>
      </c>
      <c r="AJ1082" s="27" t="s">
        <v>31680</v>
      </c>
      <c r="AK1082" s="28" t="s">
        <v>47</v>
      </c>
      <c r="AL1082" s="28">
        <v>10</v>
      </c>
      <c r="AM1082" s="28">
        <v>19451001</v>
      </c>
      <c r="AN1082" s="29">
        <v>632</v>
      </c>
      <c r="AO1082" s="29">
        <v>202102</v>
      </c>
      <c r="AP1082" s="29">
        <v>2022</v>
      </c>
      <c r="AQ1082" s="28">
        <v>13362381</v>
      </c>
      <c r="AR1082" s="28">
        <v>56676335</v>
      </c>
      <c r="AS1082" s="28">
        <v>15998481</v>
      </c>
      <c r="AT1082" s="30">
        <v>2</v>
      </c>
      <c r="AU1082" s="30"/>
      <c r="AV1082" s="30"/>
      <c r="AW1082" s="30"/>
      <c r="AX1082" s="30"/>
      <c r="AY1082" s="30"/>
      <c r="AZ1082" s="30"/>
      <c r="BA1082" s="30"/>
      <c r="BB1082" s="30" t="s">
        <v>54452</v>
      </c>
      <c r="BC1082" s="30" t="s">
        <v>54452</v>
      </c>
      <c r="BD1082" s="30" t="s">
        <v>54452</v>
      </c>
      <c r="BE1082" s="30" t="s">
        <v>54452</v>
      </c>
      <c r="BF1082" s="30" t="s">
        <v>54452</v>
      </c>
      <c r="BG1082" s="30">
        <v>5</v>
      </c>
      <c r="BH1082" s="30" t="s">
        <v>14886</v>
      </c>
      <c r="BI1082" s="31"/>
    </row>
    <row r="1083" spans="1:61" ht="16.5">
      <c r="A1083" s="21" t="s">
        <v>14888</v>
      </c>
      <c r="B1083" s="21">
        <v>22401</v>
      </c>
      <c r="C1083" s="21">
        <v>3036626</v>
      </c>
      <c r="D1083" s="21">
        <v>1218207359</v>
      </c>
      <c r="E1083" s="22">
        <v>1241310002927</v>
      </c>
      <c r="F1083" s="24" t="s">
        <v>14889</v>
      </c>
      <c r="G1083" s="24" t="s">
        <v>104</v>
      </c>
      <c r="H1083" s="24" t="s">
        <v>51</v>
      </c>
      <c r="I1083" s="24" t="s">
        <v>65</v>
      </c>
      <c r="J1083" s="24" t="s">
        <v>171</v>
      </c>
      <c r="K1083" s="21">
        <v>48</v>
      </c>
      <c r="L1083" s="32" t="s">
        <v>14890</v>
      </c>
      <c r="M1083" s="21" t="s">
        <v>14891</v>
      </c>
      <c r="N1083" s="26">
        <v>1</v>
      </c>
      <c r="O1083" s="26">
        <v>0</v>
      </c>
      <c r="P1083" s="26">
        <v>0</v>
      </c>
      <c r="Q1083" s="26">
        <v>0</v>
      </c>
      <c r="R1083" s="26">
        <v>0</v>
      </c>
      <c r="S1083" s="26">
        <v>0</v>
      </c>
      <c r="T1083" s="26">
        <v>0</v>
      </c>
      <c r="U1083" s="26">
        <v>0</v>
      </c>
      <c r="V1083" s="26">
        <v>0</v>
      </c>
      <c r="W1083" s="26">
        <v>0</v>
      </c>
      <c r="X1083" s="26">
        <v>0</v>
      </c>
      <c r="Y1083" s="26">
        <v>0</v>
      </c>
      <c r="Z1083" s="16" t="s">
        <v>315</v>
      </c>
      <c r="AA1083" s="101">
        <v>0</v>
      </c>
      <c r="AB1083" s="98">
        <v>0</v>
      </c>
      <c r="AC1083" s="98">
        <v>0</v>
      </c>
      <c r="AD1083" s="98">
        <v>0</v>
      </c>
      <c r="AE1083" s="98">
        <v>0</v>
      </c>
      <c r="AF1083" s="21">
        <f t="shared" si="17"/>
        <v>0</v>
      </c>
      <c r="AG1083" s="21" t="s">
        <v>14892</v>
      </c>
      <c r="AH1083" s="24" t="s">
        <v>14893</v>
      </c>
      <c r="AI1083" s="24" t="s">
        <v>14894</v>
      </c>
      <c r="AJ1083" s="27" t="s">
        <v>31681</v>
      </c>
      <c r="AK1083" s="28" t="s">
        <v>47</v>
      </c>
      <c r="AL1083" s="28">
        <v>10</v>
      </c>
      <c r="AM1083" s="28">
        <v>19940914</v>
      </c>
      <c r="AN1083" s="29">
        <v>2110</v>
      </c>
      <c r="AO1083" s="29">
        <v>202102</v>
      </c>
      <c r="AP1083" s="29">
        <v>2022</v>
      </c>
      <c r="AQ1083" s="28">
        <v>101891897</v>
      </c>
      <c r="AR1083" s="28">
        <v>562176910</v>
      </c>
      <c r="AS1083" s="28">
        <v>360125448</v>
      </c>
      <c r="AT1083" s="30">
        <v>2</v>
      </c>
      <c r="AU1083" s="30"/>
      <c r="AV1083" s="30"/>
      <c r="AW1083" s="30"/>
      <c r="AX1083" s="30"/>
      <c r="AY1083" s="30"/>
      <c r="AZ1083" s="30"/>
      <c r="BA1083" s="30"/>
      <c r="BB1083" s="30" t="s">
        <v>54452</v>
      </c>
      <c r="BC1083" s="30" t="s">
        <v>54452</v>
      </c>
      <c r="BD1083" s="30" t="s">
        <v>54452</v>
      </c>
      <c r="BE1083" s="30" t="s">
        <v>54452</v>
      </c>
      <c r="BF1083" s="30" t="s">
        <v>14895</v>
      </c>
      <c r="BG1083" s="30">
        <v>2</v>
      </c>
      <c r="BH1083" s="30"/>
      <c r="BI1083" s="31"/>
    </row>
    <row r="1084" spans="1:61" ht="16.5">
      <c r="A1084" s="21" t="s">
        <v>14896</v>
      </c>
      <c r="B1084" s="21">
        <v>24758</v>
      </c>
      <c r="C1084" s="21">
        <v>2313339</v>
      </c>
      <c r="D1084" s="21">
        <v>1218200109</v>
      </c>
      <c r="E1084" s="22">
        <v>1241310000096</v>
      </c>
      <c r="F1084" s="24" t="s">
        <v>14897</v>
      </c>
      <c r="G1084" s="24" t="s">
        <v>104</v>
      </c>
      <c r="H1084" s="24" t="s">
        <v>51</v>
      </c>
      <c r="I1084" s="24" t="s">
        <v>65</v>
      </c>
      <c r="J1084" s="24" t="s">
        <v>105</v>
      </c>
      <c r="K1084" s="21">
        <v>64</v>
      </c>
      <c r="L1084" s="32" t="s">
        <v>14898</v>
      </c>
      <c r="M1084" s="21" t="s">
        <v>14899</v>
      </c>
      <c r="N1084" s="21">
        <v>1</v>
      </c>
      <c r="O1084" s="21">
        <v>0</v>
      </c>
      <c r="P1084" s="21">
        <v>0</v>
      </c>
      <c r="Q1084" s="21">
        <v>0</v>
      </c>
      <c r="R1084" s="21">
        <v>0</v>
      </c>
      <c r="S1084" s="21">
        <v>0</v>
      </c>
      <c r="T1084" s="21">
        <v>0</v>
      </c>
      <c r="U1084" s="21">
        <v>0</v>
      </c>
      <c r="V1084" s="21">
        <v>0</v>
      </c>
      <c r="W1084" s="21">
        <v>0</v>
      </c>
      <c r="X1084" s="21">
        <v>0</v>
      </c>
      <c r="Y1084" s="21">
        <v>0</v>
      </c>
      <c r="Z1084" s="16" t="s">
        <v>126</v>
      </c>
      <c r="AA1084" s="101">
        <v>0</v>
      </c>
      <c r="AB1084" s="98">
        <v>0</v>
      </c>
      <c r="AC1084" s="98">
        <v>0</v>
      </c>
      <c r="AD1084" s="98">
        <v>0</v>
      </c>
      <c r="AE1084" s="98">
        <v>0</v>
      </c>
      <c r="AF1084" s="21">
        <f t="shared" si="17"/>
        <v>0</v>
      </c>
      <c r="AG1084" s="21" t="s">
        <v>615</v>
      </c>
      <c r="AH1084" s="24" t="s">
        <v>14900</v>
      </c>
      <c r="AI1084" s="24" t="s">
        <v>14901</v>
      </c>
      <c r="AJ1084" s="27" t="s">
        <v>31682</v>
      </c>
      <c r="AK1084" s="28" t="s">
        <v>47</v>
      </c>
      <c r="AL1084" s="28">
        <v>10</v>
      </c>
      <c r="AM1084" s="28">
        <v>19520526</v>
      </c>
      <c r="AN1084" s="29">
        <v>506</v>
      </c>
      <c r="AO1084" s="29">
        <v>202102</v>
      </c>
      <c r="AP1084" s="29">
        <v>2022</v>
      </c>
      <c r="AQ1084" s="28">
        <v>67696342</v>
      </c>
      <c r="AR1084" s="28">
        <v>167940153</v>
      </c>
      <c r="AS1084" s="28">
        <v>27373222</v>
      </c>
      <c r="AT1084" s="30">
        <v>2</v>
      </c>
      <c r="AU1084" s="30"/>
      <c r="AV1084" s="30"/>
      <c r="AW1084" s="30"/>
      <c r="AX1084" s="30"/>
      <c r="AY1084" s="30"/>
      <c r="AZ1084" s="30"/>
      <c r="BA1084" s="30"/>
      <c r="BB1084" s="30" t="s">
        <v>54452</v>
      </c>
      <c r="BC1084" s="30" t="s">
        <v>54452</v>
      </c>
      <c r="BD1084" s="30" t="s">
        <v>54452</v>
      </c>
      <c r="BE1084" s="30" t="s">
        <v>54452</v>
      </c>
      <c r="BF1084" s="30" t="s">
        <v>54452</v>
      </c>
      <c r="BG1084" s="30">
        <v>7</v>
      </c>
      <c r="BH1084" s="30" t="s">
        <v>645</v>
      </c>
      <c r="BI1084" s="31"/>
    </row>
    <row r="1085" spans="1:61" ht="16.5">
      <c r="A1085" s="21" t="s">
        <v>14902</v>
      </c>
      <c r="B1085" s="21">
        <v>24749</v>
      </c>
      <c r="C1085" s="21">
        <v>2576982</v>
      </c>
      <c r="D1085" s="21">
        <v>6058204243</v>
      </c>
      <c r="E1085" s="22">
        <v>1841310000078</v>
      </c>
      <c r="F1085" s="24" t="s">
        <v>14903</v>
      </c>
      <c r="G1085" s="24" t="s">
        <v>104</v>
      </c>
      <c r="H1085" s="24" t="s">
        <v>51</v>
      </c>
      <c r="I1085" s="24" t="s">
        <v>65</v>
      </c>
      <c r="J1085" s="24" t="s">
        <v>105</v>
      </c>
      <c r="K1085" s="21">
        <v>64</v>
      </c>
      <c r="L1085" s="32" t="s">
        <v>14904</v>
      </c>
      <c r="M1085" s="21" t="s">
        <v>14905</v>
      </c>
      <c r="N1085" s="26">
        <v>1</v>
      </c>
      <c r="O1085" s="26" t="s">
        <v>55</v>
      </c>
      <c r="P1085" s="41">
        <v>356408</v>
      </c>
      <c r="Q1085" s="41">
        <v>1027438</v>
      </c>
      <c r="R1085" s="21">
        <v>0</v>
      </c>
      <c r="S1085" s="41">
        <v>362781</v>
      </c>
      <c r="T1085" s="21">
        <v>0</v>
      </c>
      <c r="U1085" s="21">
        <v>0</v>
      </c>
      <c r="V1085" s="21">
        <v>0</v>
      </c>
      <c r="W1085" s="41">
        <v>141951</v>
      </c>
      <c r="X1085" s="21">
        <v>0</v>
      </c>
      <c r="Y1085" s="41">
        <v>8221894</v>
      </c>
      <c r="Z1085" s="21"/>
      <c r="AA1085" s="21">
        <v>3.5</v>
      </c>
      <c r="AB1085" s="21">
        <v>92.4</v>
      </c>
      <c r="AC1085" s="21">
        <v>3.6</v>
      </c>
      <c r="AD1085" s="99">
        <v>0</v>
      </c>
      <c r="AE1085" s="21">
        <v>1.4</v>
      </c>
      <c r="AF1085" s="21">
        <f t="shared" si="17"/>
        <v>100.9</v>
      </c>
      <c r="AG1085" s="21" t="s">
        <v>5955</v>
      </c>
      <c r="AH1085" s="24" t="s">
        <v>14906</v>
      </c>
      <c r="AI1085" s="24" t="s">
        <v>14907</v>
      </c>
      <c r="AJ1085" s="27" t="s">
        <v>31683</v>
      </c>
      <c r="AK1085" s="28" t="s">
        <v>47</v>
      </c>
      <c r="AL1085" s="28">
        <v>10</v>
      </c>
      <c r="AM1085" s="28">
        <v>19880701</v>
      </c>
      <c r="AN1085" s="29">
        <v>1618</v>
      </c>
      <c r="AO1085" s="29">
        <v>202102</v>
      </c>
      <c r="AP1085" s="29">
        <v>2022</v>
      </c>
      <c r="AQ1085" s="28">
        <v>284240929</v>
      </c>
      <c r="AR1085" s="28">
        <v>349387295</v>
      </c>
      <c r="AS1085" s="28">
        <v>76250516</v>
      </c>
      <c r="AT1085" s="30">
        <v>2</v>
      </c>
      <c r="AU1085" s="30"/>
      <c r="AV1085" s="30"/>
      <c r="AW1085" s="30"/>
      <c r="AX1085" s="30"/>
      <c r="AY1085" s="30"/>
      <c r="AZ1085" s="30"/>
      <c r="BA1085" s="30"/>
      <c r="BB1085" s="30" t="s">
        <v>54452</v>
      </c>
      <c r="BC1085" s="30" t="s">
        <v>54452</v>
      </c>
      <c r="BD1085" s="30" t="s">
        <v>54452</v>
      </c>
      <c r="BE1085" s="30" t="s">
        <v>54452</v>
      </c>
      <c r="BF1085" s="30" t="s">
        <v>54452</v>
      </c>
      <c r="BG1085" s="30">
        <v>7</v>
      </c>
      <c r="BH1085" s="30" t="s">
        <v>645</v>
      </c>
      <c r="BI1085" s="31"/>
    </row>
    <row r="1086" spans="1:61" ht="16.5">
      <c r="A1086" s="21" t="s">
        <v>14908</v>
      </c>
      <c r="B1086" s="21">
        <v>22324</v>
      </c>
      <c r="C1086" s="21">
        <v>1519497</v>
      </c>
      <c r="D1086" s="21">
        <v>2178200642</v>
      </c>
      <c r="E1086" s="22">
        <v>1113310000097</v>
      </c>
      <c r="F1086" s="24" t="s">
        <v>14909</v>
      </c>
      <c r="G1086" s="24" t="s">
        <v>104</v>
      </c>
      <c r="H1086" s="24" t="s">
        <v>51</v>
      </c>
      <c r="I1086" s="24" t="s">
        <v>65</v>
      </c>
      <c r="J1086" s="24" t="s">
        <v>171</v>
      </c>
      <c r="K1086" s="21">
        <v>48</v>
      </c>
      <c r="L1086" s="32" t="s">
        <v>14910</v>
      </c>
      <c r="M1086" s="21" t="s">
        <v>6557</v>
      </c>
      <c r="N1086" s="26">
        <v>2</v>
      </c>
      <c r="O1086" s="26">
        <v>0</v>
      </c>
      <c r="P1086" s="26">
        <v>0</v>
      </c>
      <c r="Q1086" s="26">
        <v>0</v>
      </c>
      <c r="R1086" s="26">
        <v>0</v>
      </c>
      <c r="S1086" s="26">
        <v>0</v>
      </c>
      <c r="T1086" s="26">
        <v>0</v>
      </c>
      <c r="U1086" s="26">
        <v>0</v>
      </c>
      <c r="V1086" s="26">
        <v>0</v>
      </c>
      <c r="W1086" s="26">
        <v>0</v>
      </c>
      <c r="X1086" s="26">
        <v>0</v>
      </c>
      <c r="Y1086" s="26">
        <v>0</v>
      </c>
      <c r="Z1086" s="21"/>
      <c r="AA1086" s="101">
        <v>0</v>
      </c>
      <c r="AB1086" s="98">
        <v>0</v>
      </c>
      <c r="AC1086" s="98">
        <v>0</v>
      </c>
      <c r="AD1086" s="98">
        <v>0</v>
      </c>
      <c r="AE1086" s="98">
        <v>0</v>
      </c>
      <c r="AF1086" s="21">
        <f t="shared" si="17"/>
        <v>0</v>
      </c>
      <c r="AG1086" s="21" t="s">
        <v>14369</v>
      </c>
      <c r="AH1086" s="24" t="s">
        <v>14911</v>
      </c>
      <c r="AI1086" s="24" t="s">
        <v>14912</v>
      </c>
      <c r="AJ1086" s="27" t="s">
        <v>31684</v>
      </c>
      <c r="AK1086" s="28" t="s">
        <v>47</v>
      </c>
      <c r="AL1086" s="28">
        <v>10</v>
      </c>
      <c r="AM1086" s="28">
        <v>20011231</v>
      </c>
      <c r="AN1086" s="29">
        <v>886</v>
      </c>
      <c r="AO1086" s="29">
        <v>202002</v>
      </c>
      <c r="AP1086" s="29">
        <v>2022</v>
      </c>
      <c r="AQ1086" s="28">
        <v>115003651</v>
      </c>
      <c r="AR1086" s="28">
        <v>189301034</v>
      </c>
      <c r="AS1086" s="28">
        <v>22994189</v>
      </c>
      <c r="AT1086" s="30">
        <v>2</v>
      </c>
      <c r="AU1086" s="30"/>
      <c r="AV1086" s="30"/>
      <c r="AW1086" s="30"/>
      <c r="AX1086" s="30"/>
      <c r="AY1086" s="30"/>
      <c r="AZ1086" s="30"/>
      <c r="BA1086" s="30"/>
      <c r="BB1086" s="30" t="s">
        <v>54452</v>
      </c>
      <c r="BC1086" s="30" t="s">
        <v>54452</v>
      </c>
      <c r="BD1086" s="30" t="s">
        <v>54452</v>
      </c>
      <c r="BE1086" s="30" t="s">
        <v>54452</v>
      </c>
      <c r="BF1086" s="30" t="s">
        <v>54452</v>
      </c>
      <c r="BG1086" s="30">
        <v>7</v>
      </c>
      <c r="BH1086" s="30" t="s">
        <v>3549</v>
      </c>
      <c r="BI1086" s="31"/>
    </row>
    <row r="1087" spans="1:61" ht="16.5">
      <c r="A1087" s="21" t="s">
        <v>14913</v>
      </c>
      <c r="B1087" s="21">
        <v>24762</v>
      </c>
      <c r="C1087" s="21">
        <v>2531108</v>
      </c>
      <c r="D1087" s="21">
        <v>2018231330</v>
      </c>
      <c r="E1087" s="22">
        <v>1101310009284</v>
      </c>
      <c r="F1087" s="24" t="s">
        <v>14914</v>
      </c>
      <c r="G1087" s="24" t="s">
        <v>104</v>
      </c>
      <c r="H1087" s="24" t="s">
        <v>51</v>
      </c>
      <c r="I1087" s="24" t="s">
        <v>65</v>
      </c>
      <c r="J1087" s="24" t="s">
        <v>105</v>
      </c>
      <c r="K1087" s="21">
        <v>64</v>
      </c>
      <c r="L1087" s="32" t="s">
        <v>14915</v>
      </c>
      <c r="M1087" s="21" t="s">
        <v>14916</v>
      </c>
      <c r="N1087" s="26">
        <v>1</v>
      </c>
      <c r="O1087" s="26">
        <v>0</v>
      </c>
      <c r="P1087" s="26">
        <v>0</v>
      </c>
      <c r="Q1087" s="26">
        <v>0</v>
      </c>
      <c r="R1087" s="26">
        <v>0</v>
      </c>
      <c r="S1087" s="26">
        <v>0</v>
      </c>
      <c r="T1087" s="26">
        <v>0</v>
      </c>
      <c r="U1087" s="26">
        <v>0</v>
      </c>
      <c r="V1087" s="26">
        <v>0</v>
      </c>
      <c r="W1087" s="26">
        <v>0</v>
      </c>
      <c r="X1087" s="26">
        <v>0</v>
      </c>
      <c r="Y1087" s="26">
        <v>0</v>
      </c>
      <c r="Z1087" s="21"/>
      <c r="AA1087" s="101">
        <v>0</v>
      </c>
      <c r="AB1087" s="98">
        <v>0</v>
      </c>
      <c r="AC1087" s="98">
        <v>0</v>
      </c>
      <c r="AD1087" s="98">
        <v>0</v>
      </c>
      <c r="AE1087" s="98">
        <v>0</v>
      </c>
      <c r="AF1087" s="21">
        <f t="shared" si="17"/>
        <v>0</v>
      </c>
      <c r="AG1087" s="21" t="s">
        <v>615</v>
      </c>
      <c r="AH1087" s="24" t="s">
        <v>14917</v>
      </c>
      <c r="AI1087" s="24" t="s">
        <v>14918</v>
      </c>
      <c r="AJ1087" s="27" t="s">
        <v>31685</v>
      </c>
      <c r="AK1087" s="28" t="s">
        <v>47</v>
      </c>
      <c r="AL1087" s="28">
        <v>10</v>
      </c>
      <c r="AM1087" s="28">
        <v>19940909</v>
      </c>
      <c r="AN1087" s="29">
        <v>18390</v>
      </c>
      <c r="AO1087" s="29">
        <v>202102</v>
      </c>
      <c r="AP1087" s="29">
        <v>2022</v>
      </c>
      <c r="AQ1087" s="28">
        <v>3184160188</v>
      </c>
      <c r="AR1087" s="28">
        <v>3167473098</v>
      </c>
      <c r="AS1087" s="28">
        <v>811756995</v>
      </c>
      <c r="AT1087" s="30">
        <v>2</v>
      </c>
      <c r="AU1087" s="30"/>
      <c r="AV1087" s="30"/>
      <c r="AW1087" s="30"/>
      <c r="AX1087" s="30"/>
      <c r="AY1087" s="30"/>
      <c r="AZ1087" s="30"/>
      <c r="BA1087" s="30"/>
      <c r="BB1087" s="30" t="s">
        <v>54452</v>
      </c>
      <c r="BC1087" s="30" t="s">
        <v>54452</v>
      </c>
      <c r="BD1087" s="30" t="s">
        <v>54452</v>
      </c>
      <c r="BE1087" s="30" t="s">
        <v>54452</v>
      </c>
      <c r="BF1087" s="30" t="s">
        <v>54452</v>
      </c>
      <c r="BG1087" s="30">
        <v>4</v>
      </c>
      <c r="BH1087" s="30" t="s">
        <v>237</v>
      </c>
      <c r="BI1087" s="31"/>
    </row>
    <row r="1088" spans="1:61" ht="16.5">
      <c r="A1088" s="21" t="s">
        <v>15453</v>
      </c>
      <c r="B1088" s="21">
        <v>14694</v>
      </c>
      <c r="C1088" s="21">
        <v>1450678</v>
      </c>
      <c r="D1088" s="21">
        <v>2148115867</v>
      </c>
      <c r="E1088" s="22">
        <v>1101110660806</v>
      </c>
      <c r="F1088" s="24" t="s">
        <v>15454</v>
      </c>
      <c r="G1088" s="24" t="s">
        <v>44</v>
      </c>
      <c r="H1088" s="24" t="s">
        <v>51</v>
      </c>
      <c r="I1088" s="24" t="s">
        <v>52</v>
      </c>
      <c r="J1088" s="24" t="s">
        <v>363</v>
      </c>
      <c r="K1088" s="21">
        <v>63</v>
      </c>
      <c r="L1088" s="32" t="s">
        <v>15455</v>
      </c>
      <c r="M1088" s="21" t="s">
        <v>15456</v>
      </c>
      <c r="N1088" s="26">
        <v>1</v>
      </c>
      <c r="O1088" s="26" t="s">
        <v>55</v>
      </c>
      <c r="P1088" s="26">
        <v>0</v>
      </c>
      <c r="Q1088" s="26">
        <v>0</v>
      </c>
      <c r="R1088" s="26">
        <v>0</v>
      </c>
      <c r="S1088" s="33">
        <v>524989</v>
      </c>
      <c r="T1088" s="26">
        <v>0</v>
      </c>
      <c r="U1088" s="26">
        <v>0</v>
      </c>
      <c r="V1088" s="26">
        <v>0</v>
      </c>
      <c r="W1088" s="33">
        <v>1434408</v>
      </c>
      <c r="X1088" s="26">
        <v>0</v>
      </c>
      <c r="Y1088" s="33">
        <v>806091</v>
      </c>
      <c r="Z1088" s="21"/>
      <c r="AA1088" s="102">
        <v>0</v>
      </c>
      <c r="AB1088" s="21">
        <v>8</v>
      </c>
      <c r="AC1088" s="21">
        <v>5.2</v>
      </c>
      <c r="AD1088" s="99">
        <v>0</v>
      </c>
      <c r="AE1088" s="21">
        <v>14.3</v>
      </c>
      <c r="AF1088" s="21">
        <f t="shared" si="17"/>
        <v>27.5</v>
      </c>
      <c r="AG1088" s="21" t="s">
        <v>15457</v>
      </c>
      <c r="AH1088" s="24" t="s">
        <v>15458</v>
      </c>
      <c r="AI1088" s="24" t="s">
        <v>15459</v>
      </c>
      <c r="AJ1088" s="27" t="s">
        <v>31686</v>
      </c>
      <c r="AK1088" s="28" t="s">
        <v>70</v>
      </c>
      <c r="AL1088" s="28">
        <v>10</v>
      </c>
      <c r="AM1088" s="28">
        <v>19891127</v>
      </c>
      <c r="AN1088" s="29">
        <v>1461</v>
      </c>
      <c r="AO1088" s="29">
        <v>202306</v>
      </c>
      <c r="AP1088" s="29">
        <v>2022</v>
      </c>
      <c r="AQ1088" s="28">
        <v>220792917</v>
      </c>
      <c r="AR1088" s="28">
        <v>196701533</v>
      </c>
      <c r="AS1088" s="28">
        <v>6961238</v>
      </c>
      <c r="AT1088" s="30">
        <v>2</v>
      </c>
      <c r="AU1088" s="30"/>
      <c r="AV1088" s="30"/>
      <c r="AW1088" s="30"/>
      <c r="AX1088" s="30"/>
      <c r="AY1088" s="30"/>
      <c r="AZ1088" s="30"/>
      <c r="BA1088" s="30"/>
      <c r="BB1088" s="30" t="s">
        <v>54452</v>
      </c>
      <c r="BC1088" s="30" t="s">
        <v>54452</v>
      </c>
      <c r="BD1088" s="30" t="s">
        <v>54452</v>
      </c>
      <c r="BE1088" s="30" t="s">
        <v>54452</v>
      </c>
      <c r="BF1088" s="30" t="s">
        <v>54452</v>
      </c>
      <c r="BG1088" s="30">
        <v>7</v>
      </c>
      <c r="BH1088" s="30" t="s">
        <v>15460</v>
      </c>
      <c r="BI1088" s="31"/>
    </row>
    <row r="1089" spans="1:61" ht="16.5">
      <c r="A1089" s="21" t="s">
        <v>2746</v>
      </c>
      <c r="B1089" s="21">
        <v>2378</v>
      </c>
      <c r="C1089" s="21">
        <v>1581700</v>
      </c>
      <c r="D1089" s="21">
        <v>6068104967</v>
      </c>
      <c r="E1089" s="22">
        <v>1801110108711</v>
      </c>
      <c r="F1089" s="24" t="s">
        <v>2747</v>
      </c>
      <c r="G1089" s="24" t="s">
        <v>44</v>
      </c>
      <c r="H1089" s="24" t="s">
        <v>51</v>
      </c>
      <c r="I1089" s="24" t="s">
        <v>52</v>
      </c>
      <c r="J1089" s="24" t="s">
        <v>1707</v>
      </c>
      <c r="K1089" s="21">
        <v>16</v>
      </c>
      <c r="L1089" s="32" t="s">
        <v>2748</v>
      </c>
      <c r="M1089" s="21" t="s">
        <v>2749</v>
      </c>
      <c r="N1089" s="21">
        <v>1</v>
      </c>
      <c r="O1089" s="21" t="s">
        <v>55</v>
      </c>
      <c r="P1089" s="21">
        <v>0</v>
      </c>
      <c r="Q1089" s="33">
        <v>15900</v>
      </c>
      <c r="R1089" s="21">
        <v>0</v>
      </c>
      <c r="S1089" s="33">
        <v>519020</v>
      </c>
      <c r="T1089" s="21">
        <v>0</v>
      </c>
      <c r="U1089" s="33">
        <v>31264</v>
      </c>
      <c r="V1089" s="21">
        <v>0</v>
      </c>
      <c r="W1089" s="33">
        <v>70072</v>
      </c>
      <c r="X1089" s="33">
        <v>4200</v>
      </c>
      <c r="Y1089" s="33">
        <v>3297242</v>
      </c>
      <c r="Z1089" s="16" t="s">
        <v>56</v>
      </c>
      <c r="AA1089" s="102">
        <v>0</v>
      </c>
      <c r="AB1089" s="21">
        <v>33.1</v>
      </c>
      <c r="AC1089" s="21">
        <v>5.0999999999999996</v>
      </c>
      <c r="AD1089" s="21">
        <v>0.3</v>
      </c>
      <c r="AE1089" s="21">
        <v>0.7</v>
      </c>
      <c r="AF1089" s="21">
        <f t="shared" si="17"/>
        <v>39.200000000000003</v>
      </c>
      <c r="AG1089" s="21" t="s">
        <v>2750</v>
      </c>
      <c r="AH1089" s="24" t="s">
        <v>2751</v>
      </c>
      <c r="AI1089" s="24" t="s">
        <v>2752</v>
      </c>
      <c r="AJ1089" s="27" t="s">
        <v>31687</v>
      </c>
      <c r="AK1089" s="28" t="s">
        <v>60</v>
      </c>
      <c r="AL1089" s="28">
        <v>10</v>
      </c>
      <c r="AM1089" s="28">
        <v>19541122</v>
      </c>
      <c r="AN1089" s="29">
        <v>530</v>
      </c>
      <c r="AO1089" s="29">
        <v>202304</v>
      </c>
      <c r="AP1089" s="29">
        <v>2022</v>
      </c>
      <c r="AQ1089" s="28">
        <v>246648729</v>
      </c>
      <c r="AR1089" s="28">
        <v>310409298</v>
      </c>
      <c r="AS1089" s="28">
        <v>8597500</v>
      </c>
      <c r="AT1089" s="30">
        <v>2</v>
      </c>
      <c r="AU1089" s="30"/>
      <c r="AV1089" s="30"/>
      <c r="AW1089" s="30"/>
      <c r="AX1089" s="30"/>
      <c r="AY1089" s="30"/>
      <c r="AZ1089" s="30"/>
      <c r="BA1089" s="30"/>
      <c r="BB1089" s="30" t="s">
        <v>54452</v>
      </c>
      <c r="BC1089" s="30" t="s">
        <v>54452</v>
      </c>
      <c r="BD1089" s="30" t="s">
        <v>54452</v>
      </c>
      <c r="BE1089" s="30" t="s">
        <v>54452</v>
      </c>
      <c r="BF1089" s="30" t="s">
        <v>54452</v>
      </c>
      <c r="BG1089" s="30">
        <v>5</v>
      </c>
      <c r="BH1089" s="30"/>
      <c r="BI1089" s="31"/>
    </row>
    <row r="1090" spans="1:61" ht="16.5">
      <c r="A1090" s="21" t="s">
        <v>2691</v>
      </c>
      <c r="B1090" s="21">
        <v>2310</v>
      </c>
      <c r="C1090" s="21">
        <v>6727036</v>
      </c>
      <c r="D1090" s="21">
        <v>8638700270</v>
      </c>
      <c r="E1090" s="22">
        <v>1311110446029</v>
      </c>
      <c r="F1090" s="24" t="s">
        <v>2692</v>
      </c>
      <c r="G1090" s="24" t="s">
        <v>44</v>
      </c>
      <c r="H1090" s="24" t="s">
        <v>51</v>
      </c>
      <c r="I1090" s="24" t="s">
        <v>52</v>
      </c>
      <c r="J1090" s="24" t="s">
        <v>264</v>
      </c>
      <c r="K1090" s="21">
        <v>15</v>
      </c>
      <c r="L1090" s="32" t="s">
        <v>2693</v>
      </c>
      <c r="M1090" s="21" t="s">
        <v>2694</v>
      </c>
      <c r="N1090" s="26">
        <v>2</v>
      </c>
      <c r="O1090" s="26" t="s">
        <v>55</v>
      </c>
      <c r="P1090" s="26">
        <v>0</v>
      </c>
      <c r="Q1090" s="26">
        <v>0</v>
      </c>
      <c r="R1090" s="33">
        <v>12150</v>
      </c>
      <c r="S1090" s="33">
        <v>47000</v>
      </c>
      <c r="T1090" s="26">
        <v>0</v>
      </c>
      <c r="U1090" s="26">
        <v>0</v>
      </c>
      <c r="V1090" s="33">
        <v>3646365</v>
      </c>
      <c r="W1090" s="33">
        <v>501598</v>
      </c>
      <c r="X1090" s="26">
        <v>0</v>
      </c>
      <c r="Y1090" s="33">
        <v>40295845</v>
      </c>
      <c r="Z1090" s="21" t="s">
        <v>56</v>
      </c>
      <c r="AA1090" s="102">
        <v>0</v>
      </c>
      <c r="AB1090" s="21">
        <v>403</v>
      </c>
      <c r="AC1090" s="21">
        <v>0.4</v>
      </c>
      <c r="AD1090" s="99">
        <v>0</v>
      </c>
      <c r="AE1090" s="21">
        <v>41.4</v>
      </c>
      <c r="AF1090" s="21">
        <f t="shared" si="17"/>
        <v>444.79999999999995</v>
      </c>
      <c r="AG1090" s="21" t="s">
        <v>2695</v>
      </c>
      <c r="AH1090" s="24" t="s">
        <v>2696</v>
      </c>
      <c r="AI1090" s="24" t="s">
        <v>2697</v>
      </c>
      <c r="AJ1090" s="27" t="s">
        <v>31688</v>
      </c>
      <c r="AK1090" s="28" t="s">
        <v>70</v>
      </c>
      <c r="AL1090" s="28">
        <v>10</v>
      </c>
      <c r="AM1090" s="28">
        <v>20160503</v>
      </c>
      <c r="AN1090" s="29">
        <v>932</v>
      </c>
      <c r="AO1090" s="29">
        <v>202306</v>
      </c>
      <c r="AP1090" s="29">
        <v>2022</v>
      </c>
      <c r="AQ1090" s="28">
        <v>455057474</v>
      </c>
      <c r="AR1090" s="28">
        <v>461646637</v>
      </c>
      <c r="AS1090" s="28">
        <v>5967775</v>
      </c>
      <c r="AT1090" s="30">
        <v>2</v>
      </c>
      <c r="AU1090" s="30"/>
      <c r="AV1090" s="30"/>
      <c r="AW1090" s="30"/>
      <c r="AX1090" s="30"/>
      <c r="AY1090" s="30"/>
      <c r="AZ1090" s="30"/>
      <c r="BA1090" s="30"/>
      <c r="BB1090" s="30" t="s">
        <v>54452</v>
      </c>
      <c r="BC1090" s="30" t="s">
        <v>54452</v>
      </c>
      <c r="BD1090" s="30" t="s">
        <v>54452</v>
      </c>
      <c r="BE1090" s="30" t="s">
        <v>54452</v>
      </c>
      <c r="BF1090" s="30" t="s">
        <v>54452</v>
      </c>
      <c r="BG1090" s="30">
        <v>4</v>
      </c>
      <c r="BH1090" s="30" t="s">
        <v>237</v>
      </c>
      <c r="BI1090" s="31"/>
    </row>
    <row r="1091" spans="1:61" ht="16.5">
      <c r="A1091" s="21" t="s">
        <v>3461</v>
      </c>
      <c r="B1091" s="21">
        <v>3121</v>
      </c>
      <c r="C1091" s="21">
        <v>1702431</v>
      </c>
      <c r="D1091" s="21">
        <v>1078111563</v>
      </c>
      <c r="E1091" s="22">
        <v>1101110077283</v>
      </c>
      <c r="F1091" s="24" t="s">
        <v>3462</v>
      </c>
      <c r="G1091" s="24" t="s">
        <v>44</v>
      </c>
      <c r="H1091" s="24" t="s">
        <v>51</v>
      </c>
      <c r="I1091" s="24" t="s">
        <v>52</v>
      </c>
      <c r="J1091" s="24" t="s">
        <v>1004</v>
      </c>
      <c r="K1091" s="21">
        <v>21</v>
      </c>
      <c r="L1091" s="32" t="s">
        <v>3463</v>
      </c>
      <c r="M1091" s="21" t="s">
        <v>3464</v>
      </c>
      <c r="N1091" s="21">
        <v>1</v>
      </c>
      <c r="O1091" s="21" t="s">
        <v>55</v>
      </c>
      <c r="P1091" s="63">
        <v>0</v>
      </c>
      <c r="Q1091" s="33">
        <v>36800</v>
      </c>
      <c r="R1091" s="53">
        <v>0</v>
      </c>
      <c r="S1091" s="33">
        <v>479859</v>
      </c>
      <c r="T1091" s="21">
        <v>0</v>
      </c>
      <c r="U1091" s="21">
        <v>0</v>
      </c>
      <c r="V1091" s="21">
        <v>0</v>
      </c>
      <c r="W1091" s="21">
        <v>0</v>
      </c>
      <c r="X1091" s="33">
        <v>29818</v>
      </c>
      <c r="Y1091" s="33">
        <v>45051205</v>
      </c>
      <c r="Z1091" s="16" t="s">
        <v>56</v>
      </c>
      <c r="AA1091" s="102">
        <v>0</v>
      </c>
      <c r="AB1091" s="21">
        <v>450.8</v>
      </c>
      <c r="AC1091" s="21">
        <v>4.7</v>
      </c>
      <c r="AD1091" s="99">
        <v>0</v>
      </c>
      <c r="AE1091" s="21">
        <v>0.2</v>
      </c>
      <c r="AF1091" s="21">
        <f t="shared" si="17"/>
        <v>455.7</v>
      </c>
      <c r="AG1091" s="21" t="s">
        <v>3465</v>
      </c>
      <c r="AH1091" s="24" t="s">
        <v>3466</v>
      </c>
      <c r="AI1091" s="24" t="s">
        <v>3467</v>
      </c>
      <c r="AJ1091" s="27" t="s">
        <v>31689</v>
      </c>
      <c r="AK1091" s="28" t="s">
        <v>156</v>
      </c>
      <c r="AL1091" s="28">
        <v>10</v>
      </c>
      <c r="AM1091" s="28">
        <v>19670418</v>
      </c>
      <c r="AN1091" s="29">
        <v>576</v>
      </c>
      <c r="AO1091" s="29">
        <v>202306</v>
      </c>
      <c r="AP1091" s="29">
        <v>2022</v>
      </c>
      <c r="AQ1091" s="28">
        <v>764918713</v>
      </c>
      <c r="AR1091" s="28">
        <v>984915470</v>
      </c>
      <c r="AS1091" s="28">
        <v>56188075</v>
      </c>
      <c r="AT1091" s="30">
        <v>2</v>
      </c>
      <c r="AU1091" s="30"/>
      <c r="AV1091" s="30"/>
      <c r="AW1091" s="30"/>
      <c r="AX1091" s="30"/>
      <c r="AY1091" s="30"/>
      <c r="AZ1091" s="30"/>
      <c r="BA1091" s="30"/>
      <c r="BB1091" s="30" t="s">
        <v>54452</v>
      </c>
      <c r="BC1091" s="30" t="s">
        <v>54452</v>
      </c>
      <c r="BD1091" s="30" t="s">
        <v>54452</v>
      </c>
      <c r="BE1091" s="30" t="s">
        <v>54452</v>
      </c>
      <c r="BF1091" s="30" t="s">
        <v>3468</v>
      </c>
      <c r="BG1091" s="30">
        <v>2</v>
      </c>
      <c r="BH1091" s="30" t="s">
        <v>3469</v>
      </c>
      <c r="BI1091" s="31"/>
    </row>
    <row r="1092" spans="1:61" ht="16.5">
      <c r="A1092" s="21" t="s">
        <v>10169</v>
      </c>
      <c r="B1092" s="21">
        <v>10609</v>
      </c>
      <c r="C1092" s="21">
        <v>1943090</v>
      </c>
      <c r="D1092" s="21">
        <v>1148197424</v>
      </c>
      <c r="E1092" s="22">
        <v>1101111929954</v>
      </c>
      <c r="F1092" s="24" t="s">
        <v>10170</v>
      </c>
      <c r="G1092" s="24" t="s">
        <v>44</v>
      </c>
      <c r="H1092" s="24" t="s">
        <v>51</v>
      </c>
      <c r="I1092" s="24" t="s">
        <v>52</v>
      </c>
      <c r="J1092" s="24" t="s">
        <v>467</v>
      </c>
      <c r="K1092" s="21">
        <v>49</v>
      </c>
      <c r="L1092" s="32" t="s">
        <v>10171</v>
      </c>
      <c r="M1092" s="21" t="s">
        <v>880</v>
      </c>
      <c r="N1092" s="21">
        <v>1</v>
      </c>
      <c r="O1092" s="21" t="s">
        <v>55</v>
      </c>
      <c r="P1092" s="21">
        <v>0</v>
      </c>
      <c r="Q1092" s="21">
        <v>0</v>
      </c>
      <c r="R1092" s="21">
        <v>0</v>
      </c>
      <c r="S1092" s="21">
        <v>0</v>
      </c>
      <c r="T1092" s="21">
        <v>0</v>
      </c>
      <c r="U1092" s="21">
        <v>0</v>
      </c>
      <c r="V1092" s="21">
        <v>0</v>
      </c>
      <c r="W1092" s="33">
        <v>151075</v>
      </c>
      <c r="X1092" s="21">
        <v>0</v>
      </c>
      <c r="Y1092" s="21">
        <v>0</v>
      </c>
      <c r="Z1092" s="16" t="s">
        <v>126</v>
      </c>
      <c r="AA1092" s="102">
        <v>0</v>
      </c>
      <c r="AB1092" s="99">
        <v>0</v>
      </c>
      <c r="AC1092" s="99">
        <v>0</v>
      </c>
      <c r="AD1092" s="99">
        <v>0</v>
      </c>
      <c r="AE1092" s="21">
        <v>1.5</v>
      </c>
      <c r="AF1092" s="21">
        <f t="shared" si="17"/>
        <v>1.5</v>
      </c>
      <c r="AG1092" s="21" t="s">
        <v>10172</v>
      </c>
      <c r="AH1092" s="24" t="s">
        <v>10173</v>
      </c>
      <c r="AI1092" s="24" t="s">
        <v>10174</v>
      </c>
      <c r="AJ1092" s="27" t="s">
        <v>31577</v>
      </c>
      <c r="AK1092" s="28" t="s">
        <v>60</v>
      </c>
      <c r="AL1092" s="28">
        <v>10</v>
      </c>
      <c r="AM1092" s="28">
        <v>20000404</v>
      </c>
      <c r="AN1092" s="29">
        <v>434</v>
      </c>
      <c r="AO1092" s="29">
        <v>202304</v>
      </c>
      <c r="AP1092" s="29">
        <v>2022</v>
      </c>
      <c r="AQ1092" s="28">
        <v>84593154</v>
      </c>
      <c r="AR1092" s="28">
        <v>65489996</v>
      </c>
      <c r="AS1092" s="28">
        <v>10000000</v>
      </c>
      <c r="AT1092" s="30">
        <v>2</v>
      </c>
      <c r="AU1092" s="30"/>
      <c r="AV1092" s="30"/>
      <c r="AW1092" s="30"/>
      <c r="AX1092" s="30"/>
      <c r="AY1092" s="30"/>
      <c r="AZ1092" s="30"/>
      <c r="BA1092" s="30"/>
      <c r="BB1092" s="30" t="s">
        <v>54452</v>
      </c>
      <c r="BC1092" s="30" t="s">
        <v>54452</v>
      </c>
      <c r="BD1092" s="30" t="s">
        <v>54452</v>
      </c>
      <c r="BE1092" s="30" t="s">
        <v>54452</v>
      </c>
      <c r="BF1092" s="30" t="s">
        <v>54452</v>
      </c>
      <c r="BG1092" s="30">
        <v>8</v>
      </c>
      <c r="BH1092" s="30"/>
      <c r="BI1092" s="31"/>
    </row>
    <row r="1093" spans="1:61" ht="16.5">
      <c r="A1093" s="21" t="s">
        <v>14919</v>
      </c>
      <c r="B1093" s="21">
        <v>24315</v>
      </c>
      <c r="C1093" s="21">
        <v>1631910</v>
      </c>
      <c r="D1093" s="21">
        <v>1018159685</v>
      </c>
      <c r="E1093" s="22">
        <v>1101112001347</v>
      </c>
      <c r="F1093" s="24" t="s">
        <v>14920</v>
      </c>
      <c r="G1093" s="24" t="s">
        <v>104</v>
      </c>
      <c r="H1093" s="24" t="s">
        <v>51</v>
      </c>
      <c r="I1093" s="24" t="s">
        <v>65</v>
      </c>
      <c r="J1093" s="24" t="s">
        <v>363</v>
      </c>
      <c r="K1093" s="21">
        <v>63</v>
      </c>
      <c r="L1093" s="32" t="s">
        <v>14921</v>
      </c>
      <c r="M1093" s="21" t="s">
        <v>14922</v>
      </c>
      <c r="N1093" s="21">
        <v>1</v>
      </c>
      <c r="O1093" s="21">
        <v>0</v>
      </c>
      <c r="P1093" s="21">
        <v>0</v>
      </c>
      <c r="Q1093" s="21">
        <v>0</v>
      </c>
      <c r="R1093" s="21">
        <v>0</v>
      </c>
      <c r="S1093" s="21">
        <v>0</v>
      </c>
      <c r="T1093" s="21">
        <v>0</v>
      </c>
      <c r="U1093" s="21">
        <v>0</v>
      </c>
      <c r="V1093" s="21">
        <v>0</v>
      </c>
      <c r="W1093" s="21">
        <v>0</v>
      </c>
      <c r="X1093" s="21">
        <v>0</v>
      </c>
      <c r="Y1093" s="21">
        <v>0</v>
      </c>
      <c r="Z1093" s="16" t="s">
        <v>315</v>
      </c>
      <c r="AA1093" s="101">
        <v>0</v>
      </c>
      <c r="AB1093" s="98">
        <v>0</v>
      </c>
      <c r="AC1093" s="98">
        <v>0</v>
      </c>
      <c r="AD1093" s="98">
        <v>0</v>
      </c>
      <c r="AE1093" s="98">
        <v>0</v>
      </c>
      <c r="AF1093" s="21">
        <f t="shared" si="17"/>
        <v>0</v>
      </c>
      <c r="AG1093" s="21" t="s">
        <v>14923</v>
      </c>
      <c r="AH1093" s="24" t="s">
        <v>14924</v>
      </c>
      <c r="AI1093" s="24" t="s">
        <v>14925</v>
      </c>
      <c r="AJ1093" s="27" t="s">
        <v>31690</v>
      </c>
      <c r="AK1093" s="28" t="s">
        <v>60</v>
      </c>
      <c r="AL1093" s="28">
        <v>10</v>
      </c>
      <c r="AM1093" s="28">
        <v>20000701</v>
      </c>
      <c r="AN1093" s="29">
        <v>310</v>
      </c>
      <c r="AO1093" s="29">
        <v>202112</v>
      </c>
      <c r="AP1093" s="29"/>
      <c r="AQ1093" s="28"/>
      <c r="AR1093" s="28"/>
      <c r="AS1093" s="28"/>
      <c r="AT1093" s="30">
        <v>2</v>
      </c>
      <c r="AU1093" s="30"/>
      <c r="AV1093" s="30"/>
      <c r="AW1093" s="30"/>
      <c r="AX1093" s="30"/>
      <c r="AY1093" s="30"/>
      <c r="AZ1093" s="30"/>
      <c r="BA1093" s="30"/>
      <c r="BB1093" s="30" t="s">
        <v>54452</v>
      </c>
      <c r="BC1093" s="30" t="s">
        <v>54452</v>
      </c>
      <c r="BD1093" s="30" t="s">
        <v>54452</v>
      </c>
      <c r="BE1093" s="30" t="s">
        <v>54452</v>
      </c>
      <c r="BF1093" s="30" t="s">
        <v>54452</v>
      </c>
      <c r="BG1093" s="30">
        <v>7</v>
      </c>
      <c r="BH1093" s="30" t="s">
        <v>645</v>
      </c>
      <c r="BI1093" s="31"/>
    </row>
    <row r="1094" spans="1:61" ht="16.5">
      <c r="A1094" s="21" t="s">
        <v>2076</v>
      </c>
      <c r="B1094" s="21">
        <v>2074</v>
      </c>
      <c r="C1094" s="21">
        <v>1606768</v>
      </c>
      <c r="D1094" s="21">
        <v>2158198804</v>
      </c>
      <c r="E1094" s="22">
        <v>1101112102070</v>
      </c>
      <c r="F1094" s="24" t="s">
        <v>2077</v>
      </c>
      <c r="G1094" s="24" t="s">
        <v>44</v>
      </c>
      <c r="H1094" s="24" t="s">
        <v>51</v>
      </c>
      <c r="I1094" s="24" t="s">
        <v>52</v>
      </c>
      <c r="J1094" s="24" t="s">
        <v>593</v>
      </c>
      <c r="K1094" s="21">
        <v>14</v>
      </c>
      <c r="L1094" s="32" t="s">
        <v>2078</v>
      </c>
      <c r="M1094" s="21" t="s">
        <v>2079</v>
      </c>
      <c r="N1094" s="21">
        <v>1</v>
      </c>
      <c r="O1094" s="21" t="s">
        <v>55</v>
      </c>
      <c r="P1094" s="21">
        <v>0</v>
      </c>
      <c r="Q1094" s="21">
        <v>0</v>
      </c>
      <c r="R1094" s="21">
        <v>0</v>
      </c>
      <c r="S1094" s="21">
        <v>0</v>
      </c>
      <c r="T1094" s="21">
        <v>0</v>
      </c>
      <c r="U1094" s="21">
        <v>0</v>
      </c>
      <c r="V1094" s="21">
        <v>0</v>
      </c>
      <c r="W1094" s="21">
        <v>0</v>
      </c>
      <c r="X1094" s="42">
        <v>1358959</v>
      </c>
      <c r="Y1094" s="33">
        <v>30374600</v>
      </c>
      <c r="Z1094" s="16" t="s">
        <v>56</v>
      </c>
      <c r="AA1094" s="102">
        <v>0</v>
      </c>
      <c r="AB1094" s="21">
        <v>303.7</v>
      </c>
      <c r="AC1094" s="99">
        <v>0</v>
      </c>
      <c r="AD1094" s="99">
        <v>0</v>
      </c>
      <c r="AE1094" s="21">
        <v>13.5</v>
      </c>
      <c r="AF1094" s="21">
        <f t="shared" si="17"/>
        <v>317.2</v>
      </c>
      <c r="AG1094" s="21" t="s">
        <v>2080</v>
      </c>
      <c r="AH1094" s="24" t="s">
        <v>2081</v>
      </c>
      <c r="AI1094" s="24" t="s">
        <v>2082</v>
      </c>
      <c r="AJ1094" s="27" t="s">
        <v>31481</v>
      </c>
      <c r="AK1094" s="28" t="s">
        <v>156</v>
      </c>
      <c r="AL1094" s="28">
        <v>10</v>
      </c>
      <c r="AM1094" s="28">
        <v>20001101</v>
      </c>
      <c r="AN1094" s="29">
        <v>811</v>
      </c>
      <c r="AO1094" s="29">
        <v>202306</v>
      </c>
      <c r="AP1094" s="29">
        <v>2022</v>
      </c>
      <c r="AQ1094" s="28">
        <v>829337951</v>
      </c>
      <c r="AR1094" s="28">
        <v>707458895</v>
      </c>
      <c r="AS1094" s="28">
        <v>172500000</v>
      </c>
      <c r="AT1094" s="30">
        <v>2</v>
      </c>
      <c r="AU1094" s="30"/>
      <c r="AV1094" s="30"/>
      <c r="AW1094" s="30"/>
      <c r="AX1094" s="30"/>
      <c r="AY1094" s="30"/>
      <c r="AZ1094" s="30"/>
      <c r="BA1094" s="30"/>
      <c r="BB1094" s="30" t="s">
        <v>54452</v>
      </c>
      <c r="BC1094" s="30" t="s">
        <v>54452</v>
      </c>
      <c r="BD1094" s="30" t="s">
        <v>54452</v>
      </c>
      <c r="BE1094" s="30" t="s">
        <v>54452</v>
      </c>
      <c r="BF1094" s="30" t="s">
        <v>54452</v>
      </c>
      <c r="BG1094" s="30">
        <v>7</v>
      </c>
      <c r="BH1094" s="30" t="s">
        <v>2083</v>
      </c>
      <c r="BI1094" s="31"/>
    </row>
    <row r="1095" spans="1:61" ht="16.5">
      <c r="A1095" s="21" t="s">
        <v>2476</v>
      </c>
      <c r="B1095" s="21">
        <v>2238</v>
      </c>
      <c r="C1095" s="21">
        <v>1184740</v>
      </c>
      <c r="D1095" s="21">
        <v>2048176343</v>
      </c>
      <c r="E1095" s="22">
        <v>1101112727141</v>
      </c>
      <c r="F1095" s="24" t="s">
        <v>2477</v>
      </c>
      <c r="G1095" s="24" t="s">
        <v>44</v>
      </c>
      <c r="H1095" s="24" t="s">
        <v>51</v>
      </c>
      <c r="I1095" s="24" t="s">
        <v>52</v>
      </c>
      <c r="J1095" s="24" t="s">
        <v>264</v>
      </c>
      <c r="K1095" s="21">
        <v>15</v>
      </c>
      <c r="L1095" s="32" t="s">
        <v>2478</v>
      </c>
      <c r="M1095" s="21" t="s">
        <v>2479</v>
      </c>
      <c r="N1095" s="26">
        <v>1</v>
      </c>
      <c r="O1095" s="26" t="s">
        <v>83</v>
      </c>
      <c r="P1095" s="26">
        <v>0</v>
      </c>
      <c r="Q1095" s="26">
        <v>0</v>
      </c>
      <c r="R1095" s="33">
        <v>181770</v>
      </c>
      <c r="S1095" s="33">
        <v>119900000</v>
      </c>
      <c r="T1095" s="26">
        <v>0</v>
      </c>
      <c r="U1095" s="33">
        <v>6446599</v>
      </c>
      <c r="V1095" s="33">
        <v>652271500</v>
      </c>
      <c r="W1095" s="33">
        <v>276091537</v>
      </c>
      <c r="X1095" s="26">
        <v>0</v>
      </c>
      <c r="Y1095" s="33">
        <v>5741682522</v>
      </c>
      <c r="Z1095" s="21" t="s">
        <v>56</v>
      </c>
      <c r="AA1095" s="102">
        <v>0</v>
      </c>
      <c r="AB1095" s="21">
        <v>57.4</v>
      </c>
      <c r="AC1095" s="21">
        <v>1.1000000000000001</v>
      </c>
      <c r="AD1095" s="99">
        <v>0</v>
      </c>
      <c r="AE1095" s="21">
        <v>9.1999999999999993</v>
      </c>
      <c r="AF1095" s="21">
        <f t="shared" si="17"/>
        <v>67.7</v>
      </c>
      <c r="AG1095" s="21" t="s">
        <v>748</v>
      </c>
      <c r="AH1095" s="24" t="s">
        <v>2480</v>
      </c>
      <c r="AI1095" s="24" t="s">
        <v>2481</v>
      </c>
      <c r="AJ1095" s="27" t="s">
        <v>31688</v>
      </c>
      <c r="AK1095" s="28" t="s">
        <v>70</v>
      </c>
      <c r="AL1095" s="28">
        <v>10</v>
      </c>
      <c r="AM1095" s="28">
        <v>20030227</v>
      </c>
      <c r="AN1095" s="29">
        <v>327</v>
      </c>
      <c r="AO1095" s="29">
        <v>202306</v>
      </c>
      <c r="AP1095" s="29">
        <v>2022</v>
      </c>
      <c r="AQ1095" s="28">
        <v>123172790</v>
      </c>
      <c r="AR1095" s="28">
        <v>227136347</v>
      </c>
      <c r="AS1095" s="28">
        <v>4999583</v>
      </c>
      <c r="AT1095" s="30">
        <v>2</v>
      </c>
      <c r="AU1095" s="30"/>
      <c r="AV1095" s="30"/>
      <c r="AW1095" s="30"/>
      <c r="AX1095" s="30"/>
      <c r="AY1095" s="30"/>
      <c r="AZ1095" s="30"/>
      <c r="BA1095" s="30"/>
      <c r="BB1095" s="30" t="s">
        <v>54452</v>
      </c>
      <c r="BC1095" s="30" t="s">
        <v>54452</v>
      </c>
      <c r="BD1095" s="30" t="s">
        <v>54452</v>
      </c>
      <c r="BE1095" s="30" t="s">
        <v>54452</v>
      </c>
      <c r="BF1095" s="30" t="s">
        <v>54452</v>
      </c>
      <c r="BG1095" s="30">
        <v>4</v>
      </c>
      <c r="BH1095" s="30" t="s">
        <v>252</v>
      </c>
      <c r="BI1095" s="31"/>
    </row>
    <row r="1096" spans="1:61" ht="16.5">
      <c r="A1096" s="21" t="s">
        <v>30360</v>
      </c>
      <c r="B1096" s="21">
        <v>24576</v>
      </c>
      <c r="C1096" s="21">
        <v>2808428</v>
      </c>
      <c r="D1096" s="21">
        <v>1428107946</v>
      </c>
      <c r="E1096" s="22">
        <v>1345110114716</v>
      </c>
      <c r="F1096" s="24" t="s">
        <v>30361</v>
      </c>
      <c r="G1096" s="24" t="s">
        <v>104</v>
      </c>
      <c r="H1096" s="24" t="s">
        <v>51</v>
      </c>
      <c r="I1096" s="24" t="s">
        <v>65</v>
      </c>
      <c r="J1096" s="24" t="s">
        <v>363</v>
      </c>
      <c r="K1096" s="21">
        <v>63</v>
      </c>
      <c r="L1096" s="32" t="s">
        <v>30362</v>
      </c>
      <c r="M1096" s="21" t="s">
        <v>5927</v>
      </c>
      <c r="N1096" s="21">
        <v>1</v>
      </c>
      <c r="O1096" s="21">
        <v>0</v>
      </c>
      <c r="P1096" s="21">
        <v>0</v>
      </c>
      <c r="Q1096" s="21">
        <v>0</v>
      </c>
      <c r="R1096" s="21">
        <v>0</v>
      </c>
      <c r="S1096" s="21">
        <v>0</v>
      </c>
      <c r="T1096" s="21">
        <v>0</v>
      </c>
      <c r="U1096" s="21">
        <v>0</v>
      </c>
      <c r="V1096" s="21">
        <v>0</v>
      </c>
      <c r="W1096" s="21">
        <v>0</v>
      </c>
      <c r="X1096" s="21">
        <v>0</v>
      </c>
      <c r="Y1096" s="21">
        <v>0</v>
      </c>
      <c r="Z1096" s="16" t="s">
        <v>315</v>
      </c>
      <c r="AA1096" s="101">
        <v>0</v>
      </c>
      <c r="AB1096" s="98">
        <v>0</v>
      </c>
      <c r="AC1096" s="98">
        <v>0</v>
      </c>
      <c r="AD1096" s="98">
        <v>0</v>
      </c>
      <c r="AE1096" s="98">
        <v>0</v>
      </c>
      <c r="AF1096" s="21">
        <f t="shared" si="17"/>
        <v>0</v>
      </c>
      <c r="AG1096" s="21" t="s">
        <v>30363</v>
      </c>
      <c r="AH1096" s="24" t="s">
        <v>30364</v>
      </c>
      <c r="AI1096" s="24" t="s">
        <v>30365</v>
      </c>
      <c r="AJ1096" s="27" t="s">
        <v>31691</v>
      </c>
      <c r="AK1096" s="28" t="s">
        <v>60</v>
      </c>
      <c r="AL1096" s="28">
        <v>10</v>
      </c>
      <c r="AM1096" s="28">
        <v>20070615</v>
      </c>
      <c r="AN1096" s="29">
        <v>339</v>
      </c>
      <c r="AO1096" s="29">
        <v>202212</v>
      </c>
      <c r="AP1096" s="29">
        <v>2022</v>
      </c>
      <c r="AQ1096" s="28">
        <v>21883197</v>
      </c>
      <c r="AR1096" s="28">
        <v>2579597</v>
      </c>
      <c r="AS1096" s="28">
        <v>100000</v>
      </c>
      <c r="AT1096" s="30">
        <v>2</v>
      </c>
      <c r="AU1096" s="30"/>
      <c r="AV1096" s="30"/>
      <c r="AW1096" s="30"/>
      <c r="AX1096" s="30"/>
      <c r="AY1096" s="30"/>
      <c r="AZ1096" s="30"/>
      <c r="BA1096" s="30"/>
      <c r="BB1096" s="30" t="s">
        <v>54452</v>
      </c>
      <c r="BC1096" s="30" t="s">
        <v>54452</v>
      </c>
      <c r="BD1096" s="30" t="s">
        <v>54452</v>
      </c>
      <c r="BE1096" s="30" t="s">
        <v>54452</v>
      </c>
      <c r="BF1096" s="30" t="s">
        <v>54452</v>
      </c>
      <c r="BG1096" s="30">
        <v>8</v>
      </c>
      <c r="BH1096" s="30"/>
      <c r="BI1096" s="31"/>
    </row>
    <row r="1097" spans="1:61" ht="16.5">
      <c r="A1097" s="21" t="s">
        <v>15481</v>
      </c>
      <c r="B1097" s="21">
        <v>14702</v>
      </c>
      <c r="C1097" s="21">
        <v>1779979</v>
      </c>
      <c r="D1097" s="21">
        <v>2158173365</v>
      </c>
      <c r="E1097" s="22">
        <v>1101111612525</v>
      </c>
      <c r="F1097" s="24" t="s">
        <v>15482</v>
      </c>
      <c r="G1097" s="24" t="s">
        <v>44</v>
      </c>
      <c r="H1097" s="24" t="s">
        <v>51</v>
      </c>
      <c r="I1097" s="24" t="s">
        <v>65</v>
      </c>
      <c r="J1097" s="24" t="s">
        <v>363</v>
      </c>
      <c r="K1097" s="21">
        <v>63</v>
      </c>
      <c r="L1097" s="32" t="s">
        <v>15483</v>
      </c>
      <c r="M1097" s="21" t="s">
        <v>15484</v>
      </c>
      <c r="N1097" s="21">
        <v>1</v>
      </c>
      <c r="O1097" s="21" t="s">
        <v>55</v>
      </c>
      <c r="P1097" s="21">
        <v>0</v>
      </c>
      <c r="Q1097" s="21">
        <v>0</v>
      </c>
      <c r="R1097" s="21">
        <v>0</v>
      </c>
      <c r="S1097" s="21">
        <v>0</v>
      </c>
      <c r="T1097" s="21">
        <v>0</v>
      </c>
      <c r="U1097" s="21">
        <v>0</v>
      </c>
      <c r="V1097" s="21">
        <v>0</v>
      </c>
      <c r="W1097" s="33">
        <v>186145</v>
      </c>
      <c r="X1097" s="21">
        <v>0</v>
      </c>
      <c r="Y1097" s="21">
        <v>0</v>
      </c>
      <c r="Z1097" s="16" t="s">
        <v>315</v>
      </c>
      <c r="AA1097" s="102">
        <v>0</v>
      </c>
      <c r="AB1097" s="99">
        <v>0</v>
      </c>
      <c r="AC1097" s="99">
        <v>0</v>
      </c>
      <c r="AD1097" s="99">
        <v>0</v>
      </c>
      <c r="AE1097" s="21">
        <v>1.8</v>
      </c>
      <c r="AF1097" s="21">
        <f t="shared" si="17"/>
        <v>1.8</v>
      </c>
      <c r="AG1097" s="21" t="s">
        <v>15485</v>
      </c>
      <c r="AH1097" s="24" t="s">
        <v>15486</v>
      </c>
      <c r="AI1097" s="24" t="s">
        <v>15487</v>
      </c>
      <c r="AJ1097" s="27" t="s">
        <v>31135</v>
      </c>
      <c r="AK1097" s="28" t="s">
        <v>60</v>
      </c>
      <c r="AL1097" s="28">
        <v>10</v>
      </c>
      <c r="AM1097" s="28">
        <v>19981125</v>
      </c>
      <c r="AN1097" s="29">
        <v>406</v>
      </c>
      <c r="AO1097" s="29">
        <v>202212</v>
      </c>
      <c r="AP1097" s="29">
        <v>2022</v>
      </c>
      <c r="AQ1097" s="28">
        <v>31482151</v>
      </c>
      <c r="AR1097" s="28">
        <v>25110194</v>
      </c>
      <c r="AS1097" s="28">
        <v>500000</v>
      </c>
      <c r="AT1097" s="30">
        <v>2</v>
      </c>
      <c r="AU1097" s="30"/>
      <c r="AV1097" s="30"/>
      <c r="AW1097" s="30"/>
      <c r="AX1097" s="30"/>
      <c r="AY1097" s="30"/>
      <c r="AZ1097" s="30"/>
      <c r="BA1097" s="30"/>
      <c r="BB1097" s="30" t="s">
        <v>54452</v>
      </c>
      <c r="BC1097" s="30" t="s">
        <v>54452</v>
      </c>
      <c r="BD1097" s="30" t="s">
        <v>54452</v>
      </c>
      <c r="BE1097" s="30" t="s">
        <v>54452</v>
      </c>
      <c r="BF1097" s="30" t="s">
        <v>54452</v>
      </c>
      <c r="BG1097" s="30">
        <v>7</v>
      </c>
      <c r="BH1097" s="30"/>
      <c r="BI1097" s="31"/>
    </row>
    <row r="1098" spans="1:61" ht="16.5">
      <c r="A1098" s="21" t="s">
        <v>29469</v>
      </c>
      <c r="B1098" s="21">
        <v>24293</v>
      </c>
      <c r="C1098" s="21">
        <v>1182530</v>
      </c>
      <c r="D1098" s="21">
        <v>2158618498</v>
      </c>
      <c r="E1098" s="22">
        <v>1101112399304</v>
      </c>
      <c r="F1098" s="24" t="s">
        <v>29470</v>
      </c>
      <c r="G1098" s="24" t="s">
        <v>104</v>
      </c>
      <c r="H1098" s="24" t="s">
        <v>51</v>
      </c>
      <c r="I1098" s="24" t="s">
        <v>65</v>
      </c>
      <c r="J1098" s="24" t="s">
        <v>363</v>
      </c>
      <c r="K1098" s="21">
        <v>63</v>
      </c>
      <c r="L1098" s="32" t="s">
        <v>29471</v>
      </c>
      <c r="M1098" s="21" t="s">
        <v>5739</v>
      </c>
      <c r="N1098" s="21">
        <v>1</v>
      </c>
      <c r="O1098" s="21" t="s">
        <v>83</v>
      </c>
      <c r="P1098" s="21">
        <v>0</v>
      </c>
      <c r="Q1098" s="21">
        <v>0</v>
      </c>
      <c r="R1098" s="21">
        <v>0</v>
      </c>
      <c r="S1098" s="21">
        <v>0</v>
      </c>
      <c r="T1098" s="21">
        <v>0</v>
      </c>
      <c r="U1098" s="33">
        <v>84073328</v>
      </c>
      <c r="V1098" s="21">
        <v>0</v>
      </c>
      <c r="W1098" s="33">
        <v>31772727</v>
      </c>
      <c r="X1098" s="21">
        <v>0</v>
      </c>
      <c r="Y1098" s="21">
        <v>0</v>
      </c>
      <c r="Z1098" s="16" t="s">
        <v>315</v>
      </c>
      <c r="AA1098" s="102">
        <v>0</v>
      </c>
      <c r="AB1098" s="99">
        <v>0</v>
      </c>
      <c r="AC1098" s="99">
        <v>0</v>
      </c>
      <c r="AD1098" s="21">
        <v>0.8</v>
      </c>
      <c r="AE1098" s="21">
        <v>0.3</v>
      </c>
      <c r="AF1098" s="21">
        <f t="shared" si="17"/>
        <v>1.1000000000000001</v>
      </c>
      <c r="AG1098" s="21" t="s">
        <v>28964</v>
      </c>
      <c r="AH1098" s="24" t="s">
        <v>29472</v>
      </c>
      <c r="AI1098" s="24" t="s">
        <v>29473</v>
      </c>
      <c r="AJ1098" s="27" t="s">
        <v>31692</v>
      </c>
      <c r="AK1098" s="28" t="s">
        <v>60</v>
      </c>
      <c r="AL1098" s="28">
        <v>10</v>
      </c>
      <c r="AM1098" s="28">
        <v>20020101</v>
      </c>
      <c r="AN1098" s="29">
        <v>826</v>
      </c>
      <c r="AO1098" s="29">
        <v>202212</v>
      </c>
      <c r="AP1098" s="29">
        <v>2022</v>
      </c>
      <c r="AQ1098" s="28">
        <v>48469894</v>
      </c>
      <c r="AR1098" s="28">
        <v>17533468</v>
      </c>
      <c r="AS1098" s="28">
        <v>500000</v>
      </c>
      <c r="AT1098" s="30">
        <v>2</v>
      </c>
      <c r="AU1098" s="30"/>
      <c r="AV1098" s="30"/>
      <c r="AW1098" s="30"/>
      <c r="AX1098" s="30"/>
      <c r="AY1098" s="30"/>
      <c r="AZ1098" s="30"/>
      <c r="BA1098" s="30"/>
      <c r="BB1098" s="30" t="s">
        <v>54452</v>
      </c>
      <c r="BC1098" s="30" t="s">
        <v>54452</v>
      </c>
      <c r="BD1098" s="30" t="s">
        <v>54452</v>
      </c>
      <c r="BE1098" s="30" t="s">
        <v>54452</v>
      </c>
      <c r="BF1098" s="30" t="s">
        <v>54452</v>
      </c>
      <c r="BG1098" s="30">
        <v>4</v>
      </c>
      <c r="BH1098" s="30" t="s">
        <v>29474</v>
      </c>
      <c r="BI1098" s="31"/>
    </row>
    <row r="1099" spans="1:61" ht="16.5">
      <c r="A1099" s="21" t="s">
        <v>30232</v>
      </c>
      <c r="B1099" s="21">
        <v>24536</v>
      </c>
      <c r="C1099" s="21">
        <v>1626847</v>
      </c>
      <c r="D1099" s="21">
        <v>1058607340</v>
      </c>
      <c r="E1099" s="22">
        <v>1101111865356</v>
      </c>
      <c r="F1099" s="24" t="s">
        <v>30233</v>
      </c>
      <c r="G1099" s="24" t="s">
        <v>104</v>
      </c>
      <c r="H1099" s="24" t="s">
        <v>51</v>
      </c>
      <c r="I1099" s="24" t="s">
        <v>65</v>
      </c>
      <c r="J1099" s="24" t="s">
        <v>363</v>
      </c>
      <c r="K1099" s="21">
        <v>63</v>
      </c>
      <c r="L1099" s="32" t="s">
        <v>30234</v>
      </c>
      <c r="M1099" s="21" t="s">
        <v>30235</v>
      </c>
      <c r="N1099" s="21">
        <v>1</v>
      </c>
      <c r="O1099" s="21" t="s">
        <v>55</v>
      </c>
      <c r="P1099" s="21">
        <v>0</v>
      </c>
      <c r="Q1099" s="21">
        <v>0</v>
      </c>
      <c r="R1099" s="21">
        <v>0</v>
      </c>
      <c r="S1099" s="21">
        <v>0</v>
      </c>
      <c r="T1099" s="21">
        <v>0</v>
      </c>
      <c r="U1099" s="33">
        <v>109460</v>
      </c>
      <c r="V1099" s="21">
        <v>0</v>
      </c>
      <c r="W1099" s="33">
        <v>12716</v>
      </c>
      <c r="X1099" s="21">
        <v>0</v>
      </c>
      <c r="Y1099" s="21">
        <v>0</v>
      </c>
      <c r="Z1099" s="16" t="s">
        <v>315</v>
      </c>
      <c r="AA1099" s="102">
        <v>0</v>
      </c>
      <c r="AB1099" s="99">
        <v>0</v>
      </c>
      <c r="AC1099" s="99">
        <v>0</v>
      </c>
      <c r="AD1099" s="21">
        <v>1</v>
      </c>
      <c r="AE1099" s="21">
        <v>0.1</v>
      </c>
      <c r="AF1099" s="21">
        <f t="shared" si="17"/>
        <v>1.1000000000000001</v>
      </c>
      <c r="AG1099" s="21" t="s">
        <v>14992</v>
      </c>
      <c r="AH1099" s="24" t="s">
        <v>30236</v>
      </c>
      <c r="AI1099" s="24" t="s">
        <v>30237</v>
      </c>
      <c r="AJ1099" s="27" t="s">
        <v>31693</v>
      </c>
      <c r="AK1099" s="28" t="s">
        <v>60</v>
      </c>
      <c r="AL1099" s="28">
        <v>10</v>
      </c>
      <c r="AM1099" s="28">
        <v>20000128</v>
      </c>
      <c r="AN1099" s="29">
        <v>528</v>
      </c>
      <c r="AO1099" s="29">
        <v>202212</v>
      </c>
      <c r="AP1099" s="29">
        <v>2022</v>
      </c>
      <c r="AQ1099" s="28">
        <v>30104987</v>
      </c>
      <c r="AR1099" s="28">
        <v>6378095</v>
      </c>
      <c r="AS1099" s="28">
        <v>500000</v>
      </c>
      <c r="AT1099" s="30">
        <v>2</v>
      </c>
      <c r="AU1099" s="30"/>
      <c r="AV1099" s="30"/>
      <c r="AW1099" s="30"/>
      <c r="AX1099" s="30"/>
      <c r="AY1099" s="30"/>
      <c r="AZ1099" s="30"/>
      <c r="BA1099" s="30"/>
      <c r="BB1099" s="30" t="s">
        <v>54452</v>
      </c>
      <c r="BC1099" s="30" t="s">
        <v>54452</v>
      </c>
      <c r="BD1099" s="30" t="s">
        <v>54452</v>
      </c>
      <c r="BE1099" s="30" t="s">
        <v>54452</v>
      </c>
      <c r="BF1099" s="30" t="s">
        <v>54452</v>
      </c>
      <c r="BG1099" s="30">
        <v>8</v>
      </c>
      <c r="BH1099" s="30"/>
      <c r="BI1099" s="31"/>
    </row>
    <row r="1100" spans="1:61" ht="16.5">
      <c r="A1100" s="21" t="s">
        <v>1622</v>
      </c>
      <c r="B1100" s="21">
        <v>1527</v>
      </c>
      <c r="C1100" s="21">
        <v>2762924</v>
      </c>
      <c r="D1100" s="21">
        <v>1348634812</v>
      </c>
      <c r="E1100" s="22">
        <v>1314110189425</v>
      </c>
      <c r="F1100" s="24" t="s">
        <v>1623</v>
      </c>
      <c r="G1100" s="24" t="s">
        <v>44</v>
      </c>
      <c r="H1100" s="24" t="s">
        <v>51</v>
      </c>
      <c r="I1100" s="24" t="s">
        <v>52</v>
      </c>
      <c r="J1100" s="24" t="s">
        <v>1463</v>
      </c>
      <c r="K1100" s="21">
        <v>11</v>
      </c>
      <c r="L1100" s="32" t="s">
        <v>1624</v>
      </c>
      <c r="M1100" s="21" t="s">
        <v>1625</v>
      </c>
      <c r="N1100" s="26">
        <v>1</v>
      </c>
      <c r="O1100" s="26" t="s">
        <v>55</v>
      </c>
      <c r="P1100" s="33">
        <v>2200</v>
      </c>
      <c r="Q1100" s="26">
        <v>0</v>
      </c>
      <c r="R1100" s="33">
        <v>73000</v>
      </c>
      <c r="S1100" s="33">
        <v>1958340</v>
      </c>
      <c r="T1100" s="26">
        <v>0</v>
      </c>
      <c r="U1100" s="26">
        <v>0</v>
      </c>
      <c r="V1100" s="26">
        <v>0</v>
      </c>
      <c r="W1100" s="26">
        <v>0</v>
      </c>
      <c r="X1100" s="33">
        <v>2036351</v>
      </c>
      <c r="Y1100" s="33">
        <v>102505025</v>
      </c>
      <c r="Z1100" s="21" t="s">
        <v>56</v>
      </c>
      <c r="AA1100" s="102">
        <v>0</v>
      </c>
      <c r="AB1100" s="21">
        <v>1025.7</v>
      </c>
      <c r="AC1100" s="21">
        <v>19.5</v>
      </c>
      <c r="AD1100" s="99">
        <v>0</v>
      </c>
      <c r="AE1100" s="21">
        <v>20.3</v>
      </c>
      <c r="AF1100" s="21">
        <f t="shared" si="17"/>
        <v>1065.5</v>
      </c>
      <c r="AG1100" s="21" t="s">
        <v>1626</v>
      </c>
      <c r="AH1100" s="24" t="s">
        <v>1627</v>
      </c>
      <c r="AI1100" s="24" t="s">
        <v>1628</v>
      </c>
      <c r="AJ1100" s="27" t="s">
        <v>31694</v>
      </c>
      <c r="AK1100" s="28" t="s">
        <v>156</v>
      </c>
      <c r="AL1100" s="28">
        <v>10</v>
      </c>
      <c r="AM1100" s="28">
        <v>20061123</v>
      </c>
      <c r="AN1100" s="29">
        <v>379</v>
      </c>
      <c r="AO1100" s="29">
        <v>202306</v>
      </c>
      <c r="AP1100" s="29">
        <v>2022</v>
      </c>
      <c r="AQ1100" s="28">
        <v>413339538</v>
      </c>
      <c r="AR1100" s="28">
        <v>554634238</v>
      </c>
      <c r="AS1100" s="28">
        <v>47176052</v>
      </c>
      <c r="AT1100" s="30">
        <v>2</v>
      </c>
      <c r="AU1100" s="30"/>
      <c r="AV1100" s="30"/>
      <c r="AW1100" s="30"/>
      <c r="AX1100" s="30"/>
      <c r="AY1100" s="30"/>
      <c r="AZ1100" s="30"/>
      <c r="BA1100" s="30"/>
      <c r="BB1100" s="30" t="s">
        <v>54452</v>
      </c>
      <c r="BC1100" s="30" t="s">
        <v>54452</v>
      </c>
      <c r="BD1100" s="30" t="s">
        <v>54452</v>
      </c>
      <c r="BE1100" s="30" t="s">
        <v>54452</v>
      </c>
      <c r="BF1100" s="30" t="s">
        <v>54452</v>
      </c>
      <c r="BG1100" s="30">
        <v>8</v>
      </c>
      <c r="BH1100" s="30"/>
      <c r="BI1100" s="31"/>
    </row>
    <row r="1101" spans="1:61" ht="16.5">
      <c r="A1101" s="21" t="s">
        <v>12248</v>
      </c>
      <c r="B1101" s="21">
        <v>12178</v>
      </c>
      <c r="C1101" s="21">
        <v>2240089</v>
      </c>
      <c r="D1101" s="21">
        <v>2158665235</v>
      </c>
      <c r="E1101" s="22">
        <v>1101113135418</v>
      </c>
      <c r="F1101" s="24" t="s">
        <v>12249</v>
      </c>
      <c r="G1101" s="24" t="s">
        <v>44</v>
      </c>
      <c r="H1101" s="24" t="s">
        <v>51</v>
      </c>
      <c r="I1101" s="24" t="s">
        <v>52</v>
      </c>
      <c r="J1101" s="24" t="s">
        <v>605</v>
      </c>
      <c r="K1101" s="21">
        <v>55</v>
      </c>
      <c r="L1101" s="32" t="s">
        <v>12250</v>
      </c>
      <c r="M1101" s="21" t="s">
        <v>12251</v>
      </c>
      <c r="N1101" s="21">
        <v>1</v>
      </c>
      <c r="O1101" s="21" t="s">
        <v>55</v>
      </c>
      <c r="P1101" s="21">
        <v>0</v>
      </c>
      <c r="Q1101" s="21">
        <v>0</v>
      </c>
      <c r="R1101" s="33">
        <v>48800</v>
      </c>
      <c r="S1101" s="21">
        <v>0</v>
      </c>
      <c r="T1101" s="21">
        <v>0</v>
      </c>
      <c r="U1101" s="33">
        <v>54695</v>
      </c>
      <c r="V1101" s="21">
        <v>0</v>
      </c>
      <c r="W1101" s="33">
        <v>508084</v>
      </c>
      <c r="X1101" s="21">
        <v>0</v>
      </c>
      <c r="Y1101" s="33">
        <v>2480800</v>
      </c>
      <c r="Z1101" s="16" t="s">
        <v>315</v>
      </c>
      <c r="AA1101" s="102">
        <v>0</v>
      </c>
      <c r="AB1101" s="21">
        <v>25.2</v>
      </c>
      <c r="AC1101" s="99">
        <v>0</v>
      </c>
      <c r="AD1101" s="21">
        <v>0.5</v>
      </c>
      <c r="AE1101" s="21">
        <v>5</v>
      </c>
      <c r="AF1101" s="21">
        <f t="shared" si="17"/>
        <v>30.7</v>
      </c>
      <c r="AG1101" s="21" t="s">
        <v>12133</v>
      </c>
      <c r="AH1101" s="24" t="s">
        <v>12252</v>
      </c>
      <c r="AI1101" s="24" t="s">
        <v>12253</v>
      </c>
      <c r="AJ1101" s="27" t="s">
        <v>31695</v>
      </c>
      <c r="AK1101" s="28" t="s">
        <v>60</v>
      </c>
      <c r="AL1101" s="28">
        <v>10</v>
      </c>
      <c r="AM1101" s="28">
        <v>20041221</v>
      </c>
      <c r="AN1101" s="29">
        <v>2813</v>
      </c>
      <c r="AO1101" s="29">
        <v>202212</v>
      </c>
      <c r="AP1101" s="29">
        <v>2022</v>
      </c>
      <c r="AQ1101" s="28">
        <v>248816956</v>
      </c>
      <c r="AR1101" s="28">
        <v>86218887</v>
      </c>
      <c r="AS1101" s="28">
        <v>1000000</v>
      </c>
      <c r="AT1101" s="30">
        <v>2</v>
      </c>
      <c r="AU1101" s="30"/>
      <c r="AV1101" s="30"/>
      <c r="AW1101" s="30"/>
      <c r="AX1101" s="30"/>
      <c r="AY1101" s="30"/>
      <c r="AZ1101" s="30"/>
      <c r="BA1101" s="30"/>
      <c r="BB1101" s="30" t="s">
        <v>54452</v>
      </c>
      <c r="BC1101" s="30" t="s">
        <v>54452</v>
      </c>
      <c r="BD1101" s="30" t="s">
        <v>54452</v>
      </c>
      <c r="BE1101" s="30" t="s">
        <v>54452</v>
      </c>
      <c r="BF1101" s="30" t="s">
        <v>54452</v>
      </c>
      <c r="BG1101" s="30">
        <v>7</v>
      </c>
      <c r="BH1101" s="30" t="s">
        <v>9729</v>
      </c>
      <c r="BI1101" s="31"/>
    </row>
    <row r="1102" spans="1:61" ht="16.5">
      <c r="A1102" s="21" t="s">
        <v>6641</v>
      </c>
      <c r="B1102" s="21">
        <v>6812</v>
      </c>
      <c r="C1102" s="21">
        <v>1276312</v>
      </c>
      <c r="D1102" s="21">
        <v>5058120965</v>
      </c>
      <c r="E1102" s="22">
        <v>1701110014936</v>
      </c>
      <c r="F1102" s="24" t="s">
        <v>6642</v>
      </c>
      <c r="G1102" s="24" t="s">
        <v>44</v>
      </c>
      <c r="H1102" s="24" t="s">
        <v>51</v>
      </c>
      <c r="I1102" s="24" t="s">
        <v>52</v>
      </c>
      <c r="J1102" s="24" t="s">
        <v>1033</v>
      </c>
      <c r="K1102" s="21">
        <v>38</v>
      </c>
      <c r="L1102" s="32" t="s">
        <v>6643</v>
      </c>
      <c r="M1102" s="21" t="s">
        <v>6644</v>
      </c>
      <c r="N1102" s="21">
        <v>1</v>
      </c>
      <c r="O1102" s="21" t="s">
        <v>55</v>
      </c>
      <c r="P1102" s="21">
        <v>0</v>
      </c>
      <c r="Q1102" s="33">
        <v>342445</v>
      </c>
      <c r="R1102" s="33">
        <v>158439</v>
      </c>
      <c r="S1102" s="39">
        <v>2736080</v>
      </c>
      <c r="T1102" s="21">
        <v>0</v>
      </c>
      <c r="U1102" s="33">
        <v>253712</v>
      </c>
      <c r="V1102" s="33">
        <v>93674</v>
      </c>
      <c r="W1102" s="33">
        <v>76245</v>
      </c>
      <c r="X1102" s="21">
        <v>0</v>
      </c>
      <c r="Y1102" s="33">
        <v>18281885</v>
      </c>
      <c r="Z1102" s="16" t="s">
        <v>126</v>
      </c>
      <c r="AA1102" s="102">
        <v>0</v>
      </c>
      <c r="AB1102" s="21">
        <v>187.8</v>
      </c>
      <c r="AC1102" s="21">
        <v>27.3</v>
      </c>
      <c r="AD1102" s="21">
        <v>2.5</v>
      </c>
      <c r="AE1102" s="21">
        <v>1.6</v>
      </c>
      <c r="AF1102" s="21">
        <f t="shared" si="17"/>
        <v>219.20000000000002</v>
      </c>
      <c r="AG1102" s="21" t="s">
        <v>2987</v>
      </c>
      <c r="AH1102" s="24" t="s">
        <v>6645</v>
      </c>
      <c r="AI1102" s="24" t="s">
        <v>6646</v>
      </c>
      <c r="AJ1102" s="27" t="s">
        <v>31696</v>
      </c>
      <c r="AK1102" s="28" t="s">
        <v>156</v>
      </c>
      <c r="AL1102" s="28">
        <v>10</v>
      </c>
      <c r="AM1102" s="28">
        <v>19760101</v>
      </c>
      <c r="AN1102" s="29">
        <v>998</v>
      </c>
      <c r="AO1102" s="29">
        <v>202306</v>
      </c>
      <c r="AP1102" s="29">
        <v>2022</v>
      </c>
      <c r="AQ1102" s="28">
        <v>946869045</v>
      </c>
      <c r="AR1102" s="28">
        <v>759471063</v>
      </c>
      <c r="AS1102" s="28">
        <v>17460205</v>
      </c>
      <c r="AT1102" s="30">
        <v>2</v>
      </c>
      <c r="AU1102" s="30"/>
      <c r="AV1102" s="30"/>
      <c r="AW1102" s="30"/>
      <c r="AX1102" s="30"/>
      <c r="AY1102" s="30"/>
      <c r="AZ1102" s="30"/>
      <c r="BA1102" s="30"/>
      <c r="BB1102" s="30" t="s">
        <v>54452</v>
      </c>
      <c r="BC1102" s="30" t="s">
        <v>54452</v>
      </c>
      <c r="BD1102" s="30" t="s">
        <v>54452</v>
      </c>
      <c r="BE1102" s="30" t="s">
        <v>54452</v>
      </c>
      <c r="BF1102" s="30" t="s">
        <v>54452</v>
      </c>
      <c r="BG1102" s="30">
        <v>4</v>
      </c>
      <c r="BH1102" s="30" t="s">
        <v>237</v>
      </c>
      <c r="BI1102" s="31"/>
    </row>
    <row r="1103" spans="1:61" ht="16.5">
      <c r="A1103" s="21" t="s">
        <v>2802</v>
      </c>
      <c r="B1103" s="21">
        <v>2445</v>
      </c>
      <c r="C1103" s="21">
        <v>8477319</v>
      </c>
      <c r="D1103" s="21">
        <v>2308800915</v>
      </c>
      <c r="E1103" s="22">
        <v>1801111138973</v>
      </c>
      <c r="F1103" s="24" t="s">
        <v>2803</v>
      </c>
      <c r="G1103" s="24" t="s">
        <v>44</v>
      </c>
      <c r="H1103" s="24" t="s">
        <v>51</v>
      </c>
      <c r="I1103" s="24" t="s">
        <v>52</v>
      </c>
      <c r="J1103" s="24" t="s">
        <v>1481</v>
      </c>
      <c r="K1103" s="21">
        <v>12</v>
      </c>
      <c r="L1103" s="32" t="s">
        <v>2804</v>
      </c>
      <c r="M1103" s="21" t="s">
        <v>2805</v>
      </c>
      <c r="N1103" s="21">
        <v>1</v>
      </c>
      <c r="O1103" s="21" t="s">
        <v>55</v>
      </c>
      <c r="P1103" s="21">
        <v>0</v>
      </c>
      <c r="Q1103" s="21">
        <v>0</v>
      </c>
      <c r="R1103" s="21">
        <v>0</v>
      </c>
      <c r="S1103" s="33">
        <v>2195078</v>
      </c>
      <c r="T1103" s="21">
        <v>0</v>
      </c>
      <c r="U1103" s="33">
        <v>38365</v>
      </c>
      <c r="V1103" s="33">
        <v>234372</v>
      </c>
      <c r="W1103" s="21">
        <v>0</v>
      </c>
      <c r="X1103" s="21">
        <v>0</v>
      </c>
      <c r="Y1103" s="33">
        <v>768140</v>
      </c>
      <c r="Z1103" s="16" t="s">
        <v>56</v>
      </c>
      <c r="AA1103" s="102">
        <v>0</v>
      </c>
      <c r="AB1103" s="21">
        <v>7.6</v>
      </c>
      <c r="AC1103" s="21">
        <v>21.9</v>
      </c>
      <c r="AD1103" s="21">
        <v>0.3</v>
      </c>
      <c r="AE1103" s="21">
        <v>2.2999999999999998</v>
      </c>
      <c r="AF1103" s="21">
        <f t="shared" si="17"/>
        <v>32.1</v>
      </c>
      <c r="AG1103" s="21" t="s">
        <v>2806</v>
      </c>
      <c r="AH1103" s="24" t="s">
        <v>2807</v>
      </c>
      <c r="AI1103" s="24" t="s">
        <v>2808</v>
      </c>
      <c r="AJ1103" s="27" t="s">
        <v>31697</v>
      </c>
      <c r="AK1103" s="28" t="s">
        <v>60</v>
      </c>
      <c r="AL1103" s="28">
        <v>10</v>
      </c>
      <c r="AM1103" s="28">
        <v>20180201</v>
      </c>
      <c r="AN1103" s="29">
        <v>317</v>
      </c>
      <c r="AO1103" s="29">
        <v>202212</v>
      </c>
      <c r="AP1103" s="29">
        <v>2022</v>
      </c>
      <c r="AQ1103" s="28">
        <v>175992196</v>
      </c>
      <c r="AR1103" s="28">
        <v>129150426</v>
      </c>
      <c r="AS1103" s="28">
        <v>1000000</v>
      </c>
      <c r="AT1103" s="30">
        <v>2</v>
      </c>
      <c r="AU1103" s="30"/>
      <c r="AV1103" s="30"/>
      <c r="AW1103" s="30"/>
      <c r="AX1103" s="30"/>
      <c r="AY1103" s="30"/>
      <c r="AZ1103" s="30"/>
      <c r="BA1103" s="30"/>
      <c r="BB1103" s="30" t="s">
        <v>54452</v>
      </c>
      <c r="BC1103" s="30" t="s">
        <v>54452</v>
      </c>
      <c r="BD1103" s="30" t="s">
        <v>54452</v>
      </c>
      <c r="BE1103" s="30" t="s">
        <v>54452</v>
      </c>
      <c r="BF1103" s="30" t="s">
        <v>54452</v>
      </c>
      <c r="BG1103" s="30">
        <v>4</v>
      </c>
      <c r="BH1103" s="30" t="s">
        <v>237</v>
      </c>
      <c r="BI1103" s="31"/>
    </row>
    <row r="1104" spans="1:61" ht="16.5">
      <c r="A1104" s="21" t="s">
        <v>7455</v>
      </c>
      <c r="B1104" s="21">
        <v>7534</v>
      </c>
      <c r="C1104" s="21">
        <v>9774522</v>
      </c>
      <c r="D1104" s="21">
        <v>3058640935</v>
      </c>
      <c r="E1104" s="22">
        <v>2341110120538</v>
      </c>
      <c r="F1104" s="24" t="s">
        <v>7456</v>
      </c>
      <c r="G1104" s="24" t="s">
        <v>44</v>
      </c>
      <c r="H1104" s="24" t="s">
        <v>51</v>
      </c>
      <c r="I1104" s="24" t="s">
        <v>52</v>
      </c>
      <c r="J1104" s="24" t="s">
        <v>1033</v>
      </c>
      <c r="K1104" s="21">
        <v>38</v>
      </c>
      <c r="L1104" s="32" t="s">
        <v>7457</v>
      </c>
      <c r="M1104" s="21" t="s">
        <v>1854</v>
      </c>
      <c r="N1104" s="26">
        <v>1</v>
      </c>
      <c r="O1104" s="26" t="s">
        <v>55</v>
      </c>
      <c r="P1104" s="26">
        <v>0</v>
      </c>
      <c r="Q1104" s="26">
        <v>0</v>
      </c>
      <c r="R1104" s="26">
        <v>0</v>
      </c>
      <c r="S1104" s="51">
        <v>4782294</v>
      </c>
      <c r="T1104" s="26">
        <v>0</v>
      </c>
      <c r="U1104" s="51">
        <v>73758</v>
      </c>
      <c r="V1104" s="26">
        <v>0</v>
      </c>
      <c r="W1104" s="26">
        <v>0</v>
      </c>
      <c r="X1104" s="51">
        <v>3580559</v>
      </c>
      <c r="Y1104" s="51">
        <v>235765</v>
      </c>
      <c r="Z1104" s="21"/>
      <c r="AA1104" s="102">
        <v>0</v>
      </c>
      <c r="AB1104" s="21">
        <v>2.2999999999999998</v>
      </c>
      <c r="AC1104" s="21">
        <v>47.8</v>
      </c>
      <c r="AD1104" s="21">
        <v>0.7</v>
      </c>
      <c r="AE1104" s="21">
        <v>35.799999999999997</v>
      </c>
      <c r="AF1104" s="21">
        <f t="shared" si="17"/>
        <v>86.6</v>
      </c>
      <c r="AG1104" s="21" t="s">
        <v>7458</v>
      </c>
      <c r="AH1104" s="24" t="s">
        <v>7459</v>
      </c>
      <c r="AI1104" s="24" t="s">
        <v>7460</v>
      </c>
      <c r="AJ1104" s="27" t="s">
        <v>31698</v>
      </c>
      <c r="AK1104" s="28" t="s">
        <v>156</v>
      </c>
      <c r="AL1104" s="28">
        <v>10</v>
      </c>
      <c r="AM1104" s="28">
        <v>20210303</v>
      </c>
      <c r="AN1104" s="29">
        <v>300</v>
      </c>
      <c r="AO1104" s="29">
        <v>202307</v>
      </c>
      <c r="AP1104" s="29">
        <v>2022</v>
      </c>
      <c r="AQ1104" s="28">
        <v>657241500</v>
      </c>
      <c r="AR1104" s="28">
        <v>395294330</v>
      </c>
      <c r="AS1104" s="28">
        <v>9496812</v>
      </c>
      <c r="AT1104" s="30">
        <v>2</v>
      </c>
      <c r="AU1104" s="30"/>
      <c r="AV1104" s="30"/>
      <c r="AW1104" s="30"/>
      <c r="AX1104" s="30"/>
      <c r="AY1104" s="30"/>
      <c r="AZ1104" s="30"/>
      <c r="BA1104" s="30"/>
      <c r="BB1104" s="30" t="s">
        <v>54452</v>
      </c>
      <c r="BC1104" s="30" t="s">
        <v>54452</v>
      </c>
      <c r="BD1104" s="30" t="s">
        <v>54452</v>
      </c>
      <c r="BE1104" s="30" t="s">
        <v>54452</v>
      </c>
      <c r="BF1104" s="30" t="s">
        <v>54452</v>
      </c>
      <c r="BG1104" s="30">
        <v>4</v>
      </c>
      <c r="BH1104" s="30" t="s">
        <v>237</v>
      </c>
      <c r="BI1104" s="31"/>
    </row>
    <row r="1105" spans="1:61" ht="16.5">
      <c r="A1105" s="21" t="s">
        <v>14927</v>
      </c>
      <c r="B1105" s="21">
        <v>6973</v>
      </c>
      <c r="C1105" s="21">
        <v>1128347</v>
      </c>
      <c r="D1105" s="21">
        <v>4108117783</v>
      </c>
      <c r="E1105" s="22">
        <v>2001110037618</v>
      </c>
      <c r="F1105" s="24" t="s">
        <v>14928</v>
      </c>
      <c r="G1105" s="24" t="s">
        <v>44</v>
      </c>
      <c r="H1105" s="24" t="s">
        <v>51</v>
      </c>
      <c r="I1105" s="24" t="s">
        <v>52</v>
      </c>
      <c r="J1105" s="24" t="s">
        <v>1033</v>
      </c>
      <c r="K1105" s="21">
        <v>38</v>
      </c>
      <c r="L1105" s="32" t="s">
        <v>14929</v>
      </c>
      <c r="M1105" s="21" t="s">
        <v>6795</v>
      </c>
      <c r="N1105" s="21">
        <v>1</v>
      </c>
      <c r="O1105" s="21">
        <v>0</v>
      </c>
      <c r="P1105" s="21">
        <v>0</v>
      </c>
      <c r="Q1105" s="21">
        <v>0</v>
      </c>
      <c r="R1105" s="21">
        <v>0</v>
      </c>
      <c r="S1105" s="21">
        <v>0</v>
      </c>
      <c r="T1105" s="21">
        <v>0</v>
      </c>
      <c r="U1105" s="21">
        <v>0</v>
      </c>
      <c r="V1105" s="21">
        <v>0</v>
      </c>
      <c r="W1105" s="21">
        <v>0</v>
      </c>
      <c r="X1105" s="21">
        <v>0</v>
      </c>
      <c r="Y1105" s="21">
        <v>0</v>
      </c>
      <c r="Z1105" s="16" t="s">
        <v>126</v>
      </c>
      <c r="AA1105" s="101">
        <v>0</v>
      </c>
      <c r="AB1105" s="98">
        <v>0</v>
      </c>
      <c r="AC1105" s="98">
        <v>0</v>
      </c>
      <c r="AD1105" s="98">
        <v>0</v>
      </c>
      <c r="AE1105" s="98">
        <v>0</v>
      </c>
      <c r="AF1105" s="21">
        <f t="shared" si="17"/>
        <v>0</v>
      </c>
      <c r="AG1105" s="21" t="s">
        <v>14930</v>
      </c>
      <c r="AH1105" s="24" t="s">
        <v>14931</v>
      </c>
      <c r="AI1105" s="24" t="s">
        <v>14932</v>
      </c>
      <c r="AJ1105" s="27" t="s">
        <v>31699</v>
      </c>
      <c r="AK1105" s="28" t="s">
        <v>60</v>
      </c>
      <c r="AL1105" s="28">
        <v>10</v>
      </c>
      <c r="AM1105" s="28">
        <v>19930208</v>
      </c>
      <c r="AN1105" s="29">
        <v>462</v>
      </c>
      <c r="AO1105" s="29">
        <v>202212</v>
      </c>
      <c r="AP1105" s="29">
        <v>2022</v>
      </c>
      <c r="AQ1105" s="28">
        <v>174994930</v>
      </c>
      <c r="AR1105" s="28">
        <v>249825028</v>
      </c>
      <c r="AS1105" s="28">
        <v>10303880</v>
      </c>
      <c r="AT1105" s="30">
        <v>1</v>
      </c>
      <c r="AU1105" s="30"/>
      <c r="AV1105" s="30"/>
      <c r="AW1105" s="30"/>
      <c r="AX1105" s="30"/>
      <c r="AY1105" s="30"/>
      <c r="AZ1105" s="30"/>
      <c r="BA1105" s="30"/>
      <c r="BB1105" s="30" t="s">
        <v>54452</v>
      </c>
      <c r="BC1105" s="30" t="s">
        <v>54452</v>
      </c>
      <c r="BD1105" s="30" t="s">
        <v>54452</v>
      </c>
      <c r="BE1105" s="30" t="s">
        <v>54452</v>
      </c>
      <c r="BF1105" s="30" t="s">
        <v>54452</v>
      </c>
      <c r="BG1105" s="30">
        <v>7</v>
      </c>
      <c r="BH1105" s="30"/>
      <c r="BI1105" s="31"/>
    </row>
    <row r="1106" spans="1:61" ht="16.5">
      <c r="A1106" s="21" t="s">
        <v>29917</v>
      </c>
      <c r="B1106" s="21">
        <v>24437</v>
      </c>
      <c r="C1106" s="21">
        <v>3601009</v>
      </c>
      <c r="D1106" s="21">
        <v>2148842363</v>
      </c>
      <c r="E1106" s="22">
        <v>1101114100725</v>
      </c>
      <c r="F1106" s="24" t="s">
        <v>29918</v>
      </c>
      <c r="G1106" s="24" t="s">
        <v>104</v>
      </c>
      <c r="H1106" s="24" t="s">
        <v>51</v>
      </c>
      <c r="I1106" s="24" t="s">
        <v>65</v>
      </c>
      <c r="J1106" s="24" t="s">
        <v>363</v>
      </c>
      <c r="K1106" s="21">
        <v>63</v>
      </c>
      <c r="L1106" s="32" t="s">
        <v>29919</v>
      </c>
      <c r="M1106" s="21" t="s">
        <v>29920</v>
      </c>
      <c r="N1106" s="21">
        <v>1</v>
      </c>
      <c r="O1106" s="21" t="s">
        <v>55</v>
      </c>
      <c r="P1106" s="21">
        <v>0</v>
      </c>
      <c r="Q1106" s="21">
        <v>0</v>
      </c>
      <c r="R1106" s="21">
        <v>0</v>
      </c>
      <c r="S1106" s="21">
        <v>0</v>
      </c>
      <c r="T1106" s="21">
        <v>0</v>
      </c>
      <c r="U1106" s="21">
        <v>0</v>
      </c>
      <c r="V1106" s="21">
        <v>0</v>
      </c>
      <c r="W1106" s="33">
        <v>10731</v>
      </c>
      <c r="X1106" s="21">
        <v>0</v>
      </c>
      <c r="Y1106" s="21">
        <v>0</v>
      </c>
      <c r="Z1106" s="16" t="s">
        <v>315</v>
      </c>
      <c r="AA1106" s="102">
        <v>0</v>
      </c>
      <c r="AB1106" s="99">
        <v>0</v>
      </c>
      <c r="AC1106" s="99">
        <v>0</v>
      </c>
      <c r="AD1106" s="99">
        <v>0</v>
      </c>
      <c r="AE1106" s="21">
        <v>0.1</v>
      </c>
      <c r="AF1106" s="21">
        <f t="shared" si="17"/>
        <v>0.1</v>
      </c>
      <c r="AG1106" s="21" t="s">
        <v>29888</v>
      </c>
      <c r="AH1106" s="24" t="s">
        <v>29921</v>
      </c>
      <c r="AI1106" s="24" t="s">
        <v>29922</v>
      </c>
      <c r="AJ1106" s="27" t="s">
        <v>31700</v>
      </c>
      <c r="AK1106" s="28" t="s">
        <v>60</v>
      </c>
      <c r="AL1106" s="28">
        <v>10</v>
      </c>
      <c r="AM1106" s="28">
        <v>20090601</v>
      </c>
      <c r="AN1106" s="29">
        <v>908</v>
      </c>
      <c r="AO1106" s="29">
        <v>202303</v>
      </c>
      <c r="AP1106" s="29">
        <v>2022</v>
      </c>
      <c r="AQ1106" s="28">
        <v>45421971</v>
      </c>
      <c r="AR1106" s="28">
        <v>7594638</v>
      </c>
      <c r="AS1106" s="28">
        <v>200000</v>
      </c>
      <c r="AT1106" s="30">
        <v>2</v>
      </c>
      <c r="AU1106" s="30"/>
      <c r="AV1106" s="30"/>
      <c r="AW1106" s="30"/>
      <c r="AX1106" s="30"/>
      <c r="AY1106" s="30"/>
      <c r="AZ1106" s="30"/>
      <c r="BA1106" s="30"/>
      <c r="BB1106" s="30" t="s">
        <v>54452</v>
      </c>
      <c r="BC1106" s="30" t="s">
        <v>54452</v>
      </c>
      <c r="BD1106" s="30" t="s">
        <v>54452</v>
      </c>
      <c r="BE1106" s="30" t="s">
        <v>54452</v>
      </c>
      <c r="BF1106" s="30" t="s">
        <v>54452</v>
      </c>
      <c r="BG1106" s="30">
        <v>7</v>
      </c>
      <c r="BH1106" s="30" t="s">
        <v>14878</v>
      </c>
      <c r="BI1106" s="31"/>
    </row>
    <row r="1107" spans="1:61" ht="16.5">
      <c r="A1107" s="21" t="s">
        <v>12051</v>
      </c>
      <c r="B1107" s="21">
        <v>12095</v>
      </c>
      <c r="C1107" s="21">
        <v>1537539</v>
      </c>
      <c r="D1107" s="21">
        <v>3058126321</v>
      </c>
      <c r="E1107" s="22">
        <v>1601110056344</v>
      </c>
      <c r="F1107" s="24" t="s">
        <v>12052</v>
      </c>
      <c r="G1107" s="24" t="s">
        <v>44</v>
      </c>
      <c r="H1107" s="24" t="s">
        <v>51</v>
      </c>
      <c r="I1107" s="24" t="s">
        <v>63</v>
      </c>
      <c r="J1107" s="24" t="s">
        <v>8264</v>
      </c>
      <c r="K1107" s="21">
        <v>54</v>
      </c>
      <c r="L1107" s="32" t="s">
        <v>12053</v>
      </c>
      <c r="M1107" s="21" t="s">
        <v>1193</v>
      </c>
      <c r="N1107" s="21">
        <v>1</v>
      </c>
      <c r="O1107" s="21" t="s">
        <v>55</v>
      </c>
      <c r="P1107" s="33">
        <v>101992</v>
      </c>
      <c r="Q1107" s="33">
        <v>13375</v>
      </c>
      <c r="R1107" s="21">
        <v>0</v>
      </c>
      <c r="S1107" s="33">
        <v>69436</v>
      </c>
      <c r="T1107" s="21">
        <v>0</v>
      </c>
      <c r="U1107" s="21">
        <v>0</v>
      </c>
      <c r="V1107" s="33">
        <v>21000</v>
      </c>
      <c r="W1107" s="33">
        <v>605733</v>
      </c>
      <c r="X1107" s="21">
        <v>0</v>
      </c>
      <c r="Y1107" s="33">
        <v>5908983</v>
      </c>
      <c r="Z1107" s="16" t="s">
        <v>315</v>
      </c>
      <c r="AA1107" s="21">
        <v>1</v>
      </c>
      <c r="AB1107" s="21">
        <v>59.2</v>
      </c>
      <c r="AC1107" s="21">
        <v>0.6</v>
      </c>
      <c r="AD1107" s="99">
        <v>0</v>
      </c>
      <c r="AE1107" s="21">
        <v>6.2</v>
      </c>
      <c r="AF1107" s="21">
        <f t="shared" si="17"/>
        <v>67</v>
      </c>
      <c r="AG1107" s="21" t="s">
        <v>12054</v>
      </c>
      <c r="AH1107" s="24" t="s">
        <v>12055</v>
      </c>
      <c r="AI1107" s="24" t="s">
        <v>12056</v>
      </c>
      <c r="AJ1107" s="27" t="s">
        <v>31701</v>
      </c>
      <c r="AK1107" s="28" t="s">
        <v>60</v>
      </c>
      <c r="AL1107" s="28">
        <v>10</v>
      </c>
      <c r="AM1107" s="28">
        <v>19960826</v>
      </c>
      <c r="AN1107" s="29">
        <v>496</v>
      </c>
      <c r="AO1107" s="29">
        <v>202212</v>
      </c>
      <c r="AP1107" s="29">
        <v>2022</v>
      </c>
      <c r="AQ1107" s="28">
        <v>359931912</v>
      </c>
      <c r="AR1107" s="28">
        <v>930146758</v>
      </c>
      <c r="AS1107" s="28">
        <v>25000000</v>
      </c>
      <c r="AT1107" s="30">
        <v>2</v>
      </c>
      <c r="AU1107" s="30"/>
      <c r="AV1107" s="30"/>
      <c r="AW1107" s="30"/>
      <c r="AX1107" s="30"/>
      <c r="AY1107" s="30"/>
      <c r="AZ1107" s="30"/>
      <c r="BA1107" s="30"/>
      <c r="BB1107" s="30" t="s">
        <v>54452</v>
      </c>
      <c r="BC1107" s="30" t="s">
        <v>54452</v>
      </c>
      <c r="BD1107" s="30" t="s">
        <v>54452</v>
      </c>
      <c r="BE1107" s="30" t="s">
        <v>54452</v>
      </c>
      <c r="BF1107" s="30" t="s">
        <v>54452</v>
      </c>
      <c r="BG1107" s="30">
        <v>4</v>
      </c>
      <c r="BH1107" s="30" t="s">
        <v>237</v>
      </c>
      <c r="BI1107" s="31"/>
    </row>
    <row r="1108" spans="1:61" ht="16.5">
      <c r="A1108" s="21" t="s">
        <v>14150</v>
      </c>
      <c r="B1108" s="21">
        <v>13890</v>
      </c>
      <c r="C1108" s="21">
        <v>3914630</v>
      </c>
      <c r="D1108" s="21">
        <v>4108644723</v>
      </c>
      <c r="E1108" s="22">
        <v>2001110308994</v>
      </c>
      <c r="F1108" s="24" t="s">
        <v>14151</v>
      </c>
      <c r="G1108" s="24" t="s">
        <v>44</v>
      </c>
      <c r="H1108" s="24" t="s">
        <v>51</v>
      </c>
      <c r="I1108" s="24" t="s">
        <v>63</v>
      </c>
      <c r="J1108" s="24" t="s">
        <v>313</v>
      </c>
      <c r="K1108" s="21">
        <v>46</v>
      </c>
      <c r="L1108" s="32" t="s">
        <v>14152</v>
      </c>
      <c r="M1108" s="21" t="s">
        <v>14153</v>
      </c>
      <c r="N1108" s="21">
        <v>1</v>
      </c>
      <c r="O1108" s="21" t="s">
        <v>55</v>
      </c>
      <c r="P1108" s="21">
        <v>0</v>
      </c>
      <c r="Q1108" s="21">
        <v>0</v>
      </c>
      <c r="R1108" s="21">
        <v>0</v>
      </c>
      <c r="S1108" s="21">
        <v>0</v>
      </c>
      <c r="T1108" s="21">
        <v>0</v>
      </c>
      <c r="U1108" s="33">
        <v>252514</v>
      </c>
      <c r="V1108" s="33">
        <v>8891</v>
      </c>
      <c r="W1108" s="33">
        <v>13639</v>
      </c>
      <c r="X1108" s="21">
        <v>0</v>
      </c>
      <c r="Y1108" s="33">
        <v>10105204</v>
      </c>
      <c r="Z1108" s="16" t="s">
        <v>315</v>
      </c>
      <c r="AA1108" s="102">
        <v>0</v>
      </c>
      <c r="AB1108" s="21">
        <v>101</v>
      </c>
      <c r="AC1108" s="99">
        <v>0</v>
      </c>
      <c r="AD1108" s="21">
        <v>2.5</v>
      </c>
      <c r="AE1108" s="21">
        <v>0.2</v>
      </c>
      <c r="AF1108" s="21">
        <f t="shared" si="17"/>
        <v>103.7</v>
      </c>
      <c r="AG1108" s="21" t="s">
        <v>8224</v>
      </c>
      <c r="AH1108" s="24" t="s">
        <v>14154</v>
      </c>
      <c r="AI1108" s="24" t="s">
        <v>14155</v>
      </c>
      <c r="AJ1108" s="27" t="s">
        <v>31702</v>
      </c>
      <c r="AK1108" s="28" t="s">
        <v>60</v>
      </c>
      <c r="AL1108" s="28">
        <v>10</v>
      </c>
      <c r="AM1108" s="28">
        <v>20101207</v>
      </c>
      <c r="AN1108" s="29">
        <v>432</v>
      </c>
      <c r="AO1108" s="29">
        <v>202212</v>
      </c>
      <c r="AP1108" s="29">
        <v>2022</v>
      </c>
      <c r="AQ1108" s="28">
        <v>1515975515</v>
      </c>
      <c r="AR1108" s="28">
        <v>2089311269</v>
      </c>
      <c r="AS1108" s="28">
        <v>10717960</v>
      </c>
      <c r="AT1108" s="30">
        <v>2</v>
      </c>
      <c r="AU1108" s="30"/>
      <c r="AV1108" s="30"/>
      <c r="AW1108" s="30"/>
      <c r="AX1108" s="30"/>
      <c r="AY1108" s="30"/>
      <c r="AZ1108" s="30"/>
      <c r="BA1108" s="30"/>
      <c r="BB1108" s="30" t="s">
        <v>54452</v>
      </c>
      <c r="BC1108" s="30" t="s">
        <v>54452</v>
      </c>
      <c r="BD1108" s="30" t="s">
        <v>54452</v>
      </c>
      <c r="BE1108" s="30" t="s">
        <v>54452</v>
      </c>
      <c r="BF1108" s="30" t="s">
        <v>54452</v>
      </c>
      <c r="BG1108" s="30">
        <v>8</v>
      </c>
      <c r="BH1108" s="30"/>
      <c r="BI1108" s="31"/>
    </row>
    <row r="1109" spans="1:61" ht="16.5">
      <c r="A1109" s="21" t="s">
        <v>8591</v>
      </c>
      <c r="B1109" s="21">
        <v>8723</v>
      </c>
      <c r="C1109" s="21">
        <v>1624279</v>
      </c>
      <c r="D1109" s="21">
        <v>4178112848</v>
      </c>
      <c r="E1109" s="22">
        <v>2047110007384</v>
      </c>
      <c r="F1109" s="24" t="s">
        <v>8592</v>
      </c>
      <c r="G1109" s="24" t="s">
        <v>44</v>
      </c>
      <c r="H1109" s="24" t="s">
        <v>51</v>
      </c>
      <c r="I1109" s="24" t="s">
        <v>63</v>
      </c>
      <c r="J1109" s="24" t="s">
        <v>313</v>
      </c>
      <c r="K1109" s="21">
        <v>46</v>
      </c>
      <c r="L1109" s="32" t="s">
        <v>8593</v>
      </c>
      <c r="M1109" s="21" t="s">
        <v>8594</v>
      </c>
      <c r="N1109" s="21">
        <v>1</v>
      </c>
      <c r="O1109" s="21" t="s">
        <v>55</v>
      </c>
      <c r="P1109" s="21">
        <v>0</v>
      </c>
      <c r="Q1109" s="21">
        <v>0</v>
      </c>
      <c r="R1109" s="21">
        <v>0</v>
      </c>
      <c r="S1109" s="21">
        <v>0</v>
      </c>
      <c r="T1109" s="21">
        <v>0</v>
      </c>
      <c r="U1109" s="33">
        <v>210000</v>
      </c>
      <c r="V1109" s="21">
        <v>0</v>
      </c>
      <c r="W1109" s="33">
        <v>151193</v>
      </c>
      <c r="X1109" s="21">
        <v>0</v>
      </c>
      <c r="Y1109" s="21">
        <v>0</v>
      </c>
      <c r="Z1109" s="16"/>
      <c r="AA1109" s="102">
        <v>0</v>
      </c>
      <c r="AB1109" s="99">
        <v>0</v>
      </c>
      <c r="AC1109" s="99">
        <v>0</v>
      </c>
      <c r="AD1109" s="21">
        <v>2.1</v>
      </c>
      <c r="AE1109" s="21">
        <v>1.5</v>
      </c>
      <c r="AF1109" s="21">
        <f t="shared" si="17"/>
        <v>3.6</v>
      </c>
      <c r="AG1109" s="21" t="s">
        <v>8132</v>
      </c>
      <c r="AH1109" s="24" t="s">
        <v>8595</v>
      </c>
      <c r="AI1109" s="24" t="s">
        <v>8596</v>
      </c>
      <c r="AJ1109" s="27" t="s">
        <v>31703</v>
      </c>
      <c r="AK1109" s="28" t="s">
        <v>60</v>
      </c>
      <c r="AL1109" s="28">
        <v>10</v>
      </c>
      <c r="AM1109" s="28">
        <v>19960801</v>
      </c>
      <c r="AN1109" s="29">
        <v>1101</v>
      </c>
      <c r="AO1109" s="29">
        <v>202305</v>
      </c>
      <c r="AP1109" s="29">
        <v>2022</v>
      </c>
      <c r="AQ1109" s="28">
        <v>2736123133</v>
      </c>
      <c r="AR1109" s="28">
        <v>5255398160</v>
      </c>
      <c r="AS1109" s="28">
        <v>27656960</v>
      </c>
      <c r="AT1109" s="30">
        <v>2</v>
      </c>
      <c r="AU1109" s="30"/>
      <c r="AV1109" s="30"/>
      <c r="AW1109" s="30"/>
      <c r="AX1109" s="30"/>
      <c r="AY1109" s="30"/>
      <c r="AZ1109" s="30"/>
      <c r="BA1109" s="30"/>
      <c r="BB1109" s="30" t="s">
        <v>54452</v>
      </c>
      <c r="BC1109" s="30" t="s">
        <v>54452</v>
      </c>
      <c r="BD1109" s="30" t="s">
        <v>54452</v>
      </c>
      <c r="BE1109" s="30" t="s">
        <v>54452</v>
      </c>
      <c r="BF1109" s="30" t="s">
        <v>54452</v>
      </c>
      <c r="BG1109" s="30">
        <v>4</v>
      </c>
      <c r="BH1109" s="30" t="s">
        <v>8597</v>
      </c>
      <c r="BI1109" s="31"/>
    </row>
    <row r="1110" spans="1:61" ht="16.5">
      <c r="A1110" s="21" t="s">
        <v>449</v>
      </c>
      <c r="B1110" s="21">
        <v>340</v>
      </c>
      <c r="C1110" s="21">
        <v>1730195</v>
      </c>
      <c r="D1110" s="21">
        <v>4108112570</v>
      </c>
      <c r="E1110" s="22">
        <v>2001110007041</v>
      </c>
      <c r="F1110" s="24" t="s">
        <v>450</v>
      </c>
      <c r="G1110" s="24" t="s">
        <v>44</v>
      </c>
      <c r="H1110" s="24" t="s">
        <v>51</v>
      </c>
      <c r="I1110" s="24" t="s">
        <v>52</v>
      </c>
      <c r="J1110" s="24" t="s">
        <v>72</v>
      </c>
      <c r="K1110" s="21">
        <v>1</v>
      </c>
      <c r="L1110" s="32" t="s">
        <v>451</v>
      </c>
      <c r="M1110" s="21" t="s">
        <v>420</v>
      </c>
      <c r="N1110" s="21">
        <v>1</v>
      </c>
      <c r="O1110" s="21" t="s">
        <v>55</v>
      </c>
      <c r="P1110" s="21">
        <v>0</v>
      </c>
      <c r="Q1110" s="42">
        <v>143573</v>
      </c>
      <c r="R1110" s="42">
        <v>7600</v>
      </c>
      <c r="S1110" s="42">
        <v>369191</v>
      </c>
      <c r="T1110" s="21">
        <v>0</v>
      </c>
      <c r="U1110" s="21">
        <v>0</v>
      </c>
      <c r="V1110" s="42">
        <v>49975</v>
      </c>
      <c r="W1110" s="21">
        <v>0</v>
      </c>
      <c r="X1110" s="21">
        <v>0</v>
      </c>
      <c r="Y1110" s="42">
        <v>734621</v>
      </c>
      <c r="Z1110" s="16" t="s">
        <v>56</v>
      </c>
      <c r="AA1110" s="102">
        <v>0</v>
      </c>
      <c r="AB1110" s="21">
        <v>8.8000000000000007</v>
      </c>
      <c r="AC1110" s="21">
        <v>3.6</v>
      </c>
      <c r="AD1110" s="99">
        <v>0</v>
      </c>
      <c r="AE1110" s="21">
        <v>0.4</v>
      </c>
      <c r="AF1110" s="21">
        <f t="shared" si="17"/>
        <v>12.8</v>
      </c>
      <c r="AG1110" s="21" t="s">
        <v>452</v>
      </c>
      <c r="AH1110" s="24" t="s">
        <v>453</v>
      </c>
      <c r="AI1110" s="24" t="s">
        <v>454</v>
      </c>
      <c r="AJ1110" s="27" t="s">
        <v>31704</v>
      </c>
      <c r="AK1110" s="28" t="s">
        <v>60</v>
      </c>
      <c r="AL1110" s="28">
        <v>10</v>
      </c>
      <c r="AM1110" s="28">
        <v>19850813</v>
      </c>
      <c r="AN1110" s="29">
        <v>321</v>
      </c>
      <c r="AO1110" s="29">
        <v>202212</v>
      </c>
      <c r="AP1110" s="29">
        <v>2022</v>
      </c>
      <c r="AQ1110" s="28">
        <v>80511026</v>
      </c>
      <c r="AR1110" s="28">
        <v>44112823</v>
      </c>
      <c r="AS1110" s="28">
        <v>5259300</v>
      </c>
      <c r="AT1110" s="30">
        <v>2</v>
      </c>
      <c r="AU1110" s="30"/>
      <c r="AV1110" s="30"/>
      <c r="AW1110" s="30"/>
      <c r="AX1110" s="30"/>
      <c r="AY1110" s="30"/>
      <c r="AZ1110" s="30"/>
      <c r="BA1110" s="30"/>
      <c r="BB1110" s="30" t="s">
        <v>54452</v>
      </c>
      <c r="BC1110" s="30" t="s">
        <v>54452</v>
      </c>
      <c r="BD1110" s="30" t="s">
        <v>54452</v>
      </c>
      <c r="BE1110" s="30" t="s">
        <v>54452</v>
      </c>
      <c r="BF1110" s="30" t="s">
        <v>54452</v>
      </c>
      <c r="BG1110" s="30">
        <v>4</v>
      </c>
      <c r="BH1110" s="30" t="s">
        <v>237</v>
      </c>
      <c r="BI1110" s="31"/>
    </row>
    <row r="1111" spans="1:61" ht="16.5">
      <c r="A1111" s="21" t="s">
        <v>10708</v>
      </c>
      <c r="B1111" s="21">
        <v>11105</v>
      </c>
      <c r="C1111" s="21">
        <v>1835354</v>
      </c>
      <c r="D1111" s="21">
        <v>2118676540</v>
      </c>
      <c r="E1111" s="22">
        <v>1101112248882</v>
      </c>
      <c r="F1111" s="24" t="s">
        <v>10709</v>
      </c>
      <c r="G1111" s="24" t="s">
        <v>44</v>
      </c>
      <c r="H1111" s="24" t="s">
        <v>51</v>
      </c>
      <c r="I1111" s="24" t="s">
        <v>63</v>
      </c>
      <c r="J1111" s="24" t="s">
        <v>467</v>
      </c>
      <c r="K1111" s="21">
        <v>49</v>
      </c>
      <c r="L1111" s="21"/>
      <c r="M1111" s="21" t="s">
        <v>10710</v>
      </c>
      <c r="N1111" s="26">
        <v>1</v>
      </c>
      <c r="O1111" s="26" t="s">
        <v>55</v>
      </c>
      <c r="P1111" s="26">
        <v>0</v>
      </c>
      <c r="Q1111" s="26">
        <v>0</v>
      </c>
      <c r="R1111" s="26">
        <v>0</v>
      </c>
      <c r="S1111" s="26">
        <v>0</v>
      </c>
      <c r="T1111" s="26">
        <v>0</v>
      </c>
      <c r="U1111" s="26">
        <v>0</v>
      </c>
      <c r="V1111" s="51">
        <v>3742297</v>
      </c>
      <c r="W1111" s="26">
        <v>0</v>
      </c>
      <c r="X1111" s="51">
        <v>4295361</v>
      </c>
      <c r="Y1111" s="51">
        <v>18998589</v>
      </c>
      <c r="Z1111" s="21"/>
      <c r="AA1111" s="102">
        <v>0</v>
      </c>
      <c r="AB1111" s="21">
        <v>189.9</v>
      </c>
      <c r="AC1111" s="99">
        <v>0</v>
      </c>
      <c r="AD1111" s="99">
        <v>0</v>
      </c>
      <c r="AE1111" s="21">
        <v>80.3</v>
      </c>
      <c r="AF1111" s="21">
        <f t="shared" si="17"/>
        <v>270.2</v>
      </c>
      <c r="AG1111" s="21" t="s">
        <v>10692</v>
      </c>
      <c r="AH1111" s="24" t="s">
        <v>10711</v>
      </c>
      <c r="AI1111" s="24" t="s">
        <v>10712</v>
      </c>
      <c r="AJ1111" s="27" t="s">
        <v>31705</v>
      </c>
      <c r="AK1111" s="28" t="s">
        <v>156</v>
      </c>
      <c r="AL1111" s="28">
        <v>10</v>
      </c>
      <c r="AM1111" s="28">
        <v>20010529</v>
      </c>
      <c r="AN1111" s="29">
        <v>1089</v>
      </c>
      <c r="AO1111" s="29">
        <v>202306</v>
      </c>
      <c r="AP1111" s="29">
        <v>2022</v>
      </c>
      <c r="AQ1111" s="28">
        <v>1101635299</v>
      </c>
      <c r="AR1111" s="28">
        <v>1865948929</v>
      </c>
      <c r="AS1111" s="28">
        <v>60000000</v>
      </c>
      <c r="AT1111" s="30">
        <v>2</v>
      </c>
      <c r="AU1111" s="30"/>
      <c r="AV1111" s="30"/>
      <c r="AW1111" s="30"/>
      <c r="AX1111" s="30"/>
      <c r="AY1111" s="30"/>
      <c r="AZ1111" s="30"/>
      <c r="BA1111" s="30"/>
      <c r="BB1111" s="30" t="s">
        <v>54452</v>
      </c>
      <c r="BC1111" s="30" t="s">
        <v>54452</v>
      </c>
      <c r="BD1111" s="30" t="s">
        <v>54452</v>
      </c>
      <c r="BE1111" s="30" t="s">
        <v>54452</v>
      </c>
      <c r="BF1111" s="30" t="s">
        <v>54452</v>
      </c>
      <c r="BG1111" s="30">
        <v>4</v>
      </c>
      <c r="BH1111" s="30" t="s">
        <v>237</v>
      </c>
      <c r="BI1111" s="31"/>
    </row>
    <row r="1112" spans="1:61" ht="16.5">
      <c r="A1112" s="21" t="s">
        <v>6686</v>
      </c>
      <c r="B1112" s="21">
        <v>6840</v>
      </c>
      <c r="C1112" s="21">
        <v>1855748</v>
      </c>
      <c r="D1112" s="21">
        <v>1238120157</v>
      </c>
      <c r="E1112" s="22">
        <v>1101110543169</v>
      </c>
      <c r="F1112" s="24" t="s">
        <v>6687</v>
      </c>
      <c r="G1112" s="24" t="s">
        <v>44</v>
      </c>
      <c r="H1112" s="24" t="s">
        <v>51</v>
      </c>
      <c r="I1112" s="24" t="s">
        <v>63</v>
      </c>
      <c r="J1112" s="24" t="s">
        <v>1033</v>
      </c>
      <c r="K1112" s="21">
        <v>38</v>
      </c>
      <c r="L1112" s="32" t="s">
        <v>6688</v>
      </c>
      <c r="M1112" s="21" t="s">
        <v>6689</v>
      </c>
      <c r="N1112" s="26">
        <v>1</v>
      </c>
      <c r="O1112" s="26" t="s">
        <v>55</v>
      </c>
      <c r="P1112" s="26">
        <v>0</v>
      </c>
      <c r="Q1112" s="26">
        <v>0</v>
      </c>
      <c r="R1112" s="26">
        <v>0</v>
      </c>
      <c r="S1112" s="26">
        <v>0</v>
      </c>
      <c r="T1112" s="26">
        <v>0</v>
      </c>
      <c r="U1112" s="33">
        <v>122601</v>
      </c>
      <c r="V1112" s="26">
        <v>0</v>
      </c>
      <c r="W1112" s="26">
        <v>0</v>
      </c>
      <c r="X1112" s="26">
        <v>0</v>
      </c>
      <c r="Y1112" s="33">
        <v>22161363</v>
      </c>
      <c r="Z1112" s="21"/>
      <c r="AA1112" s="102">
        <v>0</v>
      </c>
      <c r="AB1112" s="21">
        <v>221.6</v>
      </c>
      <c r="AC1112" s="99">
        <v>0</v>
      </c>
      <c r="AD1112" s="21">
        <v>1.2</v>
      </c>
      <c r="AE1112" s="99">
        <v>0</v>
      </c>
      <c r="AF1112" s="21">
        <f t="shared" si="17"/>
        <v>222.79999999999998</v>
      </c>
      <c r="AG1112" s="21" t="s">
        <v>2787</v>
      </c>
      <c r="AH1112" s="24" t="s">
        <v>6690</v>
      </c>
      <c r="AI1112" s="24" t="s">
        <v>6691</v>
      </c>
      <c r="AJ1112" s="27" t="s">
        <v>31706</v>
      </c>
      <c r="AK1112" s="28" t="s">
        <v>60</v>
      </c>
      <c r="AL1112" s="28">
        <v>10</v>
      </c>
      <c r="AM1112" s="28">
        <v>19870911</v>
      </c>
      <c r="AN1112" s="29">
        <v>1575</v>
      </c>
      <c r="AO1112" s="29">
        <v>202306</v>
      </c>
      <c r="AP1112" s="29">
        <v>2022</v>
      </c>
      <c r="AQ1112" s="28">
        <v>2196305994</v>
      </c>
      <c r="AR1112" s="28">
        <v>1678855287</v>
      </c>
      <c r="AS1112" s="28">
        <v>166700000</v>
      </c>
      <c r="AT1112" s="30">
        <v>2</v>
      </c>
      <c r="AU1112" s="30"/>
      <c r="AV1112" s="30"/>
      <c r="AW1112" s="30"/>
      <c r="AX1112" s="30"/>
      <c r="AY1112" s="30"/>
      <c r="AZ1112" s="30"/>
      <c r="BA1112" s="30"/>
      <c r="BB1112" s="30" t="s">
        <v>54452</v>
      </c>
      <c r="BC1112" s="30" t="s">
        <v>54452</v>
      </c>
      <c r="BD1112" s="30" t="s">
        <v>54452</v>
      </c>
      <c r="BE1112" s="30" t="s">
        <v>54452</v>
      </c>
      <c r="BF1112" s="30" t="s">
        <v>54452</v>
      </c>
      <c r="BG1112" s="30">
        <v>4</v>
      </c>
      <c r="BH1112" s="30" t="s">
        <v>6692</v>
      </c>
      <c r="BI1112" s="31"/>
    </row>
    <row r="1113" spans="1:61" ht="16.5">
      <c r="A1113" s="21" t="s">
        <v>29650</v>
      </c>
      <c r="B1113" s="21">
        <v>24350</v>
      </c>
      <c r="C1113" s="21">
        <v>4156274</v>
      </c>
      <c r="D1113" s="21">
        <v>1018674546</v>
      </c>
      <c r="E1113" s="22">
        <v>1101114940931</v>
      </c>
      <c r="F1113" s="24" t="s">
        <v>29651</v>
      </c>
      <c r="G1113" s="24" t="s">
        <v>104</v>
      </c>
      <c r="H1113" s="24" t="s">
        <v>51</v>
      </c>
      <c r="I1113" s="24" t="s">
        <v>63</v>
      </c>
      <c r="J1113" s="24" t="s">
        <v>363</v>
      </c>
      <c r="K1113" s="21">
        <v>63</v>
      </c>
      <c r="L1113" s="32" t="s">
        <v>29652</v>
      </c>
      <c r="M1113" s="21" t="s">
        <v>29653</v>
      </c>
      <c r="N1113" s="21">
        <v>1</v>
      </c>
      <c r="O1113" s="21" t="s">
        <v>83</v>
      </c>
      <c r="P1113" s="21">
        <v>0</v>
      </c>
      <c r="Q1113" s="21">
        <v>0</v>
      </c>
      <c r="R1113" s="21">
        <v>0</v>
      </c>
      <c r="S1113" s="21">
        <v>0</v>
      </c>
      <c r="T1113" s="21">
        <v>0</v>
      </c>
      <c r="U1113" s="21">
        <v>0</v>
      </c>
      <c r="V1113" s="21">
        <v>0</v>
      </c>
      <c r="W1113" s="33">
        <v>27399946</v>
      </c>
      <c r="X1113" s="21">
        <v>0</v>
      </c>
      <c r="Y1113" s="21">
        <v>0</v>
      </c>
      <c r="Z1113" s="16" t="s">
        <v>315</v>
      </c>
      <c r="AA1113" s="102">
        <v>0</v>
      </c>
      <c r="AB1113" s="99">
        <v>0</v>
      </c>
      <c r="AC1113" s="99">
        <v>0</v>
      </c>
      <c r="AD1113" s="99">
        <v>0</v>
      </c>
      <c r="AE1113" s="21">
        <v>0.2</v>
      </c>
      <c r="AF1113" s="21">
        <f t="shared" si="17"/>
        <v>0.2</v>
      </c>
      <c r="AG1113" s="21" t="s">
        <v>29654</v>
      </c>
      <c r="AH1113" s="24" t="s">
        <v>29655</v>
      </c>
      <c r="AI1113" s="24" t="s">
        <v>29656</v>
      </c>
      <c r="AJ1113" s="27" t="s">
        <v>31707</v>
      </c>
      <c r="AK1113" s="28" t="s">
        <v>60</v>
      </c>
      <c r="AL1113" s="28">
        <v>10</v>
      </c>
      <c r="AM1113" s="28">
        <v>20120829</v>
      </c>
      <c r="AN1113" s="29">
        <v>3795</v>
      </c>
      <c r="AO1113" s="29">
        <v>202212</v>
      </c>
      <c r="AP1113" s="29">
        <v>2022</v>
      </c>
      <c r="AQ1113" s="28">
        <v>148764215</v>
      </c>
      <c r="AR1113" s="28">
        <v>37161684</v>
      </c>
      <c r="AS1113" s="28">
        <v>635900</v>
      </c>
      <c r="AT1113" s="30">
        <v>2</v>
      </c>
      <c r="AU1113" s="30"/>
      <c r="AV1113" s="30"/>
      <c r="AW1113" s="30"/>
      <c r="AX1113" s="30"/>
      <c r="AY1113" s="30"/>
      <c r="AZ1113" s="30"/>
      <c r="BA1113" s="30"/>
      <c r="BB1113" s="30" t="s">
        <v>54452</v>
      </c>
      <c r="BC1113" s="30" t="s">
        <v>54452</v>
      </c>
      <c r="BD1113" s="30" t="s">
        <v>54452</v>
      </c>
      <c r="BE1113" s="30" t="s">
        <v>54452</v>
      </c>
      <c r="BF1113" s="30" t="s">
        <v>54452</v>
      </c>
      <c r="BG1113" s="30">
        <v>7</v>
      </c>
      <c r="BH1113" s="30" t="s">
        <v>15660</v>
      </c>
      <c r="BI1113" s="31"/>
    </row>
    <row r="1114" spans="1:61" ht="16.5">
      <c r="A1114" s="21" t="s">
        <v>2921</v>
      </c>
      <c r="B1114" s="21">
        <v>2576</v>
      </c>
      <c r="C1114" s="21">
        <v>5917998</v>
      </c>
      <c r="D1114" s="21">
        <v>1048655679</v>
      </c>
      <c r="E1114" s="22">
        <v>1101115453644</v>
      </c>
      <c r="F1114" s="24" t="s">
        <v>2922</v>
      </c>
      <c r="G1114" s="24" t="s">
        <v>44</v>
      </c>
      <c r="H1114" s="24" t="s">
        <v>51</v>
      </c>
      <c r="I1114" s="24" t="s">
        <v>63</v>
      </c>
      <c r="J1114" s="24" t="s">
        <v>1045</v>
      </c>
      <c r="K1114" s="21">
        <v>17</v>
      </c>
      <c r="L1114" s="32" t="s">
        <v>2923</v>
      </c>
      <c r="M1114" s="21" t="s">
        <v>2924</v>
      </c>
      <c r="N1114" s="21">
        <v>1</v>
      </c>
      <c r="O1114" s="21" t="s">
        <v>55</v>
      </c>
      <c r="P1114" s="21">
        <v>0</v>
      </c>
      <c r="Q1114" s="21">
        <v>0</v>
      </c>
      <c r="R1114" s="33">
        <v>25280</v>
      </c>
      <c r="S1114" s="33">
        <v>3816682</v>
      </c>
      <c r="T1114" s="21">
        <v>0</v>
      </c>
      <c r="U1114" s="33">
        <v>117294</v>
      </c>
      <c r="V1114" s="33">
        <v>3441186</v>
      </c>
      <c r="W1114" s="21">
        <v>0</v>
      </c>
      <c r="X1114" s="33">
        <v>352324</v>
      </c>
      <c r="Y1114" s="33">
        <v>8356725</v>
      </c>
      <c r="Z1114" s="16" t="s">
        <v>56</v>
      </c>
      <c r="AA1114" s="102">
        <v>0</v>
      </c>
      <c r="AB1114" s="21">
        <v>83.8</v>
      </c>
      <c r="AC1114" s="21">
        <v>38.1</v>
      </c>
      <c r="AD1114" s="21">
        <v>1.1000000000000001</v>
      </c>
      <c r="AE1114" s="21">
        <v>37.9</v>
      </c>
      <c r="AF1114" s="21">
        <f t="shared" si="17"/>
        <v>160.9</v>
      </c>
      <c r="AG1114" s="21" t="s">
        <v>2925</v>
      </c>
      <c r="AH1114" s="24" t="s">
        <v>2926</v>
      </c>
      <c r="AI1114" s="24" t="s">
        <v>2927</v>
      </c>
      <c r="AJ1114" s="71" t="s">
        <v>31708</v>
      </c>
      <c r="AK1114" s="28" t="s">
        <v>60</v>
      </c>
      <c r="AL1114" s="28">
        <v>10</v>
      </c>
      <c r="AM1114" s="28">
        <v>20140701</v>
      </c>
      <c r="AN1114" s="29">
        <v>825</v>
      </c>
      <c r="AO1114" s="29">
        <v>202304</v>
      </c>
      <c r="AP1114" s="29">
        <v>2022</v>
      </c>
      <c r="AQ1114" s="28">
        <v>832027073</v>
      </c>
      <c r="AR1114" s="28">
        <v>499923209</v>
      </c>
      <c r="AS1114" s="28">
        <v>8400000</v>
      </c>
      <c r="AT1114" s="30">
        <v>2</v>
      </c>
      <c r="AU1114" s="30"/>
      <c r="AV1114" s="30"/>
      <c r="AW1114" s="30"/>
      <c r="AX1114" s="30"/>
      <c r="AY1114" s="30"/>
      <c r="AZ1114" s="30"/>
      <c r="BA1114" s="30"/>
      <c r="BB1114" s="30" t="s">
        <v>54452</v>
      </c>
      <c r="BC1114" s="30" t="s">
        <v>54452</v>
      </c>
      <c r="BD1114" s="30" t="s">
        <v>54452</v>
      </c>
      <c r="BE1114" s="30" t="s">
        <v>54452</v>
      </c>
      <c r="BF1114" s="30" t="s">
        <v>54452</v>
      </c>
      <c r="BG1114" s="30">
        <v>4</v>
      </c>
      <c r="BH1114" s="30" t="s">
        <v>237</v>
      </c>
      <c r="BI1114" s="31"/>
    </row>
    <row r="1115" spans="1:61" ht="16.5">
      <c r="A1115" s="21" t="s">
        <v>6110</v>
      </c>
      <c r="B1115" s="21">
        <v>6195</v>
      </c>
      <c r="C1115" s="21">
        <v>1269687</v>
      </c>
      <c r="D1115" s="21">
        <v>1078145758</v>
      </c>
      <c r="E1115" s="22">
        <v>1101111042574</v>
      </c>
      <c r="F1115" s="24" t="s">
        <v>6111</v>
      </c>
      <c r="G1115" s="24" t="s">
        <v>44</v>
      </c>
      <c r="H1115" s="24" t="s">
        <v>51</v>
      </c>
      <c r="I1115" s="24" t="s">
        <v>63</v>
      </c>
      <c r="J1115" s="24" t="s">
        <v>1042</v>
      </c>
      <c r="K1115" s="21">
        <v>36</v>
      </c>
      <c r="L1115" s="32" t="s">
        <v>6112</v>
      </c>
      <c r="M1115" s="21" t="s">
        <v>6113</v>
      </c>
      <c r="N1115" s="21">
        <v>1</v>
      </c>
      <c r="O1115" s="21" t="s">
        <v>55</v>
      </c>
      <c r="P1115" s="33">
        <v>4212</v>
      </c>
      <c r="Q1115" s="21">
        <v>0</v>
      </c>
      <c r="R1115" s="21">
        <v>0</v>
      </c>
      <c r="S1115" s="39">
        <v>360655</v>
      </c>
      <c r="T1115" s="21">
        <v>0</v>
      </c>
      <c r="U1115" s="21">
        <v>0</v>
      </c>
      <c r="V1115" s="21">
        <v>0</v>
      </c>
      <c r="W1115" s="21">
        <v>0</v>
      </c>
      <c r="X1115" s="33">
        <v>1818727</v>
      </c>
      <c r="Y1115" s="33">
        <v>18126875</v>
      </c>
      <c r="Z1115" s="16" t="s">
        <v>126</v>
      </c>
      <c r="AA1115" s="102">
        <v>0</v>
      </c>
      <c r="AB1115" s="21">
        <v>181.2</v>
      </c>
      <c r="AC1115" s="21">
        <v>3.6</v>
      </c>
      <c r="AD1115" s="99">
        <v>0</v>
      </c>
      <c r="AE1115" s="21">
        <v>18.100000000000001</v>
      </c>
      <c r="AF1115" s="21">
        <f t="shared" si="17"/>
        <v>202.89999999999998</v>
      </c>
      <c r="AG1115" s="21" t="s">
        <v>6114</v>
      </c>
      <c r="AH1115" s="24" t="s">
        <v>6115</v>
      </c>
      <c r="AI1115" s="24" t="s">
        <v>6116</v>
      </c>
      <c r="AJ1115" s="27" t="s">
        <v>31709</v>
      </c>
      <c r="AK1115" s="28" t="s">
        <v>70</v>
      </c>
      <c r="AL1115" s="28">
        <v>10</v>
      </c>
      <c r="AM1115" s="28">
        <v>19940601</v>
      </c>
      <c r="AN1115" s="29">
        <v>617</v>
      </c>
      <c r="AO1115" s="29">
        <v>202306</v>
      </c>
      <c r="AP1115" s="29">
        <v>2022</v>
      </c>
      <c r="AQ1115" s="28">
        <v>358801045</v>
      </c>
      <c r="AR1115" s="28">
        <v>285136466</v>
      </c>
      <c r="AS1115" s="28">
        <v>8957972</v>
      </c>
      <c r="AT1115" s="30">
        <v>2</v>
      </c>
      <c r="AU1115" s="30"/>
      <c r="AV1115" s="30"/>
      <c r="AW1115" s="30"/>
      <c r="AX1115" s="30"/>
      <c r="AY1115" s="30"/>
      <c r="AZ1115" s="30"/>
      <c r="BA1115" s="30"/>
      <c r="BB1115" s="30" t="s">
        <v>54452</v>
      </c>
      <c r="BC1115" s="30" t="s">
        <v>54452</v>
      </c>
      <c r="BD1115" s="30" t="s">
        <v>54452</v>
      </c>
      <c r="BE1115" s="30" t="s">
        <v>54452</v>
      </c>
      <c r="BF1115" s="30" t="s">
        <v>54452</v>
      </c>
      <c r="BG1115" s="30">
        <v>7</v>
      </c>
      <c r="BH1115" s="30" t="s">
        <v>6117</v>
      </c>
      <c r="BI1115" s="31"/>
    </row>
    <row r="1116" spans="1:61" ht="16.5">
      <c r="A1116" s="21" t="s">
        <v>13540</v>
      </c>
      <c r="B1116" s="21">
        <v>13359</v>
      </c>
      <c r="C1116" s="21">
        <v>8651569</v>
      </c>
      <c r="D1116" s="21">
        <v>5968701200</v>
      </c>
      <c r="E1116" s="22">
        <v>1101116802105</v>
      </c>
      <c r="F1116" s="24" t="s">
        <v>13541</v>
      </c>
      <c r="G1116" s="24" t="s">
        <v>44</v>
      </c>
      <c r="H1116" s="24" t="s">
        <v>51</v>
      </c>
      <c r="I1116" s="24" t="s">
        <v>63</v>
      </c>
      <c r="J1116" s="24" t="s">
        <v>462</v>
      </c>
      <c r="K1116" s="21">
        <v>56</v>
      </c>
      <c r="L1116" s="32" t="s">
        <v>13542</v>
      </c>
      <c r="M1116" s="21" t="s">
        <v>8338</v>
      </c>
      <c r="N1116" s="21">
        <v>1</v>
      </c>
      <c r="O1116" s="21" t="s">
        <v>55</v>
      </c>
      <c r="P1116" s="21">
        <v>0</v>
      </c>
      <c r="Q1116" s="21">
        <v>0</v>
      </c>
      <c r="R1116" s="21">
        <v>0</v>
      </c>
      <c r="S1116" s="21">
        <v>0</v>
      </c>
      <c r="T1116" s="21">
        <v>0</v>
      </c>
      <c r="U1116" s="21">
        <v>0</v>
      </c>
      <c r="V1116" s="51">
        <v>9850</v>
      </c>
      <c r="W1116" s="21">
        <v>0</v>
      </c>
      <c r="X1116" s="21">
        <v>0</v>
      </c>
      <c r="Y1116" s="21">
        <v>0</v>
      </c>
      <c r="Z1116" s="16" t="s">
        <v>315</v>
      </c>
      <c r="AA1116" s="102">
        <v>0</v>
      </c>
      <c r="AB1116" s="99">
        <v>0</v>
      </c>
      <c r="AC1116" s="99">
        <v>0</v>
      </c>
      <c r="AD1116" s="99">
        <v>0</v>
      </c>
      <c r="AE1116" s="99">
        <v>0</v>
      </c>
      <c r="AF1116" s="21">
        <f t="shared" si="17"/>
        <v>0</v>
      </c>
      <c r="AG1116" s="21" t="s">
        <v>13543</v>
      </c>
      <c r="AH1116" s="24" t="s">
        <v>13544</v>
      </c>
      <c r="AI1116" s="24" t="s">
        <v>13545</v>
      </c>
      <c r="AJ1116" s="27" t="s">
        <v>31710</v>
      </c>
      <c r="AK1116" s="28" t="s">
        <v>60</v>
      </c>
      <c r="AL1116" s="28">
        <v>10</v>
      </c>
      <c r="AM1116" s="28">
        <v>20180705</v>
      </c>
      <c r="AN1116" s="29">
        <v>525</v>
      </c>
      <c r="AO1116" s="29">
        <v>202212</v>
      </c>
      <c r="AP1116" s="29">
        <v>2022</v>
      </c>
      <c r="AQ1116" s="28">
        <v>55240382</v>
      </c>
      <c r="AR1116" s="28">
        <v>42962205</v>
      </c>
      <c r="AS1116" s="28">
        <v>3210520</v>
      </c>
      <c r="AT1116" s="30">
        <v>2</v>
      </c>
      <c r="AU1116" s="30"/>
      <c r="AV1116" s="30"/>
      <c r="AW1116" s="30"/>
      <c r="AX1116" s="30"/>
      <c r="AY1116" s="30"/>
      <c r="AZ1116" s="30"/>
      <c r="BA1116" s="30"/>
      <c r="BB1116" s="30" t="s">
        <v>54452</v>
      </c>
      <c r="BC1116" s="30" t="s">
        <v>54452</v>
      </c>
      <c r="BD1116" s="30" t="s">
        <v>54452</v>
      </c>
      <c r="BE1116" s="30" t="s">
        <v>54452</v>
      </c>
      <c r="BF1116" s="30" t="s">
        <v>13546</v>
      </c>
      <c r="BG1116" s="30">
        <v>2</v>
      </c>
      <c r="BH1116" s="30"/>
      <c r="BI1116" s="31"/>
    </row>
    <row r="1117" spans="1:61" ht="16.5">
      <c r="A1117" s="21" t="s">
        <v>10398</v>
      </c>
      <c r="B1117" s="21">
        <v>10836</v>
      </c>
      <c r="C1117" s="21">
        <v>6800430</v>
      </c>
      <c r="D1117" s="21">
        <v>8508800325</v>
      </c>
      <c r="E1117" s="22">
        <v>1101116164795</v>
      </c>
      <c r="F1117" s="24" t="s">
        <v>10399</v>
      </c>
      <c r="G1117" s="24" t="s">
        <v>44</v>
      </c>
      <c r="H1117" s="24" t="s">
        <v>51</v>
      </c>
      <c r="I1117" s="24" t="s">
        <v>63</v>
      </c>
      <c r="J1117" s="24" t="s">
        <v>467</v>
      </c>
      <c r="K1117" s="21">
        <v>49</v>
      </c>
      <c r="L1117" s="32" t="s">
        <v>10400</v>
      </c>
      <c r="M1117" s="21" t="s">
        <v>10401</v>
      </c>
      <c r="N1117" s="21">
        <v>1</v>
      </c>
      <c r="O1117" s="21" t="s">
        <v>55</v>
      </c>
      <c r="P1117" s="21">
        <v>0</v>
      </c>
      <c r="Q1117" s="21">
        <v>0</v>
      </c>
      <c r="R1117" s="21">
        <v>0</v>
      </c>
      <c r="S1117" s="21">
        <v>0</v>
      </c>
      <c r="T1117" s="21">
        <v>0</v>
      </c>
      <c r="U1117" s="21">
        <v>0</v>
      </c>
      <c r="V1117" s="51">
        <v>219060</v>
      </c>
      <c r="W1117" s="21">
        <v>0</v>
      </c>
      <c r="X1117" s="51">
        <v>1013195</v>
      </c>
      <c r="Y1117" s="51">
        <v>6847125</v>
      </c>
      <c r="Z1117" s="16" t="s">
        <v>126</v>
      </c>
      <c r="AA1117" s="102">
        <v>0</v>
      </c>
      <c r="AB1117" s="21">
        <v>68.400000000000006</v>
      </c>
      <c r="AC1117" s="99">
        <v>0</v>
      </c>
      <c r="AD1117" s="99">
        <v>0</v>
      </c>
      <c r="AE1117" s="21">
        <v>12.3</v>
      </c>
      <c r="AF1117" s="21">
        <f t="shared" si="17"/>
        <v>80.7</v>
      </c>
      <c r="AG1117" s="21" t="s">
        <v>10402</v>
      </c>
      <c r="AH1117" s="24" t="s">
        <v>10403</v>
      </c>
      <c r="AI1117" s="24" t="s">
        <v>10404</v>
      </c>
      <c r="AJ1117" s="27" t="s">
        <v>31711</v>
      </c>
      <c r="AK1117" s="28" t="s">
        <v>60</v>
      </c>
      <c r="AL1117" s="28">
        <v>10</v>
      </c>
      <c r="AM1117" s="28">
        <v>20160831</v>
      </c>
      <c r="AN1117" s="29">
        <v>388</v>
      </c>
      <c r="AO1117" s="29">
        <v>202212</v>
      </c>
      <c r="AP1117" s="29">
        <v>2022</v>
      </c>
      <c r="AQ1117" s="28">
        <v>2257055773</v>
      </c>
      <c r="AR1117" s="28">
        <v>770983006</v>
      </c>
      <c r="AS1117" s="28">
        <v>54000000</v>
      </c>
      <c r="AT1117" s="30">
        <v>2</v>
      </c>
      <c r="AU1117" s="30"/>
      <c r="AV1117" s="30"/>
      <c r="AW1117" s="30"/>
      <c r="AX1117" s="30"/>
      <c r="AY1117" s="30"/>
      <c r="AZ1117" s="30"/>
      <c r="BA1117" s="30"/>
      <c r="BB1117" s="30" t="s">
        <v>54452</v>
      </c>
      <c r="BC1117" s="30" t="s">
        <v>54452</v>
      </c>
      <c r="BD1117" s="30" t="s">
        <v>54452</v>
      </c>
      <c r="BE1117" s="30" t="s">
        <v>54452</v>
      </c>
      <c r="BF1117" s="30" t="s">
        <v>54452</v>
      </c>
      <c r="BG1117" s="30">
        <v>8</v>
      </c>
      <c r="BH1117" s="30"/>
      <c r="BI1117" s="31"/>
    </row>
    <row r="1118" spans="1:61" ht="16.5">
      <c r="A1118" s="21" t="s">
        <v>12285</v>
      </c>
      <c r="B1118" s="21">
        <v>12192</v>
      </c>
      <c r="C1118" s="21">
        <v>12218465</v>
      </c>
      <c r="D1118" s="21">
        <v>6568102756</v>
      </c>
      <c r="E1118" s="22">
        <v>1345110623337</v>
      </c>
      <c r="F1118" s="24" t="s">
        <v>12286</v>
      </c>
      <c r="G1118" s="24" t="s">
        <v>44</v>
      </c>
      <c r="H1118" s="24" t="s">
        <v>51</v>
      </c>
      <c r="I1118" s="24" t="s">
        <v>63</v>
      </c>
      <c r="J1118" s="24" t="s">
        <v>605</v>
      </c>
      <c r="K1118" s="21">
        <v>55</v>
      </c>
      <c r="L1118" s="32" t="s">
        <v>12287</v>
      </c>
      <c r="M1118" s="21" t="s">
        <v>12288</v>
      </c>
      <c r="N1118" s="21">
        <v>1</v>
      </c>
      <c r="O1118" s="21" t="s">
        <v>55</v>
      </c>
      <c r="P1118" s="21">
        <v>0</v>
      </c>
      <c r="Q1118" s="21">
        <v>0</v>
      </c>
      <c r="R1118" s="21">
        <v>0</v>
      </c>
      <c r="S1118" s="21">
        <v>0</v>
      </c>
      <c r="T1118" s="21">
        <v>0</v>
      </c>
      <c r="U1118" s="21">
        <v>0</v>
      </c>
      <c r="V1118" s="21">
        <v>0</v>
      </c>
      <c r="W1118" s="21">
        <v>0</v>
      </c>
      <c r="X1118" s="51">
        <v>27767087</v>
      </c>
      <c r="Y1118" s="21">
        <v>0</v>
      </c>
      <c r="Z1118" s="16" t="s">
        <v>315</v>
      </c>
      <c r="AA1118" s="102">
        <v>0</v>
      </c>
      <c r="AB1118" s="99">
        <v>0</v>
      </c>
      <c r="AC1118" s="99">
        <v>0</v>
      </c>
      <c r="AD1118" s="99">
        <v>0</v>
      </c>
      <c r="AE1118" s="21">
        <v>277.60000000000002</v>
      </c>
      <c r="AF1118" s="21">
        <f t="shared" si="17"/>
        <v>277.60000000000002</v>
      </c>
      <c r="AG1118" s="21" t="s">
        <v>12289</v>
      </c>
      <c r="AH1118" s="24" t="s">
        <v>12290</v>
      </c>
      <c r="AI1118" s="24" t="s">
        <v>12291</v>
      </c>
      <c r="AJ1118" s="27" t="s">
        <v>31712</v>
      </c>
      <c r="AK1118" s="28" t="s">
        <v>156</v>
      </c>
      <c r="AL1118" s="28">
        <v>10</v>
      </c>
      <c r="AM1118" s="28">
        <v>20230301</v>
      </c>
      <c r="AN1118" s="29">
        <v>4755</v>
      </c>
      <c r="AO1118" s="29">
        <v>202306</v>
      </c>
      <c r="AP1118" s="29"/>
      <c r="AQ1118" s="28"/>
      <c r="AR1118" s="28"/>
      <c r="AS1118" s="28"/>
      <c r="AT1118" s="30">
        <v>1</v>
      </c>
      <c r="AU1118" s="30"/>
      <c r="AV1118" s="30"/>
      <c r="AW1118" s="30"/>
      <c r="AX1118" s="30"/>
      <c r="AY1118" s="30"/>
      <c r="AZ1118" s="30"/>
      <c r="BA1118" s="30"/>
      <c r="BB1118" s="30" t="s">
        <v>54452</v>
      </c>
      <c r="BC1118" s="30" t="s">
        <v>54452</v>
      </c>
      <c r="BD1118" s="30" t="s">
        <v>54452</v>
      </c>
      <c r="BE1118" s="30" t="s">
        <v>54452</v>
      </c>
      <c r="BF1118" s="30" t="s">
        <v>12292</v>
      </c>
      <c r="BG1118" s="30">
        <v>2</v>
      </c>
      <c r="BH1118" s="30" t="s">
        <v>12293</v>
      </c>
      <c r="BI1118" s="31"/>
    </row>
    <row r="1119" spans="1:61" ht="16.5">
      <c r="A1119" s="21" t="s">
        <v>14935</v>
      </c>
      <c r="B1119" s="21">
        <v>23763</v>
      </c>
      <c r="C1119" s="21">
        <v>2805100</v>
      </c>
      <c r="D1119" s="21">
        <v>2208749985</v>
      </c>
      <c r="E1119" s="22">
        <v>1101113686726</v>
      </c>
      <c r="F1119" s="24" t="s">
        <v>14936</v>
      </c>
      <c r="G1119" s="24" t="s">
        <v>104</v>
      </c>
      <c r="H1119" s="24" t="s">
        <v>51</v>
      </c>
      <c r="I1119" s="24" t="s">
        <v>65</v>
      </c>
      <c r="J1119" s="24" t="s">
        <v>1449</v>
      </c>
      <c r="K1119" s="21">
        <v>61</v>
      </c>
      <c r="L1119" s="32" t="s">
        <v>14937</v>
      </c>
      <c r="M1119" s="21" t="s">
        <v>14938</v>
      </c>
      <c r="N1119" s="21">
        <v>1</v>
      </c>
      <c r="O1119" s="21">
        <v>0</v>
      </c>
      <c r="P1119" s="21">
        <v>0</v>
      </c>
      <c r="Q1119" s="21">
        <v>0</v>
      </c>
      <c r="R1119" s="21">
        <v>0</v>
      </c>
      <c r="S1119" s="21">
        <v>0</v>
      </c>
      <c r="T1119" s="21">
        <v>0</v>
      </c>
      <c r="U1119" s="21">
        <v>0</v>
      </c>
      <c r="V1119" s="21">
        <v>0</v>
      </c>
      <c r="W1119" s="21">
        <v>0</v>
      </c>
      <c r="X1119" s="21">
        <v>0</v>
      </c>
      <c r="Y1119" s="21">
        <v>0</v>
      </c>
      <c r="Z1119" s="16" t="s">
        <v>315</v>
      </c>
      <c r="AA1119" s="101">
        <v>0</v>
      </c>
      <c r="AB1119" s="98">
        <v>0</v>
      </c>
      <c r="AC1119" s="98">
        <v>0</v>
      </c>
      <c r="AD1119" s="98">
        <v>0</v>
      </c>
      <c r="AE1119" s="98">
        <v>0</v>
      </c>
      <c r="AF1119" s="21">
        <f t="shared" si="17"/>
        <v>0</v>
      </c>
      <c r="AG1119" s="21" t="s">
        <v>14939</v>
      </c>
      <c r="AH1119" s="24" t="s">
        <v>14940</v>
      </c>
      <c r="AI1119" s="24" t="s">
        <v>14941</v>
      </c>
      <c r="AJ1119" s="27" t="s">
        <v>31713</v>
      </c>
      <c r="AK1119" s="28" t="s">
        <v>47</v>
      </c>
      <c r="AL1119" s="28">
        <v>10</v>
      </c>
      <c r="AM1119" s="28">
        <v>20070529</v>
      </c>
      <c r="AN1119" s="29">
        <v>335</v>
      </c>
      <c r="AO1119" s="29">
        <v>201903</v>
      </c>
      <c r="AP1119" s="29"/>
      <c r="AQ1119" s="28"/>
      <c r="AR1119" s="28"/>
      <c r="AS1119" s="28"/>
      <c r="AT1119" s="30">
        <v>2</v>
      </c>
      <c r="AU1119" s="30"/>
      <c r="AV1119" s="30"/>
      <c r="AW1119" s="30"/>
      <c r="AX1119" s="30"/>
      <c r="AY1119" s="30"/>
      <c r="AZ1119" s="30"/>
      <c r="BA1119" s="30"/>
      <c r="BB1119" s="30" t="s">
        <v>54452</v>
      </c>
      <c r="BC1119" s="30" t="s">
        <v>54452</v>
      </c>
      <c r="BD1119" s="30" t="s">
        <v>54452</v>
      </c>
      <c r="BE1119" s="30" t="s">
        <v>54452</v>
      </c>
      <c r="BF1119" s="30" t="s">
        <v>54452</v>
      </c>
      <c r="BG1119" s="30">
        <v>7</v>
      </c>
      <c r="BH1119" s="30" t="s">
        <v>645</v>
      </c>
      <c r="BI1119" s="31"/>
    </row>
    <row r="1120" spans="1:61" ht="16.5">
      <c r="A1120" s="21" t="s">
        <v>12518</v>
      </c>
      <c r="B1120" s="21">
        <v>12331</v>
      </c>
      <c r="C1120" s="21">
        <v>1119912</v>
      </c>
      <c r="D1120" s="21">
        <v>1048106004</v>
      </c>
      <c r="E1120" s="22">
        <v>1101110154114</v>
      </c>
      <c r="F1120" s="24" t="s">
        <v>12519</v>
      </c>
      <c r="G1120" s="24" t="s">
        <v>44</v>
      </c>
      <c r="H1120" s="24" t="s">
        <v>51</v>
      </c>
      <c r="I1120" s="24" t="s">
        <v>63</v>
      </c>
      <c r="J1120" s="24" t="s">
        <v>462</v>
      </c>
      <c r="K1120" s="21">
        <v>56</v>
      </c>
      <c r="L1120" s="32" t="s">
        <v>12520</v>
      </c>
      <c r="M1120" s="21" t="s">
        <v>12521</v>
      </c>
      <c r="N1120" s="21">
        <v>1</v>
      </c>
      <c r="O1120" s="21" t="s">
        <v>55</v>
      </c>
      <c r="P1120" s="21">
        <v>0</v>
      </c>
      <c r="Q1120" s="21">
        <v>0</v>
      </c>
      <c r="R1120" s="21">
        <v>0</v>
      </c>
      <c r="S1120" s="33">
        <v>20000</v>
      </c>
      <c r="T1120" s="21">
        <v>0</v>
      </c>
      <c r="U1120" s="21">
        <v>0</v>
      </c>
      <c r="V1120" s="21">
        <v>0</v>
      </c>
      <c r="W1120" s="33">
        <v>136276</v>
      </c>
      <c r="X1120" s="21">
        <v>0</v>
      </c>
      <c r="Y1120" s="21">
        <v>0</v>
      </c>
      <c r="Z1120" s="16" t="s">
        <v>315</v>
      </c>
      <c r="AA1120" s="102">
        <v>0</v>
      </c>
      <c r="AB1120" s="99">
        <v>0</v>
      </c>
      <c r="AC1120" s="21">
        <v>0.2</v>
      </c>
      <c r="AD1120" s="99">
        <v>0</v>
      </c>
      <c r="AE1120" s="21">
        <v>1.3</v>
      </c>
      <c r="AF1120" s="21">
        <f t="shared" si="17"/>
        <v>1.5</v>
      </c>
      <c r="AG1120" s="21" t="s">
        <v>12522</v>
      </c>
      <c r="AH1120" s="24" t="s">
        <v>12523</v>
      </c>
      <c r="AI1120" s="24" t="s">
        <v>12524</v>
      </c>
      <c r="AJ1120" s="27" t="s">
        <v>31714</v>
      </c>
      <c r="AK1120" s="28" t="s">
        <v>60</v>
      </c>
      <c r="AL1120" s="28">
        <v>10</v>
      </c>
      <c r="AM1120" s="28">
        <v>19731220</v>
      </c>
      <c r="AN1120" s="29">
        <v>323</v>
      </c>
      <c r="AO1120" s="29">
        <v>202306</v>
      </c>
      <c r="AP1120" s="29">
        <v>2022</v>
      </c>
      <c r="AQ1120" s="28">
        <v>61398172</v>
      </c>
      <c r="AR1120" s="28">
        <v>66126445</v>
      </c>
      <c r="AS1120" s="28">
        <v>10000745</v>
      </c>
      <c r="AT1120" s="30">
        <v>2</v>
      </c>
      <c r="AU1120" s="30"/>
      <c r="AV1120" s="30"/>
      <c r="AW1120" s="30"/>
      <c r="AX1120" s="30"/>
      <c r="AY1120" s="30"/>
      <c r="AZ1120" s="30"/>
      <c r="BA1120" s="30"/>
      <c r="BB1120" s="30" t="s">
        <v>54452</v>
      </c>
      <c r="BC1120" s="30" t="s">
        <v>54452</v>
      </c>
      <c r="BD1120" s="30" t="s">
        <v>54452</v>
      </c>
      <c r="BE1120" s="30" t="s">
        <v>54452</v>
      </c>
      <c r="BF1120" s="30" t="s">
        <v>54452</v>
      </c>
      <c r="BG1120" s="30">
        <v>7</v>
      </c>
      <c r="BH1120" s="30"/>
      <c r="BI1120" s="31"/>
    </row>
    <row r="1121" spans="1:61" ht="16.5">
      <c r="A1121" s="21" t="s">
        <v>4442</v>
      </c>
      <c r="B1121" s="21">
        <v>4159</v>
      </c>
      <c r="C1121" s="21">
        <v>1572998</v>
      </c>
      <c r="D1121" s="21">
        <v>5108109526</v>
      </c>
      <c r="E1121" s="22">
        <v>1713110006269</v>
      </c>
      <c r="F1121" s="24" t="s">
        <v>4443</v>
      </c>
      <c r="G1121" s="24" t="s">
        <v>44</v>
      </c>
      <c r="H1121" s="24" t="s">
        <v>51</v>
      </c>
      <c r="I1121" s="24" t="s">
        <v>65</v>
      </c>
      <c r="J1121" s="24" t="s">
        <v>1944</v>
      </c>
      <c r="K1121" s="21">
        <v>26</v>
      </c>
      <c r="L1121" s="32" t="s">
        <v>4444</v>
      </c>
      <c r="M1121" s="21" t="s">
        <v>4445</v>
      </c>
      <c r="N1121" s="21">
        <v>1</v>
      </c>
      <c r="O1121" s="21" t="s">
        <v>55</v>
      </c>
      <c r="P1121" s="21">
        <v>0</v>
      </c>
      <c r="Q1121" s="21">
        <v>0</v>
      </c>
      <c r="R1121" s="21">
        <v>0</v>
      </c>
      <c r="S1121" s="33">
        <v>1355200</v>
      </c>
      <c r="T1121" s="21">
        <v>0</v>
      </c>
      <c r="U1121" s="33">
        <v>82547</v>
      </c>
      <c r="V1121" s="21">
        <v>0</v>
      </c>
      <c r="W1121" s="39">
        <v>39060</v>
      </c>
      <c r="X1121" s="21">
        <v>0</v>
      </c>
      <c r="Y1121" s="21">
        <v>0</v>
      </c>
      <c r="Z1121" s="16" t="s">
        <v>126</v>
      </c>
      <c r="AA1121" s="102">
        <v>0</v>
      </c>
      <c r="AB1121" s="99">
        <v>0</v>
      </c>
      <c r="AC1121" s="21">
        <v>13.5</v>
      </c>
      <c r="AD1121" s="21">
        <v>0.8</v>
      </c>
      <c r="AE1121" s="21">
        <v>0.3</v>
      </c>
      <c r="AF1121" s="21">
        <f t="shared" si="17"/>
        <v>14.600000000000001</v>
      </c>
      <c r="AG1121" s="21" t="s">
        <v>4446</v>
      </c>
      <c r="AH1121" s="24" t="s">
        <v>4447</v>
      </c>
      <c r="AI1121" s="24" t="s">
        <v>4448</v>
      </c>
      <c r="AJ1121" s="27" t="s">
        <v>31715</v>
      </c>
      <c r="AK1121" s="28" t="s">
        <v>60</v>
      </c>
      <c r="AL1121" s="28">
        <v>10</v>
      </c>
      <c r="AM1121" s="28">
        <v>20000329</v>
      </c>
      <c r="AN1121" s="29">
        <v>365</v>
      </c>
      <c r="AO1121" s="29">
        <v>202212</v>
      </c>
      <c r="AP1121" s="29">
        <v>2022</v>
      </c>
      <c r="AQ1121" s="28">
        <v>30497711</v>
      </c>
      <c r="AR1121" s="28">
        <v>82298643</v>
      </c>
      <c r="AS1121" s="28">
        <v>1500000</v>
      </c>
      <c r="AT1121" s="30">
        <v>2</v>
      </c>
      <c r="AU1121" s="30"/>
      <c r="AV1121" s="30"/>
      <c r="AW1121" s="30"/>
      <c r="AX1121" s="30"/>
      <c r="AY1121" s="30"/>
      <c r="AZ1121" s="30"/>
      <c r="BA1121" s="30"/>
      <c r="BB1121" s="30" t="s">
        <v>54452</v>
      </c>
      <c r="BC1121" s="30" t="s">
        <v>54452</v>
      </c>
      <c r="BD1121" s="30" t="s">
        <v>54452</v>
      </c>
      <c r="BE1121" s="30" t="s">
        <v>54452</v>
      </c>
      <c r="BF1121" s="30" t="s">
        <v>54452</v>
      </c>
      <c r="BG1121" s="30">
        <v>8</v>
      </c>
      <c r="BH1121" s="30" t="s">
        <v>4449</v>
      </c>
      <c r="BI1121" s="31"/>
    </row>
    <row r="1122" spans="1:61" ht="16.5">
      <c r="A1122" s="21" t="s">
        <v>15445</v>
      </c>
      <c r="B1122" s="21">
        <v>14693</v>
      </c>
      <c r="C1122" s="21">
        <v>1250751</v>
      </c>
      <c r="D1122" s="21">
        <v>2138154324</v>
      </c>
      <c r="E1122" s="22">
        <v>1101110843501</v>
      </c>
      <c r="F1122" s="24" t="s">
        <v>15446</v>
      </c>
      <c r="G1122" s="24" t="s">
        <v>44</v>
      </c>
      <c r="H1122" s="24" t="s">
        <v>51</v>
      </c>
      <c r="I1122" s="24" t="s">
        <v>52</v>
      </c>
      <c r="J1122" s="24" t="s">
        <v>363</v>
      </c>
      <c r="K1122" s="21">
        <v>63</v>
      </c>
      <c r="L1122" s="32" t="s">
        <v>15447</v>
      </c>
      <c r="M1122" s="21" t="s">
        <v>15448</v>
      </c>
      <c r="N1122" s="21">
        <v>1</v>
      </c>
      <c r="O1122" s="21" t="s">
        <v>55</v>
      </c>
      <c r="P1122" s="33">
        <v>2726702</v>
      </c>
      <c r="Q1122" s="33">
        <v>2726702</v>
      </c>
      <c r="R1122" s="21">
        <v>0</v>
      </c>
      <c r="S1122" s="21">
        <v>0</v>
      </c>
      <c r="T1122" s="21">
        <v>0</v>
      </c>
      <c r="U1122" s="33">
        <v>50860</v>
      </c>
      <c r="V1122" s="21">
        <v>0</v>
      </c>
      <c r="W1122" s="33">
        <v>18865</v>
      </c>
      <c r="X1122" s="21">
        <v>0</v>
      </c>
      <c r="Y1122" s="33">
        <v>11924221</v>
      </c>
      <c r="Z1122" s="16" t="s">
        <v>315</v>
      </c>
      <c r="AA1122" s="21">
        <v>27.2</v>
      </c>
      <c r="AB1122" s="21">
        <v>146.5</v>
      </c>
      <c r="AC1122" s="99">
        <v>0</v>
      </c>
      <c r="AD1122" s="21">
        <v>0.5</v>
      </c>
      <c r="AE1122" s="21">
        <v>0.1</v>
      </c>
      <c r="AF1122" s="21">
        <f t="shared" si="17"/>
        <v>174.29999999999998</v>
      </c>
      <c r="AG1122" s="21" t="s">
        <v>15449</v>
      </c>
      <c r="AH1122" s="24" t="s">
        <v>15450</v>
      </c>
      <c r="AI1122" s="24" t="s">
        <v>15451</v>
      </c>
      <c r="AJ1122" s="27" t="s">
        <v>31716</v>
      </c>
      <c r="AK1122" s="28" t="s">
        <v>60</v>
      </c>
      <c r="AL1122" s="28">
        <v>10</v>
      </c>
      <c r="AM1122" s="28">
        <v>19920331</v>
      </c>
      <c r="AN1122" s="29">
        <v>735</v>
      </c>
      <c r="AO1122" s="29">
        <v>202212</v>
      </c>
      <c r="AP1122" s="29">
        <v>2022</v>
      </c>
      <c r="AQ1122" s="28">
        <v>77330956</v>
      </c>
      <c r="AR1122" s="28">
        <v>92107341</v>
      </c>
      <c r="AS1122" s="28">
        <v>612640</v>
      </c>
      <c r="AT1122" s="30">
        <v>2</v>
      </c>
      <c r="AU1122" s="30"/>
      <c r="AV1122" s="30"/>
      <c r="AW1122" s="30"/>
      <c r="AX1122" s="30"/>
      <c r="AY1122" s="30"/>
      <c r="AZ1122" s="30"/>
      <c r="BA1122" s="30"/>
      <c r="BB1122" s="30" t="s">
        <v>54452</v>
      </c>
      <c r="BC1122" s="30" t="s">
        <v>54452</v>
      </c>
      <c r="BD1122" s="30" t="s">
        <v>54452</v>
      </c>
      <c r="BE1122" s="30" t="s">
        <v>54452</v>
      </c>
      <c r="BF1122" s="30" t="s">
        <v>15452</v>
      </c>
      <c r="BG1122" s="30">
        <v>2</v>
      </c>
      <c r="BH1122" s="30"/>
      <c r="BI1122" s="31"/>
    </row>
    <row r="1123" spans="1:61" ht="16.5">
      <c r="A1123" s="21" t="s">
        <v>11840</v>
      </c>
      <c r="B1123" s="21">
        <v>11914</v>
      </c>
      <c r="C1123" s="21">
        <v>1716320</v>
      </c>
      <c r="D1123" s="21">
        <v>1178115697</v>
      </c>
      <c r="E1123" s="22">
        <v>1101110360646</v>
      </c>
      <c r="F1123" s="24" t="s">
        <v>11841</v>
      </c>
      <c r="G1123" s="24" t="s">
        <v>44</v>
      </c>
      <c r="H1123" s="24" t="s">
        <v>51</v>
      </c>
      <c r="I1123" s="24" t="s">
        <v>65</v>
      </c>
      <c r="J1123" s="24" t="s">
        <v>1180</v>
      </c>
      <c r="K1123" s="21">
        <v>53</v>
      </c>
      <c r="L1123" s="32" t="s">
        <v>11842</v>
      </c>
      <c r="M1123" s="21" t="s">
        <v>1424</v>
      </c>
      <c r="N1123" s="21">
        <v>1</v>
      </c>
      <c r="O1123" s="21" t="s">
        <v>55</v>
      </c>
      <c r="P1123" s="21">
        <v>0</v>
      </c>
      <c r="Q1123" s="21">
        <v>0</v>
      </c>
      <c r="R1123" s="21">
        <v>0</v>
      </c>
      <c r="S1123" s="21">
        <v>0</v>
      </c>
      <c r="T1123" s="21">
        <v>0</v>
      </c>
      <c r="U1123" s="33">
        <v>2676521</v>
      </c>
      <c r="V1123" s="21">
        <v>0</v>
      </c>
      <c r="W1123" s="21">
        <v>0</v>
      </c>
      <c r="X1123" s="21">
        <v>0</v>
      </c>
      <c r="Y1123" s="21">
        <v>0</v>
      </c>
      <c r="Z1123" s="16" t="s">
        <v>315</v>
      </c>
      <c r="AA1123" s="102">
        <v>0</v>
      </c>
      <c r="AB1123" s="99">
        <v>0</v>
      </c>
      <c r="AC1123" s="99">
        <v>0</v>
      </c>
      <c r="AD1123" s="21">
        <v>26.7</v>
      </c>
      <c r="AE1123" s="99">
        <v>0</v>
      </c>
      <c r="AF1123" s="21">
        <f t="shared" si="17"/>
        <v>26.7</v>
      </c>
      <c r="AG1123" s="21" t="s">
        <v>11239</v>
      </c>
      <c r="AH1123" s="24" t="s">
        <v>11843</v>
      </c>
      <c r="AI1123" s="24" t="s">
        <v>11844</v>
      </c>
      <c r="AJ1123" s="27" t="s">
        <v>31717</v>
      </c>
      <c r="AK1123" s="28" t="s">
        <v>60</v>
      </c>
      <c r="AL1123" s="28">
        <v>10</v>
      </c>
      <c r="AM1123" s="28">
        <v>19840104</v>
      </c>
      <c r="AN1123" s="29">
        <v>463</v>
      </c>
      <c r="AO1123" s="29">
        <v>202212</v>
      </c>
      <c r="AP1123" s="29">
        <v>2022</v>
      </c>
      <c r="AQ1123" s="28">
        <v>116405888</v>
      </c>
      <c r="AR1123" s="28">
        <v>28597360</v>
      </c>
      <c r="AS1123" s="28">
        <v>1700000</v>
      </c>
      <c r="AT1123" s="30">
        <v>2</v>
      </c>
      <c r="AU1123" s="30"/>
      <c r="AV1123" s="30"/>
      <c r="AW1123" s="30"/>
      <c r="AX1123" s="30"/>
      <c r="AY1123" s="30"/>
      <c r="AZ1123" s="30"/>
      <c r="BA1123" s="30"/>
      <c r="BB1123" s="30" t="s">
        <v>54452</v>
      </c>
      <c r="BC1123" s="30" t="s">
        <v>54452</v>
      </c>
      <c r="BD1123" s="30" t="s">
        <v>54452</v>
      </c>
      <c r="BE1123" s="30" t="s">
        <v>54452</v>
      </c>
      <c r="BF1123" s="30" t="s">
        <v>54452</v>
      </c>
      <c r="BG1123" s="30">
        <v>4</v>
      </c>
      <c r="BH1123" s="30" t="s">
        <v>237</v>
      </c>
      <c r="BI1123" s="31"/>
    </row>
    <row r="1124" spans="1:61" ht="16.5">
      <c r="A1124" s="21" t="s">
        <v>4844</v>
      </c>
      <c r="B1124" s="21">
        <v>4455</v>
      </c>
      <c r="C1124" s="21">
        <v>5884138</v>
      </c>
      <c r="D1124" s="21">
        <v>6098618048</v>
      </c>
      <c r="E1124" s="22">
        <v>1942110223694</v>
      </c>
      <c r="F1124" s="24" t="s">
        <v>4845</v>
      </c>
      <c r="G1124" s="24" t="s">
        <v>44</v>
      </c>
      <c r="H1124" s="24" t="s">
        <v>51</v>
      </c>
      <c r="I1124" s="24" t="s">
        <v>52</v>
      </c>
      <c r="J1124" s="24" t="s">
        <v>1944</v>
      </c>
      <c r="K1124" s="21">
        <v>26</v>
      </c>
      <c r="L1124" s="32" t="s">
        <v>4846</v>
      </c>
      <c r="M1124" s="21" t="s">
        <v>4847</v>
      </c>
      <c r="N1124" s="21">
        <v>1</v>
      </c>
      <c r="O1124" s="21" t="s">
        <v>55</v>
      </c>
      <c r="P1124" s="21">
        <v>0</v>
      </c>
      <c r="Q1124" s="21">
        <v>0</v>
      </c>
      <c r="R1124" s="21">
        <v>0</v>
      </c>
      <c r="S1124" s="21">
        <v>0</v>
      </c>
      <c r="T1124" s="21">
        <v>0</v>
      </c>
      <c r="U1124" s="21">
        <v>0</v>
      </c>
      <c r="V1124" s="21">
        <v>0</v>
      </c>
      <c r="W1124" s="21">
        <v>0</v>
      </c>
      <c r="X1124" s="21">
        <v>0</v>
      </c>
      <c r="Y1124" s="21">
        <v>0</v>
      </c>
      <c r="Z1124" s="16" t="s">
        <v>126</v>
      </c>
      <c r="AA1124" s="102">
        <v>0</v>
      </c>
      <c r="AB1124" s="99">
        <v>0</v>
      </c>
      <c r="AC1124" s="99">
        <v>0</v>
      </c>
      <c r="AD1124" s="99">
        <v>0</v>
      </c>
      <c r="AE1124" s="99">
        <v>0</v>
      </c>
      <c r="AF1124" s="21">
        <f t="shared" si="17"/>
        <v>0</v>
      </c>
      <c r="AG1124" s="21" t="s">
        <v>4848</v>
      </c>
      <c r="AH1124" s="24" t="s">
        <v>4849</v>
      </c>
      <c r="AI1124" s="24" t="s">
        <v>4850</v>
      </c>
      <c r="AJ1124" s="27" t="s">
        <v>31718</v>
      </c>
      <c r="AK1124" s="28" t="s">
        <v>156</v>
      </c>
      <c r="AL1124" s="28">
        <v>10</v>
      </c>
      <c r="AM1124" s="28">
        <v>20140306</v>
      </c>
      <c r="AN1124" s="29">
        <v>1352</v>
      </c>
      <c r="AO1124" s="29">
        <v>202306</v>
      </c>
      <c r="AP1124" s="29">
        <v>2022</v>
      </c>
      <c r="AQ1124" s="28">
        <v>839357973</v>
      </c>
      <c r="AR1124" s="28">
        <v>643594714</v>
      </c>
      <c r="AS1124" s="28">
        <v>85000000</v>
      </c>
      <c r="AT1124" s="30">
        <v>2</v>
      </c>
      <c r="AU1124" s="30"/>
      <c r="AV1124" s="30"/>
      <c r="AW1124" s="30"/>
      <c r="AX1124" s="30"/>
      <c r="AY1124" s="30"/>
      <c r="AZ1124" s="30"/>
      <c r="BA1124" s="30"/>
      <c r="BB1124" s="30" t="s">
        <v>54452</v>
      </c>
      <c r="BC1124" s="30" t="s">
        <v>54452</v>
      </c>
      <c r="BD1124" s="30" t="s">
        <v>54452</v>
      </c>
      <c r="BE1124" s="30" t="s">
        <v>54452</v>
      </c>
      <c r="BF1124" s="30" t="s">
        <v>54452</v>
      </c>
      <c r="BG1124" s="30">
        <v>3</v>
      </c>
      <c r="BH1124" s="30" t="s">
        <v>4851</v>
      </c>
      <c r="BI1124" s="31"/>
    </row>
    <row r="1125" spans="1:61" ht="16.5">
      <c r="A1125" s="21" t="s">
        <v>30047</v>
      </c>
      <c r="B1125" s="21">
        <v>24474</v>
      </c>
      <c r="C1125" s="21">
        <v>1596700</v>
      </c>
      <c r="D1125" s="21">
        <v>1098170025</v>
      </c>
      <c r="E1125" s="22">
        <v>1101112204024</v>
      </c>
      <c r="F1125" s="24" t="s">
        <v>30048</v>
      </c>
      <c r="G1125" s="24" t="s">
        <v>104</v>
      </c>
      <c r="H1125" s="24" t="s">
        <v>51</v>
      </c>
      <c r="I1125" s="24" t="s">
        <v>63</v>
      </c>
      <c r="J1125" s="24" t="s">
        <v>363</v>
      </c>
      <c r="K1125" s="21">
        <v>63</v>
      </c>
      <c r="L1125" s="32" t="s">
        <v>30049</v>
      </c>
      <c r="M1125" s="21" t="s">
        <v>30050</v>
      </c>
      <c r="N1125" s="21">
        <v>1</v>
      </c>
      <c r="O1125" s="21" t="s">
        <v>55</v>
      </c>
      <c r="P1125" s="21">
        <v>0</v>
      </c>
      <c r="Q1125" s="21">
        <v>0</v>
      </c>
      <c r="R1125" s="21">
        <v>0</v>
      </c>
      <c r="S1125" s="21">
        <v>0</v>
      </c>
      <c r="T1125" s="21">
        <v>0</v>
      </c>
      <c r="U1125" s="21">
        <v>0</v>
      </c>
      <c r="V1125" s="21">
        <v>0</v>
      </c>
      <c r="W1125" s="33">
        <v>91486</v>
      </c>
      <c r="X1125" s="21">
        <v>0</v>
      </c>
      <c r="Y1125" s="21">
        <v>0</v>
      </c>
      <c r="Z1125" s="16" t="s">
        <v>315</v>
      </c>
      <c r="AA1125" s="102">
        <v>0</v>
      </c>
      <c r="AB1125" s="99">
        <v>0</v>
      </c>
      <c r="AC1125" s="99">
        <v>0</v>
      </c>
      <c r="AD1125" s="99">
        <v>0</v>
      </c>
      <c r="AE1125" s="21">
        <v>0.9</v>
      </c>
      <c r="AF1125" s="21">
        <f t="shared" si="17"/>
        <v>0.9</v>
      </c>
      <c r="AG1125" s="21" t="s">
        <v>10789</v>
      </c>
      <c r="AH1125" s="24" t="s">
        <v>30051</v>
      </c>
      <c r="AI1125" s="24" t="s">
        <v>30052</v>
      </c>
      <c r="AJ1125" s="27" t="s">
        <v>31719</v>
      </c>
      <c r="AK1125" s="28" t="s">
        <v>60</v>
      </c>
      <c r="AL1125" s="28">
        <v>10</v>
      </c>
      <c r="AM1125" s="28">
        <v>20010402</v>
      </c>
      <c r="AN1125" s="29">
        <v>408</v>
      </c>
      <c r="AO1125" s="29">
        <v>202112</v>
      </c>
      <c r="AP1125" s="29">
        <v>2022</v>
      </c>
      <c r="AQ1125" s="28">
        <v>8884759</v>
      </c>
      <c r="AR1125" s="28">
        <v>3709161</v>
      </c>
      <c r="AS1125" s="28">
        <v>19068825</v>
      </c>
      <c r="AT1125" s="30">
        <v>2</v>
      </c>
      <c r="AU1125" s="30"/>
      <c r="AV1125" s="30"/>
      <c r="AW1125" s="30"/>
      <c r="AX1125" s="30"/>
      <c r="AY1125" s="30"/>
      <c r="AZ1125" s="30"/>
      <c r="BA1125" s="30"/>
      <c r="BB1125" s="30" t="s">
        <v>54452</v>
      </c>
      <c r="BC1125" s="30" t="s">
        <v>54452</v>
      </c>
      <c r="BD1125" s="30" t="s">
        <v>54452</v>
      </c>
      <c r="BE1125" s="30" t="s">
        <v>54452</v>
      </c>
      <c r="BF1125" s="30" t="s">
        <v>54452</v>
      </c>
      <c r="BG1125" s="30">
        <v>7</v>
      </c>
      <c r="BH1125" s="30"/>
      <c r="BI1125" s="31"/>
    </row>
    <row r="1126" spans="1:61" ht="16.5">
      <c r="A1126" s="21" t="s">
        <v>7096</v>
      </c>
      <c r="B1126" s="21">
        <v>7174</v>
      </c>
      <c r="C1126" s="21">
        <v>1244746</v>
      </c>
      <c r="D1126" s="21">
        <v>1348101989</v>
      </c>
      <c r="E1126" s="22">
        <v>1350110030523</v>
      </c>
      <c r="F1126" s="24" t="s">
        <v>6905</v>
      </c>
      <c r="G1126" s="24" t="s">
        <v>44</v>
      </c>
      <c r="H1126" s="24" t="s">
        <v>51</v>
      </c>
      <c r="I1126" s="24" t="s">
        <v>52</v>
      </c>
      <c r="J1126" s="24" t="s">
        <v>1033</v>
      </c>
      <c r="K1126" s="21">
        <v>38</v>
      </c>
      <c r="L1126" s="32" t="s">
        <v>7097</v>
      </c>
      <c r="M1126" s="21" t="s">
        <v>7098</v>
      </c>
      <c r="N1126" s="21">
        <v>1</v>
      </c>
      <c r="O1126" s="21" t="s">
        <v>55</v>
      </c>
      <c r="P1126" s="21">
        <v>0</v>
      </c>
      <c r="Q1126" s="21">
        <v>0</v>
      </c>
      <c r="R1126" s="21">
        <v>0</v>
      </c>
      <c r="S1126" s="33">
        <v>47000</v>
      </c>
      <c r="T1126" s="21">
        <v>0</v>
      </c>
      <c r="U1126" s="33">
        <v>196718</v>
      </c>
      <c r="V1126" s="39">
        <v>253320</v>
      </c>
      <c r="W1126" s="21">
        <v>0</v>
      </c>
      <c r="X1126" s="33">
        <v>73000</v>
      </c>
      <c r="Y1126" s="39">
        <v>1749050</v>
      </c>
      <c r="Z1126" s="16" t="s">
        <v>126</v>
      </c>
      <c r="AA1126" s="102">
        <v>0</v>
      </c>
      <c r="AB1126" s="21">
        <v>17.399999999999999</v>
      </c>
      <c r="AC1126" s="21">
        <v>0.4</v>
      </c>
      <c r="AD1126" s="21">
        <v>1.9</v>
      </c>
      <c r="AE1126" s="21">
        <v>3.2</v>
      </c>
      <c r="AF1126" s="21">
        <f t="shared" si="17"/>
        <v>22.899999999999995</v>
      </c>
      <c r="AG1126" s="21" t="s">
        <v>2936</v>
      </c>
      <c r="AH1126" s="24" t="s">
        <v>7099</v>
      </c>
      <c r="AI1126" s="24" t="s">
        <v>7100</v>
      </c>
      <c r="AJ1126" s="27" t="s">
        <v>31720</v>
      </c>
      <c r="AK1126" s="28" t="s">
        <v>60</v>
      </c>
      <c r="AL1126" s="28">
        <v>10</v>
      </c>
      <c r="AM1126" s="28">
        <v>19890104</v>
      </c>
      <c r="AN1126" s="29">
        <v>319</v>
      </c>
      <c r="AO1126" s="29">
        <v>202303</v>
      </c>
      <c r="AP1126" s="29">
        <v>2022</v>
      </c>
      <c r="AQ1126" s="28">
        <v>78548158</v>
      </c>
      <c r="AR1126" s="28">
        <v>89485887</v>
      </c>
      <c r="AS1126" s="28">
        <v>540000</v>
      </c>
      <c r="AT1126" s="30">
        <v>2</v>
      </c>
      <c r="AU1126" s="30"/>
      <c r="AV1126" s="30"/>
      <c r="AW1126" s="30"/>
      <c r="AX1126" s="30"/>
      <c r="AY1126" s="30"/>
      <c r="AZ1126" s="30"/>
      <c r="BA1126" s="30"/>
      <c r="BB1126" s="30" t="s">
        <v>54452</v>
      </c>
      <c r="BC1126" s="30" t="s">
        <v>54452</v>
      </c>
      <c r="BD1126" s="30" t="s">
        <v>54452</v>
      </c>
      <c r="BE1126" s="30" t="s">
        <v>54452</v>
      </c>
      <c r="BF1126" s="30" t="s">
        <v>54452</v>
      </c>
      <c r="BG1126" s="30">
        <v>7</v>
      </c>
      <c r="BH1126" s="30"/>
      <c r="BI1126" s="31"/>
    </row>
    <row r="1127" spans="1:61" ht="16.5">
      <c r="A1127" s="21" t="s">
        <v>11116</v>
      </c>
      <c r="B1127" s="21">
        <v>11348</v>
      </c>
      <c r="C1127" s="21">
        <v>1562811</v>
      </c>
      <c r="D1127" s="21">
        <v>1148102382</v>
      </c>
      <c r="E1127" s="22">
        <v>1101110022189</v>
      </c>
      <c r="F1127" s="24" t="s">
        <v>11117</v>
      </c>
      <c r="G1127" s="24" t="s">
        <v>44</v>
      </c>
      <c r="H1127" s="24" t="s">
        <v>51</v>
      </c>
      <c r="I1127" s="24" t="s">
        <v>65</v>
      </c>
      <c r="J1127" s="24" t="s">
        <v>9122</v>
      </c>
      <c r="K1127" s="21">
        <v>51</v>
      </c>
      <c r="L1127" s="21"/>
      <c r="M1127" s="21" t="s">
        <v>11118</v>
      </c>
      <c r="N1127" s="21">
        <v>1</v>
      </c>
      <c r="O1127" s="21" t="s">
        <v>55</v>
      </c>
      <c r="P1127" s="21">
        <v>0</v>
      </c>
      <c r="Q1127" s="21">
        <v>0</v>
      </c>
      <c r="R1127" s="21">
        <v>0</v>
      </c>
      <c r="S1127" s="21">
        <v>0</v>
      </c>
      <c r="T1127" s="21">
        <v>0</v>
      </c>
      <c r="U1127" s="33">
        <v>599518</v>
      </c>
      <c r="V1127" s="21">
        <v>0</v>
      </c>
      <c r="W1127" s="21">
        <v>0</v>
      </c>
      <c r="X1127" s="21">
        <v>0</v>
      </c>
      <c r="Y1127" s="33">
        <v>18295835</v>
      </c>
      <c r="Z1127" s="21" t="s">
        <v>315</v>
      </c>
      <c r="AA1127" s="102">
        <v>0</v>
      </c>
      <c r="AB1127" s="21">
        <v>182.9</v>
      </c>
      <c r="AC1127" s="99">
        <v>0</v>
      </c>
      <c r="AD1127" s="21">
        <v>5.9</v>
      </c>
      <c r="AE1127" s="99">
        <v>0</v>
      </c>
      <c r="AF1127" s="21">
        <f t="shared" si="17"/>
        <v>188.8</v>
      </c>
      <c r="AG1127" s="21" t="s">
        <v>11119</v>
      </c>
      <c r="AH1127" s="24" t="s">
        <v>11120</v>
      </c>
      <c r="AI1127" s="24" t="s">
        <v>11121</v>
      </c>
      <c r="AJ1127" s="27" t="s">
        <v>31721</v>
      </c>
      <c r="AK1127" s="28" t="s">
        <v>60</v>
      </c>
      <c r="AL1127" s="28">
        <v>10</v>
      </c>
      <c r="AM1127" s="28">
        <v>19700411</v>
      </c>
      <c r="AN1127" s="29">
        <v>348</v>
      </c>
      <c r="AO1127" s="29">
        <v>202212</v>
      </c>
      <c r="AP1127" s="29">
        <v>2022</v>
      </c>
      <c r="AQ1127" s="28">
        <v>73086636</v>
      </c>
      <c r="AR1127" s="28">
        <v>151582184</v>
      </c>
      <c r="AS1127" s="28">
        <v>1638440</v>
      </c>
      <c r="AT1127" s="30">
        <v>2</v>
      </c>
      <c r="AU1127" s="30"/>
      <c r="AV1127" s="30"/>
      <c r="AW1127" s="30"/>
      <c r="AX1127" s="30"/>
      <c r="AY1127" s="30"/>
      <c r="AZ1127" s="30"/>
      <c r="BA1127" s="30"/>
      <c r="BB1127" s="30" t="s">
        <v>54452</v>
      </c>
      <c r="BC1127" s="30" t="s">
        <v>54452</v>
      </c>
      <c r="BD1127" s="30" t="s">
        <v>54452</v>
      </c>
      <c r="BE1127" s="30" t="s">
        <v>54452</v>
      </c>
      <c r="BF1127" s="30" t="s">
        <v>54452</v>
      </c>
      <c r="BG1127" s="30">
        <v>13</v>
      </c>
      <c r="BH1127" s="30" t="s">
        <v>11122</v>
      </c>
      <c r="BI1127" s="31"/>
    </row>
    <row r="1128" spans="1:61" ht="16.5">
      <c r="A1128" s="21" t="s">
        <v>11274</v>
      </c>
      <c r="B1128" s="21">
        <v>11501</v>
      </c>
      <c r="C1128" s="21">
        <v>1652962</v>
      </c>
      <c r="D1128" s="21">
        <v>1308116025</v>
      </c>
      <c r="E1128" s="22">
        <v>1243110015051</v>
      </c>
      <c r="F1128" s="24" t="s">
        <v>11275</v>
      </c>
      <c r="G1128" s="24" t="s">
        <v>44</v>
      </c>
      <c r="H1128" s="24" t="s">
        <v>51</v>
      </c>
      <c r="I1128" s="24" t="s">
        <v>52</v>
      </c>
      <c r="J1128" s="24" t="s">
        <v>3829</v>
      </c>
      <c r="K1128" s="21">
        <v>50</v>
      </c>
      <c r="L1128" s="21"/>
      <c r="M1128" s="21" t="s">
        <v>11276</v>
      </c>
      <c r="N1128" s="26">
        <v>1</v>
      </c>
      <c r="O1128" s="26" t="s">
        <v>83</v>
      </c>
      <c r="P1128" s="33">
        <v>1745977270</v>
      </c>
      <c r="Q1128" s="33">
        <v>4663233367</v>
      </c>
      <c r="R1128" s="33">
        <v>32552000</v>
      </c>
      <c r="S1128" s="26">
        <v>0</v>
      </c>
      <c r="T1128" s="26">
        <v>0</v>
      </c>
      <c r="U1128" s="33">
        <v>1637285506</v>
      </c>
      <c r="V1128" s="26">
        <v>0</v>
      </c>
      <c r="W1128" s="26">
        <v>0</v>
      </c>
      <c r="X1128" s="33">
        <v>2151133507</v>
      </c>
      <c r="Y1128" s="33">
        <v>1536056230</v>
      </c>
      <c r="Z1128" s="21"/>
      <c r="AA1128" s="21">
        <v>17.399999999999999</v>
      </c>
      <c r="AB1128" s="21">
        <v>62.3</v>
      </c>
      <c r="AC1128" s="99">
        <v>0</v>
      </c>
      <c r="AD1128" s="21">
        <v>16.3</v>
      </c>
      <c r="AE1128" s="21">
        <v>21.5</v>
      </c>
      <c r="AF1128" s="21">
        <f t="shared" si="17"/>
        <v>117.49999999999999</v>
      </c>
      <c r="AG1128" s="21" t="s">
        <v>11277</v>
      </c>
      <c r="AH1128" s="24" t="s">
        <v>11278</v>
      </c>
      <c r="AI1128" s="24" t="s">
        <v>11279</v>
      </c>
      <c r="AJ1128" s="27" t="s">
        <v>31722</v>
      </c>
      <c r="AK1128" s="28" t="s">
        <v>156</v>
      </c>
      <c r="AL1128" s="28">
        <v>10</v>
      </c>
      <c r="AM1128" s="28">
        <v>19790515</v>
      </c>
      <c r="AN1128" s="29">
        <v>430</v>
      </c>
      <c r="AO1128" s="29">
        <v>202306</v>
      </c>
      <c r="AP1128" s="29">
        <v>2022</v>
      </c>
      <c r="AQ1128" s="28">
        <v>774802972</v>
      </c>
      <c r="AR1128" s="28">
        <v>387383415</v>
      </c>
      <c r="AS1128" s="28">
        <v>6000000</v>
      </c>
      <c r="AT1128" s="30">
        <v>2</v>
      </c>
      <c r="AU1128" s="30"/>
      <c r="AV1128" s="30"/>
      <c r="AW1128" s="30"/>
      <c r="AX1128" s="30"/>
      <c r="AY1128" s="30"/>
      <c r="AZ1128" s="30"/>
      <c r="BA1128" s="30"/>
      <c r="BB1128" s="30" t="s">
        <v>54452</v>
      </c>
      <c r="BC1128" s="30" t="s">
        <v>54452</v>
      </c>
      <c r="BD1128" s="30" t="s">
        <v>54452</v>
      </c>
      <c r="BE1128" s="30" t="s">
        <v>54452</v>
      </c>
      <c r="BF1128" s="30" t="s">
        <v>54452</v>
      </c>
      <c r="BG1128" s="30">
        <v>8</v>
      </c>
      <c r="BH1128" s="30"/>
      <c r="BI1128" s="31"/>
    </row>
    <row r="1129" spans="1:61" ht="16.5">
      <c r="A1129" s="21" t="s">
        <v>12261</v>
      </c>
      <c r="B1129" s="21">
        <v>12182</v>
      </c>
      <c r="C1129" s="21">
        <v>1619182</v>
      </c>
      <c r="D1129" s="21">
        <v>3068120903</v>
      </c>
      <c r="E1129" s="22">
        <v>1601110044381</v>
      </c>
      <c r="F1129" s="24" t="s">
        <v>12262</v>
      </c>
      <c r="G1129" s="24" t="s">
        <v>44</v>
      </c>
      <c r="H1129" s="24" t="s">
        <v>51</v>
      </c>
      <c r="I1129" s="24" t="s">
        <v>65</v>
      </c>
      <c r="J1129" s="24" t="s">
        <v>605</v>
      </c>
      <c r="K1129" s="21">
        <v>55</v>
      </c>
      <c r="L1129" s="32" t="s">
        <v>12263</v>
      </c>
      <c r="M1129" s="21" t="s">
        <v>12264</v>
      </c>
      <c r="N1129" s="21">
        <v>1</v>
      </c>
      <c r="O1129" s="21" t="s">
        <v>55</v>
      </c>
      <c r="P1129" s="21">
        <v>0</v>
      </c>
      <c r="Q1129" s="21">
        <v>0</v>
      </c>
      <c r="R1129" s="21">
        <v>0</v>
      </c>
      <c r="S1129" s="21">
        <v>0</v>
      </c>
      <c r="T1129" s="21">
        <v>0</v>
      </c>
      <c r="U1129" s="33">
        <v>60337</v>
      </c>
      <c r="V1129" s="33">
        <v>112873</v>
      </c>
      <c r="W1129" s="21">
        <v>0</v>
      </c>
      <c r="X1129" s="21">
        <v>0</v>
      </c>
      <c r="Y1129" s="21">
        <v>0</v>
      </c>
      <c r="Z1129" s="16" t="s">
        <v>315</v>
      </c>
      <c r="AA1129" s="102">
        <v>0</v>
      </c>
      <c r="AB1129" s="99">
        <v>0</v>
      </c>
      <c r="AC1129" s="99">
        <v>0</v>
      </c>
      <c r="AD1129" s="21">
        <v>0.6</v>
      </c>
      <c r="AE1129" s="21">
        <v>1.1000000000000001</v>
      </c>
      <c r="AF1129" s="21">
        <f t="shared" si="17"/>
        <v>1.7000000000000002</v>
      </c>
      <c r="AG1129" s="21" t="s">
        <v>12265</v>
      </c>
      <c r="AH1129" s="24" t="s">
        <v>12266</v>
      </c>
      <c r="AI1129" s="24" t="s">
        <v>12267</v>
      </c>
      <c r="AJ1129" s="27" t="s">
        <v>31723</v>
      </c>
      <c r="AK1129" s="28" t="s">
        <v>60</v>
      </c>
      <c r="AL1129" s="28">
        <v>10</v>
      </c>
      <c r="AM1129" s="28">
        <v>19941208</v>
      </c>
      <c r="AN1129" s="29">
        <v>338</v>
      </c>
      <c r="AO1129" s="29">
        <v>202302</v>
      </c>
      <c r="AP1129" s="29">
        <v>2022</v>
      </c>
      <c r="AQ1129" s="28">
        <v>26366260</v>
      </c>
      <c r="AR1129" s="28">
        <v>15196038</v>
      </c>
      <c r="AS1129" s="28">
        <v>1616570</v>
      </c>
      <c r="AT1129" s="30">
        <v>2</v>
      </c>
      <c r="AU1129" s="30"/>
      <c r="AV1129" s="30"/>
      <c r="AW1129" s="30"/>
      <c r="AX1129" s="30"/>
      <c r="AY1129" s="30"/>
      <c r="AZ1129" s="30"/>
      <c r="BA1129" s="30"/>
      <c r="BB1129" s="30" t="s">
        <v>54452</v>
      </c>
      <c r="BC1129" s="30" t="s">
        <v>54452</v>
      </c>
      <c r="BD1129" s="30" t="s">
        <v>54452</v>
      </c>
      <c r="BE1129" s="30" t="s">
        <v>54452</v>
      </c>
      <c r="BF1129" s="30" t="s">
        <v>12268</v>
      </c>
      <c r="BG1129" s="30">
        <v>2</v>
      </c>
      <c r="BH1129" s="30" t="s">
        <v>12269</v>
      </c>
      <c r="BI1129" s="31"/>
    </row>
    <row r="1130" spans="1:61" ht="16.5">
      <c r="A1130" s="21" t="s">
        <v>29494</v>
      </c>
      <c r="B1130" s="21">
        <v>24304</v>
      </c>
      <c r="C1130" s="21">
        <v>1594844</v>
      </c>
      <c r="D1130" s="21">
        <v>2128152100</v>
      </c>
      <c r="E1130" s="22">
        <v>1101111506926</v>
      </c>
      <c r="F1130" s="24" t="s">
        <v>29495</v>
      </c>
      <c r="G1130" s="24" t="s">
        <v>104</v>
      </c>
      <c r="H1130" s="24" t="s">
        <v>51</v>
      </c>
      <c r="I1130" s="24" t="s">
        <v>65</v>
      </c>
      <c r="J1130" s="24" t="s">
        <v>363</v>
      </c>
      <c r="K1130" s="21">
        <v>63</v>
      </c>
      <c r="L1130" s="32" t="s">
        <v>29496</v>
      </c>
      <c r="M1130" s="21" t="s">
        <v>2662</v>
      </c>
      <c r="N1130" s="21">
        <v>1</v>
      </c>
      <c r="O1130" s="21" t="s">
        <v>55</v>
      </c>
      <c r="P1130" s="21">
        <v>0</v>
      </c>
      <c r="Q1130" s="21">
        <v>0</v>
      </c>
      <c r="R1130" s="21">
        <v>0</v>
      </c>
      <c r="S1130" s="21">
        <v>0</v>
      </c>
      <c r="T1130" s="21">
        <v>0</v>
      </c>
      <c r="U1130" s="21">
        <v>0</v>
      </c>
      <c r="V1130" s="21">
        <v>0</v>
      </c>
      <c r="W1130" s="33">
        <v>3100</v>
      </c>
      <c r="X1130" s="21">
        <v>0</v>
      </c>
      <c r="Y1130" s="21">
        <v>0</v>
      </c>
      <c r="Z1130" s="16" t="s">
        <v>315</v>
      </c>
      <c r="AA1130" s="102">
        <v>0</v>
      </c>
      <c r="AB1130" s="99">
        <v>0</v>
      </c>
      <c r="AC1130" s="99">
        <v>0</v>
      </c>
      <c r="AD1130" s="99">
        <v>0</v>
      </c>
      <c r="AE1130" s="99">
        <v>0</v>
      </c>
      <c r="AF1130" s="21">
        <f t="shared" si="17"/>
        <v>0</v>
      </c>
      <c r="AG1130" s="21" t="s">
        <v>29497</v>
      </c>
      <c r="AH1130" s="24" t="s">
        <v>29498</v>
      </c>
      <c r="AI1130" s="24" t="s">
        <v>29499</v>
      </c>
      <c r="AJ1130" s="27" t="s">
        <v>31724</v>
      </c>
      <c r="AK1130" s="28" t="s">
        <v>60</v>
      </c>
      <c r="AL1130" s="28">
        <v>10</v>
      </c>
      <c r="AM1130" s="28">
        <v>20010507</v>
      </c>
      <c r="AN1130" s="29">
        <v>1000</v>
      </c>
      <c r="AO1130" s="29">
        <v>202212</v>
      </c>
      <c r="AP1130" s="29">
        <v>2022</v>
      </c>
      <c r="AQ1130" s="28">
        <v>27947622</v>
      </c>
      <c r="AR1130" s="28">
        <v>7149643</v>
      </c>
      <c r="AS1130" s="28">
        <v>200000</v>
      </c>
      <c r="AT1130" s="30">
        <v>2</v>
      </c>
      <c r="AU1130" s="30"/>
      <c r="AV1130" s="30"/>
      <c r="AW1130" s="30"/>
      <c r="AX1130" s="30"/>
      <c r="AY1130" s="30"/>
      <c r="AZ1130" s="30"/>
      <c r="BA1130" s="30"/>
      <c r="BB1130" s="30" t="s">
        <v>54452</v>
      </c>
      <c r="BC1130" s="30" t="s">
        <v>54452</v>
      </c>
      <c r="BD1130" s="30" t="s">
        <v>54452</v>
      </c>
      <c r="BE1130" s="30" t="s">
        <v>54452</v>
      </c>
      <c r="BF1130" s="30" t="s">
        <v>54452</v>
      </c>
      <c r="BG1130" s="30">
        <v>7</v>
      </c>
      <c r="BH1130" s="30" t="s">
        <v>15660</v>
      </c>
      <c r="BI1130" s="31"/>
    </row>
    <row r="1131" spans="1:61" ht="16.5">
      <c r="A1131" s="21" t="s">
        <v>8385</v>
      </c>
      <c r="B1131" s="21">
        <v>8547</v>
      </c>
      <c r="C1131" s="21">
        <v>1739246</v>
      </c>
      <c r="D1131" s="21">
        <v>1108114611</v>
      </c>
      <c r="E1131" s="22">
        <v>1101110144347</v>
      </c>
      <c r="F1131" s="24" t="s">
        <v>8386</v>
      </c>
      <c r="G1131" s="24" t="s">
        <v>44</v>
      </c>
      <c r="H1131" s="24" t="s">
        <v>51</v>
      </c>
      <c r="I1131" s="24" t="s">
        <v>52</v>
      </c>
      <c r="J1131" s="24" t="s">
        <v>313</v>
      </c>
      <c r="K1131" s="21">
        <v>46</v>
      </c>
      <c r="L1131" s="32" t="s">
        <v>8387</v>
      </c>
      <c r="M1131" s="21" t="s">
        <v>5340</v>
      </c>
      <c r="N1131" s="26">
        <v>1</v>
      </c>
      <c r="O1131" s="26" t="s">
        <v>55</v>
      </c>
      <c r="P1131" s="26">
        <v>0</v>
      </c>
      <c r="Q1131" s="26">
        <v>0</v>
      </c>
      <c r="R1131" s="26">
        <v>0</v>
      </c>
      <c r="S1131" s="26">
        <v>0</v>
      </c>
      <c r="T1131" s="26">
        <v>0</v>
      </c>
      <c r="U1131" s="26">
        <v>0</v>
      </c>
      <c r="V1131" s="26">
        <v>0</v>
      </c>
      <c r="W1131" s="33">
        <v>13000</v>
      </c>
      <c r="X1131" s="26">
        <v>0</v>
      </c>
      <c r="Y1131" s="33">
        <v>1312472</v>
      </c>
      <c r="Z1131" s="21"/>
      <c r="AA1131" s="102">
        <v>0</v>
      </c>
      <c r="AB1131" s="21">
        <v>13.1</v>
      </c>
      <c r="AC1131" s="99">
        <v>0</v>
      </c>
      <c r="AD1131" s="99">
        <v>0</v>
      </c>
      <c r="AE1131" s="21">
        <v>0.1</v>
      </c>
      <c r="AF1131" s="21">
        <f t="shared" si="17"/>
        <v>13.2</v>
      </c>
      <c r="AG1131" s="21" t="s">
        <v>8388</v>
      </c>
      <c r="AH1131" s="24" t="s">
        <v>8389</v>
      </c>
      <c r="AI1131" s="24" t="s">
        <v>8390</v>
      </c>
      <c r="AJ1131" s="27" t="s">
        <v>31488</v>
      </c>
      <c r="AK1131" s="28" t="s">
        <v>60</v>
      </c>
      <c r="AL1131" s="28">
        <v>10</v>
      </c>
      <c r="AM1131" s="28">
        <v>19730621</v>
      </c>
      <c r="AN1131" s="29">
        <v>890</v>
      </c>
      <c r="AO1131" s="29">
        <v>202306</v>
      </c>
      <c r="AP1131" s="29">
        <v>2022</v>
      </c>
      <c r="AQ1131" s="28">
        <v>1155544535</v>
      </c>
      <c r="AR1131" s="28">
        <v>1359612853</v>
      </c>
      <c r="AS1131" s="28">
        <v>22571165</v>
      </c>
      <c r="AT1131" s="30">
        <v>2</v>
      </c>
      <c r="AU1131" s="30"/>
      <c r="AV1131" s="30"/>
      <c r="AW1131" s="30"/>
      <c r="AX1131" s="30"/>
      <c r="AY1131" s="30"/>
      <c r="AZ1131" s="30"/>
      <c r="BA1131" s="30"/>
      <c r="BB1131" s="30" t="s">
        <v>54452</v>
      </c>
      <c r="BC1131" s="30" t="s">
        <v>54452</v>
      </c>
      <c r="BD1131" s="30" t="s">
        <v>54452</v>
      </c>
      <c r="BE1131" s="30" t="s">
        <v>54452</v>
      </c>
      <c r="BF1131" s="30" t="s">
        <v>54452</v>
      </c>
      <c r="BG1131" s="30">
        <v>7</v>
      </c>
      <c r="BH1131" s="30" t="s">
        <v>8391</v>
      </c>
      <c r="BI1131" s="31"/>
    </row>
    <row r="1132" spans="1:61" ht="16.5">
      <c r="A1132" s="21" t="s">
        <v>14950</v>
      </c>
      <c r="B1132" s="21">
        <v>11549</v>
      </c>
      <c r="C1132" s="21">
        <v>1496448</v>
      </c>
      <c r="D1132" s="21">
        <v>6178149135</v>
      </c>
      <c r="E1132" s="22">
        <v>1801110465327</v>
      </c>
      <c r="F1132" s="24" t="s">
        <v>14951</v>
      </c>
      <c r="G1132" s="24" t="s">
        <v>44</v>
      </c>
      <c r="H1132" s="24" t="s">
        <v>51</v>
      </c>
      <c r="I1132" s="24" t="s">
        <v>65</v>
      </c>
      <c r="J1132" s="24" t="s">
        <v>3829</v>
      </c>
      <c r="K1132" s="21">
        <v>50</v>
      </c>
      <c r="L1132" s="32" t="s">
        <v>14952</v>
      </c>
      <c r="M1132" s="21" t="s">
        <v>14953</v>
      </c>
      <c r="N1132" s="26">
        <v>1</v>
      </c>
      <c r="O1132" s="26">
        <v>0</v>
      </c>
      <c r="P1132" s="26">
        <v>0</v>
      </c>
      <c r="Q1132" s="26">
        <v>0</v>
      </c>
      <c r="R1132" s="26">
        <v>0</v>
      </c>
      <c r="S1132" s="26">
        <v>0</v>
      </c>
      <c r="T1132" s="26">
        <v>0</v>
      </c>
      <c r="U1132" s="26">
        <v>0</v>
      </c>
      <c r="V1132" s="26">
        <v>0</v>
      </c>
      <c r="W1132" s="26">
        <v>0</v>
      </c>
      <c r="X1132" s="26">
        <v>0</v>
      </c>
      <c r="Y1132" s="26">
        <v>0</v>
      </c>
      <c r="Z1132" s="21"/>
      <c r="AA1132" s="101">
        <v>0</v>
      </c>
      <c r="AB1132" s="98">
        <v>0</v>
      </c>
      <c r="AC1132" s="98">
        <v>0</v>
      </c>
      <c r="AD1132" s="98">
        <v>0</v>
      </c>
      <c r="AE1132" s="98">
        <v>0</v>
      </c>
      <c r="AF1132" s="21">
        <f t="shared" si="17"/>
        <v>0</v>
      </c>
      <c r="AG1132" s="21" t="s">
        <v>11883</v>
      </c>
      <c r="AH1132" s="24" t="s">
        <v>14954</v>
      </c>
      <c r="AI1132" s="24" t="s">
        <v>14955</v>
      </c>
      <c r="AJ1132" s="27" t="s">
        <v>31725</v>
      </c>
      <c r="AK1132" s="28" t="s">
        <v>60</v>
      </c>
      <c r="AL1132" s="28">
        <v>10</v>
      </c>
      <c r="AM1132" s="28">
        <v>20031101</v>
      </c>
      <c r="AN1132" s="29">
        <v>423</v>
      </c>
      <c r="AO1132" s="29">
        <v>202212</v>
      </c>
      <c r="AP1132" s="29">
        <v>2022</v>
      </c>
      <c r="AQ1132" s="28">
        <v>31267102</v>
      </c>
      <c r="AR1132" s="28">
        <v>10320876</v>
      </c>
      <c r="AS1132" s="28">
        <v>100000</v>
      </c>
      <c r="AT1132" s="30">
        <v>2</v>
      </c>
      <c r="AU1132" s="30"/>
      <c r="AV1132" s="30"/>
      <c r="AW1132" s="30"/>
      <c r="AX1132" s="30"/>
      <c r="AY1132" s="30"/>
      <c r="AZ1132" s="30"/>
      <c r="BA1132" s="30"/>
      <c r="BB1132" s="30" t="s">
        <v>54452</v>
      </c>
      <c r="BC1132" s="30" t="s">
        <v>54452</v>
      </c>
      <c r="BD1132" s="30" t="s">
        <v>54452</v>
      </c>
      <c r="BE1132" s="30" t="s">
        <v>54452</v>
      </c>
      <c r="BF1132" s="30" t="s">
        <v>54452</v>
      </c>
      <c r="BG1132" s="30">
        <v>7</v>
      </c>
      <c r="BH1132" s="30"/>
      <c r="BI1132" s="31"/>
    </row>
    <row r="1133" spans="1:61" ht="16.5">
      <c r="A1133" s="21" t="s">
        <v>1645</v>
      </c>
      <c r="B1133" s="21">
        <v>1545</v>
      </c>
      <c r="C1133" s="21">
        <v>1151724</v>
      </c>
      <c r="D1133" s="21">
        <v>1028134955</v>
      </c>
      <c r="E1133" s="22">
        <v>1101110270895</v>
      </c>
      <c r="F1133" s="24" t="s">
        <v>1646</v>
      </c>
      <c r="G1133" s="24" t="s">
        <v>44</v>
      </c>
      <c r="H1133" s="24" t="s">
        <v>51</v>
      </c>
      <c r="I1133" s="24" t="s">
        <v>52</v>
      </c>
      <c r="J1133" s="24" t="s">
        <v>1463</v>
      </c>
      <c r="K1133" s="21">
        <v>11</v>
      </c>
      <c r="L1133" s="32" t="s">
        <v>1647</v>
      </c>
      <c r="M1133" s="21" t="s">
        <v>1648</v>
      </c>
      <c r="N1133" s="21">
        <v>1</v>
      </c>
      <c r="O1133" s="21" t="s">
        <v>55</v>
      </c>
      <c r="P1133" s="39">
        <v>225606</v>
      </c>
      <c r="Q1133" s="39">
        <v>56051</v>
      </c>
      <c r="R1133" s="39">
        <v>4994</v>
      </c>
      <c r="S1133" s="33">
        <v>1882145</v>
      </c>
      <c r="T1133" s="21">
        <v>0</v>
      </c>
      <c r="U1133" s="39">
        <v>36200</v>
      </c>
      <c r="V1133" s="33">
        <v>2489893</v>
      </c>
      <c r="W1133" s="21">
        <v>0</v>
      </c>
      <c r="X1133" s="21">
        <v>0</v>
      </c>
      <c r="Y1133" s="33">
        <v>102476847</v>
      </c>
      <c r="Z1133" s="16" t="s">
        <v>56</v>
      </c>
      <c r="AA1133" s="21">
        <v>2.2000000000000002</v>
      </c>
      <c r="AB1133" s="21">
        <v>1025.3</v>
      </c>
      <c r="AC1133" s="21">
        <v>18.8</v>
      </c>
      <c r="AD1133" s="21">
        <v>0.3</v>
      </c>
      <c r="AE1133" s="21">
        <v>24.8</v>
      </c>
      <c r="AF1133" s="21">
        <f t="shared" si="17"/>
        <v>1071.3999999999999</v>
      </c>
      <c r="AG1133" s="21" t="s">
        <v>1649</v>
      </c>
      <c r="AH1133" s="24" t="s">
        <v>1650</v>
      </c>
      <c r="AI1133" s="24" t="s">
        <v>1651</v>
      </c>
      <c r="AJ1133" s="27" t="s">
        <v>31726</v>
      </c>
      <c r="AK1133" s="28" t="s">
        <v>156</v>
      </c>
      <c r="AL1133" s="28">
        <v>10</v>
      </c>
      <c r="AM1133" s="28">
        <v>19800313</v>
      </c>
      <c r="AN1133" s="29">
        <v>658</v>
      </c>
      <c r="AO1133" s="29">
        <v>202306</v>
      </c>
      <c r="AP1133" s="29">
        <v>2022</v>
      </c>
      <c r="AQ1133" s="28">
        <v>637646664</v>
      </c>
      <c r="AR1133" s="28">
        <v>969016968</v>
      </c>
      <c r="AS1133" s="28">
        <v>56675975</v>
      </c>
      <c r="AT1133" s="30">
        <v>2</v>
      </c>
      <c r="AU1133" s="30"/>
      <c r="AV1133" s="30"/>
      <c r="AW1133" s="30"/>
      <c r="AX1133" s="30"/>
      <c r="AY1133" s="30"/>
      <c r="AZ1133" s="30"/>
      <c r="BA1133" s="30"/>
      <c r="BB1133" s="30" t="s">
        <v>54452</v>
      </c>
      <c r="BC1133" s="30" t="s">
        <v>54452</v>
      </c>
      <c r="BD1133" s="30" t="s">
        <v>54452</v>
      </c>
      <c r="BE1133" s="30" t="s">
        <v>54452</v>
      </c>
      <c r="BF1133" s="30" t="s">
        <v>1652</v>
      </c>
      <c r="BG1133" s="30">
        <v>2</v>
      </c>
      <c r="BH1133" s="30" t="s">
        <v>1653</v>
      </c>
      <c r="BI1133" s="31"/>
    </row>
    <row r="1134" spans="1:61" ht="16.5">
      <c r="A1134" s="21" t="s">
        <v>29978</v>
      </c>
      <c r="B1134" s="21">
        <v>24455</v>
      </c>
      <c r="C1134" s="21">
        <v>1642820</v>
      </c>
      <c r="D1134" s="21">
        <v>1208170191</v>
      </c>
      <c r="E1134" s="22">
        <v>1101111354052</v>
      </c>
      <c r="F1134" s="24" t="s">
        <v>29979</v>
      </c>
      <c r="G1134" s="24" t="s">
        <v>104</v>
      </c>
      <c r="H1134" s="24" t="s">
        <v>51</v>
      </c>
      <c r="I1134" s="24" t="s">
        <v>65</v>
      </c>
      <c r="J1134" s="24" t="s">
        <v>363</v>
      </c>
      <c r="K1134" s="21">
        <v>63</v>
      </c>
      <c r="L1134" s="32" t="s">
        <v>29980</v>
      </c>
      <c r="M1134" s="21" t="s">
        <v>3201</v>
      </c>
      <c r="N1134" s="21">
        <v>1</v>
      </c>
      <c r="O1134" s="21" t="s">
        <v>55</v>
      </c>
      <c r="P1134" s="21">
        <v>0</v>
      </c>
      <c r="Q1134" s="21">
        <v>0</v>
      </c>
      <c r="R1134" s="21">
        <v>0</v>
      </c>
      <c r="S1134" s="33">
        <v>163200</v>
      </c>
      <c r="T1134" s="21">
        <v>0</v>
      </c>
      <c r="U1134" s="33">
        <v>6263</v>
      </c>
      <c r="V1134" s="21">
        <v>0</v>
      </c>
      <c r="W1134" s="33">
        <v>19422</v>
      </c>
      <c r="X1134" s="21">
        <v>0</v>
      </c>
      <c r="Y1134" s="21">
        <v>0</v>
      </c>
      <c r="Z1134" s="16" t="s">
        <v>315</v>
      </c>
      <c r="AA1134" s="102">
        <v>0</v>
      </c>
      <c r="AB1134" s="99">
        <v>0</v>
      </c>
      <c r="AC1134" s="21">
        <v>1.6</v>
      </c>
      <c r="AD1134" s="99">
        <v>0</v>
      </c>
      <c r="AE1134" s="21">
        <v>0.1</v>
      </c>
      <c r="AF1134" s="21">
        <f t="shared" si="17"/>
        <v>1.7000000000000002</v>
      </c>
      <c r="AG1134" s="21" t="s">
        <v>29981</v>
      </c>
      <c r="AH1134" s="24" t="s">
        <v>29982</v>
      </c>
      <c r="AI1134" s="24" t="s">
        <v>29983</v>
      </c>
      <c r="AJ1134" s="27" t="s">
        <v>31727</v>
      </c>
      <c r="AK1134" s="28" t="s">
        <v>60</v>
      </c>
      <c r="AL1134" s="28">
        <v>10</v>
      </c>
      <c r="AM1134" s="28">
        <v>19961219</v>
      </c>
      <c r="AN1134" s="29">
        <v>806</v>
      </c>
      <c r="AO1134" s="29">
        <v>202212</v>
      </c>
      <c r="AP1134" s="29">
        <v>2022</v>
      </c>
      <c r="AQ1134" s="28">
        <v>31666693</v>
      </c>
      <c r="AR1134" s="28">
        <v>6329372</v>
      </c>
      <c r="AS1134" s="28">
        <v>2000000</v>
      </c>
      <c r="AT1134" s="30">
        <v>2</v>
      </c>
      <c r="AU1134" s="30"/>
      <c r="AV1134" s="30"/>
      <c r="AW1134" s="30"/>
      <c r="AX1134" s="30"/>
      <c r="AY1134" s="30"/>
      <c r="AZ1134" s="30"/>
      <c r="BA1134" s="30"/>
      <c r="BB1134" s="30" t="s">
        <v>54452</v>
      </c>
      <c r="BC1134" s="30" t="s">
        <v>54452</v>
      </c>
      <c r="BD1134" s="30" t="s">
        <v>54452</v>
      </c>
      <c r="BE1134" s="30" t="s">
        <v>54452</v>
      </c>
      <c r="BF1134" s="30" t="s">
        <v>29984</v>
      </c>
      <c r="BG1134" s="30">
        <v>2</v>
      </c>
      <c r="BH1134" s="30" t="s">
        <v>101</v>
      </c>
      <c r="BI1134" s="31"/>
    </row>
    <row r="1135" spans="1:61" ht="16.5">
      <c r="A1135" s="21" t="s">
        <v>11096</v>
      </c>
      <c r="B1135" s="21">
        <v>11330</v>
      </c>
      <c r="C1135" s="21">
        <v>1490011</v>
      </c>
      <c r="D1135" s="21">
        <v>6208100986</v>
      </c>
      <c r="E1135" s="22">
        <v>1812110007382</v>
      </c>
      <c r="F1135" s="24" t="s">
        <v>11097</v>
      </c>
      <c r="G1135" s="24" t="s">
        <v>44</v>
      </c>
      <c r="H1135" s="24" t="s">
        <v>51</v>
      </c>
      <c r="I1135" s="24" t="s">
        <v>65</v>
      </c>
      <c r="J1135" s="24" t="s">
        <v>3829</v>
      </c>
      <c r="K1135" s="21">
        <v>50</v>
      </c>
      <c r="L1135" s="21"/>
      <c r="M1135" s="21" t="s">
        <v>5679</v>
      </c>
      <c r="N1135" s="21">
        <v>1</v>
      </c>
      <c r="O1135" s="21" t="s">
        <v>55</v>
      </c>
      <c r="P1135" s="21">
        <v>0</v>
      </c>
      <c r="Q1135" s="21">
        <v>0</v>
      </c>
      <c r="R1135" s="21">
        <v>0</v>
      </c>
      <c r="S1135" s="21">
        <v>0</v>
      </c>
      <c r="T1135" s="21">
        <v>0</v>
      </c>
      <c r="U1135" s="33">
        <v>989532</v>
      </c>
      <c r="V1135" s="21">
        <v>0</v>
      </c>
      <c r="W1135" s="21">
        <v>0</v>
      </c>
      <c r="X1135" s="21">
        <v>0</v>
      </c>
      <c r="Y1135" s="21">
        <v>0</v>
      </c>
      <c r="Z1135" s="21" t="s">
        <v>315</v>
      </c>
      <c r="AA1135" s="102">
        <v>0</v>
      </c>
      <c r="AB1135" s="99">
        <v>0</v>
      </c>
      <c r="AC1135" s="99">
        <v>0</v>
      </c>
      <c r="AD1135" s="21">
        <v>9.8000000000000007</v>
      </c>
      <c r="AE1135" s="99">
        <v>0</v>
      </c>
      <c r="AF1135" s="21">
        <f t="shared" si="17"/>
        <v>9.8000000000000007</v>
      </c>
      <c r="AG1135" s="21" t="s">
        <v>10803</v>
      </c>
      <c r="AH1135" s="24" t="s">
        <v>11098</v>
      </c>
      <c r="AI1135" s="24" t="s">
        <v>11093</v>
      </c>
      <c r="AJ1135" s="27" t="s">
        <v>31728</v>
      </c>
      <c r="AK1135" s="28" t="s">
        <v>60</v>
      </c>
      <c r="AL1135" s="28">
        <v>10</v>
      </c>
      <c r="AM1135" s="28">
        <v>19870101</v>
      </c>
      <c r="AN1135" s="29">
        <v>320</v>
      </c>
      <c r="AO1135" s="29">
        <v>202212</v>
      </c>
      <c r="AP1135" s="29">
        <v>2022</v>
      </c>
      <c r="AQ1135" s="28">
        <v>32991216</v>
      </c>
      <c r="AR1135" s="28">
        <v>8010667</v>
      </c>
      <c r="AS1135" s="28">
        <v>2000000</v>
      </c>
      <c r="AT1135" s="30">
        <v>2</v>
      </c>
      <c r="AU1135" s="30"/>
      <c r="AV1135" s="30"/>
      <c r="AW1135" s="30"/>
      <c r="AX1135" s="30"/>
      <c r="AY1135" s="30"/>
      <c r="AZ1135" s="30"/>
      <c r="BA1135" s="30"/>
      <c r="BB1135" s="30" t="s">
        <v>54452</v>
      </c>
      <c r="BC1135" s="30" t="s">
        <v>54452</v>
      </c>
      <c r="BD1135" s="30" t="s">
        <v>54452</v>
      </c>
      <c r="BE1135" s="30" t="s">
        <v>54452</v>
      </c>
      <c r="BF1135" s="30" t="s">
        <v>54452</v>
      </c>
      <c r="BG1135" s="30">
        <v>4</v>
      </c>
      <c r="BH1135" s="30" t="s">
        <v>237</v>
      </c>
      <c r="BI1135" s="31"/>
    </row>
    <row r="1136" spans="1:61" ht="16.5">
      <c r="A1136" s="21" t="s">
        <v>28368</v>
      </c>
      <c r="B1136" s="21">
        <v>23978</v>
      </c>
      <c r="C1136" s="21">
        <v>4083296</v>
      </c>
      <c r="D1136" s="21">
        <v>1198653353</v>
      </c>
      <c r="E1136" s="22">
        <v>1101114805276</v>
      </c>
      <c r="F1136" s="24" t="s">
        <v>28369</v>
      </c>
      <c r="G1136" s="24" t="s">
        <v>104</v>
      </c>
      <c r="H1136" s="24" t="s">
        <v>51</v>
      </c>
      <c r="I1136" s="24" t="s">
        <v>52</v>
      </c>
      <c r="J1136" s="24" t="s">
        <v>966</v>
      </c>
      <c r="K1136" s="21">
        <v>62</v>
      </c>
      <c r="L1136" s="32" t="s">
        <v>28370</v>
      </c>
      <c r="M1136" s="21" t="s">
        <v>28371</v>
      </c>
      <c r="N1136" s="21">
        <v>2</v>
      </c>
      <c r="O1136" s="21" t="s">
        <v>55</v>
      </c>
      <c r="P1136" s="21">
        <v>0</v>
      </c>
      <c r="Q1136" s="21">
        <v>0</v>
      </c>
      <c r="R1136" s="21">
        <v>0</v>
      </c>
      <c r="S1136" s="21">
        <v>0</v>
      </c>
      <c r="T1136" s="21">
        <v>0</v>
      </c>
      <c r="U1136" s="33">
        <v>1354577</v>
      </c>
      <c r="V1136" s="21">
        <v>0</v>
      </c>
      <c r="W1136" s="33">
        <v>458201</v>
      </c>
      <c r="X1136" s="33">
        <v>2023444</v>
      </c>
      <c r="Y1136" s="33">
        <v>432206</v>
      </c>
      <c r="Z1136" s="16" t="s">
        <v>315</v>
      </c>
      <c r="AA1136" s="102">
        <v>0</v>
      </c>
      <c r="AB1136" s="21">
        <v>4.3</v>
      </c>
      <c r="AC1136" s="99">
        <v>0</v>
      </c>
      <c r="AD1136" s="21">
        <v>13.5</v>
      </c>
      <c r="AE1136" s="21">
        <v>24.8</v>
      </c>
      <c r="AF1136" s="21">
        <f t="shared" si="17"/>
        <v>42.6</v>
      </c>
      <c r="AG1136" s="21" t="s">
        <v>28372</v>
      </c>
      <c r="AH1136" s="24" t="s">
        <v>28373</v>
      </c>
      <c r="AI1136" s="24" t="s">
        <v>28374</v>
      </c>
      <c r="AJ1136" s="27" t="s">
        <v>31729</v>
      </c>
      <c r="AK1136" s="28" t="s">
        <v>60</v>
      </c>
      <c r="AL1136" s="28">
        <v>10</v>
      </c>
      <c r="AM1136" s="28">
        <v>20120224</v>
      </c>
      <c r="AN1136" s="29">
        <v>971</v>
      </c>
      <c r="AO1136" s="29">
        <v>202112</v>
      </c>
      <c r="AP1136" s="29">
        <v>2022</v>
      </c>
      <c r="AQ1136" s="28">
        <v>75139558</v>
      </c>
      <c r="AR1136" s="28">
        <v>22140495</v>
      </c>
      <c r="AS1136" s="28">
        <v>650000</v>
      </c>
      <c r="AT1136" s="30">
        <v>2</v>
      </c>
      <c r="AU1136" s="30"/>
      <c r="AV1136" s="30"/>
      <c r="AW1136" s="30"/>
      <c r="AX1136" s="30"/>
      <c r="AY1136" s="30"/>
      <c r="AZ1136" s="30"/>
      <c r="BA1136" s="30"/>
      <c r="BB1136" s="30" t="s">
        <v>54452</v>
      </c>
      <c r="BC1136" s="30" t="s">
        <v>54452</v>
      </c>
      <c r="BD1136" s="30" t="s">
        <v>54452</v>
      </c>
      <c r="BE1136" s="30" t="s">
        <v>54452</v>
      </c>
      <c r="BF1136" s="30" t="s">
        <v>54452</v>
      </c>
      <c r="BG1136" s="30">
        <v>7</v>
      </c>
      <c r="BH1136" s="30"/>
      <c r="BI1136" s="31"/>
    </row>
    <row r="1137" spans="1:61" ht="16.5">
      <c r="A1137" s="21" t="s">
        <v>1318</v>
      </c>
      <c r="B1137" s="21">
        <v>1188</v>
      </c>
      <c r="C1137" s="21">
        <v>1828930</v>
      </c>
      <c r="D1137" s="21">
        <v>1338122865</v>
      </c>
      <c r="E1137" s="22">
        <v>1341110003595</v>
      </c>
      <c r="F1137" s="24" t="s">
        <v>1319</v>
      </c>
      <c r="G1137" s="24" t="s">
        <v>44</v>
      </c>
      <c r="H1137" s="24" t="s">
        <v>51</v>
      </c>
      <c r="I1137" s="24" t="s">
        <v>52</v>
      </c>
      <c r="J1137" s="24" t="s">
        <v>171</v>
      </c>
      <c r="K1137" s="21">
        <v>48</v>
      </c>
      <c r="L1137" s="32" t="s">
        <v>1320</v>
      </c>
      <c r="M1137" s="21" t="s">
        <v>1321</v>
      </c>
      <c r="N1137" s="26">
        <v>1</v>
      </c>
      <c r="O1137" s="26" t="s">
        <v>55</v>
      </c>
      <c r="P1137" s="26">
        <v>0</v>
      </c>
      <c r="Q1137" s="51">
        <v>262004</v>
      </c>
      <c r="R1137" s="26">
        <v>0</v>
      </c>
      <c r="S1137" s="51">
        <v>432250</v>
      </c>
      <c r="T1137" s="26">
        <v>0</v>
      </c>
      <c r="U1137" s="26">
        <v>0</v>
      </c>
      <c r="V1137" s="26">
        <v>0</v>
      </c>
      <c r="W1137" s="26">
        <v>0</v>
      </c>
      <c r="X1137" s="51">
        <v>4388974</v>
      </c>
      <c r="Y1137" s="51">
        <v>19807178</v>
      </c>
      <c r="Z1137" s="21" t="s">
        <v>56</v>
      </c>
      <c r="AA1137" s="102">
        <v>0</v>
      </c>
      <c r="AB1137" s="21">
        <v>200.6</v>
      </c>
      <c r="AC1137" s="21">
        <v>4.3</v>
      </c>
      <c r="AD1137" s="99">
        <v>0</v>
      </c>
      <c r="AE1137" s="21">
        <v>43.8</v>
      </c>
      <c r="AF1137" s="21">
        <f t="shared" si="17"/>
        <v>248.7</v>
      </c>
      <c r="AG1137" s="21" t="s">
        <v>1322</v>
      </c>
      <c r="AH1137" s="24" t="s">
        <v>1323</v>
      </c>
      <c r="AI1137" s="24" t="s">
        <v>1324</v>
      </c>
      <c r="AJ1137" s="27" t="s">
        <v>31730</v>
      </c>
      <c r="AK1137" s="28" t="s">
        <v>156</v>
      </c>
      <c r="AL1137" s="28">
        <v>10</v>
      </c>
      <c r="AM1137" s="28">
        <v>19740201</v>
      </c>
      <c r="AN1137" s="29">
        <v>2187</v>
      </c>
      <c r="AO1137" s="29">
        <v>202307</v>
      </c>
      <c r="AP1137" s="29">
        <v>2022</v>
      </c>
      <c r="AQ1137" s="28">
        <v>1539819827</v>
      </c>
      <c r="AR1137" s="28">
        <v>933305913</v>
      </c>
      <c r="AS1137" s="28">
        <v>23533928</v>
      </c>
      <c r="AT1137" s="30">
        <v>2</v>
      </c>
      <c r="AU1137" s="30"/>
      <c r="AV1137" s="30"/>
      <c r="AW1137" s="30"/>
      <c r="AX1137" s="30"/>
      <c r="AY1137" s="30"/>
      <c r="AZ1137" s="30"/>
      <c r="BA1137" s="30"/>
      <c r="BB1137" s="30" t="s">
        <v>54452</v>
      </c>
      <c r="BC1137" s="30" t="s">
        <v>54452</v>
      </c>
      <c r="BD1137" s="30" t="s">
        <v>54452</v>
      </c>
      <c r="BE1137" s="30" t="s">
        <v>54452</v>
      </c>
      <c r="BF1137" s="30" t="s">
        <v>54452</v>
      </c>
      <c r="BG1137" s="30">
        <v>7</v>
      </c>
      <c r="BH1137" s="30" t="s">
        <v>645</v>
      </c>
      <c r="BI1137" s="31"/>
    </row>
    <row r="1138" spans="1:61" ht="16.5">
      <c r="A1138" s="21" t="s">
        <v>14970</v>
      </c>
      <c r="B1138" s="21">
        <v>11579</v>
      </c>
      <c r="C1138" s="21">
        <v>8894465</v>
      </c>
      <c r="D1138" s="21">
        <v>2938601361</v>
      </c>
      <c r="E1138" s="22">
        <v>1601110509012</v>
      </c>
      <c r="F1138" s="24" t="s">
        <v>14971</v>
      </c>
      <c r="G1138" s="24" t="s">
        <v>44</v>
      </c>
      <c r="H1138" s="24" t="s">
        <v>51</v>
      </c>
      <c r="I1138" s="24" t="s">
        <v>65</v>
      </c>
      <c r="J1138" s="24" t="s">
        <v>3829</v>
      </c>
      <c r="K1138" s="21">
        <v>50</v>
      </c>
      <c r="L1138" s="32" t="s">
        <v>14972</v>
      </c>
      <c r="M1138" s="21" t="s">
        <v>14973</v>
      </c>
      <c r="N1138" s="26">
        <v>1</v>
      </c>
      <c r="O1138" s="26">
        <v>0</v>
      </c>
      <c r="P1138" s="26">
        <v>0</v>
      </c>
      <c r="Q1138" s="26">
        <v>0</v>
      </c>
      <c r="R1138" s="26">
        <v>0</v>
      </c>
      <c r="S1138" s="26">
        <v>0</v>
      </c>
      <c r="T1138" s="26">
        <v>0</v>
      </c>
      <c r="U1138" s="26">
        <v>0</v>
      </c>
      <c r="V1138" s="26">
        <v>0</v>
      </c>
      <c r="W1138" s="26">
        <v>0</v>
      </c>
      <c r="X1138" s="26">
        <v>0</v>
      </c>
      <c r="Y1138" s="26">
        <v>0</v>
      </c>
      <c r="Z1138" s="21"/>
      <c r="AA1138" s="101">
        <v>0</v>
      </c>
      <c r="AB1138" s="98">
        <v>0</v>
      </c>
      <c r="AC1138" s="98">
        <v>0</v>
      </c>
      <c r="AD1138" s="98">
        <v>0</v>
      </c>
      <c r="AE1138" s="98">
        <v>0</v>
      </c>
      <c r="AF1138" s="21">
        <f t="shared" si="17"/>
        <v>0</v>
      </c>
      <c r="AG1138" s="21" t="s">
        <v>11376</v>
      </c>
      <c r="AH1138" s="24"/>
      <c r="AI1138" s="24" t="s">
        <v>14974</v>
      </c>
      <c r="AJ1138" s="27" t="s">
        <v>31731</v>
      </c>
      <c r="AK1138" s="28" t="s">
        <v>47</v>
      </c>
      <c r="AL1138" s="28">
        <v>10</v>
      </c>
      <c r="AM1138" s="28">
        <v>20190304</v>
      </c>
      <c r="AN1138" s="29">
        <v>638</v>
      </c>
      <c r="AO1138" s="29">
        <v>202211</v>
      </c>
      <c r="AP1138" s="29"/>
      <c r="AQ1138" s="28"/>
      <c r="AR1138" s="28"/>
      <c r="AS1138" s="28"/>
      <c r="AT1138" s="30">
        <v>2</v>
      </c>
      <c r="AU1138" s="30"/>
      <c r="AV1138" s="30"/>
      <c r="AW1138" s="30"/>
      <c r="AX1138" s="30"/>
      <c r="AY1138" s="30"/>
      <c r="AZ1138" s="30"/>
      <c r="BA1138" s="30"/>
      <c r="BB1138" s="30" t="s">
        <v>54452</v>
      </c>
      <c r="BC1138" s="30" t="s">
        <v>54452</v>
      </c>
      <c r="BD1138" s="30" t="s">
        <v>54452</v>
      </c>
      <c r="BE1138" s="30" t="s">
        <v>54452</v>
      </c>
      <c r="BF1138" s="30" t="s">
        <v>54452</v>
      </c>
      <c r="BG1138" s="30">
        <v>8</v>
      </c>
      <c r="BH1138" s="30"/>
      <c r="BI1138" s="31"/>
    </row>
    <row r="1139" spans="1:61" ht="16.5">
      <c r="A1139" s="21" t="s">
        <v>15502</v>
      </c>
      <c r="B1139" s="21">
        <v>14712</v>
      </c>
      <c r="C1139" s="21">
        <v>1477351</v>
      </c>
      <c r="D1139" s="21">
        <v>2208133593</v>
      </c>
      <c r="E1139" s="22">
        <v>1101111283657</v>
      </c>
      <c r="F1139" s="24" t="s">
        <v>15503</v>
      </c>
      <c r="G1139" s="24" t="s">
        <v>44</v>
      </c>
      <c r="H1139" s="24" t="s">
        <v>51</v>
      </c>
      <c r="I1139" s="24" t="s">
        <v>52</v>
      </c>
      <c r="J1139" s="24" t="s">
        <v>363</v>
      </c>
      <c r="K1139" s="21">
        <v>63</v>
      </c>
      <c r="L1139" s="32" t="s">
        <v>15504</v>
      </c>
      <c r="M1139" s="21" t="s">
        <v>15505</v>
      </c>
      <c r="N1139" s="21">
        <v>1</v>
      </c>
      <c r="O1139" s="21" t="s">
        <v>55</v>
      </c>
      <c r="P1139" s="21">
        <v>0</v>
      </c>
      <c r="Q1139" s="21">
        <v>0</v>
      </c>
      <c r="R1139" s="21">
        <v>0</v>
      </c>
      <c r="S1139" s="21">
        <v>0</v>
      </c>
      <c r="T1139" s="21">
        <v>0</v>
      </c>
      <c r="U1139" s="21">
        <v>0</v>
      </c>
      <c r="V1139" s="21">
        <v>0</v>
      </c>
      <c r="W1139" s="33">
        <v>374745</v>
      </c>
      <c r="X1139" s="21">
        <v>0</v>
      </c>
      <c r="Y1139" s="21">
        <v>0</v>
      </c>
      <c r="Z1139" s="16" t="s">
        <v>315</v>
      </c>
      <c r="AA1139" s="102">
        <v>0</v>
      </c>
      <c r="AB1139" s="99">
        <v>0</v>
      </c>
      <c r="AC1139" s="99">
        <v>0</v>
      </c>
      <c r="AD1139" s="99">
        <v>0</v>
      </c>
      <c r="AE1139" s="21">
        <v>3.7</v>
      </c>
      <c r="AF1139" s="21">
        <f t="shared" si="17"/>
        <v>3.7</v>
      </c>
      <c r="AG1139" s="21" t="s">
        <v>15292</v>
      </c>
      <c r="AH1139" s="24" t="s">
        <v>15506</v>
      </c>
      <c r="AI1139" s="24" t="s">
        <v>15507</v>
      </c>
      <c r="AJ1139" s="27" t="s">
        <v>31732</v>
      </c>
      <c r="AK1139" s="28" t="s">
        <v>156</v>
      </c>
      <c r="AL1139" s="28">
        <v>10</v>
      </c>
      <c r="AM1139" s="28">
        <v>19960618</v>
      </c>
      <c r="AN1139" s="29">
        <v>1109</v>
      </c>
      <c r="AO1139" s="29">
        <v>202306</v>
      </c>
      <c r="AP1139" s="29">
        <v>2022</v>
      </c>
      <c r="AQ1139" s="28">
        <v>174397667</v>
      </c>
      <c r="AR1139" s="28">
        <v>217613616</v>
      </c>
      <c r="AS1139" s="28">
        <v>5478775</v>
      </c>
      <c r="AT1139" s="30">
        <v>2</v>
      </c>
      <c r="AU1139" s="30"/>
      <c r="AV1139" s="30"/>
      <c r="AW1139" s="30"/>
      <c r="AX1139" s="30"/>
      <c r="AY1139" s="30"/>
      <c r="AZ1139" s="30"/>
      <c r="BA1139" s="30"/>
      <c r="BB1139" s="30" t="s">
        <v>54452</v>
      </c>
      <c r="BC1139" s="30" t="s">
        <v>54452</v>
      </c>
      <c r="BD1139" s="30" t="s">
        <v>54452</v>
      </c>
      <c r="BE1139" s="30" t="s">
        <v>54452</v>
      </c>
      <c r="BF1139" s="30" t="s">
        <v>54452</v>
      </c>
      <c r="BG1139" s="30">
        <v>7</v>
      </c>
      <c r="BH1139" s="30"/>
      <c r="BI1139" s="31"/>
    </row>
    <row r="1140" spans="1:61" ht="16.5">
      <c r="A1140" s="21" t="s">
        <v>15599</v>
      </c>
      <c r="B1140" s="21">
        <v>14779</v>
      </c>
      <c r="C1140" s="21">
        <v>1878539</v>
      </c>
      <c r="D1140" s="21">
        <v>2208129615</v>
      </c>
      <c r="E1140" s="22">
        <v>1101111267875</v>
      </c>
      <c r="F1140" s="24" t="s">
        <v>15600</v>
      </c>
      <c r="G1140" s="24" t="s">
        <v>44</v>
      </c>
      <c r="H1140" s="24" t="s">
        <v>51</v>
      </c>
      <c r="I1140" s="24" t="s">
        <v>65</v>
      </c>
      <c r="J1140" s="24" t="s">
        <v>363</v>
      </c>
      <c r="K1140" s="21">
        <v>63</v>
      </c>
      <c r="L1140" s="32" t="s">
        <v>15601</v>
      </c>
      <c r="M1140" s="21" t="s">
        <v>15602</v>
      </c>
      <c r="N1140" s="21">
        <v>1</v>
      </c>
      <c r="O1140" s="21" t="s">
        <v>55</v>
      </c>
      <c r="P1140" s="33">
        <v>41430</v>
      </c>
      <c r="Q1140" s="21">
        <v>0</v>
      </c>
      <c r="R1140" s="33">
        <v>275885</v>
      </c>
      <c r="S1140" s="21">
        <v>0</v>
      </c>
      <c r="T1140" s="21">
        <v>0</v>
      </c>
      <c r="U1140" s="33">
        <v>161831</v>
      </c>
      <c r="V1140" s="33">
        <v>203528</v>
      </c>
      <c r="W1140" s="21">
        <v>0</v>
      </c>
      <c r="X1140" s="21">
        <v>0</v>
      </c>
      <c r="Y1140" s="21">
        <v>0</v>
      </c>
      <c r="Z1140" s="16" t="s">
        <v>315</v>
      </c>
      <c r="AA1140" s="21">
        <v>0.4</v>
      </c>
      <c r="AB1140" s="21">
        <v>2.7</v>
      </c>
      <c r="AC1140" s="99">
        <v>0</v>
      </c>
      <c r="AD1140" s="21">
        <v>1.6</v>
      </c>
      <c r="AE1140" s="21">
        <v>2</v>
      </c>
      <c r="AF1140" s="21">
        <f t="shared" si="17"/>
        <v>6.7</v>
      </c>
      <c r="AG1140" s="21" t="s">
        <v>15603</v>
      </c>
      <c r="AH1140" s="24" t="s">
        <v>15604</v>
      </c>
      <c r="AI1140" s="24" t="s">
        <v>15605</v>
      </c>
      <c r="AJ1140" s="27" t="s">
        <v>31733</v>
      </c>
      <c r="AK1140" s="28" t="s">
        <v>60</v>
      </c>
      <c r="AL1140" s="28">
        <v>10</v>
      </c>
      <c r="AM1140" s="28">
        <v>19950506</v>
      </c>
      <c r="AN1140" s="29">
        <v>352</v>
      </c>
      <c r="AO1140" s="29">
        <v>202304</v>
      </c>
      <c r="AP1140" s="29">
        <v>2022</v>
      </c>
      <c r="AQ1140" s="28">
        <v>41276386</v>
      </c>
      <c r="AR1140" s="28">
        <v>53269163</v>
      </c>
      <c r="AS1140" s="28">
        <v>980000</v>
      </c>
      <c r="AT1140" s="30">
        <v>2</v>
      </c>
      <c r="AU1140" s="30"/>
      <c r="AV1140" s="30"/>
      <c r="AW1140" s="30"/>
      <c r="AX1140" s="30"/>
      <c r="AY1140" s="30"/>
      <c r="AZ1140" s="30"/>
      <c r="BA1140" s="30"/>
      <c r="BB1140" s="30" t="s">
        <v>54452</v>
      </c>
      <c r="BC1140" s="30" t="s">
        <v>54452</v>
      </c>
      <c r="BD1140" s="30" t="s">
        <v>54452</v>
      </c>
      <c r="BE1140" s="30" t="s">
        <v>54452</v>
      </c>
      <c r="BF1140" s="30" t="s">
        <v>54452</v>
      </c>
      <c r="BG1140" s="30">
        <v>4</v>
      </c>
      <c r="BH1140" s="30" t="s">
        <v>15606</v>
      </c>
      <c r="BI1140" s="31"/>
    </row>
    <row r="1141" spans="1:61" ht="16.5">
      <c r="A1141" s="21" t="s">
        <v>14975</v>
      </c>
      <c r="B1141" s="21">
        <v>9932</v>
      </c>
      <c r="C1141" s="21">
        <v>3201690</v>
      </c>
      <c r="D1141" s="21">
        <v>1428117070</v>
      </c>
      <c r="E1141" s="22">
        <v>1345110132891</v>
      </c>
      <c r="F1141" s="24" t="s">
        <v>14976</v>
      </c>
      <c r="G1141" s="24" t="s">
        <v>44</v>
      </c>
      <c r="H1141" s="24" t="s">
        <v>51</v>
      </c>
      <c r="I1141" s="24" t="s">
        <v>52</v>
      </c>
      <c r="J1141" s="24" t="s">
        <v>171</v>
      </c>
      <c r="K1141" s="21">
        <v>48</v>
      </c>
      <c r="L1141" s="32" t="s">
        <v>14977</v>
      </c>
      <c r="M1141" s="21" t="s">
        <v>14978</v>
      </c>
      <c r="N1141" s="21">
        <v>1</v>
      </c>
      <c r="O1141" s="21">
        <v>0</v>
      </c>
      <c r="P1141" s="21">
        <v>0</v>
      </c>
      <c r="Q1141" s="21">
        <v>0</v>
      </c>
      <c r="R1141" s="21">
        <v>0</v>
      </c>
      <c r="S1141" s="21">
        <v>0</v>
      </c>
      <c r="T1141" s="21">
        <v>0</v>
      </c>
      <c r="U1141" s="21">
        <v>0</v>
      </c>
      <c r="V1141" s="21">
        <v>0</v>
      </c>
      <c r="W1141" s="21">
        <v>0</v>
      </c>
      <c r="X1141" s="21">
        <v>0</v>
      </c>
      <c r="Y1141" s="21">
        <v>0</v>
      </c>
      <c r="Z1141" s="16" t="s">
        <v>315</v>
      </c>
      <c r="AA1141" s="101">
        <v>0</v>
      </c>
      <c r="AB1141" s="98">
        <v>0</v>
      </c>
      <c r="AC1141" s="98">
        <v>0</v>
      </c>
      <c r="AD1141" s="98">
        <v>0</v>
      </c>
      <c r="AE1141" s="98">
        <v>0</v>
      </c>
      <c r="AF1141" s="21">
        <f t="shared" si="17"/>
        <v>0</v>
      </c>
      <c r="AG1141" s="21" t="s">
        <v>14979</v>
      </c>
      <c r="AH1141" s="24" t="s">
        <v>14980</v>
      </c>
      <c r="AI1141" s="24" t="s">
        <v>14981</v>
      </c>
      <c r="AJ1141" s="27" t="s">
        <v>30785</v>
      </c>
      <c r="AK1141" s="28" t="s">
        <v>60</v>
      </c>
      <c r="AL1141" s="28">
        <v>10</v>
      </c>
      <c r="AM1141" s="28">
        <v>20081201</v>
      </c>
      <c r="AN1141" s="29">
        <v>365</v>
      </c>
      <c r="AO1141" s="29">
        <v>202212</v>
      </c>
      <c r="AP1141" s="29">
        <v>2022</v>
      </c>
      <c r="AQ1141" s="28">
        <v>239101831</v>
      </c>
      <c r="AR1141" s="28">
        <v>103749658</v>
      </c>
      <c r="AS1141" s="28">
        <v>3300000</v>
      </c>
      <c r="AT1141" s="30">
        <v>1</v>
      </c>
      <c r="AU1141" s="30"/>
      <c r="AV1141" s="30"/>
      <c r="AW1141" s="30"/>
      <c r="AX1141" s="30"/>
      <c r="AY1141" s="30"/>
      <c r="AZ1141" s="30"/>
      <c r="BA1141" s="30"/>
      <c r="BB1141" s="30" t="s">
        <v>54452</v>
      </c>
      <c r="BC1141" s="30" t="s">
        <v>54452</v>
      </c>
      <c r="BD1141" s="30" t="s">
        <v>54452</v>
      </c>
      <c r="BE1141" s="30" t="s">
        <v>54452</v>
      </c>
      <c r="BF1141" s="30" t="s">
        <v>54452</v>
      </c>
      <c r="BG1141" s="30">
        <v>7</v>
      </c>
      <c r="BH1141" s="30"/>
      <c r="BI1141" s="31"/>
    </row>
    <row r="1142" spans="1:61" ht="16.5">
      <c r="A1142" s="21" t="s">
        <v>2576</v>
      </c>
      <c r="B1142" s="21">
        <v>2261</v>
      </c>
      <c r="C1142" s="21">
        <v>1891645</v>
      </c>
      <c r="D1142" s="21">
        <v>2208100530</v>
      </c>
      <c r="E1142" s="22">
        <v>1101110037005</v>
      </c>
      <c r="F1142" s="24" t="s">
        <v>1411</v>
      </c>
      <c r="G1142" s="24" t="s">
        <v>44</v>
      </c>
      <c r="H1142" s="24" t="s">
        <v>51</v>
      </c>
      <c r="I1142" s="24" t="s">
        <v>52</v>
      </c>
      <c r="J1142" s="24" t="s">
        <v>264</v>
      </c>
      <c r="K1142" s="21">
        <v>15</v>
      </c>
      <c r="L1142" s="32" t="s">
        <v>2577</v>
      </c>
      <c r="M1142" s="21" t="s">
        <v>2578</v>
      </c>
      <c r="N1142" s="26">
        <v>1</v>
      </c>
      <c r="O1142" s="26" t="s">
        <v>55</v>
      </c>
      <c r="P1142" s="33">
        <v>55118</v>
      </c>
      <c r="Q1142" s="33">
        <v>2722425</v>
      </c>
      <c r="R1142" s="26">
        <v>0</v>
      </c>
      <c r="S1142" s="33">
        <v>722689</v>
      </c>
      <c r="T1142" s="26">
        <v>0</v>
      </c>
      <c r="U1142" s="26">
        <v>0</v>
      </c>
      <c r="V1142" s="33">
        <v>6333245</v>
      </c>
      <c r="W1142" s="26">
        <v>0</v>
      </c>
      <c r="X1142" s="26">
        <v>0</v>
      </c>
      <c r="Y1142" s="33">
        <v>13539173</v>
      </c>
      <c r="Z1142" s="21" t="s">
        <v>56</v>
      </c>
      <c r="AA1142" s="21">
        <v>0.5</v>
      </c>
      <c r="AB1142" s="21">
        <v>162.6</v>
      </c>
      <c r="AC1142" s="21">
        <v>7.2</v>
      </c>
      <c r="AD1142" s="99">
        <v>0</v>
      </c>
      <c r="AE1142" s="21">
        <v>63.3</v>
      </c>
      <c r="AF1142" s="21">
        <f t="shared" si="17"/>
        <v>233.59999999999997</v>
      </c>
      <c r="AG1142" s="21" t="s">
        <v>2579</v>
      </c>
      <c r="AH1142" s="24" t="s">
        <v>2580</v>
      </c>
      <c r="AI1142" s="24" t="s">
        <v>2581</v>
      </c>
      <c r="AJ1142" s="27" t="s">
        <v>31734</v>
      </c>
      <c r="AK1142" s="28" t="s">
        <v>156</v>
      </c>
      <c r="AL1142" s="28">
        <v>10</v>
      </c>
      <c r="AM1142" s="28">
        <v>19580819</v>
      </c>
      <c r="AN1142" s="29">
        <v>988</v>
      </c>
      <c r="AO1142" s="29">
        <v>202306</v>
      </c>
      <c r="AP1142" s="29">
        <v>2022</v>
      </c>
      <c r="AQ1142" s="28">
        <v>536574431</v>
      </c>
      <c r="AR1142" s="28">
        <v>888665301</v>
      </c>
      <c r="AS1142" s="28">
        <v>6881767</v>
      </c>
      <c r="AT1142" s="30">
        <v>2</v>
      </c>
      <c r="AU1142" s="30"/>
      <c r="AV1142" s="30"/>
      <c r="AW1142" s="30"/>
      <c r="AX1142" s="30"/>
      <c r="AY1142" s="30"/>
      <c r="AZ1142" s="30"/>
      <c r="BA1142" s="30"/>
      <c r="BB1142" s="30" t="s">
        <v>54452</v>
      </c>
      <c r="BC1142" s="30" t="s">
        <v>54452</v>
      </c>
      <c r="BD1142" s="30" t="s">
        <v>54452</v>
      </c>
      <c r="BE1142" s="30" t="s">
        <v>54452</v>
      </c>
      <c r="BF1142" s="30" t="s">
        <v>54452</v>
      </c>
      <c r="BG1142" s="30">
        <v>4</v>
      </c>
      <c r="BH1142" s="30" t="s">
        <v>278</v>
      </c>
      <c r="BI1142" s="31"/>
    </row>
    <row r="1143" spans="1:61" ht="16.5">
      <c r="A1143" s="21" t="s">
        <v>14378</v>
      </c>
      <c r="B1143" s="21">
        <v>13981</v>
      </c>
      <c r="C1143" s="21">
        <v>1998014</v>
      </c>
      <c r="D1143" s="21">
        <v>2118160835</v>
      </c>
      <c r="E1143" s="22">
        <v>1101110730534</v>
      </c>
      <c r="F1143" s="24" t="s">
        <v>14379</v>
      </c>
      <c r="G1143" s="24" t="s">
        <v>44</v>
      </c>
      <c r="H1143" s="24" t="s">
        <v>51</v>
      </c>
      <c r="I1143" s="24" t="s">
        <v>65</v>
      </c>
      <c r="J1143" s="24" t="s">
        <v>966</v>
      </c>
      <c r="K1143" s="21">
        <v>62</v>
      </c>
      <c r="L1143" s="32" t="s">
        <v>14380</v>
      </c>
      <c r="M1143" s="21" t="s">
        <v>14381</v>
      </c>
      <c r="N1143" s="21">
        <v>1</v>
      </c>
      <c r="O1143" s="21" t="s">
        <v>55</v>
      </c>
      <c r="P1143" s="21">
        <v>0</v>
      </c>
      <c r="Q1143" s="21">
        <v>0</v>
      </c>
      <c r="R1143" s="21">
        <v>0</v>
      </c>
      <c r="S1143" s="21">
        <v>0</v>
      </c>
      <c r="T1143" s="21">
        <v>0</v>
      </c>
      <c r="U1143" s="33">
        <v>32055</v>
      </c>
      <c r="V1143" s="33">
        <v>15430</v>
      </c>
      <c r="W1143" s="33">
        <v>346345</v>
      </c>
      <c r="X1143" s="21">
        <v>0</v>
      </c>
      <c r="Y1143" s="21">
        <v>0</v>
      </c>
      <c r="Z1143" s="16" t="s">
        <v>315</v>
      </c>
      <c r="AA1143" s="102">
        <v>0</v>
      </c>
      <c r="AB1143" s="99">
        <v>0</v>
      </c>
      <c r="AC1143" s="99">
        <v>0</v>
      </c>
      <c r="AD1143" s="21">
        <v>0.3</v>
      </c>
      <c r="AE1143" s="21">
        <v>3.6</v>
      </c>
      <c r="AF1143" s="21">
        <f t="shared" si="17"/>
        <v>3.9</v>
      </c>
      <c r="AG1143" s="21" t="s">
        <v>14382</v>
      </c>
      <c r="AH1143" s="24" t="s">
        <v>14383</v>
      </c>
      <c r="AI1143" s="24" t="s">
        <v>14384</v>
      </c>
      <c r="AJ1143" s="27" t="s">
        <v>31735</v>
      </c>
      <c r="AK1143" s="28" t="s">
        <v>60</v>
      </c>
      <c r="AL1143" s="28">
        <v>10</v>
      </c>
      <c r="AM1143" s="28">
        <v>19901109</v>
      </c>
      <c r="AN1143" s="29">
        <v>941</v>
      </c>
      <c r="AO1143" s="29">
        <v>202212</v>
      </c>
      <c r="AP1143" s="29">
        <v>2022</v>
      </c>
      <c r="AQ1143" s="28">
        <v>30836728</v>
      </c>
      <c r="AR1143" s="28">
        <v>46564036</v>
      </c>
      <c r="AS1143" s="28">
        <v>800000</v>
      </c>
      <c r="AT1143" s="30">
        <v>2</v>
      </c>
      <c r="AU1143" s="30"/>
      <c r="AV1143" s="30"/>
      <c r="AW1143" s="30"/>
      <c r="AX1143" s="30"/>
      <c r="AY1143" s="30"/>
      <c r="AZ1143" s="30"/>
      <c r="BA1143" s="30"/>
      <c r="BB1143" s="30" t="s">
        <v>54452</v>
      </c>
      <c r="BC1143" s="30" t="s">
        <v>54452</v>
      </c>
      <c r="BD1143" s="30" t="s">
        <v>54452</v>
      </c>
      <c r="BE1143" s="30" t="s">
        <v>54452</v>
      </c>
      <c r="BF1143" s="30" t="s">
        <v>54452</v>
      </c>
      <c r="BG1143" s="30">
        <v>4</v>
      </c>
      <c r="BH1143" s="30" t="s">
        <v>9287</v>
      </c>
      <c r="BI1143" s="31"/>
    </row>
    <row r="1144" spans="1:61" ht="16.5">
      <c r="A1144" s="21" t="s">
        <v>13113</v>
      </c>
      <c r="B1144" s="21">
        <v>12833</v>
      </c>
      <c r="C1144" s="21">
        <v>1719925</v>
      </c>
      <c r="D1144" s="21">
        <v>1078152230</v>
      </c>
      <c r="E1144" s="22">
        <v>1101110725064</v>
      </c>
      <c r="F1144" s="24" t="s">
        <v>13114</v>
      </c>
      <c r="G1144" s="24" t="s">
        <v>44</v>
      </c>
      <c r="H1144" s="24" t="s">
        <v>51</v>
      </c>
      <c r="I1144" s="24" t="s">
        <v>52</v>
      </c>
      <c r="J1144" s="24" t="s">
        <v>462</v>
      </c>
      <c r="K1144" s="21">
        <v>56</v>
      </c>
      <c r="L1144" s="32" t="s">
        <v>13115</v>
      </c>
      <c r="M1144" s="21" t="s">
        <v>13116</v>
      </c>
      <c r="N1144" s="21">
        <v>1</v>
      </c>
      <c r="O1144" s="21" t="s">
        <v>55</v>
      </c>
      <c r="P1144" s="21">
        <v>0</v>
      </c>
      <c r="Q1144" s="21">
        <v>0</v>
      </c>
      <c r="R1144" s="33">
        <v>1905578</v>
      </c>
      <c r="S1144" s="21">
        <v>0</v>
      </c>
      <c r="T1144" s="21">
        <v>0</v>
      </c>
      <c r="U1144" s="33">
        <v>74345</v>
      </c>
      <c r="V1144" s="21">
        <v>0</v>
      </c>
      <c r="W1144" s="33">
        <f>272557+906667</f>
        <v>1179224</v>
      </c>
      <c r="X1144" s="33">
        <f>650235+3070389</f>
        <v>3720624</v>
      </c>
      <c r="Y1144" s="21">
        <v>0</v>
      </c>
      <c r="Z1144" s="16" t="s">
        <v>315</v>
      </c>
      <c r="AA1144" s="102">
        <v>0</v>
      </c>
      <c r="AB1144" s="21">
        <v>19</v>
      </c>
      <c r="AC1144" s="99">
        <v>0</v>
      </c>
      <c r="AD1144" s="21">
        <v>0.7</v>
      </c>
      <c r="AE1144" s="21">
        <v>48.9</v>
      </c>
      <c r="AF1144" s="21">
        <f t="shared" ref="AF1144:AF1207" si="18">SUM(AA1144:AE1144)</f>
        <v>68.599999999999994</v>
      </c>
      <c r="AG1144" s="21" t="s">
        <v>13117</v>
      </c>
      <c r="AH1144" s="24" t="s">
        <v>13118</v>
      </c>
      <c r="AI1144" s="24" t="s">
        <v>13119</v>
      </c>
      <c r="AJ1144" s="27" t="s">
        <v>31736</v>
      </c>
      <c r="AK1144" s="28" t="s">
        <v>70</v>
      </c>
      <c r="AL1144" s="28">
        <v>10</v>
      </c>
      <c r="AM1144" s="28">
        <v>19901011</v>
      </c>
      <c r="AN1144" s="29">
        <v>445</v>
      </c>
      <c r="AO1144" s="29">
        <v>202306</v>
      </c>
      <c r="AP1144" s="29">
        <v>2022</v>
      </c>
      <c r="AQ1144" s="28">
        <v>126134596</v>
      </c>
      <c r="AR1144" s="28">
        <v>390682574</v>
      </c>
      <c r="AS1144" s="28">
        <v>13262972</v>
      </c>
      <c r="AT1144" s="30">
        <v>2</v>
      </c>
      <c r="AU1144" s="30"/>
      <c r="AV1144" s="30"/>
      <c r="AW1144" s="30"/>
      <c r="AX1144" s="30"/>
      <c r="AY1144" s="30"/>
      <c r="AZ1144" s="30"/>
      <c r="BA1144" s="30"/>
      <c r="BB1144" s="30" t="s">
        <v>54452</v>
      </c>
      <c r="BC1144" s="30" t="s">
        <v>54452</v>
      </c>
      <c r="BD1144" s="30" t="s">
        <v>54452</v>
      </c>
      <c r="BE1144" s="30" t="s">
        <v>54452</v>
      </c>
      <c r="BF1144" s="30" t="s">
        <v>54452</v>
      </c>
      <c r="BG1144" s="30">
        <v>4</v>
      </c>
      <c r="BH1144" s="30" t="s">
        <v>9287</v>
      </c>
      <c r="BI1144" s="31"/>
    </row>
    <row r="1145" spans="1:61" ht="16.5">
      <c r="A1145" s="21" t="s">
        <v>3110</v>
      </c>
      <c r="B1145" s="21">
        <v>2864</v>
      </c>
      <c r="C1145" s="21">
        <v>1100046</v>
      </c>
      <c r="D1145" s="21">
        <v>6158102018</v>
      </c>
      <c r="E1145" s="22">
        <v>1801110027359</v>
      </c>
      <c r="F1145" s="24" t="s">
        <v>3111</v>
      </c>
      <c r="G1145" s="24" t="s">
        <v>44</v>
      </c>
      <c r="H1145" s="24" t="s">
        <v>51</v>
      </c>
      <c r="I1145" s="24" t="s">
        <v>52</v>
      </c>
      <c r="J1145" s="24" t="s">
        <v>1935</v>
      </c>
      <c r="K1145" s="21">
        <v>18</v>
      </c>
      <c r="L1145" s="32" t="s">
        <v>3112</v>
      </c>
      <c r="M1145" s="21" t="s">
        <v>3113</v>
      </c>
      <c r="N1145" s="21">
        <v>1</v>
      </c>
      <c r="O1145" s="21" t="s">
        <v>55</v>
      </c>
      <c r="P1145" s="21">
        <v>0</v>
      </c>
      <c r="Q1145" s="51">
        <v>60964</v>
      </c>
      <c r="R1145" s="51">
        <v>504832</v>
      </c>
      <c r="S1145" s="51">
        <v>4797041</v>
      </c>
      <c r="T1145" s="21">
        <v>0</v>
      </c>
      <c r="U1145" s="51">
        <v>113559</v>
      </c>
      <c r="V1145" s="51">
        <v>335365</v>
      </c>
      <c r="W1145" s="51">
        <v>926363</v>
      </c>
      <c r="X1145" s="21">
        <v>0</v>
      </c>
      <c r="Y1145" s="51">
        <v>13162926</v>
      </c>
      <c r="Z1145" s="16" t="s">
        <v>56</v>
      </c>
      <c r="AA1145" s="102">
        <v>0</v>
      </c>
      <c r="AB1145" s="21">
        <v>137.19999999999999</v>
      </c>
      <c r="AC1145" s="21">
        <v>47.9</v>
      </c>
      <c r="AD1145" s="21">
        <v>1.1000000000000001</v>
      </c>
      <c r="AE1145" s="21">
        <v>12.6</v>
      </c>
      <c r="AF1145" s="21">
        <f t="shared" si="18"/>
        <v>198.79999999999998</v>
      </c>
      <c r="AG1145" s="21" t="s">
        <v>3114</v>
      </c>
      <c r="AH1145" s="24" t="s">
        <v>3115</v>
      </c>
      <c r="AI1145" s="24" t="s">
        <v>3116</v>
      </c>
      <c r="AJ1145" s="27" t="s">
        <v>31737</v>
      </c>
      <c r="AK1145" s="28" t="s">
        <v>60</v>
      </c>
      <c r="AL1145" s="28">
        <v>10</v>
      </c>
      <c r="AM1145" s="28">
        <v>19770701</v>
      </c>
      <c r="AN1145" s="29">
        <v>587</v>
      </c>
      <c r="AO1145" s="29">
        <v>202304</v>
      </c>
      <c r="AP1145" s="29">
        <v>2022</v>
      </c>
      <c r="AQ1145" s="28">
        <v>194338109</v>
      </c>
      <c r="AR1145" s="28">
        <v>340426728</v>
      </c>
      <c r="AS1145" s="28">
        <v>6569560</v>
      </c>
      <c r="AT1145" s="30">
        <v>2</v>
      </c>
      <c r="AU1145" s="30"/>
      <c r="AV1145" s="30"/>
      <c r="AW1145" s="30"/>
      <c r="AX1145" s="30"/>
      <c r="AY1145" s="30"/>
      <c r="AZ1145" s="30"/>
      <c r="BA1145" s="30"/>
      <c r="BB1145" s="30" t="s">
        <v>54452</v>
      </c>
      <c r="BC1145" s="30" t="s">
        <v>54452</v>
      </c>
      <c r="BD1145" s="30" t="s">
        <v>54452</v>
      </c>
      <c r="BE1145" s="30" t="s">
        <v>54452</v>
      </c>
      <c r="BF1145" s="30" t="s">
        <v>54452</v>
      </c>
      <c r="BG1145" s="30">
        <v>4</v>
      </c>
      <c r="BH1145" s="30" t="s">
        <v>237</v>
      </c>
      <c r="BI1145" s="31"/>
    </row>
    <row r="1146" spans="1:61" ht="16.5">
      <c r="A1146" s="21" t="s">
        <v>8490</v>
      </c>
      <c r="B1146" s="21">
        <v>8675</v>
      </c>
      <c r="C1146" s="21">
        <v>1496116</v>
      </c>
      <c r="D1146" s="21">
        <v>1298129118</v>
      </c>
      <c r="E1146" s="22">
        <v>1311110040574</v>
      </c>
      <c r="F1146" s="24" t="s">
        <v>8491</v>
      </c>
      <c r="G1146" s="24" t="s">
        <v>44</v>
      </c>
      <c r="H1146" s="24" t="s">
        <v>51</v>
      </c>
      <c r="I1146" s="24" t="s">
        <v>52</v>
      </c>
      <c r="J1146" s="24" t="s">
        <v>313</v>
      </c>
      <c r="K1146" s="21">
        <v>46</v>
      </c>
      <c r="L1146" s="32" t="s">
        <v>8492</v>
      </c>
      <c r="M1146" s="21" t="s">
        <v>8493</v>
      </c>
      <c r="N1146" s="21">
        <v>1</v>
      </c>
      <c r="O1146" s="21" t="s">
        <v>55</v>
      </c>
      <c r="P1146" s="21">
        <v>0</v>
      </c>
      <c r="Q1146" s="21">
        <v>0</v>
      </c>
      <c r="R1146" s="21">
        <v>0</v>
      </c>
      <c r="S1146" s="21">
        <v>0</v>
      </c>
      <c r="T1146" s="21">
        <v>0</v>
      </c>
      <c r="U1146" s="33">
        <v>23950</v>
      </c>
      <c r="V1146" s="33">
        <v>88326</v>
      </c>
      <c r="W1146" s="33">
        <v>118699</v>
      </c>
      <c r="X1146" s="68">
        <v>1364606</v>
      </c>
      <c r="Y1146" s="21">
        <v>0</v>
      </c>
      <c r="Z1146" s="16" t="s">
        <v>1249</v>
      </c>
      <c r="AA1146" s="102">
        <v>0</v>
      </c>
      <c r="AB1146" s="99">
        <v>0</v>
      </c>
      <c r="AC1146" s="99">
        <v>0</v>
      </c>
      <c r="AD1146" s="21">
        <v>0.2</v>
      </c>
      <c r="AE1146" s="21">
        <v>15.7</v>
      </c>
      <c r="AF1146" s="21">
        <f t="shared" si="18"/>
        <v>15.899999999999999</v>
      </c>
      <c r="AG1146" s="21" t="s">
        <v>8494</v>
      </c>
      <c r="AH1146" s="24" t="s">
        <v>8495</v>
      </c>
      <c r="AI1146" s="24" t="s">
        <v>7963</v>
      </c>
      <c r="AJ1146" s="27" t="s">
        <v>30869</v>
      </c>
      <c r="AK1146" s="28" t="s">
        <v>60</v>
      </c>
      <c r="AL1146" s="28">
        <v>10</v>
      </c>
      <c r="AM1146" s="28">
        <v>19990619</v>
      </c>
      <c r="AN1146" s="29">
        <v>398</v>
      </c>
      <c r="AO1146" s="29">
        <v>202212</v>
      </c>
      <c r="AP1146" s="29">
        <v>2022</v>
      </c>
      <c r="AQ1146" s="28">
        <v>72135845</v>
      </c>
      <c r="AR1146" s="28">
        <v>350490983</v>
      </c>
      <c r="AS1146" s="28">
        <v>8182754</v>
      </c>
      <c r="AT1146" s="30">
        <v>2</v>
      </c>
      <c r="AU1146" s="30"/>
      <c r="AV1146" s="30"/>
      <c r="AW1146" s="30"/>
      <c r="AX1146" s="30"/>
      <c r="AY1146" s="30"/>
      <c r="AZ1146" s="30"/>
      <c r="BA1146" s="30"/>
      <c r="BB1146" s="30" t="s">
        <v>54452</v>
      </c>
      <c r="BC1146" s="30" t="s">
        <v>54452</v>
      </c>
      <c r="BD1146" s="30" t="s">
        <v>54452</v>
      </c>
      <c r="BE1146" s="30" t="s">
        <v>54452</v>
      </c>
      <c r="BF1146" s="30" t="s">
        <v>54452</v>
      </c>
      <c r="BG1146" s="30">
        <v>7</v>
      </c>
      <c r="BH1146" s="30"/>
      <c r="BI1146" s="31"/>
    </row>
    <row r="1147" spans="1:61" ht="16.5">
      <c r="A1147" s="21" t="s">
        <v>1325</v>
      </c>
      <c r="B1147" s="21">
        <v>1191</v>
      </c>
      <c r="C1147" s="21">
        <v>1100475</v>
      </c>
      <c r="D1147" s="21">
        <v>1348118419</v>
      </c>
      <c r="E1147" s="22">
        <v>1350110040291</v>
      </c>
      <c r="F1147" s="24" t="s">
        <v>1326</v>
      </c>
      <c r="G1147" s="24" t="s">
        <v>44</v>
      </c>
      <c r="H1147" s="24" t="s">
        <v>51</v>
      </c>
      <c r="I1147" s="24" t="s">
        <v>52</v>
      </c>
      <c r="J1147" s="24" t="s">
        <v>1041</v>
      </c>
      <c r="K1147" s="21">
        <v>8</v>
      </c>
      <c r="L1147" s="32" t="s">
        <v>1327</v>
      </c>
      <c r="M1147" s="21" t="s">
        <v>1328</v>
      </c>
      <c r="N1147" s="21">
        <v>1</v>
      </c>
      <c r="O1147" s="21" t="s">
        <v>55</v>
      </c>
      <c r="P1147" s="21">
        <v>0</v>
      </c>
      <c r="Q1147" s="21">
        <v>0</v>
      </c>
      <c r="R1147" s="21">
        <v>0</v>
      </c>
      <c r="S1147" s="39">
        <v>132000</v>
      </c>
      <c r="T1147" s="21">
        <v>0</v>
      </c>
      <c r="U1147" s="39">
        <v>208910</v>
      </c>
      <c r="V1147" s="39">
        <v>194971</v>
      </c>
      <c r="W1147" s="21">
        <v>0</v>
      </c>
      <c r="X1147" s="39">
        <v>1562995</v>
      </c>
      <c r="Y1147" s="39">
        <v>1690572</v>
      </c>
      <c r="Z1147" s="16" t="s">
        <v>56</v>
      </c>
      <c r="AA1147" s="102">
        <v>0</v>
      </c>
      <c r="AB1147" s="21">
        <v>16.899999999999999</v>
      </c>
      <c r="AC1147" s="21">
        <v>1.3</v>
      </c>
      <c r="AD1147" s="21">
        <v>2</v>
      </c>
      <c r="AE1147" s="21">
        <v>17.5</v>
      </c>
      <c r="AF1147" s="21">
        <f t="shared" si="18"/>
        <v>37.700000000000003</v>
      </c>
      <c r="AG1147" s="21" t="s">
        <v>1329</v>
      </c>
      <c r="AH1147" s="24" t="s">
        <v>1330</v>
      </c>
      <c r="AI1147" s="24" t="s">
        <v>1331</v>
      </c>
      <c r="AJ1147" s="27" t="s">
        <v>31738</v>
      </c>
      <c r="AK1147" s="28" t="s">
        <v>70</v>
      </c>
      <c r="AL1147" s="28">
        <v>10</v>
      </c>
      <c r="AM1147" s="28">
        <v>19931108</v>
      </c>
      <c r="AN1147" s="29">
        <v>340</v>
      </c>
      <c r="AO1147" s="29">
        <v>202306</v>
      </c>
      <c r="AP1147" s="29">
        <v>2022</v>
      </c>
      <c r="AQ1147" s="28">
        <v>217319292</v>
      </c>
      <c r="AR1147" s="28">
        <v>185550685</v>
      </c>
      <c r="AS1147" s="28">
        <v>14900164</v>
      </c>
      <c r="AT1147" s="30">
        <v>2</v>
      </c>
      <c r="AU1147" s="30"/>
      <c r="AV1147" s="30"/>
      <c r="AW1147" s="30"/>
      <c r="AX1147" s="30"/>
      <c r="AY1147" s="30"/>
      <c r="AZ1147" s="30"/>
      <c r="BA1147" s="30"/>
      <c r="BB1147" s="30" t="s">
        <v>54452</v>
      </c>
      <c r="BC1147" s="30" t="s">
        <v>54452</v>
      </c>
      <c r="BD1147" s="30" t="s">
        <v>54452</v>
      </c>
      <c r="BE1147" s="30" t="s">
        <v>54452</v>
      </c>
      <c r="BF1147" s="30" t="s">
        <v>54452</v>
      </c>
      <c r="BG1147" s="30">
        <v>8</v>
      </c>
      <c r="BH1147" s="30"/>
      <c r="BI1147" s="31"/>
    </row>
    <row r="1148" spans="1:61" ht="16.5">
      <c r="A1148" s="21" t="s">
        <v>9655</v>
      </c>
      <c r="B1148" s="21">
        <v>9926</v>
      </c>
      <c r="C1148" s="21">
        <v>1566308</v>
      </c>
      <c r="D1148" s="21">
        <v>1258145722</v>
      </c>
      <c r="E1148" s="22">
        <v>1346110021430</v>
      </c>
      <c r="F1148" s="24" t="s">
        <v>9656</v>
      </c>
      <c r="G1148" s="24" t="s">
        <v>44</v>
      </c>
      <c r="H1148" s="24" t="s">
        <v>51</v>
      </c>
      <c r="I1148" s="24" t="s">
        <v>65</v>
      </c>
      <c r="J1148" s="24" t="s">
        <v>264</v>
      </c>
      <c r="K1148" s="21">
        <v>15</v>
      </c>
      <c r="L1148" s="32" t="s">
        <v>9657</v>
      </c>
      <c r="M1148" s="21" t="s">
        <v>9658</v>
      </c>
      <c r="N1148" s="21">
        <v>1</v>
      </c>
      <c r="O1148" s="21" t="s">
        <v>55</v>
      </c>
      <c r="P1148" s="33">
        <v>73741</v>
      </c>
      <c r="Q1148" s="33">
        <v>242712</v>
      </c>
      <c r="R1148" s="21">
        <v>0</v>
      </c>
      <c r="S1148" s="33">
        <v>728397</v>
      </c>
      <c r="T1148" s="21">
        <v>0</v>
      </c>
      <c r="U1148" s="33">
        <v>479835</v>
      </c>
      <c r="V1148" s="33">
        <v>445407</v>
      </c>
      <c r="W1148" s="33">
        <v>33945</v>
      </c>
      <c r="X1148" s="21">
        <v>0</v>
      </c>
      <c r="Y1148" s="33">
        <v>6410989</v>
      </c>
      <c r="Z1148" s="16" t="s">
        <v>315</v>
      </c>
      <c r="AA1148" s="21">
        <v>0.7</v>
      </c>
      <c r="AB1148" s="21">
        <v>66.5</v>
      </c>
      <c r="AC1148" s="21">
        <v>7.2</v>
      </c>
      <c r="AD1148" s="21">
        <v>4.7</v>
      </c>
      <c r="AE1148" s="21">
        <v>4.7</v>
      </c>
      <c r="AF1148" s="21">
        <f t="shared" si="18"/>
        <v>83.800000000000011</v>
      </c>
      <c r="AG1148" s="21" t="s">
        <v>9659</v>
      </c>
      <c r="AH1148" s="24" t="s">
        <v>9660</v>
      </c>
      <c r="AI1148" s="24" t="s">
        <v>9661</v>
      </c>
      <c r="AJ1148" s="27" t="s">
        <v>31739</v>
      </c>
      <c r="AK1148" s="28" t="s">
        <v>60</v>
      </c>
      <c r="AL1148" s="28">
        <v>10</v>
      </c>
      <c r="AM1148" s="28">
        <v>20030102</v>
      </c>
      <c r="AN1148" s="29">
        <v>301</v>
      </c>
      <c r="AO1148" s="29">
        <v>202212</v>
      </c>
      <c r="AP1148" s="29">
        <v>2022</v>
      </c>
      <c r="AQ1148" s="28">
        <v>107404732</v>
      </c>
      <c r="AR1148" s="28">
        <v>145088903</v>
      </c>
      <c r="AS1148" s="28">
        <v>900000</v>
      </c>
      <c r="AT1148" s="30">
        <v>1</v>
      </c>
      <c r="AU1148" s="30"/>
      <c r="AV1148" s="30"/>
      <c r="AW1148" s="30"/>
      <c r="AX1148" s="30"/>
      <c r="AY1148" s="30"/>
      <c r="AZ1148" s="30"/>
      <c r="BA1148" s="30"/>
      <c r="BB1148" s="30" t="s">
        <v>54452</v>
      </c>
      <c r="BC1148" s="30" t="s">
        <v>54452</v>
      </c>
      <c r="BD1148" s="30" t="s">
        <v>54452</v>
      </c>
      <c r="BE1148" s="30" t="s">
        <v>54452</v>
      </c>
      <c r="BF1148" s="30" t="s">
        <v>9662</v>
      </c>
      <c r="BG1148" s="30">
        <v>2</v>
      </c>
      <c r="BH1148" s="30"/>
      <c r="BI1148" s="31"/>
    </row>
    <row r="1149" spans="1:61" ht="16.5">
      <c r="A1149" s="21" t="s">
        <v>2367</v>
      </c>
      <c r="B1149" s="21">
        <v>2191</v>
      </c>
      <c r="C1149" s="21">
        <v>1232978</v>
      </c>
      <c r="D1149" s="21">
        <v>1248115899</v>
      </c>
      <c r="E1149" s="22">
        <v>1801110059112</v>
      </c>
      <c r="F1149" s="24" t="s">
        <v>2368</v>
      </c>
      <c r="G1149" s="24" t="s">
        <v>44</v>
      </c>
      <c r="H1149" s="24" t="s">
        <v>51</v>
      </c>
      <c r="I1149" s="24" t="s">
        <v>65</v>
      </c>
      <c r="J1149" s="24" t="s">
        <v>264</v>
      </c>
      <c r="K1149" s="21">
        <v>15</v>
      </c>
      <c r="L1149" s="32" t="s">
        <v>2369</v>
      </c>
      <c r="M1149" s="21" t="s">
        <v>2370</v>
      </c>
      <c r="N1149" s="21">
        <v>2</v>
      </c>
      <c r="O1149" s="21" t="s">
        <v>55</v>
      </c>
      <c r="P1149" s="21">
        <v>0</v>
      </c>
      <c r="Q1149" s="21">
        <v>0</v>
      </c>
      <c r="R1149" s="33">
        <v>13760</v>
      </c>
      <c r="S1149" s="33">
        <v>95700</v>
      </c>
      <c r="T1149" s="21">
        <v>0</v>
      </c>
      <c r="U1149" s="21">
        <v>0</v>
      </c>
      <c r="V1149" s="33">
        <v>386752</v>
      </c>
      <c r="W1149" s="21">
        <v>0</v>
      </c>
      <c r="X1149" s="33">
        <v>1363657</v>
      </c>
      <c r="Y1149" s="33">
        <v>2226125</v>
      </c>
      <c r="Z1149" s="16" t="s">
        <v>56</v>
      </c>
      <c r="AA1149" s="102">
        <v>0</v>
      </c>
      <c r="AB1149" s="21">
        <v>22.3</v>
      </c>
      <c r="AC1149" s="21">
        <v>0.9</v>
      </c>
      <c r="AD1149" s="99">
        <v>0</v>
      </c>
      <c r="AE1149" s="21">
        <v>17.5</v>
      </c>
      <c r="AF1149" s="21">
        <f t="shared" si="18"/>
        <v>40.700000000000003</v>
      </c>
      <c r="AG1149" s="21" t="s">
        <v>2371</v>
      </c>
      <c r="AH1149" s="24" t="s">
        <v>2372</v>
      </c>
      <c r="AI1149" s="24" t="s">
        <v>2373</v>
      </c>
      <c r="AJ1149" s="27" t="s">
        <v>31740</v>
      </c>
      <c r="AK1149" s="28" t="s">
        <v>70</v>
      </c>
      <c r="AL1149" s="28">
        <v>10</v>
      </c>
      <c r="AM1149" s="28">
        <v>19851224</v>
      </c>
      <c r="AN1149" s="29">
        <v>312</v>
      </c>
      <c r="AO1149" s="29">
        <v>202306</v>
      </c>
      <c r="AP1149" s="29">
        <v>2022</v>
      </c>
      <c r="AQ1149" s="28">
        <v>81029421</v>
      </c>
      <c r="AR1149" s="28">
        <v>130947156</v>
      </c>
      <c r="AS1149" s="28">
        <v>5453351</v>
      </c>
      <c r="AT1149" s="30">
        <v>2</v>
      </c>
      <c r="AU1149" s="30"/>
      <c r="AV1149" s="30"/>
      <c r="AW1149" s="30"/>
      <c r="AX1149" s="30"/>
      <c r="AY1149" s="30"/>
      <c r="AZ1149" s="30"/>
      <c r="BA1149" s="30"/>
      <c r="BB1149" s="30" t="s">
        <v>54452</v>
      </c>
      <c r="BC1149" s="30" t="s">
        <v>54452</v>
      </c>
      <c r="BD1149" s="30" t="s">
        <v>54452</v>
      </c>
      <c r="BE1149" s="30" t="s">
        <v>54452</v>
      </c>
      <c r="BF1149" s="30" t="s">
        <v>54452</v>
      </c>
      <c r="BG1149" s="30">
        <v>4</v>
      </c>
      <c r="BH1149" s="30" t="s">
        <v>2374</v>
      </c>
      <c r="BI1149" s="31"/>
    </row>
    <row r="1150" spans="1:61" ht="16.5">
      <c r="A1150" s="21" t="s">
        <v>3830</v>
      </c>
      <c r="B1150" s="21">
        <v>3650</v>
      </c>
      <c r="C1150" s="21">
        <v>2209015</v>
      </c>
      <c r="D1150" s="21">
        <v>1348617429</v>
      </c>
      <c r="E1150" s="22">
        <v>1314110159387</v>
      </c>
      <c r="F1150" s="24" t="s">
        <v>3831</v>
      </c>
      <c r="G1150" s="24" t="s">
        <v>44</v>
      </c>
      <c r="H1150" s="24" t="s">
        <v>51</v>
      </c>
      <c r="I1150" s="24" t="s">
        <v>65</v>
      </c>
      <c r="J1150" s="24" t="s">
        <v>966</v>
      </c>
      <c r="K1150" s="21">
        <v>62</v>
      </c>
      <c r="L1150" s="32" t="s">
        <v>3832</v>
      </c>
      <c r="M1150" s="21" t="s">
        <v>738</v>
      </c>
      <c r="N1150" s="21">
        <v>1</v>
      </c>
      <c r="O1150" s="21" t="s">
        <v>55</v>
      </c>
      <c r="P1150" s="21">
        <v>0</v>
      </c>
      <c r="Q1150" s="21">
        <v>0</v>
      </c>
      <c r="R1150" s="21">
        <v>0</v>
      </c>
      <c r="S1150" s="21">
        <v>0</v>
      </c>
      <c r="T1150" s="21">
        <v>0</v>
      </c>
      <c r="U1150" s="33">
        <v>129742</v>
      </c>
      <c r="V1150" s="21">
        <v>0</v>
      </c>
      <c r="W1150" s="33">
        <v>3650</v>
      </c>
      <c r="X1150" s="21">
        <v>0</v>
      </c>
      <c r="Y1150" s="21">
        <v>0</v>
      </c>
      <c r="Z1150" s="16" t="s">
        <v>56</v>
      </c>
      <c r="AA1150" s="102">
        <v>0</v>
      </c>
      <c r="AB1150" s="99">
        <v>0</v>
      </c>
      <c r="AC1150" s="99">
        <v>0</v>
      </c>
      <c r="AD1150" s="21">
        <v>1.2</v>
      </c>
      <c r="AE1150" s="99">
        <v>0</v>
      </c>
      <c r="AF1150" s="21">
        <f t="shared" si="18"/>
        <v>1.2</v>
      </c>
      <c r="AG1150" s="21" t="s">
        <v>3833</v>
      </c>
      <c r="AH1150" s="24" t="s">
        <v>3834</v>
      </c>
      <c r="AI1150" s="24" t="s">
        <v>3835</v>
      </c>
      <c r="AJ1150" s="27" t="s">
        <v>31741</v>
      </c>
      <c r="AK1150" s="28" t="s">
        <v>60</v>
      </c>
      <c r="AL1150" s="28">
        <v>10</v>
      </c>
      <c r="AM1150" s="28">
        <v>20040913</v>
      </c>
      <c r="AN1150" s="29">
        <v>417</v>
      </c>
      <c r="AO1150" s="29">
        <v>202212</v>
      </c>
      <c r="AP1150" s="29">
        <v>2022</v>
      </c>
      <c r="AQ1150" s="28">
        <v>19226181</v>
      </c>
      <c r="AR1150" s="28">
        <v>3978857</v>
      </c>
      <c r="AS1150" s="28">
        <v>500000</v>
      </c>
      <c r="AT1150" s="30">
        <v>2</v>
      </c>
      <c r="AU1150" s="30"/>
      <c r="AV1150" s="30"/>
      <c r="AW1150" s="30"/>
      <c r="AX1150" s="30"/>
      <c r="AY1150" s="30"/>
      <c r="AZ1150" s="30"/>
      <c r="BA1150" s="30"/>
      <c r="BB1150" s="30" t="s">
        <v>54452</v>
      </c>
      <c r="BC1150" s="30" t="s">
        <v>54452</v>
      </c>
      <c r="BD1150" s="30" t="s">
        <v>54452</v>
      </c>
      <c r="BE1150" s="30" t="s">
        <v>54452</v>
      </c>
      <c r="BF1150" s="30" t="s">
        <v>54452</v>
      </c>
      <c r="BG1150" s="30">
        <v>4</v>
      </c>
      <c r="BH1150" s="30" t="s">
        <v>237</v>
      </c>
      <c r="BI1150" s="31"/>
    </row>
    <row r="1151" spans="1:61" ht="16.5">
      <c r="A1151" s="21" t="s">
        <v>3105</v>
      </c>
      <c r="B1151" s="21">
        <v>2863</v>
      </c>
      <c r="C1151" s="21">
        <v>1917998</v>
      </c>
      <c r="D1151" s="21">
        <v>6158101585</v>
      </c>
      <c r="E1151" s="22">
        <v>1801110054691</v>
      </c>
      <c r="F1151" s="24" t="s">
        <v>3106</v>
      </c>
      <c r="G1151" s="24" t="s">
        <v>44</v>
      </c>
      <c r="H1151" s="24" t="s">
        <v>51</v>
      </c>
      <c r="I1151" s="24" t="s">
        <v>52</v>
      </c>
      <c r="J1151" s="24" t="s">
        <v>2407</v>
      </c>
      <c r="K1151" s="21">
        <v>39</v>
      </c>
      <c r="L1151" s="32" t="s">
        <v>3107</v>
      </c>
      <c r="M1151" s="21" t="s">
        <v>3108</v>
      </c>
      <c r="N1151" s="26">
        <v>1</v>
      </c>
      <c r="O1151" s="26" t="s">
        <v>83</v>
      </c>
      <c r="P1151" s="21">
        <v>0</v>
      </c>
      <c r="Q1151" s="21">
        <v>0</v>
      </c>
      <c r="R1151" s="21">
        <v>0</v>
      </c>
      <c r="S1151" s="41">
        <v>2160274941</v>
      </c>
      <c r="T1151" s="21">
        <v>0</v>
      </c>
      <c r="U1151" s="41">
        <v>14044091</v>
      </c>
      <c r="V1151" s="41">
        <v>256444281</v>
      </c>
      <c r="W1151" s="41">
        <v>710380781</v>
      </c>
      <c r="X1151" s="21">
        <v>0</v>
      </c>
      <c r="Y1151" s="41">
        <v>47576278819</v>
      </c>
      <c r="Z1151" s="21" t="s">
        <v>126</v>
      </c>
      <c r="AA1151" s="102">
        <v>0</v>
      </c>
      <c r="AB1151" s="21">
        <v>475.7</v>
      </c>
      <c r="AC1151" s="21">
        <v>21.6</v>
      </c>
      <c r="AD1151" s="21">
        <v>0.1</v>
      </c>
      <c r="AE1151" s="21">
        <v>9.6</v>
      </c>
      <c r="AF1151" s="21">
        <f t="shared" si="18"/>
        <v>507.00000000000006</v>
      </c>
      <c r="AG1151" s="21" t="s">
        <v>3109</v>
      </c>
      <c r="AH1151" s="24" t="s">
        <v>3103</v>
      </c>
      <c r="AI1151" s="24" t="s">
        <v>3104</v>
      </c>
      <c r="AJ1151" s="27" t="s">
        <v>31737</v>
      </c>
      <c r="AK1151" s="28" t="s">
        <v>156</v>
      </c>
      <c r="AL1151" s="28">
        <v>10</v>
      </c>
      <c r="AM1151" s="28">
        <v>19840917</v>
      </c>
      <c r="AN1151" s="29">
        <v>605</v>
      </c>
      <c r="AO1151" s="29">
        <v>202306</v>
      </c>
      <c r="AP1151" s="29">
        <v>2022</v>
      </c>
      <c r="AQ1151" s="28">
        <v>340208179</v>
      </c>
      <c r="AR1151" s="28">
        <v>573791494</v>
      </c>
      <c r="AS1151" s="28">
        <v>21980379</v>
      </c>
      <c r="AT1151" s="30">
        <v>2</v>
      </c>
      <c r="AU1151" s="30"/>
      <c r="AV1151" s="30"/>
      <c r="AW1151" s="30"/>
      <c r="AX1151" s="30"/>
      <c r="AY1151" s="30"/>
      <c r="AZ1151" s="30"/>
      <c r="BA1151" s="30"/>
      <c r="BB1151" s="30" t="s">
        <v>54452</v>
      </c>
      <c r="BC1151" s="30" t="s">
        <v>54452</v>
      </c>
      <c r="BD1151" s="30" t="s">
        <v>54452</v>
      </c>
      <c r="BE1151" s="30" t="s">
        <v>54452</v>
      </c>
      <c r="BF1151" s="30" t="s">
        <v>54452</v>
      </c>
      <c r="BG1151" s="30">
        <v>4</v>
      </c>
      <c r="BH1151" s="30" t="s">
        <v>237</v>
      </c>
      <c r="BI1151" s="31"/>
    </row>
    <row r="1152" spans="1:61" ht="16.5">
      <c r="A1152" s="21" t="s">
        <v>14983</v>
      </c>
      <c r="B1152" s="21">
        <v>13947</v>
      </c>
      <c r="C1152" s="21">
        <v>1467184</v>
      </c>
      <c r="D1152" s="21">
        <v>4188113383</v>
      </c>
      <c r="E1152" s="22">
        <v>2101110017254</v>
      </c>
      <c r="F1152" s="24" t="s">
        <v>14984</v>
      </c>
      <c r="G1152" s="24" t="s">
        <v>44</v>
      </c>
      <c r="H1152" s="24" t="s">
        <v>51</v>
      </c>
      <c r="I1152" s="24" t="s">
        <v>65</v>
      </c>
      <c r="J1152" s="24" t="s">
        <v>966</v>
      </c>
      <c r="K1152" s="21">
        <v>62</v>
      </c>
      <c r="L1152" s="32" t="s">
        <v>14985</v>
      </c>
      <c r="M1152" s="21" t="s">
        <v>14986</v>
      </c>
      <c r="N1152" s="21">
        <v>1</v>
      </c>
      <c r="O1152" s="21">
        <v>0</v>
      </c>
      <c r="P1152" s="21">
        <v>0</v>
      </c>
      <c r="Q1152" s="21">
        <v>0</v>
      </c>
      <c r="R1152" s="21">
        <v>0</v>
      </c>
      <c r="S1152" s="21">
        <v>0</v>
      </c>
      <c r="T1152" s="21">
        <v>0</v>
      </c>
      <c r="U1152" s="21">
        <v>0</v>
      </c>
      <c r="V1152" s="21">
        <v>0</v>
      </c>
      <c r="W1152" s="21">
        <v>0</v>
      </c>
      <c r="X1152" s="21">
        <v>0</v>
      </c>
      <c r="Y1152" s="21">
        <v>0</v>
      </c>
      <c r="Z1152" s="16" t="s">
        <v>315</v>
      </c>
      <c r="AA1152" s="101">
        <v>0</v>
      </c>
      <c r="AB1152" s="98">
        <v>0</v>
      </c>
      <c r="AC1152" s="98">
        <v>0</v>
      </c>
      <c r="AD1152" s="98">
        <v>0</v>
      </c>
      <c r="AE1152" s="98">
        <v>0</v>
      </c>
      <c r="AF1152" s="21">
        <f t="shared" si="18"/>
        <v>0</v>
      </c>
      <c r="AG1152" s="21" t="s">
        <v>14322</v>
      </c>
      <c r="AH1152" s="24" t="s">
        <v>14987</v>
      </c>
      <c r="AI1152" s="24" t="s">
        <v>14988</v>
      </c>
      <c r="AJ1152" s="27" t="s">
        <v>31742</v>
      </c>
      <c r="AK1152" s="28" t="s">
        <v>47</v>
      </c>
      <c r="AL1152" s="28">
        <v>10</v>
      </c>
      <c r="AM1152" s="28">
        <v>19960625</v>
      </c>
      <c r="AN1152" s="29">
        <v>781</v>
      </c>
      <c r="AO1152" s="29">
        <v>202305</v>
      </c>
      <c r="AP1152" s="29">
        <v>2022</v>
      </c>
      <c r="AQ1152" s="28">
        <v>7058001</v>
      </c>
      <c r="AR1152" s="28">
        <v>3512171</v>
      </c>
      <c r="AS1152" s="28">
        <v>811000</v>
      </c>
      <c r="AT1152" s="30">
        <v>2</v>
      </c>
      <c r="AU1152" s="30"/>
      <c r="AV1152" s="30"/>
      <c r="AW1152" s="30"/>
      <c r="AX1152" s="30"/>
      <c r="AY1152" s="30"/>
      <c r="AZ1152" s="30"/>
      <c r="BA1152" s="30"/>
      <c r="BB1152" s="30" t="s">
        <v>54452</v>
      </c>
      <c r="BC1152" s="30" t="s">
        <v>54452</v>
      </c>
      <c r="BD1152" s="30" t="s">
        <v>54452</v>
      </c>
      <c r="BE1152" s="30" t="s">
        <v>54452</v>
      </c>
      <c r="BF1152" s="30" t="s">
        <v>54452</v>
      </c>
      <c r="BG1152" s="30">
        <v>5</v>
      </c>
      <c r="BH1152" s="30"/>
      <c r="BI1152" s="31"/>
    </row>
    <row r="1153" spans="1:61" ht="16.5">
      <c r="A1153" s="21" t="s">
        <v>15696</v>
      </c>
      <c r="B1153" s="21">
        <v>14824</v>
      </c>
      <c r="C1153" s="21">
        <v>1580671</v>
      </c>
      <c r="D1153" s="21">
        <v>1298120591</v>
      </c>
      <c r="E1153" s="22">
        <v>1101110038326</v>
      </c>
      <c r="F1153" s="24" t="s">
        <v>15697</v>
      </c>
      <c r="G1153" s="24" t="s">
        <v>44</v>
      </c>
      <c r="H1153" s="24" t="s">
        <v>51</v>
      </c>
      <c r="I1153" s="24" t="s">
        <v>52</v>
      </c>
      <c r="J1153" s="24" t="s">
        <v>363</v>
      </c>
      <c r="K1153" s="21">
        <v>63</v>
      </c>
      <c r="L1153" s="32" t="s">
        <v>15698</v>
      </c>
      <c r="M1153" s="21" t="s">
        <v>12106</v>
      </c>
      <c r="N1153" s="21">
        <v>1</v>
      </c>
      <c r="O1153" s="21" t="s">
        <v>55</v>
      </c>
      <c r="P1153" s="21">
        <v>0</v>
      </c>
      <c r="Q1153" s="21">
        <v>0</v>
      </c>
      <c r="R1153" s="21">
        <v>0</v>
      </c>
      <c r="S1153" s="21">
        <v>0</v>
      </c>
      <c r="T1153" s="21">
        <v>0</v>
      </c>
      <c r="U1153" s="21">
        <v>0</v>
      </c>
      <c r="V1153" s="21">
        <v>0</v>
      </c>
      <c r="W1153" s="21">
        <v>0</v>
      </c>
      <c r="X1153" s="33">
        <v>159274</v>
      </c>
      <c r="Y1153" s="21">
        <v>0</v>
      </c>
      <c r="Z1153" s="16" t="s">
        <v>315</v>
      </c>
      <c r="AA1153" s="102">
        <v>0</v>
      </c>
      <c r="AB1153" s="99">
        <v>0</v>
      </c>
      <c r="AC1153" s="99">
        <v>0</v>
      </c>
      <c r="AD1153" s="99">
        <v>0</v>
      </c>
      <c r="AE1153" s="21">
        <v>1.5</v>
      </c>
      <c r="AF1153" s="21">
        <f t="shared" si="18"/>
        <v>1.5</v>
      </c>
      <c r="AG1153" s="21" t="s">
        <v>15699</v>
      </c>
      <c r="AH1153" s="24" t="s">
        <v>15700</v>
      </c>
      <c r="AI1153" s="24" t="s">
        <v>15701</v>
      </c>
      <c r="AJ1153" s="27" t="s">
        <v>31743</v>
      </c>
      <c r="AK1153" s="28" t="s">
        <v>156</v>
      </c>
      <c r="AL1153" s="28">
        <v>10</v>
      </c>
      <c r="AM1153" s="28">
        <v>19630309</v>
      </c>
      <c r="AN1153" s="29">
        <v>1729</v>
      </c>
      <c r="AO1153" s="29">
        <v>202306</v>
      </c>
      <c r="AP1153" s="29">
        <v>2022</v>
      </c>
      <c r="AQ1153" s="28">
        <v>283702516</v>
      </c>
      <c r="AR1153" s="28">
        <v>332695360</v>
      </c>
      <c r="AS1153" s="28">
        <v>5475000</v>
      </c>
      <c r="AT1153" s="30">
        <v>2</v>
      </c>
      <c r="AU1153" s="30"/>
      <c r="AV1153" s="30"/>
      <c r="AW1153" s="30"/>
      <c r="AX1153" s="30"/>
      <c r="AY1153" s="30"/>
      <c r="AZ1153" s="30"/>
      <c r="BA1153" s="30"/>
      <c r="BB1153" s="30" t="s">
        <v>54452</v>
      </c>
      <c r="BC1153" s="30" t="s">
        <v>54452</v>
      </c>
      <c r="BD1153" s="30" t="s">
        <v>54452</v>
      </c>
      <c r="BE1153" s="30" t="s">
        <v>54452</v>
      </c>
      <c r="BF1153" s="30" t="s">
        <v>15702</v>
      </c>
      <c r="BG1153" s="30">
        <v>2</v>
      </c>
      <c r="BH1153" s="30" t="s">
        <v>15703</v>
      </c>
      <c r="BI1153" s="31"/>
    </row>
    <row r="1154" spans="1:61" ht="16.5">
      <c r="A1154" s="21" t="s">
        <v>15329</v>
      </c>
      <c r="B1154" s="21">
        <v>14647</v>
      </c>
      <c r="C1154" s="21">
        <v>1722818</v>
      </c>
      <c r="D1154" s="21">
        <v>1148119428</v>
      </c>
      <c r="E1154" s="22">
        <v>1101110430796</v>
      </c>
      <c r="F1154" s="24" t="s">
        <v>15330</v>
      </c>
      <c r="G1154" s="24" t="s">
        <v>44</v>
      </c>
      <c r="H1154" s="24" t="s">
        <v>51</v>
      </c>
      <c r="I1154" s="24" t="s">
        <v>65</v>
      </c>
      <c r="J1154" s="24" t="s">
        <v>363</v>
      </c>
      <c r="K1154" s="21">
        <v>63</v>
      </c>
      <c r="L1154" s="32" t="s">
        <v>15331</v>
      </c>
      <c r="M1154" s="21" t="s">
        <v>15332</v>
      </c>
      <c r="N1154" s="21">
        <v>1</v>
      </c>
      <c r="O1154" s="21" t="s">
        <v>83</v>
      </c>
      <c r="P1154" s="21">
        <v>0</v>
      </c>
      <c r="Q1154" s="33">
        <v>483300000</v>
      </c>
      <c r="R1154" s="21">
        <v>0</v>
      </c>
      <c r="S1154" s="21">
        <v>0</v>
      </c>
      <c r="T1154" s="21">
        <v>0</v>
      </c>
      <c r="U1154" s="33">
        <v>167839900</v>
      </c>
      <c r="V1154" s="33">
        <v>5690000</v>
      </c>
      <c r="W1154" s="33">
        <v>204472145</v>
      </c>
      <c r="X1154" s="21">
        <v>0</v>
      </c>
      <c r="Y1154" s="21">
        <v>0</v>
      </c>
      <c r="Z1154" s="16" t="s">
        <v>315</v>
      </c>
      <c r="AA1154" s="102">
        <v>0</v>
      </c>
      <c r="AB1154" s="21">
        <v>4.8</v>
      </c>
      <c r="AC1154" s="99">
        <v>0</v>
      </c>
      <c r="AD1154" s="21">
        <v>1.6</v>
      </c>
      <c r="AE1154" s="21">
        <v>2.1</v>
      </c>
      <c r="AF1154" s="21">
        <f t="shared" si="18"/>
        <v>8.5</v>
      </c>
      <c r="AG1154" s="21" t="s">
        <v>15333</v>
      </c>
      <c r="AH1154" s="24" t="s">
        <v>15334</v>
      </c>
      <c r="AI1154" s="24" t="s">
        <v>15335</v>
      </c>
      <c r="AJ1154" s="27" t="s">
        <v>31744</v>
      </c>
      <c r="AK1154" s="28" t="s">
        <v>60</v>
      </c>
      <c r="AL1154" s="28">
        <v>10</v>
      </c>
      <c r="AM1154" s="28">
        <v>19860627</v>
      </c>
      <c r="AN1154" s="29">
        <v>547</v>
      </c>
      <c r="AO1154" s="29">
        <v>202303</v>
      </c>
      <c r="AP1154" s="29">
        <v>2022</v>
      </c>
      <c r="AQ1154" s="28">
        <v>55736053</v>
      </c>
      <c r="AR1154" s="28">
        <v>24631618</v>
      </c>
      <c r="AS1154" s="28">
        <v>550000</v>
      </c>
      <c r="AT1154" s="30">
        <v>2</v>
      </c>
      <c r="AU1154" s="30"/>
      <c r="AV1154" s="30"/>
      <c r="AW1154" s="30"/>
      <c r="AX1154" s="30"/>
      <c r="AY1154" s="30"/>
      <c r="AZ1154" s="30"/>
      <c r="BA1154" s="30"/>
      <c r="BB1154" s="30" t="s">
        <v>54452</v>
      </c>
      <c r="BC1154" s="30" t="s">
        <v>54452</v>
      </c>
      <c r="BD1154" s="30" t="s">
        <v>54452</v>
      </c>
      <c r="BE1154" s="30" t="s">
        <v>54452</v>
      </c>
      <c r="BF1154" s="30" t="s">
        <v>54452</v>
      </c>
      <c r="BG1154" s="30">
        <v>7</v>
      </c>
      <c r="BH1154" s="30"/>
      <c r="BI1154" s="31"/>
    </row>
    <row r="1155" spans="1:61" ht="16.5">
      <c r="A1155" s="21" t="s">
        <v>13604</v>
      </c>
      <c r="B1155" s="21">
        <v>13440</v>
      </c>
      <c r="C1155" s="21">
        <v>1809307</v>
      </c>
      <c r="D1155" s="21">
        <v>2148621331</v>
      </c>
      <c r="E1155" s="22">
        <v>1101111506695</v>
      </c>
      <c r="F1155" s="24" t="s">
        <v>13605</v>
      </c>
      <c r="G1155" s="24" t="s">
        <v>44</v>
      </c>
      <c r="H1155" s="24" t="s">
        <v>51</v>
      </c>
      <c r="I1155" s="24" t="s">
        <v>65</v>
      </c>
      <c r="J1155" s="24" t="s">
        <v>581</v>
      </c>
      <c r="K1155" s="21">
        <v>60</v>
      </c>
      <c r="L1155" s="32" t="s">
        <v>13606</v>
      </c>
      <c r="M1155" s="21" t="s">
        <v>13607</v>
      </c>
      <c r="N1155" s="21">
        <v>1</v>
      </c>
      <c r="O1155" s="21" t="s">
        <v>55</v>
      </c>
      <c r="P1155" s="33">
        <v>223514</v>
      </c>
      <c r="Q1155" s="33">
        <v>43550</v>
      </c>
      <c r="R1155" s="33">
        <v>2700</v>
      </c>
      <c r="S1155" s="21">
        <v>0</v>
      </c>
      <c r="T1155" s="21">
        <v>0</v>
      </c>
      <c r="U1155" s="21">
        <v>0</v>
      </c>
      <c r="V1155" s="21">
        <v>0</v>
      </c>
      <c r="W1155" s="33">
        <v>106913</v>
      </c>
      <c r="X1155" s="21">
        <v>0</v>
      </c>
      <c r="Y1155" s="33">
        <v>2980889</v>
      </c>
      <c r="Z1155" s="16" t="s">
        <v>315</v>
      </c>
      <c r="AA1155" s="21">
        <v>2.2000000000000002</v>
      </c>
      <c r="AB1155" s="21">
        <v>30.2</v>
      </c>
      <c r="AC1155" s="99">
        <v>0</v>
      </c>
      <c r="AD1155" s="99">
        <v>0</v>
      </c>
      <c r="AE1155" s="21">
        <v>1</v>
      </c>
      <c r="AF1155" s="21">
        <f t="shared" si="18"/>
        <v>33.4</v>
      </c>
      <c r="AG1155" s="21" t="s">
        <v>13608</v>
      </c>
      <c r="AH1155" s="24" t="s">
        <v>13609</v>
      </c>
      <c r="AI1155" s="24" t="s">
        <v>13610</v>
      </c>
      <c r="AJ1155" s="27" t="s">
        <v>31745</v>
      </c>
      <c r="AK1155" s="28" t="s">
        <v>60</v>
      </c>
      <c r="AL1155" s="28">
        <v>10</v>
      </c>
      <c r="AM1155" s="28">
        <v>19980123</v>
      </c>
      <c r="AN1155" s="29">
        <v>449</v>
      </c>
      <c r="AO1155" s="29">
        <v>202212</v>
      </c>
      <c r="AP1155" s="29">
        <v>2022</v>
      </c>
      <c r="AQ1155" s="28">
        <v>38291510</v>
      </c>
      <c r="AR1155" s="28">
        <v>40798266</v>
      </c>
      <c r="AS1155" s="28">
        <v>1000000</v>
      </c>
      <c r="AT1155" s="30">
        <v>2</v>
      </c>
      <c r="AU1155" s="30"/>
      <c r="AV1155" s="30"/>
      <c r="AW1155" s="30"/>
      <c r="AX1155" s="30"/>
      <c r="AY1155" s="30"/>
      <c r="AZ1155" s="30"/>
      <c r="BA1155" s="30"/>
      <c r="BB1155" s="30" t="s">
        <v>54452</v>
      </c>
      <c r="BC1155" s="30" t="s">
        <v>54452</v>
      </c>
      <c r="BD1155" s="30" t="s">
        <v>54452</v>
      </c>
      <c r="BE1155" s="30" t="s">
        <v>54452</v>
      </c>
      <c r="BF1155" s="30" t="s">
        <v>54452</v>
      </c>
      <c r="BG1155" s="30">
        <v>7</v>
      </c>
      <c r="BH1155" s="30"/>
      <c r="BI1155" s="31"/>
    </row>
    <row r="1156" spans="1:61" ht="16.5">
      <c r="A1156" s="21" t="s">
        <v>749</v>
      </c>
      <c r="B1156" s="21">
        <v>582</v>
      </c>
      <c r="C1156" s="21">
        <v>1994655</v>
      </c>
      <c r="D1156" s="21">
        <v>3148123992</v>
      </c>
      <c r="E1156" s="22">
        <v>1601110083066</v>
      </c>
      <c r="F1156" s="24" t="s">
        <v>750</v>
      </c>
      <c r="G1156" s="24" t="s">
        <v>44</v>
      </c>
      <c r="H1156" s="24" t="s">
        <v>51</v>
      </c>
      <c r="I1156" s="24" t="s">
        <v>63</v>
      </c>
      <c r="J1156" s="24" t="s">
        <v>72</v>
      </c>
      <c r="K1156" s="21">
        <v>1</v>
      </c>
      <c r="L1156" s="32" t="s">
        <v>751</v>
      </c>
      <c r="M1156" s="21" t="s">
        <v>752</v>
      </c>
      <c r="N1156" s="21">
        <v>1</v>
      </c>
      <c r="O1156" s="21" t="s">
        <v>55</v>
      </c>
      <c r="P1156" s="33">
        <v>2966224</v>
      </c>
      <c r="Q1156" s="33">
        <v>343921</v>
      </c>
      <c r="R1156" s="21">
        <v>0</v>
      </c>
      <c r="S1156" s="33">
        <v>4089971</v>
      </c>
      <c r="T1156" s="21">
        <v>0</v>
      </c>
      <c r="U1156" s="21">
        <v>0</v>
      </c>
      <c r="V1156" s="33">
        <v>3262999</v>
      </c>
      <c r="W1156" s="33">
        <v>2690829</v>
      </c>
      <c r="X1156" s="33">
        <v>27457</v>
      </c>
      <c r="Y1156" s="33">
        <v>1512841</v>
      </c>
      <c r="Z1156" s="16" t="s">
        <v>56</v>
      </c>
      <c r="AA1156" s="21">
        <v>29.6</v>
      </c>
      <c r="AB1156" s="21">
        <v>18.5</v>
      </c>
      <c r="AC1156" s="21">
        <v>40.799999999999997</v>
      </c>
      <c r="AD1156" s="99">
        <v>0</v>
      </c>
      <c r="AE1156" s="21">
        <v>59.8</v>
      </c>
      <c r="AF1156" s="21">
        <f t="shared" si="18"/>
        <v>148.69999999999999</v>
      </c>
      <c r="AG1156" s="21" t="s">
        <v>753</v>
      </c>
      <c r="AH1156" s="24" t="s">
        <v>754</v>
      </c>
      <c r="AI1156" s="24" t="s">
        <v>755</v>
      </c>
      <c r="AJ1156" s="27" t="s">
        <v>31647</v>
      </c>
      <c r="AK1156" s="28" t="s">
        <v>60</v>
      </c>
      <c r="AL1156" s="28">
        <v>10</v>
      </c>
      <c r="AM1156" s="28">
        <v>19980610</v>
      </c>
      <c r="AN1156" s="29">
        <v>1672</v>
      </c>
      <c r="AO1156" s="29">
        <v>202211</v>
      </c>
      <c r="AP1156" s="29">
        <v>2022</v>
      </c>
      <c r="AQ1156" s="28">
        <v>1305988029</v>
      </c>
      <c r="AR1156" s="28">
        <v>2427082479</v>
      </c>
      <c r="AS1156" s="28">
        <v>71850115</v>
      </c>
      <c r="AT1156" s="30">
        <v>1</v>
      </c>
      <c r="AU1156" s="30"/>
      <c r="AV1156" s="30"/>
      <c r="AW1156" s="30"/>
      <c r="AX1156" s="30"/>
      <c r="AY1156" s="30"/>
      <c r="AZ1156" s="30"/>
      <c r="BA1156" s="30"/>
      <c r="BB1156" s="30" t="s">
        <v>54452</v>
      </c>
      <c r="BC1156" s="30" t="s">
        <v>54452</v>
      </c>
      <c r="BD1156" s="30" t="s">
        <v>54452</v>
      </c>
      <c r="BE1156" s="30" t="s">
        <v>54452</v>
      </c>
      <c r="BF1156" s="30" t="s">
        <v>54452</v>
      </c>
      <c r="BG1156" s="30">
        <v>7</v>
      </c>
      <c r="BH1156" s="30" t="s">
        <v>756</v>
      </c>
      <c r="BI1156" s="31"/>
    </row>
    <row r="1157" spans="1:61" ht="16.5">
      <c r="A1157" s="21" t="s">
        <v>29270</v>
      </c>
      <c r="B1157" s="21">
        <v>24229</v>
      </c>
      <c r="C1157" s="21">
        <v>2191123</v>
      </c>
      <c r="D1157" s="21">
        <v>1068630752</v>
      </c>
      <c r="E1157" s="22">
        <v>1101113076571</v>
      </c>
      <c r="F1157" s="24" t="s">
        <v>29271</v>
      </c>
      <c r="G1157" s="24" t="s">
        <v>104</v>
      </c>
      <c r="H1157" s="24" t="s">
        <v>51</v>
      </c>
      <c r="I1157" s="24" t="s">
        <v>65</v>
      </c>
      <c r="J1157" s="24" t="s">
        <v>363</v>
      </c>
      <c r="K1157" s="21">
        <v>63</v>
      </c>
      <c r="L1157" s="32" t="s">
        <v>29272</v>
      </c>
      <c r="M1157" s="21" t="s">
        <v>29273</v>
      </c>
      <c r="N1157" s="21">
        <v>1</v>
      </c>
      <c r="O1157" s="21" t="s">
        <v>83</v>
      </c>
      <c r="P1157" s="21">
        <v>0</v>
      </c>
      <c r="Q1157" s="21">
        <v>0</v>
      </c>
      <c r="R1157" s="21">
        <v>0</v>
      </c>
      <c r="S1157" s="21">
        <v>0</v>
      </c>
      <c r="T1157" s="21">
        <v>0</v>
      </c>
      <c r="U1157" s="33">
        <v>25802000</v>
      </c>
      <c r="V1157" s="21">
        <v>0</v>
      </c>
      <c r="W1157" s="33">
        <v>43395907</v>
      </c>
      <c r="X1157" s="21">
        <v>0</v>
      </c>
      <c r="Y1157" s="21">
        <v>0</v>
      </c>
      <c r="Z1157" s="16" t="s">
        <v>315</v>
      </c>
      <c r="AA1157" s="102">
        <v>0</v>
      </c>
      <c r="AB1157" s="99">
        <v>0</v>
      </c>
      <c r="AC1157" s="99">
        <v>0</v>
      </c>
      <c r="AD1157" s="21">
        <v>0.2</v>
      </c>
      <c r="AE1157" s="21">
        <v>0.4</v>
      </c>
      <c r="AF1157" s="21">
        <f t="shared" si="18"/>
        <v>0.60000000000000009</v>
      </c>
      <c r="AG1157" s="21" t="s">
        <v>29274</v>
      </c>
      <c r="AH1157" s="24" t="s">
        <v>29275</v>
      </c>
      <c r="AI1157" s="24" t="s">
        <v>29276</v>
      </c>
      <c r="AJ1157" s="27" t="s">
        <v>31746</v>
      </c>
      <c r="AK1157" s="28" t="s">
        <v>60</v>
      </c>
      <c r="AL1157" s="28">
        <v>10</v>
      </c>
      <c r="AM1157" s="28">
        <v>20040831</v>
      </c>
      <c r="AN1157" s="29">
        <v>422</v>
      </c>
      <c r="AO1157" s="29">
        <v>202212</v>
      </c>
      <c r="AP1157" s="29">
        <v>2022</v>
      </c>
      <c r="AQ1157" s="28">
        <v>22808575</v>
      </c>
      <c r="AR1157" s="28">
        <v>5591924</v>
      </c>
      <c r="AS1157" s="28">
        <v>500000</v>
      </c>
      <c r="AT1157" s="30">
        <v>2</v>
      </c>
      <c r="AU1157" s="30"/>
      <c r="AV1157" s="30"/>
      <c r="AW1157" s="30"/>
      <c r="AX1157" s="30"/>
      <c r="AY1157" s="30"/>
      <c r="AZ1157" s="30"/>
      <c r="BA1157" s="30"/>
      <c r="BB1157" s="30" t="s">
        <v>54452</v>
      </c>
      <c r="BC1157" s="30" t="s">
        <v>54452</v>
      </c>
      <c r="BD1157" s="30" t="s">
        <v>54452</v>
      </c>
      <c r="BE1157" s="30" t="s">
        <v>54452</v>
      </c>
      <c r="BF1157" s="30" t="s">
        <v>54452</v>
      </c>
      <c r="BG1157" s="30">
        <v>7</v>
      </c>
      <c r="BH1157" s="30" t="s">
        <v>29277</v>
      </c>
      <c r="BI1157" s="31"/>
    </row>
    <row r="1158" spans="1:61" ht="16.5">
      <c r="A1158" s="21" t="s">
        <v>2344</v>
      </c>
      <c r="B1158" s="21">
        <v>2183</v>
      </c>
      <c r="C1158" s="21">
        <v>1674114</v>
      </c>
      <c r="D1158" s="21">
        <v>1208111440</v>
      </c>
      <c r="E1158" s="22">
        <v>1101110350457</v>
      </c>
      <c r="F1158" s="24" t="s">
        <v>2345</v>
      </c>
      <c r="G1158" s="24" t="s">
        <v>44</v>
      </c>
      <c r="H1158" s="24" t="s">
        <v>51</v>
      </c>
      <c r="I1158" s="24" t="s">
        <v>52</v>
      </c>
      <c r="J1158" s="24" t="s">
        <v>264</v>
      </c>
      <c r="K1158" s="21">
        <v>15</v>
      </c>
      <c r="L1158" s="32" t="s">
        <v>2346</v>
      </c>
      <c r="M1158" s="21" t="s">
        <v>2347</v>
      </c>
      <c r="N1158" s="21">
        <v>1</v>
      </c>
      <c r="O1158" s="21" t="s">
        <v>55</v>
      </c>
      <c r="P1158" s="21">
        <v>0</v>
      </c>
      <c r="Q1158" s="21">
        <v>0</v>
      </c>
      <c r="R1158" s="21">
        <v>0</v>
      </c>
      <c r="S1158" s="21">
        <v>0</v>
      </c>
      <c r="T1158" s="21">
        <v>0</v>
      </c>
      <c r="U1158" s="21">
        <v>0</v>
      </c>
      <c r="V1158" s="21">
        <v>0</v>
      </c>
      <c r="W1158" s="33">
        <v>1116512</v>
      </c>
      <c r="X1158" s="21">
        <v>0</v>
      </c>
      <c r="Y1158" s="33">
        <v>605615</v>
      </c>
      <c r="Z1158" s="16" t="s">
        <v>56</v>
      </c>
      <c r="AA1158" s="102">
        <v>0</v>
      </c>
      <c r="AB1158" s="21">
        <v>6</v>
      </c>
      <c r="AC1158" s="99">
        <v>0</v>
      </c>
      <c r="AD1158" s="99">
        <v>0</v>
      </c>
      <c r="AE1158" s="21">
        <v>11.1</v>
      </c>
      <c r="AF1158" s="21">
        <f t="shared" si="18"/>
        <v>17.100000000000001</v>
      </c>
      <c r="AG1158" s="21" t="s">
        <v>2348</v>
      </c>
      <c r="AH1158" s="24" t="s">
        <v>2349</v>
      </c>
      <c r="AI1158" s="24" t="s">
        <v>2350</v>
      </c>
      <c r="AJ1158" s="27" t="s">
        <v>30814</v>
      </c>
      <c r="AK1158" s="28" t="s">
        <v>60</v>
      </c>
      <c r="AL1158" s="28">
        <v>10</v>
      </c>
      <c r="AM1158" s="28">
        <v>19830526</v>
      </c>
      <c r="AN1158" s="29">
        <v>458</v>
      </c>
      <c r="AO1158" s="29">
        <v>202212</v>
      </c>
      <c r="AP1158" s="29">
        <v>2022</v>
      </c>
      <c r="AQ1158" s="28">
        <v>424625784</v>
      </c>
      <c r="AR1158" s="28">
        <v>258101991</v>
      </c>
      <c r="AS1158" s="28">
        <v>5499050</v>
      </c>
      <c r="AT1158" s="30">
        <v>2</v>
      </c>
      <c r="AU1158" s="30"/>
      <c r="AV1158" s="30"/>
      <c r="AW1158" s="30"/>
      <c r="AX1158" s="30"/>
      <c r="AY1158" s="30"/>
      <c r="AZ1158" s="30"/>
      <c r="BA1158" s="30"/>
      <c r="BB1158" s="30" t="s">
        <v>54452</v>
      </c>
      <c r="BC1158" s="30" t="s">
        <v>54452</v>
      </c>
      <c r="BD1158" s="30" t="s">
        <v>54452</v>
      </c>
      <c r="BE1158" s="30" t="s">
        <v>54452</v>
      </c>
      <c r="BF1158" s="30" t="s">
        <v>54452</v>
      </c>
      <c r="BG1158" s="30">
        <v>8</v>
      </c>
      <c r="BH1158" s="30"/>
      <c r="BI1158" s="31"/>
    </row>
    <row r="1159" spans="1:61" ht="16.5">
      <c r="A1159" s="21" t="s">
        <v>2726</v>
      </c>
      <c r="B1159" s="21">
        <v>2350</v>
      </c>
      <c r="C1159" s="21">
        <v>1175922</v>
      </c>
      <c r="D1159" s="21">
        <v>1358130129</v>
      </c>
      <c r="E1159" s="22">
        <v>1301110050615</v>
      </c>
      <c r="F1159" s="24" t="s">
        <v>2727</v>
      </c>
      <c r="G1159" s="24" t="s">
        <v>44</v>
      </c>
      <c r="H1159" s="24" t="s">
        <v>51</v>
      </c>
      <c r="I1159" s="24" t="s">
        <v>52</v>
      </c>
      <c r="J1159" s="24" t="s">
        <v>264</v>
      </c>
      <c r="K1159" s="21">
        <v>15</v>
      </c>
      <c r="L1159" s="32" t="s">
        <v>2728</v>
      </c>
      <c r="M1159" s="21" t="s">
        <v>2729</v>
      </c>
      <c r="N1159" s="21">
        <v>1</v>
      </c>
      <c r="O1159" s="21" t="s">
        <v>55</v>
      </c>
      <c r="P1159" s="21">
        <v>0</v>
      </c>
      <c r="Q1159" s="21">
        <v>0</v>
      </c>
      <c r="R1159" s="21">
        <v>0</v>
      </c>
      <c r="S1159" s="33">
        <v>340850</v>
      </c>
      <c r="T1159" s="21">
        <v>0</v>
      </c>
      <c r="U1159" s="21">
        <v>0</v>
      </c>
      <c r="V1159" s="21">
        <v>0</v>
      </c>
      <c r="W1159" s="21">
        <v>0</v>
      </c>
      <c r="X1159" s="21">
        <v>0</v>
      </c>
      <c r="Y1159" s="33">
        <v>6132037</v>
      </c>
      <c r="Z1159" s="16" t="s">
        <v>56</v>
      </c>
      <c r="AA1159" s="102">
        <v>0</v>
      </c>
      <c r="AB1159" s="21">
        <v>61.3</v>
      </c>
      <c r="AC1159" s="21">
        <v>3.4</v>
      </c>
      <c r="AD1159" s="99">
        <v>0</v>
      </c>
      <c r="AE1159" s="99">
        <v>0</v>
      </c>
      <c r="AF1159" s="21">
        <f t="shared" si="18"/>
        <v>64.7</v>
      </c>
      <c r="AG1159" s="21" t="s">
        <v>2730</v>
      </c>
      <c r="AH1159" s="24" t="s">
        <v>2731</v>
      </c>
      <c r="AI1159" s="24" t="s">
        <v>2732</v>
      </c>
      <c r="AJ1159" s="27" t="s">
        <v>31747</v>
      </c>
      <c r="AK1159" s="28" t="s">
        <v>60</v>
      </c>
      <c r="AL1159" s="28">
        <v>10</v>
      </c>
      <c r="AM1159" s="28">
        <v>19990201</v>
      </c>
      <c r="AN1159" s="29">
        <v>784</v>
      </c>
      <c r="AO1159" s="29">
        <v>202212</v>
      </c>
      <c r="AP1159" s="29">
        <v>2022</v>
      </c>
      <c r="AQ1159" s="28">
        <v>570590352</v>
      </c>
      <c r="AR1159" s="28">
        <v>775688884</v>
      </c>
      <c r="AS1159" s="28">
        <v>2765000</v>
      </c>
      <c r="AT1159" s="30">
        <v>2</v>
      </c>
      <c r="AU1159" s="30"/>
      <c r="AV1159" s="30"/>
      <c r="AW1159" s="30"/>
      <c r="AX1159" s="30"/>
      <c r="AY1159" s="30"/>
      <c r="AZ1159" s="30"/>
      <c r="BA1159" s="30"/>
      <c r="BB1159" s="30" t="s">
        <v>54452</v>
      </c>
      <c r="BC1159" s="30" t="s">
        <v>54452</v>
      </c>
      <c r="BD1159" s="30" t="s">
        <v>54452</v>
      </c>
      <c r="BE1159" s="30" t="s">
        <v>54452</v>
      </c>
      <c r="BF1159" s="30" t="s">
        <v>54452</v>
      </c>
      <c r="BG1159" s="30">
        <v>4</v>
      </c>
      <c r="BH1159" s="30" t="s">
        <v>237</v>
      </c>
      <c r="BI1159" s="31"/>
    </row>
    <row r="1160" spans="1:61" ht="16.5">
      <c r="A1160" s="21" t="s">
        <v>9760</v>
      </c>
      <c r="B1160" s="21">
        <v>10021</v>
      </c>
      <c r="C1160" s="21">
        <v>1799781</v>
      </c>
      <c r="D1160" s="21">
        <v>1208175328</v>
      </c>
      <c r="E1160" s="22">
        <v>1101111445794</v>
      </c>
      <c r="F1160" s="24" t="s">
        <v>9761</v>
      </c>
      <c r="G1160" s="24" t="s">
        <v>44</v>
      </c>
      <c r="H1160" s="24" t="s">
        <v>51</v>
      </c>
      <c r="I1160" s="24" t="s">
        <v>52</v>
      </c>
      <c r="J1160" s="24" t="s">
        <v>593</v>
      </c>
      <c r="K1160" s="21">
        <v>14</v>
      </c>
      <c r="L1160" s="32" t="s">
        <v>9762</v>
      </c>
      <c r="M1160" s="21" t="s">
        <v>9763</v>
      </c>
      <c r="N1160" s="21">
        <v>1</v>
      </c>
      <c r="O1160" s="21" t="s">
        <v>83</v>
      </c>
      <c r="P1160" s="21">
        <v>0</v>
      </c>
      <c r="Q1160" s="21">
        <v>0</v>
      </c>
      <c r="R1160" s="33">
        <v>2020000</v>
      </c>
      <c r="S1160" s="21">
        <v>0</v>
      </c>
      <c r="T1160" s="21">
        <v>0</v>
      </c>
      <c r="U1160" s="21">
        <v>0</v>
      </c>
      <c r="V1160" s="21">
        <v>0</v>
      </c>
      <c r="W1160" s="33">
        <v>1293112676</v>
      </c>
      <c r="X1160" s="21">
        <v>0</v>
      </c>
      <c r="Y1160" s="33">
        <v>166474000</v>
      </c>
      <c r="Z1160" s="16" t="s">
        <v>315</v>
      </c>
      <c r="AA1160" s="102">
        <v>0</v>
      </c>
      <c r="AB1160" s="21">
        <v>1.6</v>
      </c>
      <c r="AC1160" s="99">
        <v>0</v>
      </c>
      <c r="AD1160" s="99">
        <v>0</v>
      </c>
      <c r="AE1160" s="21">
        <v>12.9</v>
      </c>
      <c r="AF1160" s="21">
        <f t="shared" si="18"/>
        <v>14.5</v>
      </c>
      <c r="AG1160" s="21" t="s">
        <v>9289</v>
      </c>
      <c r="AH1160" s="24" t="s">
        <v>9764</v>
      </c>
      <c r="AI1160" s="24" t="s">
        <v>9765</v>
      </c>
      <c r="AJ1160" s="27" t="s">
        <v>31748</v>
      </c>
      <c r="AK1160" s="28" t="s">
        <v>60</v>
      </c>
      <c r="AL1160" s="28">
        <v>10</v>
      </c>
      <c r="AM1160" s="28">
        <v>19970729</v>
      </c>
      <c r="AN1160" s="29">
        <v>399</v>
      </c>
      <c r="AO1160" s="29">
        <v>202212</v>
      </c>
      <c r="AP1160" s="29">
        <v>2022</v>
      </c>
      <c r="AQ1160" s="28">
        <v>100285330</v>
      </c>
      <c r="AR1160" s="28">
        <v>87564422</v>
      </c>
      <c r="AS1160" s="28">
        <v>61698550</v>
      </c>
      <c r="AT1160" s="30">
        <v>2</v>
      </c>
      <c r="AU1160" s="30"/>
      <c r="AV1160" s="30"/>
      <c r="AW1160" s="30"/>
      <c r="AX1160" s="30"/>
      <c r="AY1160" s="30"/>
      <c r="AZ1160" s="30"/>
      <c r="BA1160" s="30"/>
      <c r="BB1160" s="30" t="s">
        <v>54452</v>
      </c>
      <c r="BC1160" s="30" t="s">
        <v>54452</v>
      </c>
      <c r="BD1160" s="30" t="s">
        <v>54452</v>
      </c>
      <c r="BE1160" s="30" t="s">
        <v>54452</v>
      </c>
      <c r="BF1160" s="30" t="s">
        <v>54452</v>
      </c>
      <c r="BG1160" s="30">
        <v>7</v>
      </c>
      <c r="BH1160" s="30" t="s">
        <v>9759</v>
      </c>
      <c r="BI1160" s="31"/>
    </row>
    <row r="1161" spans="1:61" ht="16.5">
      <c r="A1161" s="21" t="s">
        <v>10142</v>
      </c>
      <c r="B1161" s="21">
        <v>10564</v>
      </c>
      <c r="C1161" s="21">
        <v>1453802</v>
      </c>
      <c r="D1161" s="21">
        <v>1208188861</v>
      </c>
      <c r="E1161" s="22">
        <v>1101111692189</v>
      </c>
      <c r="F1161" s="24" t="s">
        <v>10143</v>
      </c>
      <c r="G1161" s="24" t="s">
        <v>44</v>
      </c>
      <c r="H1161" s="24" t="s">
        <v>51</v>
      </c>
      <c r="I1161" s="24" t="s">
        <v>52</v>
      </c>
      <c r="J1161" s="24" t="s">
        <v>171</v>
      </c>
      <c r="K1161" s="21">
        <v>48</v>
      </c>
      <c r="L1161" s="32" t="s">
        <v>10144</v>
      </c>
      <c r="M1161" s="21" t="s">
        <v>3856</v>
      </c>
      <c r="N1161" s="21">
        <v>1</v>
      </c>
      <c r="O1161" s="21" t="s">
        <v>55</v>
      </c>
      <c r="P1161" s="21">
        <v>0</v>
      </c>
      <c r="Q1161" s="21">
        <v>0</v>
      </c>
      <c r="R1161" s="21">
        <v>0</v>
      </c>
      <c r="S1161" s="21">
        <v>0</v>
      </c>
      <c r="T1161" s="21">
        <v>0</v>
      </c>
      <c r="U1161" s="21">
        <v>0</v>
      </c>
      <c r="V1161" s="33">
        <v>778943</v>
      </c>
      <c r="W1161" s="21">
        <v>0</v>
      </c>
      <c r="X1161" s="21">
        <v>0</v>
      </c>
      <c r="Y1161" s="21">
        <v>0</v>
      </c>
      <c r="Z1161" s="16" t="s">
        <v>126</v>
      </c>
      <c r="AA1161" s="102">
        <v>0</v>
      </c>
      <c r="AB1161" s="99">
        <v>0</v>
      </c>
      <c r="AC1161" s="99">
        <v>0</v>
      </c>
      <c r="AD1161" s="99">
        <v>0</v>
      </c>
      <c r="AE1161" s="21">
        <v>7.7</v>
      </c>
      <c r="AF1161" s="21">
        <f t="shared" si="18"/>
        <v>7.7</v>
      </c>
      <c r="AG1161" s="21" t="s">
        <v>10145</v>
      </c>
      <c r="AH1161" s="24" t="s">
        <v>10146</v>
      </c>
      <c r="AI1161" s="24" t="s">
        <v>10147</v>
      </c>
      <c r="AJ1161" s="27" t="s">
        <v>31065</v>
      </c>
      <c r="AK1161" s="28" t="s">
        <v>60</v>
      </c>
      <c r="AL1161" s="28">
        <v>10</v>
      </c>
      <c r="AM1161" s="28">
        <v>19990506</v>
      </c>
      <c r="AN1161" s="29">
        <v>327</v>
      </c>
      <c r="AO1161" s="29">
        <v>202303</v>
      </c>
      <c r="AP1161" s="29">
        <v>2022</v>
      </c>
      <c r="AQ1161" s="28">
        <v>182370616</v>
      </c>
      <c r="AR1161" s="28">
        <v>164526287</v>
      </c>
      <c r="AS1161" s="28">
        <v>700000</v>
      </c>
      <c r="AT1161" s="30">
        <v>2</v>
      </c>
      <c r="AU1161" s="30"/>
      <c r="AV1161" s="30"/>
      <c r="AW1161" s="30"/>
      <c r="AX1161" s="30"/>
      <c r="AY1161" s="30"/>
      <c r="AZ1161" s="30"/>
      <c r="BA1161" s="30"/>
      <c r="BB1161" s="30" t="s">
        <v>54452</v>
      </c>
      <c r="BC1161" s="30" t="s">
        <v>54452</v>
      </c>
      <c r="BD1161" s="30" t="s">
        <v>54452</v>
      </c>
      <c r="BE1161" s="30" t="s">
        <v>54452</v>
      </c>
      <c r="BF1161" s="30" t="s">
        <v>54452</v>
      </c>
      <c r="BG1161" s="30">
        <v>4</v>
      </c>
      <c r="BH1161" s="30" t="s">
        <v>10148</v>
      </c>
      <c r="BI1161" s="31"/>
    </row>
    <row r="1162" spans="1:61" ht="16.5">
      <c r="A1162" s="21" t="s">
        <v>15178</v>
      </c>
      <c r="B1162" s="21">
        <v>14510</v>
      </c>
      <c r="C1162" s="21">
        <v>1478378</v>
      </c>
      <c r="D1162" s="21">
        <v>1168129581</v>
      </c>
      <c r="E1162" s="22">
        <v>1101110665377</v>
      </c>
      <c r="F1162" s="24" t="s">
        <v>15179</v>
      </c>
      <c r="G1162" s="24" t="s">
        <v>44</v>
      </c>
      <c r="H1162" s="24" t="s">
        <v>51</v>
      </c>
      <c r="I1162" s="24" t="s">
        <v>52</v>
      </c>
      <c r="J1162" s="24" t="s">
        <v>363</v>
      </c>
      <c r="K1162" s="21">
        <v>63</v>
      </c>
      <c r="L1162" s="32" t="s">
        <v>15180</v>
      </c>
      <c r="M1162" s="21" t="s">
        <v>15181</v>
      </c>
      <c r="N1162" s="21">
        <v>1</v>
      </c>
      <c r="O1162" s="21" t="s">
        <v>83</v>
      </c>
      <c r="P1162" s="21">
        <v>0</v>
      </c>
      <c r="Q1162" s="21">
        <v>0</v>
      </c>
      <c r="R1162" s="33">
        <v>61863000</v>
      </c>
      <c r="S1162" s="21">
        <v>0</v>
      </c>
      <c r="T1162" s="21">
        <v>0</v>
      </c>
      <c r="U1162" s="21">
        <v>0</v>
      </c>
      <c r="V1162" s="21">
        <v>0</v>
      </c>
      <c r="W1162" s="33">
        <v>98214200</v>
      </c>
      <c r="X1162" s="21">
        <v>0</v>
      </c>
      <c r="Y1162" s="21">
        <v>0</v>
      </c>
      <c r="Z1162" s="16" t="s">
        <v>315</v>
      </c>
      <c r="AA1162" s="102">
        <v>0</v>
      </c>
      <c r="AB1162" s="21">
        <v>0.6</v>
      </c>
      <c r="AC1162" s="99">
        <v>0</v>
      </c>
      <c r="AD1162" s="99">
        <v>0</v>
      </c>
      <c r="AE1162" s="21">
        <v>0.9</v>
      </c>
      <c r="AF1162" s="21">
        <f t="shared" si="18"/>
        <v>1.5</v>
      </c>
      <c r="AG1162" s="21" t="s">
        <v>15182</v>
      </c>
      <c r="AH1162" s="24" t="s">
        <v>15183</v>
      </c>
      <c r="AI1162" s="24" t="s">
        <v>9887</v>
      </c>
      <c r="AJ1162" s="27" t="s">
        <v>31633</v>
      </c>
      <c r="AK1162" s="28" t="s">
        <v>60</v>
      </c>
      <c r="AL1162" s="28">
        <v>10</v>
      </c>
      <c r="AM1162" s="28">
        <v>19900101</v>
      </c>
      <c r="AN1162" s="29">
        <v>301</v>
      </c>
      <c r="AO1162" s="29">
        <v>202212</v>
      </c>
      <c r="AP1162" s="29">
        <v>2022</v>
      </c>
      <c r="AQ1162" s="28">
        <v>82847355</v>
      </c>
      <c r="AR1162" s="28">
        <v>89728253</v>
      </c>
      <c r="AS1162" s="28">
        <v>3999755</v>
      </c>
      <c r="AT1162" s="30">
        <v>2</v>
      </c>
      <c r="AU1162" s="30"/>
      <c r="AV1162" s="30"/>
      <c r="AW1162" s="30"/>
      <c r="AX1162" s="30"/>
      <c r="AY1162" s="30"/>
      <c r="AZ1162" s="30"/>
      <c r="BA1162" s="30"/>
      <c r="BB1162" s="30" t="s">
        <v>54452</v>
      </c>
      <c r="BC1162" s="30" t="s">
        <v>54452</v>
      </c>
      <c r="BD1162" s="30" t="s">
        <v>54452</v>
      </c>
      <c r="BE1162" s="30" t="s">
        <v>54452</v>
      </c>
      <c r="BF1162" s="30" t="s">
        <v>54452</v>
      </c>
      <c r="BG1162" s="30">
        <v>4</v>
      </c>
      <c r="BH1162" s="30" t="s">
        <v>237</v>
      </c>
      <c r="BI1162" s="31"/>
    </row>
    <row r="1163" spans="1:61" ht="16.5">
      <c r="A1163" s="21" t="s">
        <v>14989</v>
      </c>
      <c r="B1163" s="21">
        <v>24515</v>
      </c>
      <c r="C1163" s="21">
        <v>3981032</v>
      </c>
      <c r="D1163" s="21">
        <v>5138162457</v>
      </c>
      <c r="E1163" s="22">
        <v>1760110069250</v>
      </c>
      <c r="F1163" s="24" t="s">
        <v>14990</v>
      </c>
      <c r="G1163" s="24" t="s">
        <v>104</v>
      </c>
      <c r="H1163" s="24" t="s">
        <v>51</v>
      </c>
      <c r="I1163" s="24" t="s">
        <v>65</v>
      </c>
      <c r="J1163" s="24" t="s">
        <v>363</v>
      </c>
      <c r="K1163" s="21">
        <v>63</v>
      </c>
      <c r="L1163" s="32" t="s">
        <v>14991</v>
      </c>
      <c r="M1163" s="21" t="s">
        <v>4572</v>
      </c>
      <c r="N1163" s="85">
        <v>1</v>
      </c>
      <c r="O1163" s="85" t="s">
        <v>55</v>
      </c>
      <c r="P1163" s="21">
        <v>0</v>
      </c>
      <c r="Q1163" s="21">
        <v>0</v>
      </c>
      <c r="R1163" s="21">
        <v>0</v>
      </c>
      <c r="S1163" s="21">
        <v>0</v>
      </c>
      <c r="T1163" s="21">
        <v>0</v>
      </c>
      <c r="U1163" s="21">
        <v>0</v>
      </c>
      <c r="V1163" s="21">
        <v>0</v>
      </c>
      <c r="W1163" s="21">
        <v>0</v>
      </c>
      <c r="X1163" s="21">
        <v>0</v>
      </c>
      <c r="Y1163" s="21">
        <v>0</v>
      </c>
      <c r="Z1163" s="16" t="s">
        <v>315</v>
      </c>
      <c r="AA1163" s="102">
        <v>0</v>
      </c>
      <c r="AB1163" s="99">
        <v>0</v>
      </c>
      <c r="AC1163" s="99">
        <v>0</v>
      </c>
      <c r="AD1163" s="99">
        <v>0</v>
      </c>
      <c r="AE1163" s="99">
        <v>0</v>
      </c>
      <c r="AF1163" s="21">
        <f t="shared" si="18"/>
        <v>0</v>
      </c>
      <c r="AG1163" s="21" t="s">
        <v>14992</v>
      </c>
      <c r="AH1163" s="24" t="s">
        <v>14993</v>
      </c>
      <c r="AI1163" s="24" t="s">
        <v>14994</v>
      </c>
      <c r="AJ1163" s="27" t="s">
        <v>31749</v>
      </c>
      <c r="AK1163" s="28" t="s">
        <v>60</v>
      </c>
      <c r="AL1163" s="28">
        <v>10</v>
      </c>
      <c r="AM1163" s="28">
        <v>20110308</v>
      </c>
      <c r="AN1163" s="29">
        <v>497</v>
      </c>
      <c r="AO1163" s="29">
        <v>202212</v>
      </c>
      <c r="AP1163" s="29">
        <v>2022</v>
      </c>
      <c r="AQ1163" s="28">
        <v>14068414</v>
      </c>
      <c r="AR1163" s="28">
        <v>4160872</v>
      </c>
      <c r="AS1163" s="28">
        <v>700000</v>
      </c>
      <c r="AT1163" s="30">
        <v>2</v>
      </c>
      <c r="AU1163" s="30"/>
      <c r="AV1163" s="30"/>
      <c r="AW1163" s="30"/>
      <c r="AX1163" s="30"/>
      <c r="AY1163" s="30"/>
      <c r="AZ1163" s="30"/>
      <c r="BA1163" s="30"/>
      <c r="BB1163" s="30" t="s">
        <v>54452</v>
      </c>
      <c r="BC1163" s="30" t="s">
        <v>54452</v>
      </c>
      <c r="BD1163" s="30" t="s">
        <v>54452</v>
      </c>
      <c r="BE1163" s="30" t="s">
        <v>54452</v>
      </c>
      <c r="BF1163" s="30" t="s">
        <v>54452</v>
      </c>
      <c r="BG1163" s="30">
        <v>7</v>
      </c>
      <c r="BH1163" s="30"/>
      <c r="BI1163" s="31"/>
    </row>
    <row r="1164" spans="1:61" ht="16.5">
      <c r="A1164" s="21" t="s">
        <v>12564</v>
      </c>
      <c r="B1164" s="21">
        <v>12344</v>
      </c>
      <c r="C1164" s="21">
        <v>1366769</v>
      </c>
      <c r="D1164" s="21">
        <v>1108107390</v>
      </c>
      <c r="E1164" s="22">
        <v>1101110042426</v>
      </c>
      <c r="F1164" s="24" t="s">
        <v>12565</v>
      </c>
      <c r="G1164" s="24" t="s">
        <v>44</v>
      </c>
      <c r="H1164" s="24" t="s">
        <v>51</v>
      </c>
      <c r="I1164" s="24" t="s">
        <v>52</v>
      </c>
      <c r="J1164" s="24" t="s">
        <v>462</v>
      </c>
      <c r="K1164" s="21">
        <v>56</v>
      </c>
      <c r="L1164" s="32" t="s">
        <v>12566</v>
      </c>
      <c r="M1164" s="21" t="s">
        <v>1412</v>
      </c>
      <c r="N1164" s="21">
        <v>1</v>
      </c>
      <c r="O1164" s="21" t="s">
        <v>55</v>
      </c>
      <c r="P1164" s="21">
        <v>0</v>
      </c>
      <c r="Q1164" s="21">
        <v>0</v>
      </c>
      <c r="R1164" s="21">
        <v>0</v>
      </c>
      <c r="S1164" s="21">
        <v>0</v>
      </c>
      <c r="T1164" s="21">
        <v>0</v>
      </c>
      <c r="U1164" s="33">
        <v>75520</v>
      </c>
      <c r="V1164" s="33">
        <v>434620</v>
      </c>
      <c r="W1164" s="21">
        <v>0</v>
      </c>
      <c r="X1164" s="21">
        <v>0</v>
      </c>
      <c r="Y1164" s="33">
        <v>65354702</v>
      </c>
      <c r="Z1164" s="16" t="s">
        <v>315</v>
      </c>
      <c r="AA1164" s="102">
        <v>0</v>
      </c>
      <c r="AB1164" s="21">
        <v>653.5</v>
      </c>
      <c r="AC1164" s="99">
        <v>0</v>
      </c>
      <c r="AD1164" s="21">
        <v>0.7</v>
      </c>
      <c r="AE1164" s="21">
        <v>4.3</v>
      </c>
      <c r="AF1164" s="21">
        <f t="shared" si="18"/>
        <v>658.5</v>
      </c>
      <c r="AG1164" s="21" t="s">
        <v>12536</v>
      </c>
      <c r="AH1164" s="24" t="s">
        <v>12567</v>
      </c>
      <c r="AI1164" s="24" t="s">
        <v>12568</v>
      </c>
      <c r="AJ1164" s="27" t="s">
        <v>31750</v>
      </c>
      <c r="AK1164" s="28" t="s">
        <v>60</v>
      </c>
      <c r="AL1164" s="28">
        <v>10</v>
      </c>
      <c r="AM1164" s="28">
        <v>19620824</v>
      </c>
      <c r="AN1164" s="29">
        <v>454</v>
      </c>
      <c r="AO1164" s="29">
        <v>202212</v>
      </c>
      <c r="AP1164" s="29">
        <v>2022</v>
      </c>
      <c r="AQ1164" s="28">
        <v>248513867</v>
      </c>
      <c r="AR1164" s="28">
        <v>491552636</v>
      </c>
      <c r="AS1164" s="28">
        <v>93474210</v>
      </c>
      <c r="AT1164" s="30">
        <v>2</v>
      </c>
      <c r="AU1164" s="30"/>
      <c r="AV1164" s="30"/>
      <c r="AW1164" s="30"/>
      <c r="AX1164" s="30"/>
      <c r="AY1164" s="30"/>
      <c r="AZ1164" s="30"/>
      <c r="BA1164" s="30"/>
      <c r="BB1164" s="30" t="s">
        <v>54452</v>
      </c>
      <c r="BC1164" s="30" t="s">
        <v>54452</v>
      </c>
      <c r="BD1164" s="30" t="s">
        <v>54452</v>
      </c>
      <c r="BE1164" s="30" t="s">
        <v>54452</v>
      </c>
      <c r="BF1164" s="30" t="s">
        <v>12569</v>
      </c>
      <c r="BG1164" s="30">
        <v>2</v>
      </c>
      <c r="BH1164" s="30"/>
      <c r="BI1164" s="31"/>
    </row>
    <row r="1165" spans="1:61" ht="16.5">
      <c r="A1165" s="21" t="s">
        <v>29528</v>
      </c>
      <c r="B1165" s="21">
        <v>24313</v>
      </c>
      <c r="C1165" s="21">
        <v>1292327</v>
      </c>
      <c r="D1165" s="21">
        <v>2158137132</v>
      </c>
      <c r="E1165" s="22">
        <v>1101110991219</v>
      </c>
      <c r="F1165" s="24" t="s">
        <v>29529</v>
      </c>
      <c r="G1165" s="24" t="s">
        <v>104</v>
      </c>
      <c r="H1165" s="24" t="s">
        <v>51</v>
      </c>
      <c r="I1165" s="24" t="s">
        <v>65</v>
      </c>
      <c r="J1165" s="24" t="s">
        <v>363</v>
      </c>
      <c r="K1165" s="21">
        <v>63</v>
      </c>
      <c r="L1165" s="32" t="s">
        <v>29530</v>
      </c>
      <c r="M1165" s="21" t="s">
        <v>10189</v>
      </c>
      <c r="N1165" s="21">
        <v>1</v>
      </c>
      <c r="O1165" s="21">
        <v>0</v>
      </c>
      <c r="P1165" s="21">
        <v>0</v>
      </c>
      <c r="Q1165" s="21">
        <v>0</v>
      </c>
      <c r="R1165" s="21">
        <v>0</v>
      </c>
      <c r="S1165" s="21">
        <v>0</v>
      </c>
      <c r="T1165" s="21">
        <v>0</v>
      </c>
      <c r="U1165" s="21">
        <v>0</v>
      </c>
      <c r="V1165" s="21">
        <v>0</v>
      </c>
      <c r="W1165" s="21">
        <v>0</v>
      </c>
      <c r="X1165" s="21">
        <v>0</v>
      </c>
      <c r="Y1165" s="21">
        <v>0</v>
      </c>
      <c r="Z1165" s="16" t="s">
        <v>315</v>
      </c>
      <c r="AA1165" s="101">
        <v>0</v>
      </c>
      <c r="AB1165" s="98">
        <v>0</v>
      </c>
      <c r="AC1165" s="98">
        <v>0</v>
      </c>
      <c r="AD1165" s="98">
        <v>0</v>
      </c>
      <c r="AE1165" s="98">
        <v>0</v>
      </c>
      <c r="AF1165" s="21">
        <f t="shared" si="18"/>
        <v>0</v>
      </c>
      <c r="AG1165" s="21" t="s">
        <v>29531</v>
      </c>
      <c r="AH1165" s="24" t="s">
        <v>29532</v>
      </c>
      <c r="AI1165" s="24" t="s">
        <v>29533</v>
      </c>
      <c r="AJ1165" s="27" t="s">
        <v>31751</v>
      </c>
      <c r="AK1165" s="28" t="s">
        <v>60</v>
      </c>
      <c r="AL1165" s="28">
        <v>10</v>
      </c>
      <c r="AM1165" s="28">
        <v>19940101</v>
      </c>
      <c r="AN1165" s="29">
        <v>313</v>
      </c>
      <c r="AO1165" s="29">
        <v>202012</v>
      </c>
      <c r="AP1165" s="29">
        <v>2022</v>
      </c>
      <c r="AQ1165" s="28">
        <v>3386546</v>
      </c>
      <c r="AR1165" s="28">
        <v>5345606</v>
      </c>
      <c r="AS1165" s="28">
        <v>54128</v>
      </c>
      <c r="AT1165" s="30">
        <v>2</v>
      </c>
      <c r="AU1165" s="30"/>
      <c r="AV1165" s="30"/>
      <c r="AW1165" s="30"/>
      <c r="AX1165" s="30"/>
      <c r="AY1165" s="30"/>
      <c r="AZ1165" s="30"/>
      <c r="BA1165" s="30"/>
      <c r="BB1165" s="30" t="s">
        <v>54452</v>
      </c>
      <c r="BC1165" s="30" t="s">
        <v>54452</v>
      </c>
      <c r="BD1165" s="30" t="s">
        <v>54452</v>
      </c>
      <c r="BE1165" s="30" t="s">
        <v>54452</v>
      </c>
      <c r="BF1165" s="30" t="s">
        <v>54452</v>
      </c>
      <c r="BG1165" s="30">
        <v>7</v>
      </c>
      <c r="BH1165" s="30" t="s">
        <v>29534</v>
      </c>
      <c r="BI1165" s="31"/>
    </row>
    <row r="1166" spans="1:61" ht="16.5">
      <c r="A1166" s="21" t="s">
        <v>14998</v>
      </c>
      <c r="B1166" s="21">
        <v>8703</v>
      </c>
      <c r="C1166" s="21">
        <v>1486548</v>
      </c>
      <c r="D1166" s="21">
        <v>1388108704</v>
      </c>
      <c r="E1166" s="22">
        <v>1101110945612</v>
      </c>
      <c r="F1166" s="24" t="s">
        <v>14999</v>
      </c>
      <c r="G1166" s="24" t="s">
        <v>44</v>
      </c>
      <c r="H1166" s="24" t="s">
        <v>51</v>
      </c>
      <c r="I1166" s="24" t="s">
        <v>65</v>
      </c>
      <c r="J1166" s="24" t="s">
        <v>313</v>
      </c>
      <c r="K1166" s="21">
        <v>46</v>
      </c>
      <c r="L1166" s="32" t="s">
        <v>15000</v>
      </c>
      <c r="M1166" s="21" t="s">
        <v>15001</v>
      </c>
      <c r="N1166" s="26">
        <v>1</v>
      </c>
      <c r="O1166" s="26" t="s">
        <v>351</v>
      </c>
      <c r="P1166" s="21">
        <v>0</v>
      </c>
      <c r="Q1166" s="26">
        <v>1</v>
      </c>
      <c r="R1166" s="26">
        <v>339</v>
      </c>
      <c r="S1166" s="41">
        <v>1856</v>
      </c>
      <c r="T1166" s="21">
        <v>0</v>
      </c>
      <c r="U1166" s="21">
        <v>0</v>
      </c>
      <c r="V1166" s="21">
        <v>0</v>
      </c>
      <c r="W1166" s="21">
        <v>0</v>
      </c>
      <c r="X1166" s="69">
        <v>238</v>
      </c>
      <c r="Y1166" s="41">
        <v>24703</v>
      </c>
      <c r="Z1166" s="21"/>
      <c r="AA1166" s="103">
        <v>0</v>
      </c>
      <c r="AB1166" s="37">
        <v>250.4</v>
      </c>
      <c r="AC1166" s="37">
        <v>18.5</v>
      </c>
      <c r="AD1166" s="100">
        <v>0</v>
      </c>
      <c r="AE1166" s="37">
        <v>2.2999999999999998</v>
      </c>
      <c r="AF1166" s="21">
        <f t="shared" si="18"/>
        <v>271.2</v>
      </c>
      <c r="AG1166" s="21" t="s">
        <v>15002</v>
      </c>
      <c r="AH1166" s="24" t="s">
        <v>15003</v>
      </c>
      <c r="AI1166" s="24" t="s">
        <v>15004</v>
      </c>
      <c r="AJ1166" s="27" t="s">
        <v>31752</v>
      </c>
      <c r="AK1166" s="28" t="s">
        <v>60</v>
      </c>
      <c r="AL1166" s="28">
        <v>10</v>
      </c>
      <c r="AM1166" s="28">
        <v>19930527</v>
      </c>
      <c r="AN1166" s="29">
        <v>2100</v>
      </c>
      <c r="AO1166" s="29">
        <v>202203</v>
      </c>
      <c r="AP1166" s="29">
        <v>2022</v>
      </c>
      <c r="AQ1166" s="28">
        <v>326663383</v>
      </c>
      <c r="AR1166" s="28">
        <v>273197697</v>
      </c>
      <c r="AS1166" s="28">
        <v>10600000</v>
      </c>
      <c r="AT1166" s="30">
        <v>2</v>
      </c>
      <c r="AU1166" s="30"/>
      <c r="AV1166" s="30"/>
      <c r="AW1166" s="30"/>
      <c r="AX1166" s="30"/>
      <c r="AY1166" s="30"/>
      <c r="AZ1166" s="30"/>
      <c r="BA1166" s="30"/>
      <c r="BB1166" s="30" t="s">
        <v>54452</v>
      </c>
      <c r="BC1166" s="30" t="s">
        <v>54452</v>
      </c>
      <c r="BD1166" s="30" t="s">
        <v>54452</v>
      </c>
      <c r="BE1166" s="30" t="s">
        <v>54452</v>
      </c>
      <c r="BF1166" s="30" t="s">
        <v>54452</v>
      </c>
      <c r="BG1166" s="30">
        <v>4</v>
      </c>
      <c r="BH1166" s="30" t="s">
        <v>237</v>
      </c>
      <c r="BI1166" s="31"/>
    </row>
    <row r="1167" spans="1:61" ht="16.5">
      <c r="A1167" s="21" t="s">
        <v>15021</v>
      </c>
      <c r="B1167" s="21">
        <v>517</v>
      </c>
      <c r="C1167" s="21">
        <v>1366222</v>
      </c>
      <c r="D1167" s="21">
        <v>2268128273</v>
      </c>
      <c r="E1167" s="22">
        <v>1411110019452</v>
      </c>
      <c r="F1167" s="24" t="s">
        <v>9597</v>
      </c>
      <c r="G1167" s="24" t="s">
        <v>44</v>
      </c>
      <c r="H1167" s="24" t="s">
        <v>51</v>
      </c>
      <c r="I1167" s="24" t="s">
        <v>65</v>
      </c>
      <c r="J1167" s="24" t="s">
        <v>72</v>
      </c>
      <c r="K1167" s="21">
        <v>1</v>
      </c>
      <c r="L1167" s="32" t="s">
        <v>15022</v>
      </c>
      <c r="M1167" s="21" t="s">
        <v>15023</v>
      </c>
      <c r="N1167" s="26">
        <v>1</v>
      </c>
      <c r="O1167" s="26" t="s">
        <v>55</v>
      </c>
      <c r="P1167" s="41">
        <v>18777</v>
      </c>
      <c r="Q1167" s="41">
        <v>40525</v>
      </c>
      <c r="R1167" s="21">
        <v>0</v>
      </c>
      <c r="S1167" s="41">
        <v>110300</v>
      </c>
      <c r="T1167" s="21">
        <v>0</v>
      </c>
      <c r="U1167" s="41">
        <v>487185</v>
      </c>
      <c r="V1167" s="21">
        <v>0</v>
      </c>
      <c r="W1167" s="41">
        <v>197450</v>
      </c>
      <c r="X1167" s="21">
        <v>0</v>
      </c>
      <c r="Y1167" s="41">
        <v>2560309</v>
      </c>
      <c r="Z1167" s="16" t="s">
        <v>56</v>
      </c>
      <c r="AA1167" s="21">
        <v>0.1</v>
      </c>
      <c r="AB1167" s="21">
        <v>26</v>
      </c>
      <c r="AC1167" s="21">
        <v>1.1000000000000001</v>
      </c>
      <c r="AD1167" s="21">
        <v>4.8</v>
      </c>
      <c r="AE1167" s="21">
        <v>1.9</v>
      </c>
      <c r="AF1167" s="21">
        <f t="shared" si="18"/>
        <v>33.9</v>
      </c>
      <c r="AG1167" s="21" t="s">
        <v>15024</v>
      </c>
      <c r="AH1167" s="24" t="s">
        <v>15025</v>
      </c>
      <c r="AI1167" s="24" t="s">
        <v>15026</v>
      </c>
      <c r="AJ1167" s="27" t="s">
        <v>31753</v>
      </c>
      <c r="AK1167" s="28" t="s">
        <v>60</v>
      </c>
      <c r="AL1167" s="28">
        <v>10</v>
      </c>
      <c r="AM1167" s="28">
        <v>20020128</v>
      </c>
      <c r="AN1167" s="29">
        <v>311</v>
      </c>
      <c r="AO1167" s="29">
        <v>202212</v>
      </c>
      <c r="AP1167" s="29">
        <v>2022</v>
      </c>
      <c r="AQ1167" s="28">
        <v>44486102</v>
      </c>
      <c r="AR1167" s="28">
        <v>58866962</v>
      </c>
      <c r="AS1167" s="28">
        <v>400000</v>
      </c>
      <c r="AT1167" s="30">
        <v>2</v>
      </c>
      <c r="AU1167" s="30"/>
      <c r="AV1167" s="30"/>
      <c r="AW1167" s="30"/>
      <c r="AX1167" s="30"/>
      <c r="AY1167" s="30"/>
      <c r="AZ1167" s="30"/>
      <c r="BA1167" s="30"/>
      <c r="BB1167" s="30" t="s">
        <v>54452</v>
      </c>
      <c r="BC1167" s="30" t="s">
        <v>54452</v>
      </c>
      <c r="BD1167" s="30" t="s">
        <v>54452</v>
      </c>
      <c r="BE1167" s="30" t="s">
        <v>54452</v>
      </c>
      <c r="BF1167" s="30" t="s">
        <v>54452</v>
      </c>
      <c r="BG1167" s="30">
        <v>4</v>
      </c>
      <c r="BH1167" s="30" t="s">
        <v>61</v>
      </c>
      <c r="BI1167" s="31"/>
    </row>
    <row r="1168" spans="1:61" ht="16.5">
      <c r="A1168" s="21" t="s">
        <v>9982</v>
      </c>
      <c r="B1168" s="21">
        <v>10286</v>
      </c>
      <c r="C1168" s="21">
        <v>1731378</v>
      </c>
      <c r="D1168" s="21">
        <v>1298122380</v>
      </c>
      <c r="E1168" s="22">
        <v>1311110028801</v>
      </c>
      <c r="F1168" s="24" t="s">
        <v>9983</v>
      </c>
      <c r="G1168" s="24" t="s">
        <v>44</v>
      </c>
      <c r="H1168" s="24" t="s">
        <v>51</v>
      </c>
      <c r="I1168" s="24" t="s">
        <v>63</v>
      </c>
      <c r="J1168" s="24" t="s">
        <v>467</v>
      </c>
      <c r="K1168" s="21">
        <v>49</v>
      </c>
      <c r="L1168" s="32" t="s">
        <v>9984</v>
      </c>
      <c r="M1168" s="21" t="s">
        <v>9985</v>
      </c>
      <c r="N1168" s="21">
        <v>1</v>
      </c>
      <c r="O1168" s="21" t="s">
        <v>55</v>
      </c>
      <c r="P1168" s="33">
        <v>69335338</v>
      </c>
      <c r="Q1168" s="33">
        <v>113353001</v>
      </c>
      <c r="R1168" s="21">
        <v>0</v>
      </c>
      <c r="S1168" s="21">
        <v>0</v>
      </c>
      <c r="T1168" s="21">
        <v>0</v>
      </c>
      <c r="U1168" s="33">
        <v>122683</v>
      </c>
      <c r="V1168" s="21">
        <v>0</v>
      </c>
      <c r="W1168" s="33">
        <v>10256652</v>
      </c>
      <c r="X1168" s="33">
        <v>461148</v>
      </c>
      <c r="Y1168" s="33">
        <v>23100302</v>
      </c>
      <c r="Z1168" s="16" t="s">
        <v>126</v>
      </c>
      <c r="AA1168" s="21">
        <v>693.3</v>
      </c>
      <c r="AB1168" s="21">
        <v>1364.5</v>
      </c>
      <c r="AC1168" s="99">
        <v>0</v>
      </c>
      <c r="AD1168" s="21">
        <v>1.2</v>
      </c>
      <c r="AE1168" s="21">
        <v>107.1</v>
      </c>
      <c r="AF1168" s="21">
        <f t="shared" si="18"/>
        <v>2166.1</v>
      </c>
      <c r="AG1168" s="21" t="s">
        <v>9986</v>
      </c>
      <c r="AH1168" s="24" t="s">
        <v>9987</v>
      </c>
      <c r="AI1168" s="24" t="s">
        <v>9988</v>
      </c>
      <c r="AJ1168" s="27" t="s">
        <v>30896</v>
      </c>
      <c r="AK1168" s="28" t="s">
        <v>60</v>
      </c>
      <c r="AL1168" s="28">
        <v>10</v>
      </c>
      <c r="AM1168" s="28">
        <v>19970531</v>
      </c>
      <c r="AN1168" s="29">
        <v>3566</v>
      </c>
      <c r="AO1168" s="29">
        <v>202212</v>
      </c>
      <c r="AP1168" s="29">
        <v>2022</v>
      </c>
      <c r="AQ1168" s="28">
        <v>2693409000</v>
      </c>
      <c r="AR1168" s="28">
        <v>1100730000</v>
      </c>
      <c r="AS1168" s="28">
        <v>37205000</v>
      </c>
      <c r="AT1168" s="30">
        <v>2</v>
      </c>
      <c r="AU1168" s="30"/>
      <c r="AV1168" s="30"/>
      <c r="AW1168" s="30"/>
      <c r="AX1168" s="30"/>
      <c r="AY1168" s="30"/>
      <c r="AZ1168" s="30"/>
      <c r="BA1168" s="30"/>
      <c r="BB1168" s="30" t="s">
        <v>54452</v>
      </c>
      <c r="BC1168" s="30" t="s">
        <v>54452</v>
      </c>
      <c r="BD1168" s="30" t="s">
        <v>54452</v>
      </c>
      <c r="BE1168" s="30" t="s">
        <v>54452</v>
      </c>
      <c r="BF1168" s="30" t="s">
        <v>54452</v>
      </c>
      <c r="BG1168" s="30">
        <v>4</v>
      </c>
      <c r="BH1168" s="30" t="s">
        <v>237</v>
      </c>
      <c r="BI1168" s="31"/>
    </row>
    <row r="1169" spans="1:61" ht="16.5">
      <c r="A1169" s="21" t="s">
        <v>11617</v>
      </c>
      <c r="B1169" s="21">
        <v>11776</v>
      </c>
      <c r="C1169" s="21">
        <v>6668717</v>
      </c>
      <c r="D1169" s="21">
        <v>6228700330</v>
      </c>
      <c r="E1169" s="22">
        <v>1101115988865</v>
      </c>
      <c r="F1169" s="24" t="s">
        <v>11618</v>
      </c>
      <c r="G1169" s="24" t="s">
        <v>44</v>
      </c>
      <c r="H1169" s="24" t="s">
        <v>51</v>
      </c>
      <c r="I1169" s="24" t="s">
        <v>52</v>
      </c>
      <c r="J1169" s="24" t="s">
        <v>1180</v>
      </c>
      <c r="K1169" s="21">
        <v>53</v>
      </c>
      <c r="L1169" s="32" t="s">
        <v>11619</v>
      </c>
      <c r="M1169" s="21" t="s">
        <v>11620</v>
      </c>
      <c r="N1169" s="21">
        <v>1</v>
      </c>
      <c r="O1169" s="21" t="s">
        <v>55</v>
      </c>
      <c r="P1169" s="21">
        <v>0</v>
      </c>
      <c r="Q1169" s="33">
        <v>31199</v>
      </c>
      <c r="R1169" s="33">
        <v>1645899</v>
      </c>
      <c r="S1169" s="21">
        <v>0</v>
      </c>
      <c r="T1169" s="21">
        <v>0</v>
      </c>
      <c r="U1169" s="21">
        <v>0</v>
      </c>
      <c r="V1169" s="21">
        <v>0</v>
      </c>
      <c r="W1169" s="33">
        <v>236522</v>
      </c>
      <c r="X1169" s="33">
        <v>1197543</v>
      </c>
      <c r="Y1169" s="33">
        <v>998302</v>
      </c>
      <c r="Z1169" s="16" t="s">
        <v>315</v>
      </c>
      <c r="AA1169" s="102">
        <v>0</v>
      </c>
      <c r="AB1169" s="21">
        <v>26.7</v>
      </c>
      <c r="AC1169" s="99">
        <v>0</v>
      </c>
      <c r="AD1169" s="99">
        <v>0</v>
      </c>
      <c r="AE1169" s="21">
        <v>14.3</v>
      </c>
      <c r="AF1169" s="21">
        <f t="shared" si="18"/>
        <v>41</v>
      </c>
      <c r="AG1169" s="21" t="s">
        <v>11615</v>
      </c>
      <c r="AH1169" s="24" t="s">
        <v>11621</v>
      </c>
      <c r="AI1169" s="24" t="s">
        <v>11622</v>
      </c>
      <c r="AJ1169" s="27" t="s">
        <v>31754</v>
      </c>
      <c r="AK1169" s="28" t="s">
        <v>60</v>
      </c>
      <c r="AL1169" s="28">
        <v>10</v>
      </c>
      <c r="AM1169" s="28">
        <v>20160301</v>
      </c>
      <c r="AN1169" s="29">
        <v>822</v>
      </c>
      <c r="AO1169" s="29">
        <v>202212</v>
      </c>
      <c r="AP1169" s="29">
        <v>2022</v>
      </c>
      <c r="AQ1169" s="28">
        <v>79307450</v>
      </c>
      <c r="AR1169" s="28">
        <v>183870349</v>
      </c>
      <c r="AS1169" s="28">
        <v>9088137</v>
      </c>
      <c r="AT1169" s="30">
        <v>2</v>
      </c>
      <c r="AU1169" s="30"/>
      <c r="AV1169" s="30"/>
      <c r="AW1169" s="30"/>
      <c r="AX1169" s="30"/>
      <c r="AY1169" s="30"/>
      <c r="AZ1169" s="30"/>
      <c r="BA1169" s="30"/>
      <c r="BB1169" s="30" t="s">
        <v>54452</v>
      </c>
      <c r="BC1169" s="30" t="s">
        <v>54452</v>
      </c>
      <c r="BD1169" s="30" t="s">
        <v>54452</v>
      </c>
      <c r="BE1169" s="30" t="s">
        <v>54452</v>
      </c>
      <c r="BF1169" s="30" t="s">
        <v>54452</v>
      </c>
      <c r="BG1169" s="30">
        <v>4</v>
      </c>
      <c r="BH1169" s="30" t="s">
        <v>237</v>
      </c>
      <c r="BI1169" s="31"/>
    </row>
    <row r="1170" spans="1:61" ht="16.5">
      <c r="A1170" s="21" t="s">
        <v>27926</v>
      </c>
      <c r="B1170" s="21">
        <v>23828</v>
      </c>
      <c r="C1170" s="21">
        <v>1813597</v>
      </c>
      <c r="D1170" s="21">
        <v>6108152852</v>
      </c>
      <c r="E1170" s="22">
        <v>2301110076975</v>
      </c>
      <c r="F1170" s="24" t="s">
        <v>27927</v>
      </c>
      <c r="G1170" s="24" t="s">
        <v>104</v>
      </c>
      <c r="H1170" s="24" t="s">
        <v>51</v>
      </c>
      <c r="I1170" s="24" t="s">
        <v>65</v>
      </c>
      <c r="J1170" s="24" t="s">
        <v>966</v>
      </c>
      <c r="K1170" s="21">
        <v>62</v>
      </c>
      <c r="L1170" s="32" t="s">
        <v>27928</v>
      </c>
      <c r="M1170" s="21" t="s">
        <v>27929</v>
      </c>
      <c r="N1170" s="21">
        <v>1</v>
      </c>
      <c r="O1170" s="21" t="s">
        <v>83</v>
      </c>
      <c r="P1170" s="21">
        <v>0</v>
      </c>
      <c r="Q1170" s="21">
        <v>0</v>
      </c>
      <c r="R1170" s="21">
        <v>0</v>
      </c>
      <c r="S1170" s="21">
        <v>0</v>
      </c>
      <c r="T1170" s="21">
        <v>0</v>
      </c>
      <c r="U1170" s="33">
        <v>21496475</v>
      </c>
      <c r="V1170" s="21">
        <v>0</v>
      </c>
      <c r="W1170" s="33">
        <v>17913461</v>
      </c>
      <c r="X1170" s="33">
        <v>66250000</v>
      </c>
      <c r="Y1170" s="21">
        <v>0</v>
      </c>
      <c r="Z1170" s="16" t="s">
        <v>315</v>
      </c>
      <c r="AA1170" s="102">
        <v>0</v>
      </c>
      <c r="AB1170" s="99">
        <v>0</v>
      </c>
      <c r="AC1170" s="99">
        <v>0</v>
      </c>
      <c r="AD1170" s="21">
        <v>0.2</v>
      </c>
      <c r="AE1170" s="21">
        <v>0.8</v>
      </c>
      <c r="AF1170" s="21">
        <f t="shared" si="18"/>
        <v>1</v>
      </c>
      <c r="AG1170" s="21" t="s">
        <v>27930</v>
      </c>
      <c r="AH1170" s="24" t="s">
        <v>27931</v>
      </c>
      <c r="AI1170" s="24" t="s">
        <v>27932</v>
      </c>
      <c r="AJ1170" s="27" t="s">
        <v>31755</v>
      </c>
      <c r="AK1170" s="28" t="s">
        <v>60</v>
      </c>
      <c r="AL1170" s="28">
        <v>10</v>
      </c>
      <c r="AM1170" s="28">
        <v>20011001</v>
      </c>
      <c r="AN1170" s="29">
        <v>1324</v>
      </c>
      <c r="AO1170" s="29">
        <v>202212</v>
      </c>
      <c r="AP1170" s="29">
        <v>2022</v>
      </c>
      <c r="AQ1170" s="28">
        <v>25323142</v>
      </c>
      <c r="AR1170" s="28">
        <v>2671801</v>
      </c>
      <c r="AS1170" s="28">
        <v>800000</v>
      </c>
      <c r="AT1170" s="30">
        <v>2</v>
      </c>
      <c r="AU1170" s="30"/>
      <c r="AV1170" s="30"/>
      <c r="AW1170" s="30"/>
      <c r="AX1170" s="30"/>
      <c r="AY1170" s="30"/>
      <c r="AZ1170" s="30"/>
      <c r="BA1170" s="30"/>
      <c r="BB1170" s="30" t="s">
        <v>54452</v>
      </c>
      <c r="BC1170" s="30" t="s">
        <v>54452</v>
      </c>
      <c r="BD1170" s="30" t="s">
        <v>54452</v>
      </c>
      <c r="BE1170" s="30" t="s">
        <v>54452</v>
      </c>
      <c r="BF1170" s="30" t="s">
        <v>54452</v>
      </c>
      <c r="BG1170" s="30">
        <v>4</v>
      </c>
      <c r="BH1170" s="30" t="s">
        <v>9492</v>
      </c>
      <c r="BI1170" s="31"/>
    </row>
    <row r="1171" spans="1:61" ht="16.5">
      <c r="A1171" s="21" t="s">
        <v>10593</v>
      </c>
      <c r="B1171" s="21">
        <v>11015</v>
      </c>
      <c r="C1171" s="21">
        <v>8118165</v>
      </c>
      <c r="D1171" s="21">
        <v>4888800381</v>
      </c>
      <c r="E1171" s="22">
        <v>1101116230306</v>
      </c>
      <c r="F1171" s="24" t="s">
        <v>10594</v>
      </c>
      <c r="G1171" s="24" t="s">
        <v>44</v>
      </c>
      <c r="H1171" s="24" t="s">
        <v>51</v>
      </c>
      <c r="I1171" s="24" t="s">
        <v>52</v>
      </c>
      <c r="J1171" s="24" t="s">
        <v>467</v>
      </c>
      <c r="K1171" s="21">
        <v>49</v>
      </c>
      <c r="L1171" s="21"/>
      <c r="M1171" s="21" t="s">
        <v>10595</v>
      </c>
      <c r="N1171" s="21">
        <v>1</v>
      </c>
      <c r="O1171" s="21" t="s">
        <v>55</v>
      </c>
      <c r="P1171" s="21">
        <v>0</v>
      </c>
      <c r="Q1171" s="21">
        <v>0</v>
      </c>
      <c r="R1171" s="21">
        <v>0</v>
      </c>
      <c r="S1171" s="21">
        <v>0</v>
      </c>
      <c r="T1171" s="21">
        <v>0</v>
      </c>
      <c r="U1171" s="33">
        <v>557895</v>
      </c>
      <c r="V1171" s="21">
        <v>0</v>
      </c>
      <c r="W1171" s="33">
        <v>1880694</v>
      </c>
      <c r="X1171" s="33">
        <f>8686752+2419268</f>
        <v>11106020</v>
      </c>
      <c r="Y1171" s="21">
        <v>0</v>
      </c>
      <c r="Z1171" s="21"/>
      <c r="AA1171" s="102">
        <v>0</v>
      </c>
      <c r="AB1171" s="99">
        <v>0</v>
      </c>
      <c r="AC1171" s="99">
        <v>0</v>
      </c>
      <c r="AD1171" s="21">
        <v>5.5</v>
      </c>
      <c r="AE1171" s="21">
        <v>129.80000000000001</v>
      </c>
      <c r="AF1171" s="21">
        <f t="shared" si="18"/>
        <v>135.30000000000001</v>
      </c>
      <c r="AG1171" s="21" t="s">
        <v>10596</v>
      </c>
      <c r="AH1171" s="24" t="s">
        <v>10597</v>
      </c>
      <c r="AI1171" s="24" t="s">
        <v>10598</v>
      </c>
      <c r="AJ1171" s="27" t="s">
        <v>31756</v>
      </c>
      <c r="AK1171" s="28" t="s">
        <v>60</v>
      </c>
      <c r="AL1171" s="28">
        <v>10</v>
      </c>
      <c r="AM1171" s="28">
        <v>20161111</v>
      </c>
      <c r="AN1171" s="29">
        <v>548</v>
      </c>
      <c r="AO1171" s="29">
        <v>202212</v>
      </c>
      <c r="AP1171" s="29">
        <v>2022</v>
      </c>
      <c r="AQ1171" s="28">
        <v>262090936</v>
      </c>
      <c r="AR1171" s="28">
        <v>132469704</v>
      </c>
      <c r="AS1171" s="28">
        <v>555560</v>
      </c>
      <c r="AT1171" s="30">
        <v>2</v>
      </c>
      <c r="AU1171" s="30"/>
      <c r="AV1171" s="30"/>
      <c r="AW1171" s="30"/>
      <c r="AX1171" s="30"/>
      <c r="AY1171" s="30"/>
      <c r="AZ1171" s="30"/>
      <c r="BA1171" s="30"/>
      <c r="BB1171" s="30" t="s">
        <v>54452</v>
      </c>
      <c r="BC1171" s="30" t="s">
        <v>54452</v>
      </c>
      <c r="BD1171" s="30" t="s">
        <v>54452</v>
      </c>
      <c r="BE1171" s="30" t="s">
        <v>54452</v>
      </c>
      <c r="BF1171" s="30" t="s">
        <v>10599</v>
      </c>
      <c r="BG1171" s="30">
        <v>2</v>
      </c>
      <c r="BH1171" s="30" t="s">
        <v>10600</v>
      </c>
      <c r="BI1171" s="31"/>
    </row>
    <row r="1172" spans="1:61" ht="16.5">
      <c r="A1172" s="21" t="s">
        <v>9112</v>
      </c>
      <c r="B1172" s="21">
        <v>9324</v>
      </c>
      <c r="C1172" s="21">
        <v>9259851</v>
      </c>
      <c r="D1172" s="21">
        <v>8888701550</v>
      </c>
      <c r="E1172" s="22">
        <v>1449110015930</v>
      </c>
      <c r="F1172" s="24" t="s">
        <v>9113</v>
      </c>
      <c r="G1172" s="24" t="s">
        <v>44</v>
      </c>
      <c r="H1172" s="24" t="s">
        <v>51</v>
      </c>
      <c r="I1172" s="24" t="s">
        <v>52</v>
      </c>
      <c r="J1172" s="24" t="s">
        <v>313</v>
      </c>
      <c r="K1172" s="21">
        <v>46</v>
      </c>
      <c r="L1172" s="32" t="s">
        <v>9114</v>
      </c>
      <c r="M1172" s="21" t="s">
        <v>9115</v>
      </c>
      <c r="N1172" s="21">
        <v>1</v>
      </c>
      <c r="O1172" s="21" t="s">
        <v>55</v>
      </c>
      <c r="P1172" s="21">
        <v>0</v>
      </c>
      <c r="Q1172" s="21">
        <v>0</v>
      </c>
      <c r="R1172" s="21">
        <v>0</v>
      </c>
      <c r="S1172" s="21">
        <v>0</v>
      </c>
      <c r="T1172" s="21">
        <v>0</v>
      </c>
      <c r="U1172" s="21">
        <v>0</v>
      </c>
      <c r="V1172" s="21">
        <v>0</v>
      </c>
      <c r="W1172" s="33">
        <v>14071</v>
      </c>
      <c r="X1172" s="33">
        <v>252096</v>
      </c>
      <c r="Y1172" s="21">
        <v>0</v>
      </c>
      <c r="Z1172" s="16" t="s">
        <v>315</v>
      </c>
      <c r="AA1172" s="102">
        <v>0</v>
      </c>
      <c r="AB1172" s="99">
        <v>0</v>
      </c>
      <c r="AC1172" s="99">
        <v>0</v>
      </c>
      <c r="AD1172" s="99">
        <v>0</v>
      </c>
      <c r="AE1172" s="21">
        <v>2.6</v>
      </c>
      <c r="AF1172" s="21">
        <f t="shared" si="18"/>
        <v>2.6</v>
      </c>
      <c r="AG1172" s="21" t="s">
        <v>9116</v>
      </c>
      <c r="AH1172" s="24" t="s">
        <v>9117</v>
      </c>
      <c r="AI1172" s="24" t="s">
        <v>9118</v>
      </c>
      <c r="AJ1172" s="27" t="s">
        <v>31757</v>
      </c>
      <c r="AK1172" s="28" t="s">
        <v>60</v>
      </c>
      <c r="AL1172" s="28">
        <v>10</v>
      </c>
      <c r="AM1172" s="28">
        <v>20191218</v>
      </c>
      <c r="AN1172" s="29">
        <v>433</v>
      </c>
      <c r="AO1172" s="29">
        <v>202212</v>
      </c>
      <c r="AP1172" s="29">
        <v>2022</v>
      </c>
      <c r="AQ1172" s="28">
        <v>24303201</v>
      </c>
      <c r="AR1172" s="28">
        <v>7502015</v>
      </c>
      <c r="AS1172" s="28">
        <v>800000</v>
      </c>
      <c r="AT1172" s="30">
        <v>2</v>
      </c>
      <c r="AU1172" s="30"/>
      <c r="AV1172" s="30"/>
      <c r="AW1172" s="30"/>
      <c r="AX1172" s="30"/>
      <c r="AY1172" s="30"/>
      <c r="AZ1172" s="30"/>
      <c r="BA1172" s="30"/>
      <c r="BB1172" s="30" t="s">
        <v>54452</v>
      </c>
      <c r="BC1172" s="30" t="s">
        <v>54452</v>
      </c>
      <c r="BD1172" s="30" t="s">
        <v>54452</v>
      </c>
      <c r="BE1172" s="30" t="s">
        <v>54452</v>
      </c>
      <c r="BF1172" s="30" t="s">
        <v>9119</v>
      </c>
      <c r="BG1172" s="30">
        <v>2</v>
      </c>
      <c r="BH1172" s="30"/>
      <c r="BI1172" s="31"/>
    </row>
    <row r="1173" spans="1:61" ht="16.5">
      <c r="A1173" s="21" t="s">
        <v>5284</v>
      </c>
      <c r="B1173" s="21">
        <v>5058</v>
      </c>
      <c r="C1173" s="21">
        <v>3717896</v>
      </c>
      <c r="D1173" s="21">
        <v>1048627794</v>
      </c>
      <c r="E1173" s="22">
        <v>1101114324127</v>
      </c>
      <c r="F1173" s="24" t="s">
        <v>5285</v>
      </c>
      <c r="G1173" s="24" t="s">
        <v>44</v>
      </c>
      <c r="H1173" s="24" t="s">
        <v>51</v>
      </c>
      <c r="I1173" s="24" t="s">
        <v>52</v>
      </c>
      <c r="J1173" s="24" t="s">
        <v>1010</v>
      </c>
      <c r="K1173" s="21">
        <v>30</v>
      </c>
      <c r="L1173" s="32" t="s">
        <v>5286</v>
      </c>
      <c r="M1173" s="21" t="s">
        <v>5287</v>
      </c>
      <c r="N1173" s="21">
        <v>1</v>
      </c>
      <c r="O1173" s="21" t="s">
        <v>55</v>
      </c>
      <c r="P1173" s="33">
        <v>1275270</v>
      </c>
      <c r="Q1173" s="33">
        <v>1398252</v>
      </c>
      <c r="R1173" s="21">
        <v>0</v>
      </c>
      <c r="S1173" s="21">
        <v>0</v>
      </c>
      <c r="T1173" s="21">
        <v>0</v>
      </c>
      <c r="U1173" s="33">
        <v>518764</v>
      </c>
      <c r="V1173" s="21">
        <v>0</v>
      </c>
      <c r="W1173" s="33">
        <v>244480</v>
      </c>
      <c r="X1173" s="21">
        <v>0</v>
      </c>
      <c r="Y1173" s="21">
        <v>0</v>
      </c>
      <c r="Z1173" s="16" t="s">
        <v>126</v>
      </c>
      <c r="AA1173" s="21">
        <v>12.7</v>
      </c>
      <c r="AB1173" s="21">
        <v>13.9</v>
      </c>
      <c r="AC1173" s="99">
        <v>0</v>
      </c>
      <c r="AD1173" s="21">
        <v>5.0999999999999996</v>
      </c>
      <c r="AE1173" s="21">
        <v>2.4</v>
      </c>
      <c r="AF1173" s="21">
        <f t="shared" si="18"/>
        <v>34.1</v>
      </c>
      <c r="AG1173" s="21" t="s">
        <v>5288</v>
      </c>
      <c r="AH1173" s="24" t="s">
        <v>5289</v>
      </c>
      <c r="AI1173" s="24" t="s">
        <v>5290</v>
      </c>
      <c r="AJ1173" s="27" t="s">
        <v>31758</v>
      </c>
      <c r="AK1173" s="28" t="s">
        <v>70</v>
      </c>
      <c r="AL1173" s="28">
        <v>10</v>
      </c>
      <c r="AM1173" s="28">
        <v>20100408</v>
      </c>
      <c r="AN1173" s="29">
        <v>362</v>
      </c>
      <c r="AO1173" s="29">
        <v>202306</v>
      </c>
      <c r="AP1173" s="29">
        <v>2022</v>
      </c>
      <c r="AQ1173" s="28">
        <v>174500323</v>
      </c>
      <c r="AR1173" s="28">
        <v>256845125</v>
      </c>
      <c r="AS1173" s="28">
        <v>7471056</v>
      </c>
      <c r="AT1173" s="30">
        <v>2</v>
      </c>
      <c r="AU1173" s="30"/>
      <c r="AV1173" s="30"/>
      <c r="AW1173" s="30"/>
      <c r="AX1173" s="30"/>
      <c r="AY1173" s="30"/>
      <c r="AZ1173" s="30"/>
      <c r="BA1173" s="30"/>
      <c r="BB1173" s="30" t="s">
        <v>54452</v>
      </c>
      <c r="BC1173" s="30" t="s">
        <v>54452</v>
      </c>
      <c r="BD1173" s="30" t="s">
        <v>54452</v>
      </c>
      <c r="BE1173" s="30" t="s">
        <v>54452</v>
      </c>
      <c r="BF1173" s="30" t="s">
        <v>5291</v>
      </c>
      <c r="BG1173" s="30">
        <v>2</v>
      </c>
      <c r="BH1173" s="30"/>
      <c r="BI1173" s="31"/>
    </row>
    <row r="1174" spans="1:61" ht="16.5">
      <c r="A1174" s="21" t="s">
        <v>13403</v>
      </c>
      <c r="B1174" s="21">
        <v>13245</v>
      </c>
      <c r="C1174" s="21">
        <v>2249105</v>
      </c>
      <c r="D1174" s="21">
        <v>1208678223</v>
      </c>
      <c r="E1174" s="22">
        <v>1101113166546</v>
      </c>
      <c r="F1174" s="24" t="s">
        <v>13404</v>
      </c>
      <c r="G1174" s="24" t="s">
        <v>44</v>
      </c>
      <c r="H1174" s="24" t="s">
        <v>51</v>
      </c>
      <c r="I1174" s="24" t="s">
        <v>52</v>
      </c>
      <c r="J1174" s="24" t="s">
        <v>363</v>
      </c>
      <c r="K1174" s="21">
        <v>63</v>
      </c>
      <c r="L1174" s="32" t="s">
        <v>13405</v>
      </c>
      <c r="M1174" s="21" t="s">
        <v>13406</v>
      </c>
      <c r="N1174" s="21">
        <v>2</v>
      </c>
      <c r="O1174" s="21" t="s">
        <v>55</v>
      </c>
      <c r="P1174" s="33">
        <v>112425</v>
      </c>
      <c r="Q1174" s="21">
        <v>0</v>
      </c>
      <c r="R1174" s="21">
        <v>0</v>
      </c>
      <c r="S1174" s="33">
        <v>1512349</v>
      </c>
      <c r="T1174" s="21">
        <v>0</v>
      </c>
      <c r="U1174" s="21">
        <v>0</v>
      </c>
      <c r="V1174" s="21">
        <v>0</v>
      </c>
      <c r="W1174" s="33">
        <v>1711946</v>
      </c>
      <c r="X1174" s="33">
        <v>624595</v>
      </c>
      <c r="Y1174" s="33">
        <v>30953902</v>
      </c>
      <c r="Z1174" s="16" t="s">
        <v>315</v>
      </c>
      <c r="AA1174" s="21">
        <v>1.1000000000000001</v>
      </c>
      <c r="AB1174" s="21">
        <v>309.5</v>
      </c>
      <c r="AC1174" s="21">
        <v>15.1</v>
      </c>
      <c r="AD1174" s="99">
        <v>0</v>
      </c>
      <c r="AE1174" s="21">
        <v>23.3</v>
      </c>
      <c r="AF1174" s="21">
        <f t="shared" si="18"/>
        <v>349.00000000000006</v>
      </c>
      <c r="AG1174" s="21" t="s">
        <v>13407</v>
      </c>
      <c r="AH1174" s="24" t="s">
        <v>13317</v>
      </c>
      <c r="AI1174" s="24" t="s">
        <v>13408</v>
      </c>
      <c r="AJ1174" s="27" t="s">
        <v>31759</v>
      </c>
      <c r="AK1174" s="28" t="s">
        <v>156</v>
      </c>
      <c r="AL1174" s="28">
        <v>10</v>
      </c>
      <c r="AM1174" s="28">
        <v>20050204</v>
      </c>
      <c r="AN1174" s="29">
        <v>723</v>
      </c>
      <c r="AO1174" s="29">
        <v>202306</v>
      </c>
      <c r="AP1174" s="29">
        <v>2022</v>
      </c>
      <c r="AQ1174" s="28">
        <v>559813543</v>
      </c>
      <c r="AR1174" s="28">
        <v>3585761896</v>
      </c>
      <c r="AS1174" s="28">
        <v>20676694</v>
      </c>
      <c r="AT1174" s="30">
        <v>2</v>
      </c>
      <c r="AU1174" s="30"/>
      <c r="AV1174" s="30"/>
      <c r="AW1174" s="30"/>
      <c r="AX1174" s="30"/>
      <c r="AY1174" s="30"/>
      <c r="AZ1174" s="30"/>
      <c r="BA1174" s="30"/>
      <c r="BB1174" s="30" t="s">
        <v>54452</v>
      </c>
      <c r="BC1174" s="30" t="s">
        <v>54452</v>
      </c>
      <c r="BD1174" s="30" t="s">
        <v>54452</v>
      </c>
      <c r="BE1174" s="30" t="s">
        <v>54452</v>
      </c>
      <c r="BF1174" s="30" t="s">
        <v>13409</v>
      </c>
      <c r="BG1174" s="30">
        <v>2</v>
      </c>
      <c r="BH1174" s="30" t="s">
        <v>13395</v>
      </c>
      <c r="BI1174" s="31"/>
    </row>
    <row r="1175" spans="1:61" ht="16.5">
      <c r="A1175" s="21" t="s">
        <v>29904</v>
      </c>
      <c r="B1175" s="21">
        <v>24435</v>
      </c>
      <c r="C1175" s="21">
        <v>1798593</v>
      </c>
      <c r="D1175" s="21">
        <v>1168136137</v>
      </c>
      <c r="E1175" s="22">
        <v>1101111132763</v>
      </c>
      <c r="F1175" s="24" t="s">
        <v>29905</v>
      </c>
      <c r="G1175" s="24" t="s">
        <v>104</v>
      </c>
      <c r="H1175" s="24" t="s">
        <v>51</v>
      </c>
      <c r="I1175" s="24" t="s">
        <v>65</v>
      </c>
      <c r="J1175" s="24" t="s">
        <v>363</v>
      </c>
      <c r="K1175" s="21">
        <v>63</v>
      </c>
      <c r="L1175" s="32" t="s">
        <v>29906</v>
      </c>
      <c r="M1175" s="21" t="s">
        <v>29907</v>
      </c>
      <c r="N1175" s="21">
        <v>1</v>
      </c>
      <c r="O1175" s="21" t="s">
        <v>55</v>
      </c>
      <c r="P1175" s="21">
        <v>0</v>
      </c>
      <c r="Q1175" s="21">
        <v>0</v>
      </c>
      <c r="R1175" s="21">
        <v>0</v>
      </c>
      <c r="S1175" s="44">
        <v>41952</v>
      </c>
      <c r="T1175" s="21">
        <v>0</v>
      </c>
      <c r="U1175" s="44">
        <v>29632</v>
      </c>
      <c r="V1175" s="21">
        <v>0</v>
      </c>
      <c r="W1175" s="44">
        <v>5290</v>
      </c>
      <c r="X1175" s="21">
        <v>0</v>
      </c>
      <c r="Y1175" s="21">
        <v>0</v>
      </c>
      <c r="Z1175" s="16" t="s">
        <v>315</v>
      </c>
      <c r="AA1175" s="102">
        <v>0</v>
      </c>
      <c r="AB1175" s="99">
        <v>0</v>
      </c>
      <c r="AC1175" s="21">
        <v>0.4</v>
      </c>
      <c r="AD1175" s="21">
        <v>0.2</v>
      </c>
      <c r="AE1175" s="99">
        <v>0</v>
      </c>
      <c r="AF1175" s="21">
        <f t="shared" si="18"/>
        <v>0.60000000000000009</v>
      </c>
      <c r="AG1175" s="21" t="s">
        <v>26435</v>
      </c>
      <c r="AH1175" s="24" t="s">
        <v>29908</v>
      </c>
      <c r="AI1175" s="24" t="s">
        <v>29909</v>
      </c>
      <c r="AJ1175" s="27" t="s">
        <v>31760</v>
      </c>
      <c r="AK1175" s="28" t="s">
        <v>60</v>
      </c>
      <c r="AL1175" s="28">
        <v>10</v>
      </c>
      <c r="AM1175" s="28">
        <v>19950227</v>
      </c>
      <c r="AN1175" s="29">
        <v>861</v>
      </c>
      <c r="AO1175" s="29">
        <v>202306</v>
      </c>
      <c r="AP1175" s="29">
        <v>2022</v>
      </c>
      <c r="AQ1175" s="28">
        <v>26549764</v>
      </c>
      <c r="AR1175" s="28">
        <v>6982161</v>
      </c>
      <c r="AS1175" s="28">
        <v>400000</v>
      </c>
      <c r="AT1175" s="30">
        <v>2</v>
      </c>
      <c r="AU1175" s="30"/>
      <c r="AV1175" s="30"/>
      <c r="AW1175" s="30"/>
      <c r="AX1175" s="30"/>
      <c r="AY1175" s="30"/>
      <c r="AZ1175" s="30"/>
      <c r="BA1175" s="30"/>
      <c r="BB1175" s="30" t="s">
        <v>54452</v>
      </c>
      <c r="BC1175" s="30" t="s">
        <v>54452</v>
      </c>
      <c r="BD1175" s="30" t="s">
        <v>54452</v>
      </c>
      <c r="BE1175" s="30" t="s">
        <v>54452</v>
      </c>
      <c r="BF1175" s="30" t="s">
        <v>54452</v>
      </c>
      <c r="BG1175" s="30">
        <v>7</v>
      </c>
      <c r="BH1175" s="30" t="s">
        <v>29910</v>
      </c>
      <c r="BI1175" s="31"/>
    </row>
    <row r="1176" spans="1:61" ht="16.5">
      <c r="A1176" s="21" t="s">
        <v>10294</v>
      </c>
      <c r="B1176" s="21">
        <v>10776</v>
      </c>
      <c r="C1176" s="21">
        <v>4079485</v>
      </c>
      <c r="D1176" s="21">
        <v>1298671998</v>
      </c>
      <c r="E1176" s="22">
        <v>1311110303477</v>
      </c>
      <c r="F1176" s="24" t="s">
        <v>10295</v>
      </c>
      <c r="G1176" s="24" t="s">
        <v>44</v>
      </c>
      <c r="H1176" s="24" t="s">
        <v>51</v>
      </c>
      <c r="I1176" s="24" t="s">
        <v>63</v>
      </c>
      <c r="J1176" s="24" t="s">
        <v>72</v>
      </c>
      <c r="K1176" s="21">
        <v>1</v>
      </c>
      <c r="L1176" s="32" t="s">
        <v>10296</v>
      </c>
      <c r="M1176" s="21" t="s">
        <v>10297</v>
      </c>
      <c r="N1176" s="21">
        <v>1</v>
      </c>
      <c r="O1176" s="21" t="s">
        <v>55</v>
      </c>
      <c r="P1176" s="21">
        <v>0</v>
      </c>
      <c r="Q1176" s="21">
        <v>0</v>
      </c>
      <c r="R1176" s="21">
        <v>0</v>
      </c>
      <c r="S1176" s="21">
        <v>0</v>
      </c>
      <c r="T1176" s="21">
        <v>0</v>
      </c>
      <c r="U1176" s="21">
        <v>0</v>
      </c>
      <c r="V1176" s="21">
        <v>0</v>
      </c>
      <c r="W1176" s="21">
        <v>0</v>
      </c>
      <c r="X1176" s="21">
        <v>0</v>
      </c>
      <c r="Y1176" s="33">
        <v>45102354</v>
      </c>
      <c r="Z1176" s="16" t="s">
        <v>126</v>
      </c>
      <c r="AA1176" s="102">
        <v>0</v>
      </c>
      <c r="AB1176" s="21">
        <v>451</v>
      </c>
      <c r="AC1176" s="99">
        <v>0</v>
      </c>
      <c r="AD1176" s="99">
        <v>0</v>
      </c>
      <c r="AE1176" s="99">
        <v>0</v>
      </c>
      <c r="AF1176" s="21">
        <f t="shared" si="18"/>
        <v>451</v>
      </c>
      <c r="AG1176" s="21" t="s">
        <v>10298</v>
      </c>
      <c r="AH1176" s="24" t="s">
        <v>10299</v>
      </c>
      <c r="AI1176" s="24" t="s">
        <v>10300</v>
      </c>
      <c r="AJ1176" s="27" t="s">
        <v>31761</v>
      </c>
      <c r="AK1176" s="28" t="s">
        <v>60</v>
      </c>
      <c r="AL1176" s="28">
        <v>10</v>
      </c>
      <c r="AM1176" s="28">
        <v>20120208</v>
      </c>
      <c r="AN1176" s="29">
        <v>496</v>
      </c>
      <c r="AO1176" s="29">
        <v>202212</v>
      </c>
      <c r="AP1176" s="29">
        <v>2022</v>
      </c>
      <c r="AQ1176" s="28">
        <v>46113476</v>
      </c>
      <c r="AR1176" s="28">
        <v>909367937</v>
      </c>
      <c r="AS1176" s="28">
        <v>68130000</v>
      </c>
      <c r="AT1176" s="30">
        <v>2</v>
      </c>
      <c r="AU1176" s="30"/>
      <c r="AV1176" s="30"/>
      <c r="AW1176" s="30"/>
      <c r="AX1176" s="30"/>
      <c r="AY1176" s="30"/>
      <c r="AZ1176" s="30"/>
      <c r="BA1176" s="30"/>
      <c r="BB1176" s="30" t="s">
        <v>54452</v>
      </c>
      <c r="BC1176" s="30" t="s">
        <v>54452</v>
      </c>
      <c r="BD1176" s="30" t="s">
        <v>54452</v>
      </c>
      <c r="BE1176" s="30" t="s">
        <v>54452</v>
      </c>
      <c r="BF1176" s="30" t="s">
        <v>54452</v>
      </c>
      <c r="BG1176" s="30">
        <v>7</v>
      </c>
      <c r="BH1176" s="30" t="s">
        <v>9729</v>
      </c>
      <c r="BI1176" s="31"/>
    </row>
    <row r="1177" spans="1:61" ht="16.5">
      <c r="A1177" s="21" t="s">
        <v>93</v>
      </c>
      <c r="B1177" s="21">
        <v>33</v>
      </c>
      <c r="C1177" s="21">
        <v>3962316</v>
      </c>
      <c r="D1177" s="21">
        <v>4038161113</v>
      </c>
      <c r="E1177" s="22">
        <v>2149110034430</v>
      </c>
      <c r="F1177" s="24" t="s">
        <v>94</v>
      </c>
      <c r="G1177" s="24" t="s">
        <v>44</v>
      </c>
      <c r="H1177" s="24" t="s">
        <v>51</v>
      </c>
      <c r="I1177" s="24" t="s">
        <v>63</v>
      </c>
      <c r="J1177" s="24" t="s">
        <v>72</v>
      </c>
      <c r="K1177" s="21">
        <v>1</v>
      </c>
      <c r="L1177" s="32" t="s">
        <v>95</v>
      </c>
      <c r="M1177" s="21" t="s">
        <v>96</v>
      </c>
      <c r="N1177" s="21">
        <v>1</v>
      </c>
      <c r="O1177" s="21" t="s">
        <v>55</v>
      </c>
      <c r="P1177" s="21">
        <v>0</v>
      </c>
      <c r="Q1177" s="68">
        <v>347050</v>
      </c>
      <c r="R1177" s="21">
        <v>0</v>
      </c>
      <c r="S1177" s="68">
        <v>960377</v>
      </c>
      <c r="T1177" s="21">
        <v>0</v>
      </c>
      <c r="U1177" s="42">
        <v>5230</v>
      </c>
      <c r="V1177" s="21">
        <v>0</v>
      </c>
      <c r="W1177" s="21">
        <v>0</v>
      </c>
      <c r="X1177" s="42">
        <v>4317392</v>
      </c>
      <c r="Y1177" s="51">
        <v>25897360</v>
      </c>
      <c r="Z1177" s="16" t="s">
        <v>56</v>
      </c>
      <c r="AA1177" s="102">
        <v>0</v>
      </c>
      <c r="AB1177" s="21">
        <v>262.39999999999998</v>
      </c>
      <c r="AC1177" s="21">
        <v>9.6</v>
      </c>
      <c r="AD1177" s="99">
        <v>0</v>
      </c>
      <c r="AE1177" s="21">
        <v>43.1</v>
      </c>
      <c r="AF1177" s="21">
        <f t="shared" si="18"/>
        <v>315.10000000000002</v>
      </c>
      <c r="AG1177" s="21" t="s">
        <v>97</v>
      </c>
      <c r="AH1177" s="24" t="s">
        <v>98</v>
      </c>
      <c r="AI1177" s="24" t="s">
        <v>99</v>
      </c>
      <c r="AJ1177" s="27" t="s">
        <v>31762</v>
      </c>
      <c r="AK1177" s="28" t="s">
        <v>70</v>
      </c>
      <c r="AL1177" s="28">
        <v>10</v>
      </c>
      <c r="AM1177" s="28">
        <v>20110101</v>
      </c>
      <c r="AN1177" s="29">
        <v>2380</v>
      </c>
      <c r="AO1177" s="29">
        <v>202306</v>
      </c>
      <c r="AP1177" s="29">
        <v>2022</v>
      </c>
      <c r="AQ1177" s="28">
        <v>1289857319</v>
      </c>
      <c r="AR1177" s="28">
        <v>883663119</v>
      </c>
      <c r="AS1177" s="28">
        <v>53104851</v>
      </c>
      <c r="AT1177" s="30">
        <v>1</v>
      </c>
      <c r="AU1177" s="30"/>
      <c r="AV1177" s="30"/>
      <c r="AW1177" s="30"/>
      <c r="AX1177" s="30"/>
      <c r="AY1177" s="30"/>
      <c r="AZ1177" s="30"/>
      <c r="BA1177" s="30"/>
      <c r="BB1177" s="30" t="s">
        <v>54452</v>
      </c>
      <c r="BC1177" s="30" t="s">
        <v>54452</v>
      </c>
      <c r="BD1177" s="30" t="s">
        <v>54452</v>
      </c>
      <c r="BE1177" s="30" t="s">
        <v>54452</v>
      </c>
      <c r="BF1177" s="30" t="s">
        <v>100</v>
      </c>
      <c r="BG1177" s="30">
        <v>2</v>
      </c>
      <c r="BH1177" s="30" t="s">
        <v>101</v>
      </c>
      <c r="BI1177" s="31"/>
    </row>
    <row r="1178" spans="1:61" ht="16.5">
      <c r="A1178" s="21" t="s">
        <v>4697</v>
      </c>
      <c r="B1178" s="21">
        <v>4358</v>
      </c>
      <c r="C1178" s="21">
        <v>4197894</v>
      </c>
      <c r="D1178" s="21">
        <v>1358629758</v>
      </c>
      <c r="E1178" s="22">
        <v>1348110262254</v>
      </c>
      <c r="F1178" s="24" t="s">
        <v>4698</v>
      </c>
      <c r="G1178" s="24" t="s">
        <v>44</v>
      </c>
      <c r="H1178" s="24" t="s">
        <v>51</v>
      </c>
      <c r="I1178" s="24" t="s">
        <v>63</v>
      </c>
      <c r="J1178" s="24" t="s">
        <v>1944</v>
      </c>
      <c r="K1178" s="21">
        <v>26</v>
      </c>
      <c r="L1178" s="32" t="s">
        <v>4699</v>
      </c>
      <c r="M1178" s="21" t="s">
        <v>4700</v>
      </c>
      <c r="N1178" s="21">
        <v>1</v>
      </c>
      <c r="O1178" s="21" t="s">
        <v>83</v>
      </c>
      <c r="P1178" s="21">
        <v>0</v>
      </c>
      <c r="Q1178" s="21">
        <v>0</v>
      </c>
      <c r="R1178" s="21">
        <v>0</v>
      </c>
      <c r="S1178" s="21">
        <v>0</v>
      </c>
      <c r="T1178" s="21">
        <v>0</v>
      </c>
      <c r="U1178" s="51">
        <v>28316077</v>
      </c>
      <c r="V1178" s="21">
        <v>0</v>
      </c>
      <c r="W1178" s="51">
        <v>145308092</v>
      </c>
      <c r="X1178" s="51">
        <v>47460705</v>
      </c>
      <c r="Y1178" s="21">
        <v>0</v>
      </c>
      <c r="Z1178" s="16" t="s">
        <v>126</v>
      </c>
      <c r="AA1178" s="102">
        <v>0</v>
      </c>
      <c r="AB1178" s="99">
        <v>0</v>
      </c>
      <c r="AC1178" s="99">
        <v>0</v>
      </c>
      <c r="AD1178" s="21">
        <v>0.2</v>
      </c>
      <c r="AE1178" s="21">
        <v>1.9</v>
      </c>
      <c r="AF1178" s="21">
        <f t="shared" si="18"/>
        <v>2.1</v>
      </c>
      <c r="AG1178" s="21" t="s">
        <v>4701</v>
      </c>
      <c r="AH1178" s="24" t="s">
        <v>4702</v>
      </c>
      <c r="AI1178" s="24" t="s">
        <v>4703</v>
      </c>
      <c r="AJ1178" s="27" t="s">
        <v>31763</v>
      </c>
      <c r="AK1178" s="28" t="s">
        <v>60</v>
      </c>
      <c r="AL1178" s="28">
        <v>10</v>
      </c>
      <c r="AM1178" s="28">
        <v>20130129</v>
      </c>
      <c r="AN1178" s="29">
        <v>333</v>
      </c>
      <c r="AO1178" s="29">
        <v>202212</v>
      </c>
      <c r="AP1178" s="29">
        <v>2022</v>
      </c>
      <c r="AQ1178" s="28">
        <v>15236525</v>
      </c>
      <c r="AR1178" s="28">
        <v>7267784</v>
      </c>
      <c r="AS1178" s="28">
        <v>20000</v>
      </c>
      <c r="AT1178" s="30">
        <v>2</v>
      </c>
      <c r="AU1178" s="30"/>
      <c r="AV1178" s="30"/>
      <c r="AW1178" s="30"/>
      <c r="AX1178" s="30"/>
      <c r="AY1178" s="30"/>
      <c r="AZ1178" s="30"/>
      <c r="BA1178" s="30"/>
      <c r="BB1178" s="30" t="s">
        <v>54452</v>
      </c>
      <c r="BC1178" s="30" t="s">
        <v>54452</v>
      </c>
      <c r="BD1178" s="30" t="s">
        <v>54452</v>
      </c>
      <c r="BE1178" s="30" t="s">
        <v>54452</v>
      </c>
      <c r="BF1178" s="30" t="s">
        <v>54452</v>
      </c>
      <c r="BG1178" s="30">
        <v>5</v>
      </c>
      <c r="BH1178" s="30"/>
      <c r="BI1178" s="31"/>
    </row>
    <row r="1179" spans="1:61" ht="16.5">
      <c r="A1179" s="21" t="s">
        <v>14279</v>
      </c>
      <c r="B1179" s="21">
        <v>13952</v>
      </c>
      <c r="C1179" s="21">
        <v>1999812</v>
      </c>
      <c r="D1179" s="21">
        <v>6088146774</v>
      </c>
      <c r="E1179" s="22">
        <v>1901110045010</v>
      </c>
      <c r="F1179" s="24" t="s">
        <v>14280</v>
      </c>
      <c r="G1179" s="24" t="s">
        <v>44</v>
      </c>
      <c r="H1179" s="24" t="s">
        <v>51</v>
      </c>
      <c r="I1179" s="24" t="s">
        <v>65</v>
      </c>
      <c r="J1179" s="24" t="s">
        <v>966</v>
      </c>
      <c r="K1179" s="21">
        <v>62</v>
      </c>
      <c r="L1179" s="32" t="s">
        <v>14281</v>
      </c>
      <c r="M1179" s="21" t="s">
        <v>4092</v>
      </c>
      <c r="N1179" s="21">
        <v>1</v>
      </c>
      <c r="O1179" s="21" t="s">
        <v>83</v>
      </c>
      <c r="P1179" s="21">
        <v>0</v>
      </c>
      <c r="Q1179" s="21">
        <v>0</v>
      </c>
      <c r="R1179" s="21">
        <v>0</v>
      </c>
      <c r="S1179" s="21">
        <v>0</v>
      </c>
      <c r="T1179" s="21">
        <v>0</v>
      </c>
      <c r="U1179" s="33">
        <v>4180000</v>
      </c>
      <c r="V1179" s="33">
        <v>7590000</v>
      </c>
      <c r="W1179" s="33">
        <v>14130000</v>
      </c>
      <c r="X1179" s="21">
        <v>0</v>
      </c>
      <c r="Y1179" s="21">
        <v>0</v>
      </c>
      <c r="Z1179" s="16" t="s">
        <v>315</v>
      </c>
      <c r="AA1179" s="102">
        <v>0</v>
      </c>
      <c r="AB1179" s="99">
        <v>0</v>
      </c>
      <c r="AC1179" s="99">
        <v>0</v>
      </c>
      <c r="AD1179" s="99">
        <v>0</v>
      </c>
      <c r="AE1179" s="21">
        <v>0.2</v>
      </c>
      <c r="AF1179" s="21">
        <f t="shared" si="18"/>
        <v>0.2</v>
      </c>
      <c r="AG1179" s="21" t="s">
        <v>14282</v>
      </c>
      <c r="AH1179" s="24" t="s">
        <v>14283</v>
      </c>
      <c r="AI1179" s="24" t="s">
        <v>14284</v>
      </c>
      <c r="AJ1179" s="27" t="s">
        <v>31764</v>
      </c>
      <c r="AK1179" s="28" t="s">
        <v>60</v>
      </c>
      <c r="AL1179" s="28">
        <v>10</v>
      </c>
      <c r="AM1179" s="28">
        <v>20011211</v>
      </c>
      <c r="AN1179" s="29">
        <v>1302</v>
      </c>
      <c r="AO1179" s="29">
        <v>202212</v>
      </c>
      <c r="AP1179" s="29">
        <v>2022</v>
      </c>
      <c r="AQ1179" s="28">
        <v>40924655</v>
      </c>
      <c r="AR1179" s="28">
        <v>8206703</v>
      </c>
      <c r="AS1179" s="28">
        <v>1010000</v>
      </c>
      <c r="AT1179" s="30">
        <v>2</v>
      </c>
      <c r="AU1179" s="30"/>
      <c r="AV1179" s="30"/>
      <c r="AW1179" s="30"/>
      <c r="AX1179" s="30"/>
      <c r="AY1179" s="30"/>
      <c r="AZ1179" s="30"/>
      <c r="BA1179" s="30"/>
      <c r="BB1179" s="30" t="s">
        <v>54452</v>
      </c>
      <c r="BC1179" s="30" t="s">
        <v>54452</v>
      </c>
      <c r="BD1179" s="30" t="s">
        <v>54452</v>
      </c>
      <c r="BE1179" s="30" t="s">
        <v>54452</v>
      </c>
      <c r="BF1179" s="30" t="s">
        <v>14285</v>
      </c>
      <c r="BG1179" s="30">
        <v>2</v>
      </c>
      <c r="BH1179" s="30"/>
      <c r="BI1179" s="31"/>
    </row>
    <row r="1180" spans="1:61" ht="16.5">
      <c r="A1180" s="21" t="s">
        <v>11860</v>
      </c>
      <c r="B1180" s="21">
        <v>11959</v>
      </c>
      <c r="C1180" s="21">
        <v>1933665</v>
      </c>
      <c r="D1180" s="21">
        <v>1248159766</v>
      </c>
      <c r="E1180" s="22">
        <v>1301110050053</v>
      </c>
      <c r="F1180" s="24" t="s">
        <v>11861</v>
      </c>
      <c r="G1180" s="24" t="s">
        <v>44</v>
      </c>
      <c r="H1180" s="24" t="s">
        <v>51</v>
      </c>
      <c r="I1180" s="24" t="s">
        <v>52</v>
      </c>
      <c r="J1180" s="24" t="s">
        <v>1180</v>
      </c>
      <c r="K1180" s="21">
        <v>53</v>
      </c>
      <c r="L1180" s="32" t="s">
        <v>11862</v>
      </c>
      <c r="M1180" s="21" t="s">
        <v>11863</v>
      </c>
      <c r="N1180" s="21">
        <v>1</v>
      </c>
      <c r="O1180" s="21" t="s">
        <v>55</v>
      </c>
      <c r="P1180" s="21">
        <v>0</v>
      </c>
      <c r="Q1180" s="33">
        <v>495168</v>
      </c>
      <c r="R1180" s="21">
        <v>0</v>
      </c>
      <c r="S1180" s="21">
        <v>0</v>
      </c>
      <c r="T1180" s="21">
        <v>0</v>
      </c>
      <c r="U1180" s="33">
        <v>1760832</v>
      </c>
      <c r="V1180" s="21">
        <v>0</v>
      </c>
      <c r="W1180" s="33">
        <v>279431</v>
      </c>
      <c r="X1180" s="21">
        <v>0</v>
      </c>
      <c r="Y1180" s="33">
        <v>2227771</v>
      </c>
      <c r="Z1180" s="16" t="s">
        <v>315</v>
      </c>
      <c r="AA1180" s="102">
        <v>0</v>
      </c>
      <c r="AB1180" s="21">
        <v>27.2</v>
      </c>
      <c r="AC1180" s="99">
        <v>0</v>
      </c>
      <c r="AD1180" s="21">
        <v>17.600000000000001</v>
      </c>
      <c r="AE1180" s="21">
        <v>2.7</v>
      </c>
      <c r="AF1180" s="21">
        <f t="shared" si="18"/>
        <v>47.5</v>
      </c>
      <c r="AG1180" s="21" t="s">
        <v>11864</v>
      </c>
      <c r="AH1180" s="24" t="s">
        <v>11865</v>
      </c>
      <c r="AI1180" s="24" t="s">
        <v>11866</v>
      </c>
      <c r="AJ1180" s="27" t="s">
        <v>31765</v>
      </c>
      <c r="AK1180" s="28" t="s">
        <v>60</v>
      </c>
      <c r="AL1180" s="28">
        <v>10</v>
      </c>
      <c r="AM1180" s="28">
        <v>19990105</v>
      </c>
      <c r="AN1180" s="29">
        <v>548</v>
      </c>
      <c r="AO1180" s="29">
        <v>202305</v>
      </c>
      <c r="AP1180" s="29">
        <v>2022</v>
      </c>
      <c r="AQ1180" s="28">
        <v>606136662</v>
      </c>
      <c r="AR1180" s="28">
        <v>257313179</v>
      </c>
      <c r="AS1180" s="28">
        <v>2750000</v>
      </c>
      <c r="AT1180" s="30">
        <v>2</v>
      </c>
      <c r="AU1180" s="30"/>
      <c r="AV1180" s="30"/>
      <c r="AW1180" s="30"/>
      <c r="AX1180" s="30"/>
      <c r="AY1180" s="30"/>
      <c r="AZ1180" s="30"/>
      <c r="BA1180" s="30"/>
      <c r="BB1180" s="30" t="s">
        <v>54452</v>
      </c>
      <c r="BC1180" s="30" t="s">
        <v>54452</v>
      </c>
      <c r="BD1180" s="30" t="s">
        <v>54452</v>
      </c>
      <c r="BE1180" s="30" t="s">
        <v>54452</v>
      </c>
      <c r="BF1180" s="30" t="s">
        <v>54452</v>
      </c>
      <c r="BG1180" s="30">
        <v>8</v>
      </c>
      <c r="BH1180" s="30"/>
      <c r="BI1180" s="31"/>
    </row>
    <row r="1181" spans="1:61" ht="16.5">
      <c r="A1181" s="21" t="s">
        <v>4060</v>
      </c>
      <c r="B1181" s="21">
        <v>3914</v>
      </c>
      <c r="C1181" s="21">
        <v>1935749</v>
      </c>
      <c r="D1181" s="21">
        <v>1248607579</v>
      </c>
      <c r="E1181" s="22">
        <v>1348110080937</v>
      </c>
      <c r="F1181" s="24" t="s">
        <v>4061</v>
      </c>
      <c r="G1181" s="24" t="s">
        <v>44</v>
      </c>
      <c r="H1181" s="24" t="s">
        <v>51</v>
      </c>
      <c r="I1181" s="24" t="s">
        <v>65</v>
      </c>
      <c r="J1181" s="24" t="s">
        <v>1042</v>
      </c>
      <c r="K1181" s="21">
        <v>36</v>
      </c>
      <c r="L1181" s="32" t="s">
        <v>4062</v>
      </c>
      <c r="M1181" s="21" t="s">
        <v>4063</v>
      </c>
      <c r="N1181" s="26">
        <v>1</v>
      </c>
      <c r="O1181" s="26" t="s">
        <v>83</v>
      </c>
      <c r="P1181" s="21">
        <v>0</v>
      </c>
      <c r="Q1181" s="21">
        <v>0</v>
      </c>
      <c r="R1181" s="21">
        <v>0</v>
      </c>
      <c r="S1181" s="21">
        <v>0</v>
      </c>
      <c r="T1181" s="21">
        <v>0</v>
      </c>
      <c r="U1181" s="21">
        <v>0</v>
      </c>
      <c r="V1181" s="21">
        <v>0</v>
      </c>
      <c r="W1181" s="21">
        <v>0</v>
      </c>
      <c r="X1181" s="21">
        <v>0</v>
      </c>
      <c r="Y1181" s="21">
        <v>0</v>
      </c>
      <c r="Z1181" s="21" t="s">
        <v>126</v>
      </c>
      <c r="AA1181" s="102">
        <v>0</v>
      </c>
      <c r="AB1181" s="99">
        <v>0</v>
      </c>
      <c r="AC1181" s="99">
        <v>0</v>
      </c>
      <c r="AD1181" s="99">
        <v>0</v>
      </c>
      <c r="AE1181" s="99">
        <v>0</v>
      </c>
      <c r="AF1181" s="21">
        <f t="shared" si="18"/>
        <v>0</v>
      </c>
      <c r="AG1181" s="21" t="s">
        <v>4064</v>
      </c>
      <c r="AH1181" s="24" t="s">
        <v>4065</v>
      </c>
      <c r="AI1181" s="24" t="s">
        <v>4066</v>
      </c>
      <c r="AJ1181" s="27" t="s">
        <v>31766</v>
      </c>
      <c r="AK1181" s="28" t="s">
        <v>70</v>
      </c>
      <c r="AL1181" s="28">
        <v>10</v>
      </c>
      <c r="AM1181" s="28">
        <v>20030401</v>
      </c>
      <c r="AN1181" s="29">
        <v>403</v>
      </c>
      <c r="AO1181" s="29">
        <v>202306</v>
      </c>
      <c r="AP1181" s="29">
        <v>2022</v>
      </c>
      <c r="AQ1181" s="28">
        <v>112750149</v>
      </c>
      <c r="AR1181" s="28">
        <v>231277737</v>
      </c>
      <c r="AS1181" s="28">
        <v>3740803</v>
      </c>
      <c r="AT1181" s="30">
        <v>2</v>
      </c>
      <c r="AU1181" s="30"/>
      <c r="AV1181" s="30"/>
      <c r="AW1181" s="30"/>
      <c r="AX1181" s="30"/>
      <c r="AY1181" s="30"/>
      <c r="AZ1181" s="30"/>
      <c r="BA1181" s="30"/>
      <c r="BB1181" s="30" t="s">
        <v>54452</v>
      </c>
      <c r="BC1181" s="30" t="s">
        <v>54452</v>
      </c>
      <c r="BD1181" s="30" t="s">
        <v>54452</v>
      </c>
      <c r="BE1181" s="30" t="s">
        <v>54452</v>
      </c>
      <c r="BF1181" s="30" t="s">
        <v>54452</v>
      </c>
      <c r="BG1181" s="30">
        <v>5</v>
      </c>
      <c r="BH1181" s="30"/>
      <c r="BI1181" s="31"/>
    </row>
    <row r="1182" spans="1:61" ht="16.5">
      <c r="A1182" s="21" t="s">
        <v>13564</v>
      </c>
      <c r="B1182" s="21">
        <v>13394</v>
      </c>
      <c r="C1182" s="21">
        <v>2164238</v>
      </c>
      <c r="D1182" s="21">
        <v>2198103518</v>
      </c>
      <c r="E1182" s="22">
        <v>1101110719695</v>
      </c>
      <c r="F1182" s="24" t="s">
        <v>13565</v>
      </c>
      <c r="G1182" s="24" t="s">
        <v>44</v>
      </c>
      <c r="H1182" s="24" t="s">
        <v>51</v>
      </c>
      <c r="I1182" s="24" t="s">
        <v>52</v>
      </c>
      <c r="J1182" s="24" t="s">
        <v>462</v>
      </c>
      <c r="K1182" s="21">
        <v>56</v>
      </c>
      <c r="L1182" s="32" t="s">
        <v>13566</v>
      </c>
      <c r="M1182" s="21" t="s">
        <v>13567</v>
      </c>
      <c r="N1182" s="21">
        <v>1</v>
      </c>
      <c r="O1182" s="21" t="s">
        <v>55</v>
      </c>
      <c r="P1182" s="21">
        <v>0</v>
      </c>
      <c r="Q1182" s="21">
        <v>0</v>
      </c>
      <c r="R1182" s="33">
        <v>174947</v>
      </c>
      <c r="S1182" s="33">
        <v>9265533</v>
      </c>
      <c r="T1182" s="21">
        <v>0</v>
      </c>
      <c r="U1182" s="21">
        <v>0</v>
      </c>
      <c r="V1182" s="21">
        <v>0</v>
      </c>
      <c r="W1182" s="21">
        <v>0</v>
      </c>
      <c r="X1182" s="33">
        <v>40987</v>
      </c>
      <c r="Y1182" s="33">
        <v>24168641</v>
      </c>
      <c r="Z1182" s="16" t="s">
        <v>315</v>
      </c>
      <c r="AA1182" s="102">
        <v>0</v>
      </c>
      <c r="AB1182" s="21">
        <v>243.4</v>
      </c>
      <c r="AC1182" s="21">
        <v>92.6</v>
      </c>
      <c r="AD1182" s="99">
        <v>0</v>
      </c>
      <c r="AE1182" s="21">
        <v>0.4</v>
      </c>
      <c r="AF1182" s="21">
        <f t="shared" si="18"/>
        <v>336.4</v>
      </c>
      <c r="AG1182" s="21" t="s">
        <v>13568</v>
      </c>
      <c r="AH1182" s="24" t="s">
        <v>13569</v>
      </c>
      <c r="AI1182" s="24" t="s">
        <v>13570</v>
      </c>
      <c r="AJ1182" s="27" t="s">
        <v>31767</v>
      </c>
      <c r="AK1182" s="28" t="s">
        <v>60</v>
      </c>
      <c r="AL1182" s="28">
        <v>10</v>
      </c>
      <c r="AM1182" s="28">
        <v>19900830</v>
      </c>
      <c r="AN1182" s="29">
        <v>1105</v>
      </c>
      <c r="AO1182" s="29">
        <v>202303</v>
      </c>
      <c r="AP1182" s="29">
        <v>2022</v>
      </c>
      <c r="AQ1182" s="28">
        <v>282922638</v>
      </c>
      <c r="AR1182" s="28">
        <v>453693374</v>
      </c>
      <c r="AS1182" s="28">
        <v>103351450</v>
      </c>
      <c r="AT1182" s="30">
        <v>2</v>
      </c>
      <c r="AU1182" s="30"/>
      <c r="AV1182" s="30"/>
      <c r="AW1182" s="30"/>
      <c r="AX1182" s="30"/>
      <c r="AY1182" s="30"/>
      <c r="AZ1182" s="30"/>
      <c r="BA1182" s="30"/>
      <c r="BB1182" s="30" t="s">
        <v>54452</v>
      </c>
      <c r="BC1182" s="30" t="s">
        <v>54452</v>
      </c>
      <c r="BD1182" s="30" t="s">
        <v>54452</v>
      </c>
      <c r="BE1182" s="30" t="s">
        <v>54452</v>
      </c>
      <c r="BF1182" s="30" t="s">
        <v>13571</v>
      </c>
      <c r="BG1182" s="30">
        <v>2</v>
      </c>
      <c r="BH1182" s="30"/>
      <c r="BI1182" s="31"/>
    </row>
    <row r="1183" spans="1:61" ht="16.5">
      <c r="A1183" s="21" t="s">
        <v>14400</v>
      </c>
      <c r="B1183" s="21">
        <v>14001</v>
      </c>
      <c r="C1183" s="21">
        <v>2206492</v>
      </c>
      <c r="D1183" s="21">
        <v>1208605531</v>
      </c>
      <c r="E1183" s="22">
        <v>1101111974199</v>
      </c>
      <c r="F1183" s="24" t="s">
        <v>14401</v>
      </c>
      <c r="G1183" s="24" t="s">
        <v>44</v>
      </c>
      <c r="H1183" s="24" t="s">
        <v>51</v>
      </c>
      <c r="I1183" s="24" t="s">
        <v>52</v>
      </c>
      <c r="J1183" s="24" t="s">
        <v>966</v>
      </c>
      <c r="K1183" s="21">
        <v>62</v>
      </c>
      <c r="L1183" s="32" t="s">
        <v>14402</v>
      </c>
      <c r="M1183" s="21" t="s">
        <v>14403</v>
      </c>
      <c r="N1183" s="21">
        <v>1</v>
      </c>
      <c r="O1183" s="21" t="s">
        <v>55</v>
      </c>
      <c r="P1183" s="21">
        <v>0</v>
      </c>
      <c r="Q1183" s="21">
        <v>0</v>
      </c>
      <c r="R1183" s="33">
        <v>508607</v>
      </c>
      <c r="S1183" s="21">
        <v>0</v>
      </c>
      <c r="T1183" s="21">
        <v>0</v>
      </c>
      <c r="U1183" s="33">
        <v>762181</v>
      </c>
      <c r="V1183" s="21">
        <v>0</v>
      </c>
      <c r="W1183" s="33">
        <v>187832</v>
      </c>
      <c r="X1183" s="21">
        <v>0</v>
      </c>
      <c r="Y1183" s="21">
        <v>0</v>
      </c>
      <c r="Z1183" s="16" t="s">
        <v>315</v>
      </c>
      <c r="AA1183" s="102">
        <v>0</v>
      </c>
      <c r="AB1183" s="21">
        <v>5</v>
      </c>
      <c r="AC1183" s="99">
        <v>0</v>
      </c>
      <c r="AD1183" s="21">
        <v>7.6</v>
      </c>
      <c r="AE1183" s="21">
        <v>1.8</v>
      </c>
      <c r="AF1183" s="21">
        <f t="shared" si="18"/>
        <v>14.4</v>
      </c>
      <c r="AG1183" s="21" t="s">
        <v>14404</v>
      </c>
      <c r="AH1183" s="24" t="s">
        <v>14405</v>
      </c>
      <c r="AI1183" s="24" t="s">
        <v>14406</v>
      </c>
      <c r="AJ1183" s="27" t="s">
        <v>31768</v>
      </c>
      <c r="AK1183" s="28" t="s">
        <v>60</v>
      </c>
      <c r="AL1183" s="28">
        <v>10</v>
      </c>
      <c r="AM1183" s="28">
        <v>20000519</v>
      </c>
      <c r="AN1183" s="29">
        <v>444</v>
      </c>
      <c r="AO1183" s="29">
        <v>202212</v>
      </c>
      <c r="AP1183" s="29">
        <v>2022</v>
      </c>
      <c r="AQ1183" s="28">
        <v>75103534</v>
      </c>
      <c r="AR1183" s="28">
        <v>32968398</v>
      </c>
      <c r="AS1183" s="28">
        <v>7007360</v>
      </c>
      <c r="AT1183" s="30">
        <v>2</v>
      </c>
      <c r="AU1183" s="30"/>
      <c r="AV1183" s="30"/>
      <c r="AW1183" s="30"/>
      <c r="AX1183" s="30"/>
      <c r="AY1183" s="30"/>
      <c r="AZ1183" s="30"/>
      <c r="BA1183" s="30"/>
      <c r="BB1183" s="30" t="s">
        <v>54452</v>
      </c>
      <c r="BC1183" s="30" t="s">
        <v>54452</v>
      </c>
      <c r="BD1183" s="30" t="s">
        <v>54452</v>
      </c>
      <c r="BE1183" s="30" t="s">
        <v>54452</v>
      </c>
      <c r="BF1183" s="30" t="s">
        <v>14407</v>
      </c>
      <c r="BG1183" s="30">
        <v>2</v>
      </c>
      <c r="BH1183" s="30" t="s">
        <v>14408</v>
      </c>
      <c r="BI1183" s="31"/>
    </row>
    <row r="1184" spans="1:61" ht="16.5">
      <c r="A1184" s="21" t="s">
        <v>6383</v>
      </c>
      <c r="B1184" s="21">
        <v>6453</v>
      </c>
      <c r="C1184" s="21">
        <v>2945257</v>
      </c>
      <c r="D1184" s="21">
        <v>1238613175</v>
      </c>
      <c r="E1184" s="22">
        <v>1351110088083</v>
      </c>
      <c r="F1184" s="24" t="s">
        <v>6384</v>
      </c>
      <c r="G1184" s="24" t="s">
        <v>44</v>
      </c>
      <c r="H1184" s="24" t="s">
        <v>51</v>
      </c>
      <c r="I1184" s="24" t="s">
        <v>52</v>
      </c>
      <c r="J1184" s="24" t="s">
        <v>1042</v>
      </c>
      <c r="K1184" s="21">
        <v>36</v>
      </c>
      <c r="L1184" s="32" t="s">
        <v>6385</v>
      </c>
      <c r="M1184" s="21" t="s">
        <v>6386</v>
      </c>
      <c r="N1184" s="21">
        <v>1</v>
      </c>
      <c r="O1184" s="21" t="s">
        <v>55</v>
      </c>
      <c r="P1184" s="21">
        <v>0</v>
      </c>
      <c r="Q1184" s="21">
        <v>0</v>
      </c>
      <c r="R1184" s="21">
        <v>0</v>
      </c>
      <c r="S1184" s="21">
        <v>0</v>
      </c>
      <c r="T1184" s="21">
        <v>0</v>
      </c>
      <c r="U1184" s="21">
        <v>0</v>
      </c>
      <c r="V1184" s="33">
        <v>14873</v>
      </c>
      <c r="W1184" s="33">
        <v>285519</v>
      </c>
      <c r="X1184" s="21">
        <v>0</v>
      </c>
      <c r="Y1184" s="33">
        <v>350364</v>
      </c>
      <c r="Z1184" s="16" t="s">
        <v>126</v>
      </c>
      <c r="AA1184" s="102">
        <v>0</v>
      </c>
      <c r="AB1184" s="21">
        <v>3.5</v>
      </c>
      <c r="AC1184" s="99">
        <v>0</v>
      </c>
      <c r="AD1184" s="99">
        <v>0</v>
      </c>
      <c r="AE1184" s="21">
        <v>3</v>
      </c>
      <c r="AF1184" s="21">
        <f t="shared" si="18"/>
        <v>6.5</v>
      </c>
      <c r="AG1184" s="21" t="s">
        <v>6387</v>
      </c>
      <c r="AH1184" s="24" t="s">
        <v>6388</v>
      </c>
      <c r="AI1184" s="24" t="s">
        <v>5454</v>
      </c>
      <c r="AJ1184" s="27" t="s">
        <v>31769</v>
      </c>
      <c r="AK1184" s="28" t="s">
        <v>70</v>
      </c>
      <c r="AL1184" s="28">
        <v>10</v>
      </c>
      <c r="AM1184" s="28">
        <v>20080205</v>
      </c>
      <c r="AN1184" s="29">
        <v>314</v>
      </c>
      <c r="AO1184" s="29">
        <v>202306</v>
      </c>
      <c r="AP1184" s="29">
        <v>2022</v>
      </c>
      <c r="AQ1184" s="28">
        <v>115242809</v>
      </c>
      <c r="AR1184" s="28">
        <v>198078474</v>
      </c>
      <c r="AS1184" s="28">
        <v>10994554</v>
      </c>
      <c r="AT1184" s="30">
        <v>1</v>
      </c>
      <c r="AU1184" s="30"/>
      <c r="AV1184" s="30"/>
      <c r="AW1184" s="30"/>
      <c r="AX1184" s="30"/>
      <c r="AY1184" s="30"/>
      <c r="AZ1184" s="30"/>
      <c r="BA1184" s="30"/>
      <c r="BB1184" s="30" t="s">
        <v>54452</v>
      </c>
      <c r="BC1184" s="30" t="s">
        <v>54452</v>
      </c>
      <c r="BD1184" s="30" t="s">
        <v>54452</v>
      </c>
      <c r="BE1184" s="30" t="s">
        <v>54452</v>
      </c>
      <c r="BF1184" s="30" t="s">
        <v>6389</v>
      </c>
      <c r="BG1184" s="30">
        <v>2</v>
      </c>
      <c r="BH1184" s="30"/>
      <c r="BI1184" s="31"/>
    </row>
    <row r="1185" spans="1:61" ht="16.5">
      <c r="A1185" s="21" t="s">
        <v>10055</v>
      </c>
      <c r="B1185" s="21">
        <v>10408</v>
      </c>
      <c r="C1185" s="21">
        <v>1293504</v>
      </c>
      <c r="D1185" s="21">
        <v>1068102284</v>
      </c>
      <c r="E1185" s="22">
        <v>1101110189806</v>
      </c>
      <c r="F1185" s="24" t="s">
        <v>10056</v>
      </c>
      <c r="G1185" s="24" t="s">
        <v>44</v>
      </c>
      <c r="H1185" s="24" t="s">
        <v>51</v>
      </c>
      <c r="I1185" s="24" t="s">
        <v>52</v>
      </c>
      <c r="J1185" s="24" t="s">
        <v>171</v>
      </c>
      <c r="K1185" s="21">
        <v>48</v>
      </c>
      <c r="L1185" s="32" t="s">
        <v>10057</v>
      </c>
      <c r="M1185" s="21" t="s">
        <v>10058</v>
      </c>
      <c r="N1185" s="21">
        <v>1</v>
      </c>
      <c r="O1185" s="21" t="s">
        <v>83</v>
      </c>
      <c r="P1185" s="21">
        <v>0</v>
      </c>
      <c r="Q1185" s="21">
        <v>0</v>
      </c>
      <c r="R1185" s="21">
        <v>0</v>
      </c>
      <c r="S1185" s="21">
        <v>0</v>
      </c>
      <c r="T1185" s="21">
        <v>0</v>
      </c>
      <c r="U1185" s="21">
        <v>0</v>
      </c>
      <c r="V1185" s="21">
        <v>0</v>
      </c>
      <c r="W1185" s="33">
        <v>756742132</v>
      </c>
      <c r="X1185" s="33">
        <v>189683422</v>
      </c>
      <c r="Y1185" s="21">
        <v>0</v>
      </c>
      <c r="Z1185" s="16" t="s">
        <v>126</v>
      </c>
      <c r="AA1185" s="102">
        <v>0</v>
      </c>
      <c r="AB1185" s="99">
        <v>0</v>
      </c>
      <c r="AC1185" s="99">
        <v>0</v>
      </c>
      <c r="AD1185" s="99">
        <v>0</v>
      </c>
      <c r="AE1185" s="21">
        <v>9.4</v>
      </c>
      <c r="AF1185" s="21">
        <f t="shared" si="18"/>
        <v>9.4</v>
      </c>
      <c r="AG1185" s="21" t="s">
        <v>10059</v>
      </c>
      <c r="AH1185" s="24" t="s">
        <v>10060</v>
      </c>
      <c r="AI1185" s="24" t="s">
        <v>10061</v>
      </c>
      <c r="AJ1185" s="27" t="s">
        <v>31770</v>
      </c>
      <c r="AK1185" s="28" t="s">
        <v>60</v>
      </c>
      <c r="AL1185" s="28">
        <v>10</v>
      </c>
      <c r="AM1185" s="28">
        <v>19760320</v>
      </c>
      <c r="AN1185" s="29">
        <v>340</v>
      </c>
      <c r="AO1185" s="29">
        <v>202304</v>
      </c>
      <c r="AP1185" s="29">
        <v>2022</v>
      </c>
      <c r="AQ1185" s="28">
        <v>316193861</v>
      </c>
      <c r="AR1185" s="28">
        <v>178515602</v>
      </c>
      <c r="AS1185" s="28">
        <v>10500000</v>
      </c>
      <c r="AT1185" s="30">
        <v>2</v>
      </c>
      <c r="AU1185" s="30"/>
      <c r="AV1185" s="30"/>
      <c r="AW1185" s="30"/>
      <c r="AX1185" s="30"/>
      <c r="AY1185" s="30"/>
      <c r="AZ1185" s="30"/>
      <c r="BA1185" s="30"/>
      <c r="BB1185" s="30" t="s">
        <v>54452</v>
      </c>
      <c r="BC1185" s="30" t="s">
        <v>54452</v>
      </c>
      <c r="BD1185" s="30" t="s">
        <v>54452</v>
      </c>
      <c r="BE1185" s="30" t="s">
        <v>54452</v>
      </c>
      <c r="BF1185" s="30" t="s">
        <v>54452</v>
      </c>
      <c r="BG1185" s="30">
        <v>8</v>
      </c>
      <c r="BH1185" s="30"/>
      <c r="BI1185" s="31"/>
    </row>
    <row r="1186" spans="1:61" ht="16.5">
      <c r="A1186" s="21" t="s">
        <v>6458</v>
      </c>
      <c r="B1186" s="21">
        <v>6532</v>
      </c>
      <c r="C1186" s="21">
        <v>1187679</v>
      </c>
      <c r="D1186" s="21">
        <v>5138132083</v>
      </c>
      <c r="E1186" s="22">
        <v>1752110017454</v>
      </c>
      <c r="F1186" s="24" t="s">
        <v>6459</v>
      </c>
      <c r="G1186" s="24" t="s">
        <v>44</v>
      </c>
      <c r="H1186" s="24" t="s">
        <v>51</v>
      </c>
      <c r="I1186" s="24" t="s">
        <v>52</v>
      </c>
      <c r="J1186" s="24" t="s">
        <v>1042</v>
      </c>
      <c r="K1186" s="21">
        <v>36</v>
      </c>
      <c r="L1186" s="32" t="s">
        <v>6460</v>
      </c>
      <c r="M1186" s="21" t="s">
        <v>6461</v>
      </c>
      <c r="N1186" s="26">
        <v>1</v>
      </c>
      <c r="O1186" s="26" t="s">
        <v>55</v>
      </c>
      <c r="P1186" s="41">
        <v>12213742</v>
      </c>
      <c r="Q1186" s="41">
        <v>27244826</v>
      </c>
      <c r="R1186" s="41">
        <v>1767923</v>
      </c>
      <c r="S1186" s="41">
        <v>54757572</v>
      </c>
      <c r="T1186" s="21">
        <v>0</v>
      </c>
      <c r="U1186" s="41">
        <v>321421</v>
      </c>
      <c r="V1186" s="41">
        <v>6356094</v>
      </c>
      <c r="W1186" s="41">
        <v>1831461</v>
      </c>
      <c r="X1186" s="41">
        <f>32203953+265014</f>
        <v>32468967</v>
      </c>
      <c r="Y1186" s="41">
        <v>2509876</v>
      </c>
      <c r="Z1186" s="21" t="s">
        <v>5733</v>
      </c>
      <c r="AA1186" s="21">
        <v>122.1</v>
      </c>
      <c r="AB1186" s="21">
        <v>315.2</v>
      </c>
      <c r="AC1186" s="21">
        <v>547.5</v>
      </c>
      <c r="AD1186" s="21">
        <v>3.2</v>
      </c>
      <c r="AE1186" s="21">
        <v>406.5</v>
      </c>
      <c r="AF1186" s="21">
        <f t="shared" si="18"/>
        <v>1394.5</v>
      </c>
      <c r="AG1186" s="21" t="s">
        <v>6462</v>
      </c>
      <c r="AH1186" s="24" t="s">
        <v>6463</v>
      </c>
      <c r="AI1186" s="24" t="s">
        <v>6464</v>
      </c>
      <c r="AJ1186" s="86" t="s">
        <v>31771</v>
      </c>
      <c r="AK1186" s="28" t="s">
        <v>70</v>
      </c>
      <c r="AL1186" s="28">
        <v>10</v>
      </c>
      <c r="AM1186" s="28">
        <v>20031229</v>
      </c>
      <c r="AN1186" s="29">
        <v>496</v>
      </c>
      <c r="AO1186" s="29">
        <v>202306</v>
      </c>
      <c r="AP1186" s="29">
        <v>2022</v>
      </c>
      <c r="AQ1186" s="28">
        <v>410117852</v>
      </c>
      <c r="AR1186" s="28">
        <v>1023372889</v>
      </c>
      <c r="AS1186" s="28">
        <v>11370599</v>
      </c>
      <c r="AT1186" s="30">
        <v>1</v>
      </c>
      <c r="AU1186" s="30"/>
      <c r="AV1186" s="30"/>
      <c r="AW1186" s="30"/>
      <c r="AX1186" s="30"/>
      <c r="AY1186" s="30"/>
      <c r="AZ1186" s="30"/>
      <c r="BA1186" s="30"/>
      <c r="BB1186" s="30" t="s">
        <v>54452</v>
      </c>
      <c r="BC1186" s="30" t="s">
        <v>54452</v>
      </c>
      <c r="BD1186" s="30" t="s">
        <v>54452</v>
      </c>
      <c r="BE1186" s="30" t="s">
        <v>54452</v>
      </c>
      <c r="BF1186" s="30" t="s">
        <v>6465</v>
      </c>
      <c r="BG1186" s="30">
        <v>2</v>
      </c>
      <c r="BH1186" s="30"/>
      <c r="BI1186" s="31"/>
    </row>
    <row r="1187" spans="1:61" ht="16.5">
      <c r="A1187" s="21" t="s">
        <v>15109</v>
      </c>
      <c r="B1187" s="21">
        <v>24577</v>
      </c>
      <c r="C1187" s="21">
        <v>2218589</v>
      </c>
      <c r="D1187" s="21">
        <v>1208635791</v>
      </c>
      <c r="E1187" s="22">
        <v>1101112494691</v>
      </c>
      <c r="F1187" s="24" t="s">
        <v>15110</v>
      </c>
      <c r="G1187" s="24" t="s">
        <v>104</v>
      </c>
      <c r="H1187" s="24" t="s">
        <v>51</v>
      </c>
      <c r="I1187" s="24" t="s">
        <v>65</v>
      </c>
      <c r="J1187" s="24" t="s">
        <v>363</v>
      </c>
      <c r="K1187" s="21">
        <v>63</v>
      </c>
      <c r="L1187" s="32" t="s">
        <v>15111</v>
      </c>
      <c r="M1187" s="21" t="s">
        <v>15112</v>
      </c>
      <c r="N1187" s="26">
        <v>1</v>
      </c>
      <c r="O1187" s="26" t="s">
        <v>55</v>
      </c>
      <c r="P1187" s="26">
        <v>99</v>
      </c>
      <c r="Q1187" s="21">
        <v>0</v>
      </c>
      <c r="R1187" s="21">
        <v>0</v>
      </c>
      <c r="S1187" s="41">
        <v>2000</v>
      </c>
      <c r="T1187" s="21">
        <v>0</v>
      </c>
      <c r="U1187" s="41">
        <v>9800</v>
      </c>
      <c r="V1187" s="21">
        <v>0</v>
      </c>
      <c r="W1187" s="21">
        <v>0</v>
      </c>
      <c r="X1187" s="41">
        <f>542621+5537652</f>
        <v>6080273</v>
      </c>
      <c r="Y1187" s="41">
        <v>4937717</v>
      </c>
      <c r="Z1187" s="21"/>
      <c r="AA1187" s="102">
        <v>0</v>
      </c>
      <c r="AB1187" s="21">
        <v>49.3</v>
      </c>
      <c r="AC1187" s="99">
        <v>0</v>
      </c>
      <c r="AD1187" s="99">
        <v>0</v>
      </c>
      <c r="AE1187" s="21">
        <v>60.8</v>
      </c>
      <c r="AF1187" s="21">
        <f t="shared" si="18"/>
        <v>110.1</v>
      </c>
      <c r="AG1187" s="21" t="s">
        <v>15113</v>
      </c>
      <c r="AH1187" s="24" t="s">
        <v>15114</v>
      </c>
      <c r="AI1187" s="24" t="s">
        <v>15115</v>
      </c>
      <c r="AJ1187" s="27" t="s">
        <v>31772</v>
      </c>
      <c r="AK1187" s="28" t="s">
        <v>47</v>
      </c>
      <c r="AL1187" s="28">
        <v>10</v>
      </c>
      <c r="AM1187" s="28">
        <v>20020320</v>
      </c>
      <c r="AN1187" s="29">
        <v>449</v>
      </c>
      <c r="AO1187" s="29">
        <v>202302</v>
      </c>
      <c r="AP1187" s="29">
        <v>2022</v>
      </c>
      <c r="AQ1187" s="28">
        <v>19093799</v>
      </c>
      <c r="AR1187" s="28">
        <v>5511875</v>
      </c>
      <c r="AS1187" s="28">
        <v>300000</v>
      </c>
      <c r="AT1187" s="30">
        <v>2</v>
      </c>
      <c r="AU1187" s="30"/>
      <c r="AV1187" s="30"/>
      <c r="AW1187" s="30"/>
      <c r="AX1187" s="30"/>
      <c r="AY1187" s="30"/>
      <c r="AZ1187" s="30"/>
      <c r="BA1187" s="30"/>
      <c r="BB1187" s="30" t="s">
        <v>54452</v>
      </c>
      <c r="BC1187" s="30" t="s">
        <v>54452</v>
      </c>
      <c r="BD1187" s="30" t="s">
        <v>54452</v>
      </c>
      <c r="BE1187" s="30" t="s">
        <v>54452</v>
      </c>
      <c r="BF1187" s="30" t="s">
        <v>15116</v>
      </c>
      <c r="BG1187" s="30">
        <v>2</v>
      </c>
      <c r="BH1187" s="30" t="s">
        <v>101</v>
      </c>
      <c r="BI1187" s="31"/>
    </row>
    <row r="1188" spans="1:61" ht="16.5">
      <c r="A1188" s="21" t="s">
        <v>6851</v>
      </c>
      <c r="B1188" s="21">
        <v>6978</v>
      </c>
      <c r="C1188" s="21">
        <v>1585218</v>
      </c>
      <c r="D1188" s="21">
        <v>5038106628</v>
      </c>
      <c r="E1188" s="22">
        <v>1701110021006</v>
      </c>
      <c r="F1188" s="24" t="s">
        <v>6852</v>
      </c>
      <c r="G1188" s="24" t="s">
        <v>44</v>
      </c>
      <c r="H1188" s="24" t="s">
        <v>51</v>
      </c>
      <c r="I1188" s="24" t="s">
        <v>52</v>
      </c>
      <c r="J1188" s="24" t="s">
        <v>1033</v>
      </c>
      <c r="K1188" s="21">
        <v>38</v>
      </c>
      <c r="L1188" s="32" t="s">
        <v>6853</v>
      </c>
      <c r="M1188" s="21" t="s">
        <v>6854</v>
      </c>
      <c r="N1188" s="26">
        <v>1</v>
      </c>
      <c r="O1188" s="26" t="s">
        <v>55</v>
      </c>
      <c r="P1188" s="21">
        <v>0</v>
      </c>
      <c r="Q1188" s="21">
        <v>0</v>
      </c>
      <c r="R1188" s="21">
        <v>0</v>
      </c>
      <c r="S1188" s="21">
        <v>0</v>
      </c>
      <c r="T1188" s="41">
        <v>478105948</v>
      </c>
      <c r="U1188" s="21">
        <v>0</v>
      </c>
      <c r="V1188" s="21">
        <v>0</v>
      </c>
      <c r="W1188" s="21">
        <v>0</v>
      </c>
      <c r="X1188" s="41">
        <v>29644</v>
      </c>
      <c r="Y1188" s="41">
        <v>227779579</v>
      </c>
      <c r="Z1188" s="21"/>
      <c r="AA1188" s="102">
        <v>0</v>
      </c>
      <c r="AB1188" s="21">
        <v>2277.6999999999998</v>
      </c>
      <c r="AC1188" s="99">
        <v>0</v>
      </c>
      <c r="AD1188" s="21">
        <v>4781</v>
      </c>
      <c r="AE1188" s="21">
        <v>0.2</v>
      </c>
      <c r="AF1188" s="21">
        <f t="shared" si="18"/>
        <v>7058.9</v>
      </c>
      <c r="AG1188" s="21" t="s">
        <v>6855</v>
      </c>
      <c r="AH1188" s="24" t="s">
        <v>6856</v>
      </c>
      <c r="AI1188" s="24" t="s">
        <v>6857</v>
      </c>
      <c r="AJ1188" s="27" t="s">
        <v>31773</v>
      </c>
      <c r="AK1188" s="28" t="s">
        <v>70</v>
      </c>
      <c r="AL1188" s="28">
        <v>10</v>
      </c>
      <c r="AM1188" s="28">
        <v>19850420</v>
      </c>
      <c r="AN1188" s="29">
        <v>623</v>
      </c>
      <c r="AO1188" s="29">
        <v>202306</v>
      </c>
      <c r="AP1188" s="29">
        <v>2022</v>
      </c>
      <c r="AQ1188" s="28">
        <v>605887466</v>
      </c>
      <c r="AR1188" s="28">
        <v>656996138</v>
      </c>
      <c r="AS1188" s="28">
        <v>10500000</v>
      </c>
      <c r="AT1188" s="30">
        <v>2</v>
      </c>
      <c r="AU1188" s="30"/>
      <c r="AV1188" s="30"/>
      <c r="AW1188" s="30"/>
      <c r="AX1188" s="30"/>
      <c r="AY1188" s="30"/>
      <c r="AZ1188" s="30"/>
      <c r="BA1188" s="30"/>
      <c r="BB1188" s="30" t="s">
        <v>54452</v>
      </c>
      <c r="BC1188" s="30" t="s">
        <v>54452</v>
      </c>
      <c r="BD1188" s="30" t="s">
        <v>54452</v>
      </c>
      <c r="BE1188" s="30" t="s">
        <v>54452</v>
      </c>
      <c r="BF1188" s="30" t="s">
        <v>54452</v>
      </c>
      <c r="BG1188" s="30">
        <v>4</v>
      </c>
      <c r="BH1188" s="30" t="s">
        <v>237</v>
      </c>
      <c r="BI1188" s="31"/>
    </row>
    <row r="1189" spans="1:61" ht="16.5">
      <c r="A1189" s="21" t="s">
        <v>3519</v>
      </c>
      <c r="B1189" s="21">
        <v>3189</v>
      </c>
      <c r="C1189" s="21">
        <v>1233019</v>
      </c>
      <c r="D1189" s="21">
        <v>5068121123</v>
      </c>
      <c r="E1189" s="22">
        <v>1746110023420</v>
      </c>
      <c r="F1189" s="24" t="s">
        <v>3520</v>
      </c>
      <c r="G1189" s="24" t="s">
        <v>44</v>
      </c>
      <c r="H1189" s="24" t="s">
        <v>51</v>
      </c>
      <c r="I1189" s="24" t="s">
        <v>65</v>
      </c>
      <c r="J1189" s="24" t="s">
        <v>1004</v>
      </c>
      <c r="K1189" s="21">
        <v>21</v>
      </c>
      <c r="L1189" s="32" t="s">
        <v>3521</v>
      </c>
      <c r="M1189" s="21" t="s">
        <v>3522</v>
      </c>
      <c r="N1189" s="21">
        <v>1</v>
      </c>
      <c r="O1189" s="21" t="s">
        <v>83</v>
      </c>
      <c r="P1189" s="21">
        <v>0</v>
      </c>
      <c r="Q1189" s="21">
        <v>0</v>
      </c>
      <c r="R1189" s="21">
        <v>0</v>
      </c>
      <c r="S1189" s="44">
        <v>16730000</v>
      </c>
      <c r="T1189" s="21">
        <v>0</v>
      </c>
      <c r="U1189" s="44">
        <v>176682520</v>
      </c>
      <c r="V1189" s="44">
        <v>29448900</v>
      </c>
      <c r="W1189" s="44">
        <v>76346910</v>
      </c>
      <c r="X1189" s="21">
        <v>0</v>
      </c>
      <c r="Y1189" s="21">
        <v>0</v>
      </c>
      <c r="Z1189" s="16" t="s">
        <v>56</v>
      </c>
      <c r="AA1189" s="102">
        <v>0</v>
      </c>
      <c r="AB1189" s="99">
        <v>0</v>
      </c>
      <c r="AC1189" s="21">
        <v>0.1</v>
      </c>
      <c r="AD1189" s="21">
        <v>1.7</v>
      </c>
      <c r="AE1189" s="21">
        <v>1</v>
      </c>
      <c r="AF1189" s="21">
        <f t="shared" si="18"/>
        <v>2.8</v>
      </c>
      <c r="AG1189" s="21" t="s">
        <v>3523</v>
      </c>
      <c r="AH1189" s="24" t="s">
        <v>3524</v>
      </c>
      <c r="AI1189" s="24" t="s">
        <v>3525</v>
      </c>
      <c r="AJ1189" s="27" t="s">
        <v>31774</v>
      </c>
      <c r="AK1189" s="28" t="s">
        <v>60</v>
      </c>
      <c r="AL1189" s="28">
        <v>10</v>
      </c>
      <c r="AM1189" s="28">
        <v>19951201</v>
      </c>
      <c r="AN1189" s="29">
        <v>321</v>
      </c>
      <c r="AO1189" s="29">
        <v>202212</v>
      </c>
      <c r="AP1189" s="29">
        <v>2022</v>
      </c>
      <c r="AQ1189" s="28">
        <v>27864655</v>
      </c>
      <c r="AR1189" s="28">
        <v>9661630</v>
      </c>
      <c r="AS1189" s="28">
        <v>200000</v>
      </c>
      <c r="AT1189" s="30">
        <v>2</v>
      </c>
      <c r="AU1189" s="30"/>
      <c r="AV1189" s="30"/>
      <c r="AW1189" s="30"/>
      <c r="AX1189" s="30"/>
      <c r="AY1189" s="30"/>
      <c r="AZ1189" s="30"/>
      <c r="BA1189" s="30"/>
      <c r="BB1189" s="30" t="s">
        <v>54452</v>
      </c>
      <c r="BC1189" s="30" t="s">
        <v>54452</v>
      </c>
      <c r="BD1189" s="30" t="s">
        <v>54452</v>
      </c>
      <c r="BE1189" s="30" t="s">
        <v>54452</v>
      </c>
      <c r="BF1189" s="30" t="s">
        <v>54452</v>
      </c>
      <c r="BG1189" s="30">
        <v>13</v>
      </c>
      <c r="BH1189" s="30"/>
      <c r="BI1189" s="31"/>
    </row>
    <row r="1190" spans="1:61" ht="16.5">
      <c r="A1190" s="21" t="s">
        <v>3446</v>
      </c>
      <c r="B1190" s="21">
        <v>3110</v>
      </c>
      <c r="C1190" s="21">
        <v>4132851</v>
      </c>
      <c r="D1190" s="21">
        <v>6138165491</v>
      </c>
      <c r="E1190" s="22">
        <v>1954110023198</v>
      </c>
      <c r="F1190" s="24" t="s">
        <v>3447</v>
      </c>
      <c r="G1190" s="24" t="s">
        <v>44</v>
      </c>
      <c r="H1190" s="24" t="s">
        <v>51</v>
      </c>
      <c r="I1190" s="24" t="s">
        <v>65</v>
      </c>
      <c r="J1190" s="24" t="s">
        <v>1004</v>
      </c>
      <c r="K1190" s="21">
        <v>21</v>
      </c>
      <c r="L1190" s="32" t="s">
        <v>3448</v>
      </c>
      <c r="M1190" s="21" t="s">
        <v>3449</v>
      </c>
      <c r="N1190" s="21">
        <v>1</v>
      </c>
      <c r="O1190" s="21" t="s">
        <v>55</v>
      </c>
      <c r="P1190" s="21">
        <v>0</v>
      </c>
      <c r="Q1190" s="21">
        <v>0</v>
      </c>
      <c r="R1190" s="33">
        <v>2660</v>
      </c>
      <c r="S1190" s="33">
        <v>6560</v>
      </c>
      <c r="T1190" s="21">
        <v>0</v>
      </c>
      <c r="U1190" s="33">
        <v>129068</v>
      </c>
      <c r="V1190" s="21">
        <v>0</v>
      </c>
      <c r="W1190" s="33">
        <v>20504</v>
      </c>
      <c r="X1190" s="42">
        <v>84000</v>
      </c>
      <c r="Y1190" s="33">
        <v>960734</v>
      </c>
      <c r="Z1190" s="16" t="s">
        <v>56</v>
      </c>
      <c r="AA1190" s="102">
        <v>0</v>
      </c>
      <c r="AB1190" s="21">
        <v>9.6</v>
      </c>
      <c r="AC1190" s="99">
        <v>0</v>
      </c>
      <c r="AD1190" s="21">
        <v>1.2</v>
      </c>
      <c r="AE1190" s="21">
        <v>1</v>
      </c>
      <c r="AF1190" s="21">
        <f t="shared" si="18"/>
        <v>11.799999999999999</v>
      </c>
      <c r="AG1190" s="21" t="s">
        <v>3450</v>
      </c>
      <c r="AH1190" s="24" t="s">
        <v>3451</v>
      </c>
      <c r="AI1190" s="24" t="s">
        <v>3452</v>
      </c>
      <c r="AJ1190" s="27" t="s">
        <v>31775</v>
      </c>
      <c r="AK1190" s="28" t="s">
        <v>60</v>
      </c>
      <c r="AL1190" s="28">
        <v>10</v>
      </c>
      <c r="AM1190" s="28">
        <v>20120515</v>
      </c>
      <c r="AN1190" s="29">
        <v>334</v>
      </c>
      <c r="AO1190" s="29">
        <v>202212</v>
      </c>
      <c r="AP1190" s="29">
        <v>2022</v>
      </c>
      <c r="AQ1190" s="28">
        <v>48717153</v>
      </c>
      <c r="AR1190" s="28">
        <v>23507129</v>
      </c>
      <c r="AS1190" s="28">
        <v>500000</v>
      </c>
      <c r="AT1190" s="30">
        <v>2</v>
      </c>
      <c r="AU1190" s="30"/>
      <c r="AV1190" s="30"/>
      <c r="AW1190" s="30"/>
      <c r="AX1190" s="30"/>
      <c r="AY1190" s="30"/>
      <c r="AZ1190" s="30"/>
      <c r="BA1190" s="30"/>
      <c r="BB1190" s="30" t="s">
        <v>54452</v>
      </c>
      <c r="BC1190" s="30" t="s">
        <v>54452</v>
      </c>
      <c r="BD1190" s="30" t="s">
        <v>54452</v>
      </c>
      <c r="BE1190" s="30" t="s">
        <v>54452</v>
      </c>
      <c r="BF1190" s="30" t="s">
        <v>54452</v>
      </c>
      <c r="BG1190" s="30">
        <v>7</v>
      </c>
      <c r="BH1190" s="30"/>
      <c r="BI1190" s="31"/>
    </row>
    <row r="1191" spans="1:61" ht="16.5">
      <c r="A1191" s="21" t="s">
        <v>11870</v>
      </c>
      <c r="B1191" s="21">
        <v>11976</v>
      </c>
      <c r="C1191" s="21">
        <v>9676042</v>
      </c>
      <c r="D1191" s="21">
        <v>3888602028</v>
      </c>
      <c r="E1191" s="22">
        <v>1101117737749</v>
      </c>
      <c r="F1191" s="24" t="s">
        <v>11871</v>
      </c>
      <c r="G1191" s="24" t="s">
        <v>44</v>
      </c>
      <c r="H1191" s="24" t="s">
        <v>51</v>
      </c>
      <c r="I1191" s="24" t="s">
        <v>65</v>
      </c>
      <c r="J1191" s="24" t="s">
        <v>1180</v>
      </c>
      <c r="K1191" s="21">
        <v>53</v>
      </c>
      <c r="L1191" s="32" t="s">
        <v>11872</v>
      </c>
      <c r="M1191" s="21" t="s">
        <v>11873</v>
      </c>
      <c r="N1191" s="21">
        <v>1</v>
      </c>
      <c r="O1191" s="21" t="s">
        <v>83</v>
      </c>
      <c r="P1191" s="21">
        <v>0</v>
      </c>
      <c r="Q1191" s="21">
        <v>0</v>
      </c>
      <c r="R1191" s="21">
        <v>0</v>
      </c>
      <c r="S1191" s="21">
        <v>0</v>
      </c>
      <c r="T1191" s="21">
        <v>0</v>
      </c>
      <c r="U1191" s="33">
        <v>1469572693</v>
      </c>
      <c r="V1191" s="21">
        <v>0</v>
      </c>
      <c r="W1191" s="33">
        <v>26741400</v>
      </c>
      <c r="X1191" s="21">
        <v>0</v>
      </c>
      <c r="Y1191" s="33">
        <v>430191459</v>
      </c>
      <c r="Z1191" s="16" t="s">
        <v>315</v>
      </c>
      <c r="AA1191" s="102">
        <v>0</v>
      </c>
      <c r="AB1191" s="21">
        <v>4.3</v>
      </c>
      <c r="AC1191" s="99">
        <v>0</v>
      </c>
      <c r="AD1191" s="21">
        <v>14.6</v>
      </c>
      <c r="AE1191" s="21">
        <v>0.2</v>
      </c>
      <c r="AF1191" s="21">
        <f t="shared" si="18"/>
        <v>19.099999999999998</v>
      </c>
      <c r="AG1191" s="21" t="s">
        <v>11874</v>
      </c>
      <c r="AH1191" s="24" t="s">
        <v>11875</v>
      </c>
      <c r="AI1191" s="24" t="s">
        <v>11876</v>
      </c>
      <c r="AJ1191" s="27" t="s">
        <v>31776</v>
      </c>
      <c r="AK1191" s="28" t="s">
        <v>60</v>
      </c>
      <c r="AL1191" s="28">
        <v>10</v>
      </c>
      <c r="AM1191" s="28">
        <v>20210104</v>
      </c>
      <c r="AN1191" s="29">
        <v>408</v>
      </c>
      <c r="AO1191" s="29">
        <v>202212</v>
      </c>
      <c r="AP1191" s="29">
        <v>2022</v>
      </c>
      <c r="AQ1191" s="28">
        <v>30190997</v>
      </c>
      <c r="AR1191" s="28">
        <v>10344227</v>
      </c>
      <c r="AS1191" s="28">
        <v>1000000</v>
      </c>
      <c r="AT1191" s="30">
        <v>2</v>
      </c>
      <c r="AU1191" s="30"/>
      <c r="AV1191" s="30"/>
      <c r="AW1191" s="30"/>
      <c r="AX1191" s="30"/>
      <c r="AY1191" s="30"/>
      <c r="AZ1191" s="30"/>
      <c r="BA1191" s="30"/>
      <c r="BB1191" s="30" t="s">
        <v>54452</v>
      </c>
      <c r="BC1191" s="30" t="s">
        <v>54452</v>
      </c>
      <c r="BD1191" s="30" t="s">
        <v>54452</v>
      </c>
      <c r="BE1191" s="30" t="s">
        <v>54452</v>
      </c>
      <c r="BF1191" s="30" t="s">
        <v>54452</v>
      </c>
      <c r="BG1191" s="30">
        <v>8</v>
      </c>
      <c r="BH1191" s="30"/>
      <c r="BI1191" s="31"/>
    </row>
    <row r="1192" spans="1:61" ht="16.5">
      <c r="A1192" s="21" t="s">
        <v>15015</v>
      </c>
      <c r="B1192" s="21">
        <v>14361</v>
      </c>
      <c r="C1192" s="21">
        <v>3711910</v>
      </c>
      <c r="D1192" s="21">
        <v>1298643885</v>
      </c>
      <c r="E1192" s="22">
        <v>1311110251048</v>
      </c>
      <c r="F1192" s="24" t="s">
        <v>15016</v>
      </c>
      <c r="G1192" s="24" t="s">
        <v>44</v>
      </c>
      <c r="H1192" s="24" t="s">
        <v>51</v>
      </c>
      <c r="I1192" s="24" t="s">
        <v>63</v>
      </c>
      <c r="J1192" s="24" t="s">
        <v>363</v>
      </c>
      <c r="K1192" s="21">
        <v>63</v>
      </c>
      <c r="L1192" s="32" t="s">
        <v>15017</v>
      </c>
      <c r="M1192" s="21" t="s">
        <v>15018</v>
      </c>
      <c r="N1192" s="21">
        <v>1</v>
      </c>
      <c r="O1192" s="21" t="s">
        <v>55</v>
      </c>
      <c r="P1192" s="21">
        <v>0</v>
      </c>
      <c r="Q1192" s="21">
        <v>0</v>
      </c>
      <c r="R1192" s="21">
        <v>0</v>
      </c>
      <c r="S1192" s="21">
        <v>0</v>
      </c>
      <c r="T1192" s="21">
        <v>0</v>
      </c>
      <c r="U1192" s="21">
        <v>0</v>
      </c>
      <c r="V1192" s="21">
        <v>0</v>
      </c>
      <c r="W1192" s="33">
        <v>805906</v>
      </c>
      <c r="X1192" s="21">
        <v>0</v>
      </c>
      <c r="Y1192" s="21">
        <v>0</v>
      </c>
      <c r="Z1192" s="16" t="s">
        <v>315</v>
      </c>
      <c r="AA1192" s="102">
        <v>0</v>
      </c>
      <c r="AB1192" s="99">
        <v>0</v>
      </c>
      <c r="AC1192" s="99">
        <v>0</v>
      </c>
      <c r="AD1192" s="99">
        <v>0</v>
      </c>
      <c r="AE1192" s="21">
        <v>8</v>
      </c>
      <c r="AF1192" s="21">
        <f t="shared" si="18"/>
        <v>8</v>
      </c>
      <c r="AG1192" s="21" t="s">
        <v>15006</v>
      </c>
      <c r="AH1192" s="24" t="s">
        <v>15019</v>
      </c>
      <c r="AI1192" s="24" t="s">
        <v>15020</v>
      </c>
      <c r="AJ1192" s="27" t="s">
        <v>31777</v>
      </c>
      <c r="AK1192" s="28" t="s">
        <v>70</v>
      </c>
      <c r="AL1192" s="28">
        <v>10</v>
      </c>
      <c r="AM1192" s="28">
        <v>20100312</v>
      </c>
      <c r="AN1192" s="29">
        <v>329</v>
      </c>
      <c r="AO1192" s="29">
        <v>202306</v>
      </c>
      <c r="AP1192" s="29">
        <v>2022</v>
      </c>
      <c r="AQ1192" s="28">
        <v>43952147</v>
      </c>
      <c r="AR1192" s="28">
        <v>162643361</v>
      </c>
      <c r="AS1192" s="28">
        <v>6413570</v>
      </c>
      <c r="AT1192" s="30">
        <v>2</v>
      </c>
      <c r="AU1192" s="30"/>
      <c r="AV1192" s="30"/>
      <c r="AW1192" s="30"/>
      <c r="AX1192" s="30"/>
      <c r="AY1192" s="30"/>
      <c r="AZ1192" s="30"/>
      <c r="BA1192" s="30"/>
      <c r="BB1192" s="30" t="s">
        <v>54452</v>
      </c>
      <c r="BC1192" s="30" t="s">
        <v>54452</v>
      </c>
      <c r="BD1192" s="30" t="s">
        <v>54452</v>
      </c>
      <c r="BE1192" s="30" t="s">
        <v>54452</v>
      </c>
      <c r="BF1192" s="30" t="s">
        <v>54452</v>
      </c>
      <c r="BG1192" s="30">
        <v>8</v>
      </c>
      <c r="BH1192" s="30"/>
      <c r="BI1192" s="31"/>
    </row>
    <row r="1193" spans="1:61" ht="16.5">
      <c r="A1193" s="21" t="s">
        <v>654</v>
      </c>
      <c r="B1193" s="21">
        <v>496</v>
      </c>
      <c r="C1193" s="21">
        <v>6656153</v>
      </c>
      <c r="D1193" s="21">
        <v>8808600259</v>
      </c>
      <c r="E1193" s="22">
        <v>1101115957670</v>
      </c>
      <c r="F1193" s="24" t="s">
        <v>655</v>
      </c>
      <c r="G1193" s="24" t="s">
        <v>44</v>
      </c>
      <c r="H1193" s="24" t="s">
        <v>51</v>
      </c>
      <c r="I1193" s="24" t="s">
        <v>65</v>
      </c>
      <c r="J1193" s="24" t="s">
        <v>72</v>
      </c>
      <c r="K1193" s="21">
        <v>1</v>
      </c>
      <c r="L1193" s="32" t="s">
        <v>656</v>
      </c>
      <c r="M1193" s="21" t="s">
        <v>657</v>
      </c>
      <c r="N1193" s="21">
        <v>1</v>
      </c>
      <c r="O1193" s="21" t="s">
        <v>55</v>
      </c>
      <c r="P1193" s="21">
        <v>0</v>
      </c>
      <c r="Q1193" s="21">
        <v>0</v>
      </c>
      <c r="R1193" s="21">
        <v>0</v>
      </c>
      <c r="S1193" s="42">
        <v>174411</v>
      </c>
      <c r="T1193" s="21">
        <v>0</v>
      </c>
      <c r="U1193" s="21">
        <v>0</v>
      </c>
      <c r="V1193" s="21">
        <v>0</v>
      </c>
      <c r="W1193" s="33">
        <v>212914</v>
      </c>
      <c r="X1193" s="33">
        <v>185825</v>
      </c>
      <c r="Y1193" s="33">
        <v>3527452</v>
      </c>
      <c r="Z1193" s="16" t="s">
        <v>56</v>
      </c>
      <c r="AA1193" s="102">
        <v>0</v>
      </c>
      <c r="AB1193" s="21">
        <v>35.200000000000003</v>
      </c>
      <c r="AC1193" s="21">
        <v>1.7</v>
      </c>
      <c r="AD1193" s="99">
        <v>0</v>
      </c>
      <c r="AE1193" s="21">
        <v>3.9</v>
      </c>
      <c r="AF1193" s="21">
        <f t="shared" si="18"/>
        <v>40.800000000000004</v>
      </c>
      <c r="AG1193" s="21" t="s">
        <v>658</v>
      </c>
      <c r="AH1193" s="24" t="s">
        <v>659</v>
      </c>
      <c r="AI1193" s="24" t="s">
        <v>660</v>
      </c>
      <c r="AJ1193" s="27" t="s">
        <v>31778</v>
      </c>
      <c r="AK1193" s="28" t="s">
        <v>60</v>
      </c>
      <c r="AL1193" s="28">
        <v>10</v>
      </c>
      <c r="AM1193" s="28">
        <v>20160126</v>
      </c>
      <c r="AN1193" s="29">
        <v>377</v>
      </c>
      <c r="AO1193" s="29">
        <v>202304</v>
      </c>
      <c r="AP1193" s="29">
        <v>2022</v>
      </c>
      <c r="AQ1193" s="28">
        <v>214853713</v>
      </c>
      <c r="AR1193" s="28">
        <v>404466049</v>
      </c>
      <c r="AS1193" s="28">
        <v>6037033</v>
      </c>
      <c r="AT1193" s="30">
        <v>2</v>
      </c>
      <c r="AU1193" s="30"/>
      <c r="AV1193" s="30"/>
      <c r="AW1193" s="30"/>
      <c r="AX1193" s="30"/>
      <c r="AY1193" s="30"/>
      <c r="AZ1193" s="30"/>
      <c r="BA1193" s="30"/>
      <c r="BB1193" s="30" t="s">
        <v>54452</v>
      </c>
      <c r="BC1193" s="30" t="s">
        <v>54452</v>
      </c>
      <c r="BD1193" s="30" t="s">
        <v>54452</v>
      </c>
      <c r="BE1193" s="30" t="s">
        <v>54452</v>
      </c>
      <c r="BF1193" s="30" t="s">
        <v>54452</v>
      </c>
      <c r="BG1193" s="30">
        <v>4</v>
      </c>
      <c r="BH1193" s="30" t="s">
        <v>237</v>
      </c>
      <c r="BI1193" s="31"/>
    </row>
    <row r="1194" spans="1:61" ht="16.5">
      <c r="A1194" s="21" t="s">
        <v>5181</v>
      </c>
      <c r="B1194" s="21">
        <v>4906</v>
      </c>
      <c r="C1194" s="21">
        <v>2163651</v>
      </c>
      <c r="D1194" s="21">
        <v>1358137082</v>
      </c>
      <c r="E1194" s="22">
        <v>1301110059154</v>
      </c>
      <c r="F1194" s="24" t="s">
        <v>5182</v>
      </c>
      <c r="G1194" s="24" t="s">
        <v>44</v>
      </c>
      <c r="H1194" s="24" t="s">
        <v>51</v>
      </c>
      <c r="I1194" s="24" t="s">
        <v>52</v>
      </c>
      <c r="J1194" s="24" t="s">
        <v>1033</v>
      </c>
      <c r="K1194" s="21">
        <v>38</v>
      </c>
      <c r="L1194" s="32" t="s">
        <v>5183</v>
      </c>
      <c r="M1194" s="21" t="s">
        <v>5184</v>
      </c>
      <c r="N1194" s="21">
        <v>1</v>
      </c>
      <c r="O1194" s="21" t="s">
        <v>83</v>
      </c>
      <c r="P1194" s="21">
        <v>0</v>
      </c>
      <c r="Q1194" s="21">
        <v>0</v>
      </c>
      <c r="R1194" s="21">
        <v>0</v>
      </c>
      <c r="S1194" s="33">
        <v>420000000</v>
      </c>
      <c r="T1194" s="21">
        <v>0</v>
      </c>
      <c r="U1194" s="33">
        <v>275037879</v>
      </c>
      <c r="V1194" s="33">
        <v>110090000</v>
      </c>
      <c r="W1194" s="33">
        <v>124182941</v>
      </c>
      <c r="X1194" s="21">
        <v>0</v>
      </c>
      <c r="Y1194" s="33">
        <v>322814955</v>
      </c>
      <c r="Z1194" s="16" t="s">
        <v>126</v>
      </c>
      <c r="AA1194" s="102">
        <v>0</v>
      </c>
      <c r="AB1194" s="21">
        <v>3.2</v>
      </c>
      <c r="AC1194" s="21">
        <v>4.2</v>
      </c>
      <c r="AD1194" s="21">
        <v>2.7</v>
      </c>
      <c r="AE1194" s="21">
        <v>2.2999999999999998</v>
      </c>
      <c r="AF1194" s="21">
        <f t="shared" si="18"/>
        <v>12.400000000000002</v>
      </c>
      <c r="AG1194" s="21" t="s">
        <v>5185</v>
      </c>
      <c r="AH1194" s="24" t="s">
        <v>5186</v>
      </c>
      <c r="AI1194" s="24" t="s">
        <v>5187</v>
      </c>
      <c r="AJ1194" s="27" t="s">
        <v>31779</v>
      </c>
      <c r="AK1194" s="28" t="s">
        <v>60</v>
      </c>
      <c r="AL1194" s="28">
        <v>10</v>
      </c>
      <c r="AM1194" s="28">
        <v>20000401</v>
      </c>
      <c r="AN1194" s="29">
        <v>392</v>
      </c>
      <c r="AO1194" s="29">
        <v>202307</v>
      </c>
      <c r="AP1194" s="29">
        <v>2022</v>
      </c>
      <c r="AQ1194" s="28">
        <v>120383282</v>
      </c>
      <c r="AR1194" s="28">
        <v>74583563</v>
      </c>
      <c r="AS1194" s="28">
        <v>600000</v>
      </c>
      <c r="AT1194" s="30">
        <v>2</v>
      </c>
      <c r="AU1194" s="30"/>
      <c r="AV1194" s="30"/>
      <c r="AW1194" s="30"/>
      <c r="AX1194" s="30"/>
      <c r="AY1194" s="30"/>
      <c r="AZ1194" s="30"/>
      <c r="BA1194" s="30"/>
      <c r="BB1194" s="30" t="s">
        <v>54452</v>
      </c>
      <c r="BC1194" s="30" t="s">
        <v>54452</v>
      </c>
      <c r="BD1194" s="30" t="s">
        <v>54452</v>
      </c>
      <c r="BE1194" s="30" t="s">
        <v>54452</v>
      </c>
      <c r="BF1194" s="30" t="s">
        <v>54452</v>
      </c>
      <c r="BG1194" s="30">
        <v>7</v>
      </c>
      <c r="BH1194" s="30" t="s">
        <v>645</v>
      </c>
      <c r="BI1194" s="31"/>
    </row>
    <row r="1195" spans="1:61" ht="16.5">
      <c r="A1195" s="21" t="s">
        <v>12242</v>
      </c>
      <c r="B1195" s="21">
        <v>12177</v>
      </c>
      <c r="C1195" s="21">
        <v>1354683</v>
      </c>
      <c r="D1195" s="21">
        <v>2148608930</v>
      </c>
      <c r="E1195" s="22">
        <v>1101111174591</v>
      </c>
      <c r="F1195" s="24" t="s">
        <v>12243</v>
      </c>
      <c r="G1195" s="24" t="s">
        <v>44</v>
      </c>
      <c r="H1195" s="24" t="s">
        <v>51</v>
      </c>
      <c r="I1195" s="24" t="s">
        <v>52</v>
      </c>
      <c r="J1195" s="24" t="s">
        <v>605</v>
      </c>
      <c r="K1195" s="21">
        <v>55</v>
      </c>
      <c r="L1195" s="32" t="s">
        <v>12244</v>
      </c>
      <c r="M1195" s="21" t="s">
        <v>10254</v>
      </c>
      <c r="N1195" s="21">
        <v>1</v>
      </c>
      <c r="O1195" s="21" t="s">
        <v>55</v>
      </c>
      <c r="P1195" s="21">
        <v>0</v>
      </c>
      <c r="Q1195" s="21">
        <v>0</v>
      </c>
      <c r="R1195" s="21">
        <v>0</v>
      </c>
      <c r="S1195" s="21">
        <v>0</v>
      </c>
      <c r="T1195" s="21">
        <v>0</v>
      </c>
      <c r="U1195" s="21">
        <v>0</v>
      </c>
      <c r="V1195" s="33">
        <v>4980911</v>
      </c>
      <c r="W1195" s="21">
        <v>0</v>
      </c>
      <c r="X1195" s="21">
        <v>0</v>
      </c>
      <c r="Y1195" s="33">
        <v>838764</v>
      </c>
      <c r="Z1195" s="16" t="s">
        <v>315</v>
      </c>
      <c r="AA1195" s="102">
        <v>0</v>
      </c>
      <c r="AB1195" s="21">
        <v>8.3000000000000007</v>
      </c>
      <c r="AC1195" s="99">
        <v>0</v>
      </c>
      <c r="AD1195" s="99">
        <v>0</v>
      </c>
      <c r="AE1195" s="21">
        <v>49.8</v>
      </c>
      <c r="AF1195" s="21">
        <f t="shared" si="18"/>
        <v>58.099999999999994</v>
      </c>
      <c r="AG1195" s="21" t="s">
        <v>12245</v>
      </c>
      <c r="AH1195" s="24" t="s">
        <v>12246</v>
      </c>
      <c r="AI1195" s="24" t="s">
        <v>12247</v>
      </c>
      <c r="AJ1195" s="27" t="s">
        <v>31780</v>
      </c>
      <c r="AK1195" s="28" t="s">
        <v>60</v>
      </c>
      <c r="AL1195" s="28">
        <v>10</v>
      </c>
      <c r="AM1195" s="28">
        <v>19950706</v>
      </c>
      <c r="AN1195" s="29">
        <v>2266</v>
      </c>
      <c r="AO1195" s="29">
        <v>202304</v>
      </c>
      <c r="AP1195" s="29">
        <v>2022</v>
      </c>
      <c r="AQ1195" s="28">
        <v>605115584</v>
      </c>
      <c r="AR1195" s="28">
        <v>311447142</v>
      </c>
      <c r="AS1195" s="28">
        <v>61014530</v>
      </c>
      <c r="AT1195" s="30">
        <v>1</v>
      </c>
      <c r="AU1195" s="30"/>
      <c r="AV1195" s="30"/>
      <c r="AW1195" s="30"/>
      <c r="AX1195" s="30"/>
      <c r="AY1195" s="30"/>
      <c r="AZ1195" s="30"/>
      <c r="BA1195" s="30"/>
      <c r="BB1195" s="30" t="s">
        <v>54452</v>
      </c>
      <c r="BC1195" s="30" t="s">
        <v>54452</v>
      </c>
      <c r="BD1195" s="30" t="s">
        <v>54452</v>
      </c>
      <c r="BE1195" s="30" t="s">
        <v>54452</v>
      </c>
      <c r="BF1195" s="30" t="s">
        <v>54452</v>
      </c>
      <c r="BG1195" s="30">
        <v>4</v>
      </c>
      <c r="BH1195" s="30" t="s">
        <v>7647</v>
      </c>
      <c r="BI1195" s="31"/>
    </row>
    <row r="1196" spans="1:61" ht="16.5">
      <c r="A1196" s="21" t="s">
        <v>15142</v>
      </c>
      <c r="B1196" s="21">
        <v>630</v>
      </c>
      <c r="C1196" s="21">
        <v>1957918</v>
      </c>
      <c r="D1196" s="21">
        <v>3158101744</v>
      </c>
      <c r="E1196" s="22">
        <v>1101110375439</v>
      </c>
      <c r="F1196" s="24" t="s">
        <v>15143</v>
      </c>
      <c r="G1196" s="24" t="s">
        <v>44</v>
      </c>
      <c r="H1196" s="24" t="s">
        <v>51</v>
      </c>
      <c r="I1196" s="24" t="s">
        <v>52</v>
      </c>
      <c r="J1196" s="24" t="s">
        <v>72</v>
      </c>
      <c r="K1196" s="21">
        <v>1</v>
      </c>
      <c r="L1196" s="32" t="s">
        <v>15144</v>
      </c>
      <c r="M1196" s="21" t="s">
        <v>15145</v>
      </c>
      <c r="N1196" s="21">
        <v>1</v>
      </c>
      <c r="O1196" s="21">
        <v>0</v>
      </c>
      <c r="P1196" s="21">
        <v>0</v>
      </c>
      <c r="Q1196" s="21">
        <v>0</v>
      </c>
      <c r="R1196" s="21">
        <v>0</v>
      </c>
      <c r="S1196" s="21">
        <v>0</v>
      </c>
      <c r="T1196" s="21">
        <v>0</v>
      </c>
      <c r="U1196" s="21">
        <v>0</v>
      </c>
      <c r="V1196" s="21">
        <v>0</v>
      </c>
      <c r="W1196" s="21">
        <v>0</v>
      </c>
      <c r="X1196" s="21">
        <v>0</v>
      </c>
      <c r="Y1196" s="21">
        <v>0</v>
      </c>
      <c r="Z1196" s="16" t="s">
        <v>56</v>
      </c>
      <c r="AA1196" s="101">
        <v>0</v>
      </c>
      <c r="AB1196" s="98">
        <v>0</v>
      </c>
      <c r="AC1196" s="98">
        <v>0</v>
      </c>
      <c r="AD1196" s="98">
        <v>0</v>
      </c>
      <c r="AE1196" s="98">
        <v>0</v>
      </c>
      <c r="AF1196" s="21">
        <f t="shared" si="18"/>
        <v>0</v>
      </c>
      <c r="AG1196" s="21" t="s">
        <v>15146</v>
      </c>
      <c r="AH1196" s="24" t="s">
        <v>545</v>
      </c>
      <c r="AI1196" s="24" t="s">
        <v>9461</v>
      </c>
      <c r="AJ1196" s="27" t="s">
        <v>30911</v>
      </c>
      <c r="AK1196" s="28" t="s">
        <v>156</v>
      </c>
      <c r="AL1196" s="28">
        <v>10</v>
      </c>
      <c r="AM1196" s="28">
        <v>19840716</v>
      </c>
      <c r="AN1196" s="29">
        <v>528</v>
      </c>
      <c r="AO1196" s="29">
        <v>202306</v>
      </c>
      <c r="AP1196" s="29">
        <v>2022</v>
      </c>
      <c r="AQ1196" s="28">
        <v>123375352</v>
      </c>
      <c r="AR1196" s="28">
        <v>661278860</v>
      </c>
      <c r="AS1196" s="28">
        <v>21077561</v>
      </c>
      <c r="AT1196" s="30">
        <v>1</v>
      </c>
      <c r="AU1196" s="30"/>
      <c r="AV1196" s="30"/>
      <c r="AW1196" s="30"/>
      <c r="AX1196" s="30"/>
      <c r="AY1196" s="30"/>
      <c r="AZ1196" s="30"/>
      <c r="BA1196" s="30"/>
      <c r="BB1196" s="30" t="s">
        <v>54452</v>
      </c>
      <c r="BC1196" s="30" t="s">
        <v>54452</v>
      </c>
      <c r="BD1196" s="30" t="s">
        <v>54452</v>
      </c>
      <c r="BE1196" s="30" t="s">
        <v>54452</v>
      </c>
      <c r="BF1196" s="30" t="s">
        <v>15147</v>
      </c>
      <c r="BG1196" s="30">
        <v>2</v>
      </c>
      <c r="BH1196" s="30" t="s">
        <v>15148</v>
      </c>
      <c r="BI1196" s="31"/>
    </row>
    <row r="1197" spans="1:61" ht="16.5">
      <c r="A1197" s="21" t="s">
        <v>630</v>
      </c>
      <c r="B1197" s="21">
        <v>474</v>
      </c>
      <c r="C1197" s="21">
        <v>1634264</v>
      </c>
      <c r="D1197" s="21">
        <v>4038132898</v>
      </c>
      <c r="E1197" s="22">
        <v>2148110007918</v>
      </c>
      <c r="F1197" s="24" t="s">
        <v>631</v>
      </c>
      <c r="G1197" s="24" t="s">
        <v>44</v>
      </c>
      <c r="H1197" s="24" t="s">
        <v>51</v>
      </c>
      <c r="I1197" s="24" t="s">
        <v>52</v>
      </c>
      <c r="J1197" s="24" t="s">
        <v>72</v>
      </c>
      <c r="K1197" s="21">
        <v>1</v>
      </c>
      <c r="L1197" s="32" t="s">
        <v>632</v>
      </c>
      <c r="M1197" s="21" t="s">
        <v>633</v>
      </c>
      <c r="N1197" s="21">
        <v>1</v>
      </c>
      <c r="O1197" s="21" t="s">
        <v>55</v>
      </c>
      <c r="P1197" s="42">
        <v>65343</v>
      </c>
      <c r="Q1197" s="21">
        <v>0</v>
      </c>
      <c r="R1197" s="21">
        <v>0</v>
      </c>
      <c r="S1197" s="68">
        <v>236322</v>
      </c>
      <c r="T1197" s="21">
        <v>0</v>
      </c>
      <c r="U1197" s="68">
        <v>7900</v>
      </c>
      <c r="V1197" s="21">
        <v>0</v>
      </c>
      <c r="W1197" s="21">
        <v>0</v>
      </c>
      <c r="X1197" s="68">
        <v>198054</v>
      </c>
      <c r="Y1197" s="68">
        <v>4569410</v>
      </c>
      <c r="Z1197" s="16" t="s">
        <v>56</v>
      </c>
      <c r="AA1197" s="21">
        <v>0.6</v>
      </c>
      <c r="AB1197" s="21">
        <v>45.6</v>
      </c>
      <c r="AC1197" s="21">
        <v>2.2999999999999998</v>
      </c>
      <c r="AD1197" s="99">
        <v>0</v>
      </c>
      <c r="AE1197" s="21">
        <v>1.9</v>
      </c>
      <c r="AF1197" s="21">
        <f t="shared" si="18"/>
        <v>50.4</v>
      </c>
      <c r="AG1197" s="21" t="s">
        <v>634</v>
      </c>
      <c r="AH1197" s="24" t="s">
        <v>635</v>
      </c>
      <c r="AI1197" s="24" t="s">
        <v>636</v>
      </c>
      <c r="AJ1197" s="27" t="s">
        <v>31781</v>
      </c>
      <c r="AK1197" s="28" t="s">
        <v>60</v>
      </c>
      <c r="AL1197" s="28">
        <v>10</v>
      </c>
      <c r="AM1197" s="28">
        <v>20030321</v>
      </c>
      <c r="AN1197" s="29">
        <v>549</v>
      </c>
      <c r="AO1197" s="29">
        <v>202305</v>
      </c>
      <c r="AP1197" s="29">
        <v>2022</v>
      </c>
      <c r="AQ1197" s="28">
        <v>111242996</v>
      </c>
      <c r="AR1197" s="28">
        <v>68450615</v>
      </c>
      <c r="AS1197" s="28">
        <v>3000000</v>
      </c>
      <c r="AT1197" s="30">
        <v>1</v>
      </c>
      <c r="AU1197" s="30"/>
      <c r="AV1197" s="30"/>
      <c r="AW1197" s="30"/>
      <c r="AX1197" s="30"/>
      <c r="AY1197" s="30"/>
      <c r="AZ1197" s="30"/>
      <c r="BA1197" s="30"/>
      <c r="BB1197" s="30" t="s">
        <v>54452</v>
      </c>
      <c r="BC1197" s="30" t="s">
        <v>54452</v>
      </c>
      <c r="BD1197" s="30" t="s">
        <v>54452</v>
      </c>
      <c r="BE1197" s="30" t="s">
        <v>54452</v>
      </c>
      <c r="BF1197" s="30" t="s">
        <v>54452</v>
      </c>
      <c r="BG1197" s="30">
        <v>4</v>
      </c>
      <c r="BH1197" s="30" t="s">
        <v>61</v>
      </c>
      <c r="BI1197" s="31"/>
    </row>
    <row r="1198" spans="1:61" ht="16.5">
      <c r="A1198" s="21" t="s">
        <v>15266</v>
      </c>
      <c r="B1198" s="21">
        <v>11585</v>
      </c>
      <c r="C1198" s="21">
        <v>10621223</v>
      </c>
      <c r="D1198" s="21">
        <v>7578602127</v>
      </c>
      <c r="E1198" s="22">
        <v>1244110292623</v>
      </c>
      <c r="F1198" s="24" t="s">
        <v>15267</v>
      </c>
      <c r="G1198" s="24" t="s">
        <v>44</v>
      </c>
      <c r="H1198" s="24" t="s">
        <v>51</v>
      </c>
      <c r="I1198" s="24" t="s">
        <v>65</v>
      </c>
      <c r="J1198" s="24" t="s">
        <v>3829</v>
      </c>
      <c r="K1198" s="21">
        <v>50</v>
      </c>
      <c r="L1198" s="32" t="s">
        <v>15268</v>
      </c>
      <c r="M1198" s="21" t="s">
        <v>15269</v>
      </c>
      <c r="N1198" s="26">
        <v>1</v>
      </c>
      <c r="O1198" s="26" t="s">
        <v>55</v>
      </c>
      <c r="P1198" s="21">
        <v>0</v>
      </c>
      <c r="Q1198" s="21">
        <v>0</v>
      </c>
      <c r="R1198" s="21">
        <v>0</v>
      </c>
      <c r="S1198" s="21">
        <v>0</v>
      </c>
      <c r="T1198" s="21">
        <v>0</v>
      </c>
      <c r="U1198" s="21">
        <v>0</v>
      </c>
      <c r="V1198" s="21">
        <v>0</v>
      </c>
      <c r="W1198" s="21">
        <v>0</v>
      </c>
      <c r="X1198" s="21">
        <v>0</v>
      </c>
      <c r="Y1198" s="41">
        <v>711650924</v>
      </c>
      <c r="Z1198" s="21"/>
      <c r="AA1198" s="102">
        <v>0</v>
      </c>
      <c r="AB1198" s="21">
        <v>7116.5</v>
      </c>
      <c r="AC1198" s="99">
        <v>0</v>
      </c>
      <c r="AD1198" s="99">
        <v>0</v>
      </c>
      <c r="AE1198" s="99">
        <v>0</v>
      </c>
      <c r="AF1198" s="21">
        <f t="shared" si="18"/>
        <v>7116.5</v>
      </c>
      <c r="AG1198" s="21" t="s">
        <v>11368</v>
      </c>
      <c r="AH1198" s="24"/>
      <c r="AI1198" s="24" t="s">
        <v>15270</v>
      </c>
      <c r="AJ1198" s="27" t="s">
        <v>31782</v>
      </c>
      <c r="AK1198" s="28" t="s">
        <v>47</v>
      </c>
      <c r="AL1198" s="28">
        <v>10</v>
      </c>
      <c r="AM1198" s="28">
        <v>20210405</v>
      </c>
      <c r="AN1198" s="29">
        <v>311</v>
      </c>
      <c r="AO1198" s="29">
        <v>202304</v>
      </c>
      <c r="AP1198" s="29"/>
      <c r="AQ1198" s="28"/>
      <c r="AR1198" s="28"/>
      <c r="AS1198" s="28"/>
      <c r="AT1198" s="30">
        <v>1</v>
      </c>
      <c r="AU1198" s="30"/>
      <c r="AV1198" s="30"/>
      <c r="AW1198" s="30"/>
      <c r="AX1198" s="30"/>
      <c r="AY1198" s="30"/>
      <c r="AZ1198" s="30"/>
      <c r="BA1198" s="30"/>
      <c r="BB1198" s="30" t="s">
        <v>54452</v>
      </c>
      <c r="BC1198" s="30" t="s">
        <v>54452</v>
      </c>
      <c r="BD1198" s="30" t="s">
        <v>54452</v>
      </c>
      <c r="BE1198" s="30" t="s">
        <v>54452</v>
      </c>
      <c r="BF1198" s="30" t="s">
        <v>54452</v>
      </c>
      <c r="BG1198" s="30">
        <v>8</v>
      </c>
      <c r="BH1198" s="30"/>
      <c r="BI1198" s="31"/>
    </row>
    <row r="1199" spans="1:61" ht="16.5">
      <c r="A1199" s="21" t="s">
        <v>9398</v>
      </c>
      <c r="B1199" s="21">
        <v>9625</v>
      </c>
      <c r="C1199" s="21">
        <v>1758400</v>
      </c>
      <c r="D1199" s="21">
        <v>1208603023</v>
      </c>
      <c r="E1199" s="22">
        <v>1101111929417</v>
      </c>
      <c r="F1199" s="24" t="s">
        <v>9399</v>
      </c>
      <c r="G1199" s="24" t="s">
        <v>44</v>
      </c>
      <c r="H1199" s="24" t="s">
        <v>51</v>
      </c>
      <c r="I1199" s="24" t="s">
        <v>52</v>
      </c>
      <c r="J1199" s="24" t="s">
        <v>171</v>
      </c>
      <c r="K1199" s="21">
        <v>48</v>
      </c>
      <c r="L1199" s="32" t="s">
        <v>9400</v>
      </c>
      <c r="M1199" s="21" t="s">
        <v>9401</v>
      </c>
      <c r="N1199" s="21">
        <v>1</v>
      </c>
      <c r="O1199" s="21" t="s">
        <v>55</v>
      </c>
      <c r="P1199" s="21">
        <v>0</v>
      </c>
      <c r="Q1199" s="21">
        <v>0</v>
      </c>
      <c r="R1199" s="33">
        <v>29751</v>
      </c>
      <c r="S1199" s="21">
        <v>0</v>
      </c>
      <c r="T1199" s="21">
        <v>0</v>
      </c>
      <c r="U1199" s="21">
        <v>0</v>
      </c>
      <c r="V1199" s="33">
        <v>690432</v>
      </c>
      <c r="W1199" s="21">
        <v>0</v>
      </c>
      <c r="X1199" s="33">
        <v>567863</v>
      </c>
      <c r="Y1199" s="33">
        <v>320993</v>
      </c>
      <c r="Z1199" s="16" t="s">
        <v>315</v>
      </c>
      <c r="AA1199" s="102">
        <v>0</v>
      </c>
      <c r="AB1199" s="21">
        <v>3.5</v>
      </c>
      <c r="AC1199" s="99">
        <v>0</v>
      </c>
      <c r="AD1199" s="99">
        <v>0</v>
      </c>
      <c r="AE1199" s="21">
        <v>12.5</v>
      </c>
      <c r="AF1199" s="21">
        <f t="shared" si="18"/>
        <v>16</v>
      </c>
      <c r="AG1199" s="21" t="s">
        <v>9402</v>
      </c>
      <c r="AH1199" s="24" t="s">
        <v>9403</v>
      </c>
      <c r="AI1199" s="24" t="s">
        <v>9404</v>
      </c>
      <c r="AJ1199" s="27" t="s">
        <v>31783</v>
      </c>
      <c r="AK1199" s="28" t="s">
        <v>60</v>
      </c>
      <c r="AL1199" s="28">
        <v>10</v>
      </c>
      <c r="AM1199" s="28">
        <v>20000403</v>
      </c>
      <c r="AN1199" s="29">
        <v>349</v>
      </c>
      <c r="AO1199" s="29">
        <v>202307</v>
      </c>
      <c r="AP1199" s="29">
        <v>2022</v>
      </c>
      <c r="AQ1199" s="28">
        <v>557865634</v>
      </c>
      <c r="AR1199" s="28">
        <v>156133675</v>
      </c>
      <c r="AS1199" s="28">
        <v>2338088</v>
      </c>
      <c r="AT1199" s="30">
        <v>1</v>
      </c>
      <c r="AU1199" s="30"/>
      <c r="AV1199" s="30"/>
      <c r="AW1199" s="30"/>
      <c r="AX1199" s="30"/>
      <c r="AY1199" s="30"/>
      <c r="AZ1199" s="30"/>
      <c r="BA1199" s="30"/>
      <c r="BB1199" s="30" t="s">
        <v>54452</v>
      </c>
      <c r="BC1199" s="30" t="s">
        <v>54452</v>
      </c>
      <c r="BD1199" s="30" t="s">
        <v>54452</v>
      </c>
      <c r="BE1199" s="30" t="s">
        <v>54452</v>
      </c>
      <c r="BF1199" s="30" t="s">
        <v>54452</v>
      </c>
      <c r="BG1199" s="30">
        <v>7</v>
      </c>
      <c r="BH1199" s="30"/>
      <c r="BI1199" s="31"/>
    </row>
    <row r="1200" spans="1:61" ht="16.5">
      <c r="A1200" s="21" t="s">
        <v>25942</v>
      </c>
      <c r="B1200" s="21">
        <v>23244</v>
      </c>
      <c r="C1200" s="21">
        <v>2882371</v>
      </c>
      <c r="D1200" s="21">
        <v>1098610454</v>
      </c>
      <c r="E1200" s="22">
        <v>1101113778151</v>
      </c>
      <c r="F1200" s="24" t="s">
        <v>25943</v>
      </c>
      <c r="G1200" s="24" t="s">
        <v>104</v>
      </c>
      <c r="H1200" s="24" t="s">
        <v>51</v>
      </c>
      <c r="I1200" s="24" t="s">
        <v>65</v>
      </c>
      <c r="J1200" s="24" t="s">
        <v>1180</v>
      </c>
      <c r="K1200" s="21">
        <v>53</v>
      </c>
      <c r="L1200" s="32" t="s">
        <v>25944</v>
      </c>
      <c r="M1200" s="21" t="s">
        <v>25945</v>
      </c>
      <c r="N1200" s="21">
        <v>1</v>
      </c>
      <c r="O1200" s="21" t="s">
        <v>55</v>
      </c>
      <c r="P1200" s="21">
        <v>0</v>
      </c>
      <c r="Q1200" s="21">
        <v>0</v>
      </c>
      <c r="R1200" s="21">
        <v>0</v>
      </c>
      <c r="S1200" s="21">
        <v>0</v>
      </c>
      <c r="T1200" s="21">
        <v>0</v>
      </c>
      <c r="U1200" s="21">
        <v>0</v>
      </c>
      <c r="V1200" s="33">
        <v>118020</v>
      </c>
      <c r="W1200" s="21">
        <v>0</v>
      </c>
      <c r="X1200" s="21">
        <v>0</v>
      </c>
      <c r="Y1200" s="21">
        <v>0</v>
      </c>
      <c r="Z1200" s="16" t="s">
        <v>315</v>
      </c>
      <c r="AA1200" s="102">
        <v>0</v>
      </c>
      <c r="AB1200" s="99">
        <v>0</v>
      </c>
      <c r="AC1200" s="99">
        <v>0</v>
      </c>
      <c r="AD1200" s="99">
        <v>0</v>
      </c>
      <c r="AE1200" s="21">
        <v>1.1000000000000001</v>
      </c>
      <c r="AF1200" s="21">
        <f t="shared" si="18"/>
        <v>1.1000000000000001</v>
      </c>
      <c r="AG1200" s="21" t="s">
        <v>25946</v>
      </c>
      <c r="AH1200" s="24" t="s">
        <v>25947</v>
      </c>
      <c r="AI1200" s="24" t="s">
        <v>25948</v>
      </c>
      <c r="AJ1200" s="27" t="s">
        <v>31784</v>
      </c>
      <c r="AK1200" s="28" t="s">
        <v>60</v>
      </c>
      <c r="AL1200" s="28">
        <v>10</v>
      </c>
      <c r="AM1200" s="28">
        <v>20071030</v>
      </c>
      <c r="AN1200" s="29">
        <v>613</v>
      </c>
      <c r="AO1200" s="29">
        <v>202303</v>
      </c>
      <c r="AP1200" s="29">
        <v>2022</v>
      </c>
      <c r="AQ1200" s="28">
        <v>23637203</v>
      </c>
      <c r="AR1200" s="28">
        <v>6135937</v>
      </c>
      <c r="AS1200" s="28">
        <v>500000</v>
      </c>
      <c r="AT1200" s="30">
        <v>1</v>
      </c>
      <c r="AU1200" s="30"/>
      <c r="AV1200" s="30"/>
      <c r="AW1200" s="30"/>
      <c r="AX1200" s="30"/>
      <c r="AY1200" s="30"/>
      <c r="AZ1200" s="30"/>
      <c r="BA1200" s="30"/>
      <c r="BB1200" s="30" t="s">
        <v>54452</v>
      </c>
      <c r="BC1200" s="30" t="s">
        <v>54452</v>
      </c>
      <c r="BD1200" s="30" t="s">
        <v>54452</v>
      </c>
      <c r="BE1200" s="30" t="s">
        <v>54452</v>
      </c>
      <c r="BF1200" s="30" t="s">
        <v>25949</v>
      </c>
      <c r="BG1200" s="30">
        <v>2</v>
      </c>
      <c r="BH1200" s="30"/>
      <c r="BI1200" s="31"/>
    </row>
    <row r="1201" spans="1:61" ht="16.5">
      <c r="A1201" s="21" t="s">
        <v>8207</v>
      </c>
      <c r="B1201" s="21">
        <v>8399</v>
      </c>
      <c r="C1201" s="21">
        <v>3689854</v>
      </c>
      <c r="D1201" s="21">
        <v>5068169850</v>
      </c>
      <c r="E1201" s="22">
        <v>1717110085893</v>
      </c>
      <c r="F1201" s="24" t="s">
        <v>8208</v>
      </c>
      <c r="G1201" s="24" t="s">
        <v>44</v>
      </c>
      <c r="H1201" s="24" t="s">
        <v>51</v>
      </c>
      <c r="I1201" s="24" t="s">
        <v>63</v>
      </c>
      <c r="J1201" s="24" t="s">
        <v>313</v>
      </c>
      <c r="K1201" s="21">
        <v>46</v>
      </c>
      <c r="L1201" s="32" t="s">
        <v>8209</v>
      </c>
      <c r="M1201" s="21" t="s">
        <v>8210</v>
      </c>
      <c r="N1201" s="21">
        <v>1</v>
      </c>
      <c r="O1201" s="21" t="s">
        <v>55</v>
      </c>
      <c r="P1201" s="21">
        <v>0</v>
      </c>
      <c r="Q1201" s="21">
        <v>0</v>
      </c>
      <c r="R1201" s="21">
        <v>0</v>
      </c>
      <c r="S1201" s="33">
        <v>349334</v>
      </c>
      <c r="T1201" s="21">
        <v>0</v>
      </c>
      <c r="U1201" s="21">
        <v>0</v>
      </c>
      <c r="V1201" s="21">
        <v>0</v>
      </c>
      <c r="W1201" s="39">
        <v>118295</v>
      </c>
      <c r="X1201" s="39">
        <v>421762</v>
      </c>
      <c r="Y1201" s="21">
        <v>0</v>
      </c>
      <c r="Z1201" s="16" t="s">
        <v>1249</v>
      </c>
      <c r="AA1201" s="102">
        <v>0</v>
      </c>
      <c r="AB1201" s="99">
        <v>0</v>
      </c>
      <c r="AC1201" s="21">
        <v>3.4</v>
      </c>
      <c r="AD1201" s="99">
        <v>0</v>
      </c>
      <c r="AE1201" s="21">
        <v>5.4</v>
      </c>
      <c r="AF1201" s="21">
        <f t="shared" si="18"/>
        <v>8.8000000000000007</v>
      </c>
      <c r="AG1201" s="21" t="s">
        <v>8211</v>
      </c>
      <c r="AH1201" s="24" t="s">
        <v>8212</v>
      </c>
      <c r="AI1201" s="24" t="s">
        <v>8213</v>
      </c>
      <c r="AJ1201" s="27" t="s">
        <v>31785</v>
      </c>
      <c r="AK1201" s="28" t="s">
        <v>60</v>
      </c>
      <c r="AL1201" s="28">
        <v>10</v>
      </c>
      <c r="AM1201" s="28">
        <v>20091214</v>
      </c>
      <c r="AN1201" s="29">
        <v>672</v>
      </c>
      <c r="AO1201" s="29">
        <v>202212</v>
      </c>
      <c r="AP1201" s="29">
        <v>2022</v>
      </c>
      <c r="AQ1201" s="28">
        <v>52175192</v>
      </c>
      <c r="AR1201" s="28">
        <v>21553421</v>
      </c>
      <c r="AS1201" s="28">
        <v>13380505</v>
      </c>
      <c r="AT1201" s="30">
        <v>1</v>
      </c>
      <c r="AU1201" s="30"/>
      <c r="AV1201" s="30"/>
      <c r="AW1201" s="30"/>
      <c r="AX1201" s="30"/>
      <c r="AY1201" s="30"/>
      <c r="AZ1201" s="30"/>
      <c r="BA1201" s="30"/>
      <c r="BB1201" s="30" t="s">
        <v>54452</v>
      </c>
      <c r="BC1201" s="30" t="s">
        <v>54452</v>
      </c>
      <c r="BD1201" s="30" t="s">
        <v>54452</v>
      </c>
      <c r="BE1201" s="30" t="s">
        <v>54452</v>
      </c>
      <c r="BF1201" s="30" t="s">
        <v>54452</v>
      </c>
      <c r="BG1201" s="30">
        <v>4</v>
      </c>
      <c r="BH1201" s="30" t="s">
        <v>8214</v>
      </c>
      <c r="BI1201" s="31"/>
    </row>
    <row r="1202" spans="1:61" ht="16.5">
      <c r="A1202" s="21" t="s">
        <v>8456</v>
      </c>
      <c r="B1202" s="21">
        <v>8653</v>
      </c>
      <c r="C1202" s="21">
        <v>1753300</v>
      </c>
      <c r="D1202" s="21">
        <v>6108108943</v>
      </c>
      <c r="E1202" s="22">
        <v>1812110010898</v>
      </c>
      <c r="F1202" s="24" t="s">
        <v>8457</v>
      </c>
      <c r="G1202" s="24" t="s">
        <v>44</v>
      </c>
      <c r="H1202" s="24" t="s">
        <v>51</v>
      </c>
      <c r="I1202" s="24" t="s">
        <v>52</v>
      </c>
      <c r="J1202" s="24" t="s">
        <v>1011</v>
      </c>
      <c r="K1202" s="21">
        <v>35</v>
      </c>
      <c r="L1202" s="32" t="s">
        <v>8458</v>
      </c>
      <c r="M1202" s="21" t="s">
        <v>8459</v>
      </c>
      <c r="N1202" s="21">
        <v>1</v>
      </c>
      <c r="O1202" s="21" t="s">
        <v>55</v>
      </c>
      <c r="P1202" s="21">
        <v>0</v>
      </c>
      <c r="Q1202" s="39">
        <v>906274</v>
      </c>
      <c r="R1202" s="39">
        <v>20000</v>
      </c>
      <c r="S1202" s="33">
        <v>65600</v>
      </c>
      <c r="T1202" s="21">
        <v>0</v>
      </c>
      <c r="U1202" s="39">
        <v>165707</v>
      </c>
      <c r="V1202" s="39">
        <v>78050</v>
      </c>
      <c r="W1202" s="39">
        <v>824252</v>
      </c>
      <c r="X1202" s="39">
        <v>1265990</v>
      </c>
      <c r="Y1202" s="39">
        <v>79728</v>
      </c>
      <c r="Z1202" s="16" t="s">
        <v>1249</v>
      </c>
      <c r="AA1202" s="102">
        <v>0</v>
      </c>
      <c r="AB1202" s="21">
        <v>10</v>
      </c>
      <c r="AC1202" s="21">
        <v>0.6</v>
      </c>
      <c r="AD1202" s="21">
        <v>1.6</v>
      </c>
      <c r="AE1202" s="21">
        <v>21.6</v>
      </c>
      <c r="AF1202" s="21">
        <f t="shared" si="18"/>
        <v>33.799999999999997</v>
      </c>
      <c r="AG1202" s="21" t="s">
        <v>8460</v>
      </c>
      <c r="AH1202" s="24" t="s">
        <v>8461</v>
      </c>
      <c r="AI1202" s="24" t="s">
        <v>8462</v>
      </c>
      <c r="AJ1202" s="27" t="s">
        <v>31786</v>
      </c>
      <c r="AK1202" s="28" t="s">
        <v>60</v>
      </c>
      <c r="AL1202" s="28">
        <v>10</v>
      </c>
      <c r="AM1202" s="28">
        <v>19890615</v>
      </c>
      <c r="AN1202" s="29">
        <v>756</v>
      </c>
      <c r="AO1202" s="29">
        <v>202306</v>
      </c>
      <c r="AP1202" s="29">
        <v>2022</v>
      </c>
      <c r="AQ1202" s="28">
        <v>568844837</v>
      </c>
      <c r="AR1202" s="28">
        <v>279847584</v>
      </c>
      <c r="AS1202" s="28">
        <v>84701088</v>
      </c>
      <c r="AT1202" s="30">
        <v>2</v>
      </c>
      <c r="AU1202" s="30"/>
      <c r="AV1202" s="30"/>
      <c r="AW1202" s="30"/>
      <c r="AX1202" s="30"/>
      <c r="AY1202" s="30"/>
      <c r="AZ1202" s="30"/>
      <c r="BA1202" s="30"/>
      <c r="BB1202" s="30" t="s">
        <v>54452</v>
      </c>
      <c r="BC1202" s="30" t="s">
        <v>54452</v>
      </c>
      <c r="BD1202" s="30" t="s">
        <v>54452</v>
      </c>
      <c r="BE1202" s="30" t="s">
        <v>54452</v>
      </c>
      <c r="BF1202" s="30" t="s">
        <v>8463</v>
      </c>
      <c r="BG1202" s="30">
        <v>2</v>
      </c>
      <c r="BH1202" s="30">
        <v>7822</v>
      </c>
      <c r="BI1202" s="31"/>
    </row>
    <row r="1203" spans="1:61" ht="16.5">
      <c r="A1203" s="21" t="s">
        <v>15271</v>
      </c>
      <c r="B1203" s="21">
        <v>9166</v>
      </c>
      <c r="C1203" s="21">
        <v>12298804</v>
      </c>
      <c r="D1203" s="21">
        <v>7918802913</v>
      </c>
      <c r="E1203" s="22">
        <v>2046110071315</v>
      </c>
      <c r="F1203" s="24" t="s">
        <v>15272</v>
      </c>
      <c r="G1203" s="24" t="s">
        <v>44</v>
      </c>
      <c r="H1203" s="24" t="s">
        <v>51</v>
      </c>
      <c r="I1203" s="24" t="s">
        <v>63</v>
      </c>
      <c r="J1203" s="24" t="s">
        <v>313</v>
      </c>
      <c r="K1203" s="21">
        <v>46</v>
      </c>
      <c r="L1203" s="32" t="s">
        <v>15273</v>
      </c>
      <c r="M1203" s="21" t="s">
        <v>15274</v>
      </c>
      <c r="N1203" s="26">
        <v>1</v>
      </c>
      <c r="O1203" s="26" t="s">
        <v>55</v>
      </c>
      <c r="P1203" s="21">
        <v>0</v>
      </c>
      <c r="Q1203" s="21">
        <v>0</v>
      </c>
      <c r="R1203" s="21">
        <v>0</v>
      </c>
      <c r="S1203" s="41">
        <v>451787</v>
      </c>
      <c r="T1203" s="21">
        <v>0</v>
      </c>
      <c r="U1203" s="21">
        <v>0</v>
      </c>
      <c r="V1203" s="21">
        <v>0</v>
      </c>
      <c r="W1203" s="41">
        <v>226932</v>
      </c>
      <c r="X1203" s="21">
        <v>0</v>
      </c>
      <c r="Y1203" s="41">
        <v>2261017</v>
      </c>
      <c r="Z1203" s="21"/>
      <c r="AA1203" s="102">
        <v>0</v>
      </c>
      <c r="AB1203" s="21">
        <v>22.6</v>
      </c>
      <c r="AC1203" s="21">
        <v>4.5</v>
      </c>
      <c r="AD1203" s="99">
        <v>0</v>
      </c>
      <c r="AE1203" s="21">
        <v>2.2000000000000002</v>
      </c>
      <c r="AF1203" s="21">
        <f t="shared" si="18"/>
        <v>29.3</v>
      </c>
      <c r="AG1203" s="21" t="s">
        <v>15275</v>
      </c>
      <c r="AH1203" s="24" t="s">
        <v>15276</v>
      </c>
      <c r="AI1203" s="24" t="s">
        <v>8834</v>
      </c>
      <c r="AJ1203" s="27" t="s">
        <v>31787</v>
      </c>
      <c r="AK1203" s="28" t="s">
        <v>577</v>
      </c>
      <c r="AL1203" s="28">
        <v>10</v>
      </c>
      <c r="AM1203" s="28">
        <v>20230421</v>
      </c>
      <c r="AN1203" s="29">
        <v>642</v>
      </c>
      <c r="AO1203" s="29">
        <v>202307</v>
      </c>
      <c r="AP1203" s="29"/>
      <c r="AQ1203" s="28"/>
      <c r="AR1203" s="28"/>
      <c r="AS1203" s="28"/>
      <c r="AT1203" s="30">
        <v>1</v>
      </c>
      <c r="AU1203" s="30"/>
      <c r="AV1203" s="30"/>
      <c r="AW1203" s="30"/>
      <c r="AX1203" s="30"/>
      <c r="AY1203" s="30"/>
      <c r="AZ1203" s="30"/>
      <c r="BA1203" s="30"/>
      <c r="BB1203" s="30" t="s">
        <v>54452</v>
      </c>
      <c r="BC1203" s="30" t="s">
        <v>54452</v>
      </c>
      <c r="BD1203" s="30" t="s">
        <v>54452</v>
      </c>
      <c r="BE1203" s="30" t="s">
        <v>54452</v>
      </c>
      <c r="BF1203" s="30" t="s">
        <v>54452</v>
      </c>
      <c r="BG1203" s="30">
        <v>7</v>
      </c>
      <c r="BH1203" s="30"/>
      <c r="BI1203" s="31"/>
    </row>
    <row r="1204" spans="1:61" ht="16.5">
      <c r="A1204" s="21" t="s">
        <v>3561</v>
      </c>
      <c r="B1204" s="21">
        <v>3234</v>
      </c>
      <c r="C1204" s="21">
        <v>1859052</v>
      </c>
      <c r="D1204" s="21">
        <v>5068100055</v>
      </c>
      <c r="E1204" s="22">
        <v>1746110000866</v>
      </c>
      <c r="F1204" s="24" t="s">
        <v>3562</v>
      </c>
      <c r="G1204" s="24" t="s">
        <v>44</v>
      </c>
      <c r="H1204" s="24" t="s">
        <v>51</v>
      </c>
      <c r="I1204" s="24" t="s">
        <v>63</v>
      </c>
      <c r="J1204" s="24" t="s">
        <v>1004</v>
      </c>
      <c r="K1204" s="21">
        <v>21</v>
      </c>
      <c r="L1204" s="32" t="s">
        <v>3563</v>
      </c>
      <c r="M1204" s="21" t="s">
        <v>1738</v>
      </c>
      <c r="N1204" s="21">
        <v>1</v>
      </c>
      <c r="O1204" s="21" t="s">
        <v>55</v>
      </c>
      <c r="P1204" s="63">
        <v>0</v>
      </c>
      <c r="Q1204" s="39">
        <v>357120</v>
      </c>
      <c r="R1204" s="39">
        <v>252067</v>
      </c>
      <c r="S1204" s="39">
        <v>666774</v>
      </c>
      <c r="T1204" s="21">
        <v>0</v>
      </c>
      <c r="U1204" s="39">
        <v>393956</v>
      </c>
      <c r="V1204" s="39">
        <v>878471</v>
      </c>
      <c r="W1204" s="21">
        <v>0</v>
      </c>
      <c r="X1204" s="39">
        <v>2004209</v>
      </c>
      <c r="Y1204" s="39">
        <v>3800</v>
      </c>
      <c r="Z1204" s="16" t="s">
        <v>56</v>
      </c>
      <c r="AA1204" s="102">
        <v>0</v>
      </c>
      <c r="AB1204" s="21">
        <v>6.1</v>
      </c>
      <c r="AC1204" s="21">
        <v>6.6</v>
      </c>
      <c r="AD1204" s="21">
        <v>3.9</v>
      </c>
      <c r="AE1204" s="21">
        <v>28.8</v>
      </c>
      <c r="AF1204" s="21">
        <f t="shared" si="18"/>
        <v>45.4</v>
      </c>
      <c r="AG1204" s="21" t="s">
        <v>3564</v>
      </c>
      <c r="AH1204" s="24" t="s">
        <v>3565</v>
      </c>
      <c r="AI1204" s="24" t="s">
        <v>3566</v>
      </c>
      <c r="AJ1204" s="27" t="s">
        <v>31788</v>
      </c>
      <c r="AK1204" s="28" t="s">
        <v>70</v>
      </c>
      <c r="AL1204" s="28">
        <v>10</v>
      </c>
      <c r="AM1204" s="28">
        <v>19731227</v>
      </c>
      <c r="AN1204" s="29">
        <v>1038</v>
      </c>
      <c r="AO1204" s="29">
        <v>202306</v>
      </c>
      <c r="AP1204" s="29">
        <v>2022</v>
      </c>
      <c r="AQ1204" s="28">
        <v>342175911</v>
      </c>
      <c r="AR1204" s="28">
        <v>159723837</v>
      </c>
      <c r="AS1204" s="28">
        <v>20821352</v>
      </c>
      <c r="AT1204" s="30">
        <v>1</v>
      </c>
      <c r="AU1204" s="30"/>
      <c r="AV1204" s="30"/>
      <c r="AW1204" s="30"/>
      <c r="AX1204" s="30"/>
      <c r="AY1204" s="30"/>
      <c r="AZ1204" s="30"/>
      <c r="BA1204" s="30"/>
      <c r="BB1204" s="30" t="s">
        <v>54452</v>
      </c>
      <c r="BC1204" s="30" t="s">
        <v>54452</v>
      </c>
      <c r="BD1204" s="30" t="s">
        <v>54452</v>
      </c>
      <c r="BE1204" s="30" t="s">
        <v>54452</v>
      </c>
      <c r="BF1204" s="30" t="s">
        <v>54452</v>
      </c>
      <c r="BG1204" s="30">
        <v>4</v>
      </c>
      <c r="BH1204" s="30" t="s">
        <v>237</v>
      </c>
      <c r="BI1204" s="31"/>
    </row>
    <row r="1205" spans="1:61" ht="16.5">
      <c r="A1205" s="21" t="s">
        <v>15363</v>
      </c>
      <c r="B1205" s="21">
        <v>14654</v>
      </c>
      <c r="C1205" s="21">
        <v>1916722</v>
      </c>
      <c r="D1205" s="21">
        <v>1208160368</v>
      </c>
      <c r="E1205" s="22">
        <v>1746110003448</v>
      </c>
      <c r="F1205" s="24" t="s">
        <v>15364</v>
      </c>
      <c r="G1205" s="24" t="s">
        <v>44</v>
      </c>
      <c r="H1205" s="24" t="s">
        <v>51</v>
      </c>
      <c r="I1205" s="24" t="s">
        <v>63</v>
      </c>
      <c r="J1205" s="24" t="s">
        <v>363</v>
      </c>
      <c r="K1205" s="21">
        <v>63</v>
      </c>
      <c r="L1205" s="32" t="s">
        <v>15365</v>
      </c>
      <c r="M1205" s="21" t="s">
        <v>15366</v>
      </c>
      <c r="N1205" s="21">
        <v>1</v>
      </c>
      <c r="O1205" s="21" t="s">
        <v>55</v>
      </c>
      <c r="P1205" s="21">
        <v>0</v>
      </c>
      <c r="Q1205" s="21">
        <v>0</v>
      </c>
      <c r="R1205" s="21">
        <v>0</v>
      </c>
      <c r="S1205" s="21">
        <v>0</v>
      </c>
      <c r="T1205" s="21">
        <v>0</v>
      </c>
      <c r="U1205" s="21">
        <v>0</v>
      </c>
      <c r="V1205" s="33">
        <v>33293</v>
      </c>
      <c r="W1205" s="33">
        <v>1020896</v>
      </c>
      <c r="X1205" s="21">
        <v>0</v>
      </c>
      <c r="Y1205" s="21">
        <v>0</v>
      </c>
      <c r="Z1205" s="16" t="s">
        <v>315</v>
      </c>
      <c r="AA1205" s="102">
        <v>0</v>
      </c>
      <c r="AB1205" s="99">
        <v>0</v>
      </c>
      <c r="AC1205" s="99">
        <v>0</v>
      </c>
      <c r="AD1205" s="99">
        <v>0</v>
      </c>
      <c r="AE1205" s="21">
        <v>10.5</v>
      </c>
      <c r="AF1205" s="21">
        <f t="shared" si="18"/>
        <v>10.5</v>
      </c>
      <c r="AG1205" s="21" t="s">
        <v>15367</v>
      </c>
      <c r="AH1205" s="24" t="s">
        <v>15368</v>
      </c>
      <c r="AI1205" s="24" t="s">
        <v>15369</v>
      </c>
      <c r="AJ1205" s="27" t="s">
        <v>31789</v>
      </c>
      <c r="AK1205" s="28" t="s">
        <v>60</v>
      </c>
      <c r="AL1205" s="28">
        <v>10</v>
      </c>
      <c r="AM1205" s="28">
        <v>19790321</v>
      </c>
      <c r="AN1205" s="29">
        <v>1296</v>
      </c>
      <c r="AO1205" s="29">
        <v>202304</v>
      </c>
      <c r="AP1205" s="29">
        <v>2022</v>
      </c>
      <c r="AQ1205" s="28">
        <v>185081012</v>
      </c>
      <c r="AR1205" s="28">
        <v>96341609</v>
      </c>
      <c r="AS1205" s="28">
        <v>10949540</v>
      </c>
      <c r="AT1205" s="30">
        <v>1</v>
      </c>
      <c r="AU1205" s="30"/>
      <c r="AV1205" s="30"/>
      <c r="AW1205" s="30"/>
      <c r="AX1205" s="30"/>
      <c r="AY1205" s="30"/>
      <c r="AZ1205" s="30"/>
      <c r="BA1205" s="30"/>
      <c r="BB1205" s="30" t="s">
        <v>54452</v>
      </c>
      <c r="BC1205" s="30" t="s">
        <v>54452</v>
      </c>
      <c r="BD1205" s="30" t="s">
        <v>54452</v>
      </c>
      <c r="BE1205" s="30" t="s">
        <v>54452</v>
      </c>
      <c r="BF1205" s="30" t="s">
        <v>15370</v>
      </c>
      <c r="BG1205" s="30">
        <v>2</v>
      </c>
      <c r="BH1205" s="30" t="s">
        <v>15371</v>
      </c>
      <c r="BI1205" s="31"/>
    </row>
    <row r="1206" spans="1:61" ht="16.5">
      <c r="A1206" s="21" t="s">
        <v>6657</v>
      </c>
      <c r="B1206" s="21">
        <v>6831</v>
      </c>
      <c r="C1206" s="21">
        <v>9343394</v>
      </c>
      <c r="D1206" s="21">
        <v>7238601673</v>
      </c>
      <c r="E1206" s="22">
        <v>1615110269609</v>
      </c>
      <c r="F1206" s="24" t="s">
        <v>6658</v>
      </c>
      <c r="G1206" s="24" t="s">
        <v>44</v>
      </c>
      <c r="H1206" s="24" t="s">
        <v>51</v>
      </c>
      <c r="I1206" s="24" t="s">
        <v>63</v>
      </c>
      <c r="J1206" s="24" t="s">
        <v>1004</v>
      </c>
      <c r="K1206" s="21">
        <v>21</v>
      </c>
      <c r="L1206" s="32" t="s">
        <v>6659</v>
      </c>
      <c r="M1206" s="21" t="s">
        <v>6660</v>
      </c>
      <c r="N1206" s="21">
        <v>1</v>
      </c>
      <c r="O1206" s="21" t="s">
        <v>55</v>
      </c>
      <c r="P1206" s="39">
        <v>3902</v>
      </c>
      <c r="Q1206" s="39">
        <v>5284940</v>
      </c>
      <c r="R1206" s="39">
        <v>934629</v>
      </c>
      <c r="S1206" s="39">
        <v>8454495</v>
      </c>
      <c r="T1206" s="21">
        <v>0</v>
      </c>
      <c r="U1206" s="33">
        <v>269520</v>
      </c>
      <c r="V1206" s="33">
        <v>11747951</v>
      </c>
      <c r="W1206" s="33">
        <v>2149257</v>
      </c>
      <c r="X1206" s="33">
        <v>743084</v>
      </c>
      <c r="Y1206" s="33">
        <v>39871624</v>
      </c>
      <c r="Z1206" s="16" t="s">
        <v>126</v>
      </c>
      <c r="AA1206" s="102">
        <v>0</v>
      </c>
      <c r="AB1206" s="21">
        <v>460.9</v>
      </c>
      <c r="AC1206" s="21">
        <v>84.5</v>
      </c>
      <c r="AD1206" s="21">
        <v>2.6</v>
      </c>
      <c r="AE1206" s="21">
        <v>146.4</v>
      </c>
      <c r="AF1206" s="21">
        <f t="shared" si="18"/>
        <v>694.4</v>
      </c>
      <c r="AG1206" s="21" t="s">
        <v>6661</v>
      </c>
      <c r="AH1206" s="24" t="s">
        <v>6662</v>
      </c>
      <c r="AI1206" s="24" t="s">
        <v>6663</v>
      </c>
      <c r="AJ1206" s="27" t="s">
        <v>31790</v>
      </c>
      <c r="AK1206" s="28" t="s">
        <v>60</v>
      </c>
      <c r="AL1206" s="28">
        <v>10</v>
      </c>
      <c r="AM1206" s="28">
        <v>20200401</v>
      </c>
      <c r="AN1206" s="29">
        <v>939</v>
      </c>
      <c r="AO1206" s="29">
        <v>202304</v>
      </c>
      <c r="AP1206" s="29">
        <v>2022</v>
      </c>
      <c r="AQ1206" s="28">
        <v>1418980882</v>
      </c>
      <c r="AR1206" s="28">
        <v>966868058</v>
      </c>
      <c r="AS1206" s="28">
        <v>5000000</v>
      </c>
      <c r="AT1206" s="30">
        <v>1</v>
      </c>
      <c r="AU1206" s="30"/>
      <c r="AV1206" s="30"/>
      <c r="AW1206" s="30"/>
      <c r="AX1206" s="30"/>
      <c r="AY1206" s="30"/>
      <c r="AZ1206" s="30"/>
      <c r="BA1206" s="30"/>
      <c r="BB1206" s="30" t="s">
        <v>54452</v>
      </c>
      <c r="BC1206" s="30" t="s">
        <v>54452</v>
      </c>
      <c r="BD1206" s="30" t="s">
        <v>54452</v>
      </c>
      <c r="BE1206" s="30" t="s">
        <v>54452</v>
      </c>
      <c r="BF1206" s="30" t="s">
        <v>6664</v>
      </c>
      <c r="BG1206" s="30">
        <v>2</v>
      </c>
      <c r="BH1206" s="30" t="s">
        <v>6665</v>
      </c>
      <c r="BI1206" s="31"/>
    </row>
    <row r="1207" spans="1:61" ht="16.5">
      <c r="A1207" s="21" t="s">
        <v>15990</v>
      </c>
      <c r="B1207" s="21">
        <v>15019</v>
      </c>
      <c r="C1207" s="21">
        <v>1907219</v>
      </c>
      <c r="D1207" s="21">
        <v>2198100428</v>
      </c>
      <c r="E1207" s="22">
        <v>1101110658637</v>
      </c>
      <c r="F1207" s="24" t="s">
        <v>15991</v>
      </c>
      <c r="G1207" s="24" t="s">
        <v>44</v>
      </c>
      <c r="H1207" s="24" t="s">
        <v>51</v>
      </c>
      <c r="I1207" s="24" t="s">
        <v>63</v>
      </c>
      <c r="J1207" s="24" t="s">
        <v>462</v>
      </c>
      <c r="K1207" s="21">
        <v>56</v>
      </c>
      <c r="L1207" s="32" t="s">
        <v>15992</v>
      </c>
      <c r="M1207" s="21" t="s">
        <v>15993</v>
      </c>
      <c r="N1207" s="26">
        <v>1</v>
      </c>
      <c r="O1207" s="26" t="s">
        <v>55</v>
      </c>
      <c r="P1207" s="41">
        <v>522246</v>
      </c>
      <c r="Q1207" s="41">
        <v>284100</v>
      </c>
      <c r="R1207" s="41">
        <v>841501</v>
      </c>
      <c r="S1207" s="41">
        <v>12707617</v>
      </c>
      <c r="T1207" s="21">
        <v>0</v>
      </c>
      <c r="U1207" s="41">
        <v>553310</v>
      </c>
      <c r="V1207" s="41">
        <v>2952540</v>
      </c>
      <c r="W1207" s="41">
        <v>784282</v>
      </c>
      <c r="X1207" s="40">
        <v>2041200</v>
      </c>
      <c r="Y1207" s="40">
        <v>9338651</v>
      </c>
      <c r="Z1207" s="21"/>
      <c r="AA1207" s="21">
        <v>5.2</v>
      </c>
      <c r="AB1207" s="21">
        <v>104.6</v>
      </c>
      <c r="AC1207" s="21">
        <v>127</v>
      </c>
      <c r="AD1207" s="21">
        <v>5.5</v>
      </c>
      <c r="AE1207" s="21">
        <v>57.7</v>
      </c>
      <c r="AF1207" s="21">
        <f t="shared" si="18"/>
        <v>300</v>
      </c>
      <c r="AG1207" s="21" t="s">
        <v>15994</v>
      </c>
      <c r="AH1207" s="24" t="s">
        <v>15995</v>
      </c>
      <c r="AI1207" s="24" t="s">
        <v>15996</v>
      </c>
      <c r="AJ1207" s="27" t="s">
        <v>31791</v>
      </c>
      <c r="AK1207" s="28" t="s">
        <v>70</v>
      </c>
      <c r="AL1207" s="28">
        <v>10</v>
      </c>
      <c r="AM1207" s="28">
        <v>19891115</v>
      </c>
      <c r="AN1207" s="29">
        <v>2192</v>
      </c>
      <c r="AO1207" s="29">
        <v>202306</v>
      </c>
      <c r="AP1207" s="29">
        <v>2022</v>
      </c>
      <c r="AQ1207" s="28">
        <v>1108702125</v>
      </c>
      <c r="AR1207" s="28">
        <v>831839094</v>
      </c>
      <c r="AS1207" s="28">
        <v>76017365</v>
      </c>
      <c r="AT1207" s="30">
        <v>1</v>
      </c>
      <c r="AU1207" s="30"/>
      <c r="AV1207" s="30"/>
      <c r="AW1207" s="30"/>
      <c r="AX1207" s="30"/>
      <c r="AY1207" s="30"/>
      <c r="AZ1207" s="30"/>
      <c r="BA1207" s="30"/>
      <c r="BB1207" s="30" t="s">
        <v>54452</v>
      </c>
      <c r="BC1207" s="30" t="s">
        <v>54452</v>
      </c>
      <c r="BD1207" s="30" t="s">
        <v>54452</v>
      </c>
      <c r="BE1207" s="30" t="s">
        <v>54452</v>
      </c>
      <c r="BF1207" s="30" t="s">
        <v>54452</v>
      </c>
      <c r="BG1207" s="30">
        <v>13</v>
      </c>
      <c r="BH1207" s="30"/>
      <c r="BI1207" s="31"/>
    </row>
    <row r="1208" spans="1:61" ht="16.5">
      <c r="A1208" s="21" t="s">
        <v>15284</v>
      </c>
      <c r="B1208" s="21">
        <v>3039</v>
      </c>
      <c r="C1208" s="21">
        <v>11126646</v>
      </c>
      <c r="D1208" s="21">
        <v>3018702315</v>
      </c>
      <c r="E1208" s="22">
        <v>1717110171410</v>
      </c>
      <c r="F1208" s="24" t="s">
        <v>15285</v>
      </c>
      <c r="G1208" s="24" t="s">
        <v>44</v>
      </c>
      <c r="H1208" s="24" t="s">
        <v>51</v>
      </c>
      <c r="I1208" s="24" t="s">
        <v>63</v>
      </c>
      <c r="J1208" s="24" t="s">
        <v>1004</v>
      </c>
      <c r="K1208" s="21">
        <v>21</v>
      </c>
      <c r="L1208" s="32" t="s">
        <v>15286</v>
      </c>
      <c r="M1208" s="21" t="s">
        <v>15287</v>
      </c>
      <c r="N1208" s="26">
        <v>1</v>
      </c>
      <c r="O1208" s="26" t="s">
        <v>55</v>
      </c>
      <c r="P1208" s="21">
        <v>0</v>
      </c>
      <c r="Q1208" s="21">
        <v>0</v>
      </c>
      <c r="R1208" s="41">
        <v>960757</v>
      </c>
      <c r="S1208" s="41">
        <v>2847758</v>
      </c>
      <c r="T1208" s="21">
        <v>0</v>
      </c>
      <c r="U1208" s="41">
        <v>301759</v>
      </c>
      <c r="V1208" s="41">
        <v>1888517</v>
      </c>
      <c r="W1208" s="41">
        <v>304147</v>
      </c>
      <c r="X1208" s="21">
        <v>0</v>
      </c>
      <c r="Y1208" s="41">
        <v>1289170</v>
      </c>
      <c r="Z1208" s="21" t="s">
        <v>126</v>
      </c>
      <c r="AA1208" s="102">
        <v>0</v>
      </c>
      <c r="AB1208" s="21">
        <v>22.4</v>
      </c>
      <c r="AC1208" s="21">
        <v>28.4</v>
      </c>
      <c r="AD1208" s="21">
        <v>3</v>
      </c>
      <c r="AE1208" s="21">
        <v>21.9</v>
      </c>
      <c r="AF1208" s="21">
        <f t="shared" ref="AF1208:AF1271" si="19">SUM(AA1208:AE1208)</f>
        <v>75.699999999999989</v>
      </c>
      <c r="AG1208" s="21" t="s">
        <v>15288</v>
      </c>
      <c r="AH1208" s="24" t="s">
        <v>3281</v>
      </c>
      <c r="AI1208" s="24" t="s">
        <v>3282</v>
      </c>
      <c r="AJ1208" s="27" t="s">
        <v>31502</v>
      </c>
      <c r="AK1208" s="28" t="s">
        <v>60</v>
      </c>
      <c r="AL1208" s="28">
        <v>10</v>
      </c>
      <c r="AM1208" s="29">
        <v>20220301</v>
      </c>
      <c r="AN1208" s="29">
        <v>17662</v>
      </c>
      <c r="AO1208" s="29">
        <v>202306</v>
      </c>
      <c r="AP1208" s="29">
        <v>2022</v>
      </c>
      <c r="AQ1208" s="28">
        <v>35152357737</v>
      </c>
      <c r="AR1208" s="28">
        <v>44549915065</v>
      </c>
      <c r="AS1208" s="28">
        <v>482403125</v>
      </c>
      <c r="AT1208" s="30">
        <v>1</v>
      </c>
      <c r="AU1208" s="30"/>
      <c r="AV1208" s="30"/>
      <c r="AW1208" s="30"/>
      <c r="AX1208" s="30"/>
      <c r="AY1208" s="30"/>
      <c r="AZ1208" s="30"/>
      <c r="BA1208" s="30"/>
      <c r="BB1208" s="30" t="s">
        <v>54452</v>
      </c>
      <c r="BC1208" s="30" t="s">
        <v>54452</v>
      </c>
      <c r="BD1208" s="30" t="s">
        <v>54452</v>
      </c>
      <c r="BE1208" s="30" t="s">
        <v>54452</v>
      </c>
      <c r="BF1208" s="30" t="s">
        <v>54452</v>
      </c>
      <c r="BG1208" s="30">
        <v>4</v>
      </c>
      <c r="BH1208" s="30" t="s">
        <v>237</v>
      </c>
      <c r="BI1208" s="31"/>
    </row>
    <row r="1209" spans="1:61" ht="16.5">
      <c r="A1209" s="21" t="s">
        <v>15682</v>
      </c>
      <c r="B1209" s="21">
        <v>14821</v>
      </c>
      <c r="C1209" s="21">
        <v>1350497</v>
      </c>
      <c r="D1209" s="21">
        <v>1278152705</v>
      </c>
      <c r="E1209" s="22">
        <v>1115110019608</v>
      </c>
      <c r="F1209" s="24" t="s">
        <v>15683</v>
      </c>
      <c r="G1209" s="24" t="s">
        <v>44</v>
      </c>
      <c r="H1209" s="24" t="s">
        <v>51</v>
      </c>
      <c r="I1209" s="24" t="s">
        <v>52</v>
      </c>
      <c r="J1209" s="24" t="s">
        <v>363</v>
      </c>
      <c r="K1209" s="21">
        <v>63</v>
      </c>
      <c r="L1209" s="32" t="s">
        <v>15684</v>
      </c>
      <c r="M1209" s="21" t="s">
        <v>15685</v>
      </c>
      <c r="N1209" s="21">
        <v>1</v>
      </c>
      <c r="O1209" s="21" t="s">
        <v>55</v>
      </c>
      <c r="P1209" s="21">
        <v>0</v>
      </c>
      <c r="Q1209" s="21">
        <v>0</v>
      </c>
      <c r="R1209" s="21">
        <v>0</v>
      </c>
      <c r="S1209" s="21">
        <v>0</v>
      </c>
      <c r="T1209" s="21">
        <v>0</v>
      </c>
      <c r="U1209" s="33">
        <v>263514</v>
      </c>
      <c r="V1209" s="21">
        <v>0</v>
      </c>
      <c r="W1209" s="33">
        <v>88981</v>
      </c>
      <c r="X1209" s="21">
        <v>0</v>
      </c>
      <c r="Y1209" s="21">
        <v>0</v>
      </c>
      <c r="Z1209" s="16" t="s">
        <v>315</v>
      </c>
      <c r="AA1209" s="102">
        <v>0</v>
      </c>
      <c r="AB1209" s="99">
        <v>0</v>
      </c>
      <c r="AC1209" s="99">
        <v>0</v>
      </c>
      <c r="AD1209" s="21">
        <v>2.6</v>
      </c>
      <c r="AE1209" s="21">
        <v>0.8</v>
      </c>
      <c r="AF1209" s="21">
        <f t="shared" si="19"/>
        <v>3.4000000000000004</v>
      </c>
      <c r="AG1209" s="21" t="s">
        <v>15686</v>
      </c>
      <c r="AH1209" s="24" t="s">
        <v>15687</v>
      </c>
      <c r="AI1209" s="24" t="s">
        <v>15688</v>
      </c>
      <c r="AJ1209" s="27" t="s">
        <v>31792</v>
      </c>
      <c r="AK1209" s="28" t="s">
        <v>60</v>
      </c>
      <c r="AL1209" s="28">
        <v>10</v>
      </c>
      <c r="AM1209" s="28">
        <v>19950120</v>
      </c>
      <c r="AN1209" s="29">
        <v>464</v>
      </c>
      <c r="AO1209" s="29">
        <v>202304</v>
      </c>
      <c r="AP1209" s="29">
        <v>2022</v>
      </c>
      <c r="AQ1209" s="28">
        <v>73223002</v>
      </c>
      <c r="AR1209" s="28">
        <v>71184897</v>
      </c>
      <c r="AS1209" s="28">
        <v>3000000</v>
      </c>
      <c r="AT1209" s="30">
        <v>1</v>
      </c>
      <c r="AU1209" s="30"/>
      <c r="AV1209" s="30"/>
      <c r="AW1209" s="30"/>
      <c r="AX1209" s="30"/>
      <c r="AY1209" s="30"/>
      <c r="AZ1209" s="30"/>
      <c r="BA1209" s="30"/>
      <c r="BB1209" s="30" t="s">
        <v>54452</v>
      </c>
      <c r="BC1209" s="30" t="s">
        <v>54452</v>
      </c>
      <c r="BD1209" s="30" t="s">
        <v>54452</v>
      </c>
      <c r="BE1209" s="30" t="s">
        <v>54452</v>
      </c>
      <c r="BF1209" s="30" t="s">
        <v>54452</v>
      </c>
      <c r="BG1209" s="30">
        <v>4</v>
      </c>
      <c r="BH1209" s="30" t="s">
        <v>237</v>
      </c>
      <c r="BI1209" s="31"/>
    </row>
    <row r="1210" spans="1:61" ht="16.5">
      <c r="A1210" s="21" t="s">
        <v>6634</v>
      </c>
      <c r="B1210" s="21">
        <v>6809</v>
      </c>
      <c r="C1210" s="21">
        <v>1592022</v>
      </c>
      <c r="D1210" s="21">
        <v>5038110156</v>
      </c>
      <c r="E1210" s="22">
        <v>1701110035932</v>
      </c>
      <c r="F1210" s="24" t="s">
        <v>6635</v>
      </c>
      <c r="G1210" s="24" t="s">
        <v>44</v>
      </c>
      <c r="H1210" s="24" t="s">
        <v>51</v>
      </c>
      <c r="I1210" s="24" t="s">
        <v>52</v>
      </c>
      <c r="J1210" s="24" t="s">
        <v>1033</v>
      </c>
      <c r="K1210" s="21">
        <v>38</v>
      </c>
      <c r="L1210" s="32" t="s">
        <v>6636</v>
      </c>
      <c r="M1210" s="21" t="s">
        <v>6099</v>
      </c>
      <c r="N1210" s="21">
        <v>1</v>
      </c>
      <c r="O1210" s="21" t="s">
        <v>55</v>
      </c>
      <c r="P1210" s="21">
        <v>0</v>
      </c>
      <c r="Q1210" s="21">
        <v>0</v>
      </c>
      <c r="R1210" s="33">
        <v>301783</v>
      </c>
      <c r="S1210" s="39">
        <v>4778787</v>
      </c>
      <c r="T1210" s="21">
        <v>0</v>
      </c>
      <c r="U1210" s="33">
        <v>38242</v>
      </c>
      <c r="V1210" s="33">
        <v>1320735</v>
      </c>
      <c r="W1210" s="39">
        <v>1282096</v>
      </c>
      <c r="X1210" s="21">
        <v>0</v>
      </c>
      <c r="Y1210" s="33">
        <v>4984713</v>
      </c>
      <c r="Z1210" s="16" t="s">
        <v>126</v>
      </c>
      <c r="AA1210" s="102">
        <v>0</v>
      </c>
      <c r="AB1210" s="21">
        <v>52.8</v>
      </c>
      <c r="AC1210" s="21">
        <v>47.7</v>
      </c>
      <c r="AD1210" s="21">
        <v>0.3</v>
      </c>
      <c r="AE1210" s="21">
        <v>26</v>
      </c>
      <c r="AF1210" s="21">
        <f t="shared" si="19"/>
        <v>126.8</v>
      </c>
      <c r="AG1210" s="21" t="s">
        <v>6637</v>
      </c>
      <c r="AH1210" s="24" t="s">
        <v>6638</v>
      </c>
      <c r="AI1210" s="24" t="s">
        <v>6639</v>
      </c>
      <c r="AJ1210" s="27" t="s">
        <v>31793</v>
      </c>
      <c r="AK1210" s="28" t="s">
        <v>60</v>
      </c>
      <c r="AL1210" s="28">
        <v>10</v>
      </c>
      <c r="AM1210" s="28">
        <v>19881201</v>
      </c>
      <c r="AN1210" s="29">
        <v>716</v>
      </c>
      <c r="AO1210" s="29">
        <v>202304</v>
      </c>
      <c r="AP1210" s="29">
        <v>2022</v>
      </c>
      <c r="AQ1210" s="28">
        <v>712846311</v>
      </c>
      <c r="AR1210" s="28">
        <v>399144033</v>
      </c>
      <c r="AS1210" s="28">
        <v>13594050</v>
      </c>
      <c r="AT1210" s="30">
        <v>1</v>
      </c>
      <c r="AU1210" s="30"/>
      <c r="AV1210" s="30"/>
      <c r="AW1210" s="30"/>
      <c r="AX1210" s="30"/>
      <c r="AY1210" s="30"/>
      <c r="AZ1210" s="30"/>
      <c r="BA1210" s="30"/>
      <c r="BB1210" s="30" t="s">
        <v>54452</v>
      </c>
      <c r="BC1210" s="30" t="s">
        <v>54452</v>
      </c>
      <c r="BD1210" s="30" t="s">
        <v>54452</v>
      </c>
      <c r="BE1210" s="30" t="s">
        <v>54452</v>
      </c>
      <c r="BF1210" s="30" t="s">
        <v>54452</v>
      </c>
      <c r="BG1210" s="30">
        <v>8</v>
      </c>
      <c r="BH1210" s="30" t="s">
        <v>6640</v>
      </c>
      <c r="BI1210" s="31"/>
    </row>
    <row r="1211" spans="1:61" ht="16.5">
      <c r="A1211" s="21" t="s">
        <v>10892</v>
      </c>
      <c r="B1211" s="21">
        <v>11190</v>
      </c>
      <c r="C1211" s="21">
        <v>1983176</v>
      </c>
      <c r="D1211" s="21">
        <v>1278100610</v>
      </c>
      <c r="E1211" s="22">
        <v>1115110005764</v>
      </c>
      <c r="F1211" s="24" t="s">
        <v>10893</v>
      </c>
      <c r="G1211" s="24" t="s">
        <v>44</v>
      </c>
      <c r="H1211" s="24" t="s">
        <v>51</v>
      </c>
      <c r="I1211" s="24" t="s">
        <v>52</v>
      </c>
      <c r="J1211" s="24" t="s">
        <v>3829</v>
      </c>
      <c r="K1211" s="21">
        <v>50</v>
      </c>
      <c r="L1211" s="21"/>
      <c r="M1211" s="21" t="s">
        <v>10738</v>
      </c>
      <c r="N1211" s="21">
        <v>1</v>
      </c>
      <c r="O1211" s="21" t="s">
        <v>55</v>
      </c>
      <c r="P1211" s="21">
        <v>0</v>
      </c>
      <c r="Q1211" s="21">
        <v>0</v>
      </c>
      <c r="R1211" s="21">
        <v>0</v>
      </c>
      <c r="S1211" s="33">
        <v>25410</v>
      </c>
      <c r="T1211" s="21">
        <v>0</v>
      </c>
      <c r="U1211" s="33">
        <v>4805077</v>
      </c>
      <c r="V1211" s="21">
        <v>0</v>
      </c>
      <c r="W1211" s="21">
        <v>0</v>
      </c>
      <c r="X1211" s="21">
        <v>0</v>
      </c>
      <c r="Y1211" s="21">
        <v>0</v>
      </c>
      <c r="Z1211" s="21" t="s">
        <v>315</v>
      </c>
      <c r="AA1211" s="102">
        <v>0</v>
      </c>
      <c r="AB1211" s="99">
        <v>0</v>
      </c>
      <c r="AC1211" s="21">
        <v>0.2</v>
      </c>
      <c r="AD1211" s="21">
        <v>48</v>
      </c>
      <c r="AE1211" s="99">
        <v>0</v>
      </c>
      <c r="AF1211" s="21">
        <f t="shared" si="19"/>
        <v>48.2</v>
      </c>
      <c r="AG1211" s="21" t="s">
        <v>10894</v>
      </c>
      <c r="AH1211" s="24" t="s">
        <v>10895</v>
      </c>
      <c r="AI1211" s="24" t="s">
        <v>10896</v>
      </c>
      <c r="AJ1211" s="27" t="s">
        <v>31794</v>
      </c>
      <c r="AK1211" s="28" t="s">
        <v>60</v>
      </c>
      <c r="AL1211" s="28">
        <v>10</v>
      </c>
      <c r="AM1211" s="28">
        <v>19681111</v>
      </c>
      <c r="AN1211" s="29">
        <v>401</v>
      </c>
      <c r="AO1211" s="29">
        <v>202212</v>
      </c>
      <c r="AP1211" s="29">
        <v>2022</v>
      </c>
      <c r="AQ1211" s="28">
        <v>35346243</v>
      </c>
      <c r="AR1211" s="28">
        <v>28428784</v>
      </c>
      <c r="AS1211" s="28">
        <v>2600000</v>
      </c>
      <c r="AT1211" s="30">
        <v>1</v>
      </c>
      <c r="AU1211" s="30"/>
      <c r="AV1211" s="30"/>
      <c r="AW1211" s="30"/>
      <c r="AX1211" s="30"/>
      <c r="AY1211" s="30"/>
      <c r="AZ1211" s="30"/>
      <c r="BA1211" s="30"/>
      <c r="BB1211" s="30" t="s">
        <v>54452</v>
      </c>
      <c r="BC1211" s="30" t="s">
        <v>54452</v>
      </c>
      <c r="BD1211" s="30" t="s">
        <v>54452</v>
      </c>
      <c r="BE1211" s="30" t="s">
        <v>54452</v>
      </c>
      <c r="BF1211" s="30" t="s">
        <v>54452</v>
      </c>
      <c r="BG1211" s="30">
        <v>4</v>
      </c>
      <c r="BH1211" s="30" t="s">
        <v>237</v>
      </c>
      <c r="BI1211" s="31"/>
    </row>
    <row r="1212" spans="1:61" ht="16.5">
      <c r="A1212" s="21" t="s">
        <v>15562</v>
      </c>
      <c r="B1212" s="21">
        <v>14736</v>
      </c>
      <c r="C1212" s="21">
        <v>1229974</v>
      </c>
      <c r="D1212" s="21">
        <v>5138111531</v>
      </c>
      <c r="E1212" s="22">
        <v>1760110013827</v>
      </c>
      <c r="F1212" s="24" t="s">
        <v>15563</v>
      </c>
      <c r="G1212" s="24" t="s">
        <v>44</v>
      </c>
      <c r="H1212" s="24" t="s">
        <v>51</v>
      </c>
      <c r="I1212" s="24" t="s">
        <v>65</v>
      </c>
      <c r="J1212" s="24" t="s">
        <v>363</v>
      </c>
      <c r="K1212" s="21">
        <v>63</v>
      </c>
      <c r="L1212" s="32" t="s">
        <v>15564</v>
      </c>
      <c r="M1212" s="21" t="s">
        <v>15565</v>
      </c>
      <c r="N1212" s="21">
        <v>1</v>
      </c>
      <c r="O1212" s="21" t="s">
        <v>55</v>
      </c>
      <c r="P1212" s="45">
        <v>579</v>
      </c>
      <c r="Q1212" s="44">
        <v>12985</v>
      </c>
      <c r="R1212" s="44">
        <v>31500</v>
      </c>
      <c r="S1212" s="21">
        <v>0</v>
      </c>
      <c r="T1212" s="21">
        <v>0</v>
      </c>
      <c r="U1212" s="21">
        <v>0</v>
      </c>
      <c r="V1212" s="21">
        <v>0</v>
      </c>
      <c r="W1212" s="44">
        <v>96637</v>
      </c>
      <c r="X1212" s="21">
        <v>0</v>
      </c>
      <c r="Y1212" s="44">
        <v>351569</v>
      </c>
      <c r="Z1212" s="16" t="s">
        <v>315</v>
      </c>
      <c r="AA1212" s="102">
        <v>0</v>
      </c>
      <c r="AB1212" s="21">
        <v>3.9</v>
      </c>
      <c r="AC1212" s="99">
        <v>0</v>
      </c>
      <c r="AD1212" s="99">
        <v>0</v>
      </c>
      <c r="AE1212" s="21">
        <v>0.9</v>
      </c>
      <c r="AF1212" s="21">
        <f t="shared" si="19"/>
        <v>4.8</v>
      </c>
      <c r="AG1212" s="21" t="s">
        <v>15566</v>
      </c>
      <c r="AH1212" s="24" t="s">
        <v>15567</v>
      </c>
      <c r="AI1212" s="24" t="s">
        <v>15568</v>
      </c>
      <c r="AJ1212" s="27" t="s">
        <v>31795</v>
      </c>
      <c r="AK1212" s="28" t="s">
        <v>60</v>
      </c>
      <c r="AL1212" s="28">
        <v>10</v>
      </c>
      <c r="AM1212" s="28">
        <v>19970130</v>
      </c>
      <c r="AN1212" s="29">
        <v>394</v>
      </c>
      <c r="AO1212" s="29">
        <v>202212</v>
      </c>
      <c r="AP1212" s="29">
        <v>2022</v>
      </c>
      <c r="AQ1212" s="28">
        <v>32286237</v>
      </c>
      <c r="AR1212" s="28">
        <v>25757841</v>
      </c>
      <c r="AS1212" s="28">
        <v>550000</v>
      </c>
      <c r="AT1212" s="30">
        <v>1</v>
      </c>
      <c r="AU1212" s="30"/>
      <c r="AV1212" s="30"/>
      <c r="AW1212" s="30"/>
      <c r="AX1212" s="30"/>
      <c r="AY1212" s="30"/>
      <c r="AZ1212" s="30"/>
      <c r="BA1212" s="30"/>
      <c r="BB1212" s="30" t="s">
        <v>54452</v>
      </c>
      <c r="BC1212" s="30" t="s">
        <v>54452</v>
      </c>
      <c r="BD1212" s="30" t="s">
        <v>54452</v>
      </c>
      <c r="BE1212" s="30" t="s">
        <v>54452</v>
      </c>
      <c r="BF1212" s="30" t="s">
        <v>54452</v>
      </c>
      <c r="BG1212" s="30">
        <v>4</v>
      </c>
      <c r="BH1212" s="30" t="s">
        <v>1287</v>
      </c>
      <c r="BI1212" s="31"/>
    </row>
    <row r="1213" spans="1:61" ht="16.5">
      <c r="A1213" s="21" t="s">
        <v>12749</v>
      </c>
      <c r="B1213" s="21">
        <v>12469</v>
      </c>
      <c r="C1213" s="21">
        <v>3842363</v>
      </c>
      <c r="D1213" s="21">
        <v>1388162479</v>
      </c>
      <c r="E1213" s="22">
        <v>1341110195582</v>
      </c>
      <c r="F1213" s="24" t="s">
        <v>12750</v>
      </c>
      <c r="G1213" s="24" t="s">
        <v>44</v>
      </c>
      <c r="H1213" s="24" t="s">
        <v>51</v>
      </c>
      <c r="I1213" s="24" t="s">
        <v>52</v>
      </c>
      <c r="J1213" s="24" t="s">
        <v>462</v>
      </c>
      <c r="K1213" s="21">
        <v>56</v>
      </c>
      <c r="L1213" s="32" t="s">
        <v>12751</v>
      </c>
      <c r="M1213" s="21" t="s">
        <v>12752</v>
      </c>
      <c r="N1213" s="26">
        <v>1</v>
      </c>
      <c r="O1213" s="26" t="s">
        <v>55</v>
      </c>
      <c r="P1213" s="33">
        <v>10166660</v>
      </c>
      <c r="Q1213" s="26">
        <v>0</v>
      </c>
      <c r="R1213" s="26">
        <v>0</v>
      </c>
      <c r="S1213" s="26">
        <v>0</v>
      </c>
      <c r="T1213" s="26">
        <v>0</v>
      </c>
      <c r="U1213" s="33">
        <v>63718</v>
      </c>
      <c r="V1213" s="26">
        <v>0</v>
      </c>
      <c r="W1213" s="33">
        <v>2946093</v>
      </c>
      <c r="X1213" s="33">
        <v>200612</v>
      </c>
      <c r="Y1213" s="33">
        <v>31375930</v>
      </c>
      <c r="Z1213" s="21"/>
      <c r="AA1213" s="21">
        <v>101.6</v>
      </c>
      <c r="AB1213" s="21">
        <v>313.7</v>
      </c>
      <c r="AC1213" s="99">
        <v>0</v>
      </c>
      <c r="AD1213" s="21">
        <v>0.6</v>
      </c>
      <c r="AE1213" s="21">
        <v>31.4</v>
      </c>
      <c r="AF1213" s="21">
        <f t="shared" si="19"/>
        <v>447.29999999999995</v>
      </c>
      <c r="AG1213" s="21" t="s">
        <v>12713</v>
      </c>
      <c r="AH1213" s="24" t="s">
        <v>12753</v>
      </c>
      <c r="AI1213" s="24" t="s">
        <v>12754</v>
      </c>
      <c r="AJ1213" s="27" t="s">
        <v>31796</v>
      </c>
      <c r="AK1213" s="28" t="s">
        <v>70</v>
      </c>
      <c r="AL1213" s="28">
        <v>10</v>
      </c>
      <c r="AM1213" s="28">
        <v>20100910</v>
      </c>
      <c r="AN1213" s="29">
        <v>757</v>
      </c>
      <c r="AO1213" s="29">
        <v>202306</v>
      </c>
      <c r="AP1213" s="29">
        <v>2022</v>
      </c>
      <c r="AQ1213" s="28">
        <v>268716789</v>
      </c>
      <c r="AR1213" s="28">
        <v>1053357968</v>
      </c>
      <c r="AS1213" s="28">
        <v>6622250</v>
      </c>
      <c r="AT1213" s="30">
        <v>2</v>
      </c>
      <c r="AU1213" s="30"/>
      <c r="AV1213" s="30"/>
      <c r="AW1213" s="30"/>
      <c r="AX1213" s="30"/>
      <c r="AY1213" s="30"/>
      <c r="AZ1213" s="30"/>
      <c r="BA1213" s="30"/>
      <c r="BB1213" s="30" t="s">
        <v>54452</v>
      </c>
      <c r="BC1213" s="30" t="s">
        <v>54452</v>
      </c>
      <c r="BD1213" s="30" t="s">
        <v>54452</v>
      </c>
      <c r="BE1213" s="30" t="s">
        <v>54452</v>
      </c>
      <c r="BF1213" s="30" t="s">
        <v>54452</v>
      </c>
      <c r="BG1213" s="30">
        <v>7</v>
      </c>
      <c r="BH1213" s="30"/>
      <c r="BI1213" s="31"/>
    </row>
    <row r="1214" spans="1:61" ht="16.5">
      <c r="A1214" s="21" t="s">
        <v>854</v>
      </c>
      <c r="B1214" s="21">
        <v>672</v>
      </c>
      <c r="C1214" s="21">
        <v>1381445</v>
      </c>
      <c r="D1214" s="21">
        <v>3038105937</v>
      </c>
      <c r="E1214" s="22">
        <v>1543110001715</v>
      </c>
      <c r="F1214" s="24" t="s">
        <v>855</v>
      </c>
      <c r="G1214" s="24" t="s">
        <v>44</v>
      </c>
      <c r="H1214" s="24" t="s">
        <v>51</v>
      </c>
      <c r="I1214" s="24" t="s">
        <v>52</v>
      </c>
      <c r="J1214" s="24" t="s">
        <v>72</v>
      </c>
      <c r="K1214" s="21">
        <v>1</v>
      </c>
      <c r="L1214" s="32" t="s">
        <v>856</v>
      </c>
      <c r="M1214" s="21" t="s">
        <v>857</v>
      </c>
      <c r="N1214" s="26">
        <v>1</v>
      </c>
      <c r="O1214" s="26" t="s">
        <v>55</v>
      </c>
      <c r="P1214" s="26">
        <v>0</v>
      </c>
      <c r="Q1214" s="26">
        <v>0</v>
      </c>
      <c r="R1214" s="49">
        <v>39000</v>
      </c>
      <c r="S1214" s="49">
        <v>244540</v>
      </c>
      <c r="T1214" s="26">
        <v>0</v>
      </c>
      <c r="U1214" s="26">
        <v>0</v>
      </c>
      <c r="V1214" s="49">
        <v>8500</v>
      </c>
      <c r="W1214" s="26">
        <v>0</v>
      </c>
      <c r="X1214" s="49">
        <f>1657317+71670</f>
        <v>1728987</v>
      </c>
      <c r="Y1214" s="49">
        <v>2275959</v>
      </c>
      <c r="Z1214" s="21" t="s">
        <v>56</v>
      </c>
      <c r="AA1214" s="102">
        <v>0</v>
      </c>
      <c r="AB1214" s="21">
        <v>23.1</v>
      </c>
      <c r="AC1214" s="21">
        <v>2.4</v>
      </c>
      <c r="AD1214" s="99">
        <v>0</v>
      </c>
      <c r="AE1214" s="21">
        <v>17.3</v>
      </c>
      <c r="AF1214" s="21">
        <f t="shared" si="19"/>
        <v>42.8</v>
      </c>
      <c r="AG1214" s="21" t="s">
        <v>858</v>
      </c>
      <c r="AH1214" s="24" t="s">
        <v>859</v>
      </c>
      <c r="AI1214" s="24" t="s">
        <v>860</v>
      </c>
      <c r="AJ1214" s="27" t="s">
        <v>31797</v>
      </c>
      <c r="AK1214" s="28" t="s">
        <v>70</v>
      </c>
      <c r="AL1214" s="28">
        <v>10</v>
      </c>
      <c r="AM1214" s="28">
        <v>19910417</v>
      </c>
      <c r="AN1214" s="29">
        <v>425</v>
      </c>
      <c r="AO1214" s="29">
        <v>202306</v>
      </c>
      <c r="AP1214" s="29">
        <v>2022</v>
      </c>
      <c r="AQ1214" s="28">
        <v>1325617588</v>
      </c>
      <c r="AR1214" s="28">
        <v>801459495</v>
      </c>
      <c r="AS1214" s="28">
        <v>57508629</v>
      </c>
      <c r="AT1214" s="30">
        <v>2</v>
      </c>
      <c r="AU1214" s="30"/>
      <c r="AV1214" s="30"/>
      <c r="AW1214" s="30"/>
      <c r="AX1214" s="30"/>
      <c r="AY1214" s="30"/>
      <c r="AZ1214" s="30"/>
      <c r="BA1214" s="30"/>
      <c r="BB1214" s="30" t="s">
        <v>54452</v>
      </c>
      <c r="BC1214" s="30" t="s">
        <v>54452</v>
      </c>
      <c r="BD1214" s="30" t="s">
        <v>54452</v>
      </c>
      <c r="BE1214" s="30" t="s">
        <v>54452</v>
      </c>
      <c r="BF1214" s="30" t="s">
        <v>861</v>
      </c>
      <c r="BG1214" s="30">
        <v>2</v>
      </c>
      <c r="BH1214" s="30"/>
      <c r="BI1214" s="31"/>
    </row>
    <row r="1215" spans="1:61" ht="16.5">
      <c r="A1215" s="21" t="s">
        <v>546</v>
      </c>
      <c r="B1215" s="21">
        <v>389</v>
      </c>
      <c r="C1215" s="21">
        <v>1424380</v>
      </c>
      <c r="D1215" s="21">
        <v>3088103161</v>
      </c>
      <c r="E1215" s="22">
        <v>1341110032271</v>
      </c>
      <c r="F1215" s="24" t="s">
        <v>547</v>
      </c>
      <c r="G1215" s="24" t="s">
        <v>44</v>
      </c>
      <c r="H1215" s="24" t="s">
        <v>51</v>
      </c>
      <c r="I1215" s="24" t="s">
        <v>52</v>
      </c>
      <c r="J1215" s="24" t="s">
        <v>72</v>
      </c>
      <c r="K1215" s="21">
        <v>1</v>
      </c>
      <c r="L1215" s="32" t="s">
        <v>548</v>
      </c>
      <c r="M1215" s="21" t="s">
        <v>549</v>
      </c>
      <c r="N1215" s="21">
        <v>1</v>
      </c>
      <c r="O1215" s="21" t="s">
        <v>55</v>
      </c>
      <c r="P1215" s="21">
        <v>0</v>
      </c>
      <c r="Q1215" s="21">
        <v>0</v>
      </c>
      <c r="R1215" s="21">
        <v>0</v>
      </c>
      <c r="S1215" s="21">
        <v>0</v>
      </c>
      <c r="T1215" s="21">
        <v>0</v>
      </c>
      <c r="U1215" s="21">
        <v>0</v>
      </c>
      <c r="V1215" s="21">
        <v>0</v>
      </c>
      <c r="W1215" s="21">
        <v>0</v>
      </c>
      <c r="X1215" s="21">
        <v>0</v>
      </c>
      <c r="Y1215" s="33">
        <v>5483573</v>
      </c>
      <c r="Z1215" s="16" t="s">
        <v>56</v>
      </c>
      <c r="AA1215" s="102">
        <v>0</v>
      </c>
      <c r="AB1215" s="21">
        <v>54.8</v>
      </c>
      <c r="AC1215" s="99">
        <v>0</v>
      </c>
      <c r="AD1215" s="99">
        <v>0</v>
      </c>
      <c r="AE1215" s="99">
        <v>0</v>
      </c>
      <c r="AF1215" s="21">
        <f t="shared" si="19"/>
        <v>54.8</v>
      </c>
      <c r="AG1215" s="21" t="s">
        <v>550</v>
      </c>
      <c r="AH1215" s="24" t="s">
        <v>551</v>
      </c>
      <c r="AI1215" s="24" t="s">
        <v>552</v>
      </c>
      <c r="AJ1215" s="27" t="s">
        <v>31798</v>
      </c>
      <c r="AK1215" s="28" t="s">
        <v>60</v>
      </c>
      <c r="AL1215" s="28">
        <v>10</v>
      </c>
      <c r="AM1215" s="28">
        <v>19910211</v>
      </c>
      <c r="AN1215" s="29">
        <v>955</v>
      </c>
      <c r="AO1215" s="29">
        <v>202212</v>
      </c>
      <c r="AP1215" s="29">
        <v>2022</v>
      </c>
      <c r="AQ1215" s="28">
        <v>567402198</v>
      </c>
      <c r="AR1215" s="28">
        <v>963507902</v>
      </c>
      <c r="AS1215" s="28">
        <v>24070010</v>
      </c>
      <c r="AT1215" s="30">
        <v>2</v>
      </c>
      <c r="AU1215" s="30"/>
      <c r="AV1215" s="30"/>
      <c r="AW1215" s="30"/>
      <c r="AX1215" s="30"/>
      <c r="AY1215" s="30"/>
      <c r="AZ1215" s="30"/>
      <c r="BA1215" s="30"/>
      <c r="BB1215" s="30" t="s">
        <v>54452</v>
      </c>
      <c r="BC1215" s="30" t="s">
        <v>54452</v>
      </c>
      <c r="BD1215" s="30" t="s">
        <v>54452</v>
      </c>
      <c r="BE1215" s="30" t="s">
        <v>54452</v>
      </c>
      <c r="BF1215" s="30" t="s">
        <v>553</v>
      </c>
      <c r="BG1215" s="30">
        <v>2</v>
      </c>
      <c r="BH1215" s="56" t="s">
        <v>554</v>
      </c>
      <c r="BI1215" s="31"/>
    </row>
    <row r="1216" spans="1:61" ht="16.5">
      <c r="A1216" s="21" t="s">
        <v>18920</v>
      </c>
      <c r="B1216" s="21">
        <v>20918</v>
      </c>
      <c r="C1216" s="21">
        <v>1658031</v>
      </c>
      <c r="D1216" s="21">
        <v>1248605362</v>
      </c>
      <c r="E1216" s="22">
        <v>1358110090117</v>
      </c>
      <c r="F1216" s="24" t="s">
        <v>18921</v>
      </c>
      <c r="G1216" s="24" t="s">
        <v>104</v>
      </c>
      <c r="H1216" s="24" t="s">
        <v>51</v>
      </c>
      <c r="I1216" s="24" t="s">
        <v>52</v>
      </c>
      <c r="J1216" s="24" t="s">
        <v>1944</v>
      </c>
      <c r="K1216" s="21">
        <v>26</v>
      </c>
      <c r="L1216" s="32" t="s">
        <v>18922</v>
      </c>
      <c r="M1216" s="21" t="s">
        <v>18923</v>
      </c>
      <c r="N1216" s="26">
        <v>1</v>
      </c>
      <c r="O1216" s="26" t="s">
        <v>55</v>
      </c>
      <c r="P1216" s="33">
        <v>18777</v>
      </c>
      <c r="Q1216" s="33">
        <v>40525</v>
      </c>
      <c r="R1216" s="26">
        <v>0</v>
      </c>
      <c r="S1216" s="33">
        <v>110300</v>
      </c>
      <c r="T1216" s="26">
        <v>0</v>
      </c>
      <c r="U1216" s="33">
        <v>487185</v>
      </c>
      <c r="V1216" s="26">
        <v>0</v>
      </c>
      <c r="W1216" s="33">
        <v>197450</v>
      </c>
      <c r="X1216" s="26">
        <v>0</v>
      </c>
      <c r="Y1216" s="33">
        <v>2560309</v>
      </c>
      <c r="Z1216" s="21"/>
      <c r="AA1216" s="21">
        <v>0.1</v>
      </c>
      <c r="AB1216" s="21">
        <v>26</v>
      </c>
      <c r="AC1216" s="21">
        <v>1.1000000000000001</v>
      </c>
      <c r="AD1216" s="21">
        <v>4.8</v>
      </c>
      <c r="AE1216" s="21">
        <v>1.9</v>
      </c>
      <c r="AF1216" s="21">
        <f t="shared" si="19"/>
        <v>33.9</v>
      </c>
      <c r="AG1216" s="21" t="s">
        <v>18924</v>
      </c>
      <c r="AH1216" s="24" t="s">
        <v>18925</v>
      </c>
      <c r="AI1216" s="24" t="s">
        <v>18926</v>
      </c>
      <c r="AJ1216" s="27" t="s">
        <v>31799</v>
      </c>
      <c r="AK1216" s="28" t="s">
        <v>70</v>
      </c>
      <c r="AL1216" s="28">
        <v>10</v>
      </c>
      <c r="AM1216" s="28">
        <v>20030128</v>
      </c>
      <c r="AN1216" s="29">
        <v>538</v>
      </c>
      <c r="AO1216" s="29">
        <v>202306</v>
      </c>
      <c r="AP1216" s="29">
        <v>2022</v>
      </c>
      <c r="AQ1216" s="28">
        <v>1123912457</v>
      </c>
      <c r="AR1216" s="28">
        <v>649279872</v>
      </c>
      <c r="AS1216" s="28">
        <v>29459107</v>
      </c>
      <c r="AT1216" s="30">
        <v>2</v>
      </c>
      <c r="AU1216" s="30"/>
      <c r="AV1216" s="30"/>
      <c r="AW1216" s="30"/>
      <c r="AX1216" s="30"/>
      <c r="AY1216" s="30"/>
      <c r="AZ1216" s="30"/>
      <c r="BA1216" s="30"/>
      <c r="BB1216" s="30" t="s">
        <v>54452</v>
      </c>
      <c r="BC1216" s="30" t="s">
        <v>54452</v>
      </c>
      <c r="BD1216" s="30" t="s">
        <v>54452</v>
      </c>
      <c r="BE1216" s="30" t="s">
        <v>54452</v>
      </c>
      <c r="BF1216" s="30" t="s">
        <v>54452</v>
      </c>
      <c r="BG1216" s="30">
        <v>7</v>
      </c>
      <c r="BH1216" s="30" t="s">
        <v>18927</v>
      </c>
      <c r="BI1216" s="31"/>
    </row>
    <row r="1217" spans="1:61" ht="16.5">
      <c r="A1217" s="21" t="s">
        <v>5276</v>
      </c>
      <c r="B1217" s="21">
        <v>5049</v>
      </c>
      <c r="C1217" s="21">
        <v>1210836</v>
      </c>
      <c r="D1217" s="21">
        <v>2148615106</v>
      </c>
      <c r="E1217" s="22">
        <v>1101111397648</v>
      </c>
      <c r="F1217" s="24" t="s">
        <v>5277</v>
      </c>
      <c r="G1217" s="24" t="s">
        <v>44</v>
      </c>
      <c r="H1217" s="24" t="s">
        <v>51</v>
      </c>
      <c r="I1217" s="24" t="s">
        <v>65</v>
      </c>
      <c r="J1217" s="24" t="s">
        <v>1010</v>
      </c>
      <c r="K1217" s="21">
        <v>30</v>
      </c>
      <c r="L1217" s="32" t="s">
        <v>5278</v>
      </c>
      <c r="M1217" s="21" t="s">
        <v>3202</v>
      </c>
      <c r="N1217" s="26">
        <v>1</v>
      </c>
      <c r="O1217" s="26" t="s">
        <v>55</v>
      </c>
      <c r="P1217" s="26">
        <v>0</v>
      </c>
      <c r="Q1217" s="26">
        <v>0</v>
      </c>
      <c r="R1217" s="26">
        <v>0</v>
      </c>
      <c r="S1217" s="33">
        <v>536074</v>
      </c>
      <c r="T1217" s="26">
        <v>0</v>
      </c>
      <c r="U1217" s="33">
        <v>252740</v>
      </c>
      <c r="V1217" s="26">
        <v>0</v>
      </c>
      <c r="W1217" s="33">
        <v>480927</v>
      </c>
      <c r="X1217" s="33">
        <f>2005448+109639</f>
        <v>2115087</v>
      </c>
      <c r="Y1217" s="33">
        <v>2328914</v>
      </c>
      <c r="Z1217" s="21" t="s">
        <v>126</v>
      </c>
      <c r="AA1217" s="102">
        <v>0</v>
      </c>
      <c r="AB1217" s="21">
        <v>23.2</v>
      </c>
      <c r="AC1217" s="21">
        <v>5.3</v>
      </c>
      <c r="AD1217" s="21">
        <v>2.5</v>
      </c>
      <c r="AE1217" s="21">
        <v>25.9</v>
      </c>
      <c r="AF1217" s="21">
        <f t="shared" si="19"/>
        <v>56.9</v>
      </c>
      <c r="AG1217" s="21" t="s">
        <v>5279</v>
      </c>
      <c r="AH1217" s="24" t="s">
        <v>5280</v>
      </c>
      <c r="AI1217" s="24" t="s">
        <v>5281</v>
      </c>
      <c r="AJ1217" s="27" t="s">
        <v>31800</v>
      </c>
      <c r="AK1217" s="28" t="s">
        <v>70</v>
      </c>
      <c r="AL1217" s="28">
        <v>10</v>
      </c>
      <c r="AM1217" s="28">
        <v>19970402</v>
      </c>
      <c r="AN1217" s="29">
        <v>310</v>
      </c>
      <c r="AO1217" s="29">
        <v>202306</v>
      </c>
      <c r="AP1217" s="29">
        <v>2022</v>
      </c>
      <c r="AQ1217" s="28">
        <v>108270392</v>
      </c>
      <c r="AR1217" s="28">
        <v>154820585</v>
      </c>
      <c r="AS1217" s="28">
        <v>3473930</v>
      </c>
      <c r="AT1217" s="30">
        <v>1</v>
      </c>
      <c r="AU1217" s="30"/>
      <c r="AV1217" s="30"/>
      <c r="AW1217" s="30"/>
      <c r="AX1217" s="30"/>
      <c r="AY1217" s="30"/>
      <c r="AZ1217" s="30"/>
      <c r="BA1217" s="30"/>
      <c r="BB1217" s="30" t="s">
        <v>54452</v>
      </c>
      <c r="BC1217" s="30" t="s">
        <v>54452</v>
      </c>
      <c r="BD1217" s="30" t="s">
        <v>54452</v>
      </c>
      <c r="BE1217" s="30" t="s">
        <v>54452</v>
      </c>
      <c r="BF1217" s="30" t="s">
        <v>54452</v>
      </c>
      <c r="BG1217" s="30">
        <v>7</v>
      </c>
      <c r="BH1217" s="30" t="s">
        <v>61</v>
      </c>
      <c r="BI1217" s="31"/>
    </row>
    <row r="1218" spans="1:61" ht="16.5">
      <c r="A1218" s="21" t="s">
        <v>1098</v>
      </c>
      <c r="B1218" s="21">
        <v>940</v>
      </c>
      <c r="C1218" s="21">
        <v>1524078</v>
      </c>
      <c r="D1218" s="21">
        <v>6218105081</v>
      </c>
      <c r="E1218" s="22">
        <v>1101110266117</v>
      </c>
      <c r="F1218" s="24" t="s">
        <v>1099</v>
      </c>
      <c r="G1218" s="24" t="s">
        <v>44</v>
      </c>
      <c r="H1218" s="24" t="s">
        <v>51</v>
      </c>
      <c r="I1218" s="24" t="s">
        <v>52</v>
      </c>
      <c r="J1218" s="24" t="s">
        <v>975</v>
      </c>
      <c r="K1218" s="21">
        <v>5</v>
      </c>
      <c r="L1218" s="32" t="s">
        <v>1100</v>
      </c>
      <c r="M1218" s="21" t="s">
        <v>1101</v>
      </c>
      <c r="N1218" s="21">
        <v>1</v>
      </c>
      <c r="O1218" s="21" t="s">
        <v>55</v>
      </c>
      <c r="P1218" s="21">
        <v>0</v>
      </c>
      <c r="Q1218" s="21">
        <v>0</v>
      </c>
      <c r="R1218" s="39">
        <v>20000</v>
      </c>
      <c r="S1218" s="21">
        <v>0</v>
      </c>
      <c r="T1218" s="21">
        <v>0</v>
      </c>
      <c r="U1218" s="39">
        <v>44369</v>
      </c>
      <c r="V1218" s="21">
        <v>0</v>
      </c>
      <c r="W1218" s="33">
        <v>2156905</v>
      </c>
      <c r="X1218" s="21">
        <v>0</v>
      </c>
      <c r="Y1218" s="21">
        <v>0</v>
      </c>
      <c r="Z1218" s="16" t="s">
        <v>56</v>
      </c>
      <c r="AA1218" s="102">
        <v>0</v>
      </c>
      <c r="AB1218" s="21">
        <v>0.2</v>
      </c>
      <c r="AC1218" s="99">
        <v>0</v>
      </c>
      <c r="AD1218" s="21">
        <v>0.4</v>
      </c>
      <c r="AE1218" s="21">
        <v>21.5</v>
      </c>
      <c r="AF1218" s="21">
        <f t="shared" si="19"/>
        <v>22.1</v>
      </c>
      <c r="AG1218" s="21" t="s">
        <v>1102</v>
      </c>
      <c r="AH1218" s="24" t="s">
        <v>1103</v>
      </c>
      <c r="AI1218" s="24" t="s">
        <v>1104</v>
      </c>
      <c r="AJ1218" s="27" t="s">
        <v>31801</v>
      </c>
      <c r="AK1218" s="28" t="s">
        <v>60</v>
      </c>
      <c r="AL1218" s="28">
        <v>10</v>
      </c>
      <c r="AM1218" s="28">
        <v>19731023</v>
      </c>
      <c r="AN1218" s="29">
        <v>466</v>
      </c>
      <c r="AO1218" s="29">
        <v>202212</v>
      </c>
      <c r="AP1218" s="29">
        <v>2022</v>
      </c>
      <c r="AQ1218" s="28">
        <v>178401597</v>
      </c>
      <c r="AR1218" s="28">
        <v>564589460</v>
      </c>
      <c r="AS1218" s="28">
        <v>16218000</v>
      </c>
      <c r="AT1218" s="30">
        <v>2</v>
      </c>
      <c r="AU1218" s="30"/>
      <c r="AV1218" s="30"/>
      <c r="AW1218" s="30"/>
      <c r="AX1218" s="30"/>
      <c r="AY1218" s="30"/>
      <c r="AZ1218" s="30"/>
      <c r="BA1218" s="30"/>
      <c r="BB1218" s="30" t="s">
        <v>54452</v>
      </c>
      <c r="BC1218" s="30" t="s">
        <v>54452</v>
      </c>
      <c r="BD1218" s="30" t="s">
        <v>54452</v>
      </c>
      <c r="BE1218" s="30" t="s">
        <v>54452</v>
      </c>
      <c r="BF1218" s="30" t="s">
        <v>54452</v>
      </c>
      <c r="BG1218" s="30">
        <v>7</v>
      </c>
      <c r="BH1218" s="30"/>
      <c r="BI1218" s="31"/>
    </row>
    <row r="1219" spans="1:61" ht="16.5">
      <c r="A1219" s="21" t="s">
        <v>15313</v>
      </c>
      <c r="B1219" s="21">
        <v>24348</v>
      </c>
      <c r="C1219" s="21">
        <v>1629606</v>
      </c>
      <c r="D1219" s="21">
        <v>1148626851</v>
      </c>
      <c r="E1219" s="22">
        <v>1101112761959</v>
      </c>
      <c r="F1219" s="24" t="s">
        <v>15314</v>
      </c>
      <c r="G1219" s="24" t="s">
        <v>104</v>
      </c>
      <c r="H1219" s="24" t="s">
        <v>51</v>
      </c>
      <c r="I1219" s="24" t="s">
        <v>65</v>
      </c>
      <c r="J1219" s="24" t="s">
        <v>363</v>
      </c>
      <c r="K1219" s="21">
        <v>63</v>
      </c>
      <c r="L1219" s="32" t="s">
        <v>15315</v>
      </c>
      <c r="M1219" s="21" t="s">
        <v>15316</v>
      </c>
      <c r="N1219" s="26">
        <v>1</v>
      </c>
      <c r="O1219" s="26" t="s">
        <v>55</v>
      </c>
      <c r="P1219" s="21">
        <v>0</v>
      </c>
      <c r="Q1219" s="41">
        <v>478600</v>
      </c>
      <c r="R1219" s="41">
        <v>223310</v>
      </c>
      <c r="S1219" s="41">
        <v>5052917</v>
      </c>
      <c r="T1219" s="21">
        <v>0</v>
      </c>
      <c r="U1219" s="41">
        <v>7201</v>
      </c>
      <c r="V1219" s="41">
        <v>13572473</v>
      </c>
      <c r="W1219" s="21">
        <v>0</v>
      </c>
      <c r="X1219" s="21">
        <v>0</v>
      </c>
      <c r="Y1219" s="41">
        <v>2475982</v>
      </c>
      <c r="Z1219" s="21"/>
      <c r="AA1219" s="102">
        <v>0</v>
      </c>
      <c r="AB1219" s="21">
        <v>31.7</v>
      </c>
      <c r="AC1219" s="21">
        <v>50.5</v>
      </c>
      <c r="AD1219" s="99">
        <v>0</v>
      </c>
      <c r="AE1219" s="21">
        <v>135.69999999999999</v>
      </c>
      <c r="AF1219" s="21">
        <f t="shared" si="19"/>
        <v>217.89999999999998</v>
      </c>
      <c r="AG1219" s="21" t="s">
        <v>15317</v>
      </c>
      <c r="AH1219" s="24" t="s">
        <v>15318</v>
      </c>
      <c r="AI1219" s="24" t="s">
        <v>15319</v>
      </c>
      <c r="AJ1219" s="27" t="s">
        <v>31802</v>
      </c>
      <c r="AK1219" s="28" t="s">
        <v>47</v>
      </c>
      <c r="AL1219" s="28">
        <v>10</v>
      </c>
      <c r="AM1219" s="28">
        <v>20030416</v>
      </c>
      <c r="AN1219" s="29">
        <v>420</v>
      </c>
      <c r="AO1219" s="29">
        <v>201903</v>
      </c>
      <c r="AP1219" s="29"/>
      <c r="AQ1219" s="28"/>
      <c r="AR1219" s="28"/>
      <c r="AS1219" s="28"/>
      <c r="AT1219" s="30">
        <v>1</v>
      </c>
      <c r="AU1219" s="30"/>
      <c r="AV1219" s="30"/>
      <c r="AW1219" s="30"/>
      <c r="AX1219" s="30"/>
      <c r="AY1219" s="30"/>
      <c r="AZ1219" s="30"/>
      <c r="BA1219" s="30"/>
      <c r="BB1219" s="30" t="s">
        <v>54452</v>
      </c>
      <c r="BC1219" s="30" t="s">
        <v>54452</v>
      </c>
      <c r="BD1219" s="30" t="s">
        <v>54452</v>
      </c>
      <c r="BE1219" s="30" t="s">
        <v>54452</v>
      </c>
      <c r="BF1219" s="30" t="s">
        <v>54452</v>
      </c>
      <c r="BG1219" s="30">
        <v>7</v>
      </c>
      <c r="BH1219" s="30" t="s">
        <v>645</v>
      </c>
      <c r="BI1219" s="31"/>
    </row>
    <row r="1220" spans="1:61" ht="16.5">
      <c r="A1220" s="21" t="s">
        <v>4946</v>
      </c>
      <c r="B1220" s="21">
        <v>4636</v>
      </c>
      <c r="C1220" s="21">
        <v>1423029</v>
      </c>
      <c r="D1220" s="21">
        <v>1198141089</v>
      </c>
      <c r="E1220" s="22">
        <v>1101112035578</v>
      </c>
      <c r="F1220" s="24" t="s">
        <v>4947</v>
      </c>
      <c r="G1220" s="24" t="s">
        <v>44</v>
      </c>
      <c r="H1220" s="24" t="s">
        <v>51</v>
      </c>
      <c r="I1220" s="24" t="s">
        <v>65</v>
      </c>
      <c r="J1220" s="24" t="s">
        <v>1921</v>
      </c>
      <c r="K1220" s="21">
        <v>28</v>
      </c>
      <c r="L1220" s="32" t="s">
        <v>4948</v>
      </c>
      <c r="M1220" s="21" t="s">
        <v>4949</v>
      </c>
      <c r="N1220" s="21">
        <v>1</v>
      </c>
      <c r="O1220" s="21" t="s">
        <v>55</v>
      </c>
      <c r="P1220" s="21">
        <v>0</v>
      </c>
      <c r="Q1220" s="21">
        <v>0</v>
      </c>
      <c r="R1220" s="21">
        <v>0</v>
      </c>
      <c r="S1220" s="21">
        <v>0</v>
      </c>
      <c r="T1220" s="21">
        <v>0</v>
      </c>
      <c r="U1220" s="33">
        <v>150501</v>
      </c>
      <c r="V1220" s="21">
        <v>0</v>
      </c>
      <c r="W1220" s="33">
        <v>526808</v>
      </c>
      <c r="X1220" s="21">
        <f>SUM(144941,569498)</f>
        <v>714439</v>
      </c>
      <c r="Y1220" s="21">
        <v>0</v>
      </c>
      <c r="Z1220" s="16" t="s">
        <v>126</v>
      </c>
      <c r="AA1220" s="102">
        <v>0</v>
      </c>
      <c r="AB1220" s="99">
        <v>0</v>
      </c>
      <c r="AC1220" s="99">
        <v>0</v>
      </c>
      <c r="AD1220" s="21">
        <v>1.5</v>
      </c>
      <c r="AE1220" s="21">
        <v>12.4</v>
      </c>
      <c r="AF1220" s="21">
        <f t="shared" si="19"/>
        <v>13.9</v>
      </c>
      <c r="AG1220" s="21" t="s">
        <v>4950</v>
      </c>
      <c r="AH1220" s="24" t="s">
        <v>4951</v>
      </c>
      <c r="AI1220" s="24" t="s">
        <v>4952</v>
      </c>
      <c r="AJ1220" s="27" t="s">
        <v>31803</v>
      </c>
      <c r="AK1220" s="28" t="s">
        <v>70</v>
      </c>
      <c r="AL1220" s="28">
        <v>10</v>
      </c>
      <c r="AM1220" s="28">
        <v>20000726</v>
      </c>
      <c r="AN1220" s="29">
        <v>402</v>
      </c>
      <c r="AO1220" s="29">
        <v>202306</v>
      </c>
      <c r="AP1220" s="29">
        <v>2022</v>
      </c>
      <c r="AQ1220" s="28">
        <v>61637232</v>
      </c>
      <c r="AR1220" s="28">
        <v>94735671</v>
      </c>
      <c r="AS1220" s="28">
        <v>3428165</v>
      </c>
      <c r="AT1220" s="30">
        <v>1</v>
      </c>
      <c r="AU1220" s="30"/>
      <c r="AV1220" s="30"/>
      <c r="AW1220" s="30"/>
      <c r="AX1220" s="30"/>
      <c r="AY1220" s="30"/>
      <c r="AZ1220" s="30"/>
      <c r="BA1220" s="30"/>
      <c r="BB1220" s="30" t="s">
        <v>54452</v>
      </c>
      <c r="BC1220" s="30" t="s">
        <v>54452</v>
      </c>
      <c r="BD1220" s="30" t="s">
        <v>54452</v>
      </c>
      <c r="BE1220" s="30" t="s">
        <v>54452</v>
      </c>
      <c r="BF1220" s="30" t="s">
        <v>54452</v>
      </c>
      <c r="BG1220" s="30">
        <v>5</v>
      </c>
      <c r="BH1220" s="30"/>
      <c r="BI1220" s="31"/>
    </row>
    <row r="1221" spans="1:61" ht="16.5">
      <c r="A1221" s="21" t="s">
        <v>29487</v>
      </c>
      <c r="B1221" s="21">
        <v>24303</v>
      </c>
      <c r="C1221" s="21">
        <v>1367469</v>
      </c>
      <c r="D1221" s="21">
        <v>2298132946</v>
      </c>
      <c r="E1221" s="22">
        <v>1101111566277</v>
      </c>
      <c r="F1221" s="24" t="s">
        <v>29488</v>
      </c>
      <c r="G1221" s="24" t="s">
        <v>104</v>
      </c>
      <c r="H1221" s="24" t="s">
        <v>51</v>
      </c>
      <c r="I1221" s="24" t="s">
        <v>65</v>
      </c>
      <c r="J1221" s="24" t="s">
        <v>363</v>
      </c>
      <c r="K1221" s="21">
        <v>63</v>
      </c>
      <c r="L1221" s="32" t="s">
        <v>29489</v>
      </c>
      <c r="M1221" s="21" t="s">
        <v>29490</v>
      </c>
      <c r="N1221" s="21">
        <v>1</v>
      </c>
      <c r="O1221" s="21" t="s">
        <v>55</v>
      </c>
      <c r="P1221" s="21">
        <v>0</v>
      </c>
      <c r="Q1221" s="21">
        <v>0</v>
      </c>
      <c r="R1221" s="21">
        <v>0</v>
      </c>
      <c r="S1221" s="21">
        <v>0</v>
      </c>
      <c r="T1221" s="21">
        <v>0</v>
      </c>
      <c r="U1221" s="21">
        <v>0</v>
      </c>
      <c r="V1221" s="21">
        <v>0</v>
      </c>
      <c r="W1221" s="33">
        <v>7415</v>
      </c>
      <c r="X1221" s="21">
        <v>0</v>
      </c>
      <c r="Y1221" s="21">
        <v>0</v>
      </c>
      <c r="Z1221" s="16" t="s">
        <v>315</v>
      </c>
      <c r="AA1221" s="102">
        <v>0</v>
      </c>
      <c r="AB1221" s="99">
        <v>0</v>
      </c>
      <c r="AC1221" s="99">
        <v>0</v>
      </c>
      <c r="AD1221" s="99">
        <v>0</v>
      </c>
      <c r="AE1221" s="99">
        <v>0</v>
      </c>
      <c r="AF1221" s="21">
        <f t="shared" si="19"/>
        <v>0</v>
      </c>
      <c r="AG1221" s="21" t="s">
        <v>29491</v>
      </c>
      <c r="AH1221" s="24" t="s">
        <v>29492</v>
      </c>
      <c r="AI1221" s="24" t="s">
        <v>29493</v>
      </c>
      <c r="AJ1221" s="27" t="s">
        <v>31804</v>
      </c>
      <c r="AK1221" s="28" t="s">
        <v>60</v>
      </c>
      <c r="AL1221" s="28">
        <v>10</v>
      </c>
      <c r="AM1221" s="28">
        <v>19980722</v>
      </c>
      <c r="AN1221" s="29">
        <v>540</v>
      </c>
      <c r="AO1221" s="29">
        <v>202212</v>
      </c>
      <c r="AP1221" s="29">
        <v>2022</v>
      </c>
      <c r="AQ1221" s="28">
        <v>19121797</v>
      </c>
      <c r="AR1221" s="28">
        <v>9649212</v>
      </c>
      <c r="AS1221" s="28">
        <v>200000</v>
      </c>
      <c r="AT1221" s="30">
        <v>2</v>
      </c>
      <c r="AU1221" s="30"/>
      <c r="AV1221" s="30"/>
      <c r="AW1221" s="30"/>
      <c r="AX1221" s="30"/>
      <c r="AY1221" s="30"/>
      <c r="AZ1221" s="30"/>
      <c r="BA1221" s="30"/>
      <c r="BB1221" s="30" t="s">
        <v>54452</v>
      </c>
      <c r="BC1221" s="30" t="s">
        <v>54452</v>
      </c>
      <c r="BD1221" s="30" t="s">
        <v>54452</v>
      </c>
      <c r="BE1221" s="30" t="s">
        <v>54452</v>
      </c>
      <c r="BF1221" s="30" t="s">
        <v>54452</v>
      </c>
      <c r="BG1221" s="30">
        <v>7</v>
      </c>
      <c r="BH1221" s="30" t="s">
        <v>15660</v>
      </c>
      <c r="BI1221" s="31"/>
    </row>
    <row r="1222" spans="1:61" ht="16.5">
      <c r="A1222" s="21" t="s">
        <v>5626</v>
      </c>
      <c r="B1222" s="21">
        <v>5558</v>
      </c>
      <c r="C1222" s="21">
        <v>1769250</v>
      </c>
      <c r="D1222" s="21">
        <v>1058189099</v>
      </c>
      <c r="E1222" s="22">
        <v>1101111459191</v>
      </c>
      <c r="F1222" s="24" t="s">
        <v>5627</v>
      </c>
      <c r="G1222" s="24" t="s">
        <v>44</v>
      </c>
      <c r="H1222" s="24" t="s">
        <v>51</v>
      </c>
      <c r="I1222" s="24" t="s">
        <v>52</v>
      </c>
      <c r="J1222" s="24" t="s">
        <v>3656</v>
      </c>
      <c r="K1222" s="21">
        <v>31</v>
      </c>
      <c r="L1222" s="32" t="s">
        <v>5628</v>
      </c>
      <c r="M1222" s="21" t="s">
        <v>5629</v>
      </c>
      <c r="N1222" s="26">
        <v>1</v>
      </c>
      <c r="O1222" s="26" t="s">
        <v>351</v>
      </c>
      <c r="P1222" s="21">
        <v>0</v>
      </c>
      <c r="Q1222" s="21">
        <v>0</v>
      </c>
      <c r="R1222" s="41">
        <v>2081</v>
      </c>
      <c r="S1222" s="69">
        <v>249</v>
      </c>
      <c r="T1222" s="21">
        <v>0</v>
      </c>
      <c r="U1222" s="69">
        <v>255</v>
      </c>
      <c r="V1222" s="21">
        <v>0</v>
      </c>
      <c r="W1222" s="21">
        <v>0</v>
      </c>
      <c r="X1222" s="41">
        <v>44017</v>
      </c>
      <c r="Y1222" s="41">
        <v>5816</v>
      </c>
      <c r="Z1222" s="21" t="s">
        <v>126</v>
      </c>
      <c r="AA1222" s="103">
        <v>0</v>
      </c>
      <c r="AB1222" s="37">
        <v>78.900000000000006</v>
      </c>
      <c r="AC1222" s="37">
        <v>2.4</v>
      </c>
      <c r="AD1222" s="37">
        <v>2.5</v>
      </c>
      <c r="AE1222" s="37">
        <v>440.1</v>
      </c>
      <c r="AF1222" s="21">
        <f t="shared" si="19"/>
        <v>523.90000000000009</v>
      </c>
      <c r="AG1222" s="21" t="s">
        <v>2974</v>
      </c>
      <c r="AH1222" s="24" t="s">
        <v>5630</v>
      </c>
      <c r="AI1222" s="24" t="s">
        <v>5631</v>
      </c>
      <c r="AJ1222" s="27" t="s">
        <v>31805</v>
      </c>
      <c r="AK1222" s="28" t="s">
        <v>70</v>
      </c>
      <c r="AL1222" s="28">
        <v>10</v>
      </c>
      <c r="AM1222" s="28">
        <v>19970903</v>
      </c>
      <c r="AN1222" s="29">
        <v>310</v>
      </c>
      <c r="AO1222" s="29">
        <v>202306</v>
      </c>
      <c r="AP1222" s="29">
        <v>2022</v>
      </c>
      <c r="AQ1222" s="28">
        <v>548271203</v>
      </c>
      <c r="AR1222" s="28">
        <v>293424309</v>
      </c>
      <c r="AS1222" s="28">
        <v>17442716</v>
      </c>
      <c r="AT1222" s="30">
        <v>1</v>
      </c>
      <c r="AU1222" s="30"/>
      <c r="AV1222" s="30"/>
      <c r="AW1222" s="30"/>
      <c r="AX1222" s="30"/>
      <c r="AY1222" s="30"/>
      <c r="AZ1222" s="30"/>
      <c r="BA1222" s="30"/>
      <c r="BB1222" s="30" t="s">
        <v>54452</v>
      </c>
      <c r="BC1222" s="30" t="s">
        <v>54452</v>
      </c>
      <c r="BD1222" s="30" t="s">
        <v>54452</v>
      </c>
      <c r="BE1222" s="30" t="s">
        <v>54452</v>
      </c>
      <c r="BF1222" s="30" t="s">
        <v>5632</v>
      </c>
      <c r="BG1222" s="30">
        <v>2</v>
      </c>
      <c r="BH1222" s="30"/>
      <c r="BI1222" s="31"/>
    </row>
    <row r="1223" spans="1:61" ht="16.5">
      <c r="A1223" s="21" t="s">
        <v>5609</v>
      </c>
      <c r="B1223" s="21">
        <v>5530</v>
      </c>
      <c r="C1223" s="21">
        <v>1991538</v>
      </c>
      <c r="D1223" s="21">
        <v>1348105608</v>
      </c>
      <c r="E1223" s="22">
        <v>1301110026228</v>
      </c>
      <c r="F1223" s="24" t="s">
        <v>5610</v>
      </c>
      <c r="G1223" s="24" t="s">
        <v>44</v>
      </c>
      <c r="H1223" s="24" t="s">
        <v>51</v>
      </c>
      <c r="I1223" s="24" t="s">
        <v>52</v>
      </c>
      <c r="J1223" s="24" t="s">
        <v>2830</v>
      </c>
      <c r="K1223" s="21">
        <v>34</v>
      </c>
      <c r="L1223" s="32" t="s">
        <v>5611</v>
      </c>
      <c r="M1223" s="21" t="s">
        <v>5612</v>
      </c>
      <c r="N1223" s="21">
        <v>1</v>
      </c>
      <c r="O1223" s="21" t="s">
        <v>55</v>
      </c>
      <c r="P1223" s="21">
        <v>0</v>
      </c>
      <c r="Q1223" s="21">
        <v>0</v>
      </c>
      <c r="R1223" s="21">
        <v>0</v>
      </c>
      <c r="S1223" s="33">
        <v>492500</v>
      </c>
      <c r="T1223" s="21">
        <v>0</v>
      </c>
      <c r="U1223" s="33">
        <v>638678</v>
      </c>
      <c r="V1223" s="33">
        <v>491389</v>
      </c>
      <c r="W1223" s="39">
        <v>83459</v>
      </c>
      <c r="X1223" s="33">
        <v>138142</v>
      </c>
      <c r="Y1223" s="33">
        <v>3139039</v>
      </c>
      <c r="Z1223" s="16" t="s">
        <v>126</v>
      </c>
      <c r="AA1223" s="102">
        <v>0</v>
      </c>
      <c r="AB1223" s="21">
        <v>31.3</v>
      </c>
      <c r="AC1223" s="21">
        <v>4.9000000000000004</v>
      </c>
      <c r="AD1223" s="21">
        <v>6.3</v>
      </c>
      <c r="AE1223" s="21">
        <v>7.1</v>
      </c>
      <c r="AF1223" s="21">
        <f t="shared" si="19"/>
        <v>49.6</v>
      </c>
      <c r="AG1223" s="21" t="s">
        <v>5613</v>
      </c>
      <c r="AH1223" s="24" t="s">
        <v>5614</v>
      </c>
      <c r="AI1223" s="24" t="s">
        <v>5615</v>
      </c>
      <c r="AJ1223" s="27" t="s">
        <v>31806</v>
      </c>
      <c r="AK1223" s="28" t="s">
        <v>70</v>
      </c>
      <c r="AL1223" s="28">
        <v>10</v>
      </c>
      <c r="AM1223" s="28">
        <v>19860912</v>
      </c>
      <c r="AN1223" s="29">
        <v>304</v>
      </c>
      <c r="AO1223" s="29">
        <v>202306</v>
      </c>
      <c r="AP1223" s="29">
        <v>2022</v>
      </c>
      <c r="AQ1223" s="28">
        <v>200475253</v>
      </c>
      <c r="AR1223" s="28">
        <v>149622116</v>
      </c>
      <c r="AS1223" s="28">
        <v>10000000</v>
      </c>
      <c r="AT1223" s="30">
        <v>3</v>
      </c>
      <c r="AU1223" s="30"/>
      <c r="AV1223" s="30"/>
      <c r="AW1223" s="30"/>
      <c r="AX1223" s="30"/>
      <c r="AY1223" s="30"/>
      <c r="AZ1223" s="30"/>
      <c r="BA1223" s="30"/>
      <c r="BB1223" s="30" t="s">
        <v>54452</v>
      </c>
      <c r="BC1223" s="30" t="s">
        <v>54452</v>
      </c>
      <c r="BD1223" s="30" t="s">
        <v>54452</v>
      </c>
      <c r="BE1223" s="30" t="s">
        <v>54452</v>
      </c>
      <c r="BF1223" s="30" t="s">
        <v>54452</v>
      </c>
      <c r="BG1223" s="30">
        <v>5</v>
      </c>
      <c r="BH1223" s="30" t="s">
        <v>5616</v>
      </c>
      <c r="BI1223" s="31"/>
    </row>
    <row r="1224" spans="1:61" ht="16.5">
      <c r="A1224" s="21" t="s">
        <v>2187</v>
      </c>
      <c r="B1224" s="21">
        <v>2145</v>
      </c>
      <c r="C1224" s="21">
        <v>1658641</v>
      </c>
      <c r="D1224" s="21">
        <v>2208607450</v>
      </c>
      <c r="E1224" s="22">
        <v>1101112183749</v>
      </c>
      <c r="F1224" s="24" t="s">
        <v>2188</v>
      </c>
      <c r="G1224" s="24" t="s">
        <v>44</v>
      </c>
      <c r="H1224" s="24" t="s">
        <v>51</v>
      </c>
      <c r="I1224" s="24" t="s">
        <v>65</v>
      </c>
      <c r="J1224" s="24" t="s">
        <v>264</v>
      </c>
      <c r="K1224" s="21">
        <v>15</v>
      </c>
      <c r="L1224" s="32" t="s">
        <v>2189</v>
      </c>
      <c r="M1224" s="21" t="s">
        <v>2190</v>
      </c>
      <c r="N1224" s="26">
        <v>1</v>
      </c>
      <c r="O1224" s="26" t="s">
        <v>83</v>
      </c>
      <c r="P1224" s="33">
        <v>7103761</v>
      </c>
      <c r="Q1224" s="33">
        <v>6330554082</v>
      </c>
      <c r="R1224" s="33">
        <v>147930728</v>
      </c>
      <c r="S1224" s="33">
        <v>378053169</v>
      </c>
      <c r="T1224" s="26">
        <v>0</v>
      </c>
      <c r="U1224" s="33">
        <v>86598151</v>
      </c>
      <c r="V1224" s="33">
        <v>697472933</v>
      </c>
      <c r="W1224" s="33">
        <v>921968732</v>
      </c>
      <c r="X1224" s="33">
        <v>751195141</v>
      </c>
      <c r="Y1224" s="33">
        <v>6708891759</v>
      </c>
      <c r="Z1224" s="21" t="s">
        <v>56</v>
      </c>
      <c r="AA1224" s="102">
        <v>0</v>
      </c>
      <c r="AB1224" s="21">
        <v>131.80000000000001</v>
      </c>
      <c r="AC1224" s="21">
        <v>3.7</v>
      </c>
      <c r="AD1224" s="21">
        <v>0.8</v>
      </c>
      <c r="AE1224" s="21">
        <v>23.7</v>
      </c>
      <c r="AF1224" s="21">
        <f t="shared" si="19"/>
        <v>160</v>
      </c>
      <c r="AG1224" s="21" t="s">
        <v>2191</v>
      </c>
      <c r="AH1224" s="24" t="s">
        <v>2192</v>
      </c>
      <c r="AI1224" s="24" t="s">
        <v>2193</v>
      </c>
      <c r="AJ1224" s="27" t="s">
        <v>31807</v>
      </c>
      <c r="AK1224" s="28" t="s">
        <v>70</v>
      </c>
      <c r="AL1224" s="28">
        <v>10</v>
      </c>
      <c r="AM1224" s="28">
        <v>20010303</v>
      </c>
      <c r="AN1224" s="29">
        <v>341</v>
      </c>
      <c r="AO1224" s="29">
        <v>202306</v>
      </c>
      <c r="AP1224" s="29">
        <v>2022</v>
      </c>
      <c r="AQ1224" s="28">
        <v>174737653</v>
      </c>
      <c r="AR1224" s="28">
        <v>438129054</v>
      </c>
      <c r="AS1224" s="28">
        <v>5055965</v>
      </c>
      <c r="AT1224" s="30">
        <v>1</v>
      </c>
      <c r="AU1224" s="30"/>
      <c r="AV1224" s="30"/>
      <c r="AW1224" s="30"/>
      <c r="AX1224" s="30"/>
      <c r="AY1224" s="30"/>
      <c r="AZ1224" s="30"/>
      <c r="BA1224" s="30"/>
      <c r="BB1224" s="30" t="s">
        <v>54452</v>
      </c>
      <c r="BC1224" s="30" t="s">
        <v>54452</v>
      </c>
      <c r="BD1224" s="30" t="s">
        <v>54452</v>
      </c>
      <c r="BE1224" s="30" t="s">
        <v>54452</v>
      </c>
      <c r="BF1224" s="30" t="s">
        <v>54452</v>
      </c>
      <c r="BG1224" s="30">
        <v>4</v>
      </c>
      <c r="BH1224" s="30" t="s">
        <v>237</v>
      </c>
      <c r="BI1224" s="31"/>
    </row>
    <row r="1225" spans="1:61" ht="16.5">
      <c r="A1225" s="21" t="s">
        <v>425</v>
      </c>
      <c r="B1225" s="21">
        <v>324</v>
      </c>
      <c r="C1225" s="21">
        <v>1365881</v>
      </c>
      <c r="D1225" s="21">
        <v>1298107244</v>
      </c>
      <c r="E1225" s="22">
        <v>1101110508311</v>
      </c>
      <c r="F1225" s="24" t="s">
        <v>426</v>
      </c>
      <c r="G1225" s="24" t="s">
        <v>44</v>
      </c>
      <c r="H1225" s="24" t="s">
        <v>51</v>
      </c>
      <c r="I1225" s="24" t="s">
        <v>52</v>
      </c>
      <c r="J1225" s="24" t="s">
        <v>72</v>
      </c>
      <c r="K1225" s="21">
        <v>1</v>
      </c>
      <c r="L1225" s="32" t="s">
        <v>427</v>
      </c>
      <c r="M1225" s="21" t="s">
        <v>428</v>
      </c>
      <c r="N1225" s="21">
        <v>1</v>
      </c>
      <c r="O1225" s="21" t="s">
        <v>55</v>
      </c>
      <c r="P1225" s="21">
        <v>0</v>
      </c>
      <c r="Q1225" s="51">
        <v>744389</v>
      </c>
      <c r="R1225" s="53">
        <v>0</v>
      </c>
      <c r="S1225" s="51">
        <v>6946456</v>
      </c>
      <c r="T1225" s="21">
        <v>0</v>
      </c>
      <c r="U1225" s="21">
        <v>0</v>
      </c>
      <c r="V1225" s="21">
        <v>0</v>
      </c>
      <c r="W1225" s="21">
        <v>0</v>
      </c>
      <c r="X1225" s="42">
        <v>32536770</v>
      </c>
      <c r="Y1225" s="51">
        <v>5950782</v>
      </c>
      <c r="Z1225" s="16" t="s">
        <v>56</v>
      </c>
      <c r="AA1225" s="102">
        <v>0</v>
      </c>
      <c r="AB1225" s="21">
        <v>66.900000000000006</v>
      </c>
      <c r="AC1225" s="21">
        <v>69.400000000000006</v>
      </c>
      <c r="AD1225" s="99">
        <v>0</v>
      </c>
      <c r="AE1225" s="21">
        <v>325.3</v>
      </c>
      <c r="AF1225" s="21">
        <f t="shared" si="19"/>
        <v>461.6</v>
      </c>
      <c r="AG1225" s="21" t="s">
        <v>429</v>
      </c>
      <c r="AH1225" s="24" t="s">
        <v>430</v>
      </c>
      <c r="AI1225" s="24" t="s">
        <v>431</v>
      </c>
      <c r="AJ1225" s="27" t="s">
        <v>31808</v>
      </c>
      <c r="AK1225" s="28" t="s">
        <v>60</v>
      </c>
      <c r="AL1225" s="28">
        <v>10</v>
      </c>
      <c r="AM1225" s="28">
        <v>19861017</v>
      </c>
      <c r="AN1225" s="29">
        <v>5347</v>
      </c>
      <c r="AO1225" s="29">
        <v>202212</v>
      </c>
      <c r="AP1225" s="29">
        <v>2022</v>
      </c>
      <c r="AQ1225" s="28">
        <v>1984740447</v>
      </c>
      <c r="AR1225" s="28">
        <v>1701368163</v>
      </c>
      <c r="AS1225" s="28">
        <v>111849760</v>
      </c>
      <c r="AT1225" s="30">
        <v>1</v>
      </c>
      <c r="AU1225" s="30"/>
      <c r="AV1225" s="30"/>
      <c r="AW1225" s="30"/>
      <c r="AX1225" s="30"/>
      <c r="AY1225" s="30"/>
      <c r="AZ1225" s="30"/>
      <c r="BA1225" s="30"/>
      <c r="BB1225" s="30" t="s">
        <v>54452</v>
      </c>
      <c r="BC1225" s="30" t="s">
        <v>54452</v>
      </c>
      <c r="BD1225" s="30" t="s">
        <v>54452</v>
      </c>
      <c r="BE1225" s="30" t="s">
        <v>54452</v>
      </c>
      <c r="BF1225" s="30" t="s">
        <v>54452</v>
      </c>
      <c r="BG1225" s="30">
        <v>4</v>
      </c>
      <c r="BH1225" s="30" t="s">
        <v>237</v>
      </c>
      <c r="BI1225" s="31"/>
    </row>
    <row r="1226" spans="1:61" ht="16.5">
      <c r="A1226" s="21" t="s">
        <v>11990</v>
      </c>
      <c r="B1226" s="21">
        <v>12034</v>
      </c>
      <c r="C1226" s="21">
        <v>4149895</v>
      </c>
      <c r="D1226" s="21">
        <v>1218618441</v>
      </c>
      <c r="E1226" s="22">
        <v>1201110620056</v>
      </c>
      <c r="F1226" s="24" t="s">
        <v>11991</v>
      </c>
      <c r="G1226" s="24" t="s">
        <v>44</v>
      </c>
      <c r="H1226" s="24" t="s">
        <v>51</v>
      </c>
      <c r="I1226" s="24" t="s">
        <v>52</v>
      </c>
      <c r="J1226" s="24" t="s">
        <v>8264</v>
      </c>
      <c r="K1226" s="21">
        <v>54</v>
      </c>
      <c r="L1226" s="32" t="s">
        <v>11992</v>
      </c>
      <c r="M1226" s="21" t="s">
        <v>11993</v>
      </c>
      <c r="N1226" s="21">
        <v>1</v>
      </c>
      <c r="O1226" s="21" t="s">
        <v>55</v>
      </c>
      <c r="P1226" s="21">
        <v>0</v>
      </c>
      <c r="Q1226" s="21">
        <v>0</v>
      </c>
      <c r="R1226" s="33">
        <v>340685</v>
      </c>
      <c r="S1226" s="21">
        <v>0</v>
      </c>
      <c r="T1226" s="21">
        <v>0</v>
      </c>
      <c r="U1226" s="21">
        <v>0</v>
      </c>
      <c r="V1226" s="33">
        <v>1489401</v>
      </c>
      <c r="W1226" s="21">
        <v>0</v>
      </c>
      <c r="X1226" s="21">
        <v>0</v>
      </c>
      <c r="Y1226" s="33">
        <v>994299</v>
      </c>
      <c r="Z1226" s="16" t="s">
        <v>315</v>
      </c>
      <c r="AA1226" s="102">
        <v>0</v>
      </c>
      <c r="AB1226" s="21">
        <v>13.3</v>
      </c>
      <c r="AC1226" s="99">
        <v>0</v>
      </c>
      <c r="AD1226" s="99">
        <v>0</v>
      </c>
      <c r="AE1226" s="21">
        <v>14.8</v>
      </c>
      <c r="AF1226" s="21">
        <f t="shared" si="19"/>
        <v>28.1</v>
      </c>
      <c r="AG1226" s="21" t="s">
        <v>11994</v>
      </c>
      <c r="AH1226" s="24">
        <v>18338855</v>
      </c>
      <c r="AI1226" s="24" t="s">
        <v>11995</v>
      </c>
      <c r="AJ1226" s="27" t="s">
        <v>31809</v>
      </c>
      <c r="AK1226" s="28" t="s">
        <v>60</v>
      </c>
      <c r="AL1226" s="28">
        <v>10</v>
      </c>
      <c r="AM1226" s="28">
        <v>20120718</v>
      </c>
      <c r="AN1226" s="29">
        <v>1185</v>
      </c>
      <c r="AO1226" s="29">
        <v>202212</v>
      </c>
      <c r="AP1226" s="29">
        <v>2022</v>
      </c>
      <c r="AQ1226" s="28">
        <v>270589021</v>
      </c>
      <c r="AR1226" s="28">
        <v>1529526764</v>
      </c>
      <c r="AS1226" s="28">
        <v>400688545</v>
      </c>
      <c r="AT1226" s="30">
        <v>1</v>
      </c>
      <c r="AU1226" s="30"/>
      <c r="AV1226" s="30"/>
      <c r="AW1226" s="30"/>
      <c r="AX1226" s="30"/>
      <c r="AY1226" s="30"/>
      <c r="AZ1226" s="30"/>
      <c r="BA1226" s="30"/>
      <c r="BB1226" s="30" t="s">
        <v>54452</v>
      </c>
      <c r="BC1226" s="30" t="s">
        <v>54452</v>
      </c>
      <c r="BD1226" s="30" t="s">
        <v>54452</v>
      </c>
      <c r="BE1226" s="30" t="s">
        <v>54452</v>
      </c>
      <c r="BF1226" s="30" t="s">
        <v>54452</v>
      </c>
      <c r="BG1226" s="30">
        <v>4</v>
      </c>
      <c r="BH1226" s="30" t="s">
        <v>237</v>
      </c>
      <c r="BI1226" s="31"/>
    </row>
    <row r="1227" spans="1:61" ht="16.5">
      <c r="A1227" s="21" t="s">
        <v>11351</v>
      </c>
      <c r="B1227" s="21">
        <v>11563</v>
      </c>
      <c r="C1227" s="21">
        <v>8592240</v>
      </c>
      <c r="D1227" s="21">
        <v>5618801138</v>
      </c>
      <c r="E1227" s="22">
        <v>1101116761096</v>
      </c>
      <c r="F1227" s="24" t="s">
        <v>11352</v>
      </c>
      <c r="G1227" s="24" t="s">
        <v>44</v>
      </c>
      <c r="H1227" s="24" t="s">
        <v>51</v>
      </c>
      <c r="I1227" s="24" t="s">
        <v>65</v>
      </c>
      <c r="J1227" s="24" t="s">
        <v>3829</v>
      </c>
      <c r="K1227" s="21">
        <v>50</v>
      </c>
      <c r="L1227" s="32" t="s">
        <v>11353</v>
      </c>
      <c r="M1227" s="21" t="s">
        <v>11354</v>
      </c>
      <c r="N1227" s="21">
        <v>1</v>
      </c>
      <c r="O1227" s="21" t="s">
        <v>83</v>
      </c>
      <c r="P1227" s="21">
        <v>0</v>
      </c>
      <c r="Q1227" s="21">
        <v>0</v>
      </c>
      <c r="R1227" s="21">
        <v>0</v>
      </c>
      <c r="S1227" s="33">
        <v>235208364</v>
      </c>
      <c r="T1227" s="21">
        <v>0</v>
      </c>
      <c r="U1227" s="33">
        <v>68000000</v>
      </c>
      <c r="V1227" s="21">
        <v>0</v>
      </c>
      <c r="W1227" s="33">
        <v>956459071</v>
      </c>
      <c r="X1227" s="33">
        <v>285293700</v>
      </c>
      <c r="Y1227" s="33">
        <v>2240485110</v>
      </c>
      <c r="Z1227" s="16" t="s">
        <v>315</v>
      </c>
      <c r="AA1227" s="102">
        <v>0</v>
      </c>
      <c r="AB1227" s="21">
        <v>22.4</v>
      </c>
      <c r="AC1227" s="21">
        <v>2.2999999999999998</v>
      </c>
      <c r="AD1227" s="21">
        <v>0.6</v>
      </c>
      <c r="AE1227" s="21">
        <v>12.4</v>
      </c>
      <c r="AF1227" s="21">
        <f t="shared" si="19"/>
        <v>37.700000000000003</v>
      </c>
      <c r="AG1227" s="21" t="s">
        <v>11355</v>
      </c>
      <c r="AH1227" s="24" t="s">
        <v>11356</v>
      </c>
      <c r="AI1227" s="24" t="s">
        <v>11357</v>
      </c>
      <c r="AJ1227" s="27" t="s">
        <v>31810</v>
      </c>
      <c r="AK1227" s="28" t="s">
        <v>60</v>
      </c>
      <c r="AL1227" s="28">
        <v>10</v>
      </c>
      <c r="AM1227" s="28">
        <v>20180525</v>
      </c>
      <c r="AN1227" s="29">
        <v>416</v>
      </c>
      <c r="AO1227" s="29">
        <v>202303</v>
      </c>
      <c r="AP1227" s="29">
        <v>2022</v>
      </c>
      <c r="AQ1227" s="28">
        <v>195117021</v>
      </c>
      <c r="AR1227" s="28">
        <v>156903252</v>
      </c>
      <c r="AS1227" s="28">
        <v>2165100</v>
      </c>
      <c r="AT1227" s="30">
        <v>1</v>
      </c>
      <c r="AU1227" s="30"/>
      <c r="AV1227" s="30"/>
      <c r="AW1227" s="30"/>
      <c r="AX1227" s="30"/>
      <c r="AY1227" s="30"/>
      <c r="AZ1227" s="30"/>
      <c r="BA1227" s="30"/>
      <c r="BB1227" s="30" t="s">
        <v>54452</v>
      </c>
      <c r="BC1227" s="30" t="s">
        <v>54452</v>
      </c>
      <c r="BD1227" s="30" t="s">
        <v>54452</v>
      </c>
      <c r="BE1227" s="30" t="s">
        <v>54452</v>
      </c>
      <c r="BF1227" s="30" t="s">
        <v>11358</v>
      </c>
      <c r="BG1227" s="30">
        <v>2</v>
      </c>
      <c r="BH1227" s="30"/>
      <c r="BI1227" s="31"/>
    </row>
    <row r="1228" spans="1:61" ht="16.5">
      <c r="A1228" s="21" t="s">
        <v>5710</v>
      </c>
      <c r="B1228" s="21">
        <v>5638</v>
      </c>
      <c r="C1228" s="21">
        <v>1981214</v>
      </c>
      <c r="D1228" s="21">
        <v>1098114912</v>
      </c>
      <c r="E1228" s="22">
        <v>1101110245575</v>
      </c>
      <c r="F1228" s="24" t="s">
        <v>5711</v>
      </c>
      <c r="G1228" s="24" t="s">
        <v>44</v>
      </c>
      <c r="H1228" s="24" t="s">
        <v>51</v>
      </c>
      <c r="I1228" s="24" t="s">
        <v>65</v>
      </c>
      <c r="J1228" s="24" t="s">
        <v>1011</v>
      </c>
      <c r="K1228" s="21">
        <v>35</v>
      </c>
      <c r="L1228" s="32" t="s">
        <v>5712</v>
      </c>
      <c r="M1228" s="21" t="s">
        <v>5713</v>
      </c>
      <c r="N1228" s="21">
        <v>1</v>
      </c>
      <c r="O1228" s="21" t="s">
        <v>55</v>
      </c>
      <c r="P1228" s="21">
        <v>0</v>
      </c>
      <c r="Q1228" s="33">
        <v>979059</v>
      </c>
      <c r="R1228" s="21">
        <v>0</v>
      </c>
      <c r="S1228" s="33">
        <v>131913</v>
      </c>
      <c r="T1228" s="21">
        <v>0</v>
      </c>
      <c r="U1228" s="33">
        <v>28212</v>
      </c>
      <c r="V1228" s="33">
        <v>383338</v>
      </c>
      <c r="W1228" s="33">
        <v>160607</v>
      </c>
      <c r="X1228" s="21">
        <v>0</v>
      </c>
      <c r="Y1228" s="33">
        <v>95010</v>
      </c>
      <c r="Z1228" s="16" t="s">
        <v>126</v>
      </c>
      <c r="AA1228" s="102">
        <v>0</v>
      </c>
      <c r="AB1228" s="21">
        <v>10.7</v>
      </c>
      <c r="AC1228" s="21">
        <v>1.3</v>
      </c>
      <c r="AD1228" s="21">
        <v>0.2</v>
      </c>
      <c r="AE1228" s="21">
        <v>5.4</v>
      </c>
      <c r="AF1228" s="21">
        <f t="shared" si="19"/>
        <v>17.600000000000001</v>
      </c>
      <c r="AG1228" s="21" t="s">
        <v>5714</v>
      </c>
      <c r="AH1228" s="24" t="s">
        <v>5715</v>
      </c>
      <c r="AI1228" s="24" t="s">
        <v>5716</v>
      </c>
      <c r="AJ1228" s="27" t="s">
        <v>31811</v>
      </c>
      <c r="AK1228" s="28" t="s">
        <v>70</v>
      </c>
      <c r="AL1228" s="28">
        <v>10</v>
      </c>
      <c r="AM1228" s="28">
        <v>19790123</v>
      </c>
      <c r="AN1228" s="29">
        <v>326</v>
      </c>
      <c r="AO1228" s="29">
        <v>202306</v>
      </c>
      <c r="AP1228" s="29">
        <v>2022</v>
      </c>
      <c r="AQ1228" s="28">
        <v>79457406</v>
      </c>
      <c r="AR1228" s="28">
        <v>101841433</v>
      </c>
      <c r="AS1228" s="28">
        <v>7848996</v>
      </c>
      <c r="AT1228" s="30">
        <v>1</v>
      </c>
      <c r="AU1228" s="30"/>
      <c r="AV1228" s="30"/>
      <c r="AW1228" s="30"/>
      <c r="AX1228" s="30"/>
      <c r="AY1228" s="30"/>
      <c r="AZ1228" s="30"/>
      <c r="BA1228" s="30"/>
      <c r="BB1228" s="30" t="s">
        <v>54452</v>
      </c>
      <c r="BC1228" s="30" t="s">
        <v>54452</v>
      </c>
      <c r="BD1228" s="30" t="s">
        <v>54452</v>
      </c>
      <c r="BE1228" s="30" t="s">
        <v>54452</v>
      </c>
      <c r="BF1228" s="30" t="s">
        <v>5717</v>
      </c>
      <c r="BG1228" s="30">
        <v>2</v>
      </c>
      <c r="BH1228" s="30"/>
      <c r="BI1228" s="31"/>
    </row>
    <row r="1229" spans="1:61" ht="16.5">
      <c r="A1229" s="21" t="s">
        <v>9852</v>
      </c>
      <c r="B1229" s="21">
        <v>10137</v>
      </c>
      <c r="C1229" s="21">
        <v>1556819</v>
      </c>
      <c r="D1229" s="21">
        <v>1068159905</v>
      </c>
      <c r="E1229" s="22">
        <v>1101111264889</v>
      </c>
      <c r="F1229" s="24" t="s">
        <v>9853</v>
      </c>
      <c r="G1229" s="24" t="s">
        <v>44</v>
      </c>
      <c r="H1229" s="24" t="s">
        <v>51</v>
      </c>
      <c r="I1229" s="24" t="s">
        <v>52</v>
      </c>
      <c r="J1229" s="24" t="s">
        <v>171</v>
      </c>
      <c r="K1229" s="21">
        <v>48</v>
      </c>
      <c r="L1229" s="32" t="s">
        <v>9854</v>
      </c>
      <c r="M1229" s="21" t="s">
        <v>9855</v>
      </c>
      <c r="N1229" s="21">
        <v>1</v>
      </c>
      <c r="O1229" s="21" t="s">
        <v>55</v>
      </c>
      <c r="P1229" s="21">
        <v>0</v>
      </c>
      <c r="Q1229" s="21">
        <v>0</v>
      </c>
      <c r="R1229" s="21">
        <v>0</v>
      </c>
      <c r="S1229" s="33">
        <v>63421</v>
      </c>
      <c r="T1229" s="21">
        <v>0</v>
      </c>
      <c r="U1229" s="21">
        <v>0</v>
      </c>
      <c r="V1229" s="21">
        <v>0</v>
      </c>
      <c r="W1229" s="33">
        <v>366980</v>
      </c>
      <c r="X1229" s="21">
        <f>SUM(266854,1394103)</f>
        <v>1660957</v>
      </c>
      <c r="Y1229" s="33">
        <v>144889</v>
      </c>
      <c r="Z1229" s="16" t="s">
        <v>126</v>
      </c>
      <c r="AA1229" s="102">
        <v>0</v>
      </c>
      <c r="AB1229" s="21">
        <v>1.4</v>
      </c>
      <c r="AC1229" s="21">
        <v>0.6</v>
      </c>
      <c r="AD1229" s="99">
        <v>0</v>
      </c>
      <c r="AE1229" s="21">
        <v>20.2</v>
      </c>
      <c r="AF1229" s="21">
        <f t="shared" si="19"/>
        <v>22.2</v>
      </c>
      <c r="AG1229" s="21" t="s">
        <v>9856</v>
      </c>
      <c r="AH1229" s="24" t="s">
        <v>9857</v>
      </c>
      <c r="AI1229" s="24" t="s">
        <v>9858</v>
      </c>
      <c r="AJ1229" s="27" t="s">
        <v>31127</v>
      </c>
      <c r="AK1229" s="28" t="s">
        <v>60</v>
      </c>
      <c r="AL1229" s="28">
        <v>10</v>
      </c>
      <c r="AM1229" s="28">
        <v>19960425</v>
      </c>
      <c r="AN1229" s="29">
        <v>328</v>
      </c>
      <c r="AO1229" s="29">
        <v>202212</v>
      </c>
      <c r="AP1229" s="29">
        <v>2022</v>
      </c>
      <c r="AQ1229" s="28">
        <v>358997147</v>
      </c>
      <c r="AR1229" s="28">
        <v>249614045</v>
      </c>
      <c r="AS1229" s="28">
        <v>800000</v>
      </c>
      <c r="AT1229" s="30">
        <v>3</v>
      </c>
      <c r="AU1229" s="30"/>
      <c r="AV1229" s="30"/>
      <c r="AW1229" s="30"/>
      <c r="AX1229" s="30"/>
      <c r="AY1229" s="30"/>
      <c r="AZ1229" s="30"/>
      <c r="BA1229" s="30"/>
      <c r="BB1229" s="30" t="s">
        <v>54452</v>
      </c>
      <c r="BC1229" s="30" t="s">
        <v>54452</v>
      </c>
      <c r="BD1229" s="30" t="s">
        <v>54452</v>
      </c>
      <c r="BE1229" s="30" t="s">
        <v>54452</v>
      </c>
      <c r="BF1229" s="30" t="s">
        <v>54452</v>
      </c>
      <c r="BG1229" s="30">
        <v>4</v>
      </c>
      <c r="BH1229" s="30" t="s">
        <v>9492</v>
      </c>
      <c r="BI1229" s="31"/>
    </row>
    <row r="1230" spans="1:61" ht="16.5">
      <c r="A1230" s="21" t="s">
        <v>2057</v>
      </c>
      <c r="B1230" s="21">
        <v>2069</v>
      </c>
      <c r="C1230" s="21">
        <v>2884252</v>
      </c>
      <c r="D1230" s="21">
        <v>1078701960</v>
      </c>
      <c r="E1230" s="22">
        <v>1101113783457</v>
      </c>
      <c r="F1230" s="24" t="s">
        <v>2058</v>
      </c>
      <c r="G1230" s="24" t="s">
        <v>44</v>
      </c>
      <c r="H1230" s="24" t="s">
        <v>51</v>
      </c>
      <c r="I1230" s="24" t="s">
        <v>63</v>
      </c>
      <c r="J1230" s="24" t="s">
        <v>593</v>
      </c>
      <c r="K1230" s="21">
        <v>14</v>
      </c>
      <c r="L1230" s="32" t="s">
        <v>2059</v>
      </c>
      <c r="M1230" s="21" t="s">
        <v>2060</v>
      </c>
      <c r="N1230" s="85">
        <v>1</v>
      </c>
      <c r="O1230" s="85" t="s">
        <v>55</v>
      </c>
      <c r="P1230" s="21">
        <v>0</v>
      </c>
      <c r="Q1230" s="21">
        <v>0</v>
      </c>
      <c r="R1230" s="21">
        <v>0</v>
      </c>
      <c r="S1230" s="41">
        <v>331926</v>
      </c>
      <c r="T1230" s="21">
        <v>0</v>
      </c>
      <c r="U1230" s="21">
        <v>0</v>
      </c>
      <c r="V1230" s="21">
        <v>0</v>
      </c>
      <c r="W1230" s="41">
        <v>827161</v>
      </c>
      <c r="X1230" s="41">
        <v>140560</v>
      </c>
      <c r="Y1230" s="41">
        <v>19951295</v>
      </c>
      <c r="Z1230" s="21" t="s">
        <v>56</v>
      </c>
      <c r="AA1230" s="102">
        <v>0</v>
      </c>
      <c r="AB1230" s="21">
        <v>199.5</v>
      </c>
      <c r="AC1230" s="21">
        <v>3.3</v>
      </c>
      <c r="AD1230" s="99">
        <v>0</v>
      </c>
      <c r="AE1230" s="21">
        <v>9.6</v>
      </c>
      <c r="AF1230" s="21">
        <f t="shared" si="19"/>
        <v>212.4</v>
      </c>
      <c r="AG1230" s="21" t="s">
        <v>2061</v>
      </c>
      <c r="AH1230" s="24" t="s">
        <v>2062</v>
      </c>
      <c r="AI1230" s="24" t="s">
        <v>2063</v>
      </c>
      <c r="AJ1230" s="27" t="s">
        <v>31812</v>
      </c>
      <c r="AK1230" s="28" t="s">
        <v>70</v>
      </c>
      <c r="AL1230" s="28">
        <v>10</v>
      </c>
      <c r="AM1230" s="28">
        <v>20071107</v>
      </c>
      <c r="AN1230" s="29">
        <v>620</v>
      </c>
      <c r="AO1230" s="29">
        <v>202306</v>
      </c>
      <c r="AP1230" s="29">
        <v>2022</v>
      </c>
      <c r="AQ1230" s="28">
        <v>753347492</v>
      </c>
      <c r="AR1230" s="28">
        <v>1431444770</v>
      </c>
      <c r="AS1230" s="28">
        <v>45447717</v>
      </c>
      <c r="AT1230" s="30">
        <v>3</v>
      </c>
      <c r="AU1230" s="30"/>
      <c r="AV1230" s="30"/>
      <c r="AW1230" s="30"/>
      <c r="AX1230" s="30"/>
      <c r="AY1230" s="30"/>
      <c r="AZ1230" s="30"/>
      <c r="BA1230" s="30"/>
      <c r="BB1230" s="30" t="s">
        <v>54452</v>
      </c>
      <c r="BC1230" s="30" t="s">
        <v>54452</v>
      </c>
      <c r="BD1230" s="30" t="s">
        <v>54452</v>
      </c>
      <c r="BE1230" s="30" t="s">
        <v>54452</v>
      </c>
      <c r="BF1230" s="30" t="s">
        <v>54452</v>
      </c>
      <c r="BG1230" s="30">
        <v>4</v>
      </c>
      <c r="BH1230" s="30" t="s">
        <v>2064</v>
      </c>
      <c r="BI1230" s="31"/>
    </row>
    <row r="1231" spans="1:61" ht="16.5">
      <c r="A1231" s="21" t="s">
        <v>11482</v>
      </c>
      <c r="B1231" s="21">
        <v>11662</v>
      </c>
      <c r="C1231" s="21">
        <v>2612561</v>
      </c>
      <c r="D1231" s="21">
        <v>1018194800</v>
      </c>
      <c r="E1231" s="22">
        <v>1101112782046</v>
      </c>
      <c r="F1231" s="24" t="s">
        <v>11483</v>
      </c>
      <c r="G1231" s="24" t="s">
        <v>44</v>
      </c>
      <c r="H1231" s="24" t="s">
        <v>51</v>
      </c>
      <c r="I1231" s="24" t="s">
        <v>52</v>
      </c>
      <c r="J1231" s="24" t="s">
        <v>10152</v>
      </c>
      <c r="K1231" s="21">
        <v>52</v>
      </c>
      <c r="L1231" s="32" t="s">
        <v>11484</v>
      </c>
      <c r="M1231" s="21" t="s">
        <v>11485</v>
      </c>
      <c r="N1231" s="21">
        <v>1</v>
      </c>
      <c r="O1231" s="21" t="s">
        <v>55</v>
      </c>
      <c r="P1231" s="21">
        <v>0</v>
      </c>
      <c r="Q1231" s="21">
        <v>0</v>
      </c>
      <c r="R1231" s="21">
        <v>0</v>
      </c>
      <c r="S1231" s="51">
        <v>9795</v>
      </c>
      <c r="T1231" s="21">
        <v>0</v>
      </c>
      <c r="U1231" s="51">
        <f>191496</f>
        <v>191496</v>
      </c>
      <c r="V1231" s="51">
        <v>135321</v>
      </c>
      <c r="W1231" s="51">
        <v>447338</v>
      </c>
      <c r="X1231" s="51">
        <f>12400</f>
        <v>12400</v>
      </c>
      <c r="Y1231" s="51">
        <v>1765060</v>
      </c>
      <c r="Z1231" s="16" t="s">
        <v>315</v>
      </c>
      <c r="AA1231" s="102">
        <v>0</v>
      </c>
      <c r="AB1231" s="21">
        <v>17.600000000000001</v>
      </c>
      <c r="AC1231" s="99">
        <v>0</v>
      </c>
      <c r="AD1231" s="21">
        <v>1.9</v>
      </c>
      <c r="AE1231" s="21">
        <v>5.9</v>
      </c>
      <c r="AF1231" s="21">
        <f t="shared" si="19"/>
        <v>25.4</v>
      </c>
      <c r="AG1231" s="21" t="s">
        <v>11486</v>
      </c>
      <c r="AH1231" s="24">
        <v>16888686</v>
      </c>
      <c r="AI1231" s="24" t="s">
        <v>11487</v>
      </c>
      <c r="AJ1231" s="27" t="s">
        <v>31813</v>
      </c>
      <c r="AK1231" s="28" t="s">
        <v>156</v>
      </c>
      <c r="AL1231" s="28">
        <v>10</v>
      </c>
      <c r="AM1231" s="28">
        <v>20030519</v>
      </c>
      <c r="AN1231" s="29">
        <v>2624</v>
      </c>
      <c r="AO1231" s="29">
        <v>202306</v>
      </c>
      <c r="AP1231" s="29">
        <v>2022</v>
      </c>
      <c r="AQ1231" s="28">
        <v>525949563</v>
      </c>
      <c r="AR1231" s="28">
        <v>1041482038</v>
      </c>
      <c r="AS1231" s="28">
        <v>96088707</v>
      </c>
      <c r="AT1231" s="30">
        <v>3</v>
      </c>
      <c r="AU1231" s="30"/>
      <c r="AV1231" s="30"/>
      <c r="AW1231" s="30"/>
      <c r="AX1231" s="30"/>
      <c r="AY1231" s="30"/>
      <c r="AZ1231" s="30"/>
      <c r="BA1231" s="30"/>
      <c r="BB1231" s="30" t="s">
        <v>54452</v>
      </c>
      <c r="BC1231" s="30" t="s">
        <v>54452</v>
      </c>
      <c r="BD1231" s="30" t="s">
        <v>54452</v>
      </c>
      <c r="BE1231" s="30" t="s">
        <v>54452</v>
      </c>
      <c r="BF1231" s="30" t="s">
        <v>54452</v>
      </c>
      <c r="BG1231" s="30">
        <v>4</v>
      </c>
      <c r="BH1231" s="30" t="s">
        <v>237</v>
      </c>
      <c r="BI1231" s="31"/>
    </row>
    <row r="1232" spans="1:61" ht="16.5">
      <c r="A1232" s="21" t="s">
        <v>30003</v>
      </c>
      <c r="B1232" s="21">
        <v>24462</v>
      </c>
      <c r="C1232" s="21">
        <v>6962317</v>
      </c>
      <c r="D1232" s="21">
        <v>8488700515</v>
      </c>
      <c r="E1232" s="22">
        <v>1312110045019</v>
      </c>
      <c r="F1232" s="24" t="s">
        <v>6089</v>
      </c>
      <c r="G1232" s="24" t="s">
        <v>104</v>
      </c>
      <c r="H1232" s="24" t="s">
        <v>51</v>
      </c>
      <c r="I1232" s="24" t="s">
        <v>65</v>
      </c>
      <c r="J1232" s="24" t="s">
        <v>363</v>
      </c>
      <c r="K1232" s="21">
        <v>63</v>
      </c>
      <c r="L1232" s="32" t="s">
        <v>30004</v>
      </c>
      <c r="M1232" s="21" t="s">
        <v>30005</v>
      </c>
      <c r="N1232" s="21">
        <v>1</v>
      </c>
      <c r="O1232" s="21" t="s">
        <v>55</v>
      </c>
      <c r="P1232" s="21">
        <v>0</v>
      </c>
      <c r="Q1232" s="33">
        <v>69770</v>
      </c>
      <c r="R1232" s="21">
        <v>0</v>
      </c>
      <c r="S1232" s="21">
        <v>0</v>
      </c>
      <c r="T1232" s="21">
        <v>0</v>
      </c>
      <c r="U1232" s="21">
        <v>0</v>
      </c>
      <c r="V1232" s="21">
        <v>0</v>
      </c>
      <c r="W1232" s="33">
        <v>57025</v>
      </c>
      <c r="X1232" s="21">
        <v>0</v>
      </c>
      <c r="Y1232" s="33">
        <v>239350</v>
      </c>
      <c r="Z1232" s="16" t="s">
        <v>315</v>
      </c>
      <c r="AA1232" s="102">
        <v>0</v>
      </c>
      <c r="AB1232" s="21">
        <v>3</v>
      </c>
      <c r="AC1232" s="99">
        <v>0</v>
      </c>
      <c r="AD1232" s="99">
        <v>0</v>
      </c>
      <c r="AE1232" s="21">
        <v>0.5</v>
      </c>
      <c r="AF1232" s="21">
        <f t="shared" si="19"/>
        <v>3.5</v>
      </c>
      <c r="AG1232" s="21" t="s">
        <v>30006</v>
      </c>
      <c r="AH1232" s="24" t="s">
        <v>30007</v>
      </c>
      <c r="AI1232" s="24" t="s">
        <v>30008</v>
      </c>
      <c r="AJ1232" s="27" t="s">
        <v>31814</v>
      </c>
      <c r="AK1232" s="28" t="s">
        <v>60</v>
      </c>
      <c r="AL1232" s="28">
        <v>10</v>
      </c>
      <c r="AM1232" s="28">
        <v>20161103</v>
      </c>
      <c r="AN1232" s="29">
        <v>306</v>
      </c>
      <c r="AO1232" s="29">
        <v>202112</v>
      </c>
      <c r="AP1232" s="29"/>
      <c r="AQ1232" s="28"/>
      <c r="AR1232" s="28"/>
      <c r="AS1232" s="28"/>
      <c r="AT1232" s="30">
        <v>2</v>
      </c>
      <c r="AU1232" s="30"/>
      <c r="AV1232" s="30"/>
      <c r="AW1232" s="30"/>
      <c r="AX1232" s="30"/>
      <c r="AY1232" s="30"/>
      <c r="AZ1232" s="30"/>
      <c r="BA1232" s="30"/>
      <c r="BB1232" s="30" t="s">
        <v>54452</v>
      </c>
      <c r="BC1232" s="30" t="s">
        <v>54452</v>
      </c>
      <c r="BD1232" s="30" t="s">
        <v>54452</v>
      </c>
      <c r="BE1232" s="30" t="s">
        <v>54452</v>
      </c>
      <c r="BF1232" s="30" t="s">
        <v>54452</v>
      </c>
      <c r="BG1232" s="30">
        <v>7</v>
      </c>
      <c r="BH1232" s="30" t="s">
        <v>121</v>
      </c>
      <c r="BI1232" s="31"/>
    </row>
    <row r="1233" spans="1:61" ht="16.5">
      <c r="A1233" s="21" t="s">
        <v>5530</v>
      </c>
      <c r="B1233" s="21">
        <v>5408</v>
      </c>
      <c r="C1233" s="21">
        <v>4188541</v>
      </c>
      <c r="D1233" s="21">
        <v>3128646688</v>
      </c>
      <c r="E1233" s="22">
        <v>1615110148704</v>
      </c>
      <c r="F1233" s="24" t="s">
        <v>5531</v>
      </c>
      <c r="G1233" s="24" t="s">
        <v>44</v>
      </c>
      <c r="H1233" s="24" t="s">
        <v>51</v>
      </c>
      <c r="I1233" s="24" t="s">
        <v>52</v>
      </c>
      <c r="J1233" s="24" t="s">
        <v>5004</v>
      </c>
      <c r="K1233" s="21">
        <v>33</v>
      </c>
      <c r="L1233" s="32" t="s">
        <v>5532</v>
      </c>
      <c r="M1233" s="21" t="s">
        <v>5533</v>
      </c>
      <c r="N1233" s="21">
        <v>1</v>
      </c>
      <c r="O1233" s="21" t="s">
        <v>55</v>
      </c>
      <c r="P1233" s="33">
        <v>733914</v>
      </c>
      <c r="Q1233" s="33">
        <v>5076</v>
      </c>
      <c r="R1233" s="33">
        <v>466100</v>
      </c>
      <c r="S1233" s="33">
        <v>447430</v>
      </c>
      <c r="T1233" s="21">
        <v>0</v>
      </c>
      <c r="U1233" s="21">
        <v>0</v>
      </c>
      <c r="V1233" s="33">
        <v>106510</v>
      </c>
      <c r="W1233" s="33">
        <v>40140</v>
      </c>
      <c r="X1233" s="33">
        <v>522915</v>
      </c>
      <c r="Y1233" s="21">
        <v>0</v>
      </c>
      <c r="Z1233" s="16" t="s">
        <v>126</v>
      </c>
      <c r="AA1233" s="21">
        <v>7.3</v>
      </c>
      <c r="AB1233" s="21">
        <v>4.7</v>
      </c>
      <c r="AC1233" s="21">
        <v>4.4000000000000004</v>
      </c>
      <c r="AD1233" s="99">
        <v>0</v>
      </c>
      <c r="AE1233" s="21">
        <v>6.6</v>
      </c>
      <c r="AF1233" s="21">
        <f t="shared" si="19"/>
        <v>23</v>
      </c>
      <c r="AG1233" s="21" t="s">
        <v>5534</v>
      </c>
      <c r="AH1233" s="24" t="s">
        <v>5535</v>
      </c>
      <c r="AI1233" s="24" t="s">
        <v>5536</v>
      </c>
      <c r="AJ1233" s="27" t="s">
        <v>31815</v>
      </c>
      <c r="AK1233" s="28" t="s">
        <v>60</v>
      </c>
      <c r="AL1233" s="28">
        <v>10</v>
      </c>
      <c r="AM1233" s="28">
        <v>20121231</v>
      </c>
      <c r="AN1233" s="29">
        <v>338</v>
      </c>
      <c r="AO1233" s="29">
        <v>202303</v>
      </c>
      <c r="AP1233" s="29">
        <v>2022</v>
      </c>
      <c r="AQ1233" s="28">
        <v>299420541</v>
      </c>
      <c r="AR1233" s="28">
        <v>223698927</v>
      </c>
      <c r="AS1233" s="28">
        <v>1974423</v>
      </c>
      <c r="AT1233" s="30">
        <v>1</v>
      </c>
      <c r="AU1233" s="30"/>
      <c r="AV1233" s="30"/>
      <c r="AW1233" s="30"/>
      <c r="AX1233" s="30"/>
      <c r="AY1233" s="30"/>
      <c r="AZ1233" s="30"/>
      <c r="BA1233" s="30"/>
      <c r="BB1233" s="30" t="s">
        <v>54452</v>
      </c>
      <c r="BC1233" s="30" t="s">
        <v>54452</v>
      </c>
      <c r="BD1233" s="30" t="s">
        <v>54452</v>
      </c>
      <c r="BE1233" s="30" t="s">
        <v>54452</v>
      </c>
      <c r="BF1233" s="30" t="s">
        <v>5537</v>
      </c>
      <c r="BG1233" s="30">
        <v>2</v>
      </c>
      <c r="BH1233" s="30" t="s">
        <v>5538</v>
      </c>
      <c r="BI1233" s="31"/>
    </row>
    <row r="1234" spans="1:61" ht="16.5">
      <c r="A1234" s="21" t="s">
        <v>4411</v>
      </c>
      <c r="B1234" s="21">
        <v>4137</v>
      </c>
      <c r="C1234" s="21">
        <v>3987909</v>
      </c>
      <c r="D1234" s="21">
        <v>1348677072</v>
      </c>
      <c r="E1234" s="22">
        <v>1314110255979</v>
      </c>
      <c r="F1234" s="24" t="s">
        <v>4412</v>
      </c>
      <c r="G1234" s="24" t="s">
        <v>44</v>
      </c>
      <c r="H1234" s="24" t="s">
        <v>51</v>
      </c>
      <c r="I1234" s="24" t="s">
        <v>52</v>
      </c>
      <c r="J1234" s="24" t="s">
        <v>1944</v>
      </c>
      <c r="K1234" s="21">
        <v>26</v>
      </c>
      <c r="L1234" s="32" t="s">
        <v>4413</v>
      </c>
      <c r="M1234" s="21" t="s">
        <v>4414</v>
      </c>
      <c r="N1234" s="21">
        <v>1</v>
      </c>
      <c r="O1234" s="21" t="s">
        <v>55</v>
      </c>
      <c r="P1234" s="21">
        <v>0</v>
      </c>
      <c r="Q1234" s="21">
        <v>0</v>
      </c>
      <c r="R1234" s="21">
        <v>0</v>
      </c>
      <c r="S1234" s="33">
        <v>545128</v>
      </c>
      <c r="T1234" s="21">
        <v>0</v>
      </c>
      <c r="U1234" s="21">
        <v>0</v>
      </c>
      <c r="V1234" s="33">
        <v>194009</v>
      </c>
      <c r="W1234" s="21">
        <v>0</v>
      </c>
      <c r="X1234" s="21">
        <v>0</v>
      </c>
      <c r="Y1234" s="33">
        <v>14799188</v>
      </c>
      <c r="Z1234" s="16" t="s">
        <v>126</v>
      </c>
      <c r="AA1234" s="102">
        <v>0</v>
      </c>
      <c r="AB1234" s="21">
        <v>147.9</v>
      </c>
      <c r="AC1234" s="21">
        <v>5.4</v>
      </c>
      <c r="AD1234" s="99">
        <v>0</v>
      </c>
      <c r="AE1234" s="21">
        <v>1.9</v>
      </c>
      <c r="AF1234" s="21">
        <f t="shared" si="19"/>
        <v>155.20000000000002</v>
      </c>
      <c r="AG1234" s="21" t="s">
        <v>4415</v>
      </c>
      <c r="AH1234" s="24" t="s">
        <v>4416</v>
      </c>
      <c r="AI1234" s="24" t="s">
        <v>4417</v>
      </c>
      <c r="AJ1234" s="27" t="s">
        <v>31816</v>
      </c>
      <c r="AK1234" s="28" t="s">
        <v>70</v>
      </c>
      <c r="AL1234" s="28">
        <v>10</v>
      </c>
      <c r="AM1234" s="28">
        <v>20110601</v>
      </c>
      <c r="AN1234" s="29">
        <v>432</v>
      </c>
      <c r="AO1234" s="29">
        <v>202306</v>
      </c>
      <c r="AP1234" s="29">
        <v>2022</v>
      </c>
      <c r="AQ1234" s="28">
        <v>221548161</v>
      </c>
      <c r="AR1234" s="28">
        <v>164826802</v>
      </c>
      <c r="AS1234" s="28">
        <v>4916315</v>
      </c>
      <c r="AT1234" s="30">
        <v>1</v>
      </c>
      <c r="AU1234" s="30"/>
      <c r="AV1234" s="30"/>
      <c r="AW1234" s="30"/>
      <c r="AX1234" s="30"/>
      <c r="AY1234" s="30"/>
      <c r="AZ1234" s="30"/>
      <c r="BA1234" s="30"/>
      <c r="BB1234" s="30" t="s">
        <v>54452</v>
      </c>
      <c r="BC1234" s="30" t="s">
        <v>54452</v>
      </c>
      <c r="BD1234" s="30" t="s">
        <v>54452</v>
      </c>
      <c r="BE1234" s="30" t="s">
        <v>54452</v>
      </c>
      <c r="BF1234" s="30" t="s">
        <v>54452</v>
      </c>
      <c r="BG1234" s="30">
        <v>5</v>
      </c>
      <c r="BH1234" s="30" t="s">
        <v>4393</v>
      </c>
      <c r="BI1234" s="31"/>
    </row>
    <row r="1235" spans="1:61" ht="16.5">
      <c r="A1235" s="21" t="s">
        <v>6964</v>
      </c>
      <c r="B1235" s="21">
        <v>7064</v>
      </c>
      <c r="C1235" s="21">
        <v>1584466</v>
      </c>
      <c r="D1235" s="21">
        <v>5038119351</v>
      </c>
      <c r="E1235" s="22">
        <v>1701110022781</v>
      </c>
      <c r="F1235" s="24" t="s">
        <v>6965</v>
      </c>
      <c r="G1235" s="24" t="s">
        <v>44</v>
      </c>
      <c r="H1235" s="24" t="s">
        <v>51</v>
      </c>
      <c r="I1235" s="24" t="s">
        <v>52</v>
      </c>
      <c r="J1235" s="24" t="s">
        <v>1033</v>
      </c>
      <c r="K1235" s="21">
        <v>38</v>
      </c>
      <c r="L1235" s="32" t="s">
        <v>6966</v>
      </c>
      <c r="M1235" s="21" t="s">
        <v>6963</v>
      </c>
      <c r="N1235" s="21">
        <v>1</v>
      </c>
      <c r="O1235" s="21" t="s">
        <v>55</v>
      </c>
      <c r="P1235" s="33">
        <v>1001</v>
      </c>
      <c r="Q1235" s="33">
        <v>36100</v>
      </c>
      <c r="R1235" s="21">
        <v>0</v>
      </c>
      <c r="S1235" s="33">
        <v>128897</v>
      </c>
      <c r="T1235" s="21">
        <v>0</v>
      </c>
      <c r="U1235" s="33">
        <v>34478</v>
      </c>
      <c r="V1235" s="33">
        <v>2099471</v>
      </c>
      <c r="W1235" s="21">
        <v>0</v>
      </c>
      <c r="X1235" s="33">
        <v>70704</v>
      </c>
      <c r="Y1235" s="33">
        <v>6821144</v>
      </c>
      <c r="Z1235" s="16" t="s">
        <v>126</v>
      </c>
      <c r="AA1235" s="102">
        <v>0</v>
      </c>
      <c r="AB1235" s="21">
        <v>68.5</v>
      </c>
      <c r="AC1235" s="21">
        <v>1.2</v>
      </c>
      <c r="AD1235" s="21">
        <v>0.3</v>
      </c>
      <c r="AE1235" s="21">
        <v>21.7</v>
      </c>
      <c r="AF1235" s="21">
        <f t="shared" si="19"/>
        <v>91.7</v>
      </c>
      <c r="AG1235" s="21" t="s">
        <v>6967</v>
      </c>
      <c r="AH1235" s="24" t="s">
        <v>6968</v>
      </c>
      <c r="AI1235" s="24" t="s">
        <v>6969</v>
      </c>
      <c r="AJ1235" s="27" t="s">
        <v>31817</v>
      </c>
      <c r="AK1235" s="28" t="s">
        <v>156</v>
      </c>
      <c r="AL1235" s="28">
        <v>10</v>
      </c>
      <c r="AM1235" s="28">
        <v>19860723</v>
      </c>
      <c r="AN1235" s="29">
        <v>547</v>
      </c>
      <c r="AO1235" s="29">
        <v>202306</v>
      </c>
      <c r="AP1235" s="29">
        <v>2022</v>
      </c>
      <c r="AQ1235" s="28">
        <v>393289275</v>
      </c>
      <c r="AR1235" s="28">
        <v>313015519</v>
      </c>
      <c r="AS1235" s="28">
        <v>9000000</v>
      </c>
      <c r="AT1235" s="30">
        <v>1</v>
      </c>
      <c r="AU1235" s="30"/>
      <c r="AV1235" s="30"/>
      <c r="AW1235" s="30"/>
      <c r="AX1235" s="30"/>
      <c r="AY1235" s="30"/>
      <c r="AZ1235" s="30"/>
      <c r="BA1235" s="30"/>
      <c r="BB1235" s="30" t="s">
        <v>54452</v>
      </c>
      <c r="BC1235" s="30" t="s">
        <v>54452</v>
      </c>
      <c r="BD1235" s="30" t="s">
        <v>54452</v>
      </c>
      <c r="BE1235" s="30" t="s">
        <v>54452</v>
      </c>
      <c r="BF1235" s="30" t="s">
        <v>54452</v>
      </c>
      <c r="BG1235" s="30">
        <v>7</v>
      </c>
      <c r="BH1235" s="30"/>
      <c r="BI1235" s="31"/>
    </row>
    <row r="1236" spans="1:61" ht="16.5">
      <c r="A1236" s="21" t="s">
        <v>5192</v>
      </c>
      <c r="B1236" s="21">
        <v>4932</v>
      </c>
      <c r="C1236" s="21">
        <v>1296420</v>
      </c>
      <c r="D1236" s="21">
        <v>3128121630</v>
      </c>
      <c r="E1236" s="22">
        <v>1615110017818</v>
      </c>
      <c r="F1236" s="24" t="s">
        <v>5193</v>
      </c>
      <c r="G1236" s="24" t="s">
        <v>44</v>
      </c>
      <c r="H1236" s="24" t="s">
        <v>51</v>
      </c>
      <c r="I1236" s="24" t="s">
        <v>52</v>
      </c>
      <c r="J1236" s="24" t="s">
        <v>1010</v>
      </c>
      <c r="K1236" s="21">
        <v>30</v>
      </c>
      <c r="L1236" s="32" t="s">
        <v>5194</v>
      </c>
      <c r="M1236" s="21" t="s">
        <v>5195</v>
      </c>
      <c r="N1236" s="21">
        <v>1</v>
      </c>
      <c r="O1236" s="21" t="s">
        <v>55</v>
      </c>
      <c r="P1236" s="51">
        <v>281155</v>
      </c>
      <c r="Q1236" s="51">
        <v>924453</v>
      </c>
      <c r="R1236" s="21">
        <v>0</v>
      </c>
      <c r="S1236" s="51">
        <v>8499850</v>
      </c>
      <c r="T1236" s="21">
        <v>0</v>
      </c>
      <c r="U1236" s="51">
        <v>291558</v>
      </c>
      <c r="V1236" s="51">
        <v>1197674</v>
      </c>
      <c r="W1236" s="51">
        <v>546049</v>
      </c>
      <c r="X1236" s="51">
        <v>107650</v>
      </c>
      <c r="Y1236" s="51">
        <v>10919025</v>
      </c>
      <c r="Z1236" s="16" t="s">
        <v>126</v>
      </c>
      <c r="AA1236" s="21">
        <v>2.8</v>
      </c>
      <c r="AB1236" s="21">
        <v>118.4</v>
      </c>
      <c r="AC1236" s="21">
        <v>84.9</v>
      </c>
      <c r="AD1236" s="21">
        <v>2.9</v>
      </c>
      <c r="AE1236" s="21">
        <v>18.5</v>
      </c>
      <c r="AF1236" s="21">
        <f t="shared" si="19"/>
        <v>227.50000000000003</v>
      </c>
      <c r="AG1236" s="21" t="s">
        <v>5196</v>
      </c>
      <c r="AH1236" s="24" t="s">
        <v>5197</v>
      </c>
      <c r="AI1236" s="24" t="s">
        <v>5198</v>
      </c>
      <c r="AJ1236" s="27" t="s">
        <v>31818</v>
      </c>
      <c r="AK1236" s="28" t="s">
        <v>70</v>
      </c>
      <c r="AL1236" s="28">
        <v>10</v>
      </c>
      <c r="AM1236" s="28">
        <v>19950831</v>
      </c>
      <c r="AN1236" s="29">
        <v>615</v>
      </c>
      <c r="AO1236" s="29">
        <v>202306</v>
      </c>
      <c r="AP1236" s="29">
        <v>2022</v>
      </c>
      <c r="AQ1236" s="28">
        <v>224361118</v>
      </c>
      <c r="AR1236" s="28">
        <v>316425427</v>
      </c>
      <c r="AS1236" s="28">
        <v>5530715</v>
      </c>
      <c r="AT1236" s="30">
        <v>1</v>
      </c>
      <c r="AU1236" s="30"/>
      <c r="AV1236" s="30"/>
      <c r="AW1236" s="30"/>
      <c r="AX1236" s="30"/>
      <c r="AY1236" s="30"/>
      <c r="AZ1236" s="30"/>
      <c r="BA1236" s="30"/>
      <c r="BB1236" s="30" t="s">
        <v>54452</v>
      </c>
      <c r="BC1236" s="30" t="s">
        <v>54452</v>
      </c>
      <c r="BD1236" s="30" t="s">
        <v>54452</v>
      </c>
      <c r="BE1236" s="30" t="s">
        <v>54452</v>
      </c>
      <c r="BF1236" s="30" t="s">
        <v>5199</v>
      </c>
      <c r="BG1236" s="30">
        <v>2</v>
      </c>
      <c r="BH1236" s="30"/>
      <c r="BI1236" s="31"/>
    </row>
    <row r="1237" spans="1:61" ht="16.5">
      <c r="A1237" s="21" t="s">
        <v>2995</v>
      </c>
      <c r="B1237" s="21">
        <v>2688</v>
      </c>
      <c r="C1237" s="21">
        <v>1982012</v>
      </c>
      <c r="D1237" s="21">
        <v>2298105793</v>
      </c>
      <c r="E1237" s="22">
        <v>1101110598370</v>
      </c>
      <c r="F1237" s="24" t="s">
        <v>2996</v>
      </c>
      <c r="G1237" s="24" t="s">
        <v>44</v>
      </c>
      <c r="H1237" s="24" t="s">
        <v>51</v>
      </c>
      <c r="I1237" s="24" t="s">
        <v>52</v>
      </c>
      <c r="J1237" s="24" t="s">
        <v>1045</v>
      </c>
      <c r="K1237" s="21">
        <v>17</v>
      </c>
      <c r="L1237" s="32" t="s">
        <v>2997</v>
      </c>
      <c r="M1237" s="21" t="s">
        <v>2998</v>
      </c>
      <c r="N1237" s="21">
        <v>1</v>
      </c>
      <c r="O1237" s="21" t="s">
        <v>55</v>
      </c>
      <c r="P1237" s="21">
        <v>0</v>
      </c>
      <c r="Q1237" s="21">
        <v>0</v>
      </c>
      <c r="R1237" s="21">
        <v>0</v>
      </c>
      <c r="S1237" s="21">
        <v>0</v>
      </c>
      <c r="T1237" s="21">
        <v>0</v>
      </c>
      <c r="U1237" s="21">
        <v>0</v>
      </c>
      <c r="V1237" s="21">
        <v>0</v>
      </c>
      <c r="W1237" s="21">
        <v>0</v>
      </c>
      <c r="X1237" s="21">
        <v>0</v>
      </c>
      <c r="Y1237" s="33">
        <v>3630228</v>
      </c>
      <c r="Z1237" s="16"/>
      <c r="AA1237" s="102">
        <v>0</v>
      </c>
      <c r="AB1237" s="21">
        <v>36.299999999999997</v>
      </c>
      <c r="AC1237" s="99">
        <v>0</v>
      </c>
      <c r="AD1237" s="99">
        <v>0</v>
      </c>
      <c r="AE1237" s="99">
        <v>0</v>
      </c>
      <c r="AF1237" s="21">
        <f t="shared" si="19"/>
        <v>36.299999999999997</v>
      </c>
      <c r="AG1237" s="21" t="s">
        <v>2999</v>
      </c>
      <c r="AH1237" s="24" t="s">
        <v>3000</v>
      </c>
      <c r="AI1237" s="24" t="s">
        <v>3001</v>
      </c>
      <c r="AJ1237" s="27" t="s">
        <v>31819</v>
      </c>
      <c r="AK1237" s="28" t="s">
        <v>60</v>
      </c>
      <c r="AL1237" s="28">
        <v>10</v>
      </c>
      <c r="AM1237" s="28">
        <v>19881125</v>
      </c>
      <c r="AN1237" s="29">
        <v>313</v>
      </c>
      <c r="AO1237" s="29">
        <v>202303</v>
      </c>
      <c r="AP1237" s="29">
        <v>2022</v>
      </c>
      <c r="AQ1237" s="28">
        <v>265647374</v>
      </c>
      <c r="AR1237" s="28">
        <v>121351968</v>
      </c>
      <c r="AS1237" s="28">
        <v>14014800</v>
      </c>
      <c r="AT1237" s="30">
        <v>1</v>
      </c>
      <c r="AU1237" s="30"/>
      <c r="AV1237" s="30"/>
      <c r="AW1237" s="30"/>
      <c r="AX1237" s="30"/>
      <c r="AY1237" s="30"/>
      <c r="AZ1237" s="30"/>
      <c r="BA1237" s="30"/>
      <c r="BB1237" s="30" t="s">
        <v>54452</v>
      </c>
      <c r="BC1237" s="30" t="s">
        <v>54452</v>
      </c>
      <c r="BD1237" s="30" t="s">
        <v>54452</v>
      </c>
      <c r="BE1237" s="30" t="s">
        <v>54452</v>
      </c>
      <c r="BF1237" s="30" t="s">
        <v>54452</v>
      </c>
      <c r="BG1237" s="30">
        <v>7</v>
      </c>
      <c r="BH1237" s="30"/>
      <c r="BI1237" s="31"/>
    </row>
    <row r="1238" spans="1:61" ht="16.5">
      <c r="A1238" s="21" t="s">
        <v>3239</v>
      </c>
      <c r="B1238" s="21">
        <v>3018</v>
      </c>
      <c r="C1238" s="21">
        <v>1782316</v>
      </c>
      <c r="D1238" s="21">
        <v>1258119772</v>
      </c>
      <c r="E1238" s="22">
        <v>1346110007844</v>
      </c>
      <c r="F1238" s="24" t="s">
        <v>3240</v>
      </c>
      <c r="G1238" s="24" t="s">
        <v>44</v>
      </c>
      <c r="H1238" s="24" t="s">
        <v>51</v>
      </c>
      <c r="I1238" s="24" t="s">
        <v>52</v>
      </c>
      <c r="J1238" s="24" t="s">
        <v>68</v>
      </c>
      <c r="K1238" s="21">
        <v>20</v>
      </c>
      <c r="L1238" s="32" t="s">
        <v>3241</v>
      </c>
      <c r="M1238" s="21" t="s">
        <v>3242</v>
      </c>
      <c r="N1238" s="21">
        <v>2</v>
      </c>
      <c r="O1238" s="21" t="s">
        <v>55</v>
      </c>
      <c r="P1238" s="63">
        <v>0</v>
      </c>
      <c r="Q1238" s="33">
        <v>1024451</v>
      </c>
      <c r="R1238" s="53">
        <v>0</v>
      </c>
      <c r="S1238" s="33">
        <v>8484560</v>
      </c>
      <c r="T1238" s="21">
        <v>0</v>
      </c>
      <c r="U1238" s="33">
        <v>60241</v>
      </c>
      <c r="V1238" s="33">
        <v>89466</v>
      </c>
      <c r="W1238" s="33">
        <v>521359</v>
      </c>
      <c r="X1238" s="21">
        <v>0</v>
      </c>
      <c r="Y1238" s="33">
        <v>28478489</v>
      </c>
      <c r="Z1238" s="16" t="s">
        <v>56</v>
      </c>
      <c r="AA1238" s="102">
        <v>0</v>
      </c>
      <c r="AB1238" s="21">
        <v>295</v>
      </c>
      <c r="AC1238" s="21">
        <v>84.8</v>
      </c>
      <c r="AD1238" s="21">
        <v>0.6</v>
      </c>
      <c r="AE1238" s="21">
        <v>6.1</v>
      </c>
      <c r="AF1238" s="21">
        <f t="shared" si="19"/>
        <v>386.50000000000006</v>
      </c>
      <c r="AG1238" s="21" t="s">
        <v>3243</v>
      </c>
      <c r="AH1238" s="24" t="s">
        <v>3244</v>
      </c>
      <c r="AI1238" s="24" t="s">
        <v>3245</v>
      </c>
      <c r="AJ1238" s="27" t="s">
        <v>31820</v>
      </c>
      <c r="AK1238" s="28" t="s">
        <v>70</v>
      </c>
      <c r="AL1238" s="28">
        <v>10</v>
      </c>
      <c r="AM1238" s="28">
        <v>19960807</v>
      </c>
      <c r="AN1238" s="29">
        <v>428</v>
      </c>
      <c r="AO1238" s="29">
        <v>202306</v>
      </c>
      <c r="AP1238" s="29">
        <v>2022</v>
      </c>
      <c r="AQ1238" s="28">
        <v>319562836</v>
      </c>
      <c r="AR1238" s="28">
        <v>480543059</v>
      </c>
      <c r="AS1238" s="28">
        <v>5837500</v>
      </c>
      <c r="AT1238" s="30">
        <v>1</v>
      </c>
      <c r="AU1238" s="30"/>
      <c r="AV1238" s="30"/>
      <c r="AW1238" s="30"/>
      <c r="AX1238" s="30"/>
      <c r="AY1238" s="30"/>
      <c r="AZ1238" s="30"/>
      <c r="BA1238" s="30"/>
      <c r="BB1238" s="30" t="s">
        <v>54452</v>
      </c>
      <c r="BC1238" s="30" t="s">
        <v>54452</v>
      </c>
      <c r="BD1238" s="30" t="s">
        <v>54452</v>
      </c>
      <c r="BE1238" s="30" t="s">
        <v>54452</v>
      </c>
      <c r="BF1238" s="30" t="s">
        <v>54452</v>
      </c>
      <c r="BG1238" s="30">
        <v>4</v>
      </c>
      <c r="BH1238" s="30" t="s">
        <v>237</v>
      </c>
      <c r="BI1238" s="31"/>
    </row>
    <row r="1239" spans="1:61" ht="16.5">
      <c r="A1239" s="21" t="s">
        <v>21348</v>
      </c>
      <c r="B1239" s="21">
        <v>21798</v>
      </c>
      <c r="C1239" s="21">
        <v>1806423</v>
      </c>
      <c r="D1239" s="21">
        <v>5068100564</v>
      </c>
      <c r="E1239" s="22">
        <v>1746110001038</v>
      </c>
      <c r="F1239" s="24" t="s">
        <v>21349</v>
      </c>
      <c r="G1239" s="24" t="s">
        <v>104</v>
      </c>
      <c r="H1239" s="24" t="s">
        <v>51</v>
      </c>
      <c r="I1239" s="24" t="s">
        <v>52</v>
      </c>
      <c r="J1239" s="24" t="s">
        <v>2407</v>
      </c>
      <c r="K1239" s="21">
        <v>39</v>
      </c>
      <c r="L1239" s="32" t="s">
        <v>21350</v>
      </c>
      <c r="M1239" s="21" t="s">
        <v>11623</v>
      </c>
      <c r="N1239" s="21">
        <v>1</v>
      </c>
      <c r="O1239" s="21" t="s">
        <v>83</v>
      </c>
      <c r="P1239" s="21">
        <v>0</v>
      </c>
      <c r="Q1239" s="33">
        <v>34169400</v>
      </c>
      <c r="R1239" s="21">
        <v>0</v>
      </c>
      <c r="S1239" s="21">
        <v>0</v>
      </c>
      <c r="T1239" s="21">
        <v>0</v>
      </c>
      <c r="U1239" s="33">
        <v>101180500</v>
      </c>
      <c r="V1239" s="21">
        <v>0</v>
      </c>
      <c r="W1239" s="21">
        <v>0</v>
      </c>
      <c r="X1239" s="33">
        <v>51980000</v>
      </c>
      <c r="Y1239" s="21">
        <v>0</v>
      </c>
      <c r="Z1239" s="16" t="s">
        <v>315</v>
      </c>
      <c r="AA1239" s="102">
        <v>0</v>
      </c>
      <c r="AB1239" s="21">
        <v>0.3</v>
      </c>
      <c r="AC1239" s="99">
        <v>0</v>
      </c>
      <c r="AD1239" s="21">
        <v>1</v>
      </c>
      <c r="AE1239" s="21">
        <v>0.5</v>
      </c>
      <c r="AF1239" s="21">
        <f t="shared" si="19"/>
        <v>1.8</v>
      </c>
      <c r="AG1239" s="21" t="s">
        <v>21351</v>
      </c>
      <c r="AH1239" s="24" t="s">
        <v>21352</v>
      </c>
      <c r="AI1239" s="24" t="s">
        <v>21353</v>
      </c>
      <c r="AJ1239" s="27" t="s">
        <v>31821</v>
      </c>
      <c r="AK1239" s="28" t="s">
        <v>60</v>
      </c>
      <c r="AL1239" s="28">
        <v>10</v>
      </c>
      <c r="AM1239" s="28">
        <v>19750320</v>
      </c>
      <c r="AN1239" s="29">
        <v>339</v>
      </c>
      <c r="AO1239" s="29">
        <v>202212</v>
      </c>
      <c r="AP1239" s="29">
        <v>2022</v>
      </c>
      <c r="AQ1239" s="28">
        <v>32809693</v>
      </c>
      <c r="AR1239" s="28">
        <v>11761388</v>
      </c>
      <c r="AS1239" s="28">
        <v>1500000</v>
      </c>
      <c r="AT1239" s="30">
        <v>2</v>
      </c>
      <c r="AU1239" s="30"/>
      <c r="AV1239" s="30"/>
      <c r="AW1239" s="30"/>
      <c r="AX1239" s="30"/>
      <c r="AY1239" s="30"/>
      <c r="AZ1239" s="30"/>
      <c r="BA1239" s="30"/>
      <c r="BB1239" s="30" t="s">
        <v>54452</v>
      </c>
      <c r="BC1239" s="30" t="s">
        <v>54452</v>
      </c>
      <c r="BD1239" s="30" t="s">
        <v>54452</v>
      </c>
      <c r="BE1239" s="30" t="s">
        <v>54452</v>
      </c>
      <c r="BF1239" s="30" t="s">
        <v>54452</v>
      </c>
      <c r="BG1239" s="30">
        <v>7</v>
      </c>
      <c r="BH1239" s="30"/>
      <c r="BI1239" s="31"/>
    </row>
    <row r="1240" spans="1:61" ht="16.5">
      <c r="A1240" s="21" t="s">
        <v>27516</v>
      </c>
      <c r="B1240" s="21">
        <v>23709</v>
      </c>
      <c r="C1240" s="21">
        <v>1151924</v>
      </c>
      <c r="D1240" s="21">
        <v>2038143631</v>
      </c>
      <c r="E1240" s="22">
        <v>1101110304016</v>
      </c>
      <c r="F1240" s="24" t="s">
        <v>27517</v>
      </c>
      <c r="G1240" s="24" t="s">
        <v>104</v>
      </c>
      <c r="H1240" s="24" t="s">
        <v>51</v>
      </c>
      <c r="I1240" s="24" t="s">
        <v>52</v>
      </c>
      <c r="J1240" s="24" t="s">
        <v>581</v>
      </c>
      <c r="K1240" s="21">
        <v>60</v>
      </c>
      <c r="L1240" s="32" t="s">
        <v>27518</v>
      </c>
      <c r="M1240" s="21" t="s">
        <v>27519</v>
      </c>
      <c r="N1240" s="21">
        <v>1</v>
      </c>
      <c r="O1240" s="21" t="s">
        <v>55</v>
      </c>
      <c r="P1240" s="33">
        <v>609132</v>
      </c>
      <c r="Q1240" s="21">
        <v>0</v>
      </c>
      <c r="R1240" s="33">
        <v>105874</v>
      </c>
      <c r="S1240" s="33">
        <v>205422</v>
      </c>
      <c r="T1240" s="21">
        <v>0</v>
      </c>
      <c r="U1240" s="33">
        <v>702537</v>
      </c>
      <c r="V1240" s="33">
        <v>46090</v>
      </c>
      <c r="W1240" s="33">
        <v>169728</v>
      </c>
      <c r="X1240" s="33">
        <v>42686</v>
      </c>
      <c r="Y1240" s="33">
        <v>429551</v>
      </c>
      <c r="Z1240" s="16" t="s">
        <v>315</v>
      </c>
      <c r="AA1240" s="21">
        <v>6</v>
      </c>
      <c r="AB1240" s="21">
        <v>5.3</v>
      </c>
      <c r="AC1240" s="21">
        <v>2</v>
      </c>
      <c r="AD1240" s="21">
        <v>7</v>
      </c>
      <c r="AE1240" s="21">
        <v>2.5</v>
      </c>
      <c r="AF1240" s="21">
        <f t="shared" si="19"/>
        <v>22.8</v>
      </c>
      <c r="AG1240" s="21" t="s">
        <v>8215</v>
      </c>
      <c r="AH1240" s="24">
        <v>18776001</v>
      </c>
      <c r="AI1240" s="24" t="s">
        <v>27520</v>
      </c>
      <c r="AJ1240" s="27" t="s">
        <v>30946</v>
      </c>
      <c r="AK1240" s="28" t="s">
        <v>60</v>
      </c>
      <c r="AL1240" s="28">
        <v>10</v>
      </c>
      <c r="AM1240" s="28">
        <v>19810928</v>
      </c>
      <c r="AN1240" s="29">
        <v>2236</v>
      </c>
      <c r="AO1240" s="29">
        <v>202304</v>
      </c>
      <c r="AP1240" s="29">
        <v>2022</v>
      </c>
      <c r="AQ1240" s="28">
        <v>397643300</v>
      </c>
      <c r="AR1240" s="28">
        <v>819650984</v>
      </c>
      <c r="AS1240" s="28">
        <v>47282145</v>
      </c>
      <c r="AT1240" s="30">
        <v>2</v>
      </c>
      <c r="AU1240" s="30"/>
      <c r="AV1240" s="30"/>
      <c r="AW1240" s="30"/>
      <c r="AX1240" s="30"/>
      <c r="AY1240" s="30"/>
      <c r="AZ1240" s="30"/>
      <c r="BA1240" s="30"/>
      <c r="BB1240" s="30" t="s">
        <v>54452</v>
      </c>
      <c r="BC1240" s="30" t="s">
        <v>54452</v>
      </c>
      <c r="BD1240" s="30" t="s">
        <v>54452</v>
      </c>
      <c r="BE1240" s="30" t="s">
        <v>54452</v>
      </c>
      <c r="BF1240" s="30" t="s">
        <v>54452</v>
      </c>
      <c r="BG1240" s="30">
        <v>8</v>
      </c>
      <c r="BH1240" s="30"/>
      <c r="BI1240" s="31"/>
    </row>
    <row r="1241" spans="1:61" ht="16.5">
      <c r="A1241" s="21" t="s">
        <v>10617</v>
      </c>
      <c r="B1241" s="21">
        <v>11037</v>
      </c>
      <c r="C1241" s="21">
        <v>3716582</v>
      </c>
      <c r="D1241" s="21">
        <v>2118841856</v>
      </c>
      <c r="E1241" s="22">
        <v>1101114317247</v>
      </c>
      <c r="F1241" s="24" t="s">
        <v>10618</v>
      </c>
      <c r="G1241" s="24" t="s">
        <v>44</v>
      </c>
      <c r="H1241" s="24" t="s">
        <v>51</v>
      </c>
      <c r="I1241" s="24" t="s">
        <v>52</v>
      </c>
      <c r="J1241" s="24" t="s">
        <v>467</v>
      </c>
      <c r="K1241" s="21">
        <v>49</v>
      </c>
      <c r="L1241" s="21"/>
      <c r="M1241" s="21" t="s">
        <v>10619</v>
      </c>
      <c r="N1241" s="21">
        <v>1</v>
      </c>
      <c r="O1241" s="21" t="s">
        <v>55</v>
      </c>
      <c r="P1241" s="21">
        <v>0</v>
      </c>
      <c r="Q1241" s="21">
        <v>0</v>
      </c>
      <c r="R1241" s="21">
        <v>0</v>
      </c>
      <c r="S1241" s="21">
        <v>0</v>
      </c>
      <c r="T1241" s="21">
        <v>0</v>
      </c>
      <c r="U1241" s="21">
        <v>0</v>
      </c>
      <c r="V1241" s="21">
        <v>0</v>
      </c>
      <c r="W1241" s="33">
        <v>3098935</v>
      </c>
      <c r="X1241" s="33">
        <f>31321+455980</f>
        <v>487301</v>
      </c>
      <c r="Y1241" s="21">
        <v>0</v>
      </c>
      <c r="Z1241" s="21" t="s">
        <v>315</v>
      </c>
      <c r="AA1241" s="102">
        <v>0</v>
      </c>
      <c r="AB1241" s="99">
        <v>0</v>
      </c>
      <c r="AC1241" s="99">
        <v>0</v>
      </c>
      <c r="AD1241" s="99">
        <v>0</v>
      </c>
      <c r="AE1241" s="21">
        <v>35.799999999999997</v>
      </c>
      <c r="AF1241" s="21">
        <f t="shared" si="19"/>
        <v>35.799999999999997</v>
      </c>
      <c r="AG1241" s="21" t="s">
        <v>10620</v>
      </c>
      <c r="AH1241" s="24">
        <v>15446240</v>
      </c>
      <c r="AI1241" s="24" t="s">
        <v>10621</v>
      </c>
      <c r="AJ1241" s="27" t="s">
        <v>31822</v>
      </c>
      <c r="AK1241" s="28" t="s">
        <v>60</v>
      </c>
      <c r="AL1241" s="28">
        <v>10</v>
      </c>
      <c r="AM1241" s="28">
        <v>20100331</v>
      </c>
      <c r="AN1241" s="29">
        <v>637</v>
      </c>
      <c r="AO1241" s="29">
        <v>202305</v>
      </c>
      <c r="AP1241" s="29">
        <v>2022</v>
      </c>
      <c r="AQ1241" s="28">
        <v>120483325</v>
      </c>
      <c r="AR1241" s="28">
        <v>146184238</v>
      </c>
      <c r="AS1241" s="28">
        <v>7213170</v>
      </c>
      <c r="AT1241" s="30">
        <v>2</v>
      </c>
      <c r="AU1241" s="30"/>
      <c r="AV1241" s="30"/>
      <c r="AW1241" s="30"/>
      <c r="AX1241" s="30"/>
      <c r="AY1241" s="30"/>
      <c r="AZ1241" s="30"/>
      <c r="BA1241" s="30"/>
      <c r="BB1241" s="30" t="s">
        <v>54452</v>
      </c>
      <c r="BC1241" s="30" t="s">
        <v>54452</v>
      </c>
      <c r="BD1241" s="30" t="s">
        <v>54452</v>
      </c>
      <c r="BE1241" s="30" t="s">
        <v>54452</v>
      </c>
      <c r="BF1241" s="30" t="s">
        <v>54452</v>
      </c>
      <c r="BG1241" s="30">
        <v>5</v>
      </c>
      <c r="BH1241" s="30" t="s">
        <v>10622</v>
      </c>
      <c r="BI1241" s="31"/>
    </row>
    <row r="1242" spans="1:61" ht="16.5">
      <c r="A1242" s="21" t="s">
        <v>13273</v>
      </c>
      <c r="B1242" s="21">
        <v>13066</v>
      </c>
      <c r="C1242" s="21">
        <v>9406528</v>
      </c>
      <c r="D1242" s="21">
        <v>3068601745</v>
      </c>
      <c r="E1242" s="22">
        <v>1311110591395</v>
      </c>
      <c r="F1242" s="24" t="s">
        <v>13274</v>
      </c>
      <c r="G1242" s="24" t="s">
        <v>44</v>
      </c>
      <c r="H1242" s="24" t="s">
        <v>51</v>
      </c>
      <c r="I1242" s="24" t="s">
        <v>65</v>
      </c>
      <c r="J1242" s="24" t="s">
        <v>462</v>
      </c>
      <c r="K1242" s="21">
        <v>56</v>
      </c>
      <c r="L1242" s="32" t="s">
        <v>13275</v>
      </c>
      <c r="M1242" s="21" t="s">
        <v>13276</v>
      </c>
      <c r="N1242" s="21">
        <v>1</v>
      </c>
      <c r="O1242" s="21" t="s">
        <v>83</v>
      </c>
      <c r="P1242" s="21">
        <v>0</v>
      </c>
      <c r="Q1242" s="21">
        <v>0</v>
      </c>
      <c r="R1242" s="21">
        <v>0</v>
      </c>
      <c r="S1242" s="21">
        <v>0</v>
      </c>
      <c r="T1242" s="21">
        <v>0</v>
      </c>
      <c r="U1242" s="21">
        <v>0</v>
      </c>
      <c r="V1242" s="21">
        <v>0</v>
      </c>
      <c r="W1242" s="33">
        <v>539600000</v>
      </c>
      <c r="X1242" s="21">
        <v>0</v>
      </c>
      <c r="Y1242" s="21">
        <v>0</v>
      </c>
      <c r="Z1242" s="16" t="s">
        <v>315</v>
      </c>
      <c r="AA1242" s="102">
        <v>0</v>
      </c>
      <c r="AB1242" s="99">
        <v>0</v>
      </c>
      <c r="AC1242" s="99">
        <v>0</v>
      </c>
      <c r="AD1242" s="99">
        <v>0</v>
      </c>
      <c r="AE1242" s="21">
        <v>5.3</v>
      </c>
      <c r="AF1242" s="21">
        <f t="shared" si="19"/>
        <v>5.3</v>
      </c>
      <c r="AG1242" s="21" t="s">
        <v>13277</v>
      </c>
      <c r="AH1242" s="24" t="s">
        <v>13278</v>
      </c>
      <c r="AI1242" s="24" t="s">
        <v>13279</v>
      </c>
      <c r="AJ1242" s="27" t="s">
        <v>31823</v>
      </c>
      <c r="AK1242" s="28" t="s">
        <v>60</v>
      </c>
      <c r="AL1242" s="28">
        <v>10</v>
      </c>
      <c r="AM1242" s="28">
        <v>20200508</v>
      </c>
      <c r="AN1242" s="29">
        <v>381</v>
      </c>
      <c r="AO1242" s="29">
        <v>202306</v>
      </c>
      <c r="AP1242" s="29">
        <v>2022</v>
      </c>
      <c r="AQ1242" s="28">
        <v>67040875</v>
      </c>
      <c r="AR1242" s="28">
        <v>63610363</v>
      </c>
      <c r="AS1242" s="28">
        <v>10000000</v>
      </c>
      <c r="AT1242" s="30">
        <v>2</v>
      </c>
      <c r="AU1242" s="30"/>
      <c r="AV1242" s="30"/>
      <c r="AW1242" s="30"/>
      <c r="AX1242" s="30"/>
      <c r="AY1242" s="30"/>
      <c r="AZ1242" s="30"/>
      <c r="BA1242" s="30"/>
      <c r="BB1242" s="30" t="s">
        <v>54452</v>
      </c>
      <c r="BC1242" s="30" t="s">
        <v>54452</v>
      </c>
      <c r="BD1242" s="30" t="s">
        <v>54452</v>
      </c>
      <c r="BE1242" s="30" t="s">
        <v>54452</v>
      </c>
      <c r="BF1242" s="30" t="s">
        <v>54452</v>
      </c>
      <c r="BG1242" s="30">
        <v>4</v>
      </c>
      <c r="BH1242" s="30" t="s">
        <v>13280</v>
      </c>
      <c r="BI1242" s="31"/>
    </row>
    <row r="1243" spans="1:61" ht="16.5">
      <c r="A1243" s="21" t="s">
        <v>13030</v>
      </c>
      <c r="B1243" s="21">
        <v>12752</v>
      </c>
      <c r="C1243" s="21">
        <v>1670752</v>
      </c>
      <c r="D1243" s="21">
        <v>2208145181</v>
      </c>
      <c r="E1243" s="22">
        <v>1101111422148</v>
      </c>
      <c r="F1243" s="24" t="s">
        <v>13031</v>
      </c>
      <c r="G1243" s="24" t="s">
        <v>44</v>
      </c>
      <c r="H1243" s="24" t="s">
        <v>51</v>
      </c>
      <c r="I1243" s="24" t="s">
        <v>52</v>
      </c>
      <c r="J1243" s="24" t="s">
        <v>462</v>
      </c>
      <c r="K1243" s="21">
        <v>56</v>
      </c>
      <c r="L1243" s="32" t="s">
        <v>13032</v>
      </c>
      <c r="M1243" s="21" t="s">
        <v>13033</v>
      </c>
      <c r="N1243" s="21">
        <v>1</v>
      </c>
      <c r="O1243" s="21" t="s">
        <v>55</v>
      </c>
      <c r="P1243" s="21">
        <v>0</v>
      </c>
      <c r="Q1243" s="21">
        <v>0</v>
      </c>
      <c r="R1243" s="21">
        <v>0</v>
      </c>
      <c r="S1243" s="33">
        <v>8900</v>
      </c>
      <c r="T1243" s="21">
        <v>0</v>
      </c>
      <c r="U1243" s="21">
        <v>0</v>
      </c>
      <c r="V1243" s="21">
        <v>0</v>
      </c>
      <c r="W1243" s="33">
        <v>1425173</v>
      </c>
      <c r="X1243" s="21">
        <v>0</v>
      </c>
      <c r="Y1243" s="21">
        <v>0</v>
      </c>
      <c r="Z1243" s="16" t="s">
        <v>315</v>
      </c>
      <c r="AA1243" s="102">
        <v>0</v>
      </c>
      <c r="AB1243" s="99">
        <v>0</v>
      </c>
      <c r="AC1243" s="99">
        <v>0</v>
      </c>
      <c r="AD1243" s="99">
        <v>0</v>
      </c>
      <c r="AE1243" s="21">
        <v>14.2</v>
      </c>
      <c r="AF1243" s="21">
        <f t="shared" si="19"/>
        <v>14.2</v>
      </c>
      <c r="AG1243" s="21" t="s">
        <v>13034</v>
      </c>
      <c r="AH1243" s="24" t="s">
        <v>13035</v>
      </c>
      <c r="AI1243" s="24" t="s">
        <v>13036</v>
      </c>
      <c r="AJ1243" s="27" t="s">
        <v>31823</v>
      </c>
      <c r="AK1243" s="28" t="s">
        <v>60</v>
      </c>
      <c r="AL1243" s="28">
        <v>10</v>
      </c>
      <c r="AM1243" s="28">
        <v>19970603</v>
      </c>
      <c r="AN1243" s="29">
        <v>551</v>
      </c>
      <c r="AO1243" s="29">
        <v>202306</v>
      </c>
      <c r="AP1243" s="29">
        <v>2022</v>
      </c>
      <c r="AQ1243" s="28">
        <v>122446637</v>
      </c>
      <c r="AR1243" s="28">
        <v>397539038</v>
      </c>
      <c r="AS1243" s="28">
        <v>6403000</v>
      </c>
      <c r="AT1243" s="30">
        <v>1</v>
      </c>
      <c r="AU1243" s="30"/>
      <c r="AV1243" s="30"/>
      <c r="AW1243" s="30"/>
      <c r="AX1243" s="30"/>
      <c r="AY1243" s="30"/>
      <c r="AZ1243" s="30"/>
      <c r="BA1243" s="30"/>
      <c r="BB1243" s="30" t="s">
        <v>54452</v>
      </c>
      <c r="BC1243" s="30" t="s">
        <v>54452</v>
      </c>
      <c r="BD1243" s="30" t="s">
        <v>54452</v>
      </c>
      <c r="BE1243" s="30" t="s">
        <v>54452</v>
      </c>
      <c r="BF1243" s="30" t="s">
        <v>54452</v>
      </c>
      <c r="BG1243" s="30">
        <v>7</v>
      </c>
      <c r="BH1243" s="30"/>
      <c r="BI1243" s="31"/>
    </row>
    <row r="1244" spans="1:61" ht="16.5">
      <c r="A1244" s="21" t="s">
        <v>5264</v>
      </c>
      <c r="B1244" s="21">
        <v>5034</v>
      </c>
      <c r="C1244" s="21">
        <v>1173571</v>
      </c>
      <c r="D1244" s="21">
        <v>6218122815</v>
      </c>
      <c r="E1244" s="22">
        <v>1845110014990</v>
      </c>
      <c r="F1244" s="24" t="s">
        <v>5265</v>
      </c>
      <c r="G1244" s="24" t="s">
        <v>44</v>
      </c>
      <c r="H1244" s="24" t="s">
        <v>51</v>
      </c>
      <c r="I1244" s="24" t="s">
        <v>52</v>
      </c>
      <c r="J1244" s="24" t="s">
        <v>1042</v>
      </c>
      <c r="K1244" s="21">
        <v>36</v>
      </c>
      <c r="L1244" s="32" t="s">
        <v>5266</v>
      </c>
      <c r="M1244" s="21" t="s">
        <v>5267</v>
      </c>
      <c r="N1244" s="21">
        <v>1</v>
      </c>
      <c r="O1244" s="21" t="s">
        <v>55</v>
      </c>
      <c r="P1244" s="52">
        <v>1079813</v>
      </c>
      <c r="Q1244" s="52">
        <v>1656995</v>
      </c>
      <c r="R1244" s="21">
        <v>0</v>
      </c>
      <c r="S1244" s="21">
        <v>0</v>
      </c>
      <c r="T1244" s="21">
        <v>0</v>
      </c>
      <c r="U1244" s="51">
        <v>32103</v>
      </c>
      <c r="V1244" s="21">
        <v>0</v>
      </c>
      <c r="W1244" s="51">
        <v>207678</v>
      </c>
      <c r="X1244" s="21">
        <v>0</v>
      </c>
      <c r="Y1244" s="51">
        <v>41705251</v>
      </c>
      <c r="Z1244" s="16" t="s">
        <v>126</v>
      </c>
      <c r="AA1244" s="21">
        <v>10.7</v>
      </c>
      <c r="AB1244" s="21">
        <v>433.6</v>
      </c>
      <c r="AC1244" s="99">
        <v>0</v>
      </c>
      <c r="AD1244" s="21">
        <v>0.3</v>
      </c>
      <c r="AE1244" s="21">
        <v>2</v>
      </c>
      <c r="AF1244" s="21">
        <f t="shared" si="19"/>
        <v>446.6</v>
      </c>
      <c r="AG1244" s="21" t="s">
        <v>5268</v>
      </c>
      <c r="AH1244" s="24" t="s">
        <v>5269</v>
      </c>
      <c r="AI1244" s="24" t="s">
        <v>5270</v>
      </c>
      <c r="AJ1244" s="27" t="s">
        <v>31824</v>
      </c>
      <c r="AK1244" s="28" t="s">
        <v>70</v>
      </c>
      <c r="AL1244" s="28">
        <v>10</v>
      </c>
      <c r="AM1244" s="28">
        <v>19960620</v>
      </c>
      <c r="AN1244" s="29">
        <v>476</v>
      </c>
      <c r="AO1244" s="29">
        <v>202306</v>
      </c>
      <c r="AP1244" s="29">
        <v>2022</v>
      </c>
      <c r="AQ1244" s="28">
        <v>316179015</v>
      </c>
      <c r="AR1244" s="28">
        <v>443831067</v>
      </c>
      <c r="AS1244" s="28">
        <v>19147956</v>
      </c>
      <c r="AT1244" s="30">
        <v>2</v>
      </c>
      <c r="AU1244" s="30"/>
      <c r="AV1244" s="30"/>
      <c r="AW1244" s="30"/>
      <c r="AX1244" s="30"/>
      <c r="AY1244" s="30"/>
      <c r="AZ1244" s="30"/>
      <c r="BA1244" s="30"/>
      <c r="BB1244" s="30" t="s">
        <v>54452</v>
      </c>
      <c r="BC1244" s="30" t="s">
        <v>54452</v>
      </c>
      <c r="BD1244" s="30" t="s">
        <v>54452</v>
      </c>
      <c r="BE1244" s="30" t="s">
        <v>54452</v>
      </c>
      <c r="BF1244" s="30" t="s">
        <v>54452</v>
      </c>
      <c r="BG1244" s="30">
        <v>4</v>
      </c>
      <c r="BH1244" s="30" t="s">
        <v>5271</v>
      </c>
      <c r="BI1244" s="31"/>
    </row>
    <row r="1245" spans="1:61" ht="16.5">
      <c r="A1245" s="21" t="s">
        <v>15807</v>
      </c>
      <c r="B1245" s="21">
        <v>14863</v>
      </c>
      <c r="C1245" s="21">
        <v>1562543</v>
      </c>
      <c r="D1245" s="21">
        <v>2298119550</v>
      </c>
      <c r="E1245" s="22">
        <v>1101110946652</v>
      </c>
      <c r="F1245" s="24" t="s">
        <v>15808</v>
      </c>
      <c r="G1245" s="24" t="s">
        <v>44</v>
      </c>
      <c r="H1245" s="24" t="s">
        <v>51</v>
      </c>
      <c r="I1245" s="24" t="s">
        <v>65</v>
      </c>
      <c r="J1245" s="24" t="s">
        <v>363</v>
      </c>
      <c r="K1245" s="21">
        <v>63</v>
      </c>
      <c r="L1245" s="32" t="s">
        <v>15809</v>
      </c>
      <c r="M1245" s="21" t="s">
        <v>15810</v>
      </c>
      <c r="N1245" s="21">
        <v>1</v>
      </c>
      <c r="O1245" s="21" t="s">
        <v>55</v>
      </c>
      <c r="P1245" s="33">
        <v>7894</v>
      </c>
      <c r="Q1245" s="33">
        <v>217096</v>
      </c>
      <c r="R1245" s="21">
        <v>0</v>
      </c>
      <c r="S1245" s="21">
        <v>0</v>
      </c>
      <c r="T1245" s="21">
        <v>0</v>
      </c>
      <c r="U1245" s="33">
        <v>83701</v>
      </c>
      <c r="V1245" s="21">
        <v>0</v>
      </c>
      <c r="W1245" s="33">
        <v>283715</v>
      </c>
      <c r="X1245" s="21">
        <v>0</v>
      </c>
      <c r="Y1245" s="21">
        <v>0</v>
      </c>
      <c r="Z1245" s="16" t="s">
        <v>315</v>
      </c>
      <c r="AA1245" s="102">
        <v>0</v>
      </c>
      <c r="AB1245" s="21">
        <v>2.1</v>
      </c>
      <c r="AC1245" s="99">
        <v>0</v>
      </c>
      <c r="AD1245" s="21">
        <v>0.8</v>
      </c>
      <c r="AE1245" s="21">
        <v>2.8</v>
      </c>
      <c r="AF1245" s="21">
        <f t="shared" si="19"/>
        <v>5.7</v>
      </c>
      <c r="AG1245" s="21" t="s">
        <v>15811</v>
      </c>
      <c r="AH1245" s="24" t="s">
        <v>15812</v>
      </c>
      <c r="AI1245" s="24" t="s">
        <v>15813</v>
      </c>
      <c r="AJ1245" s="27" t="s">
        <v>31825</v>
      </c>
      <c r="AK1245" s="28" t="s">
        <v>60</v>
      </c>
      <c r="AL1245" s="28">
        <v>10</v>
      </c>
      <c r="AM1245" s="28">
        <v>19930628</v>
      </c>
      <c r="AN1245" s="29">
        <v>450</v>
      </c>
      <c r="AO1245" s="29">
        <v>202212</v>
      </c>
      <c r="AP1245" s="29">
        <v>2022</v>
      </c>
      <c r="AQ1245" s="28">
        <v>39377715</v>
      </c>
      <c r="AR1245" s="28">
        <v>34383081</v>
      </c>
      <c r="AS1245" s="28">
        <v>2100000</v>
      </c>
      <c r="AT1245" s="30">
        <v>2</v>
      </c>
      <c r="AU1245" s="30"/>
      <c r="AV1245" s="30"/>
      <c r="AW1245" s="30"/>
      <c r="AX1245" s="30"/>
      <c r="AY1245" s="30"/>
      <c r="AZ1245" s="30"/>
      <c r="BA1245" s="30"/>
      <c r="BB1245" s="30" t="s">
        <v>54452</v>
      </c>
      <c r="BC1245" s="30" t="s">
        <v>54452</v>
      </c>
      <c r="BD1245" s="30" t="s">
        <v>54452</v>
      </c>
      <c r="BE1245" s="30" t="s">
        <v>54452</v>
      </c>
      <c r="BF1245" s="30" t="s">
        <v>54452</v>
      </c>
      <c r="BG1245" s="30">
        <v>7</v>
      </c>
      <c r="BH1245" s="30" t="s">
        <v>15814</v>
      </c>
      <c r="BI1245" s="31"/>
    </row>
    <row r="1246" spans="1:61" ht="16.5">
      <c r="A1246" s="21" t="s">
        <v>4303</v>
      </c>
      <c r="B1246" s="21">
        <v>4083</v>
      </c>
      <c r="C1246" s="21">
        <v>1158759</v>
      </c>
      <c r="D1246" s="21">
        <v>1338137806</v>
      </c>
      <c r="E1246" s="22">
        <v>1349110013457</v>
      </c>
      <c r="F1246" s="24" t="s">
        <v>4304</v>
      </c>
      <c r="G1246" s="24" t="s">
        <v>44</v>
      </c>
      <c r="H1246" s="24" t="s">
        <v>51</v>
      </c>
      <c r="I1246" s="24" t="s">
        <v>52</v>
      </c>
      <c r="J1246" s="24" t="s">
        <v>3052</v>
      </c>
      <c r="K1246" s="21">
        <v>29</v>
      </c>
      <c r="L1246" s="32" t="s">
        <v>4305</v>
      </c>
      <c r="M1246" s="21" t="s">
        <v>4306</v>
      </c>
      <c r="N1246" s="21">
        <v>1</v>
      </c>
      <c r="O1246" s="21" t="s">
        <v>55</v>
      </c>
      <c r="P1246" s="21">
        <v>0</v>
      </c>
      <c r="Q1246" s="21">
        <v>0</v>
      </c>
      <c r="R1246" s="21">
        <v>0</v>
      </c>
      <c r="S1246" s="33">
        <v>83425</v>
      </c>
      <c r="T1246" s="21">
        <v>0</v>
      </c>
      <c r="U1246" s="39">
        <v>35366</v>
      </c>
      <c r="V1246" s="33">
        <v>421782</v>
      </c>
      <c r="W1246" s="39">
        <v>86917</v>
      </c>
      <c r="X1246" s="21">
        <v>0</v>
      </c>
      <c r="Y1246" s="39">
        <v>58289109</v>
      </c>
      <c r="Z1246" s="16" t="s">
        <v>126</v>
      </c>
      <c r="AA1246" s="102">
        <v>0</v>
      </c>
      <c r="AB1246" s="21">
        <v>582.79999999999995</v>
      </c>
      <c r="AC1246" s="21">
        <v>0.8</v>
      </c>
      <c r="AD1246" s="21">
        <v>0.3</v>
      </c>
      <c r="AE1246" s="21">
        <v>5</v>
      </c>
      <c r="AF1246" s="21">
        <f t="shared" si="19"/>
        <v>588.89999999999986</v>
      </c>
      <c r="AG1246" s="21" t="s">
        <v>4307</v>
      </c>
      <c r="AH1246" s="24" t="s">
        <v>4308</v>
      </c>
      <c r="AI1246" s="24" t="s">
        <v>4309</v>
      </c>
      <c r="AJ1246" s="27" t="s">
        <v>31826</v>
      </c>
      <c r="AK1246" s="28" t="s">
        <v>70</v>
      </c>
      <c r="AL1246" s="28">
        <v>10</v>
      </c>
      <c r="AM1246" s="28">
        <v>19980908</v>
      </c>
      <c r="AN1246" s="29">
        <v>317</v>
      </c>
      <c r="AO1246" s="29">
        <v>202306</v>
      </c>
      <c r="AP1246" s="29">
        <v>2022</v>
      </c>
      <c r="AQ1246" s="28">
        <v>262404352</v>
      </c>
      <c r="AR1246" s="28">
        <v>364067899</v>
      </c>
      <c r="AS1246" s="28">
        <v>8358529</v>
      </c>
      <c r="AT1246" s="30">
        <v>2</v>
      </c>
      <c r="AU1246" s="30"/>
      <c r="AV1246" s="30"/>
      <c r="AW1246" s="30"/>
      <c r="AX1246" s="30"/>
      <c r="AY1246" s="30"/>
      <c r="AZ1246" s="30"/>
      <c r="BA1246" s="30"/>
      <c r="BB1246" s="30" t="s">
        <v>54452</v>
      </c>
      <c r="BC1246" s="30" t="s">
        <v>54452</v>
      </c>
      <c r="BD1246" s="30" t="s">
        <v>54452</v>
      </c>
      <c r="BE1246" s="30" t="s">
        <v>54452</v>
      </c>
      <c r="BF1246" s="30" t="s">
        <v>54452</v>
      </c>
      <c r="BG1246" s="30">
        <v>5</v>
      </c>
      <c r="BH1246" s="30"/>
      <c r="BI1246" s="31"/>
    </row>
    <row r="1247" spans="1:61" ht="16.5">
      <c r="A1247" s="21" t="s">
        <v>15431</v>
      </c>
      <c r="B1247" s="21">
        <v>14688</v>
      </c>
      <c r="C1247" s="21">
        <v>1303776</v>
      </c>
      <c r="D1247" s="21">
        <v>2118160214</v>
      </c>
      <c r="E1247" s="22">
        <v>1101110725204</v>
      </c>
      <c r="F1247" s="24" t="s">
        <v>15432</v>
      </c>
      <c r="G1247" s="24" t="s">
        <v>44</v>
      </c>
      <c r="H1247" s="24" t="s">
        <v>51</v>
      </c>
      <c r="I1247" s="24" t="s">
        <v>65</v>
      </c>
      <c r="J1247" s="24" t="s">
        <v>363</v>
      </c>
      <c r="K1247" s="21">
        <v>63</v>
      </c>
      <c r="L1247" s="32" t="s">
        <v>15433</v>
      </c>
      <c r="M1247" s="21" t="s">
        <v>15434</v>
      </c>
      <c r="N1247" s="21">
        <v>1</v>
      </c>
      <c r="O1247" s="21" t="s">
        <v>83</v>
      </c>
      <c r="P1247" s="33">
        <v>418080241</v>
      </c>
      <c r="Q1247" s="33">
        <v>572390524</v>
      </c>
      <c r="R1247" s="21">
        <v>0</v>
      </c>
      <c r="S1247" s="21">
        <v>0</v>
      </c>
      <c r="T1247" s="21">
        <v>0</v>
      </c>
      <c r="U1247" s="33">
        <v>78978690</v>
      </c>
      <c r="V1247" s="21">
        <v>0</v>
      </c>
      <c r="W1247" s="33">
        <v>57824900</v>
      </c>
      <c r="X1247" s="33">
        <v>5500000</v>
      </c>
      <c r="Y1247" s="21">
        <v>0</v>
      </c>
      <c r="Z1247" s="16" t="s">
        <v>315</v>
      </c>
      <c r="AA1247" s="21">
        <v>4.0999999999999996</v>
      </c>
      <c r="AB1247" s="21">
        <v>5.7</v>
      </c>
      <c r="AC1247" s="99">
        <v>0</v>
      </c>
      <c r="AD1247" s="21">
        <v>0.7</v>
      </c>
      <c r="AE1247" s="21">
        <v>0.6</v>
      </c>
      <c r="AF1247" s="21">
        <f t="shared" si="19"/>
        <v>11.1</v>
      </c>
      <c r="AG1247" s="21" t="s">
        <v>15320</v>
      </c>
      <c r="AH1247" s="24" t="s">
        <v>15435</v>
      </c>
      <c r="AI1247" s="24" t="s">
        <v>15436</v>
      </c>
      <c r="AJ1247" s="27" t="s">
        <v>31210</v>
      </c>
      <c r="AK1247" s="28" t="s">
        <v>60</v>
      </c>
      <c r="AL1247" s="28">
        <v>10</v>
      </c>
      <c r="AM1247" s="28">
        <v>19901013</v>
      </c>
      <c r="AN1247" s="29">
        <v>596</v>
      </c>
      <c r="AO1247" s="29">
        <v>202212</v>
      </c>
      <c r="AP1247" s="29">
        <v>2022</v>
      </c>
      <c r="AQ1247" s="28">
        <v>56527615</v>
      </c>
      <c r="AR1247" s="28">
        <v>22639598</v>
      </c>
      <c r="AS1247" s="28">
        <v>600000</v>
      </c>
      <c r="AT1247" s="30">
        <v>2</v>
      </c>
      <c r="AU1247" s="30"/>
      <c r="AV1247" s="30"/>
      <c r="AW1247" s="30"/>
      <c r="AX1247" s="30"/>
      <c r="AY1247" s="30"/>
      <c r="AZ1247" s="30"/>
      <c r="BA1247" s="30"/>
      <c r="BB1247" s="30" t="s">
        <v>54452</v>
      </c>
      <c r="BC1247" s="30" t="s">
        <v>54452</v>
      </c>
      <c r="BD1247" s="30" t="s">
        <v>54452</v>
      </c>
      <c r="BE1247" s="30" t="s">
        <v>54452</v>
      </c>
      <c r="BF1247" s="30" t="s">
        <v>15437</v>
      </c>
      <c r="BG1247" s="30">
        <v>2</v>
      </c>
      <c r="BH1247" s="30"/>
      <c r="BI1247" s="31"/>
    </row>
    <row r="1248" spans="1:61" ht="16.5">
      <c r="A1248" s="21" t="s">
        <v>18600</v>
      </c>
      <c r="B1248" s="21">
        <v>20804</v>
      </c>
      <c r="C1248" s="21">
        <v>1935427</v>
      </c>
      <c r="D1248" s="21">
        <v>1208194951</v>
      </c>
      <c r="E1248" s="22">
        <v>1101111799513</v>
      </c>
      <c r="F1248" s="24" t="s">
        <v>18601</v>
      </c>
      <c r="G1248" s="24" t="s">
        <v>104</v>
      </c>
      <c r="H1248" s="24" t="s">
        <v>51</v>
      </c>
      <c r="I1248" s="24" t="s">
        <v>52</v>
      </c>
      <c r="J1248" s="24" t="s">
        <v>2778</v>
      </c>
      <c r="K1248" s="21">
        <v>25</v>
      </c>
      <c r="L1248" s="32" t="s">
        <v>18602</v>
      </c>
      <c r="M1248" s="21" t="s">
        <v>18603</v>
      </c>
      <c r="N1248" s="21">
        <v>1</v>
      </c>
      <c r="O1248" s="21" t="s">
        <v>83</v>
      </c>
      <c r="P1248" s="33">
        <v>11246590641</v>
      </c>
      <c r="Q1248" s="33">
        <v>49129768262</v>
      </c>
      <c r="R1248" s="21">
        <v>0</v>
      </c>
      <c r="S1248" s="33">
        <v>5768713979</v>
      </c>
      <c r="T1248" s="21">
        <v>0</v>
      </c>
      <c r="U1248" s="33">
        <v>141459440</v>
      </c>
      <c r="V1248" s="21">
        <v>0</v>
      </c>
      <c r="W1248" s="33">
        <v>2379426038</v>
      </c>
      <c r="X1248" s="33">
        <v>629488214</v>
      </c>
      <c r="Y1248" s="33">
        <v>46693930085</v>
      </c>
      <c r="Z1248" s="16" t="s">
        <v>315</v>
      </c>
      <c r="AA1248" s="21">
        <v>112.4</v>
      </c>
      <c r="AB1248" s="21">
        <v>958.2</v>
      </c>
      <c r="AC1248" s="21">
        <v>57.6</v>
      </c>
      <c r="AD1248" s="21">
        <v>1.4</v>
      </c>
      <c r="AE1248" s="21">
        <v>30</v>
      </c>
      <c r="AF1248" s="21">
        <f t="shared" si="19"/>
        <v>1159.6000000000001</v>
      </c>
      <c r="AG1248" s="21" t="s">
        <v>4059</v>
      </c>
      <c r="AH1248" s="24" t="s">
        <v>18604</v>
      </c>
      <c r="AI1248" s="24" t="s">
        <v>18605</v>
      </c>
      <c r="AJ1248" s="27" t="s">
        <v>31827</v>
      </c>
      <c r="AK1248" s="28" t="s">
        <v>70</v>
      </c>
      <c r="AL1248" s="28">
        <v>10</v>
      </c>
      <c r="AM1248" s="28">
        <v>19991101</v>
      </c>
      <c r="AN1248" s="29">
        <v>360</v>
      </c>
      <c r="AO1248" s="29">
        <v>202307</v>
      </c>
      <c r="AP1248" s="29">
        <v>2022</v>
      </c>
      <c r="AQ1248" s="28">
        <v>150404312</v>
      </c>
      <c r="AR1248" s="28">
        <v>309815854</v>
      </c>
      <c r="AS1248" s="28">
        <v>6927956</v>
      </c>
      <c r="AT1248" s="30">
        <v>1</v>
      </c>
      <c r="AU1248" s="30"/>
      <c r="AV1248" s="30"/>
      <c r="AW1248" s="30"/>
      <c r="AX1248" s="30"/>
      <c r="AY1248" s="30"/>
      <c r="AZ1248" s="30"/>
      <c r="BA1248" s="30"/>
      <c r="BB1248" s="30" t="s">
        <v>54452</v>
      </c>
      <c r="BC1248" s="30" t="s">
        <v>54452</v>
      </c>
      <c r="BD1248" s="30" t="s">
        <v>54452</v>
      </c>
      <c r="BE1248" s="30" t="s">
        <v>54452</v>
      </c>
      <c r="BF1248" s="30" t="s">
        <v>54452</v>
      </c>
      <c r="BG1248" s="30">
        <v>4</v>
      </c>
      <c r="BH1248" s="30" t="s">
        <v>237</v>
      </c>
      <c r="BI1248" s="31"/>
    </row>
    <row r="1249" spans="1:61" ht="16.5">
      <c r="A1249" s="21" t="s">
        <v>15321</v>
      </c>
      <c r="B1249" s="21">
        <v>4650</v>
      </c>
      <c r="C1249" s="21">
        <v>1100108</v>
      </c>
      <c r="D1249" s="21">
        <v>1278144258</v>
      </c>
      <c r="E1249" s="22">
        <v>1115110043524</v>
      </c>
      <c r="F1249" s="24" t="s">
        <v>15322</v>
      </c>
      <c r="G1249" s="24" t="s">
        <v>44</v>
      </c>
      <c r="H1249" s="24" t="s">
        <v>51</v>
      </c>
      <c r="I1249" s="24" t="s">
        <v>52</v>
      </c>
      <c r="J1249" s="24" t="s">
        <v>1921</v>
      </c>
      <c r="K1249" s="21">
        <v>28</v>
      </c>
      <c r="L1249" s="32" t="s">
        <v>15323</v>
      </c>
      <c r="M1249" s="21" t="s">
        <v>15324</v>
      </c>
      <c r="N1249" s="26">
        <v>1</v>
      </c>
      <c r="O1249" s="26" t="s">
        <v>55</v>
      </c>
      <c r="P1249" s="33">
        <v>21394</v>
      </c>
      <c r="Q1249" s="33">
        <v>8662</v>
      </c>
      <c r="R1249" s="26">
        <v>0</v>
      </c>
      <c r="S1249" s="33">
        <v>1194650</v>
      </c>
      <c r="T1249" s="26">
        <v>0</v>
      </c>
      <c r="U1249" s="26">
        <v>0</v>
      </c>
      <c r="V1249" s="33">
        <v>617145</v>
      </c>
      <c r="W1249" s="33">
        <v>463322</v>
      </c>
      <c r="X1249" s="33">
        <v>741405</v>
      </c>
      <c r="Y1249" s="33">
        <v>50575</v>
      </c>
      <c r="Z1249" s="16" t="s">
        <v>126</v>
      </c>
      <c r="AA1249" s="21">
        <v>0.2</v>
      </c>
      <c r="AB1249" s="21">
        <v>0.5</v>
      </c>
      <c r="AC1249" s="21">
        <v>11.9</v>
      </c>
      <c r="AD1249" s="99">
        <v>0</v>
      </c>
      <c r="AE1249" s="21">
        <v>18.2</v>
      </c>
      <c r="AF1249" s="21">
        <f t="shared" si="19"/>
        <v>30.799999999999997</v>
      </c>
      <c r="AG1249" s="21" t="s">
        <v>15325</v>
      </c>
      <c r="AH1249" s="24" t="s">
        <v>15326</v>
      </c>
      <c r="AI1249" s="24" t="s">
        <v>15327</v>
      </c>
      <c r="AJ1249" s="27" t="s">
        <v>31828</v>
      </c>
      <c r="AK1249" s="28" t="s">
        <v>60</v>
      </c>
      <c r="AL1249" s="28">
        <v>10</v>
      </c>
      <c r="AM1249" s="28">
        <v>20010207</v>
      </c>
      <c r="AN1249" s="29">
        <v>324</v>
      </c>
      <c r="AO1249" s="29">
        <v>202304</v>
      </c>
      <c r="AP1249" s="29">
        <v>2022</v>
      </c>
      <c r="AQ1249" s="28">
        <v>174419477</v>
      </c>
      <c r="AR1249" s="28">
        <v>266345668</v>
      </c>
      <c r="AS1249" s="28">
        <v>5708706</v>
      </c>
      <c r="AT1249" s="30">
        <v>1</v>
      </c>
      <c r="AU1249" s="30"/>
      <c r="AV1249" s="30"/>
      <c r="AW1249" s="30"/>
      <c r="AX1249" s="30"/>
      <c r="AY1249" s="30"/>
      <c r="AZ1249" s="30"/>
      <c r="BA1249" s="30"/>
      <c r="BB1249" s="30" t="s">
        <v>54452</v>
      </c>
      <c r="BC1249" s="30" t="s">
        <v>54452</v>
      </c>
      <c r="BD1249" s="30" t="s">
        <v>54452</v>
      </c>
      <c r="BE1249" s="30" t="s">
        <v>54452</v>
      </c>
      <c r="BF1249" s="30" t="s">
        <v>54452</v>
      </c>
      <c r="BG1249" s="30">
        <v>5</v>
      </c>
      <c r="BH1249" s="30"/>
      <c r="BI1249" s="31"/>
    </row>
    <row r="1250" spans="1:61" ht="16.5">
      <c r="A1250" s="21" t="s">
        <v>6230</v>
      </c>
      <c r="B1250" s="21">
        <v>6309</v>
      </c>
      <c r="C1250" s="21">
        <v>1815209</v>
      </c>
      <c r="D1250" s="21">
        <v>1248198532</v>
      </c>
      <c r="E1250" s="22">
        <v>1348110072942</v>
      </c>
      <c r="F1250" s="24" t="s">
        <v>6231</v>
      </c>
      <c r="G1250" s="24" t="s">
        <v>44</v>
      </c>
      <c r="H1250" s="24" t="s">
        <v>51</v>
      </c>
      <c r="I1250" s="24" t="s">
        <v>52</v>
      </c>
      <c r="J1250" s="24" t="s">
        <v>1042</v>
      </c>
      <c r="K1250" s="21">
        <v>36</v>
      </c>
      <c r="L1250" s="32" t="s">
        <v>6232</v>
      </c>
      <c r="M1250" s="21" t="s">
        <v>6233</v>
      </c>
      <c r="N1250" s="26">
        <v>1</v>
      </c>
      <c r="O1250" s="26" t="s">
        <v>55</v>
      </c>
      <c r="P1250" s="26">
        <v>0</v>
      </c>
      <c r="Q1250" s="33">
        <v>5268708</v>
      </c>
      <c r="R1250" s="33">
        <v>6364</v>
      </c>
      <c r="S1250" s="26">
        <v>0</v>
      </c>
      <c r="T1250" s="26">
        <v>0</v>
      </c>
      <c r="U1250" s="33">
        <v>254671</v>
      </c>
      <c r="V1250" s="33">
        <v>905106</v>
      </c>
      <c r="W1250" s="33">
        <v>939057</v>
      </c>
      <c r="X1250" s="33">
        <v>286169</v>
      </c>
      <c r="Y1250" s="33">
        <v>983548</v>
      </c>
      <c r="Z1250" s="21" t="s">
        <v>5733</v>
      </c>
      <c r="AA1250" s="102">
        <v>0</v>
      </c>
      <c r="AB1250" s="21">
        <v>62.5</v>
      </c>
      <c r="AC1250" s="99">
        <v>0</v>
      </c>
      <c r="AD1250" s="21">
        <v>2.5</v>
      </c>
      <c r="AE1250" s="21">
        <v>21.3</v>
      </c>
      <c r="AF1250" s="21">
        <f t="shared" si="19"/>
        <v>86.3</v>
      </c>
      <c r="AG1250" s="21" t="s">
        <v>6234</v>
      </c>
      <c r="AH1250" s="24" t="s">
        <v>6235</v>
      </c>
      <c r="AI1250" s="24" t="s">
        <v>6236</v>
      </c>
      <c r="AJ1250" s="27" t="s">
        <v>31829</v>
      </c>
      <c r="AK1250" s="28" t="s">
        <v>70</v>
      </c>
      <c r="AL1250" s="28">
        <v>10</v>
      </c>
      <c r="AM1250" s="28">
        <v>20020801</v>
      </c>
      <c r="AN1250" s="29">
        <v>599</v>
      </c>
      <c r="AO1250" s="29">
        <v>202306</v>
      </c>
      <c r="AP1250" s="29">
        <v>2022</v>
      </c>
      <c r="AQ1250" s="28">
        <v>233430369</v>
      </c>
      <c r="AR1250" s="28">
        <v>454365729</v>
      </c>
      <c r="AS1250" s="28">
        <v>18977722</v>
      </c>
      <c r="AT1250" s="30">
        <v>1</v>
      </c>
      <c r="AU1250" s="30"/>
      <c r="AV1250" s="30"/>
      <c r="AW1250" s="30"/>
      <c r="AX1250" s="30"/>
      <c r="AY1250" s="30"/>
      <c r="AZ1250" s="30"/>
      <c r="BA1250" s="30"/>
      <c r="BB1250" s="30" t="s">
        <v>54452</v>
      </c>
      <c r="BC1250" s="30" t="s">
        <v>54452</v>
      </c>
      <c r="BD1250" s="30" t="s">
        <v>54452</v>
      </c>
      <c r="BE1250" s="30" t="s">
        <v>54452</v>
      </c>
      <c r="BF1250" s="30" t="s">
        <v>54452</v>
      </c>
      <c r="BG1250" s="30">
        <v>7</v>
      </c>
      <c r="BH1250" s="30" t="s">
        <v>1957</v>
      </c>
      <c r="BI1250" s="31"/>
    </row>
    <row r="1251" spans="1:61" ht="16.5">
      <c r="A1251" s="21" t="s">
        <v>8020</v>
      </c>
      <c r="B1251" s="21">
        <v>8237</v>
      </c>
      <c r="C1251" s="21">
        <v>1136770</v>
      </c>
      <c r="D1251" s="21">
        <v>2098123706</v>
      </c>
      <c r="E1251" s="22">
        <v>1101111799703</v>
      </c>
      <c r="F1251" s="24" t="s">
        <v>8021</v>
      </c>
      <c r="G1251" s="24" t="s">
        <v>44</v>
      </c>
      <c r="H1251" s="24" t="s">
        <v>51</v>
      </c>
      <c r="I1251" s="24" t="s">
        <v>52</v>
      </c>
      <c r="J1251" s="24" t="s">
        <v>457</v>
      </c>
      <c r="K1251" s="21">
        <v>45</v>
      </c>
      <c r="L1251" s="32" t="s">
        <v>8022</v>
      </c>
      <c r="M1251" s="21" t="s">
        <v>8023</v>
      </c>
      <c r="N1251" s="21">
        <v>1</v>
      </c>
      <c r="O1251" s="21" t="s">
        <v>55</v>
      </c>
      <c r="P1251" s="21">
        <v>0</v>
      </c>
      <c r="Q1251" s="21">
        <v>0</v>
      </c>
      <c r="R1251" s="33">
        <v>30400</v>
      </c>
      <c r="S1251" s="21">
        <v>0</v>
      </c>
      <c r="T1251" s="21">
        <v>0</v>
      </c>
      <c r="U1251" s="33">
        <v>300219</v>
      </c>
      <c r="V1251" s="33">
        <v>408784</v>
      </c>
      <c r="W1251" s="33">
        <v>209393</v>
      </c>
      <c r="X1251" s="21">
        <v>0</v>
      </c>
      <c r="Y1251" s="21">
        <v>0</v>
      </c>
      <c r="Z1251" s="16" t="s">
        <v>1249</v>
      </c>
      <c r="AA1251" s="102">
        <v>0</v>
      </c>
      <c r="AB1251" s="21">
        <v>0.3</v>
      </c>
      <c r="AC1251" s="99">
        <v>0</v>
      </c>
      <c r="AD1251" s="21">
        <v>3</v>
      </c>
      <c r="AE1251" s="21">
        <v>6.1</v>
      </c>
      <c r="AF1251" s="21">
        <f t="shared" si="19"/>
        <v>9.3999999999999986</v>
      </c>
      <c r="AG1251" s="21" t="s">
        <v>8024</v>
      </c>
      <c r="AH1251" s="24" t="s">
        <v>8025</v>
      </c>
      <c r="AI1251" s="24" t="s">
        <v>8026</v>
      </c>
      <c r="AJ1251" s="27" t="s">
        <v>31830</v>
      </c>
      <c r="AK1251" s="28" t="s">
        <v>60</v>
      </c>
      <c r="AL1251" s="28">
        <v>10</v>
      </c>
      <c r="AM1251" s="28">
        <v>19991115</v>
      </c>
      <c r="AN1251" s="29">
        <v>1105</v>
      </c>
      <c r="AO1251" s="29">
        <v>202305</v>
      </c>
      <c r="AP1251" s="29">
        <v>2022</v>
      </c>
      <c r="AQ1251" s="28">
        <v>179579088</v>
      </c>
      <c r="AR1251" s="28">
        <v>62918604</v>
      </c>
      <c r="AS1251" s="28">
        <v>4499170</v>
      </c>
      <c r="AT1251" s="30">
        <v>1</v>
      </c>
      <c r="AU1251" s="30"/>
      <c r="AV1251" s="30"/>
      <c r="AW1251" s="30"/>
      <c r="AX1251" s="30"/>
      <c r="AY1251" s="30"/>
      <c r="AZ1251" s="30"/>
      <c r="BA1251" s="30"/>
      <c r="BB1251" s="30" t="s">
        <v>54452</v>
      </c>
      <c r="BC1251" s="30" t="s">
        <v>54452</v>
      </c>
      <c r="BD1251" s="30" t="s">
        <v>54452</v>
      </c>
      <c r="BE1251" s="30" t="s">
        <v>54452</v>
      </c>
      <c r="BF1251" s="30" t="s">
        <v>54452</v>
      </c>
      <c r="BG1251" s="30">
        <v>4</v>
      </c>
      <c r="BH1251" s="30" t="s">
        <v>7000</v>
      </c>
      <c r="BI1251" s="31"/>
    </row>
    <row r="1252" spans="1:61" ht="16.5">
      <c r="A1252" s="21" t="s">
        <v>3040</v>
      </c>
      <c r="B1252" s="21">
        <v>2764</v>
      </c>
      <c r="C1252" s="21">
        <v>1315529</v>
      </c>
      <c r="D1252" s="21">
        <v>1398115931</v>
      </c>
      <c r="E1252" s="22">
        <v>1201110095499</v>
      </c>
      <c r="F1252" s="24" t="s">
        <v>3041</v>
      </c>
      <c r="G1252" s="24" t="s">
        <v>44</v>
      </c>
      <c r="H1252" s="24" t="s">
        <v>51</v>
      </c>
      <c r="I1252" s="24" t="s">
        <v>52</v>
      </c>
      <c r="J1252" s="24" t="s">
        <v>1045</v>
      </c>
      <c r="K1252" s="21">
        <v>17</v>
      </c>
      <c r="L1252" s="32" t="s">
        <v>3042</v>
      </c>
      <c r="M1252" s="21" t="s">
        <v>3043</v>
      </c>
      <c r="N1252" s="21">
        <v>1</v>
      </c>
      <c r="O1252" s="21" t="s">
        <v>55</v>
      </c>
      <c r="P1252" s="21">
        <v>0</v>
      </c>
      <c r="Q1252" s="21">
        <v>0</v>
      </c>
      <c r="R1252" s="33">
        <v>63999</v>
      </c>
      <c r="S1252" s="33">
        <v>205400</v>
      </c>
      <c r="T1252" s="21">
        <v>0</v>
      </c>
      <c r="U1252" s="33">
        <v>66800</v>
      </c>
      <c r="V1252" s="21">
        <v>0</v>
      </c>
      <c r="W1252" s="21">
        <v>0</v>
      </c>
      <c r="X1252" s="33">
        <v>499310</v>
      </c>
      <c r="Y1252" s="33">
        <v>7835933</v>
      </c>
      <c r="Z1252" s="16" t="s">
        <v>56</v>
      </c>
      <c r="AA1252" s="102">
        <v>0</v>
      </c>
      <c r="AB1252" s="21">
        <v>78.900000000000006</v>
      </c>
      <c r="AC1252" s="21">
        <v>2</v>
      </c>
      <c r="AD1252" s="21">
        <v>0.6</v>
      </c>
      <c r="AE1252" s="21">
        <v>4.9000000000000004</v>
      </c>
      <c r="AF1252" s="21">
        <f t="shared" si="19"/>
        <v>86.4</v>
      </c>
      <c r="AG1252" s="21" t="s">
        <v>3044</v>
      </c>
      <c r="AH1252" s="24" t="s">
        <v>3045</v>
      </c>
      <c r="AI1252" s="24" t="s">
        <v>3046</v>
      </c>
      <c r="AJ1252" s="27" t="s">
        <v>31831</v>
      </c>
      <c r="AK1252" s="28" t="s">
        <v>156</v>
      </c>
      <c r="AL1252" s="28">
        <v>10</v>
      </c>
      <c r="AM1252" s="28">
        <v>19940801</v>
      </c>
      <c r="AN1252" s="29">
        <v>385</v>
      </c>
      <c r="AO1252" s="29">
        <v>202306</v>
      </c>
      <c r="AP1252" s="29">
        <v>2022</v>
      </c>
      <c r="AQ1252" s="28">
        <v>179753809</v>
      </c>
      <c r="AR1252" s="28">
        <v>136133552</v>
      </c>
      <c r="AS1252" s="28">
        <v>3771825</v>
      </c>
      <c r="AT1252" s="30">
        <v>1</v>
      </c>
      <c r="AU1252" s="30"/>
      <c r="AV1252" s="30"/>
      <c r="AW1252" s="30"/>
      <c r="AX1252" s="30"/>
      <c r="AY1252" s="30"/>
      <c r="AZ1252" s="30"/>
      <c r="BA1252" s="30"/>
      <c r="BB1252" s="30" t="s">
        <v>54452</v>
      </c>
      <c r="BC1252" s="30" t="s">
        <v>54452</v>
      </c>
      <c r="BD1252" s="30" t="s">
        <v>54452</v>
      </c>
      <c r="BE1252" s="30" t="s">
        <v>54452</v>
      </c>
      <c r="BF1252" s="30" t="s">
        <v>54452</v>
      </c>
      <c r="BG1252" s="30">
        <v>4</v>
      </c>
      <c r="BH1252" s="30" t="s">
        <v>237</v>
      </c>
      <c r="BI1252" s="31"/>
    </row>
    <row r="1253" spans="1:61" ht="16.5">
      <c r="A1253" s="21" t="s">
        <v>16158</v>
      </c>
      <c r="B1253" s="21">
        <v>15161</v>
      </c>
      <c r="C1253" s="21">
        <v>1125670</v>
      </c>
      <c r="D1253" s="21">
        <v>3018153578</v>
      </c>
      <c r="E1253" s="22">
        <v>1501110056495</v>
      </c>
      <c r="F1253" s="24" t="s">
        <v>16159</v>
      </c>
      <c r="G1253" s="24" t="s">
        <v>44</v>
      </c>
      <c r="H1253" s="24" t="s">
        <v>51</v>
      </c>
      <c r="I1253" s="24" t="s">
        <v>65</v>
      </c>
      <c r="J1253" s="24" t="s">
        <v>363</v>
      </c>
      <c r="K1253" s="21">
        <v>63</v>
      </c>
      <c r="L1253" s="32" t="s">
        <v>16160</v>
      </c>
      <c r="M1253" s="21" t="s">
        <v>16161</v>
      </c>
      <c r="N1253" s="21">
        <v>2</v>
      </c>
      <c r="O1253" s="21" t="s">
        <v>55</v>
      </c>
      <c r="P1253" s="33">
        <v>376838</v>
      </c>
      <c r="Q1253" s="33">
        <v>947846</v>
      </c>
      <c r="R1253" s="21">
        <v>0</v>
      </c>
      <c r="S1253" s="33">
        <v>18126425</v>
      </c>
      <c r="T1253" s="21">
        <v>0</v>
      </c>
      <c r="U1253" s="33">
        <v>117154</v>
      </c>
      <c r="V1253" s="33">
        <v>621725</v>
      </c>
      <c r="W1253" s="33">
        <v>47811</v>
      </c>
      <c r="X1253" s="33">
        <v>5447694</v>
      </c>
      <c r="Y1253" s="21">
        <v>0</v>
      </c>
      <c r="Z1253" s="16" t="s">
        <v>315</v>
      </c>
      <c r="AA1253" s="21">
        <v>3.7</v>
      </c>
      <c r="AB1253" s="21">
        <v>9.4</v>
      </c>
      <c r="AC1253" s="21">
        <v>181.2</v>
      </c>
      <c r="AD1253" s="21">
        <v>1.1000000000000001</v>
      </c>
      <c r="AE1253" s="21">
        <v>61.1</v>
      </c>
      <c r="AF1253" s="21">
        <f t="shared" si="19"/>
        <v>256.5</v>
      </c>
      <c r="AG1253" s="21" t="s">
        <v>16162</v>
      </c>
      <c r="AH1253" s="24" t="s">
        <v>16163</v>
      </c>
      <c r="AI1253" s="24" t="s">
        <v>16164</v>
      </c>
      <c r="AJ1253" s="27" t="s">
        <v>31832</v>
      </c>
      <c r="AK1253" s="28" t="s">
        <v>60</v>
      </c>
      <c r="AL1253" s="28">
        <v>10</v>
      </c>
      <c r="AM1253" s="28">
        <v>20010701</v>
      </c>
      <c r="AN1253" s="29">
        <v>408</v>
      </c>
      <c r="AO1253" s="29">
        <v>202304</v>
      </c>
      <c r="AP1253" s="29">
        <v>2022</v>
      </c>
      <c r="AQ1253" s="28">
        <v>59345599</v>
      </c>
      <c r="AR1253" s="28">
        <v>150963952</v>
      </c>
      <c r="AS1253" s="28">
        <v>888000</v>
      </c>
      <c r="AT1253" s="30">
        <v>1</v>
      </c>
      <c r="AU1253" s="30"/>
      <c r="AV1253" s="30"/>
      <c r="AW1253" s="30"/>
      <c r="AX1253" s="30"/>
      <c r="AY1253" s="30"/>
      <c r="AZ1253" s="30"/>
      <c r="BA1253" s="30"/>
      <c r="BB1253" s="30" t="s">
        <v>54452</v>
      </c>
      <c r="BC1253" s="30" t="s">
        <v>54452</v>
      </c>
      <c r="BD1253" s="30" t="s">
        <v>54452</v>
      </c>
      <c r="BE1253" s="30" t="s">
        <v>54452</v>
      </c>
      <c r="BF1253" s="30" t="s">
        <v>54452</v>
      </c>
      <c r="BG1253" s="30">
        <v>13</v>
      </c>
      <c r="BH1253" s="30"/>
      <c r="BI1253" s="31"/>
    </row>
    <row r="1254" spans="1:61" ht="16.5">
      <c r="A1254" s="21" t="s">
        <v>6295</v>
      </c>
      <c r="B1254" s="21">
        <v>6380</v>
      </c>
      <c r="C1254" s="21">
        <v>2162392</v>
      </c>
      <c r="D1254" s="21">
        <v>1358157375</v>
      </c>
      <c r="E1254" s="22">
        <v>1345110064482</v>
      </c>
      <c r="F1254" s="24" t="s">
        <v>6296</v>
      </c>
      <c r="G1254" s="24" t="s">
        <v>44</v>
      </c>
      <c r="H1254" s="24" t="s">
        <v>51</v>
      </c>
      <c r="I1254" s="24" t="s">
        <v>52</v>
      </c>
      <c r="J1254" s="24" t="s">
        <v>1042</v>
      </c>
      <c r="K1254" s="21">
        <v>36</v>
      </c>
      <c r="L1254" s="32" t="s">
        <v>6297</v>
      </c>
      <c r="M1254" s="21" t="s">
        <v>6298</v>
      </c>
      <c r="N1254" s="26">
        <v>1</v>
      </c>
      <c r="O1254" s="26" t="s">
        <v>55</v>
      </c>
      <c r="P1254" s="26">
        <v>0</v>
      </c>
      <c r="Q1254" s="26">
        <v>0</v>
      </c>
      <c r="R1254" s="51">
        <v>51650</v>
      </c>
      <c r="S1254" s="51">
        <v>1661428</v>
      </c>
      <c r="T1254" s="26">
        <v>0</v>
      </c>
      <c r="U1254" s="51">
        <v>521272</v>
      </c>
      <c r="V1254" s="26">
        <v>0</v>
      </c>
      <c r="W1254" s="51">
        <v>608274</v>
      </c>
      <c r="X1254" s="51">
        <v>493018</v>
      </c>
      <c r="Y1254" s="51">
        <v>4206826</v>
      </c>
      <c r="Z1254" s="21" t="s">
        <v>5733</v>
      </c>
      <c r="AA1254" s="102">
        <v>0</v>
      </c>
      <c r="AB1254" s="21">
        <v>42.5</v>
      </c>
      <c r="AC1254" s="21">
        <v>16.600000000000001</v>
      </c>
      <c r="AD1254" s="21">
        <v>5.2</v>
      </c>
      <c r="AE1254" s="21">
        <v>11</v>
      </c>
      <c r="AF1254" s="21">
        <f t="shared" si="19"/>
        <v>75.3</v>
      </c>
      <c r="AG1254" s="21" t="s">
        <v>6252</v>
      </c>
      <c r="AH1254" s="24" t="s">
        <v>6299</v>
      </c>
      <c r="AI1254" s="24" t="s">
        <v>6300</v>
      </c>
      <c r="AJ1254" s="27" t="s">
        <v>31833</v>
      </c>
      <c r="AK1254" s="28" t="s">
        <v>70</v>
      </c>
      <c r="AL1254" s="28">
        <v>10</v>
      </c>
      <c r="AM1254" s="28">
        <v>20020919</v>
      </c>
      <c r="AN1254" s="29">
        <v>401</v>
      </c>
      <c r="AO1254" s="29">
        <v>202306</v>
      </c>
      <c r="AP1254" s="29">
        <v>2022</v>
      </c>
      <c r="AQ1254" s="28">
        <v>355948664</v>
      </c>
      <c r="AR1254" s="28">
        <v>335713848</v>
      </c>
      <c r="AS1254" s="28">
        <v>9884113</v>
      </c>
      <c r="AT1254" s="30">
        <v>1</v>
      </c>
      <c r="AU1254" s="30"/>
      <c r="AV1254" s="30"/>
      <c r="AW1254" s="30"/>
      <c r="AX1254" s="30"/>
      <c r="AY1254" s="30"/>
      <c r="AZ1254" s="30"/>
      <c r="BA1254" s="30"/>
      <c r="BB1254" s="30" t="s">
        <v>54452</v>
      </c>
      <c r="BC1254" s="30" t="s">
        <v>54452</v>
      </c>
      <c r="BD1254" s="30" t="s">
        <v>54452</v>
      </c>
      <c r="BE1254" s="30" t="s">
        <v>54452</v>
      </c>
      <c r="BF1254" s="30" t="s">
        <v>6301</v>
      </c>
      <c r="BG1254" s="30">
        <v>2</v>
      </c>
      <c r="BH1254" s="30"/>
      <c r="BI1254" s="31"/>
    </row>
    <row r="1255" spans="1:61" ht="16.5">
      <c r="A1255" s="21" t="s">
        <v>15336</v>
      </c>
      <c r="B1255" s="21">
        <v>8877</v>
      </c>
      <c r="C1255" s="21">
        <v>8016559</v>
      </c>
      <c r="D1255" s="21">
        <v>4288600482</v>
      </c>
      <c r="E1255" s="22">
        <v>1101116236023</v>
      </c>
      <c r="F1255" s="24" t="s">
        <v>15337</v>
      </c>
      <c r="G1255" s="24" t="s">
        <v>44</v>
      </c>
      <c r="H1255" s="24" t="s">
        <v>51</v>
      </c>
      <c r="I1255" s="24" t="s">
        <v>65</v>
      </c>
      <c r="J1255" s="24" t="s">
        <v>313</v>
      </c>
      <c r="K1255" s="21">
        <v>46</v>
      </c>
      <c r="L1255" s="32" t="s">
        <v>15338</v>
      </c>
      <c r="M1255" s="21" t="s">
        <v>15339</v>
      </c>
      <c r="N1255" s="21">
        <v>1</v>
      </c>
      <c r="O1255" s="21">
        <v>0</v>
      </c>
      <c r="P1255" s="21">
        <v>0</v>
      </c>
      <c r="Q1255" s="21">
        <v>0</v>
      </c>
      <c r="R1255" s="21">
        <v>0</v>
      </c>
      <c r="S1255" s="21">
        <v>0</v>
      </c>
      <c r="T1255" s="21">
        <v>0</v>
      </c>
      <c r="U1255" s="21">
        <v>0</v>
      </c>
      <c r="V1255" s="21">
        <v>0</v>
      </c>
      <c r="W1255" s="21">
        <v>0</v>
      </c>
      <c r="X1255" s="21">
        <v>0</v>
      </c>
      <c r="Y1255" s="21">
        <v>0</v>
      </c>
      <c r="Z1255" s="16" t="s">
        <v>1249</v>
      </c>
      <c r="AA1255" s="101">
        <v>0</v>
      </c>
      <c r="AB1255" s="98">
        <v>0</v>
      </c>
      <c r="AC1255" s="98">
        <v>0</v>
      </c>
      <c r="AD1255" s="98">
        <v>0</v>
      </c>
      <c r="AE1255" s="98">
        <v>0</v>
      </c>
      <c r="AF1255" s="21">
        <f t="shared" si="19"/>
        <v>0</v>
      </c>
      <c r="AG1255" s="21" t="s">
        <v>8639</v>
      </c>
      <c r="AH1255" s="24" t="s">
        <v>15340</v>
      </c>
      <c r="AI1255" s="24" t="s">
        <v>15341</v>
      </c>
      <c r="AJ1255" s="27" t="s">
        <v>31834</v>
      </c>
      <c r="AK1255" s="28" t="s">
        <v>47</v>
      </c>
      <c r="AL1255" s="28">
        <v>10</v>
      </c>
      <c r="AM1255" s="28">
        <v>20161118</v>
      </c>
      <c r="AN1255" s="29">
        <v>356</v>
      </c>
      <c r="AO1255" s="29">
        <v>202205</v>
      </c>
      <c r="AP1255" s="29"/>
      <c r="AQ1255" s="28"/>
      <c r="AR1255" s="28"/>
      <c r="AS1255" s="28"/>
      <c r="AT1255" s="30">
        <v>1</v>
      </c>
      <c r="AU1255" s="30"/>
      <c r="AV1255" s="30"/>
      <c r="AW1255" s="30"/>
      <c r="AX1255" s="30"/>
      <c r="AY1255" s="30"/>
      <c r="AZ1255" s="30"/>
      <c r="BA1255" s="30"/>
      <c r="BB1255" s="30" t="s">
        <v>54452</v>
      </c>
      <c r="BC1255" s="30" t="s">
        <v>54452</v>
      </c>
      <c r="BD1255" s="30" t="s">
        <v>54452</v>
      </c>
      <c r="BE1255" s="30" t="s">
        <v>54452</v>
      </c>
      <c r="BF1255" s="30" t="s">
        <v>54452</v>
      </c>
      <c r="BG1255" s="30">
        <v>8</v>
      </c>
      <c r="BH1255" s="30"/>
      <c r="BI1255" s="31"/>
    </row>
    <row r="1256" spans="1:61" ht="16.5">
      <c r="A1256" s="21" t="s">
        <v>14409</v>
      </c>
      <c r="B1256" s="21">
        <v>14003</v>
      </c>
      <c r="C1256" s="21">
        <v>2206523</v>
      </c>
      <c r="D1256" s="21">
        <v>2118100142</v>
      </c>
      <c r="E1256" s="22">
        <v>1101112155392</v>
      </c>
      <c r="F1256" s="24" t="s">
        <v>14410</v>
      </c>
      <c r="G1256" s="24" t="s">
        <v>44</v>
      </c>
      <c r="H1256" s="24" t="s">
        <v>51</v>
      </c>
      <c r="I1256" s="24" t="s">
        <v>52</v>
      </c>
      <c r="J1256" s="24" t="s">
        <v>966</v>
      </c>
      <c r="K1256" s="21">
        <v>62</v>
      </c>
      <c r="L1256" s="32" t="s">
        <v>14411</v>
      </c>
      <c r="M1256" s="21" t="s">
        <v>14412</v>
      </c>
      <c r="N1256" s="21">
        <v>1</v>
      </c>
      <c r="O1256" s="21">
        <v>0</v>
      </c>
      <c r="P1256" s="21">
        <v>0</v>
      </c>
      <c r="Q1256" s="21">
        <v>0</v>
      </c>
      <c r="R1256" s="21">
        <v>0</v>
      </c>
      <c r="S1256" s="21">
        <v>0</v>
      </c>
      <c r="T1256" s="21">
        <v>0</v>
      </c>
      <c r="U1256" s="21">
        <v>0</v>
      </c>
      <c r="V1256" s="21">
        <v>0</v>
      </c>
      <c r="W1256" s="21">
        <v>0</v>
      </c>
      <c r="X1256" s="21">
        <v>0</v>
      </c>
      <c r="Y1256" s="21">
        <v>0</v>
      </c>
      <c r="Z1256" s="16" t="s">
        <v>315</v>
      </c>
      <c r="AA1256" s="101">
        <v>0</v>
      </c>
      <c r="AB1256" s="98">
        <v>0</v>
      </c>
      <c r="AC1256" s="98">
        <v>0</v>
      </c>
      <c r="AD1256" s="98">
        <v>0</v>
      </c>
      <c r="AE1256" s="98">
        <v>0</v>
      </c>
      <c r="AF1256" s="21">
        <f t="shared" si="19"/>
        <v>0</v>
      </c>
      <c r="AG1256" s="21" t="s">
        <v>14413</v>
      </c>
      <c r="AH1256" s="24" t="s">
        <v>14414</v>
      </c>
      <c r="AI1256" s="24" t="s">
        <v>14415</v>
      </c>
      <c r="AJ1256" s="27" t="s">
        <v>31835</v>
      </c>
      <c r="AK1256" s="28" t="s">
        <v>60</v>
      </c>
      <c r="AL1256" s="28">
        <v>10</v>
      </c>
      <c r="AM1256" s="28">
        <v>19910701</v>
      </c>
      <c r="AN1256" s="29">
        <v>450</v>
      </c>
      <c r="AO1256" s="29">
        <v>202305</v>
      </c>
      <c r="AP1256" s="29">
        <v>2022</v>
      </c>
      <c r="AQ1256" s="28">
        <v>76219774</v>
      </c>
      <c r="AR1256" s="28">
        <v>25151871</v>
      </c>
      <c r="AS1256" s="28">
        <v>7399995</v>
      </c>
      <c r="AT1256" s="30">
        <v>2</v>
      </c>
      <c r="AU1256" s="30"/>
      <c r="AV1256" s="30"/>
      <c r="AW1256" s="30"/>
      <c r="AX1256" s="30"/>
      <c r="AY1256" s="30"/>
      <c r="AZ1256" s="30"/>
      <c r="BA1256" s="30"/>
      <c r="BB1256" s="30" t="s">
        <v>54452</v>
      </c>
      <c r="BC1256" s="30" t="s">
        <v>54452</v>
      </c>
      <c r="BD1256" s="30" t="s">
        <v>54452</v>
      </c>
      <c r="BE1256" s="30" t="s">
        <v>54452</v>
      </c>
      <c r="BF1256" s="30" t="s">
        <v>54452</v>
      </c>
      <c r="BG1256" s="30">
        <v>7</v>
      </c>
      <c r="BH1256" s="30" t="s">
        <v>14408</v>
      </c>
      <c r="BI1256" s="31"/>
    </row>
    <row r="1257" spans="1:61" ht="16.5">
      <c r="A1257" s="21" t="s">
        <v>2218</v>
      </c>
      <c r="B1257" s="21">
        <v>2158</v>
      </c>
      <c r="C1257" s="21">
        <v>1560449</v>
      </c>
      <c r="D1257" s="21">
        <v>1068118826</v>
      </c>
      <c r="E1257" s="22">
        <v>1101110526892</v>
      </c>
      <c r="F1257" s="24" t="s">
        <v>2219</v>
      </c>
      <c r="G1257" s="24" t="s">
        <v>44</v>
      </c>
      <c r="H1257" s="24" t="s">
        <v>51</v>
      </c>
      <c r="I1257" s="24" t="s">
        <v>52</v>
      </c>
      <c r="J1257" s="24" t="s">
        <v>264</v>
      </c>
      <c r="K1257" s="21">
        <v>15</v>
      </c>
      <c r="L1257" s="32" t="s">
        <v>2220</v>
      </c>
      <c r="M1257" s="21" t="s">
        <v>2221</v>
      </c>
      <c r="N1257" s="21">
        <v>1</v>
      </c>
      <c r="O1257" s="21" t="s">
        <v>55</v>
      </c>
      <c r="P1257" s="33">
        <v>11026994</v>
      </c>
      <c r="Q1257" s="33">
        <v>1378176</v>
      </c>
      <c r="R1257" s="33">
        <v>1576756</v>
      </c>
      <c r="S1257" s="21">
        <v>0</v>
      </c>
      <c r="T1257" s="21">
        <v>0</v>
      </c>
      <c r="U1257" s="21">
        <v>0</v>
      </c>
      <c r="V1257" s="33">
        <v>3500</v>
      </c>
      <c r="W1257" s="21">
        <v>0</v>
      </c>
      <c r="X1257" s="21">
        <v>0</v>
      </c>
      <c r="Y1257" s="33">
        <v>1434595</v>
      </c>
      <c r="Z1257" s="16"/>
      <c r="AA1257" s="21">
        <v>110.2</v>
      </c>
      <c r="AB1257" s="21">
        <v>43.8</v>
      </c>
      <c r="AC1257" s="99">
        <v>0</v>
      </c>
      <c r="AD1257" s="99">
        <v>0</v>
      </c>
      <c r="AE1257" s="99">
        <v>0</v>
      </c>
      <c r="AF1257" s="21">
        <f t="shared" si="19"/>
        <v>154</v>
      </c>
      <c r="AG1257" s="21" t="s">
        <v>2222</v>
      </c>
      <c r="AH1257" s="24" t="s">
        <v>2223</v>
      </c>
      <c r="AI1257" s="24" t="s">
        <v>2224</v>
      </c>
      <c r="AJ1257" s="27" t="s">
        <v>31836</v>
      </c>
      <c r="AK1257" s="28" t="s">
        <v>60</v>
      </c>
      <c r="AL1257" s="28">
        <v>10</v>
      </c>
      <c r="AM1257" s="28">
        <v>19870408</v>
      </c>
      <c r="AN1257" s="29">
        <v>391</v>
      </c>
      <c r="AO1257" s="29">
        <v>202212</v>
      </c>
      <c r="AP1257" s="29">
        <v>2022</v>
      </c>
      <c r="AQ1257" s="28">
        <v>106126277</v>
      </c>
      <c r="AR1257" s="28">
        <v>241295495</v>
      </c>
      <c r="AS1257" s="28">
        <v>3477500</v>
      </c>
      <c r="AT1257" s="30">
        <v>1</v>
      </c>
      <c r="AU1257" s="30"/>
      <c r="AV1257" s="30"/>
      <c r="AW1257" s="30"/>
      <c r="AX1257" s="30"/>
      <c r="AY1257" s="30"/>
      <c r="AZ1257" s="30"/>
      <c r="BA1257" s="30"/>
      <c r="BB1257" s="30" t="s">
        <v>54452</v>
      </c>
      <c r="BC1257" s="30" t="s">
        <v>54452</v>
      </c>
      <c r="BD1257" s="30" t="s">
        <v>54452</v>
      </c>
      <c r="BE1257" s="30" t="s">
        <v>54452</v>
      </c>
      <c r="BF1257" s="30" t="s">
        <v>2225</v>
      </c>
      <c r="BG1257" s="30">
        <v>2</v>
      </c>
      <c r="BH1257" s="30" t="s">
        <v>2226</v>
      </c>
      <c r="BI1257" s="31"/>
    </row>
    <row r="1258" spans="1:61" ht="16.5">
      <c r="A1258" s="21" t="s">
        <v>11845</v>
      </c>
      <c r="B1258" s="21">
        <v>11927</v>
      </c>
      <c r="C1258" s="21">
        <v>1855230</v>
      </c>
      <c r="D1258" s="21">
        <v>2028153193</v>
      </c>
      <c r="E1258" s="22">
        <v>1101111234543</v>
      </c>
      <c r="F1258" s="24" t="s">
        <v>11846</v>
      </c>
      <c r="G1258" s="24" t="s">
        <v>44</v>
      </c>
      <c r="H1258" s="24" t="s">
        <v>51</v>
      </c>
      <c r="I1258" s="24" t="s">
        <v>52</v>
      </c>
      <c r="J1258" s="24" t="s">
        <v>1180</v>
      </c>
      <c r="K1258" s="21">
        <v>53</v>
      </c>
      <c r="L1258" s="32" t="s">
        <v>11847</v>
      </c>
      <c r="M1258" s="21" t="s">
        <v>1581</v>
      </c>
      <c r="N1258" s="26">
        <v>1</v>
      </c>
      <c r="O1258" s="26" t="s">
        <v>55</v>
      </c>
      <c r="P1258" s="26">
        <v>0</v>
      </c>
      <c r="Q1258" s="26">
        <v>0</v>
      </c>
      <c r="R1258" s="51">
        <v>25968852</v>
      </c>
      <c r="S1258" s="26">
        <v>0</v>
      </c>
      <c r="T1258" s="26">
        <v>0</v>
      </c>
      <c r="U1258" s="51">
        <v>396849</v>
      </c>
      <c r="V1258" s="26">
        <v>0</v>
      </c>
      <c r="W1258" s="51">
        <v>266912</v>
      </c>
      <c r="X1258" s="51">
        <v>4850</v>
      </c>
      <c r="Y1258" s="51">
        <v>33805511</v>
      </c>
      <c r="Z1258" s="21"/>
      <c r="AA1258" s="102">
        <v>0</v>
      </c>
      <c r="AB1258" s="21">
        <v>597.70000000000005</v>
      </c>
      <c r="AC1258" s="99">
        <v>0</v>
      </c>
      <c r="AD1258" s="21">
        <v>3.9</v>
      </c>
      <c r="AE1258" s="21">
        <v>2.7</v>
      </c>
      <c r="AF1258" s="21">
        <f t="shared" si="19"/>
        <v>604.30000000000007</v>
      </c>
      <c r="AG1258" s="21" t="s">
        <v>11782</v>
      </c>
      <c r="AH1258" s="24" t="s">
        <v>11848</v>
      </c>
      <c r="AI1258" s="24" t="s">
        <v>11849</v>
      </c>
      <c r="AJ1258" s="27" t="s">
        <v>31837</v>
      </c>
      <c r="AK1258" s="28" t="s">
        <v>70</v>
      </c>
      <c r="AL1258" s="28">
        <v>10</v>
      </c>
      <c r="AM1258" s="28">
        <v>19960120</v>
      </c>
      <c r="AN1258" s="29">
        <v>369</v>
      </c>
      <c r="AO1258" s="29">
        <v>202306</v>
      </c>
      <c r="AP1258" s="29">
        <v>2022</v>
      </c>
      <c r="AQ1258" s="28">
        <v>1177500429</v>
      </c>
      <c r="AR1258" s="28">
        <v>324040271</v>
      </c>
      <c r="AS1258" s="28">
        <v>3841658</v>
      </c>
      <c r="AT1258" s="30">
        <v>1</v>
      </c>
      <c r="AU1258" s="30"/>
      <c r="AV1258" s="30"/>
      <c r="AW1258" s="30"/>
      <c r="AX1258" s="30"/>
      <c r="AY1258" s="30"/>
      <c r="AZ1258" s="30"/>
      <c r="BA1258" s="30"/>
      <c r="BB1258" s="30" t="s">
        <v>54452</v>
      </c>
      <c r="BC1258" s="30" t="s">
        <v>54452</v>
      </c>
      <c r="BD1258" s="30" t="s">
        <v>54452</v>
      </c>
      <c r="BE1258" s="30" t="s">
        <v>54452</v>
      </c>
      <c r="BF1258" s="30" t="s">
        <v>54452</v>
      </c>
      <c r="BG1258" s="30">
        <v>13</v>
      </c>
      <c r="BH1258" s="30"/>
      <c r="BI1258" s="31"/>
    </row>
    <row r="1259" spans="1:61" ht="16.5">
      <c r="A1259" s="21" t="s">
        <v>14273</v>
      </c>
      <c r="B1259" s="21">
        <v>13951</v>
      </c>
      <c r="C1259" s="21">
        <v>2459013</v>
      </c>
      <c r="D1259" s="21">
        <v>5138112898</v>
      </c>
      <c r="E1259" s="22">
        <v>1760110015708</v>
      </c>
      <c r="F1259" s="24" t="s">
        <v>3806</v>
      </c>
      <c r="G1259" s="24" t="s">
        <v>44</v>
      </c>
      <c r="H1259" s="24" t="s">
        <v>51</v>
      </c>
      <c r="I1259" s="24" t="s">
        <v>65</v>
      </c>
      <c r="J1259" s="24" t="s">
        <v>966</v>
      </c>
      <c r="K1259" s="21">
        <v>62</v>
      </c>
      <c r="L1259" s="32" t="s">
        <v>14274</v>
      </c>
      <c r="M1259" s="21" t="s">
        <v>14275</v>
      </c>
      <c r="N1259" s="21">
        <v>1</v>
      </c>
      <c r="O1259" s="21" t="s">
        <v>55</v>
      </c>
      <c r="P1259" s="33">
        <v>4842390</v>
      </c>
      <c r="Q1259" s="33">
        <v>7878412</v>
      </c>
      <c r="R1259" s="21">
        <v>0</v>
      </c>
      <c r="S1259" s="21">
        <v>0</v>
      </c>
      <c r="T1259" s="21">
        <v>0</v>
      </c>
      <c r="U1259" s="33">
        <v>11455</v>
      </c>
      <c r="V1259" s="21">
        <v>0</v>
      </c>
      <c r="W1259" s="33">
        <v>5582</v>
      </c>
      <c r="X1259" s="21">
        <v>0</v>
      </c>
      <c r="Y1259" s="21">
        <v>0</v>
      </c>
      <c r="Z1259" s="16" t="s">
        <v>315</v>
      </c>
      <c r="AA1259" s="21">
        <v>48.4</v>
      </c>
      <c r="AB1259" s="21">
        <v>78.7</v>
      </c>
      <c r="AC1259" s="99">
        <v>0</v>
      </c>
      <c r="AD1259" s="21">
        <v>0.1</v>
      </c>
      <c r="AE1259" s="99">
        <v>0</v>
      </c>
      <c r="AF1259" s="21">
        <f t="shared" si="19"/>
        <v>127.19999999999999</v>
      </c>
      <c r="AG1259" s="21" t="s">
        <v>14276</v>
      </c>
      <c r="AH1259" s="24" t="s">
        <v>14277</v>
      </c>
      <c r="AI1259" s="24" t="s">
        <v>14278</v>
      </c>
      <c r="AJ1259" s="27" t="s">
        <v>31838</v>
      </c>
      <c r="AK1259" s="28" t="s">
        <v>60</v>
      </c>
      <c r="AL1259" s="28">
        <v>10</v>
      </c>
      <c r="AM1259" s="28">
        <v>19971124</v>
      </c>
      <c r="AN1259" s="29">
        <v>1318</v>
      </c>
      <c r="AO1259" s="29">
        <v>202302</v>
      </c>
      <c r="AP1259" s="29">
        <v>2022</v>
      </c>
      <c r="AQ1259" s="28">
        <v>42488542</v>
      </c>
      <c r="AR1259" s="28">
        <v>22225309</v>
      </c>
      <c r="AS1259" s="28">
        <v>3000000</v>
      </c>
      <c r="AT1259" s="30">
        <v>1</v>
      </c>
      <c r="AU1259" s="30"/>
      <c r="AV1259" s="30"/>
      <c r="AW1259" s="30"/>
      <c r="AX1259" s="30"/>
      <c r="AY1259" s="30"/>
      <c r="AZ1259" s="30"/>
      <c r="BA1259" s="30"/>
      <c r="BB1259" s="30" t="s">
        <v>54452</v>
      </c>
      <c r="BC1259" s="30" t="s">
        <v>54452</v>
      </c>
      <c r="BD1259" s="30" t="s">
        <v>54452</v>
      </c>
      <c r="BE1259" s="30" t="s">
        <v>54452</v>
      </c>
      <c r="BF1259" s="30" t="s">
        <v>54452</v>
      </c>
      <c r="BG1259" s="30">
        <v>4</v>
      </c>
      <c r="BH1259" s="30" t="s">
        <v>9287</v>
      </c>
      <c r="BI1259" s="31"/>
    </row>
    <row r="1260" spans="1:61" ht="16.5">
      <c r="A1260" s="21" t="s">
        <v>15342</v>
      </c>
      <c r="B1260" s="21">
        <v>8875</v>
      </c>
      <c r="C1260" s="21">
        <v>2114365</v>
      </c>
      <c r="D1260" s="21">
        <v>4108188497</v>
      </c>
      <c r="E1260" s="22">
        <v>2001110194731</v>
      </c>
      <c r="F1260" s="24" t="s">
        <v>15343</v>
      </c>
      <c r="G1260" s="24" t="s">
        <v>44</v>
      </c>
      <c r="H1260" s="24" t="s">
        <v>51</v>
      </c>
      <c r="I1260" s="24" t="s">
        <v>65</v>
      </c>
      <c r="J1260" s="24" t="s">
        <v>313</v>
      </c>
      <c r="K1260" s="21">
        <v>46</v>
      </c>
      <c r="L1260" s="32" t="s">
        <v>15344</v>
      </c>
      <c r="M1260" s="21" t="s">
        <v>15345</v>
      </c>
      <c r="N1260" s="21">
        <v>1</v>
      </c>
      <c r="O1260" s="21">
        <v>0</v>
      </c>
      <c r="P1260" s="21">
        <v>0</v>
      </c>
      <c r="Q1260" s="21">
        <v>0</v>
      </c>
      <c r="R1260" s="21">
        <v>0</v>
      </c>
      <c r="S1260" s="21">
        <v>0</v>
      </c>
      <c r="T1260" s="21">
        <v>0</v>
      </c>
      <c r="U1260" s="21">
        <v>0</v>
      </c>
      <c r="V1260" s="21">
        <v>0</v>
      </c>
      <c r="W1260" s="21">
        <v>0</v>
      </c>
      <c r="X1260" s="21">
        <v>0</v>
      </c>
      <c r="Y1260" s="21">
        <v>0</v>
      </c>
      <c r="Z1260" s="16" t="s">
        <v>1249</v>
      </c>
      <c r="AA1260" s="101">
        <v>0</v>
      </c>
      <c r="AB1260" s="98">
        <v>0</v>
      </c>
      <c r="AC1260" s="98">
        <v>0</v>
      </c>
      <c r="AD1260" s="98">
        <v>0</v>
      </c>
      <c r="AE1260" s="98">
        <v>0</v>
      </c>
      <c r="AF1260" s="21">
        <f t="shared" si="19"/>
        <v>0</v>
      </c>
      <c r="AG1260" s="21" t="s">
        <v>8656</v>
      </c>
      <c r="AH1260" s="24" t="s">
        <v>15346</v>
      </c>
      <c r="AI1260" s="24" t="s">
        <v>15347</v>
      </c>
      <c r="AJ1260" s="27" t="s">
        <v>31839</v>
      </c>
      <c r="AK1260" s="28" t="s">
        <v>60</v>
      </c>
      <c r="AL1260" s="28">
        <v>10</v>
      </c>
      <c r="AM1260" s="28">
        <v>20040605</v>
      </c>
      <c r="AN1260" s="29">
        <v>573</v>
      </c>
      <c r="AO1260" s="29">
        <v>202305</v>
      </c>
      <c r="AP1260" s="29">
        <v>2022</v>
      </c>
      <c r="AQ1260" s="28">
        <v>36828036</v>
      </c>
      <c r="AR1260" s="28">
        <v>12185877</v>
      </c>
      <c r="AS1260" s="28">
        <v>950000</v>
      </c>
      <c r="AT1260" s="30">
        <v>2</v>
      </c>
      <c r="AU1260" s="30"/>
      <c r="AV1260" s="30"/>
      <c r="AW1260" s="30"/>
      <c r="AX1260" s="30"/>
      <c r="AY1260" s="30"/>
      <c r="AZ1260" s="30"/>
      <c r="BA1260" s="30"/>
      <c r="BB1260" s="30" t="s">
        <v>54452</v>
      </c>
      <c r="BC1260" s="30" t="s">
        <v>54452</v>
      </c>
      <c r="BD1260" s="30" t="s">
        <v>54452</v>
      </c>
      <c r="BE1260" s="30" t="s">
        <v>54452</v>
      </c>
      <c r="BF1260" s="30" t="s">
        <v>54452</v>
      </c>
      <c r="BG1260" s="30">
        <v>7</v>
      </c>
      <c r="BH1260" s="30"/>
      <c r="BI1260" s="31"/>
    </row>
    <row r="1261" spans="1:61" ht="16.5">
      <c r="A1261" s="21" t="s">
        <v>8853</v>
      </c>
      <c r="B1261" s="21">
        <v>9093</v>
      </c>
      <c r="C1261" s="21">
        <v>3669043</v>
      </c>
      <c r="D1261" s="21">
        <v>1358605004</v>
      </c>
      <c r="E1261" s="22">
        <v>1358110171793</v>
      </c>
      <c r="F1261" s="24" t="s">
        <v>8854</v>
      </c>
      <c r="G1261" s="24" t="s">
        <v>44</v>
      </c>
      <c r="H1261" s="24" t="s">
        <v>51</v>
      </c>
      <c r="I1261" s="24" t="s">
        <v>65</v>
      </c>
      <c r="J1261" s="24" t="s">
        <v>313</v>
      </c>
      <c r="K1261" s="21">
        <v>46</v>
      </c>
      <c r="L1261" s="32" t="s">
        <v>8855</v>
      </c>
      <c r="M1261" s="21" t="s">
        <v>8856</v>
      </c>
      <c r="N1261" s="21">
        <v>1</v>
      </c>
      <c r="O1261" s="21" t="s">
        <v>55</v>
      </c>
      <c r="P1261" s="21">
        <v>0</v>
      </c>
      <c r="Q1261" s="21">
        <v>0</v>
      </c>
      <c r="R1261" s="21">
        <v>0</v>
      </c>
      <c r="S1261" s="21">
        <v>0</v>
      </c>
      <c r="T1261" s="21">
        <v>0</v>
      </c>
      <c r="U1261" s="33">
        <v>316729</v>
      </c>
      <c r="V1261" s="21">
        <v>0</v>
      </c>
      <c r="W1261" s="21">
        <v>0</v>
      </c>
      <c r="X1261" s="21">
        <v>0</v>
      </c>
      <c r="Y1261" s="33">
        <v>231600</v>
      </c>
      <c r="Z1261" s="16" t="s">
        <v>315</v>
      </c>
      <c r="AA1261" s="102">
        <v>0</v>
      </c>
      <c r="AB1261" s="21">
        <v>2.2999999999999998</v>
      </c>
      <c r="AC1261" s="99">
        <v>0</v>
      </c>
      <c r="AD1261" s="21">
        <v>3.1</v>
      </c>
      <c r="AE1261" s="99">
        <v>0</v>
      </c>
      <c r="AF1261" s="21">
        <f t="shared" si="19"/>
        <v>5.4</v>
      </c>
      <c r="AG1261" s="21" t="s">
        <v>8857</v>
      </c>
      <c r="AH1261" s="24" t="s">
        <v>8858</v>
      </c>
      <c r="AI1261" s="24" t="s">
        <v>8859</v>
      </c>
      <c r="AJ1261" s="27" t="s">
        <v>31840</v>
      </c>
      <c r="AK1261" s="28" t="s">
        <v>60</v>
      </c>
      <c r="AL1261" s="28">
        <v>10</v>
      </c>
      <c r="AM1261" s="28">
        <v>20091008</v>
      </c>
      <c r="AN1261" s="29">
        <v>468</v>
      </c>
      <c r="AO1261" s="29">
        <v>202212</v>
      </c>
      <c r="AP1261" s="29">
        <v>2022</v>
      </c>
      <c r="AQ1261" s="28">
        <v>30386850</v>
      </c>
      <c r="AR1261" s="28">
        <v>10701407</v>
      </c>
      <c r="AS1261" s="28">
        <v>752000</v>
      </c>
      <c r="AT1261" s="30">
        <v>1</v>
      </c>
      <c r="AU1261" s="30"/>
      <c r="AV1261" s="30"/>
      <c r="AW1261" s="30"/>
      <c r="AX1261" s="30"/>
      <c r="AY1261" s="30"/>
      <c r="AZ1261" s="30"/>
      <c r="BA1261" s="30"/>
      <c r="BB1261" s="30" t="s">
        <v>54452</v>
      </c>
      <c r="BC1261" s="30" t="s">
        <v>54452</v>
      </c>
      <c r="BD1261" s="30" t="s">
        <v>54452</v>
      </c>
      <c r="BE1261" s="30" t="s">
        <v>54452</v>
      </c>
      <c r="BF1261" s="30" t="s">
        <v>54452</v>
      </c>
      <c r="BG1261" s="30">
        <v>8</v>
      </c>
      <c r="BH1261" s="30" t="s">
        <v>8860</v>
      </c>
      <c r="BI1261" s="31"/>
    </row>
    <row r="1262" spans="1:61" ht="16.5">
      <c r="A1262" s="21" t="s">
        <v>8554</v>
      </c>
      <c r="B1262" s="21">
        <v>8696</v>
      </c>
      <c r="C1262" s="21">
        <v>1975313</v>
      </c>
      <c r="D1262" s="21">
        <v>1058174543</v>
      </c>
      <c r="E1262" s="22">
        <v>1101110155451</v>
      </c>
      <c r="F1262" s="24" t="s">
        <v>8555</v>
      </c>
      <c r="G1262" s="24" t="s">
        <v>44</v>
      </c>
      <c r="H1262" s="24" t="s">
        <v>51</v>
      </c>
      <c r="I1262" s="24" t="s">
        <v>63</v>
      </c>
      <c r="J1262" s="24" t="s">
        <v>313</v>
      </c>
      <c r="K1262" s="21">
        <v>46</v>
      </c>
      <c r="L1262" s="32" t="s">
        <v>8556</v>
      </c>
      <c r="M1262" s="21" t="s">
        <v>4832</v>
      </c>
      <c r="N1262" s="21">
        <v>1</v>
      </c>
      <c r="O1262" s="21" t="s">
        <v>55</v>
      </c>
      <c r="P1262" s="39">
        <v>5607</v>
      </c>
      <c r="Q1262" s="21">
        <v>0</v>
      </c>
      <c r="R1262" s="21">
        <v>0</v>
      </c>
      <c r="S1262" s="21">
        <v>0</v>
      </c>
      <c r="T1262" s="21">
        <v>0</v>
      </c>
      <c r="U1262" s="39">
        <v>177205</v>
      </c>
      <c r="V1262" s="39">
        <v>190300</v>
      </c>
      <c r="W1262" s="21">
        <v>0</v>
      </c>
      <c r="X1262" s="33">
        <v>8024083</v>
      </c>
      <c r="Y1262" s="39">
        <v>308235</v>
      </c>
      <c r="Z1262" s="16" t="s">
        <v>1249</v>
      </c>
      <c r="AA1262" s="102">
        <v>0</v>
      </c>
      <c r="AB1262" s="21">
        <v>3</v>
      </c>
      <c r="AC1262" s="99">
        <v>0</v>
      </c>
      <c r="AD1262" s="21">
        <v>1.7</v>
      </c>
      <c r="AE1262" s="21">
        <v>82.1</v>
      </c>
      <c r="AF1262" s="21">
        <f t="shared" si="19"/>
        <v>86.8</v>
      </c>
      <c r="AG1262" s="21" t="s">
        <v>8557</v>
      </c>
      <c r="AH1262" s="24" t="s">
        <v>8558</v>
      </c>
      <c r="AI1262" s="24" t="s">
        <v>8559</v>
      </c>
      <c r="AJ1262" s="27" t="s">
        <v>30926</v>
      </c>
      <c r="AK1262" s="28" t="s">
        <v>156</v>
      </c>
      <c r="AL1262" s="28">
        <v>10</v>
      </c>
      <c r="AM1262" s="28">
        <v>19731120</v>
      </c>
      <c r="AN1262" s="29">
        <v>1829</v>
      </c>
      <c r="AO1262" s="29">
        <v>202306</v>
      </c>
      <c r="AP1262" s="29">
        <v>2022</v>
      </c>
      <c r="AQ1262" s="28">
        <v>2518358924</v>
      </c>
      <c r="AR1262" s="28">
        <v>2966326502</v>
      </c>
      <c r="AS1262" s="28">
        <v>20100620</v>
      </c>
      <c r="AT1262" s="30">
        <v>2</v>
      </c>
      <c r="AU1262" s="30"/>
      <c r="AV1262" s="30"/>
      <c r="AW1262" s="30"/>
      <c r="AX1262" s="30"/>
      <c r="AY1262" s="30"/>
      <c r="AZ1262" s="30"/>
      <c r="BA1262" s="30"/>
      <c r="BB1262" s="30" t="s">
        <v>54452</v>
      </c>
      <c r="BC1262" s="30" t="s">
        <v>54452</v>
      </c>
      <c r="BD1262" s="30" t="s">
        <v>54452</v>
      </c>
      <c r="BE1262" s="30" t="s">
        <v>54452</v>
      </c>
      <c r="BF1262" s="30" t="s">
        <v>8560</v>
      </c>
      <c r="BG1262" s="30">
        <v>2</v>
      </c>
      <c r="BH1262" s="30"/>
      <c r="BI1262" s="31"/>
    </row>
    <row r="1263" spans="1:61" ht="16.5">
      <c r="A1263" s="21" t="s">
        <v>15488</v>
      </c>
      <c r="B1263" s="21">
        <v>13946</v>
      </c>
      <c r="C1263" s="21">
        <v>1884283</v>
      </c>
      <c r="D1263" s="21">
        <v>2248127526</v>
      </c>
      <c r="E1263" s="22">
        <v>1412110026281</v>
      </c>
      <c r="F1263" s="24" t="s">
        <v>15489</v>
      </c>
      <c r="G1263" s="24" t="s">
        <v>44</v>
      </c>
      <c r="H1263" s="24" t="s">
        <v>51</v>
      </c>
      <c r="I1263" s="24" t="s">
        <v>65</v>
      </c>
      <c r="J1263" s="24" t="s">
        <v>966</v>
      </c>
      <c r="K1263" s="21">
        <v>62</v>
      </c>
      <c r="L1263" s="32" t="s">
        <v>15490</v>
      </c>
      <c r="M1263" s="21" t="s">
        <v>15491</v>
      </c>
      <c r="N1263" s="26">
        <v>1</v>
      </c>
      <c r="O1263" s="26">
        <v>0</v>
      </c>
      <c r="P1263" s="26">
        <v>0</v>
      </c>
      <c r="Q1263" s="26">
        <v>0</v>
      </c>
      <c r="R1263" s="26">
        <v>0</v>
      </c>
      <c r="S1263" s="26">
        <v>0</v>
      </c>
      <c r="T1263" s="26">
        <v>0</v>
      </c>
      <c r="U1263" s="26">
        <v>0</v>
      </c>
      <c r="V1263" s="26">
        <v>0</v>
      </c>
      <c r="W1263" s="26">
        <v>0</v>
      </c>
      <c r="X1263" s="26">
        <v>0</v>
      </c>
      <c r="Y1263" s="26">
        <v>0</v>
      </c>
      <c r="Z1263" s="16" t="s">
        <v>315</v>
      </c>
      <c r="AA1263" s="101">
        <v>0</v>
      </c>
      <c r="AB1263" s="98">
        <v>0</v>
      </c>
      <c r="AC1263" s="98">
        <v>0</v>
      </c>
      <c r="AD1263" s="98">
        <v>0</v>
      </c>
      <c r="AE1263" s="98">
        <v>0</v>
      </c>
      <c r="AF1263" s="21">
        <f t="shared" si="19"/>
        <v>0</v>
      </c>
      <c r="AG1263" s="21" t="s">
        <v>15492</v>
      </c>
      <c r="AH1263" s="24" t="s">
        <v>15493</v>
      </c>
      <c r="AI1263" s="24" t="s">
        <v>15494</v>
      </c>
      <c r="AJ1263" s="27" t="s">
        <v>31841</v>
      </c>
      <c r="AK1263" s="28" t="s">
        <v>47</v>
      </c>
      <c r="AL1263" s="28">
        <v>10</v>
      </c>
      <c r="AM1263" s="28">
        <v>20030107</v>
      </c>
      <c r="AN1263" s="29">
        <v>551</v>
      </c>
      <c r="AO1263" s="29">
        <v>202305</v>
      </c>
      <c r="AP1263" s="29">
        <v>2022</v>
      </c>
      <c r="AQ1263" s="28">
        <v>3500101</v>
      </c>
      <c r="AR1263" s="28">
        <v>1289395</v>
      </c>
      <c r="AS1263" s="28">
        <v>570000</v>
      </c>
      <c r="AT1263" s="30">
        <v>2</v>
      </c>
      <c r="AU1263" s="30"/>
      <c r="AV1263" s="30"/>
      <c r="AW1263" s="30"/>
      <c r="AX1263" s="30"/>
      <c r="AY1263" s="30"/>
      <c r="AZ1263" s="30"/>
      <c r="BA1263" s="30"/>
      <c r="BB1263" s="30" t="s">
        <v>54452</v>
      </c>
      <c r="BC1263" s="30" t="s">
        <v>54452</v>
      </c>
      <c r="BD1263" s="30" t="s">
        <v>54452</v>
      </c>
      <c r="BE1263" s="30" t="s">
        <v>54452</v>
      </c>
      <c r="BF1263" s="30" t="s">
        <v>54452</v>
      </c>
      <c r="BG1263" s="30">
        <v>5</v>
      </c>
      <c r="BH1263" s="30"/>
      <c r="BI1263" s="31"/>
    </row>
    <row r="1264" spans="1:61" ht="16.5">
      <c r="A1264" s="21" t="s">
        <v>15534</v>
      </c>
      <c r="B1264" s="21">
        <v>23918</v>
      </c>
      <c r="C1264" s="21">
        <v>2125795</v>
      </c>
      <c r="D1264" s="21">
        <v>1288118490</v>
      </c>
      <c r="E1264" s="22">
        <v>1159110009540</v>
      </c>
      <c r="F1264" s="24" t="s">
        <v>15535</v>
      </c>
      <c r="G1264" s="24" t="s">
        <v>104</v>
      </c>
      <c r="H1264" s="24" t="s">
        <v>51</v>
      </c>
      <c r="I1264" s="24" t="s">
        <v>65</v>
      </c>
      <c r="J1264" s="24" t="s">
        <v>966</v>
      </c>
      <c r="K1264" s="21">
        <v>62</v>
      </c>
      <c r="L1264" s="32" t="s">
        <v>15536</v>
      </c>
      <c r="M1264" s="21" t="s">
        <v>7967</v>
      </c>
      <c r="N1264" s="26">
        <v>1</v>
      </c>
      <c r="O1264" s="26">
        <v>0</v>
      </c>
      <c r="P1264" s="26">
        <v>0</v>
      </c>
      <c r="Q1264" s="26">
        <v>0</v>
      </c>
      <c r="R1264" s="26">
        <v>0</v>
      </c>
      <c r="S1264" s="26">
        <v>0</v>
      </c>
      <c r="T1264" s="26">
        <v>0</v>
      </c>
      <c r="U1264" s="26">
        <v>0</v>
      </c>
      <c r="V1264" s="26">
        <v>0</v>
      </c>
      <c r="W1264" s="26">
        <v>0</v>
      </c>
      <c r="X1264" s="26">
        <v>0</v>
      </c>
      <c r="Y1264" s="26">
        <v>0</v>
      </c>
      <c r="Z1264" s="21"/>
      <c r="AA1264" s="101">
        <v>0</v>
      </c>
      <c r="AB1264" s="98">
        <v>0</v>
      </c>
      <c r="AC1264" s="98">
        <v>0</v>
      </c>
      <c r="AD1264" s="98">
        <v>0</v>
      </c>
      <c r="AE1264" s="98">
        <v>0</v>
      </c>
      <c r="AF1264" s="21">
        <f t="shared" si="19"/>
        <v>0</v>
      </c>
      <c r="AG1264" s="21" t="s">
        <v>14365</v>
      </c>
      <c r="AH1264" s="24" t="s">
        <v>15537</v>
      </c>
      <c r="AI1264" s="24" t="s">
        <v>15538</v>
      </c>
      <c r="AJ1264" s="27" t="s">
        <v>31842</v>
      </c>
      <c r="AK1264" s="28" t="s">
        <v>47</v>
      </c>
      <c r="AL1264" s="28">
        <v>10</v>
      </c>
      <c r="AM1264" s="28">
        <v>19930617</v>
      </c>
      <c r="AN1264" s="29">
        <v>306</v>
      </c>
      <c r="AO1264" s="29">
        <v>202007</v>
      </c>
      <c r="AP1264" s="29"/>
      <c r="AQ1264" s="28"/>
      <c r="AR1264" s="28"/>
      <c r="AS1264" s="28"/>
      <c r="AT1264" s="30">
        <v>2</v>
      </c>
      <c r="AU1264" s="30"/>
      <c r="AV1264" s="30"/>
      <c r="AW1264" s="30"/>
      <c r="AX1264" s="30"/>
      <c r="AY1264" s="30"/>
      <c r="AZ1264" s="30"/>
      <c r="BA1264" s="30"/>
      <c r="BB1264" s="30" t="s">
        <v>54452</v>
      </c>
      <c r="BC1264" s="30" t="s">
        <v>54452</v>
      </c>
      <c r="BD1264" s="30" t="s">
        <v>54452</v>
      </c>
      <c r="BE1264" s="30" t="s">
        <v>54452</v>
      </c>
      <c r="BF1264" s="30" t="s">
        <v>54452</v>
      </c>
      <c r="BG1264" s="30">
        <v>7</v>
      </c>
      <c r="BH1264" s="30" t="s">
        <v>15539</v>
      </c>
      <c r="BI1264" s="31"/>
    </row>
    <row r="1265" spans="1:61" ht="16.5">
      <c r="A1265" s="21" t="s">
        <v>3493</v>
      </c>
      <c r="B1265" s="21">
        <v>3164</v>
      </c>
      <c r="C1265" s="21">
        <v>1249592</v>
      </c>
      <c r="D1265" s="21">
        <v>6038107233</v>
      </c>
      <c r="E1265" s="22">
        <v>1801110045559</v>
      </c>
      <c r="F1265" s="24" t="s">
        <v>3494</v>
      </c>
      <c r="G1265" s="24" t="s">
        <v>44</v>
      </c>
      <c r="H1265" s="24" t="s">
        <v>51</v>
      </c>
      <c r="I1265" s="24" t="s">
        <v>52</v>
      </c>
      <c r="J1265" s="24" t="s">
        <v>1001</v>
      </c>
      <c r="K1265" s="21">
        <v>24</v>
      </c>
      <c r="L1265" s="32" t="s">
        <v>3495</v>
      </c>
      <c r="M1265" s="21" t="s">
        <v>3496</v>
      </c>
      <c r="N1265" s="21">
        <v>1</v>
      </c>
      <c r="O1265" s="21" t="s">
        <v>55</v>
      </c>
      <c r="P1265" s="21">
        <v>0</v>
      </c>
      <c r="Q1265" s="21">
        <v>0</v>
      </c>
      <c r="R1265" s="21">
        <v>0</v>
      </c>
      <c r="S1265" s="33">
        <v>745550</v>
      </c>
      <c r="T1265" s="21">
        <v>0</v>
      </c>
      <c r="U1265" s="33">
        <v>15000</v>
      </c>
      <c r="V1265" s="33">
        <v>2185269</v>
      </c>
      <c r="W1265" s="33">
        <v>17675</v>
      </c>
      <c r="X1265" s="21">
        <v>0</v>
      </c>
      <c r="Y1265" s="33">
        <v>1058530</v>
      </c>
      <c r="Z1265" s="16"/>
      <c r="AA1265" s="102">
        <v>0</v>
      </c>
      <c r="AB1265" s="21">
        <v>10.5</v>
      </c>
      <c r="AC1265" s="21">
        <v>7.4</v>
      </c>
      <c r="AD1265" s="21">
        <v>0.1</v>
      </c>
      <c r="AE1265" s="21">
        <v>22</v>
      </c>
      <c r="AF1265" s="21">
        <f t="shared" si="19"/>
        <v>40</v>
      </c>
      <c r="AG1265" s="21" t="s">
        <v>3497</v>
      </c>
      <c r="AH1265" s="24" t="s">
        <v>3498</v>
      </c>
      <c r="AI1265" s="24" t="s">
        <v>3499</v>
      </c>
      <c r="AJ1265" s="27" t="s">
        <v>31843</v>
      </c>
      <c r="AK1265" s="28" t="s">
        <v>70</v>
      </c>
      <c r="AL1265" s="28">
        <v>10</v>
      </c>
      <c r="AM1265" s="28">
        <v>19820801</v>
      </c>
      <c r="AN1265" s="29">
        <v>339</v>
      </c>
      <c r="AO1265" s="29">
        <v>202306</v>
      </c>
      <c r="AP1265" s="29">
        <v>2022</v>
      </c>
      <c r="AQ1265" s="28">
        <v>213558458</v>
      </c>
      <c r="AR1265" s="28">
        <v>520568523</v>
      </c>
      <c r="AS1265" s="28">
        <v>13250000</v>
      </c>
      <c r="AT1265" s="30">
        <v>2</v>
      </c>
      <c r="AU1265" s="30"/>
      <c r="AV1265" s="30"/>
      <c r="AW1265" s="30"/>
      <c r="AX1265" s="30"/>
      <c r="AY1265" s="30"/>
      <c r="AZ1265" s="30"/>
      <c r="BA1265" s="30"/>
      <c r="BB1265" s="30" t="s">
        <v>54452</v>
      </c>
      <c r="BC1265" s="30" t="s">
        <v>54452</v>
      </c>
      <c r="BD1265" s="30" t="s">
        <v>54452</v>
      </c>
      <c r="BE1265" s="30" t="s">
        <v>54452</v>
      </c>
      <c r="BF1265" s="30" t="s">
        <v>54452</v>
      </c>
      <c r="BG1265" s="30">
        <v>7</v>
      </c>
      <c r="BH1265" s="30"/>
      <c r="BI1265" s="31"/>
    </row>
    <row r="1266" spans="1:61" ht="16.5">
      <c r="A1266" s="21" t="s">
        <v>6181</v>
      </c>
      <c r="B1266" s="21">
        <v>6279</v>
      </c>
      <c r="C1266" s="21">
        <v>1507132</v>
      </c>
      <c r="D1266" s="21">
        <v>5138107376</v>
      </c>
      <c r="E1266" s="22">
        <v>1760110007937</v>
      </c>
      <c r="F1266" s="24" t="s">
        <v>6182</v>
      </c>
      <c r="G1266" s="24" t="s">
        <v>44</v>
      </c>
      <c r="H1266" s="24" t="s">
        <v>51</v>
      </c>
      <c r="I1266" s="24" t="s">
        <v>52</v>
      </c>
      <c r="J1266" s="24" t="s">
        <v>1042</v>
      </c>
      <c r="K1266" s="21">
        <v>36</v>
      </c>
      <c r="L1266" s="32" t="s">
        <v>6183</v>
      </c>
      <c r="M1266" s="21" t="s">
        <v>2946</v>
      </c>
      <c r="N1266" s="21">
        <v>1</v>
      </c>
      <c r="O1266" s="21" t="s">
        <v>55</v>
      </c>
      <c r="P1266" s="36">
        <v>27</v>
      </c>
      <c r="Q1266" s="33">
        <v>16506</v>
      </c>
      <c r="R1266" s="33">
        <v>24920</v>
      </c>
      <c r="S1266" s="33">
        <v>385200</v>
      </c>
      <c r="T1266" s="21">
        <v>0</v>
      </c>
      <c r="U1266" s="21">
        <v>0</v>
      </c>
      <c r="V1266" s="33">
        <v>66700</v>
      </c>
      <c r="W1266" s="33">
        <v>265050</v>
      </c>
      <c r="X1266" s="36">
        <f>SUM(47818,2524053)</f>
        <v>2571871</v>
      </c>
      <c r="Y1266" s="33">
        <v>4962719</v>
      </c>
      <c r="Z1266" s="16" t="s">
        <v>126</v>
      </c>
      <c r="AA1266" s="102">
        <v>0</v>
      </c>
      <c r="AB1266" s="21">
        <v>50</v>
      </c>
      <c r="AC1266" s="21">
        <v>3.8</v>
      </c>
      <c r="AD1266" s="99">
        <v>0</v>
      </c>
      <c r="AE1266" s="21">
        <v>29</v>
      </c>
      <c r="AF1266" s="21">
        <f t="shared" si="19"/>
        <v>82.8</v>
      </c>
      <c r="AG1266" s="21" t="s">
        <v>6184</v>
      </c>
      <c r="AH1266" s="24" t="s">
        <v>6185</v>
      </c>
      <c r="AI1266" s="24" t="s">
        <v>6186</v>
      </c>
      <c r="AJ1266" s="27" t="s">
        <v>31844</v>
      </c>
      <c r="AK1266" s="28" t="s">
        <v>70</v>
      </c>
      <c r="AL1266" s="28">
        <v>10</v>
      </c>
      <c r="AM1266" s="28">
        <v>19931113</v>
      </c>
      <c r="AN1266" s="29">
        <v>309</v>
      </c>
      <c r="AO1266" s="29">
        <v>202306</v>
      </c>
      <c r="AP1266" s="29">
        <v>2022</v>
      </c>
      <c r="AQ1266" s="28">
        <v>186343367</v>
      </c>
      <c r="AR1266" s="28">
        <v>264568465</v>
      </c>
      <c r="AS1266" s="28">
        <v>8324129</v>
      </c>
      <c r="AT1266" s="30">
        <v>2</v>
      </c>
      <c r="AU1266" s="30"/>
      <c r="AV1266" s="30"/>
      <c r="AW1266" s="30"/>
      <c r="AX1266" s="30"/>
      <c r="AY1266" s="30"/>
      <c r="AZ1266" s="30"/>
      <c r="BA1266" s="30"/>
      <c r="BB1266" s="30" t="s">
        <v>54452</v>
      </c>
      <c r="BC1266" s="30" t="s">
        <v>54452</v>
      </c>
      <c r="BD1266" s="30" t="s">
        <v>54452</v>
      </c>
      <c r="BE1266" s="30" t="s">
        <v>54452</v>
      </c>
      <c r="BF1266" s="30" t="s">
        <v>54452</v>
      </c>
      <c r="BG1266" s="30">
        <v>4</v>
      </c>
      <c r="BH1266" s="30" t="s">
        <v>237</v>
      </c>
      <c r="BI1266" s="31"/>
    </row>
    <row r="1267" spans="1:61" ht="16.5">
      <c r="A1267" s="21" t="s">
        <v>28084</v>
      </c>
      <c r="B1267" s="21">
        <v>23876</v>
      </c>
      <c r="C1267" s="21">
        <v>1689600</v>
      </c>
      <c r="D1267" s="21">
        <v>2208648320</v>
      </c>
      <c r="E1267" s="22">
        <v>1101112613754</v>
      </c>
      <c r="F1267" s="24" t="s">
        <v>28085</v>
      </c>
      <c r="G1267" s="24" t="s">
        <v>104</v>
      </c>
      <c r="H1267" s="24" t="s">
        <v>51</v>
      </c>
      <c r="I1267" s="24" t="s">
        <v>52</v>
      </c>
      <c r="J1267" s="24" t="s">
        <v>966</v>
      </c>
      <c r="K1267" s="21">
        <v>62</v>
      </c>
      <c r="L1267" s="32" t="s">
        <v>28086</v>
      </c>
      <c r="M1267" s="21" t="s">
        <v>28087</v>
      </c>
      <c r="N1267" s="21">
        <v>1</v>
      </c>
      <c r="O1267" s="21" t="s">
        <v>83</v>
      </c>
      <c r="P1267" s="21">
        <v>0</v>
      </c>
      <c r="Q1267" s="21">
        <v>0</v>
      </c>
      <c r="R1267" s="21">
        <v>0</v>
      </c>
      <c r="S1267" s="21">
        <v>0</v>
      </c>
      <c r="T1267" s="21">
        <v>0</v>
      </c>
      <c r="U1267" s="33">
        <v>6052600</v>
      </c>
      <c r="V1267" s="21">
        <v>0</v>
      </c>
      <c r="W1267" s="33">
        <v>334507480</v>
      </c>
      <c r="X1267" s="21">
        <v>0</v>
      </c>
      <c r="Y1267" s="21">
        <v>0</v>
      </c>
      <c r="Z1267" s="16" t="s">
        <v>315</v>
      </c>
      <c r="AA1267" s="102">
        <v>0</v>
      </c>
      <c r="AB1267" s="99">
        <v>0</v>
      </c>
      <c r="AC1267" s="99">
        <v>0</v>
      </c>
      <c r="AD1267" s="99">
        <v>0</v>
      </c>
      <c r="AE1267" s="21">
        <v>3.3</v>
      </c>
      <c r="AF1267" s="21">
        <f t="shared" si="19"/>
        <v>3.3</v>
      </c>
      <c r="AG1267" s="21" t="s">
        <v>14303</v>
      </c>
      <c r="AH1267" s="24" t="s">
        <v>28088</v>
      </c>
      <c r="AI1267" s="24" t="s">
        <v>28089</v>
      </c>
      <c r="AJ1267" s="27" t="s">
        <v>31845</v>
      </c>
      <c r="AK1267" s="28" t="s">
        <v>60</v>
      </c>
      <c r="AL1267" s="28">
        <v>10</v>
      </c>
      <c r="AM1267" s="28">
        <v>20020918</v>
      </c>
      <c r="AN1267" s="29">
        <v>2083</v>
      </c>
      <c r="AO1267" s="29">
        <v>202212</v>
      </c>
      <c r="AP1267" s="29">
        <v>2022</v>
      </c>
      <c r="AQ1267" s="28">
        <v>60378622</v>
      </c>
      <c r="AR1267" s="28">
        <v>9715358</v>
      </c>
      <c r="AS1267" s="28">
        <v>1200000</v>
      </c>
      <c r="AT1267" s="30">
        <v>2</v>
      </c>
      <c r="AU1267" s="30"/>
      <c r="AV1267" s="30"/>
      <c r="AW1267" s="30"/>
      <c r="AX1267" s="30"/>
      <c r="AY1267" s="30"/>
      <c r="AZ1267" s="30"/>
      <c r="BA1267" s="30"/>
      <c r="BB1267" s="30" t="s">
        <v>54452</v>
      </c>
      <c r="BC1267" s="30" t="s">
        <v>54452</v>
      </c>
      <c r="BD1267" s="30" t="s">
        <v>54452</v>
      </c>
      <c r="BE1267" s="30" t="s">
        <v>54452</v>
      </c>
      <c r="BF1267" s="30" t="s">
        <v>54452</v>
      </c>
      <c r="BG1267" s="30">
        <v>7</v>
      </c>
      <c r="BH1267" s="30" t="s">
        <v>28090</v>
      </c>
      <c r="BI1267" s="31"/>
    </row>
    <row r="1268" spans="1:61" ht="16.5">
      <c r="A1268" s="21" t="s">
        <v>4246</v>
      </c>
      <c r="B1268" s="21">
        <v>4035</v>
      </c>
      <c r="C1268" s="21">
        <v>9334642</v>
      </c>
      <c r="D1268" s="21">
        <v>3758601800</v>
      </c>
      <c r="E1268" s="22">
        <v>1501110285375</v>
      </c>
      <c r="F1268" s="24" t="s">
        <v>4247</v>
      </c>
      <c r="G1268" s="24" t="s">
        <v>44</v>
      </c>
      <c r="H1268" s="24" t="s">
        <v>51</v>
      </c>
      <c r="I1268" s="24" t="s">
        <v>63</v>
      </c>
      <c r="J1268" s="24" t="s">
        <v>2778</v>
      </c>
      <c r="K1268" s="21">
        <v>25</v>
      </c>
      <c r="L1268" s="32" t="s">
        <v>4248</v>
      </c>
      <c r="M1268" s="21" t="s">
        <v>4249</v>
      </c>
      <c r="N1268" s="21">
        <v>1</v>
      </c>
      <c r="O1268" s="21" t="s">
        <v>55</v>
      </c>
      <c r="P1268" s="21">
        <v>0</v>
      </c>
      <c r="Q1268" s="33">
        <v>2095721</v>
      </c>
      <c r="R1268" s="21">
        <v>0</v>
      </c>
      <c r="S1268" s="33">
        <v>47495183</v>
      </c>
      <c r="T1268" s="21">
        <v>0</v>
      </c>
      <c r="U1268" s="21">
        <v>0</v>
      </c>
      <c r="V1268" s="21">
        <v>0</v>
      </c>
      <c r="W1268" s="21">
        <v>0</v>
      </c>
      <c r="X1268" s="33">
        <v>3524244</v>
      </c>
      <c r="Y1268" s="33">
        <v>50424307</v>
      </c>
      <c r="Z1268" s="16" t="s">
        <v>126</v>
      </c>
      <c r="AA1268" s="102">
        <v>0</v>
      </c>
      <c r="AB1268" s="21">
        <v>525.20000000000005</v>
      </c>
      <c r="AC1268" s="21">
        <v>474.9</v>
      </c>
      <c r="AD1268" s="99">
        <v>0</v>
      </c>
      <c r="AE1268" s="21">
        <v>35.200000000000003</v>
      </c>
      <c r="AF1268" s="21">
        <f t="shared" si="19"/>
        <v>1035.3</v>
      </c>
      <c r="AG1268" s="21" t="s">
        <v>4054</v>
      </c>
      <c r="AH1268" s="24" t="s">
        <v>4250</v>
      </c>
      <c r="AI1268" s="24" t="s">
        <v>4251</v>
      </c>
      <c r="AJ1268" s="27" t="s">
        <v>31222</v>
      </c>
      <c r="AK1268" s="28" t="s">
        <v>60</v>
      </c>
      <c r="AL1268" s="28">
        <v>10</v>
      </c>
      <c r="AM1268" s="28">
        <v>20200408</v>
      </c>
      <c r="AN1268" s="29">
        <v>1577</v>
      </c>
      <c r="AO1268" s="29">
        <v>202212</v>
      </c>
      <c r="AP1268" s="29">
        <v>2022</v>
      </c>
      <c r="AQ1268" s="28">
        <v>842498058</v>
      </c>
      <c r="AR1268" s="28">
        <v>958400169</v>
      </c>
      <c r="AS1268" s="28">
        <v>82960</v>
      </c>
      <c r="AT1268" s="30">
        <v>2</v>
      </c>
      <c r="AU1268" s="30"/>
      <c r="AV1268" s="30"/>
      <c r="AW1268" s="30"/>
      <c r="AX1268" s="30"/>
      <c r="AY1268" s="30"/>
      <c r="AZ1268" s="30"/>
      <c r="BA1268" s="30"/>
      <c r="BB1268" s="30" t="s">
        <v>54452</v>
      </c>
      <c r="BC1268" s="30" t="s">
        <v>54452</v>
      </c>
      <c r="BD1268" s="30" t="s">
        <v>54452</v>
      </c>
      <c r="BE1268" s="30" t="s">
        <v>54452</v>
      </c>
      <c r="BF1268" s="30" t="s">
        <v>54452</v>
      </c>
      <c r="BG1268" s="30">
        <v>4</v>
      </c>
      <c r="BH1268" s="30" t="s">
        <v>237</v>
      </c>
      <c r="BI1268" s="31"/>
    </row>
    <row r="1269" spans="1:61" ht="16.5">
      <c r="A1269" s="21" t="s">
        <v>13547</v>
      </c>
      <c r="B1269" s="21">
        <v>13365</v>
      </c>
      <c r="C1269" s="21">
        <v>1135770</v>
      </c>
      <c r="D1269" s="21">
        <v>1068149784</v>
      </c>
      <c r="E1269" s="22">
        <v>1101110539382</v>
      </c>
      <c r="F1269" s="24" t="s">
        <v>13548</v>
      </c>
      <c r="G1269" s="24" t="s">
        <v>44</v>
      </c>
      <c r="H1269" s="24" t="s">
        <v>51</v>
      </c>
      <c r="I1269" s="24" t="s">
        <v>52</v>
      </c>
      <c r="J1269" s="24" t="s">
        <v>1449</v>
      </c>
      <c r="K1269" s="21">
        <v>61</v>
      </c>
      <c r="L1269" s="32" t="s">
        <v>13549</v>
      </c>
      <c r="M1269" s="21" t="s">
        <v>4980</v>
      </c>
      <c r="N1269" s="26">
        <v>1</v>
      </c>
      <c r="O1269" s="26" t="s">
        <v>55</v>
      </c>
      <c r="P1269" s="26">
        <v>0</v>
      </c>
      <c r="Q1269" s="26">
        <v>0</v>
      </c>
      <c r="R1269" s="33">
        <v>23325</v>
      </c>
      <c r="S1269" s="26">
        <v>0</v>
      </c>
      <c r="T1269" s="26">
        <v>0</v>
      </c>
      <c r="U1269" s="26">
        <v>0</v>
      </c>
      <c r="V1269" s="26">
        <v>0</v>
      </c>
      <c r="W1269" s="33">
        <v>890811</v>
      </c>
      <c r="X1269" s="33">
        <v>17750698</v>
      </c>
      <c r="Y1269" s="33">
        <v>951900</v>
      </c>
      <c r="Z1269" s="21"/>
      <c r="AA1269" s="102">
        <v>0</v>
      </c>
      <c r="AB1269" s="21">
        <v>9.6999999999999993</v>
      </c>
      <c r="AC1269" s="99">
        <v>0</v>
      </c>
      <c r="AD1269" s="99">
        <v>0</v>
      </c>
      <c r="AE1269" s="21">
        <v>186.4</v>
      </c>
      <c r="AF1269" s="21">
        <f t="shared" si="19"/>
        <v>196.1</v>
      </c>
      <c r="AG1269" s="21" t="s">
        <v>13550</v>
      </c>
      <c r="AH1269" s="24" t="s">
        <v>13551</v>
      </c>
      <c r="AI1269" s="24" t="s">
        <v>13552</v>
      </c>
      <c r="AJ1269" s="27" t="s">
        <v>31846</v>
      </c>
      <c r="AK1269" s="28" t="s">
        <v>156</v>
      </c>
      <c r="AL1269" s="28">
        <v>10</v>
      </c>
      <c r="AM1269" s="28">
        <v>19870729</v>
      </c>
      <c r="AN1269" s="29">
        <v>328</v>
      </c>
      <c r="AO1269" s="29">
        <v>202306</v>
      </c>
      <c r="AP1269" s="29">
        <v>2022</v>
      </c>
      <c r="AQ1269" s="28">
        <v>85236554</v>
      </c>
      <c r="AR1269" s="28">
        <v>318025876</v>
      </c>
      <c r="AS1269" s="28">
        <v>18482383</v>
      </c>
      <c r="AT1269" s="30">
        <v>1</v>
      </c>
      <c r="AU1269" s="30"/>
      <c r="AV1269" s="30"/>
      <c r="AW1269" s="30"/>
      <c r="AX1269" s="30"/>
      <c r="AY1269" s="30"/>
      <c r="AZ1269" s="30"/>
      <c r="BA1269" s="30"/>
      <c r="BB1269" s="30" t="s">
        <v>54452</v>
      </c>
      <c r="BC1269" s="30" t="s">
        <v>54452</v>
      </c>
      <c r="BD1269" s="30" t="s">
        <v>54452</v>
      </c>
      <c r="BE1269" s="30" t="s">
        <v>54452</v>
      </c>
      <c r="BF1269" s="30" t="s">
        <v>13553</v>
      </c>
      <c r="BG1269" s="30">
        <v>2</v>
      </c>
      <c r="BH1269" s="30"/>
      <c r="BI1269" s="31"/>
    </row>
    <row r="1270" spans="1:61" ht="16.5">
      <c r="A1270" s="21" t="s">
        <v>1870</v>
      </c>
      <c r="B1270" s="21">
        <v>1868</v>
      </c>
      <c r="C1270" s="21">
        <v>1926237</v>
      </c>
      <c r="D1270" s="21">
        <v>2118622189</v>
      </c>
      <c r="E1270" s="22">
        <v>1101111421273</v>
      </c>
      <c r="F1270" s="24" t="s">
        <v>1871</v>
      </c>
      <c r="G1270" s="24" t="s">
        <v>44</v>
      </c>
      <c r="H1270" s="24" t="s">
        <v>51</v>
      </c>
      <c r="I1270" s="24" t="s">
        <v>52</v>
      </c>
      <c r="J1270" s="24" t="s">
        <v>593</v>
      </c>
      <c r="K1270" s="21">
        <v>14</v>
      </c>
      <c r="L1270" s="32" t="s">
        <v>1872</v>
      </c>
      <c r="M1270" s="21" t="s">
        <v>1873</v>
      </c>
      <c r="N1270" s="26">
        <v>1</v>
      </c>
      <c r="O1270" s="26" t="s">
        <v>55</v>
      </c>
      <c r="P1270" s="26">
        <v>0</v>
      </c>
      <c r="Q1270" s="26">
        <v>0</v>
      </c>
      <c r="R1270" s="26">
        <v>0</v>
      </c>
      <c r="S1270" s="26">
        <v>0</v>
      </c>
      <c r="T1270" s="26">
        <v>0</v>
      </c>
      <c r="U1270" s="26">
        <v>0</v>
      </c>
      <c r="V1270" s="26">
        <v>0</v>
      </c>
      <c r="W1270" s="33">
        <v>186490</v>
      </c>
      <c r="X1270" s="33">
        <v>109000</v>
      </c>
      <c r="Y1270" s="33">
        <v>28920127</v>
      </c>
      <c r="Z1270" s="21" t="s">
        <v>56</v>
      </c>
      <c r="AA1270" s="102">
        <v>0</v>
      </c>
      <c r="AB1270" s="21">
        <v>289.2</v>
      </c>
      <c r="AC1270" s="99">
        <v>0</v>
      </c>
      <c r="AD1270" s="99">
        <v>0</v>
      </c>
      <c r="AE1270" s="21">
        <v>2.9</v>
      </c>
      <c r="AF1270" s="21">
        <f t="shared" si="19"/>
        <v>292.09999999999997</v>
      </c>
      <c r="AG1270" s="21" t="s">
        <v>1874</v>
      </c>
      <c r="AH1270" s="24" t="s">
        <v>1875</v>
      </c>
      <c r="AI1270" s="24" t="s">
        <v>1876</v>
      </c>
      <c r="AJ1270" s="27" t="s">
        <v>31847</v>
      </c>
      <c r="AK1270" s="28" t="s">
        <v>70</v>
      </c>
      <c r="AL1270" s="28">
        <v>10</v>
      </c>
      <c r="AM1270" s="28">
        <v>19970531</v>
      </c>
      <c r="AN1270" s="29">
        <v>345</v>
      </c>
      <c r="AO1270" s="29">
        <v>202306</v>
      </c>
      <c r="AP1270" s="29">
        <v>2022</v>
      </c>
      <c r="AQ1270" s="28">
        <v>267071335</v>
      </c>
      <c r="AR1270" s="28">
        <v>240274924</v>
      </c>
      <c r="AS1270" s="28">
        <v>9035677</v>
      </c>
      <c r="AT1270" s="30">
        <v>2</v>
      </c>
      <c r="AU1270" s="30"/>
      <c r="AV1270" s="30"/>
      <c r="AW1270" s="30"/>
      <c r="AX1270" s="30"/>
      <c r="AY1270" s="30"/>
      <c r="AZ1270" s="30"/>
      <c r="BA1270" s="30"/>
      <c r="BB1270" s="30" t="s">
        <v>54452</v>
      </c>
      <c r="BC1270" s="30" t="s">
        <v>54452</v>
      </c>
      <c r="BD1270" s="30" t="s">
        <v>54452</v>
      </c>
      <c r="BE1270" s="30" t="s">
        <v>54452</v>
      </c>
      <c r="BF1270" s="30" t="s">
        <v>54452</v>
      </c>
      <c r="BG1270" s="30">
        <v>4</v>
      </c>
      <c r="BH1270" s="30" t="s">
        <v>237</v>
      </c>
      <c r="BI1270" s="31"/>
    </row>
    <row r="1271" spans="1:61" ht="16.5">
      <c r="A1271" s="21" t="s">
        <v>5114</v>
      </c>
      <c r="B1271" s="21">
        <v>4809</v>
      </c>
      <c r="C1271" s="21">
        <v>6057526</v>
      </c>
      <c r="D1271" s="21">
        <v>1078839288</v>
      </c>
      <c r="E1271" s="22">
        <v>1101115618355</v>
      </c>
      <c r="F1271" s="24" t="s">
        <v>5115</v>
      </c>
      <c r="G1271" s="24" t="s">
        <v>44</v>
      </c>
      <c r="H1271" s="24" t="s">
        <v>51</v>
      </c>
      <c r="I1271" s="24" t="s">
        <v>65</v>
      </c>
      <c r="J1271" s="24" t="s">
        <v>1010</v>
      </c>
      <c r="K1271" s="21">
        <v>30</v>
      </c>
      <c r="L1271" s="32" t="s">
        <v>5116</v>
      </c>
      <c r="M1271" s="21" t="s">
        <v>5117</v>
      </c>
      <c r="N1271" s="21">
        <v>1</v>
      </c>
      <c r="O1271" s="21" t="s">
        <v>55</v>
      </c>
      <c r="P1271" s="33">
        <v>18556663</v>
      </c>
      <c r="Q1271" s="33">
        <v>5537620</v>
      </c>
      <c r="R1271" s="21">
        <v>0</v>
      </c>
      <c r="S1271" s="33">
        <v>85030</v>
      </c>
      <c r="T1271" s="21">
        <v>0</v>
      </c>
      <c r="U1271" s="33">
        <v>67921</v>
      </c>
      <c r="V1271" s="33">
        <v>112750</v>
      </c>
      <c r="W1271" s="33">
        <v>558781</v>
      </c>
      <c r="X1271" s="33">
        <v>2209897</v>
      </c>
      <c r="Y1271" s="33">
        <v>352700</v>
      </c>
      <c r="Z1271" s="16" t="s">
        <v>126</v>
      </c>
      <c r="AA1271" s="21">
        <v>185.5</v>
      </c>
      <c r="AB1271" s="21">
        <v>58.9</v>
      </c>
      <c r="AC1271" s="21">
        <v>0.8</v>
      </c>
      <c r="AD1271" s="21">
        <v>0.6</v>
      </c>
      <c r="AE1271" s="21">
        <v>28.8</v>
      </c>
      <c r="AF1271" s="21">
        <f t="shared" si="19"/>
        <v>274.60000000000002</v>
      </c>
      <c r="AG1271" s="21" t="s">
        <v>5118</v>
      </c>
      <c r="AH1271" s="24" t="s">
        <v>5119</v>
      </c>
      <c r="AI1271" s="24" t="s">
        <v>5120</v>
      </c>
      <c r="AJ1271" s="27" t="s">
        <v>31848</v>
      </c>
      <c r="AK1271" s="28" t="s">
        <v>70</v>
      </c>
      <c r="AL1271" s="28">
        <v>10</v>
      </c>
      <c r="AM1271" s="28">
        <v>20150115</v>
      </c>
      <c r="AN1271" s="29">
        <v>353</v>
      </c>
      <c r="AO1271" s="29">
        <v>202306</v>
      </c>
      <c r="AP1271" s="29">
        <v>2022</v>
      </c>
      <c r="AQ1271" s="28">
        <v>141442784</v>
      </c>
      <c r="AR1271" s="28">
        <v>331116660</v>
      </c>
      <c r="AS1271" s="28">
        <v>6477670</v>
      </c>
      <c r="AT1271" s="30">
        <v>1</v>
      </c>
      <c r="AU1271" s="30"/>
      <c r="AV1271" s="30"/>
      <c r="AW1271" s="30"/>
      <c r="AX1271" s="30"/>
      <c r="AY1271" s="30"/>
      <c r="AZ1271" s="30"/>
      <c r="BA1271" s="30"/>
      <c r="BB1271" s="30" t="s">
        <v>54452</v>
      </c>
      <c r="BC1271" s="30" t="s">
        <v>54452</v>
      </c>
      <c r="BD1271" s="30" t="s">
        <v>54452</v>
      </c>
      <c r="BE1271" s="30" t="s">
        <v>54452</v>
      </c>
      <c r="BF1271" s="30" t="s">
        <v>54452</v>
      </c>
      <c r="BG1271" s="30">
        <v>5</v>
      </c>
      <c r="BH1271" s="30"/>
      <c r="BI1271" s="31"/>
    </row>
    <row r="1272" spans="1:61" ht="16.5">
      <c r="A1272" s="21" t="s">
        <v>13055</v>
      </c>
      <c r="B1272" s="21">
        <v>12785</v>
      </c>
      <c r="C1272" s="21">
        <v>6522892</v>
      </c>
      <c r="D1272" s="21">
        <v>4578100277</v>
      </c>
      <c r="E1272" s="22">
        <v>2301110245786</v>
      </c>
      <c r="F1272" s="24" t="s">
        <v>13056</v>
      </c>
      <c r="G1272" s="24" t="s">
        <v>44</v>
      </c>
      <c r="H1272" s="24" t="s">
        <v>51</v>
      </c>
      <c r="I1272" s="24" t="s">
        <v>65</v>
      </c>
      <c r="J1272" s="24" t="s">
        <v>462</v>
      </c>
      <c r="K1272" s="21">
        <v>56</v>
      </c>
      <c r="L1272" s="32" t="s">
        <v>13057</v>
      </c>
      <c r="M1272" s="21" t="s">
        <v>13058</v>
      </c>
      <c r="N1272" s="21">
        <v>1</v>
      </c>
      <c r="O1272" s="21" t="s">
        <v>55</v>
      </c>
      <c r="P1272" s="21">
        <v>0</v>
      </c>
      <c r="Q1272" s="21">
        <v>0</v>
      </c>
      <c r="R1272" s="21">
        <v>0</v>
      </c>
      <c r="S1272" s="33">
        <v>1723684</v>
      </c>
      <c r="T1272" s="21">
        <v>0</v>
      </c>
      <c r="U1272" s="21">
        <v>0</v>
      </c>
      <c r="V1272" s="21">
        <v>0</v>
      </c>
      <c r="W1272" s="33">
        <v>600803</v>
      </c>
      <c r="X1272" s="21">
        <v>0</v>
      </c>
      <c r="Y1272" s="21">
        <v>0</v>
      </c>
      <c r="Z1272" s="16" t="s">
        <v>315</v>
      </c>
      <c r="AA1272" s="102">
        <v>0</v>
      </c>
      <c r="AB1272" s="99">
        <v>0</v>
      </c>
      <c r="AC1272" s="21">
        <v>17.2</v>
      </c>
      <c r="AD1272" s="99">
        <v>0</v>
      </c>
      <c r="AE1272" s="21">
        <v>6</v>
      </c>
      <c r="AF1272" s="21">
        <f t="shared" ref="AF1272:AF1335" si="20">SUM(AA1272:AE1272)</f>
        <v>23.2</v>
      </c>
      <c r="AG1272" s="21" t="s">
        <v>12995</v>
      </c>
      <c r="AH1272" s="24" t="s">
        <v>13059</v>
      </c>
      <c r="AI1272" s="24" t="s">
        <v>13060</v>
      </c>
      <c r="AJ1272" s="27" t="s">
        <v>31849</v>
      </c>
      <c r="AK1272" s="28" t="s">
        <v>60</v>
      </c>
      <c r="AL1272" s="28">
        <v>10</v>
      </c>
      <c r="AM1272" s="28">
        <v>20150901</v>
      </c>
      <c r="AN1272" s="29">
        <v>335</v>
      </c>
      <c r="AO1272" s="29">
        <v>202212</v>
      </c>
      <c r="AP1272" s="29">
        <v>2022</v>
      </c>
      <c r="AQ1272" s="28">
        <v>65643724</v>
      </c>
      <c r="AR1272" s="28">
        <v>21381921</v>
      </c>
      <c r="AS1272" s="28">
        <v>2321501</v>
      </c>
      <c r="AT1272" s="30">
        <v>1</v>
      </c>
      <c r="AU1272" s="30"/>
      <c r="AV1272" s="30"/>
      <c r="AW1272" s="30"/>
      <c r="AX1272" s="30"/>
      <c r="AY1272" s="30"/>
      <c r="AZ1272" s="30"/>
      <c r="BA1272" s="30"/>
      <c r="BB1272" s="30" t="s">
        <v>54452</v>
      </c>
      <c r="BC1272" s="30" t="s">
        <v>54452</v>
      </c>
      <c r="BD1272" s="30" t="s">
        <v>54452</v>
      </c>
      <c r="BE1272" s="30" t="s">
        <v>54452</v>
      </c>
      <c r="BF1272" s="30" t="s">
        <v>54452</v>
      </c>
      <c r="BG1272" s="30">
        <v>4</v>
      </c>
      <c r="BH1272" s="30" t="s">
        <v>921</v>
      </c>
      <c r="BI1272" s="31"/>
    </row>
    <row r="1273" spans="1:61" ht="16.5">
      <c r="A1273" s="21" t="s">
        <v>13354</v>
      </c>
      <c r="B1273" s="21">
        <v>13222</v>
      </c>
      <c r="C1273" s="21">
        <v>8060695</v>
      </c>
      <c r="D1273" s="21">
        <v>3328700567</v>
      </c>
      <c r="E1273" s="22">
        <v>1101116247468</v>
      </c>
      <c r="F1273" s="24" t="s">
        <v>13355</v>
      </c>
      <c r="G1273" s="24" t="s">
        <v>44</v>
      </c>
      <c r="H1273" s="24" t="s">
        <v>51</v>
      </c>
      <c r="I1273" s="24" t="s">
        <v>65</v>
      </c>
      <c r="J1273" s="24" t="s">
        <v>9501</v>
      </c>
      <c r="K1273" s="21">
        <v>57</v>
      </c>
      <c r="L1273" s="32" t="s">
        <v>13356</v>
      </c>
      <c r="M1273" s="21" t="s">
        <v>13357</v>
      </c>
      <c r="N1273" s="21">
        <v>1</v>
      </c>
      <c r="O1273" s="21" t="s">
        <v>55</v>
      </c>
      <c r="P1273" s="21">
        <v>0</v>
      </c>
      <c r="Q1273" s="21">
        <v>0</v>
      </c>
      <c r="R1273" s="21">
        <v>0</v>
      </c>
      <c r="S1273" s="21">
        <v>0</v>
      </c>
      <c r="T1273" s="21">
        <v>0</v>
      </c>
      <c r="U1273" s="21">
        <v>0</v>
      </c>
      <c r="V1273" s="21">
        <v>0</v>
      </c>
      <c r="W1273" s="33">
        <v>15784</v>
      </c>
      <c r="X1273" s="21">
        <v>0</v>
      </c>
      <c r="Y1273" s="21">
        <v>0</v>
      </c>
      <c r="Z1273" s="16" t="s">
        <v>315</v>
      </c>
      <c r="AA1273" s="102">
        <v>0</v>
      </c>
      <c r="AB1273" s="99">
        <v>0</v>
      </c>
      <c r="AC1273" s="99">
        <v>0</v>
      </c>
      <c r="AD1273" s="99">
        <v>0</v>
      </c>
      <c r="AE1273" s="21">
        <v>0.1</v>
      </c>
      <c r="AF1273" s="21">
        <f t="shared" si="20"/>
        <v>0.1</v>
      </c>
      <c r="AG1273" s="21" t="s">
        <v>13358</v>
      </c>
      <c r="AH1273" s="24" t="s">
        <v>13359</v>
      </c>
      <c r="AI1273" s="24" t="s">
        <v>13360</v>
      </c>
      <c r="AJ1273" s="27" t="s">
        <v>22180</v>
      </c>
      <c r="AK1273" s="28" t="s">
        <v>60</v>
      </c>
      <c r="AL1273" s="28">
        <v>10</v>
      </c>
      <c r="AM1273" s="28">
        <v>20161201</v>
      </c>
      <c r="AN1273" s="29">
        <v>879</v>
      </c>
      <c r="AO1273" s="29">
        <v>202212</v>
      </c>
      <c r="AP1273" s="29">
        <v>2022</v>
      </c>
      <c r="AQ1273" s="28">
        <v>34596807</v>
      </c>
      <c r="AR1273" s="28">
        <v>8488083</v>
      </c>
      <c r="AS1273" s="28">
        <v>2667000</v>
      </c>
      <c r="AT1273" s="30">
        <v>1</v>
      </c>
      <c r="AU1273" s="30"/>
      <c r="AV1273" s="30"/>
      <c r="AW1273" s="30"/>
      <c r="AX1273" s="30"/>
      <c r="AY1273" s="30"/>
      <c r="AZ1273" s="30"/>
      <c r="BA1273" s="30"/>
      <c r="BB1273" s="30" t="s">
        <v>54452</v>
      </c>
      <c r="BC1273" s="30" t="s">
        <v>54452</v>
      </c>
      <c r="BD1273" s="30" t="s">
        <v>54452</v>
      </c>
      <c r="BE1273" s="30" t="s">
        <v>54452</v>
      </c>
      <c r="BF1273" s="30" t="s">
        <v>54452</v>
      </c>
      <c r="BG1273" s="30">
        <v>7</v>
      </c>
      <c r="BH1273" s="30"/>
      <c r="BI1273" s="31"/>
    </row>
    <row r="1274" spans="1:61" ht="16.5">
      <c r="A1274" s="21" t="s">
        <v>1161</v>
      </c>
      <c r="B1274" s="21">
        <v>1015</v>
      </c>
      <c r="C1274" s="21">
        <v>1680732</v>
      </c>
      <c r="D1274" s="21">
        <v>2078152490</v>
      </c>
      <c r="E1274" s="22">
        <v>1101111572612</v>
      </c>
      <c r="F1274" s="24" t="s">
        <v>1162</v>
      </c>
      <c r="G1274" s="24" t="s">
        <v>44</v>
      </c>
      <c r="H1274" s="24" t="s">
        <v>51</v>
      </c>
      <c r="I1274" s="24" t="s">
        <v>52</v>
      </c>
      <c r="J1274" s="24" t="s">
        <v>975</v>
      </c>
      <c r="K1274" s="21">
        <v>5</v>
      </c>
      <c r="L1274" s="32" t="s">
        <v>1163</v>
      </c>
      <c r="M1274" s="21" t="s">
        <v>1164</v>
      </c>
      <c r="N1274" s="26">
        <v>1</v>
      </c>
      <c r="O1274" s="26" t="s">
        <v>55</v>
      </c>
      <c r="P1274" s="33">
        <v>121855751</v>
      </c>
      <c r="Q1274" s="33">
        <v>16049312</v>
      </c>
      <c r="R1274" s="26">
        <v>0</v>
      </c>
      <c r="S1274" s="33">
        <v>316243</v>
      </c>
      <c r="T1274" s="26">
        <v>0</v>
      </c>
      <c r="U1274" s="26">
        <v>0</v>
      </c>
      <c r="V1274" s="26">
        <v>0</v>
      </c>
      <c r="W1274" s="26">
        <v>0</v>
      </c>
      <c r="X1274" s="33">
        <f>5141530+2643532</f>
        <v>7785062</v>
      </c>
      <c r="Y1274" s="26">
        <v>0</v>
      </c>
      <c r="Z1274" s="21" t="s">
        <v>56</v>
      </c>
      <c r="AA1274" s="21">
        <v>1218.5</v>
      </c>
      <c r="AB1274" s="21">
        <v>160.4</v>
      </c>
      <c r="AC1274" s="21">
        <v>3.1</v>
      </c>
      <c r="AD1274" s="99">
        <v>0</v>
      </c>
      <c r="AE1274" s="21">
        <v>77.8</v>
      </c>
      <c r="AF1274" s="21">
        <f t="shared" si="20"/>
        <v>1459.8</v>
      </c>
      <c r="AG1274" s="21" t="s">
        <v>1081</v>
      </c>
      <c r="AH1274" s="24" t="s">
        <v>1165</v>
      </c>
      <c r="AI1274" s="24" t="s">
        <v>1166</v>
      </c>
      <c r="AJ1274" s="27" t="s">
        <v>31850</v>
      </c>
      <c r="AK1274" s="28" t="s">
        <v>70</v>
      </c>
      <c r="AL1274" s="28">
        <v>10</v>
      </c>
      <c r="AM1274" s="28">
        <v>19980805</v>
      </c>
      <c r="AN1274" s="29">
        <v>365</v>
      </c>
      <c r="AO1274" s="29">
        <v>202306</v>
      </c>
      <c r="AP1274" s="29">
        <v>2022</v>
      </c>
      <c r="AQ1274" s="28">
        <v>376471576</v>
      </c>
      <c r="AR1274" s="28">
        <v>582187895</v>
      </c>
      <c r="AS1274" s="28">
        <v>11715480</v>
      </c>
      <c r="AT1274" s="30">
        <v>1</v>
      </c>
      <c r="AU1274" s="30"/>
      <c r="AV1274" s="30"/>
      <c r="AW1274" s="30"/>
      <c r="AX1274" s="30"/>
      <c r="AY1274" s="30"/>
      <c r="AZ1274" s="30"/>
      <c r="BA1274" s="30"/>
      <c r="BB1274" s="30" t="s">
        <v>54452</v>
      </c>
      <c r="BC1274" s="30" t="s">
        <v>54452</v>
      </c>
      <c r="BD1274" s="30" t="s">
        <v>54452</v>
      </c>
      <c r="BE1274" s="30" t="s">
        <v>54452</v>
      </c>
      <c r="BF1274" s="30" t="s">
        <v>54452</v>
      </c>
      <c r="BG1274" s="30">
        <v>3</v>
      </c>
      <c r="BH1274" s="30" t="s">
        <v>1167</v>
      </c>
      <c r="BI1274" s="31"/>
    </row>
    <row r="1275" spans="1:61" ht="16.5">
      <c r="A1275" s="21" t="s">
        <v>15584</v>
      </c>
      <c r="B1275" s="21">
        <v>341</v>
      </c>
      <c r="C1275" s="21">
        <v>8149621</v>
      </c>
      <c r="D1275" s="21">
        <v>4118700569</v>
      </c>
      <c r="E1275" s="22">
        <v>1101116332590</v>
      </c>
      <c r="F1275" s="24" t="s">
        <v>15585</v>
      </c>
      <c r="G1275" s="24" t="s">
        <v>44</v>
      </c>
      <c r="H1275" s="24" t="s">
        <v>51</v>
      </c>
      <c r="I1275" s="24" t="s">
        <v>52</v>
      </c>
      <c r="J1275" s="24" t="s">
        <v>72</v>
      </c>
      <c r="K1275" s="21">
        <v>1</v>
      </c>
      <c r="L1275" s="32" t="s">
        <v>15586</v>
      </c>
      <c r="M1275" s="21" t="s">
        <v>15124</v>
      </c>
      <c r="N1275" s="26">
        <v>1</v>
      </c>
      <c r="O1275" s="26" t="s">
        <v>55</v>
      </c>
      <c r="P1275" s="21">
        <v>0</v>
      </c>
      <c r="Q1275" s="41">
        <v>7998</v>
      </c>
      <c r="R1275" s="21">
        <v>0</v>
      </c>
      <c r="S1275" s="41">
        <v>50728</v>
      </c>
      <c r="T1275" s="21">
        <v>0</v>
      </c>
      <c r="U1275" s="21">
        <v>0</v>
      </c>
      <c r="V1275" s="21">
        <v>0</v>
      </c>
      <c r="W1275" s="21">
        <v>0</v>
      </c>
      <c r="X1275" s="41">
        <v>848598</v>
      </c>
      <c r="Y1275" s="41">
        <v>176000</v>
      </c>
      <c r="Z1275" s="16" t="s">
        <v>56</v>
      </c>
      <c r="AA1275" s="102">
        <v>0</v>
      </c>
      <c r="AB1275" s="21">
        <v>1.8</v>
      </c>
      <c r="AC1275" s="21">
        <v>0.5</v>
      </c>
      <c r="AD1275" s="99">
        <v>0</v>
      </c>
      <c r="AE1275" s="21">
        <v>8.4</v>
      </c>
      <c r="AF1275" s="21">
        <f t="shared" si="20"/>
        <v>10.7</v>
      </c>
      <c r="AG1275" s="21" t="s">
        <v>15125</v>
      </c>
      <c r="AH1275" s="24" t="s">
        <v>15587</v>
      </c>
      <c r="AI1275" s="24" t="s">
        <v>15126</v>
      </c>
      <c r="AJ1275" s="27" t="s">
        <v>31851</v>
      </c>
      <c r="AK1275" s="28" t="s">
        <v>156</v>
      </c>
      <c r="AL1275" s="28">
        <v>10</v>
      </c>
      <c r="AM1275" s="28">
        <v>20170302</v>
      </c>
      <c r="AN1275" s="29">
        <v>1349</v>
      </c>
      <c r="AO1275" s="29">
        <v>202306</v>
      </c>
      <c r="AP1275" s="29">
        <v>2022</v>
      </c>
      <c r="AQ1275" s="28">
        <v>413638465</v>
      </c>
      <c r="AR1275" s="28">
        <v>330163311</v>
      </c>
      <c r="AS1275" s="28">
        <v>2659482</v>
      </c>
      <c r="AT1275" s="30">
        <v>1</v>
      </c>
      <c r="AU1275" s="30"/>
      <c r="AV1275" s="30"/>
      <c r="AW1275" s="30"/>
      <c r="AX1275" s="30"/>
      <c r="AY1275" s="30"/>
      <c r="AZ1275" s="30"/>
      <c r="BA1275" s="30"/>
      <c r="BB1275" s="30" t="s">
        <v>54452</v>
      </c>
      <c r="BC1275" s="30" t="s">
        <v>54452</v>
      </c>
      <c r="BD1275" s="30" t="s">
        <v>54452</v>
      </c>
      <c r="BE1275" s="30" t="s">
        <v>54452</v>
      </c>
      <c r="BF1275" s="30" t="s">
        <v>15588</v>
      </c>
      <c r="BG1275" s="30">
        <v>2</v>
      </c>
      <c r="BH1275" s="30" t="s">
        <v>101</v>
      </c>
      <c r="BI1275" s="31"/>
    </row>
    <row r="1276" spans="1:61" ht="16.5">
      <c r="A1276" s="21" t="s">
        <v>13766</v>
      </c>
      <c r="B1276" s="21">
        <v>13581</v>
      </c>
      <c r="C1276" s="21">
        <v>1724916</v>
      </c>
      <c r="D1276" s="21">
        <v>2298112824</v>
      </c>
      <c r="E1276" s="22">
        <v>1101110414126</v>
      </c>
      <c r="F1276" s="24" t="s">
        <v>13767</v>
      </c>
      <c r="G1276" s="24" t="s">
        <v>44</v>
      </c>
      <c r="H1276" s="24" t="s">
        <v>51</v>
      </c>
      <c r="I1276" s="24" t="s">
        <v>52</v>
      </c>
      <c r="J1276" s="24" t="s">
        <v>581</v>
      </c>
      <c r="K1276" s="21">
        <v>60</v>
      </c>
      <c r="L1276" s="32" t="s">
        <v>13768</v>
      </c>
      <c r="M1276" s="21" t="s">
        <v>13769</v>
      </c>
      <c r="N1276" s="26">
        <v>1</v>
      </c>
      <c r="O1276" s="26" t="s">
        <v>55</v>
      </c>
      <c r="P1276" s="26">
        <v>0</v>
      </c>
      <c r="Q1276" s="26">
        <v>0</v>
      </c>
      <c r="R1276" s="26">
        <v>0</v>
      </c>
      <c r="S1276" s="26">
        <v>0</v>
      </c>
      <c r="T1276" s="26">
        <v>0</v>
      </c>
      <c r="U1276" s="26">
        <v>0</v>
      </c>
      <c r="V1276" s="26">
        <v>0</v>
      </c>
      <c r="W1276" s="33">
        <v>350071</v>
      </c>
      <c r="X1276" s="33">
        <f>465762+1775239</f>
        <v>2241001</v>
      </c>
      <c r="Y1276" s="26">
        <v>0</v>
      </c>
      <c r="Z1276" s="21"/>
      <c r="AA1276" s="102">
        <v>0</v>
      </c>
      <c r="AB1276" s="99">
        <v>0</v>
      </c>
      <c r="AC1276" s="99">
        <v>0</v>
      </c>
      <c r="AD1276" s="99">
        <v>0</v>
      </c>
      <c r="AE1276" s="21">
        <v>25.9</v>
      </c>
      <c r="AF1276" s="21">
        <f t="shared" si="20"/>
        <v>25.9</v>
      </c>
      <c r="AG1276" s="21" t="s">
        <v>13770</v>
      </c>
      <c r="AH1276" s="24" t="s">
        <v>13771</v>
      </c>
      <c r="AI1276" s="24" t="s">
        <v>13772</v>
      </c>
      <c r="AJ1276" s="27" t="s">
        <v>31852</v>
      </c>
      <c r="AK1276" s="28" t="s">
        <v>156</v>
      </c>
      <c r="AL1276" s="28">
        <v>10</v>
      </c>
      <c r="AM1276" s="28">
        <v>19830818</v>
      </c>
      <c r="AN1276" s="29">
        <v>618</v>
      </c>
      <c r="AO1276" s="29">
        <v>202306</v>
      </c>
      <c r="AP1276" s="29">
        <v>2022</v>
      </c>
      <c r="AQ1276" s="28">
        <v>212340360</v>
      </c>
      <c r="AR1276" s="28">
        <v>233957294</v>
      </c>
      <c r="AS1276" s="28">
        <v>60525733</v>
      </c>
      <c r="AT1276" s="30">
        <v>1</v>
      </c>
      <c r="AU1276" s="30"/>
      <c r="AV1276" s="30"/>
      <c r="AW1276" s="30"/>
      <c r="AX1276" s="30"/>
      <c r="AY1276" s="30"/>
      <c r="AZ1276" s="30"/>
      <c r="BA1276" s="30"/>
      <c r="BB1276" s="30" t="s">
        <v>54452</v>
      </c>
      <c r="BC1276" s="30" t="s">
        <v>54452</v>
      </c>
      <c r="BD1276" s="30" t="s">
        <v>54452</v>
      </c>
      <c r="BE1276" s="30" t="s">
        <v>54452</v>
      </c>
      <c r="BF1276" s="30" t="s">
        <v>13773</v>
      </c>
      <c r="BG1276" s="30">
        <v>2</v>
      </c>
      <c r="BH1276" s="30" t="s">
        <v>13774</v>
      </c>
      <c r="BI1276" s="31"/>
    </row>
    <row r="1277" spans="1:61" ht="16.5">
      <c r="A1277" s="21" t="s">
        <v>15633</v>
      </c>
      <c r="B1277" s="21">
        <v>11584</v>
      </c>
      <c r="C1277" s="21">
        <v>9150246</v>
      </c>
      <c r="D1277" s="21">
        <v>6558101642</v>
      </c>
      <c r="E1277" s="22">
        <v>1701110735384</v>
      </c>
      <c r="F1277" s="24" t="s">
        <v>15634</v>
      </c>
      <c r="G1277" s="24" t="s">
        <v>44</v>
      </c>
      <c r="H1277" s="24" t="s">
        <v>51</v>
      </c>
      <c r="I1277" s="24" t="s">
        <v>65</v>
      </c>
      <c r="J1277" s="24" t="s">
        <v>3829</v>
      </c>
      <c r="K1277" s="21">
        <v>50</v>
      </c>
      <c r="L1277" s="32" t="s">
        <v>15635</v>
      </c>
      <c r="M1277" s="21" t="s">
        <v>15636</v>
      </c>
      <c r="N1277" s="26">
        <v>1</v>
      </c>
      <c r="O1277" s="26">
        <v>0</v>
      </c>
      <c r="P1277" s="26">
        <v>0</v>
      </c>
      <c r="Q1277" s="26">
        <v>0</v>
      </c>
      <c r="R1277" s="26">
        <v>0</v>
      </c>
      <c r="S1277" s="26">
        <v>0</v>
      </c>
      <c r="T1277" s="26">
        <v>0</v>
      </c>
      <c r="U1277" s="26">
        <v>0</v>
      </c>
      <c r="V1277" s="26">
        <v>0</v>
      </c>
      <c r="W1277" s="26">
        <v>0</v>
      </c>
      <c r="X1277" s="26">
        <v>0</v>
      </c>
      <c r="Y1277" s="26">
        <v>0</v>
      </c>
      <c r="Z1277" s="21"/>
      <c r="AA1277" s="101">
        <v>0</v>
      </c>
      <c r="AB1277" s="98">
        <v>0</v>
      </c>
      <c r="AC1277" s="98">
        <v>0</v>
      </c>
      <c r="AD1277" s="98">
        <v>0</v>
      </c>
      <c r="AE1277" s="98">
        <v>0</v>
      </c>
      <c r="AF1277" s="21">
        <f t="shared" si="20"/>
        <v>0</v>
      </c>
      <c r="AG1277" s="21" t="s">
        <v>11376</v>
      </c>
      <c r="AH1277" s="24"/>
      <c r="AI1277" s="24" t="s">
        <v>15637</v>
      </c>
      <c r="AJ1277" s="27" t="s">
        <v>31853</v>
      </c>
      <c r="AK1277" s="28" t="s">
        <v>47</v>
      </c>
      <c r="AL1277" s="28">
        <v>10</v>
      </c>
      <c r="AM1277" s="28">
        <v>20190822</v>
      </c>
      <c r="AN1277" s="29">
        <v>1266</v>
      </c>
      <c r="AO1277" s="29">
        <v>202304</v>
      </c>
      <c r="AP1277" s="29"/>
      <c r="AQ1277" s="28"/>
      <c r="AR1277" s="28"/>
      <c r="AS1277" s="28"/>
      <c r="AT1277" s="30">
        <v>1</v>
      </c>
      <c r="AU1277" s="30"/>
      <c r="AV1277" s="30"/>
      <c r="AW1277" s="30"/>
      <c r="AX1277" s="30"/>
      <c r="AY1277" s="30"/>
      <c r="AZ1277" s="30"/>
      <c r="BA1277" s="30"/>
      <c r="BB1277" s="30" t="s">
        <v>54452</v>
      </c>
      <c r="BC1277" s="30" t="s">
        <v>54452</v>
      </c>
      <c r="BD1277" s="30" t="s">
        <v>54452</v>
      </c>
      <c r="BE1277" s="30" t="s">
        <v>54452</v>
      </c>
      <c r="BF1277" s="30" t="s">
        <v>54452</v>
      </c>
      <c r="BG1277" s="30">
        <v>8</v>
      </c>
      <c r="BH1277" s="30"/>
      <c r="BI1277" s="31"/>
    </row>
    <row r="1278" spans="1:61" ht="16.5">
      <c r="A1278" s="21" t="s">
        <v>3399</v>
      </c>
      <c r="B1278" s="21">
        <v>3081</v>
      </c>
      <c r="C1278" s="21">
        <v>1439889</v>
      </c>
      <c r="D1278" s="21">
        <v>2148605364</v>
      </c>
      <c r="E1278" s="22">
        <v>1101110211641</v>
      </c>
      <c r="F1278" s="24" t="s">
        <v>3400</v>
      </c>
      <c r="G1278" s="24" t="s">
        <v>44</v>
      </c>
      <c r="H1278" s="24" t="s">
        <v>51</v>
      </c>
      <c r="I1278" s="24" t="s">
        <v>52</v>
      </c>
      <c r="J1278" s="24" t="s">
        <v>1004</v>
      </c>
      <c r="K1278" s="21">
        <v>21</v>
      </c>
      <c r="L1278" s="32" t="s">
        <v>3401</v>
      </c>
      <c r="M1278" s="21" t="s">
        <v>3402</v>
      </c>
      <c r="N1278" s="21">
        <v>1</v>
      </c>
      <c r="O1278" s="21" t="s">
        <v>55</v>
      </c>
      <c r="P1278" s="21">
        <v>0</v>
      </c>
      <c r="Q1278" s="21">
        <v>0</v>
      </c>
      <c r="R1278" s="33">
        <v>19870</v>
      </c>
      <c r="S1278" s="33">
        <v>1753251</v>
      </c>
      <c r="T1278" s="21">
        <v>0</v>
      </c>
      <c r="U1278" s="33">
        <v>182254</v>
      </c>
      <c r="V1278" s="33">
        <v>364287</v>
      </c>
      <c r="W1278" s="21">
        <v>0</v>
      </c>
      <c r="X1278" s="21">
        <v>0</v>
      </c>
      <c r="Y1278" s="33">
        <v>883208</v>
      </c>
      <c r="Z1278" s="16" t="s">
        <v>56</v>
      </c>
      <c r="AA1278" s="102">
        <v>0</v>
      </c>
      <c r="AB1278" s="21">
        <v>9</v>
      </c>
      <c r="AC1278" s="21">
        <v>17.5</v>
      </c>
      <c r="AD1278" s="21">
        <v>1.8</v>
      </c>
      <c r="AE1278" s="21">
        <v>3.6</v>
      </c>
      <c r="AF1278" s="21">
        <f t="shared" si="20"/>
        <v>31.900000000000002</v>
      </c>
      <c r="AG1278" s="21" t="s">
        <v>3403</v>
      </c>
      <c r="AH1278" s="24" t="s">
        <v>3404</v>
      </c>
      <c r="AI1278" s="24" t="s">
        <v>3405</v>
      </c>
      <c r="AJ1278" s="27" t="s">
        <v>31854</v>
      </c>
      <c r="AK1278" s="28" t="s">
        <v>60</v>
      </c>
      <c r="AL1278" s="28">
        <v>10</v>
      </c>
      <c r="AM1278" s="28">
        <v>19770330</v>
      </c>
      <c r="AN1278" s="29">
        <v>345</v>
      </c>
      <c r="AO1278" s="29">
        <v>202212</v>
      </c>
      <c r="AP1278" s="29">
        <v>2022</v>
      </c>
      <c r="AQ1278" s="28">
        <v>359384135</v>
      </c>
      <c r="AR1278" s="28">
        <v>267355262</v>
      </c>
      <c r="AS1278" s="28">
        <v>33136210</v>
      </c>
      <c r="AT1278" s="30">
        <v>1</v>
      </c>
      <c r="AU1278" s="30"/>
      <c r="AV1278" s="30"/>
      <c r="AW1278" s="30"/>
      <c r="AX1278" s="30"/>
      <c r="AY1278" s="30"/>
      <c r="AZ1278" s="30"/>
      <c r="BA1278" s="30"/>
      <c r="BB1278" s="30" t="s">
        <v>54452</v>
      </c>
      <c r="BC1278" s="30" t="s">
        <v>54452</v>
      </c>
      <c r="BD1278" s="30" t="s">
        <v>54452</v>
      </c>
      <c r="BE1278" s="30" t="s">
        <v>54452</v>
      </c>
      <c r="BF1278" s="30" t="s">
        <v>54452</v>
      </c>
      <c r="BG1278" s="30">
        <v>8</v>
      </c>
      <c r="BH1278" s="30"/>
      <c r="BI1278" s="31"/>
    </row>
    <row r="1279" spans="1:61" ht="16.5">
      <c r="A1279" s="21" t="s">
        <v>10405</v>
      </c>
      <c r="B1279" s="21">
        <v>10838</v>
      </c>
      <c r="C1279" s="21">
        <v>1317428</v>
      </c>
      <c r="D1279" s="21">
        <v>1078163829</v>
      </c>
      <c r="E1279" s="22">
        <v>1101111549728</v>
      </c>
      <c r="F1279" s="24" t="s">
        <v>10406</v>
      </c>
      <c r="G1279" s="24" t="s">
        <v>44</v>
      </c>
      <c r="H1279" s="24" t="s">
        <v>51</v>
      </c>
      <c r="I1279" s="24" t="s">
        <v>52</v>
      </c>
      <c r="J1279" s="24" t="s">
        <v>467</v>
      </c>
      <c r="K1279" s="21">
        <v>49</v>
      </c>
      <c r="L1279" s="32" t="s">
        <v>10407</v>
      </c>
      <c r="M1279" s="21" t="s">
        <v>10408</v>
      </c>
      <c r="N1279" s="21">
        <v>1</v>
      </c>
      <c r="O1279" s="21" t="s">
        <v>55</v>
      </c>
      <c r="P1279" s="21">
        <v>0</v>
      </c>
      <c r="Q1279" s="33">
        <v>3852639</v>
      </c>
      <c r="R1279" s="33">
        <v>1451857</v>
      </c>
      <c r="S1279" s="33">
        <v>17545687</v>
      </c>
      <c r="T1279" s="21">
        <v>0</v>
      </c>
      <c r="U1279" s="33">
        <v>2491842</v>
      </c>
      <c r="V1279" s="33">
        <v>2643878</v>
      </c>
      <c r="W1279" s="21">
        <v>0</v>
      </c>
      <c r="X1279" s="21">
        <v>0</v>
      </c>
      <c r="Y1279" s="33">
        <v>22001062</v>
      </c>
      <c r="Z1279" s="16" t="s">
        <v>126</v>
      </c>
      <c r="AA1279" s="102">
        <v>0</v>
      </c>
      <c r="AB1279" s="21">
        <v>273</v>
      </c>
      <c r="AC1279" s="21">
        <v>175.4</v>
      </c>
      <c r="AD1279" s="21">
        <v>24.9</v>
      </c>
      <c r="AE1279" s="21">
        <v>26.4</v>
      </c>
      <c r="AF1279" s="21">
        <f t="shared" si="20"/>
        <v>499.69999999999993</v>
      </c>
      <c r="AG1279" s="21" t="s">
        <v>10409</v>
      </c>
      <c r="AH1279" s="24" t="s">
        <v>10410</v>
      </c>
      <c r="AI1279" s="24" t="s">
        <v>10411</v>
      </c>
      <c r="AJ1279" s="27" t="s">
        <v>31855</v>
      </c>
      <c r="AK1279" s="28" t="s">
        <v>60</v>
      </c>
      <c r="AL1279" s="28">
        <v>10</v>
      </c>
      <c r="AM1279" s="28">
        <v>19980526</v>
      </c>
      <c r="AN1279" s="29">
        <v>6138</v>
      </c>
      <c r="AO1279" s="29">
        <v>202208</v>
      </c>
      <c r="AP1279" s="29">
        <v>2022</v>
      </c>
      <c r="AQ1279" s="28">
        <v>5535391036</v>
      </c>
      <c r="AR1279" s="28">
        <v>2305878649</v>
      </c>
      <c r="AS1279" s="28">
        <v>277915000</v>
      </c>
      <c r="AT1279" s="30">
        <v>1</v>
      </c>
      <c r="AU1279" s="30"/>
      <c r="AV1279" s="30"/>
      <c r="AW1279" s="30"/>
      <c r="AX1279" s="30"/>
      <c r="AY1279" s="30"/>
      <c r="AZ1279" s="30"/>
      <c r="BA1279" s="30"/>
      <c r="BB1279" s="30" t="s">
        <v>54452</v>
      </c>
      <c r="BC1279" s="30" t="s">
        <v>54452</v>
      </c>
      <c r="BD1279" s="30" t="s">
        <v>54452</v>
      </c>
      <c r="BE1279" s="30" t="s">
        <v>54452</v>
      </c>
      <c r="BF1279" s="30" t="s">
        <v>54452</v>
      </c>
      <c r="BG1279" s="30">
        <v>5</v>
      </c>
      <c r="BH1279" s="30" t="s">
        <v>10412</v>
      </c>
      <c r="BI1279" s="31"/>
    </row>
    <row r="1280" spans="1:61" ht="16.5">
      <c r="A1280" s="21" t="s">
        <v>13853</v>
      </c>
      <c r="B1280" s="21">
        <v>13652</v>
      </c>
      <c r="C1280" s="21">
        <v>1160787</v>
      </c>
      <c r="D1280" s="21">
        <v>1168102919</v>
      </c>
      <c r="E1280" s="22">
        <v>1101110219471</v>
      </c>
      <c r="F1280" s="24" t="s">
        <v>13854</v>
      </c>
      <c r="G1280" s="24" t="s">
        <v>44</v>
      </c>
      <c r="H1280" s="24" t="s">
        <v>51</v>
      </c>
      <c r="I1280" s="24" t="s">
        <v>52</v>
      </c>
      <c r="J1280" s="24" t="s">
        <v>1449</v>
      </c>
      <c r="K1280" s="21">
        <v>61</v>
      </c>
      <c r="L1280" s="32" t="s">
        <v>13855</v>
      </c>
      <c r="M1280" s="21" t="s">
        <v>13856</v>
      </c>
      <c r="N1280" s="21">
        <v>1</v>
      </c>
      <c r="O1280" s="21" t="s">
        <v>55</v>
      </c>
      <c r="P1280" s="21">
        <v>0</v>
      </c>
      <c r="Q1280" s="33">
        <v>2598179</v>
      </c>
      <c r="R1280" s="21">
        <v>0</v>
      </c>
      <c r="S1280" s="33">
        <v>8318259</v>
      </c>
      <c r="T1280" s="21">
        <v>0</v>
      </c>
      <c r="U1280" s="21">
        <v>0</v>
      </c>
      <c r="V1280" s="21">
        <v>0</v>
      </c>
      <c r="W1280" s="21">
        <v>0</v>
      </c>
      <c r="X1280" s="33">
        <v>2956622</v>
      </c>
      <c r="Y1280" s="21">
        <v>0</v>
      </c>
      <c r="Z1280" s="16" t="s">
        <v>315</v>
      </c>
      <c r="AA1280" s="102">
        <v>0</v>
      </c>
      <c r="AB1280" s="21">
        <v>25.9</v>
      </c>
      <c r="AC1280" s="21">
        <v>83.1</v>
      </c>
      <c r="AD1280" s="99">
        <v>0</v>
      </c>
      <c r="AE1280" s="21">
        <v>29.5</v>
      </c>
      <c r="AF1280" s="21">
        <f t="shared" si="20"/>
        <v>138.5</v>
      </c>
      <c r="AG1280" s="21" t="s">
        <v>13857</v>
      </c>
      <c r="AH1280" s="24" t="s">
        <v>13858</v>
      </c>
      <c r="AI1280" s="24" t="s">
        <v>13859</v>
      </c>
      <c r="AJ1280" s="27" t="s">
        <v>31856</v>
      </c>
      <c r="AK1280" s="28" t="s">
        <v>60</v>
      </c>
      <c r="AL1280" s="28">
        <v>10</v>
      </c>
      <c r="AM1280" s="28">
        <v>19770920</v>
      </c>
      <c r="AN1280" s="29">
        <v>800</v>
      </c>
      <c r="AO1280" s="29">
        <v>202212</v>
      </c>
      <c r="AP1280" s="29">
        <v>2022</v>
      </c>
      <c r="AQ1280" s="28">
        <v>384362386</v>
      </c>
      <c r="AR1280" s="28">
        <v>563984212</v>
      </c>
      <c r="AS1280" s="28">
        <v>26752785</v>
      </c>
      <c r="AT1280" s="30">
        <v>1</v>
      </c>
      <c r="AU1280" s="30"/>
      <c r="AV1280" s="30"/>
      <c r="AW1280" s="30"/>
      <c r="AX1280" s="30"/>
      <c r="AY1280" s="30"/>
      <c r="AZ1280" s="30"/>
      <c r="BA1280" s="30"/>
      <c r="BB1280" s="30" t="s">
        <v>54452</v>
      </c>
      <c r="BC1280" s="30" t="s">
        <v>54452</v>
      </c>
      <c r="BD1280" s="30" t="s">
        <v>54452</v>
      </c>
      <c r="BE1280" s="30" t="s">
        <v>54452</v>
      </c>
      <c r="BF1280" s="30" t="s">
        <v>54452</v>
      </c>
      <c r="BG1280" s="30">
        <v>4</v>
      </c>
      <c r="BH1280" s="30" t="s">
        <v>3728</v>
      </c>
      <c r="BI1280" s="31"/>
    </row>
    <row r="1281" spans="1:61" ht="16.5">
      <c r="A1281" s="21" t="s">
        <v>29930</v>
      </c>
      <c r="B1281" s="21">
        <v>24442</v>
      </c>
      <c r="C1281" s="21">
        <v>2225016</v>
      </c>
      <c r="D1281" s="21">
        <v>6098163567</v>
      </c>
      <c r="E1281" s="22">
        <v>1942110066862</v>
      </c>
      <c r="F1281" s="24" t="s">
        <v>5888</v>
      </c>
      <c r="G1281" s="24" t="s">
        <v>104</v>
      </c>
      <c r="H1281" s="24" t="s">
        <v>51</v>
      </c>
      <c r="I1281" s="24" t="s">
        <v>65</v>
      </c>
      <c r="J1281" s="24" t="s">
        <v>363</v>
      </c>
      <c r="K1281" s="21">
        <v>63</v>
      </c>
      <c r="L1281" s="32" t="s">
        <v>29931</v>
      </c>
      <c r="M1281" s="21" t="s">
        <v>29932</v>
      </c>
      <c r="N1281" s="21">
        <v>1</v>
      </c>
      <c r="O1281" s="21" t="s">
        <v>55</v>
      </c>
      <c r="P1281" s="21">
        <v>0</v>
      </c>
      <c r="Q1281" s="21">
        <v>0</v>
      </c>
      <c r="R1281" s="21">
        <v>0</v>
      </c>
      <c r="S1281" s="21">
        <v>0</v>
      </c>
      <c r="T1281" s="21">
        <v>0</v>
      </c>
      <c r="U1281" s="21">
        <v>0</v>
      </c>
      <c r="V1281" s="21">
        <v>0</v>
      </c>
      <c r="W1281" s="33">
        <v>13020</v>
      </c>
      <c r="X1281" s="21">
        <v>0</v>
      </c>
      <c r="Y1281" s="21">
        <v>0</v>
      </c>
      <c r="Z1281" s="16" t="s">
        <v>315</v>
      </c>
      <c r="AA1281" s="102">
        <v>0</v>
      </c>
      <c r="AB1281" s="99">
        <v>0</v>
      </c>
      <c r="AC1281" s="99">
        <v>0</v>
      </c>
      <c r="AD1281" s="99">
        <v>0</v>
      </c>
      <c r="AE1281" s="21">
        <v>0.1</v>
      </c>
      <c r="AF1281" s="21">
        <f t="shared" si="20"/>
        <v>0.1</v>
      </c>
      <c r="AG1281" s="21" t="s">
        <v>28400</v>
      </c>
      <c r="AH1281" s="24" t="s">
        <v>7286</v>
      </c>
      <c r="AI1281" s="24" t="s">
        <v>29933</v>
      </c>
      <c r="AJ1281" s="27" t="s">
        <v>31857</v>
      </c>
      <c r="AK1281" s="28" t="s">
        <v>60</v>
      </c>
      <c r="AL1281" s="28">
        <v>10</v>
      </c>
      <c r="AM1281" s="28">
        <v>20040501</v>
      </c>
      <c r="AN1281" s="29">
        <v>608</v>
      </c>
      <c r="AO1281" s="29">
        <v>202212</v>
      </c>
      <c r="AP1281" s="29">
        <v>2022</v>
      </c>
      <c r="AQ1281" s="28">
        <v>23037913</v>
      </c>
      <c r="AR1281" s="28">
        <v>12881831</v>
      </c>
      <c r="AS1281" s="28">
        <v>500000</v>
      </c>
      <c r="AT1281" s="30">
        <v>2</v>
      </c>
      <c r="AU1281" s="30"/>
      <c r="AV1281" s="30"/>
      <c r="AW1281" s="30"/>
      <c r="AX1281" s="30"/>
      <c r="AY1281" s="30"/>
      <c r="AZ1281" s="30"/>
      <c r="BA1281" s="30"/>
      <c r="BB1281" s="30" t="s">
        <v>54452</v>
      </c>
      <c r="BC1281" s="30" t="s">
        <v>54452</v>
      </c>
      <c r="BD1281" s="30" t="s">
        <v>54452</v>
      </c>
      <c r="BE1281" s="30" t="s">
        <v>54452</v>
      </c>
      <c r="BF1281" s="30" t="s">
        <v>54452</v>
      </c>
      <c r="BG1281" s="30">
        <v>7</v>
      </c>
      <c r="BH1281" s="30" t="s">
        <v>15660</v>
      </c>
      <c r="BI1281" s="31"/>
    </row>
    <row r="1282" spans="1:61" ht="16.5">
      <c r="A1282" s="21" t="s">
        <v>15674</v>
      </c>
      <c r="B1282" s="21">
        <v>6664</v>
      </c>
      <c r="C1282" s="21">
        <v>4337654</v>
      </c>
      <c r="D1282" s="21">
        <v>1258614826</v>
      </c>
      <c r="E1282" s="22">
        <v>1346110062393</v>
      </c>
      <c r="F1282" s="24" t="s">
        <v>15675</v>
      </c>
      <c r="G1282" s="24" t="s">
        <v>44</v>
      </c>
      <c r="H1282" s="24" t="s">
        <v>51</v>
      </c>
      <c r="I1282" s="24" t="s">
        <v>52</v>
      </c>
      <c r="J1282" s="24" t="s">
        <v>1042</v>
      </c>
      <c r="K1282" s="21">
        <v>36</v>
      </c>
      <c r="L1282" s="32" t="s">
        <v>15676</v>
      </c>
      <c r="M1282" s="21" t="s">
        <v>15677</v>
      </c>
      <c r="N1282" s="26">
        <v>1</v>
      </c>
      <c r="O1282" s="26" t="s">
        <v>55</v>
      </c>
      <c r="P1282" s="21">
        <v>0</v>
      </c>
      <c r="Q1282" s="21">
        <v>0</v>
      </c>
      <c r="R1282" s="21">
        <v>0</v>
      </c>
      <c r="S1282" s="21">
        <v>0</v>
      </c>
      <c r="T1282" s="21">
        <v>0</v>
      </c>
      <c r="U1282" s="41">
        <v>64201</v>
      </c>
      <c r="V1282" s="21">
        <v>0</v>
      </c>
      <c r="W1282" s="41">
        <v>5108292</v>
      </c>
      <c r="X1282" s="41">
        <v>10806693</v>
      </c>
      <c r="Y1282" s="21">
        <v>0</v>
      </c>
      <c r="Z1282" s="16" t="s">
        <v>126</v>
      </c>
      <c r="AA1282" s="102">
        <v>0</v>
      </c>
      <c r="AB1282" s="99">
        <v>0</v>
      </c>
      <c r="AC1282" s="99">
        <v>0</v>
      </c>
      <c r="AD1282" s="21">
        <v>0.6</v>
      </c>
      <c r="AE1282" s="21">
        <v>159.1</v>
      </c>
      <c r="AF1282" s="21">
        <f t="shared" si="20"/>
        <v>159.69999999999999</v>
      </c>
      <c r="AG1282" s="21" t="s">
        <v>15678</v>
      </c>
      <c r="AH1282" s="24" t="s">
        <v>15679</v>
      </c>
      <c r="AI1282" s="24" t="s">
        <v>15680</v>
      </c>
      <c r="AJ1282" s="27" t="s">
        <v>31858</v>
      </c>
      <c r="AK1282" s="28" t="s">
        <v>70</v>
      </c>
      <c r="AL1282" s="28">
        <v>10</v>
      </c>
      <c r="AM1282" s="28">
        <v>20130813</v>
      </c>
      <c r="AN1282" s="29">
        <v>715</v>
      </c>
      <c r="AO1282" s="29">
        <v>202306</v>
      </c>
      <c r="AP1282" s="29">
        <v>2022</v>
      </c>
      <c r="AQ1282" s="28">
        <v>146833923</v>
      </c>
      <c r="AR1282" s="28">
        <v>328965330</v>
      </c>
      <c r="AS1282" s="28">
        <v>5010224</v>
      </c>
      <c r="AT1282" s="30">
        <v>1</v>
      </c>
      <c r="AU1282" s="30"/>
      <c r="AV1282" s="30"/>
      <c r="AW1282" s="30"/>
      <c r="AX1282" s="30"/>
      <c r="AY1282" s="30"/>
      <c r="AZ1282" s="30"/>
      <c r="BA1282" s="30"/>
      <c r="BB1282" s="30" t="s">
        <v>54452</v>
      </c>
      <c r="BC1282" s="30" t="s">
        <v>54452</v>
      </c>
      <c r="BD1282" s="30" t="s">
        <v>54452</v>
      </c>
      <c r="BE1282" s="30" t="s">
        <v>54452</v>
      </c>
      <c r="BF1282" s="30" t="s">
        <v>54452</v>
      </c>
      <c r="BG1282" s="30">
        <v>7</v>
      </c>
      <c r="BH1282" s="30" t="s">
        <v>15681</v>
      </c>
      <c r="BI1282" s="31"/>
    </row>
    <row r="1283" spans="1:61" ht="16.5">
      <c r="A1283" s="21" t="s">
        <v>4727</v>
      </c>
      <c r="B1283" s="21">
        <v>4382</v>
      </c>
      <c r="C1283" s="21">
        <v>1840875</v>
      </c>
      <c r="D1283" s="21">
        <v>2158154636</v>
      </c>
      <c r="E1283" s="22">
        <v>1101111275638</v>
      </c>
      <c r="F1283" s="24" t="s">
        <v>4728</v>
      </c>
      <c r="G1283" s="24" t="s">
        <v>44</v>
      </c>
      <c r="H1283" s="24" t="s">
        <v>51</v>
      </c>
      <c r="I1283" s="24" t="s">
        <v>65</v>
      </c>
      <c r="J1283" s="24" t="s">
        <v>1944</v>
      </c>
      <c r="K1283" s="21">
        <v>26</v>
      </c>
      <c r="L1283" s="32" t="s">
        <v>4729</v>
      </c>
      <c r="M1283" s="21" t="s">
        <v>4730</v>
      </c>
      <c r="N1283" s="21">
        <v>1</v>
      </c>
      <c r="O1283" s="21" t="s">
        <v>55</v>
      </c>
      <c r="P1283" s="21">
        <v>0</v>
      </c>
      <c r="Q1283" s="21">
        <v>0</v>
      </c>
      <c r="R1283" s="21">
        <v>0</v>
      </c>
      <c r="S1283" s="33">
        <v>2716871</v>
      </c>
      <c r="T1283" s="21">
        <v>0</v>
      </c>
      <c r="U1283" s="33">
        <v>239534</v>
      </c>
      <c r="V1283" s="33">
        <v>123875</v>
      </c>
      <c r="W1283" s="21">
        <v>0</v>
      </c>
      <c r="X1283" s="21">
        <f>SUM(341478,80360)</f>
        <v>421838</v>
      </c>
      <c r="Y1283" s="39">
        <v>4492101</v>
      </c>
      <c r="Z1283" s="16" t="s">
        <v>126</v>
      </c>
      <c r="AA1283" s="102">
        <v>0</v>
      </c>
      <c r="AB1283" s="21">
        <v>44.9</v>
      </c>
      <c r="AC1283" s="21">
        <v>27.1</v>
      </c>
      <c r="AD1283" s="21">
        <v>2.2999999999999998</v>
      </c>
      <c r="AE1283" s="21">
        <v>5.4</v>
      </c>
      <c r="AF1283" s="21">
        <f t="shared" si="20"/>
        <v>79.7</v>
      </c>
      <c r="AG1283" s="21" t="s">
        <v>4298</v>
      </c>
      <c r="AH1283" s="24" t="s">
        <v>4731</v>
      </c>
      <c r="AI1283" s="24" t="s">
        <v>4732</v>
      </c>
      <c r="AJ1283" s="27" t="s">
        <v>31859</v>
      </c>
      <c r="AK1283" s="28" t="s">
        <v>60</v>
      </c>
      <c r="AL1283" s="28">
        <v>10</v>
      </c>
      <c r="AM1283" s="28">
        <v>19960614</v>
      </c>
      <c r="AN1283" s="29">
        <v>337</v>
      </c>
      <c r="AO1283" s="29">
        <v>202212</v>
      </c>
      <c r="AP1283" s="29">
        <v>2022</v>
      </c>
      <c r="AQ1283" s="28">
        <v>109480043</v>
      </c>
      <c r="AR1283" s="28">
        <v>106000747</v>
      </c>
      <c r="AS1283" s="28">
        <v>2190815</v>
      </c>
      <c r="AT1283" s="30">
        <v>2</v>
      </c>
      <c r="AU1283" s="30"/>
      <c r="AV1283" s="30"/>
      <c r="AW1283" s="30"/>
      <c r="AX1283" s="30"/>
      <c r="AY1283" s="30"/>
      <c r="AZ1283" s="30"/>
      <c r="BA1283" s="30"/>
      <c r="BB1283" s="30" t="s">
        <v>54452</v>
      </c>
      <c r="BC1283" s="30" t="s">
        <v>54452</v>
      </c>
      <c r="BD1283" s="30" t="s">
        <v>54452</v>
      </c>
      <c r="BE1283" s="30" t="s">
        <v>54452</v>
      </c>
      <c r="BF1283" s="30" t="s">
        <v>54452</v>
      </c>
      <c r="BG1283" s="30">
        <v>7</v>
      </c>
      <c r="BH1283" s="30" t="s">
        <v>645</v>
      </c>
      <c r="BI1283" s="31"/>
    </row>
    <row r="1284" spans="1:61" ht="16.5">
      <c r="A1284" s="21" t="s">
        <v>4387</v>
      </c>
      <c r="B1284" s="21">
        <v>4127</v>
      </c>
      <c r="C1284" s="21">
        <v>1588115</v>
      </c>
      <c r="D1284" s="21">
        <v>1348107528</v>
      </c>
      <c r="E1284" s="22">
        <v>1301110026749</v>
      </c>
      <c r="F1284" s="24" t="s">
        <v>4388</v>
      </c>
      <c r="G1284" s="24" t="s">
        <v>44</v>
      </c>
      <c r="H1284" s="24" t="s">
        <v>51</v>
      </c>
      <c r="I1284" s="24" t="s">
        <v>63</v>
      </c>
      <c r="J1284" s="24" t="s">
        <v>1944</v>
      </c>
      <c r="K1284" s="21">
        <v>26</v>
      </c>
      <c r="L1284" s="32" t="s">
        <v>4389</v>
      </c>
      <c r="M1284" s="21" t="s">
        <v>4390</v>
      </c>
      <c r="N1284" s="21">
        <v>1</v>
      </c>
      <c r="O1284" s="21" t="s">
        <v>55</v>
      </c>
      <c r="P1284" s="21">
        <v>0</v>
      </c>
      <c r="Q1284" s="21">
        <v>0</v>
      </c>
      <c r="R1284" s="21">
        <v>0</v>
      </c>
      <c r="S1284" s="21">
        <v>0</v>
      </c>
      <c r="T1284" s="21">
        <v>0</v>
      </c>
      <c r="U1284" s="21">
        <v>0</v>
      </c>
      <c r="V1284" s="21">
        <v>0</v>
      </c>
      <c r="W1284" s="21">
        <v>0</v>
      </c>
      <c r="X1284" s="21">
        <v>0</v>
      </c>
      <c r="Y1284" s="39">
        <v>229906976</v>
      </c>
      <c r="Z1284" s="16" t="s">
        <v>126</v>
      </c>
      <c r="AA1284" s="102">
        <v>0</v>
      </c>
      <c r="AB1284" s="21">
        <v>2299</v>
      </c>
      <c r="AC1284" s="99">
        <v>0</v>
      </c>
      <c r="AD1284" s="99">
        <v>0</v>
      </c>
      <c r="AE1284" s="99">
        <v>0</v>
      </c>
      <c r="AF1284" s="21">
        <f t="shared" si="20"/>
        <v>2299</v>
      </c>
      <c r="AG1284" s="21" t="s">
        <v>4347</v>
      </c>
      <c r="AH1284" s="24" t="s">
        <v>4391</v>
      </c>
      <c r="AI1284" s="24" t="s">
        <v>4392</v>
      </c>
      <c r="AJ1284" s="27" t="s">
        <v>31860</v>
      </c>
      <c r="AK1284" s="28" t="s">
        <v>156</v>
      </c>
      <c r="AL1284" s="28">
        <v>10</v>
      </c>
      <c r="AM1284" s="28">
        <v>19720411</v>
      </c>
      <c r="AN1284" s="29">
        <v>1137</v>
      </c>
      <c r="AO1284" s="29">
        <v>202306</v>
      </c>
      <c r="AP1284" s="29">
        <v>2022</v>
      </c>
      <c r="AQ1284" s="28">
        <v>804572920</v>
      </c>
      <c r="AR1284" s="28">
        <v>862006786</v>
      </c>
      <c r="AS1284" s="28">
        <v>13684570</v>
      </c>
      <c r="AT1284" s="30">
        <v>1</v>
      </c>
      <c r="AU1284" s="30"/>
      <c r="AV1284" s="30"/>
      <c r="AW1284" s="30"/>
      <c r="AX1284" s="30"/>
      <c r="AY1284" s="30"/>
      <c r="AZ1284" s="30"/>
      <c r="BA1284" s="30"/>
      <c r="BB1284" s="30" t="s">
        <v>54452</v>
      </c>
      <c r="BC1284" s="30" t="s">
        <v>54452</v>
      </c>
      <c r="BD1284" s="30" t="s">
        <v>54452</v>
      </c>
      <c r="BE1284" s="30" t="s">
        <v>54452</v>
      </c>
      <c r="BF1284" s="30" t="s">
        <v>54452</v>
      </c>
      <c r="BG1284" s="30">
        <v>5</v>
      </c>
      <c r="BH1284" s="30" t="s">
        <v>4393</v>
      </c>
      <c r="BI1284" s="31"/>
    </row>
    <row r="1285" spans="1:61" ht="16.5">
      <c r="A1285" s="21" t="s">
        <v>10466</v>
      </c>
      <c r="B1285" s="21">
        <v>10908</v>
      </c>
      <c r="C1285" s="21">
        <v>1890659</v>
      </c>
      <c r="D1285" s="21">
        <v>2088127413</v>
      </c>
      <c r="E1285" s="22">
        <v>1101110899976</v>
      </c>
      <c r="F1285" s="24" t="s">
        <v>10467</v>
      </c>
      <c r="G1285" s="24" t="s">
        <v>44</v>
      </c>
      <c r="H1285" s="24" t="s">
        <v>51</v>
      </c>
      <c r="I1285" s="24" t="s">
        <v>63</v>
      </c>
      <c r="J1285" s="24" t="s">
        <v>467</v>
      </c>
      <c r="K1285" s="21">
        <v>49</v>
      </c>
      <c r="L1285" s="32" t="s">
        <v>10468</v>
      </c>
      <c r="M1285" s="21" t="s">
        <v>10430</v>
      </c>
      <c r="N1285" s="26">
        <v>1</v>
      </c>
      <c r="O1285" s="26" t="s">
        <v>83</v>
      </c>
      <c r="P1285" s="51">
        <v>42768000</v>
      </c>
      <c r="Q1285" s="26">
        <v>0</v>
      </c>
      <c r="R1285" s="26">
        <v>0</v>
      </c>
      <c r="S1285" s="51">
        <v>4610017000</v>
      </c>
      <c r="T1285" s="26">
        <v>0</v>
      </c>
      <c r="U1285" s="26">
        <v>0</v>
      </c>
      <c r="V1285" s="51">
        <v>69223911434</v>
      </c>
      <c r="W1285" s="26">
        <v>0</v>
      </c>
      <c r="X1285" s="51">
        <v>63254188415</v>
      </c>
      <c r="Y1285" s="51">
        <v>6961052703</v>
      </c>
      <c r="Z1285" s="21"/>
      <c r="AA1285" s="21">
        <v>0.4</v>
      </c>
      <c r="AB1285" s="21">
        <v>69.599999999999994</v>
      </c>
      <c r="AC1285" s="21">
        <v>46.1</v>
      </c>
      <c r="AD1285" s="99">
        <v>0</v>
      </c>
      <c r="AE1285" s="21">
        <v>1324.7</v>
      </c>
      <c r="AF1285" s="21">
        <f t="shared" si="20"/>
        <v>1440.8</v>
      </c>
      <c r="AG1285" s="21" t="s">
        <v>10469</v>
      </c>
      <c r="AH1285" s="24" t="s">
        <v>10470</v>
      </c>
      <c r="AI1285" s="24" t="s">
        <v>10471</v>
      </c>
      <c r="AJ1285" s="27" t="s">
        <v>31127</v>
      </c>
      <c r="AK1285" s="28" t="s">
        <v>60</v>
      </c>
      <c r="AL1285" s="28">
        <v>10</v>
      </c>
      <c r="AM1285" s="28">
        <v>19921105</v>
      </c>
      <c r="AN1285" s="29">
        <v>1893</v>
      </c>
      <c r="AO1285" s="29">
        <v>202306</v>
      </c>
      <c r="AP1285" s="29">
        <v>2022</v>
      </c>
      <c r="AQ1285" s="28">
        <v>4789198884</v>
      </c>
      <c r="AR1285" s="28">
        <v>2473446668</v>
      </c>
      <c r="AS1285" s="28">
        <v>527677575</v>
      </c>
      <c r="AT1285" s="30">
        <v>2</v>
      </c>
      <c r="AU1285" s="30"/>
      <c r="AV1285" s="30"/>
      <c r="AW1285" s="30"/>
      <c r="AX1285" s="30"/>
      <c r="AY1285" s="30"/>
      <c r="AZ1285" s="30"/>
      <c r="BA1285" s="30"/>
      <c r="BB1285" s="30" t="s">
        <v>54452</v>
      </c>
      <c r="BC1285" s="30" t="s">
        <v>54452</v>
      </c>
      <c r="BD1285" s="30" t="s">
        <v>54452</v>
      </c>
      <c r="BE1285" s="30" t="s">
        <v>54452</v>
      </c>
      <c r="BF1285" s="30" t="s">
        <v>54452</v>
      </c>
      <c r="BG1285" s="30">
        <v>8</v>
      </c>
      <c r="BH1285" s="30"/>
      <c r="BI1285" s="31"/>
    </row>
    <row r="1286" spans="1:61" ht="16.5">
      <c r="A1286" s="21" t="s">
        <v>29633</v>
      </c>
      <c r="B1286" s="21">
        <v>24344</v>
      </c>
      <c r="C1286" s="21">
        <v>2602784</v>
      </c>
      <c r="D1286" s="21">
        <v>2148781767</v>
      </c>
      <c r="E1286" s="22">
        <v>1101113353193</v>
      </c>
      <c r="F1286" s="24" t="s">
        <v>29634</v>
      </c>
      <c r="G1286" s="24" t="s">
        <v>104</v>
      </c>
      <c r="H1286" s="24" t="s">
        <v>51</v>
      </c>
      <c r="I1286" s="24" t="s">
        <v>52</v>
      </c>
      <c r="J1286" s="24" t="s">
        <v>363</v>
      </c>
      <c r="K1286" s="21">
        <v>63</v>
      </c>
      <c r="L1286" s="32" t="s">
        <v>29635</v>
      </c>
      <c r="M1286" s="21" t="s">
        <v>17270</v>
      </c>
      <c r="N1286" s="21">
        <v>1</v>
      </c>
      <c r="O1286" s="21" t="s">
        <v>55</v>
      </c>
      <c r="P1286" s="21">
        <v>0</v>
      </c>
      <c r="Q1286" s="21">
        <v>0</v>
      </c>
      <c r="R1286" s="21">
        <v>0</v>
      </c>
      <c r="S1286" s="21">
        <v>0</v>
      </c>
      <c r="T1286" s="21">
        <v>0</v>
      </c>
      <c r="U1286" s="21">
        <v>0</v>
      </c>
      <c r="V1286" s="21">
        <v>0</v>
      </c>
      <c r="W1286" s="33">
        <v>23953</v>
      </c>
      <c r="X1286" s="21">
        <v>0</v>
      </c>
      <c r="Y1286" s="21">
        <v>0</v>
      </c>
      <c r="Z1286" s="16" t="s">
        <v>315</v>
      </c>
      <c r="AA1286" s="102">
        <v>0</v>
      </c>
      <c r="AB1286" s="99">
        <v>0</v>
      </c>
      <c r="AC1286" s="99">
        <v>0</v>
      </c>
      <c r="AD1286" s="99">
        <v>0</v>
      </c>
      <c r="AE1286" s="21">
        <v>0.2</v>
      </c>
      <c r="AF1286" s="21">
        <f t="shared" si="20"/>
        <v>0.2</v>
      </c>
      <c r="AG1286" s="21" t="s">
        <v>29636</v>
      </c>
      <c r="AH1286" s="24" t="s">
        <v>29637</v>
      </c>
      <c r="AI1286" s="24" t="s">
        <v>29638</v>
      </c>
      <c r="AJ1286" s="27" t="s">
        <v>31861</v>
      </c>
      <c r="AK1286" s="28" t="s">
        <v>60</v>
      </c>
      <c r="AL1286" s="28">
        <v>10</v>
      </c>
      <c r="AM1286" s="28">
        <v>20051202</v>
      </c>
      <c r="AN1286" s="29">
        <v>1765</v>
      </c>
      <c r="AO1286" s="29">
        <v>202212</v>
      </c>
      <c r="AP1286" s="29">
        <v>2022</v>
      </c>
      <c r="AQ1286" s="28">
        <v>50395581</v>
      </c>
      <c r="AR1286" s="28">
        <v>7706887</v>
      </c>
      <c r="AS1286" s="28">
        <v>70000</v>
      </c>
      <c r="AT1286" s="30">
        <v>1</v>
      </c>
      <c r="AU1286" s="30"/>
      <c r="AV1286" s="30"/>
      <c r="AW1286" s="30"/>
      <c r="AX1286" s="30"/>
      <c r="AY1286" s="30"/>
      <c r="AZ1286" s="30"/>
      <c r="BA1286" s="30"/>
      <c r="BB1286" s="30" t="s">
        <v>54452</v>
      </c>
      <c r="BC1286" s="30" t="s">
        <v>54452</v>
      </c>
      <c r="BD1286" s="30" t="s">
        <v>54452</v>
      </c>
      <c r="BE1286" s="30" t="s">
        <v>54452</v>
      </c>
      <c r="BF1286" s="30" t="s">
        <v>54452</v>
      </c>
      <c r="BG1286" s="30">
        <v>8</v>
      </c>
      <c r="BH1286" s="30"/>
      <c r="BI1286" s="31"/>
    </row>
    <row r="1287" spans="1:61" ht="16.5">
      <c r="A1287" s="21" t="s">
        <v>4651</v>
      </c>
      <c r="B1287" s="21">
        <v>4329</v>
      </c>
      <c r="C1287" s="21">
        <v>1594211</v>
      </c>
      <c r="D1287" s="21">
        <v>1298121998</v>
      </c>
      <c r="E1287" s="22">
        <v>1311110028116</v>
      </c>
      <c r="F1287" s="24" t="s">
        <v>4652</v>
      </c>
      <c r="G1287" s="24" t="s">
        <v>44</v>
      </c>
      <c r="H1287" s="24" t="s">
        <v>51</v>
      </c>
      <c r="I1287" s="24" t="s">
        <v>52</v>
      </c>
      <c r="J1287" s="24" t="s">
        <v>1944</v>
      </c>
      <c r="K1287" s="21">
        <v>26</v>
      </c>
      <c r="L1287" s="32" t="s">
        <v>4653</v>
      </c>
      <c r="M1287" s="21" t="s">
        <v>4654</v>
      </c>
      <c r="N1287" s="21">
        <v>1</v>
      </c>
      <c r="O1287" s="21" t="s">
        <v>55</v>
      </c>
      <c r="P1287" s="21">
        <v>0</v>
      </c>
      <c r="Q1287" s="33">
        <v>13140</v>
      </c>
      <c r="R1287" s="33">
        <v>120000</v>
      </c>
      <c r="S1287" s="33">
        <v>363800</v>
      </c>
      <c r="T1287" s="21">
        <v>0</v>
      </c>
      <c r="U1287" s="33">
        <v>367110</v>
      </c>
      <c r="V1287" s="21">
        <v>0</v>
      </c>
      <c r="W1287" s="33">
        <v>1208882</v>
      </c>
      <c r="X1287" s="21">
        <v>0</v>
      </c>
      <c r="Y1287" s="33">
        <v>39653615</v>
      </c>
      <c r="Z1287" s="16" t="s">
        <v>126</v>
      </c>
      <c r="AA1287" s="102">
        <v>0</v>
      </c>
      <c r="AB1287" s="21">
        <v>397.8</v>
      </c>
      <c r="AC1287" s="21">
        <v>3.6</v>
      </c>
      <c r="AD1287" s="21">
        <v>3.6</v>
      </c>
      <c r="AE1287" s="21">
        <v>12</v>
      </c>
      <c r="AF1287" s="21">
        <f t="shared" si="20"/>
        <v>417.00000000000006</v>
      </c>
      <c r="AG1287" s="21" t="s">
        <v>4655</v>
      </c>
      <c r="AH1287" s="24" t="s">
        <v>4656</v>
      </c>
      <c r="AI1287" s="24" t="s">
        <v>4657</v>
      </c>
      <c r="AJ1287" s="27" t="s">
        <v>31862</v>
      </c>
      <c r="AK1287" s="28" t="s">
        <v>70</v>
      </c>
      <c r="AL1287" s="28">
        <v>10</v>
      </c>
      <c r="AM1287" s="28">
        <v>19970401</v>
      </c>
      <c r="AN1287" s="29">
        <v>521</v>
      </c>
      <c r="AO1287" s="29">
        <v>202306</v>
      </c>
      <c r="AP1287" s="29">
        <v>2022</v>
      </c>
      <c r="AQ1287" s="28">
        <v>377527338</v>
      </c>
      <c r="AR1287" s="28">
        <v>332511372</v>
      </c>
      <c r="AS1287" s="28">
        <v>7429079</v>
      </c>
      <c r="AT1287" s="30">
        <v>2</v>
      </c>
      <c r="AU1287" s="30"/>
      <c r="AV1287" s="30"/>
      <c r="AW1287" s="30"/>
      <c r="AX1287" s="30"/>
      <c r="AY1287" s="30"/>
      <c r="AZ1287" s="30"/>
      <c r="BA1287" s="30"/>
      <c r="BB1287" s="30" t="s">
        <v>54452</v>
      </c>
      <c r="BC1287" s="30" t="s">
        <v>54452</v>
      </c>
      <c r="BD1287" s="30" t="s">
        <v>54452</v>
      </c>
      <c r="BE1287" s="30" t="s">
        <v>54452</v>
      </c>
      <c r="BF1287" s="30" t="s">
        <v>54452</v>
      </c>
      <c r="BG1287" s="30">
        <v>5</v>
      </c>
      <c r="BH1287" s="30" t="s">
        <v>4393</v>
      </c>
      <c r="BI1287" s="31"/>
    </row>
    <row r="1288" spans="1:61" ht="16.5">
      <c r="A1288" s="21" t="s">
        <v>7759</v>
      </c>
      <c r="B1288" s="21">
        <v>7915</v>
      </c>
      <c r="C1288" s="21">
        <v>1129291</v>
      </c>
      <c r="D1288" s="21">
        <v>6228106875</v>
      </c>
      <c r="E1288" s="22">
        <v>1801110100551</v>
      </c>
      <c r="F1288" s="24" t="s">
        <v>7760</v>
      </c>
      <c r="G1288" s="24" t="s">
        <v>44</v>
      </c>
      <c r="H1288" s="24" t="s">
        <v>51</v>
      </c>
      <c r="I1288" s="24" t="s">
        <v>65</v>
      </c>
      <c r="J1288" s="24" t="s">
        <v>3779</v>
      </c>
      <c r="K1288" s="21">
        <v>40</v>
      </c>
      <c r="L1288" s="32" t="s">
        <v>7761</v>
      </c>
      <c r="M1288" s="21" t="s">
        <v>7762</v>
      </c>
      <c r="N1288" s="26">
        <v>1</v>
      </c>
      <c r="O1288" s="26" t="s">
        <v>55</v>
      </c>
      <c r="P1288" s="26">
        <v>0</v>
      </c>
      <c r="Q1288" s="26">
        <v>0</v>
      </c>
      <c r="R1288" s="26">
        <v>0</v>
      </c>
      <c r="S1288" s="33">
        <v>2395500</v>
      </c>
      <c r="T1288" s="26">
        <v>0</v>
      </c>
      <c r="U1288" s="33">
        <v>68100</v>
      </c>
      <c r="V1288" s="33">
        <v>81770</v>
      </c>
      <c r="W1288" s="33">
        <v>24611</v>
      </c>
      <c r="X1288" s="33">
        <v>26000</v>
      </c>
      <c r="Y1288" s="33">
        <v>518000</v>
      </c>
      <c r="Z1288" s="21"/>
      <c r="AA1288" s="102">
        <v>0</v>
      </c>
      <c r="AB1288" s="21">
        <v>5.0999999999999996</v>
      </c>
      <c r="AC1288" s="21">
        <v>23.9</v>
      </c>
      <c r="AD1288" s="21">
        <v>0.6</v>
      </c>
      <c r="AE1288" s="21">
        <v>1.3</v>
      </c>
      <c r="AF1288" s="21">
        <f t="shared" si="20"/>
        <v>30.900000000000002</v>
      </c>
      <c r="AG1288" s="21" t="s">
        <v>7763</v>
      </c>
      <c r="AH1288" s="24" t="s">
        <v>7764</v>
      </c>
      <c r="AI1288" s="24" t="s">
        <v>7765</v>
      </c>
      <c r="AJ1288" s="27" t="s">
        <v>31863</v>
      </c>
      <c r="AK1288" s="28" t="s">
        <v>60</v>
      </c>
      <c r="AL1288" s="28">
        <v>10</v>
      </c>
      <c r="AM1288" s="28">
        <v>19900601</v>
      </c>
      <c r="AN1288" s="29">
        <v>316</v>
      </c>
      <c r="AO1288" s="29">
        <v>202306</v>
      </c>
      <c r="AP1288" s="29">
        <v>2022</v>
      </c>
      <c r="AQ1288" s="28">
        <v>24607009</v>
      </c>
      <c r="AR1288" s="28">
        <v>40162160</v>
      </c>
      <c r="AS1288" s="28">
        <v>2935733</v>
      </c>
      <c r="AT1288" s="30">
        <v>1</v>
      </c>
      <c r="AU1288" s="30"/>
      <c r="AV1288" s="30"/>
      <c r="AW1288" s="30"/>
      <c r="AX1288" s="30"/>
      <c r="AY1288" s="30"/>
      <c r="AZ1288" s="30"/>
      <c r="BA1288" s="30"/>
      <c r="BB1288" s="30" t="s">
        <v>54452</v>
      </c>
      <c r="BC1288" s="30" t="s">
        <v>54452</v>
      </c>
      <c r="BD1288" s="30" t="s">
        <v>54452</v>
      </c>
      <c r="BE1288" s="30" t="s">
        <v>54452</v>
      </c>
      <c r="BF1288" s="30" t="s">
        <v>54452</v>
      </c>
      <c r="BG1288" s="30">
        <v>3</v>
      </c>
      <c r="BH1288" s="30" t="s">
        <v>7766</v>
      </c>
      <c r="BI1288" s="31"/>
    </row>
    <row r="1289" spans="1:61" ht="16.5">
      <c r="A1289" s="21" t="s">
        <v>3950</v>
      </c>
      <c r="B1289" s="21">
        <v>3787</v>
      </c>
      <c r="C1289" s="21">
        <v>1921809</v>
      </c>
      <c r="D1289" s="21">
        <v>1348102988</v>
      </c>
      <c r="E1289" s="22">
        <v>1301110010841</v>
      </c>
      <c r="F1289" s="24" t="s">
        <v>3951</v>
      </c>
      <c r="G1289" s="24" t="s">
        <v>44</v>
      </c>
      <c r="H1289" s="24" t="s">
        <v>51</v>
      </c>
      <c r="I1289" s="24" t="s">
        <v>52</v>
      </c>
      <c r="J1289" s="24" t="s">
        <v>1001</v>
      </c>
      <c r="K1289" s="21">
        <v>24</v>
      </c>
      <c r="L1289" s="32" t="s">
        <v>3952</v>
      </c>
      <c r="M1289" s="21" t="s">
        <v>3953</v>
      </c>
      <c r="N1289" s="26">
        <v>1</v>
      </c>
      <c r="O1289" s="26" t="s">
        <v>55</v>
      </c>
      <c r="P1289" s="21">
        <v>0</v>
      </c>
      <c r="Q1289" s="21">
        <v>0</v>
      </c>
      <c r="R1289" s="21">
        <v>0</v>
      </c>
      <c r="S1289" s="41">
        <v>1540286</v>
      </c>
      <c r="T1289" s="21">
        <v>0</v>
      </c>
      <c r="U1289" s="41">
        <v>338610</v>
      </c>
      <c r="V1289" s="21">
        <v>0</v>
      </c>
      <c r="W1289" s="41">
        <v>622031</v>
      </c>
      <c r="X1289" s="41">
        <f>1764429+664566+54417</f>
        <v>2483412</v>
      </c>
      <c r="Y1289" s="21">
        <v>0</v>
      </c>
      <c r="Z1289" s="21" t="s">
        <v>126</v>
      </c>
      <c r="AA1289" s="102">
        <v>0</v>
      </c>
      <c r="AB1289" s="99">
        <v>0</v>
      </c>
      <c r="AC1289" s="21">
        <v>15.4</v>
      </c>
      <c r="AD1289" s="21">
        <v>3.3</v>
      </c>
      <c r="AE1289" s="21">
        <v>31</v>
      </c>
      <c r="AF1289" s="21">
        <f t="shared" si="20"/>
        <v>49.7</v>
      </c>
      <c r="AG1289" s="21" t="s">
        <v>3954</v>
      </c>
      <c r="AH1289" s="24" t="s">
        <v>3955</v>
      </c>
      <c r="AI1289" s="24" t="s">
        <v>3956</v>
      </c>
      <c r="AJ1289" s="27" t="s">
        <v>31864</v>
      </c>
      <c r="AK1289" s="28" t="s">
        <v>70</v>
      </c>
      <c r="AL1289" s="28">
        <v>10</v>
      </c>
      <c r="AM1289" s="28">
        <v>19631031</v>
      </c>
      <c r="AN1289" s="29">
        <v>477</v>
      </c>
      <c r="AO1289" s="29">
        <v>202306</v>
      </c>
      <c r="AP1289" s="29">
        <v>2022</v>
      </c>
      <c r="AQ1289" s="28">
        <v>329427566</v>
      </c>
      <c r="AR1289" s="28">
        <v>425975981</v>
      </c>
      <c r="AS1289" s="28">
        <v>9963367</v>
      </c>
      <c r="AT1289" s="30">
        <v>2</v>
      </c>
      <c r="AU1289" s="30"/>
      <c r="AV1289" s="30"/>
      <c r="AW1289" s="30"/>
      <c r="AX1289" s="30"/>
      <c r="AY1289" s="30"/>
      <c r="AZ1289" s="30"/>
      <c r="BA1289" s="30"/>
      <c r="BB1289" s="30" t="s">
        <v>54452</v>
      </c>
      <c r="BC1289" s="30" t="s">
        <v>54452</v>
      </c>
      <c r="BD1289" s="30" t="s">
        <v>54452</v>
      </c>
      <c r="BE1289" s="30" t="s">
        <v>54452</v>
      </c>
      <c r="BF1289" s="30" t="s">
        <v>54452</v>
      </c>
      <c r="BG1289" s="30">
        <v>4</v>
      </c>
      <c r="BH1289" s="30" t="s">
        <v>237</v>
      </c>
      <c r="BI1289" s="31"/>
    </row>
    <row r="1290" spans="1:61" ht="16.5">
      <c r="A1290" s="21" t="s">
        <v>14372</v>
      </c>
      <c r="B1290" s="21">
        <v>13978</v>
      </c>
      <c r="C1290" s="21">
        <v>3704353</v>
      </c>
      <c r="D1290" s="21">
        <v>1358607263</v>
      </c>
      <c r="E1290" s="22">
        <v>1358110177262</v>
      </c>
      <c r="F1290" s="24" t="s">
        <v>14373</v>
      </c>
      <c r="G1290" s="24" t="s">
        <v>44</v>
      </c>
      <c r="H1290" s="24" t="s">
        <v>51</v>
      </c>
      <c r="I1290" s="24" t="s">
        <v>65</v>
      </c>
      <c r="J1290" s="24" t="s">
        <v>966</v>
      </c>
      <c r="K1290" s="21">
        <v>62</v>
      </c>
      <c r="L1290" s="32" t="s">
        <v>14374</v>
      </c>
      <c r="M1290" s="21" t="s">
        <v>14375</v>
      </c>
      <c r="N1290" s="21">
        <v>1</v>
      </c>
      <c r="O1290" s="21" t="s">
        <v>55</v>
      </c>
      <c r="P1290" s="21">
        <v>0</v>
      </c>
      <c r="Q1290" s="21">
        <v>0</v>
      </c>
      <c r="R1290" s="21">
        <v>0</v>
      </c>
      <c r="S1290" s="21">
        <v>0</v>
      </c>
      <c r="T1290" s="21">
        <v>0</v>
      </c>
      <c r="U1290" s="33">
        <v>156179</v>
      </c>
      <c r="V1290" s="21">
        <v>0</v>
      </c>
      <c r="W1290" s="21">
        <v>0</v>
      </c>
      <c r="X1290" s="21">
        <v>0</v>
      </c>
      <c r="Y1290" s="33">
        <v>65200</v>
      </c>
      <c r="Z1290" s="16" t="s">
        <v>315</v>
      </c>
      <c r="AA1290" s="102">
        <v>0</v>
      </c>
      <c r="AB1290" s="21">
        <v>0.6</v>
      </c>
      <c r="AC1290" s="99">
        <v>0</v>
      </c>
      <c r="AD1290" s="21">
        <v>1.5</v>
      </c>
      <c r="AE1290" s="99">
        <v>0</v>
      </c>
      <c r="AF1290" s="21">
        <f t="shared" si="20"/>
        <v>2.1</v>
      </c>
      <c r="AG1290" s="21" t="s">
        <v>14376</v>
      </c>
      <c r="AH1290" s="24">
        <v>16661622</v>
      </c>
      <c r="AI1290" s="24" t="s">
        <v>14377</v>
      </c>
      <c r="AJ1290" s="27" t="s">
        <v>31865</v>
      </c>
      <c r="AK1290" s="28" t="s">
        <v>60</v>
      </c>
      <c r="AL1290" s="28">
        <v>10</v>
      </c>
      <c r="AM1290" s="28">
        <v>20100209</v>
      </c>
      <c r="AN1290" s="29">
        <v>1199</v>
      </c>
      <c r="AO1290" s="29">
        <v>202212</v>
      </c>
      <c r="AP1290" s="29">
        <v>2022</v>
      </c>
      <c r="AQ1290" s="28">
        <v>43041810</v>
      </c>
      <c r="AR1290" s="28">
        <v>13207850</v>
      </c>
      <c r="AS1290" s="28">
        <v>2001000</v>
      </c>
      <c r="AT1290" s="30">
        <v>2</v>
      </c>
      <c r="AU1290" s="30"/>
      <c r="AV1290" s="30"/>
      <c r="AW1290" s="30"/>
      <c r="AX1290" s="30"/>
      <c r="AY1290" s="30"/>
      <c r="AZ1290" s="30"/>
      <c r="BA1290" s="30"/>
      <c r="BB1290" s="30" t="s">
        <v>54452</v>
      </c>
      <c r="BC1290" s="30" t="s">
        <v>54452</v>
      </c>
      <c r="BD1290" s="30" t="s">
        <v>54452</v>
      </c>
      <c r="BE1290" s="30" t="s">
        <v>54452</v>
      </c>
      <c r="BF1290" s="30" t="s">
        <v>54452</v>
      </c>
      <c r="BG1290" s="30">
        <v>7</v>
      </c>
      <c r="BH1290" s="30"/>
      <c r="BI1290" s="31"/>
    </row>
    <row r="1291" spans="1:61" ht="16.5">
      <c r="A1291" s="21" t="s">
        <v>15724</v>
      </c>
      <c r="B1291" s="21">
        <v>13668</v>
      </c>
      <c r="C1291" s="21">
        <v>11166448</v>
      </c>
      <c r="D1291" s="21">
        <v>6968702611</v>
      </c>
      <c r="E1291" s="22">
        <v>1101118252126</v>
      </c>
      <c r="F1291" s="24" t="s">
        <v>15725</v>
      </c>
      <c r="G1291" s="24" t="s">
        <v>44</v>
      </c>
      <c r="H1291" s="24" t="s">
        <v>51</v>
      </c>
      <c r="I1291" s="24" t="s">
        <v>63</v>
      </c>
      <c r="J1291" s="24" t="s">
        <v>1449</v>
      </c>
      <c r="K1291" s="21">
        <v>61</v>
      </c>
      <c r="L1291" s="32" t="s">
        <v>15726</v>
      </c>
      <c r="M1291" s="21" t="s">
        <v>15727</v>
      </c>
      <c r="N1291" s="26">
        <v>1</v>
      </c>
      <c r="O1291" s="26">
        <v>0</v>
      </c>
      <c r="P1291" s="26">
        <v>0</v>
      </c>
      <c r="Q1291" s="26">
        <v>0</v>
      </c>
      <c r="R1291" s="26">
        <v>0</v>
      </c>
      <c r="S1291" s="26">
        <v>0</v>
      </c>
      <c r="T1291" s="26">
        <v>0</v>
      </c>
      <c r="U1291" s="26">
        <v>0</v>
      </c>
      <c r="V1291" s="26">
        <v>0</v>
      </c>
      <c r="W1291" s="26">
        <v>0</v>
      </c>
      <c r="X1291" s="26">
        <v>0</v>
      </c>
      <c r="Y1291" s="26">
        <v>0</v>
      </c>
      <c r="Z1291" s="21"/>
      <c r="AA1291" s="101">
        <v>0</v>
      </c>
      <c r="AB1291" s="98">
        <v>0</v>
      </c>
      <c r="AC1291" s="98">
        <v>0</v>
      </c>
      <c r="AD1291" s="98">
        <v>0</v>
      </c>
      <c r="AE1291" s="98">
        <v>0</v>
      </c>
      <c r="AF1291" s="21">
        <f t="shared" si="20"/>
        <v>0</v>
      </c>
      <c r="AG1291" s="21" t="s">
        <v>15728</v>
      </c>
      <c r="AH1291" s="24" t="s">
        <v>15729</v>
      </c>
      <c r="AI1291" s="24" t="s">
        <v>15730</v>
      </c>
      <c r="AJ1291" s="27" t="s">
        <v>31481</v>
      </c>
      <c r="AK1291" s="28" t="s">
        <v>60</v>
      </c>
      <c r="AL1291" s="28">
        <v>10</v>
      </c>
      <c r="AM1291" s="28">
        <v>20220401</v>
      </c>
      <c r="AN1291" s="29">
        <v>630</v>
      </c>
      <c r="AO1291" s="29">
        <v>202304</v>
      </c>
      <c r="AP1291" s="29">
        <v>2022</v>
      </c>
      <c r="AQ1291" s="28">
        <v>430436875</v>
      </c>
      <c r="AR1291" s="28">
        <v>1348243949</v>
      </c>
      <c r="AS1291" s="28">
        <v>8856024</v>
      </c>
      <c r="AT1291" s="30">
        <v>2</v>
      </c>
      <c r="AU1291" s="30"/>
      <c r="AV1291" s="30"/>
      <c r="AW1291" s="30"/>
      <c r="AX1291" s="30"/>
      <c r="AY1291" s="30"/>
      <c r="AZ1291" s="30"/>
      <c r="BA1291" s="30"/>
      <c r="BB1291" s="30" t="s">
        <v>54452</v>
      </c>
      <c r="BC1291" s="30" t="s">
        <v>54452</v>
      </c>
      <c r="BD1291" s="30" t="s">
        <v>54452</v>
      </c>
      <c r="BE1291" s="30" t="s">
        <v>54452</v>
      </c>
      <c r="BF1291" s="30" t="s">
        <v>15731</v>
      </c>
      <c r="BG1291" s="30">
        <v>2</v>
      </c>
      <c r="BH1291" s="30"/>
      <c r="BI1291" s="31"/>
    </row>
    <row r="1292" spans="1:61" ht="16.5">
      <c r="A1292" s="21" t="s">
        <v>21074</v>
      </c>
      <c r="B1292" s="21">
        <v>21707</v>
      </c>
      <c r="C1292" s="21">
        <v>1701112</v>
      </c>
      <c r="D1292" s="21">
        <v>2158640364</v>
      </c>
      <c r="E1292" s="22">
        <v>1101112749781</v>
      </c>
      <c r="F1292" s="24" t="s">
        <v>21075</v>
      </c>
      <c r="G1292" s="24" t="s">
        <v>104</v>
      </c>
      <c r="H1292" s="24" t="s">
        <v>51</v>
      </c>
      <c r="I1292" s="24" t="s">
        <v>63</v>
      </c>
      <c r="J1292" s="24" t="s">
        <v>2407</v>
      </c>
      <c r="K1292" s="21">
        <v>39</v>
      </c>
      <c r="L1292" s="32" t="s">
        <v>21076</v>
      </c>
      <c r="M1292" s="21" t="s">
        <v>21077</v>
      </c>
      <c r="N1292" s="21">
        <v>1</v>
      </c>
      <c r="O1292" s="21" t="s">
        <v>55</v>
      </c>
      <c r="P1292" s="21">
        <v>0</v>
      </c>
      <c r="Q1292" s="21">
        <v>0</v>
      </c>
      <c r="R1292" s="21">
        <v>0</v>
      </c>
      <c r="S1292" s="21">
        <v>0</v>
      </c>
      <c r="T1292" s="21">
        <v>0</v>
      </c>
      <c r="U1292" s="21">
        <v>0</v>
      </c>
      <c r="V1292" s="21">
        <v>0</v>
      </c>
      <c r="W1292" s="33">
        <v>759826</v>
      </c>
      <c r="X1292" s="21">
        <v>0</v>
      </c>
      <c r="Y1292" s="21">
        <v>0</v>
      </c>
      <c r="Z1292" s="16" t="s">
        <v>315</v>
      </c>
      <c r="AA1292" s="102">
        <v>0</v>
      </c>
      <c r="AB1292" s="99">
        <v>0</v>
      </c>
      <c r="AC1292" s="99">
        <v>0</v>
      </c>
      <c r="AD1292" s="99">
        <v>0</v>
      </c>
      <c r="AE1292" s="21">
        <v>7.5</v>
      </c>
      <c r="AF1292" s="21">
        <f t="shared" si="20"/>
        <v>7.5</v>
      </c>
      <c r="AG1292" s="21" t="s">
        <v>21078</v>
      </c>
      <c r="AH1292" s="24" t="s">
        <v>21079</v>
      </c>
      <c r="AI1292" s="24" t="s">
        <v>21080</v>
      </c>
      <c r="AJ1292" s="27" t="s">
        <v>31866</v>
      </c>
      <c r="AK1292" s="28" t="s">
        <v>60</v>
      </c>
      <c r="AL1292" s="28">
        <v>10</v>
      </c>
      <c r="AM1292" s="28">
        <v>20030401</v>
      </c>
      <c r="AN1292" s="29">
        <v>1018</v>
      </c>
      <c r="AO1292" s="29">
        <v>202305</v>
      </c>
      <c r="AP1292" s="29">
        <v>2022</v>
      </c>
      <c r="AQ1292" s="28">
        <v>82984383</v>
      </c>
      <c r="AR1292" s="28">
        <v>45712348</v>
      </c>
      <c r="AS1292" s="28">
        <v>2535020</v>
      </c>
      <c r="AT1292" s="30">
        <v>2</v>
      </c>
      <c r="AU1292" s="30"/>
      <c r="AV1292" s="30"/>
      <c r="AW1292" s="30"/>
      <c r="AX1292" s="30"/>
      <c r="AY1292" s="30"/>
      <c r="AZ1292" s="30"/>
      <c r="BA1292" s="30"/>
      <c r="BB1292" s="30" t="s">
        <v>54452</v>
      </c>
      <c r="BC1292" s="30" t="s">
        <v>54452</v>
      </c>
      <c r="BD1292" s="30" t="s">
        <v>54452</v>
      </c>
      <c r="BE1292" s="30" t="s">
        <v>54452</v>
      </c>
      <c r="BF1292" s="30" t="s">
        <v>54452</v>
      </c>
      <c r="BG1292" s="30">
        <v>8</v>
      </c>
      <c r="BH1292" s="30"/>
      <c r="BI1292" s="31"/>
    </row>
    <row r="1293" spans="1:61" ht="16.5">
      <c r="A1293" s="21" t="s">
        <v>21978</v>
      </c>
      <c r="B1293" s="21">
        <v>22034</v>
      </c>
      <c r="C1293" s="21">
        <v>2240689</v>
      </c>
      <c r="D1293" s="21">
        <v>3148171058</v>
      </c>
      <c r="E1293" s="22">
        <v>1601110183072</v>
      </c>
      <c r="F1293" s="24" t="s">
        <v>21979</v>
      </c>
      <c r="G1293" s="24" t="s">
        <v>104</v>
      </c>
      <c r="H1293" s="24" t="s">
        <v>51</v>
      </c>
      <c r="I1293" s="24" t="s">
        <v>63</v>
      </c>
      <c r="J1293" s="24" t="s">
        <v>313</v>
      </c>
      <c r="K1293" s="21">
        <v>46</v>
      </c>
      <c r="L1293" s="32" t="s">
        <v>21980</v>
      </c>
      <c r="M1293" s="21" t="s">
        <v>21981</v>
      </c>
      <c r="N1293" s="21">
        <v>1</v>
      </c>
      <c r="O1293" s="21" t="s">
        <v>55</v>
      </c>
      <c r="P1293" s="21">
        <v>0</v>
      </c>
      <c r="Q1293" s="21">
        <v>0</v>
      </c>
      <c r="R1293" s="21">
        <v>0</v>
      </c>
      <c r="S1293" s="21">
        <v>0</v>
      </c>
      <c r="T1293" s="21">
        <v>0</v>
      </c>
      <c r="U1293" s="21">
        <v>0</v>
      </c>
      <c r="V1293" s="21">
        <v>0</v>
      </c>
      <c r="W1293" s="33">
        <v>312784</v>
      </c>
      <c r="X1293" s="33">
        <v>4192268</v>
      </c>
      <c r="Y1293" s="21">
        <v>0</v>
      </c>
      <c r="Z1293" s="16" t="s">
        <v>315</v>
      </c>
      <c r="AA1293" s="102">
        <v>0</v>
      </c>
      <c r="AB1293" s="99">
        <v>0</v>
      </c>
      <c r="AC1293" s="99">
        <v>0</v>
      </c>
      <c r="AD1293" s="99">
        <v>0</v>
      </c>
      <c r="AE1293" s="21">
        <v>45</v>
      </c>
      <c r="AF1293" s="21">
        <f t="shared" si="20"/>
        <v>45</v>
      </c>
      <c r="AG1293" s="21" t="s">
        <v>21982</v>
      </c>
      <c r="AH1293" s="24" t="s">
        <v>21983</v>
      </c>
      <c r="AI1293" s="24" t="s">
        <v>21984</v>
      </c>
      <c r="AJ1293" s="27" t="s">
        <v>31867</v>
      </c>
      <c r="AK1293" s="28" t="s">
        <v>60</v>
      </c>
      <c r="AL1293" s="28">
        <v>10</v>
      </c>
      <c r="AM1293" s="28">
        <v>20050101</v>
      </c>
      <c r="AN1293" s="29">
        <v>962</v>
      </c>
      <c r="AO1293" s="29">
        <v>202212</v>
      </c>
      <c r="AP1293" s="29">
        <v>2022</v>
      </c>
      <c r="AQ1293" s="28">
        <v>83033741</v>
      </c>
      <c r="AR1293" s="28">
        <v>44333628</v>
      </c>
      <c r="AS1293" s="28">
        <v>1655215</v>
      </c>
      <c r="AT1293" s="30">
        <v>2</v>
      </c>
      <c r="AU1293" s="30"/>
      <c r="AV1293" s="30"/>
      <c r="AW1293" s="30"/>
      <c r="AX1293" s="30"/>
      <c r="AY1293" s="30"/>
      <c r="AZ1293" s="30"/>
      <c r="BA1293" s="30"/>
      <c r="BB1293" s="30" t="s">
        <v>54452</v>
      </c>
      <c r="BC1293" s="30" t="s">
        <v>54452</v>
      </c>
      <c r="BD1293" s="30" t="s">
        <v>54452</v>
      </c>
      <c r="BE1293" s="30" t="s">
        <v>54452</v>
      </c>
      <c r="BF1293" s="30" t="s">
        <v>54452</v>
      </c>
      <c r="BG1293" s="30">
        <v>7</v>
      </c>
      <c r="BH1293" s="30"/>
      <c r="BI1293" s="31"/>
    </row>
    <row r="1294" spans="1:61" ht="16.5">
      <c r="A1294" s="21" t="s">
        <v>8947</v>
      </c>
      <c r="B1294" s="21">
        <v>9184</v>
      </c>
      <c r="C1294" s="21">
        <v>1859883</v>
      </c>
      <c r="D1294" s="21">
        <v>2208121248</v>
      </c>
      <c r="E1294" s="22">
        <v>1101110427561</v>
      </c>
      <c r="F1294" s="24" t="s">
        <v>8948</v>
      </c>
      <c r="G1294" s="24" t="s">
        <v>44</v>
      </c>
      <c r="H1294" s="24" t="s">
        <v>51</v>
      </c>
      <c r="I1294" s="24" t="s">
        <v>63</v>
      </c>
      <c r="J1294" s="24" t="s">
        <v>313</v>
      </c>
      <c r="K1294" s="21">
        <v>46</v>
      </c>
      <c r="L1294" s="32" t="s">
        <v>8949</v>
      </c>
      <c r="M1294" s="21" t="s">
        <v>8624</v>
      </c>
      <c r="N1294" s="21">
        <v>1</v>
      </c>
      <c r="O1294" s="21" t="s">
        <v>55</v>
      </c>
      <c r="P1294" s="21">
        <v>0</v>
      </c>
      <c r="Q1294" s="21">
        <v>0</v>
      </c>
      <c r="R1294" s="21">
        <v>0</v>
      </c>
      <c r="S1294" s="21">
        <v>0</v>
      </c>
      <c r="T1294" s="21">
        <v>0</v>
      </c>
      <c r="U1294" s="21">
        <v>0</v>
      </c>
      <c r="V1294" s="21">
        <v>0</v>
      </c>
      <c r="W1294" s="33">
        <v>579889</v>
      </c>
      <c r="X1294" s="21">
        <v>0</v>
      </c>
      <c r="Y1294" s="21">
        <v>0</v>
      </c>
      <c r="Z1294" s="16" t="s">
        <v>315</v>
      </c>
      <c r="AA1294" s="102">
        <v>0</v>
      </c>
      <c r="AB1294" s="99">
        <v>0</v>
      </c>
      <c r="AC1294" s="99">
        <v>0</v>
      </c>
      <c r="AD1294" s="99">
        <v>0</v>
      </c>
      <c r="AE1294" s="21">
        <v>5.7</v>
      </c>
      <c r="AF1294" s="21">
        <f t="shared" si="20"/>
        <v>5.7</v>
      </c>
      <c r="AG1294" s="21" t="s">
        <v>8950</v>
      </c>
      <c r="AH1294" s="24" t="s">
        <v>8951</v>
      </c>
      <c r="AI1294" s="24" t="s">
        <v>8952</v>
      </c>
      <c r="AJ1294" s="27" t="s">
        <v>31868</v>
      </c>
      <c r="AK1294" s="28" t="s">
        <v>60</v>
      </c>
      <c r="AL1294" s="28">
        <v>10</v>
      </c>
      <c r="AM1294" s="28">
        <v>19860521</v>
      </c>
      <c r="AN1294" s="29">
        <v>321</v>
      </c>
      <c r="AO1294" s="29">
        <v>202303</v>
      </c>
      <c r="AP1294" s="29">
        <v>2022</v>
      </c>
      <c r="AQ1294" s="28">
        <v>258103422</v>
      </c>
      <c r="AR1294" s="28">
        <v>141462863</v>
      </c>
      <c r="AS1294" s="28">
        <v>23400000</v>
      </c>
      <c r="AT1294" s="30">
        <v>2</v>
      </c>
      <c r="AU1294" s="30"/>
      <c r="AV1294" s="30"/>
      <c r="AW1294" s="30"/>
      <c r="AX1294" s="30"/>
      <c r="AY1294" s="30"/>
      <c r="AZ1294" s="30"/>
      <c r="BA1294" s="30"/>
      <c r="BB1294" s="30" t="s">
        <v>54452</v>
      </c>
      <c r="BC1294" s="30" t="s">
        <v>54452</v>
      </c>
      <c r="BD1294" s="30" t="s">
        <v>54452</v>
      </c>
      <c r="BE1294" s="30" t="s">
        <v>54452</v>
      </c>
      <c r="BF1294" s="30" t="s">
        <v>54452</v>
      </c>
      <c r="BG1294" s="30">
        <v>8</v>
      </c>
      <c r="BH1294" s="30"/>
      <c r="BI1294" s="31"/>
    </row>
    <row r="1295" spans="1:61" ht="16.5">
      <c r="A1295" s="21" t="s">
        <v>14179</v>
      </c>
      <c r="B1295" s="21">
        <v>13911</v>
      </c>
      <c r="C1295" s="21">
        <v>3756255</v>
      </c>
      <c r="D1295" s="21">
        <v>1208757657</v>
      </c>
      <c r="E1295" s="22">
        <v>1101114404903</v>
      </c>
      <c r="F1295" s="24" t="s">
        <v>14180</v>
      </c>
      <c r="G1295" s="24" t="s">
        <v>44</v>
      </c>
      <c r="H1295" s="24" t="s">
        <v>51</v>
      </c>
      <c r="I1295" s="24" t="s">
        <v>63</v>
      </c>
      <c r="J1295" s="24" t="s">
        <v>966</v>
      </c>
      <c r="K1295" s="21">
        <v>62</v>
      </c>
      <c r="L1295" s="32" t="s">
        <v>14181</v>
      </c>
      <c r="M1295" s="21" t="s">
        <v>14182</v>
      </c>
      <c r="N1295" s="21">
        <v>1</v>
      </c>
      <c r="O1295" s="21" t="s">
        <v>55</v>
      </c>
      <c r="P1295" s="21">
        <v>0</v>
      </c>
      <c r="Q1295" s="21">
        <v>0</v>
      </c>
      <c r="R1295" s="21">
        <v>0</v>
      </c>
      <c r="S1295" s="21">
        <v>0</v>
      </c>
      <c r="T1295" s="21">
        <v>0</v>
      </c>
      <c r="U1295" s="21">
        <v>0</v>
      </c>
      <c r="V1295" s="21">
        <v>0</v>
      </c>
      <c r="W1295" s="33">
        <v>401282</v>
      </c>
      <c r="X1295" s="21">
        <v>0</v>
      </c>
      <c r="Y1295" s="33">
        <v>641183</v>
      </c>
      <c r="Z1295" s="16" t="s">
        <v>315</v>
      </c>
      <c r="AA1295" s="102">
        <v>0</v>
      </c>
      <c r="AB1295" s="21">
        <v>6.4</v>
      </c>
      <c r="AC1295" s="99">
        <v>0</v>
      </c>
      <c r="AD1295" s="99">
        <v>0</v>
      </c>
      <c r="AE1295" s="21">
        <v>4</v>
      </c>
      <c r="AF1295" s="21">
        <f t="shared" si="20"/>
        <v>10.4</v>
      </c>
      <c r="AG1295" s="21" t="s">
        <v>14183</v>
      </c>
      <c r="AH1295" s="24" t="s">
        <v>14184</v>
      </c>
      <c r="AI1295" s="24" t="s">
        <v>14185</v>
      </c>
      <c r="AJ1295" s="27" t="s">
        <v>31869</v>
      </c>
      <c r="AK1295" s="28" t="s">
        <v>60</v>
      </c>
      <c r="AL1295" s="28">
        <v>10</v>
      </c>
      <c r="AM1295" s="28">
        <v>20100802</v>
      </c>
      <c r="AN1295" s="29">
        <v>326</v>
      </c>
      <c r="AO1295" s="29">
        <v>202310</v>
      </c>
      <c r="AP1295" s="29">
        <v>2022</v>
      </c>
      <c r="AQ1295" s="28">
        <v>487750979</v>
      </c>
      <c r="AR1295" s="28">
        <v>2321244509</v>
      </c>
      <c r="AS1295" s="28">
        <v>79244095</v>
      </c>
      <c r="AT1295" s="30">
        <v>2</v>
      </c>
      <c r="AU1295" s="30"/>
      <c r="AV1295" s="30"/>
      <c r="AW1295" s="30"/>
      <c r="AX1295" s="30"/>
      <c r="AY1295" s="30"/>
      <c r="AZ1295" s="30"/>
      <c r="BA1295" s="30"/>
      <c r="BB1295" s="30" t="s">
        <v>54452</v>
      </c>
      <c r="BC1295" s="30" t="s">
        <v>54452</v>
      </c>
      <c r="BD1295" s="30" t="s">
        <v>54452</v>
      </c>
      <c r="BE1295" s="30" t="s">
        <v>54452</v>
      </c>
      <c r="BF1295" s="30" t="s">
        <v>54452</v>
      </c>
      <c r="BG1295" s="30">
        <v>8</v>
      </c>
      <c r="BH1295" s="30"/>
      <c r="BI1295" s="31"/>
    </row>
    <row r="1296" spans="1:61" ht="16.5">
      <c r="A1296" s="21" t="s">
        <v>30063</v>
      </c>
      <c r="B1296" s="21">
        <v>24481</v>
      </c>
      <c r="C1296" s="21">
        <v>1351770</v>
      </c>
      <c r="D1296" s="21">
        <v>1078618921</v>
      </c>
      <c r="E1296" s="22">
        <v>1101112539132</v>
      </c>
      <c r="F1296" s="24" t="s">
        <v>30064</v>
      </c>
      <c r="G1296" s="24" t="s">
        <v>104</v>
      </c>
      <c r="H1296" s="24" t="s">
        <v>51</v>
      </c>
      <c r="I1296" s="24" t="s">
        <v>65</v>
      </c>
      <c r="J1296" s="24" t="s">
        <v>363</v>
      </c>
      <c r="K1296" s="21">
        <v>63</v>
      </c>
      <c r="L1296" s="32" t="s">
        <v>30065</v>
      </c>
      <c r="M1296" s="21" t="s">
        <v>13325</v>
      </c>
      <c r="N1296" s="21">
        <v>1</v>
      </c>
      <c r="O1296" s="21">
        <v>0</v>
      </c>
      <c r="P1296" s="21">
        <v>0</v>
      </c>
      <c r="Q1296" s="21">
        <v>0</v>
      </c>
      <c r="R1296" s="21">
        <v>0</v>
      </c>
      <c r="S1296" s="21">
        <v>0</v>
      </c>
      <c r="T1296" s="21">
        <v>0</v>
      </c>
      <c r="U1296" s="21">
        <v>0</v>
      </c>
      <c r="V1296" s="21">
        <v>0</v>
      </c>
      <c r="W1296" s="21">
        <v>0</v>
      </c>
      <c r="X1296" s="21">
        <v>0</v>
      </c>
      <c r="Y1296" s="21">
        <v>0</v>
      </c>
      <c r="Z1296" s="16" t="s">
        <v>315</v>
      </c>
      <c r="AA1296" s="101">
        <v>0</v>
      </c>
      <c r="AB1296" s="98">
        <v>0</v>
      </c>
      <c r="AC1296" s="98">
        <v>0</v>
      </c>
      <c r="AD1296" s="98">
        <v>0</v>
      </c>
      <c r="AE1296" s="98">
        <v>0</v>
      </c>
      <c r="AF1296" s="21">
        <f t="shared" si="20"/>
        <v>0</v>
      </c>
      <c r="AG1296" s="21" t="s">
        <v>29465</v>
      </c>
      <c r="AH1296" s="24" t="s">
        <v>29876</v>
      </c>
      <c r="AI1296" s="24" t="s">
        <v>30066</v>
      </c>
      <c r="AJ1296" s="27" t="s">
        <v>31870</v>
      </c>
      <c r="AK1296" s="28" t="s">
        <v>60</v>
      </c>
      <c r="AL1296" s="28">
        <v>10</v>
      </c>
      <c r="AM1296" s="28">
        <v>20020603</v>
      </c>
      <c r="AN1296" s="29">
        <v>376</v>
      </c>
      <c r="AO1296" s="29">
        <v>202212</v>
      </c>
      <c r="AP1296" s="29">
        <v>2022</v>
      </c>
      <c r="AQ1296" s="28">
        <v>11248978</v>
      </c>
      <c r="AR1296" s="28">
        <v>9450409</v>
      </c>
      <c r="AS1296" s="28">
        <v>2000000</v>
      </c>
      <c r="AT1296" s="30">
        <v>2</v>
      </c>
      <c r="AU1296" s="30"/>
      <c r="AV1296" s="30"/>
      <c r="AW1296" s="30"/>
      <c r="AX1296" s="30"/>
      <c r="AY1296" s="30"/>
      <c r="AZ1296" s="30"/>
      <c r="BA1296" s="30"/>
      <c r="BB1296" s="30" t="s">
        <v>54452</v>
      </c>
      <c r="BC1296" s="30" t="s">
        <v>54452</v>
      </c>
      <c r="BD1296" s="30" t="s">
        <v>54452</v>
      </c>
      <c r="BE1296" s="30" t="s">
        <v>54452</v>
      </c>
      <c r="BF1296" s="30" t="s">
        <v>54452</v>
      </c>
      <c r="BG1296" s="30">
        <v>7</v>
      </c>
      <c r="BH1296" s="30" t="s">
        <v>30067</v>
      </c>
      <c r="BI1296" s="31"/>
    </row>
    <row r="1297" spans="1:61" ht="16.5">
      <c r="A1297" s="21" t="s">
        <v>14075</v>
      </c>
      <c r="B1297" s="21">
        <v>13808</v>
      </c>
      <c r="C1297" s="21">
        <v>1569593</v>
      </c>
      <c r="D1297" s="21">
        <v>1018171660</v>
      </c>
      <c r="E1297" s="22">
        <v>1101112271510</v>
      </c>
      <c r="F1297" s="24" t="s">
        <v>14076</v>
      </c>
      <c r="G1297" s="24" t="s">
        <v>44</v>
      </c>
      <c r="H1297" s="24" t="s">
        <v>51</v>
      </c>
      <c r="I1297" s="24" t="s">
        <v>63</v>
      </c>
      <c r="J1297" s="24" t="s">
        <v>1449</v>
      </c>
      <c r="K1297" s="21">
        <v>61</v>
      </c>
      <c r="L1297" s="32" t="s">
        <v>14077</v>
      </c>
      <c r="M1297" s="21" t="s">
        <v>14078</v>
      </c>
      <c r="N1297" s="21">
        <v>1</v>
      </c>
      <c r="O1297" s="21" t="s">
        <v>55</v>
      </c>
      <c r="P1297" s="21">
        <v>0</v>
      </c>
      <c r="Q1297" s="21">
        <v>0</v>
      </c>
      <c r="R1297" s="21">
        <v>0</v>
      </c>
      <c r="S1297" s="44">
        <v>3154011</v>
      </c>
      <c r="T1297" s="21">
        <v>0</v>
      </c>
      <c r="U1297" s="21">
        <v>0</v>
      </c>
      <c r="V1297" s="21">
        <v>0</v>
      </c>
      <c r="W1297" s="44">
        <v>3139490</v>
      </c>
      <c r="X1297" s="44">
        <v>2593144</v>
      </c>
      <c r="Y1297" s="44">
        <v>8958507</v>
      </c>
      <c r="Z1297" s="16" t="s">
        <v>315</v>
      </c>
      <c r="AA1297" s="102">
        <v>0</v>
      </c>
      <c r="AB1297" s="21">
        <v>89.5</v>
      </c>
      <c r="AC1297" s="21">
        <v>31.5</v>
      </c>
      <c r="AD1297" s="99">
        <v>0</v>
      </c>
      <c r="AE1297" s="21">
        <v>57.3</v>
      </c>
      <c r="AF1297" s="21">
        <f t="shared" si="20"/>
        <v>178.3</v>
      </c>
      <c r="AG1297" s="21" t="s">
        <v>14079</v>
      </c>
      <c r="AH1297" s="24" t="s">
        <v>14080</v>
      </c>
      <c r="AI1297" s="24" t="s">
        <v>14081</v>
      </c>
      <c r="AJ1297" s="27" t="s">
        <v>31871</v>
      </c>
      <c r="AK1297" s="28" t="s">
        <v>156</v>
      </c>
      <c r="AL1297" s="28">
        <v>10</v>
      </c>
      <c r="AM1297" s="28">
        <v>20010628</v>
      </c>
      <c r="AN1297" s="29">
        <v>7891</v>
      </c>
      <c r="AO1297" s="29">
        <v>202306</v>
      </c>
      <c r="AP1297" s="29">
        <v>2022</v>
      </c>
      <c r="AQ1297" s="28">
        <v>535783306</v>
      </c>
      <c r="AR1297" s="28">
        <v>396208069</v>
      </c>
      <c r="AS1297" s="28">
        <v>17401000</v>
      </c>
      <c r="AT1297" s="30">
        <v>2</v>
      </c>
      <c r="AU1297" s="30"/>
      <c r="AV1297" s="30"/>
      <c r="AW1297" s="30"/>
      <c r="AX1297" s="30"/>
      <c r="AY1297" s="30"/>
      <c r="AZ1297" s="30"/>
      <c r="BA1297" s="30"/>
      <c r="BB1297" s="30" t="s">
        <v>54452</v>
      </c>
      <c r="BC1297" s="30" t="s">
        <v>54452</v>
      </c>
      <c r="BD1297" s="30" t="s">
        <v>54452</v>
      </c>
      <c r="BE1297" s="30" t="s">
        <v>54452</v>
      </c>
      <c r="BF1297" s="30" t="s">
        <v>14082</v>
      </c>
      <c r="BG1297" s="30">
        <v>2</v>
      </c>
      <c r="BH1297" s="30"/>
      <c r="BI1297" s="31"/>
    </row>
    <row r="1298" spans="1:61" ht="16.5">
      <c r="A1298" s="21" t="s">
        <v>14057</v>
      </c>
      <c r="B1298" s="21">
        <v>13789</v>
      </c>
      <c r="C1298" s="21">
        <v>1548827</v>
      </c>
      <c r="D1298" s="21">
        <v>3148142683</v>
      </c>
      <c r="E1298" s="22">
        <v>1601110119712</v>
      </c>
      <c r="F1298" s="24" t="s">
        <v>14058</v>
      </c>
      <c r="G1298" s="24" t="s">
        <v>44</v>
      </c>
      <c r="H1298" s="24" t="s">
        <v>51</v>
      </c>
      <c r="I1298" s="24" t="s">
        <v>63</v>
      </c>
      <c r="J1298" s="24" t="s">
        <v>1449</v>
      </c>
      <c r="K1298" s="21">
        <v>61</v>
      </c>
      <c r="L1298" s="32" t="s">
        <v>14059</v>
      </c>
      <c r="M1298" s="21" t="s">
        <v>14060</v>
      </c>
      <c r="N1298" s="26">
        <v>1</v>
      </c>
      <c r="O1298" s="26" t="s">
        <v>55</v>
      </c>
      <c r="P1298" s="26">
        <v>0</v>
      </c>
      <c r="Q1298" s="26">
        <v>0</v>
      </c>
      <c r="R1298" s="26">
        <v>0</v>
      </c>
      <c r="S1298" s="26">
        <v>0</v>
      </c>
      <c r="T1298" s="26">
        <v>0</v>
      </c>
      <c r="U1298" s="26">
        <v>0</v>
      </c>
      <c r="V1298" s="26">
        <v>0</v>
      </c>
      <c r="W1298" s="33">
        <v>8252788</v>
      </c>
      <c r="X1298" s="33">
        <v>11338940</v>
      </c>
      <c r="Y1298" s="33">
        <v>1470436</v>
      </c>
      <c r="Z1298" s="21"/>
      <c r="AA1298" s="102">
        <v>0</v>
      </c>
      <c r="AB1298" s="21">
        <v>14.7</v>
      </c>
      <c r="AC1298" s="99">
        <v>0</v>
      </c>
      <c r="AD1298" s="99">
        <v>0</v>
      </c>
      <c r="AE1298" s="21">
        <v>195.9</v>
      </c>
      <c r="AF1298" s="21">
        <f t="shared" si="20"/>
        <v>210.6</v>
      </c>
      <c r="AG1298" s="21" t="s">
        <v>14061</v>
      </c>
      <c r="AH1298" s="24" t="s">
        <v>14062</v>
      </c>
      <c r="AI1298" s="24" t="s">
        <v>14063</v>
      </c>
      <c r="AJ1298" s="27" t="s">
        <v>31872</v>
      </c>
      <c r="AK1298" s="28" t="s">
        <v>156</v>
      </c>
      <c r="AL1298" s="28">
        <v>10</v>
      </c>
      <c r="AM1298" s="28">
        <v>20010627</v>
      </c>
      <c r="AN1298" s="29">
        <v>8603</v>
      </c>
      <c r="AO1298" s="29">
        <v>202306</v>
      </c>
      <c r="AP1298" s="29">
        <v>2022</v>
      </c>
      <c r="AQ1298" s="28">
        <v>591580546</v>
      </c>
      <c r="AR1298" s="28">
        <v>302046228</v>
      </c>
      <c r="AS1298" s="28">
        <v>23842500</v>
      </c>
      <c r="AT1298" s="30">
        <v>2</v>
      </c>
      <c r="AU1298" s="30"/>
      <c r="AV1298" s="30"/>
      <c r="AW1298" s="30"/>
      <c r="AX1298" s="30"/>
      <c r="AY1298" s="30"/>
      <c r="AZ1298" s="30"/>
      <c r="BA1298" s="30"/>
      <c r="BB1298" s="30" t="s">
        <v>54452</v>
      </c>
      <c r="BC1298" s="30" t="s">
        <v>54452</v>
      </c>
      <c r="BD1298" s="30" t="s">
        <v>54452</v>
      </c>
      <c r="BE1298" s="30" t="s">
        <v>54452</v>
      </c>
      <c r="BF1298" s="30" t="s">
        <v>54452</v>
      </c>
      <c r="BG1298" s="30">
        <v>4</v>
      </c>
      <c r="BH1298" s="30" t="s">
        <v>921</v>
      </c>
      <c r="BI1298" s="31"/>
    </row>
    <row r="1299" spans="1:61" ht="16.5">
      <c r="A1299" s="21" t="s">
        <v>13512</v>
      </c>
      <c r="B1299" s="21">
        <v>13327</v>
      </c>
      <c r="C1299" s="21">
        <v>2912974</v>
      </c>
      <c r="D1299" s="21">
        <v>2018604729</v>
      </c>
      <c r="E1299" s="22">
        <v>1101113809378</v>
      </c>
      <c r="F1299" s="24" t="s">
        <v>13513</v>
      </c>
      <c r="G1299" s="24" t="s">
        <v>44</v>
      </c>
      <c r="H1299" s="24" t="s">
        <v>51</v>
      </c>
      <c r="I1299" s="24" t="s">
        <v>63</v>
      </c>
      <c r="J1299" s="24" t="s">
        <v>5648</v>
      </c>
      <c r="K1299" s="21">
        <v>59</v>
      </c>
      <c r="L1299" s="32" t="s">
        <v>13514</v>
      </c>
      <c r="M1299" s="21" t="s">
        <v>2186</v>
      </c>
      <c r="N1299" s="21">
        <v>1</v>
      </c>
      <c r="O1299" s="21" t="s">
        <v>55</v>
      </c>
      <c r="P1299" s="21">
        <v>0</v>
      </c>
      <c r="Q1299" s="21">
        <v>0</v>
      </c>
      <c r="R1299" s="21">
        <v>0</v>
      </c>
      <c r="S1299" s="21">
        <v>0</v>
      </c>
      <c r="T1299" s="21">
        <v>0</v>
      </c>
      <c r="U1299" s="33">
        <v>14210</v>
      </c>
      <c r="V1299" s="33">
        <v>107573</v>
      </c>
      <c r="W1299" s="33">
        <v>1298713</v>
      </c>
      <c r="X1299" s="21">
        <v>0</v>
      </c>
      <c r="Y1299" s="21">
        <v>0</v>
      </c>
      <c r="Z1299" s="16" t="s">
        <v>315</v>
      </c>
      <c r="AA1299" s="102">
        <v>0</v>
      </c>
      <c r="AB1299" s="99">
        <v>0</v>
      </c>
      <c r="AC1299" s="99">
        <v>0</v>
      </c>
      <c r="AD1299" s="21">
        <v>0.1</v>
      </c>
      <c r="AE1299" s="21">
        <v>14</v>
      </c>
      <c r="AF1299" s="21">
        <f t="shared" si="20"/>
        <v>14.1</v>
      </c>
      <c r="AG1299" s="21" t="s">
        <v>13515</v>
      </c>
      <c r="AH1299" s="24" t="s">
        <v>13516</v>
      </c>
      <c r="AI1299" s="24" t="s">
        <v>13517</v>
      </c>
      <c r="AJ1299" s="27" t="s">
        <v>31873</v>
      </c>
      <c r="AK1299" s="28" t="s">
        <v>60</v>
      </c>
      <c r="AL1299" s="28">
        <v>10</v>
      </c>
      <c r="AM1299" s="28">
        <v>20071221</v>
      </c>
      <c r="AN1299" s="29">
        <v>2070</v>
      </c>
      <c r="AO1299" s="29">
        <v>202304</v>
      </c>
      <c r="AP1299" s="29">
        <v>2022</v>
      </c>
      <c r="AQ1299" s="28">
        <v>251851552</v>
      </c>
      <c r="AR1299" s="28">
        <v>74673434</v>
      </c>
      <c r="AS1299" s="28">
        <v>3536425</v>
      </c>
      <c r="AT1299" s="30">
        <v>2</v>
      </c>
      <c r="AU1299" s="30"/>
      <c r="AV1299" s="30"/>
      <c r="AW1299" s="30"/>
      <c r="AX1299" s="30"/>
      <c r="AY1299" s="30"/>
      <c r="AZ1299" s="30"/>
      <c r="BA1299" s="30"/>
      <c r="BB1299" s="30" t="s">
        <v>54452</v>
      </c>
      <c r="BC1299" s="30" t="s">
        <v>54452</v>
      </c>
      <c r="BD1299" s="30" t="s">
        <v>54452</v>
      </c>
      <c r="BE1299" s="30" t="s">
        <v>54452</v>
      </c>
      <c r="BF1299" s="30" t="s">
        <v>54452</v>
      </c>
      <c r="BG1299" s="30">
        <v>7</v>
      </c>
      <c r="BH1299" s="30"/>
      <c r="BI1299" s="31"/>
    </row>
    <row r="1300" spans="1:61" ht="16.5">
      <c r="A1300" s="21" t="s">
        <v>9025</v>
      </c>
      <c r="B1300" s="21">
        <v>9235</v>
      </c>
      <c r="C1300" s="21">
        <v>2913391</v>
      </c>
      <c r="D1300" s="21">
        <v>3148194876</v>
      </c>
      <c r="E1300" s="22">
        <v>1601110235253</v>
      </c>
      <c r="F1300" s="24" t="s">
        <v>9026</v>
      </c>
      <c r="G1300" s="24" t="s">
        <v>44</v>
      </c>
      <c r="H1300" s="24" t="s">
        <v>51</v>
      </c>
      <c r="I1300" s="24" t="s">
        <v>63</v>
      </c>
      <c r="J1300" s="24" t="s">
        <v>313</v>
      </c>
      <c r="K1300" s="21">
        <v>46</v>
      </c>
      <c r="L1300" s="32" t="s">
        <v>9027</v>
      </c>
      <c r="M1300" s="21" t="s">
        <v>9028</v>
      </c>
      <c r="N1300" s="21">
        <v>1</v>
      </c>
      <c r="O1300" s="21" t="s">
        <v>55</v>
      </c>
      <c r="P1300" s="21">
        <v>0</v>
      </c>
      <c r="Q1300" s="21">
        <v>0</v>
      </c>
      <c r="R1300" s="21">
        <v>0</v>
      </c>
      <c r="S1300" s="21">
        <v>0</v>
      </c>
      <c r="T1300" s="21">
        <v>0</v>
      </c>
      <c r="U1300" s="21">
        <v>0</v>
      </c>
      <c r="V1300" s="21">
        <v>0</v>
      </c>
      <c r="W1300" s="33">
        <v>518310</v>
      </c>
      <c r="X1300" s="21">
        <v>0</v>
      </c>
      <c r="Y1300" s="33">
        <v>210150</v>
      </c>
      <c r="Z1300" s="16" t="s">
        <v>315</v>
      </c>
      <c r="AA1300" s="102">
        <v>0</v>
      </c>
      <c r="AB1300" s="21">
        <v>2.1</v>
      </c>
      <c r="AC1300" s="99">
        <v>0</v>
      </c>
      <c r="AD1300" s="99">
        <v>0</v>
      </c>
      <c r="AE1300" s="21">
        <v>5.0999999999999996</v>
      </c>
      <c r="AF1300" s="21">
        <f t="shared" si="20"/>
        <v>7.1999999999999993</v>
      </c>
      <c r="AG1300" s="21" t="s">
        <v>9029</v>
      </c>
      <c r="AH1300" s="24" t="s">
        <v>9030</v>
      </c>
      <c r="AI1300" s="24" t="s">
        <v>9031</v>
      </c>
      <c r="AJ1300" s="27" t="s">
        <v>31872</v>
      </c>
      <c r="AK1300" s="28" t="s">
        <v>60</v>
      </c>
      <c r="AL1300" s="28">
        <v>10</v>
      </c>
      <c r="AM1300" s="28">
        <v>20080101</v>
      </c>
      <c r="AN1300" s="29">
        <v>2209</v>
      </c>
      <c r="AO1300" s="29">
        <v>202212</v>
      </c>
      <c r="AP1300" s="29">
        <v>2022</v>
      </c>
      <c r="AQ1300" s="28">
        <v>301430767</v>
      </c>
      <c r="AR1300" s="28">
        <v>80450122</v>
      </c>
      <c r="AS1300" s="28">
        <v>3477075</v>
      </c>
      <c r="AT1300" s="30">
        <v>2</v>
      </c>
      <c r="AU1300" s="30"/>
      <c r="AV1300" s="30"/>
      <c r="AW1300" s="30"/>
      <c r="AX1300" s="30"/>
      <c r="AY1300" s="30"/>
      <c r="AZ1300" s="30"/>
      <c r="BA1300" s="30"/>
      <c r="BB1300" s="30" t="s">
        <v>54452</v>
      </c>
      <c r="BC1300" s="30" t="s">
        <v>54452</v>
      </c>
      <c r="BD1300" s="30" t="s">
        <v>54452</v>
      </c>
      <c r="BE1300" s="30" t="s">
        <v>54452</v>
      </c>
      <c r="BF1300" s="30" t="s">
        <v>54452</v>
      </c>
      <c r="BG1300" s="30">
        <v>4</v>
      </c>
      <c r="BH1300" s="30" t="s">
        <v>237</v>
      </c>
      <c r="BI1300" s="31"/>
    </row>
    <row r="1301" spans="1:61" ht="16.5">
      <c r="A1301" s="21" t="s">
        <v>29946</v>
      </c>
      <c r="B1301" s="21">
        <v>24446</v>
      </c>
      <c r="C1301" s="21">
        <v>1318341</v>
      </c>
      <c r="D1301" s="21">
        <v>1058624150</v>
      </c>
      <c r="E1301" s="22">
        <v>1101112212639</v>
      </c>
      <c r="F1301" s="24" t="s">
        <v>29947</v>
      </c>
      <c r="G1301" s="24" t="s">
        <v>104</v>
      </c>
      <c r="H1301" s="24" t="s">
        <v>51</v>
      </c>
      <c r="I1301" s="24" t="s">
        <v>65</v>
      </c>
      <c r="J1301" s="24" t="s">
        <v>363</v>
      </c>
      <c r="K1301" s="21">
        <v>63</v>
      </c>
      <c r="L1301" s="32" t="s">
        <v>29948</v>
      </c>
      <c r="M1301" s="21" t="s">
        <v>29949</v>
      </c>
      <c r="N1301" s="21">
        <v>2</v>
      </c>
      <c r="O1301" s="21" t="s">
        <v>55</v>
      </c>
      <c r="P1301" s="33">
        <v>152507</v>
      </c>
      <c r="Q1301" s="21">
        <v>0</v>
      </c>
      <c r="R1301" s="21">
        <v>0</v>
      </c>
      <c r="S1301" s="33">
        <v>4400</v>
      </c>
      <c r="T1301" s="21">
        <v>0</v>
      </c>
      <c r="U1301" s="21">
        <v>0</v>
      </c>
      <c r="V1301" s="21">
        <v>0</v>
      </c>
      <c r="W1301" s="21">
        <v>0</v>
      </c>
      <c r="X1301" s="21">
        <v>0</v>
      </c>
      <c r="Y1301" s="21">
        <v>0</v>
      </c>
      <c r="Z1301" s="16" t="s">
        <v>315</v>
      </c>
      <c r="AA1301" s="21">
        <v>1.5</v>
      </c>
      <c r="AB1301" s="99">
        <v>0</v>
      </c>
      <c r="AC1301" s="99">
        <v>0</v>
      </c>
      <c r="AD1301" s="99">
        <v>0</v>
      </c>
      <c r="AE1301" s="99">
        <v>0</v>
      </c>
      <c r="AF1301" s="21">
        <f t="shared" si="20"/>
        <v>1.5</v>
      </c>
      <c r="AG1301" s="21" t="s">
        <v>29950</v>
      </c>
      <c r="AH1301" s="24" t="s">
        <v>29951</v>
      </c>
      <c r="AI1301" s="24" t="s">
        <v>29952</v>
      </c>
      <c r="AJ1301" s="27" t="s">
        <v>31874</v>
      </c>
      <c r="AK1301" s="28" t="s">
        <v>60</v>
      </c>
      <c r="AL1301" s="28">
        <v>10</v>
      </c>
      <c r="AM1301" s="28">
        <v>20010411</v>
      </c>
      <c r="AN1301" s="29">
        <v>384</v>
      </c>
      <c r="AO1301" s="29">
        <v>202212</v>
      </c>
      <c r="AP1301" s="29">
        <v>2022</v>
      </c>
      <c r="AQ1301" s="28">
        <v>12104879</v>
      </c>
      <c r="AR1301" s="28">
        <v>3136612</v>
      </c>
      <c r="AS1301" s="28">
        <v>900000</v>
      </c>
      <c r="AT1301" s="30">
        <v>2</v>
      </c>
      <c r="AU1301" s="30"/>
      <c r="AV1301" s="30"/>
      <c r="AW1301" s="30"/>
      <c r="AX1301" s="30"/>
      <c r="AY1301" s="30"/>
      <c r="AZ1301" s="30"/>
      <c r="BA1301" s="30"/>
      <c r="BB1301" s="30" t="s">
        <v>54452</v>
      </c>
      <c r="BC1301" s="30" t="s">
        <v>54452</v>
      </c>
      <c r="BD1301" s="30" t="s">
        <v>54452</v>
      </c>
      <c r="BE1301" s="30" t="s">
        <v>54452</v>
      </c>
      <c r="BF1301" s="30" t="s">
        <v>54452</v>
      </c>
      <c r="BG1301" s="30">
        <v>7</v>
      </c>
      <c r="BH1301" s="30" t="s">
        <v>15660</v>
      </c>
      <c r="BI1301" s="31"/>
    </row>
    <row r="1302" spans="1:61" ht="16.5">
      <c r="A1302" s="21" t="s">
        <v>12386</v>
      </c>
      <c r="B1302" s="21">
        <v>12248</v>
      </c>
      <c r="C1302" s="21">
        <v>2593808</v>
      </c>
      <c r="D1302" s="21">
        <v>2118761044</v>
      </c>
      <c r="E1302" s="22">
        <v>1101113163675</v>
      </c>
      <c r="F1302" s="24" t="s">
        <v>12387</v>
      </c>
      <c r="G1302" s="24" t="s">
        <v>44</v>
      </c>
      <c r="H1302" s="24" t="s">
        <v>51</v>
      </c>
      <c r="I1302" s="24" t="s">
        <v>52</v>
      </c>
      <c r="J1302" s="24" t="s">
        <v>72</v>
      </c>
      <c r="K1302" s="21">
        <v>1</v>
      </c>
      <c r="L1302" s="32" t="s">
        <v>12388</v>
      </c>
      <c r="M1302" s="21" t="s">
        <v>5400</v>
      </c>
      <c r="N1302" s="21">
        <v>1</v>
      </c>
      <c r="O1302" s="21" t="s">
        <v>55</v>
      </c>
      <c r="P1302" s="21">
        <v>0</v>
      </c>
      <c r="Q1302" s="21">
        <v>0</v>
      </c>
      <c r="R1302" s="21">
        <v>0</v>
      </c>
      <c r="S1302" s="33">
        <v>7807652</v>
      </c>
      <c r="T1302" s="21">
        <v>0</v>
      </c>
      <c r="U1302" s="21">
        <v>0</v>
      </c>
      <c r="V1302" s="21">
        <v>0</v>
      </c>
      <c r="W1302" s="33">
        <v>630731</v>
      </c>
      <c r="X1302" s="21">
        <v>0</v>
      </c>
      <c r="Y1302" s="33">
        <v>5000</v>
      </c>
      <c r="Z1302" s="16" t="s">
        <v>315</v>
      </c>
      <c r="AA1302" s="102">
        <v>0</v>
      </c>
      <c r="AB1302" s="99">
        <v>0</v>
      </c>
      <c r="AC1302" s="21">
        <v>78</v>
      </c>
      <c r="AD1302" s="99">
        <v>0</v>
      </c>
      <c r="AE1302" s="21">
        <v>6.3</v>
      </c>
      <c r="AF1302" s="21">
        <f t="shared" si="20"/>
        <v>84.3</v>
      </c>
      <c r="AG1302" s="21" t="s">
        <v>12389</v>
      </c>
      <c r="AH1302" s="24" t="s">
        <v>12390</v>
      </c>
      <c r="AI1302" s="24" t="s">
        <v>12391</v>
      </c>
      <c r="AJ1302" s="27" t="s">
        <v>31875</v>
      </c>
      <c r="AK1302" s="28" t="s">
        <v>60</v>
      </c>
      <c r="AL1302" s="28">
        <v>10</v>
      </c>
      <c r="AM1302" s="28">
        <v>20050201</v>
      </c>
      <c r="AN1302" s="29">
        <v>630</v>
      </c>
      <c r="AO1302" s="29">
        <v>202212</v>
      </c>
      <c r="AP1302" s="29">
        <v>2022</v>
      </c>
      <c r="AQ1302" s="28">
        <v>135932684</v>
      </c>
      <c r="AR1302" s="28">
        <v>210044929</v>
      </c>
      <c r="AS1302" s="28">
        <v>11463975</v>
      </c>
      <c r="AT1302" s="30">
        <v>2</v>
      </c>
      <c r="AU1302" s="30"/>
      <c r="AV1302" s="30"/>
      <c r="AW1302" s="30"/>
      <c r="AX1302" s="30"/>
      <c r="AY1302" s="30"/>
      <c r="AZ1302" s="30"/>
      <c r="BA1302" s="30"/>
      <c r="BB1302" s="30" t="s">
        <v>54452</v>
      </c>
      <c r="BC1302" s="30" t="s">
        <v>54452</v>
      </c>
      <c r="BD1302" s="30" t="s">
        <v>54452</v>
      </c>
      <c r="BE1302" s="30" t="s">
        <v>54452</v>
      </c>
      <c r="BF1302" s="30" t="s">
        <v>54452</v>
      </c>
      <c r="BG1302" s="30">
        <v>8</v>
      </c>
      <c r="BH1302" s="30"/>
      <c r="BI1302" s="31"/>
    </row>
    <row r="1303" spans="1:61" ht="16.5">
      <c r="A1303" s="21" t="s">
        <v>179</v>
      </c>
      <c r="B1303" s="21">
        <v>88</v>
      </c>
      <c r="C1303" s="21">
        <v>1689260</v>
      </c>
      <c r="D1303" s="21">
        <v>1098155970</v>
      </c>
      <c r="E1303" s="22">
        <v>1101111638117</v>
      </c>
      <c r="F1303" s="24" t="s">
        <v>180</v>
      </c>
      <c r="G1303" s="24" t="s">
        <v>44</v>
      </c>
      <c r="H1303" s="24" t="s">
        <v>51</v>
      </c>
      <c r="I1303" s="24" t="s">
        <v>52</v>
      </c>
      <c r="J1303" s="24" t="s">
        <v>72</v>
      </c>
      <c r="K1303" s="21">
        <v>1</v>
      </c>
      <c r="L1303" s="32" t="s">
        <v>181</v>
      </c>
      <c r="M1303" s="21" t="s">
        <v>182</v>
      </c>
      <c r="N1303" s="21">
        <v>1</v>
      </c>
      <c r="O1303" s="21" t="s">
        <v>55</v>
      </c>
      <c r="P1303" s="21">
        <v>0</v>
      </c>
      <c r="Q1303" s="21">
        <v>0</v>
      </c>
      <c r="R1303" s="21">
        <v>0</v>
      </c>
      <c r="S1303" s="68">
        <v>335908</v>
      </c>
      <c r="T1303" s="21">
        <v>0</v>
      </c>
      <c r="U1303" s="21">
        <v>0</v>
      </c>
      <c r="V1303" s="21">
        <v>0</v>
      </c>
      <c r="W1303" s="42">
        <v>43946</v>
      </c>
      <c r="X1303" s="42">
        <v>389983</v>
      </c>
      <c r="Y1303" s="42">
        <v>467917</v>
      </c>
      <c r="Z1303" s="16" t="s">
        <v>56</v>
      </c>
      <c r="AA1303" s="102">
        <v>0</v>
      </c>
      <c r="AB1303" s="21">
        <v>4.5999999999999996</v>
      </c>
      <c r="AC1303" s="21">
        <v>3.3</v>
      </c>
      <c r="AD1303" s="99">
        <v>0</v>
      </c>
      <c r="AE1303" s="21">
        <v>4.3</v>
      </c>
      <c r="AF1303" s="21">
        <f t="shared" si="20"/>
        <v>12.2</v>
      </c>
      <c r="AG1303" s="21" t="s">
        <v>183</v>
      </c>
      <c r="AH1303" s="24" t="s">
        <v>184</v>
      </c>
      <c r="AI1303" s="24" t="s">
        <v>185</v>
      </c>
      <c r="AJ1303" s="27" t="s">
        <v>31876</v>
      </c>
      <c r="AK1303" s="28" t="s">
        <v>60</v>
      </c>
      <c r="AL1303" s="28">
        <v>10</v>
      </c>
      <c r="AM1303" s="28">
        <v>19990121</v>
      </c>
      <c r="AN1303" s="29">
        <v>317</v>
      </c>
      <c r="AO1303" s="29">
        <v>202306</v>
      </c>
      <c r="AP1303" s="29">
        <v>2022</v>
      </c>
      <c r="AQ1303" s="28">
        <v>168850110</v>
      </c>
      <c r="AR1303" s="28">
        <v>72946896</v>
      </c>
      <c r="AS1303" s="28">
        <v>114500</v>
      </c>
      <c r="AT1303" s="30">
        <v>2</v>
      </c>
      <c r="AU1303" s="30"/>
      <c r="AV1303" s="30"/>
      <c r="AW1303" s="30"/>
      <c r="AX1303" s="30"/>
      <c r="AY1303" s="30"/>
      <c r="AZ1303" s="30"/>
      <c r="BA1303" s="30"/>
      <c r="BB1303" s="30" t="s">
        <v>54452</v>
      </c>
      <c r="BC1303" s="30" t="s">
        <v>54452</v>
      </c>
      <c r="BD1303" s="30" t="s">
        <v>54452</v>
      </c>
      <c r="BE1303" s="30" t="s">
        <v>54452</v>
      </c>
      <c r="BF1303" s="30" t="s">
        <v>54452</v>
      </c>
      <c r="BG1303" s="30">
        <v>7</v>
      </c>
      <c r="BH1303" s="30" t="s">
        <v>186</v>
      </c>
      <c r="BI1303" s="31"/>
    </row>
    <row r="1304" spans="1:61" ht="16.5">
      <c r="A1304" s="21" t="s">
        <v>15689</v>
      </c>
      <c r="B1304" s="21">
        <v>14822</v>
      </c>
      <c r="C1304" s="21">
        <v>1257332</v>
      </c>
      <c r="D1304" s="21">
        <v>1278160942</v>
      </c>
      <c r="E1304" s="22">
        <v>1115110019187</v>
      </c>
      <c r="F1304" s="24" t="s">
        <v>15690</v>
      </c>
      <c r="G1304" s="24" t="s">
        <v>44</v>
      </c>
      <c r="H1304" s="24" t="s">
        <v>51</v>
      </c>
      <c r="I1304" s="24" t="s">
        <v>52</v>
      </c>
      <c r="J1304" s="24" t="s">
        <v>363</v>
      </c>
      <c r="K1304" s="21">
        <v>63</v>
      </c>
      <c r="L1304" s="32" t="s">
        <v>15691</v>
      </c>
      <c r="M1304" s="21" t="s">
        <v>15692</v>
      </c>
      <c r="N1304" s="21">
        <v>1</v>
      </c>
      <c r="O1304" s="21" t="s">
        <v>55</v>
      </c>
      <c r="P1304" s="33">
        <v>14046</v>
      </c>
      <c r="Q1304" s="33">
        <v>41740</v>
      </c>
      <c r="R1304" s="21">
        <v>0</v>
      </c>
      <c r="S1304" s="21">
        <v>0</v>
      </c>
      <c r="T1304" s="21">
        <v>0</v>
      </c>
      <c r="U1304" s="21">
        <v>0</v>
      </c>
      <c r="V1304" s="21">
        <v>0</v>
      </c>
      <c r="W1304" s="33">
        <v>55588</v>
      </c>
      <c r="X1304" s="33">
        <v>763836</v>
      </c>
      <c r="Y1304" s="21">
        <v>0</v>
      </c>
      <c r="Z1304" s="16" t="s">
        <v>315</v>
      </c>
      <c r="AA1304" s="21">
        <v>0.1</v>
      </c>
      <c r="AB1304" s="21">
        <v>0.4</v>
      </c>
      <c r="AC1304" s="99">
        <v>0</v>
      </c>
      <c r="AD1304" s="99">
        <v>0</v>
      </c>
      <c r="AE1304" s="21">
        <v>8.1</v>
      </c>
      <c r="AF1304" s="21">
        <f t="shared" si="20"/>
        <v>8.6</v>
      </c>
      <c r="AG1304" s="21" t="s">
        <v>15693</v>
      </c>
      <c r="AH1304" s="24" t="s">
        <v>15694</v>
      </c>
      <c r="AI1304" s="24" t="s">
        <v>15695</v>
      </c>
      <c r="AJ1304" s="27" t="s">
        <v>31877</v>
      </c>
      <c r="AK1304" s="28" t="s">
        <v>60</v>
      </c>
      <c r="AL1304" s="28">
        <v>10</v>
      </c>
      <c r="AM1304" s="28">
        <v>19941013</v>
      </c>
      <c r="AN1304" s="29">
        <v>993</v>
      </c>
      <c r="AO1304" s="29">
        <v>202305</v>
      </c>
      <c r="AP1304" s="29">
        <v>2022</v>
      </c>
      <c r="AQ1304" s="28">
        <v>124889521</v>
      </c>
      <c r="AR1304" s="28">
        <v>64729142</v>
      </c>
      <c r="AS1304" s="28">
        <v>2150000</v>
      </c>
      <c r="AT1304" s="30">
        <v>2</v>
      </c>
      <c r="AU1304" s="30"/>
      <c r="AV1304" s="30"/>
      <c r="AW1304" s="30"/>
      <c r="AX1304" s="30"/>
      <c r="AY1304" s="30"/>
      <c r="AZ1304" s="30"/>
      <c r="BA1304" s="30"/>
      <c r="BB1304" s="30" t="s">
        <v>54452</v>
      </c>
      <c r="BC1304" s="30" t="s">
        <v>54452</v>
      </c>
      <c r="BD1304" s="30" t="s">
        <v>54452</v>
      </c>
      <c r="BE1304" s="30" t="s">
        <v>54452</v>
      </c>
      <c r="BF1304" s="30" t="s">
        <v>54452</v>
      </c>
      <c r="BG1304" s="30">
        <v>4</v>
      </c>
      <c r="BH1304" s="30" t="s">
        <v>61</v>
      </c>
      <c r="BI1304" s="31"/>
    </row>
    <row r="1305" spans="1:61" ht="16.5">
      <c r="A1305" s="21" t="s">
        <v>4093</v>
      </c>
      <c r="B1305" s="21">
        <v>3942</v>
      </c>
      <c r="C1305" s="21">
        <v>2741199</v>
      </c>
      <c r="D1305" s="21">
        <v>1198191880</v>
      </c>
      <c r="E1305" s="22">
        <v>1101113525750</v>
      </c>
      <c r="F1305" s="24" t="s">
        <v>4094</v>
      </c>
      <c r="G1305" s="24" t="s">
        <v>44</v>
      </c>
      <c r="H1305" s="24" t="s">
        <v>51</v>
      </c>
      <c r="I1305" s="24" t="s">
        <v>52</v>
      </c>
      <c r="J1305" s="24" t="s">
        <v>2778</v>
      </c>
      <c r="K1305" s="21">
        <v>25</v>
      </c>
      <c r="L1305" s="32" t="s">
        <v>4095</v>
      </c>
      <c r="M1305" s="21" t="s">
        <v>4096</v>
      </c>
      <c r="N1305" s="21">
        <v>1</v>
      </c>
      <c r="O1305" s="21" t="s">
        <v>55</v>
      </c>
      <c r="P1305" s="21">
        <v>0</v>
      </c>
      <c r="Q1305" s="33">
        <v>139030</v>
      </c>
      <c r="R1305" s="21">
        <v>0</v>
      </c>
      <c r="S1305" s="33">
        <v>15729395</v>
      </c>
      <c r="T1305" s="21">
        <v>0</v>
      </c>
      <c r="U1305" s="21">
        <v>0</v>
      </c>
      <c r="V1305" s="21">
        <v>0</v>
      </c>
      <c r="W1305" s="21">
        <v>0</v>
      </c>
      <c r="X1305" s="21">
        <v>0</v>
      </c>
      <c r="Y1305" s="33">
        <v>2470117</v>
      </c>
      <c r="Z1305" s="16" t="s">
        <v>126</v>
      </c>
      <c r="AA1305" s="102">
        <v>0</v>
      </c>
      <c r="AB1305" s="21">
        <v>26</v>
      </c>
      <c r="AC1305" s="21">
        <v>157.19999999999999</v>
      </c>
      <c r="AD1305" s="99">
        <v>0</v>
      </c>
      <c r="AE1305" s="99">
        <v>0</v>
      </c>
      <c r="AF1305" s="21">
        <f t="shared" si="20"/>
        <v>183.2</v>
      </c>
      <c r="AG1305" s="21" t="s">
        <v>4097</v>
      </c>
      <c r="AH1305" s="24" t="s">
        <v>4098</v>
      </c>
      <c r="AI1305" s="24" t="s">
        <v>4099</v>
      </c>
      <c r="AJ1305" s="27" t="s">
        <v>31878</v>
      </c>
      <c r="AK1305" s="28" t="s">
        <v>156</v>
      </c>
      <c r="AL1305" s="28">
        <v>10</v>
      </c>
      <c r="AM1305" s="28">
        <v>20060911</v>
      </c>
      <c r="AN1305" s="29">
        <v>582</v>
      </c>
      <c r="AO1305" s="29">
        <v>202306</v>
      </c>
      <c r="AP1305" s="29">
        <v>2022</v>
      </c>
      <c r="AQ1305" s="28">
        <v>246961218</v>
      </c>
      <c r="AR1305" s="28">
        <v>442121726</v>
      </c>
      <c r="AS1305" s="28">
        <v>72381571</v>
      </c>
      <c r="AT1305" s="30">
        <v>1</v>
      </c>
      <c r="AU1305" s="30"/>
      <c r="AV1305" s="30"/>
      <c r="AW1305" s="30"/>
      <c r="AX1305" s="30"/>
      <c r="AY1305" s="30"/>
      <c r="AZ1305" s="30"/>
      <c r="BA1305" s="30"/>
      <c r="BB1305" s="30" t="s">
        <v>54452</v>
      </c>
      <c r="BC1305" s="30" t="s">
        <v>54452</v>
      </c>
      <c r="BD1305" s="30" t="s">
        <v>54452</v>
      </c>
      <c r="BE1305" s="30" t="s">
        <v>54452</v>
      </c>
      <c r="BF1305" s="30" t="s">
        <v>54452</v>
      </c>
      <c r="BG1305" s="30">
        <v>4</v>
      </c>
      <c r="BH1305" s="30" t="s">
        <v>237</v>
      </c>
      <c r="BI1305" s="31"/>
    </row>
    <row r="1306" spans="1:61" ht="16.5">
      <c r="A1306" s="21" t="s">
        <v>15764</v>
      </c>
      <c r="B1306" s="21">
        <v>4628</v>
      </c>
      <c r="C1306" s="21">
        <v>1154763</v>
      </c>
      <c r="D1306" s="21">
        <v>1078154150</v>
      </c>
      <c r="E1306" s="22">
        <v>1101111242801</v>
      </c>
      <c r="F1306" s="24" t="s">
        <v>15765</v>
      </c>
      <c r="G1306" s="24" t="s">
        <v>44</v>
      </c>
      <c r="H1306" s="24" t="s">
        <v>51</v>
      </c>
      <c r="I1306" s="24" t="s">
        <v>65</v>
      </c>
      <c r="J1306" s="24" t="s">
        <v>581</v>
      </c>
      <c r="K1306" s="21">
        <v>60</v>
      </c>
      <c r="L1306" s="32" t="s">
        <v>15766</v>
      </c>
      <c r="M1306" s="21" t="s">
        <v>15767</v>
      </c>
      <c r="N1306" s="26">
        <v>1</v>
      </c>
      <c r="O1306" s="26">
        <v>0</v>
      </c>
      <c r="P1306" s="26">
        <v>0</v>
      </c>
      <c r="Q1306" s="26">
        <v>0</v>
      </c>
      <c r="R1306" s="26">
        <v>0</v>
      </c>
      <c r="S1306" s="26">
        <v>0</v>
      </c>
      <c r="T1306" s="26">
        <v>0</v>
      </c>
      <c r="U1306" s="26">
        <v>0</v>
      </c>
      <c r="V1306" s="26">
        <v>0</v>
      </c>
      <c r="W1306" s="26">
        <v>0</v>
      </c>
      <c r="X1306" s="26">
        <v>0</v>
      </c>
      <c r="Y1306" s="26">
        <v>0</v>
      </c>
      <c r="Z1306" s="16" t="s">
        <v>126</v>
      </c>
      <c r="AA1306" s="101">
        <v>0</v>
      </c>
      <c r="AB1306" s="98">
        <v>0</v>
      </c>
      <c r="AC1306" s="98">
        <v>0</v>
      </c>
      <c r="AD1306" s="98">
        <v>0</v>
      </c>
      <c r="AE1306" s="98">
        <v>0</v>
      </c>
      <c r="AF1306" s="21">
        <f t="shared" si="20"/>
        <v>0</v>
      </c>
      <c r="AG1306" s="21" t="s">
        <v>15768</v>
      </c>
      <c r="AH1306" s="24" t="s">
        <v>15769</v>
      </c>
      <c r="AI1306" s="24" t="s">
        <v>15770</v>
      </c>
      <c r="AJ1306" s="27" t="s">
        <v>31879</v>
      </c>
      <c r="AK1306" s="28" t="s">
        <v>60</v>
      </c>
      <c r="AL1306" s="28">
        <v>10</v>
      </c>
      <c r="AM1306" s="28">
        <v>19960215</v>
      </c>
      <c r="AN1306" s="29">
        <v>913</v>
      </c>
      <c r="AO1306" s="29">
        <v>202304</v>
      </c>
      <c r="AP1306" s="29">
        <v>2022</v>
      </c>
      <c r="AQ1306" s="28">
        <v>94782723</v>
      </c>
      <c r="AR1306" s="28">
        <v>36770625</v>
      </c>
      <c r="AS1306" s="28">
        <v>2000000</v>
      </c>
      <c r="AT1306" s="30">
        <v>1</v>
      </c>
      <c r="AU1306" s="30"/>
      <c r="AV1306" s="30"/>
      <c r="AW1306" s="30"/>
      <c r="AX1306" s="30"/>
      <c r="AY1306" s="30"/>
      <c r="AZ1306" s="30"/>
      <c r="BA1306" s="30"/>
      <c r="BB1306" s="30" t="s">
        <v>54452</v>
      </c>
      <c r="BC1306" s="30" t="s">
        <v>54452</v>
      </c>
      <c r="BD1306" s="30" t="s">
        <v>54452</v>
      </c>
      <c r="BE1306" s="30" t="s">
        <v>54452</v>
      </c>
      <c r="BF1306" s="30" t="s">
        <v>54452</v>
      </c>
      <c r="BG1306" s="30">
        <v>7</v>
      </c>
      <c r="BH1306" s="30" t="s">
        <v>4929</v>
      </c>
      <c r="BI1306" s="31"/>
    </row>
    <row r="1307" spans="1:61" ht="16.5">
      <c r="A1307" s="21" t="s">
        <v>4953</v>
      </c>
      <c r="B1307" s="21">
        <v>4647</v>
      </c>
      <c r="C1307" s="21">
        <v>1337010</v>
      </c>
      <c r="D1307" s="21">
        <v>1248125403</v>
      </c>
      <c r="E1307" s="22">
        <v>1348110020579</v>
      </c>
      <c r="F1307" s="24" t="s">
        <v>4954</v>
      </c>
      <c r="G1307" s="24" t="s">
        <v>44</v>
      </c>
      <c r="H1307" s="24" t="s">
        <v>51</v>
      </c>
      <c r="I1307" s="24" t="s">
        <v>52</v>
      </c>
      <c r="J1307" s="24" t="s">
        <v>1921</v>
      </c>
      <c r="K1307" s="21">
        <v>28</v>
      </c>
      <c r="L1307" s="32" t="s">
        <v>4955</v>
      </c>
      <c r="M1307" s="21" t="s">
        <v>4956</v>
      </c>
      <c r="N1307" s="21">
        <v>1</v>
      </c>
      <c r="O1307" s="21" t="s">
        <v>55</v>
      </c>
      <c r="P1307" s="39">
        <v>3156</v>
      </c>
      <c r="Q1307" s="21">
        <v>0</v>
      </c>
      <c r="R1307" s="21">
        <v>0</v>
      </c>
      <c r="S1307" s="39">
        <v>2529652</v>
      </c>
      <c r="T1307" s="21">
        <v>0</v>
      </c>
      <c r="U1307" s="33">
        <v>103975</v>
      </c>
      <c r="V1307" s="33">
        <v>13266</v>
      </c>
      <c r="W1307" s="33">
        <v>145830</v>
      </c>
      <c r="X1307" s="21">
        <f>SUM(1184793,74002)</f>
        <v>1258795</v>
      </c>
      <c r="Y1307" s="33">
        <v>9218948</v>
      </c>
      <c r="Z1307" s="16" t="s">
        <v>126</v>
      </c>
      <c r="AA1307" s="102">
        <v>0</v>
      </c>
      <c r="AB1307" s="21">
        <v>92.1</v>
      </c>
      <c r="AC1307" s="21">
        <v>25.2</v>
      </c>
      <c r="AD1307" s="21">
        <v>1</v>
      </c>
      <c r="AE1307" s="21">
        <v>14.1</v>
      </c>
      <c r="AF1307" s="21">
        <f t="shared" si="20"/>
        <v>132.4</v>
      </c>
      <c r="AG1307" s="21" t="s">
        <v>4957</v>
      </c>
      <c r="AH1307" s="24" t="s">
        <v>4958</v>
      </c>
      <c r="AI1307" s="24" t="s">
        <v>4959</v>
      </c>
      <c r="AJ1307" s="27" t="s">
        <v>31880</v>
      </c>
      <c r="AK1307" s="28" t="s">
        <v>70</v>
      </c>
      <c r="AL1307" s="28">
        <v>10</v>
      </c>
      <c r="AM1307" s="28">
        <v>19941010</v>
      </c>
      <c r="AN1307" s="29">
        <v>368</v>
      </c>
      <c r="AO1307" s="29">
        <v>202306</v>
      </c>
      <c r="AP1307" s="29">
        <v>2022</v>
      </c>
      <c r="AQ1307" s="28">
        <v>86334892</v>
      </c>
      <c r="AR1307" s="28">
        <v>313939198</v>
      </c>
      <c r="AS1307" s="28">
        <v>19910442</v>
      </c>
      <c r="AT1307" s="30">
        <v>1</v>
      </c>
      <c r="AU1307" s="30"/>
      <c r="AV1307" s="30"/>
      <c r="AW1307" s="30"/>
      <c r="AX1307" s="30"/>
      <c r="AY1307" s="30"/>
      <c r="AZ1307" s="30"/>
      <c r="BA1307" s="30"/>
      <c r="BB1307" s="30" t="s">
        <v>54452</v>
      </c>
      <c r="BC1307" s="30" t="s">
        <v>54452</v>
      </c>
      <c r="BD1307" s="30" t="s">
        <v>54452</v>
      </c>
      <c r="BE1307" s="30" t="s">
        <v>54452</v>
      </c>
      <c r="BF1307" s="30" t="s">
        <v>4960</v>
      </c>
      <c r="BG1307" s="30">
        <v>2</v>
      </c>
      <c r="BH1307" s="30"/>
      <c r="BI1307" s="31"/>
    </row>
    <row r="1308" spans="1:61" ht="16.5">
      <c r="A1308" s="21" t="s">
        <v>1055</v>
      </c>
      <c r="B1308" s="21">
        <v>914</v>
      </c>
      <c r="C1308" s="21">
        <v>1887482</v>
      </c>
      <c r="D1308" s="21">
        <v>2258101359</v>
      </c>
      <c r="E1308" s="22">
        <v>1450110000540</v>
      </c>
      <c r="F1308" s="24" t="s">
        <v>1056</v>
      </c>
      <c r="G1308" s="24" t="s">
        <v>44</v>
      </c>
      <c r="H1308" s="24" t="s">
        <v>51</v>
      </c>
      <c r="I1308" s="24" t="s">
        <v>65</v>
      </c>
      <c r="J1308" s="24" t="s">
        <v>1045</v>
      </c>
      <c r="K1308" s="21">
        <v>17</v>
      </c>
      <c r="L1308" s="32" t="s">
        <v>1057</v>
      </c>
      <c r="M1308" s="21" t="s">
        <v>1058</v>
      </c>
      <c r="N1308" s="21">
        <v>1</v>
      </c>
      <c r="O1308" s="21" t="s">
        <v>55</v>
      </c>
      <c r="P1308" s="21">
        <v>0</v>
      </c>
      <c r="Q1308" s="21">
        <v>0</v>
      </c>
      <c r="R1308" s="21">
        <v>0</v>
      </c>
      <c r="S1308" s="21">
        <v>0</v>
      </c>
      <c r="T1308" s="21">
        <v>0</v>
      </c>
      <c r="U1308" s="33">
        <v>246199</v>
      </c>
      <c r="V1308" s="33">
        <v>215846</v>
      </c>
      <c r="W1308" s="21">
        <v>0</v>
      </c>
      <c r="X1308" s="42">
        <v>175054</v>
      </c>
      <c r="Y1308" s="33">
        <v>5799713</v>
      </c>
      <c r="Z1308" s="16" t="s">
        <v>56</v>
      </c>
      <c r="AA1308" s="102">
        <v>0</v>
      </c>
      <c r="AB1308" s="21">
        <v>57.9</v>
      </c>
      <c r="AC1308" s="99">
        <v>0</v>
      </c>
      <c r="AD1308" s="21">
        <v>2.4</v>
      </c>
      <c r="AE1308" s="21">
        <v>3.9</v>
      </c>
      <c r="AF1308" s="21">
        <f t="shared" si="20"/>
        <v>64.2</v>
      </c>
      <c r="AG1308" s="21" t="s">
        <v>1059</v>
      </c>
      <c r="AH1308" s="24" t="s">
        <v>1060</v>
      </c>
      <c r="AI1308" s="24" t="s">
        <v>1061</v>
      </c>
      <c r="AJ1308" s="27" t="s">
        <v>31881</v>
      </c>
      <c r="AK1308" s="28" t="s">
        <v>70</v>
      </c>
      <c r="AL1308" s="28">
        <v>10</v>
      </c>
      <c r="AM1308" s="28">
        <v>19890928</v>
      </c>
      <c r="AN1308" s="29">
        <v>301</v>
      </c>
      <c r="AO1308" s="29">
        <v>202306</v>
      </c>
      <c r="AP1308" s="29">
        <v>2022</v>
      </c>
      <c r="AQ1308" s="28">
        <v>111996018</v>
      </c>
      <c r="AR1308" s="28">
        <v>153796119</v>
      </c>
      <c r="AS1308" s="28">
        <v>5625808</v>
      </c>
      <c r="AT1308" s="30">
        <v>1</v>
      </c>
      <c r="AU1308" s="30"/>
      <c r="AV1308" s="30"/>
      <c r="AW1308" s="30"/>
      <c r="AX1308" s="30"/>
      <c r="AY1308" s="30"/>
      <c r="AZ1308" s="30"/>
      <c r="BA1308" s="30"/>
      <c r="BB1308" s="30" t="s">
        <v>54452</v>
      </c>
      <c r="BC1308" s="30" t="s">
        <v>54452</v>
      </c>
      <c r="BD1308" s="30" t="s">
        <v>54452</v>
      </c>
      <c r="BE1308" s="30" t="s">
        <v>54452</v>
      </c>
      <c r="BF1308" s="30" t="s">
        <v>54452</v>
      </c>
      <c r="BG1308" s="30">
        <v>7</v>
      </c>
      <c r="BH1308" s="30"/>
      <c r="BI1308" s="31"/>
    </row>
    <row r="1309" spans="1:61" ht="16.5">
      <c r="A1309" s="21" t="s">
        <v>12334</v>
      </c>
      <c r="B1309" s="21">
        <v>12211</v>
      </c>
      <c r="C1309" s="21">
        <v>2241313</v>
      </c>
      <c r="D1309" s="21">
        <v>2018189723</v>
      </c>
      <c r="E1309" s="22">
        <v>1101113139733</v>
      </c>
      <c r="F1309" s="24" t="s">
        <v>12335</v>
      </c>
      <c r="G1309" s="24" t="s">
        <v>44</v>
      </c>
      <c r="H1309" s="24" t="s">
        <v>51</v>
      </c>
      <c r="I1309" s="24" t="s">
        <v>52</v>
      </c>
      <c r="J1309" s="24" t="s">
        <v>605</v>
      </c>
      <c r="K1309" s="21">
        <v>55</v>
      </c>
      <c r="L1309" s="32" t="s">
        <v>12336</v>
      </c>
      <c r="M1309" s="21" t="s">
        <v>12337</v>
      </c>
      <c r="N1309" s="21">
        <v>1</v>
      </c>
      <c r="O1309" s="21" t="s">
        <v>351</v>
      </c>
      <c r="P1309" s="21">
        <v>0</v>
      </c>
      <c r="Q1309" s="21">
        <v>0</v>
      </c>
      <c r="R1309" s="21">
        <v>0</v>
      </c>
      <c r="S1309" s="36">
        <v>939</v>
      </c>
      <c r="T1309" s="21">
        <v>0</v>
      </c>
      <c r="U1309" s="21">
        <v>0</v>
      </c>
      <c r="V1309" s="21">
        <v>0</v>
      </c>
      <c r="W1309" s="33">
        <v>4490</v>
      </c>
      <c r="X1309" s="21">
        <v>0</v>
      </c>
      <c r="Y1309" s="36">
        <v>1</v>
      </c>
      <c r="Z1309" s="16" t="s">
        <v>315</v>
      </c>
      <c r="AA1309" s="103">
        <v>0</v>
      </c>
      <c r="AB1309" s="100">
        <v>0</v>
      </c>
      <c r="AC1309" s="37">
        <v>9.3000000000000007</v>
      </c>
      <c r="AD1309" s="100">
        <v>0</v>
      </c>
      <c r="AE1309" s="37">
        <v>44.9</v>
      </c>
      <c r="AF1309" s="21">
        <f t="shared" si="20"/>
        <v>54.2</v>
      </c>
      <c r="AG1309" s="21" t="s">
        <v>12338</v>
      </c>
      <c r="AH1309" s="24" t="s">
        <v>12339</v>
      </c>
      <c r="AI1309" s="24" t="s">
        <v>12340</v>
      </c>
      <c r="AJ1309" s="27" t="s">
        <v>31290</v>
      </c>
      <c r="AK1309" s="28" t="s">
        <v>60</v>
      </c>
      <c r="AL1309" s="28">
        <v>10</v>
      </c>
      <c r="AM1309" s="28">
        <v>20041229</v>
      </c>
      <c r="AN1309" s="29">
        <v>602</v>
      </c>
      <c r="AO1309" s="29">
        <v>202212</v>
      </c>
      <c r="AP1309" s="29">
        <v>2022</v>
      </c>
      <c r="AQ1309" s="28">
        <v>226053459</v>
      </c>
      <c r="AR1309" s="28">
        <v>152993030</v>
      </c>
      <c r="AS1309" s="28">
        <v>8423415</v>
      </c>
      <c r="AT1309" s="30">
        <v>1</v>
      </c>
      <c r="AU1309" s="30"/>
      <c r="AV1309" s="30"/>
      <c r="AW1309" s="30"/>
      <c r="AX1309" s="30"/>
      <c r="AY1309" s="30"/>
      <c r="AZ1309" s="30"/>
      <c r="BA1309" s="30"/>
      <c r="BB1309" s="30" t="s">
        <v>54452</v>
      </c>
      <c r="BC1309" s="30" t="s">
        <v>54452</v>
      </c>
      <c r="BD1309" s="30" t="s">
        <v>54452</v>
      </c>
      <c r="BE1309" s="30" t="s">
        <v>54452</v>
      </c>
      <c r="BF1309" s="30" t="s">
        <v>54452</v>
      </c>
      <c r="BG1309" s="30">
        <v>4</v>
      </c>
      <c r="BH1309" s="30" t="s">
        <v>237</v>
      </c>
      <c r="BI1309" s="31"/>
    </row>
    <row r="1310" spans="1:61" ht="16.5">
      <c r="A1310" s="21" t="s">
        <v>15786</v>
      </c>
      <c r="B1310" s="21">
        <v>23245</v>
      </c>
      <c r="C1310" s="21">
        <v>4170184</v>
      </c>
      <c r="D1310" s="21">
        <v>1058778750</v>
      </c>
      <c r="E1310" s="22">
        <v>1101114981191</v>
      </c>
      <c r="F1310" s="24" t="s">
        <v>15787</v>
      </c>
      <c r="G1310" s="24" t="s">
        <v>104</v>
      </c>
      <c r="H1310" s="24" t="s">
        <v>51</v>
      </c>
      <c r="I1310" s="24" t="s">
        <v>63</v>
      </c>
      <c r="J1310" s="24" t="s">
        <v>1180</v>
      </c>
      <c r="K1310" s="21">
        <v>53</v>
      </c>
      <c r="L1310" s="32" t="s">
        <v>15788</v>
      </c>
      <c r="M1310" s="21" t="s">
        <v>15789</v>
      </c>
      <c r="N1310" s="26">
        <v>1</v>
      </c>
      <c r="O1310" s="26" t="s">
        <v>351</v>
      </c>
      <c r="P1310" s="21">
        <v>0</v>
      </c>
      <c r="Q1310" s="21">
        <v>0</v>
      </c>
      <c r="R1310" s="21">
        <v>0</v>
      </c>
      <c r="S1310" s="21">
        <v>0</v>
      </c>
      <c r="T1310" s="21">
        <v>0</v>
      </c>
      <c r="U1310" s="21">
        <v>0</v>
      </c>
      <c r="V1310" s="21">
        <v>0</v>
      </c>
      <c r="W1310" s="21">
        <v>0</v>
      </c>
      <c r="X1310" s="21">
        <v>0</v>
      </c>
      <c r="Y1310" s="21">
        <v>0</v>
      </c>
      <c r="Z1310" s="16" t="s">
        <v>315</v>
      </c>
      <c r="AA1310" s="103">
        <v>0</v>
      </c>
      <c r="AB1310" s="100">
        <v>0</v>
      </c>
      <c r="AC1310" s="100">
        <v>0</v>
      </c>
      <c r="AD1310" s="100">
        <v>0</v>
      </c>
      <c r="AE1310" s="100">
        <v>0</v>
      </c>
      <c r="AF1310" s="21">
        <f t="shared" si="20"/>
        <v>0</v>
      </c>
      <c r="AG1310" s="21" t="s">
        <v>11722</v>
      </c>
      <c r="AH1310" s="24" t="s">
        <v>15790</v>
      </c>
      <c r="AI1310" s="24" t="s">
        <v>15791</v>
      </c>
      <c r="AJ1310" s="27" t="s">
        <v>31882</v>
      </c>
      <c r="AK1310" s="28" t="s">
        <v>47</v>
      </c>
      <c r="AL1310" s="28">
        <v>10</v>
      </c>
      <c r="AM1310" s="28">
        <v>20121201</v>
      </c>
      <c r="AN1310" s="29">
        <v>334</v>
      </c>
      <c r="AO1310" s="29">
        <v>202012</v>
      </c>
      <c r="AP1310" s="29"/>
      <c r="AQ1310" s="28"/>
      <c r="AR1310" s="28"/>
      <c r="AS1310" s="28"/>
      <c r="AT1310" s="30">
        <v>1</v>
      </c>
      <c r="AU1310" s="30"/>
      <c r="AV1310" s="30"/>
      <c r="AW1310" s="30"/>
      <c r="AX1310" s="30"/>
      <c r="AY1310" s="30"/>
      <c r="AZ1310" s="30"/>
      <c r="BA1310" s="30"/>
      <c r="BB1310" s="30" t="s">
        <v>54452</v>
      </c>
      <c r="BC1310" s="30" t="s">
        <v>54452</v>
      </c>
      <c r="BD1310" s="30" t="s">
        <v>54452</v>
      </c>
      <c r="BE1310" s="30" t="s">
        <v>54452</v>
      </c>
      <c r="BF1310" s="30" t="s">
        <v>54452</v>
      </c>
      <c r="BG1310" s="30">
        <v>7</v>
      </c>
      <c r="BH1310" s="30" t="s">
        <v>645</v>
      </c>
      <c r="BI1310" s="31"/>
    </row>
    <row r="1311" spans="1:61" ht="16.5">
      <c r="A1311" s="21" t="s">
        <v>6304</v>
      </c>
      <c r="B1311" s="21">
        <v>6390</v>
      </c>
      <c r="C1311" s="21">
        <v>3964233</v>
      </c>
      <c r="D1311" s="21">
        <v>1378607202</v>
      </c>
      <c r="E1311" s="22">
        <v>1244110108672</v>
      </c>
      <c r="F1311" s="24" t="s">
        <v>3470</v>
      </c>
      <c r="G1311" s="24" t="s">
        <v>44</v>
      </c>
      <c r="H1311" s="24" t="s">
        <v>51</v>
      </c>
      <c r="I1311" s="24" t="s">
        <v>65</v>
      </c>
      <c r="J1311" s="24" t="s">
        <v>1042</v>
      </c>
      <c r="K1311" s="21">
        <v>36</v>
      </c>
      <c r="L1311" s="32" t="s">
        <v>6305</v>
      </c>
      <c r="M1311" s="21" t="s">
        <v>6303</v>
      </c>
      <c r="N1311" s="21">
        <v>1</v>
      </c>
      <c r="O1311" s="21" t="s">
        <v>83</v>
      </c>
      <c r="P1311" s="21">
        <v>0</v>
      </c>
      <c r="Q1311" s="21">
        <v>0</v>
      </c>
      <c r="R1311" s="21">
        <v>0</v>
      </c>
      <c r="S1311" s="33">
        <v>4076488084</v>
      </c>
      <c r="T1311" s="21">
        <v>0</v>
      </c>
      <c r="U1311" s="21">
        <v>0</v>
      </c>
      <c r="V1311" s="33">
        <v>2291098317</v>
      </c>
      <c r="W1311" s="33">
        <v>803177680</v>
      </c>
      <c r="X1311" s="21">
        <v>0</v>
      </c>
      <c r="Y1311" s="33">
        <v>2172253397</v>
      </c>
      <c r="Z1311" s="16" t="s">
        <v>126</v>
      </c>
      <c r="AA1311" s="102">
        <v>0</v>
      </c>
      <c r="AB1311" s="21">
        <v>21.7</v>
      </c>
      <c r="AC1311" s="21">
        <v>40.700000000000003</v>
      </c>
      <c r="AD1311" s="99">
        <v>0</v>
      </c>
      <c r="AE1311" s="21">
        <v>30.9</v>
      </c>
      <c r="AF1311" s="21">
        <f t="shared" si="20"/>
        <v>93.300000000000011</v>
      </c>
      <c r="AG1311" s="21" t="s">
        <v>6306</v>
      </c>
      <c r="AH1311" s="24" t="s">
        <v>6307</v>
      </c>
      <c r="AI1311" s="24" t="s">
        <v>6308</v>
      </c>
      <c r="AJ1311" s="27" t="s">
        <v>31883</v>
      </c>
      <c r="AK1311" s="28" t="s">
        <v>60</v>
      </c>
      <c r="AL1311" s="28">
        <v>10</v>
      </c>
      <c r="AM1311" s="28">
        <v>20110101</v>
      </c>
      <c r="AN1311" s="29">
        <v>546</v>
      </c>
      <c r="AO1311" s="29">
        <v>202212</v>
      </c>
      <c r="AP1311" s="29">
        <v>2022</v>
      </c>
      <c r="AQ1311" s="28">
        <v>151075848</v>
      </c>
      <c r="AR1311" s="28">
        <v>148010220</v>
      </c>
      <c r="AS1311" s="28">
        <v>1500000</v>
      </c>
      <c r="AT1311" s="30">
        <v>1</v>
      </c>
      <c r="AU1311" s="30"/>
      <c r="AV1311" s="30"/>
      <c r="AW1311" s="30"/>
      <c r="AX1311" s="30"/>
      <c r="AY1311" s="30"/>
      <c r="AZ1311" s="30"/>
      <c r="BA1311" s="30"/>
      <c r="BB1311" s="30" t="s">
        <v>54452</v>
      </c>
      <c r="BC1311" s="30" t="s">
        <v>54452</v>
      </c>
      <c r="BD1311" s="30" t="s">
        <v>54452</v>
      </c>
      <c r="BE1311" s="30" t="s">
        <v>54452</v>
      </c>
      <c r="BF1311" s="30" t="s">
        <v>6309</v>
      </c>
      <c r="BG1311" s="30">
        <v>2</v>
      </c>
      <c r="BH1311" s="30"/>
      <c r="BI1311" s="31"/>
    </row>
    <row r="1312" spans="1:61" ht="16.5">
      <c r="A1312" s="21" t="s">
        <v>11417</v>
      </c>
      <c r="B1312" s="21">
        <v>11602</v>
      </c>
      <c r="C1312" s="21">
        <v>1396708</v>
      </c>
      <c r="D1312" s="21">
        <v>1018134423</v>
      </c>
      <c r="E1312" s="22">
        <v>1101110377055</v>
      </c>
      <c r="F1312" s="24" t="s">
        <v>11418</v>
      </c>
      <c r="G1312" s="24" t="s">
        <v>44</v>
      </c>
      <c r="H1312" s="24" t="s">
        <v>51</v>
      </c>
      <c r="I1312" s="24" t="s">
        <v>52</v>
      </c>
      <c r="J1312" s="24" t="s">
        <v>9122</v>
      </c>
      <c r="K1312" s="21">
        <v>51</v>
      </c>
      <c r="L1312" s="32" t="s">
        <v>11419</v>
      </c>
      <c r="M1312" s="21" t="s">
        <v>11420</v>
      </c>
      <c r="N1312" s="21">
        <v>1</v>
      </c>
      <c r="O1312" s="21" t="s">
        <v>55</v>
      </c>
      <c r="P1312" s="21">
        <v>0</v>
      </c>
      <c r="Q1312" s="33">
        <v>254963</v>
      </c>
      <c r="R1312" s="21">
        <v>0</v>
      </c>
      <c r="S1312" s="21">
        <v>0</v>
      </c>
      <c r="T1312" s="33">
        <v>124330544</v>
      </c>
      <c r="U1312" s="33">
        <v>76801</v>
      </c>
      <c r="V1312" s="21">
        <v>0</v>
      </c>
      <c r="W1312" s="21">
        <v>0</v>
      </c>
      <c r="X1312" s="33">
        <v>10109143</v>
      </c>
      <c r="Y1312" s="33">
        <v>34005038</v>
      </c>
      <c r="Z1312" s="16" t="s">
        <v>315</v>
      </c>
      <c r="AA1312" s="102">
        <v>0</v>
      </c>
      <c r="AB1312" s="21">
        <v>342.6</v>
      </c>
      <c r="AC1312" s="99">
        <v>0</v>
      </c>
      <c r="AD1312" s="21">
        <v>1244</v>
      </c>
      <c r="AE1312" s="21">
        <v>101</v>
      </c>
      <c r="AF1312" s="21">
        <f t="shared" si="20"/>
        <v>1687.6</v>
      </c>
      <c r="AG1312" s="21" t="s">
        <v>9125</v>
      </c>
      <c r="AH1312" s="24" t="s">
        <v>11421</v>
      </c>
      <c r="AI1312" s="24" t="s">
        <v>11422</v>
      </c>
      <c r="AJ1312" s="27" t="s">
        <v>31884</v>
      </c>
      <c r="AK1312" s="28" t="s">
        <v>156</v>
      </c>
      <c r="AL1312" s="28">
        <v>10</v>
      </c>
      <c r="AM1312" s="28">
        <v>19840627</v>
      </c>
      <c r="AN1312" s="29">
        <v>448</v>
      </c>
      <c r="AO1312" s="29">
        <v>202306</v>
      </c>
      <c r="AP1312" s="29">
        <v>2022</v>
      </c>
      <c r="AQ1312" s="28">
        <v>403836166</v>
      </c>
      <c r="AR1312" s="28">
        <v>1612037798</v>
      </c>
      <c r="AS1312" s="28">
        <v>11592940</v>
      </c>
      <c r="AT1312" s="30">
        <v>1</v>
      </c>
      <c r="AU1312" s="30"/>
      <c r="AV1312" s="30"/>
      <c r="AW1312" s="30"/>
      <c r="AX1312" s="30"/>
      <c r="AY1312" s="30"/>
      <c r="AZ1312" s="30"/>
      <c r="BA1312" s="30"/>
      <c r="BB1312" s="30" t="s">
        <v>54452</v>
      </c>
      <c r="BC1312" s="30" t="s">
        <v>54452</v>
      </c>
      <c r="BD1312" s="30" t="s">
        <v>54452</v>
      </c>
      <c r="BE1312" s="30" t="s">
        <v>54452</v>
      </c>
      <c r="BF1312" s="30" t="s">
        <v>54452</v>
      </c>
      <c r="BG1312" s="30">
        <v>13</v>
      </c>
      <c r="BH1312" s="30"/>
      <c r="BI1312" s="31"/>
    </row>
    <row r="1313" spans="1:61" ht="16.5">
      <c r="A1313" s="21" t="s">
        <v>11670</v>
      </c>
      <c r="B1313" s="21">
        <v>11806</v>
      </c>
      <c r="C1313" s="21">
        <v>6551479</v>
      </c>
      <c r="D1313" s="21">
        <v>4958800297</v>
      </c>
      <c r="E1313" s="22">
        <v>1801111004869</v>
      </c>
      <c r="F1313" s="24" t="s">
        <v>11671</v>
      </c>
      <c r="G1313" s="24" t="s">
        <v>44</v>
      </c>
      <c r="H1313" s="24" t="s">
        <v>51</v>
      </c>
      <c r="I1313" s="24" t="s">
        <v>52</v>
      </c>
      <c r="J1313" s="24" t="s">
        <v>1180</v>
      </c>
      <c r="K1313" s="21">
        <v>53</v>
      </c>
      <c r="L1313" s="32" t="s">
        <v>11672</v>
      </c>
      <c r="M1313" s="21" t="s">
        <v>11420</v>
      </c>
      <c r="N1313" s="21">
        <v>1</v>
      </c>
      <c r="O1313" s="21" t="s">
        <v>55</v>
      </c>
      <c r="P1313" s="21">
        <v>0</v>
      </c>
      <c r="Q1313" s="21">
        <v>0</v>
      </c>
      <c r="R1313" s="21">
        <v>0</v>
      </c>
      <c r="S1313" s="21">
        <v>0</v>
      </c>
      <c r="T1313" s="21">
        <v>0</v>
      </c>
      <c r="U1313" s="21">
        <v>0</v>
      </c>
      <c r="V1313" s="21">
        <v>0</v>
      </c>
      <c r="W1313" s="36">
        <v>425</v>
      </c>
      <c r="X1313" s="33">
        <v>34466279</v>
      </c>
      <c r="Y1313" s="33">
        <v>64824</v>
      </c>
      <c r="Z1313" s="16" t="s">
        <v>315</v>
      </c>
      <c r="AA1313" s="102">
        <v>0</v>
      </c>
      <c r="AB1313" s="21">
        <v>0.6</v>
      </c>
      <c r="AC1313" s="99">
        <v>0</v>
      </c>
      <c r="AD1313" s="99">
        <v>0</v>
      </c>
      <c r="AE1313" s="21">
        <v>344.6</v>
      </c>
      <c r="AF1313" s="21">
        <f t="shared" si="20"/>
        <v>345.20000000000005</v>
      </c>
      <c r="AG1313" s="21" t="s">
        <v>11471</v>
      </c>
      <c r="AH1313" s="24" t="s">
        <v>11673</v>
      </c>
      <c r="AI1313" s="24" t="s">
        <v>11674</v>
      </c>
      <c r="AJ1313" s="27" t="s">
        <v>31885</v>
      </c>
      <c r="AK1313" s="28" t="s">
        <v>60</v>
      </c>
      <c r="AL1313" s="28">
        <v>10</v>
      </c>
      <c r="AM1313" s="28">
        <v>20151130</v>
      </c>
      <c r="AN1313" s="29">
        <v>414</v>
      </c>
      <c r="AO1313" s="29">
        <v>202212</v>
      </c>
      <c r="AP1313" s="29">
        <v>2022</v>
      </c>
      <c r="AQ1313" s="28">
        <v>59334752</v>
      </c>
      <c r="AR1313" s="28">
        <v>52416501</v>
      </c>
      <c r="AS1313" s="28">
        <v>1000000</v>
      </c>
      <c r="AT1313" s="30">
        <v>1</v>
      </c>
      <c r="AU1313" s="30"/>
      <c r="AV1313" s="30"/>
      <c r="AW1313" s="30"/>
      <c r="AX1313" s="30"/>
      <c r="AY1313" s="30"/>
      <c r="AZ1313" s="30"/>
      <c r="BA1313" s="30"/>
      <c r="BB1313" s="30" t="s">
        <v>54452</v>
      </c>
      <c r="BC1313" s="30" t="s">
        <v>54452</v>
      </c>
      <c r="BD1313" s="30" t="s">
        <v>54452</v>
      </c>
      <c r="BE1313" s="30" t="s">
        <v>54452</v>
      </c>
      <c r="BF1313" s="30" t="s">
        <v>54452</v>
      </c>
      <c r="BG1313" s="30">
        <v>4</v>
      </c>
      <c r="BH1313" s="30" t="s">
        <v>237</v>
      </c>
      <c r="BI1313" s="31"/>
    </row>
    <row r="1314" spans="1:61" ht="16.5">
      <c r="A1314" s="21" t="s">
        <v>28982</v>
      </c>
      <c r="B1314" s="21">
        <v>24151</v>
      </c>
      <c r="C1314" s="21">
        <v>2249111</v>
      </c>
      <c r="D1314" s="21">
        <v>2018190900</v>
      </c>
      <c r="E1314" s="22">
        <v>1101113166603</v>
      </c>
      <c r="F1314" s="24" t="s">
        <v>28983</v>
      </c>
      <c r="G1314" s="24" t="s">
        <v>104</v>
      </c>
      <c r="H1314" s="24" t="s">
        <v>51</v>
      </c>
      <c r="I1314" s="24" t="s">
        <v>63</v>
      </c>
      <c r="J1314" s="24" t="s">
        <v>363</v>
      </c>
      <c r="K1314" s="21">
        <v>63</v>
      </c>
      <c r="L1314" s="32" t="s">
        <v>28984</v>
      </c>
      <c r="M1314" s="21" t="s">
        <v>28985</v>
      </c>
      <c r="N1314" s="21">
        <v>1</v>
      </c>
      <c r="O1314" s="21">
        <v>0</v>
      </c>
      <c r="P1314" s="21">
        <v>0</v>
      </c>
      <c r="Q1314" s="21">
        <v>0</v>
      </c>
      <c r="R1314" s="21">
        <v>0</v>
      </c>
      <c r="S1314" s="21">
        <v>0</v>
      </c>
      <c r="T1314" s="21">
        <v>0</v>
      </c>
      <c r="U1314" s="21">
        <v>0</v>
      </c>
      <c r="V1314" s="21">
        <v>0</v>
      </c>
      <c r="W1314" s="21">
        <v>0</v>
      </c>
      <c r="X1314" s="21">
        <v>0</v>
      </c>
      <c r="Y1314" s="21">
        <v>0</v>
      </c>
      <c r="Z1314" s="16" t="s">
        <v>315</v>
      </c>
      <c r="AA1314" s="101">
        <v>0</v>
      </c>
      <c r="AB1314" s="98">
        <v>0</v>
      </c>
      <c r="AC1314" s="98">
        <v>0</v>
      </c>
      <c r="AD1314" s="98">
        <v>0</v>
      </c>
      <c r="AE1314" s="98">
        <v>0</v>
      </c>
      <c r="AF1314" s="21">
        <f t="shared" si="20"/>
        <v>0</v>
      </c>
      <c r="AG1314" s="21" t="s">
        <v>12996</v>
      </c>
      <c r="AH1314" s="24" t="s">
        <v>28986</v>
      </c>
      <c r="AI1314" s="24" t="s">
        <v>28987</v>
      </c>
      <c r="AJ1314" s="27" t="s">
        <v>31886</v>
      </c>
      <c r="AK1314" s="28" t="s">
        <v>60</v>
      </c>
      <c r="AL1314" s="28">
        <v>10</v>
      </c>
      <c r="AM1314" s="28">
        <v>20050204</v>
      </c>
      <c r="AN1314" s="29">
        <v>938</v>
      </c>
      <c r="AO1314" s="29">
        <v>202212</v>
      </c>
      <c r="AP1314" s="29">
        <v>2022</v>
      </c>
      <c r="AQ1314" s="28">
        <v>57559440</v>
      </c>
      <c r="AR1314" s="28">
        <v>25284146</v>
      </c>
      <c r="AS1314" s="28">
        <v>1610680</v>
      </c>
      <c r="AT1314" s="30">
        <v>2</v>
      </c>
      <c r="AU1314" s="30"/>
      <c r="AV1314" s="30"/>
      <c r="AW1314" s="30"/>
      <c r="AX1314" s="30"/>
      <c r="AY1314" s="30"/>
      <c r="AZ1314" s="30"/>
      <c r="BA1314" s="30"/>
      <c r="BB1314" s="30" t="s">
        <v>54452</v>
      </c>
      <c r="BC1314" s="30" t="s">
        <v>54452</v>
      </c>
      <c r="BD1314" s="30" t="s">
        <v>54452</v>
      </c>
      <c r="BE1314" s="30" t="s">
        <v>54452</v>
      </c>
      <c r="BF1314" s="30" t="s">
        <v>54452</v>
      </c>
      <c r="BG1314" s="30">
        <v>7</v>
      </c>
      <c r="BH1314" s="30" t="s">
        <v>28988</v>
      </c>
      <c r="BI1314" s="31"/>
    </row>
    <row r="1315" spans="1:61" ht="16.5">
      <c r="A1315" s="21" t="s">
        <v>15932</v>
      </c>
      <c r="B1315" s="21">
        <v>14963</v>
      </c>
      <c r="C1315" s="21">
        <v>2209800</v>
      </c>
      <c r="D1315" s="21">
        <v>1198175764</v>
      </c>
      <c r="E1315" s="22">
        <v>1101113086380</v>
      </c>
      <c r="F1315" s="24" t="s">
        <v>15933</v>
      </c>
      <c r="G1315" s="24" t="s">
        <v>44</v>
      </c>
      <c r="H1315" s="24" t="s">
        <v>51</v>
      </c>
      <c r="I1315" s="24" t="s">
        <v>65</v>
      </c>
      <c r="J1315" s="24" t="s">
        <v>2407</v>
      </c>
      <c r="K1315" s="21">
        <v>39</v>
      </c>
      <c r="L1315" s="32" t="s">
        <v>15934</v>
      </c>
      <c r="M1315" s="21" t="s">
        <v>15935</v>
      </c>
      <c r="N1315" s="21">
        <v>1</v>
      </c>
      <c r="O1315" s="21" t="s">
        <v>83</v>
      </c>
      <c r="P1315" s="21">
        <v>0</v>
      </c>
      <c r="Q1315" s="33">
        <v>224000000</v>
      </c>
      <c r="R1315" s="21">
        <v>0</v>
      </c>
      <c r="S1315" s="21">
        <v>0</v>
      </c>
      <c r="T1315" s="21">
        <v>0</v>
      </c>
      <c r="U1315" s="33">
        <v>42856950</v>
      </c>
      <c r="V1315" s="21">
        <v>0</v>
      </c>
      <c r="W1315" s="33">
        <v>22840220</v>
      </c>
      <c r="X1315" s="21">
        <v>0</v>
      </c>
      <c r="Y1315" s="33">
        <v>2899979055</v>
      </c>
      <c r="Z1315" s="16" t="s">
        <v>315</v>
      </c>
      <c r="AA1315" s="102">
        <v>0</v>
      </c>
      <c r="AB1315" s="21">
        <v>31.2</v>
      </c>
      <c r="AC1315" s="99">
        <v>0</v>
      </c>
      <c r="AD1315" s="21">
        <v>0.4</v>
      </c>
      <c r="AE1315" s="21">
        <v>0.2</v>
      </c>
      <c r="AF1315" s="21">
        <f t="shared" si="20"/>
        <v>31.799999999999997</v>
      </c>
      <c r="AG1315" s="21" t="s">
        <v>15936</v>
      </c>
      <c r="AH1315" s="24" t="s">
        <v>15937</v>
      </c>
      <c r="AI1315" s="24" t="s">
        <v>15938</v>
      </c>
      <c r="AJ1315" s="27" t="s">
        <v>31887</v>
      </c>
      <c r="AK1315" s="28" t="s">
        <v>60</v>
      </c>
      <c r="AL1315" s="28">
        <v>10</v>
      </c>
      <c r="AM1315" s="28">
        <v>20040917</v>
      </c>
      <c r="AN1315" s="29">
        <v>310</v>
      </c>
      <c r="AO1315" s="29">
        <v>202212</v>
      </c>
      <c r="AP1315" s="29">
        <v>2022</v>
      </c>
      <c r="AQ1315" s="28">
        <v>43085102</v>
      </c>
      <c r="AR1315" s="28">
        <v>47887846</v>
      </c>
      <c r="AS1315" s="28">
        <v>800000</v>
      </c>
      <c r="AT1315" s="30">
        <v>1</v>
      </c>
      <c r="AU1315" s="30"/>
      <c r="AV1315" s="30"/>
      <c r="AW1315" s="30"/>
      <c r="AX1315" s="30"/>
      <c r="AY1315" s="30"/>
      <c r="AZ1315" s="30"/>
      <c r="BA1315" s="30"/>
      <c r="BB1315" s="30" t="s">
        <v>54452</v>
      </c>
      <c r="BC1315" s="30" t="s">
        <v>54452</v>
      </c>
      <c r="BD1315" s="30" t="s">
        <v>54452</v>
      </c>
      <c r="BE1315" s="30" t="s">
        <v>54452</v>
      </c>
      <c r="BF1315" s="30" t="s">
        <v>15939</v>
      </c>
      <c r="BG1315" s="30">
        <v>2</v>
      </c>
      <c r="BH1315" s="30"/>
      <c r="BI1315" s="31"/>
    </row>
    <row r="1316" spans="1:61" ht="16.5">
      <c r="A1316" s="21" t="s">
        <v>8126</v>
      </c>
      <c r="B1316" s="21">
        <v>8357</v>
      </c>
      <c r="C1316" s="21">
        <v>1276067</v>
      </c>
      <c r="D1316" s="21">
        <v>1268105325</v>
      </c>
      <c r="E1316" s="22">
        <v>1712110002799</v>
      </c>
      <c r="F1316" s="24" t="s">
        <v>8127</v>
      </c>
      <c r="G1316" s="24" t="s">
        <v>44</v>
      </c>
      <c r="H1316" s="24" t="s">
        <v>51</v>
      </c>
      <c r="I1316" s="24" t="s">
        <v>52</v>
      </c>
      <c r="J1316" s="24" t="s">
        <v>313</v>
      </c>
      <c r="K1316" s="21">
        <v>46</v>
      </c>
      <c r="L1316" s="32" t="s">
        <v>8128</v>
      </c>
      <c r="M1316" s="21" t="s">
        <v>3649</v>
      </c>
      <c r="N1316" s="21">
        <v>1</v>
      </c>
      <c r="O1316" s="21" t="s">
        <v>55</v>
      </c>
      <c r="P1316" s="21">
        <v>0</v>
      </c>
      <c r="Q1316" s="21">
        <v>0</v>
      </c>
      <c r="R1316" s="21">
        <v>0</v>
      </c>
      <c r="S1316" s="21">
        <v>0</v>
      </c>
      <c r="T1316" s="21">
        <v>0</v>
      </c>
      <c r="U1316" s="33">
        <v>435521</v>
      </c>
      <c r="V1316" s="21">
        <v>0</v>
      </c>
      <c r="W1316" s="21">
        <v>0</v>
      </c>
      <c r="X1316" s="33">
        <v>1345660</v>
      </c>
      <c r="Y1316" s="33">
        <v>15967437</v>
      </c>
      <c r="Z1316" s="16"/>
      <c r="AA1316" s="102">
        <v>0</v>
      </c>
      <c r="AB1316" s="21">
        <v>159.6</v>
      </c>
      <c r="AC1316" s="99">
        <v>0</v>
      </c>
      <c r="AD1316" s="21">
        <v>4.3</v>
      </c>
      <c r="AE1316" s="21">
        <v>13.4</v>
      </c>
      <c r="AF1316" s="21">
        <f t="shared" si="20"/>
        <v>177.3</v>
      </c>
      <c r="AG1316" s="21" t="s">
        <v>8129</v>
      </c>
      <c r="AH1316" s="24" t="s">
        <v>8130</v>
      </c>
      <c r="AI1316" s="24" t="s">
        <v>8131</v>
      </c>
      <c r="AJ1316" s="27" t="s">
        <v>31888</v>
      </c>
      <c r="AK1316" s="28" t="s">
        <v>60</v>
      </c>
      <c r="AL1316" s="28">
        <v>10</v>
      </c>
      <c r="AM1316" s="28">
        <v>19870218</v>
      </c>
      <c r="AN1316" s="29">
        <v>1042</v>
      </c>
      <c r="AO1316" s="29">
        <v>202306</v>
      </c>
      <c r="AP1316" s="29">
        <v>2022</v>
      </c>
      <c r="AQ1316" s="28">
        <v>814686521</v>
      </c>
      <c r="AR1316" s="28">
        <v>644484794</v>
      </c>
      <c r="AS1316" s="28">
        <v>37068730</v>
      </c>
      <c r="AT1316" s="30">
        <v>1</v>
      </c>
      <c r="AU1316" s="30"/>
      <c r="AV1316" s="30"/>
      <c r="AW1316" s="30"/>
      <c r="AX1316" s="30"/>
      <c r="AY1316" s="30"/>
      <c r="AZ1316" s="30"/>
      <c r="BA1316" s="30"/>
      <c r="BB1316" s="30" t="s">
        <v>54452</v>
      </c>
      <c r="BC1316" s="30" t="s">
        <v>54452</v>
      </c>
      <c r="BD1316" s="30" t="s">
        <v>54452</v>
      </c>
      <c r="BE1316" s="30" t="s">
        <v>54452</v>
      </c>
      <c r="BF1316" s="30" t="s">
        <v>54452</v>
      </c>
      <c r="BG1316" s="30">
        <v>8</v>
      </c>
      <c r="BH1316" s="30"/>
      <c r="BI1316" s="31"/>
    </row>
    <row r="1317" spans="1:61" ht="16.5">
      <c r="A1317" s="21" t="s">
        <v>11359</v>
      </c>
      <c r="B1317" s="21">
        <v>11565</v>
      </c>
      <c r="C1317" s="21">
        <v>1547656</v>
      </c>
      <c r="D1317" s="21">
        <v>2018110323</v>
      </c>
      <c r="E1317" s="22">
        <v>1101110149446</v>
      </c>
      <c r="F1317" s="24" t="s">
        <v>11360</v>
      </c>
      <c r="G1317" s="24" t="s">
        <v>44</v>
      </c>
      <c r="H1317" s="24" t="s">
        <v>51</v>
      </c>
      <c r="I1317" s="24" t="s">
        <v>52</v>
      </c>
      <c r="J1317" s="24" t="s">
        <v>3829</v>
      </c>
      <c r="K1317" s="21">
        <v>50</v>
      </c>
      <c r="L1317" s="32" t="s">
        <v>11361</v>
      </c>
      <c r="M1317" s="21" t="s">
        <v>11362</v>
      </c>
      <c r="N1317" s="21">
        <v>1</v>
      </c>
      <c r="O1317" s="21" t="s">
        <v>55</v>
      </c>
      <c r="P1317" s="33">
        <v>12223569</v>
      </c>
      <c r="Q1317" s="33">
        <v>13421569</v>
      </c>
      <c r="R1317" s="21">
        <v>0</v>
      </c>
      <c r="S1317" s="21">
        <v>0</v>
      </c>
      <c r="T1317" s="21">
        <v>0</v>
      </c>
      <c r="U1317" s="33">
        <f>2226303+1881831</f>
        <v>4108134</v>
      </c>
      <c r="V1317" s="21">
        <v>0</v>
      </c>
      <c r="W1317" s="21">
        <v>0</v>
      </c>
      <c r="X1317" s="33">
        <v>3455291</v>
      </c>
      <c r="Y1317" s="33">
        <v>11039047</v>
      </c>
      <c r="Z1317" s="16" t="s">
        <v>315</v>
      </c>
      <c r="AA1317" s="21">
        <v>122.2</v>
      </c>
      <c r="AB1317" s="21">
        <v>244.6</v>
      </c>
      <c r="AC1317" s="99">
        <v>0</v>
      </c>
      <c r="AD1317" s="21">
        <v>41</v>
      </c>
      <c r="AE1317" s="21">
        <v>34.5</v>
      </c>
      <c r="AF1317" s="21">
        <f t="shared" si="20"/>
        <v>442.3</v>
      </c>
      <c r="AG1317" s="21" t="s">
        <v>11363</v>
      </c>
      <c r="AH1317" s="24" t="s">
        <v>11364</v>
      </c>
      <c r="AI1317" s="24" t="s">
        <v>11365</v>
      </c>
      <c r="AJ1317" s="27" t="s">
        <v>31430</v>
      </c>
      <c r="AK1317" s="28" t="s">
        <v>156</v>
      </c>
      <c r="AL1317" s="28">
        <v>10</v>
      </c>
      <c r="AM1317" s="28">
        <v>19730720</v>
      </c>
      <c r="AN1317" s="29">
        <v>478</v>
      </c>
      <c r="AO1317" s="29">
        <v>202306</v>
      </c>
      <c r="AP1317" s="29">
        <v>2022</v>
      </c>
      <c r="AQ1317" s="28">
        <v>628065353</v>
      </c>
      <c r="AR1317" s="28">
        <v>501506960</v>
      </c>
      <c r="AS1317" s="28">
        <v>15000000</v>
      </c>
      <c r="AT1317" s="30">
        <v>1</v>
      </c>
      <c r="AU1317" s="30"/>
      <c r="AV1317" s="30"/>
      <c r="AW1317" s="30"/>
      <c r="AX1317" s="30"/>
      <c r="AY1317" s="30"/>
      <c r="AZ1317" s="30"/>
      <c r="BA1317" s="30"/>
      <c r="BB1317" s="30" t="s">
        <v>54452</v>
      </c>
      <c r="BC1317" s="30" t="s">
        <v>54452</v>
      </c>
      <c r="BD1317" s="30" t="s">
        <v>54452</v>
      </c>
      <c r="BE1317" s="30" t="s">
        <v>54452</v>
      </c>
      <c r="BF1317" s="30" t="s">
        <v>54452</v>
      </c>
      <c r="BG1317" s="30">
        <v>13</v>
      </c>
      <c r="BH1317" s="30"/>
      <c r="BI1317" s="31"/>
    </row>
    <row r="1318" spans="1:61" ht="16.5">
      <c r="A1318" s="21" t="s">
        <v>6369</v>
      </c>
      <c r="B1318" s="21">
        <v>6443</v>
      </c>
      <c r="C1318" s="21">
        <v>8383609</v>
      </c>
      <c r="D1318" s="21">
        <v>6128153314</v>
      </c>
      <c r="E1318" s="22">
        <v>1346110087565</v>
      </c>
      <c r="F1318" s="24" t="s">
        <v>3843</v>
      </c>
      <c r="G1318" s="24" t="s">
        <v>44</v>
      </c>
      <c r="H1318" s="24" t="s">
        <v>51</v>
      </c>
      <c r="I1318" s="24" t="s">
        <v>52</v>
      </c>
      <c r="J1318" s="24" t="s">
        <v>1042</v>
      </c>
      <c r="K1318" s="21">
        <v>36</v>
      </c>
      <c r="L1318" s="32" t="s">
        <v>6370</v>
      </c>
      <c r="M1318" s="21" t="s">
        <v>6371</v>
      </c>
      <c r="N1318" s="21">
        <v>1</v>
      </c>
      <c r="O1318" s="21" t="s">
        <v>55</v>
      </c>
      <c r="P1318" s="21">
        <v>0</v>
      </c>
      <c r="Q1318" s="21">
        <v>0</v>
      </c>
      <c r="R1318" s="33">
        <v>9412</v>
      </c>
      <c r="S1318" s="33">
        <v>1285648</v>
      </c>
      <c r="T1318" s="21">
        <v>0</v>
      </c>
      <c r="U1318" s="21">
        <v>0</v>
      </c>
      <c r="V1318" s="21">
        <v>0</v>
      </c>
      <c r="W1318" s="21">
        <v>0</v>
      </c>
      <c r="X1318" s="33">
        <v>1807431</v>
      </c>
      <c r="Y1318" s="39">
        <v>10877623</v>
      </c>
      <c r="Z1318" s="16" t="s">
        <v>126</v>
      </c>
      <c r="AA1318" s="102">
        <v>0</v>
      </c>
      <c r="AB1318" s="21">
        <v>108.8</v>
      </c>
      <c r="AC1318" s="21">
        <v>12.8</v>
      </c>
      <c r="AD1318" s="99">
        <v>0</v>
      </c>
      <c r="AE1318" s="21">
        <v>18</v>
      </c>
      <c r="AF1318" s="21">
        <f t="shared" si="20"/>
        <v>139.6</v>
      </c>
      <c r="AG1318" s="21" t="s">
        <v>6372</v>
      </c>
      <c r="AH1318" s="24" t="s">
        <v>6373</v>
      </c>
      <c r="AI1318" s="24" t="s">
        <v>6374</v>
      </c>
      <c r="AJ1318" s="27" t="s">
        <v>31889</v>
      </c>
      <c r="AK1318" s="28" t="s">
        <v>156</v>
      </c>
      <c r="AL1318" s="28">
        <v>10</v>
      </c>
      <c r="AM1318" s="28">
        <v>20171101</v>
      </c>
      <c r="AN1318" s="29">
        <v>782</v>
      </c>
      <c r="AO1318" s="29">
        <v>202306</v>
      </c>
      <c r="AP1318" s="29">
        <v>2022</v>
      </c>
      <c r="AQ1318" s="28">
        <v>378192950</v>
      </c>
      <c r="AR1318" s="28">
        <v>483313332</v>
      </c>
      <c r="AS1318" s="28">
        <v>10430778</v>
      </c>
      <c r="AT1318" s="30">
        <v>1</v>
      </c>
      <c r="AU1318" s="30"/>
      <c r="AV1318" s="30"/>
      <c r="AW1318" s="30"/>
      <c r="AX1318" s="30"/>
      <c r="AY1318" s="30"/>
      <c r="AZ1318" s="30"/>
      <c r="BA1318" s="30"/>
      <c r="BB1318" s="30" t="s">
        <v>54452</v>
      </c>
      <c r="BC1318" s="30" t="s">
        <v>54452</v>
      </c>
      <c r="BD1318" s="30" t="s">
        <v>54452</v>
      </c>
      <c r="BE1318" s="30" t="s">
        <v>54452</v>
      </c>
      <c r="BF1318" s="30" t="s">
        <v>54452</v>
      </c>
      <c r="BG1318" s="30">
        <v>4</v>
      </c>
      <c r="BH1318" s="30" t="s">
        <v>237</v>
      </c>
      <c r="BI1318" s="31"/>
    </row>
    <row r="1319" spans="1:61" ht="16.5">
      <c r="A1319" s="21" t="s">
        <v>8803</v>
      </c>
      <c r="B1319" s="21">
        <v>9043</v>
      </c>
      <c r="C1319" s="21">
        <v>1171564</v>
      </c>
      <c r="D1319" s="21">
        <v>1258131932</v>
      </c>
      <c r="E1319" s="22">
        <v>1346110014005</v>
      </c>
      <c r="F1319" s="24" t="s">
        <v>8804</v>
      </c>
      <c r="G1319" s="24" t="s">
        <v>44</v>
      </c>
      <c r="H1319" s="24" t="s">
        <v>51</v>
      </c>
      <c r="I1319" s="24" t="s">
        <v>52</v>
      </c>
      <c r="J1319" s="24" t="s">
        <v>313</v>
      </c>
      <c r="K1319" s="21">
        <v>46</v>
      </c>
      <c r="L1319" s="32" t="s">
        <v>8805</v>
      </c>
      <c r="M1319" s="21" t="s">
        <v>8806</v>
      </c>
      <c r="N1319" s="21">
        <v>1</v>
      </c>
      <c r="O1319" s="21" t="s">
        <v>55</v>
      </c>
      <c r="P1319" s="33">
        <v>10714017</v>
      </c>
      <c r="Q1319" s="21">
        <v>0</v>
      </c>
      <c r="R1319" s="21">
        <v>0</v>
      </c>
      <c r="S1319" s="33">
        <v>1299537</v>
      </c>
      <c r="T1319" s="21">
        <v>0</v>
      </c>
      <c r="U1319" s="33">
        <v>274907</v>
      </c>
      <c r="V1319" s="21">
        <v>0</v>
      </c>
      <c r="W1319" s="21">
        <v>0</v>
      </c>
      <c r="X1319" s="33">
        <f>2783315+6727423</f>
        <v>9510738</v>
      </c>
      <c r="Y1319" s="33">
        <v>3698568</v>
      </c>
      <c r="Z1319" s="16" t="s">
        <v>315</v>
      </c>
      <c r="AA1319" s="21">
        <v>107.1</v>
      </c>
      <c r="AB1319" s="21">
        <v>36.9</v>
      </c>
      <c r="AC1319" s="21">
        <v>12.9</v>
      </c>
      <c r="AD1319" s="21">
        <v>2.7</v>
      </c>
      <c r="AE1319" s="21">
        <v>95.1</v>
      </c>
      <c r="AF1319" s="21">
        <f t="shared" si="20"/>
        <v>254.7</v>
      </c>
      <c r="AG1319" s="21" t="s">
        <v>8216</v>
      </c>
      <c r="AH1319" s="24" t="s">
        <v>8807</v>
      </c>
      <c r="AI1319" s="24" t="s">
        <v>8808</v>
      </c>
      <c r="AJ1319" s="27" t="s">
        <v>31890</v>
      </c>
      <c r="AK1319" s="28" t="s">
        <v>60</v>
      </c>
      <c r="AL1319" s="28">
        <v>10</v>
      </c>
      <c r="AM1319" s="28">
        <v>20000225</v>
      </c>
      <c r="AN1319" s="29">
        <v>498</v>
      </c>
      <c r="AO1319" s="29">
        <v>202303</v>
      </c>
      <c r="AP1319" s="29">
        <v>2022</v>
      </c>
      <c r="AQ1319" s="28">
        <v>455003583</v>
      </c>
      <c r="AR1319" s="28">
        <v>181349236</v>
      </c>
      <c r="AS1319" s="28">
        <v>3750450</v>
      </c>
      <c r="AT1319" s="30">
        <v>1</v>
      </c>
      <c r="AU1319" s="30"/>
      <c r="AV1319" s="30"/>
      <c r="AW1319" s="30"/>
      <c r="AX1319" s="30"/>
      <c r="AY1319" s="30"/>
      <c r="AZ1319" s="30"/>
      <c r="BA1319" s="30"/>
      <c r="BB1319" s="30" t="s">
        <v>54452</v>
      </c>
      <c r="BC1319" s="30" t="s">
        <v>54452</v>
      </c>
      <c r="BD1319" s="30" t="s">
        <v>54452</v>
      </c>
      <c r="BE1319" s="30" t="s">
        <v>54452</v>
      </c>
      <c r="BF1319" s="30" t="s">
        <v>54452</v>
      </c>
      <c r="BG1319" s="30">
        <v>8</v>
      </c>
      <c r="BH1319" s="30"/>
      <c r="BI1319" s="31"/>
    </row>
    <row r="1320" spans="1:61" ht="16.5">
      <c r="A1320" s="21" t="s">
        <v>15922</v>
      </c>
      <c r="B1320" s="21">
        <v>14955</v>
      </c>
      <c r="C1320" s="21">
        <v>1785079</v>
      </c>
      <c r="D1320" s="21">
        <v>1148188624</v>
      </c>
      <c r="E1320" s="22">
        <v>1101111690604</v>
      </c>
      <c r="F1320" s="24" t="s">
        <v>15923</v>
      </c>
      <c r="G1320" s="24" t="s">
        <v>44</v>
      </c>
      <c r="H1320" s="24" t="s">
        <v>51</v>
      </c>
      <c r="I1320" s="24" t="s">
        <v>65</v>
      </c>
      <c r="J1320" s="24" t="s">
        <v>2407</v>
      </c>
      <c r="K1320" s="21">
        <v>39</v>
      </c>
      <c r="L1320" s="32" t="s">
        <v>15924</v>
      </c>
      <c r="M1320" s="21" t="s">
        <v>15925</v>
      </c>
      <c r="N1320" s="21">
        <v>1</v>
      </c>
      <c r="O1320" s="21" t="s">
        <v>55</v>
      </c>
      <c r="P1320" s="21">
        <v>0</v>
      </c>
      <c r="Q1320" s="21">
        <v>0</v>
      </c>
      <c r="R1320" s="21">
        <v>0</v>
      </c>
      <c r="S1320" s="21">
        <v>0</v>
      </c>
      <c r="T1320" s="21">
        <v>0</v>
      </c>
      <c r="U1320" s="33">
        <v>21570</v>
      </c>
      <c r="V1320" s="21">
        <v>0</v>
      </c>
      <c r="W1320" s="33">
        <v>12273</v>
      </c>
      <c r="X1320" s="21">
        <v>0</v>
      </c>
      <c r="Y1320" s="21">
        <v>0</v>
      </c>
      <c r="Z1320" s="16" t="s">
        <v>315</v>
      </c>
      <c r="AA1320" s="102">
        <v>0</v>
      </c>
      <c r="AB1320" s="99">
        <v>0</v>
      </c>
      <c r="AC1320" s="99">
        <v>0</v>
      </c>
      <c r="AD1320" s="21">
        <v>0.2</v>
      </c>
      <c r="AE1320" s="21">
        <v>0.1</v>
      </c>
      <c r="AF1320" s="21">
        <f t="shared" si="20"/>
        <v>0.30000000000000004</v>
      </c>
      <c r="AG1320" s="21" t="s">
        <v>15926</v>
      </c>
      <c r="AH1320" s="24" t="s">
        <v>15927</v>
      </c>
      <c r="AI1320" s="24" t="s">
        <v>15928</v>
      </c>
      <c r="AJ1320" s="27" t="s">
        <v>31891</v>
      </c>
      <c r="AK1320" s="28" t="s">
        <v>60</v>
      </c>
      <c r="AL1320" s="28">
        <v>10</v>
      </c>
      <c r="AM1320" s="28">
        <v>19990430</v>
      </c>
      <c r="AN1320" s="29">
        <v>317</v>
      </c>
      <c r="AO1320" s="29">
        <v>202303</v>
      </c>
      <c r="AP1320" s="29">
        <v>2022</v>
      </c>
      <c r="AQ1320" s="28">
        <v>36406898</v>
      </c>
      <c r="AR1320" s="28">
        <v>24224477</v>
      </c>
      <c r="AS1320" s="28">
        <v>5000000</v>
      </c>
      <c r="AT1320" s="30">
        <v>2</v>
      </c>
      <c r="AU1320" s="30"/>
      <c r="AV1320" s="30"/>
      <c r="AW1320" s="30"/>
      <c r="AX1320" s="30"/>
      <c r="AY1320" s="30"/>
      <c r="AZ1320" s="30"/>
      <c r="BA1320" s="30"/>
      <c r="BB1320" s="30" t="s">
        <v>54452</v>
      </c>
      <c r="BC1320" s="30" t="s">
        <v>54452</v>
      </c>
      <c r="BD1320" s="30" t="s">
        <v>54452</v>
      </c>
      <c r="BE1320" s="30" t="s">
        <v>54452</v>
      </c>
      <c r="BF1320" s="30" t="s">
        <v>15929</v>
      </c>
      <c r="BG1320" s="30">
        <v>2</v>
      </c>
      <c r="BH1320" s="30" t="s">
        <v>101</v>
      </c>
      <c r="BI1320" s="31"/>
    </row>
    <row r="1321" spans="1:61" ht="16.5">
      <c r="A1321" s="21" t="s">
        <v>15771</v>
      </c>
      <c r="B1321" s="21">
        <v>14842</v>
      </c>
      <c r="C1321" s="21">
        <v>1480515</v>
      </c>
      <c r="D1321" s="21">
        <v>2118157140</v>
      </c>
      <c r="E1321" s="22">
        <v>1101110340127</v>
      </c>
      <c r="F1321" s="24" t="s">
        <v>1802</v>
      </c>
      <c r="G1321" s="24" t="s">
        <v>44</v>
      </c>
      <c r="H1321" s="24" t="s">
        <v>51</v>
      </c>
      <c r="I1321" s="24" t="s">
        <v>65</v>
      </c>
      <c r="J1321" s="24" t="s">
        <v>363</v>
      </c>
      <c r="K1321" s="21">
        <v>63</v>
      </c>
      <c r="L1321" s="32" t="s">
        <v>15772</v>
      </c>
      <c r="M1321" s="21" t="s">
        <v>15773</v>
      </c>
      <c r="N1321" s="26">
        <v>1</v>
      </c>
      <c r="O1321" s="26">
        <v>0</v>
      </c>
      <c r="P1321" s="26">
        <v>0</v>
      </c>
      <c r="Q1321" s="26">
        <v>0</v>
      </c>
      <c r="R1321" s="26">
        <v>0</v>
      </c>
      <c r="S1321" s="26">
        <v>0</v>
      </c>
      <c r="T1321" s="26">
        <v>0</v>
      </c>
      <c r="U1321" s="26">
        <v>0</v>
      </c>
      <c r="V1321" s="26">
        <v>0</v>
      </c>
      <c r="W1321" s="26">
        <v>0</v>
      </c>
      <c r="X1321" s="26">
        <v>0</v>
      </c>
      <c r="Y1321" s="26">
        <v>0</v>
      </c>
      <c r="Z1321" s="21"/>
      <c r="AA1321" s="101">
        <v>0</v>
      </c>
      <c r="AB1321" s="98">
        <v>0</v>
      </c>
      <c r="AC1321" s="98">
        <v>0</v>
      </c>
      <c r="AD1321" s="98">
        <v>0</v>
      </c>
      <c r="AE1321" s="98">
        <v>0</v>
      </c>
      <c r="AF1321" s="21">
        <f t="shared" si="20"/>
        <v>0</v>
      </c>
      <c r="AG1321" s="21" t="s">
        <v>15607</v>
      </c>
      <c r="AH1321" s="24" t="s">
        <v>15774</v>
      </c>
      <c r="AI1321" s="24" t="s">
        <v>15775</v>
      </c>
      <c r="AJ1321" s="27" t="s">
        <v>31892</v>
      </c>
      <c r="AK1321" s="28" t="s">
        <v>60</v>
      </c>
      <c r="AL1321" s="28">
        <v>10</v>
      </c>
      <c r="AM1321" s="28">
        <v>19821221</v>
      </c>
      <c r="AN1321" s="29">
        <v>313</v>
      </c>
      <c r="AO1321" s="29">
        <v>202303</v>
      </c>
      <c r="AP1321" s="29">
        <v>2022</v>
      </c>
      <c r="AQ1321" s="28">
        <v>40322375</v>
      </c>
      <c r="AR1321" s="28">
        <v>34590347</v>
      </c>
      <c r="AS1321" s="28">
        <v>780000</v>
      </c>
      <c r="AT1321" s="30">
        <v>1</v>
      </c>
      <c r="AU1321" s="30"/>
      <c r="AV1321" s="30"/>
      <c r="AW1321" s="30"/>
      <c r="AX1321" s="30"/>
      <c r="AY1321" s="30"/>
      <c r="AZ1321" s="30"/>
      <c r="BA1321" s="30"/>
      <c r="BB1321" s="30" t="s">
        <v>54452</v>
      </c>
      <c r="BC1321" s="30" t="s">
        <v>54452</v>
      </c>
      <c r="BD1321" s="30" t="s">
        <v>54452</v>
      </c>
      <c r="BE1321" s="30" t="s">
        <v>54452</v>
      </c>
      <c r="BF1321" s="30" t="s">
        <v>54452</v>
      </c>
      <c r="BG1321" s="30">
        <v>6</v>
      </c>
      <c r="BH1321" s="30" t="s">
        <v>15776</v>
      </c>
      <c r="BI1321" s="31"/>
    </row>
    <row r="1322" spans="1:61" ht="16.5">
      <c r="A1322" s="21" t="s">
        <v>8415</v>
      </c>
      <c r="B1322" s="21">
        <v>8575</v>
      </c>
      <c r="C1322" s="21">
        <v>1813469</v>
      </c>
      <c r="D1322" s="21">
        <v>2148169965</v>
      </c>
      <c r="E1322" s="22">
        <v>1101110607618</v>
      </c>
      <c r="F1322" s="24" t="s">
        <v>8416</v>
      </c>
      <c r="G1322" s="24" t="s">
        <v>44</v>
      </c>
      <c r="H1322" s="24" t="s">
        <v>51</v>
      </c>
      <c r="I1322" s="24" t="s">
        <v>63</v>
      </c>
      <c r="J1322" s="24" t="s">
        <v>313</v>
      </c>
      <c r="K1322" s="21">
        <v>46</v>
      </c>
      <c r="L1322" s="32" t="s">
        <v>8417</v>
      </c>
      <c r="M1322" s="21" t="s">
        <v>8418</v>
      </c>
      <c r="N1322" s="26">
        <v>1</v>
      </c>
      <c r="O1322" s="26" t="s">
        <v>55</v>
      </c>
      <c r="P1322" s="26">
        <v>0</v>
      </c>
      <c r="Q1322" s="33">
        <v>277917</v>
      </c>
      <c r="R1322" s="26">
        <v>0</v>
      </c>
      <c r="S1322" s="26">
        <v>0</v>
      </c>
      <c r="T1322" s="26">
        <v>0</v>
      </c>
      <c r="U1322" s="33">
        <v>551649</v>
      </c>
      <c r="V1322" s="33">
        <v>156305</v>
      </c>
      <c r="W1322" s="33">
        <v>1465865</v>
      </c>
      <c r="X1322" s="26">
        <v>0</v>
      </c>
      <c r="Y1322" s="33">
        <v>44310</v>
      </c>
      <c r="Z1322" s="21"/>
      <c r="AA1322" s="102">
        <v>0</v>
      </c>
      <c r="AB1322" s="21">
        <v>3.2</v>
      </c>
      <c r="AC1322" s="99">
        <v>0</v>
      </c>
      <c r="AD1322" s="21">
        <v>5.5</v>
      </c>
      <c r="AE1322" s="21">
        <v>16.2</v>
      </c>
      <c r="AF1322" s="21">
        <f t="shared" si="20"/>
        <v>24.9</v>
      </c>
      <c r="AG1322" s="21" t="s">
        <v>8419</v>
      </c>
      <c r="AH1322" s="24" t="s">
        <v>8420</v>
      </c>
      <c r="AI1322" s="24" t="s">
        <v>8421</v>
      </c>
      <c r="AJ1322" s="27" t="s">
        <v>31893</v>
      </c>
      <c r="AK1322" s="28" t="s">
        <v>70</v>
      </c>
      <c r="AL1322" s="28">
        <v>10</v>
      </c>
      <c r="AM1322" s="28">
        <v>19890127</v>
      </c>
      <c r="AN1322" s="29">
        <v>1229</v>
      </c>
      <c r="AO1322" s="29">
        <v>202306</v>
      </c>
      <c r="AP1322" s="29">
        <v>2022</v>
      </c>
      <c r="AQ1322" s="28">
        <v>1893077679</v>
      </c>
      <c r="AR1322" s="28">
        <v>1198128493</v>
      </c>
      <c r="AS1322" s="28">
        <v>107000000</v>
      </c>
      <c r="AT1322" s="30">
        <v>2</v>
      </c>
      <c r="AU1322" s="30"/>
      <c r="AV1322" s="30"/>
      <c r="AW1322" s="30"/>
      <c r="AX1322" s="30"/>
      <c r="AY1322" s="30"/>
      <c r="AZ1322" s="30"/>
      <c r="BA1322" s="30"/>
      <c r="BB1322" s="30" t="s">
        <v>54452</v>
      </c>
      <c r="BC1322" s="30" t="s">
        <v>54452</v>
      </c>
      <c r="BD1322" s="30" t="s">
        <v>54452</v>
      </c>
      <c r="BE1322" s="30" t="s">
        <v>54452</v>
      </c>
      <c r="BF1322" s="30" t="s">
        <v>8422</v>
      </c>
      <c r="BG1322" s="30">
        <v>2</v>
      </c>
      <c r="BH1322" s="30" t="s">
        <v>8423</v>
      </c>
      <c r="BI1322" s="31"/>
    </row>
    <row r="1323" spans="1:61" ht="16.5">
      <c r="A1323" s="21" t="s">
        <v>13024</v>
      </c>
      <c r="B1323" s="21">
        <v>12749</v>
      </c>
      <c r="C1323" s="21">
        <v>1102464</v>
      </c>
      <c r="D1323" s="21">
        <v>2198108226</v>
      </c>
      <c r="E1323" s="22">
        <v>1101110802838</v>
      </c>
      <c r="F1323" s="24" t="s">
        <v>13025</v>
      </c>
      <c r="G1323" s="24" t="s">
        <v>44</v>
      </c>
      <c r="H1323" s="24" t="s">
        <v>51</v>
      </c>
      <c r="I1323" s="24" t="s">
        <v>52</v>
      </c>
      <c r="J1323" s="24" t="s">
        <v>462</v>
      </c>
      <c r="K1323" s="21">
        <v>56</v>
      </c>
      <c r="L1323" s="32" t="s">
        <v>13026</v>
      </c>
      <c r="M1323" s="21" t="s">
        <v>170</v>
      </c>
      <c r="N1323" s="21">
        <v>1</v>
      </c>
      <c r="O1323" s="21" t="s">
        <v>55</v>
      </c>
      <c r="P1323" s="21">
        <v>0</v>
      </c>
      <c r="Q1323" s="21">
        <v>0</v>
      </c>
      <c r="R1323" s="21">
        <v>0</v>
      </c>
      <c r="S1323" s="33">
        <v>139653</v>
      </c>
      <c r="T1323" s="21">
        <v>0</v>
      </c>
      <c r="U1323" s="21">
        <v>0</v>
      </c>
      <c r="V1323" s="21">
        <v>0</v>
      </c>
      <c r="W1323" s="33">
        <v>33301</v>
      </c>
      <c r="X1323" s="33">
        <v>471043</v>
      </c>
      <c r="Y1323" s="21">
        <v>0</v>
      </c>
      <c r="Z1323" s="16" t="s">
        <v>315</v>
      </c>
      <c r="AA1323" s="102">
        <v>0</v>
      </c>
      <c r="AB1323" s="99">
        <v>0</v>
      </c>
      <c r="AC1323" s="21">
        <v>1.3</v>
      </c>
      <c r="AD1323" s="99">
        <v>0</v>
      </c>
      <c r="AE1323" s="21">
        <v>5</v>
      </c>
      <c r="AF1323" s="21">
        <f t="shared" si="20"/>
        <v>6.3</v>
      </c>
      <c r="AG1323" s="21" t="s">
        <v>13027</v>
      </c>
      <c r="AH1323" s="24" t="s">
        <v>13028</v>
      </c>
      <c r="AI1323" s="24" t="s">
        <v>13029</v>
      </c>
      <c r="AJ1323" s="27" t="s">
        <v>31894</v>
      </c>
      <c r="AK1323" s="28" t="s">
        <v>60</v>
      </c>
      <c r="AL1323" s="28">
        <v>10</v>
      </c>
      <c r="AM1323" s="28">
        <v>19911101</v>
      </c>
      <c r="AN1323" s="29">
        <v>584</v>
      </c>
      <c r="AO1323" s="29">
        <v>202212</v>
      </c>
      <c r="AP1323" s="29">
        <v>2022</v>
      </c>
      <c r="AQ1323" s="28">
        <v>232633327</v>
      </c>
      <c r="AR1323" s="28">
        <v>64173544</v>
      </c>
      <c r="AS1323" s="28">
        <v>8000000</v>
      </c>
      <c r="AT1323" s="30">
        <v>2</v>
      </c>
      <c r="AU1323" s="30"/>
      <c r="AV1323" s="30"/>
      <c r="AW1323" s="30"/>
      <c r="AX1323" s="30"/>
      <c r="AY1323" s="30"/>
      <c r="AZ1323" s="30"/>
      <c r="BA1323" s="30"/>
      <c r="BB1323" s="30" t="s">
        <v>54452</v>
      </c>
      <c r="BC1323" s="30" t="s">
        <v>54452</v>
      </c>
      <c r="BD1323" s="30" t="s">
        <v>54452</v>
      </c>
      <c r="BE1323" s="30" t="s">
        <v>54452</v>
      </c>
      <c r="BF1323" s="30" t="s">
        <v>54452</v>
      </c>
      <c r="BG1323" s="30">
        <v>7</v>
      </c>
      <c r="BH1323" s="30"/>
      <c r="BI1323" s="31"/>
    </row>
    <row r="1324" spans="1:61" ht="16.5">
      <c r="A1324" s="21" t="s">
        <v>15379</v>
      </c>
      <c r="B1324" s="21">
        <v>14664</v>
      </c>
      <c r="C1324" s="21">
        <v>1442623</v>
      </c>
      <c r="D1324" s="21">
        <v>1248152860</v>
      </c>
      <c r="E1324" s="22">
        <v>1348110034083</v>
      </c>
      <c r="F1324" s="24" t="s">
        <v>15380</v>
      </c>
      <c r="G1324" s="24" t="s">
        <v>44</v>
      </c>
      <c r="H1324" s="24" t="s">
        <v>51</v>
      </c>
      <c r="I1324" s="24" t="s">
        <v>65</v>
      </c>
      <c r="J1324" s="24" t="s">
        <v>363</v>
      </c>
      <c r="K1324" s="21">
        <v>63</v>
      </c>
      <c r="L1324" s="32" t="s">
        <v>15381</v>
      </c>
      <c r="M1324" s="21" t="s">
        <v>15382</v>
      </c>
      <c r="N1324" s="21">
        <v>1</v>
      </c>
      <c r="O1324" s="21" t="s">
        <v>55</v>
      </c>
      <c r="P1324" s="21">
        <v>0</v>
      </c>
      <c r="Q1324" s="21">
        <v>0</v>
      </c>
      <c r="R1324" s="21">
        <v>0</v>
      </c>
      <c r="S1324" s="21">
        <v>0</v>
      </c>
      <c r="T1324" s="21">
        <v>0</v>
      </c>
      <c r="U1324" s="44">
        <v>35732</v>
      </c>
      <c r="V1324" s="21">
        <v>0</v>
      </c>
      <c r="W1324" s="44">
        <v>15436</v>
      </c>
      <c r="X1324" s="21">
        <v>0</v>
      </c>
      <c r="Y1324" s="21">
        <v>0</v>
      </c>
      <c r="Z1324" s="16" t="s">
        <v>315</v>
      </c>
      <c r="AA1324" s="102">
        <v>0</v>
      </c>
      <c r="AB1324" s="99">
        <v>0</v>
      </c>
      <c r="AC1324" s="99">
        <v>0</v>
      </c>
      <c r="AD1324" s="21">
        <v>0.3</v>
      </c>
      <c r="AE1324" s="21">
        <v>0.1</v>
      </c>
      <c r="AF1324" s="21">
        <f t="shared" si="20"/>
        <v>0.4</v>
      </c>
      <c r="AG1324" s="21" t="s">
        <v>15383</v>
      </c>
      <c r="AH1324" s="24" t="s">
        <v>15384</v>
      </c>
      <c r="AI1324" s="24" t="s">
        <v>15385</v>
      </c>
      <c r="AJ1324" s="27" t="s">
        <v>31895</v>
      </c>
      <c r="AK1324" s="28" t="s">
        <v>60</v>
      </c>
      <c r="AL1324" s="28">
        <v>10</v>
      </c>
      <c r="AM1324" s="28">
        <v>19971120</v>
      </c>
      <c r="AN1324" s="29">
        <v>479</v>
      </c>
      <c r="AO1324" s="29">
        <v>202305</v>
      </c>
      <c r="AP1324" s="29">
        <v>2022</v>
      </c>
      <c r="AQ1324" s="28">
        <v>44827926</v>
      </c>
      <c r="AR1324" s="28">
        <v>23092356</v>
      </c>
      <c r="AS1324" s="28">
        <v>600000</v>
      </c>
      <c r="AT1324" s="30">
        <v>2</v>
      </c>
      <c r="AU1324" s="30"/>
      <c r="AV1324" s="30"/>
      <c r="AW1324" s="30"/>
      <c r="AX1324" s="30"/>
      <c r="AY1324" s="30"/>
      <c r="AZ1324" s="30"/>
      <c r="BA1324" s="30"/>
      <c r="BB1324" s="30" t="s">
        <v>54452</v>
      </c>
      <c r="BC1324" s="30" t="s">
        <v>54452</v>
      </c>
      <c r="BD1324" s="30" t="s">
        <v>54452</v>
      </c>
      <c r="BE1324" s="30" t="s">
        <v>54452</v>
      </c>
      <c r="BF1324" s="30" t="s">
        <v>54452</v>
      </c>
      <c r="BG1324" s="30">
        <v>7</v>
      </c>
      <c r="BH1324" s="30" t="s">
        <v>71</v>
      </c>
      <c r="BI1324" s="31"/>
    </row>
    <row r="1325" spans="1:61" ht="16.5">
      <c r="A1325" s="21" t="s">
        <v>11818</v>
      </c>
      <c r="B1325" s="21">
        <v>11893</v>
      </c>
      <c r="C1325" s="21">
        <v>1943285</v>
      </c>
      <c r="D1325" s="21">
        <v>1058176726</v>
      </c>
      <c r="E1325" s="22">
        <v>1101110816483</v>
      </c>
      <c r="F1325" s="24" t="s">
        <v>11819</v>
      </c>
      <c r="G1325" s="24" t="s">
        <v>44</v>
      </c>
      <c r="H1325" s="24" t="s">
        <v>51</v>
      </c>
      <c r="I1325" s="24" t="s">
        <v>52</v>
      </c>
      <c r="J1325" s="24" t="s">
        <v>1180</v>
      </c>
      <c r="K1325" s="21">
        <v>53</v>
      </c>
      <c r="L1325" s="32" t="s">
        <v>11820</v>
      </c>
      <c r="M1325" s="21" t="s">
        <v>11821</v>
      </c>
      <c r="N1325" s="21">
        <v>1</v>
      </c>
      <c r="O1325" s="21" t="s">
        <v>55</v>
      </c>
      <c r="P1325" s="21">
        <v>0</v>
      </c>
      <c r="Q1325" s="21">
        <v>0</v>
      </c>
      <c r="R1325" s="33">
        <v>325845</v>
      </c>
      <c r="S1325" s="21">
        <v>0</v>
      </c>
      <c r="T1325" s="21">
        <v>0</v>
      </c>
      <c r="U1325" s="33">
        <v>534885</v>
      </c>
      <c r="V1325" s="21">
        <v>0</v>
      </c>
      <c r="W1325" s="33">
        <v>248645</v>
      </c>
      <c r="X1325" s="21">
        <v>0</v>
      </c>
      <c r="Y1325" s="33">
        <v>106150</v>
      </c>
      <c r="Z1325" s="16" t="s">
        <v>315</v>
      </c>
      <c r="AA1325" s="102">
        <v>0</v>
      </c>
      <c r="AB1325" s="21">
        <v>4.3</v>
      </c>
      <c r="AC1325" s="99">
        <v>0</v>
      </c>
      <c r="AD1325" s="21">
        <v>5.3</v>
      </c>
      <c r="AE1325" s="21">
        <v>2.4</v>
      </c>
      <c r="AF1325" s="21">
        <f t="shared" si="20"/>
        <v>12</v>
      </c>
      <c r="AG1325" s="21" t="s">
        <v>11782</v>
      </c>
      <c r="AH1325" s="24" t="s">
        <v>11822</v>
      </c>
      <c r="AI1325" s="24" t="s">
        <v>11823</v>
      </c>
      <c r="AJ1325" s="27" t="s">
        <v>31896</v>
      </c>
      <c r="AK1325" s="28" t="s">
        <v>60</v>
      </c>
      <c r="AL1325" s="28">
        <v>10</v>
      </c>
      <c r="AM1325" s="28">
        <v>19911115</v>
      </c>
      <c r="AN1325" s="29">
        <v>325</v>
      </c>
      <c r="AO1325" s="29">
        <v>202306</v>
      </c>
      <c r="AP1325" s="29">
        <v>2022</v>
      </c>
      <c r="AQ1325" s="28">
        <v>264024251</v>
      </c>
      <c r="AR1325" s="28">
        <v>88484981</v>
      </c>
      <c r="AS1325" s="28">
        <v>1550000</v>
      </c>
      <c r="AT1325" s="30">
        <v>1</v>
      </c>
      <c r="AU1325" s="30"/>
      <c r="AV1325" s="30"/>
      <c r="AW1325" s="30"/>
      <c r="AX1325" s="30"/>
      <c r="AY1325" s="30"/>
      <c r="AZ1325" s="30"/>
      <c r="BA1325" s="30"/>
      <c r="BB1325" s="30" t="s">
        <v>54452</v>
      </c>
      <c r="BC1325" s="30" t="s">
        <v>54452</v>
      </c>
      <c r="BD1325" s="30" t="s">
        <v>54452</v>
      </c>
      <c r="BE1325" s="30" t="s">
        <v>54452</v>
      </c>
      <c r="BF1325" s="30" t="s">
        <v>11824</v>
      </c>
      <c r="BG1325" s="30">
        <v>2</v>
      </c>
      <c r="BH1325" s="30"/>
      <c r="BI1325" s="31"/>
    </row>
    <row r="1326" spans="1:61" ht="16.5">
      <c r="A1326" s="21" t="s">
        <v>15856</v>
      </c>
      <c r="B1326" s="21">
        <v>836</v>
      </c>
      <c r="C1326" s="21">
        <v>9539516</v>
      </c>
      <c r="D1326" s="21">
        <v>7998701774</v>
      </c>
      <c r="E1326" s="22">
        <v>1101117592523</v>
      </c>
      <c r="F1326" s="24" t="s">
        <v>15857</v>
      </c>
      <c r="G1326" s="24" t="s">
        <v>44</v>
      </c>
      <c r="H1326" s="24" t="s">
        <v>51</v>
      </c>
      <c r="I1326" s="24" t="s">
        <v>65</v>
      </c>
      <c r="J1326" s="24" t="s">
        <v>965</v>
      </c>
      <c r="K1326" s="21">
        <v>4</v>
      </c>
      <c r="L1326" s="32" t="s">
        <v>15858</v>
      </c>
      <c r="M1326" s="21" t="s">
        <v>15859</v>
      </c>
      <c r="N1326" s="26">
        <v>1</v>
      </c>
      <c r="O1326" s="26">
        <v>0</v>
      </c>
      <c r="P1326" s="26">
        <v>0</v>
      </c>
      <c r="Q1326" s="26">
        <v>0</v>
      </c>
      <c r="R1326" s="26">
        <v>0</v>
      </c>
      <c r="S1326" s="26">
        <v>0</v>
      </c>
      <c r="T1326" s="26">
        <v>0</v>
      </c>
      <c r="U1326" s="26">
        <v>0</v>
      </c>
      <c r="V1326" s="26">
        <v>0</v>
      </c>
      <c r="W1326" s="26">
        <v>0</v>
      </c>
      <c r="X1326" s="26">
        <v>0</v>
      </c>
      <c r="Y1326" s="26">
        <v>0</v>
      </c>
      <c r="Z1326" s="21" t="s">
        <v>56</v>
      </c>
      <c r="AA1326" s="101">
        <v>0</v>
      </c>
      <c r="AB1326" s="98">
        <v>0</v>
      </c>
      <c r="AC1326" s="98">
        <v>0</v>
      </c>
      <c r="AD1326" s="98">
        <v>0</v>
      </c>
      <c r="AE1326" s="98">
        <v>0</v>
      </c>
      <c r="AF1326" s="21">
        <f t="shared" si="20"/>
        <v>0</v>
      </c>
      <c r="AG1326" s="21" t="s">
        <v>15860</v>
      </c>
      <c r="AH1326" s="24" t="s">
        <v>15861</v>
      </c>
      <c r="AI1326" s="24" t="s">
        <v>15862</v>
      </c>
      <c r="AJ1326" s="27" t="s">
        <v>31897</v>
      </c>
      <c r="AK1326" s="28" t="s">
        <v>47</v>
      </c>
      <c r="AL1326" s="28">
        <v>10</v>
      </c>
      <c r="AM1326" s="29">
        <v>20200819</v>
      </c>
      <c r="AN1326" s="29">
        <v>300</v>
      </c>
      <c r="AO1326" s="29">
        <v>202207</v>
      </c>
      <c r="AP1326" s="29"/>
      <c r="AQ1326" s="28"/>
      <c r="AR1326" s="28"/>
      <c r="AS1326" s="28"/>
      <c r="AT1326" s="30">
        <v>1</v>
      </c>
      <c r="AU1326" s="30"/>
      <c r="AV1326" s="30"/>
      <c r="AW1326" s="30"/>
      <c r="AX1326" s="30"/>
      <c r="AY1326" s="30"/>
      <c r="AZ1326" s="30"/>
      <c r="BA1326" s="30"/>
      <c r="BB1326" s="30" t="s">
        <v>54452</v>
      </c>
      <c r="BC1326" s="30" t="s">
        <v>54452</v>
      </c>
      <c r="BD1326" s="30" t="s">
        <v>54452</v>
      </c>
      <c r="BE1326" s="30" t="s">
        <v>54452</v>
      </c>
      <c r="BF1326" s="30" t="s">
        <v>54452</v>
      </c>
      <c r="BG1326" s="30">
        <v>7</v>
      </c>
      <c r="BH1326" s="30" t="s">
        <v>756</v>
      </c>
      <c r="BI1326" s="31"/>
    </row>
    <row r="1327" spans="1:61" ht="16.5">
      <c r="A1327" s="21" t="s">
        <v>9905</v>
      </c>
      <c r="B1327" s="21">
        <v>10188</v>
      </c>
      <c r="C1327" s="21">
        <v>1946167</v>
      </c>
      <c r="D1327" s="21">
        <v>1068183458</v>
      </c>
      <c r="E1327" s="22">
        <v>1101111810244</v>
      </c>
      <c r="F1327" s="24" t="s">
        <v>9906</v>
      </c>
      <c r="G1327" s="24" t="s">
        <v>44</v>
      </c>
      <c r="H1327" s="24" t="s">
        <v>51</v>
      </c>
      <c r="I1327" s="24" t="s">
        <v>52</v>
      </c>
      <c r="J1327" s="24" t="s">
        <v>171</v>
      </c>
      <c r="K1327" s="21">
        <v>48</v>
      </c>
      <c r="L1327" s="32" t="s">
        <v>9907</v>
      </c>
      <c r="M1327" s="21" t="s">
        <v>9908</v>
      </c>
      <c r="N1327" s="21">
        <v>1</v>
      </c>
      <c r="O1327" s="21" t="s">
        <v>83</v>
      </c>
      <c r="P1327" s="33">
        <v>132555087</v>
      </c>
      <c r="Q1327" s="33">
        <v>987264783</v>
      </c>
      <c r="R1327" s="21">
        <v>0</v>
      </c>
      <c r="S1327" s="21">
        <v>0</v>
      </c>
      <c r="T1327" s="21">
        <v>0</v>
      </c>
      <c r="U1327" s="33">
        <v>265619182</v>
      </c>
      <c r="V1327" s="21">
        <v>0</v>
      </c>
      <c r="W1327" s="33">
        <v>46219210</v>
      </c>
      <c r="X1327" s="33">
        <v>295375000</v>
      </c>
      <c r="Y1327" s="21">
        <v>0</v>
      </c>
      <c r="Z1327" s="16" t="s">
        <v>126</v>
      </c>
      <c r="AA1327" s="21">
        <v>1.3</v>
      </c>
      <c r="AB1327" s="21">
        <v>9.8000000000000007</v>
      </c>
      <c r="AC1327" s="99">
        <v>0</v>
      </c>
      <c r="AD1327" s="21">
        <v>2.6</v>
      </c>
      <c r="AE1327" s="21">
        <v>3.4</v>
      </c>
      <c r="AF1327" s="21">
        <f t="shared" si="20"/>
        <v>17.100000000000001</v>
      </c>
      <c r="AG1327" s="21" t="s">
        <v>9909</v>
      </c>
      <c r="AH1327" s="24" t="s">
        <v>9910</v>
      </c>
      <c r="AI1327" s="24" t="s">
        <v>9911</v>
      </c>
      <c r="AJ1327" s="27" t="s">
        <v>31898</v>
      </c>
      <c r="AK1327" s="28" t="s">
        <v>60</v>
      </c>
      <c r="AL1327" s="28">
        <v>10</v>
      </c>
      <c r="AM1327" s="28">
        <v>19991117</v>
      </c>
      <c r="AN1327" s="29">
        <v>508</v>
      </c>
      <c r="AO1327" s="29">
        <v>202212</v>
      </c>
      <c r="AP1327" s="29">
        <v>2022</v>
      </c>
      <c r="AQ1327" s="28">
        <v>1120461339</v>
      </c>
      <c r="AR1327" s="28">
        <v>147628645</v>
      </c>
      <c r="AS1327" s="28">
        <v>1000000</v>
      </c>
      <c r="AT1327" s="30">
        <v>1</v>
      </c>
      <c r="AU1327" s="30"/>
      <c r="AV1327" s="30"/>
      <c r="AW1327" s="30"/>
      <c r="AX1327" s="30"/>
      <c r="AY1327" s="30"/>
      <c r="AZ1327" s="30"/>
      <c r="BA1327" s="30"/>
      <c r="BB1327" s="30" t="s">
        <v>54452</v>
      </c>
      <c r="BC1327" s="30" t="s">
        <v>54452</v>
      </c>
      <c r="BD1327" s="30" t="s">
        <v>54452</v>
      </c>
      <c r="BE1327" s="30" t="s">
        <v>54452</v>
      </c>
      <c r="BF1327" s="30" t="s">
        <v>54452</v>
      </c>
      <c r="BG1327" s="30">
        <v>7</v>
      </c>
      <c r="BH1327" s="30"/>
      <c r="BI1327" s="31"/>
    </row>
    <row r="1328" spans="1:61" ht="16.5">
      <c r="A1328" s="21" t="s">
        <v>13860</v>
      </c>
      <c r="B1328" s="21">
        <v>13653</v>
      </c>
      <c r="C1328" s="21">
        <v>3989986</v>
      </c>
      <c r="D1328" s="21">
        <v>1228615675</v>
      </c>
      <c r="E1328" s="22">
        <v>1201110564030</v>
      </c>
      <c r="F1328" s="24" t="s">
        <v>13861</v>
      </c>
      <c r="G1328" s="24" t="s">
        <v>44</v>
      </c>
      <c r="H1328" s="24" t="s">
        <v>51</v>
      </c>
      <c r="I1328" s="24" t="s">
        <v>63</v>
      </c>
      <c r="J1328" s="24" t="s">
        <v>1449</v>
      </c>
      <c r="K1328" s="21">
        <v>61</v>
      </c>
      <c r="L1328" s="32" t="s">
        <v>13862</v>
      </c>
      <c r="M1328" s="21" t="s">
        <v>13863</v>
      </c>
      <c r="N1328" s="21">
        <v>1</v>
      </c>
      <c r="O1328" s="21" t="s">
        <v>55</v>
      </c>
      <c r="P1328" s="21">
        <v>0</v>
      </c>
      <c r="Q1328" s="21">
        <v>0</v>
      </c>
      <c r="R1328" s="21">
        <v>0</v>
      </c>
      <c r="S1328" s="21">
        <v>0</v>
      </c>
      <c r="T1328" s="21">
        <v>0</v>
      </c>
      <c r="U1328" s="21">
        <v>0</v>
      </c>
      <c r="V1328" s="21">
        <v>0</v>
      </c>
      <c r="W1328" s="33">
        <v>666284</v>
      </c>
      <c r="X1328" s="21">
        <v>0</v>
      </c>
      <c r="Y1328" s="21">
        <v>0</v>
      </c>
      <c r="Z1328" s="16" t="s">
        <v>315</v>
      </c>
      <c r="AA1328" s="102">
        <v>0</v>
      </c>
      <c r="AB1328" s="99">
        <v>0</v>
      </c>
      <c r="AC1328" s="99">
        <v>0</v>
      </c>
      <c r="AD1328" s="99">
        <v>0</v>
      </c>
      <c r="AE1328" s="21">
        <v>6.6</v>
      </c>
      <c r="AF1328" s="21">
        <f t="shared" si="20"/>
        <v>6.6</v>
      </c>
      <c r="AG1328" s="21" t="s">
        <v>13864</v>
      </c>
      <c r="AH1328" s="24">
        <v>15667157</v>
      </c>
      <c r="AI1328" s="24" t="s">
        <v>13865</v>
      </c>
      <c r="AJ1328" s="27" t="s">
        <v>31899</v>
      </c>
      <c r="AK1328" s="28" t="s">
        <v>60</v>
      </c>
      <c r="AL1328" s="28">
        <v>10</v>
      </c>
      <c r="AM1328" s="28">
        <v>20110401</v>
      </c>
      <c r="AN1328" s="29">
        <v>401</v>
      </c>
      <c r="AO1328" s="29">
        <v>202212</v>
      </c>
      <c r="AP1328" s="29">
        <v>2022</v>
      </c>
      <c r="AQ1328" s="28">
        <v>23156332</v>
      </c>
      <c r="AR1328" s="28">
        <v>17477495</v>
      </c>
      <c r="AS1328" s="28">
        <v>100000</v>
      </c>
      <c r="AT1328" s="30">
        <v>1</v>
      </c>
      <c r="AU1328" s="30"/>
      <c r="AV1328" s="30"/>
      <c r="AW1328" s="30"/>
      <c r="AX1328" s="30"/>
      <c r="AY1328" s="30"/>
      <c r="AZ1328" s="30"/>
      <c r="BA1328" s="30"/>
      <c r="BB1328" s="30" t="s">
        <v>54452</v>
      </c>
      <c r="BC1328" s="30" t="s">
        <v>54452</v>
      </c>
      <c r="BD1328" s="30" t="s">
        <v>54452</v>
      </c>
      <c r="BE1328" s="30" t="s">
        <v>54452</v>
      </c>
      <c r="BF1328" s="30" t="s">
        <v>54452</v>
      </c>
      <c r="BG1328" s="30">
        <v>7</v>
      </c>
      <c r="BH1328" s="30" t="s">
        <v>921</v>
      </c>
      <c r="BI1328" s="31"/>
    </row>
    <row r="1329" spans="1:61" ht="16.5">
      <c r="A1329" s="21" t="s">
        <v>12811</v>
      </c>
      <c r="B1329" s="21">
        <v>12503</v>
      </c>
      <c r="C1329" s="21">
        <v>1205480</v>
      </c>
      <c r="D1329" s="21">
        <v>1088116843</v>
      </c>
      <c r="E1329" s="22">
        <v>1101111571250</v>
      </c>
      <c r="F1329" s="24" t="s">
        <v>12812</v>
      </c>
      <c r="G1329" s="24" t="s">
        <v>44</v>
      </c>
      <c r="H1329" s="24" t="s">
        <v>51</v>
      </c>
      <c r="I1329" s="24" t="s">
        <v>52</v>
      </c>
      <c r="J1329" s="24" t="s">
        <v>462</v>
      </c>
      <c r="K1329" s="21">
        <v>56</v>
      </c>
      <c r="L1329" s="32" t="s">
        <v>12813</v>
      </c>
      <c r="M1329" s="21" t="s">
        <v>12814</v>
      </c>
      <c r="N1329" s="26">
        <v>1</v>
      </c>
      <c r="O1329" s="26" t="s">
        <v>55</v>
      </c>
      <c r="P1329" s="26">
        <v>0</v>
      </c>
      <c r="Q1329" s="26">
        <v>0</v>
      </c>
      <c r="R1329" s="26">
        <v>0</v>
      </c>
      <c r="S1329" s="26">
        <v>0</v>
      </c>
      <c r="T1329" s="26">
        <v>0</v>
      </c>
      <c r="U1329" s="33">
        <v>173260</v>
      </c>
      <c r="V1329" s="26">
        <v>0</v>
      </c>
      <c r="W1329" s="33">
        <v>1377275</v>
      </c>
      <c r="X1329" s="33">
        <f>511847+2274264</f>
        <v>2786111</v>
      </c>
      <c r="Y1329" s="33">
        <v>9019187</v>
      </c>
      <c r="Z1329" s="21"/>
      <c r="AA1329" s="102">
        <v>0</v>
      </c>
      <c r="AB1329" s="21">
        <v>90.1</v>
      </c>
      <c r="AC1329" s="99">
        <v>0</v>
      </c>
      <c r="AD1329" s="21">
        <v>1.7</v>
      </c>
      <c r="AE1329" s="21">
        <v>41.6</v>
      </c>
      <c r="AF1329" s="21">
        <f t="shared" si="20"/>
        <v>133.4</v>
      </c>
      <c r="AG1329" s="21" t="s">
        <v>12815</v>
      </c>
      <c r="AH1329" s="24" t="s">
        <v>12816</v>
      </c>
      <c r="AI1329" s="24" t="s">
        <v>12817</v>
      </c>
      <c r="AJ1329" s="27" t="s">
        <v>31900</v>
      </c>
      <c r="AK1329" s="28" t="s">
        <v>70</v>
      </c>
      <c r="AL1329" s="28">
        <v>10</v>
      </c>
      <c r="AM1329" s="28">
        <v>19980807</v>
      </c>
      <c r="AN1329" s="29">
        <v>1522</v>
      </c>
      <c r="AO1329" s="29">
        <v>202306</v>
      </c>
      <c r="AP1329" s="29">
        <v>2022</v>
      </c>
      <c r="AQ1329" s="28">
        <v>478405982</v>
      </c>
      <c r="AR1329" s="28">
        <v>1444517313</v>
      </c>
      <c r="AS1329" s="28">
        <v>6433210</v>
      </c>
      <c r="AT1329" s="30">
        <v>1</v>
      </c>
      <c r="AU1329" s="30"/>
      <c r="AV1329" s="30"/>
      <c r="AW1329" s="30"/>
      <c r="AX1329" s="30"/>
      <c r="AY1329" s="30"/>
      <c r="AZ1329" s="30"/>
      <c r="BA1329" s="30"/>
      <c r="BB1329" s="30" t="s">
        <v>54452</v>
      </c>
      <c r="BC1329" s="30" t="s">
        <v>54452</v>
      </c>
      <c r="BD1329" s="30" t="s">
        <v>54452</v>
      </c>
      <c r="BE1329" s="30" t="s">
        <v>54452</v>
      </c>
      <c r="BF1329" s="30" t="s">
        <v>54452</v>
      </c>
      <c r="BG1329" s="30">
        <v>4</v>
      </c>
      <c r="BH1329" s="30" t="s">
        <v>9287</v>
      </c>
      <c r="BI1329" s="31"/>
    </row>
    <row r="1330" spans="1:61" ht="16.5">
      <c r="A1330" s="21" t="s">
        <v>11326</v>
      </c>
      <c r="B1330" s="21">
        <v>11555</v>
      </c>
      <c r="C1330" s="21">
        <v>8853177</v>
      </c>
      <c r="D1330" s="21">
        <v>7938601269</v>
      </c>
      <c r="E1330" s="22">
        <v>1101117008033</v>
      </c>
      <c r="F1330" s="24" t="s">
        <v>11327</v>
      </c>
      <c r="G1330" s="24" t="s">
        <v>44</v>
      </c>
      <c r="H1330" s="24" t="s">
        <v>51</v>
      </c>
      <c r="I1330" s="24" t="s">
        <v>65</v>
      </c>
      <c r="J1330" s="24" t="s">
        <v>3829</v>
      </c>
      <c r="K1330" s="21">
        <v>50</v>
      </c>
      <c r="L1330" s="32" t="s">
        <v>11328</v>
      </c>
      <c r="M1330" s="21" t="s">
        <v>11329</v>
      </c>
      <c r="N1330" s="21">
        <v>1</v>
      </c>
      <c r="O1330" s="21" t="s">
        <v>55</v>
      </c>
      <c r="P1330" s="21">
        <v>0</v>
      </c>
      <c r="Q1330" s="21">
        <v>0</v>
      </c>
      <c r="R1330" s="33">
        <v>982356</v>
      </c>
      <c r="S1330" s="21">
        <v>0</v>
      </c>
      <c r="T1330" s="21">
        <v>0</v>
      </c>
      <c r="U1330" s="33">
        <v>8178971</v>
      </c>
      <c r="V1330" s="21">
        <v>0</v>
      </c>
      <c r="W1330" s="33">
        <v>251654</v>
      </c>
      <c r="X1330" s="33">
        <v>129033</v>
      </c>
      <c r="Y1330" s="21">
        <v>0</v>
      </c>
      <c r="Z1330" s="16" t="s">
        <v>315</v>
      </c>
      <c r="AA1330" s="102">
        <v>0</v>
      </c>
      <c r="AB1330" s="21">
        <v>9.8000000000000007</v>
      </c>
      <c r="AC1330" s="99">
        <v>0</v>
      </c>
      <c r="AD1330" s="21">
        <v>81.7</v>
      </c>
      <c r="AE1330" s="21">
        <v>3.8</v>
      </c>
      <c r="AF1330" s="21">
        <f t="shared" si="20"/>
        <v>95.3</v>
      </c>
      <c r="AG1330" s="21" t="s">
        <v>11230</v>
      </c>
      <c r="AH1330" s="24" t="s">
        <v>11330</v>
      </c>
      <c r="AI1330" s="24" t="s">
        <v>11331</v>
      </c>
      <c r="AJ1330" s="27" t="s">
        <v>31901</v>
      </c>
      <c r="AK1330" s="28" t="s">
        <v>60</v>
      </c>
      <c r="AL1330" s="28">
        <v>10</v>
      </c>
      <c r="AM1330" s="28">
        <v>20190211</v>
      </c>
      <c r="AN1330" s="29">
        <v>445</v>
      </c>
      <c r="AO1330" s="29">
        <v>202212</v>
      </c>
      <c r="AP1330" s="29">
        <v>2022</v>
      </c>
      <c r="AQ1330" s="28">
        <v>138214547</v>
      </c>
      <c r="AR1330" s="28">
        <v>34371022</v>
      </c>
      <c r="AS1330" s="28">
        <v>1075000</v>
      </c>
      <c r="AT1330" s="30">
        <v>1</v>
      </c>
      <c r="AU1330" s="30"/>
      <c r="AV1330" s="30"/>
      <c r="AW1330" s="30"/>
      <c r="AX1330" s="30"/>
      <c r="AY1330" s="30"/>
      <c r="AZ1330" s="30"/>
      <c r="BA1330" s="30"/>
      <c r="BB1330" s="30" t="s">
        <v>54452</v>
      </c>
      <c r="BC1330" s="30" t="s">
        <v>54452</v>
      </c>
      <c r="BD1330" s="30" t="s">
        <v>54452</v>
      </c>
      <c r="BE1330" s="30" t="s">
        <v>54452</v>
      </c>
      <c r="BF1330" s="30" t="s">
        <v>54452</v>
      </c>
      <c r="BG1330" s="30">
        <v>13</v>
      </c>
      <c r="BH1330" s="30"/>
      <c r="BI1330" s="31"/>
    </row>
    <row r="1331" spans="1:61" ht="16.5">
      <c r="A1331" s="21" t="s">
        <v>12379</v>
      </c>
      <c r="B1331" s="21">
        <v>12246</v>
      </c>
      <c r="C1331" s="21">
        <v>1252883</v>
      </c>
      <c r="D1331" s="21">
        <v>1208607029</v>
      </c>
      <c r="E1331" s="22">
        <v>1101111998842</v>
      </c>
      <c r="F1331" s="24" t="s">
        <v>12380</v>
      </c>
      <c r="G1331" s="24" t="s">
        <v>44</v>
      </c>
      <c r="H1331" s="24" t="s">
        <v>51</v>
      </c>
      <c r="I1331" s="24" t="s">
        <v>52</v>
      </c>
      <c r="J1331" s="24" t="s">
        <v>605</v>
      </c>
      <c r="K1331" s="21">
        <v>55</v>
      </c>
      <c r="L1331" s="32" t="s">
        <v>12381</v>
      </c>
      <c r="M1331" s="21" t="s">
        <v>12382</v>
      </c>
      <c r="N1331" s="21">
        <v>1</v>
      </c>
      <c r="O1331" s="21" t="s">
        <v>55</v>
      </c>
      <c r="P1331" s="21">
        <v>0</v>
      </c>
      <c r="Q1331" s="21">
        <v>0</v>
      </c>
      <c r="R1331" s="33">
        <v>544941</v>
      </c>
      <c r="S1331" s="33">
        <v>749056</v>
      </c>
      <c r="T1331" s="21">
        <v>0</v>
      </c>
      <c r="U1331" s="21">
        <v>0</v>
      </c>
      <c r="V1331" s="21">
        <v>0</v>
      </c>
      <c r="W1331" s="21">
        <v>0</v>
      </c>
      <c r="X1331" s="33">
        <v>3983082</v>
      </c>
      <c r="Y1331" s="21">
        <v>0</v>
      </c>
      <c r="Z1331" s="16" t="s">
        <v>315</v>
      </c>
      <c r="AA1331" s="102">
        <v>0</v>
      </c>
      <c r="AB1331" s="21">
        <v>5.4</v>
      </c>
      <c r="AC1331" s="21">
        <v>7.4</v>
      </c>
      <c r="AD1331" s="99">
        <v>0</v>
      </c>
      <c r="AE1331" s="21">
        <v>39.799999999999997</v>
      </c>
      <c r="AF1331" s="21">
        <f t="shared" si="20"/>
        <v>52.599999999999994</v>
      </c>
      <c r="AG1331" s="21" t="s">
        <v>12383</v>
      </c>
      <c r="AH1331" s="24" t="s">
        <v>12384</v>
      </c>
      <c r="AI1331" s="24" t="s">
        <v>12385</v>
      </c>
      <c r="AJ1331" s="27" t="s">
        <v>31902</v>
      </c>
      <c r="AK1331" s="28" t="s">
        <v>60</v>
      </c>
      <c r="AL1331" s="28">
        <v>10</v>
      </c>
      <c r="AM1331" s="28">
        <v>20000616</v>
      </c>
      <c r="AN1331" s="29">
        <v>1302</v>
      </c>
      <c r="AO1331" s="29">
        <v>202212</v>
      </c>
      <c r="AP1331" s="29">
        <v>2022</v>
      </c>
      <c r="AQ1331" s="28">
        <v>153530344</v>
      </c>
      <c r="AR1331" s="28">
        <v>108516970</v>
      </c>
      <c r="AS1331" s="28">
        <v>10002500</v>
      </c>
      <c r="AT1331" s="30">
        <v>1</v>
      </c>
      <c r="AU1331" s="30"/>
      <c r="AV1331" s="30"/>
      <c r="AW1331" s="30"/>
      <c r="AX1331" s="30"/>
      <c r="AY1331" s="30"/>
      <c r="AZ1331" s="30"/>
      <c r="BA1331" s="30"/>
      <c r="BB1331" s="30" t="s">
        <v>54452</v>
      </c>
      <c r="BC1331" s="30" t="s">
        <v>54452</v>
      </c>
      <c r="BD1331" s="30" t="s">
        <v>54452</v>
      </c>
      <c r="BE1331" s="30" t="s">
        <v>54452</v>
      </c>
      <c r="BF1331" s="30" t="s">
        <v>54452</v>
      </c>
      <c r="BG1331" s="30">
        <v>4</v>
      </c>
      <c r="BH1331" s="30" t="s">
        <v>237</v>
      </c>
      <c r="BI1331" s="31"/>
    </row>
    <row r="1332" spans="1:61" ht="16.5">
      <c r="A1332" s="21" t="s">
        <v>13146</v>
      </c>
      <c r="B1332" s="21">
        <v>12885</v>
      </c>
      <c r="C1332" s="21">
        <v>1245206</v>
      </c>
      <c r="D1332" s="21">
        <v>1178140065</v>
      </c>
      <c r="E1332" s="22">
        <v>1101112551996</v>
      </c>
      <c r="F1332" s="24" t="s">
        <v>13147</v>
      </c>
      <c r="G1332" s="24" t="s">
        <v>44</v>
      </c>
      <c r="H1332" s="24" t="s">
        <v>51</v>
      </c>
      <c r="I1332" s="24" t="s">
        <v>52</v>
      </c>
      <c r="J1332" s="24" t="s">
        <v>462</v>
      </c>
      <c r="K1332" s="21">
        <v>56</v>
      </c>
      <c r="L1332" s="32" t="s">
        <v>13148</v>
      </c>
      <c r="M1332" s="21" t="s">
        <v>13149</v>
      </c>
      <c r="N1332" s="26">
        <v>1</v>
      </c>
      <c r="O1332" s="26" t="s">
        <v>83</v>
      </c>
      <c r="P1332" s="33">
        <v>77393351</v>
      </c>
      <c r="Q1332" s="33">
        <v>54816308</v>
      </c>
      <c r="R1332" s="26">
        <v>0</v>
      </c>
      <c r="S1332" s="33">
        <v>560154300</v>
      </c>
      <c r="T1332" s="26">
        <v>0</v>
      </c>
      <c r="U1332" s="33">
        <v>57389820</v>
      </c>
      <c r="V1332" s="26">
        <v>0</v>
      </c>
      <c r="W1332" s="33">
        <v>593367725</v>
      </c>
      <c r="X1332" s="33">
        <v>6367714746</v>
      </c>
      <c r="Y1332" s="33">
        <v>2492154546</v>
      </c>
      <c r="Z1332" s="21"/>
      <c r="AA1332" s="21">
        <v>0.7</v>
      </c>
      <c r="AB1332" s="21">
        <v>25.4</v>
      </c>
      <c r="AC1332" s="21">
        <v>5.6</v>
      </c>
      <c r="AD1332" s="21">
        <v>0.5</v>
      </c>
      <c r="AE1332" s="21">
        <v>69.599999999999994</v>
      </c>
      <c r="AF1332" s="21">
        <f t="shared" si="20"/>
        <v>101.79999999999998</v>
      </c>
      <c r="AG1332" s="21" t="s">
        <v>4141</v>
      </c>
      <c r="AH1332" s="24" t="s">
        <v>13150</v>
      </c>
      <c r="AI1332" s="24" t="s">
        <v>13151</v>
      </c>
      <c r="AJ1332" s="27" t="s">
        <v>31903</v>
      </c>
      <c r="AK1332" s="28" t="s">
        <v>70</v>
      </c>
      <c r="AL1332" s="28">
        <v>10</v>
      </c>
      <c r="AM1332" s="28">
        <v>20020701</v>
      </c>
      <c r="AN1332" s="29">
        <v>753</v>
      </c>
      <c r="AO1332" s="29">
        <v>202306</v>
      </c>
      <c r="AP1332" s="29">
        <v>2022</v>
      </c>
      <c r="AQ1332" s="28">
        <v>75484065</v>
      </c>
      <c r="AR1332" s="28">
        <v>831430392</v>
      </c>
      <c r="AS1332" s="28">
        <v>24096486</v>
      </c>
      <c r="AT1332" s="30">
        <v>1</v>
      </c>
      <c r="AU1332" s="30"/>
      <c r="AV1332" s="30"/>
      <c r="AW1332" s="30"/>
      <c r="AX1332" s="30"/>
      <c r="AY1332" s="30"/>
      <c r="AZ1332" s="30"/>
      <c r="BA1332" s="30"/>
      <c r="BB1332" s="30" t="s">
        <v>54452</v>
      </c>
      <c r="BC1332" s="30" t="s">
        <v>54452</v>
      </c>
      <c r="BD1332" s="30" t="s">
        <v>54452</v>
      </c>
      <c r="BE1332" s="30" t="s">
        <v>54452</v>
      </c>
      <c r="BF1332" s="30" t="s">
        <v>54452</v>
      </c>
      <c r="BG1332" s="30">
        <v>4</v>
      </c>
      <c r="BH1332" s="30" t="s">
        <v>13152</v>
      </c>
      <c r="BI1332" s="31"/>
    </row>
    <row r="1333" spans="1:61" ht="16.5">
      <c r="A1333" s="21" t="s">
        <v>12134</v>
      </c>
      <c r="B1333" s="21">
        <v>12135</v>
      </c>
      <c r="C1333" s="21">
        <v>3667574</v>
      </c>
      <c r="D1333" s="21">
        <v>2118832153</v>
      </c>
      <c r="E1333" s="22">
        <v>1101114191055</v>
      </c>
      <c r="F1333" s="24" t="s">
        <v>12135</v>
      </c>
      <c r="G1333" s="24" t="s">
        <v>44</v>
      </c>
      <c r="H1333" s="24" t="s">
        <v>51</v>
      </c>
      <c r="I1333" s="24" t="s">
        <v>52</v>
      </c>
      <c r="J1333" s="24" t="s">
        <v>605</v>
      </c>
      <c r="K1333" s="21">
        <v>55</v>
      </c>
      <c r="L1333" s="32" t="s">
        <v>12136</v>
      </c>
      <c r="M1333" s="21" t="s">
        <v>12137</v>
      </c>
      <c r="N1333" s="21">
        <v>1</v>
      </c>
      <c r="O1333" s="21" t="s">
        <v>55</v>
      </c>
      <c r="P1333" s="21">
        <v>0</v>
      </c>
      <c r="Q1333" s="21">
        <v>0</v>
      </c>
      <c r="R1333" s="21">
        <v>0</v>
      </c>
      <c r="S1333" s="33">
        <v>86000</v>
      </c>
      <c r="T1333" s="21">
        <v>0</v>
      </c>
      <c r="U1333" s="21">
        <v>0</v>
      </c>
      <c r="V1333" s="21">
        <v>0</v>
      </c>
      <c r="W1333" s="33">
        <v>278171</v>
      </c>
      <c r="X1333" s="33">
        <v>3946218</v>
      </c>
      <c r="Y1333" s="33">
        <v>45594</v>
      </c>
      <c r="Z1333" s="16" t="s">
        <v>315</v>
      </c>
      <c r="AA1333" s="102">
        <v>0</v>
      </c>
      <c r="AB1333" s="21">
        <v>0.4</v>
      </c>
      <c r="AC1333" s="21">
        <v>0.8</v>
      </c>
      <c r="AD1333" s="99">
        <v>0</v>
      </c>
      <c r="AE1333" s="21">
        <v>42.2</v>
      </c>
      <c r="AF1333" s="21">
        <f t="shared" si="20"/>
        <v>43.400000000000006</v>
      </c>
      <c r="AG1333" s="21" t="s">
        <v>12138</v>
      </c>
      <c r="AH1333" s="24" t="s">
        <v>12139</v>
      </c>
      <c r="AI1333" s="24" t="s">
        <v>12140</v>
      </c>
      <c r="AJ1333" s="27" t="s">
        <v>31904</v>
      </c>
      <c r="AK1333" s="28" t="s">
        <v>60</v>
      </c>
      <c r="AL1333" s="28">
        <v>10</v>
      </c>
      <c r="AM1333" s="28">
        <v>20091001</v>
      </c>
      <c r="AN1333" s="29">
        <v>769</v>
      </c>
      <c r="AO1333" s="29">
        <v>202304</v>
      </c>
      <c r="AP1333" s="29">
        <v>2022</v>
      </c>
      <c r="AQ1333" s="28">
        <v>72245605</v>
      </c>
      <c r="AR1333" s="28">
        <v>27361640</v>
      </c>
      <c r="AS1333" s="28">
        <v>2000000</v>
      </c>
      <c r="AT1333" s="30">
        <v>1</v>
      </c>
      <c r="AU1333" s="30"/>
      <c r="AV1333" s="30"/>
      <c r="AW1333" s="30"/>
      <c r="AX1333" s="30"/>
      <c r="AY1333" s="30"/>
      <c r="AZ1333" s="30"/>
      <c r="BA1333" s="30"/>
      <c r="BB1333" s="30" t="s">
        <v>54452</v>
      </c>
      <c r="BC1333" s="30" t="s">
        <v>54452</v>
      </c>
      <c r="BD1333" s="30" t="s">
        <v>54452</v>
      </c>
      <c r="BE1333" s="30" t="s">
        <v>54452</v>
      </c>
      <c r="BF1333" s="30" t="s">
        <v>54452</v>
      </c>
      <c r="BG1333" s="30">
        <v>4</v>
      </c>
      <c r="BH1333" s="30" t="s">
        <v>237</v>
      </c>
      <c r="BI1333" s="31"/>
    </row>
    <row r="1334" spans="1:61" ht="16.5">
      <c r="A1334" s="21" t="s">
        <v>11961</v>
      </c>
      <c r="B1334" s="21">
        <v>12026</v>
      </c>
      <c r="C1334" s="21">
        <v>1250056</v>
      </c>
      <c r="D1334" s="21">
        <v>1098171140</v>
      </c>
      <c r="E1334" s="22">
        <v>1101112240169</v>
      </c>
      <c r="F1334" s="24" t="s">
        <v>11962</v>
      </c>
      <c r="G1334" s="24" t="s">
        <v>44</v>
      </c>
      <c r="H1334" s="24" t="s">
        <v>51</v>
      </c>
      <c r="I1334" s="24" t="s">
        <v>63</v>
      </c>
      <c r="J1334" s="24" t="s">
        <v>8264</v>
      </c>
      <c r="K1334" s="21">
        <v>54</v>
      </c>
      <c r="L1334" s="32" t="s">
        <v>11963</v>
      </c>
      <c r="M1334" s="21" t="s">
        <v>11964</v>
      </c>
      <c r="N1334" s="21">
        <v>1</v>
      </c>
      <c r="O1334" s="21" t="s">
        <v>55</v>
      </c>
      <c r="P1334" s="21">
        <v>0</v>
      </c>
      <c r="Q1334" s="21">
        <v>0</v>
      </c>
      <c r="R1334" s="21">
        <v>0</v>
      </c>
      <c r="S1334" s="21">
        <v>0</v>
      </c>
      <c r="T1334" s="21">
        <v>0</v>
      </c>
      <c r="U1334" s="33">
        <v>66457</v>
      </c>
      <c r="V1334" s="21">
        <v>0</v>
      </c>
      <c r="W1334" s="33">
        <v>1292196</v>
      </c>
      <c r="X1334" s="21">
        <v>0</v>
      </c>
      <c r="Y1334" s="33">
        <v>198660</v>
      </c>
      <c r="Z1334" s="16" t="s">
        <v>315</v>
      </c>
      <c r="AA1334" s="102">
        <v>0</v>
      </c>
      <c r="AB1334" s="21">
        <v>1.9</v>
      </c>
      <c r="AC1334" s="99">
        <v>0</v>
      </c>
      <c r="AD1334" s="21">
        <v>0.6</v>
      </c>
      <c r="AE1334" s="21">
        <v>12.9</v>
      </c>
      <c r="AF1334" s="21">
        <f t="shared" si="20"/>
        <v>15.4</v>
      </c>
      <c r="AG1334" s="21" t="s">
        <v>11960</v>
      </c>
      <c r="AH1334" s="24" t="s">
        <v>11965</v>
      </c>
      <c r="AI1334" s="24" t="s">
        <v>11966</v>
      </c>
      <c r="AJ1334" s="27" t="s">
        <v>31905</v>
      </c>
      <c r="AK1334" s="28" t="s">
        <v>60</v>
      </c>
      <c r="AL1334" s="28">
        <v>10</v>
      </c>
      <c r="AM1334" s="28">
        <v>20010516</v>
      </c>
      <c r="AN1334" s="29">
        <v>314</v>
      </c>
      <c r="AO1334" s="29">
        <v>202212</v>
      </c>
      <c r="AP1334" s="29">
        <v>2022</v>
      </c>
      <c r="AQ1334" s="28">
        <v>77069977</v>
      </c>
      <c r="AR1334" s="28">
        <v>553887307</v>
      </c>
      <c r="AS1334" s="28">
        <v>128227195</v>
      </c>
      <c r="AT1334" s="30">
        <v>1</v>
      </c>
      <c r="AU1334" s="30"/>
      <c r="AV1334" s="30"/>
      <c r="AW1334" s="30"/>
      <c r="AX1334" s="30"/>
      <c r="AY1334" s="30"/>
      <c r="AZ1334" s="30"/>
      <c r="BA1334" s="30"/>
      <c r="BB1334" s="30" t="s">
        <v>54452</v>
      </c>
      <c r="BC1334" s="30" t="s">
        <v>54452</v>
      </c>
      <c r="BD1334" s="30" t="s">
        <v>54452</v>
      </c>
      <c r="BE1334" s="30" t="s">
        <v>54452</v>
      </c>
      <c r="BF1334" s="30" t="s">
        <v>54452</v>
      </c>
      <c r="BG1334" s="30">
        <v>13</v>
      </c>
      <c r="BH1334" s="30"/>
      <c r="BI1334" s="31"/>
    </row>
    <row r="1335" spans="1:61" ht="16.5">
      <c r="A1335" s="21" t="s">
        <v>29174</v>
      </c>
      <c r="B1335" s="21">
        <v>24204</v>
      </c>
      <c r="C1335" s="21">
        <v>1632135</v>
      </c>
      <c r="D1335" s="21">
        <v>1168169472</v>
      </c>
      <c r="E1335" s="22">
        <v>1101111574618</v>
      </c>
      <c r="F1335" s="24" t="s">
        <v>29175</v>
      </c>
      <c r="G1335" s="24" t="s">
        <v>104</v>
      </c>
      <c r="H1335" s="24" t="s">
        <v>51</v>
      </c>
      <c r="I1335" s="24" t="s">
        <v>52</v>
      </c>
      <c r="J1335" s="24" t="s">
        <v>363</v>
      </c>
      <c r="K1335" s="21">
        <v>63</v>
      </c>
      <c r="L1335" s="32" t="s">
        <v>29176</v>
      </c>
      <c r="M1335" s="21" t="s">
        <v>29177</v>
      </c>
      <c r="N1335" s="21">
        <v>1</v>
      </c>
      <c r="O1335" s="21" t="s">
        <v>55</v>
      </c>
      <c r="P1335" s="21">
        <v>0</v>
      </c>
      <c r="Q1335" s="21">
        <v>0</v>
      </c>
      <c r="R1335" s="21">
        <v>0</v>
      </c>
      <c r="S1335" s="21">
        <v>0</v>
      </c>
      <c r="T1335" s="21">
        <v>0</v>
      </c>
      <c r="U1335" s="21">
        <v>0</v>
      </c>
      <c r="V1335" s="21">
        <v>0</v>
      </c>
      <c r="W1335" s="33">
        <v>362630</v>
      </c>
      <c r="X1335" s="21">
        <v>0</v>
      </c>
      <c r="Y1335" s="21">
        <v>0</v>
      </c>
      <c r="Z1335" s="16" t="s">
        <v>315</v>
      </c>
      <c r="AA1335" s="102">
        <v>0</v>
      </c>
      <c r="AB1335" s="99">
        <v>0</v>
      </c>
      <c r="AC1335" s="99">
        <v>0</v>
      </c>
      <c r="AD1335" s="99">
        <v>0</v>
      </c>
      <c r="AE1335" s="21">
        <v>3.6</v>
      </c>
      <c r="AF1335" s="21">
        <f t="shared" si="20"/>
        <v>3.6</v>
      </c>
      <c r="AG1335" s="21" t="s">
        <v>15101</v>
      </c>
      <c r="AH1335" s="24" t="s">
        <v>29178</v>
      </c>
      <c r="AI1335" s="24" t="s">
        <v>29179</v>
      </c>
      <c r="AJ1335" s="27" t="s">
        <v>31906</v>
      </c>
      <c r="AK1335" s="28" t="s">
        <v>60</v>
      </c>
      <c r="AL1335" s="28">
        <v>10</v>
      </c>
      <c r="AM1335" s="28">
        <v>19980812</v>
      </c>
      <c r="AN1335" s="29">
        <v>340</v>
      </c>
      <c r="AO1335" s="29">
        <v>202212</v>
      </c>
      <c r="AP1335" s="29">
        <v>2022</v>
      </c>
      <c r="AQ1335" s="28">
        <v>74046469</v>
      </c>
      <c r="AR1335" s="28">
        <v>55431447</v>
      </c>
      <c r="AS1335" s="28">
        <v>116500</v>
      </c>
      <c r="AT1335" s="30">
        <v>1</v>
      </c>
      <c r="AU1335" s="30"/>
      <c r="AV1335" s="30"/>
      <c r="AW1335" s="30"/>
      <c r="AX1335" s="30"/>
      <c r="AY1335" s="30"/>
      <c r="AZ1335" s="30"/>
      <c r="BA1335" s="30"/>
      <c r="BB1335" s="30" t="s">
        <v>54452</v>
      </c>
      <c r="BC1335" s="30" t="s">
        <v>54452</v>
      </c>
      <c r="BD1335" s="30" t="s">
        <v>54452</v>
      </c>
      <c r="BE1335" s="30" t="s">
        <v>54452</v>
      </c>
      <c r="BF1335" s="30" t="s">
        <v>54452</v>
      </c>
      <c r="BG1335" s="30">
        <v>4</v>
      </c>
      <c r="BH1335" s="30" t="s">
        <v>237</v>
      </c>
      <c r="BI1335" s="31"/>
    </row>
    <row r="1336" spans="1:61" ht="16.5">
      <c r="A1336" s="21" t="s">
        <v>7538</v>
      </c>
      <c r="B1336" s="21">
        <v>7608</v>
      </c>
      <c r="C1336" s="21">
        <v>1543411</v>
      </c>
      <c r="D1336" s="21">
        <v>5148120917</v>
      </c>
      <c r="E1336" s="22">
        <v>1701110069676</v>
      </c>
      <c r="F1336" s="24" t="s">
        <v>7539</v>
      </c>
      <c r="G1336" s="24" t="s">
        <v>44</v>
      </c>
      <c r="H1336" s="24" t="s">
        <v>51</v>
      </c>
      <c r="I1336" s="24" t="s">
        <v>52</v>
      </c>
      <c r="J1336" s="24" t="s">
        <v>1033</v>
      </c>
      <c r="K1336" s="21">
        <v>38</v>
      </c>
      <c r="L1336" s="32" t="s">
        <v>7540</v>
      </c>
      <c r="M1336" s="21" t="s">
        <v>7541</v>
      </c>
      <c r="N1336" s="21">
        <v>1</v>
      </c>
      <c r="O1336" s="21" t="s">
        <v>55</v>
      </c>
      <c r="P1336" s="21">
        <v>0</v>
      </c>
      <c r="Q1336" s="21">
        <v>0</v>
      </c>
      <c r="R1336" s="33">
        <v>534278</v>
      </c>
      <c r="S1336" s="33">
        <v>11230237</v>
      </c>
      <c r="T1336" s="21">
        <v>0</v>
      </c>
      <c r="U1336" s="33">
        <v>16860</v>
      </c>
      <c r="V1336" s="33">
        <v>4415181</v>
      </c>
      <c r="W1336" s="33">
        <v>995572</v>
      </c>
      <c r="X1336" s="21">
        <v>0</v>
      </c>
      <c r="Y1336" s="33">
        <v>2903792</v>
      </c>
      <c r="Z1336" s="16" t="s">
        <v>1249</v>
      </c>
      <c r="AA1336" s="102">
        <v>0</v>
      </c>
      <c r="AB1336" s="21">
        <v>34.299999999999997</v>
      </c>
      <c r="AC1336" s="21">
        <v>112.3</v>
      </c>
      <c r="AD1336" s="21">
        <v>0.1</v>
      </c>
      <c r="AE1336" s="21">
        <v>54.1</v>
      </c>
      <c r="AF1336" s="21">
        <f t="shared" ref="AF1336:AF1399" si="21">SUM(AA1336:AE1336)</f>
        <v>200.79999999999998</v>
      </c>
      <c r="AG1336" s="21" t="s">
        <v>7542</v>
      </c>
      <c r="AH1336" s="24" t="s">
        <v>7543</v>
      </c>
      <c r="AI1336" s="24" t="s">
        <v>7544</v>
      </c>
      <c r="AJ1336" s="27" t="s">
        <v>31907</v>
      </c>
      <c r="AK1336" s="28" t="s">
        <v>60</v>
      </c>
      <c r="AL1336" s="28">
        <v>10</v>
      </c>
      <c r="AM1336" s="28">
        <v>19931007</v>
      </c>
      <c r="AN1336" s="29">
        <v>634</v>
      </c>
      <c r="AO1336" s="29">
        <v>202304</v>
      </c>
      <c r="AP1336" s="29">
        <v>2022</v>
      </c>
      <c r="AQ1336" s="28">
        <v>593099567</v>
      </c>
      <c r="AR1336" s="28">
        <v>943287562</v>
      </c>
      <c r="AS1336" s="28">
        <v>7404640</v>
      </c>
      <c r="AT1336" s="30">
        <v>3</v>
      </c>
      <c r="AU1336" s="30"/>
      <c r="AV1336" s="30"/>
      <c r="AW1336" s="30"/>
      <c r="AX1336" s="30"/>
      <c r="AY1336" s="30"/>
      <c r="AZ1336" s="30"/>
      <c r="BA1336" s="30"/>
      <c r="BB1336" s="30" t="s">
        <v>54452</v>
      </c>
      <c r="BC1336" s="30" t="s">
        <v>54452</v>
      </c>
      <c r="BD1336" s="30" t="s">
        <v>54452</v>
      </c>
      <c r="BE1336" s="30" t="s">
        <v>54452</v>
      </c>
      <c r="BF1336" s="30" t="s">
        <v>54452</v>
      </c>
      <c r="BG1336" s="30">
        <v>7</v>
      </c>
      <c r="BH1336" s="30"/>
      <c r="BI1336" s="31"/>
    </row>
    <row r="1337" spans="1:61" ht="16.5">
      <c r="A1337" s="21" t="s">
        <v>13812</v>
      </c>
      <c r="B1337" s="21">
        <v>13616</v>
      </c>
      <c r="C1337" s="21">
        <v>9152224</v>
      </c>
      <c r="D1337" s="21">
        <v>7418101531</v>
      </c>
      <c r="E1337" s="22">
        <v>1311110565241</v>
      </c>
      <c r="F1337" s="24" t="s">
        <v>13813</v>
      </c>
      <c r="G1337" s="24" t="s">
        <v>44</v>
      </c>
      <c r="H1337" s="24" t="s">
        <v>51</v>
      </c>
      <c r="I1337" s="24" t="s">
        <v>63</v>
      </c>
      <c r="J1337" s="24" t="s">
        <v>462</v>
      </c>
      <c r="K1337" s="21">
        <v>56</v>
      </c>
      <c r="L1337" s="32" t="s">
        <v>13814</v>
      </c>
      <c r="M1337" s="21" t="s">
        <v>13563</v>
      </c>
      <c r="N1337" s="21">
        <v>1</v>
      </c>
      <c r="O1337" s="21" t="s">
        <v>55</v>
      </c>
      <c r="P1337" s="21">
        <v>0</v>
      </c>
      <c r="Q1337" s="21">
        <v>0</v>
      </c>
      <c r="R1337" s="21">
        <v>0</v>
      </c>
      <c r="S1337" s="33">
        <v>28248845</v>
      </c>
      <c r="T1337" s="21">
        <v>0</v>
      </c>
      <c r="U1337" s="21">
        <v>0</v>
      </c>
      <c r="V1337" s="21">
        <v>0</v>
      </c>
      <c r="W1337" s="33">
        <v>10333961</v>
      </c>
      <c r="X1337" s="21">
        <v>0</v>
      </c>
      <c r="Y1337" s="33">
        <v>3394085</v>
      </c>
      <c r="Z1337" s="16" t="s">
        <v>315</v>
      </c>
      <c r="AA1337" s="102">
        <v>0</v>
      </c>
      <c r="AB1337" s="21">
        <v>33.9</v>
      </c>
      <c r="AC1337" s="21">
        <v>282.39999999999998</v>
      </c>
      <c r="AD1337" s="99">
        <v>0</v>
      </c>
      <c r="AE1337" s="21">
        <v>103.3</v>
      </c>
      <c r="AF1337" s="21">
        <f t="shared" si="21"/>
        <v>419.59999999999997</v>
      </c>
      <c r="AG1337" s="21" t="s">
        <v>13815</v>
      </c>
      <c r="AH1337" s="24" t="s">
        <v>13816</v>
      </c>
      <c r="AI1337" s="24" t="s">
        <v>13817</v>
      </c>
      <c r="AJ1337" s="27" t="s">
        <v>31908</v>
      </c>
      <c r="AK1337" s="28" t="s">
        <v>60</v>
      </c>
      <c r="AL1337" s="28">
        <v>10</v>
      </c>
      <c r="AM1337" s="28">
        <v>20190826</v>
      </c>
      <c r="AN1337" s="29">
        <v>1131</v>
      </c>
      <c r="AO1337" s="29">
        <v>202306</v>
      </c>
      <c r="AP1337" s="29">
        <v>2022</v>
      </c>
      <c r="AQ1337" s="28">
        <v>160742494</v>
      </c>
      <c r="AR1337" s="28">
        <v>221882666</v>
      </c>
      <c r="AS1337" s="28">
        <v>8328170</v>
      </c>
      <c r="AT1337" s="30">
        <v>1</v>
      </c>
      <c r="AU1337" s="30"/>
      <c r="AV1337" s="30"/>
      <c r="AW1337" s="30"/>
      <c r="AX1337" s="30"/>
      <c r="AY1337" s="30"/>
      <c r="AZ1337" s="30"/>
      <c r="BA1337" s="30"/>
      <c r="BB1337" s="30" t="s">
        <v>54452</v>
      </c>
      <c r="BC1337" s="30" t="s">
        <v>54452</v>
      </c>
      <c r="BD1337" s="30" t="s">
        <v>54452</v>
      </c>
      <c r="BE1337" s="30" t="s">
        <v>54452</v>
      </c>
      <c r="BF1337" s="30" t="s">
        <v>54452</v>
      </c>
      <c r="BG1337" s="30">
        <v>8</v>
      </c>
      <c r="BH1337" s="30" t="s">
        <v>13818</v>
      </c>
      <c r="BI1337" s="31"/>
    </row>
    <row r="1338" spans="1:61" ht="16.5">
      <c r="A1338" s="21" t="s">
        <v>13334</v>
      </c>
      <c r="B1338" s="21">
        <v>13175</v>
      </c>
      <c r="C1338" s="21">
        <v>3754822</v>
      </c>
      <c r="D1338" s="21">
        <v>2208802594</v>
      </c>
      <c r="E1338" s="22">
        <v>1101114397752</v>
      </c>
      <c r="F1338" s="24" t="s">
        <v>13335</v>
      </c>
      <c r="G1338" s="24" t="s">
        <v>44</v>
      </c>
      <c r="H1338" s="24" t="s">
        <v>51</v>
      </c>
      <c r="I1338" s="24" t="s">
        <v>63</v>
      </c>
      <c r="J1338" s="24" t="s">
        <v>462</v>
      </c>
      <c r="K1338" s="21">
        <v>56</v>
      </c>
      <c r="L1338" s="32" t="s">
        <v>13336</v>
      </c>
      <c r="M1338" s="21" t="s">
        <v>13337</v>
      </c>
      <c r="N1338" s="21">
        <v>1</v>
      </c>
      <c r="O1338" s="21" t="s">
        <v>55</v>
      </c>
      <c r="P1338" s="21">
        <v>0</v>
      </c>
      <c r="Q1338" s="21">
        <v>0</v>
      </c>
      <c r="R1338" s="21">
        <v>0</v>
      </c>
      <c r="S1338" s="21">
        <v>0</v>
      </c>
      <c r="T1338" s="21">
        <v>0</v>
      </c>
      <c r="U1338" s="21">
        <v>0</v>
      </c>
      <c r="V1338" s="21">
        <v>0</v>
      </c>
      <c r="W1338" s="44">
        <v>3441122</v>
      </c>
      <c r="X1338" s="44">
        <v>73696660</v>
      </c>
      <c r="Y1338" s="33">
        <v>253000</v>
      </c>
      <c r="Z1338" s="16" t="s">
        <v>315</v>
      </c>
      <c r="AA1338" s="102">
        <v>0</v>
      </c>
      <c r="AB1338" s="21">
        <v>2.5</v>
      </c>
      <c r="AC1338" s="99">
        <v>0</v>
      </c>
      <c r="AD1338" s="99">
        <v>0</v>
      </c>
      <c r="AE1338" s="21">
        <v>771.3</v>
      </c>
      <c r="AF1338" s="21">
        <f t="shared" si="21"/>
        <v>773.8</v>
      </c>
      <c r="AG1338" s="21" t="s">
        <v>13338</v>
      </c>
      <c r="AH1338" s="24" t="s">
        <v>13339</v>
      </c>
      <c r="AI1338" s="24" t="s">
        <v>13340</v>
      </c>
      <c r="AJ1338" s="27" t="s">
        <v>31909</v>
      </c>
      <c r="AK1338" s="28" t="s">
        <v>60</v>
      </c>
      <c r="AL1338" s="28">
        <v>10</v>
      </c>
      <c r="AM1338" s="28">
        <v>20100720</v>
      </c>
      <c r="AN1338" s="29">
        <v>1327</v>
      </c>
      <c r="AO1338" s="29">
        <v>202212</v>
      </c>
      <c r="AP1338" s="29">
        <v>2022</v>
      </c>
      <c r="AQ1338" s="28">
        <v>1292526639</v>
      </c>
      <c r="AR1338" s="28">
        <v>2924805112</v>
      </c>
      <c r="AS1338" s="28">
        <v>19885533</v>
      </c>
      <c r="AT1338" s="30">
        <v>1</v>
      </c>
      <c r="AU1338" s="30"/>
      <c r="AV1338" s="30"/>
      <c r="AW1338" s="30"/>
      <c r="AX1338" s="30"/>
      <c r="AY1338" s="30"/>
      <c r="AZ1338" s="30"/>
      <c r="BA1338" s="30"/>
      <c r="BB1338" s="30" t="s">
        <v>54452</v>
      </c>
      <c r="BC1338" s="30" t="s">
        <v>54452</v>
      </c>
      <c r="BD1338" s="30" t="s">
        <v>54452</v>
      </c>
      <c r="BE1338" s="30" t="s">
        <v>54452</v>
      </c>
      <c r="BF1338" s="30" t="s">
        <v>54452</v>
      </c>
      <c r="BG1338" s="30">
        <v>7</v>
      </c>
      <c r="BH1338" s="30"/>
      <c r="BI1338" s="31"/>
    </row>
    <row r="1339" spans="1:61" ht="16.5">
      <c r="A1339" s="21" t="s">
        <v>15884</v>
      </c>
      <c r="B1339" s="21">
        <v>12944</v>
      </c>
      <c r="C1339" s="21">
        <v>4150017</v>
      </c>
      <c r="D1339" s="21">
        <v>1448103460</v>
      </c>
      <c r="E1339" s="22">
        <v>1311110318343</v>
      </c>
      <c r="F1339" s="24" t="s">
        <v>15885</v>
      </c>
      <c r="G1339" s="24" t="s">
        <v>44</v>
      </c>
      <c r="H1339" s="24" t="s">
        <v>51</v>
      </c>
      <c r="I1339" s="24" t="s">
        <v>63</v>
      </c>
      <c r="J1339" s="24" t="s">
        <v>462</v>
      </c>
      <c r="K1339" s="21">
        <v>56</v>
      </c>
      <c r="L1339" s="32" t="s">
        <v>15886</v>
      </c>
      <c r="M1339" s="21" t="s">
        <v>15887</v>
      </c>
      <c r="N1339" s="26">
        <v>1</v>
      </c>
      <c r="O1339" s="26" t="s">
        <v>55</v>
      </c>
      <c r="P1339" s="41">
        <v>179073</v>
      </c>
      <c r="Q1339" s="41">
        <v>417837</v>
      </c>
      <c r="R1339" s="21">
        <v>0</v>
      </c>
      <c r="S1339" s="41">
        <v>25437253</v>
      </c>
      <c r="T1339" s="21">
        <v>0</v>
      </c>
      <c r="U1339" s="21">
        <v>0</v>
      </c>
      <c r="V1339" s="41">
        <v>44519458</v>
      </c>
      <c r="W1339" s="21">
        <v>0</v>
      </c>
      <c r="X1339" s="21">
        <v>0</v>
      </c>
      <c r="Y1339" s="21">
        <v>0</v>
      </c>
      <c r="Z1339" s="16" t="s">
        <v>315</v>
      </c>
      <c r="AA1339" s="21">
        <v>1.7</v>
      </c>
      <c r="AB1339" s="21">
        <v>4.0999999999999996</v>
      </c>
      <c r="AC1339" s="21">
        <v>254.3</v>
      </c>
      <c r="AD1339" s="99">
        <v>0</v>
      </c>
      <c r="AE1339" s="21">
        <v>445.1</v>
      </c>
      <c r="AF1339" s="21">
        <f t="shared" si="21"/>
        <v>705.2</v>
      </c>
      <c r="AG1339" s="21" t="s">
        <v>15888</v>
      </c>
      <c r="AH1339" s="24" t="s">
        <v>15889</v>
      </c>
      <c r="AI1339" s="24" t="s">
        <v>15890</v>
      </c>
      <c r="AJ1339" s="27" t="s">
        <v>31910</v>
      </c>
      <c r="AK1339" s="28" t="s">
        <v>60</v>
      </c>
      <c r="AL1339" s="28">
        <v>10</v>
      </c>
      <c r="AM1339" s="28">
        <v>20120713</v>
      </c>
      <c r="AN1339" s="29">
        <v>589</v>
      </c>
      <c r="AO1339" s="29">
        <v>202212</v>
      </c>
      <c r="AP1339" s="29">
        <v>2022</v>
      </c>
      <c r="AQ1339" s="28">
        <v>173507764</v>
      </c>
      <c r="AR1339" s="28">
        <v>363759914</v>
      </c>
      <c r="AS1339" s="28">
        <v>22515895</v>
      </c>
      <c r="AT1339" s="30">
        <v>1</v>
      </c>
      <c r="AU1339" s="30"/>
      <c r="AV1339" s="30"/>
      <c r="AW1339" s="30"/>
      <c r="AX1339" s="30"/>
      <c r="AY1339" s="30"/>
      <c r="AZ1339" s="30"/>
      <c r="BA1339" s="30"/>
      <c r="BB1339" s="30" t="s">
        <v>54452</v>
      </c>
      <c r="BC1339" s="30" t="s">
        <v>54452</v>
      </c>
      <c r="BD1339" s="30" t="s">
        <v>54452</v>
      </c>
      <c r="BE1339" s="30" t="s">
        <v>54452</v>
      </c>
      <c r="BF1339" s="30" t="s">
        <v>54452</v>
      </c>
      <c r="BG1339" s="30">
        <v>4</v>
      </c>
      <c r="BH1339" s="30" t="s">
        <v>921</v>
      </c>
      <c r="BI1339" s="31"/>
    </row>
    <row r="1340" spans="1:61" ht="16.5">
      <c r="A1340" s="21" t="s">
        <v>14036</v>
      </c>
      <c r="B1340" s="21">
        <v>13765</v>
      </c>
      <c r="C1340" s="21">
        <v>8173102</v>
      </c>
      <c r="D1340" s="21">
        <v>1728600842</v>
      </c>
      <c r="E1340" s="22">
        <v>1311110481819</v>
      </c>
      <c r="F1340" s="24" t="s">
        <v>14037</v>
      </c>
      <c r="G1340" s="24" t="s">
        <v>44</v>
      </c>
      <c r="H1340" s="24" t="s">
        <v>51</v>
      </c>
      <c r="I1340" s="24" t="s">
        <v>63</v>
      </c>
      <c r="J1340" s="24" t="s">
        <v>1449</v>
      </c>
      <c r="K1340" s="21">
        <v>61</v>
      </c>
      <c r="L1340" s="32" t="s">
        <v>14038</v>
      </c>
      <c r="M1340" s="21" t="s">
        <v>14039</v>
      </c>
      <c r="N1340" s="26">
        <v>1</v>
      </c>
      <c r="O1340" s="26" t="s">
        <v>55</v>
      </c>
      <c r="P1340" s="26">
        <v>0</v>
      </c>
      <c r="Q1340" s="26">
        <v>0</v>
      </c>
      <c r="R1340" s="33">
        <v>1663646</v>
      </c>
      <c r="S1340" s="33">
        <v>295640</v>
      </c>
      <c r="T1340" s="26">
        <v>0</v>
      </c>
      <c r="U1340" s="33">
        <v>556353</v>
      </c>
      <c r="V1340" s="26">
        <v>0</v>
      </c>
      <c r="W1340" s="33">
        <v>11057147</v>
      </c>
      <c r="X1340" s="33">
        <v>13736383</v>
      </c>
      <c r="Y1340" s="33">
        <v>179268</v>
      </c>
      <c r="Z1340" s="21"/>
      <c r="AA1340" s="102">
        <v>0</v>
      </c>
      <c r="AB1340" s="21">
        <v>18.399999999999999</v>
      </c>
      <c r="AC1340" s="21">
        <v>2.9</v>
      </c>
      <c r="AD1340" s="21">
        <v>5.5</v>
      </c>
      <c r="AE1340" s="21">
        <v>247.9</v>
      </c>
      <c r="AF1340" s="21">
        <f t="shared" si="21"/>
        <v>274.7</v>
      </c>
      <c r="AG1340" s="21" t="s">
        <v>14040</v>
      </c>
      <c r="AH1340" s="24">
        <v>15999400</v>
      </c>
      <c r="AI1340" s="24" t="s">
        <v>14041</v>
      </c>
      <c r="AJ1340" s="27" t="s">
        <v>31911</v>
      </c>
      <c r="AK1340" s="28" t="s">
        <v>60</v>
      </c>
      <c r="AL1340" s="28">
        <v>10</v>
      </c>
      <c r="AM1340" s="28">
        <v>20170508</v>
      </c>
      <c r="AN1340" s="29">
        <v>840</v>
      </c>
      <c r="AO1340" s="29">
        <v>202303</v>
      </c>
      <c r="AP1340" s="29">
        <v>2022</v>
      </c>
      <c r="AQ1340" s="28">
        <v>620980268</v>
      </c>
      <c r="AR1340" s="28">
        <v>1393906763</v>
      </c>
      <c r="AS1340" s="28">
        <v>25475324</v>
      </c>
      <c r="AT1340" s="30">
        <v>1</v>
      </c>
      <c r="AU1340" s="30"/>
      <c r="AV1340" s="30"/>
      <c r="AW1340" s="30"/>
      <c r="AX1340" s="30"/>
      <c r="AY1340" s="30"/>
      <c r="AZ1340" s="30"/>
      <c r="BA1340" s="30"/>
      <c r="BB1340" s="30" t="s">
        <v>54452</v>
      </c>
      <c r="BC1340" s="30" t="s">
        <v>54452</v>
      </c>
      <c r="BD1340" s="30" t="s">
        <v>54452</v>
      </c>
      <c r="BE1340" s="30" t="s">
        <v>54452</v>
      </c>
      <c r="BF1340" s="30" t="s">
        <v>54452</v>
      </c>
      <c r="BG1340" s="30">
        <v>4</v>
      </c>
      <c r="BH1340" s="30" t="s">
        <v>3728</v>
      </c>
      <c r="BI1340" s="31"/>
    </row>
    <row r="1341" spans="1:61" ht="16.5">
      <c r="A1341" s="21" t="s">
        <v>12760</v>
      </c>
      <c r="B1341" s="21">
        <v>12471</v>
      </c>
      <c r="C1341" s="21">
        <v>4339427</v>
      </c>
      <c r="D1341" s="21">
        <v>1448118454</v>
      </c>
      <c r="E1341" s="22">
        <v>1311110351682</v>
      </c>
      <c r="F1341" s="24" t="s">
        <v>12761</v>
      </c>
      <c r="G1341" s="24" t="s">
        <v>44</v>
      </c>
      <c r="H1341" s="24" t="s">
        <v>51</v>
      </c>
      <c r="I1341" s="24" t="s">
        <v>63</v>
      </c>
      <c r="J1341" s="24" t="s">
        <v>462</v>
      </c>
      <c r="K1341" s="21">
        <v>56</v>
      </c>
      <c r="L1341" s="32" t="s">
        <v>12762</v>
      </c>
      <c r="M1341" s="21" t="s">
        <v>12763</v>
      </c>
      <c r="N1341" s="26">
        <v>1</v>
      </c>
      <c r="O1341" s="26" t="s">
        <v>55</v>
      </c>
      <c r="P1341" s="33">
        <v>2161230</v>
      </c>
      <c r="Q1341" s="33">
        <v>1212398</v>
      </c>
      <c r="R1341" s="26">
        <v>0</v>
      </c>
      <c r="S1341" s="33">
        <v>332711</v>
      </c>
      <c r="T1341" s="26">
        <v>0</v>
      </c>
      <c r="U1341" s="33">
        <v>23356</v>
      </c>
      <c r="V1341" s="26">
        <v>0</v>
      </c>
      <c r="W1341" s="33">
        <v>1529749</v>
      </c>
      <c r="X1341" s="26">
        <v>0</v>
      </c>
      <c r="Y1341" s="26">
        <v>0</v>
      </c>
      <c r="Z1341" s="21"/>
      <c r="AA1341" s="21">
        <v>21.6</v>
      </c>
      <c r="AB1341" s="21">
        <v>12.1</v>
      </c>
      <c r="AC1341" s="21">
        <v>3.3</v>
      </c>
      <c r="AD1341" s="21">
        <v>0.2</v>
      </c>
      <c r="AE1341" s="21">
        <v>15.2</v>
      </c>
      <c r="AF1341" s="21">
        <f t="shared" si="21"/>
        <v>52.400000000000006</v>
      </c>
      <c r="AG1341" s="21" t="s">
        <v>9000</v>
      </c>
      <c r="AH1341" s="24">
        <v>15668834</v>
      </c>
      <c r="AI1341" s="24" t="s">
        <v>12764</v>
      </c>
      <c r="AJ1341" s="27" t="s">
        <v>31911</v>
      </c>
      <c r="AK1341" s="28" t="s">
        <v>70</v>
      </c>
      <c r="AL1341" s="28">
        <v>10</v>
      </c>
      <c r="AM1341" s="28">
        <v>20130826</v>
      </c>
      <c r="AN1341" s="29">
        <v>465</v>
      </c>
      <c r="AO1341" s="29">
        <v>202306</v>
      </c>
      <c r="AP1341" s="29">
        <v>2022</v>
      </c>
      <c r="AQ1341" s="28">
        <v>753476400</v>
      </c>
      <c r="AR1341" s="28">
        <v>2053987699</v>
      </c>
      <c r="AS1341" s="28">
        <v>8228995</v>
      </c>
      <c r="AT1341" s="30">
        <v>1</v>
      </c>
      <c r="AU1341" s="30"/>
      <c r="AV1341" s="30"/>
      <c r="AW1341" s="30"/>
      <c r="AX1341" s="30"/>
      <c r="AY1341" s="30"/>
      <c r="AZ1341" s="30"/>
      <c r="BA1341" s="30"/>
      <c r="BB1341" s="30" t="s">
        <v>54452</v>
      </c>
      <c r="BC1341" s="30" t="s">
        <v>54452</v>
      </c>
      <c r="BD1341" s="30" t="s">
        <v>54452</v>
      </c>
      <c r="BE1341" s="30" t="s">
        <v>54452</v>
      </c>
      <c r="BF1341" s="30" t="s">
        <v>12765</v>
      </c>
      <c r="BG1341" s="30">
        <v>2</v>
      </c>
      <c r="BH1341" s="30"/>
      <c r="BI1341" s="31"/>
    </row>
    <row r="1342" spans="1:61" ht="16.5">
      <c r="A1342" s="21" t="s">
        <v>5993</v>
      </c>
      <c r="B1342" s="21">
        <v>6065</v>
      </c>
      <c r="C1342" s="21">
        <v>1863815</v>
      </c>
      <c r="D1342" s="21">
        <v>1278108271</v>
      </c>
      <c r="E1342" s="22">
        <v>1115110005269</v>
      </c>
      <c r="F1342" s="24" t="s">
        <v>5994</v>
      </c>
      <c r="G1342" s="24" t="s">
        <v>44</v>
      </c>
      <c r="H1342" s="24" t="s">
        <v>51</v>
      </c>
      <c r="I1342" s="24" t="s">
        <v>52</v>
      </c>
      <c r="J1342" s="24" t="s">
        <v>171</v>
      </c>
      <c r="K1342" s="21">
        <v>48</v>
      </c>
      <c r="L1342" s="32" t="s">
        <v>5995</v>
      </c>
      <c r="M1342" s="21" t="s">
        <v>5996</v>
      </c>
      <c r="N1342" s="21">
        <v>1</v>
      </c>
      <c r="O1342" s="21" t="s">
        <v>55</v>
      </c>
      <c r="P1342" s="21">
        <v>0</v>
      </c>
      <c r="Q1342" s="21">
        <v>0</v>
      </c>
      <c r="R1342" s="21">
        <v>0</v>
      </c>
      <c r="S1342" s="33">
        <v>1834254</v>
      </c>
      <c r="T1342" s="21">
        <v>0</v>
      </c>
      <c r="U1342" s="33">
        <v>79688</v>
      </c>
      <c r="V1342" s="21">
        <v>0</v>
      </c>
      <c r="W1342" s="21">
        <v>0</v>
      </c>
      <c r="X1342" s="33">
        <v>394835</v>
      </c>
      <c r="Y1342" s="33">
        <v>61074</v>
      </c>
      <c r="Z1342" s="16" t="s">
        <v>126</v>
      </c>
      <c r="AA1342" s="102">
        <v>0</v>
      </c>
      <c r="AB1342" s="21">
        <v>0.6</v>
      </c>
      <c r="AC1342" s="21">
        <v>18.3</v>
      </c>
      <c r="AD1342" s="21">
        <v>0.7</v>
      </c>
      <c r="AE1342" s="21">
        <v>3.9</v>
      </c>
      <c r="AF1342" s="21">
        <f t="shared" si="21"/>
        <v>23.5</v>
      </c>
      <c r="AG1342" s="21" t="s">
        <v>5997</v>
      </c>
      <c r="AH1342" s="24" t="s">
        <v>5998</v>
      </c>
      <c r="AI1342" s="24" t="s">
        <v>5999</v>
      </c>
      <c r="AJ1342" s="27" t="s">
        <v>31912</v>
      </c>
      <c r="AK1342" s="28" t="s">
        <v>70</v>
      </c>
      <c r="AL1342" s="28">
        <v>10</v>
      </c>
      <c r="AM1342" s="28">
        <v>19830419</v>
      </c>
      <c r="AN1342" s="29">
        <v>325</v>
      </c>
      <c r="AO1342" s="29">
        <v>202306</v>
      </c>
      <c r="AP1342" s="29">
        <v>2022</v>
      </c>
      <c r="AQ1342" s="28">
        <v>148149632</v>
      </c>
      <c r="AR1342" s="28">
        <v>164496950</v>
      </c>
      <c r="AS1342" s="28">
        <v>13246769</v>
      </c>
      <c r="AT1342" s="30">
        <v>1</v>
      </c>
      <c r="AU1342" s="30"/>
      <c r="AV1342" s="30"/>
      <c r="AW1342" s="30"/>
      <c r="AX1342" s="30"/>
      <c r="AY1342" s="30"/>
      <c r="AZ1342" s="30"/>
      <c r="BA1342" s="30"/>
      <c r="BB1342" s="30" t="s">
        <v>54452</v>
      </c>
      <c r="BC1342" s="30" t="s">
        <v>54452</v>
      </c>
      <c r="BD1342" s="30" t="s">
        <v>54452</v>
      </c>
      <c r="BE1342" s="30" t="s">
        <v>54452</v>
      </c>
      <c r="BF1342" s="30" t="s">
        <v>6000</v>
      </c>
      <c r="BG1342" s="30">
        <v>2</v>
      </c>
      <c r="BH1342" s="30" t="s">
        <v>4393</v>
      </c>
      <c r="BI1342" s="31"/>
    </row>
    <row r="1343" spans="1:61" ht="16.5">
      <c r="A1343" s="21" t="s">
        <v>826</v>
      </c>
      <c r="B1343" s="21">
        <v>655</v>
      </c>
      <c r="C1343" s="21">
        <v>1456155</v>
      </c>
      <c r="D1343" s="21">
        <v>2208120176</v>
      </c>
      <c r="E1343" s="22">
        <v>1101110296106</v>
      </c>
      <c r="F1343" s="24" t="s">
        <v>827</v>
      </c>
      <c r="G1343" s="24" t="s">
        <v>44</v>
      </c>
      <c r="H1343" s="24" t="s">
        <v>51</v>
      </c>
      <c r="I1343" s="24" t="s">
        <v>52</v>
      </c>
      <c r="J1343" s="24" t="s">
        <v>72</v>
      </c>
      <c r="K1343" s="21">
        <v>1</v>
      </c>
      <c r="L1343" s="32" t="s">
        <v>828</v>
      </c>
      <c r="M1343" s="21" t="s">
        <v>829</v>
      </c>
      <c r="N1343" s="21">
        <v>1</v>
      </c>
      <c r="O1343" s="21" t="s">
        <v>83</v>
      </c>
      <c r="P1343" s="21">
        <v>0</v>
      </c>
      <c r="Q1343" s="21">
        <v>0</v>
      </c>
      <c r="R1343" s="21">
        <v>0</v>
      </c>
      <c r="S1343" s="21">
        <v>0</v>
      </c>
      <c r="T1343" s="21">
        <v>0</v>
      </c>
      <c r="U1343" s="21">
        <v>0</v>
      </c>
      <c r="V1343" s="21">
        <v>0</v>
      </c>
      <c r="W1343" s="21">
        <v>0</v>
      </c>
      <c r="X1343" s="39">
        <v>217490158</v>
      </c>
      <c r="Y1343" s="39">
        <v>12939270955</v>
      </c>
      <c r="Z1343" s="16" t="s">
        <v>56</v>
      </c>
      <c r="AA1343" s="102">
        <v>0</v>
      </c>
      <c r="AB1343" s="21">
        <v>129.30000000000001</v>
      </c>
      <c r="AC1343" s="99">
        <v>0</v>
      </c>
      <c r="AD1343" s="99">
        <v>0</v>
      </c>
      <c r="AE1343" s="21">
        <v>2.1</v>
      </c>
      <c r="AF1343" s="21">
        <f t="shared" si="21"/>
        <v>131.4</v>
      </c>
      <c r="AG1343" s="21" t="s">
        <v>830</v>
      </c>
      <c r="AH1343" s="24" t="s">
        <v>831</v>
      </c>
      <c r="AI1343" s="24" t="s">
        <v>832</v>
      </c>
      <c r="AJ1343" s="27" t="s">
        <v>31913</v>
      </c>
      <c r="AK1343" s="28" t="s">
        <v>60</v>
      </c>
      <c r="AL1343" s="28">
        <v>10</v>
      </c>
      <c r="AM1343" s="28">
        <v>19670505</v>
      </c>
      <c r="AN1343" s="29">
        <v>424</v>
      </c>
      <c r="AO1343" s="29">
        <v>202205</v>
      </c>
      <c r="AP1343" s="29">
        <v>2022</v>
      </c>
      <c r="AQ1343" s="28">
        <v>1389279682</v>
      </c>
      <c r="AR1343" s="28">
        <v>601072724</v>
      </c>
      <c r="AS1343" s="28">
        <v>56819735</v>
      </c>
      <c r="AT1343" s="30">
        <v>1</v>
      </c>
      <c r="AU1343" s="30"/>
      <c r="AV1343" s="30"/>
      <c r="AW1343" s="30"/>
      <c r="AX1343" s="30"/>
      <c r="AY1343" s="30"/>
      <c r="AZ1343" s="30"/>
      <c r="BA1343" s="30"/>
      <c r="BB1343" s="30" t="s">
        <v>54452</v>
      </c>
      <c r="BC1343" s="30" t="s">
        <v>54452</v>
      </c>
      <c r="BD1343" s="30" t="s">
        <v>54452</v>
      </c>
      <c r="BE1343" s="30" t="s">
        <v>54452</v>
      </c>
      <c r="BF1343" s="30" t="s">
        <v>54452</v>
      </c>
      <c r="BG1343" s="30">
        <v>4</v>
      </c>
      <c r="BH1343" s="30" t="s">
        <v>833</v>
      </c>
      <c r="BI1343" s="31"/>
    </row>
    <row r="1344" spans="1:61" ht="16.5">
      <c r="A1344" s="21" t="s">
        <v>11171</v>
      </c>
      <c r="B1344" s="21">
        <v>11365</v>
      </c>
      <c r="C1344" s="21">
        <v>1635125</v>
      </c>
      <c r="D1344" s="21">
        <v>3118100025</v>
      </c>
      <c r="E1344" s="22">
        <v>1649110000060</v>
      </c>
      <c r="F1344" s="24" t="s">
        <v>11172</v>
      </c>
      <c r="G1344" s="24" t="s">
        <v>44</v>
      </c>
      <c r="H1344" s="24" t="s">
        <v>51</v>
      </c>
      <c r="I1344" s="24" t="s">
        <v>65</v>
      </c>
      <c r="J1344" s="24" t="s">
        <v>3829</v>
      </c>
      <c r="K1344" s="21">
        <v>50</v>
      </c>
      <c r="L1344" s="21"/>
      <c r="M1344" s="21" t="s">
        <v>11173</v>
      </c>
      <c r="N1344" s="21">
        <v>1</v>
      </c>
      <c r="O1344" s="21" t="s">
        <v>55</v>
      </c>
      <c r="P1344" s="21">
        <v>0</v>
      </c>
      <c r="Q1344" s="33">
        <v>5500</v>
      </c>
      <c r="R1344" s="21">
        <v>0</v>
      </c>
      <c r="S1344" s="21">
        <v>0</v>
      </c>
      <c r="T1344" s="21">
        <v>0</v>
      </c>
      <c r="U1344" s="33">
        <v>4230514</v>
      </c>
      <c r="V1344" s="21">
        <v>0</v>
      </c>
      <c r="W1344" s="33">
        <v>45237</v>
      </c>
      <c r="X1344" s="21">
        <v>0</v>
      </c>
      <c r="Y1344" s="33">
        <v>155370</v>
      </c>
      <c r="Z1344" s="21" t="s">
        <v>315</v>
      </c>
      <c r="AA1344" s="102">
        <v>0</v>
      </c>
      <c r="AB1344" s="21">
        <v>1.6</v>
      </c>
      <c r="AC1344" s="99">
        <v>0</v>
      </c>
      <c r="AD1344" s="21">
        <v>42.3</v>
      </c>
      <c r="AE1344" s="21">
        <v>0.4</v>
      </c>
      <c r="AF1344" s="21">
        <f t="shared" si="21"/>
        <v>44.3</v>
      </c>
      <c r="AG1344" s="21" t="s">
        <v>11174</v>
      </c>
      <c r="AH1344" s="24" t="s">
        <v>11175</v>
      </c>
      <c r="AI1344" s="24" t="s">
        <v>11176</v>
      </c>
      <c r="AJ1344" s="27" t="s">
        <v>31914</v>
      </c>
      <c r="AK1344" s="28" t="s">
        <v>60</v>
      </c>
      <c r="AL1344" s="28">
        <v>10</v>
      </c>
      <c r="AM1344" s="28">
        <v>19660216</v>
      </c>
      <c r="AN1344" s="29">
        <v>348</v>
      </c>
      <c r="AO1344" s="29">
        <v>202212</v>
      </c>
      <c r="AP1344" s="29">
        <v>2022</v>
      </c>
      <c r="AQ1344" s="28">
        <v>42876682</v>
      </c>
      <c r="AR1344" s="28">
        <v>27825223</v>
      </c>
      <c r="AS1344" s="28">
        <v>1500000</v>
      </c>
      <c r="AT1344" s="30">
        <v>1</v>
      </c>
      <c r="AU1344" s="30"/>
      <c r="AV1344" s="30"/>
      <c r="AW1344" s="30"/>
      <c r="AX1344" s="30"/>
      <c r="AY1344" s="30"/>
      <c r="AZ1344" s="30"/>
      <c r="BA1344" s="30"/>
      <c r="BB1344" s="30" t="s">
        <v>54452</v>
      </c>
      <c r="BC1344" s="30" t="s">
        <v>54452</v>
      </c>
      <c r="BD1344" s="30" t="s">
        <v>54452</v>
      </c>
      <c r="BE1344" s="30" t="s">
        <v>54452</v>
      </c>
      <c r="BF1344" s="30" t="s">
        <v>54452</v>
      </c>
      <c r="BG1344" s="30">
        <v>13</v>
      </c>
      <c r="BH1344" s="30"/>
      <c r="BI1344" s="31"/>
    </row>
    <row r="1345" spans="1:61" ht="16.5">
      <c r="A1345" s="21" t="s">
        <v>9326</v>
      </c>
      <c r="B1345" s="21">
        <v>9537</v>
      </c>
      <c r="C1345" s="21">
        <v>1942331</v>
      </c>
      <c r="D1345" s="21">
        <v>1058605788</v>
      </c>
      <c r="E1345" s="22">
        <v>1101111833725</v>
      </c>
      <c r="F1345" s="24" t="s">
        <v>9327</v>
      </c>
      <c r="G1345" s="24" t="s">
        <v>44</v>
      </c>
      <c r="H1345" s="24" t="s">
        <v>51</v>
      </c>
      <c r="I1345" s="24" t="s">
        <v>52</v>
      </c>
      <c r="J1345" s="24" t="s">
        <v>171</v>
      </c>
      <c r="K1345" s="21">
        <v>48</v>
      </c>
      <c r="L1345" s="32" t="s">
        <v>9328</v>
      </c>
      <c r="M1345" s="21" t="s">
        <v>9329</v>
      </c>
      <c r="N1345" s="21">
        <v>1</v>
      </c>
      <c r="O1345" s="21" t="s">
        <v>55</v>
      </c>
      <c r="P1345" s="21">
        <v>0</v>
      </c>
      <c r="Q1345" s="21">
        <v>0</v>
      </c>
      <c r="R1345" s="21">
        <v>0</v>
      </c>
      <c r="S1345" s="21">
        <v>0</v>
      </c>
      <c r="T1345" s="21">
        <v>0</v>
      </c>
      <c r="U1345" s="21">
        <v>0</v>
      </c>
      <c r="V1345" s="21">
        <v>0</v>
      </c>
      <c r="W1345" s="33">
        <v>1040329</v>
      </c>
      <c r="X1345" s="21">
        <v>0</v>
      </c>
      <c r="Y1345" s="21">
        <v>0</v>
      </c>
      <c r="Z1345" s="16" t="s">
        <v>315</v>
      </c>
      <c r="AA1345" s="102">
        <v>0</v>
      </c>
      <c r="AB1345" s="99">
        <v>0</v>
      </c>
      <c r="AC1345" s="99">
        <v>0</v>
      </c>
      <c r="AD1345" s="99">
        <v>0</v>
      </c>
      <c r="AE1345" s="21">
        <v>10.4</v>
      </c>
      <c r="AF1345" s="21">
        <f t="shared" si="21"/>
        <v>10.4</v>
      </c>
      <c r="AG1345" s="21" t="s">
        <v>9330</v>
      </c>
      <c r="AH1345" s="24" t="s">
        <v>9331</v>
      </c>
      <c r="AI1345" s="24" t="s">
        <v>8111</v>
      </c>
      <c r="AJ1345" s="27" t="s">
        <v>31496</v>
      </c>
      <c r="AK1345" s="28" t="s">
        <v>60</v>
      </c>
      <c r="AL1345" s="28">
        <v>10</v>
      </c>
      <c r="AM1345" s="28">
        <v>19991222</v>
      </c>
      <c r="AN1345" s="29">
        <v>452</v>
      </c>
      <c r="AO1345" s="29">
        <v>202212</v>
      </c>
      <c r="AP1345" s="29">
        <v>2022</v>
      </c>
      <c r="AQ1345" s="28">
        <v>190905101</v>
      </c>
      <c r="AR1345" s="28">
        <v>65477127</v>
      </c>
      <c r="AS1345" s="28">
        <v>14700000</v>
      </c>
      <c r="AT1345" s="30">
        <v>1</v>
      </c>
      <c r="AU1345" s="30"/>
      <c r="AV1345" s="30"/>
      <c r="AW1345" s="30"/>
      <c r="AX1345" s="30"/>
      <c r="AY1345" s="30"/>
      <c r="AZ1345" s="30"/>
      <c r="BA1345" s="30"/>
      <c r="BB1345" s="30" t="s">
        <v>54452</v>
      </c>
      <c r="BC1345" s="30" t="s">
        <v>54452</v>
      </c>
      <c r="BD1345" s="30" t="s">
        <v>54452</v>
      </c>
      <c r="BE1345" s="30" t="s">
        <v>54452</v>
      </c>
      <c r="BF1345" s="30" t="s">
        <v>54452</v>
      </c>
      <c r="BG1345" s="30">
        <v>4</v>
      </c>
      <c r="BH1345" s="30" t="s">
        <v>237</v>
      </c>
      <c r="BI1345" s="31"/>
    </row>
    <row r="1346" spans="1:61" ht="16.5">
      <c r="A1346" s="21" t="s">
        <v>16626</v>
      </c>
      <c r="B1346" s="21">
        <v>20038</v>
      </c>
      <c r="C1346" s="21">
        <v>1881284</v>
      </c>
      <c r="D1346" s="21">
        <v>3018112903</v>
      </c>
      <c r="E1346" s="22">
        <v>1543110001997</v>
      </c>
      <c r="F1346" s="24" t="s">
        <v>16627</v>
      </c>
      <c r="G1346" s="24" t="s">
        <v>104</v>
      </c>
      <c r="H1346" s="24" t="s">
        <v>51</v>
      </c>
      <c r="I1346" s="24" t="s">
        <v>52</v>
      </c>
      <c r="J1346" s="24" t="s">
        <v>72</v>
      </c>
      <c r="K1346" s="21">
        <v>1</v>
      </c>
      <c r="L1346" s="32" t="s">
        <v>16628</v>
      </c>
      <c r="M1346" s="21" t="s">
        <v>2838</v>
      </c>
      <c r="N1346" s="21">
        <v>1</v>
      </c>
      <c r="O1346" s="21" t="s">
        <v>55</v>
      </c>
      <c r="P1346" s="33">
        <v>501373</v>
      </c>
      <c r="Q1346" s="36">
        <v>528</v>
      </c>
      <c r="R1346" s="33">
        <v>85690</v>
      </c>
      <c r="S1346" s="33">
        <v>1029100</v>
      </c>
      <c r="T1346" s="21">
        <v>0</v>
      </c>
      <c r="U1346" s="21">
        <v>0</v>
      </c>
      <c r="V1346" s="33">
        <v>558836</v>
      </c>
      <c r="W1346" s="21">
        <v>0</v>
      </c>
      <c r="X1346" s="33">
        <v>976901</v>
      </c>
      <c r="Y1346" s="33">
        <v>530933</v>
      </c>
      <c r="Z1346" s="16" t="s">
        <v>315</v>
      </c>
      <c r="AA1346" s="21">
        <v>5</v>
      </c>
      <c r="AB1346" s="21">
        <v>6.1</v>
      </c>
      <c r="AC1346" s="21">
        <v>10.199999999999999</v>
      </c>
      <c r="AD1346" s="99">
        <v>0</v>
      </c>
      <c r="AE1346" s="21">
        <v>15.3</v>
      </c>
      <c r="AF1346" s="21">
        <f t="shared" si="21"/>
        <v>36.599999999999994</v>
      </c>
      <c r="AG1346" s="21" t="s">
        <v>16629</v>
      </c>
      <c r="AH1346" s="24" t="s">
        <v>16630</v>
      </c>
      <c r="AI1346" s="24" t="s">
        <v>16631</v>
      </c>
      <c r="AJ1346" s="27" t="s">
        <v>31915</v>
      </c>
      <c r="AK1346" s="28" t="s">
        <v>70</v>
      </c>
      <c r="AL1346" s="28">
        <v>10</v>
      </c>
      <c r="AM1346" s="28">
        <v>19910907</v>
      </c>
      <c r="AN1346" s="29">
        <v>322</v>
      </c>
      <c r="AO1346" s="29">
        <v>202306</v>
      </c>
      <c r="AP1346" s="29">
        <v>2022</v>
      </c>
      <c r="AQ1346" s="28">
        <v>482377242</v>
      </c>
      <c r="AR1346" s="28">
        <v>197364999</v>
      </c>
      <c r="AS1346" s="28">
        <v>23436265</v>
      </c>
      <c r="AT1346" s="30">
        <v>1</v>
      </c>
      <c r="AU1346" s="30"/>
      <c r="AV1346" s="30"/>
      <c r="AW1346" s="30"/>
      <c r="AX1346" s="30"/>
      <c r="AY1346" s="30"/>
      <c r="AZ1346" s="30"/>
      <c r="BA1346" s="30"/>
      <c r="BB1346" s="30" t="s">
        <v>54452</v>
      </c>
      <c r="BC1346" s="30" t="s">
        <v>54452</v>
      </c>
      <c r="BD1346" s="30" t="s">
        <v>54452</v>
      </c>
      <c r="BE1346" s="30" t="s">
        <v>54452</v>
      </c>
      <c r="BF1346" s="30" t="s">
        <v>54452</v>
      </c>
      <c r="BG1346" s="30">
        <v>4</v>
      </c>
      <c r="BH1346" s="30" t="s">
        <v>237</v>
      </c>
      <c r="BI1346" s="31"/>
    </row>
    <row r="1347" spans="1:61" ht="16.5">
      <c r="A1347" s="21" t="s">
        <v>28161</v>
      </c>
      <c r="B1347" s="21">
        <v>23908</v>
      </c>
      <c r="C1347" s="21">
        <v>1302935</v>
      </c>
      <c r="D1347" s="21">
        <v>1348132406</v>
      </c>
      <c r="E1347" s="22">
        <v>1350110061643</v>
      </c>
      <c r="F1347" s="24" t="s">
        <v>28162</v>
      </c>
      <c r="G1347" s="24" t="s">
        <v>104</v>
      </c>
      <c r="H1347" s="24" t="s">
        <v>51</v>
      </c>
      <c r="I1347" s="24" t="s">
        <v>65</v>
      </c>
      <c r="J1347" s="24" t="s">
        <v>966</v>
      </c>
      <c r="K1347" s="21">
        <v>62</v>
      </c>
      <c r="L1347" s="32" t="s">
        <v>28163</v>
      </c>
      <c r="M1347" s="21" t="s">
        <v>28164</v>
      </c>
      <c r="N1347" s="21">
        <v>1</v>
      </c>
      <c r="O1347" s="21">
        <v>0</v>
      </c>
      <c r="P1347" s="21">
        <v>0</v>
      </c>
      <c r="Q1347" s="21">
        <v>0</v>
      </c>
      <c r="R1347" s="21">
        <v>0</v>
      </c>
      <c r="S1347" s="21">
        <v>0</v>
      </c>
      <c r="T1347" s="21">
        <v>0</v>
      </c>
      <c r="U1347" s="21">
        <v>0</v>
      </c>
      <c r="V1347" s="21">
        <v>0</v>
      </c>
      <c r="W1347" s="21">
        <v>0</v>
      </c>
      <c r="X1347" s="21">
        <v>0</v>
      </c>
      <c r="Y1347" s="21">
        <v>0</v>
      </c>
      <c r="Z1347" s="16" t="s">
        <v>315</v>
      </c>
      <c r="AA1347" s="101">
        <v>0</v>
      </c>
      <c r="AB1347" s="98">
        <v>0</v>
      </c>
      <c r="AC1347" s="98">
        <v>0</v>
      </c>
      <c r="AD1347" s="98">
        <v>0</v>
      </c>
      <c r="AE1347" s="98">
        <v>0</v>
      </c>
      <c r="AF1347" s="21">
        <f t="shared" si="21"/>
        <v>0</v>
      </c>
      <c r="AG1347" s="21" t="s">
        <v>28165</v>
      </c>
      <c r="AH1347" s="24" t="s">
        <v>28166</v>
      </c>
      <c r="AI1347" s="24" t="s">
        <v>28167</v>
      </c>
      <c r="AJ1347" s="27" t="s">
        <v>31916</v>
      </c>
      <c r="AK1347" s="28" t="s">
        <v>60</v>
      </c>
      <c r="AL1347" s="28">
        <v>10</v>
      </c>
      <c r="AM1347" s="28">
        <v>19960720</v>
      </c>
      <c r="AN1347" s="29">
        <v>563</v>
      </c>
      <c r="AO1347" s="29">
        <v>202212</v>
      </c>
      <c r="AP1347" s="29">
        <v>2022</v>
      </c>
      <c r="AQ1347" s="28">
        <v>17726840</v>
      </c>
      <c r="AR1347" s="28">
        <v>8056971</v>
      </c>
      <c r="AS1347" s="28">
        <v>1000000</v>
      </c>
      <c r="AT1347" s="30">
        <v>1</v>
      </c>
      <c r="AU1347" s="30"/>
      <c r="AV1347" s="30"/>
      <c r="AW1347" s="30"/>
      <c r="AX1347" s="30"/>
      <c r="AY1347" s="30"/>
      <c r="AZ1347" s="30"/>
      <c r="BA1347" s="30"/>
      <c r="BB1347" s="30" t="s">
        <v>54452</v>
      </c>
      <c r="BC1347" s="30" t="s">
        <v>54452</v>
      </c>
      <c r="BD1347" s="30" t="s">
        <v>54452</v>
      </c>
      <c r="BE1347" s="30" t="s">
        <v>54452</v>
      </c>
      <c r="BF1347" s="30" t="s">
        <v>54452</v>
      </c>
      <c r="BG1347" s="30">
        <v>7</v>
      </c>
      <c r="BH1347" s="30" t="s">
        <v>28168</v>
      </c>
      <c r="BI1347" s="31"/>
    </row>
    <row r="1348" spans="1:61" ht="16.5">
      <c r="A1348" s="21" t="s">
        <v>15521</v>
      </c>
      <c r="B1348" s="21">
        <v>14719</v>
      </c>
      <c r="C1348" s="21">
        <v>1137641</v>
      </c>
      <c r="D1348" s="21">
        <v>3018119298</v>
      </c>
      <c r="E1348" s="22">
        <v>1501110017108</v>
      </c>
      <c r="F1348" s="24" t="s">
        <v>15522</v>
      </c>
      <c r="G1348" s="24" t="s">
        <v>44</v>
      </c>
      <c r="H1348" s="24" t="s">
        <v>51</v>
      </c>
      <c r="I1348" s="24" t="s">
        <v>65</v>
      </c>
      <c r="J1348" s="24" t="s">
        <v>363</v>
      </c>
      <c r="K1348" s="21">
        <v>63</v>
      </c>
      <c r="L1348" s="32" t="s">
        <v>15523</v>
      </c>
      <c r="M1348" s="21" t="s">
        <v>15524</v>
      </c>
      <c r="N1348" s="21">
        <v>1</v>
      </c>
      <c r="O1348" s="21">
        <v>0</v>
      </c>
      <c r="P1348" s="21">
        <v>0</v>
      </c>
      <c r="Q1348" s="21">
        <v>0</v>
      </c>
      <c r="R1348" s="21">
        <v>0</v>
      </c>
      <c r="S1348" s="21">
        <v>0</v>
      </c>
      <c r="T1348" s="21">
        <v>0</v>
      </c>
      <c r="U1348" s="21">
        <v>0</v>
      </c>
      <c r="V1348" s="21">
        <v>0</v>
      </c>
      <c r="W1348" s="21">
        <v>0</v>
      </c>
      <c r="X1348" s="21">
        <v>0</v>
      </c>
      <c r="Y1348" s="21">
        <v>0</v>
      </c>
      <c r="Z1348" s="16" t="s">
        <v>315</v>
      </c>
      <c r="AA1348" s="101">
        <v>0</v>
      </c>
      <c r="AB1348" s="98">
        <v>0</v>
      </c>
      <c r="AC1348" s="98">
        <v>0</v>
      </c>
      <c r="AD1348" s="98">
        <v>0</v>
      </c>
      <c r="AE1348" s="98">
        <v>0</v>
      </c>
      <c r="AF1348" s="21">
        <f t="shared" si="21"/>
        <v>0</v>
      </c>
      <c r="AG1348" s="21" t="s">
        <v>15311</v>
      </c>
      <c r="AH1348" s="24" t="s">
        <v>15525</v>
      </c>
      <c r="AI1348" s="24" t="s">
        <v>15526</v>
      </c>
      <c r="AJ1348" s="27" t="s">
        <v>31917</v>
      </c>
      <c r="AK1348" s="28" t="s">
        <v>60</v>
      </c>
      <c r="AL1348" s="28">
        <v>10</v>
      </c>
      <c r="AM1348" s="28">
        <v>19940105</v>
      </c>
      <c r="AN1348" s="29">
        <v>362</v>
      </c>
      <c r="AO1348" s="29">
        <v>202212</v>
      </c>
      <c r="AP1348" s="29">
        <v>2022</v>
      </c>
      <c r="AQ1348" s="28">
        <v>33442644</v>
      </c>
      <c r="AR1348" s="28">
        <v>43827761</v>
      </c>
      <c r="AS1348" s="28">
        <v>600000</v>
      </c>
      <c r="AT1348" s="30">
        <v>1</v>
      </c>
      <c r="AU1348" s="30"/>
      <c r="AV1348" s="30"/>
      <c r="AW1348" s="30"/>
      <c r="AX1348" s="30"/>
      <c r="AY1348" s="30"/>
      <c r="AZ1348" s="30"/>
      <c r="BA1348" s="30"/>
      <c r="BB1348" s="30" t="s">
        <v>54452</v>
      </c>
      <c r="BC1348" s="30" t="s">
        <v>54452</v>
      </c>
      <c r="BD1348" s="30" t="s">
        <v>54452</v>
      </c>
      <c r="BE1348" s="30" t="s">
        <v>54452</v>
      </c>
      <c r="BF1348" s="30" t="s">
        <v>54452</v>
      </c>
      <c r="BG1348" s="30">
        <v>8</v>
      </c>
      <c r="BH1348" s="30"/>
      <c r="BI1348" s="31"/>
    </row>
    <row r="1349" spans="1:61" ht="16.5">
      <c r="A1349" s="21" t="s">
        <v>16044</v>
      </c>
      <c r="B1349" s="21">
        <v>3205</v>
      </c>
      <c r="C1349" s="21">
        <v>10684623</v>
      </c>
      <c r="D1349" s="21">
        <v>8818702034</v>
      </c>
      <c r="E1349" s="22">
        <v>2001110634620</v>
      </c>
      <c r="F1349" s="24" t="s">
        <v>16045</v>
      </c>
      <c r="G1349" s="24" t="s">
        <v>44</v>
      </c>
      <c r="H1349" s="24" t="s">
        <v>51</v>
      </c>
      <c r="I1349" s="24" t="s">
        <v>65</v>
      </c>
      <c r="J1349" s="24" t="s">
        <v>1004</v>
      </c>
      <c r="K1349" s="21">
        <v>21</v>
      </c>
      <c r="L1349" s="32" t="s">
        <v>16046</v>
      </c>
      <c r="M1349" s="21" t="s">
        <v>2789</v>
      </c>
      <c r="N1349" s="26">
        <v>1</v>
      </c>
      <c r="O1349" s="26">
        <v>0</v>
      </c>
      <c r="P1349" s="26">
        <v>0</v>
      </c>
      <c r="Q1349" s="26">
        <v>0</v>
      </c>
      <c r="R1349" s="26">
        <v>0</v>
      </c>
      <c r="S1349" s="26">
        <v>0</v>
      </c>
      <c r="T1349" s="26">
        <v>0</v>
      </c>
      <c r="U1349" s="26">
        <v>0</v>
      </c>
      <c r="V1349" s="26">
        <v>0</v>
      </c>
      <c r="W1349" s="26">
        <v>0</v>
      </c>
      <c r="X1349" s="26">
        <v>0</v>
      </c>
      <c r="Y1349" s="26">
        <v>0</v>
      </c>
      <c r="Z1349" s="21" t="s">
        <v>126</v>
      </c>
      <c r="AA1349" s="101">
        <v>0</v>
      </c>
      <c r="AB1349" s="98">
        <v>0</v>
      </c>
      <c r="AC1349" s="98">
        <v>0</v>
      </c>
      <c r="AD1349" s="98">
        <v>0</v>
      </c>
      <c r="AE1349" s="98">
        <v>0</v>
      </c>
      <c r="AF1349" s="21">
        <f t="shared" si="21"/>
        <v>0</v>
      </c>
      <c r="AG1349" s="21" t="s">
        <v>16047</v>
      </c>
      <c r="AH1349" s="24"/>
      <c r="AI1349" s="24" t="s">
        <v>16048</v>
      </c>
      <c r="AJ1349" s="27" t="s">
        <v>31918</v>
      </c>
      <c r="AK1349" s="28" t="s">
        <v>47</v>
      </c>
      <c r="AL1349" s="28">
        <v>10</v>
      </c>
      <c r="AM1349" s="29">
        <v>20210511</v>
      </c>
      <c r="AN1349" s="29">
        <v>483</v>
      </c>
      <c r="AO1349" s="29">
        <v>202304</v>
      </c>
      <c r="AP1349" s="29"/>
      <c r="AQ1349" s="28"/>
      <c r="AR1349" s="28"/>
      <c r="AS1349" s="28"/>
      <c r="AT1349" s="30">
        <v>1</v>
      </c>
      <c r="AU1349" s="30"/>
      <c r="AV1349" s="30"/>
      <c r="AW1349" s="30"/>
      <c r="AX1349" s="30"/>
      <c r="AY1349" s="30"/>
      <c r="AZ1349" s="30"/>
      <c r="BA1349" s="30"/>
      <c r="BB1349" s="30" t="s">
        <v>54452</v>
      </c>
      <c r="BC1349" s="30" t="s">
        <v>54452</v>
      </c>
      <c r="BD1349" s="30" t="s">
        <v>54452</v>
      </c>
      <c r="BE1349" s="30" t="s">
        <v>54452</v>
      </c>
      <c r="BF1349" s="30" t="s">
        <v>54452</v>
      </c>
      <c r="BG1349" s="30">
        <v>8</v>
      </c>
      <c r="BH1349" s="30"/>
      <c r="BI1349" s="31"/>
    </row>
    <row r="1350" spans="1:61" ht="16.5">
      <c r="A1350" s="21" t="s">
        <v>12457</v>
      </c>
      <c r="B1350" s="21">
        <v>12269</v>
      </c>
      <c r="C1350" s="21">
        <v>1515898</v>
      </c>
      <c r="D1350" s="21">
        <v>1198119350</v>
      </c>
      <c r="E1350" s="22">
        <v>1101110511025</v>
      </c>
      <c r="F1350" s="24" t="s">
        <v>12458</v>
      </c>
      <c r="G1350" s="24" t="s">
        <v>44</v>
      </c>
      <c r="H1350" s="24" t="s">
        <v>51</v>
      </c>
      <c r="I1350" s="24" t="s">
        <v>52</v>
      </c>
      <c r="J1350" s="24" t="s">
        <v>462</v>
      </c>
      <c r="K1350" s="21">
        <v>56</v>
      </c>
      <c r="L1350" s="32" t="s">
        <v>12459</v>
      </c>
      <c r="M1350" s="21" t="s">
        <v>12460</v>
      </c>
      <c r="N1350" s="21">
        <v>1</v>
      </c>
      <c r="O1350" s="21" t="s">
        <v>55</v>
      </c>
      <c r="P1350" s="21">
        <v>0</v>
      </c>
      <c r="Q1350" s="21">
        <v>0</v>
      </c>
      <c r="R1350" s="21">
        <v>0</v>
      </c>
      <c r="S1350" s="21">
        <v>0</v>
      </c>
      <c r="T1350" s="21">
        <v>0</v>
      </c>
      <c r="U1350" s="33">
        <v>75060</v>
      </c>
      <c r="V1350" s="21">
        <v>0</v>
      </c>
      <c r="W1350" s="33">
        <v>1314996</v>
      </c>
      <c r="X1350" s="21">
        <v>0</v>
      </c>
      <c r="Y1350" s="21">
        <v>0</v>
      </c>
      <c r="Z1350" s="16" t="s">
        <v>315</v>
      </c>
      <c r="AA1350" s="102">
        <v>0</v>
      </c>
      <c r="AB1350" s="99">
        <v>0</v>
      </c>
      <c r="AC1350" s="99">
        <v>0</v>
      </c>
      <c r="AD1350" s="21">
        <v>0.7</v>
      </c>
      <c r="AE1350" s="21">
        <v>13.1</v>
      </c>
      <c r="AF1350" s="21">
        <f t="shared" si="21"/>
        <v>13.799999999999999</v>
      </c>
      <c r="AG1350" s="21" t="s">
        <v>12461</v>
      </c>
      <c r="AH1350" s="24" t="s">
        <v>12462</v>
      </c>
      <c r="AI1350" s="24" t="s">
        <v>11807</v>
      </c>
      <c r="AJ1350" s="27" t="s">
        <v>31919</v>
      </c>
      <c r="AK1350" s="28" t="s">
        <v>60</v>
      </c>
      <c r="AL1350" s="28">
        <v>10</v>
      </c>
      <c r="AM1350" s="28">
        <v>19861121</v>
      </c>
      <c r="AN1350" s="29">
        <v>627</v>
      </c>
      <c r="AO1350" s="29">
        <v>202306</v>
      </c>
      <c r="AP1350" s="29">
        <v>2022</v>
      </c>
      <c r="AQ1350" s="28">
        <v>123590851</v>
      </c>
      <c r="AR1350" s="28">
        <v>244763608</v>
      </c>
      <c r="AS1350" s="28">
        <v>4134890</v>
      </c>
      <c r="AT1350" s="30">
        <v>1</v>
      </c>
      <c r="AU1350" s="30"/>
      <c r="AV1350" s="30"/>
      <c r="AW1350" s="30"/>
      <c r="AX1350" s="30"/>
      <c r="AY1350" s="30"/>
      <c r="AZ1350" s="30"/>
      <c r="BA1350" s="30"/>
      <c r="BB1350" s="30" t="s">
        <v>54452</v>
      </c>
      <c r="BC1350" s="30" t="s">
        <v>54452</v>
      </c>
      <c r="BD1350" s="30" t="s">
        <v>54452</v>
      </c>
      <c r="BE1350" s="30" t="s">
        <v>54452</v>
      </c>
      <c r="BF1350" s="30" t="s">
        <v>54452</v>
      </c>
      <c r="BG1350" s="30">
        <v>7</v>
      </c>
      <c r="BH1350" s="30" t="s">
        <v>9729</v>
      </c>
      <c r="BI1350" s="31"/>
    </row>
    <row r="1351" spans="1:61" ht="16.5">
      <c r="A1351" s="21" t="s">
        <v>12463</v>
      </c>
      <c r="B1351" s="21">
        <v>12270</v>
      </c>
      <c r="C1351" s="21">
        <v>1916485</v>
      </c>
      <c r="D1351" s="21">
        <v>1198170643</v>
      </c>
      <c r="E1351" s="22">
        <v>1101112930687</v>
      </c>
      <c r="F1351" s="24" t="s">
        <v>12464</v>
      </c>
      <c r="G1351" s="24" t="s">
        <v>44</v>
      </c>
      <c r="H1351" s="24" t="s">
        <v>51</v>
      </c>
      <c r="I1351" s="24" t="s">
        <v>52</v>
      </c>
      <c r="J1351" s="24" t="s">
        <v>462</v>
      </c>
      <c r="K1351" s="21">
        <v>56</v>
      </c>
      <c r="L1351" s="32" t="s">
        <v>12465</v>
      </c>
      <c r="M1351" s="21" t="s">
        <v>12466</v>
      </c>
      <c r="N1351" s="21">
        <v>1</v>
      </c>
      <c r="O1351" s="21" t="s">
        <v>55</v>
      </c>
      <c r="P1351" s="21">
        <v>0</v>
      </c>
      <c r="Q1351" s="21">
        <v>0</v>
      </c>
      <c r="R1351" s="21">
        <v>0</v>
      </c>
      <c r="S1351" s="33">
        <v>2750</v>
      </c>
      <c r="T1351" s="21">
        <v>0</v>
      </c>
      <c r="U1351" s="33">
        <v>59179</v>
      </c>
      <c r="V1351" s="21">
        <v>0</v>
      </c>
      <c r="W1351" s="33">
        <v>660289</v>
      </c>
      <c r="X1351" s="33">
        <v>95674</v>
      </c>
      <c r="Y1351" s="33">
        <v>2298858</v>
      </c>
      <c r="Z1351" s="16" t="s">
        <v>315</v>
      </c>
      <c r="AA1351" s="102">
        <v>0</v>
      </c>
      <c r="AB1351" s="21">
        <v>22.9</v>
      </c>
      <c r="AC1351" s="99">
        <v>0</v>
      </c>
      <c r="AD1351" s="21">
        <v>0.5</v>
      </c>
      <c r="AE1351" s="21">
        <v>7.5</v>
      </c>
      <c r="AF1351" s="21">
        <f t="shared" si="21"/>
        <v>30.9</v>
      </c>
      <c r="AG1351" s="21" t="s">
        <v>12467</v>
      </c>
      <c r="AH1351" s="24" t="s">
        <v>12468</v>
      </c>
      <c r="AI1351" s="24" t="s">
        <v>12469</v>
      </c>
      <c r="AJ1351" s="27" t="s">
        <v>31920</v>
      </c>
      <c r="AK1351" s="28" t="s">
        <v>60</v>
      </c>
      <c r="AL1351" s="28">
        <v>10</v>
      </c>
      <c r="AM1351" s="28">
        <v>20040107</v>
      </c>
      <c r="AN1351" s="29">
        <v>1194</v>
      </c>
      <c r="AO1351" s="29">
        <v>202305</v>
      </c>
      <c r="AP1351" s="29">
        <v>2022</v>
      </c>
      <c r="AQ1351" s="28">
        <v>175523773</v>
      </c>
      <c r="AR1351" s="28">
        <v>216931971</v>
      </c>
      <c r="AS1351" s="28">
        <v>1600000</v>
      </c>
      <c r="AT1351" s="30">
        <v>1</v>
      </c>
      <c r="AU1351" s="30"/>
      <c r="AV1351" s="30"/>
      <c r="AW1351" s="30"/>
      <c r="AX1351" s="30"/>
      <c r="AY1351" s="30"/>
      <c r="AZ1351" s="30"/>
      <c r="BA1351" s="30"/>
      <c r="BB1351" s="30" t="s">
        <v>54452</v>
      </c>
      <c r="BC1351" s="30" t="s">
        <v>54452</v>
      </c>
      <c r="BD1351" s="30" t="s">
        <v>54452</v>
      </c>
      <c r="BE1351" s="30" t="s">
        <v>54452</v>
      </c>
      <c r="BF1351" s="30" t="s">
        <v>54452</v>
      </c>
      <c r="BG1351" s="30">
        <v>7</v>
      </c>
      <c r="BH1351" s="30" t="s">
        <v>9729</v>
      </c>
      <c r="BI1351" s="31"/>
    </row>
    <row r="1352" spans="1:61" ht="16.5">
      <c r="A1352" s="21" t="s">
        <v>16049</v>
      </c>
      <c r="B1352" s="21">
        <v>14814</v>
      </c>
      <c r="C1352" s="21">
        <v>1247141</v>
      </c>
      <c r="D1352" s="21">
        <v>1208122990</v>
      </c>
      <c r="E1352" s="22">
        <v>1101110190663</v>
      </c>
      <c r="F1352" s="24" t="s">
        <v>16050</v>
      </c>
      <c r="G1352" s="24" t="s">
        <v>44</v>
      </c>
      <c r="H1352" s="24" t="s">
        <v>51</v>
      </c>
      <c r="I1352" s="24" t="s">
        <v>65</v>
      </c>
      <c r="J1352" s="24" t="s">
        <v>363</v>
      </c>
      <c r="K1352" s="21">
        <v>63</v>
      </c>
      <c r="L1352" s="32" t="s">
        <v>16051</v>
      </c>
      <c r="M1352" s="21" t="s">
        <v>16052</v>
      </c>
      <c r="N1352" s="21">
        <v>1</v>
      </c>
      <c r="O1352" s="21">
        <v>0</v>
      </c>
      <c r="P1352" s="21">
        <v>0</v>
      </c>
      <c r="Q1352" s="21">
        <v>0</v>
      </c>
      <c r="R1352" s="21">
        <v>0</v>
      </c>
      <c r="S1352" s="21">
        <v>0</v>
      </c>
      <c r="T1352" s="21">
        <v>0</v>
      </c>
      <c r="U1352" s="21">
        <v>0</v>
      </c>
      <c r="V1352" s="21">
        <v>0</v>
      </c>
      <c r="W1352" s="21">
        <v>0</v>
      </c>
      <c r="X1352" s="21">
        <v>0</v>
      </c>
      <c r="Y1352" s="21">
        <v>0</v>
      </c>
      <c r="Z1352" s="16" t="s">
        <v>315</v>
      </c>
      <c r="AA1352" s="101">
        <v>0</v>
      </c>
      <c r="AB1352" s="98">
        <v>0</v>
      </c>
      <c r="AC1352" s="98">
        <v>0</v>
      </c>
      <c r="AD1352" s="98">
        <v>0</v>
      </c>
      <c r="AE1352" s="98">
        <v>0</v>
      </c>
      <c r="AF1352" s="21">
        <f t="shared" si="21"/>
        <v>0</v>
      </c>
      <c r="AG1352" s="21" t="s">
        <v>16053</v>
      </c>
      <c r="AH1352" s="24" t="s">
        <v>16054</v>
      </c>
      <c r="AI1352" s="24" t="s">
        <v>16055</v>
      </c>
      <c r="AJ1352" s="27" t="s">
        <v>31921</v>
      </c>
      <c r="AK1352" s="28" t="s">
        <v>60</v>
      </c>
      <c r="AL1352" s="28">
        <v>10</v>
      </c>
      <c r="AM1352" s="28">
        <v>19760216</v>
      </c>
      <c r="AN1352" s="29">
        <v>482</v>
      </c>
      <c r="AO1352" s="29">
        <v>202305</v>
      </c>
      <c r="AP1352" s="29">
        <v>2022</v>
      </c>
      <c r="AQ1352" s="28">
        <v>47326732</v>
      </c>
      <c r="AR1352" s="28">
        <v>38328168</v>
      </c>
      <c r="AS1352" s="28">
        <v>700000</v>
      </c>
      <c r="AT1352" s="30">
        <v>1</v>
      </c>
      <c r="AU1352" s="30"/>
      <c r="AV1352" s="30"/>
      <c r="AW1352" s="30"/>
      <c r="AX1352" s="30"/>
      <c r="AY1352" s="30"/>
      <c r="AZ1352" s="30"/>
      <c r="BA1352" s="30"/>
      <c r="BB1352" s="30" t="s">
        <v>54452</v>
      </c>
      <c r="BC1352" s="30" t="s">
        <v>54452</v>
      </c>
      <c r="BD1352" s="30" t="s">
        <v>54452</v>
      </c>
      <c r="BE1352" s="30" t="s">
        <v>54452</v>
      </c>
      <c r="BF1352" s="30" t="s">
        <v>16056</v>
      </c>
      <c r="BG1352" s="30">
        <v>2</v>
      </c>
      <c r="BH1352" s="30"/>
      <c r="BI1352" s="31"/>
    </row>
    <row r="1353" spans="1:61" ht="16.5">
      <c r="A1353" s="21" t="s">
        <v>13443</v>
      </c>
      <c r="B1353" s="21">
        <v>13293</v>
      </c>
      <c r="C1353" s="21">
        <v>3991441</v>
      </c>
      <c r="D1353" s="21">
        <v>1018662787</v>
      </c>
      <c r="E1353" s="22">
        <v>1101114574540</v>
      </c>
      <c r="F1353" s="24" t="s">
        <v>13444</v>
      </c>
      <c r="G1353" s="24" t="s">
        <v>44</v>
      </c>
      <c r="H1353" s="24" t="s">
        <v>51</v>
      </c>
      <c r="I1353" s="24" t="s">
        <v>52</v>
      </c>
      <c r="J1353" s="24" t="s">
        <v>3733</v>
      </c>
      <c r="K1353" s="21">
        <v>58</v>
      </c>
      <c r="L1353" s="32" t="s">
        <v>13445</v>
      </c>
      <c r="M1353" s="21" t="s">
        <v>13446</v>
      </c>
      <c r="N1353" s="21">
        <v>2</v>
      </c>
      <c r="O1353" s="21" t="s">
        <v>55</v>
      </c>
      <c r="P1353" s="21">
        <v>0</v>
      </c>
      <c r="Q1353" s="21">
        <v>0</v>
      </c>
      <c r="R1353" s="21">
        <v>0</v>
      </c>
      <c r="S1353" s="33">
        <f>242830+2444390</f>
        <v>2687220</v>
      </c>
      <c r="T1353" s="21">
        <v>0</v>
      </c>
      <c r="U1353" s="21">
        <v>0</v>
      </c>
      <c r="V1353" s="21">
        <v>0</v>
      </c>
      <c r="W1353" s="33">
        <v>3064604</v>
      </c>
      <c r="X1353" s="21">
        <v>0</v>
      </c>
      <c r="Y1353" s="33">
        <v>1845513</v>
      </c>
      <c r="Z1353" s="16" t="s">
        <v>315</v>
      </c>
      <c r="AA1353" s="102">
        <v>0</v>
      </c>
      <c r="AB1353" s="21">
        <v>18.399999999999999</v>
      </c>
      <c r="AC1353" s="21">
        <v>26.8</v>
      </c>
      <c r="AD1353" s="99">
        <v>0</v>
      </c>
      <c r="AE1353" s="21">
        <v>30.6</v>
      </c>
      <c r="AF1353" s="21">
        <f t="shared" si="21"/>
        <v>75.800000000000011</v>
      </c>
      <c r="AG1353" s="21" t="s">
        <v>13447</v>
      </c>
      <c r="AH1353" s="24" t="s">
        <v>13448</v>
      </c>
      <c r="AI1353" s="24" t="s">
        <v>13449</v>
      </c>
      <c r="AJ1353" s="27" t="s">
        <v>31922</v>
      </c>
      <c r="AK1353" s="28" t="s">
        <v>60</v>
      </c>
      <c r="AL1353" s="28">
        <v>10</v>
      </c>
      <c r="AM1353" s="28">
        <v>20110407</v>
      </c>
      <c r="AN1353" s="29">
        <v>383</v>
      </c>
      <c r="AO1353" s="29">
        <v>202306</v>
      </c>
      <c r="AP1353" s="29">
        <v>2022</v>
      </c>
      <c r="AQ1353" s="28">
        <v>219299186</v>
      </c>
      <c r="AR1353" s="28">
        <v>324409159</v>
      </c>
      <c r="AS1353" s="28">
        <v>407600000</v>
      </c>
      <c r="AT1353" s="30">
        <v>1</v>
      </c>
      <c r="AU1353" s="30"/>
      <c r="AV1353" s="30"/>
      <c r="AW1353" s="30"/>
      <c r="AX1353" s="30"/>
      <c r="AY1353" s="30"/>
      <c r="AZ1353" s="30"/>
      <c r="BA1353" s="30"/>
      <c r="BB1353" s="30" t="s">
        <v>54452</v>
      </c>
      <c r="BC1353" s="30" t="s">
        <v>54452</v>
      </c>
      <c r="BD1353" s="30" t="s">
        <v>54452</v>
      </c>
      <c r="BE1353" s="30" t="s">
        <v>54452</v>
      </c>
      <c r="BF1353" s="30" t="s">
        <v>54452</v>
      </c>
      <c r="BG1353" s="30">
        <v>7</v>
      </c>
      <c r="BH1353" s="30"/>
      <c r="BI1353" s="31"/>
    </row>
    <row r="1354" spans="1:61" ht="16.5">
      <c r="A1354" s="21" t="s">
        <v>8887</v>
      </c>
      <c r="B1354" s="21">
        <v>9127</v>
      </c>
      <c r="C1354" s="21">
        <v>1351890</v>
      </c>
      <c r="D1354" s="21">
        <v>1268145759</v>
      </c>
      <c r="E1354" s="22">
        <v>1344110015734</v>
      </c>
      <c r="F1354" s="24" t="s">
        <v>8888</v>
      </c>
      <c r="G1354" s="24" t="s">
        <v>44</v>
      </c>
      <c r="H1354" s="24" t="s">
        <v>51</v>
      </c>
      <c r="I1354" s="24" t="s">
        <v>52</v>
      </c>
      <c r="J1354" s="24" t="s">
        <v>313</v>
      </c>
      <c r="K1354" s="21">
        <v>46</v>
      </c>
      <c r="L1354" s="32" t="s">
        <v>8889</v>
      </c>
      <c r="M1354" s="21" t="s">
        <v>8890</v>
      </c>
      <c r="N1354" s="21">
        <v>1</v>
      </c>
      <c r="O1354" s="21" t="s">
        <v>55</v>
      </c>
      <c r="P1354" s="33">
        <v>6644900</v>
      </c>
      <c r="Q1354" s="33">
        <v>1743229</v>
      </c>
      <c r="R1354" s="21">
        <v>0</v>
      </c>
      <c r="S1354" s="21">
        <v>0</v>
      </c>
      <c r="T1354" s="21">
        <v>0</v>
      </c>
      <c r="U1354" s="33">
        <v>539027</v>
      </c>
      <c r="V1354" s="21">
        <v>0</v>
      </c>
      <c r="W1354" s="33">
        <v>388572</v>
      </c>
      <c r="X1354" s="21">
        <v>0</v>
      </c>
      <c r="Y1354" s="21">
        <v>0</v>
      </c>
      <c r="Z1354" s="16" t="s">
        <v>315</v>
      </c>
      <c r="AA1354" s="21">
        <v>66.400000000000006</v>
      </c>
      <c r="AB1354" s="21">
        <v>17.399999999999999</v>
      </c>
      <c r="AC1354" s="99">
        <v>0</v>
      </c>
      <c r="AD1354" s="21">
        <v>5.3</v>
      </c>
      <c r="AE1354" s="21">
        <v>3.8</v>
      </c>
      <c r="AF1354" s="21">
        <f t="shared" si="21"/>
        <v>92.9</v>
      </c>
      <c r="AG1354" s="21" t="s">
        <v>8880</v>
      </c>
      <c r="AH1354" s="24" t="s">
        <v>8891</v>
      </c>
      <c r="AI1354" s="24" t="s">
        <v>8892</v>
      </c>
      <c r="AJ1354" s="27" t="s">
        <v>31923</v>
      </c>
      <c r="AK1354" s="28" t="s">
        <v>60</v>
      </c>
      <c r="AL1354" s="28">
        <v>10</v>
      </c>
      <c r="AM1354" s="28">
        <v>20000602</v>
      </c>
      <c r="AN1354" s="29">
        <v>381</v>
      </c>
      <c r="AO1354" s="29">
        <v>202302</v>
      </c>
      <c r="AP1354" s="29">
        <v>2022</v>
      </c>
      <c r="AQ1354" s="28">
        <v>493769213</v>
      </c>
      <c r="AR1354" s="28">
        <v>487650650</v>
      </c>
      <c r="AS1354" s="28">
        <v>1405000</v>
      </c>
      <c r="AT1354" s="30">
        <v>1</v>
      </c>
      <c r="AU1354" s="30"/>
      <c r="AV1354" s="30"/>
      <c r="AW1354" s="30"/>
      <c r="AX1354" s="30"/>
      <c r="AY1354" s="30"/>
      <c r="AZ1354" s="30"/>
      <c r="BA1354" s="30"/>
      <c r="BB1354" s="30" t="s">
        <v>54452</v>
      </c>
      <c r="BC1354" s="30" t="s">
        <v>54452</v>
      </c>
      <c r="BD1354" s="30" t="s">
        <v>54452</v>
      </c>
      <c r="BE1354" s="30" t="s">
        <v>54452</v>
      </c>
      <c r="BF1354" s="30" t="s">
        <v>8893</v>
      </c>
      <c r="BG1354" s="30">
        <v>2</v>
      </c>
      <c r="BH1354" s="30" t="s">
        <v>8894</v>
      </c>
      <c r="BI1354" s="31"/>
    </row>
    <row r="1355" spans="1:61" ht="16.5">
      <c r="A1355" s="21" t="s">
        <v>16060</v>
      </c>
      <c r="B1355" s="21">
        <v>9840</v>
      </c>
      <c r="C1355" s="21">
        <v>1176250</v>
      </c>
      <c r="D1355" s="21">
        <v>6038110363</v>
      </c>
      <c r="E1355" s="22">
        <v>1801110042456</v>
      </c>
      <c r="F1355" s="24" t="s">
        <v>16061</v>
      </c>
      <c r="G1355" s="24" t="s">
        <v>44</v>
      </c>
      <c r="H1355" s="24" t="s">
        <v>51</v>
      </c>
      <c r="I1355" s="24" t="s">
        <v>52</v>
      </c>
      <c r="J1355" s="24" t="s">
        <v>1086</v>
      </c>
      <c r="K1355" s="21">
        <v>6</v>
      </c>
      <c r="L1355" s="32" t="s">
        <v>16062</v>
      </c>
      <c r="M1355" s="21" t="s">
        <v>16063</v>
      </c>
      <c r="N1355" s="21">
        <v>1</v>
      </c>
      <c r="O1355" s="21">
        <v>0</v>
      </c>
      <c r="P1355" s="21">
        <v>0</v>
      </c>
      <c r="Q1355" s="21">
        <v>0</v>
      </c>
      <c r="R1355" s="21">
        <v>0</v>
      </c>
      <c r="S1355" s="21">
        <v>0</v>
      </c>
      <c r="T1355" s="21">
        <v>0</v>
      </c>
      <c r="U1355" s="21">
        <v>0</v>
      </c>
      <c r="V1355" s="21">
        <v>0</v>
      </c>
      <c r="W1355" s="21">
        <v>0</v>
      </c>
      <c r="X1355" s="21">
        <v>0</v>
      </c>
      <c r="Y1355" s="21">
        <v>0</v>
      </c>
      <c r="Z1355" s="16" t="s">
        <v>315</v>
      </c>
      <c r="AA1355" s="101">
        <v>0</v>
      </c>
      <c r="AB1355" s="98">
        <v>0</v>
      </c>
      <c r="AC1355" s="98">
        <v>0</v>
      </c>
      <c r="AD1355" s="98">
        <v>0</v>
      </c>
      <c r="AE1355" s="98">
        <v>0</v>
      </c>
      <c r="AF1355" s="21">
        <f t="shared" si="21"/>
        <v>0</v>
      </c>
      <c r="AG1355" s="21" t="s">
        <v>1018</v>
      </c>
      <c r="AH1355" s="24" t="s">
        <v>16064</v>
      </c>
      <c r="AI1355" s="24" t="s">
        <v>16065</v>
      </c>
      <c r="AJ1355" s="27" t="s">
        <v>31924</v>
      </c>
      <c r="AK1355" s="28" t="s">
        <v>60</v>
      </c>
      <c r="AL1355" s="28">
        <v>10</v>
      </c>
      <c r="AM1355" s="28">
        <v>19820115</v>
      </c>
      <c r="AN1355" s="29">
        <v>984</v>
      </c>
      <c r="AO1355" s="29">
        <v>202212</v>
      </c>
      <c r="AP1355" s="29">
        <v>2022</v>
      </c>
      <c r="AQ1355" s="28">
        <v>2074112785</v>
      </c>
      <c r="AR1355" s="28">
        <v>624730284</v>
      </c>
      <c r="AS1355" s="28">
        <v>2200000</v>
      </c>
      <c r="AT1355" s="30">
        <v>1</v>
      </c>
      <c r="AU1355" s="30"/>
      <c r="AV1355" s="30"/>
      <c r="AW1355" s="30"/>
      <c r="AX1355" s="30"/>
      <c r="AY1355" s="30"/>
      <c r="AZ1355" s="30"/>
      <c r="BA1355" s="30"/>
      <c r="BB1355" s="30" t="s">
        <v>54452</v>
      </c>
      <c r="BC1355" s="30" t="s">
        <v>54452</v>
      </c>
      <c r="BD1355" s="30" t="s">
        <v>54452</v>
      </c>
      <c r="BE1355" s="30" t="s">
        <v>54452</v>
      </c>
      <c r="BF1355" s="30" t="s">
        <v>54452</v>
      </c>
      <c r="BG1355" s="30">
        <v>7</v>
      </c>
      <c r="BH1355" s="30"/>
      <c r="BI1355" s="31"/>
    </row>
    <row r="1356" spans="1:61" ht="16.5">
      <c r="A1356" s="21" t="s">
        <v>160</v>
      </c>
      <c r="B1356" s="21">
        <v>66</v>
      </c>
      <c r="C1356" s="21">
        <v>3857691</v>
      </c>
      <c r="D1356" s="21">
        <v>4048132912</v>
      </c>
      <c r="E1356" s="22">
        <v>2147110640984</v>
      </c>
      <c r="F1356" s="24" t="s">
        <v>161</v>
      </c>
      <c r="G1356" s="24" t="s">
        <v>44</v>
      </c>
      <c r="H1356" s="24" t="s">
        <v>51</v>
      </c>
      <c r="I1356" s="24" t="s">
        <v>52</v>
      </c>
      <c r="J1356" s="24" t="s">
        <v>72</v>
      </c>
      <c r="K1356" s="21">
        <v>1</v>
      </c>
      <c r="L1356" s="32" t="s">
        <v>162</v>
      </c>
      <c r="M1356" s="21" t="s">
        <v>163</v>
      </c>
      <c r="N1356" s="21">
        <v>1</v>
      </c>
      <c r="O1356" s="21" t="s">
        <v>55</v>
      </c>
      <c r="P1356" s="21">
        <v>0</v>
      </c>
      <c r="Q1356" s="21">
        <v>0</v>
      </c>
      <c r="R1356" s="21">
        <v>0</v>
      </c>
      <c r="S1356" s="42">
        <v>300278</v>
      </c>
      <c r="T1356" s="21">
        <v>0</v>
      </c>
      <c r="U1356" s="42">
        <v>2392356</v>
      </c>
      <c r="V1356" s="42">
        <v>28000</v>
      </c>
      <c r="W1356" s="42">
        <v>675129</v>
      </c>
      <c r="X1356" s="42">
        <v>91300</v>
      </c>
      <c r="Y1356" s="42">
        <v>2155143</v>
      </c>
      <c r="Z1356" s="16" t="s">
        <v>56</v>
      </c>
      <c r="AA1356" s="102">
        <v>0</v>
      </c>
      <c r="AB1356" s="21">
        <v>21.5</v>
      </c>
      <c r="AC1356" s="21">
        <v>3</v>
      </c>
      <c r="AD1356" s="21">
        <v>23.9</v>
      </c>
      <c r="AE1356" s="21">
        <v>7.9</v>
      </c>
      <c r="AF1356" s="21">
        <f t="shared" si="21"/>
        <v>56.3</v>
      </c>
      <c r="AG1356" s="21" t="s">
        <v>164</v>
      </c>
      <c r="AH1356" s="24" t="s">
        <v>165</v>
      </c>
      <c r="AI1356" s="24" t="s">
        <v>166</v>
      </c>
      <c r="AJ1356" s="27" t="s">
        <v>31925</v>
      </c>
      <c r="AK1356" s="28" t="s">
        <v>60</v>
      </c>
      <c r="AL1356" s="28">
        <v>10</v>
      </c>
      <c r="AM1356" s="28">
        <v>20120301</v>
      </c>
      <c r="AN1356" s="29">
        <v>730</v>
      </c>
      <c r="AO1356" s="29">
        <v>202212</v>
      </c>
      <c r="AP1356" s="29">
        <v>2022</v>
      </c>
      <c r="AQ1356" s="28">
        <v>585614595</v>
      </c>
      <c r="AR1356" s="28">
        <v>374541169</v>
      </c>
      <c r="AS1356" s="28">
        <v>121723880</v>
      </c>
      <c r="AT1356" s="30">
        <v>1</v>
      </c>
      <c r="AU1356" s="30"/>
      <c r="AV1356" s="30"/>
      <c r="AW1356" s="30"/>
      <c r="AX1356" s="30"/>
      <c r="AY1356" s="30"/>
      <c r="AZ1356" s="30"/>
      <c r="BA1356" s="30"/>
      <c r="BB1356" s="30" t="s">
        <v>54452</v>
      </c>
      <c r="BC1356" s="30" t="s">
        <v>54452</v>
      </c>
      <c r="BD1356" s="30" t="s">
        <v>54452</v>
      </c>
      <c r="BE1356" s="30" t="s">
        <v>54452</v>
      </c>
      <c r="BF1356" s="30" t="s">
        <v>167</v>
      </c>
      <c r="BG1356" s="30">
        <v>2</v>
      </c>
      <c r="BH1356" s="30" t="s">
        <v>101</v>
      </c>
      <c r="BI1356" s="31"/>
    </row>
    <row r="1357" spans="1:61" ht="16.5">
      <c r="A1357" s="21" t="s">
        <v>27701</v>
      </c>
      <c r="B1357" s="21">
        <v>23764</v>
      </c>
      <c r="C1357" s="21">
        <v>1763052</v>
      </c>
      <c r="D1357" s="21">
        <v>2208198242</v>
      </c>
      <c r="E1357" s="22">
        <v>1101112066002</v>
      </c>
      <c r="F1357" s="24" t="s">
        <v>27702</v>
      </c>
      <c r="G1357" s="24" t="s">
        <v>104</v>
      </c>
      <c r="H1357" s="24" t="s">
        <v>51</v>
      </c>
      <c r="I1357" s="24" t="s">
        <v>65</v>
      </c>
      <c r="J1357" s="24" t="s">
        <v>1449</v>
      </c>
      <c r="K1357" s="21">
        <v>61</v>
      </c>
      <c r="L1357" s="32" t="s">
        <v>27703</v>
      </c>
      <c r="M1357" s="21" t="s">
        <v>27704</v>
      </c>
      <c r="N1357" s="21">
        <v>1</v>
      </c>
      <c r="O1357" s="21" t="s">
        <v>83</v>
      </c>
      <c r="P1357" s="21">
        <v>0</v>
      </c>
      <c r="Q1357" s="21">
        <v>0</v>
      </c>
      <c r="R1357" s="21">
        <v>0</v>
      </c>
      <c r="S1357" s="21">
        <v>0</v>
      </c>
      <c r="T1357" s="21">
        <v>0</v>
      </c>
      <c r="U1357" s="21">
        <v>0</v>
      </c>
      <c r="V1357" s="33">
        <v>82340337</v>
      </c>
      <c r="W1357" s="33">
        <v>37039545</v>
      </c>
      <c r="X1357" s="21">
        <v>0</v>
      </c>
      <c r="Y1357" s="33">
        <v>1680246010</v>
      </c>
      <c r="Z1357" s="16" t="s">
        <v>315</v>
      </c>
      <c r="AA1357" s="102">
        <v>0</v>
      </c>
      <c r="AB1357" s="21">
        <v>16.8</v>
      </c>
      <c r="AC1357" s="99">
        <v>0</v>
      </c>
      <c r="AD1357" s="99">
        <v>0</v>
      </c>
      <c r="AE1357" s="21">
        <v>1.1000000000000001</v>
      </c>
      <c r="AF1357" s="21">
        <f t="shared" si="21"/>
        <v>17.900000000000002</v>
      </c>
      <c r="AG1357" s="21" t="s">
        <v>27705</v>
      </c>
      <c r="AH1357" s="24" t="s">
        <v>27706</v>
      </c>
      <c r="AI1357" s="24" t="s">
        <v>27707</v>
      </c>
      <c r="AJ1357" s="27" t="s">
        <v>31926</v>
      </c>
      <c r="AK1357" s="28" t="s">
        <v>60</v>
      </c>
      <c r="AL1357" s="28">
        <v>10</v>
      </c>
      <c r="AM1357" s="28">
        <v>20000906</v>
      </c>
      <c r="AN1357" s="29">
        <v>1156</v>
      </c>
      <c r="AO1357" s="29">
        <v>202212</v>
      </c>
      <c r="AP1357" s="29">
        <v>2022</v>
      </c>
      <c r="AQ1357" s="28">
        <v>41681825</v>
      </c>
      <c r="AR1357" s="28">
        <v>31439454</v>
      </c>
      <c r="AS1357" s="28">
        <v>2918795</v>
      </c>
      <c r="AT1357" s="30">
        <v>1</v>
      </c>
      <c r="AU1357" s="30"/>
      <c r="AV1357" s="30"/>
      <c r="AW1357" s="30"/>
      <c r="AX1357" s="30"/>
      <c r="AY1357" s="30"/>
      <c r="AZ1357" s="30"/>
      <c r="BA1357" s="30"/>
      <c r="BB1357" s="30" t="s">
        <v>54452</v>
      </c>
      <c r="BC1357" s="30" t="s">
        <v>54452</v>
      </c>
      <c r="BD1357" s="30" t="s">
        <v>54452</v>
      </c>
      <c r="BE1357" s="30" t="s">
        <v>54452</v>
      </c>
      <c r="BF1357" s="30" t="s">
        <v>54452</v>
      </c>
      <c r="BG1357" s="30">
        <v>8</v>
      </c>
      <c r="BH1357" s="30" t="s">
        <v>27708</v>
      </c>
      <c r="BI1357" s="31"/>
    </row>
    <row r="1358" spans="1:61" ht="16.5">
      <c r="A1358" s="21" t="s">
        <v>15040</v>
      </c>
      <c r="B1358" s="21">
        <v>14379</v>
      </c>
      <c r="C1358" s="21">
        <v>2171107</v>
      </c>
      <c r="D1358" s="21">
        <v>2118751624</v>
      </c>
      <c r="E1358" s="22">
        <v>1101113034363</v>
      </c>
      <c r="F1358" s="24" t="s">
        <v>15041</v>
      </c>
      <c r="G1358" s="24" t="s">
        <v>44</v>
      </c>
      <c r="H1358" s="24" t="s">
        <v>51</v>
      </c>
      <c r="I1358" s="24" t="s">
        <v>65</v>
      </c>
      <c r="J1358" s="24" t="s">
        <v>363</v>
      </c>
      <c r="K1358" s="21">
        <v>63</v>
      </c>
      <c r="L1358" s="32" t="s">
        <v>15042</v>
      </c>
      <c r="M1358" s="21" t="s">
        <v>6070</v>
      </c>
      <c r="N1358" s="21">
        <v>1</v>
      </c>
      <c r="O1358" s="21" t="s">
        <v>55</v>
      </c>
      <c r="P1358" s="21">
        <v>0</v>
      </c>
      <c r="Q1358" s="21">
        <v>0</v>
      </c>
      <c r="R1358" s="33">
        <v>356455</v>
      </c>
      <c r="S1358" s="21">
        <v>0</v>
      </c>
      <c r="T1358" s="21">
        <v>0</v>
      </c>
      <c r="U1358" s="33">
        <v>248136</v>
      </c>
      <c r="V1358" s="21">
        <v>0</v>
      </c>
      <c r="W1358" s="33">
        <v>471549</v>
      </c>
      <c r="X1358" s="21">
        <v>0</v>
      </c>
      <c r="Y1358" s="33">
        <v>1010210</v>
      </c>
      <c r="Z1358" s="16" t="s">
        <v>315</v>
      </c>
      <c r="AA1358" s="102">
        <v>0</v>
      </c>
      <c r="AB1358" s="21">
        <v>13.6</v>
      </c>
      <c r="AC1358" s="99">
        <v>0</v>
      </c>
      <c r="AD1358" s="21">
        <v>2.4</v>
      </c>
      <c r="AE1358" s="21">
        <v>4.7</v>
      </c>
      <c r="AF1358" s="21">
        <f t="shared" si="21"/>
        <v>20.7</v>
      </c>
      <c r="AG1358" s="21" t="s">
        <v>15043</v>
      </c>
      <c r="AH1358" s="24" t="s">
        <v>15044</v>
      </c>
      <c r="AI1358" s="24" t="s">
        <v>15045</v>
      </c>
      <c r="AJ1358" s="27" t="s">
        <v>31927</v>
      </c>
      <c r="AK1358" s="28" t="s">
        <v>60</v>
      </c>
      <c r="AL1358" s="28">
        <v>10</v>
      </c>
      <c r="AM1358" s="28">
        <v>20040622</v>
      </c>
      <c r="AN1358" s="29">
        <v>334</v>
      </c>
      <c r="AO1358" s="29">
        <v>202303</v>
      </c>
      <c r="AP1358" s="29">
        <v>2022</v>
      </c>
      <c r="AQ1358" s="28">
        <v>56575134</v>
      </c>
      <c r="AR1358" s="28">
        <v>78470595</v>
      </c>
      <c r="AS1358" s="28">
        <v>146250</v>
      </c>
      <c r="AT1358" s="30">
        <v>1</v>
      </c>
      <c r="AU1358" s="30"/>
      <c r="AV1358" s="30"/>
      <c r="AW1358" s="30"/>
      <c r="AX1358" s="30"/>
      <c r="AY1358" s="30"/>
      <c r="AZ1358" s="30"/>
      <c r="BA1358" s="30"/>
      <c r="BB1358" s="30" t="s">
        <v>54452</v>
      </c>
      <c r="BC1358" s="30" t="s">
        <v>54452</v>
      </c>
      <c r="BD1358" s="30" t="s">
        <v>54452</v>
      </c>
      <c r="BE1358" s="30" t="s">
        <v>54452</v>
      </c>
      <c r="BF1358" s="30" t="s">
        <v>54452</v>
      </c>
      <c r="BG1358" s="30">
        <v>3</v>
      </c>
      <c r="BH1358" s="30" t="s">
        <v>15046</v>
      </c>
      <c r="BI1358" s="31"/>
    </row>
    <row r="1359" spans="1:61" ht="16.5">
      <c r="A1359" s="21" t="s">
        <v>2167</v>
      </c>
      <c r="B1359" s="21">
        <v>2130</v>
      </c>
      <c r="C1359" s="21">
        <v>1473256</v>
      </c>
      <c r="D1359" s="21">
        <v>1358158340</v>
      </c>
      <c r="E1359" s="22">
        <v>1345110065662</v>
      </c>
      <c r="F1359" s="24" t="s">
        <v>2168</v>
      </c>
      <c r="G1359" s="24" t="s">
        <v>44</v>
      </c>
      <c r="H1359" s="24" t="s">
        <v>51</v>
      </c>
      <c r="I1359" s="24" t="s">
        <v>52</v>
      </c>
      <c r="J1359" s="24" t="s">
        <v>264</v>
      </c>
      <c r="K1359" s="21">
        <v>15</v>
      </c>
      <c r="L1359" s="32" t="s">
        <v>2169</v>
      </c>
      <c r="M1359" s="21" t="s">
        <v>2170</v>
      </c>
      <c r="N1359" s="21">
        <v>1</v>
      </c>
      <c r="O1359" s="21" t="s">
        <v>2171</v>
      </c>
      <c r="P1359" s="21">
        <v>0</v>
      </c>
      <c r="Q1359" s="21">
        <v>0</v>
      </c>
      <c r="R1359" s="21">
        <v>0</v>
      </c>
      <c r="S1359" s="51">
        <v>1262746454</v>
      </c>
      <c r="T1359" s="21">
        <v>0</v>
      </c>
      <c r="U1359" s="21">
        <v>0</v>
      </c>
      <c r="V1359" s="21">
        <v>0</v>
      </c>
      <c r="W1359" s="51">
        <v>202195670</v>
      </c>
      <c r="X1359" s="42">
        <v>3339549309</v>
      </c>
      <c r="Y1359" s="51">
        <v>8529757359</v>
      </c>
      <c r="Z1359" s="16" t="s">
        <v>56</v>
      </c>
      <c r="AA1359" s="102">
        <v>0</v>
      </c>
      <c r="AB1359" s="21">
        <v>85.2</v>
      </c>
      <c r="AC1359" s="21">
        <v>12.6</v>
      </c>
      <c r="AD1359" s="99">
        <v>0</v>
      </c>
      <c r="AE1359" s="21">
        <v>35.4</v>
      </c>
      <c r="AF1359" s="21">
        <f t="shared" si="21"/>
        <v>133.19999999999999</v>
      </c>
      <c r="AG1359" s="21" t="s">
        <v>2172</v>
      </c>
      <c r="AH1359" s="24" t="s">
        <v>2173</v>
      </c>
      <c r="AI1359" s="24" t="s">
        <v>2174</v>
      </c>
      <c r="AJ1359" s="27" t="s">
        <v>31928</v>
      </c>
      <c r="AK1359" s="28" t="s">
        <v>70</v>
      </c>
      <c r="AL1359" s="28">
        <v>10</v>
      </c>
      <c r="AM1359" s="28">
        <v>20021105</v>
      </c>
      <c r="AN1359" s="29">
        <v>309</v>
      </c>
      <c r="AO1359" s="29">
        <v>202306</v>
      </c>
      <c r="AP1359" s="29">
        <v>2022</v>
      </c>
      <c r="AQ1359" s="28">
        <v>42325924</v>
      </c>
      <c r="AR1359" s="28">
        <v>395401641</v>
      </c>
      <c r="AS1359" s="28">
        <v>28134159</v>
      </c>
      <c r="AT1359" s="30">
        <v>2</v>
      </c>
      <c r="AU1359" s="30"/>
      <c r="AV1359" s="30"/>
      <c r="AW1359" s="30"/>
      <c r="AX1359" s="30"/>
      <c r="AY1359" s="30"/>
      <c r="AZ1359" s="30"/>
      <c r="BA1359" s="30"/>
      <c r="BB1359" s="30" t="s">
        <v>54452</v>
      </c>
      <c r="BC1359" s="30" t="s">
        <v>54452</v>
      </c>
      <c r="BD1359" s="30" t="s">
        <v>54452</v>
      </c>
      <c r="BE1359" s="30" t="s">
        <v>54452</v>
      </c>
      <c r="BF1359" s="30" t="s">
        <v>2175</v>
      </c>
      <c r="BG1359" s="30">
        <v>2</v>
      </c>
      <c r="BH1359" s="30"/>
      <c r="BI1359" s="31"/>
    </row>
    <row r="1360" spans="1:61" ht="16.5">
      <c r="A1360" s="21" t="s">
        <v>8266</v>
      </c>
      <c r="B1360" s="21">
        <v>8445</v>
      </c>
      <c r="C1360" s="21">
        <v>1523366</v>
      </c>
      <c r="D1360" s="21">
        <v>1068132769</v>
      </c>
      <c r="E1360" s="22">
        <v>1101110006349</v>
      </c>
      <c r="F1360" s="24" t="s">
        <v>8267</v>
      </c>
      <c r="G1360" s="24" t="s">
        <v>44</v>
      </c>
      <c r="H1360" s="24" t="s">
        <v>51</v>
      </c>
      <c r="I1360" s="24" t="s">
        <v>63</v>
      </c>
      <c r="J1360" s="24" t="s">
        <v>313</v>
      </c>
      <c r="K1360" s="21">
        <v>46</v>
      </c>
      <c r="L1360" s="32" t="s">
        <v>8268</v>
      </c>
      <c r="M1360" s="21" t="s">
        <v>8269</v>
      </c>
      <c r="N1360" s="26">
        <v>1</v>
      </c>
      <c r="O1360" s="26" t="s">
        <v>55</v>
      </c>
      <c r="P1360" s="26">
        <v>0</v>
      </c>
      <c r="Q1360" s="33">
        <v>108000</v>
      </c>
      <c r="R1360" s="26">
        <v>0</v>
      </c>
      <c r="S1360" s="26">
        <v>0</v>
      </c>
      <c r="T1360" s="26">
        <v>0</v>
      </c>
      <c r="U1360" s="26">
        <v>0</v>
      </c>
      <c r="V1360" s="33">
        <v>209707</v>
      </c>
      <c r="W1360" s="26">
        <v>0</v>
      </c>
      <c r="X1360" s="26">
        <v>0</v>
      </c>
      <c r="Y1360" s="33">
        <v>69300</v>
      </c>
      <c r="Z1360" s="21"/>
      <c r="AA1360" s="102">
        <v>0</v>
      </c>
      <c r="AB1360" s="21">
        <v>1.7</v>
      </c>
      <c r="AC1360" s="99">
        <v>0</v>
      </c>
      <c r="AD1360" s="99">
        <v>0</v>
      </c>
      <c r="AE1360" s="21">
        <v>2</v>
      </c>
      <c r="AF1360" s="21">
        <f t="shared" si="21"/>
        <v>3.7</v>
      </c>
      <c r="AG1360" s="21" t="s">
        <v>8270</v>
      </c>
      <c r="AH1360" s="24" t="s">
        <v>8271</v>
      </c>
      <c r="AI1360" s="24" t="s">
        <v>8272</v>
      </c>
      <c r="AJ1360" s="27" t="s">
        <v>31569</v>
      </c>
      <c r="AK1360" s="28" t="s">
        <v>156</v>
      </c>
      <c r="AL1360" s="28">
        <v>10</v>
      </c>
      <c r="AM1360" s="28">
        <v>19590903</v>
      </c>
      <c r="AN1360" s="29">
        <v>515</v>
      </c>
      <c r="AO1360" s="29">
        <v>202306</v>
      </c>
      <c r="AP1360" s="29">
        <v>2022</v>
      </c>
      <c r="AQ1360" s="28">
        <v>628936049</v>
      </c>
      <c r="AR1360" s="28">
        <v>451746879</v>
      </c>
      <c r="AS1360" s="28">
        <v>73311886</v>
      </c>
      <c r="AT1360" s="30">
        <v>1</v>
      </c>
      <c r="AU1360" s="30"/>
      <c r="AV1360" s="30"/>
      <c r="AW1360" s="30"/>
      <c r="AX1360" s="30"/>
      <c r="AY1360" s="30"/>
      <c r="AZ1360" s="30"/>
      <c r="BA1360" s="30"/>
      <c r="BB1360" s="30" t="s">
        <v>54452</v>
      </c>
      <c r="BC1360" s="30" t="s">
        <v>54452</v>
      </c>
      <c r="BD1360" s="30" t="s">
        <v>54452</v>
      </c>
      <c r="BE1360" s="30" t="s">
        <v>54452</v>
      </c>
      <c r="BF1360" s="30" t="s">
        <v>54452</v>
      </c>
      <c r="BG1360" s="30">
        <v>4</v>
      </c>
      <c r="BH1360" s="30" t="s">
        <v>237</v>
      </c>
      <c r="BI1360" s="31"/>
    </row>
    <row r="1361" spans="1:61" ht="16.5">
      <c r="A1361" s="21" t="s">
        <v>7467</v>
      </c>
      <c r="B1361" s="21">
        <v>7538</v>
      </c>
      <c r="C1361" s="21">
        <v>1864115</v>
      </c>
      <c r="D1361" s="21">
        <v>3068102017</v>
      </c>
      <c r="E1361" s="22">
        <v>1601110002876</v>
      </c>
      <c r="F1361" s="24" t="s">
        <v>7468</v>
      </c>
      <c r="G1361" s="24" t="s">
        <v>44</v>
      </c>
      <c r="H1361" s="24" t="s">
        <v>51</v>
      </c>
      <c r="I1361" s="24" t="s">
        <v>52</v>
      </c>
      <c r="J1361" s="24" t="s">
        <v>1001</v>
      </c>
      <c r="K1361" s="21">
        <v>24</v>
      </c>
      <c r="L1361" s="32" t="s">
        <v>7469</v>
      </c>
      <c r="M1361" s="21" t="s">
        <v>7470</v>
      </c>
      <c r="N1361" s="21">
        <v>1</v>
      </c>
      <c r="O1361" s="21" t="s">
        <v>55</v>
      </c>
      <c r="P1361" s="21">
        <v>0</v>
      </c>
      <c r="Q1361" s="21">
        <v>0</v>
      </c>
      <c r="R1361" s="33">
        <v>28271</v>
      </c>
      <c r="S1361" s="33">
        <v>3183531</v>
      </c>
      <c r="T1361" s="21">
        <v>0</v>
      </c>
      <c r="U1361" s="33">
        <v>259247</v>
      </c>
      <c r="V1361" s="33">
        <v>545017</v>
      </c>
      <c r="W1361" s="21">
        <v>0</v>
      </c>
      <c r="X1361" s="21">
        <v>0</v>
      </c>
      <c r="Y1361" s="33">
        <v>2424817</v>
      </c>
      <c r="Z1361" s="16" t="s">
        <v>126</v>
      </c>
      <c r="AA1361" s="102">
        <v>0</v>
      </c>
      <c r="AB1361" s="21">
        <v>24.5</v>
      </c>
      <c r="AC1361" s="21">
        <v>31.8</v>
      </c>
      <c r="AD1361" s="21">
        <v>2.5</v>
      </c>
      <c r="AE1361" s="21">
        <v>5.4</v>
      </c>
      <c r="AF1361" s="21">
        <f t="shared" si="21"/>
        <v>64.2</v>
      </c>
      <c r="AG1361" s="21" t="s">
        <v>7471</v>
      </c>
      <c r="AH1361" s="24" t="s">
        <v>7472</v>
      </c>
      <c r="AI1361" s="24" t="s">
        <v>7473</v>
      </c>
      <c r="AJ1361" s="27" t="s">
        <v>31929</v>
      </c>
      <c r="AK1361" s="28" t="s">
        <v>60</v>
      </c>
      <c r="AL1361" s="28">
        <v>10</v>
      </c>
      <c r="AM1361" s="28">
        <v>19790101</v>
      </c>
      <c r="AN1361" s="29">
        <v>584</v>
      </c>
      <c r="AO1361" s="29">
        <v>202304</v>
      </c>
      <c r="AP1361" s="29">
        <v>2022</v>
      </c>
      <c r="AQ1361" s="28">
        <v>287299705</v>
      </c>
      <c r="AR1361" s="28">
        <v>265164055</v>
      </c>
      <c r="AS1361" s="28">
        <v>2449635</v>
      </c>
      <c r="AT1361" s="30">
        <v>1</v>
      </c>
      <c r="AU1361" s="30"/>
      <c r="AV1361" s="30"/>
      <c r="AW1361" s="30"/>
      <c r="AX1361" s="30"/>
      <c r="AY1361" s="30"/>
      <c r="AZ1361" s="30"/>
      <c r="BA1361" s="30"/>
      <c r="BB1361" s="30" t="s">
        <v>54452</v>
      </c>
      <c r="BC1361" s="30" t="s">
        <v>54452</v>
      </c>
      <c r="BD1361" s="30" t="s">
        <v>54452</v>
      </c>
      <c r="BE1361" s="30" t="s">
        <v>54452</v>
      </c>
      <c r="BF1361" s="30" t="s">
        <v>54452</v>
      </c>
      <c r="BG1361" s="30">
        <v>4</v>
      </c>
      <c r="BH1361" s="30" t="s">
        <v>237</v>
      </c>
      <c r="BI1361" s="31"/>
    </row>
    <row r="1362" spans="1:61" ht="16.5">
      <c r="A1362" s="21" t="s">
        <v>622</v>
      </c>
      <c r="B1362" s="21">
        <v>470</v>
      </c>
      <c r="C1362" s="21">
        <v>1576154</v>
      </c>
      <c r="D1362" s="21">
        <v>2158164911</v>
      </c>
      <c r="E1362" s="22">
        <v>1101111444176</v>
      </c>
      <c r="F1362" s="24" t="s">
        <v>623</v>
      </c>
      <c r="G1362" s="24" t="s">
        <v>44</v>
      </c>
      <c r="H1362" s="24" t="s">
        <v>51</v>
      </c>
      <c r="I1362" s="24" t="s">
        <v>65</v>
      </c>
      <c r="J1362" s="24" t="s">
        <v>605</v>
      </c>
      <c r="K1362" s="21">
        <v>55</v>
      </c>
      <c r="L1362" s="32" t="s">
        <v>624</v>
      </c>
      <c r="M1362" s="21" t="s">
        <v>625</v>
      </c>
      <c r="N1362" s="21">
        <v>1</v>
      </c>
      <c r="O1362" s="21" t="s">
        <v>83</v>
      </c>
      <c r="P1362" s="21">
        <v>0</v>
      </c>
      <c r="Q1362" s="21">
        <v>0</v>
      </c>
      <c r="R1362" s="21">
        <v>0</v>
      </c>
      <c r="S1362" s="21">
        <v>0</v>
      </c>
      <c r="T1362" s="21">
        <v>0</v>
      </c>
      <c r="U1362" s="21">
        <v>0</v>
      </c>
      <c r="V1362" s="21">
        <v>0</v>
      </c>
      <c r="W1362" s="21">
        <v>0</v>
      </c>
      <c r="X1362" s="21">
        <v>0</v>
      </c>
      <c r="Y1362" s="21">
        <v>0</v>
      </c>
      <c r="Z1362" s="16" t="s">
        <v>56</v>
      </c>
      <c r="AA1362" s="102">
        <v>0</v>
      </c>
      <c r="AB1362" s="99">
        <v>0</v>
      </c>
      <c r="AC1362" s="99">
        <v>0</v>
      </c>
      <c r="AD1362" s="99">
        <v>0</v>
      </c>
      <c r="AE1362" s="99">
        <v>0</v>
      </c>
      <c r="AF1362" s="21">
        <f t="shared" si="21"/>
        <v>0</v>
      </c>
      <c r="AG1362" s="21" t="s">
        <v>626</v>
      </c>
      <c r="AH1362" s="24" t="s">
        <v>627</v>
      </c>
      <c r="AI1362" s="24" t="s">
        <v>628</v>
      </c>
      <c r="AJ1362" s="27" t="s">
        <v>31930</v>
      </c>
      <c r="AK1362" s="28" t="s">
        <v>60</v>
      </c>
      <c r="AL1362" s="28">
        <v>10</v>
      </c>
      <c r="AM1362" s="28">
        <v>19970801</v>
      </c>
      <c r="AN1362" s="29">
        <v>315</v>
      </c>
      <c r="AO1362" s="29">
        <v>202212</v>
      </c>
      <c r="AP1362" s="29">
        <v>2022</v>
      </c>
      <c r="AQ1362" s="28">
        <v>19001222</v>
      </c>
      <c r="AR1362" s="28">
        <v>5717252</v>
      </c>
      <c r="AS1362" s="28">
        <v>1000000</v>
      </c>
      <c r="AT1362" s="30">
        <v>1</v>
      </c>
      <c r="AU1362" s="30"/>
      <c r="AV1362" s="30"/>
      <c r="AW1362" s="30"/>
      <c r="AX1362" s="30"/>
      <c r="AY1362" s="30"/>
      <c r="AZ1362" s="30"/>
      <c r="BA1362" s="30"/>
      <c r="BB1362" s="30" t="s">
        <v>54452</v>
      </c>
      <c r="BC1362" s="30" t="s">
        <v>54452</v>
      </c>
      <c r="BD1362" s="30" t="s">
        <v>54452</v>
      </c>
      <c r="BE1362" s="30" t="s">
        <v>54452</v>
      </c>
      <c r="BF1362" s="30" t="s">
        <v>54452</v>
      </c>
      <c r="BG1362" s="30">
        <v>3</v>
      </c>
      <c r="BH1362" s="30" t="s">
        <v>629</v>
      </c>
      <c r="BI1362" s="31"/>
    </row>
    <row r="1363" spans="1:61" ht="16.5">
      <c r="A1363" s="21" t="s">
        <v>211</v>
      </c>
      <c r="B1363" s="21">
        <v>136</v>
      </c>
      <c r="C1363" s="21">
        <v>1318465</v>
      </c>
      <c r="D1363" s="21">
        <v>6218104705</v>
      </c>
      <c r="E1363" s="22">
        <v>1845110000907</v>
      </c>
      <c r="F1363" s="24" t="s">
        <v>212</v>
      </c>
      <c r="G1363" s="24" t="s">
        <v>44</v>
      </c>
      <c r="H1363" s="24" t="s">
        <v>51</v>
      </c>
      <c r="I1363" s="24" t="s">
        <v>52</v>
      </c>
      <c r="J1363" s="24" t="s">
        <v>72</v>
      </c>
      <c r="K1363" s="21">
        <v>1</v>
      </c>
      <c r="L1363" s="32" t="s">
        <v>213</v>
      </c>
      <c r="M1363" s="21" t="s">
        <v>214</v>
      </c>
      <c r="N1363" s="21">
        <v>1</v>
      </c>
      <c r="O1363" s="21" t="s">
        <v>55</v>
      </c>
      <c r="P1363" s="21">
        <v>0</v>
      </c>
      <c r="Q1363" s="33">
        <v>274650</v>
      </c>
      <c r="R1363" s="33">
        <v>21409</v>
      </c>
      <c r="S1363" s="33">
        <v>895015</v>
      </c>
      <c r="T1363" s="21">
        <v>0</v>
      </c>
      <c r="U1363" s="39">
        <v>16860</v>
      </c>
      <c r="V1363" s="68">
        <v>13700</v>
      </c>
      <c r="W1363" s="33">
        <v>19566</v>
      </c>
      <c r="X1363" s="33">
        <v>580809</v>
      </c>
      <c r="Y1363" s="21">
        <v>0</v>
      </c>
      <c r="Z1363" s="16" t="s">
        <v>56</v>
      </c>
      <c r="AA1363" s="102">
        <v>0</v>
      </c>
      <c r="AB1363" s="21">
        <v>2.9</v>
      </c>
      <c r="AC1363" s="21">
        <v>8.9</v>
      </c>
      <c r="AD1363" s="21">
        <v>0.1</v>
      </c>
      <c r="AE1363" s="21">
        <v>6.1</v>
      </c>
      <c r="AF1363" s="21">
        <f t="shared" si="21"/>
        <v>18</v>
      </c>
      <c r="AG1363" s="21" t="s">
        <v>215</v>
      </c>
      <c r="AH1363" s="24" t="s">
        <v>216</v>
      </c>
      <c r="AI1363" s="24" t="s">
        <v>217</v>
      </c>
      <c r="AJ1363" s="27" t="s">
        <v>31931</v>
      </c>
      <c r="AK1363" s="28" t="s">
        <v>60</v>
      </c>
      <c r="AL1363" s="28">
        <v>10</v>
      </c>
      <c r="AM1363" s="28">
        <v>19630820</v>
      </c>
      <c r="AN1363" s="29">
        <v>346</v>
      </c>
      <c r="AO1363" s="29">
        <v>202212</v>
      </c>
      <c r="AP1363" s="29">
        <v>2022</v>
      </c>
      <c r="AQ1363" s="28">
        <v>117427047</v>
      </c>
      <c r="AR1363" s="28">
        <v>89552389</v>
      </c>
      <c r="AS1363" s="28">
        <v>10000000</v>
      </c>
      <c r="AT1363" s="30">
        <v>1</v>
      </c>
      <c r="AU1363" s="30"/>
      <c r="AV1363" s="30"/>
      <c r="AW1363" s="30"/>
      <c r="AX1363" s="30"/>
      <c r="AY1363" s="30"/>
      <c r="AZ1363" s="30"/>
      <c r="BA1363" s="30"/>
      <c r="BB1363" s="30" t="s">
        <v>54452</v>
      </c>
      <c r="BC1363" s="30" t="s">
        <v>54452</v>
      </c>
      <c r="BD1363" s="30" t="s">
        <v>54452</v>
      </c>
      <c r="BE1363" s="30" t="s">
        <v>54452</v>
      </c>
      <c r="BF1363" s="30" t="s">
        <v>218</v>
      </c>
      <c r="BG1363" s="30">
        <v>2</v>
      </c>
      <c r="BH1363" s="30" t="s">
        <v>219</v>
      </c>
      <c r="BI1363" s="31"/>
    </row>
    <row r="1364" spans="1:61" ht="16.5">
      <c r="A1364" s="21" t="s">
        <v>603</v>
      </c>
      <c r="B1364" s="21">
        <v>456</v>
      </c>
      <c r="C1364" s="21">
        <v>1114633</v>
      </c>
      <c r="D1364" s="21">
        <v>1088115238</v>
      </c>
      <c r="E1364" s="22">
        <v>1101111348914</v>
      </c>
      <c r="F1364" s="24" t="s">
        <v>604</v>
      </c>
      <c r="G1364" s="24" t="s">
        <v>44</v>
      </c>
      <c r="H1364" s="24" t="s">
        <v>51</v>
      </c>
      <c r="I1364" s="24" t="s">
        <v>65</v>
      </c>
      <c r="J1364" s="24" t="s">
        <v>605</v>
      </c>
      <c r="K1364" s="21">
        <v>55</v>
      </c>
      <c r="L1364" s="32" t="s">
        <v>606</v>
      </c>
      <c r="M1364" s="21" t="s">
        <v>607</v>
      </c>
      <c r="N1364" s="21">
        <v>1</v>
      </c>
      <c r="O1364" s="21" t="s">
        <v>55</v>
      </c>
      <c r="P1364" s="21">
        <v>0</v>
      </c>
      <c r="Q1364" s="21">
        <v>0</v>
      </c>
      <c r="R1364" s="21">
        <v>0</v>
      </c>
      <c r="S1364" s="21">
        <v>0</v>
      </c>
      <c r="T1364" s="21">
        <v>0</v>
      </c>
      <c r="U1364" s="42">
        <v>14539</v>
      </c>
      <c r="V1364" s="21">
        <v>0</v>
      </c>
      <c r="W1364" s="39">
        <v>249448</v>
      </c>
      <c r="X1364" s="33">
        <v>1322</v>
      </c>
      <c r="Y1364" s="21">
        <v>0</v>
      </c>
      <c r="Z1364" s="16" t="s">
        <v>56</v>
      </c>
      <c r="AA1364" s="102">
        <v>0</v>
      </c>
      <c r="AB1364" s="99">
        <v>0</v>
      </c>
      <c r="AC1364" s="99">
        <v>0</v>
      </c>
      <c r="AD1364" s="21">
        <v>0.1</v>
      </c>
      <c r="AE1364" s="21">
        <v>2.5</v>
      </c>
      <c r="AF1364" s="21">
        <f t="shared" si="21"/>
        <v>2.6</v>
      </c>
      <c r="AG1364" s="21" t="s">
        <v>608</v>
      </c>
      <c r="AH1364" s="24" t="s">
        <v>609</v>
      </c>
      <c r="AI1364" s="24" t="s">
        <v>610</v>
      </c>
      <c r="AJ1364" s="27" t="s">
        <v>31932</v>
      </c>
      <c r="AK1364" s="28" t="s">
        <v>60</v>
      </c>
      <c r="AL1364" s="28">
        <v>10</v>
      </c>
      <c r="AM1364" s="28">
        <v>19961204</v>
      </c>
      <c r="AN1364" s="29">
        <v>320</v>
      </c>
      <c r="AO1364" s="29">
        <v>202212</v>
      </c>
      <c r="AP1364" s="29">
        <v>2022</v>
      </c>
      <c r="AQ1364" s="28">
        <v>20122866</v>
      </c>
      <c r="AR1364" s="28">
        <v>7819384</v>
      </c>
      <c r="AS1364" s="28">
        <v>950000</v>
      </c>
      <c r="AT1364" s="30">
        <v>1</v>
      </c>
      <c r="AU1364" s="30"/>
      <c r="AV1364" s="30"/>
      <c r="AW1364" s="30"/>
      <c r="AX1364" s="30"/>
      <c r="AY1364" s="30"/>
      <c r="AZ1364" s="30"/>
      <c r="BA1364" s="30"/>
      <c r="BB1364" s="30" t="s">
        <v>54452</v>
      </c>
      <c r="BC1364" s="30" t="s">
        <v>54452</v>
      </c>
      <c r="BD1364" s="30" t="s">
        <v>54452</v>
      </c>
      <c r="BE1364" s="30" t="s">
        <v>54452</v>
      </c>
      <c r="BF1364" s="30" t="s">
        <v>54452</v>
      </c>
      <c r="BG1364" s="30">
        <v>7</v>
      </c>
      <c r="BH1364" s="30" t="s">
        <v>611</v>
      </c>
      <c r="BI1364" s="31"/>
    </row>
    <row r="1365" spans="1:61" ht="16.5">
      <c r="A1365" s="21" t="s">
        <v>11490</v>
      </c>
      <c r="B1365" s="21">
        <v>11665</v>
      </c>
      <c r="C1365" s="21">
        <v>2926709</v>
      </c>
      <c r="D1365" s="21">
        <v>1218189086</v>
      </c>
      <c r="E1365" s="22">
        <v>1201110454976</v>
      </c>
      <c r="F1365" s="24" t="s">
        <v>11491</v>
      </c>
      <c r="G1365" s="24" t="s">
        <v>44</v>
      </c>
      <c r="H1365" s="24" t="s">
        <v>51</v>
      </c>
      <c r="I1365" s="24" t="s">
        <v>63</v>
      </c>
      <c r="J1365" s="24" t="s">
        <v>10152</v>
      </c>
      <c r="K1365" s="21">
        <v>52</v>
      </c>
      <c r="L1365" s="32" t="s">
        <v>11492</v>
      </c>
      <c r="M1365" s="21" t="s">
        <v>11493</v>
      </c>
      <c r="N1365" s="26">
        <v>1</v>
      </c>
      <c r="O1365" s="26" t="s">
        <v>55</v>
      </c>
      <c r="P1365" s="26">
        <v>0</v>
      </c>
      <c r="Q1365" s="26">
        <v>0</v>
      </c>
      <c r="R1365" s="26">
        <v>0</v>
      </c>
      <c r="S1365" s="26">
        <v>0</v>
      </c>
      <c r="T1365" s="26">
        <v>0</v>
      </c>
      <c r="U1365" s="26">
        <v>0</v>
      </c>
      <c r="V1365" s="33">
        <v>7358</v>
      </c>
      <c r="W1365" s="33">
        <v>108168</v>
      </c>
      <c r="X1365" s="33">
        <v>14990</v>
      </c>
      <c r="Y1365" s="26">
        <v>0</v>
      </c>
      <c r="Z1365" s="21"/>
      <c r="AA1365" s="102">
        <v>0</v>
      </c>
      <c r="AB1365" s="99">
        <v>0</v>
      </c>
      <c r="AC1365" s="99">
        <v>0</v>
      </c>
      <c r="AD1365" s="99">
        <v>0</v>
      </c>
      <c r="AE1365" s="21">
        <v>1.3</v>
      </c>
      <c r="AF1365" s="21">
        <f t="shared" si="21"/>
        <v>1.3</v>
      </c>
      <c r="AG1365" s="21" t="s">
        <v>11494</v>
      </c>
      <c r="AH1365" s="24">
        <v>16006200</v>
      </c>
      <c r="AI1365" s="24" t="s">
        <v>11495</v>
      </c>
      <c r="AJ1365" s="27" t="s">
        <v>30756</v>
      </c>
      <c r="AK1365" s="28" t="s">
        <v>156</v>
      </c>
      <c r="AL1365" s="28">
        <v>10</v>
      </c>
      <c r="AM1365" s="28">
        <v>20080123</v>
      </c>
      <c r="AN1365" s="29">
        <v>1893</v>
      </c>
      <c r="AO1365" s="29">
        <v>202306</v>
      </c>
      <c r="AP1365" s="29">
        <v>2022</v>
      </c>
      <c r="AQ1365" s="28">
        <v>593428498</v>
      </c>
      <c r="AR1365" s="28">
        <v>771895322</v>
      </c>
      <c r="AS1365" s="28">
        <v>52200000</v>
      </c>
      <c r="AT1365" s="30">
        <v>1</v>
      </c>
      <c r="AU1365" s="30"/>
      <c r="AV1365" s="30"/>
      <c r="AW1365" s="30"/>
      <c r="AX1365" s="30"/>
      <c r="AY1365" s="30"/>
      <c r="AZ1365" s="30"/>
      <c r="BA1365" s="30"/>
      <c r="BB1365" s="30" t="s">
        <v>54452</v>
      </c>
      <c r="BC1365" s="30" t="s">
        <v>54452</v>
      </c>
      <c r="BD1365" s="30" t="s">
        <v>54452</v>
      </c>
      <c r="BE1365" s="30" t="s">
        <v>54452</v>
      </c>
      <c r="BF1365" s="30" t="s">
        <v>54452</v>
      </c>
      <c r="BG1365" s="30">
        <v>4</v>
      </c>
      <c r="BH1365" s="30" t="s">
        <v>237</v>
      </c>
      <c r="BI1365" s="31"/>
    </row>
    <row r="1366" spans="1:61" ht="16.5">
      <c r="A1366" s="21" t="s">
        <v>30287</v>
      </c>
      <c r="B1366" s="21">
        <v>24550</v>
      </c>
      <c r="C1366" s="21">
        <v>1201042</v>
      </c>
      <c r="D1366" s="21">
        <v>1188111791</v>
      </c>
      <c r="E1366" s="22">
        <v>1101111155624</v>
      </c>
      <c r="F1366" s="24" t="s">
        <v>30288</v>
      </c>
      <c r="G1366" s="24" t="s">
        <v>104</v>
      </c>
      <c r="H1366" s="24" t="s">
        <v>51</v>
      </c>
      <c r="I1366" s="24" t="s">
        <v>65</v>
      </c>
      <c r="J1366" s="24" t="s">
        <v>363</v>
      </c>
      <c r="K1366" s="21">
        <v>63</v>
      </c>
      <c r="L1366" s="32" t="s">
        <v>30289</v>
      </c>
      <c r="M1366" s="21" t="s">
        <v>30290</v>
      </c>
      <c r="N1366" s="21">
        <v>1</v>
      </c>
      <c r="O1366" s="21" t="s">
        <v>55</v>
      </c>
      <c r="P1366" s="21">
        <v>0</v>
      </c>
      <c r="Q1366" s="21">
        <v>0</v>
      </c>
      <c r="R1366" s="21">
        <v>0</v>
      </c>
      <c r="S1366" s="21">
        <v>0</v>
      </c>
      <c r="T1366" s="21">
        <v>0</v>
      </c>
      <c r="U1366" s="33">
        <v>37753</v>
      </c>
      <c r="V1366" s="21">
        <v>0</v>
      </c>
      <c r="W1366" s="33">
        <v>7515</v>
      </c>
      <c r="X1366" s="21">
        <v>0</v>
      </c>
      <c r="Y1366" s="21">
        <v>0</v>
      </c>
      <c r="Z1366" s="16" t="s">
        <v>315</v>
      </c>
      <c r="AA1366" s="102">
        <v>0</v>
      </c>
      <c r="AB1366" s="99">
        <v>0</v>
      </c>
      <c r="AC1366" s="99">
        <v>0</v>
      </c>
      <c r="AD1366" s="21">
        <v>0.3</v>
      </c>
      <c r="AE1366" s="99">
        <v>0</v>
      </c>
      <c r="AF1366" s="21">
        <f t="shared" si="21"/>
        <v>0.3</v>
      </c>
      <c r="AG1366" s="21" t="s">
        <v>21424</v>
      </c>
      <c r="AH1366" s="24" t="s">
        <v>30291</v>
      </c>
      <c r="AI1366" s="24" t="s">
        <v>30292</v>
      </c>
      <c r="AJ1366" s="27" t="s">
        <v>31933</v>
      </c>
      <c r="AK1366" s="28" t="s">
        <v>60</v>
      </c>
      <c r="AL1366" s="28">
        <v>10</v>
      </c>
      <c r="AM1366" s="28">
        <v>19950509</v>
      </c>
      <c r="AN1366" s="29">
        <v>728</v>
      </c>
      <c r="AO1366" s="29">
        <v>202305</v>
      </c>
      <c r="AP1366" s="29">
        <v>2022</v>
      </c>
      <c r="AQ1366" s="28">
        <v>23545403</v>
      </c>
      <c r="AR1366" s="28">
        <v>3676273</v>
      </c>
      <c r="AS1366" s="28">
        <v>1000000</v>
      </c>
      <c r="AT1366" s="30">
        <v>1</v>
      </c>
      <c r="AU1366" s="30"/>
      <c r="AV1366" s="30"/>
      <c r="AW1366" s="30"/>
      <c r="AX1366" s="30"/>
      <c r="AY1366" s="30"/>
      <c r="AZ1366" s="30"/>
      <c r="BA1366" s="30"/>
      <c r="BB1366" s="30" t="s">
        <v>54452</v>
      </c>
      <c r="BC1366" s="30" t="s">
        <v>54452</v>
      </c>
      <c r="BD1366" s="30" t="s">
        <v>54452</v>
      </c>
      <c r="BE1366" s="30" t="s">
        <v>54452</v>
      </c>
      <c r="BF1366" s="30" t="s">
        <v>54452</v>
      </c>
      <c r="BG1366" s="30">
        <v>7</v>
      </c>
      <c r="BH1366" s="30"/>
      <c r="BI1366" s="31"/>
    </row>
    <row r="1367" spans="1:61" ht="16.5">
      <c r="A1367" s="21" t="s">
        <v>13927</v>
      </c>
      <c r="B1367" s="21">
        <v>13688</v>
      </c>
      <c r="C1367" s="21">
        <v>3859608</v>
      </c>
      <c r="D1367" s="21">
        <v>1208761559</v>
      </c>
      <c r="E1367" s="22">
        <v>1101114475300</v>
      </c>
      <c r="F1367" s="24" t="s">
        <v>13928</v>
      </c>
      <c r="G1367" s="24" t="s">
        <v>44</v>
      </c>
      <c r="H1367" s="24" t="s">
        <v>51</v>
      </c>
      <c r="I1367" s="24" t="s">
        <v>65</v>
      </c>
      <c r="J1367" s="24" t="s">
        <v>462</v>
      </c>
      <c r="K1367" s="21">
        <v>56</v>
      </c>
      <c r="L1367" s="32" t="s">
        <v>13929</v>
      </c>
      <c r="M1367" s="21" t="s">
        <v>13930</v>
      </c>
      <c r="N1367" s="21">
        <v>1</v>
      </c>
      <c r="O1367" s="21" t="s">
        <v>55</v>
      </c>
      <c r="P1367" s="21">
        <v>0</v>
      </c>
      <c r="Q1367" s="21">
        <v>0</v>
      </c>
      <c r="R1367" s="33">
        <v>2715449</v>
      </c>
      <c r="S1367" s="21">
        <v>0</v>
      </c>
      <c r="T1367" s="21">
        <v>0</v>
      </c>
      <c r="U1367" s="21">
        <v>0</v>
      </c>
      <c r="V1367" s="33">
        <v>177000</v>
      </c>
      <c r="W1367" s="33">
        <v>648608</v>
      </c>
      <c r="X1367" s="21">
        <v>0</v>
      </c>
      <c r="Y1367" s="21">
        <v>0</v>
      </c>
      <c r="Z1367" s="16" t="s">
        <v>315</v>
      </c>
      <c r="AA1367" s="102">
        <v>0</v>
      </c>
      <c r="AB1367" s="21">
        <v>27.1</v>
      </c>
      <c r="AC1367" s="99">
        <v>0</v>
      </c>
      <c r="AD1367" s="99">
        <v>0</v>
      </c>
      <c r="AE1367" s="21">
        <v>8.1999999999999993</v>
      </c>
      <c r="AF1367" s="21">
        <f t="shared" si="21"/>
        <v>35.299999999999997</v>
      </c>
      <c r="AG1367" s="21" t="s">
        <v>13931</v>
      </c>
      <c r="AH1367" s="24" t="s">
        <v>13932</v>
      </c>
      <c r="AI1367" s="24" t="s">
        <v>13933</v>
      </c>
      <c r="AJ1367" s="27" t="s">
        <v>31934</v>
      </c>
      <c r="AK1367" s="28" t="s">
        <v>60</v>
      </c>
      <c r="AL1367" s="28">
        <v>10</v>
      </c>
      <c r="AM1367" s="28">
        <v>20101119</v>
      </c>
      <c r="AN1367" s="29">
        <v>448</v>
      </c>
      <c r="AO1367" s="29">
        <v>202212</v>
      </c>
      <c r="AP1367" s="29">
        <v>2022</v>
      </c>
      <c r="AQ1367" s="28">
        <v>88293364</v>
      </c>
      <c r="AR1367" s="28">
        <v>370798433</v>
      </c>
      <c r="AS1367" s="28">
        <v>9722293</v>
      </c>
      <c r="AT1367" s="30">
        <v>1</v>
      </c>
      <c r="AU1367" s="30"/>
      <c r="AV1367" s="30"/>
      <c r="AW1367" s="30"/>
      <c r="AX1367" s="30"/>
      <c r="AY1367" s="30"/>
      <c r="AZ1367" s="30"/>
      <c r="BA1367" s="30"/>
      <c r="BB1367" s="30" t="s">
        <v>54452</v>
      </c>
      <c r="BC1367" s="30" t="s">
        <v>54452</v>
      </c>
      <c r="BD1367" s="30" t="s">
        <v>54452</v>
      </c>
      <c r="BE1367" s="30" t="s">
        <v>54452</v>
      </c>
      <c r="BF1367" s="30" t="s">
        <v>54452</v>
      </c>
      <c r="BG1367" s="30">
        <v>8</v>
      </c>
      <c r="BH1367" s="30"/>
      <c r="BI1367" s="31"/>
    </row>
    <row r="1368" spans="1:61" ht="16.5">
      <c r="A1368" s="21" t="s">
        <v>9639</v>
      </c>
      <c r="B1368" s="21">
        <v>9900</v>
      </c>
      <c r="C1368" s="21">
        <v>1916914</v>
      </c>
      <c r="D1368" s="21">
        <v>1098178726</v>
      </c>
      <c r="E1368" s="22">
        <v>1101112533910</v>
      </c>
      <c r="F1368" s="24" t="s">
        <v>9640</v>
      </c>
      <c r="G1368" s="24" t="s">
        <v>44</v>
      </c>
      <c r="H1368" s="24" t="s">
        <v>51</v>
      </c>
      <c r="I1368" s="24" t="s">
        <v>52</v>
      </c>
      <c r="J1368" s="24" t="s">
        <v>171</v>
      </c>
      <c r="K1368" s="21">
        <v>48</v>
      </c>
      <c r="L1368" s="32" t="s">
        <v>9641</v>
      </c>
      <c r="M1368" s="21" t="s">
        <v>9642</v>
      </c>
      <c r="N1368" s="21">
        <v>1</v>
      </c>
      <c r="O1368" s="21" t="s">
        <v>55</v>
      </c>
      <c r="P1368" s="21">
        <v>0</v>
      </c>
      <c r="Q1368" s="21">
        <v>0</v>
      </c>
      <c r="R1368" s="21">
        <v>0</v>
      </c>
      <c r="S1368" s="33">
        <v>6500</v>
      </c>
      <c r="T1368" s="21">
        <v>0</v>
      </c>
      <c r="U1368" s="21">
        <v>0</v>
      </c>
      <c r="V1368" s="21">
        <v>0</v>
      </c>
      <c r="W1368" s="33">
        <v>1344219</v>
      </c>
      <c r="X1368" s="33">
        <v>51100</v>
      </c>
      <c r="Y1368" s="33">
        <v>577192</v>
      </c>
      <c r="Z1368" s="16" t="s">
        <v>315</v>
      </c>
      <c r="AA1368" s="102">
        <v>0</v>
      </c>
      <c r="AB1368" s="21">
        <v>5.7</v>
      </c>
      <c r="AC1368" s="99">
        <v>0</v>
      </c>
      <c r="AD1368" s="99">
        <v>0</v>
      </c>
      <c r="AE1368" s="21">
        <v>13.9</v>
      </c>
      <c r="AF1368" s="21">
        <f t="shared" si="21"/>
        <v>19.600000000000001</v>
      </c>
      <c r="AG1368" s="21" t="s">
        <v>2586</v>
      </c>
      <c r="AH1368" s="24" t="s">
        <v>9643</v>
      </c>
      <c r="AI1368" s="24" t="s">
        <v>9644</v>
      </c>
      <c r="AJ1368" s="27" t="s">
        <v>30997</v>
      </c>
      <c r="AK1368" s="28" t="s">
        <v>60</v>
      </c>
      <c r="AL1368" s="28">
        <v>10</v>
      </c>
      <c r="AM1368" s="28">
        <v>20020527</v>
      </c>
      <c r="AN1368" s="29">
        <v>445</v>
      </c>
      <c r="AO1368" s="29">
        <v>202212</v>
      </c>
      <c r="AP1368" s="29">
        <v>2022</v>
      </c>
      <c r="AQ1368" s="28">
        <v>2860506569</v>
      </c>
      <c r="AR1368" s="28">
        <v>1153007124</v>
      </c>
      <c r="AS1368" s="28">
        <v>25782785</v>
      </c>
      <c r="AT1368" s="30">
        <v>2</v>
      </c>
      <c r="AU1368" s="30"/>
      <c r="AV1368" s="30"/>
      <c r="AW1368" s="30"/>
      <c r="AX1368" s="30"/>
      <c r="AY1368" s="30"/>
      <c r="AZ1368" s="30"/>
      <c r="BA1368" s="30"/>
      <c r="BB1368" s="30" t="s">
        <v>54452</v>
      </c>
      <c r="BC1368" s="30" t="s">
        <v>54452</v>
      </c>
      <c r="BD1368" s="30" t="s">
        <v>54452</v>
      </c>
      <c r="BE1368" s="30" t="s">
        <v>54452</v>
      </c>
      <c r="BF1368" s="30" t="s">
        <v>54452</v>
      </c>
      <c r="BG1368" s="30">
        <v>7</v>
      </c>
      <c r="BH1368" s="30"/>
      <c r="BI1368" s="31"/>
    </row>
    <row r="1369" spans="1:61" ht="16.5">
      <c r="A1369" s="21" t="s">
        <v>12302</v>
      </c>
      <c r="B1369" s="21">
        <v>12201</v>
      </c>
      <c r="C1369" s="21">
        <v>8227162</v>
      </c>
      <c r="D1369" s="21">
        <v>2488100620</v>
      </c>
      <c r="E1369" s="22">
        <v>1101118354998</v>
      </c>
      <c r="F1369" s="24" t="s">
        <v>12303</v>
      </c>
      <c r="G1369" s="24" t="s">
        <v>44</v>
      </c>
      <c r="H1369" s="24" t="s">
        <v>51</v>
      </c>
      <c r="I1369" s="24" t="s">
        <v>65</v>
      </c>
      <c r="J1369" s="24" t="s">
        <v>605</v>
      </c>
      <c r="K1369" s="21">
        <v>55</v>
      </c>
      <c r="L1369" s="32" t="s">
        <v>12304</v>
      </c>
      <c r="M1369" s="21" t="s">
        <v>12305</v>
      </c>
      <c r="N1369" s="21">
        <v>1</v>
      </c>
      <c r="O1369" s="21" t="s">
        <v>83</v>
      </c>
      <c r="P1369" s="21">
        <v>0</v>
      </c>
      <c r="Q1369" s="21">
        <v>0</v>
      </c>
      <c r="R1369" s="33">
        <v>6069658766</v>
      </c>
      <c r="S1369" s="33">
        <v>365090000</v>
      </c>
      <c r="T1369" s="21">
        <v>0</v>
      </c>
      <c r="U1369" s="33">
        <v>42345061</v>
      </c>
      <c r="V1369" s="21">
        <v>0</v>
      </c>
      <c r="W1369" s="33">
        <v>1698862105</v>
      </c>
      <c r="X1369" s="21">
        <v>0</v>
      </c>
      <c r="Y1369" s="33">
        <v>3442223036</v>
      </c>
      <c r="Z1369" s="16" t="s">
        <v>315</v>
      </c>
      <c r="AA1369" s="102">
        <v>0</v>
      </c>
      <c r="AB1369" s="21">
        <v>95.1</v>
      </c>
      <c r="AC1369" s="21">
        <v>3.6</v>
      </c>
      <c r="AD1369" s="21">
        <v>0.4</v>
      </c>
      <c r="AE1369" s="21">
        <v>16.899999999999999</v>
      </c>
      <c r="AF1369" s="21">
        <f t="shared" si="21"/>
        <v>116</v>
      </c>
      <c r="AG1369" s="21" t="s">
        <v>12306</v>
      </c>
      <c r="AH1369" s="24" t="s">
        <v>12307</v>
      </c>
      <c r="AI1369" s="24" t="s">
        <v>12308</v>
      </c>
      <c r="AJ1369" s="27" t="s">
        <v>31935</v>
      </c>
      <c r="AK1369" s="28" t="s">
        <v>60</v>
      </c>
      <c r="AL1369" s="28">
        <v>10</v>
      </c>
      <c r="AM1369" s="28">
        <v>20170531</v>
      </c>
      <c r="AN1369" s="29">
        <v>497</v>
      </c>
      <c r="AO1369" s="29">
        <v>202212</v>
      </c>
      <c r="AP1369" s="29">
        <v>2022</v>
      </c>
      <c r="AQ1369" s="28">
        <v>52915400</v>
      </c>
      <c r="AR1369" s="28">
        <v>57660416</v>
      </c>
      <c r="AS1369" s="28">
        <v>226603</v>
      </c>
      <c r="AT1369" s="30">
        <v>1</v>
      </c>
      <c r="AU1369" s="30"/>
      <c r="AV1369" s="30"/>
      <c r="AW1369" s="30"/>
      <c r="AX1369" s="30"/>
      <c r="AY1369" s="30"/>
      <c r="AZ1369" s="30"/>
      <c r="BA1369" s="30"/>
      <c r="BB1369" s="30" t="s">
        <v>54452</v>
      </c>
      <c r="BC1369" s="30" t="s">
        <v>54452</v>
      </c>
      <c r="BD1369" s="30" t="s">
        <v>54452</v>
      </c>
      <c r="BE1369" s="30" t="s">
        <v>54452</v>
      </c>
      <c r="BF1369" s="30" t="s">
        <v>54452</v>
      </c>
      <c r="BG1369" s="30">
        <v>4</v>
      </c>
      <c r="BH1369" s="30" t="s">
        <v>237</v>
      </c>
      <c r="BI1369" s="31"/>
    </row>
    <row r="1370" spans="1:61" ht="16.5">
      <c r="A1370" s="21" t="s">
        <v>8000</v>
      </c>
      <c r="B1370" s="21">
        <v>8224</v>
      </c>
      <c r="C1370" s="21">
        <v>1240060</v>
      </c>
      <c r="D1370" s="21">
        <v>1348178493</v>
      </c>
      <c r="E1370" s="22">
        <v>1350110121570</v>
      </c>
      <c r="F1370" s="24" t="s">
        <v>8001</v>
      </c>
      <c r="G1370" s="24" t="s">
        <v>44</v>
      </c>
      <c r="H1370" s="24" t="s">
        <v>51</v>
      </c>
      <c r="I1370" s="24" t="s">
        <v>63</v>
      </c>
      <c r="J1370" s="24" t="s">
        <v>1247</v>
      </c>
      <c r="K1370" s="21">
        <v>44</v>
      </c>
      <c r="L1370" s="32" t="s">
        <v>8002</v>
      </c>
      <c r="M1370" s="21" t="s">
        <v>8003</v>
      </c>
      <c r="N1370" s="21">
        <v>1</v>
      </c>
      <c r="O1370" s="21" t="s">
        <v>83</v>
      </c>
      <c r="P1370" s="21">
        <v>0</v>
      </c>
      <c r="Q1370" s="33">
        <v>137286000</v>
      </c>
      <c r="R1370" s="33">
        <v>1623950600</v>
      </c>
      <c r="S1370" s="33">
        <v>15216061265</v>
      </c>
      <c r="T1370" s="21">
        <v>0</v>
      </c>
      <c r="U1370" s="21">
        <v>0</v>
      </c>
      <c r="V1370" s="21">
        <v>0</v>
      </c>
      <c r="W1370" s="68">
        <v>1330826636</v>
      </c>
      <c r="X1370" s="21">
        <v>0</v>
      </c>
      <c r="Y1370" s="33">
        <v>184024000</v>
      </c>
      <c r="Z1370" s="16" t="s">
        <v>1249</v>
      </c>
      <c r="AA1370" s="102">
        <v>0</v>
      </c>
      <c r="AB1370" s="21">
        <v>19.399999999999999</v>
      </c>
      <c r="AC1370" s="21">
        <v>152.1</v>
      </c>
      <c r="AD1370" s="99">
        <v>0</v>
      </c>
      <c r="AE1370" s="21">
        <v>13.3</v>
      </c>
      <c r="AF1370" s="21">
        <f t="shared" si="21"/>
        <v>184.8</v>
      </c>
      <c r="AG1370" s="21" t="s">
        <v>8004</v>
      </c>
      <c r="AH1370" s="24" t="s">
        <v>8005</v>
      </c>
      <c r="AI1370" s="24" t="s">
        <v>8006</v>
      </c>
      <c r="AJ1370" s="27" t="s">
        <v>31936</v>
      </c>
      <c r="AK1370" s="28" t="s">
        <v>60</v>
      </c>
      <c r="AL1370" s="28">
        <v>10</v>
      </c>
      <c r="AM1370" s="28">
        <v>20020101</v>
      </c>
      <c r="AN1370" s="29">
        <v>329</v>
      </c>
      <c r="AO1370" s="29">
        <v>202306</v>
      </c>
      <c r="AP1370" s="29">
        <v>2022</v>
      </c>
      <c r="AQ1370" s="28">
        <v>1239890680</v>
      </c>
      <c r="AR1370" s="28">
        <v>1482026875</v>
      </c>
      <c r="AS1370" s="28">
        <v>86945410</v>
      </c>
      <c r="AT1370" s="30">
        <v>2</v>
      </c>
      <c r="AU1370" s="30"/>
      <c r="AV1370" s="30"/>
      <c r="AW1370" s="30"/>
      <c r="AX1370" s="30"/>
      <c r="AY1370" s="30"/>
      <c r="AZ1370" s="30"/>
      <c r="BA1370" s="30"/>
      <c r="BB1370" s="30" t="s">
        <v>54452</v>
      </c>
      <c r="BC1370" s="30" t="s">
        <v>54452</v>
      </c>
      <c r="BD1370" s="30" t="s">
        <v>54452</v>
      </c>
      <c r="BE1370" s="30" t="s">
        <v>54452</v>
      </c>
      <c r="BF1370" s="30" t="s">
        <v>54452</v>
      </c>
      <c r="BG1370" s="30">
        <v>7</v>
      </c>
      <c r="BH1370" s="30"/>
      <c r="BI1370" s="31"/>
    </row>
    <row r="1371" spans="1:61" ht="16.5">
      <c r="A1371" s="21" t="s">
        <v>13621</v>
      </c>
      <c r="B1371" s="21">
        <v>13458</v>
      </c>
      <c r="C1371" s="21">
        <v>2650511</v>
      </c>
      <c r="D1371" s="21">
        <v>1018623426</v>
      </c>
      <c r="E1371" s="22">
        <v>1101113451731</v>
      </c>
      <c r="F1371" s="24" t="s">
        <v>13622</v>
      </c>
      <c r="G1371" s="24" t="s">
        <v>44</v>
      </c>
      <c r="H1371" s="24" t="s">
        <v>51</v>
      </c>
      <c r="I1371" s="24" t="s">
        <v>52</v>
      </c>
      <c r="J1371" s="24" t="s">
        <v>462</v>
      </c>
      <c r="K1371" s="21">
        <v>56</v>
      </c>
      <c r="L1371" s="32" t="s">
        <v>13623</v>
      </c>
      <c r="M1371" s="21" t="s">
        <v>13624</v>
      </c>
      <c r="N1371" s="21">
        <v>1</v>
      </c>
      <c r="O1371" s="21" t="s">
        <v>55</v>
      </c>
      <c r="P1371" s="21">
        <v>0</v>
      </c>
      <c r="Q1371" s="21">
        <v>0</v>
      </c>
      <c r="R1371" s="33">
        <v>208003</v>
      </c>
      <c r="S1371" s="33">
        <v>90445</v>
      </c>
      <c r="T1371" s="21">
        <v>0</v>
      </c>
      <c r="U1371" s="33">
        <v>125948</v>
      </c>
      <c r="V1371" s="21">
        <v>0</v>
      </c>
      <c r="W1371" s="33">
        <v>654556</v>
      </c>
      <c r="X1371" s="33">
        <v>34148</v>
      </c>
      <c r="Y1371" s="21">
        <v>0</v>
      </c>
      <c r="Z1371" s="16" t="s">
        <v>315</v>
      </c>
      <c r="AA1371" s="102">
        <v>0</v>
      </c>
      <c r="AB1371" s="21">
        <v>2</v>
      </c>
      <c r="AC1371" s="21">
        <v>0.9</v>
      </c>
      <c r="AD1371" s="21">
        <v>1.2</v>
      </c>
      <c r="AE1371" s="21">
        <v>6.8</v>
      </c>
      <c r="AF1371" s="21">
        <f t="shared" si="21"/>
        <v>10.899999999999999</v>
      </c>
      <c r="AG1371" s="21" t="s">
        <v>13543</v>
      </c>
      <c r="AH1371" s="24" t="s">
        <v>13625</v>
      </c>
      <c r="AI1371" s="24" t="s">
        <v>13626</v>
      </c>
      <c r="AJ1371" s="27" t="s">
        <v>31937</v>
      </c>
      <c r="AK1371" s="28" t="s">
        <v>60</v>
      </c>
      <c r="AL1371" s="28">
        <v>10</v>
      </c>
      <c r="AM1371" s="28">
        <v>20060504</v>
      </c>
      <c r="AN1371" s="29">
        <v>924</v>
      </c>
      <c r="AO1371" s="29">
        <v>202306</v>
      </c>
      <c r="AP1371" s="29">
        <v>2022</v>
      </c>
      <c r="AQ1371" s="28">
        <v>256102979</v>
      </c>
      <c r="AR1371" s="28">
        <v>120130399</v>
      </c>
      <c r="AS1371" s="28">
        <v>4452684</v>
      </c>
      <c r="AT1371" s="30">
        <v>1</v>
      </c>
      <c r="AU1371" s="30"/>
      <c r="AV1371" s="30"/>
      <c r="AW1371" s="30"/>
      <c r="AX1371" s="30"/>
      <c r="AY1371" s="30"/>
      <c r="AZ1371" s="30"/>
      <c r="BA1371" s="30"/>
      <c r="BB1371" s="30" t="s">
        <v>54452</v>
      </c>
      <c r="BC1371" s="30" t="s">
        <v>54452</v>
      </c>
      <c r="BD1371" s="30" t="s">
        <v>54452</v>
      </c>
      <c r="BE1371" s="30" t="s">
        <v>54452</v>
      </c>
      <c r="BF1371" s="30" t="s">
        <v>13627</v>
      </c>
      <c r="BG1371" s="30">
        <v>2</v>
      </c>
      <c r="BH1371" s="30"/>
      <c r="BI1371" s="31"/>
    </row>
    <row r="1372" spans="1:61" ht="16.5">
      <c r="A1372" s="21" t="s">
        <v>6450</v>
      </c>
      <c r="B1372" s="21">
        <v>6522</v>
      </c>
      <c r="C1372" s="21">
        <v>3987994</v>
      </c>
      <c r="D1372" s="21">
        <v>1248711726</v>
      </c>
      <c r="E1372" s="22">
        <v>1348110213950</v>
      </c>
      <c r="F1372" s="24" t="s">
        <v>6451</v>
      </c>
      <c r="G1372" s="24" t="s">
        <v>44</v>
      </c>
      <c r="H1372" s="24" t="s">
        <v>51</v>
      </c>
      <c r="I1372" s="24" t="s">
        <v>65</v>
      </c>
      <c r="J1372" s="24" t="s">
        <v>1042</v>
      </c>
      <c r="K1372" s="21">
        <v>36</v>
      </c>
      <c r="L1372" s="32" t="s">
        <v>6452</v>
      </c>
      <c r="M1372" s="21" t="s">
        <v>6453</v>
      </c>
      <c r="N1372" s="21">
        <v>1</v>
      </c>
      <c r="O1372" s="21" t="s">
        <v>55</v>
      </c>
      <c r="P1372" s="21">
        <v>0</v>
      </c>
      <c r="Q1372" s="21">
        <v>0</v>
      </c>
      <c r="R1372" s="21">
        <v>0</v>
      </c>
      <c r="S1372" s="33">
        <v>709570</v>
      </c>
      <c r="T1372" s="21">
        <v>0</v>
      </c>
      <c r="U1372" s="33">
        <v>19200</v>
      </c>
      <c r="V1372" s="33">
        <v>73450</v>
      </c>
      <c r="W1372" s="33">
        <v>28964</v>
      </c>
      <c r="X1372" s="33">
        <v>702400</v>
      </c>
      <c r="Y1372" s="33">
        <v>1744295</v>
      </c>
      <c r="Z1372" s="16" t="s">
        <v>126</v>
      </c>
      <c r="AA1372" s="102">
        <v>0</v>
      </c>
      <c r="AB1372" s="21">
        <v>17.399999999999999</v>
      </c>
      <c r="AC1372" s="21">
        <v>7</v>
      </c>
      <c r="AD1372" s="21">
        <v>0.1</v>
      </c>
      <c r="AE1372" s="21">
        <v>8</v>
      </c>
      <c r="AF1372" s="21">
        <f t="shared" si="21"/>
        <v>32.5</v>
      </c>
      <c r="AG1372" s="21" t="s">
        <v>6454</v>
      </c>
      <c r="AH1372" s="24" t="s">
        <v>6455</v>
      </c>
      <c r="AI1372" s="24" t="s">
        <v>6456</v>
      </c>
      <c r="AJ1372" s="27" t="s">
        <v>31938</v>
      </c>
      <c r="AK1372" s="28" t="s">
        <v>60</v>
      </c>
      <c r="AL1372" s="28">
        <v>10</v>
      </c>
      <c r="AM1372" s="28">
        <v>20110325</v>
      </c>
      <c r="AN1372" s="29">
        <v>310</v>
      </c>
      <c r="AO1372" s="29">
        <v>202304</v>
      </c>
      <c r="AP1372" s="29">
        <v>2022</v>
      </c>
      <c r="AQ1372" s="28">
        <v>105493842</v>
      </c>
      <c r="AR1372" s="28">
        <v>82702858</v>
      </c>
      <c r="AS1372" s="28">
        <v>3022500</v>
      </c>
      <c r="AT1372" s="30">
        <v>1</v>
      </c>
      <c r="AU1372" s="30"/>
      <c r="AV1372" s="30"/>
      <c r="AW1372" s="30"/>
      <c r="AX1372" s="30"/>
      <c r="AY1372" s="30"/>
      <c r="AZ1372" s="30"/>
      <c r="BA1372" s="30"/>
      <c r="BB1372" s="30" t="s">
        <v>54452</v>
      </c>
      <c r="BC1372" s="30" t="s">
        <v>54452</v>
      </c>
      <c r="BD1372" s="30" t="s">
        <v>54452</v>
      </c>
      <c r="BE1372" s="30" t="s">
        <v>54452</v>
      </c>
      <c r="BF1372" s="30" t="s">
        <v>54452</v>
      </c>
      <c r="BG1372" s="30">
        <v>7</v>
      </c>
      <c r="BH1372" s="30" t="s">
        <v>6457</v>
      </c>
      <c r="BI1372" s="31"/>
    </row>
    <row r="1373" spans="1:61" ht="16.5">
      <c r="A1373" s="21" t="s">
        <v>1437</v>
      </c>
      <c r="B1373" s="21">
        <v>1416</v>
      </c>
      <c r="C1373" s="21">
        <v>8465231</v>
      </c>
      <c r="D1373" s="21">
        <v>7658800857</v>
      </c>
      <c r="E1373" s="22">
        <v>1345110344826</v>
      </c>
      <c r="F1373" s="24" t="s">
        <v>1438</v>
      </c>
      <c r="G1373" s="24" t="s">
        <v>44</v>
      </c>
      <c r="H1373" s="24" t="s">
        <v>51</v>
      </c>
      <c r="I1373" s="24" t="s">
        <v>63</v>
      </c>
      <c r="J1373" s="24" t="s">
        <v>1180</v>
      </c>
      <c r="K1373" s="21">
        <v>53</v>
      </c>
      <c r="L1373" s="32" t="s">
        <v>1439</v>
      </c>
      <c r="M1373" s="21" t="s">
        <v>1440</v>
      </c>
      <c r="N1373" s="21">
        <v>1</v>
      </c>
      <c r="O1373" s="21" t="s">
        <v>55</v>
      </c>
      <c r="P1373" s="21">
        <v>0</v>
      </c>
      <c r="Q1373" s="21">
        <v>0</v>
      </c>
      <c r="R1373" s="79">
        <v>88</v>
      </c>
      <c r="S1373" s="51">
        <v>3002876</v>
      </c>
      <c r="T1373" s="21">
        <v>0</v>
      </c>
      <c r="U1373" s="51">
        <v>1248326</v>
      </c>
      <c r="V1373" s="21">
        <v>0</v>
      </c>
      <c r="W1373" s="51">
        <v>4427132</v>
      </c>
      <c r="X1373" s="42">
        <v>1257026</v>
      </c>
      <c r="Y1373" s="51">
        <v>3297978</v>
      </c>
      <c r="Z1373" s="16" t="s">
        <v>56</v>
      </c>
      <c r="AA1373" s="102">
        <v>0</v>
      </c>
      <c r="AB1373" s="21">
        <v>32.9</v>
      </c>
      <c r="AC1373" s="21">
        <v>30</v>
      </c>
      <c r="AD1373" s="21">
        <v>12.4</v>
      </c>
      <c r="AE1373" s="21">
        <v>56.8</v>
      </c>
      <c r="AF1373" s="21">
        <f t="shared" si="21"/>
        <v>132.1</v>
      </c>
      <c r="AG1373" s="21" t="s">
        <v>1441</v>
      </c>
      <c r="AH1373" s="24" t="s">
        <v>1442</v>
      </c>
      <c r="AI1373" s="24" t="s">
        <v>1443</v>
      </c>
      <c r="AJ1373" s="27" t="s">
        <v>31939</v>
      </c>
      <c r="AK1373" s="28" t="s">
        <v>60</v>
      </c>
      <c r="AL1373" s="28">
        <v>10</v>
      </c>
      <c r="AM1373" s="28">
        <v>20180102</v>
      </c>
      <c r="AN1373" s="29">
        <v>2156</v>
      </c>
      <c r="AO1373" s="29">
        <v>202212</v>
      </c>
      <c r="AP1373" s="29">
        <v>2022</v>
      </c>
      <c r="AQ1373" s="28">
        <v>609135756</v>
      </c>
      <c r="AR1373" s="28">
        <v>457399659</v>
      </c>
      <c r="AS1373" s="28">
        <v>210026470</v>
      </c>
      <c r="AT1373" s="30">
        <v>1</v>
      </c>
      <c r="AU1373" s="30"/>
      <c r="AV1373" s="30"/>
      <c r="AW1373" s="30"/>
      <c r="AX1373" s="30"/>
      <c r="AY1373" s="30"/>
      <c r="AZ1373" s="30"/>
      <c r="BA1373" s="30"/>
      <c r="BB1373" s="30" t="s">
        <v>54452</v>
      </c>
      <c r="BC1373" s="30" t="s">
        <v>54452</v>
      </c>
      <c r="BD1373" s="30" t="s">
        <v>54452</v>
      </c>
      <c r="BE1373" s="30" t="s">
        <v>54452</v>
      </c>
      <c r="BF1373" s="30" t="s">
        <v>54452</v>
      </c>
      <c r="BG1373" s="30">
        <v>8</v>
      </c>
      <c r="BH1373" s="30"/>
      <c r="BI1373" s="31"/>
    </row>
    <row r="1374" spans="1:61" ht="16.5">
      <c r="A1374" s="21" t="s">
        <v>16067</v>
      </c>
      <c r="B1374" s="21">
        <v>15318</v>
      </c>
      <c r="C1374" s="21">
        <v>1162615</v>
      </c>
      <c r="D1374" s="21">
        <v>1208655953</v>
      </c>
      <c r="E1374" s="22">
        <v>1101112833584</v>
      </c>
      <c r="F1374" s="24" t="s">
        <v>16068</v>
      </c>
      <c r="G1374" s="24" t="s">
        <v>44</v>
      </c>
      <c r="H1374" s="24" t="s">
        <v>51</v>
      </c>
      <c r="I1374" s="24" t="s">
        <v>52</v>
      </c>
      <c r="J1374" s="24" t="s">
        <v>105</v>
      </c>
      <c r="K1374" s="21">
        <v>64</v>
      </c>
      <c r="L1374" s="32" t="s">
        <v>16069</v>
      </c>
      <c r="M1374" s="21" t="s">
        <v>16070</v>
      </c>
      <c r="N1374" s="26">
        <v>1</v>
      </c>
      <c r="O1374" s="26">
        <v>0</v>
      </c>
      <c r="P1374" s="26">
        <v>0</v>
      </c>
      <c r="Q1374" s="26">
        <v>0</v>
      </c>
      <c r="R1374" s="26">
        <v>0</v>
      </c>
      <c r="S1374" s="26">
        <v>0</v>
      </c>
      <c r="T1374" s="26">
        <v>0</v>
      </c>
      <c r="U1374" s="26">
        <v>0</v>
      </c>
      <c r="V1374" s="26">
        <v>0</v>
      </c>
      <c r="W1374" s="26">
        <v>0</v>
      </c>
      <c r="X1374" s="26">
        <v>0</v>
      </c>
      <c r="Y1374" s="26">
        <v>0</v>
      </c>
      <c r="Z1374" s="21"/>
      <c r="AA1374" s="101">
        <v>0</v>
      </c>
      <c r="AB1374" s="98">
        <v>0</v>
      </c>
      <c r="AC1374" s="98">
        <v>0</v>
      </c>
      <c r="AD1374" s="98">
        <v>0</v>
      </c>
      <c r="AE1374" s="98">
        <v>0</v>
      </c>
      <c r="AF1374" s="21">
        <f t="shared" si="21"/>
        <v>0</v>
      </c>
      <c r="AG1374" s="21" t="s">
        <v>16071</v>
      </c>
      <c r="AH1374" s="24" t="s">
        <v>16072</v>
      </c>
      <c r="AI1374" s="24" t="s">
        <v>16073</v>
      </c>
      <c r="AJ1374" s="27" t="s">
        <v>31437</v>
      </c>
      <c r="AK1374" s="28" t="s">
        <v>60</v>
      </c>
      <c r="AL1374" s="28">
        <v>10</v>
      </c>
      <c r="AM1374" s="28">
        <v>20030801</v>
      </c>
      <c r="AN1374" s="29">
        <v>333</v>
      </c>
      <c r="AO1374" s="29">
        <v>202212</v>
      </c>
      <c r="AP1374" s="29">
        <v>2022</v>
      </c>
      <c r="AQ1374" s="28">
        <v>32705648</v>
      </c>
      <c r="AR1374" s="28">
        <v>291926958</v>
      </c>
      <c r="AS1374" s="28">
        <v>11554893</v>
      </c>
      <c r="AT1374" s="30">
        <v>1</v>
      </c>
      <c r="AU1374" s="30"/>
      <c r="AV1374" s="30"/>
      <c r="AW1374" s="30"/>
      <c r="AX1374" s="30"/>
      <c r="AY1374" s="30"/>
      <c r="AZ1374" s="30"/>
      <c r="BA1374" s="30"/>
      <c r="BB1374" s="30" t="s">
        <v>54452</v>
      </c>
      <c r="BC1374" s="30" t="s">
        <v>54452</v>
      </c>
      <c r="BD1374" s="30" t="s">
        <v>54452</v>
      </c>
      <c r="BE1374" s="30" t="s">
        <v>54452</v>
      </c>
      <c r="BF1374" s="30" t="s">
        <v>16074</v>
      </c>
      <c r="BG1374" s="30">
        <v>2</v>
      </c>
      <c r="BH1374" s="30"/>
      <c r="BI1374" s="31"/>
    </row>
    <row r="1375" spans="1:61" ht="16.5">
      <c r="A1375" s="21" t="s">
        <v>2135</v>
      </c>
      <c r="B1375" s="21">
        <v>2111</v>
      </c>
      <c r="C1375" s="21">
        <v>4013271</v>
      </c>
      <c r="D1375" s="21">
        <v>1428137741</v>
      </c>
      <c r="E1375" s="22">
        <v>1345110172532</v>
      </c>
      <c r="F1375" s="24" t="s">
        <v>2136</v>
      </c>
      <c r="G1375" s="24" t="s">
        <v>44</v>
      </c>
      <c r="H1375" s="24" t="s">
        <v>51</v>
      </c>
      <c r="I1375" s="24" t="s">
        <v>52</v>
      </c>
      <c r="J1375" s="24" t="s">
        <v>363</v>
      </c>
      <c r="K1375" s="21">
        <v>63</v>
      </c>
      <c r="L1375" s="32" t="s">
        <v>2137</v>
      </c>
      <c r="M1375" s="21" t="s">
        <v>2138</v>
      </c>
      <c r="N1375" s="21">
        <v>1</v>
      </c>
      <c r="O1375" s="21" t="s">
        <v>151</v>
      </c>
      <c r="P1375" s="63">
        <v>0</v>
      </c>
      <c r="Q1375" s="63">
        <v>0</v>
      </c>
      <c r="R1375" s="52">
        <v>412663</v>
      </c>
      <c r="S1375" s="52">
        <v>2805679</v>
      </c>
      <c r="T1375" s="21">
        <v>0</v>
      </c>
      <c r="U1375" s="21">
        <v>0</v>
      </c>
      <c r="V1375" s="51">
        <v>519037</v>
      </c>
      <c r="W1375" s="21">
        <v>0</v>
      </c>
      <c r="X1375" s="21">
        <v>0</v>
      </c>
      <c r="Y1375" s="51">
        <v>683743</v>
      </c>
      <c r="Z1375" s="16" t="s">
        <v>56</v>
      </c>
      <c r="AA1375" s="102">
        <v>0</v>
      </c>
      <c r="AB1375" s="21">
        <v>10.9</v>
      </c>
      <c r="AC1375" s="21">
        <v>28</v>
      </c>
      <c r="AD1375" s="99">
        <v>0</v>
      </c>
      <c r="AE1375" s="21">
        <v>5.0999999999999996</v>
      </c>
      <c r="AF1375" s="21">
        <f t="shared" si="21"/>
        <v>44</v>
      </c>
      <c r="AG1375" s="21" t="s">
        <v>2139</v>
      </c>
      <c r="AH1375" s="24" t="s">
        <v>2140</v>
      </c>
      <c r="AI1375" s="24" t="s">
        <v>2141</v>
      </c>
      <c r="AJ1375" s="27" t="s">
        <v>31114</v>
      </c>
      <c r="AK1375" s="28" t="s">
        <v>70</v>
      </c>
      <c r="AL1375" s="28">
        <v>10</v>
      </c>
      <c r="AM1375" s="28">
        <v>20110627</v>
      </c>
      <c r="AN1375" s="29">
        <v>861</v>
      </c>
      <c r="AO1375" s="29">
        <v>202306</v>
      </c>
      <c r="AP1375" s="29">
        <v>2022</v>
      </c>
      <c r="AQ1375" s="28">
        <v>221277875</v>
      </c>
      <c r="AR1375" s="28">
        <v>671415448</v>
      </c>
      <c r="AS1375" s="28">
        <v>7900172</v>
      </c>
      <c r="AT1375" s="30">
        <v>1</v>
      </c>
      <c r="AU1375" s="30"/>
      <c r="AV1375" s="30"/>
      <c r="AW1375" s="30"/>
      <c r="AX1375" s="30"/>
      <c r="AY1375" s="30"/>
      <c r="AZ1375" s="30"/>
      <c r="BA1375" s="30"/>
      <c r="BB1375" s="30" t="s">
        <v>54452</v>
      </c>
      <c r="BC1375" s="30" t="s">
        <v>54452</v>
      </c>
      <c r="BD1375" s="30" t="s">
        <v>54452</v>
      </c>
      <c r="BE1375" s="30" t="s">
        <v>54452</v>
      </c>
      <c r="BF1375" s="30" t="s">
        <v>54452</v>
      </c>
      <c r="BG1375" s="30">
        <v>7</v>
      </c>
      <c r="BH1375" s="30"/>
      <c r="BI1375" s="31"/>
    </row>
    <row r="1376" spans="1:61" ht="16.5">
      <c r="A1376" s="21" t="s">
        <v>16075</v>
      </c>
      <c r="B1376" s="21">
        <v>22578</v>
      </c>
      <c r="C1376" s="21">
        <v>1639138</v>
      </c>
      <c r="D1376" s="21">
        <v>2208183676</v>
      </c>
      <c r="E1376" s="22">
        <v>1101118344262</v>
      </c>
      <c r="F1376" s="24" t="s">
        <v>16076</v>
      </c>
      <c r="G1376" s="24" t="s">
        <v>104</v>
      </c>
      <c r="H1376" s="24" t="s">
        <v>51</v>
      </c>
      <c r="I1376" s="24" t="s">
        <v>63</v>
      </c>
      <c r="J1376" s="24" t="s">
        <v>467</v>
      </c>
      <c r="K1376" s="21">
        <v>49</v>
      </c>
      <c r="L1376" s="32" t="s">
        <v>16077</v>
      </c>
      <c r="M1376" s="21" t="s">
        <v>16078</v>
      </c>
      <c r="N1376" s="26">
        <v>1</v>
      </c>
      <c r="O1376" s="26">
        <v>0</v>
      </c>
      <c r="P1376" s="26">
        <v>0</v>
      </c>
      <c r="Q1376" s="26">
        <v>0</v>
      </c>
      <c r="R1376" s="26">
        <v>0</v>
      </c>
      <c r="S1376" s="26">
        <v>0</v>
      </c>
      <c r="T1376" s="26">
        <v>0</v>
      </c>
      <c r="U1376" s="26">
        <v>0</v>
      </c>
      <c r="V1376" s="26">
        <v>0</v>
      </c>
      <c r="W1376" s="26">
        <v>0</v>
      </c>
      <c r="X1376" s="26">
        <v>0</v>
      </c>
      <c r="Y1376" s="26">
        <v>0</v>
      </c>
      <c r="Z1376" s="21"/>
      <c r="AA1376" s="101">
        <v>0</v>
      </c>
      <c r="AB1376" s="98">
        <v>0</v>
      </c>
      <c r="AC1376" s="98">
        <v>0</v>
      </c>
      <c r="AD1376" s="98">
        <v>0</v>
      </c>
      <c r="AE1376" s="98">
        <v>0</v>
      </c>
      <c r="AF1376" s="21">
        <f t="shared" si="21"/>
        <v>0</v>
      </c>
      <c r="AG1376" s="21" t="s">
        <v>16079</v>
      </c>
      <c r="AH1376" s="24" t="s">
        <v>16080</v>
      </c>
      <c r="AI1376" s="24" t="s">
        <v>16081</v>
      </c>
      <c r="AJ1376" s="27" t="s">
        <v>31376</v>
      </c>
      <c r="AK1376" s="28" t="s">
        <v>60</v>
      </c>
      <c r="AL1376" s="28">
        <v>10</v>
      </c>
      <c r="AM1376" s="28">
        <v>20000410</v>
      </c>
      <c r="AN1376" s="29">
        <v>940</v>
      </c>
      <c r="AO1376" s="29">
        <v>201905</v>
      </c>
      <c r="AP1376" s="29">
        <v>2022</v>
      </c>
      <c r="AQ1376" s="28">
        <v>1318503456</v>
      </c>
      <c r="AR1376" s="28">
        <v>1198826973</v>
      </c>
      <c r="AS1376" s="28">
        <v>4000000</v>
      </c>
      <c r="AT1376" s="30">
        <v>1</v>
      </c>
      <c r="AU1376" s="30"/>
      <c r="AV1376" s="30"/>
      <c r="AW1376" s="30"/>
      <c r="AX1376" s="30"/>
      <c r="AY1376" s="30"/>
      <c r="AZ1376" s="30"/>
      <c r="BA1376" s="30"/>
      <c r="BB1376" s="30" t="s">
        <v>54452</v>
      </c>
      <c r="BC1376" s="30" t="s">
        <v>54452</v>
      </c>
      <c r="BD1376" s="30" t="s">
        <v>54452</v>
      </c>
      <c r="BE1376" s="30" t="s">
        <v>54452</v>
      </c>
      <c r="BF1376" s="30" t="s">
        <v>54452</v>
      </c>
      <c r="BG1376" s="30">
        <v>7</v>
      </c>
      <c r="BH1376" s="30" t="s">
        <v>16082</v>
      </c>
      <c r="BI1376" s="31"/>
    </row>
    <row r="1377" spans="1:61" ht="16.5">
      <c r="A1377" s="21" t="s">
        <v>16090</v>
      </c>
      <c r="B1377" s="21">
        <v>24288</v>
      </c>
      <c r="C1377" s="21">
        <v>2758689</v>
      </c>
      <c r="D1377" s="21">
        <v>2208739599</v>
      </c>
      <c r="E1377" s="22">
        <v>1101113557951</v>
      </c>
      <c r="F1377" s="24" t="s">
        <v>16091</v>
      </c>
      <c r="G1377" s="24" t="s">
        <v>104</v>
      </c>
      <c r="H1377" s="24" t="s">
        <v>51</v>
      </c>
      <c r="I1377" s="24" t="s">
        <v>65</v>
      </c>
      <c r="J1377" s="24" t="s">
        <v>363</v>
      </c>
      <c r="K1377" s="21">
        <v>63</v>
      </c>
      <c r="L1377" s="32" t="s">
        <v>16092</v>
      </c>
      <c r="M1377" s="21" t="s">
        <v>5238</v>
      </c>
      <c r="N1377" s="26">
        <v>1</v>
      </c>
      <c r="O1377" s="26">
        <v>0</v>
      </c>
      <c r="P1377" s="26">
        <v>0</v>
      </c>
      <c r="Q1377" s="26">
        <v>0</v>
      </c>
      <c r="R1377" s="26">
        <v>0</v>
      </c>
      <c r="S1377" s="26">
        <v>0</v>
      </c>
      <c r="T1377" s="26">
        <v>0</v>
      </c>
      <c r="U1377" s="26">
        <v>0</v>
      </c>
      <c r="V1377" s="26">
        <v>0</v>
      </c>
      <c r="W1377" s="26">
        <v>0</v>
      </c>
      <c r="X1377" s="26">
        <v>0</v>
      </c>
      <c r="Y1377" s="26">
        <v>0</v>
      </c>
      <c r="Z1377" s="21"/>
      <c r="AA1377" s="101">
        <v>0</v>
      </c>
      <c r="AB1377" s="98">
        <v>0</v>
      </c>
      <c r="AC1377" s="98">
        <v>0</v>
      </c>
      <c r="AD1377" s="98">
        <v>0</v>
      </c>
      <c r="AE1377" s="98">
        <v>0</v>
      </c>
      <c r="AF1377" s="21">
        <f t="shared" si="21"/>
        <v>0</v>
      </c>
      <c r="AG1377" s="21" t="s">
        <v>16093</v>
      </c>
      <c r="AH1377" s="24" t="s">
        <v>16094</v>
      </c>
      <c r="AI1377" s="24" t="s">
        <v>16095</v>
      </c>
      <c r="AJ1377" s="27" t="s">
        <v>31940</v>
      </c>
      <c r="AK1377" s="28" t="s">
        <v>60</v>
      </c>
      <c r="AL1377" s="28">
        <v>10</v>
      </c>
      <c r="AM1377" s="28">
        <v>20061109</v>
      </c>
      <c r="AN1377" s="29">
        <v>822</v>
      </c>
      <c r="AO1377" s="29">
        <v>202212</v>
      </c>
      <c r="AP1377" s="29">
        <v>2022</v>
      </c>
      <c r="AQ1377" s="28">
        <v>27453232</v>
      </c>
      <c r="AR1377" s="28">
        <v>5141702</v>
      </c>
      <c r="AS1377" s="28">
        <v>100000</v>
      </c>
      <c r="AT1377" s="30">
        <v>1</v>
      </c>
      <c r="AU1377" s="30"/>
      <c r="AV1377" s="30"/>
      <c r="AW1377" s="30"/>
      <c r="AX1377" s="30"/>
      <c r="AY1377" s="30"/>
      <c r="AZ1377" s="30"/>
      <c r="BA1377" s="30"/>
      <c r="BB1377" s="30" t="s">
        <v>54452</v>
      </c>
      <c r="BC1377" s="30" t="s">
        <v>54452</v>
      </c>
      <c r="BD1377" s="30" t="s">
        <v>54452</v>
      </c>
      <c r="BE1377" s="30" t="s">
        <v>54452</v>
      </c>
      <c r="BF1377" s="30" t="s">
        <v>54452</v>
      </c>
      <c r="BG1377" s="30">
        <v>7</v>
      </c>
      <c r="BH1377" s="30" t="s">
        <v>16096</v>
      </c>
      <c r="BI1377" s="31"/>
    </row>
    <row r="1378" spans="1:61" ht="16.5">
      <c r="A1378" s="21" t="s">
        <v>9042</v>
      </c>
      <c r="B1378" s="21">
        <v>9244</v>
      </c>
      <c r="C1378" s="21">
        <v>1676351</v>
      </c>
      <c r="D1378" s="21">
        <v>5028168897</v>
      </c>
      <c r="E1378" s="22">
        <v>1701110241703</v>
      </c>
      <c r="F1378" s="24" t="s">
        <v>9043</v>
      </c>
      <c r="G1378" s="24" t="s">
        <v>44</v>
      </c>
      <c r="H1378" s="24" t="s">
        <v>51</v>
      </c>
      <c r="I1378" s="24" t="s">
        <v>52</v>
      </c>
      <c r="J1378" s="24" t="s">
        <v>363</v>
      </c>
      <c r="K1378" s="21">
        <v>63</v>
      </c>
      <c r="L1378" s="32" t="s">
        <v>9044</v>
      </c>
      <c r="M1378" s="21" t="s">
        <v>5113</v>
      </c>
      <c r="N1378" s="21">
        <v>1</v>
      </c>
      <c r="O1378" s="21" t="s">
        <v>55</v>
      </c>
      <c r="P1378" s="21">
        <v>0</v>
      </c>
      <c r="Q1378" s="33">
        <v>85547</v>
      </c>
      <c r="R1378" s="21">
        <v>0</v>
      </c>
      <c r="S1378" s="21">
        <v>0</v>
      </c>
      <c r="T1378" s="21">
        <v>0</v>
      </c>
      <c r="U1378" s="21">
        <v>0</v>
      </c>
      <c r="V1378" s="21">
        <v>0</v>
      </c>
      <c r="W1378" s="33">
        <v>1251212</v>
      </c>
      <c r="X1378" s="33">
        <v>5448029</v>
      </c>
      <c r="Y1378" s="33">
        <v>1866482</v>
      </c>
      <c r="Z1378" s="16" t="s">
        <v>315</v>
      </c>
      <c r="AA1378" s="102">
        <v>0</v>
      </c>
      <c r="AB1378" s="21">
        <v>19.5</v>
      </c>
      <c r="AC1378" s="99">
        <v>0</v>
      </c>
      <c r="AD1378" s="99">
        <v>0</v>
      </c>
      <c r="AE1378" s="21">
        <v>66.900000000000006</v>
      </c>
      <c r="AF1378" s="21">
        <f t="shared" si="21"/>
        <v>86.4</v>
      </c>
      <c r="AG1378" s="21" t="s">
        <v>9045</v>
      </c>
      <c r="AH1378" s="24" t="s">
        <v>9046</v>
      </c>
      <c r="AI1378" s="24" t="s">
        <v>9047</v>
      </c>
      <c r="AJ1378" s="27" t="s">
        <v>31941</v>
      </c>
      <c r="AK1378" s="28" t="s">
        <v>60</v>
      </c>
      <c r="AL1378" s="28">
        <v>10</v>
      </c>
      <c r="AM1378" s="28">
        <v>20030206</v>
      </c>
      <c r="AN1378" s="29">
        <v>450</v>
      </c>
      <c r="AO1378" s="29">
        <v>202212</v>
      </c>
      <c r="AP1378" s="29">
        <v>2022</v>
      </c>
      <c r="AQ1378" s="28">
        <v>80667363</v>
      </c>
      <c r="AR1378" s="28">
        <v>252601266</v>
      </c>
      <c r="AS1378" s="28">
        <v>208390</v>
      </c>
      <c r="AT1378" s="30">
        <v>1</v>
      </c>
      <c r="AU1378" s="30"/>
      <c r="AV1378" s="30"/>
      <c r="AW1378" s="30"/>
      <c r="AX1378" s="30"/>
      <c r="AY1378" s="30"/>
      <c r="AZ1378" s="30"/>
      <c r="BA1378" s="30"/>
      <c r="BB1378" s="30" t="s">
        <v>54452</v>
      </c>
      <c r="BC1378" s="30" t="s">
        <v>54452</v>
      </c>
      <c r="BD1378" s="30" t="s">
        <v>54452</v>
      </c>
      <c r="BE1378" s="30" t="s">
        <v>54452</v>
      </c>
      <c r="BF1378" s="30" t="s">
        <v>54452</v>
      </c>
      <c r="BG1378" s="30">
        <v>7</v>
      </c>
      <c r="BH1378" s="30"/>
      <c r="BI1378" s="31"/>
    </row>
    <row r="1379" spans="1:61" ht="16.5">
      <c r="A1379" s="21" t="s">
        <v>12558</v>
      </c>
      <c r="B1379" s="21">
        <v>12343</v>
      </c>
      <c r="C1379" s="21">
        <v>1920154</v>
      </c>
      <c r="D1379" s="21">
        <v>1108100999</v>
      </c>
      <c r="E1379" s="22">
        <v>1101110051493</v>
      </c>
      <c r="F1379" s="24" t="s">
        <v>12559</v>
      </c>
      <c r="G1379" s="24" t="s">
        <v>44</v>
      </c>
      <c r="H1379" s="24" t="s">
        <v>51</v>
      </c>
      <c r="I1379" s="24" t="s">
        <v>52</v>
      </c>
      <c r="J1379" s="24" t="s">
        <v>462</v>
      </c>
      <c r="K1379" s="21">
        <v>56</v>
      </c>
      <c r="L1379" s="32" t="s">
        <v>12560</v>
      </c>
      <c r="M1379" s="21" t="s">
        <v>1066</v>
      </c>
      <c r="N1379" s="26">
        <v>1</v>
      </c>
      <c r="O1379" s="26" t="s">
        <v>55</v>
      </c>
      <c r="P1379" s="33">
        <v>40785</v>
      </c>
      <c r="Q1379" s="33">
        <v>1370519</v>
      </c>
      <c r="R1379" s="26">
        <v>0</v>
      </c>
      <c r="S1379" s="33">
        <v>617767</v>
      </c>
      <c r="T1379" s="26">
        <v>0</v>
      </c>
      <c r="U1379" s="33">
        <v>446811</v>
      </c>
      <c r="V1379" s="26">
        <v>0</v>
      </c>
      <c r="W1379" s="26">
        <v>0</v>
      </c>
      <c r="X1379" s="33">
        <f>436899+1383396</f>
        <v>1820295</v>
      </c>
      <c r="Y1379" s="33">
        <v>2658027</v>
      </c>
      <c r="Z1379" s="21"/>
      <c r="AA1379" s="21">
        <v>0.4</v>
      </c>
      <c r="AB1379" s="21">
        <v>40.200000000000003</v>
      </c>
      <c r="AC1379" s="21">
        <v>6.1</v>
      </c>
      <c r="AD1379" s="21">
        <v>4.4000000000000004</v>
      </c>
      <c r="AE1379" s="21">
        <v>18.2</v>
      </c>
      <c r="AF1379" s="21">
        <f t="shared" si="21"/>
        <v>69.3</v>
      </c>
      <c r="AG1379" s="21" t="s">
        <v>12557</v>
      </c>
      <c r="AH1379" s="24" t="s">
        <v>12561</v>
      </c>
      <c r="AI1379" s="24" t="s">
        <v>12562</v>
      </c>
      <c r="AJ1379" s="27" t="s">
        <v>31942</v>
      </c>
      <c r="AK1379" s="28" t="s">
        <v>60</v>
      </c>
      <c r="AL1379" s="28">
        <v>10</v>
      </c>
      <c r="AM1379" s="28">
        <v>19650921</v>
      </c>
      <c r="AN1379" s="29">
        <v>606</v>
      </c>
      <c r="AO1379" s="29">
        <v>202306</v>
      </c>
      <c r="AP1379" s="29">
        <v>2022</v>
      </c>
      <c r="AQ1379" s="28">
        <v>278116603</v>
      </c>
      <c r="AR1379" s="28">
        <v>309327615</v>
      </c>
      <c r="AS1379" s="28">
        <v>33048000</v>
      </c>
      <c r="AT1379" s="30">
        <v>1</v>
      </c>
      <c r="AU1379" s="30"/>
      <c r="AV1379" s="30"/>
      <c r="AW1379" s="30"/>
      <c r="AX1379" s="30"/>
      <c r="AY1379" s="30"/>
      <c r="AZ1379" s="30"/>
      <c r="BA1379" s="30"/>
      <c r="BB1379" s="30" t="s">
        <v>54452</v>
      </c>
      <c r="BC1379" s="30" t="s">
        <v>54452</v>
      </c>
      <c r="BD1379" s="30" t="s">
        <v>54452</v>
      </c>
      <c r="BE1379" s="30" t="s">
        <v>54452</v>
      </c>
      <c r="BF1379" s="30" t="s">
        <v>12563</v>
      </c>
      <c r="BG1379" s="30">
        <v>2</v>
      </c>
      <c r="BH1379" s="30"/>
      <c r="BI1379" s="31"/>
    </row>
    <row r="1380" spans="1:61" ht="16.5">
      <c r="A1380" s="21" t="s">
        <v>11142</v>
      </c>
      <c r="B1380" s="21">
        <v>11355</v>
      </c>
      <c r="C1380" s="21">
        <v>1132656</v>
      </c>
      <c r="D1380" s="21">
        <v>2198101636</v>
      </c>
      <c r="E1380" s="22">
        <v>1101110101090</v>
      </c>
      <c r="F1380" s="24" t="s">
        <v>11143</v>
      </c>
      <c r="G1380" s="24" t="s">
        <v>44</v>
      </c>
      <c r="H1380" s="24" t="s">
        <v>51</v>
      </c>
      <c r="I1380" s="24" t="s">
        <v>52</v>
      </c>
      <c r="J1380" s="24" t="s">
        <v>3829</v>
      </c>
      <c r="K1380" s="21">
        <v>50</v>
      </c>
      <c r="L1380" s="21"/>
      <c r="M1380" s="21" t="s">
        <v>5902</v>
      </c>
      <c r="N1380" s="21">
        <v>1</v>
      </c>
      <c r="O1380" s="21" t="s">
        <v>55</v>
      </c>
      <c r="P1380" s="21">
        <v>0</v>
      </c>
      <c r="Q1380" s="33">
        <v>6400</v>
      </c>
      <c r="R1380" s="21">
        <v>0</v>
      </c>
      <c r="S1380" s="33">
        <v>28930</v>
      </c>
      <c r="T1380" s="21">
        <v>0</v>
      </c>
      <c r="U1380" s="33">
        <v>1349865</v>
      </c>
      <c r="V1380" s="33">
        <v>14085</v>
      </c>
      <c r="W1380" s="33">
        <v>14385</v>
      </c>
      <c r="X1380" s="21">
        <v>0</v>
      </c>
      <c r="Y1380" s="33">
        <v>31337</v>
      </c>
      <c r="Z1380" s="21" t="s">
        <v>315</v>
      </c>
      <c r="AA1380" s="102">
        <v>0</v>
      </c>
      <c r="AB1380" s="21">
        <v>0.3</v>
      </c>
      <c r="AC1380" s="21">
        <v>0.2</v>
      </c>
      <c r="AD1380" s="21">
        <v>13.4</v>
      </c>
      <c r="AE1380" s="21">
        <v>0.2</v>
      </c>
      <c r="AF1380" s="21">
        <f t="shared" si="21"/>
        <v>14.1</v>
      </c>
      <c r="AG1380" s="21" t="s">
        <v>11144</v>
      </c>
      <c r="AH1380" s="24" t="s">
        <v>11145</v>
      </c>
      <c r="AI1380" s="24" t="s">
        <v>11146</v>
      </c>
      <c r="AJ1380" s="27" t="s">
        <v>31943</v>
      </c>
      <c r="AK1380" s="28" t="s">
        <v>60</v>
      </c>
      <c r="AL1380" s="28">
        <v>10</v>
      </c>
      <c r="AM1380" s="28">
        <v>19710309</v>
      </c>
      <c r="AN1380" s="29">
        <v>599</v>
      </c>
      <c r="AO1380" s="29">
        <v>202212</v>
      </c>
      <c r="AP1380" s="29">
        <v>2022</v>
      </c>
      <c r="AQ1380" s="28">
        <v>83832262</v>
      </c>
      <c r="AR1380" s="28">
        <v>53707722</v>
      </c>
      <c r="AS1380" s="28">
        <v>15350000</v>
      </c>
      <c r="AT1380" s="30">
        <v>1</v>
      </c>
      <c r="AU1380" s="30"/>
      <c r="AV1380" s="30"/>
      <c r="AW1380" s="30"/>
      <c r="AX1380" s="30"/>
      <c r="AY1380" s="30"/>
      <c r="AZ1380" s="30"/>
      <c r="BA1380" s="30"/>
      <c r="BB1380" s="30" t="s">
        <v>54452</v>
      </c>
      <c r="BC1380" s="30" t="s">
        <v>54452</v>
      </c>
      <c r="BD1380" s="30" t="s">
        <v>54452</v>
      </c>
      <c r="BE1380" s="30" t="s">
        <v>54452</v>
      </c>
      <c r="BF1380" s="30" t="s">
        <v>54452</v>
      </c>
      <c r="BG1380" s="30">
        <v>4</v>
      </c>
      <c r="BH1380" s="30" t="s">
        <v>237</v>
      </c>
      <c r="BI1380" s="31"/>
    </row>
    <row r="1381" spans="1:61" ht="16.5">
      <c r="A1381" s="21" t="s">
        <v>14416</v>
      </c>
      <c r="B1381" s="21">
        <v>14004</v>
      </c>
      <c r="C1381" s="21">
        <v>1410885</v>
      </c>
      <c r="D1381" s="21">
        <v>2208615377</v>
      </c>
      <c r="E1381" s="22">
        <v>1101112275041</v>
      </c>
      <c r="F1381" s="24" t="s">
        <v>14417</v>
      </c>
      <c r="G1381" s="24" t="s">
        <v>44</v>
      </c>
      <c r="H1381" s="24" t="s">
        <v>51</v>
      </c>
      <c r="I1381" s="24" t="s">
        <v>52</v>
      </c>
      <c r="J1381" s="24" t="s">
        <v>966</v>
      </c>
      <c r="K1381" s="21">
        <v>62</v>
      </c>
      <c r="L1381" s="32" t="s">
        <v>14418</v>
      </c>
      <c r="M1381" s="21" t="s">
        <v>14419</v>
      </c>
      <c r="N1381" s="21">
        <v>1</v>
      </c>
      <c r="O1381" s="21" t="s">
        <v>55</v>
      </c>
      <c r="P1381" s="21">
        <v>0</v>
      </c>
      <c r="Q1381" s="21">
        <v>0</v>
      </c>
      <c r="R1381" s="21">
        <v>0</v>
      </c>
      <c r="S1381" s="21">
        <v>0</v>
      </c>
      <c r="T1381" s="21">
        <v>0</v>
      </c>
      <c r="U1381" s="21">
        <v>0</v>
      </c>
      <c r="V1381" s="21">
        <v>0</v>
      </c>
      <c r="W1381" s="33">
        <v>143500</v>
      </c>
      <c r="X1381" s="21">
        <v>0</v>
      </c>
      <c r="Y1381" s="21">
        <v>0</v>
      </c>
      <c r="Z1381" s="16" t="s">
        <v>315</v>
      </c>
      <c r="AA1381" s="102">
        <v>0</v>
      </c>
      <c r="AB1381" s="99">
        <v>0</v>
      </c>
      <c r="AC1381" s="99">
        <v>0</v>
      </c>
      <c r="AD1381" s="99">
        <v>0</v>
      </c>
      <c r="AE1381" s="21">
        <v>1.4</v>
      </c>
      <c r="AF1381" s="21">
        <f t="shared" si="21"/>
        <v>1.4</v>
      </c>
      <c r="AG1381" s="21" t="s">
        <v>14420</v>
      </c>
      <c r="AH1381" s="24" t="s">
        <v>14421</v>
      </c>
      <c r="AI1381" s="24" t="s">
        <v>14422</v>
      </c>
      <c r="AJ1381" s="27" t="s">
        <v>30852</v>
      </c>
      <c r="AK1381" s="28" t="s">
        <v>60</v>
      </c>
      <c r="AL1381" s="28">
        <v>10</v>
      </c>
      <c r="AM1381" s="28">
        <v>19910701</v>
      </c>
      <c r="AN1381" s="29">
        <v>476</v>
      </c>
      <c r="AO1381" s="29">
        <v>202305</v>
      </c>
      <c r="AP1381" s="29">
        <v>2022</v>
      </c>
      <c r="AQ1381" s="28">
        <v>63629025</v>
      </c>
      <c r="AR1381" s="28">
        <v>30203724</v>
      </c>
      <c r="AS1381" s="28">
        <v>7372360</v>
      </c>
      <c r="AT1381" s="30">
        <v>2</v>
      </c>
      <c r="AU1381" s="30"/>
      <c r="AV1381" s="30"/>
      <c r="AW1381" s="30"/>
      <c r="AX1381" s="30"/>
      <c r="AY1381" s="30"/>
      <c r="AZ1381" s="30"/>
      <c r="BA1381" s="30"/>
      <c r="BB1381" s="30" t="s">
        <v>54452</v>
      </c>
      <c r="BC1381" s="30" t="s">
        <v>54452</v>
      </c>
      <c r="BD1381" s="30" t="s">
        <v>54452</v>
      </c>
      <c r="BE1381" s="30" t="s">
        <v>54452</v>
      </c>
      <c r="BF1381" s="30" t="s">
        <v>54452</v>
      </c>
      <c r="BG1381" s="30">
        <v>7</v>
      </c>
      <c r="BH1381" s="30" t="s">
        <v>71</v>
      </c>
      <c r="BI1381" s="31"/>
    </row>
    <row r="1382" spans="1:61" ht="16.5">
      <c r="A1382" s="21" t="s">
        <v>10358</v>
      </c>
      <c r="B1382" s="21">
        <v>10817</v>
      </c>
      <c r="C1382" s="21">
        <v>1884589</v>
      </c>
      <c r="D1382" s="21">
        <v>1078153660</v>
      </c>
      <c r="E1382" s="22">
        <v>1101111224776</v>
      </c>
      <c r="F1382" s="24" t="s">
        <v>10359</v>
      </c>
      <c r="G1382" s="24" t="s">
        <v>44</v>
      </c>
      <c r="H1382" s="24" t="s">
        <v>51</v>
      </c>
      <c r="I1382" s="24" t="s">
        <v>65</v>
      </c>
      <c r="J1382" s="24" t="s">
        <v>467</v>
      </c>
      <c r="K1382" s="21">
        <v>49</v>
      </c>
      <c r="L1382" s="32" t="s">
        <v>10360</v>
      </c>
      <c r="M1382" s="21" t="s">
        <v>5387</v>
      </c>
      <c r="N1382" s="21">
        <v>1</v>
      </c>
      <c r="O1382" s="21" t="s">
        <v>55</v>
      </c>
      <c r="P1382" s="21">
        <v>0</v>
      </c>
      <c r="Q1382" s="33">
        <v>204946</v>
      </c>
      <c r="R1382" s="21">
        <v>0</v>
      </c>
      <c r="S1382" s="21">
        <v>0</v>
      </c>
      <c r="T1382" s="21">
        <v>0</v>
      </c>
      <c r="U1382" s="21">
        <v>0</v>
      </c>
      <c r="V1382" s="21">
        <v>0</v>
      </c>
      <c r="W1382" s="33">
        <v>2229618</v>
      </c>
      <c r="X1382" s="33">
        <v>320711</v>
      </c>
      <c r="Y1382" s="33">
        <v>1970236</v>
      </c>
      <c r="Z1382" s="16" t="s">
        <v>126</v>
      </c>
      <c r="AA1382" s="102">
        <v>0</v>
      </c>
      <c r="AB1382" s="21">
        <v>21.7</v>
      </c>
      <c r="AC1382" s="99">
        <v>0</v>
      </c>
      <c r="AD1382" s="99">
        <v>0</v>
      </c>
      <c r="AE1382" s="21">
        <v>25.5</v>
      </c>
      <c r="AF1382" s="21">
        <f t="shared" si="21"/>
        <v>47.2</v>
      </c>
      <c r="AG1382" s="21" t="s">
        <v>10361</v>
      </c>
      <c r="AH1382" s="24" t="s">
        <v>10362</v>
      </c>
      <c r="AI1382" s="24" t="s">
        <v>10363</v>
      </c>
      <c r="AJ1382" s="27" t="s">
        <v>31944</v>
      </c>
      <c r="AK1382" s="28" t="s">
        <v>60</v>
      </c>
      <c r="AL1382" s="28">
        <v>10</v>
      </c>
      <c r="AM1382" s="28">
        <v>19951227</v>
      </c>
      <c r="AN1382" s="29">
        <v>799</v>
      </c>
      <c r="AO1382" s="29">
        <v>202302</v>
      </c>
      <c r="AP1382" s="29">
        <v>2022</v>
      </c>
      <c r="AQ1382" s="28">
        <v>95934142</v>
      </c>
      <c r="AR1382" s="28">
        <v>300707891</v>
      </c>
      <c r="AS1382" s="28">
        <v>108643220</v>
      </c>
      <c r="AT1382" s="30">
        <v>1</v>
      </c>
      <c r="AU1382" s="30"/>
      <c r="AV1382" s="30"/>
      <c r="AW1382" s="30"/>
      <c r="AX1382" s="30"/>
      <c r="AY1382" s="30"/>
      <c r="AZ1382" s="30"/>
      <c r="BA1382" s="30"/>
      <c r="BB1382" s="30" t="s">
        <v>54452</v>
      </c>
      <c r="BC1382" s="30" t="s">
        <v>54452</v>
      </c>
      <c r="BD1382" s="30" t="s">
        <v>54452</v>
      </c>
      <c r="BE1382" s="30" t="s">
        <v>54452</v>
      </c>
      <c r="BF1382" s="30" t="s">
        <v>54452</v>
      </c>
      <c r="BG1382" s="30">
        <v>4</v>
      </c>
      <c r="BH1382" s="30" t="s">
        <v>10364</v>
      </c>
      <c r="BI1382" s="31"/>
    </row>
    <row r="1383" spans="1:61" ht="16.5">
      <c r="A1383" s="21" t="s">
        <v>15355</v>
      </c>
      <c r="B1383" s="21">
        <v>14653</v>
      </c>
      <c r="C1383" s="21">
        <v>1525823</v>
      </c>
      <c r="D1383" s="21">
        <v>1208125721</v>
      </c>
      <c r="E1383" s="22">
        <v>1101110754683</v>
      </c>
      <c r="F1383" s="24" t="s">
        <v>15356</v>
      </c>
      <c r="G1383" s="24" t="s">
        <v>44</v>
      </c>
      <c r="H1383" s="24" t="s">
        <v>51</v>
      </c>
      <c r="I1383" s="24" t="s">
        <v>65</v>
      </c>
      <c r="J1383" s="24" t="s">
        <v>363</v>
      </c>
      <c r="K1383" s="21">
        <v>63</v>
      </c>
      <c r="L1383" s="32" t="s">
        <v>15357</v>
      </c>
      <c r="M1383" s="21" t="s">
        <v>15358</v>
      </c>
      <c r="N1383" s="21">
        <v>1</v>
      </c>
      <c r="O1383" s="21" t="s">
        <v>55</v>
      </c>
      <c r="P1383" s="33">
        <v>5108183</v>
      </c>
      <c r="Q1383" s="33">
        <v>13067010</v>
      </c>
      <c r="R1383" s="33">
        <v>8525</v>
      </c>
      <c r="S1383" s="21">
        <v>0</v>
      </c>
      <c r="T1383" s="21">
        <v>0</v>
      </c>
      <c r="U1383" s="33">
        <v>465133</v>
      </c>
      <c r="V1383" s="21">
        <v>0</v>
      </c>
      <c r="W1383" s="33">
        <v>37001</v>
      </c>
      <c r="X1383" s="21">
        <v>0</v>
      </c>
      <c r="Y1383" s="33">
        <v>1080785</v>
      </c>
      <c r="Z1383" s="16" t="s">
        <v>315</v>
      </c>
      <c r="AA1383" s="21">
        <v>51</v>
      </c>
      <c r="AB1383" s="21">
        <v>141.5</v>
      </c>
      <c r="AC1383" s="99">
        <v>0</v>
      </c>
      <c r="AD1383" s="21">
        <v>4.5999999999999996</v>
      </c>
      <c r="AE1383" s="21">
        <v>0.3</v>
      </c>
      <c r="AF1383" s="21">
        <f t="shared" si="21"/>
        <v>197.4</v>
      </c>
      <c r="AG1383" s="21" t="s">
        <v>15359</v>
      </c>
      <c r="AH1383" s="24" t="s">
        <v>15360</v>
      </c>
      <c r="AI1383" s="24" t="s">
        <v>15361</v>
      </c>
      <c r="AJ1383" s="27" t="s">
        <v>31945</v>
      </c>
      <c r="AK1383" s="28" t="s">
        <v>60</v>
      </c>
      <c r="AL1383" s="28">
        <v>10</v>
      </c>
      <c r="AM1383" s="28">
        <v>19910315</v>
      </c>
      <c r="AN1383" s="29">
        <v>481</v>
      </c>
      <c r="AO1383" s="29">
        <v>202212</v>
      </c>
      <c r="AP1383" s="29">
        <v>2022</v>
      </c>
      <c r="AQ1383" s="28">
        <v>46201387</v>
      </c>
      <c r="AR1383" s="28">
        <v>47240076</v>
      </c>
      <c r="AS1383" s="28">
        <v>500000</v>
      </c>
      <c r="AT1383" s="30">
        <v>2</v>
      </c>
      <c r="AU1383" s="30"/>
      <c r="AV1383" s="30"/>
      <c r="AW1383" s="30"/>
      <c r="AX1383" s="30"/>
      <c r="AY1383" s="30"/>
      <c r="AZ1383" s="30"/>
      <c r="BA1383" s="30"/>
      <c r="BB1383" s="30" t="s">
        <v>54452</v>
      </c>
      <c r="BC1383" s="30" t="s">
        <v>54452</v>
      </c>
      <c r="BD1383" s="30" t="s">
        <v>54452</v>
      </c>
      <c r="BE1383" s="30" t="s">
        <v>54452</v>
      </c>
      <c r="BF1383" s="30" t="s">
        <v>15362</v>
      </c>
      <c r="BG1383" s="30">
        <v>2</v>
      </c>
      <c r="BH1383" s="30" t="s">
        <v>71</v>
      </c>
      <c r="BI1383" s="31"/>
    </row>
    <row r="1384" spans="1:61" ht="16.5">
      <c r="A1384" s="21" t="s">
        <v>15425</v>
      </c>
      <c r="B1384" s="21">
        <v>14687</v>
      </c>
      <c r="C1384" s="21">
        <v>1447194</v>
      </c>
      <c r="D1384" s="21">
        <v>2118153940</v>
      </c>
      <c r="E1384" s="22">
        <v>1101110659370</v>
      </c>
      <c r="F1384" s="24" t="s">
        <v>15426</v>
      </c>
      <c r="G1384" s="24" t="s">
        <v>44</v>
      </c>
      <c r="H1384" s="24" t="s">
        <v>51</v>
      </c>
      <c r="I1384" s="24" t="s">
        <v>65</v>
      </c>
      <c r="J1384" s="24" t="s">
        <v>363</v>
      </c>
      <c r="K1384" s="21">
        <v>63</v>
      </c>
      <c r="L1384" s="32" t="s">
        <v>15427</v>
      </c>
      <c r="M1384" s="21" t="s">
        <v>15428</v>
      </c>
      <c r="N1384" s="21">
        <v>1</v>
      </c>
      <c r="O1384" s="21" t="s">
        <v>55</v>
      </c>
      <c r="P1384" s="21">
        <v>0</v>
      </c>
      <c r="Q1384" s="21">
        <v>0</v>
      </c>
      <c r="R1384" s="21">
        <v>0</v>
      </c>
      <c r="S1384" s="21">
        <v>0</v>
      </c>
      <c r="T1384" s="21">
        <v>0</v>
      </c>
      <c r="U1384" s="21">
        <v>0</v>
      </c>
      <c r="V1384" s="21">
        <v>0</v>
      </c>
      <c r="W1384" s="33">
        <v>9310</v>
      </c>
      <c r="X1384" s="21">
        <v>0</v>
      </c>
      <c r="Y1384" s="21">
        <v>0</v>
      </c>
      <c r="Z1384" s="16" t="s">
        <v>315</v>
      </c>
      <c r="AA1384" s="102">
        <v>0</v>
      </c>
      <c r="AB1384" s="99">
        <v>0</v>
      </c>
      <c r="AC1384" s="99">
        <v>0</v>
      </c>
      <c r="AD1384" s="99">
        <v>0</v>
      </c>
      <c r="AE1384" s="99">
        <v>0</v>
      </c>
      <c r="AF1384" s="21">
        <f t="shared" si="21"/>
        <v>0</v>
      </c>
      <c r="AG1384" s="21" t="s">
        <v>15359</v>
      </c>
      <c r="AH1384" s="24" t="s">
        <v>15429</v>
      </c>
      <c r="AI1384" s="24" t="s">
        <v>15430</v>
      </c>
      <c r="AJ1384" s="27" t="s">
        <v>31946</v>
      </c>
      <c r="AK1384" s="28" t="s">
        <v>60</v>
      </c>
      <c r="AL1384" s="28">
        <v>10</v>
      </c>
      <c r="AM1384" s="28">
        <v>19891201</v>
      </c>
      <c r="AN1384" s="29">
        <v>372</v>
      </c>
      <c r="AO1384" s="29">
        <v>202306</v>
      </c>
      <c r="AP1384" s="29">
        <v>2022</v>
      </c>
      <c r="AQ1384" s="28">
        <v>36215914</v>
      </c>
      <c r="AR1384" s="28">
        <v>44111331</v>
      </c>
      <c r="AS1384" s="28">
        <v>600000</v>
      </c>
      <c r="AT1384" s="30">
        <v>2</v>
      </c>
      <c r="AU1384" s="30"/>
      <c r="AV1384" s="30"/>
      <c r="AW1384" s="30"/>
      <c r="AX1384" s="30"/>
      <c r="AY1384" s="30"/>
      <c r="AZ1384" s="30"/>
      <c r="BA1384" s="30"/>
      <c r="BB1384" s="30" t="s">
        <v>54452</v>
      </c>
      <c r="BC1384" s="30" t="s">
        <v>54452</v>
      </c>
      <c r="BD1384" s="30" t="s">
        <v>54452</v>
      </c>
      <c r="BE1384" s="30" t="s">
        <v>54452</v>
      </c>
      <c r="BF1384" s="30" t="s">
        <v>54452</v>
      </c>
      <c r="BG1384" s="30">
        <v>7</v>
      </c>
      <c r="BH1384" s="30"/>
      <c r="BI1384" s="31"/>
    </row>
    <row r="1385" spans="1:61" ht="16.5">
      <c r="A1385" s="21" t="s">
        <v>2246</v>
      </c>
      <c r="B1385" s="21">
        <v>2163</v>
      </c>
      <c r="C1385" s="21">
        <v>1720457</v>
      </c>
      <c r="D1385" s="21">
        <v>1108153652</v>
      </c>
      <c r="E1385" s="22">
        <v>1101112373308</v>
      </c>
      <c r="F1385" s="24" t="s">
        <v>2247</v>
      </c>
      <c r="G1385" s="24" t="s">
        <v>44</v>
      </c>
      <c r="H1385" s="24" t="s">
        <v>51</v>
      </c>
      <c r="I1385" s="24" t="s">
        <v>52</v>
      </c>
      <c r="J1385" s="24" t="s">
        <v>264</v>
      </c>
      <c r="K1385" s="21">
        <v>15</v>
      </c>
      <c r="L1385" s="32" t="s">
        <v>2248</v>
      </c>
      <c r="M1385" s="21" t="s">
        <v>2249</v>
      </c>
      <c r="N1385" s="21">
        <v>1</v>
      </c>
      <c r="O1385" s="21" t="s">
        <v>55</v>
      </c>
      <c r="P1385" s="21">
        <v>0</v>
      </c>
      <c r="Q1385" s="21">
        <v>0</v>
      </c>
      <c r="R1385" s="21">
        <v>0</v>
      </c>
      <c r="S1385" s="33">
        <v>5532836</v>
      </c>
      <c r="T1385" s="21">
        <v>0</v>
      </c>
      <c r="U1385" s="39">
        <v>90140</v>
      </c>
      <c r="V1385" s="21">
        <v>0</v>
      </c>
      <c r="W1385" s="33">
        <v>242716</v>
      </c>
      <c r="X1385" s="33">
        <v>305897</v>
      </c>
      <c r="Y1385" s="33">
        <v>832390</v>
      </c>
      <c r="Z1385" s="16"/>
      <c r="AA1385" s="102">
        <v>0</v>
      </c>
      <c r="AB1385" s="21">
        <v>8.3000000000000007</v>
      </c>
      <c r="AC1385" s="21">
        <v>55.3</v>
      </c>
      <c r="AD1385" s="21">
        <v>0.9</v>
      </c>
      <c r="AE1385" s="21">
        <v>5.4</v>
      </c>
      <c r="AF1385" s="21">
        <f t="shared" si="21"/>
        <v>69.900000000000006</v>
      </c>
      <c r="AG1385" s="21" t="s">
        <v>2104</v>
      </c>
      <c r="AH1385" s="24" t="s">
        <v>2250</v>
      </c>
      <c r="AI1385" s="24" t="s">
        <v>2251</v>
      </c>
      <c r="AJ1385" s="27" t="s">
        <v>31947</v>
      </c>
      <c r="AK1385" s="28" t="s">
        <v>156</v>
      </c>
      <c r="AL1385" s="28">
        <v>10</v>
      </c>
      <c r="AM1385" s="28">
        <v>20011112</v>
      </c>
      <c r="AN1385" s="29">
        <v>587</v>
      </c>
      <c r="AO1385" s="29">
        <v>202306</v>
      </c>
      <c r="AP1385" s="29">
        <v>2022</v>
      </c>
      <c r="AQ1385" s="28">
        <v>155948136</v>
      </c>
      <c r="AR1385" s="28">
        <v>312479109</v>
      </c>
      <c r="AS1385" s="28">
        <v>13714905</v>
      </c>
      <c r="AT1385" s="30">
        <v>1</v>
      </c>
      <c r="AU1385" s="30"/>
      <c r="AV1385" s="30"/>
      <c r="AW1385" s="30"/>
      <c r="AX1385" s="30"/>
      <c r="AY1385" s="30"/>
      <c r="AZ1385" s="30"/>
      <c r="BA1385" s="30"/>
      <c r="BB1385" s="30" t="s">
        <v>54452</v>
      </c>
      <c r="BC1385" s="30" t="s">
        <v>54452</v>
      </c>
      <c r="BD1385" s="30" t="s">
        <v>54452</v>
      </c>
      <c r="BE1385" s="30" t="s">
        <v>54452</v>
      </c>
      <c r="BF1385" s="30" t="s">
        <v>54452</v>
      </c>
      <c r="BG1385" s="30">
        <v>4</v>
      </c>
      <c r="BH1385" s="30" t="s">
        <v>237</v>
      </c>
      <c r="BI1385" s="31"/>
    </row>
    <row r="1386" spans="1:61" ht="16.5">
      <c r="A1386" s="21" t="s">
        <v>2252</v>
      </c>
      <c r="B1386" s="21">
        <v>2164</v>
      </c>
      <c r="C1386" s="21">
        <v>5831910</v>
      </c>
      <c r="D1386" s="21">
        <v>1108608069</v>
      </c>
      <c r="E1386" s="22">
        <v>1101115260669</v>
      </c>
      <c r="F1386" s="24" t="s">
        <v>2253</v>
      </c>
      <c r="G1386" s="24" t="s">
        <v>44</v>
      </c>
      <c r="H1386" s="24" t="s">
        <v>51</v>
      </c>
      <c r="I1386" s="24" t="s">
        <v>52</v>
      </c>
      <c r="J1386" s="24" t="s">
        <v>264</v>
      </c>
      <c r="K1386" s="21">
        <v>15</v>
      </c>
      <c r="L1386" s="32" t="s">
        <v>2254</v>
      </c>
      <c r="M1386" s="21" t="s">
        <v>2194</v>
      </c>
      <c r="N1386" s="26">
        <v>1</v>
      </c>
      <c r="O1386" s="26" t="s">
        <v>55</v>
      </c>
      <c r="P1386" s="26">
        <v>0</v>
      </c>
      <c r="Q1386" s="26">
        <v>0</v>
      </c>
      <c r="R1386" s="26">
        <v>0</v>
      </c>
      <c r="S1386" s="26">
        <v>0</v>
      </c>
      <c r="T1386" s="26">
        <v>0</v>
      </c>
      <c r="U1386" s="26">
        <v>0</v>
      </c>
      <c r="V1386" s="26">
        <v>0</v>
      </c>
      <c r="W1386" s="33">
        <v>1129149</v>
      </c>
      <c r="X1386" s="26">
        <v>0</v>
      </c>
      <c r="Y1386" s="33">
        <v>45838490</v>
      </c>
      <c r="Z1386" s="21" t="s">
        <v>56</v>
      </c>
      <c r="AA1386" s="102">
        <v>0</v>
      </c>
      <c r="AB1386" s="21">
        <v>458.3</v>
      </c>
      <c r="AC1386" s="99">
        <v>0</v>
      </c>
      <c r="AD1386" s="99">
        <v>0</v>
      </c>
      <c r="AE1386" s="21">
        <v>11.2</v>
      </c>
      <c r="AF1386" s="21">
        <f t="shared" si="21"/>
        <v>469.5</v>
      </c>
      <c r="AG1386" s="21" t="s">
        <v>2255</v>
      </c>
      <c r="AH1386" s="24" t="s">
        <v>2256</v>
      </c>
      <c r="AI1386" s="24" t="s">
        <v>2257</v>
      </c>
      <c r="AJ1386" s="27" t="s">
        <v>31947</v>
      </c>
      <c r="AK1386" s="28" t="s">
        <v>156</v>
      </c>
      <c r="AL1386" s="28">
        <v>10</v>
      </c>
      <c r="AM1386" s="28">
        <v>20131105</v>
      </c>
      <c r="AN1386" s="29">
        <v>2371</v>
      </c>
      <c r="AO1386" s="29">
        <v>202306</v>
      </c>
      <c r="AP1386" s="29">
        <v>2022</v>
      </c>
      <c r="AQ1386" s="28">
        <v>1472343921</v>
      </c>
      <c r="AR1386" s="28">
        <v>1097011146</v>
      </c>
      <c r="AS1386" s="28">
        <v>29970095</v>
      </c>
      <c r="AT1386" s="30">
        <v>1</v>
      </c>
      <c r="AU1386" s="30"/>
      <c r="AV1386" s="30"/>
      <c r="AW1386" s="30"/>
      <c r="AX1386" s="30"/>
      <c r="AY1386" s="30"/>
      <c r="AZ1386" s="30"/>
      <c r="BA1386" s="30"/>
      <c r="BB1386" s="30" t="s">
        <v>54452</v>
      </c>
      <c r="BC1386" s="30" t="s">
        <v>54452</v>
      </c>
      <c r="BD1386" s="30" t="s">
        <v>54452</v>
      </c>
      <c r="BE1386" s="30" t="s">
        <v>54452</v>
      </c>
      <c r="BF1386" s="30" t="s">
        <v>54452</v>
      </c>
      <c r="BG1386" s="30">
        <v>4</v>
      </c>
      <c r="BH1386" s="30" t="s">
        <v>237</v>
      </c>
      <c r="BI1386" s="31"/>
    </row>
    <row r="1387" spans="1:61" ht="16.5">
      <c r="A1387" s="21" t="s">
        <v>769</v>
      </c>
      <c r="B1387" s="21">
        <v>599</v>
      </c>
      <c r="C1387" s="21">
        <v>1466952</v>
      </c>
      <c r="D1387" s="21">
        <v>1138106497</v>
      </c>
      <c r="E1387" s="22">
        <v>1101110019334</v>
      </c>
      <c r="F1387" s="24" t="s">
        <v>770</v>
      </c>
      <c r="G1387" s="24" t="s">
        <v>44</v>
      </c>
      <c r="H1387" s="24" t="s">
        <v>51</v>
      </c>
      <c r="I1387" s="24" t="s">
        <v>52</v>
      </c>
      <c r="J1387" s="24" t="s">
        <v>72</v>
      </c>
      <c r="K1387" s="21">
        <v>1</v>
      </c>
      <c r="L1387" s="32" t="s">
        <v>771</v>
      </c>
      <c r="M1387" s="21" t="s">
        <v>772</v>
      </c>
      <c r="N1387" s="26">
        <v>1</v>
      </c>
      <c r="O1387" s="26">
        <v>0</v>
      </c>
      <c r="P1387" s="26">
        <v>0</v>
      </c>
      <c r="Q1387" s="26">
        <v>0</v>
      </c>
      <c r="R1387" s="26">
        <v>0</v>
      </c>
      <c r="S1387" s="26">
        <v>0</v>
      </c>
      <c r="T1387" s="26">
        <v>0</v>
      </c>
      <c r="U1387" s="26">
        <v>0</v>
      </c>
      <c r="V1387" s="26">
        <v>0</v>
      </c>
      <c r="W1387" s="26">
        <v>0</v>
      </c>
      <c r="X1387" s="26">
        <v>0</v>
      </c>
      <c r="Y1387" s="26">
        <v>0</v>
      </c>
      <c r="Z1387" s="21" t="s">
        <v>56</v>
      </c>
      <c r="AA1387" s="101">
        <v>0</v>
      </c>
      <c r="AB1387" s="98">
        <v>0</v>
      </c>
      <c r="AC1387" s="98">
        <v>0</v>
      </c>
      <c r="AD1387" s="98">
        <v>0</v>
      </c>
      <c r="AE1387" s="98">
        <v>0</v>
      </c>
      <c r="AF1387" s="21">
        <f t="shared" si="21"/>
        <v>0</v>
      </c>
      <c r="AG1387" s="21" t="s">
        <v>773</v>
      </c>
      <c r="AH1387" s="24" t="s">
        <v>774</v>
      </c>
      <c r="AI1387" s="24" t="s">
        <v>775</v>
      </c>
      <c r="AJ1387" s="27" t="s">
        <v>31948</v>
      </c>
      <c r="AK1387" s="28" t="s">
        <v>156</v>
      </c>
      <c r="AL1387" s="28">
        <v>10</v>
      </c>
      <c r="AM1387" s="28">
        <v>19590211</v>
      </c>
      <c r="AN1387" s="29">
        <v>448</v>
      </c>
      <c r="AO1387" s="29">
        <v>202306</v>
      </c>
      <c r="AP1387" s="29">
        <v>2022</v>
      </c>
      <c r="AQ1387" s="28">
        <v>319394587</v>
      </c>
      <c r="AR1387" s="28">
        <v>418548891</v>
      </c>
      <c r="AS1387" s="28">
        <v>3000000</v>
      </c>
      <c r="AT1387" s="30">
        <v>2</v>
      </c>
      <c r="AU1387" s="30"/>
      <c r="AV1387" s="30"/>
      <c r="AW1387" s="30"/>
      <c r="AX1387" s="30"/>
      <c r="AY1387" s="30"/>
      <c r="AZ1387" s="30"/>
      <c r="BA1387" s="30"/>
      <c r="BB1387" s="30" t="s">
        <v>54452</v>
      </c>
      <c r="BC1387" s="30" t="s">
        <v>54452</v>
      </c>
      <c r="BD1387" s="30" t="s">
        <v>54452</v>
      </c>
      <c r="BE1387" s="30" t="s">
        <v>54452</v>
      </c>
      <c r="BF1387" s="30" t="s">
        <v>776</v>
      </c>
      <c r="BG1387" s="30">
        <v>2</v>
      </c>
      <c r="BH1387" s="30" t="s">
        <v>777</v>
      </c>
      <c r="BI1387" s="31"/>
    </row>
    <row r="1388" spans="1:61" ht="16.5">
      <c r="A1388" s="21" t="s">
        <v>27804</v>
      </c>
      <c r="B1388" s="21">
        <v>23795</v>
      </c>
      <c r="C1388" s="21">
        <v>1567997</v>
      </c>
      <c r="D1388" s="21">
        <v>4088143838</v>
      </c>
      <c r="E1388" s="22">
        <v>2001110124598</v>
      </c>
      <c r="F1388" s="24" t="s">
        <v>27805</v>
      </c>
      <c r="G1388" s="24" t="s">
        <v>104</v>
      </c>
      <c r="H1388" s="24" t="s">
        <v>51</v>
      </c>
      <c r="I1388" s="24" t="s">
        <v>65</v>
      </c>
      <c r="J1388" s="24" t="s">
        <v>1449</v>
      </c>
      <c r="K1388" s="21">
        <v>61</v>
      </c>
      <c r="L1388" s="32" t="s">
        <v>27806</v>
      </c>
      <c r="M1388" s="21" t="s">
        <v>27807</v>
      </c>
      <c r="N1388" s="21">
        <v>1</v>
      </c>
      <c r="O1388" s="21" t="s">
        <v>55</v>
      </c>
      <c r="P1388" s="33">
        <v>105860</v>
      </c>
      <c r="Q1388" s="33">
        <v>11623</v>
      </c>
      <c r="R1388" s="21">
        <v>0</v>
      </c>
      <c r="S1388" s="21">
        <v>0</v>
      </c>
      <c r="T1388" s="21">
        <v>0</v>
      </c>
      <c r="U1388" s="21">
        <v>0</v>
      </c>
      <c r="V1388" s="21">
        <v>0</v>
      </c>
      <c r="W1388" s="33">
        <v>1858134</v>
      </c>
      <c r="X1388" s="33">
        <f>4345300+2628570</f>
        <v>6973870</v>
      </c>
      <c r="Y1388" s="33">
        <v>211727</v>
      </c>
      <c r="Z1388" s="16" t="s">
        <v>315</v>
      </c>
      <c r="AA1388" s="21">
        <v>1</v>
      </c>
      <c r="AB1388" s="21">
        <v>2.2000000000000002</v>
      </c>
      <c r="AC1388" s="99">
        <v>0</v>
      </c>
      <c r="AD1388" s="99">
        <v>0</v>
      </c>
      <c r="AE1388" s="21">
        <v>88.3</v>
      </c>
      <c r="AF1388" s="21">
        <f t="shared" si="21"/>
        <v>91.5</v>
      </c>
      <c r="AG1388" s="21" t="s">
        <v>27808</v>
      </c>
      <c r="AH1388" s="24" t="s">
        <v>27809</v>
      </c>
      <c r="AI1388" s="24" t="s">
        <v>27810</v>
      </c>
      <c r="AJ1388" s="27" t="s">
        <v>31949</v>
      </c>
      <c r="AK1388" s="28" t="s">
        <v>60</v>
      </c>
      <c r="AL1388" s="28">
        <v>10</v>
      </c>
      <c r="AM1388" s="28">
        <v>20001207</v>
      </c>
      <c r="AN1388" s="29">
        <v>411</v>
      </c>
      <c r="AO1388" s="29">
        <v>202306</v>
      </c>
      <c r="AP1388" s="29">
        <v>2022</v>
      </c>
      <c r="AQ1388" s="28">
        <v>72771407</v>
      </c>
      <c r="AR1388" s="28">
        <v>119246309</v>
      </c>
      <c r="AS1388" s="28">
        <v>19761451</v>
      </c>
      <c r="AT1388" s="30">
        <v>1</v>
      </c>
      <c r="AU1388" s="30"/>
      <c r="AV1388" s="30"/>
      <c r="AW1388" s="30"/>
      <c r="AX1388" s="30"/>
      <c r="AY1388" s="30"/>
      <c r="AZ1388" s="30"/>
      <c r="BA1388" s="30"/>
      <c r="BB1388" s="30" t="s">
        <v>54452</v>
      </c>
      <c r="BC1388" s="30" t="s">
        <v>54452</v>
      </c>
      <c r="BD1388" s="30" t="s">
        <v>54452</v>
      </c>
      <c r="BE1388" s="30" t="s">
        <v>54452</v>
      </c>
      <c r="BF1388" s="30" t="s">
        <v>27811</v>
      </c>
      <c r="BG1388" s="30">
        <v>2</v>
      </c>
      <c r="BH1388" s="30"/>
      <c r="BI1388" s="31"/>
    </row>
    <row r="1389" spans="1:61" ht="16.5">
      <c r="A1389" s="21" t="s">
        <v>12735</v>
      </c>
      <c r="B1389" s="21">
        <v>12462</v>
      </c>
      <c r="C1389" s="21">
        <v>1524760</v>
      </c>
      <c r="D1389" s="21">
        <v>1168154101</v>
      </c>
      <c r="E1389" s="22">
        <v>1101111041633</v>
      </c>
      <c r="F1389" s="24" t="s">
        <v>12736</v>
      </c>
      <c r="G1389" s="24" t="s">
        <v>44</v>
      </c>
      <c r="H1389" s="24" t="s">
        <v>51</v>
      </c>
      <c r="I1389" s="24" t="s">
        <v>52</v>
      </c>
      <c r="J1389" s="24" t="s">
        <v>462</v>
      </c>
      <c r="K1389" s="21">
        <v>56</v>
      </c>
      <c r="L1389" s="32" t="s">
        <v>12737</v>
      </c>
      <c r="M1389" s="21" t="s">
        <v>12738</v>
      </c>
      <c r="N1389" s="26">
        <v>1</v>
      </c>
      <c r="O1389" s="26" t="s">
        <v>55</v>
      </c>
      <c r="P1389" s="26">
        <v>0</v>
      </c>
      <c r="Q1389" s="26">
        <v>0</v>
      </c>
      <c r="R1389" s="26">
        <v>0</v>
      </c>
      <c r="S1389" s="33">
        <v>198491</v>
      </c>
      <c r="T1389" s="26">
        <v>0</v>
      </c>
      <c r="U1389" s="26">
        <v>0</v>
      </c>
      <c r="V1389" s="26">
        <v>0</v>
      </c>
      <c r="W1389" s="33">
        <v>446398</v>
      </c>
      <c r="X1389" s="33">
        <v>495898</v>
      </c>
      <c r="Y1389" s="26">
        <v>0</v>
      </c>
      <c r="Z1389" s="21"/>
      <c r="AA1389" s="102">
        <v>0</v>
      </c>
      <c r="AB1389" s="99">
        <v>0</v>
      </c>
      <c r="AC1389" s="21">
        <v>1.9</v>
      </c>
      <c r="AD1389" s="99">
        <v>0</v>
      </c>
      <c r="AE1389" s="21">
        <v>9.4</v>
      </c>
      <c r="AF1389" s="21">
        <f t="shared" si="21"/>
        <v>11.3</v>
      </c>
      <c r="AG1389" s="21" t="s">
        <v>12739</v>
      </c>
      <c r="AH1389" s="24" t="s">
        <v>12740</v>
      </c>
      <c r="AI1389" s="24" t="s">
        <v>12741</v>
      </c>
      <c r="AJ1389" s="27" t="s">
        <v>31950</v>
      </c>
      <c r="AK1389" s="28" t="s">
        <v>70</v>
      </c>
      <c r="AL1389" s="28">
        <v>10</v>
      </c>
      <c r="AM1389" s="28">
        <v>19940530</v>
      </c>
      <c r="AN1389" s="29">
        <v>336</v>
      </c>
      <c r="AO1389" s="29">
        <v>202306</v>
      </c>
      <c r="AP1389" s="29">
        <v>2022</v>
      </c>
      <c r="AQ1389" s="28">
        <v>163723365</v>
      </c>
      <c r="AR1389" s="28">
        <v>247735068</v>
      </c>
      <c r="AS1389" s="28">
        <v>34685741</v>
      </c>
      <c r="AT1389" s="30">
        <v>1</v>
      </c>
      <c r="AU1389" s="30"/>
      <c r="AV1389" s="30"/>
      <c r="AW1389" s="30"/>
      <c r="AX1389" s="30"/>
      <c r="AY1389" s="30"/>
      <c r="AZ1389" s="30"/>
      <c r="BA1389" s="30"/>
      <c r="BB1389" s="30" t="s">
        <v>54452</v>
      </c>
      <c r="BC1389" s="30" t="s">
        <v>54452</v>
      </c>
      <c r="BD1389" s="30" t="s">
        <v>54452</v>
      </c>
      <c r="BE1389" s="30" t="s">
        <v>54452</v>
      </c>
      <c r="BF1389" s="30" t="s">
        <v>54452</v>
      </c>
      <c r="BG1389" s="30">
        <v>4</v>
      </c>
      <c r="BH1389" s="30" t="s">
        <v>9287</v>
      </c>
      <c r="BI1389" s="31"/>
    </row>
    <row r="1390" spans="1:61" ht="16.5">
      <c r="A1390" s="21" t="s">
        <v>11931</v>
      </c>
      <c r="B1390" s="21">
        <v>12016</v>
      </c>
      <c r="C1390" s="21">
        <v>1865439</v>
      </c>
      <c r="D1390" s="21">
        <v>1048127386</v>
      </c>
      <c r="E1390" s="22">
        <v>1101110003999</v>
      </c>
      <c r="F1390" s="24" t="s">
        <v>11932</v>
      </c>
      <c r="G1390" s="24" t="s">
        <v>44</v>
      </c>
      <c r="H1390" s="24" t="s">
        <v>51</v>
      </c>
      <c r="I1390" s="24" t="s">
        <v>63</v>
      </c>
      <c r="J1390" s="24" t="s">
        <v>8264</v>
      </c>
      <c r="K1390" s="21">
        <v>54</v>
      </c>
      <c r="L1390" s="32" t="s">
        <v>11933</v>
      </c>
      <c r="M1390" s="21" t="s">
        <v>11934</v>
      </c>
      <c r="N1390" s="21">
        <v>2</v>
      </c>
      <c r="O1390" s="21" t="s">
        <v>55</v>
      </c>
      <c r="P1390" s="33">
        <v>69169</v>
      </c>
      <c r="Q1390" s="33">
        <v>668558</v>
      </c>
      <c r="R1390" s="33">
        <v>1238932</v>
      </c>
      <c r="S1390" s="21">
        <v>0</v>
      </c>
      <c r="T1390" s="21">
        <v>0</v>
      </c>
      <c r="U1390" s="21">
        <v>0</v>
      </c>
      <c r="V1390" s="21">
        <v>0</v>
      </c>
      <c r="W1390" s="33">
        <v>3985806</v>
      </c>
      <c r="X1390" s="33">
        <v>1005924</v>
      </c>
      <c r="Y1390" s="33">
        <v>2236735</v>
      </c>
      <c r="Z1390" s="16" t="s">
        <v>315</v>
      </c>
      <c r="AA1390" s="21">
        <v>0.6</v>
      </c>
      <c r="AB1390" s="21">
        <v>41.4</v>
      </c>
      <c r="AC1390" s="99">
        <v>0</v>
      </c>
      <c r="AD1390" s="99">
        <v>0</v>
      </c>
      <c r="AE1390" s="21">
        <v>49.9</v>
      </c>
      <c r="AF1390" s="21">
        <f t="shared" si="21"/>
        <v>91.9</v>
      </c>
      <c r="AG1390" s="21" t="s">
        <v>11922</v>
      </c>
      <c r="AH1390" s="24" t="s">
        <v>11935</v>
      </c>
      <c r="AI1390" s="24" t="s">
        <v>11936</v>
      </c>
      <c r="AJ1390" s="27" t="s">
        <v>31951</v>
      </c>
      <c r="AK1390" s="28" t="s">
        <v>60</v>
      </c>
      <c r="AL1390" s="28">
        <v>10</v>
      </c>
      <c r="AM1390" s="28">
        <v>19700305</v>
      </c>
      <c r="AN1390" s="29">
        <v>2306</v>
      </c>
      <c r="AO1390" s="29">
        <v>202212</v>
      </c>
      <c r="AP1390" s="29">
        <v>2022</v>
      </c>
      <c r="AQ1390" s="28">
        <v>479938279</v>
      </c>
      <c r="AR1390" s="28">
        <v>1817175059</v>
      </c>
      <c r="AS1390" s="28">
        <v>199518075</v>
      </c>
      <c r="AT1390" s="30">
        <v>1</v>
      </c>
      <c r="AU1390" s="30"/>
      <c r="AV1390" s="30"/>
      <c r="AW1390" s="30"/>
      <c r="AX1390" s="30"/>
      <c r="AY1390" s="30"/>
      <c r="AZ1390" s="30"/>
      <c r="BA1390" s="30"/>
      <c r="BB1390" s="30" t="s">
        <v>54452</v>
      </c>
      <c r="BC1390" s="30" t="s">
        <v>54452</v>
      </c>
      <c r="BD1390" s="30" t="s">
        <v>54452</v>
      </c>
      <c r="BE1390" s="30" t="s">
        <v>54452</v>
      </c>
      <c r="BF1390" s="30" t="s">
        <v>54452</v>
      </c>
      <c r="BG1390" s="30">
        <v>4</v>
      </c>
      <c r="BH1390" s="30" t="s">
        <v>237</v>
      </c>
      <c r="BI1390" s="31"/>
    </row>
    <row r="1391" spans="1:61" ht="16.5">
      <c r="A1391" s="21" t="s">
        <v>12532</v>
      </c>
      <c r="B1391" s="21">
        <v>12333</v>
      </c>
      <c r="C1391" s="21">
        <v>1406415</v>
      </c>
      <c r="D1391" s="21">
        <v>1048124695</v>
      </c>
      <c r="E1391" s="22">
        <v>1101110015457</v>
      </c>
      <c r="F1391" s="24" t="s">
        <v>12533</v>
      </c>
      <c r="G1391" s="24" t="s">
        <v>44</v>
      </c>
      <c r="H1391" s="24" t="s">
        <v>51</v>
      </c>
      <c r="I1391" s="24" t="s">
        <v>52</v>
      </c>
      <c r="J1391" s="24" t="s">
        <v>462</v>
      </c>
      <c r="K1391" s="21">
        <v>56</v>
      </c>
      <c r="L1391" s="32" t="s">
        <v>12534</v>
      </c>
      <c r="M1391" s="21" t="s">
        <v>12535</v>
      </c>
      <c r="N1391" s="21">
        <v>1</v>
      </c>
      <c r="O1391" s="21" t="s">
        <v>55</v>
      </c>
      <c r="P1391" s="21">
        <v>0</v>
      </c>
      <c r="Q1391" s="21">
        <v>0</v>
      </c>
      <c r="R1391" s="21">
        <v>0</v>
      </c>
      <c r="S1391" s="21">
        <v>0</v>
      </c>
      <c r="T1391" s="21">
        <v>0</v>
      </c>
      <c r="U1391" s="21">
        <v>0</v>
      </c>
      <c r="V1391" s="21">
        <v>0</v>
      </c>
      <c r="W1391" s="33">
        <v>14714</v>
      </c>
      <c r="X1391" s="21">
        <v>0</v>
      </c>
      <c r="Y1391" s="33">
        <v>2208826</v>
      </c>
      <c r="Z1391" s="16" t="s">
        <v>315</v>
      </c>
      <c r="AA1391" s="102">
        <v>0</v>
      </c>
      <c r="AB1391" s="21">
        <v>22</v>
      </c>
      <c r="AC1391" s="99">
        <v>0</v>
      </c>
      <c r="AD1391" s="99">
        <v>0</v>
      </c>
      <c r="AE1391" s="21">
        <v>0.1</v>
      </c>
      <c r="AF1391" s="21">
        <f t="shared" si="21"/>
        <v>22.1</v>
      </c>
      <c r="AG1391" s="21" t="s">
        <v>12536</v>
      </c>
      <c r="AH1391" s="24" t="s">
        <v>12537</v>
      </c>
      <c r="AI1391" s="24" t="s">
        <v>12538</v>
      </c>
      <c r="AJ1391" s="27" t="s">
        <v>31952</v>
      </c>
      <c r="AK1391" s="28" t="s">
        <v>60</v>
      </c>
      <c r="AL1391" s="28">
        <v>10</v>
      </c>
      <c r="AM1391" s="28">
        <v>19470317</v>
      </c>
      <c r="AN1391" s="29">
        <v>450</v>
      </c>
      <c r="AO1391" s="29">
        <v>202212</v>
      </c>
      <c r="AP1391" s="29">
        <v>2022</v>
      </c>
      <c r="AQ1391" s="28">
        <v>299001524</v>
      </c>
      <c r="AR1391" s="28">
        <v>658036180</v>
      </c>
      <c r="AS1391" s="28">
        <v>18020000</v>
      </c>
      <c r="AT1391" s="30">
        <v>1</v>
      </c>
      <c r="AU1391" s="30"/>
      <c r="AV1391" s="30"/>
      <c r="AW1391" s="30"/>
      <c r="AX1391" s="30"/>
      <c r="AY1391" s="30"/>
      <c r="AZ1391" s="30"/>
      <c r="BA1391" s="30"/>
      <c r="BB1391" s="30" t="s">
        <v>54452</v>
      </c>
      <c r="BC1391" s="30" t="s">
        <v>54452</v>
      </c>
      <c r="BD1391" s="30" t="s">
        <v>54452</v>
      </c>
      <c r="BE1391" s="30" t="s">
        <v>54452</v>
      </c>
      <c r="BF1391" s="30" t="s">
        <v>54452</v>
      </c>
      <c r="BG1391" s="30">
        <v>7</v>
      </c>
      <c r="BH1391" s="30"/>
      <c r="BI1391" s="31"/>
    </row>
    <row r="1392" spans="1:61" ht="16.5">
      <c r="A1392" s="21" t="s">
        <v>13450</v>
      </c>
      <c r="B1392" s="21">
        <v>13294</v>
      </c>
      <c r="C1392" s="21">
        <v>3970961</v>
      </c>
      <c r="D1392" s="21">
        <v>1048633258</v>
      </c>
      <c r="E1392" s="22">
        <v>1101114528737</v>
      </c>
      <c r="F1392" s="24" t="s">
        <v>13451</v>
      </c>
      <c r="G1392" s="24" t="s">
        <v>44</v>
      </c>
      <c r="H1392" s="24" t="s">
        <v>51</v>
      </c>
      <c r="I1392" s="24" t="s">
        <v>52</v>
      </c>
      <c r="J1392" s="24" t="s">
        <v>3733</v>
      </c>
      <c r="K1392" s="21">
        <v>58</v>
      </c>
      <c r="L1392" s="32" t="s">
        <v>13452</v>
      </c>
      <c r="M1392" s="21" t="s">
        <v>13453</v>
      </c>
      <c r="N1392" s="21">
        <v>1</v>
      </c>
      <c r="O1392" s="21" t="s">
        <v>55</v>
      </c>
      <c r="P1392" s="21">
        <v>0</v>
      </c>
      <c r="Q1392" s="21">
        <v>0</v>
      </c>
      <c r="R1392" s="21">
        <v>0</v>
      </c>
      <c r="S1392" s="33">
        <v>1092489</v>
      </c>
      <c r="T1392" s="21">
        <v>0</v>
      </c>
      <c r="U1392" s="21">
        <v>0</v>
      </c>
      <c r="V1392" s="21">
        <v>0</v>
      </c>
      <c r="W1392" s="21">
        <v>0</v>
      </c>
      <c r="X1392" s="33">
        <v>574921</v>
      </c>
      <c r="Y1392" s="33">
        <v>1300039</v>
      </c>
      <c r="Z1392" s="16" t="s">
        <v>315</v>
      </c>
      <c r="AA1392" s="102">
        <v>0</v>
      </c>
      <c r="AB1392" s="21">
        <v>13</v>
      </c>
      <c r="AC1392" s="21">
        <v>10.9</v>
      </c>
      <c r="AD1392" s="99">
        <v>0</v>
      </c>
      <c r="AE1392" s="21">
        <v>5.7</v>
      </c>
      <c r="AF1392" s="21">
        <f t="shared" si="21"/>
        <v>29.599999999999998</v>
      </c>
      <c r="AG1392" s="21" t="s">
        <v>13454</v>
      </c>
      <c r="AH1392" s="24">
        <v>16610190</v>
      </c>
      <c r="AI1392" s="24" t="s">
        <v>13441</v>
      </c>
      <c r="AJ1392" s="27" t="s">
        <v>31953</v>
      </c>
      <c r="AK1392" s="28" t="s">
        <v>60</v>
      </c>
      <c r="AL1392" s="28">
        <v>10</v>
      </c>
      <c r="AM1392" s="28">
        <v>20110208</v>
      </c>
      <c r="AN1392" s="29">
        <v>334</v>
      </c>
      <c r="AO1392" s="29">
        <v>202303</v>
      </c>
      <c r="AP1392" s="29">
        <v>2022</v>
      </c>
      <c r="AQ1392" s="28">
        <v>317847677</v>
      </c>
      <c r="AR1392" s="28">
        <v>472671838</v>
      </c>
      <c r="AS1392" s="28">
        <v>310000000</v>
      </c>
      <c r="AT1392" s="30">
        <v>1</v>
      </c>
      <c r="AU1392" s="30"/>
      <c r="AV1392" s="30"/>
      <c r="AW1392" s="30"/>
      <c r="AX1392" s="30"/>
      <c r="AY1392" s="30"/>
      <c r="AZ1392" s="30"/>
      <c r="BA1392" s="30"/>
      <c r="BB1392" s="30" t="s">
        <v>54452</v>
      </c>
      <c r="BC1392" s="30" t="s">
        <v>54452</v>
      </c>
      <c r="BD1392" s="30" t="s">
        <v>54452</v>
      </c>
      <c r="BE1392" s="30" t="s">
        <v>54452</v>
      </c>
      <c r="BF1392" s="30" t="s">
        <v>13455</v>
      </c>
      <c r="BG1392" s="30">
        <v>2</v>
      </c>
      <c r="BH1392" s="30"/>
      <c r="BI1392" s="31"/>
    </row>
    <row r="1393" spans="1:61" ht="16.5">
      <c r="A1393" s="21" t="s">
        <v>6908</v>
      </c>
      <c r="B1393" s="21">
        <v>7011</v>
      </c>
      <c r="C1393" s="21">
        <v>1875692</v>
      </c>
      <c r="D1393" s="21">
        <v>6098148362</v>
      </c>
      <c r="E1393" s="22">
        <v>1942110048480</v>
      </c>
      <c r="F1393" s="24" t="s">
        <v>6909</v>
      </c>
      <c r="G1393" s="24" t="s">
        <v>44</v>
      </c>
      <c r="H1393" s="24" t="s">
        <v>51</v>
      </c>
      <c r="I1393" s="24" t="s">
        <v>52</v>
      </c>
      <c r="J1393" s="24" t="s">
        <v>1033</v>
      </c>
      <c r="K1393" s="21">
        <v>38</v>
      </c>
      <c r="L1393" s="32" t="s">
        <v>6910</v>
      </c>
      <c r="M1393" s="21" t="s">
        <v>6911</v>
      </c>
      <c r="N1393" s="21">
        <v>1</v>
      </c>
      <c r="O1393" s="21" t="s">
        <v>55</v>
      </c>
      <c r="P1393" s="21">
        <v>0</v>
      </c>
      <c r="Q1393" s="33">
        <v>469500</v>
      </c>
      <c r="R1393" s="21">
        <v>0</v>
      </c>
      <c r="S1393" s="33">
        <v>1998527</v>
      </c>
      <c r="T1393" s="21">
        <v>0</v>
      </c>
      <c r="U1393" s="21">
        <v>0</v>
      </c>
      <c r="V1393" s="33">
        <v>2066697</v>
      </c>
      <c r="W1393" s="21">
        <v>0</v>
      </c>
      <c r="X1393" s="33">
        <v>91129</v>
      </c>
      <c r="Y1393" s="33">
        <v>13241059</v>
      </c>
      <c r="Z1393" s="16" t="s">
        <v>126</v>
      </c>
      <c r="AA1393" s="102">
        <v>0</v>
      </c>
      <c r="AB1393" s="21">
        <v>137.1</v>
      </c>
      <c r="AC1393" s="21">
        <v>19.899999999999999</v>
      </c>
      <c r="AD1393" s="99">
        <v>0</v>
      </c>
      <c r="AE1393" s="21">
        <v>21.5</v>
      </c>
      <c r="AF1393" s="21">
        <f t="shared" si="21"/>
        <v>178.5</v>
      </c>
      <c r="AG1393" s="21" t="s">
        <v>2987</v>
      </c>
      <c r="AH1393" s="24" t="s">
        <v>6912</v>
      </c>
      <c r="AI1393" s="24" t="s">
        <v>6913</v>
      </c>
      <c r="AJ1393" s="27" t="s">
        <v>31954</v>
      </c>
      <c r="AK1393" s="28" t="s">
        <v>60</v>
      </c>
      <c r="AL1393" s="28">
        <v>10</v>
      </c>
      <c r="AM1393" s="28">
        <v>20010626</v>
      </c>
      <c r="AN1393" s="29">
        <v>419</v>
      </c>
      <c r="AO1393" s="29">
        <v>202303</v>
      </c>
      <c r="AP1393" s="29">
        <v>2022</v>
      </c>
      <c r="AQ1393" s="28">
        <v>335577436</v>
      </c>
      <c r="AR1393" s="28">
        <v>203988663</v>
      </c>
      <c r="AS1393" s="28">
        <v>53157200</v>
      </c>
      <c r="AT1393" s="30">
        <v>1</v>
      </c>
      <c r="AU1393" s="30"/>
      <c r="AV1393" s="30"/>
      <c r="AW1393" s="30"/>
      <c r="AX1393" s="30"/>
      <c r="AY1393" s="30"/>
      <c r="AZ1393" s="30"/>
      <c r="BA1393" s="30"/>
      <c r="BB1393" s="30" t="s">
        <v>54452</v>
      </c>
      <c r="BC1393" s="30" t="s">
        <v>54452</v>
      </c>
      <c r="BD1393" s="30" t="s">
        <v>54452</v>
      </c>
      <c r="BE1393" s="30" t="s">
        <v>54452</v>
      </c>
      <c r="BF1393" s="30" t="s">
        <v>54452</v>
      </c>
      <c r="BG1393" s="30">
        <v>7</v>
      </c>
      <c r="BH1393" s="30" t="s">
        <v>6914</v>
      </c>
      <c r="BI1393" s="31"/>
    </row>
    <row r="1394" spans="1:61" ht="16.5">
      <c r="A1394" s="21" t="s">
        <v>11508</v>
      </c>
      <c r="B1394" s="21">
        <v>11671</v>
      </c>
      <c r="C1394" s="21">
        <v>2247044</v>
      </c>
      <c r="D1394" s="21">
        <v>6168150527</v>
      </c>
      <c r="E1394" s="22">
        <v>2201110050575</v>
      </c>
      <c r="F1394" s="24" t="s">
        <v>11509</v>
      </c>
      <c r="G1394" s="24" t="s">
        <v>44</v>
      </c>
      <c r="H1394" s="24" t="s">
        <v>51</v>
      </c>
      <c r="I1394" s="24" t="s">
        <v>52</v>
      </c>
      <c r="J1394" s="24" t="s">
        <v>10152</v>
      </c>
      <c r="K1394" s="21">
        <v>52</v>
      </c>
      <c r="L1394" s="32" t="s">
        <v>11510</v>
      </c>
      <c r="M1394" s="21" t="s">
        <v>11511</v>
      </c>
      <c r="N1394" s="26">
        <v>1</v>
      </c>
      <c r="O1394" s="26" t="s">
        <v>55</v>
      </c>
      <c r="P1394" s="26">
        <v>0</v>
      </c>
      <c r="Q1394" s="26">
        <v>0</v>
      </c>
      <c r="R1394" s="26">
        <v>0</v>
      </c>
      <c r="S1394" s="26">
        <v>0</v>
      </c>
      <c r="T1394" s="26">
        <v>0</v>
      </c>
      <c r="U1394" s="26">
        <v>0</v>
      </c>
      <c r="V1394" s="26">
        <v>0</v>
      </c>
      <c r="W1394" s="33">
        <v>696205</v>
      </c>
      <c r="X1394" s="33">
        <f>20817956+13300</f>
        <v>20831256</v>
      </c>
      <c r="Y1394" s="33">
        <v>182666588</v>
      </c>
      <c r="Z1394" s="21"/>
      <c r="AA1394" s="102">
        <v>0</v>
      </c>
      <c r="AB1394" s="21">
        <v>1826.6</v>
      </c>
      <c r="AC1394" s="99">
        <v>0</v>
      </c>
      <c r="AD1394" s="99">
        <v>0</v>
      </c>
      <c r="AE1394" s="21">
        <v>215.2</v>
      </c>
      <c r="AF1394" s="21">
        <f t="shared" si="21"/>
        <v>2041.8</v>
      </c>
      <c r="AG1394" s="21" t="s">
        <v>11496</v>
      </c>
      <c r="AH1394" s="24" t="s">
        <v>11512</v>
      </c>
      <c r="AI1394" s="24" t="s">
        <v>11513</v>
      </c>
      <c r="AJ1394" s="27" t="s">
        <v>31955</v>
      </c>
      <c r="AK1394" s="28" t="s">
        <v>156</v>
      </c>
      <c r="AL1394" s="28">
        <v>10</v>
      </c>
      <c r="AM1394" s="28">
        <v>20050125</v>
      </c>
      <c r="AN1394" s="29">
        <v>3003</v>
      </c>
      <c r="AO1394" s="29">
        <v>202306</v>
      </c>
      <c r="AP1394" s="29">
        <v>2022</v>
      </c>
      <c r="AQ1394" s="28">
        <v>695615699</v>
      </c>
      <c r="AR1394" s="28">
        <v>1660894389</v>
      </c>
      <c r="AS1394" s="28">
        <v>76993711</v>
      </c>
      <c r="AT1394" s="30">
        <v>1</v>
      </c>
      <c r="AU1394" s="30"/>
      <c r="AV1394" s="30"/>
      <c r="AW1394" s="30"/>
      <c r="AX1394" s="30"/>
      <c r="AY1394" s="30"/>
      <c r="AZ1394" s="30"/>
      <c r="BA1394" s="30"/>
      <c r="BB1394" s="30" t="s">
        <v>54452</v>
      </c>
      <c r="BC1394" s="30" t="s">
        <v>54452</v>
      </c>
      <c r="BD1394" s="30" t="s">
        <v>54452</v>
      </c>
      <c r="BE1394" s="30" t="s">
        <v>54452</v>
      </c>
      <c r="BF1394" s="30" t="s">
        <v>54452</v>
      </c>
      <c r="BG1394" s="30">
        <v>13</v>
      </c>
      <c r="BH1394" s="30"/>
      <c r="BI1394" s="31"/>
    </row>
    <row r="1395" spans="1:61" ht="16.5">
      <c r="A1395" s="21" t="s">
        <v>15799</v>
      </c>
      <c r="B1395" s="21">
        <v>14861</v>
      </c>
      <c r="C1395" s="21">
        <v>1989350</v>
      </c>
      <c r="D1395" s="21">
        <v>2298107980</v>
      </c>
      <c r="E1395" s="22">
        <v>1101110595003</v>
      </c>
      <c r="F1395" s="24" t="s">
        <v>15800</v>
      </c>
      <c r="G1395" s="24" t="s">
        <v>44</v>
      </c>
      <c r="H1395" s="24" t="s">
        <v>51</v>
      </c>
      <c r="I1395" s="24" t="s">
        <v>52</v>
      </c>
      <c r="J1395" s="24" t="s">
        <v>363</v>
      </c>
      <c r="K1395" s="21">
        <v>63</v>
      </c>
      <c r="L1395" s="32" t="s">
        <v>15801</v>
      </c>
      <c r="M1395" s="21" t="s">
        <v>15802</v>
      </c>
      <c r="N1395" s="21">
        <v>1</v>
      </c>
      <c r="O1395" s="21" t="s">
        <v>55</v>
      </c>
      <c r="P1395" s="21">
        <v>0</v>
      </c>
      <c r="Q1395" s="21">
        <v>0</v>
      </c>
      <c r="R1395" s="21">
        <v>0</v>
      </c>
      <c r="S1395" s="33">
        <v>163660</v>
      </c>
      <c r="T1395" s="21">
        <v>0</v>
      </c>
      <c r="U1395" s="33">
        <v>59196</v>
      </c>
      <c r="V1395" s="21">
        <v>0</v>
      </c>
      <c r="W1395" s="33">
        <v>425881</v>
      </c>
      <c r="X1395" s="21">
        <v>0</v>
      </c>
      <c r="Y1395" s="33">
        <v>2917642</v>
      </c>
      <c r="Z1395" s="16" t="s">
        <v>315</v>
      </c>
      <c r="AA1395" s="102">
        <v>0</v>
      </c>
      <c r="AB1395" s="21">
        <v>29.1</v>
      </c>
      <c r="AC1395" s="21">
        <v>1.6</v>
      </c>
      <c r="AD1395" s="21">
        <v>0.5</v>
      </c>
      <c r="AE1395" s="21">
        <v>4.2</v>
      </c>
      <c r="AF1395" s="21">
        <f t="shared" si="21"/>
        <v>35.400000000000006</v>
      </c>
      <c r="AG1395" s="21" t="s">
        <v>15803</v>
      </c>
      <c r="AH1395" s="24" t="s">
        <v>15804</v>
      </c>
      <c r="AI1395" s="24" t="s">
        <v>15805</v>
      </c>
      <c r="AJ1395" s="27" t="s">
        <v>31956</v>
      </c>
      <c r="AK1395" s="28" t="s">
        <v>60</v>
      </c>
      <c r="AL1395" s="28">
        <v>10</v>
      </c>
      <c r="AM1395" s="28">
        <v>19881026</v>
      </c>
      <c r="AN1395" s="29">
        <v>732</v>
      </c>
      <c r="AO1395" s="29">
        <v>202212</v>
      </c>
      <c r="AP1395" s="29">
        <v>2022</v>
      </c>
      <c r="AQ1395" s="28">
        <v>96870182</v>
      </c>
      <c r="AR1395" s="28">
        <v>60638034</v>
      </c>
      <c r="AS1395" s="28">
        <v>2000000</v>
      </c>
      <c r="AT1395" s="30">
        <v>2</v>
      </c>
      <c r="AU1395" s="30"/>
      <c r="AV1395" s="30"/>
      <c r="AW1395" s="30"/>
      <c r="AX1395" s="30"/>
      <c r="AY1395" s="30"/>
      <c r="AZ1395" s="30"/>
      <c r="BA1395" s="30"/>
      <c r="BB1395" s="30" t="s">
        <v>54452</v>
      </c>
      <c r="BC1395" s="30" t="s">
        <v>54452</v>
      </c>
      <c r="BD1395" s="30" t="s">
        <v>54452</v>
      </c>
      <c r="BE1395" s="30" t="s">
        <v>54452</v>
      </c>
      <c r="BF1395" s="30" t="s">
        <v>54452</v>
      </c>
      <c r="BG1395" s="30">
        <v>5</v>
      </c>
      <c r="BH1395" s="30" t="s">
        <v>15806</v>
      </c>
      <c r="BI1395" s="31"/>
    </row>
    <row r="1396" spans="1:61" ht="16.5">
      <c r="A1396" s="21" t="s">
        <v>15030</v>
      </c>
      <c r="B1396" s="21">
        <v>14369</v>
      </c>
      <c r="C1396" s="21">
        <v>1398436</v>
      </c>
      <c r="D1396" s="21">
        <v>2028145960</v>
      </c>
      <c r="E1396" s="22">
        <v>1101110139017</v>
      </c>
      <c r="F1396" s="24" t="s">
        <v>15031</v>
      </c>
      <c r="G1396" s="24" t="s">
        <v>44</v>
      </c>
      <c r="H1396" s="24" t="s">
        <v>51</v>
      </c>
      <c r="I1396" s="24" t="s">
        <v>63</v>
      </c>
      <c r="J1396" s="24" t="s">
        <v>363</v>
      </c>
      <c r="K1396" s="21">
        <v>63</v>
      </c>
      <c r="L1396" s="32" t="s">
        <v>15032</v>
      </c>
      <c r="M1396" s="21" t="s">
        <v>1735</v>
      </c>
      <c r="N1396" s="26">
        <v>1</v>
      </c>
      <c r="O1396" s="26" t="s">
        <v>55</v>
      </c>
      <c r="P1396" s="26">
        <v>0</v>
      </c>
      <c r="Q1396" s="33">
        <v>1405000</v>
      </c>
      <c r="R1396" s="26">
        <v>0</v>
      </c>
      <c r="S1396" s="26">
        <v>0</v>
      </c>
      <c r="T1396" s="26">
        <v>0</v>
      </c>
      <c r="U1396" s="26">
        <v>0</v>
      </c>
      <c r="V1396" s="26">
        <v>0</v>
      </c>
      <c r="W1396" s="33">
        <v>3092142</v>
      </c>
      <c r="X1396" s="26">
        <v>0</v>
      </c>
      <c r="Y1396" s="26">
        <v>0</v>
      </c>
      <c r="Z1396" s="21"/>
      <c r="AA1396" s="102">
        <v>0</v>
      </c>
      <c r="AB1396" s="21">
        <v>14</v>
      </c>
      <c r="AC1396" s="99">
        <v>0</v>
      </c>
      <c r="AD1396" s="99">
        <v>0</v>
      </c>
      <c r="AE1396" s="21">
        <v>30.9</v>
      </c>
      <c r="AF1396" s="21">
        <f t="shared" si="21"/>
        <v>44.9</v>
      </c>
      <c r="AG1396" s="21" t="s">
        <v>15006</v>
      </c>
      <c r="AH1396" s="24" t="s">
        <v>15033</v>
      </c>
      <c r="AI1396" s="24" t="s">
        <v>15034</v>
      </c>
      <c r="AJ1396" s="27" t="s">
        <v>31957</v>
      </c>
      <c r="AK1396" s="28" t="s">
        <v>156</v>
      </c>
      <c r="AL1396" s="28">
        <v>10</v>
      </c>
      <c r="AM1396" s="28">
        <v>19730117</v>
      </c>
      <c r="AN1396" s="29">
        <v>1463</v>
      </c>
      <c r="AO1396" s="29">
        <v>202306</v>
      </c>
      <c r="AP1396" s="29">
        <v>2022</v>
      </c>
      <c r="AQ1396" s="28">
        <v>1280522528</v>
      </c>
      <c r="AR1396" s="28">
        <v>1328473794</v>
      </c>
      <c r="AS1396" s="28">
        <v>23008245</v>
      </c>
      <c r="AT1396" s="30">
        <v>1</v>
      </c>
      <c r="AU1396" s="30"/>
      <c r="AV1396" s="30"/>
      <c r="AW1396" s="30"/>
      <c r="AX1396" s="30"/>
      <c r="AY1396" s="30"/>
      <c r="AZ1396" s="30"/>
      <c r="BA1396" s="30"/>
      <c r="BB1396" s="30" t="s">
        <v>54452</v>
      </c>
      <c r="BC1396" s="30" t="s">
        <v>54452</v>
      </c>
      <c r="BD1396" s="30" t="s">
        <v>54452</v>
      </c>
      <c r="BE1396" s="30" t="s">
        <v>54452</v>
      </c>
      <c r="BF1396" s="30" t="s">
        <v>15035</v>
      </c>
      <c r="BG1396" s="30">
        <v>2</v>
      </c>
      <c r="BH1396" s="30"/>
      <c r="BI1396" s="31"/>
    </row>
    <row r="1397" spans="1:61" ht="16.5">
      <c r="A1397" s="21" t="s">
        <v>14445</v>
      </c>
      <c r="B1397" s="21">
        <v>14010</v>
      </c>
      <c r="C1397" s="21">
        <v>1555374</v>
      </c>
      <c r="D1397" s="21">
        <v>1148620196</v>
      </c>
      <c r="E1397" s="22">
        <v>1101112560260</v>
      </c>
      <c r="F1397" s="24" t="s">
        <v>14446</v>
      </c>
      <c r="G1397" s="24" t="s">
        <v>44</v>
      </c>
      <c r="H1397" s="24" t="s">
        <v>51</v>
      </c>
      <c r="I1397" s="24" t="s">
        <v>52</v>
      </c>
      <c r="J1397" s="24" t="s">
        <v>966</v>
      </c>
      <c r="K1397" s="21">
        <v>62</v>
      </c>
      <c r="L1397" s="32" t="s">
        <v>14447</v>
      </c>
      <c r="M1397" s="21" t="s">
        <v>6895</v>
      </c>
      <c r="N1397" s="21">
        <v>1</v>
      </c>
      <c r="O1397" s="21" t="s">
        <v>55</v>
      </c>
      <c r="P1397" s="21">
        <v>0</v>
      </c>
      <c r="Q1397" s="21">
        <v>0</v>
      </c>
      <c r="R1397" s="21">
        <v>0</v>
      </c>
      <c r="S1397" s="21">
        <v>0</v>
      </c>
      <c r="T1397" s="21">
        <v>0</v>
      </c>
      <c r="U1397" s="33">
        <v>724890</v>
      </c>
      <c r="V1397" s="21">
        <v>0</v>
      </c>
      <c r="W1397" s="33">
        <v>122095</v>
      </c>
      <c r="X1397" s="21">
        <v>0</v>
      </c>
      <c r="Y1397" s="33">
        <v>4000</v>
      </c>
      <c r="Z1397" s="16" t="s">
        <v>315</v>
      </c>
      <c r="AA1397" s="102">
        <v>0</v>
      </c>
      <c r="AB1397" s="99">
        <v>0</v>
      </c>
      <c r="AC1397" s="99">
        <v>0</v>
      </c>
      <c r="AD1397" s="21">
        <v>7.2</v>
      </c>
      <c r="AE1397" s="21">
        <v>1.2</v>
      </c>
      <c r="AF1397" s="21">
        <f t="shared" si="21"/>
        <v>8.4</v>
      </c>
      <c r="AG1397" s="21" t="s">
        <v>14448</v>
      </c>
      <c r="AH1397" s="24" t="s">
        <v>14449</v>
      </c>
      <c r="AI1397" s="24" t="s">
        <v>14450</v>
      </c>
      <c r="AJ1397" s="27" t="s">
        <v>31958</v>
      </c>
      <c r="AK1397" s="28" t="s">
        <v>60</v>
      </c>
      <c r="AL1397" s="28">
        <v>10</v>
      </c>
      <c r="AM1397" s="28">
        <v>20020701</v>
      </c>
      <c r="AN1397" s="29">
        <v>470</v>
      </c>
      <c r="AO1397" s="29">
        <v>202306</v>
      </c>
      <c r="AP1397" s="29">
        <v>2022</v>
      </c>
      <c r="AQ1397" s="28">
        <v>71835189</v>
      </c>
      <c r="AR1397" s="28">
        <v>36256211</v>
      </c>
      <c r="AS1397" s="28">
        <v>7399995</v>
      </c>
      <c r="AT1397" s="30">
        <v>2</v>
      </c>
      <c r="AU1397" s="30"/>
      <c r="AV1397" s="30"/>
      <c r="AW1397" s="30"/>
      <c r="AX1397" s="30"/>
      <c r="AY1397" s="30"/>
      <c r="AZ1397" s="30"/>
      <c r="BA1397" s="30"/>
      <c r="BB1397" s="30" t="s">
        <v>54452</v>
      </c>
      <c r="BC1397" s="30" t="s">
        <v>54452</v>
      </c>
      <c r="BD1397" s="30" t="s">
        <v>54452</v>
      </c>
      <c r="BE1397" s="30" t="s">
        <v>54452</v>
      </c>
      <c r="BF1397" s="30" t="s">
        <v>14451</v>
      </c>
      <c r="BG1397" s="30">
        <v>2</v>
      </c>
      <c r="BH1397" s="30"/>
      <c r="BI1397" s="31"/>
    </row>
    <row r="1398" spans="1:61" ht="16.5">
      <c r="A1398" s="21" t="s">
        <v>13456</v>
      </c>
      <c r="B1398" s="21">
        <v>13295</v>
      </c>
      <c r="C1398" s="21">
        <v>3985074</v>
      </c>
      <c r="D1398" s="21">
        <v>1048633995</v>
      </c>
      <c r="E1398" s="22">
        <v>1101114560268</v>
      </c>
      <c r="F1398" s="24" t="s">
        <v>13457</v>
      </c>
      <c r="G1398" s="24" t="s">
        <v>44</v>
      </c>
      <c r="H1398" s="24" t="s">
        <v>51</v>
      </c>
      <c r="I1398" s="24" t="s">
        <v>52</v>
      </c>
      <c r="J1398" s="24" t="s">
        <v>3733</v>
      </c>
      <c r="K1398" s="21">
        <v>58</v>
      </c>
      <c r="L1398" s="32" t="s">
        <v>13458</v>
      </c>
      <c r="M1398" s="21" t="s">
        <v>13459</v>
      </c>
      <c r="N1398" s="21">
        <v>2</v>
      </c>
      <c r="O1398" s="21" t="s">
        <v>55</v>
      </c>
      <c r="P1398" s="33">
        <v>28779</v>
      </c>
      <c r="Q1398" s="33">
        <v>713970</v>
      </c>
      <c r="R1398" s="33">
        <v>148200</v>
      </c>
      <c r="S1398" s="33">
        <f>2567005+445070</f>
        <v>3012075</v>
      </c>
      <c r="T1398" s="21">
        <v>0</v>
      </c>
      <c r="U1398" s="33">
        <v>446685</v>
      </c>
      <c r="V1398" s="33">
        <v>10000</v>
      </c>
      <c r="W1398" s="21">
        <v>0</v>
      </c>
      <c r="X1398" s="33">
        <f>392750+1098135</f>
        <v>1490885</v>
      </c>
      <c r="Y1398" s="33">
        <v>691980</v>
      </c>
      <c r="Z1398" s="16" t="s">
        <v>315</v>
      </c>
      <c r="AA1398" s="21">
        <v>0.2</v>
      </c>
      <c r="AB1398" s="21">
        <v>15.5</v>
      </c>
      <c r="AC1398" s="21">
        <v>30.1</v>
      </c>
      <c r="AD1398" s="21">
        <v>4.4000000000000004</v>
      </c>
      <c r="AE1398" s="21">
        <v>15</v>
      </c>
      <c r="AF1398" s="21">
        <f t="shared" si="21"/>
        <v>65.199999999999989</v>
      </c>
      <c r="AG1398" s="21" t="s">
        <v>13442</v>
      </c>
      <c r="AH1398" s="24" t="s">
        <v>13460</v>
      </c>
      <c r="AI1398" s="24" t="s">
        <v>13461</v>
      </c>
      <c r="AJ1398" s="27" t="s">
        <v>31959</v>
      </c>
      <c r="AK1398" s="28" t="s">
        <v>60</v>
      </c>
      <c r="AL1398" s="28">
        <v>10</v>
      </c>
      <c r="AM1398" s="28">
        <v>20110322</v>
      </c>
      <c r="AN1398" s="29">
        <v>511</v>
      </c>
      <c r="AO1398" s="29">
        <v>202306</v>
      </c>
      <c r="AP1398" s="29">
        <v>2022</v>
      </c>
      <c r="AQ1398" s="28">
        <v>413560938</v>
      </c>
      <c r="AR1398" s="28">
        <v>382224026</v>
      </c>
      <c r="AS1398" s="28">
        <v>575075000</v>
      </c>
      <c r="AT1398" s="30">
        <v>1</v>
      </c>
      <c r="AU1398" s="30"/>
      <c r="AV1398" s="30"/>
      <c r="AW1398" s="30"/>
      <c r="AX1398" s="30"/>
      <c r="AY1398" s="30"/>
      <c r="AZ1398" s="30"/>
      <c r="BA1398" s="30"/>
      <c r="BB1398" s="30" t="s">
        <v>54452</v>
      </c>
      <c r="BC1398" s="30" t="s">
        <v>54452</v>
      </c>
      <c r="BD1398" s="30" t="s">
        <v>54452</v>
      </c>
      <c r="BE1398" s="30" t="s">
        <v>54452</v>
      </c>
      <c r="BF1398" s="30" t="s">
        <v>54452</v>
      </c>
      <c r="BG1398" s="30">
        <v>7</v>
      </c>
      <c r="BH1398" s="30" t="s">
        <v>645</v>
      </c>
      <c r="BI1398" s="31"/>
    </row>
    <row r="1399" spans="1:61" ht="16.5">
      <c r="A1399" s="21" t="s">
        <v>30244</v>
      </c>
      <c r="B1399" s="21">
        <v>24539</v>
      </c>
      <c r="C1399" s="21">
        <v>6060021</v>
      </c>
      <c r="D1399" s="21">
        <v>1178191360</v>
      </c>
      <c r="E1399" s="22">
        <v>1101115621423</v>
      </c>
      <c r="F1399" s="24" t="s">
        <v>30245</v>
      </c>
      <c r="G1399" s="24" t="s">
        <v>104</v>
      </c>
      <c r="H1399" s="24" t="s">
        <v>51</v>
      </c>
      <c r="I1399" s="24" t="s">
        <v>65</v>
      </c>
      <c r="J1399" s="24" t="s">
        <v>363</v>
      </c>
      <c r="K1399" s="21">
        <v>63</v>
      </c>
      <c r="L1399" s="32" t="s">
        <v>30246</v>
      </c>
      <c r="M1399" s="21" t="s">
        <v>30247</v>
      </c>
      <c r="N1399" s="21">
        <v>1</v>
      </c>
      <c r="O1399" s="21" t="s">
        <v>83</v>
      </c>
      <c r="P1399" s="21">
        <v>0</v>
      </c>
      <c r="Q1399" s="21">
        <v>0</v>
      </c>
      <c r="R1399" s="21">
        <v>0</v>
      </c>
      <c r="S1399" s="21">
        <v>0</v>
      </c>
      <c r="T1399" s="21">
        <v>0</v>
      </c>
      <c r="U1399" s="33">
        <v>5415109</v>
      </c>
      <c r="V1399" s="21">
        <v>0</v>
      </c>
      <c r="W1399" s="33">
        <v>14840455</v>
      </c>
      <c r="X1399" s="33">
        <v>5000000</v>
      </c>
      <c r="Y1399" s="21">
        <v>0</v>
      </c>
      <c r="Z1399" s="16" t="s">
        <v>315</v>
      </c>
      <c r="AA1399" s="102">
        <v>0</v>
      </c>
      <c r="AB1399" s="99">
        <v>0</v>
      </c>
      <c r="AC1399" s="99">
        <v>0</v>
      </c>
      <c r="AD1399" s="99">
        <v>0</v>
      </c>
      <c r="AE1399" s="21">
        <v>0.1</v>
      </c>
      <c r="AF1399" s="21">
        <f t="shared" si="21"/>
        <v>0.1</v>
      </c>
      <c r="AG1399" s="21" t="s">
        <v>29629</v>
      </c>
      <c r="AH1399" s="24" t="s">
        <v>30248</v>
      </c>
      <c r="AI1399" s="24" t="s">
        <v>30249</v>
      </c>
      <c r="AJ1399" s="27" t="s">
        <v>31960</v>
      </c>
      <c r="AK1399" s="28" t="s">
        <v>60</v>
      </c>
      <c r="AL1399" s="28">
        <v>10</v>
      </c>
      <c r="AM1399" s="28">
        <v>20150121</v>
      </c>
      <c r="AN1399" s="29">
        <v>460</v>
      </c>
      <c r="AO1399" s="29">
        <v>202302</v>
      </c>
      <c r="AP1399" s="29">
        <v>2022</v>
      </c>
      <c r="AQ1399" s="28">
        <v>21039430</v>
      </c>
      <c r="AR1399" s="28">
        <v>4560909</v>
      </c>
      <c r="AS1399" s="28">
        <v>600000</v>
      </c>
      <c r="AT1399" s="30">
        <v>2</v>
      </c>
      <c r="AU1399" s="30"/>
      <c r="AV1399" s="30"/>
      <c r="AW1399" s="30"/>
      <c r="AX1399" s="30"/>
      <c r="AY1399" s="30"/>
      <c r="AZ1399" s="30"/>
      <c r="BA1399" s="30"/>
      <c r="BB1399" s="30" t="s">
        <v>54452</v>
      </c>
      <c r="BC1399" s="30" t="s">
        <v>54452</v>
      </c>
      <c r="BD1399" s="30" t="s">
        <v>54452</v>
      </c>
      <c r="BE1399" s="30" t="s">
        <v>54452</v>
      </c>
      <c r="BF1399" s="30" t="s">
        <v>54452</v>
      </c>
      <c r="BG1399" s="30">
        <v>7</v>
      </c>
      <c r="BH1399" s="30" t="s">
        <v>16288</v>
      </c>
      <c r="BI1399" s="31"/>
    </row>
    <row r="1400" spans="1:61" ht="16.5">
      <c r="A1400" s="21" t="s">
        <v>13410</v>
      </c>
      <c r="B1400" s="21">
        <v>13251</v>
      </c>
      <c r="C1400" s="21">
        <v>1156925</v>
      </c>
      <c r="D1400" s="21">
        <v>2298109576</v>
      </c>
      <c r="E1400" s="22">
        <v>1101111264764</v>
      </c>
      <c r="F1400" s="24" t="s">
        <v>13411</v>
      </c>
      <c r="G1400" s="24" t="s">
        <v>44</v>
      </c>
      <c r="H1400" s="24" t="s">
        <v>51</v>
      </c>
      <c r="I1400" s="24" t="s">
        <v>52</v>
      </c>
      <c r="J1400" s="24" t="s">
        <v>9501</v>
      </c>
      <c r="K1400" s="21">
        <v>57</v>
      </c>
      <c r="L1400" s="32" t="s">
        <v>13412</v>
      </c>
      <c r="M1400" s="21" t="s">
        <v>13413</v>
      </c>
      <c r="N1400" s="26">
        <v>1</v>
      </c>
      <c r="O1400" s="26" t="s">
        <v>55</v>
      </c>
      <c r="P1400" s="26">
        <v>0</v>
      </c>
      <c r="Q1400" s="26">
        <v>0</v>
      </c>
      <c r="R1400" s="26">
        <v>0</v>
      </c>
      <c r="S1400" s="33">
        <v>36773</v>
      </c>
      <c r="T1400" s="26">
        <v>0</v>
      </c>
      <c r="U1400" s="26">
        <v>0</v>
      </c>
      <c r="V1400" s="26">
        <v>0</v>
      </c>
      <c r="W1400" s="33">
        <v>78837</v>
      </c>
      <c r="X1400" s="33">
        <f>345510+2087748</f>
        <v>2433258</v>
      </c>
      <c r="Y1400" s="26">
        <v>0</v>
      </c>
      <c r="Z1400" s="21"/>
      <c r="AA1400" s="102">
        <v>0</v>
      </c>
      <c r="AB1400" s="99">
        <v>0</v>
      </c>
      <c r="AC1400" s="21">
        <v>0.3</v>
      </c>
      <c r="AD1400" s="99">
        <v>0</v>
      </c>
      <c r="AE1400" s="21">
        <v>25.1</v>
      </c>
      <c r="AF1400" s="21">
        <f t="shared" ref="AF1400:AF1463" si="22">SUM(AA1400:AE1400)</f>
        <v>25.400000000000002</v>
      </c>
      <c r="AG1400" s="21" t="s">
        <v>13414</v>
      </c>
      <c r="AH1400" s="24" t="s">
        <v>13415</v>
      </c>
      <c r="AI1400" s="24" t="s">
        <v>13416</v>
      </c>
      <c r="AJ1400" s="27" t="s">
        <v>31961</v>
      </c>
      <c r="AK1400" s="28" t="s">
        <v>70</v>
      </c>
      <c r="AL1400" s="28">
        <v>10</v>
      </c>
      <c r="AM1400" s="28">
        <v>19960425</v>
      </c>
      <c r="AN1400" s="29">
        <v>335</v>
      </c>
      <c r="AO1400" s="29">
        <v>202306</v>
      </c>
      <c r="AP1400" s="29">
        <v>2022</v>
      </c>
      <c r="AQ1400" s="28">
        <v>291490221</v>
      </c>
      <c r="AR1400" s="28">
        <v>321585856</v>
      </c>
      <c r="AS1400" s="28">
        <v>17943452</v>
      </c>
      <c r="AT1400" s="30">
        <v>1</v>
      </c>
      <c r="AU1400" s="30"/>
      <c r="AV1400" s="30"/>
      <c r="AW1400" s="30"/>
      <c r="AX1400" s="30"/>
      <c r="AY1400" s="30"/>
      <c r="AZ1400" s="30"/>
      <c r="BA1400" s="30"/>
      <c r="BB1400" s="30" t="s">
        <v>54452</v>
      </c>
      <c r="BC1400" s="30" t="s">
        <v>54452</v>
      </c>
      <c r="BD1400" s="30" t="s">
        <v>54452</v>
      </c>
      <c r="BE1400" s="30" t="s">
        <v>54452</v>
      </c>
      <c r="BF1400" s="30" t="s">
        <v>54452</v>
      </c>
      <c r="BG1400" s="30">
        <v>8</v>
      </c>
      <c r="BH1400" s="30"/>
      <c r="BI1400" s="31"/>
    </row>
    <row r="1401" spans="1:61" ht="16.5">
      <c r="A1401" s="21" t="s">
        <v>21537</v>
      </c>
      <c r="B1401" s="21">
        <v>21860</v>
      </c>
      <c r="C1401" s="21">
        <v>1718060</v>
      </c>
      <c r="D1401" s="21">
        <v>2158103705</v>
      </c>
      <c r="E1401" s="22">
        <v>1101110569074</v>
      </c>
      <c r="F1401" s="24" t="s">
        <v>21538</v>
      </c>
      <c r="G1401" s="24" t="s">
        <v>104</v>
      </c>
      <c r="H1401" s="24" t="s">
        <v>51</v>
      </c>
      <c r="I1401" s="24" t="s">
        <v>65</v>
      </c>
      <c r="J1401" s="24" t="s">
        <v>1293</v>
      </c>
      <c r="K1401" s="21">
        <v>42</v>
      </c>
      <c r="L1401" s="32" t="s">
        <v>21539</v>
      </c>
      <c r="M1401" s="21" t="s">
        <v>21540</v>
      </c>
      <c r="N1401" s="21">
        <v>2</v>
      </c>
      <c r="O1401" s="21" t="s">
        <v>55</v>
      </c>
      <c r="P1401" s="21">
        <v>0</v>
      </c>
      <c r="Q1401" s="21">
        <v>0</v>
      </c>
      <c r="R1401" s="21">
        <v>0</v>
      </c>
      <c r="S1401" s="21">
        <v>0</v>
      </c>
      <c r="T1401" s="21">
        <v>0</v>
      </c>
      <c r="U1401" s="33">
        <v>41105</v>
      </c>
      <c r="V1401" s="21">
        <v>0</v>
      </c>
      <c r="W1401" s="21">
        <v>0</v>
      </c>
      <c r="X1401" s="33">
        <v>714400</v>
      </c>
      <c r="Y1401" s="33">
        <v>350000</v>
      </c>
      <c r="Z1401" s="16" t="s">
        <v>315</v>
      </c>
      <c r="AA1401" s="102">
        <v>0</v>
      </c>
      <c r="AB1401" s="21">
        <v>3.5</v>
      </c>
      <c r="AC1401" s="99">
        <v>0</v>
      </c>
      <c r="AD1401" s="21">
        <v>0.4</v>
      </c>
      <c r="AE1401" s="21">
        <v>7.1</v>
      </c>
      <c r="AF1401" s="21">
        <f t="shared" si="22"/>
        <v>11</v>
      </c>
      <c r="AG1401" s="21" t="s">
        <v>21541</v>
      </c>
      <c r="AH1401" s="24" t="s">
        <v>21542</v>
      </c>
      <c r="AI1401" s="24" t="s">
        <v>21543</v>
      </c>
      <c r="AJ1401" s="27" t="s">
        <v>31962</v>
      </c>
      <c r="AK1401" s="28" t="s">
        <v>70</v>
      </c>
      <c r="AL1401" s="28">
        <v>10</v>
      </c>
      <c r="AM1401" s="28">
        <v>19880401</v>
      </c>
      <c r="AN1401" s="29">
        <v>309</v>
      </c>
      <c r="AO1401" s="29">
        <v>202306</v>
      </c>
      <c r="AP1401" s="29">
        <v>2022</v>
      </c>
      <c r="AQ1401" s="28">
        <v>77880466</v>
      </c>
      <c r="AR1401" s="28">
        <v>59186700</v>
      </c>
      <c r="AS1401" s="28">
        <v>8684795</v>
      </c>
      <c r="AT1401" s="30">
        <v>1</v>
      </c>
      <c r="AU1401" s="30"/>
      <c r="AV1401" s="30"/>
      <c r="AW1401" s="30"/>
      <c r="AX1401" s="30"/>
      <c r="AY1401" s="30"/>
      <c r="AZ1401" s="30"/>
      <c r="BA1401" s="30"/>
      <c r="BB1401" s="30" t="s">
        <v>54452</v>
      </c>
      <c r="BC1401" s="30" t="s">
        <v>54452</v>
      </c>
      <c r="BD1401" s="30" t="s">
        <v>54452</v>
      </c>
      <c r="BE1401" s="30" t="s">
        <v>54452</v>
      </c>
      <c r="BF1401" s="30" t="s">
        <v>21544</v>
      </c>
      <c r="BG1401" s="30">
        <v>2</v>
      </c>
      <c r="BH1401" s="30"/>
      <c r="BI1401" s="31"/>
    </row>
    <row r="1402" spans="1:61" ht="16.5">
      <c r="A1402" s="21" t="s">
        <v>4611</v>
      </c>
      <c r="B1402" s="21">
        <v>4302</v>
      </c>
      <c r="C1402" s="21">
        <v>1458204</v>
      </c>
      <c r="D1402" s="21">
        <v>1198122651</v>
      </c>
      <c r="E1402" s="22">
        <v>1101111334583</v>
      </c>
      <c r="F1402" s="24" t="s">
        <v>4612</v>
      </c>
      <c r="G1402" s="24" t="s">
        <v>44</v>
      </c>
      <c r="H1402" s="24" t="s">
        <v>51</v>
      </c>
      <c r="I1402" s="24" t="s">
        <v>52</v>
      </c>
      <c r="J1402" s="24" t="s">
        <v>1944</v>
      </c>
      <c r="K1402" s="21">
        <v>26</v>
      </c>
      <c r="L1402" s="32" t="s">
        <v>4613</v>
      </c>
      <c r="M1402" s="21" t="s">
        <v>4614</v>
      </c>
      <c r="N1402" s="21">
        <v>1</v>
      </c>
      <c r="O1402" s="21" t="s">
        <v>55</v>
      </c>
      <c r="P1402" s="21">
        <v>0</v>
      </c>
      <c r="Q1402" s="21">
        <v>0</v>
      </c>
      <c r="R1402" s="21">
        <v>0</v>
      </c>
      <c r="S1402" s="21">
        <v>0</v>
      </c>
      <c r="T1402" s="21">
        <v>0</v>
      </c>
      <c r="U1402" s="33">
        <v>54600</v>
      </c>
      <c r="V1402" s="21">
        <v>0</v>
      </c>
      <c r="W1402" s="33">
        <v>39249</v>
      </c>
      <c r="X1402" s="21">
        <v>0</v>
      </c>
      <c r="Y1402" s="33">
        <v>3153111</v>
      </c>
      <c r="Z1402" s="16" t="s">
        <v>126</v>
      </c>
      <c r="AA1402" s="102">
        <v>0</v>
      </c>
      <c r="AB1402" s="21">
        <v>31.5</v>
      </c>
      <c r="AC1402" s="99">
        <v>0</v>
      </c>
      <c r="AD1402" s="21">
        <v>0.5</v>
      </c>
      <c r="AE1402" s="21">
        <v>0.3</v>
      </c>
      <c r="AF1402" s="21">
        <f t="shared" si="22"/>
        <v>32.299999999999997</v>
      </c>
      <c r="AG1402" s="21" t="s">
        <v>4615</v>
      </c>
      <c r="AH1402" s="24" t="s">
        <v>4616</v>
      </c>
      <c r="AI1402" s="24" t="s">
        <v>4617</v>
      </c>
      <c r="AJ1402" s="27" t="s">
        <v>31963</v>
      </c>
      <c r="AK1402" s="28" t="s">
        <v>70</v>
      </c>
      <c r="AL1402" s="28">
        <v>10</v>
      </c>
      <c r="AM1402" s="28">
        <v>19961025</v>
      </c>
      <c r="AN1402" s="29">
        <v>320</v>
      </c>
      <c r="AO1402" s="29">
        <v>202306</v>
      </c>
      <c r="AP1402" s="29">
        <v>2022</v>
      </c>
      <c r="AQ1402" s="28">
        <v>87389586</v>
      </c>
      <c r="AR1402" s="28">
        <v>269955242</v>
      </c>
      <c r="AS1402" s="28">
        <v>28924233</v>
      </c>
      <c r="AT1402" s="30">
        <v>1</v>
      </c>
      <c r="AU1402" s="30"/>
      <c r="AV1402" s="30"/>
      <c r="AW1402" s="30"/>
      <c r="AX1402" s="30"/>
      <c r="AY1402" s="30"/>
      <c r="AZ1402" s="30"/>
      <c r="BA1402" s="30"/>
      <c r="BB1402" s="30" t="s">
        <v>54452</v>
      </c>
      <c r="BC1402" s="30" t="s">
        <v>54452</v>
      </c>
      <c r="BD1402" s="30" t="s">
        <v>54452</v>
      </c>
      <c r="BE1402" s="30" t="s">
        <v>54452</v>
      </c>
      <c r="BF1402" s="30" t="s">
        <v>54452</v>
      </c>
      <c r="BG1402" s="30">
        <v>5</v>
      </c>
      <c r="BH1402" s="30"/>
      <c r="BI1402" s="31"/>
    </row>
    <row r="1403" spans="1:61" ht="16.5">
      <c r="A1403" s="21" t="s">
        <v>29578</v>
      </c>
      <c r="B1403" s="21">
        <v>24326</v>
      </c>
      <c r="C1403" s="21">
        <v>1594980</v>
      </c>
      <c r="D1403" s="21">
        <v>1148185006</v>
      </c>
      <c r="E1403" s="22">
        <v>1101111573719</v>
      </c>
      <c r="F1403" s="24" t="s">
        <v>29579</v>
      </c>
      <c r="G1403" s="24" t="s">
        <v>104</v>
      </c>
      <c r="H1403" s="24" t="s">
        <v>51</v>
      </c>
      <c r="I1403" s="24" t="s">
        <v>65</v>
      </c>
      <c r="J1403" s="24" t="s">
        <v>363</v>
      </c>
      <c r="K1403" s="21">
        <v>63</v>
      </c>
      <c r="L1403" s="32" t="s">
        <v>29580</v>
      </c>
      <c r="M1403" s="21" t="s">
        <v>12952</v>
      </c>
      <c r="N1403" s="21">
        <v>1</v>
      </c>
      <c r="O1403" s="21" t="s">
        <v>55</v>
      </c>
      <c r="P1403" s="33">
        <v>1511870</v>
      </c>
      <c r="Q1403" s="33">
        <v>1287889</v>
      </c>
      <c r="R1403" s="21">
        <v>0</v>
      </c>
      <c r="S1403" s="21">
        <v>0</v>
      </c>
      <c r="T1403" s="21">
        <v>0</v>
      </c>
      <c r="U1403" s="21">
        <v>0</v>
      </c>
      <c r="V1403" s="21">
        <v>0</v>
      </c>
      <c r="W1403" s="21">
        <v>0</v>
      </c>
      <c r="X1403" s="21">
        <v>0</v>
      </c>
      <c r="Y1403" s="21">
        <v>0</v>
      </c>
      <c r="Z1403" s="16" t="s">
        <v>315</v>
      </c>
      <c r="AA1403" s="21">
        <v>15.1</v>
      </c>
      <c r="AB1403" s="21">
        <v>12.8</v>
      </c>
      <c r="AC1403" s="99">
        <v>0</v>
      </c>
      <c r="AD1403" s="99">
        <v>0</v>
      </c>
      <c r="AE1403" s="99">
        <v>0</v>
      </c>
      <c r="AF1403" s="21">
        <f t="shared" si="22"/>
        <v>27.9</v>
      </c>
      <c r="AG1403" s="21" t="s">
        <v>29465</v>
      </c>
      <c r="AH1403" s="24">
        <v>15889188</v>
      </c>
      <c r="AI1403" s="24" t="s">
        <v>29581</v>
      </c>
      <c r="AJ1403" s="27" t="s">
        <v>30871</v>
      </c>
      <c r="AK1403" s="28" t="s">
        <v>60</v>
      </c>
      <c r="AL1403" s="28">
        <v>10</v>
      </c>
      <c r="AM1403" s="28">
        <v>19980810</v>
      </c>
      <c r="AN1403" s="29">
        <v>1631</v>
      </c>
      <c r="AO1403" s="29">
        <v>202306</v>
      </c>
      <c r="AP1403" s="29">
        <v>2022</v>
      </c>
      <c r="AQ1403" s="28">
        <v>50191504</v>
      </c>
      <c r="AR1403" s="28">
        <v>14613188</v>
      </c>
      <c r="AS1403" s="28">
        <v>1000000</v>
      </c>
      <c r="AT1403" s="30">
        <v>1</v>
      </c>
      <c r="AU1403" s="30"/>
      <c r="AV1403" s="30"/>
      <c r="AW1403" s="30"/>
      <c r="AX1403" s="30"/>
      <c r="AY1403" s="30"/>
      <c r="AZ1403" s="30"/>
      <c r="BA1403" s="30"/>
      <c r="BB1403" s="30" t="s">
        <v>54452</v>
      </c>
      <c r="BC1403" s="30" t="s">
        <v>54452</v>
      </c>
      <c r="BD1403" s="30" t="s">
        <v>54452</v>
      </c>
      <c r="BE1403" s="30" t="s">
        <v>54452</v>
      </c>
      <c r="BF1403" s="30" t="s">
        <v>29582</v>
      </c>
      <c r="BG1403" s="30">
        <v>2</v>
      </c>
      <c r="BH1403" s="30"/>
      <c r="BI1403" s="31"/>
    </row>
    <row r="1404" spans="1:61" ht="16.5">
      <c r="A1404" s="21" t="s">
        <v>29866</v>
      </c>
      <c r="B1404" s="21">
        <v>24423</v>
      </c>
      <c r="C1404" s="21">
        <v>1524362</v>
      </c>
      <c r="D1404" s="21">
        <v>1148162487</v>
      </c>
      <c r="E1404" s="22">
        <v>1101111117054</v>
      </c>
      <c r="F1404" s="24" t="s">
        <v>29867</v>
      </c>
      <c r="G1404" s="24" t="s">
        <v>104</v>
      </c>
      <c r="H1404" s="24" t="s">
        <v>51</v>
      </c>
      <c r="I1404" s="24" t="s">
        <v>65</v>
      </c>
      <c r="J1404" s="24" t="s">
        <v>363</v>
      </c>
      <c r="K1404" s="21">
        <v>63</v>
      </c>
      <c r="L1404" s="32" t="s">
        <v>29868</v>
      </c>
      <c r="M1404" s="21" t="s">
        <v>12952</v>
      </c>
      <c r="N1404" s="21">
        <v>1</v>
      </c>
      <c r="O1404" s="21">
        <v>0</v>
      </c>
      <c r="P1404" s="21">
        <v>0</v>
      </c>
      <c r="Q1404" s="21">
        <v>0</v>
      </c>
      <c r="R1404" s="21">
        <v>0</v>
      </c>
      <c r="S1404" s="21">
        <v>0</v>
      </c>
      <c r="T1404" s="21">
        <v>0</v>
      </c>
      <c r="U1404" s="21">
        <v>0</v>
      </c>
      <c r="V1404" s="21">
        <v>0</v>
      </c>
      <c r="W1404" s="21">
        <v>0</v>
      </c>
      <c r="X1404" s="21">
        <v>0</v>
      </c>
      <c r="Y1404" s="21">
        <v>0</v>
      </c>
      <c r="Z1404" s="16" t="s">
        <v>315</v>
      </c>
      <c r="AA1404" s="101">
        <v>0</v>
      </c>
      <c r="AB1404" s="98">
        <v>0</v>
      </c>
      <c r="AC1404" s="98">
        <v>0</v>
      </c>
      <c r="AD1404" s="98">
        <v>0</v>
      </c>
      <c r="AE1404" s="98">
        <v>0</v>
      </c>
      <c r="AF1404" s="21">
        <f t="shared" si="22"/>
        <v>0</v>
      </c>
      <c r="AG1404" s="21" t="s">
        <v>29869</v>
      </c>
      <c r="AH1404" s="24" t="s">
        <v>29870</v>
      </c>
      <c r="AI1404" s="24" t="s">
        <v>29871</v>
      </c>
      <c r="AJ1404" s="27" t="s">
        <v>30871</v>
      </c>
      <c r="AK1404" s="28" t="s">
        <v>60</v>
      </c>
      <c r="AL1404" s="28">
        <v>10</v>
      </c>
      <c r="AM1404" s="28">
        <v>19950109</v>
      </c>
      <c r="AN1404" s="29">
        <v>567</v>
      </c>
      <c r="AO1404" s="29">
        <v>202306</v>
      </c>
      <c r="AP1404" s="29">
        <v>2022</v>
      </c>
      <c r="AQ1404" s="28">
        <v>21550272</v>
      </c>
      <c r="AR1404" s="28">
        <v>3080791</v>
      </c>
      <c r="AS1404" s="28">
        <v>500000</v>
      </c>
      <c r="AT1404" s="30">
        <v>1</v>
      </c>
      <c r="AU1404" s="30"/>
      <c r="AV1404" s="30"/>
      <c r="AW1404" s="30"/>
      <c r="AX1404" s="30"/>
      <c r="AY1404" s="30"/>
      <c r="AZ1404" s="30"/>
      <c r="BA1404" s="30"/>
      <c r="BB1404" s="30" t="s">
        <v>54452</v>
      </c>
      <c r="BC1404" s="30" t="s">
        <v>54452</v>
      </c>
      <c r="BD1404" s="30" t="s">
        <v>54452</v>
      </c>
      <c r="BE1404" s="30" t="s">
        <v>54452</v>
      </c>
      <c r="BF1404" s="30" t="s">
        <v>54452</v>
      </c>
      <c r="BG1404" s="30">
        <v>7</v>
      </c>
      <c r="BH1404" s="30"/>
      <c r="BI1404" s="31"/>
    </row>
    <row r="1405" spans="1:61" ht="16.5">
      <c r="A1405" s="21" t="s">
        <v>12182</v>
      </c>
      <c r="B1405" s="21">
        <v>12155</v>
      </c>
      <c r="C1405" s="21">
        <v>2940543</v>
      </c>
      <c r="D1405" s="21">
        <v>1088176929</v>
      </c>
      <c r="E1405" s="22">
        <v>1101113536525</v>
      </c>
      <c r="F1405" s="24" t="s">
        <v>12183</v>
      </c>
      <c r="G1405" s="24" t="s">
        <v>44</v>
      </c>
      <c r="H1405" s="24" t="s">
        <v>51</v>
      </c>
      <c r="I1405" s="24" t="s">
        <v>65</v>
      </c>
      <c r="J1405" s="24" t="s">
        <v>605</v>
      </c>
      <c r="K1405" s="21">
        <v>55</v>
      </c>
      <c r="L1405" s="32" t="s">
        <v>12184</v>
      </c>
      <c r="M1405" s="21" t="s">
        <v>12185</v>
      </c>
      <c r="N1405" s="21">
        <v>1</v>
      </c>
      <c r="O1405" s="21" t="s">
        <v>55</v>
      </c>
      <c r="P1405" s="21">
        <v>0</v>
      </c>
      <c r="Q1405" s="21">
        <v>0</v>
      </c>
      <c r="R1405" s="33">
        <v>1271823</v>
      </c>
      <c r="S1405" s="21">
        <v>0</v>
      </c>
      <c r="T1405" s="21">
        <v>0</v>
      </c>
      <c r="U1405" s="21">
        <v>0</v>
      </c>
      <c r="V1405" s="21">
        <v>0</v>
      </c>
      <c r="W1405" s="33">
        <v>55294</v>
      </c>
      <c r="X1405" s="21">
        <v>0</v>
      </c>
      <c r="Y1405" s="21">
        <v>0</v>
      </c>
      <c r="Z1405" s="16" t="s">
        <v>315</v>
      </c>
      <c r="AA1405" s="102">
        <v>0</v>
      </c>
      <c r="AB1405" s="21">
        <v>12.7</v>
      </c>
      <c r="AC1405" s="99">
        <v>0</v>
      </c>
      <c r="AD1405" s="99">
        <v>0</v>
      </c>
      <c r="AE1405" s="21">
        <v>0.5</v>
      </c>
      <c r="AF1405" s="21">
        <f t="shared" si="22"/>
        <v>13.2</v>
      </c>
      <c r="AG1405" s="21" t="s">
        <v>12186</v>
      </c>
      <c r="AH1405" s="24" t="s">
        <v>12187</v>
      </c>
      <c r="AI1405" s="24" t="s">
        <v>12188</v>
      </c>
      <c r="AJ1405" s="27" t="s">
        <v>31964</v>
      </c>
      <c r="AK1405" s="28" t="s">
        <v>60</v>
      </c>
      <c r="AL1405" s="28">
        <v>10</v>
      </c>
      <c r="AM1405" s="28">
        <v>20061011</v>
      </c>
      <c r="AN1405" s="29">
        <v>365</v>
      </c>
      <c r="AO1405" s="29">
        <v>202302</v>
      </c>
      <c r="AP1405" s="29">
        <v>2022</v>
      </c>
      <c r="AQ1405" s="28">
        <v>22046303</v>
      </c>
      <c r="AR1405" s="28">
        <v>11548853</v>
      </c>
      <c r="AS1405" s="28">
        <v>1000000</v>
      </c>
      <c r="AT1405" s="30">
        <v>1</v>
      </c>
      <c r="AU1405" s="30"/>
      <c r="AV1405" s="30"/>
      <c r="AW1405" s="30"/>
      <c r="AX1405" s="30"/>
      <c r="AY1405" s="30"/>
      <c r="AZ1405" s="30"/>
      <c r="BA1405" s="30"/>
      <c r="BB1405" s="30" t="s">
        <v>54452</v>
      </c>
      <c r="BC1405" s="30" t="s">
        <v>54452</v>
      </c>
      <c r="BD1405" s="30" t="s">
        <v>54452</v>
      </c>
      <c r="BE1405" s="30" t="s">
        <v>54452</v>
      </c>
      <c r="BF1405" s="30" t="s">
        <v>54452</v>
      </c>
      <c r="BG1405" s="30">
        <v>13</v>
      </c>
      <c r="BH1405" s="30"/>
      <c r="BI1405" s="31"/>
    </row>
    <row r="1406" spans="1:61" ht="16.5">
      <c r="A1406" s="21" t="s">
        <v>6002</v>
      </c>
      <c r="B1406" s="21">
        <v>6073</v>
      </c>
      <c r="C1406" s="21">
        <v>1874609</v>
      </c>
      <c r="D1406" s="21">
        <v>5038131016</v>
      </c>
      <c r="E1406" s="22">
        <v>1701110111352</v>
      </c>
      <c r="F1406" s="24" t="s">
        <v>6003</v>
      </c>
      <c r="G1406" s="24" t="s">
        <v>44</v>
      </c>
      <c r="H1406" s="24" t="s">
        <v>51</v>
      </c>
      <c r="I1406" s="24" t="s">
        <v>52</v>
      </c>
      <c r="J1406" s="24" t="s">
        <v>1011</v>
      </c>
      <c r="K1406" s="21">
        <v>35</v>
      </c>
      <c r="L1406" s="32" t="s">
        <v>6004</v>
      </c>
      <c r="M1406" s="21" t="s">
        <v>6005</v>
      </c>
      <c r="N1406" s="21">
        <v>1</v>
      </c>
      <c r="O1406" s="21" t="s">
        <v>55</v>
      </c>
      <c r="P1406" s="21">
        <v>0</v>
      </c>
      <c r="Q1406" s="21">
        <v>0</v>
      </c>
      <c r="R1406" s="21">
        <v>0</v>
      </c>
      <c r="S1406" s="33">
        <v>852461</v>
      </c>
      <c r="T1406" s="21">
        <v>0</v>
      </c>
      <c r="U1406" s="33">
        <v>1176</v>
      </c>
      <c r="V1406" s="33">
        <v>325312</v>
      </c>
      <c r="W1406" s="33">
        <v>142669</v>
      </c>
      <c r="X1406" s="21">
        <v>0</v>
      </c>
      <c r="Y1406" s="33">
        <v>1696688</v>
      </c>
      <c r="Z1406" s="16" t="s">
        <v>126</v>
      </c>
      <c r="AA1406" s="102">
        <v>0</v>
      </c>
      <c r="AB1406" s="21">
        <v>16.899999999999999</v>
      </c>
      <c r="AC1406" s="21">
        <v>8.5</v>
      </c>
      <c r="AD1406" s="99">
        <v>0</v>
      </c>
      <c r="AE1406" s="21">
        <v>4.5999999999999996</v>
      </c>
      <c r="AF1406" s="21">
        <f t="shared" si="22"/>
        <v>30</v>
      </c>
      <c r="AG1406" s="21" t="s">
        <v>6006</v>
      </c>
      <c r="AH1406" s="24" t="s">
        <v>6007</v>
      </c>
      <c r="AI1406" s="24" t="s">
        <v>6008</v>
      </c>
      <c r="AJ1406" s="27" t="s">
        <v>31965</v>
      </c>
      <c r="AK1406" s="28" t="s">
        <v>70</v>
      </c>
      <c r="AL1406" s="28">
        <v>10</v>
      </c>
      <c r="AM1406" s="28">
        <v>19770620</v>
      </c>
      <c r="AN1406" s="29">
        <v>333</v>
      </c>
      <c r="AO1406" s="29">
        <v>202306</v>
      </c>
      <c r="AP1406" s="29">
        <v>2022</v>
      </c>
      <c r="AQ1406" s="28">
        <v>126335092</v>
      </c>
      <c r="AR1406" s="28">
        <v>206944087</v>
      </c>
      <c r="AS1406" s="28">
        <v>6044946</v>
      </c>
      <c r="AT1406" s="30">
        <v>1</v>
      </c>
      <c r="AU1406" s="30"/>
      <c r="AV1406" s="30"/>
      <c r="AW1406" s="30"/>
      <c r="AX1406" s="30"/>
      <c r="AY1406" s="30"/>
      <c r="AZ1406" s="30"/>
      <c r="BA1406" s="30"/>
      <c r="BB1406" s="30" t="s">
        <v>54452</v>
      </c>
      <c r="BC1406" s="30" t="s">
        <v>54452</v>
      </c>
      <c r="BD1406" s="30" t="s">
        <v>54452</v>
      </c>
      <c r="BE1406" s="30" t="s">
        <v>54452</v>
      </c>
      <c r="BF1406" s="30" t="s">
        <v>54452</v>
      </c>
      <c r="BG1406" s="30">
        <v>7</v>
      </c>
      <c r="BH1406" s="30" t="s">
        <v>5075</v>
      </c>
      <c r="BI1406" s="31"/>
    </row>
    <row r="1407" spans="1:61" ht="16.5">
      <c r="A1407" s="21" t="s">
        <v>6405</v>
      </c>
      <c r="B1407" s="21">
        <v>6470</v>
      </c>
      <c r="C1407" s="21">
        <v>1355364</v>
      </c>
      <c r="D1407" s="21">
        <v>2298105323</v>
      </c>
      <c r="E1407" s="22">
        <v>1101110600430</v>
      </c>
      <c r="F1407" s="24" t="s">
        <v>6406</v>
      </c>
      <c r="G1407" s="24" t="s">
        <v>44</v>
      </c>
      <c r="H1407" s="24" t="s">
        <v>51</v>
      </c>
      <c r="I1407" s="24" t="s">
        <v>52</v>
      </c>
      <c r="J1407" s="24" t="s">
        <v>1042</v>
      </c>
      <c r="K1407" s="21">
        <v>36</v>
      </c>
      <c r="L1407" s="32" t="s">
        <v>6407</v>
      </c>
      <c r="M1407" s="21" t="s">
        <v>4734</v>
      </c>
      <c r="N1407" s="26">
        <v>1</v>
      </c>
      <c r="O1407" s="26" t="s">
        <v>55</v>
      </c>
      <c r="P1407" s="33">
        <v>30430</v>
      </c>
      <c r="Q1407" s="33">
        <v>503168</v>
      </c>
      <c r="R1407" s="26">
        <v>0</v>
      </c>
      <c r="S1407" s="33">
        <v>133538</v>
      </c>
      <c r="T1407" s="26">
        <v>0</v>
      </c>
      <c r="U1407" s="26">
        <v>0</v>
      </c>
      <c r="V1407" s="33">
        <v>128717</v>
      </c>
      <c r="W1407" s="33">
        <v>612121</v>
      </c>
      <c r="X1407" s="26">
        <v>0</v>
      </c>
      <c r="Y1407" s="33">
        <v>296292</v>
      </c>
      <c r="Z1407" s="21" t="s">
        <v>5733</v>
      </c>
      <c r="AA1407" s="21">
        <v>0.3</v>
      </c>
      <c r="AB1407" s="21">
        <v>7.9</v>
      </c>
      <c r="AC1407" s="21">
        <v>1.3</v>
      </c>
      <c r="AD1407" s="99">
        <v>0</v>
      </c>
      <c r="AE1407" s="21">
        <v>7.4</v>
      </c>
      <c r="AF1407" s="21">
        <f t="shared" si="22"/>
        <v>16.900000000000002</v>
      </c>
      <c r="AG1407" s="21" t="s">
        <v>6408</v>
      </c>
      <c r="AH1407" s="24" t="s">
        <v>6409</v>
      </c>
      <c r="AI1407" s="24" t="s">
        <v>6410</v>
      </c>
      <c r="AJ1407" s="27" t="s">
        <v>31966</v>
      </c>
      <c r="AK1407" s="28" t="s">
        <v>70</v>
      </c>
      <c r="AL1407" s="28">
        <v>10</v>
      </c>
      <c r="AM1407" s="28">
        <v>19881212</v>
      </c>
      <c r="AN1407" s="29">
        <v>663</v>
      </c>
      <c r="AO1407" s="29">
        <v>202306</v>
      </c>
      <c r="AP1407" s="29">
        <v>2022</v>
      </c>
      <c r="AQ1407" s="28">
        <v>294676792</v>
      </c>
      <c r="AR1407" s="28">
        <v>336304491</v>
      </c>
      <c r="AS1407" s="28">
        <v>5192000</v>
      </c>
      <c r="AT1407" s="30">
        <v>1</v>
      </c>
      <c r="AU1407" s="30"/>
      <c r="AV1407" s="30"/>
      <c r="AW1407" s="30"/>
      <c r="AX1407" s="30"/>
      <c r="AY1407" s="30"/>
      <c r="AZ1407" s="30"/>
      <c r="BA1407" s="30"/>
      <c r="BB1407" s="30" t="s">
        <v>54452</v>
      </c>
      <c r="BC1407" s="30" t="s">
        <v>54452</v>
      </c>
      <c r="BD1407" s="30" t="s">
        <v>54452</v>
      </c>
      <c r="BE1407" s="30" t="s">
        <v>54452</v>
      </c>
      <c r="BF1407" s="30" t="s">
        <v>54452</v>
      </c>
      <c r="BG1407" s="30">
        <v>4</v>
      </c>
      <c r="BH1407" s="30" t="s">
        <v>6411</v>
      </c>
      <c r="BI1407" s="31"/>
    </row>
    <row r="1408" spans="1:61" ht="16.5">
      <c r="A1408" s="21" t="s">
        <v>14266</v>
      </c>
      <c r="B1408" s="21">
        <v>13950</v>
      </c>
      <c r="C1408" s="21">
        <v>1465970</v>
      </c>
      <c r="D1408" s="21">
        <v>5138106265</v>
      </c>
      <c r="E1408" s="22">
        <v>1760110006997</v>
      </c>
      <c r="F1408" s="24" t="s">
        <v>14267</v>
      </c>
      <c r="G1408" s="24" t="s">
        <v>44</v>
      </c>
      <c r="H1408" s="24" t="s">
        <v>51</v>
      </c>
      <c r="I1408" s="24" t="s">
        <v>65</v>
      </c>
      <c r="J1408" s="24" t="s">
        <v>966</v>
      </c>
      <c r="K1408" s="21">
        <v>62</v>
      </c>
      <c r="L1408" s="32" t="s">
        <v>14268</v>
      </c>
      <c r="M1408" s="21" t="s">
        <v>14269</v>
      </c>
      <c r="N1408" s="21">
        <v>1</v>
      </c>
      <c r="O1408" s="21" t="s">
        <v>55</v>
      </c>
      <c r="P1408" s="21">
        <v>0</v>
      </c>
      <c r="Q1408" s="21">
        <v>0</v>
      </c>
      <c r="R1408" s="21">
        <v>0</v>
      </c>
      <c r="S1408" s="21">
        <v>0</v>
      </c>
      <c r="T1408" s="21">
        <v>0</v>
      </c>
      <c r="U1408" s="33">
        <v>59566</v>
      </c>
      <c r="V1408" s="21">
        <v>0</v>
      </c>
      <c r="W1408" s="21">
        <v>0</v>
      </c>
      <c r="X1408" s="21">
        <v>0</v>
      </c>
      <c r="Y1408" s="21">
        <v>0</v>
      </c>
      <c r="Z1408" s="16" t="s">
        <v>315</v>
      </c>
      <c r="AA1408" s="102">
        <v>0</v>
      </c>
      <c r="AB1408" s="99">
        <v>0</v>
      </c>
      <c r="AC1408" s="99">
        <v>0</v>
      </c>
      <c r="AD1408" s="21">
        <v>0.5</v>
      </c>
      <c r="AE1408" s="99">
        <v>0</v>
      </c>
      <c r="AF1408" s="21">
        <f t="shared" si="22"/>
        <v>0.5</v>
      </c>
      <c r="AG1408" s="21" t="s">
        <v>14270</v>
      </c>
      <c r="AH1408" s="24" t="s">
        <v>14271</v>
      </c>
      <c r="AI1408" s="24" t="s">
        <v>14272</v>
      </c>
      <c r="AJ1408" s="27" t="s">
        <v>31967</v>
      </c>
      <c r="AK1408" s="28" t="s">
        <v>60</v>
      </c>
      <c r="AL1408" s="28">
        <v>10</v>
      </c>
      <c r="AM1408" s="28">
        <v>19920810</v>
      </c>
      <c r="AN1408" s="29">
        <v>360</v>
      </c>
      <c r="AO1408" s="29">
        <v>202304</v>
      </c>
      <c r="AP1408" s="29">
        <v>2022</v>
      </c>
      <c r="AQ1408" s="28">
        <v>24949177</v>
      </c>
      <c r="AR1408" s="28">
        <v>11053896</v>
      </c>
      <c r="AS1408" s="28">
        <v>510000</v>
      </c>
      <c r="AT1408" s="30">
        <v>2</v>
      </c>
      <c r="AU1408" s="30"/>
      <c r="AV1408" s="30"/>
      <c r="AW1408" s="30"/>
      <c r="AX1408" s="30"/>
      <c r="AY1408" s="30"/>
      <c r="AZ1408" s="30"/>
      <c r="BA1408" s="30"/>
      <c r="BB1408" s="30" t="s">
        <v>54452</v>
      </c>
      <c r="BC1408" s="30" t="s">
        <v>54452</v>
      </c>
      <c r="BD1408" s="30" t="s">
        <v>54452</v>
      </c>
      <c r="BE1408" s="30" t="s">
        <v>54452</v>
      </c>
      <c r="BF1408" s="30" t="s">
        <v>54452</v>
      </c>
      <c r="BG1408" s="30">
        <v>7</v>
      </c>
      <c r="BH1408" s="30"/>
      <c r="BI1408" s="31"/>
    </row>
    <row r="1409" spans="1:61" ht="16.5">
      <c r="A1409" s="21" t="s">
        <v>5415</v>
      </c>
      <c r="B1409" s="21">
        <v>5277</v>
      </c>
      <c r="C1409" s="21">
        <v>5987624</v>
      </c>
      <c r="D1409" s="21">
        <v>5158153314</v>
      </c>
      <c r="E1409" s="22">
        <v>1748110074528</v>
      </c>
      <c r="F1409" s="24" t="s">
        <v>5416</v>
      </c>
      <c r="G1409" s="24" t="s">
        <v>44</v>
      </c>
      <c r="H1409" s="24" t="s">
        <v>51</v>
      </c>
      <c r="I1409" s="24" t="s">
        <v>65</v>
      </c>
      <c r="J1409" s="24" t="s">
        <v>1033</v>
      </c>
      <c r="K1409" s="21">
        <v>38</v>
      </c>
      <c r="L1409" s="32" t="s">
        <v>5417</v>
      </c>
      <c r="M1409" s="21" t="s">
        <v>4830</v>
      </c>
      <c r="N1409" s="21">
        <v>1</v>
      </c>
      <c r="O1409" s="21" t="s">
        <v>55</v>
      </c>
      <c r="P1409" s="21">
        <v>0</v>
      </c>
      <c r="Q1409" s="21">
        <v>0</v>
      </c>
      <c r="R1409" s="21">
        <v>0</v>
      </c>
      <c r="S1409" s="33">
        <v>532824</v>
      </c>
      <c r="T1409" s="21">
        <v>0</v>
      </c>
      <c r="U1409" s="21">
        <v>0</v>
      </c>
      <c r="V1409" s="33">
        <v>1104863</v>
      </c>
      <c r="W1409" s="21">
        <v>0</v>
      </c>
      <c r="X1409" s="33">
        <v>298080</v>
      </c>
      <c r="Y1409" s="21">
        <v>0</v>
      </c>
      <c r="Z1409" s="16" t="s">
        <v>126</v>
      </c>
      <c r="AA1409" s="102">
        <v>0</v>
      </c>
      <c r="AB1409" s="99">
        <v>0</v>
      </c>
      <c r="AC1409" s="21">
        <v>5.3</v>
      </c>
      <c r="AD1409" s="99">
        <v>0</v>
      </c>
      <c r="AE1409" s="21">
        <v>14</v>
      </c>
      <c r="AF1409" s="21">
        <f t="shared" si="22"/>
        <v>19.3</v>
      </c>
      <c r="AG1409" s="21" t="s">
        <v>5418</v>
      </c>
      <c r="AH1409" s="24" t="s">
        <v>5419</v>
      </c>
      <c r="AI1409" s="24" t="s">
        <v>5420</v>
      </c>
      <c r="AJ1409" s="27" t="s">
        <v>31968</v>
      </c>
      <c r="AK1409" s="28" t="s">
        <v>60</v>
      </c>
      <c r="AL1409" s="28">
        <v>10</v>
      </c>
      <c r="AM1409" s="28">
        <v>20141201</v>
      </c>
      <c r="AN1409" s="29">
        <v>509</v>
      </c>
      <c r="AO1409" s="29">
        <v>202303</v>
      </c>
      <c r="AP1409" s="29">
        <v>2022</v>
      </c>
      <c r="AQ1409" s="28">
        <v>65403464</v>
      </c>
      <c r="AR1409" s="28">
        <v>32757797</v>
      </c>
      <c r="AS1409" s="28">
        <v>995405</v>
      </c>
      <c r="AT1409" s="30">
        <v>1</v>
      </c>
      <c r="AU1409" s="30"/>
      <c r="AV1409" s="30"/>
      <c r="AW1409" s="30"/>
      <c r="AX1409" s="30"/>
      <c r="AY1409" s="30"/>
      <c r="AZ1409" s="30"/>
      <c r="BA1409" s="30"/>
      <c r="BB1409" s="30" t="s">
        <v>54452</v>
      </c>
      <c r="BC1409" s="30" t="s">
        <v>54452</v>
      </c>
      <c r="BD1409" s="30" t="s">
        <v>54452</v>
      </c>
      <c r="BE1409" s="30" t="s">
        <v>54452</v>
      </c>
      <c r="BF1409" s="30" t="s">
        <v>5421</v>
      </c>
      <c r="BG1409" s="30">
        <v>2</v>
      </c>
      <c r="BH1409" s="30"/>
      <c r="BI1409" s="31"/>
    </row>
    <row r="1410" spans="1:61" ht="16.5">
      <c r="A1410" s="21" t="s">
        <v>30019</v>
      </c>
      <c r="B1410" s="21">
        <v>24467</v>
      </c>
      <c r="C1410" s="21">
        <v>1615174</v>
      </c>
      <c r="D1410" s="21">
        <v>2148728646</v>
      </c>
      <c r="E1410" s="22">
        <v>1101112715732</v>
      </c>
      <c r="F1410" s="24" t="s">
        <v>30020</v>
      </c>
      <c r="G1410" s="24" t="s">
        <v>104</v>
      </c>
      <c r="H1410" s="24" t="s">
        <v>51</v>
      </c>
      <c r="I1410" s="24" t="s">
        <v>52</v>
      </c>
      <c r="J1410" s="24" t="s">
        <v>363</v>
      </c>
      <c r="K1410" s="21">
        <v>63</v>
      </c>
      <c r="L1410" s="32" t="s">
        <v>30021</v>
      </c>
      <c r="M1410" s="21" t="s">
        <v>8686</v>
      </c>
      <c r="N1410" s="21">
        <v>1</v>
      </c>
      <c r="O1410" s="21" t="s">
        <v>55</v>
      </c>
      <c r="P1410" s="21">
        <v>0</v>
      </c>
      <c r="Q1410" s="21">
        <v>0</v>
      </c>
      <c r="R1410" s="21">
        <v>0</v>
      </c>
      <c r="S1410" s="21">
        <v>0</v>
      </c>
      <c r="T1410" s="21">
        <v>0</v>
      </c>
      <c r="U1410" s="21">
        <v>0</v>
      </c>
      <c r="V1410" s="21">
        <v>0</v>
      </c>
      <c r="W1410" s="36">
        <v>873</v>
      </c>
      <c r="X1410" s="21">
        <v>0</v>
      </c>
      <c r="Y1410" s="21">
        <v>0</v>
      </c>
      <c r="Z1410" s="16" t="s">
        <v>315</v>
      </c>
      <c r="AA1410" s="102">
        <v>0</v>
      </c>
      <c r="AB1410" s="99">
        <v>0</v>
      </c>
      <c r="AC1410" s="99">
        <v>0</v>
      </c>
      <c r="AD1410" s="99">
        <v>0</v>
      </c>
      <c r="AE1410" s="99">
        <v>0</v>
      </c>
      <c r="AF1410" s="21">
        <f t="shared" si="22"/>
        <v>0</v>
      </c>
      <c r="AG1410" s="21" t="s">
        <v>30022</v>
      </c>
      <c r="AH1410" s="24" t="s">
        <v>30023</v>
      </c>
      <c r="AI1410" s="24" t="s">
        <v>30024</v>
      </c>
      <c r="AJ1410" s="27" t="s">
        <v>31693</v>
      </c>
      <c r="AK1410" s="28" t="s">
        <v>60</v>
      </c>
      <c r="AL1410" s="28">
        <v>10</v>
      </c>
      <c r="AM1410" s="28">
        <v>20030213</v>
      </c>
      <c r="AN1410" s="29">
        <v>716</v>
      </c>
      <c r="AO1410" s="29">
        <v>202212</v>
      </c>
      <c r="AP1410" s="29">
        <v>2022</v>
      </c>
      <c r="AQ1410" s="28">
        <v>56362047</v>
      </c>
      <c r="AR1410" s="28">
        <v>11728185</v>
      </c>
      <c r="AS1410" s="28">
        <v>500000</v>
      </c>
      <c r="AT1410" s="30">
        <v>2</v>
      </c>
      <c r="AU1410" s="30"/>
      <c r="AV1410" s="30"/>
      <c r="AW1410" s="30"/>
      <c r="AX1410" s="30"/>
      <c r="AY1410" s="30"/>
      <c r="AZ1410" s="30"/>
      <c r="BA1410" s="30"/>
      <c r="BB1410" s="30" t="s">
        <v>54452</v>
      </c>
      <c r="BC1410" s="30" t="s">
        <v>54452</v>
      </c>
      <c r="BD1410" s="30" t="s">
        <v>54452</v>
      </c>
      <c r="BE1410" s="30" t="s">
        <v>54452</v>
      </c>
      <c r="BF1410" s="30" t="s">
        <v>30025</v>
      </c>
      <c r="BG1410" s="30">
        <v>2</v>
      </c>
      <c r="BH1410" s="30" t="s">
        <v>101</v>
      </c>
      <c r="BI1410" s="31"/>
    </row>
    <row r="1411" spans="1:61" ht="16.5">
      <c r="A1411" s="21" t="s">
        <v>29850</v>
      </c>
      <c r="B1411" s="21">
        <v>24419</v>
      </c>
      <c r="C1411" s="21">
        <v>2222090</v>
      </c>
      <c r="D1411" s="21">
        <v>2148749409</v>
      </c>
      <c r="E1411" s="22">
        <v>1101112955528</v>
      </c>
      <c r="F1411" s="24" t="s">
        <v>29851</v>
      </c>
      <c r="G1411" s="24" t="s">
        <v>104</v>
      </c>
      <c r="H1411" s="24" t="s">
        <v>51</v>
      </c>
      <c r="I1411" s="24" t="s">
        <v>52</v>
      </c>
      <c r="J1411" s="24" t="s">
        <v>363</v>
      </c>
      <c r="K1411" s="21">
        <v>63</v>
      </c>
      <c r="L1411" s="32" t="s">
        <v>29852</v>
      </c>
      <c r="M1411" s="21" t="s">
        <v>7249</v>
      </c>
      <c r="N1411" s="21">
        <v>1</v>
      </c>
      <c r="O1411" s="21">
        <v>0</v>
      </c>
      <c r="P1411" s="21">
        <v>0</v>
      </c>
      <c r="Q1411" s="21">
        <v>0</v>
      </c>
      <c r="R1411" s="21">
        <v>0</v>
      </c>
      <c r="S1411" s="21">
        <v>0</v>
      </c>
      <c r="T1411" s="21">
        <v>0</v>
      </c>
      <c r="U1411" s="21">
        <v>0</v>
      </c>
      <c r="V1411" s="21">
        <v>0</v>
      </c>
      <c r="W1411" s="21">
        <v>0</v>
      </c>
      <c r="X1411" s="21">
        <v>0</v>
      </c>
      <c r="Y1411" s="21">
        <v>0</v>
      </c>
      <c r="Z1411" s="16" t="s">
        <v>315</v>
      </c>
      <c r="AA1411" s="101">
        <v>0</v>
      </c>
      <c r="AB1411" s="98">
        <v>0</v>
      </c>
      <c r="AC1411" s="98">
        <v>0</v>
      </c>
      <c r="AD1411" s="98">
        <v>0</v>
      </c>
      <c r="AE1411" s="98">
        <v>0</v>
      </c>
      <c r="AF1411" s="21">
        <f t="shared" si="22"/>
        <v>0</v>
      </c>
      <c r="AG1411" s="21" t="s">
        <v>14947</v>
      </c>
      <c r="AH1411" s="24" t="s">
        <v>29853</v>
      </c>
      <c r="AI1411" s="24" t="s">
        <v>29854</v>
      </c>
      <c r="AJ1411" s="27" t="s">
        <v>31969</v>
      </c>
      <c r="AK1411" s="28" t="s">
        <v>60</v>
      </c>
      <c r="AL1411" s="28">
        <v>10</v>
      </c>
      <c r="AM1411" s="28">
        <v>20040217</v>
      </c>
      <c r="AN1411" s="29">
        <v>590</v>
      </c>
      <c r="AO1411" s="29">
        <v>202012</v>
      </c>
      <c r="AP1411" s="29"/>
      <c r="AQ1411" s="28"/>
      <c r="AR1411" s="28"/>
      <c r="AS1411" s="28"/>
      <c r="AT1411" s="30">
        <v>1</v>
      </c>
      <c r="AU1411" s="30"/>
      <c r="AV1411" s="30"/>
      <c r="AW1411" s="30"/>
      <c r="AX1411" s="30"/>
      <c r="AY1411" s="30"/>
      <c r="AZ1411" s="30"/>
      <c r="BA1411" s="30"/>
      <c r="BB1411" s="30" t="s">
        <v>54452</v>
      </c>
      <c r="BC1411" s="30" t="s">
        <v>54452</v>
      </c>
      <c r="BD1411" s="30" t="s">
        <v>54452</v>
      </c>
      <c r="BE1411" s="30" t="s">
        <v>54452</v>
      </c>
      <c r="BF1411" s="30" t="s">
        <v>54452</v>
      </c>
      <c r="BG1411" s="30">
        <v>8</v>
      </c>
      <c r="BH1411" s="30"/>
      <c r="BI1411" s="31"/>
    </row>
    <row r="1412" spans="1:61" ht="16.5">
      <c r="A1412" s="21" t="s">
        <v>2678</v>
      </c>
      <c r="B1412" s="21">
        <v>2303</v>
      </c>
      <c r="C1412" s="21">
        <v>9608571</v>
      </c>
      <c r="D1412" s="21">
        <v>6708801714</v>
      </c>
      <c r="E1412" s="22">
        <v>1101117690468</v>
      </c>
      <c r="F1412" s="24" t="s">
        <v>2679</v>
      </c>
      <c r="G1412" s="24" t="s">
        <v>44</v>
      </c>
      <c r="H1412" s="24" t="s">
        <v>51</v>
      </c>
      <c r="I1412" s="24" t="s">
        <v>52</v>
      </c>
      <c r="J1412" s="24" t="s">
        <v>264</v>
      </c>
      <c r="K1412" s="21">
        <v>15</v>
      </c>
      <c r="L1412" s="32" t="s">
        <v>2680</v>
      </c>
      <c r="M1412" s="21" t="s">
        <v>767</v>
      </c>
      <c r="N1412" s="21">
        <v>1</v>
      </c>
      <c r="O1412" s="21" t="s">
        <v>55</v>
      </c>
      <c r="P1412" s="21">
        <v>0</v>
      </c>
      <c r="Q1412" s="21">
        <v>0</v>
      </c>
      <c r="R1412" s="33">
        <v>75100</v>
      </c>
      <c r="S1412" s="33">
        <v>1455270</v>
      </c>
      <c r="T1412" s="21">
        <v>0</v>
      </c>
      <c r="U1412" s="21">
        <v>0</v>
      </c>
      <c r="V1412" s="21">
        <v>0</v>
      </c>
      <c r="W1412" s="21">
        <v>0</v>
      </c>
      <c r="X1412" s="33">
        <v>3859093</v>
      </c>
      <c r="Y1412" s="33">
        <v>1855023</v>
      </c>
      <c r="Z1412" s="16" t="s">
        <v>56</v>
      </c>
      <c r="AA1412" s="102">
        <v>0</v>
      </c>
      <c r="AB1412" s="21">
        <v>19.3</v>
      </c>
      <c r="AC1412" s="21">
        <v>14.5</v>
      </c>
      <c r="AD1412" s="99">
        <v>0</v>
      </c>
      <c r="AE1412" s="21">
        <v>38.5</v>
      </c>
      <c r="AF1412" s="21">
        <f t="shared" si="22"/>
        <v>72.3</v>
      </c>
      <c r="AG1412" s="21" t="s">
        <v>2681</v>
      </c>
      <c r="AH1412" s="24" t="s">
        <v>2682</v>
      </c>
      <c r="AI1412" s="24" t="s">
        <v>2683</v>
      </c>
      <c r="AJ1412" s="27" t="s">
        <v>30726</v>
      </c>
      <c r="AK1412" s="28" t="s">
        <v>60</v>
      </c>
      <c r="AL1412" s="28">
        <v>10</v>
      </c>
      <c r="AM1412" s="29">
        <v>20201120</v>
      </c>
      <c r="AN1412" s="29">
        <v>530</v>
      </c>
      <c r="AO1412" s="29">
        <v>202212</v>
      </c>
      <c r="AP1412" s="29">
        <v>2022</v>
      </c>
      <c r="AQ1412" s="28">
        <v>247119756</v>
      </c>
      <c r="AR1412" s="28">
        <v>538521622</v>
      </c>
      <c r="AS1412" s="28">
        <v>3262700</v>
      </c>
      <c r="AT1412" s="30">
        <v>1</v>
      </c>
      <c r="AU1412" s="30"/>
      <c r="AV1412" s="30"/>
      <c r="AW1412" s="30"/>
      <c r="AX1412" s="30"/>
      <c r="AY1412" s="30"/>
      <c r="AZ1412" s="30"/>
      <c r="BA1412" s="30"/>
      <c r="BB1412" s="30" t="s">
        <v>54452</v>
      </c>
      <c r="BC1412" s="30" t="s">
        <v>54452</v>
      </c>
      <c r="BD1412" s="30" t="s">
        <v>54452</v>
      </c>
      <c r="BE1412" s="30" t="s">
        <v>54452</v>
      </c>
      <c r="BF1412" s="30" t="s">
        <v>54452</v>
      </c>
      <c r="BG1412" s="30">
        <v>5</v>
      </c>
      <c r="BH1412" s="30"/>
      <c r="BI1412" s="31"/>
    </row>
    <row r="1413" spans="1:61" ht="16.5">
      <c r="A1413" s="21" t="s">
        <v>9380</v>
      </c>
      <c r="B1413" s="21">
        <v>9602</v>
      </c>
      <c r="C1413" s="21">
        <v>1791844</v>
      </c>
      <c r="D1413" s="21">
        <v>2078143555</v>
      </c>
      <c r="E1413" s="22">
        <v>1101111193153</v>
      </c>
      <c r="F1413" s="24" t="s">
        <v>9381</v>
      </c>
      <c r="G1413" s="24" t="s">
        <v>44</v>
      </c>
      <c r="H1413" s="24" t="s">
        <v>51</v>
      </c>
      <c r="I1413" s="24" t="s">
        <v>52</v>
      </c>
      <c r="J1413" s="24" t="s">
        <v>171</v>
      </c>
      <c r="K1413" s="21">
        <v>48</v>
      </c>
      <c r="L1413" s="32" t="s">
        <v>9382</v>
      </c>
      <c r="M1413" s="21" t="s">
        <v>9383</v>
      </c>
      <c r="N1413" s="21">
        <v>1</v>
      </c>
      <c r="O1413" s="21" t="s">
        <v>55</v>
      </c>
      <c r="P1413" s="21">
        <v>0</v>
      </c>
      <c r="Q1413" s="21">
        <v>0</v>
      </c>
      <c r="R1413" s="21">
        <v>0</v>
      </c>
      <c r="S1413" s="21">
        <v>0</v>
      </c>
      <c r="T1413" s="21">
        <v>0</v>
      </c>
      <c r="U1413" s="33">
        <v>56772</v>
      </c>
      <c r="V1413" s="33">
        <v>1304857</v>
      </c>
      <c r="W1413" s="21">
        <v>0</v>
      </c>
      <c r="X1413" s="33">
        <v>1448685</v>
      </c>
      <c r="Y1413" s="33">
        <v>14375</v>
      </c>
      <c r="Z1413" s="16" t="s">
        <v>315</v>
      </c>
      <c r="AA1413" s="102">
        <v>0</v>
      </c>
      <c r="AB1413" s="21">
        <v>0.1</v>
      </c>
      <c r="AC1413" s="99">
        <v>0</v>
      </c>
      <c r="AD1413" s="21">
        <v>0.5</v>
      </c>
      <c r="AE1413" s="21">
        <v>27.5</v>
      </c>
      <c r="AF1413" s="21">
        <f t="shared" si="22"/>
        <v>28.1</v>
      </c>
      <c r="AG1413" s="21" t="s">
        <v>9384</v>
      </c>
      <c r="AH1413" s="24" t="s">
        <v>9385</v>
      </c>
      <c r="AI1413" s="24" t="s">
        <v>9386</v>
      </c>
      <c r="AJ1413" s="27" t="s">
        <v>31970</v>
      </c>
      <c r="AK1413" s="28" t="s">
        <v>60</v>
      </c>
      <c r="AL1413" s="28">
        <v>10</v>
      </c>
      <c r="AM1413" s="28">
        <v>19950901</v>
      </c>
      <c r="AN1413" s="29">
        <v>313</v>
      </c>
      <c r="AO1413" s="29">
        <v>202211</v>
      </c>
      <c r="AP1413" s="29">
        <v>2022</v>
      </c>
      <c r="AQ1413" s="28">
        <v>418836527</v>
      </c>
      <c r="AR1413" s="28">
        <v>327808494</v>
      </c>
      <c r="AS1413" s="28">
        <v>15418440</v>
      </c>
      <c r="AT1413" s="30">
        <v>1</v>
      </c>
      <c r="AU1413" s="30"/>
      <c r="AV1413" s="30"/>
      <c r="AW1413" s="30"/>
      <c r="AX1413" s="30"/>
      <c r="AY1413" s="30"/>
      <c r="AZ1413" s="30"/>
      <c r="BA1413" s="30"/>
      <c r="BB1413" s="30" t="s">
        <v>54452</v>
      </c>
      <c r="BC1413" s="30" t="s">
        <v>54452</v>
      </c>
      <c r="BD1413" s="30" t="s">
        <v>54452</v>
      </c>
      <c r="BE1413" s="30" t="s">
        <v>54452</v>
      </c>
      <c r="BF1413" s="30" t="s">
        <v>54452</v>
      </c>
      <c r="BG1413" s="30">
        <v>4</v>
      </c>
      <c r="BH1413" s="30" t="s">
        <v>237</v>
      </c>
      <c r="BI1413" s="31"/>
    </row>
    <row r="1414" spans="1:61" ht="16.5">
      <c r="A1414" s="21" t="s">
        <v>3847</v>
      </c>
      <c r="B1414" s="21">
        <v>3688</v>
      </c>
      <c r="C1414" s="21">
        <v>9546888</v>
      </c>
      <c r="D1414" s="21">
        <v>1308801837</v>
      </c>
      <c r="E1414" s="22">
        <v>2054110033615</v>
      </c>
      <c r="F1414" s="24" t="s">
        <v>3848</v>
      </c>
      <c r="G1414" s="24" t="s">
        <v>44</v>
      </c>
      <c r="H1414" s="24" t="s">
        <v>51</v>
      </c>
      <c r="I1414" s="24" t="s">
        <v>65</v>
      </c>
      <c r="J1414" s="24" t="s">
        <v>1001</v>
      </c>
      <c r="K1414" s="21">
        <v>24</v>
      </c>
      <c r="L1414" s="32" t="s">
        <v>3849</v>
      </c>
      <c r="M1414" s="21" t="s">
        <v>3850</v>
      </c>
      <c r="N1414" s="21">
        <v>1</v>
      </c>
      <c r="O1414" s="21" t="s">
        <v>55</v>
      </c>
      <c r="P1414" s="21">
        <v>0</v>
      </c>
      <c r="Q1414" s="21">
        <v>0</v>
      </c>
      <c r="R1414" s="21">
        <v>0</v>
      </c>
      <c r="S1414" s="21">
        <v>0</v>
      </c>
      <c r="T1414" s="21">
        <v>0</v>
      </c>
      <c r="U1414" s="33">
        <v>17959</v>
      </c>
      <c r="V1414" s="21">
        <v>0</v>
      </c>
      <c r="W1414" s="21">
        <v>0</v>
      </c>
      <c r="X1414" s="21">
        <v>0</v>
      </c>
      <c r="Y1414" s="21">
        <v>0</v>
      </c>
      <c r="Z1414" s="16" t="s">
        <v>56</v>
      </c>
      <c r="AA1414" s="102">
        <v>0</v>
      </c>
      <c r="AB1414" s="99">
        <v>0</v>
      </c>
      <c r="AC1414" s="99">
        <v>0</v>
      </c>
      <c r="AD1414" s="21">
        <v>0.1</v>
      </c>
      <c r="AE1414" s="99">
        <v>0</v>
      </c>
      <c r="AF1414" s="21">
        <f t="shared" si="22"/>
        <v>0.1</v>
      </c>
      <c r="AG1414" s="21" t="s">
        <v>3851</v>
      </c>
      <c r="AH1414" s="24" t="s">
        <v>3852</v>
      </c>
      <c r="AI1414" s="24" t="s">
        <v>3717</v>
      </c>
      <c r="AJ1414" s="27" t="s">
        <v>31971</v>
      </c>
      <c r="AK1414" s="28" t="s">
        <v>47</v>
      </c>
      <c r="AL1414" s="28">
        <v>10</v>
      </c>
      <c r="AM1414" s="29">
        <v>20200909</v>
      </c>
      <c r="AN1414" s="29">
        <v>396</v>
      </c>
      <c r="AO1414" s="29">
        <v>202211</v>
      </c>
      <c r="AP1414" s="29">
        <v>2022</v>
      </c>
      <c r="AQ1414" s="28">
        <v>11814377</v>
      </c>
      <c r="AR1414" s="28">
        <v>3013323</v>
      </c>
      <c r="AS1414" s="28">
        <v>50000</v>
      </c>
      <c r="AT1414" s="30">
        <v>1</v>
      </c>
      <c r="AU1414" s="30"/>
      <c r="AV1414" s="30"/>
      <c r="AW1414" s="30"/>
      <c r="AX1414" s="30"/>
      <c r="AY1414" s="30"/>
      <c r="AZ1414" s="30"/>
      <c r="BA1414" s="30"/>
      <c r="BB1414" s="30" t="s">
        <v>54452</v>
      </c>
      <c r="BC1414" s="30" t="s">
        <v>54452</v>
      </c>
      <c r="BD1414" s="30" t="s">
        <v>54452</v>
      </c>
      <c r="BE1414" s="30" t="s">
        <v>54452</v>
      </c>
      <c r="BF1414" s="30" t="s">
        <v>54452</v>
      </c>
      <c r="BG1414" s="30">
        <v>4</v>
      </c>
      <c r="BH1414" s="30" t="s">
        <v>237</v>
      </c>
      <c r="BI1414" s="31"/>
    </row>
    <row r="1415" spans="1:61" ht="16.5">
      <c r="A1415" s="21" t="s">
        <v>12113</v>
      </c>
      <c r="B1415" s="21">
        <v>12128</v>
      </c>
      <c r="C1415" s="21">
        <v>2106839</v>
      </c>
      <c r="D1415" s="21">
        <v>1268177697</v>
      </c>
      <c r="E1415" s="22">
        <v>1357110052789</v>
      </c>
      <c r="F1415" s="24" t="s">
        <v>12114</v>
      </c>
      <c r="G1415" s="24" t="s">
        <v>44</v>
      </c>
      <c r="H1415" s="24" t="s">
        <v>51</v>
      </c>
      <c r="I1415" s="24" t="s">
        <v>52</v>
      </c>
      <c r="J1415" s="24" t="s">
        <v>605</v>
      </c>
      <c r="K1415" s="21">
        <v>55</v>
      </c>
      <c r="L1415" s="32" t="s">
        <v>12115</v>
      </c>
      <c r="M1415" s="21" t="s">
        <v>12116</v>
      </c>
      <c r="N1415" s="21">
        <v>1</v>
      </c>
      <c r="O1415" s="21" t="s">
        <v>55</v>
      </c>
      <c r="P1415" s="33">
        <v>1764888</v>
      </c>
      <c r="Q1415" s="21">
        <v>0</v>
      </c>
      <c r="R1415" s="33">
        <v>347219</v>
      </c>
      <c r="S1415" s="21">
        <v>0</v>
      </c>
      <c r="T1415" s="21">
        <v>0</v>
      </c>
      <c r="U1415" s="33">
        <v>52144</v>
      </c>
      <c r="V1415" s="21">
        <v>0</v>
      </c>
      <c r="W1415" s="33">
        <v>427444</v>
      </c>
      <c r="X1415" s="21">
        <v>0</v>
      </c>
      <c r="Y1415" s="21">
        <v>0</v>
      </c>
      <c r="Z1415" s="16" t="s">
        <v>315</v>
      </c>
      <c r="AA1415" s="21">
        <v>17.600000000000001</v>
      </c>
      <c r="AB1415" s="21">
        <v>3.4</v>
      </c>
      <c r="AC1415" s="99">
        <v>0</v>
      </c>
      <c r="AD1415" s="21">
        <v>0.5</v>
      </c>
      <c r="AE1415" s="21">
        <v>4.2</v>
      </c>
      <c r="AF1415" s="21">
        <f t="shared" si="22"/>
        <v>25.7</v>
      </c>
      <c r="AG1415" s="21" t="s">
        <v>12117</v>
      </c>
      <c r="AH1415" s="24" t="s">
        <v>12118</v>
      </c>
      <c r="AI1415" s="24" t="s">
        <v>12119</v>
      </c>
      <c r="AJ1415" s="27" t="s">
        <v>31972</v>
      </c>
      <c r="AK1415" s="28" t="s">
        <v>60</v>
      </c>
      <c r="AL1415" s="28">
        <v>10</v>
      </c>
      <c r="AM1415" s="28">
        <v>20040311</v>
      </c>
      <c r="AN1415" s="29">
        <v>482</v>
      </c>
      <c r="AO1415" s="29">
        <v>202212</v>
      </c>
      <c r="AP1415" s="29">
        <v>2022</v>
      </c>
      <c r="AQ1415" s="28">
        <v>82709310</v>
      </c>
      <c r="AR1415" s="28">
        <v>48578635</v>
      </c>
      <c r="AS1415" s="28">
        <v>50000</v>
      </c>
      <c r="AT1415" s="30">
        <v>1</v>
      </c>
      <c r="AU1415" s="30"/>
      <c r="AV1415" s="30"/>
      <c r="AW1415" s="30"/>
      <c r="AX1415" s="30"/>
      <c r="AY1415" s="30"/>
      <c r="AZ1415" s="30"/>
      <c r="BA1415" s="30"/>
      <c r="BB1415" s="30" t="s">
        <v>54452</v>
      </c>
      <c r="BC1415" s="30" t="s">
        <v>54452</v>
      </c>
      <c r="BD1415" s="30" t="s">
        <v>54452</v>
      </c>
      <c r="BE1415" s="30" t="s">
        <v>54452</v>
      </c>
      <c r="BF1415" s="30" t="s">
        <v>54452</v>
      </c>
      <c r="BG1415" s="30">
        <v>13</v>
      </c>
      <c r="BH1415" s="30"/>
      <c r="BI1415" s="31"/>
    </row>
    <row r="1416" spans="1:61" ht="16.5">
      <c r="A1416" s="21" t="s">
        <v>922</v>
      </c>
      <c r="B1416" s="21">
        <v>736</v>
      </c>
      <c r="C1416" s="21">
        <v>1986817</v>
      </c>
      <c r="D1416" s="21">
        <v>3158119977</v>
      </c>
      <c r="E1416" s="22">
        <v>1345110000080</v>
      </c>
      <c r="F1416" s="24" t="s">
        <v>923</v>
      </c>
      <c r="G1416" s="24" t="s">
        <v>44</v>
      </c>
      <c r="H1416" s="24" t="s">
        <v>51</v>
      </c>
      <c r="I1416" s="24" t="s">
        <v>52</v>
      </c>
      <c r="J1416" s="24" t="s">
        <v>279</v>
      </c>
      <c r="K1416" s="21">
        <v>2</v>
      </c>
      <c r="L1416" s="32" t="s">
        <v>924</v>
      </c>
      <c r="M1416" s="21" t="s">
        <v>925</v>
      </c>
      <c r="N1416" s="85">
        <v>1</v>
      </c>
      <c r="O1416" s="85" t="s">
        <v>55</v>
      </c>
      <c r="P1416" s="21">
        <v>0</v>
      </c>
      <c r="Q1416" s="41">
        <v>156280</v>
      </c>
      <c r="R1416" s="41">
        <v>9085</v>
      </c>
      <c r="S1416" s="41">
        <v>276575</v>
      </c>
      <c r="T1416" s="21">
        <v>0</v>
      </c>
      <c r="U1416" s="21">
        <v>0</v>
      </c>
      <c r="V1416" s="41">
        <v>1040236</v>
      </c>
      <c r="W1416" s="21">
        <v>0</v>
      </c>
      <c r="X1416" s="21">
        <v>0</v>
      </c>
      <c r="Y1416" s="41">
        <v>20925175</v>
      </c>
      <c r="Z1416" s="21" t="s">
        <v>56</v>
      </c>
      <c r="AA1416" s="102">
        <v>0</v>
      </c>
      <c r="AB1416" s="21">
        <v>210.9</v>
      </c>
      <c r="AC1416" s="21">
        <v>2.7</v>
      </c>
      <c r="AD1416" s="99">
        <v>0</v>
      </c>
      <c r="AE1416" s="21">
        <v>10.4</v>
      </c>
      <c r="AF1416" s="21">
        <f t="shared" si="22"/>
        <v>224</v>
      </c>
      <c r="AG1416" s="21" t="s">
        <v>926</v>
      </c>
      <c r="AH1416" s="24" t="s">
        <v>927</v>
      </c>
      <c r="AI1416" s="24" t="s">
        <v>928</v>
      </c>
      <c r="AJ1416" s="27" t="s">
        <v>31973</v>
      </c>
      <c r="AK1416" s="28" t="s">
        <v>60</v>
      </c>
      <c r="AL1416" s="28">
        <v>10</v>
      </c>
      <c r="AM1416" s="28">
        <v>19721129</v>
      </c>
      <c r="AN1416" s="29">
        <v>610</v>
      </c>
      <c r="AO1416" s="29">
        <v>202304</v>
      </c>
      <c r="AP1416" s="29">
        <v>2022</v>
      </c>
      <c r="AQ1416" s="28">
        <v>219319512</v>
      </c>
      <c r="AR1416" s="28">
        <v>207362295</v>
      </c>
      <c r="AS1416" s="28">
        <v>9100000</v>
      </c>
      <c r="AT1416" s="30">
        <v>1</v>
      </c>
      <c r="AU1416" s="30"/>
      <c r="AV1416" s="30"/>
      <c r="AW1416" s="30"/>
      <c r="AX1416" s="30"/>
      <c r="AY1416" s="30"/>
      <c r="AZ1416" s="30"/>
      <c r="BA1416" s="30"/>
      <c r="BB1416" s="30" t="s">
        <v>54452</v>
      </c>
      <c r="BC1416" s="30" t="s">
        <v>54452</v>
      </c>
      <c r="BD1416" s="30" t="s">
        <v>54452</v>
      </c>
      <c r="BE1416" s="30" t="s">
        <v>54452</v>
      </c>
      <c r="BF1416" s="30" t="s">
        <v>929</v>
      </c>
      <c r="BG1416" s="30">
        <v>2</v>
      </c>
      <c r="BH1416" s="30" t="s">
        <v>930</v>
      </c>
      <c r="BI1416" s="31"/>
    </row>
    <row r="1417" spans="1:61" ht="16.5">
      <c r="A1417" s="21" t="s">
        <v>16099</v>
      </c>
      <c r="B1417" s="21">
        <v>21992</v>
      </c>
      <c r="C1417" s="21">
        <v>4033849</v>
      </c>
      <c r="D1417" s="21">
        <v>6058608494</v>
      </c>
      <c r="E1417" s="22">
        <v>1801110772003</v>
      </c>
      <c r="F1417" s="24" t="s">
        <v>16100</v>
      </c>
      <c r="G1417" s="24" t="s">
        <v>104</v>
      </c>
      <c r="H1417" s="24" t="s">
        <v>51</v>
      </c>
      <c r="I1417" s="24" t="s">
        <v>65</v>
      </c>
      <c r="J1417" s="24" t="s">
        <v>313</v>
      </c>
      <c r="K1417" s="21">
        <v>46</v>
      </c>
      <c r="L1417" s="32" t="s">
        <v>16101</v>
      </c>
      <c r="M1417" s="21" t="s">
        <v>16102</v>
      </c>
      <c r="N1417" s="26">
        <v>1</v>
      </c>
      <c r="O1417" s="26">
        <v>0</v>
      </c>
      <c r="P1417" s="26">
        <v>0</v>
      </c>
      <c r="Q1417" s="26">
        <v>0</v>
      </c>
      <c r="R1417" s="26">
        <v>0</v>
      </c>
      <c r="S1417" s="26">
        <v>0</v>
      </c>
      <c r="T1417" s="26">
        <v>0</v>
      </c>
      <c r="U1417" s="26">
        <v>0</v>
      </c>
      <c r="V1417" s="26">
        <v>0</v>
      </c>
      <c r="W1417" s="26">
        <v>0</v>
      </c>
      <c r="X1417" s="26">
        <v>0</v>
      </c>
      <c r="Y1417" s="26">
        <v>0</v>
      </c>
      <c r="Z1417" s="21"/>
      <c r="AA1417" s="101">
        <v>0</v>
      </c>
      <c r="AB1417" s="98">
        <v>0</v>
      </c>
      <c r="AC1417" s="98">
        <v>0</v>
      </c>
      <c r="AD1417" s="98">
        <v>0</v>
      </c>
      <c r="AE1417" s="98">
        <v>0</v>
      </c>
      <c r="AF1417" s="21">
        <f t="shared" si="22"/>
        <v>0</v>
      </c>
      <c r="AG1417" s="21" t="s">
        <v>16103</v>
      </c>
      <c r="AH1417" s="24" t="s">
        <v>16104</v>
      </c>
      <c r="AI1417" s="24" t="s">
        <v>16105</v>
      </c>
      <c r="AJ1417" s="27" t="s">
        <v>31974</v>
      </c>
      <c r="AK1417" s="28" t="s">
        <v>47</v>
      </c>
      <c r="AL1417" s="28">
        <v>10</v>
      </c>
      <c r="AM1417" s="28">
        <v>20110823</v>
      </c>
      <c r="AN1417" s="29">
        <v>316</v>
      </c>
      <c r="AO1417" s="29">
        <v>201408</v>
      </c>
      <c r="AP1417" s="29"/>
      <c r="AQ1417" s="28"/>
      <c r="AR1417" s="28"/>
      <c r="AS1417" s="28"/>
      <c r="AT1417" s="30">
        <v>1</v>
      </c>
      <c r="AU1417" s="30"/>
      <c r="AV1417" s="30"/>
      <c r="AW1417" s="30"/>
      <c r="AX1417" s="30"/>
      <c r="AY1417" s="30"/>
      <c r="AZ1417" s="30"/>
      <c r="BA1417" s="30"/>
      <c r="BB1417" s="30" t="s">
        <v>54452</v>
      </c>
      <c r="BC1417" s="30" t="s">
        <v>54452</v>
      </c>
      <c r="BD1417" s="30" t="s">
        <v>54452</v>
      </c>
      <c r="BE1417" s="30" t="s">
        <v>54452</v>
      </c>
      <c r="BF1417" s="30" t="s">
        <v>54452</v>
      </c>
      <c r="BG1417" s="30">
        <v>7</v>
      </c>
      <c r="BH1417" s="30" t="s">
        <v>16106</v>
      </c>
      <c r="BI1417" s="31"/>
    </row>
    <row r="1418" spans="1:61" ht="16.5">
      <c r="A1418" s="21" t="s">
        <v>16107</v>
      </c>
      <c r="B1418" s="21">
        <v>14745</v>
      </c>
      <c r="C1418" s="21">
        <v>12142272</v>
      </c>
      <c r="D1418" s="21">
        <v>7708802560</v>
      </c>
      <c r="E1418" s="22">
        <v>1101118517752</v>
      </c>
      <c r="F1418" s="24" t="s">
        <v>16108</v>
      </c>
      <c r="G1418" s="24" t="s">
        <v>44</v>
      </c>
      <c r="H1418" s="24" t="s">
        <v>51</v>
      </c>
      <c r="I1418" s="24" t="s">
        <v>52</v>
      </c>
      <c r="J1418" s="24" t="s">
        <v>363</v>
      </c>
      <c r="K1418" s="21">
        <v>63</v>
      </c>
      <c r="L1418" s="32" t="s">
        <v>16109</v>
      </c>
      <c r="M1418" s="21" t="s">
        <v>16110</v>
      </c>
      <c r="N1418" s="26">
        <v>1</v>
      </c>
      <c r="O1418" s="26">
        <v>0</v>
      </c>
      <c r="P1418" s="26">
        <v>0</v>
      </c>
      <c r="Q1418" s="26">
        <v>0</v>
      </c>
      <c r="R1418" s="26">
        <v>0</v>
      </c>
      <c r="S1418" s="26">
        <v>0</v>
      </c>
      <c r="T1418" s="26">
        <v>0</v>
      </c>
      <c r="U1418" s="26">
        <v>0</v>
      </c>
      <c r="V1418" s="26">
        <v>0</v>
      </c>
      <c r="W1418" s="26">
        <v>0</v>
      </c>
      <c r="X1418" s="26">
        <v>0</v>
      </c>
      <c r="Y1418" s="26">
        <v>0</v>
      </c>
      <c r="Z1418" s="21"/>
      <c r="AA1418" s="101">
        <v>0</v>
      </c>
      <c r="AB1418" s="98">
        <v>0</v>
      </c>
      <c r="AC1418" s="98">
        <v>0</v>
      </c>
      <c r="AD1418" s="98">
        <v>0</v>
      </c>
      <c r="AE1418" s="98">
        <v>0</v>
      </c>
      <c r="AF1418" s="21">
        <f t="shared" si="22"/>
        <v>0</v>
      </c>
      <c r="AG1418" s="21" t="s">
        <v>16111</v>
      </c>
      <c r="AH1418" s="24" t="s">
        <v>15414</v>
      </c>
      <c r="AI1418" s="24" t="s">
        <v>16112</v>
      </c>
      <c r="AJ1418" s="27" t="s">
        <v>31975</v>
      </c>
      <c r="AK1418" s="28" t="s">
        <v>577</v>
      </c>
      <c r="AL1418" s="28">
        <v>10</v>
      </c>
      <c r="AM1418" s="28">
        <v>20230101</v>
      </c>
      <c r="AN1418" s="29">
        <v>447</v>
      </c>
      <c r="AO1418" s="29">
        <v>202304</v>
      </c>
      <c r="AP1418" s="29"/>
      <c r="AQ1418" s="28"/>
      <c r="AR1418" s="28"/>
      <c r="AS1418" s="28"/>
      <c r="AT1418" s="30">
        <v>1</v>
      </c>
      <c r="AU1418" s="30"/>
      <c r="AV1418" s="30"/>
      <c r="AW1418" s="30"/>
      <c r="AX1418" s="30"/>
      <c r="AY1418" s="30"/>
      <c r="AZ1418" s="30"/>
      <c r="BA1418" s="30"/>
      <c r="BB1418" s="30" t="s">
        <v>54452</v>
      </c>
      <c r="BC1418" s="30" t="s">
        <v>54452</v>
      </c>
      <c r="BD1418" s="30" t="s">
        <v>54452</v>
      </c>
      <c r="BE1418" s="30" t="s">
        <v>54452</v>
      </c>
      <c r="BF1418" s="30" t="s">
        <v>54452</v>
      </c>
      <c r="BG1418" s="30">
        <v>4</v>
      </c>
      <c r="BH1418" s="30" t="s">
        <v>237</v>
      </c>
      <c r="BI1418" s="31"/>
    </row>
    <row r="1419" spans="1:61" ht="16.5">
      <c r="A1419" s="21" t="s">
        <v>15410</v>
      </c>
      <c r="B1419" s="21">
        <v>14684</v>
      </c>
      <c r="C1419" s="21">
        <v>1785115</v>
      </c>
      <c r="D1419" s="21">
        <v>2088102969</v>
      </c>
      <c r="E1419" s="22">
        <v>1101110154495</v>
      </c>
      <c r="F1419" s="24" t="s">
        <v>15411</v>
      </c>
      <c r="G1419" s="24" t="s">
        <v>44</v>
      </c>
      <c r="H1419" s="24" t="s">
        <v>51</v>
      </c>
      <c r="I1419" s="24" t="s">
        <v>52</v>
      </c>
      <c r="J1419" s="24" t="s">
        <v>363</v>
      </c>
      <c r="K1419" s="21">
        <v>63</v>
      </c>
      <c r="L1419" s="32" t="s">
        <v>15412</v>
      </c>
      <c r="M1419" s="21" t="s">
        <v>4586</v>
      </c>
      <c r="N1419" s="21">
        <v>1</v>
      </c>
      <c r="O1419" s="21" t="s">
        <v>55</v>
      </c>
      <c r="P1419" s="21">
        <v>0</v>
      </c>
      <c r="Q1419" s="21">
        <v>0</v>
      </c>
      <c r="R1419" s="21">
        <v>0</v>
      </c>
      <c r="S1419" s="51">
        <v>2000</v>
      </c>
      <c r="T1419" s="21">
        <v>0</v>
      </c>
      <c r="U1419" s="21">
        <v>0</v>
      </c>
      <c r="V1419" s="21">
        <v>0</v>
      </c>
      <c r="W1419" s="51">
        <v>1119113</v>
      </c>
      <c r="X1419" s="51">
        <v>1200</v>
      </c>
      <c r="Y1419" s="21">
        <v>0</v>
      </c>
      <c r="Z1419" s="16" t="s">
        <v>315</v>
      </c>
      <c r="AA1419" s="102">
        <v>0</v>
      </c>
      <c r="AB1419" s="99">
        <v>0</v>
      </c>
      <c r="AC1419" s="99">
        <v>0</v>
      </c>
      <c r="AD1419" s="99">
        <v>0</v>
      </c>
      <c r="AE1419" s="21">
        <v>11.2</v>
      </c>
      <c r="AF1419" s="21">
        <f t="shared" si="22"/>
        <v>11.2</v>
      </c>
      <c r="AG1419" s="21" t="s">
        <v>15413</v>
      </c>
      <c r="AH1419" s="24" t="s">
        <v>15414</v>
      </c>
      <c r="AI1419" s="24" t="s">
        <v>15415</v>
      </c>
      <c r="AJ1419" s="27" t="s">
        <v>31975</v>
      </c>
      <c r="AK1419" s="28" t="s">
        <v>60</v>
      </c>
      <c r="AL1419" s="28">
        <v>10</v>
      </c>
      <c r="AM1419" s="28">
        <v>19731031</v>
      </c>
      <c r="AN1419" s="29">
        <v>551</v>
      </c>
      <c r="AO1419" s="29">
        <v>202303</v>
      </c>
      <c r="AP1419" s="29">
        <v>2022</v>
      </c>
      <c r="AQ1419" s="28">
        <v>139027302</v>
      </c>
      <c r="AR1419" s="28">
        <v>58458930</v>
      </c>
      <c r="AS1419" s="28">
        <v>3606790</v>
      </c>
      <c r="AT1419" s="30">
        <v>2</v>
      </c>
      <c r="AU1419" s="30"/>
      <c r="AV1419" s="30"/>
      <c r="AW1419" s="30"/>
      <c r="AX1419" s="30"/>
      <c r="AY1419" s="30"/>
      <c r="AZ1419" s="30"/>
      <c r="BA1419" s="30"/>
      <c r="BB1419" s="30" t="s">
        <v>54452</v>
      </c>
      <c r="BC1419" s="30" t="s">
        <v>54452</v>
      </c>
      <c r="BD1419" s="30" t="s">
        <v>54452</v>
      </c>
      <c r="BE1419" s="30" t="s">
        <v>54452</v>
      </c>
      <c r="BF1419" s="30" t="s">
        <v>54452</v>
      </c>
      <c r="BG1419" s="30">
        <v>7</v>
      </c>
      <c r="BH1419" s="30" t="s">
        <v>15416</v>
      </c>
      <c r="BI1419" s="31"/>
    </row>
    <row r="1420" spans="1:61" ht="16.5">
      <c r="A1420" s="21" t="s">
        <v>130</v>
      </c>
      <c r="B1420" s="21">
        <v>49</v>
      </c>
      <c r="C1420" s="21">
        <v>5973271</v>
      </c>
      <c r="D1420" s="21">
        <v>1078831874</v>
      </c>
      <c r="E1420" s="22">
        <v>1101115542497</v>
      </c>
      <c r="F1420" s="24" t="s">
        <v>131</v>
      </c>
      <c r="G1420" s="24" t="s">
        <v>44</v>
      </c>
      <c r="H1420" s="24" t="s">
        <v>51</v>
      </c>
      <c r="I1420" s="24" t="s">
        <v>52</v>
      </c>
      <c r="J1420" s="24" t="s">
        <v>72</v>
      </c>
      <c r="K1420" s="21">
        <v>1</v>
      </c>
      <c r="L1420" s="32" t="s">
        <v>132</v>
      </c>
      <c r="M1420" s="21" t="s">
        <v>133</v>
      </c>
      <c r="N1420" s="21">
        <v>1</v>
      </c>
      <c r="O1420" s="21" t="s">
        <v>55</v>
      </c>
      <c r="P1420" s="21">
        <v>0</v>
      </c>
      <c r="Q1420" s="21">
        <v>0</v>
      </c>
      <c r="R1420" s="42">
        <v>13693</v>
      </c>
      <c r="S1420" s="42">
        <v>674168</v>
      </c>
      <c r="T1420" s="21">
        <v>0</v>
      </c>
      <c r="U1420" s="21">
        <v>0</v>
      </c>
      <c r="V1420" s="42">
        <v>25164</v>
      </c>
      <c r="W1420" s="21">
        <v>0</v>
      </c>
      <c r="X1420" s="21">
        <v>0</v>
      </c>
      <c r="Y1420" s="21">
        <v>0</v>
      </c>
      <c r="Z1420" s="16" t="s">
        <v>56</v>
      </c>
      <c r="AA1420" s="102">
        <v>0</v>
      </c>
      <c r="AB1420" s="21">
        <v>0.1</v>
      </c>
      <c r="AC1420" s="21">
        <v>6.7</v>
      </c>
      <c r="AD1420" s="99">
        <v>0</v>
      </c>
      <c r="AE1420" s="21">
        <v>0.2</v>
      </c>
      <c r="AF1420" s="21">
        <f t="shared" si="22"/>
        <v>7</v>
      </c>
      <c r="AG1420" s="21" t="s">
        <v>134</v>
      </c>
      <c r="AH1420" s="24" t="s">
        <v>135</v>
      </c>
      <c r="AI1420" s="24" t="s">
        <v>136</v>
      </c>
      <c r="AJ1420" s="27" t="s">
        <v>31976</v>
      </c>
      <c r="AK1420" s="28" t="s">
        <v>70</v>
      </c>
      <c r="AL1420" s="28">
        <v>10</v>
      </c>
      <c r="AM1420" s="28">
        <v>20141022</v>
      </c>
      <c r="AN1420" s="29">
        <v>352</v>
      </c>
      <c r="AO1420" s="29">
        <v>202306</v>
      </c>
      <c r="AP1420" s="29">
        <v>2022</v>
      </c>
      <c r="AQ1420" s="28">
        <v>182429007</v>
      </c>
      <c r="AR1420" s="28">
        <v>159933562</v>
      </c>
      <c r="AS1420" s="28">
        <v>3268425</v>
      </c>
      <c r="AT1420" s="30">
        <v>1</v>
      </c>
      <c r="AU1420" s="30"/>
      <c r="AV1420" s="30"/>
      <c r="AW1420" s="30"/>
      <c r="AX1420" s="30"/>
      <c r="AY1420" s="30"/>
      <c r="AZ1420" s="30"/>
      <c r="BA1420" s="30"/>
      <c r="BB1420" s="30" t="s">
        <v>54452</v>
      </c>
      <c r="BC1420" s="30" t="s">
        <v>54452</v>
      </c>
      <c r="BD1420" s="30" t="s">
        <v>54452</v>
      </c>
      <c r="BE1420" s="30" t="s">
        <v>54452</v>
      </c>
      <c r="BF1420" s="30" t="s">
        <v>54452</v>
      </c>
      <c r="BG1420" s="30">
        <v>5</v>
      </c>
      <c r="BH1420" s="30" t="s">
        <v>137</v>
      </c>
      <c r="BI1420" s="31"/>
    </row>
    <row r="1421" spans="1:61" ht="16.5">
      <c r="A1421" s="21" t="s">
        <v>12127</v>
      </c>
      <c r="B1421" s="21">
        <v>12132</v>
      </c>
      <c r="C1421" s="21">
        <v>1732550</v>
      </c>
      <c r="D1421" s="21">
        <v>2108149502</v>
      </c>
      <c r="E1421" s="22">
        <v>1101112807430</v>
      </c>
      <c r="F1421" s="24" t="s">
        <v>12128</v>
      </c>
      <c r="G1421" s="24" t="s">
        <v>44</v>
      </c>
      <c r="H1421" s="24" t="s">
        <v>51</v>
      </c>
      <c r="I1421" s="24" t="s">
        <v>52</v>
      </c>
      <c r="J1421" s="24" t="s">
        <v>605</v>
      </c>
      <c r="K1421" s="21">
        <v>55</v>
      </c>
      <c r="L1421" s="32" t="s">
        <v>12129</v>
      </c>
      <c r="M1421" s="21" t="s">
        <v>12130</v>
      </c>
      <c r="N1421" s="21">
        <v>1</v>
      </c>
      <c r="O1421" s="21" t="s">
        <v>55</v>
      </c>
      <c r="P1421" s="51">
        <v>7870905</v>
      </c>
      <c r="Q1421" s="51">
        <v>398181</v>
      </c>
      <c r="R1421" s="51">
        <v>2153734</v>
      </c>
      <c r="S1421" s="21">
        <v>0</v>
      </c>
      <c r="T1421" s="21">
        <v>0</v>
      </c>
      <c r="U1421" s="79">
        <v>648</v>
      </c>
      <c r="V1421" s="21">
        <v>0</v>
      </c>
      <c r="W1421" s="51">
        <v>436933</v>
      </c>
      <c r="X1421" s="51">
        <v>1070990</v>
      </c>
      <c r="Y1421" s="51">
        <v>6874384</v>
      </c>
      <c r="Z1421" s="16" t="s">
        <v>315</v>
      </c>
      <c r="AA1421" s="21">
        <v>78.7</v>
      </c>
      <c r="AB1421" s="21">
        <v>94.2</v>
      </c>
      <c r="AC1421" s="99">
        <v>0</v>
      </c>
      <c r="AD1421" s="99">
        <v>0</v>
      </c>
      <c r="AE1421" s="21">
        <v>15</v>
      </c>
      <c r="AF1421" s="21">
        <f t="shared" si="22"/>
        <v>187.9</v>
      </c>
      <c r="AG1421" s="21" t="s">
        <v>12105</v>
      </c>
      <c r="AH1421" s="24" t="s">
        <v>12131</v>
      </c>
      <c r="AI1421" s="24" t="s">
        <v>12132</v>
      </c>
      <c r="AJ1421" s="27" t="s">
        <v>31977</v>
      </c>
      <c r="AK1421" s="28" t="s">
        <v>60</v>
      </c>
      <c r="AL1421" s="28">
        <v>10</v>
      </c>
      <c r="AM1421" s="28">
        <v>20030625</v>
      </c>
      <c r="AN1421" s="29">
        <v>350</v>
      </c>
      <c r="AO1421" s="29">
        <v>202212</v>
      </c>
      <c r="AP1421" s="29">
        <v>2022</v>
      </c>
      <c r="AQ1421" s="28">
        <v>83478379</v>
      </c>
      <c r="AR1421" s="28">
        <v>56717428</v>
      </c>
      <c r="AS1421" s="28">
        <v>860000</v>
      </c>
      <c r="AT1421" s="30">
        <v>1</v>
      </c>
      <c r="AU1421" s="30"/>
      <c r="AV1421" s="30"/>
      <c r="AW1421" s="30"/>
      <c r="AX1421" s="30"/>
      <c r="AY1421" s="30"/>
      <c r="AZ1421" s="30"/>
      <c r="BA1421" s="30"/>
      <c r="BB1421" s="30" t="s">
        <v>54452</v>
      </c>
      <c r="BC1421" s="30" t="s">
        <v>54452</v>
      </c>
      <c r="BD1421" s="30" t="s">
        <v>54452</v>
      </c>
      <c r="BE1421" s="30" t="s">
        <v>54452</v>
      </c>
      <c r="BF1421" s="30" t="s">
        <v>54452</v>
      </c>
      <c r="BG1421" s="30">
        <v>4</v>
      </c>
      <c r="BH1421" s="30" t="s">
        <v>237</v>
      </c>
      <c r="BI1421" s="31"/>
    </row>
    <row r="1422" spans="1:61" ht="16.5">
      <c r="A1422" s="21" t="s">
        <v>1336</v>
      </c>
      <c r="B1422" s="21">
        <v>1199</v>
      </c>
      <c r="C1422" s="21">
        <v>9153494</v>
      </c>
      <c r="D1422" s="21">
        <v>2938701505</v>
      </c>
      <c r="E1422" s="22">
        <v>2101110145568</v>
      </c>
      <c r="F1422" s="24" t="s">
        <v>1337</v>
      </c>
      <c r="G1422" s="24" t="s">
        <v>44</v>
      </c>
      <c r="H1422" s="24" t="s">
        <v>51</v>
      </c>
      <c r="I1422" s="24" t="s">
        <v>52</v>
      </c>
      <c r="J1422" s="24" t="s">
        <v>1045</v>
      </c>
      <c r="K1422" s="21">
        <v>17</v>
      </c>
      <c r="L1422" s="32" t="s">
        <v>1338</v>
      </c>
      <c r="M1422" s="21" t="s">
        <v>1339</v>
      </c>
      <c r="N1422" s="21">
        <v>1</v>
      </c>
      <c r="O1422" s="21" t="s">
        <v>55</v>
      </c>
      <c r="P1422" s="21">
        <v>0</v>
      </c>
      <c r="Q1422" s="21">
        <v>0</v>
      </c>
      <c r="R1422" s="21">
        <v>0</v>
      </c>
      <c r="S1422" s="21">
        <v>0</v>
      </c>
      <c r="T1422" s="21">
        <v>0</v>
      </c>
      <c r="U1422" s="21">
        <v>0</v>
      </c>
      <c r="V1422" s="21">
        <v>0</v>
      </c>
      <c r="W1422" s="21">
        <v>0</v>
      </c>
      <c r="X1422" s="39">
        <v>453479</v>
      </c>
      <c r="Y1422" s="39">
        <v>22997998</v>
      </c>
      <c r="Z1422" s="16" t="s">
        <v>56</v>
      </c>
      <c r="AA1422" s="102">
        <v>0</v>
      </c>
      <c r="AB1422" s="21">
        <v>229.9</v>
      </c>
      <c r="AC1422" s="99">
        <v>0</v>
      </c>
      <c r="AD1422" s="99">
        <v>0</v>
      </c>
      <c r="AE1422" s="21">
        <v>4.5</v>
      </c>
      <c r="AF1422" s="21">
        <f t="shared" si="22"/>
        <v>234.4</v>
      </c>
      <c r="AG1422" s="21" t="s">
        <v>1340</v>
      </c>
      <c r="AH1422" s="24" t="s">
        <v>1341</v>
      </c>
      <c r="AI1422" s="24" t="s">
        <v>1342</v>
      </c>
      <c r="AJ1422" s="27" t="s">
        <v>31978</v>
      </c>
      <c r="AK1422" s="28" t="s">
        <v>60</v>
      </c>
      <c r="AL1422" s="28">
        <v>10</v>
      </c>
      <c r="AM1422" s="28">
        <v>20190902</v>
      </c>
      <c r="AN1422" s="29">
        <v>472</v>
      </c>
      <c r="AO1422" s="29">
        <v>202212</v>
      </c>
      <c r="AP1422" s="29">
        <v>2022</v>
      </c>
      <c r="AQ1422" s="28">
        <v>665584061</v>
      </c>
      <c r="AR1422" s="28">
        <v>601076768</v>
      </c>
      <c r="AS1422" s="28">
        <v>53490850</v>
      </c>
      <c r="AT1422" s="30">
        <v>1</v>
      </c>
      <c r="AU1422" s="30"/>
      <c r="AV1422" s="30"/>
      <c r="AW1422" s="30"/>
      <c r="AX1422" s="30"/>
      <c r="AY1422" s="30"/>
      <c r="AZ1422" s="30"/>
      <c r="BA1422" s="30"/>
      <c r="BB1422" s="30" t="s">
        <v>54452</v>
      </c>
      <c r="BC1422" s="30" t="s">
        <v>54452</v>
      </c>
      <c r="BD1422" s="30" t="s">
        <v>54452</v>
      </c>
      <c r="BE1422" s="30" t="s">
        <v>54452</v>
      </c>
      <c r="BF1422" s="30" t="s">
        <v>54452</v>
      </c>
      <c r="BG1422" s="30">
        <v>4</v>
      </c>
      <c r="BH1422" s="30" t="s">
        <v>1343</v>
      </c>
      <c r="BI1422" s="31"/>
    </row>
    <row r="1423" spans="1:61" ht="16.5">
      <c r="A1423" s="21" t="s">
        <v>15293</v>
      </c>
      <c r="B1423" s="21">
        <v>14614</v>
      </c>
      <c r="C1423" s="21">
        <v>1465962</v>
      </c>
      <c r="D1423" s="21">
        <v>2118637853</v>
      </c>
      <c r="E1423" s="22">
        <v>1101111190688</v>
      </c>
      <c r="F1423" s="24" t="s">
        <v>15294</v>
      </c>
      <c r="G1423" s="24" t="s">
        <v>44</v>
      </c>
      <c r="H1423" s="24" t="s">
        <v>51</v>
      </c>
      <c r="I1423" s="24" t="s">
        <v>65</v>
      </c>
      <c r="J1423" s="24" t="s">
        <v>363</v>
      </c>
      <c r="K1423" s="21">
        <v>63</v>
      </c>
      <c r="L1423" s="32" t="s">
        <v>15295</v>
      </c>
      <c r="M1423" s="21" t="s">
        <v>15296</v>
      </c>
      <c r="N1423" s="21">
        <v>1</v>
      </c>
      <c r="O1423" s="21" t="s">
        <v>55</v>
      </c>
      <c r="P1423" s="21">
        <v>0</v>
      </c>
      <c r="Q1423" s="21">
        <v>0</v>
      </c>
      <c r="R1423" s="21">
        <v>0</v>
      </c>
      <c r="S1423" s="21">
        <v>0</v>
      </c>
      <c r="T1423" s="21">
        <v>0</v>
      </c>
      <c r="U1423" s="33">
        <v>185146</v>
      </c>
      <c r="V1423" s="21">
        <v>0</v>
      </c>
      <c r="W1423" s="21">
        <v>0</v>
      </c>
      <c r="X1423" s="21">
        <v>0</v>
      </c>
      <c r="Y1423" s="21">
        <v>0</v>
      </c>
      <c r="Z1423" s="16" t="s">
        <v>315</v>
      </c>
      <c r="AA1423" s="102">
        <v>0</v>
      </c>
      <c r="AB1423" s="99">
        <v>0</v>
      </c>
      <c r="AC1423" s="99">
        <v>0</v>
      </c>
      <c r="AD1423" s="21">
        <v>1.8</v>
      </c>
      <c r="AE1423" s="99">
        <v>0</v>
      </c>
      <c r="AF1423" s="21">
        <f t="shared" si="22"/>
        <v>1.8</v>
      </c>
      <c r="AG1423" s="21" t="s">
        <v>15297</v>
      </c>
      <c r="AH1423" s="24" t="s">
        <v>15298</v>
      </c>
      <c r="AI1423" s="24" t="s">
        <v>15299</v>
      </c>
      <c r="AJ1423" s="27" t="s">
        <v>31979</v>
      </c>
      <c r="AK1423" s="28" t="s">
        <v>60</v>
      </c>
      <c r="AL1423" s="28">
        <v>10</v>
      </c>
      <c r="AM1423" s="28">
        <v>19950825</v>
      </c>
      <c r="AN1423" s="29">
        <v>432</v>
      </c>
      <c r="AO1423" s="29">
        <v>202306</v>
      </c>
      <c r="AP1423" s="29">
        <v>2022</v>
      </c>
      <c r="AQ1423" s="28">
        <v>40525464</v>
      </c>
      <c r="AR1423" s="28">
        <v>27653845</v>
      </c>
      <c r="AS1423" s="28">
        <v>1000000</v>
      </c>
      <c r="AT1423" s="30">
        <v>1</v>
      </c>
      <c r="AU1423" s="30"/>
      <c r="AV1423" s="30"/>
      <c r="AW1423" s="30"/>
      <c r="AX1423" s="30"/>
      <c r="AY1423" s="30"/>
      <c r="AZ1423" s="30"/>
      <c r="BA1423" s="30"/>
      <c r="BB1423" s="30" t="s">
        <v>54452</v>
      </c>
      <c r="BC1423" s="30" t="s">
        <v>54452</v>
      </c>
      <c r="BD1423" s="30" t="s">
        <v>54452</v>
      </c>
      <c r="BE1423" s="30" t="s">
        <v>54452</v>
      </c>
      <c r="BF1423" s="30" t="s">
        <v>54452</v>
      </c>
      <c r="BG1423" s="30">
        <v>7</v>
      </c>
      <c r="BH1423" s="30"/>
      <c r="BI1423" s="31"/>
    </row>
    <row r="1424" spans="1:61" ht="16.5">
      <c r="A1424" s="21" t="s">
        <v>12470</v>
      </c>
      <c r="B1424" s="21">
        <v>12276</v>
      </c>
      <c r="C1424" s="21">
        <v>1663796</v>
      </c>
      <c r="D1424" s="21">
        <v>2048103990</v>
      </c>
      <c r="E1424" s="22">
        <v>1101110218465</v>
      </c>
      <c r="F1424" s="24" t="s">
        <v>12471</v>
      </c>
      <c r="G1424" s="24" t="s">
        <v>44</v>
      </c>
      <c r="H1424" s="24" t="s">
        <v>51</v>
      </c>
      <c r="I1424" s="24" t="s">
        <v>52</v>
      </c>
      <c r="J1424" s="24" t="s">
        <v>462</v>
      </c>
      <c r="K1424" s="21">
        <v>56</v>
      </c>
      <c r="L1424" s="32" t="s">
        <v>12472</v>
      </c>
      <c r="M1424" s="21" t="s">
        <v>11469</v>
      </c>
      <c r="N1424" s="21">
        <v>1</v>
      </c>
      <c r="O1424" s="21" t="s">
        <v>55</v>
      </c>
      <c r="P1424" s="21">
        <v>0</v>
      </c>
      <c r="Q1424" s="33">
        <v>990290</v>
      </c>
      <c r="R1424" s="21">
        <v>0</v>
      </c>
      <c r="S1424" s="21">
        <v>0</v>
      </c>
      <c r="T1424" s="21">
        <v>0</v>
      </c>
      <c r="U1424" s="21">
        <v>0</v>
      </c>
      <c r="V1424" s="21">
        <v>0</v>
      </c>
      <c r="W1424" s="33">
        <v>280424</v>
      </c>
      <c r="X1424" s="21">
        <v>0</v>
      </c>
      <c r="Y1424" s="33">
        <v>15950</v>
      </c>
      <c r="Z1424" s="16" t="s">
        <v>315</v>
      </c>
      <c r="AA1424" s="102">
        <v>0</v>
      </c>
      <c r="AB1424" s="21">
        <v>10</v>
      </c>
      <c r="AC1424" s="99">
        <v>0</v>
      </c>
      <c r="AD1424" s="99">
        <v>0</v>
      </c>
      <c r="AE1424" s="21">
        <v>2.8</v>
      </c>
      <c r="AF1424" s="21">
        <f t="shared" si="22"/>
        <v>12.8</v>
      </c>
      <c r="AG1424" s="21" t="s">
        <v>12473</v>
      </c>
      <c r="AH1424" s="24">
        <v>15881132</v>
      </c>
      <c r="AI1424" s="24" t="s">
        <v>12474</v>
      </c>
      <c r="AJ1424" s="27" t="s">
        <v>31980</v>
      </c>
      <c r="AK1424" s="28" t="s">
        <v>60</v>
      </c>
      <c r="AL1424" s="28">
        <v>10</v>
      </c>
      <c r="AM1424" s="28">
        <v>19771125</v>
      </c>
      <c r="AN1424" s="29">
        <v>468</v>
      </c>
      <c r="AO1424" s="29">
        <v>202212</v>
      </c>
      <c r="AP1424" s="29">
        <v>2022</v>
      </c>
      <c r="AQ1424" s="28">
        <v>140698645</v>
      </c>
      <c r="AR1424" s="28">
        <v>225835728</v>
      </c>
      <c r="AS1424" s="28">
        <v>62510000</v>
      </c>
      <c r="AT1424" s="30">
        <v>1</v>
      </c>
      <c r="AU1424" s="30"/>
      <c r="AV1424" s="30"/>
      <c r="AW1424" s="30"/>
      <c r="AX1424" s="30"/>
      <c r="AY1424" s="30"/>
      <c r="AZ1424" s="30"/>
      <c r="BA1424" s="30"/>
      <c r="BB1424" s="30" t="s">
        <v>54452</v>
      </c>
      <c r="BC1424" s="30" t="s">
        <v>54452</v>
      </c>
      <c r="BD1424" s="30" t="s">
        <v>54452</v>
      </c>
      <c r="BE1424" s="30" t="s">
        <v>54452</v>
      </c>
      <c r="BF1424" s="30" t="s">
        <v>54452</v>
      </c>
      <c r="BG1424" s="30">
        <v>7</v>
      </c>
      <c r="BH1424" s="30" t="s">
        <v>12475</v>
      </c>
      <c r="BI1424" s="31"/>
    </row>
    <row r="1425" spans="1:61" ht="16.5">
      <c r="A1425" s="21" t="s">
        <v>28253</v>
      </c>
      <c r="B1425" s="21">
        <v>23945</v>
      </c>
      <c r="C1425" s="21">
        <v>1336873</v>
      </c>
      <c r="D1425" s="21">
        <v>1068166158</v>
      </c>
      <c r="E1425" s="22">
        <v>1101111377020</v>
      </c>
      <c r="F1425" s="24" t="s">
        <v>28254</v>
      </c>
      <c r="G1425" s="24" t="s">
        <v>104</v>
      </c>
      <c r="H1425" s="24" t="s">
        <v>51</v>
      </c>
      <c r="I1425" s="24" t="s">
        <v>65</v>
      </c>
      <c r="J1425" s="24" t="s">
        <v>966</v>
      </c>
      <c r="K1425" s="21">
        <v>62</v>
      </c>
      <c r="L1425" s="32" t="s">
        <v>28255</v>
      </c>
      <c r="M1425" s="21" t="s">
        <v>17125</v>
      </c>
      <c r="N1425" s="21">
        <v>1</v>
      </c>
      <c r="O1425" s="21" t="s">
        <v>55</v>
      </c>
      <c r="P1425" s="21">
        <v>0</v>
      </c>
      <c r="Q1425" s="21">
        <v>0</v>
      </c>
      <c r="R1425" s="21">
        <v>0</v>
      </c>
      <c r="S1425" s="21">
        <v>0</v>
      </c>
      <c r="T1425" s="21">
        <v>0</v>
      </c>
      <c r="U1425" s="44">
        <v>15035</v>
      </c>
      <c r="V1425" s="21">
        <v>0</v>
      </c>
      <c r="W1425" s="44">
        <v>250912</v>
      </c>
      <c r="X1425" s="21">
        <v>0</v>
      </c>
      <c r="Y1425" s="21">
        <v>0</v>
      </c>
      <c r="Z1425" s="16" t="s">
        <v>315</v>
      </c>
      <c r="AA1425" s="102">
        <v>0</v>
      </c>
      <c r="AB1425" s="99">
        <v>0</v>
      </c>
      <c r="AC1425" s="99">
        <v>0</v>
      </c>
      <c r="AD1425" s="21">
        <v>0.1</v>
      </c>
      <c r="AE1425" s="21">
        <v>2.5</v>
      </c>
      <c r="AF1425" s="21">
        <f t="shared" si="22"/>
        <v>2.6</v>
      </c>
      <c r="AG1425" s="21" t="s">
        <v>21985</v>
      </c>
      <c r="AH1425" s="24" t="s">
        <v>11805</v>
      </c>
      <c r="AI1425" s="24" t="s">
        <v>28256</v>
      </c>
      <c r="AJ1425" s="27" t="s">
        <v>31981</v>
      </c>
      <c r="AK1425" s="28" t="s">
        <v>60</v>
      </c>
      <c r="AL1425" s="28">
        <v>10</v>
      </c>
      <c r="AM1425" s="28">
        <v>19970213</v>
      </c>
      <c r="AN1425" s="29">
        <v>1760</v>
      </c>
      <c r="AO1425" s="29">
        <v>202303</v>
      </c>
      <c r="AP1425" s="29">
        <v>2022</v>
      </c>
      <c r="AQ1425" s="28">
        <v>76688263</v>
      </c>
      <c r="AR1425" s="28">
        <v>21877657</v>
      </c>
      <c r="AS1425" s="28">
        <v>1050000</v>
      </c>
      <c r="AT1425" s="30">
        <v>1</v>
      </c>
      <c r="AU1425" s="30"/>
      <c r="AV1425" s="30"/>
      <c r="AW1425" s="30"/>
      <c r="AX1425" s="30"/>
      <c r="AY1425" s="30"/>
      <c r="AZ1425" s="30"/>
      <c r="BA1425" s="30"/>
      <c r="BB1425" s="30" t="s">
        <v>54452</v>
      </c>
      <c r="BC1425" s="30" t="s">
        <v>54452</v>
      </c>
      <c r="BD1425" s="30" t="s">
        <v>54452</v>
      </c>
      <c r="BE1425" s="30" t="s">
        <v>54452</v>
      </c>
      <c r="BF1425" s="30" t="s">
        <v>28257</v>
      </c>
      <c r="BG1425" s="30">
        <v>2</v>
      </c>
      <c r="BH1425" s="30"/>
      <c r="BI1425" s="31"/>
    </row>
    <row r="1426" spans="1:61" ht="16.5">
      <c r="A1426" s="21" t="s">
        <v>9463</v>
      </c>
      <c r="B1426" s="21">
        <v>9701</v>
      </c>
      <c r="C1426" s="21">
        <v>2607251</v>
      </c>
      <c r="D1426" s="21">
        <v>5148156749</v>
      </c>
      <c r="E1426" s="22">
        <v>1701110300484</v>
      </c>
      <c r="F1426" s="24" t="s">
        <v>9464</v>
      </c>
      <c r="G1426" s="24" t="s">
        <v>44</v>
      </c>
      <c r="H1426" s="24" t="s">
        <v>51</v>
      </c>
      <c r="I1426" s="24" t="s">
        <v>52</v>
      </c>
      <c r="J1426" s="24" t="s">
        <v>171</v>
      </c>
      <c r="K1426" s="21">
        <v>48</v>
      </c>
      <c r="L1426" s="32" t="s">
        <v>9465</v>
      </c>
      <c r="M1426" s="21" t="s">
        <v>5992</v>
      </c>
      <c r="N1426" s="21">
        <v>1</v>
      </c>
      <c r="O1426" s="21" t="s">
        <v>55</v>
      </c>
      <c r="P1426" s="33">
        <v>104787</v>
      </c>
      <c r="Q1426" s="33">
        <v>37110</v>
      </c>
      <c r="R1426" s="33">
        <v>253132</v>
      </c>
      <c r="S1426" s="21">
        <v>0</v>
      </c>
      <c r="T1426" s="21">
        <v>0</v>
      </c>
      <c r="U1426" s="33">
        <v>290993</v>
      </c>
      <c r="V1426" s="21">
        <v>0</v>
      </c>
      <c r="W1426" s="33">
        <v>1479448</v>
      </c>
      <c r="X1426" s="33">
        <v>985527</v>
      </c>
      <c r="Y1426" s="33">
        <v>263232</v>
      </c>
      <c r="Z1426" s="16" t="s">
        <v>315</v>
      </c>
      <c r="AA1426" s="21">
        <v>1</v>
      </c>
      <c r="AB1426" s="21">
        <v>5.5</v>
      </c>
      <c r="AC1426" s="99">
        <v>0</v>
      </c>
      <c r="AD1426" s="21">
        <v>2.9</v>
      </c>
      <c r="AE1426" s="21">
        <v>24.6</v>
      </c>
      <c r="AF1426" s="21">
        <f t="shared" si="22"/>
        <v>34</v>
      </c>
      <c r="AG1426" s="21" t="s">
        <v>385</v>
      </c>
      <c r="AH1426" s="24">
        <v>15444490</v>
      </c>
      <c r="AI1426" s="24" t="s">
        <v>9466</v>
      </c>
      <c r="AJ1426" s="27" t="s">
        <v>31982</v>
      </c>
      <c r="AK1426" s="28" t="s">
        <v>60</v>
      </c>
      <c r="AL1426" s="28">
        <v>10</v>
      </c>
      <c r="AM1426" s="28">
        <v>20051216</v>
      </c>
      <c r="AN1426" s="29">
        <v>1181</v>
      </c>
      <c r="AO1426" s="29">
        <v>202212</v>
      </c>
      <c r="AP1426" s="29">
        <v>2022</v>
      </c>
      <c r="AQ1426" s="28">
        <v>443819131</v>
      </c>
      <c r="AR1426" s="28">
        <v>179889883</v>
      </c>
      <c r="AS1426" s="28">
        <v>1168000</v>
      </c>
      <c r="AT1426" s="30">
        <v>2</v>
      </c>
      <c r="AU1426" s="30"/>
      <c r="AV1426" s="30"/>
      <c r="AW1426" s="30"/>
      <c r="AX1426" s="30"/>
      <c r="AY1426" s="30"/>
      <c r="AZ1426" s="30"/>
      <c r="BA1426" s="30"/>
      <c r="BB1426" s="30" t="s">
        <v>54452</v>
      </c>
      <c r="BC1426" s="30" t="s">
        <v>54452</v>
      </c>
      <c r="BD1426" s="30" t="s">
        <v>54452</v>
      </c>
      <c r="BE1426" s="30" t="s">
        <v>54452</v>
      </c>
      <c r="BF1426" s="30" t="s">
        <v>9467</v>
      </c>
      <c r="BG1426" s="30">
        <v>2</v>
      </c>
      <c r="BH1426" s="30" t="s">
        <v>9468</v>
      </c>
      <c r="BI1426" s="31"/>
    </row>
    <row r="1427" spans="1:61" ht="16.5">
      <c r="A1427" s="21" t="s">
        <v>15086</v>
      </c>
      <c r="B1427" s="21">
        <v>14443</v>
      </c>
      <c r="C1427" s="21">
        <v>3033084</v>
      </c>
      <c r="D1427" s="21">
        <v>2118813952</v>
      </c>
      <c r="E1427" s="22">
        <v>1101113909839</v>
      </c>
      <c r="F1427" s="24" t="s">
        <v>15087</v>
      </c>
      <c r="G1427" s="24" t="s">
        <v>44</v>
      </c>
      <c r="H1427" s="24" t="s">
        <v>51</v>
      </c>
      <c r="I1427" s="24" t="s">
        <v>65</v>
      </c>
      <c r="J1427" s="24" t="s">
        <v>9501</v>
      </c>
      <c r="K1427" s="21">
        <v>57</v>
      </c>
      <c r="L1427" s="32" t="s">
        <v>15088</v>
      </c>
      <c r="M1427" s="21" t="s">
        <v>15089</v>
      </c>
      <c r="N1427" s="26">
        <v>1</v>
      </c>
      <c r="O1427" s="26" t="s">
        <v>55</v>
      </c>
      <c r="P1427" s="26">
        <v>0</v>
      </c>
      <c r="Q1427" s="26">
        <v>0</v>
      </c>
      <c r="R1427" s="26">
        <v>0</v>
      </c>
      <c r="S1427" s="26">
        <v>0</v>
      </c>
      <c r="T1427" s="26">
        <v>0</v>
      </c>
      <c r="U1427" s="26">
        <v>0</v>
      </c>
      <c r="V1427" s="26">
        <v>0</v>
      </c>
      <c r="W1427" s="26">
        <v>0</v>
      </c>
      <c r="X1427" s="26">
        <v>0</v>
      </c>
      <c r="Y1427" s="33">
        <v>11495930</v>
      </c>
      <c r="Z1427" s="21"/>
      <c r="AA1427" s="102">
        <v>0</v>
      </c>
      <c r="AB1427" s="21">
        <v>114.9</v>
      </c>
      <c r="AC1427" s="99">
        <v>0</v>
      </c>
      <c r="AD1427" s="99">
        <v>0</v>
      </c>
      <c r="AE1427" s="99">
        <v>0</v>
      </c>
      <c r="AF1427" s="21">
        <f t="shared" si="22"/>
        <v>114.9</v>
      </c>
      <c r="AG1427" s="21" t="s">
        <v>15090</v>
      </c>
      <c r="AH1427" s="24" t="s">
        <v>15091</v>
      </c>
      <c r="AI1427" s="24" t="s">
        <v>15092</v>
      </c>
      <c r="AJ1427" s="27" t="s">
        <v>31983</v>
      </c>
      <c r="AK1427" s="28" t="s">
        <v>70</v>
      </c>
      <c r="AL1427" s="28">
        <v>10</v>
      </c>
      <c r="AM1427" s="28">
        <v>20080703</v>
      </c>
      <c r="AN1427" s="29">
        <v>354</v>
      </c>
      <c r="AO1427" s="29">
        <v>202306</v>
      </c>
      <c r="AP1427" s="29">
        <v>2022</v>
      </c>
      <c r="AQ1427" s="28">
        <v>24526785</v>
      </c>
      <c r="AR1427" s="28">
        <v>137218134</v>
      </c>
      <c r="AS1427" s="28">
        <v>11060873</v>
      </c>
      <c r="AT1427" s="30">
        <v>1</v>
      </c>
      <c r="AU1427" s="30"/>
      <c r="AV1427" s="30"/>
      <c r="AW1427" s="30"/>
      <c r="AX1427" s="30"/>
      <c r="AY1427" s="30"/>
      <c r="AZ1427" s="30"/>
      <c r="BA1427" s="30"/>
      <c r="BB1427" s="30" t="s">
        <v>54452</v>
      </c>
      <c r="BC1427" s="30" t="s">
        <v>54452</v>
      </c>
      <c r="BD1427" s="30" t="s">
        <v>54452</v>
      </c>
      <c r="BE1427" s="30" t="s">
        <v>54452</v>
      </c>
      <c r="BF1427" s="30" t="s">
        <v>15093</v>
      </c>
      <c r="BG1427" s="30">
        <v>2</v>
      </c>
      <c r="BH1427" s="30"/>
      <c r="BI1427" s="31"/>
    </row>
    <row r="1428" spans="1:61" ht="16.5">
      <c r="A1428" s="21" t="s">
        <v>8340</v>
      </c>
      <c r="B1428" s="21">
        <v>8513</v>
      </c>
      <c r="C1428" s="21">
        <v>10868764</v>
      </c>
      <c r="D1428" s="21">
        <v>6698702230</v>
      </c>
      <c r="E1428" s="22">
        <v>1101118041529</v>
      </c>
      <c r="F1428" s="24" t="s">
        <v>8341</v>
      </c>
      <c r="G1428" s="24" t="s">
        <v>44</v>
      </c>
      <c r="H1428" s="24" t="s">
        <v>51</v>
      </c>
      <c r="I1428" s="24" t="s">
        <v>63</v>
      </c>
      <c r="J1428" s="24" t="s">
        <v>313</v>
      </c>
      <c r="K1428" s="21">
        <v>46</v>
      </c>
      <c r="L1428" s="32" t="s">
        <v>8342</v>
      </c>
      <c r="M1428" s="21" t="s">
        <v>8343</v>
      </c>
      <c r="N1428" s="26">
        <v>1</v>
      </c>
      <c r="O1428" s="26" t="s">
        <v>351</v>
      </c>
      <c r="P1428" s="26">
        <v>0</v>
      </c>
      <c r="Q1428" s="26">
        <v>0</v>
      </c>
      <c r="R1428" s="26">
        <v>0</v>
      </c>
      <c r="S1428" s="26">
        <v>0</v>
      </c>
      <c r="T1428" s="26">
        <v>0</v>
      </c>
      <c r="U1428" s="26">
        <v>0</v>
      </c>
      <c r="V1428" s="26">
        <v>0</v>
      </c>
      <c r="W1428" s="79">
        <v>471</v>
      </c>
      <c r="X1428" s="26">
        <v>0</v>
      </c>
      <c r="Y1428" s="26">
        <v>0</v>
      </c>
      <c r="Z1428" s="21"/>
      <c r="AA1428" s="103">
        <v>0</v>
      </c>
      <c r="AB1428" s="100">
        <v>0</v>
      </c>
      <c r="AC1428" s="100">
        <v>0</v>
      </c>
      <c r="AD1428" s="100">
        <v>0</v>
      </c>
      <c r="AE1428" s="37">
        <v>4.7</v>
      </c>
      <c r="AF1428" s="21">
        <f t="shared" si="22"/>
        <v>4.7</v>
      </c>
      <c r="AG1428" s="21" t="s">
        <v>8132</v>
      </c>
      <c r="AH1428" s="24" t="s">
        <v>8344</v>
      </c>
      <c r="AI1428" s="24" t="s">
        <v>8345</v>
      </c>
      <c r="AJ1428" s="27" t="s">
        <v>31984</v>
      </c>
      <c r="AK1428" s="28" t="s">
        <v>60</v>
      </c>
      <c r="AL1428" s="28">
        <v>10</v>
      </c>
      <c r="AM1428" s="28">
        <v>20211001</v>
      </c>
      <c r="AN1428" s="29">
        <v>795</v>
      </c>
      <c r="AO1428" s="29">
        <v>202305</v>
      </c>
      <c r="AP1428" s="29">
        <v>2022</v>
      </c>
      <c r="AQ1428" s="28">
        <v>1420779000</v>
      </c>
      <c r="AR1428" s="28">
        <v>797228000</v>
      </c>
      <c r="AS1428" s="28">
        <v>20000000</v>
      </c>
      <c r="AT1428" s="30">
        <v>1</v>
      </c>
      <c r="AU1428" s="30"/>
      <c r="AV1428" s="30"/>
      <c r="AW1428" s="30"/>
      <c r="AX1428" s="30"/>
      <c r="AY1428" s="30"/>
      <c r="AZ1428" s="30"/>
      <c r="BA1428" s="30"/>
      <c r="BB1428" s="30" t="s">
        <v>54452</v>
      </c>
      <c r="BC1428" s="30" t="s">
        <v>54452</v>
      </c>
      <c r="BD1428" s="30" t="s">
        <v>54452</v>
      </c>
      <c r="BE1428" s="30" t="s">
        <v>54452</v>
      </c>
      <c r="BF1428" s="30" t="s">
        <v>54452</v>
      </c>
      <c r="BG1428" s="30">
        <v>7</v>
      </c>
      <c r="BH1428" s="30"/>
      <c r="BI1428" s="31"/>
    </row>
    <row r="1429" spans="1:61" ht="16.5">
      <c r="A1429" s="21" t="s">
        <v>23385</v>
      </c>
      <c r="B1429" s="21">
        <v>22512</v>
      </c>
      <c r="C1429" s="21">
        <v>6430642</v>
      </c>
      <c r="D1429" s="21">
        <v>7408600102</v>
      </c>
      <c r="E1429" s="22">
        <v>1801110976663</v>
      </c>
      <c r="F1429" s="24" t="s">
        <v>23386</v>
      </c>
      <c r="G1429" s="24" t="s">
        <v>104</v>
      </c>
      <c r="H1429" s="24" t="s">
        <v>51</v>
      </c>
      <c r="I1429" s="24" t="s">
        <v>65</v>
      </c>
      <c r="J1429" s="24" t="s">
        <v>171</v>
      </c>
      <c r="K1429" s="21">
        <v>48</v>
      </c>
      <c r="L1429" s="32" t="s">
        <v>23387</v>
      </c>
      <c r="M1429" s="21" t="s">
        <v>23388</v>
      </c>
      <c r="N1429" s="21">
        <v>1</v>
      </c>
      <c r="O1429" s="21" t="s">
        <v>83</v>
      </c>
      <c r="P1429" s="21">
        <v>0</v>
      </c>
      <c r="Q1429" s="21">
        <v>0</v>
      </c>
      <c r="R1429" s="33">
        <v>1087133300</v>
      </c>
      <c r="S1429" s="21">
        <v>0</v>
      </c>
      <c r="T1429" s="21">
        <v>0</v>
      </c>
      <c r="U1429" s="21">
        <v>0</v>
      </c>
      <c r="V1429" s="21">
        <v>0</v>
      </c>
      <c r="W1429" s="33">
        <v>63915963</v>
      </c>
      <c r="X1429" s="21">
        <v>0</v>
      </c>
      <c r="Y1429" s="21">
        <v>0</v>
      </c>
      <c r="Z1429" s="16" t="s">
        <v>315</v>
      </c>
      <c r="AA1429" s="102">
        <v>0</v>
      </c>
      <c r="AB1429" s="21">
        <v>10.8</v>
      </c>
      <c r="AC1429" s="99">
        <v>0</v>
      </c>
      <c r="AD1429" s="99">
        <v>0</v>
      </c>
      <c r="AE1429" s="21">
        <v>0.6</v>
      </c>
      <c r="AF1429" s="21">
        <f t="shared" si="22"/>
        <v>11.4</v>
      </c>
      <c r="AG1429" s="21" t="s">
        <v>23389</v>
      </c>
      <c r="AH1429" s="24" t="s">
        <v>23390</v>
      </c>
      <c r="AI1429" s="24" t="s">
        <v>23391</v>
      </c>
      <c r="AJ1429" s="27" t="s">
        <v>31985</v>
      </c>
      <c r="AK1429" s="28" t="s">
        <v>60</v>
      </c>
      <c r="AL1429" s="28">
        <v>10</v>
      </c>
      <c r="AM1429" s="28">
        <v>20150615</v>
      </c>
      <c r="AN1429" s="29">
        <v>413</v>
      </c>
      <c r="AO1429" s="29">
        <v>202212</v>
      </c>
      <c r="AP1429" s="29">
        <v>2022</v>
      </c>
      <c r="AQ1429" s="28">
        <v>57672545</v>
      </c>
      <c r="AR1429" s="28">
        <v>30131609</v>
      </c>
      <c r="AS1429" s="28">
        <v>51000</v>
      </c>
      <c r="AT1429" s="30">
        <v>1</v>
      </c>
      <c r="AU1429" s="30"/>
      <c r="AV1429" s="30"/>
      <c r="AW1429" s="30"/>
      <c r="AX1429" s="30"/>
      <c r="AY1429" s="30"/>
      <c r="AZ1429" s="30"/>
      <c r="BA1429" s="30"/>
      <c r="BB1429" s="30" t="s">
        <v>54452</v>
      </c>
      <c r="BC1429" s="30" t="s">
        <v>54452</v>
      </c>
      <c r="BD1429" s="30" t="s">
        <v>54452</v>
      </c>
      <c r="BE1429" s="30" t="s">
        <v>54452</v>
      </c>
      <c r="BF1429" s="30" t="s">
        <v>54452</v>
      </c>
      <c r="BG1429" s="30">
        <v>4</v>
      </c>
      <c r="BH1429" s="30" t="s">
        <v>23392</v>
      </c>
      <c r="BI1429" s="31"/>
    </row>
    <row r="1430" spans="1:61" ht="16.5">
      <c r="A1430" s="21" t="s">
        <v>7381</v>
      </c>
      <c r="B1430" s="21">
        <v>7462</v>
      </c>
      <c r="C1430" s="21">
        <v>1330576</v>
      </c>
      <c r="D1430" s="21">
        <v>1278109116</v>
      </c>
      <c r="E1430" s="22">
        <v>1115110009253</v>
      </c>
      <c r="F1430" s="24" t="s">
        <v>7382</v>
      </c>
      <c r="G1430" s="24" t="s">
        <v>44</v>
      </c>
      <c r="H1430" s="24" t="s">
        <v>51</v>
      </c>
      <c r="I1430" s="24" t="s">
        <v>52</v>
      </c>
      <c r="J1430" s="24" t="s">
        <v>1033</v>
      </c>
      <c r="K1430" s="21">
        <v>38</v>
      </c>
      <c r="L1430" s="32" t="s">
        <v>7383</v>
      </c>
      <c r="M1430" s="21" t="s">
        <v>7384</v>
      </c>
      <c r="N1430" s="21">
        <v>1</v>
      </c>
      <c r="O1430" s="21" t="s">
        <v>55</v>
      </c>
      <c r="P1430" s="21">
        <v>0</v>
      </c>
      <c r="Q1430" s="21">
        <v>0</v>
      </c>
      <c r="R1430" s="21">
        <v>0</v>
      </c>
      <c r="S1430" s="33">
        <v>515620</v>
      </c>
      <c r="T1430" s="21">
        <v>0</v>
      </c>
      <c r="U1430" s="21">
        <v>0</v>
      </c>
      <c r="V1430" s="33">
        <v>305300</v>
      </c>
      <c r="W1430" s="33">
        <v>67800</v>
      </c>
      <c r="X1430" s="33">
        <v>919717</v>
      </c>
      <c r="Y1430" s="33">
        <v>1007498</v>
      </c>
      <c r="Z1430" s="16" t="s">
        <v>126</v>
      </c>
      <c r="AA1430" s="102">
        <v>0</v>
      </c>
      <c r="AB1430" s="21">
        <v>10</v>
      </c>
      <c r="AC1430" s="21">
        <v>5.0999999999999996</v>
      </c>
      <c r="AD1430" s="99">
        <v>0</v>
      </c>
      <c r="AE1430" s="21">
        <v>12.9</v>
      </c>
      <c r="AF1430" s="21">
        <f t="shared" si="22"/>
        <v>28</v>
      </c>
      <c r="AG1430" s="21" t="s">
        <v>2987</v>
      </c>
      <c r="AH1430" s="24" t="s">
        <v>7385</v>
      </c>
      <c r="AI1430" s="24" t="s">
        <v>7386</v>
      </c>
      <c r="AJ1430" s="27" t="s">
        <v>31986</v>
      </c>
      <c r="AK1430" s="28" t="s">
        <v>60</v>
      </c>
      <c r="AL1430" s="28">
        <v>10</v>
      </c>
      <c r="AM1430" s="28">
        <v>19861126</v>
      </c>
      <c r="AN1430" s="29">
        <v>330</v>
      </c>
      <c r="AO1430" s="29">
        <v>202304</v>
      </c>
      <c r="AP1430" s="29">
        <v>2022</v>
      </c>
      <c r="AQ1430" s="28">
        <v>237954367</v>
      </c>
      <c r="AR1430" s="28">
        <v>107577434</v>
      </c>
      <c r="AS1430" s="28">
        <v>1000000</v>
      </c>
      <c r="AT1430" s="30">
        <v>2</v>
      </c>
      <c r="AU1430" s="30"/>
      <c r="AV1430" s="30"/>
      <c r="AW1430" s="30"/>
      <c r="AX1430" s="30"/>
      <c r="AY1430" s="30"/>
      <c r="AZ1430" s="30"/>
      <c r="BA1430" s="30"/>
      <c r="BB1430" s="30" t="s">
        <v>54452</v>
      </c>
      <c r="BC1430" s="30" t="s">
        <v>54452</v>
      </c>
      <c r="BD1430" s="30" t="s">
        <v>54452</v>
      </c>
      <c r="BE1430" s="30" t="s">
        <v>54452</v>
      </c>
      <c r="BF1430" s="30" t="s">
        <v>7387</v>
      </c>
      <c r="BG1430" s="30">
        <v>2</v>
      </c>
      <c r="BH1430" s="30"/>
      <c r="BI1430" s="31"/>
    </row>
    <row r="1431" spans="1:61" ht="16.5">
      <c r="A1431" s="21" t="s">
        <v>707</v>
      </c>
      <c r="B1431" s="21">
        <v>539</v>
      </c>
      <c r="C1431" s="21">
        <v>1767675</v>
      </c>
      <c r="D1431" s="21">
        <v>1328101004</v>
      </c>
      <c r="E1431" s="22">
        <v>1152110000328</v>
      </c>
      <c r="F1431" s="24" t="s">
        <v>708</v>
      </c>
      <c r="G1431" s="24" t="s">
        <v>44</v>
      </c>
      <c r="H1431" s="24" t="s">
        <v>51</v>
      </c>
      <c r="I1431" s="24" t="s">
        <v>52</v>
      </c>
      <c r="J1431" s="24" t="s">
        <v>279</v>
      </c>
      <c r="K1431" s="21">
        <v>2</v>
      </c>
      <c r="L1431" s="32" t="s">
        <v>709</v>
      </c>
      <c r="M1431" s="21" t="s">
        <v>710</v>
      </c>
      <c r="N1431" s="21">
        <v>1</v>
      </c>
      <c r="O1431" s="21" t="s">
        <v>83</v>
      </c>
      <c r="P1431" s="21">
        <v>0</v>
      </c>
      <c r="Q1431" s="21">
        <v>0</v>
      </c>
      <c r="R1431" s="70">
        <v>37286712</v>
      </c>
      <c r="S1431" s="42">
        <v>251650000</v>
      </c>
      <c r="T1431" s="21">
        <v>0</v>
      </c>
      <c r="U1431" s="21">
        <v>0</v>
      </c>
      <c r="V1431" s="70">
        <v>444068000</v>
      </c>
      <c r="W1431" s="68">
        <v>98057999</v>
      </c>
      <c r="X1431" s="21">
        <v>0</v>
      </c>
      <c r="Y1431" s="70">
        <v>7350138589</v>
      </c>
      <c r="Z1431" s="16" t="s">
        <v>56</v>
      </c>
      <c r="AA1431" s="102">
        <v>0</v>
      </c>
      <c r="AB1431" s="21">
        <v>73.8</v>
      </c>
      <c r="AC1431" s="21">
        <v>2.5</v>
      </c>
      <c r="AD1431" s="99">
        <v>0</v>
      </c>
      <c r="AE1431" s="21">
        <v>5.4</v>
      </c>
      <c r="AF1431" s="21">
        <f t="shared" si="22"/>
        <v>81.7</v>
      </c>
      <c r="AG1431" s="21" t="s">
        <v>711</v>
      </c>
      <c r="AH1431" s="24" t="s">
        <v>712</v>
      </c>
      <c r="AI1431" s="24" t="s">
        <v>713</v>
      </c>
      <c r="AJ1431" s="27" t="s">
        <v>31987</v>
      </c>
      <c r="AK1431" s="28" t="s">
        <v>60</v>
      </c>
      <c r="AL1431" s="28">
        <v>10</v>
      </c>
      <c r="AM1431" s="28">
        <v>19711216</v>
      </c>
      <c r="AN1431" s="29">
        <v>341</v>
      </c>
      <c r="AO1431" s="29">
        <v>202212</v>
      </c>
      <c r="AP1431" s="29">
        <v>2022</v>
      </c>
      <c r="AQ1431" s="28">
        <v>187650625</v>
      </c>
      <c r="AR1431" s="28">
        <v>193818028</v>
      </c>
      <c r="AS1431" s="28">
        <v>25880225</v>
      </c>
      <c r="AT1431" s="30">
        <v>1</v>
      </c>
      <c r="AU1431" s="30"/>
      <c r="AV1431" s="30"/>
      <c r="AW1431" s="30"/>
      <c r="AX1431" s="30"/>
      <c r="AY1431" s="30"/>
      <c r="AZ1431" s="30"/>
      <c r="BA1431" s="30"/>
      <c r="BB1431" s="30" t="s">
        <v>54452</v>
      </c>
      <c r="BC1431" s="30" t="s">
        <v>54452</v>
      </c>
      <c r="BD1431" s="30" t="s">
        <v>54452</v>
      </c>
      <c r="BE1431" s="30" t="s">
        <v>54452</v>
      </c>
      <c r="BF1431" s="30" t="s">
        <v>714</v>
      </c>
      <c r="BG1431" s="30">
        <v>2</v>
      </c>
      <c r="BH1431" s="30" t="s">
        <v>101</v>
      </c>
      <c r="BI1431" s="31"/>
    </row>
    <row r="1432" spans="1:61" ht="16.5">
      <c r="A1432" s="21" t="s">
        <v>8895</v>
      </c>
      <c r="B1432" s="21">
        <v>9131</v>
      </c>
      <c r="C1432" s="21">
        <v>1424759</v>
      </c>
      <c r="D1432" s="21">
        <v>1308142372</v>
      </c>
      <c r="E1432" s="22">
        <v>1101110673966</v>
      </c>
      <c r="F1432" s="24" t="s">
        <v>8896</v>
      </c>
      <c r="G1432" s="24" t="s">
        <v>44</v>
      </c>
      <c r="H1432" s="24" t="s">
        <v>51</v>
      </c>
      <c r="I1432" s="24" t="s">
        <v>52</v>
      </c>
      <c r="J1432" s="24" t="s">
        <v>313</v>
      </c>
      <c r="K1432" s="21">
        <v>46</v>
      </c>
      <c r="L1432" s="32" t="s">
        <v>8897</v>
      </c>
      <c r="M1432" s="21" t="s">
        <v>8898</v>
      </c>
      <c r="N1432" s="21">
        <v>1</v>
      </c>
      <c r="O1432" s="21" t="s">
        <v>55</v>
      </c>
      <c r="P1432" s="33">
        <v>1784446</v>
      </c>
      <c r="Q1432" s="21">
        <v>0</v>
      </c>
      <c r="R1432" s="33">
        <v>4500</v>
      </c>
      <c r="S1432" s="33">
        <v>3600</v>
      </c>
      <c r="T1432" s="21">
        <v>0</v>
      </c>
      <c r="U1432" s="33">
        <v>73680</v>
      </c>
      <c r="V1432" s="33">
        <v>119292</v>
      </c>
      <c r="W1432" s="33">
        <v>64113</v>
      </c>
      <c r="X1432" s="21">
        <v>0</v>
      </c>
      <c r="Y1432" s="21">
        <v>0</v>
      </c>
      <c r="Z1432" s="16" t="s">
        <v>315</v>
      </c>
      <c r="AA1432" s="21">
        <v>17.8</v>
      </c>
      <c r="AB1432" s="99">
        <v>0</v>
      </c>
      <c r="AC1432" s="99">
        <v>0</v>
      </c>
      <c r="AD1432" s="21">
        <v>0.7</v>
      </c>
      <c r="AE1432" s="21">
        <v>1.8</v>
      </c>
      <c r="AF1432" s="21">
        <f t="shared" si="22"/>
        <v>20.3</v>
      </c>
      <c r="AG1432" s="21" t="s">
        <v>8899</v>
      </c>
      <c r="AH1432" s="24" t="s">
        <v>8900</v>
      </c>
      <c r="AI1432" s="24" t="s">
        <v>8901</v>
      </c>
      <c r="AJ1432" s="27" t="s">
        <v>31988</v>
      </c>
      <c r="AK1432" s="28" t="s">
        <v>70</v>
      </c>
      <c r="AL1432" s="28">
        <v>10</v>
      </c>
      <c r="AM1432" s="28">
        <v>19900207</v>
      </c>
      <c r="AN1432" s="29">
        <v>675</v>
      </c>
      <c r="AO1432" s="29">
        <v>202306</v>
      </c>
      <c r="AP1432" s="29">
        <v>2022</v>
      </c>
      <c r="AQ1432" s="28">
        <v>109252666</v>
      </c>
      <c r="AR1432" s="28">
        <v>164845655</v>
      </c>
      <c r="AS1432" s="28">
        <v>7539355</v>
      </c>
      <c r="AT1432" s="30">
        <v>1</v>
      </c>
      <c r="AU1432" s="30"/>
      <c r="AV1432" s="30"/>
      <c r="AW1432" s="30"/>
      <c r="AX1432" s="30"/>
      <c r="AY1432" s="30"/>
      <c r="AZ1432" s="30"/>
      <c r="BA1432" s="30"/>
      <c r="BB1432" s="30" t="s">
        <v>54452</v>
      </c>
      <c r="BC1432" s="30" t="s">
        <v>54452</v>
      </c>
      <c r="BD1432" s="30" t="s">
        <v>54452</v>
      </c>
      <c r="BE1432" s="30" t="s">
        <v>54452</v>
      </c>
      <c r="BF1432" s="30" t="s">
        <v>8902</v>
      </c>
      <c r="BG1432" s="30">
        <v>2</v>
      </c>
      <c r="BH1432" s="30"/>
      <c r="BI1432" s="31"/>
    </row>
    <row r="1433" spans="1:61" ht="16.5">
      <c r="A1433" s="21" t="s">
        <v>7242</v>
      </c>
      <c r="B1433" s="21">
        <v>7297</v>
      </c>
      <c r="C1433" s="21">
        <v>1556115</v>
      </c>
      <c r="D1433" s="21">
        <v>5058101181</v>
      </c>
      <c r="E1433" s="22">
        <v>1712110000651</v>
      </c>
      <c r="F1433" s="24" t="s">
        <v>7243</v>
      </c>
      <c r="G1433" s="24" t="s">
        <v>44</v>
      </c>
      <c r="H1433" s="24" t="s">
        <v>51</v>
      </c>
      <c r="I1433" s="24" t="s">
        <v>52</v>
      </c>
      <c r="J1433" s="24" t="s">
        <v>1033</v>
      </c>
      <c r="K1433" s="21">
        <v>38</v>
      </c>
      <c r="L1433" s="32" t="s">
        <v>7244</v>
      </c>
      <c r="M1433" s="21" t="s">
        <v>7245</v>
      </c>
      <c r="N1433" s="21">
        <v>1</v>
      </c>
      <c r="O1433" s="21" t="s">
        <v>55</v>
      </c>
      <c r="P1433" s="21">
        <v>0</v>
      </c>
      <c r="Q1433" s="21">
        <v>0</v>
      </c>
      <c r="R1433" s="21">
        <v>0</v>
      </c>
      <c r="S1433" s="33">
        <v>1481592</v>
      </c>
      <c r="T1433" s="21">
        <v>0</v>
      </c>
      <c r="U1433" s="21">
        <v>0</v>
      </c>
      <c r="V1433" s="21">
        <v>0</v>
      </c>
      <c r="W1433" s="21">
        <v>0</v>
      </c>
      <c r="X1433" s="39">
        <v>44429</v>
      </c>
      <c r="Y1433" s="21">
        <v>0</v>
      </c>
      <c r="Z1433" s="16" t="s">
        <v>126</v>
      </c>
      <c r="AA1433" s="102">
        <v>0</v>
      </c>
      <c r="AB1433" s="99">
        <v>0</v>
      </c>
      <c r="AC1433" s="21">
        <v>14.8</v>
      </c>
      <c r="AD1433" s="99">
        <v>0</v>
      </c>
      <c r="AE1433" s="21">
        <v>0.4</v>
      </c>
      <c r="AF1433" s="21">
        <f t="shared" si="22"/>
        <v>15.200000000000001</v>
      </c>
      <c r="AG1433" s="21" t="s">
        <v>6881</v>
      </c>
      <c r="AH1433" s="24" t="s">
        <v>7246</v>
      </c>
      <c r="AI1433" s="24" t="s">
        <v>7247</v>
      </c>
      <c r="AJ1433" s="27" t="s">
        <v>31989</v>
      </c>
      <c r="AK1433" s="28" t="s">
        <v>60</v>
      </c>
      <c r="AL1433" s="28">
        <v>10</v>
      </c>
      <c r="AM1433" s="28">
        <v>19790201</v>
      </c>
      <c r="AN1433" s="29">
        <v>317</v>
      </c>
      <c r="AO1433" s="29">
        <v>202304</v>
      </c>
      <c r="AP1433" s="29">
        <v>2022</v>
      </c>
      <c r="AQ1433" s="28">
        <v>298023805</v>
      </c>
      <c r="AR1433" s="28">
        <v>255364231</v>
      </c>
      <c r="AS1433" s="28">
        <v>11270000</v>
      </c>
      <c r="AT1433" s="30">
        <v>1</v>
      </c>
      <c r="AU1433" s="30"/>
      <c r="AV1433" s="30"/>
      <c r="AW1433" s="30"/>
      <c r="AX1433" s="30"/>
      <c r="AY1433" s="30"/>
      <c r="AZ1433" s="30"/>
      <c r="BA1433" s="30"/>
      <c r="BB1433" s="30" t="s">
        <v>54452</v>
      </c>
      <c r="BC1433" s="30" t="s">
        <v>54452</v>
      </c>
      <c r="BD1433" s="30" t="s">
        <v>54452</v>
      </c>
      <c r="BE1433" s="30" t="s">
        <v>54452</v>
      </c>
      <c r="BF1433" s="30" t="s">
        <v>54452</v>
      </c>
      <c r="BG1433" s="30">
        <v>7</v>
      </c>
      <c r="BH1433" s="30" t="s">
        <v>7248</v>
      </c>
      <c r="BI1433" s="31"/>
    </row>
    <row r="1434" spans="1:61" ht="16.5">
      <c r="A1434" s="21" t="s">
        <v>6666</v>
      </c>
      <c r="B1434" s="21">
        <v>6832</v>
      </c>
      <c r="C1434" s="21">
        <v>8999800</v>
      </c>
      <c r="D1434" s="21">
        <v>7758101311</v>
      </c>
      <c r="E1434" s="22">
        <v>1101117155529</v>
      </c>
      <c r="F1434" s="24" t="s">
        <v>6667</v>
      </c>
      <c r="G1434" s="24" t="s">
        <v>44</v>
      </c>
      <c r="H1434" s="24" t="s">
        <v>51</v>
      </c>
      <c r="I1434" s="24" t="s">
        <v>52</v>
      </c>
      <c r="J1434" s="24" t="s">
        <v>1033</v>
      </c>
      <c r="K1434" s="21">
        <v>38</v>
      </c>
      <c r="L1434" s="32" t="s">
        <v>6668</v>
      </c>
      <c r="M1434" s="21" t="s">
        <v>6669</v>
      </c>
      <c r="N1434" s="21">
        <v>1</v>
      </c>
      <c r="O1434" s="21" t="s">
        <v>55</v>
      </c>
      <c r="P1434" s="21">
        <v>0</v>
      </c>
      <c r="Q1434" s="33">
        <v>164833</v>
      </c>
      <c r="R1434" s="21">
        <v>0</v>
      </c>
      <c r="S1434" s="33">
        <v>22924943</v>
      </c>
      <c r="T1434" s="21">
        <v>0</v>
      </c>
      <c r="U1434" s="33">
        <v>2089</v>
      </c>
      <c r="V1434" s="21">
        <v>0</v>
      </c>
      <c r="W1434" s="39">
        <v>1874049</v>
      </c>
      <c r="X1434" s="21">
        <v>0</v>
      </c>
      <c r="Y1434" s="39">
        <v>2493850</v>
      </c>
      <c r="Z1434" s="16" t="s">
        <v>126</v>
      </c>
      <c r="AA1434" s="102">
        <v>0</v>
      </c>
      <c r="AB1434" s="21">
        <v>26.5</v>
      </c>
      <c r="AC1434" s="21">
        <v>229.2</v>
      </c>
      <c r="AD1434" s="99">
        <v>0</v>
      </c>
      <c r="AE1434" s="21">
        <v>18.7</v>
      </c>
      <c r="AF1434" s="21">
        <f t="shared" si="22"/>
        <v>274.39999999999998</v>
      </c>
      <c r="AG1434" s="21" t="s">
        <v>6670</v>
      </c>
      <c r="AH1434" s="24" t="s">
        <v>6671</v>
      </c>
      <c r="AI1434" s="24" t="s">
        <v>6672</v>
      </c>
      <c r="AJ1434" s="27" t="s">
        <v>31990</v>
      </c>
      <c r="AK1434" s="28" t="s">
        <v>60</v>
      </c>
      <c r="AL1434" s="28">
        <v>10</v>
      </c>
      <c r="AM1434" s="28">
        <v>20190701</v>
      </c>
      <c r="AN1434" s="29">
        <v>539</v>
      </c>
      <c r="AO1434" s="29">
        <v>202305</v>
      </c>
      <c r="AP1434" s="29">
        <v>2022</v>
      </c>
      <c r="AQ1434" s="28">
        <v>1019597104</v>
      </c>
      <c r="AR1434" s="28">
        <v>1239846285</v>
      </c>
      <c r="AS1434" s="28">
        <v>789870</v>
      </c>
      <c r="AT1434" s="30">
        <v>1</v>
      </c>
      <c r="AU1434" s="30"/>
      <c r="AV1434" s="30"/>
      <c r="AW1434" s="30"/>
      <c r="AX1434" s="30"/>
      <c r="AY1434" s="30"/>
      <c r="AZ1434" s="30"/>
      <c r="BA1434" s="30"/>
      <c r="BB1434" s="30" t="s">
        <v>54452</v>
      </c>
      <c r="BC1434" s="30" t="s">
        <v>54452</v>
      </c>
      <c r="BD1434" s="30" t="s">
        <v>54452</v>
      </c>
      <c r="BE1434" s="30" t="s">
        <v>54452</v>
      </c>
      <c r="BF1434" s="30" t="s">
        <v>54452</v>
      </c>
      <c r="BG1434" s="30">
        <v>4</v>
      </c>
      <c r="BH1434" s="30" t="s">
        <v>237</v>
      </c>
      <c r="BI1434" s="31"/>
    </row>
    <row r="1435" spans="1:61" ht="16.5">
      <c r="A1435" s="21" t="s">
        <v>10106</v>
      </c>
      <c r="B1435" s="21">
        <v>10513</v>
      </c>
      <c r="C1435" s="21">
        <v>1960328</v>
      </c>
      <c r="D1435" s="21">
        <v>1328152217</v>
      </c>
      <c r="E1435" s="22">
        <v>1152110047924</v>
      </c>
      <c r="F1435" s="24" t="s">
        <v>10107</v>
      </c>
      <c r="G1435" s="24" t="s">
        <v>44</v>
      </c>
      <c r="H1435" s="24" t="s">
        <v>51</v>
      </c>
      <c r="I1435" s="24" t="s">
        <v>52</v>
      </c>
      <c r="J1435" s="24" t="s">
        <v>171</v>
      </c>
      <c r="K1435" s="21">
        <v>48</v>
      </c>
      <c r="L1435" s="32" t="s">
        <v>10108</v>
      </c>
      <c r="M1435" s="21" t="s">
        <v>10109</v>
      </c>
      <c r="N1435" s="21">
        <v>2</v>
      </c>
      <c r="O1435" s="21" t="s">
        <v>55</v>
      </c>
      <c r="P1435" s="33">
        <v>13007</v>
      </c>
      <c r="Q1435" s="33">
        <v>67126</v>
      </c>
      <c r="R1435" s="33">
        <v>421540</v>
      </c>
      <c r="S1435" s="33">
        <v>227082</v>
      </c>
      <c r="T1435" s="21">
        <v>0</v>
      </c>
      <c r="U1435" s="33">
        <v>1447044</v>
      </c>
      <c r="V1435" s="21">
        <v>0</v>
      </c>
      <c r="W1435" s="33">
        <v>92485</v>
      </c>
      <c r="X1435" s="33">
        <v>450867</v>
      </c>
      <c r="Y1435" s="33">
        <v>1164121</v>
      </c>
      <c r="Z1435" s="16" t="s">
        <v>126</v>
      </c>
      <c r="AA1435" s="21">
        <v>0.1</v>
      </c>
      <c r="AB1435" s="21">
        <v>16.5</v>
      </c>
      <c r="AC1435" s="21">
        <v>2.2000000000000002</v>
      </c>
      <c r="AD1435" s="21">
        <v>14.4</v>
      </c>
      <c r="AE1435" s="21">
        <v>5.4</v>
      </c>
      <c r="AF1435" s="21">
        <f t="shared" si="22"/>
        <v>38.6</v>
      </c>
      <c r="AG1435" s="21" t="s">
        <v>10110</v>
      </c>
      <c r="AH1435" s="24" t="s">
        <v>10111</v>
      </c>
      <c r="AI1435" s="24" t="s">
        <v>10112</v>
      </c>
      <c r="AJ1435" s="27" t="s">
        <v>31991</v>
      </c>
      <c r="AK1435" s="28" t="s">
        <v>60</v>
      </c>
      <c r="AL1435" s="28">
        <v>10</v>
      </c>
      <c r="AM1435" s="28">
        <v>20030922</v>
      </c>
      <c r="AN1435" s="29">
        <v>479</v>
      </c>
      <c r="AO1435" s="29">
        <v>202212</v>
      </c>
      <c r="AP1435" s="29">
        <v>2022</v>
      </c>
      <c r="AQ1435" s="28">
        <v>410583596</v>
      </c>
      <c r="AR1435" s="28">
        <v>173956873</v>
      </c>
      <c r="AS1435" s="28">
        <v>480000</v>
      </c>
      <c r="AT1435" s="30">
        <v>1</v>
      </c>
      <c r="AU1435" s="30"/>
      <c r="AV1435" s="30"/>
      <c r="AW1435" s="30"/>
      <c r="AX1435" s="30"/>
      <c r="AY1435" s="30"/>
      <c r="AZ1435" s="30"/>
      <c r="BA1435" s="30"/>
      <c r="BB1435" s="30" t="s">
        <v>54452</v>
      </c>
      <c r="BC1435" s="30" t="s">
        <v>54452</v>
      </c>
      <c r="BD1435" s="30" t="s">
        <v>54452</v>
      </c>
      <c r="BE1435" s="30" t="s">
        <v>54452</v>
      </c>
      <c r="BF1435" s="30" t="s">
        <v>54452</v>
      </c>
      <c r="BG1435" s="30">
        <v>7</v>
      </c>
      <c r="BH1435" s="30" t="s">
        <v>9729</v>
      </c>
      <c r="BI1435" s="31"/>
    </row>
    <row r="1436" spans="1:61" ht="16.5">
      <c r="A1436" s="21" t="s">
        <v>16120</v>
      </c>
      <c r="B1436" s="21">
        <v>11516</v>
      </c>
      <c r="C1436" s="21">
        <v>11751190</v>
      </c>
      <c r="D1436" s="21">
        <v>2458102575</v>
      </c>
      <c r="E1436" s="22">
        <v>1344110110378</v>
      </c>
      <c r="F1436" s="24" t="s">
        <v>8607</v>
      </c>
      <c r="G1436" s="24" t="s">
        <v>44</v>
      </c>
      <c r="H1436" s="24" t="s">
        <v>51</v>
      </c>
      <c r="I1436" s="24" t="s">
        <v>65</v>
      </c>
      <c r="J1436" s="24" t="s">
        <v>3829</v>
      </c>
      <c r="K1436" s="21">
        <v>50</v>
      </c>
      <c r="L1436" s="32" t="s">
        <v>16121</v>
      </c>
      <c r="M1436" s="21" t="s">
        <v>16122</v>
      </c>
      <c r="N1436" s="26">
        <v>1</v>
      </c>
      <c r="O1436" s="26">
        <v>0</v>
      </c>
      <c r="P1436" s="26">
        <v>0</v>
      </c>
      <c r="Q1436" s="26">
        <v>0</v>
      </c>
      <c r="R1436" s="26">
        <v>0</v>
      </c>
      <c r="S1436" s="26">
        <v>0</v>
      </c>
      <c r="T1436" s="26">
        <v>0</v>
      </c>
      <c r="U1436" s="26">
        <v>0</v>
      </c>
      <c r="V1436" s="26">
        <v>0</v>
      </c>
      <c r="W1436" s="26">
        <v>0</v>
      </c>
      <c r="X1436" s="26">
        <v>0</v>
      </c>
      <c r="Y1436" s="26">
        <v>0</v>
      </c>
      <c r="Z1436" s="16" t="s">
        <v>315</v>
      </c>
      <c r="AA1436" s="101">
        <v>0</v>
      </c>
      <c r="AB1436" s="98">
        <v>0</v>
      </c>
      <c r="AC1436" s="98">
        <v>0</v>
      </c>
      <c r="AD1436" s="98">
        <v>0</v>
      </c>
      <c r="AE1436" s="98">
        <v>0</v>
      </c>
      <c r="AF1436" s="21">
        <f t="shared" si="22"/>
        <v>0</v>
      </c>
      <c r="AG1436" s="21" t="s">
        <v>16123</v>
      </c>
      <c r="AH1436" s="24"/>
      <c r="AI1436" s="24" t="s">
        <v>16124</v>
      </c>
      <c r="AJ1436" s="27" t="s">
        <v>31992</v>
      </c>
      <c r="AK1436" s="28" t="s">
        <v>577</v>
      </c>
      <c r="AL1436" s="28">
        <v>10</v>
      </c>
      <c r="AM1436" s="28">
        <v>20220520</v>
      </c>
      <c r="AN1436" s="29">
        <v>310</v>
      </c>
      <c r="AO1436" s="29">
        <v>202304</v>
      </c>
      <c r="AP1436" s="29"/>
      <c r="AQ1436" s="28"/>
      <c r="AR1436" s="28"/>
      <c r="AS1436" s="28"/>
      <c r="AT1436" s="30">
        <v>1</v>
      </c>
      <c r="AU1436" s="30"/>
      <c r="AV1436" s="30"/>
      <c r="AW1436" s="30"/>
      <c r="AX1436" s="30"/>
      <c r="AY1436" s="30"/>
      <c r="AZ1436" s="30"/>
      <c r="BA1436" s="30"/>
      <c r="BB1436" s="30" t="s">
        <v>54452</v>
      </c>
      <c r="BC1436" s="30" t="s">
        <v>54452</v>
      </c>
      <c r="BD1436" s="30" t="s">
        <v>54452</v>
      </c>
      <c r="BE1436" s="30" t="s">
        <v>54452</v>
      </c>
      <c r="BF1436" s="30" t="s">
        <v>54452</v>
      </c>
      <c r="BG1436" s="30">
        <v>8</v>
      </c>
      <c r="BH1436" s="30"/>
      <c r="BI1436" s="31"/>
    </row>
    <row r="1437" spans="1:61" ht="16.5">
      <c r="A1437" s="21" t="s">
        <v>267</v>
      </c>
      <c r="B1437" s="21">
        <v>219</v>
      </c>
      <c r="C1437" s="21">
        <v>1739360</v>
      </c>
      <c r="D1437" s="21">
        <v>3078104721</v>
      </c>
      <c r="E1437" s="22">
        <v>1647110001939</v>
      </c>
      <c r="F1437" s="24" t="s">
        <v>268</v>
      </c>
      <c r="G1437" s="24" t="s">
        <v>44</v>
      </c>
      <c r="H1437" s="24" t="s">
        <v>51</v>
      </c>
      <c r="I1437" s="24" t="s">
        <v>65</v>
      </c>
      <c r="J1437" s="24" t="s">
        <v>72</v>
      </c>
      <c r="K1437" s="21">
        <v>1</v>
      </c>
      <c r="L1437" s="32" t="s">
        <v>269</v>
      </c>
      <c r="M1437" s="21" t="s">
        <v>270</v>
      </c>
      <c r="N1437" s="21">
        <v>1</v>
      </c>
      <c r="O1437" s="21" t="s">
        <v>55</v>
      </c>
      <c r="P1437" s="21">
        <v>0</v>
      </c>
      <c r="Q1437" s="42">
        <v>5397</v>
      </c>
      <c r="R1437" s="42">
        <v>57833</v>
      </c>
      <c r="S1437" s="42">
        <v>1151754</v>
      </c>
      <c r="T1437" s="21">
        <v>0</v>
      </c>
      <c r="U1437" s="21">
        <v>672</v>
      </c>
      <c r="V1437" s="21">
        <v>0</v>
      </c>
      <c r="W1437" s="42">
        <v>45423</v>
      </c>
      <c r="X1437" s="42">
        <v>165205</v>
      </c>
      <c r="Y1437" s="21">
        <v>0</v>
      </c>
      <c r="Z1437" s="16" t="s">
        <v>56</v>
      </c>
      <c r="AA1437" s="102">
        <v>0</v>
      </c>
      <c r="AB1437" s="21">
        <v>0.6</v>
      </c>
      <c r="AC1437" s="21">
        <v>11.5</v>
      </c>
      <c r="AD1437" s="99">
        <v>0</v>
      </c>
      <c r="AE1437" s="21">
        <v>2.1</v>
      </c>
      <c r="AF1437" s="21">
        <f t="shared" si="22"/>
        <v>14.2</v>
      </c>
      <c r="AG1437" s="21" t="s">
        <v>271</v>
      </c>
      <c r="AH1437" s="24" t="s">
        <v>272</v>
      </c>
      <c r="AI1437" s="24" t="s">
        <v>273</v>
      </c>
      <c r="AJ1437" s="27" t="s">
        <v>31993</v>
      </c>
      <c r="AK1437" s="28" t="s">
        <v>60</v>
      </c>
      <c r="AL1437" s="28">
        <v>10</v>
      </c>
      <c r="AM1437" s="28">
        <v>19910621</v>
      </c>
      <c r="AN1437" s="29">
        <v>318</v>
      </c>
      <c r="AO1437" s="29">
        <v>202304</v>
      </c>
      <c r="AP1437" s="29">
        <v>2022</v>
      </c>
      <c r="AQ1437" s="28">
        <v>63576432</v>
      </c>
      <c r="AR1437" s="28">
        <v>74364731</v>
      </c>
      <c r="AS1437" s="28">
        <v>2500000</v>
      </c>
      <c r="AT1437" s="30">
        <v>2</v>
      </c>
      <c r="AU1437" s="30"/>
      <c r="AV1437" s="30"/>
      <c r="AW1437" s="30"/>
      <c r="AX1437" s="30"/>
      <c r="AY1437" s="30"/>
      <c r="AZ1437" s="30"/>
      <c r="BA1437" s="30"/>
      <c r="BB1437" s="30" t="s">
        <v>54452</v>
      </c>
      <c r="BC1437" s="30" t="s">
        <v>54452</v>
      </c>
      <c r="BD1437" s="30" t="s">
        <v>54452</v>
      </c>
      <c r="BE1437" s="30" t="s">
        <v>54452</v>
      </c>
      <c r="BF1437" s="30" t="s">
        <v>54452</v>
      </c>
      <c r="BG1437" s="30">
        <v>7</v>
      </c>
      <c r="BH1437" s="30" t="s">
        <v>274</v>
      </c>
      <c r="BI1437" s="31"/>
    </row>
    <row r="1438" spans="1:61" ht="16.5">
      <c r="A1438" s="21" t="s">
        <v>294</v>
      </c>
      <c r="B1438" s="21">
        <v>257</v>
      </c>
      <c r="C1438" s="21">
        <v>1630948</v>
      </c>
      <c r="D1438" s="21">
        <v>1358105649</v>
      </c>
      <c r="E1438" s="22">
        <v>1345110001567</v>
      </c>
      <c r="F1438" s="24" t="s">
        <v>295</v>
      </c>
      <c r="G1438" s="24" t="s">
        <v>44</v>
      </c>
      <c r="H1438" s="24" t="s">
        <v>51</v>
      </c>
      <c r="I1438" s="24" t="s">
        <v>52</v>
      </c>
      <c r="J1438" s="24" t="s">
        <v>72</v>
      </c>
      <c r="K1438" s="21">
        <v>1</v>
      </c>
      <c r="L1438" s="32" t="s">
        <v>296</v>
      </c>
      <c r="M1438" s="21" t="s">
        <v>297</v>
      </c>
      <c r="N1438" s="21">
        <v>1</v>
      </c>
      <c r="O1438" s="21" t="s">
        <v>55</v>
      </c>
      <c r="P1438" s="21">
        <v>0</v>
      </c>
      <c r="Q1438" s="21">
        <v>0</v>
      </c>
      <c r="R1438" s="42">
        <v>28000</v>
      </c>
      <c r="S1438" s="42">
        <v>694481</v>
      </c>
      <c r="T1438" s="21">
        <v>0</v>
      </c>
      <c r="U1438" s="21">
        <v>0</v>
      </c>
      <c r="V1438" s="21">
        <v>0</v>
      </c>
      <c r="W1438" s="21">
        <v>0</v>
      </c>
      <c r="X1438" s="42">
        <v>12758</v>
      </c>
      <c r="Y1438" s="42">
        <v>9524530</v>
      </c>
      <c r="Z1438" s="16" t="s">
        <v>56</v>
      </c>
      <c r="AA1438" s="102">
        <v>0</v>
      </c>
      <c r="AB1438" s="21">
        <v>95.5</v>
      </c>
      <c r="AC1438" s="21">
        <v>6.9</v>
      </c>
      <c r="AD1438" s="99">
        <v>0</v>
      </c>
      <c r="AE1438" s="21">
        <v>0.1</v>
      </c>
      <c r="AF1438" s="21">
        <f t="shared" si="22"/>
        <v>102.5</v>
      </c>
      <c r="AG1438" s="21" t="s">
        <v>298</v>
      </c>
      <c r="AH1438" s="24" t="s">
        <v>299</v>
      </c>
      <c r="AI1438" s="24" t="s">
        <v>300</v>
      </c>
      <c r="AJ1438" s="27" t="s">
        <v>31994</v>
      </c>
      <c r="AK1438" s="28" t="s">
        <v>60</v>
      </c>
      <c r="AL1438" s="28">
        <v>10</v>
      </c>
      <c r="AM1438" s="28">
        <v>19800104</v>
      </c>
      <c r="AN1438" s="29">
        <v>370</v>
      </c>
      <c r="AO1438" s="29">
        <v>202206</v>
      </c>
      <c r="AP1438" s="29">
        <v>2022</v>
      </c>
      <c r="AQ1438" s="28">
        <v>289665806</v>
      </c>
      <c r="AR1438" s="28">
        <v>133769346</v>
      </c>
      <c r="AS1438" s="28">
        <v>5850000</v>
      </c>
      <c r="AT1438" s="30">
        <v>1</v>
      </c>
      <c r="AU1438" s="30"/>
      <c r="AV1438" s="30"/>
      <c r="AW1438" s="30"/>
      <c r="AX1438" s="30"/>
      <c r="AY1438" s="30"/>
      <c r="AZ1438" s="30"/>
      <c r="BA1438" s="30"/>
      <c r="BB1438" s="30" t="s">
        <v>54452</v>
      </c>
      <c r="BC1438" s="30" t="s">
        <v>54452</v>
      </c>
      <c r="BD1438" s="30" t="s">
        <v>54452</v>
      </c>
      <c r="BE1438" s="30" t="s">
        <v>54452</v>
      </c>
      <c r="BF1438" s="30" t="s">
        <v>301</v>
      </c>
      <c r="BG1438" s="30">
        <v>2</v>
      </c>
      <c r="BH1438" s="30" t="s">
        <v>302</v>
      </c>
      <c r="BI1438" s="31"/>
    </row>
    <row r="1439" spans="1:61" ht="16.5">
      <c r="A1439" s="21" t="s">
        <v>7079</v>
      </c>
      <c r="B1439" s="21">
        <v>7155</v>
      </c>
      <c r="C1439" s="21">
        <v>2106199</v>
      </c>
      <c r="D1439" s="21">
        <v>1258151622</v>
      </c>
      <c r="E1439" s="22">
        <v>1313110052400</v>
      </c>
      <c r="F1439" s="24" t="s">
        <v>7080</v>
      </c>
      <c r="G1439" s="24" t="s">
        <v>44</v>
      </c>
      <c r="H1439" s="24" t="s">
        <v>51</v>
      </c>
      <c r="I1439" s="24" t="s">
        <v>65</v>
      </c>
      <c r="J1439" s="24" t="s">
        <v>1033</v>
      </c>
      <c r="K1439" s="21">
        <v>38</v>
      </c>
      <c r="L1439" s="32" t="s">
        <v>7081</v>
      </c>
      <c r="M1439" s="21" t="s">
        <v>7082</v>
      </c>
      <c r="N1439" s="21">
        <v>1</v>
      </c>
      <c r="O1439" s="21" t="s">
        <v>55</v>
      </c>
      <c r="P1439" s="21">
        <v>0</v>
      </c>
      <c r="Q1439" s="33">
        <v>17491</v>
      </c>
      <c r="R1439" s="33">
        <v>22000</v>
      </c>
      <c r="S1439" s="39">
        <v>2649579</v>
      </c>
      <c r="T1439" s="21">
        <v>0</v>
      </c>
      <c r="U1439" s="33">
        <v>134633</v>
      </c>
      <c r="V1439" s="33">
        <v>58700</v>
      </c>
      <c r="W1439" s="33">
        <v>275739</v>
      </c>
      <c r="X1439" s="33">
        <v>4193296</v>
      </c>
      <c r="Y1439" s="39">
        <v>12440993</v>
      </c>
      <c r="Z1439" s="16" t="s">
        <v>126</v>
      </c>
      <c r="AA1439" s="102">
        <v>0</v>
      </c>
      <c r="AB1439" s="21">
        <v>124.8</v>
      </c>
      <c r="AC1439" s="21">
        <v>26.4</v>
      </c>
      <c r="AD1439" s="21">
        <v>1.3</v>
      </c>
      <c r="AE1439" s="21">
        <v>45.2</v>
      </c>
      <c r="AF1439" s="21">
        <f t="shared" si="22"/>
        <v>197.7</v>
      </c>
      <c r="AG1439" s="21" t="s">
        <v>7083</v>
      </c>
      <c r="AH1439" s="24" t="s">
        <v>7084</v>
      </c>
      <c r="AI1439" s="24" t="s">
        <v>7085</v>
      </c>
      <c r="AJ1439" s="27" t="s">
        <v>31995</v>
      </c>
      <c r="AK1439" s="28" t="s">
        <v>60</v>
      </c>
      <c r="AL1439" s="28">
        <v>10</v>
      </c>
      <c r="AM1439" s="28">
        <v>20040305</v>
      </c>
      <c r="AN1439" s="29">
        <v>381</v>
      </c>
      <c r="AO1439" s="29">
        <v>202303</v>
      </c>
      <c r="AP1439" s="29">
        <v>2022</v>
      </c>
      <c r="AQ1439" s="28">
        <v>150906416</v>
      </c>
      <c r="AR1439" s="28">
        <v>95287364</v>
      </c>
      <c r="AS1439" s="28">
        <v>8000000</v>
      </c>
      <c r="AT1439" s="30">
        <v>1</v>
      </c>
      <c r="AU1439" s="30"/>
      <c r="AV1439" s="30"/>
      <c r="AW1439" s="30"/>
      <c r="AX1439" s="30"/>
      <c r="AY1439" s="30"/>
      <c r="AZ1439" s="30"/>
      <c r="BA1439" s="30"/>
      <c r="BB1439" s="30" t="s">
        <v>54452</v>
      </c>
      <c r="BC1439" s="30" t="s">
        <v>54452</v>
      </c>
      <c r="BD1439" s="30" t="s">
        <v>54452</v>
      </c>
      <c r="BE1439" s="30" t="s">
        <v>54452</v>
      </c>
      <c r="BF1439" s="30" t="s">
        <v>7086</v>
      </c>
      <c r="BG1439" s="30">
        <v>2</v>
      </c>
      <c r="BH1439" s="30"/>
      <c r="BI1439" s="31"/>
    </row>
    <row r="1440" spans="1:61" ht="16.5">
      <c r="A1440" s="21" t="s">
        <v>13263</v>
      </c>
      <c r="B1440" s="21">
        <v>13027</v>
      </c>
      <c r="C1440" s="21">
        <v>2253294</v>
      </c>
      <c r="D1440" s="21">
        <v>2208705798</v>
      </c>
      <c r="E1440" s="22">
        <v>1101113182500</v>
      </c>
      <c r="F1440" s="24" t="s">
        <v>13264</v>
      </c>
      <c r="G1440" s="24" t="s">
        <v>44</v>
      </c>
      <c r="H1440" s="24" t="s">
        <v>51</v>
      </c>
      <c r="I1440" s="24" t="s">
        <v>65</v>
      </c>
      <c r="J1440" s="24" t="s">
        <v>462</v>
      </c>
      <c r="K1440" s="21">
        <v>56</v>
      </c>
      <c r="L1440" s="32" t="s">
        <v>13265</v>
      </c>
      <c r="M1440" s="21" t="s">
        <v>3946</v>
      </c>
      <c r="N1440" s="21">
        <v>1</v>
      </c>
      <c r="O1440" s="21" t="s">
        <v>55</v>
      </c>
      <c r="P1440" s="21">
        <v>0</v>
      </c>
      <c r="Q1440" s="21">
        <v>0</v>
      </c>
      <c r="R1440" s="21">
        <v>0</v>
      </c>
      <c r="S1440" s="33">
        <v>318324</v>
      </c>
      <c r="T1440" s="21">
        <v>0</v>
      </c>
      <c r="U1440" s="21">
        <v>0</v>
      </c>
      <c r="V1440" s="21">
        <v>0</v>
      </c>
      <c r="W1440" s="33">
        <v>638566</v>
      </c>
      <c r="X1440" s="21">
        <v>0</v>
      </c>
      <c r="Y1440" s="21">
        <v>0</v>
      </c>
      <c r="Z1440" s="16" t="s">
        <v>315</v>
      </c>
      <c r="AA1440" s="102">
        <v>0</v>
      </c>
      <c r="AB1440" s="99">
        <v>0</v>
      </c>
      <c r="AC1440" s="21">
        <v>3.1</v>
      </c>
      <c r="AD1440" s="99">
        <v>0</v>
      </c>
      <c r="AE1440" s="21">
        <v>6.3</v>
      </c>
      <c r="AF1440" s="21">
        <f t="shared" si="22"/>
        <v>9.4</v>
      </c>
      <c r="AG1440" s="21" t="s">
        <v>13266</v>
      </c>
      <c r="AH1440" s="24" t="s">
        <v>13267</v>
      </c>
      <c r="AI1440" s="24" t="s">
        <v>13268</v>
      </c>
      <c r="AJ1440" s="27" t="s">
        <v>31996</v>
      </c>
      <c r="AK1440" s="28" t="s">
        <v>60</v>
      </c>
      <c r="AL1440" s="28">
        <v>10</v>
      </c>
      <c r="AM1440" s="28">
        <v>20050307</v>
      </c>
      <c r="AN1440" s="29">
        <v>450</v>
      </c>
      <c r="AO1440" s="29">
        <v>202304</v>
      </c>
      <c r="AP1440" s="29">
        <v>2022</v>
      </c>
      <c r="AQ1440" s="28">
        <v>31626617</v>
      </c>
      <c r="AR1440" s="28">
        <v>20192142</v>
      </c>
      <c r="AS1440" s="28">
        <v>974780</v>
      </c>
      <c r="AT1440" s="30">
        <v>2</v>
      </c>
      <c r="AU1440" s="30"/>
      <c r="AV1440" s="30"/>
      <c r="AW1440" s="30"/>
      <c r="AX1440" s="30"/>
      <c r="AY1440" s="30"/>
      <c r="AZ1440" s="30"/>
      <c r="BA1440" s="30"/>
      <c r="BB1440" s="30" t="s">
        <v>54452</v>
      </c>
      <c r="BC1440" s="30" t="s">
        <v>54452</v>
      </c>
      <c r="BD1440" s="30" t="s">
        <v>54452</v>
      </c>
      <c r="BE1440" s="30" t="s">
        <v>54452</v>
      </c>
      <c r="BF1440" s="30" t="s">
        <v>54452</v>
      </c>
      <c r="BG1440" s="30">
        <v>7</v>
      </c>
      <c r="BH1440" s="30"/>
      <c r="BI1440" s="31"/>
    </row>
    <row r="1441" spans="1:61" ht="16.5">
      <c r="A1441" s="21" t="s">
        <v>12978</v>
      </c>
      <c r="B1441" s="21">
        <v>12692</v>
      </c>
      <c r="C1441" s="21">
        <v>1979687</v>
      </c>
      <c r="D1441" s="21">
        <v>1208646702</v>
      </c>
      <c r="E1441" s="22">
        <v>1101112683179</v>
      </c>
      <c r="F1441" s="24" t="s">
        <v>12979</v>
      </c>
      <c r="G1441" s="24" t="s">
        <v>44</v>
      </c>
      <c r="H1441" s="24" t="s">
        <v>51</v>
      </c>
      <c r="I1441" s="24" t="s">
        <v>65</v>
      </c>
      <c r="J1441" s="24" t="s">
        <v>462</v>
      </c>
      <c r="K1441" s="21">
        <v>56</v>
      </c>
      <c r="L1441" s="32" t="s">
        <v>12980</v>
      </c>
      <c r="M1441" s="21" t="s">
        <v>12981</v>
      </c>
      <c r="N1441" s="21">
        <v>1</v>
      </c>
      <c r="O1441" s="21" t="s">
        <v>55</v>
      </c>
      <c r="P1441" s="21">
        <v>0</v>
      </c>
      <c r="Q1441" s="21">
        <v>0</v>
      </c>
      <c r="R1441" s="21">
        <v>0</v>
      </c>
      <c r="S1441" s="21">
        <v>0</v>
      </c>
      <c r="T1441" s="21">
        <v>0</v>
      </c>
      <c r="U1441" s="21">
        <v>0</v>
      </c>
      <c r="V1441" s="21">
        <v>0</v>
      </c>
      <c r="W1441" s="33">
        <v>110884</v>
      </c>
      <c r="X1441" s="33">
        <v>139116</v>
      </c>
      <c r="Y1441" s="21">
        <v>0</v>
      </c>
      <c r="Z1441" s="16" t="s">
        <v>315</v>
      </c>
      <c r="AA1441" s="102">
        <v>0</v>
      </c>
      <c r="AB1441" s="99">
        <v>0</v>
      </c>
      <c r="AC1441" s="99">
        <v>0</v>
      </c>
      <c r="AD1441" s="99">
        <v>0</v>
      </c>
      <c r="AE1441" s="21">
        <v>2.5</v>
      </c>
      <c r="AF1441" s="21">
        <f t="shared" si="22"/>
        <v>2.5</v>
      </c>
      <c r="AG1441" s="21" t="s">
        <v>12982</v>
      </c>
      <c r="AH1441" s="24" t="s">
        <v>12983</v>
      </c>
      <c r="AI1441" s="24" t="s">
        <v>12984</v>
      </c>
      <c r="AJ1441" s="27" t="s">
        <v>31997</v>
      </c>
      <c r="AK1441" s="28" t="s">
        <v>70</v>
      </c>
      <c r="AL1441" s="28">
        <v>10</v>
      </c>
      <c r="AM1441" s="28">
        <v>20021230</v>
      </c>
      <c r="AN1441" s="29">
        <v>339</v>
      </c>
      <c r="AO1441" s="29">
        <v>202306</v>
      </c>
      <c r="AP1441" s="29">
        <v>2022</v>
      </c>
      <c r="AQ1441" s="28">
        <v>44825295</v>
      </c>
      <c r="AR1441" s="28">
        <v>128265842</v>
      </c>
      <c r="AS1441" s="28">
        <v>12198229</v>
      </c>
      <c r="AT1441" s="30">
        <v>1</v>
      </c>
      <c r="AU1441" s="30"/>
      <c r="AV1441" s="30"/>
      <c r="AW1441" s="30"/>
      <c r="AX1441" s="30"/>
      <c r="AY1441" s="30"/>
      <c r="AZ1441" s="30"/>
      <c r="BA1441" s="30"/>
      <c r="BB1441" s="30" t="s">
        <v>54452</v>
      </c>
      <c r="BC1441" s="30" t="s">
        <v>54452</v>
      </c>
      <c r="BD1441" s="30" t="s">
        <v>54452</v>
      </c>
      <c r="BE1441" s="30" t="s">
        <v>54452</v>
      </c>
      <c r="BF1441" s="30" t="s">
        <v>54452</v>
      </c>
      <c r="BG1441" s="30">
        <v>7</v>
      </c>
      <c r="BH1441" s="30" t="s">
        <v>12985</v>
      </c>
      <c r="BI1441" s="31"/>
    </row>
    <row r="1442" spans="1:61" ht="16.5">
      <c r="A1442" s="21" t="s">
        <v>16134</v>
      </c>
      <c r="B1442" s="21">
        <v>24557</v>
      </c>
      <c r="C1442" s="21">
        <v>3663120</v>
      </c>
      <c r="D1442" s="21">
        <v>1298637568</v>
      </c>
      <c r="E1442" s="22">
        <v>1311110239226</v>
      </c>
      <c r="F1442" s="24" t="s">
        <v>16135</v>
      </c>
      <c r="G1442" s="24" t="s">
        <v>104</v>
      </c>
      <c r="H1442" s="24" t="s">
        <v>51</v>
      </c>
      <c r="I1442" s="24" t="s">
        <v>65</v>
      </c>
      <c r="J1442" s="24" t="s">
        <v>363</v>
      </c>
      <c r="K1442" s="21">
        <v>63</v>
      </c>
      <c r="L1442" s="32" t="s">
        <v>16136</v>
      </c>
      <c r="M1442" s="21" t="s">
        <v>16137</v>
      </c>
      <c r="N1442" s="21">
        <v>1</v>
      </c>
      <c r="O1442" s="21">
        <v>0</v>
      </c>
      <c r="P1442" s="21">
        <v>0</v>
      </c>
      <c r="Q1442" s="21">
        <v>0</v>
      </c>
      <c r="R1442" s="21">
        <v>0</v>
      </c>
      <c r="S1442" s="21">
        <v>0</v>
      </c>
      <c r="T1442" s="21">
        <v>0</v>
      </c>
      <c r="U1442" s="21">
        <v>0</v>
      </c>
      <c r="V1442" s="21">
        <v>0</v>
      </c>
      <c r="W1442" s="21">
        <v>0</v>
      </c>
      <c r="X1442" s="21">
        <v>0</v>
      </c>
      <c r="Y1442" s="21">
        <v>0</v>
      </c>
      <c r="Z1442" s="16" t="s">
        <v>315</v>
      </c>
      <c r="AA1442" s="101">
        <v>0</v>
      </c>
      <c r="AB1442" s="98">
        <v>0</v>
      </c>
      <c r="AC1442" s="98">
        <v>0</v>
      </c>
      <c r="AD1442" s="98">
        <v>0</v>
      </c>
      <c r="AE1442" s="98">
        <v>0</v>
      </c>
      <c r="AF1442" s="21">
        <f t="shared" si="22"/>
        <v>0</v>
      </c>
      <c r="AG1442" s="21" t="s">
        <v>7573</v>
      </c>
      <c r="AH1442" s="24" t="s">
        <v>16138</v>
      </c>
      <c r="AI1442" s="24" t="s">
        <v>16139</v>
      </c>
      <c r="AJ1442" s="27" t="s">
        <v>31998</v>
      </c>
      <c r="AK1442" s="28" t="s">
        <v>60</v>
      </c>
      <c r="AL1442" s="28">
        <v>10</v>
      </c>
      <c r="AM1442" s="28">
        <v>20090908</v>
      </c>
      <c r="AN1442" s="29">
        <v>455</v>
      </c>
      <c r="AO1442" s="29">
        <v>202112</v>
      </c>
      <c r="AP1442" s="29"/>
      <c r="AQ1442" s="28"/>
      <c r="AR1442" s="28"/>
      <c r="AS1442" s="28"/>
      <c r="AT1442" s="30">
        <v>1</v>
      </c>
      <c r="AU1442" s="30"/>
      <c r="AV1442" s="30"/>
      <c r="AW1442" s="30"/>
      <c r="AX1442" s="30"/>
      <c r="AY1442" s="30"/>
      <c r="AZ1442" s="30"/>
      <c r="BA1442" s="30"/>
      <c r="BB1442" s="30" t="s">
        <v>54452</v>
      </c>
      <c r="BC1442" s="30" t="s">
        <v>54452</v>
      </c>
      <c r="BD1442" s="30" t="s">
        <v>54452</v>
      </c>
      <c r="BE1442" s="30" t="s">
        <v>54452</v>
      </c>
      <c r="BF1442" s="30" t="s">
        <v>54452</v>
      </c>
      <c r="BG1442" s="30">
        <v>8</v>
      </c>
      <c r="BH1442" s="30"/>
      <c r="BI1442" s="31"/>
    </row>
    <row r="1443" spans="1:61" ht="16.5">
      <c r="A1443" s="21" t="s">
        <v>6612</v>
      </c>
      <c r="B1443" s="21">
        <v>6790</v>
      </c>
      <c r="C1443" s="21">
        <v>1867297</v>
      </c>
      <c r="D1443" s="21">
        <v>1348102412</v>
      </c>
      <c r="E1443" s="22">
        <v>1301110008052</v>
      </c>
      <c r="F1443" s="24" t="s">
        <v>6613</v>
      </c>
      <c r="G1443" s="24" t="s">
        <v>44</v>
      </c>
      <c r="H1443" s="24" t="s">
        <v>51</v>
      </c>
      <c r="I1443" s="24" t="s">
        <v>52</v>
      </c>
      <c r="J1443" s="24" t="s">
        <v>1033</v>
      </c>
      <c r="K1443" s="21">
        <v>38</v>
      </c>
      <c r="L1443" s="32" t="s">
        <v>6614</v>
      </c>
      <c r="M1443" s="21" t="s">
        <v>6615</v>
      </c>
      <c r="N1443" s="21">
        <v>1</v>
      </c>
      <c r="O1443" s="21" t="s">
        <v>55</v>
      </c>
      <c r="P1443" s="33">
        <v>78997</v>
      </c>
      <c r="Q1443" s="21">
        <v>0</v>
      </c>
      <c r="R1443" s="21">
        <v>0</v>
      </c>
      <c r="S1443" s="33">
        <v>1415319</v>
      </c>
      <c r="T1443" s="21">
        <v>0</v>
      </c>
      <c r="U1443" s="33">
        <v>223308</v>
      </c>
      <c r="V1443" s="33">
        <v>593353</v>
      </c>
      <c r="W1443" s="39">
        <v>1075098</v>
      </c>
      <c r="X1443" s="21">
        <f>SUM(340730,636115)</f>
        <v>976845</v>
      </c>
      <c r="Y1443" s="33">
        <v>17975683</v>
      </c>
      <c r="Z1443" s="16" t="s">
        <v>126</v>
      </c>
      <c r="AA1443" s="21">
        <v>0.7</v>
      </c>
      <c r="AB1443" s="21">
        <v>179.7</v>
      </c>
      <c r="AC1443" s="21">
        <v>14.1</v>
      </c>
      <c r="AD1443" s="21">
        <v>2.2000000000000002</v>
      </c>
      <c r="AE1443" s="21">
        <v>26.4</v>
      </c>
      <c r="AF1443" s="21">
        <f t="shared" si="22"/>
        <v>223.09999999999997</v>
      </c>
      <c r="AG1443" s="21" t="s">
        <v>6616</v>
      </c>
      <c r="AH1443" s="24" t="s">
        <v>6617</v>
      </c>
      <c r="AI1443" s="24" t="s">
        <v>6618</v>
      </c>
      <c r="AJ1443" s="27" t="s">
        <v>31999</v>
      </c>
      <c r="AK1443" s="28" t="s">
        <v>156</v>
      </c>
      <c r="AL1443" s="28">
        <v>10</v>
      </c>
      <c r="AM1443" s="28">
        <v>19720207</v>
      </c>
      <c r="AN1443" s="29">
        <v>359</v>
      </c>
      <c r="AO1443" s="29">
        <v>202306</v>
      </c>
      <c r="AP1443" s="29">
        <v>2022</v>
      </c>
      <c r="AQ1443" s="28">
        <v>236142858</v>
      </c>
      <c r="AR1443" s="28">
        <v>233019596</v>
      </c>
      <c r="AS1443" s="28">
        <v>5000000</v>
      </c>
      <c r="AT1443" s="30">
        <v>1</v>
      </c>
      <c r="AU1443" s="30"/>
      <c r="AV1443" s="30"/>
      <c r="AW1443" s="30"/>
      <c r="AX1443" s="30"/>
      <c r="AY1443" s="30"/>
      <c r="AZ1443" s="30"/>
      <c r="BA1443" s="30"/>
      <c r="BB1443" s="30" t="s">
        <v>54452</v>
      </c>
      <c r="BC1443" s="30" t="s">
        <v>54452</v>
      </c>
      <c r="BD1443" s="30" t="s">
        <v>54452</v>
      </c>
      <c r="BE1443" s="30" t="s">
        <v>54452</v>
      </c>
      <c r="BF1443" s="30" t="s">
        <v>54452</v>
      </c>
      <c r="BG1443" s="30">
        <v>4</v>
      </c>
      <c r="BH1443" s="30" t="s">
        <v>237</v>
      </c>
      <c r="BI1443" s="31"/>
    </row>
    <row r="1444" spans="1:61" ht="16.5">
      <c r="A1444" s="21" t="s">
        <v>4982</v>
      </c>
      <c r="B1444" s="21">
        <v>4666</v>
      </c>
      <c r="C1444" s="21">
        <v>1466175</v>
      </c>
      <c r="D1444" s="21">
        <v>2118745307</v>
      </c>
      <c r="E1444" s="22">
        <v>1101112948086</v>
      </c>
      <c r="F1444" s="24" t="s">
        <v>4983</v>
      </c>
      <c r="G1444" s="24" t="s">
        <v>44</v>
      </c>
      <c r="H1444" s="24" t="s">
        <v>51</v>
      </c>
      <c r="I1444" s="24" t="s">
        <v>65</v>
      </c>
      <c r="J1444" s="24" t="s">
        <v>1921</v>
      </c>
      <c r="K1444" s="21">
        <v>28</v>
      </c>
      <c r="L1444" s="32" t="s">
        <v>4984</v>
      </c>
      <c r="M1444" s="21" t="s">
        <v>4985</v>
      </c>
      <c r="N1444" s="21">
        <v>1</v>
      </c>
      <c r="O1444" s="21" t="s">
        <v>55</v>
      </c>
      <c r="P1444" s="21">
        <v>0</v>
      </c>
      <c r="Q1444" s="33">
        <v>24136993</v>
      </c>
      <c r="R1444" s="33">
        <v>6700</v>
      </c>
      <c r="S1444" s="33">
        <v>2034538</v>
      </c>
      <c r="T1444" s="21">
        <v>0</v>
      </c>
      <c r="U1444" s="21">
        <v>0</v>
      </c>
      <c r="V1444" s="33">
        <v>2380752</v>
      </c>
      <c r="W1444" s="33">
        <v>1675202</v>
      </c>
      <c r="X1444" s="21">
        <f>SUM(2081847,3731080)</f>
        <v>5812927</v>
      </c>
      <c r="Y1444" s="33">
        <v>3308348</v>
      </c>
      <c r="Z1444" s="16" t="s">
        <v>126</v>
      </c>
      <c r="AA1444" s="102">
        <v>0</v>
      </c>
      <c r="AB1444" s="21">
        <v>274.5</v>
      </c>
      <c r="AC1444" s="21">
        <v>20.3</v>
      </c>
      <c r="AD1444" s="99">
        <v>0</v>
      </c>
      <c r="AE1444" s="21">
        <v>98.6</v>
      </c>
      <c r="AF1444" s="21">
        <f t="shared" si="22"/>
        <v>393.4</v>
      </c>
      <c r="AG1444" s="21" t="s">
        <v>4986</v>
      </c>
      <c r="AH1444" s="24" t="s">
        <v>4987</v>
      </c>
      <c r="AI1444" s="24" t="s">
        <v>4988</v>
      </c>
      <c r="AJ1444" s="27" t="s">
        <v>32000</v>
      </c>
      <c r="AK1444" s="28" t="s">
        <v>70</v>
      </c>
      <c r="AL1444" s="28">
        <v>10</v>
      </c>
      <c r="AM1444" s="28">
        <v>20040205</v>
      </c>
      <c r="AN1444" s="29">
        <v>484</v>
      </c>
      <c r="AO1444" s="29">
        <v>202306</v>
      </c>
      <c r="AP1444" s="29">
        <v>2022</v>
      </c>
      <c r="AQ1444" s="28">
        <v>215594321</v>
      </c>
      <c r="AR1444" s="28">
        <v>350278502</v>
      </c>
      <c r="AS1444" s="28">
        <v>4591835</v>
      </c>
      <c r="AT1444" s="30">
        <v>1</v>
      </c>
      <c r="AU1444" s="30"/>
      <c r="AV1444" s="30"/>
      <c r="AW1444" s="30"/>
      <c r="AX1444" s="30"/>
      <c r="AY1444" s="30"/>
      <c r="AZ1444" s="30"/>
      <c r="BA1444" s="30"/>
      <c r="BB1444" s="30" t="s">
        <v>54452</v>
      </c>
      <c r="BC1444" s="30" t="s">
        <v>54452</v>
      </c>
      <c r="BD1444" s="30" t="s">
        <v>54452</v>
      </c>
      <c r="BE1444" s="30" t="s">
        <v>54452</v>
      </c>
      <c r="BF1444" s="30" t="s">
        <v>54452</v>
      </c>
      <c r="BG1444" s="30">
        <v>5</v>
      </c>
      <c r="BH1444" s="30" t="s">
        <v>4989</v>
      </c>
      <c r="BI1444" s="31"/>
    </row>
    <row r="1445" spans="1:61" ht="16.5">
      <c r="A1445" s="21" t="s">
        <v>6187</v>
      </c>
      <c r="B1445" s="21">
        <v>6283</v>
      </c>
      <c r="C1445" s="21">
        <v>1685029</v>
      </c>
      <c r="D1445" s="21">
        <v>1058174771</v>
      </c>
      <c r="E1445" s="22">
        <v>1101111204637</v>
      </c>
      <c r="F1445" s="24" t="s">
        <v>6188</v>
      </c>
      <c r="G1445" s="24" t="s">
        <v>44</v>
      </c>
      <c r="H1445" s="24" t="s">
        <v>51</v>
      </c>
      <c r="I1445" s="24" t="s">
        <v>65</v>
      </c>
      <c r="J1445" s="24" t="s">
        <v>1042</v>
      </c>
      <c r="K1445" s="21">
        <v>36</v>
      </c>
      <c r="L1445" s="32" t="s">
        <v>6189</v>
      </c>
      <c r="M1445" s="21" t="s">
        <v>3359</v>
      </c>
      <c r="N1445" s="21">
        <v>1</v>
      </c>
      <c r="O1445" s="21" t="s">
        <v>55</v>
      </c>
      <c r="P1445" s="21">
        <v>0</v>
      </c>
      <c r="Q1445" s="33">
        <v>8960052</v>
      </c>
      <c r="R1445" s="21">
        <v>0</v>
      </c>
      <c r="S1445" s="21">
        <v>0</v>
      </c>
      <c r="T1445" s="21">
        <v>0</v>
      </c>
      <c r="U1445" s="21">
        <v>0</v>
      </c>
      <c r="V1445" s="36">
        <v>968</v>
      </c>
      <c r="W1445" s="33">
        <v>129991</v>
      </c>
      <c r="X1445" s="33">
        <v>22800</v>
      </c>
      <c r="Y1445" s="33">
        <v>8274422</v>
      </c>
      <c r="Z1445" s="16" t="s">
        <v>126</v>
      </c>
      <c r="AA1445" s="102">
        <v>0</v>
      </c>
      <c r="AB1445" s="21">
        <v>172.3</v>
      </c>
      <c r="AC1445" s="99">
        <v>0</v>
      </c>
      <c r="AD1445" s="99">
        <v>0</v>
      </c>
      <c r="AE1445" s="21">
        <v>1.5</v>
      </c>
      <c r="AF1445" s="21">
        <f t="shared" si="22"/>
        <v>173.8</v>
      </c>
      <c r="AG1445" s="21" t="s">
        <v>6190</v>
      </c>
      <c r="AH1445" s="24" t="s">
        <v>6191</v>
      </c>
      <c r="AI1445" s="24" t="s">
        <v>6192</v>
      </c>
      <c r="AJ1445" s="27" t="s">
        <v>32001</v>
      </c>
      <c r="AK1445" s="28" t="s">
        <v>70</v>
      </c>
      <c r="AL1445" s="28">
        <v>10</v>
      </c>
      <c r="AM1445" s="28">
        <v>19951025</v>
      </c>
      <c r="AN1445" s="29">
        <v>350</v>
      </c>
      <c r="AO1445" s="29">
        <v>202306</v>
      </c>
      <c r="AP1445" s="29">
        <v>2022</v>
      </c>
      <c r="AQ1445" s="28">
        <v>118836726</v>
      </c>
      <c r="AR1445" s="28">
        <v>116094511</v>
      </c>
      <c r="AS1445" s="28">
        <v>6378481</v>
      </c>
      <c r="AT1445" s="30">
        <v>1</v>
      </c>
      <c r="AU1445" s="30"/>
      <c r="AV1445" s="30"/>
      <c r="AW1445" s="30"/>
      <c r="AX1445" s="30"/>
      <c r="AY1445" s="30"/>
      <c r="AZ1445" s="30"/>
      <c r="BA1445" s="30"/>
      <c r="BB1445" s="30" t="s">
        <v>54452</v>
      </c>
      <c r="BC1445" s="30" t="s">
        <v>54452</v>
      </c>
      <c r="BD1445" s="30" t="s">
        <v>54452</v>
      </c>
      <c r="BE1445" s="30" t="s">
        <v>54452</v>
      </c>
      <c r="BF1445" s="30" t="s">
        <v>54452</v>
      </c>
      <c r="BG1445" s="30">
        <v>7</v>
      </c>
      <c r="BH1445" s="30"/>
      <c r="BI1445" s="31"/>
    </row>
    <row r="1446" spans="1:61" ht="16.5">
      <c r="A1446" s="21" t="s">
        <v>4402</v>
      </c>
      <c r="B1446" s="21">
        <v>4129</v>
      </c>
      <c r="C1446" s="21">
        <v>1622375</v>
      </c>
      <c r="D1446" s="21">
        <v>1348121874</v>
      </c>
      <c r="E1446" s="22">
        <v>1350110042924</v>
      </c>
      <c r="F1446" s="24" t="s">
        <v>4403</v>
      </c>
      <c r="G1446" s="24" t="s">
        <v>44</v>
      </c>
      <c r="H1446" s="24" t="s">
        <v>51</v>
      </c>
      <c r="I1446" s="24" t="s">
        <v>63</v>
      </c>
      <c r="J1446" s="24" t="s">
        <v>1944</v>
      </c>
      <c r="K1446" s="21">
        <v>26</v>
      </c>
      <c r="L1446" s="32" t="s">
        <v>4404</v>
      </c>
      <c r="M1446" s="21" t="s">
        <v>4405</v>
      </c>
      <c r="N1446" s="21">
        <v>1</v>
      </c>
      <c r="O1446" s="21" t="s">
        <v>55</v>
      </c>
      <c r="P1446" s="21">
        <v>0</v>
      </c>
      <c r="Q1446" s="21">
        <v>0</v>
      </c>
      <c r="R1446" s="21">
        <v>0</v>
      </c>
      <c r="S1446" s="33">
        <v>159000</v>
      </c>
      <c r="T1446" s="21">
        <v>0</v>
      </c>
      <c r="U1446" s="21">
        <v>0</v>
      </c>
      <c r="V1446" s="21">
        <v>0</v>
      </c>
      <c r="W1446" s="21">
        <v>0</v>
      </c>
      <c r="X1446" s="21">
        <v>0</v>
      </c>
      <c r="Y1446" s="33">
        <v>3031770</v>
      </c>
      <c r="Z1446" s="16" t="s">
        <v>126</v>
      </c>
      <c r="AA1446" s="102">
        <v>0</v>
      </c>
      <c r="AB1446" s="21">
        <v>30.3</v>
      </c>
      <c r="AC1446" s="21">
        <v>1.5</v>
      </c>
      <c r="AD1446" s="99">
        <v>0</v>
      </c>
      <c r="AE1446" s="99">
        <v>0</v>
      </c>
      <c r="AF1446" s="21">
        <f t="shared" si="22"/>
        <v>31.8</v>
      </c>
      <c r="AG1446" s="21" t="s">
        <v>4406</v>
      </c>
      <c r="AH1446" s="24" t="s">
        <v>4407</v>
      </c>
      <c r="AI1446" s="24" t="s">
        <v>4408</v>
      </c>
      <c r="AJ1446" s="27" t="s">
        <v>32002</v>
      </c>
      <c r="AK1446" s="28" t="s">
        <v>70</v>
      </c>
      <c r="AL1446" s="28">
        <v>10</v>
      </c>
      <c r="AM1446" s="28">
        <v>19940720</v>
      </c>
      <c r="AN1446" s="29">
        <v>417</v>
      </c>
      <c r="AO1446" s="29">
        <v>202306</v>
      </c>
      <c r="AP1446" s="29">
        <v>2022</v>
      </c>
      <c r="AQ1446" s="28">
        <v>273339645</v>
      </c>
      <c r="AR1446" s="28">
        <v>282788090</v>
      </c>
      <c r="AS1446" s="28">
        <v>11663736</v>
      </c>
      <c r="AT1446" s="30">
        <v>1</v>
      </c>
      <c r="AU1446" s="30"/>
      <c r="AV1446" s="30"/>
      <c r="AW1446" s="30"/>
      <c r="AX1446" s="30"/>
      <c r="AY1446" s="30"/>
      <c r="AZ1446" s="30"/>
      <c r="BA1446" s="30"/>
      <c r="BB1446" s="30" t="s">
        <v>54452</v>
      </c>
      <c r="BC1446" s="30" t="s">
        <v>54452</v>
      </c>
      <c r="BD1446" s="30" t="s">
        <v>54452</v>
      </c>
      <c r="BE1446" s="30" t="s">
        <v>54452</v>
      </c>
      <c r="BF1446" s="30" t="s">
        <v>54452</v>
      </c>
      <c r="BG1446" s="30">
        <v>7</v>
      </c>
      <c r="BH1446" s="30" t="s">
        <v>4342</v>
      </c>
      <c r="BI1446" s="31"/>
    </row>
    <row r="1447" spans="1:61" ht="16.5">
      <c r="A1447" s="21" t="s">
        <v>10352</v>
      </c>
      <c r="B1447" s="21">
        <v>10814</v>
      </c>
      <c r="C1447" s="21">
        <v>11164610</v>
      </c>
      <c r="D1447" s="21">
        <v>8248102515</v>
      </c>
      <c r="E1447" s="22">
        <v>1101118251772</v>
      </c>
      <c r="F1447" s="24" t="s">
        <v>10353</v>
      </c>
      <c r="G1447" s="24" t="s">
        <v>44</v>
      </c>
      <c r="H1447" s="24" t="s">
        <v>51</v>
      </c>
      <c r="I1447" s="24" t="s">
        <v>65</v>
      </c>
      <c r="J1447" s="24" t="s">
        <v>467</v>
      </c>
      <c r="K1447" s="21">
        <v>49</v>
      </c>
      <c r="L1447" s="32" t="s">
        <v>10354</v>
      </c>
      <c r="M1447" s="21" t="s">
        <v>10355</v>
      </c>
      <c r="N1447" s="21">
        <v>1</v>
      </c>
      <c r="O1447" s="21" t="s">
        <v>55</v>
      </c>
      <c r="P1447" s="33">
        <v>2043859</v>
      </c>
      <c r="Q1447" s="33">
        <v>325680</v>
      </c>
      <c r="R1447" s="21">
        <v>0</v>
      </c>
      <c r="S1447" s="33">
        <v>832034</v>
      </c>
      <c r="T1447" s="21">
        <v>0</v>
      </c>
      <c r="U1447" s="21">
        <v>0</v>
      </c>
      <c r="V1447" s="21">
        <v>0</v>
      </c>
      <c r="W1447" s="33">
        <v>1557004</v>
      </c>
      <c r="X1447" s="21">
        <v>0</v>
      </c>
      <c r="Y1447" s="33">
        <v>18803306</v>
      </c>
      <c r="Z1447" s="16" t="s">
        <v>126</v>
      </c>
      <c r="AA1447" s="21">
        <v>20.399999999999999</v>
      </c>
      <c r="AB1447" s="21">
        <v>191.2</v>
      </c>
      <c r="AC1447" s="21">
        <v>8.3000000000000007</v>
      </c>
      <c r="AD1447" s="99">
        <v>0</v>
      </c>
      <c r="AE1447" s="21">
        <v>15.5</v>
      </c>
      <c r="AF1447" s="21">
        <f t="shared" si="22"/>
        <v>235.4</v>
      </c>
      <c r="AG1447" s="21" t="s">
        <v>1194</v>
      </c>
      <c r="AH1447" s="24" t="s">
        <v>10356</v>
      </c>
      <c r="AI1447" s="24" t="s">
        <v>10357</v>
      </c>
      <c r="AJ1447" s="27" t="s">
        <v>32003</v>
      </c>
      <c r="AK1447" s="28" t="s">
        <v>60</v>
      </c>
      <c r="AL1447" s="28">
        <v>10</v>
      </c>
      <c r="AM1447" s="28">
        <v>20220401</v>
      </c>
      <c r="AN1447" s="29">
        <v>1078</v>
      </c>
      <c r="AO1447" s="29">
        <v>202212</v>
      </c>
      <c r="AP1447" s="29">
        <v>2022</v>
      </c>
      <c r="AQ1447" s="28">
        <v>132202769</v>
      </c>
      <c r="AR1447" s="28">
        <v>581571732</v>
      </c>
      <c r="AS1447" s="28">
        <v>6083333</v>
      </c>
      <c r="AT1447" s="30">
        <v>1</v>
      </c>
      <c r="AU1447" s="30"/>
      <c r="AV1447" s="30"/>
      <c r="AW1447" s="30"/>
      <c r="AX1447" s="30"/>
      <c r="AY1447" s="30"/>
      <c r="AZ1447" s="30"/>
      <c r="BA1447" s="30"/>
      <c r="BB1447" s="30" t="s">
        <v>54452</v>
      </c>
      <c r="BC1447" s="30" t="s">
        <v>54452</v>
      </c>
      <c r="BD1447" s="30" t="s">
        <v>54452</v>
      </c>
      <c r="BE1447" s="30" t="s">
        <v>54452</v>
      </c>
      <c r="BF1447" s="30" t="s">
        <v>54452</v>
      </c>
      <c r="BG1447" s="30">
        <v>7</v>
      </c>
      <c r="BH1447" s="30" t="s">
        <v>9729</v>
      </c>
      <c r="BI1447" s="31"/>
    </row>
    <row r="1448" spans="1:61" ht="16.5">
      <c r="A1448" s="21" t="s">
        <v>5138</v>
      </c>
      <c r="B1448" s="21">
        <v>4828</v>
      </c>
      <c r="C1448" s="21">
        <v>1556759</v>
      </c>
      <c r="D1448" s="21">
        <v>1258134657</v>
      </c>
      <c r="E1448" s="22">
        <v>1313110033856</v>
      </c>
      <c r="F1448" s="24" t="s">
        <v>5139</v>
      </c>
      <c r="G1448" s="24" t="s">
        <v>44</v>
      </c>
      <c r="H1448" s="24" t="s">
        <v>51</v>
      </c>
      <c r="I1448" s="24" t="s">
        <v>52</v>
      </c>
      <c r="J1448" s="24" t="s">
        <v>1010</v>
      </c>
      <c r="K1448" s="21">
        <v>30</v>
      </c>
      <c r="L1448" s="32" t="s">
        <v>5140</v>
      </c>
      <c r="M1448" s="21" t="s">
        <v>1006</v>
      </c>
      <c r="N1448" s="21">
        <v>1</v>
      </c>
      <c r="O1448" s="21" t="s">
        <v>55</v>
      </c>
      <c r="P1448" s="21">
        <v>0</v>
      </c>
      <c r="Q1448" s="21">
        <v>0</v>
      </c>
      <c r="R1448" s="33">
        <v>1800</v>
      </c>
      <c r="S1448" s="33">
        <v>4960319</v>
      </c>
      <c r="T1448" s="21">
        <v>0</v>
      </c>
      <c r="U1448" s="21">
        <v>0</v>
      </c>
      <c r="V1448" s="33">
        <v>348202</v>
      </c>
      <c r="W1448" s="33">
        <v>352156</v>
      </c>
      <c r="X1448" s="21">
        <v>0</v>
      </c>
      <c r="Y1448" s="33">
        <v>10350706</v>
      </c>
      <c r="Z1448" s="16" t="s">
        <v>126</v>
      </c>
      <c r="AA1448" s="102">
        <v>0</v>
      </c>
      <c r="AB1448" s="21">
        <v>103.5</v>
      </c>
      <c r="AC1448" s="21">
        <v>49.6</v>
      </c>
      <c r="AD1448" s="99">
        <v>0</v>
      </c>
      <c r="AE1448" s="21">
        <v>7</v>
      </c>
      <c r="AF1448" s="21">
        <f t="shared" si="22"/>
        <v>160.1</v>
      </c>
      <c r="AG1448" s="21" t="s">
        <v>5141</v>
      </c>
      <c r="AH1448" s="24" t="s">
        <v>5142</v>
      </c>
      <c r="AI1448" s="24" t="s">
        <v>5143</v>
      </c>
      <c r="AJ1448" s="27" t="s">
        <v>32004</v>
      </c>
      <c r="AK1448" s="28" t="s">
        <v>70</v>
      </c>
      <c r="AL1448" s="28">
        <v>10</v>
      </c>
      <c r="AM1448" s="28">
        <v>20001025</v>
      </c>
      <c r="AN1448" s="29">
        <v>688</v>
      </c>
      <c r="AO1448" s="29">
        <v>202308</v>
      </c>
      <c r="AP1448" s="29">
        <v>2022</v>
      </c>
      <c r="AQ1448" s="28">
        <v>125675903</v>
      </c>
      <c r="AR1448" s="28">
        <v>260804725</v>
      </c>
      <c r="AS1448" s="28">
        <v>6608239</v>
      </c>
      <c r="AT1448" s="30">
        <v>1</v>
      </c>
      <c r="AU1448" s="30"/>
      <c r="AV1448" s="30"/>
      <c r="AW1448" s="30"/>
      <c r="AX1448" s="30"/>
      <c r="AY1448" s="30"/>
      <c r="AZ1448" s="30"/>
      <c r="BA1448" s="30"/>
      <c r="BB1448" s="30" t="s">
        <v>54452</v>
      </c>
      <c r="BC1448" s="30" t="s">
        <v>54452</v>
      </c>
      <c r="BD1448" s="30" t="s">
        <v>54452</v>
      </c>
      <c r="BE1448" s="30" t="s">
        <v>54452</v>
      </c>
      <c r="BF1448" s="30" t="s">
        <v>54452</v>
      </c>
      <c r="BG1448" s="30">
        <v>4</v>
      </c>
      <c r="BH1448" s="30" t="s">
        <v>921</v>
      </c>
      <c r="BI1448" s="31"/>
    </row>
    <row r="1449" spans="1:61" ht="16.5">
      <c r="A1449" s="21" t="s">
        <v>13957</v>
      </c>
      <c r="B1449" s="21">
        <v>13702</v>
      </c>
      <c r="C1449" s="21">
        <v>3696495</v>
      </c>
      <c r="D1449" s="21">
        <v>2218134770</v>
      </c>
      <c r="E1449" s="22">
        <v>1401110040896</v>
      </c>
      <c r="F1449" s="24" t="s">
        <v>13958</v>
      </c>
      <c r="G1449" s="24" t="s">
        <v>44</v>
      </c>
      <c r="H1449" s="24" t="s">
        <v>51</v>
      </c>
      <c r="I1449" s="24" t="s">
        <v>63</v>
      </c>
      <c r="J1449" s="24" t="s">
        <v>1449</v>
      </c>
      <c r="K1449" s="21">
        <v>61</v>
      </c>
      <c r="L1449" s="32" t="s">
        <v>13959</v>
      </c>
      <c r="M1449" s="21" t="s">
        <v>13960</v>
      </c>
      <c r="N1449" s="21">
        <v>1</v>
      </c>
      <c r="O1449" s="21" t="s">
        <v>55</v>
      </c>
      <c r="P1449" s="21">
        <v>0</v>
      </c>
      <c r="Q1449" s="21">
        <v>0</v>
      </c>
      <c r="R1449" s="21">
        <v>0</v>
      </c>
      <c r="S1449" s="21">
        <v>0</v>
      </c>
      <c r="T1449" s="21">
        <v>0</v>
      </c>
      <c r="U1449" s="21">
        <v>0</v>
      </c>
      <c r="V1449" s="21">
        <v>0</v>
      </c>
      <c r="W1449" s="33">
        <v>176854</v>
      </c>
      <c r="X1449" s="21">
        <v>0</v>
      </c>
      <c r="Y1449" s="21">
        <v>0</v>
      </c>
      <c r="Z1449" s="16" t="s">
        <v>315</v>
      </c>
      <c r="AA1449" s="102">
        <v>0</v>
      </c>
      <c r="AB1449" s="99">
        <v>0</v>
      </c>
      <c r="AC1449" s="99">
        <v>0</v>
      </c>
      <c r="AD1449" s="99">
        <v>0</v>
      </c>
      <c r="AE1449" s="21">
        <v>1.7</v>
      </c>
      <c r="AF1449" s="21">
        <f t="shared" si="22"/>
        <v>1.7</v>
      </c>
      <c r="AG1449" s="21" t="s">
        <v>13961</v>
      </c>
      <c r="AH1449" s="24" t="s">
        <v>13962</v>
      </c>
      <c r="AI1449" s="24" t="s">
        <v>13963</v>
      </c>
      <c r="AJ1449" s="27" t="s">
        <v>32005</v>
      </c>
      <c r="AK1449" s="28" t="s">
        <v>60</v>
      </c>
      <c r="AL1449" s="28">
        <v>10</v>
      </c>
      <c r="AM1449" s="28">
        <v>20100104</v>
      </c>
      <c r="AN1449" s="29">
        <v>579</v>
      </c>
      <c r="AO1449" s="29">
        <v>202212</v>
      </c>
      <c r="AP1449" s="29">
        <v>2022</v>
      </c>
      <c r="AQ1449" s="28">
        <v>35232737</v>
      </c>
      <c r="AR1449" s="28">
        <v>31465466</v>
      </c>
      <c r="AS1449" s="28">
        <v>100000</v>
      </c>
      <c r="AT1449" s="30">
        <v>2</v>
      </c>
      <c r="AU1449" s="30"/>
      <c r="AV1449" s="30"/>
      <c r="AW1449" s="30"/>
      <c r="AX1449" s="30"/>
      <c r="AY1449" s="30"/>
      <c r="AZ1449" s="30"/>
      <c r="BA1449" s="30"/>
      <c r="BB1449" s="30" t="s">
        <v>54452</v>
      </c>
      <c r="BC1449" s="30" t="s">
        <v>54452</v>
      </c>
      <c r="BD1449" s="30" t="s">
        <v>54452</v>
      </c>
      <c r="BE1449" s="30" t="s">
        <v>54452</v>
      </c>
      <c r="BF1449" s="30" t="s">
        <v>54452</v>
      </c>
      <c r="BG1449" s="30">
        <v>7</v>
      </c>
      <c r="BH1449" s="30"/>
      <c r="BI1449" s="31"/>
    </row>
    <row r="1450" spans="1:61" ht="16.5">
      <c r="A1450" s="21" t="s">
        <v>12676</v>
      </c>
      <c r="B1450" s="21">
        <v>12416</v>
      </c>
      <c r="C1450" s="21">
        <v>3089217</v>
      </c>
      <c r="D1450" s="21">
        <v>2148816754</v>
      </c>
      <c r="E1450" s="22">
        <v>1101113773094</v>
      </c>
      <c r="F1450" s="24" t="s">
        <v>12677</v>
      </c>
      <c r="G1450" s="24" t="s">
        <v>44</v>
      </c>
      <c r="H1450" s="24" t="s">
        <v>51</v>
      </c>
      <c r="I1450" s="24" t="s">
        <v>63</v>
      </c>
      <c r="J1450" s="24" t="s">
        <v>462</v>
      </c>
      <c r="K1450" s="21">
        <v>56</v>
      </c>
      <c r="L1450" s="32" t="s">
        <v>12678</v>
      </c>
      <c r="M1450" s="21" t="s">
        <v>12679</v>
      </c>
      <c r="N1450" s="26">
        <v>1</v>
      </c>
      <c r="O1450" s="26" t="s">
        <v>55</v>
      </c>
      <c r="P1450" s="26">
        <v>0</v>
      </c>
      <c r="Q1450" s="26">
        <v>0</v>
      </c>
      <c r="R1450" s="26">
        <v>0</v>
      </c>
      <c r="S1450" s="26">
        <v>0</v>
      </c>
      <c r="T1450" s="26">
        <v>0</v>
      </c>
      <c r="U1450" s="26">
        <v>0</v>
      </c>
      <c r="V1450" s="26">
        <v>0</v>
      </c>
      <c r="W1450" s="33">
        <v>353918</v>
      </c>
      <c r="X1450" s="33">
        <f>443309+10345258</f>
        <v>10788567</v>
      </c>
      <c r="Y1450" s="26">
        <v>0</v>
      </c>
      <c r="Z1450" s="21"/>
      <c r="AA1450" s="102">
        <v>0</v>
      </c>
      <c r="AB1450" s="99">
        <v>0</v>
      </c>
      <c r="AC1450" s="99">
        <v>0</v>
      </c>
      <c r="AD1450" s="99">
        <v>0</v>
      </c>
      <c r="AE1450" s="21">
        <v>111.4</v>
      </c>
      <c r="AF1450" s="21">
        <f t="shared" si="22"/>
        <v>111.4</v>
      </c>
      <c r="AG1450" s="21" t="s">
        <v>12680</v>
      </c>
      <c r="AH1450" s="24" t="s">
        <v>12681</v>
      </c>
      <c r="AI1450" s="24" t="s">
        <v>12682</v>
      </c>
      <c r="AJ1450" s="27" t="s">
        <v>32006</v>
      </c>
      <c r="AK1450" s="28" t="s">
        <v>70</v>
      </c>
      <c r="AL1450" s="28">
        <v>10</v>
      </c>
      <c r="AM1450" s="28">
        <v>20071025</v>
      </c>
      <c r="AN1450" s="29">
        <v>364</v>
      </c>
      <c r="AO1450" s="29">
        <v>202306</v>
      </c>
      <c r="AP1450" s="29">
        <v>2022</v>
      </c>
      <c r="AQ1450" s="28">
        <v>400866634</v>
      </c>
      <c r="AR1450" s="28">
        <v>293621160</v>
      </c>
      <c r="AS1450" s="28">
        <v>5137980</v>
      </c>
      <c r="AT1450" s="30">
        <v>2</v>
      </c>
      <c r="AU1450" s="30"/>
      <c r="AV1450" s="30"/>
      <c r="AW1450" s="30"/>
      <c r="AX1450" s="30"/>
      <c r="AY1450" s="30"/>
      <c r="AZ1450" s="30"/>
      <c r="BA1450" s="30"/>
      <c r="BB1450" s="30" t="s">
        <v>54452</v>
      </c>
      <c r="BC1450" s="30" t="s">
        <v>54452</v>
      </c>
      <c r="BD1450" s="30" t="s">
        <v>54452</v>
      </c>
      <c r="BE1450" s="30" t="s">
        <v>54452</v>
      </c>
      <c r="BF1450" s="30" t="s">
        <v>54452</v>
      </c>
      <c r="BG1450" s="30">
        <v>7</v>
      </c>
      <c r="BH1450" s="30"/>
      <c r="BI1450" s="31"/>
    </row>
    <row r="1451" spans="1:61" ht="16.5">
      <c r="A1451" s="21" t="s">
        <v>4310</v>
      </c>
      <c r="B1451" s="21">
        <v>4084</v>
      </c>
      <c r="C1451" s="21">
        <v>1687678</v>
      </c>
      <c r="D1451" s="21">
        <v>1348113942</v>
      </c>
      <c r="E1451" s="22">
        <v>1350110036315</v>
      </c>
      <c r="F1451" s="24" t="s">
        <v>4311</v>
      </c>
      <c r="G1451" s="24" t="s">
        <v>44</v>
      </c>
      <c r="H1451" s="24" t="s">
        <v>51</v>
      </c>
      <c r="I1451" s="24" t="s">
        <v>52</v>
      </c>
      <c r="J1451" s="24" t="s">
        <v>1033</v>
      </c>
      <c r="K1451" s="21">
        <v>38</v>
      </c>
      <c r="L1451" s="32" t="s">
        <v>4312</v>
      </c>
      <c r="M1451" s="21" t="s">
        <v>4313</v>
      </c>
      <c r="N1451" s="26">
        <v>1</v>
      </c>
      <c r="O1451" s="26" t="s">
        <v>55</v>
      </c>
      <c r="P1451" s="26">
        <v>0</v>
      </c>
      <c r="Q1451" s="33">
        <v>29900</v>
      </c>
      <c r="R1451" s="33">
        <v>562624</v>
      </c>
      <c r="S1451" s="33">
        <v>4192097</v>
      </c>
      <c r="T1451" s="26">
        <v>0</v>
      </c>
      <c r="U1451" s="33">
        <v>2450</v>
      </c>
      <c r="V1451" s="33">
        <v>2978740</v>
      </c>
      <c r="W1451" s="33">
        <v>460380</v>
      </c>
      <c r="X1451" s="26">
        <v>0</v>
      </c>
      <c r="Y1451" s="33">
        <v>15404682</v>
      </c>
      <c r="Z1451" s="21" t="s">
        <v>126</v>
      </c>
      <c r="AA1451" s="102">
        <v>0</v>
      </c>
      <c r="AB1451" s="21">
        <v>159.9</v>
      </c>
      <c r="AC1451" s="21">
        <v>41.9</v>
      </c>
      <c r="AD1451" s="99">
        <v>0</v>
      </c>
      <c r="AE1451" s="21">
        <v>34.299999999999997</v>
      </c>
      <c r="AF1451" s="21">
        <f t="shared" si="22"/>
        <v>236.10000000000002</v>
      </c>
      <c r="AG1451" s="21" t="s">
        <v>4314</v>
      </c>
      <c r="AH1451" s="24" t="s">
        <v>4315</v>
      </c>
      <c r="AI1451" s="24" t="s">
        <v>4316</v>
      </c>
      <c r="AJ1451" s="27" t="s">
        <v>32007</v>
      </c>
      <c r="AK1451" s="28" t="s">
        <v>70</v>
      </c>
      <c r="AL1451" s="28">
        <v>10</v>
      </c>
      <c r="AM1451" s="28">
        <v>19920501</v>
      </c>
      <c r="AN1451" s="29">
        <v>398</v>
      </c>
      <c r="AO1451" s="29">
        <v>202308</v>
      </c>
      <c r="AP1451" s="29">
        <v>2022</v>
      </c>
      <c r="AQ1451" s="28">
        <v>287587265</v>
      </c>
      <c r="AR1451" s="28">
        <v>329496326</v>
      </c>
      <c r="AS1451" s="28">
        <v>21942612</v>
      </c>
      <c r="AT1451" s="30">
        <v>1</v>
      </c>
      <c r="AU1451" s="30"/>
      <c r="AV1451" s="30"/>
      <c r="AW1451" s="30"/>
      <c r="AX1451" s="30"/>
      <c r="AY1451" s="30"/>
      <c r="AZ1451" s="30"/>
      <c r="BA1451" s="30"/>
      <c r="BB1451" s="30" t="s">
        <v>54452</v>
      </c>
      <c r="BC1451" s="30" t="s">
        <v>54452</v>
      </c>
      <c r="BD1451" s="30" t="s">
        <v>54452</v>
      </c>
      <c r="BE1451" s="30" t="s">
        <v>54452</v>
      </c>
      <c r="BF1451" s="30" t="s">
        <v>4317</v>
      </c>
      <c r="BG1451" s="30">
        <v>2</v>
      </c>
      <c r="BH1451" s="30" t="s">
        <v>4318</v>
      </c>
      <c r="BI1451" s="31"/>
    </row>
    <row r="1452" spans="1:61" ht="16.5">
      <c r="A1452" s="21" t="s">
        <v>7142</v>
      </c>
      <c r="B1452" s="21">
        <v>7209</v>
      </c>
      <c r="C1452" s="21">
        <v>6657454</v>
      </c>
      <c r="D1452" s="21">
        <v>1798800338</v>
      </c>
      <c r="E1452" s="22">
        <v>1614110036042</v>
      </c>
      <c r="F1452" s="24" t="s">
        <v>7143</v>
      </c>
      <c r="G1452" s="24" t="s">
        <v>44</v>
      </c>
      <c r="H1452" s="24" t="s">
        <v>51</v>
      </c>
      <c r="I1452" s="24" t="s">
        <v>65</v>
      </c>
      <c r="J1452" s="24" t="s">
        <v>1033</v>
      </c>
      <c r="K1452" s="21">
        <v>38</v>
      </c>
      <c r="L1452" s="32" t="s">
        <v>7144</v>
      </c>
      <c r="M1452" s="21" t="s">
        <v>7145</v>
      </c>
      <c r="N1452" s="21">
        <v>1</v>
      </c>
      <c r="O1452" s="21" t="s">
        <v>55</v>
      </c>
      <c r="P1452" s="21">
        <v>0</v>
      </c>
      <c r="Q1452" s="21">
        <v>0</v>
      </c>
      <c r="R1452" s="21">
        <v>0</v>
      </c>
      <c r="S1452" s="21">
        <v>0</v>
      </c>
      <c r="T1452" s="21">
        <v>0</v>
      </c>
      <c r="U1452" s="21">
        <v>0</v>
      </c>
      <c r="V1452" s="21">
        <v>0</v>
      </c>
      <c r="W1452" s="39">
        <v>8309</v>
      </c>
      <c r="X1452" s="21">
        <v>0</v>
      </c>
      <c r="Y1452" s="21">
        <v>0</v>
      </c>
      <c r="Z1452" s="16" t="s">
        <v>126</v>
      </c>
      <c r="AA1452" s="102">
        <v>0</v>
      </c>
      <c r="AB1452" s="99">
        <v>0</v>
      </c>
      <c r="AC1452" s="99">
        <v>0</v>
      </c>
      <c r="AD1452" s="99">
        <v>0</v>
      </c>
      <c r="AE1452" s="99">
        <v>0</v>
      </c>
      <c r="AF1452" s="21">
        <f t="shared" si="22"/>
        <v>0</v>
      </c>
      <c r="AG1452" s="21" t="s">
        <v>2798</v>
      </c>
      <c r="AH1452" s="24" t="s">
        <v>7146</v>
      </c>
      <c r="AI1452" s="24" t="s">
        <v>7147</v>
      </c>
      <c r="AJ1452" s="27" t="s">
        <v>30721</v>
      </c>
      <c r="AK1452" s="28" t="s">
        <v>60</v>
      </c>
      <c r="AL1452" s="28">
        <v>10</v>
      </c>
      <c r="AM1452" s="28">
        <v>20160129</v>
      </c>
      <c r="AN1452" s="29">
        <v>336</v>
      </c>
      <c r="AO1452" s="29">
        <v>202212</v>
      </c>
      <c r="AP1452" s="29">
        <v>2022</v>
      </c>
      <c r="AQ1452" s="28">
        <v>24211021</v>
      </c>
      <c r="AR1452" s="28">
        <v>4621861</v>
      </c>
      <c r="AS1452" s="28">
        <v>50000</v>
      </c>
      <c r="AT1452" s="30">
        <v>1</v>
      </c>
      <c r="AU1452" s="30"/>
      <c r="AV1452" s="30"/>
      <c r="AW1452" s="30"/>
      <c r="AX1452" s="30"/>
      <c r="AY1452" s="30"/>
      <c r="AZ1452" s="30"/>
      <c r="BA1452" s="30"/>
      <c r="BB1452" s="30" t="s">
        <v>54452</v>
      </c>
      <c r="BC1452" s="30" t="s">
        <v>54452</v>
      </c>
      <c r="BD1452" s="30" t="s">
        <v>54452</v>
      </c>
      <c r="BE1452" s="30" t="s">
        <v>54452</v>
      </c>
      <c r="BF1452" s="30" t="s">
        <v>54452</v>
      </c>
      <c r="BG1452" s="30">
        <v>8</v>
      </c>
      <c r="BH1452" s="30" t="s">
        <v>4598</v>
      </c>
      <c r="BI1452" s="31"/>
    </row>
    <row r="1453" spans="1:61" ht="16.5">
      <c r="A1453" s="21" t="s">
        <v>16143</v>
      </c>
      <c r="B1453" s="21">
        <v>23913</v>
      </c>
      <c r="C1453" s="21">
        <v>2943911</v>
      </c>
      <c r="D1453" s="21">
        <v>1318604420</v>
      </c>
      <c r="E1453" s="22">
        <v>1201110444092</v>
      </c>
      <c r="F1453" s="24" t="s">
        <v>16144</v>
      </c>
      <c r="G1453" s="24" t="s">
        <v>104</v>
      </c>
      <c r="H1453" s="24" t="s">
        <v>51</v>
      </c>
      <c r="I1453" s="24" t="s">
        <v>65</v>
      </c>
      <c r="J1453" s="24" t="s">
        <v>966</v>
      </c>
      <c r="K1453" s="21">
        <v>62</v>
      </c>
      <c r="L1453" s="32" t="s">
        <v>16145</v>
      </c>
      <c r="M1453" s="21" t="s">
        <v>16146</v>
      </c>
      <c r="N1453" s="21">
        <v>1</v>
      </c>
      <c r="O1453" s="21">
        <v>0</v>
      </c>
      <c r="P1453" s="21">
        <v>0</v>
      </c>
      <c r="Q1453" s="21">
        <v>0</v>
      </c>
      <c r="R1453" s="21">
        <v>0</v>
      </c>
      <c r="S1453" s="21">
        <v>0</v>
      </c>
      <c r="T1453" s="21">
        <v>0</v>
      </c>
      <c r="U1453" s="21">
        <v>0</v>
      </c>
      <c r="V1453" s="21">
        <v>0</v>
      </c>
      <c r="W1453" s="21">
        <v>0</v>
      </c>
      <c r="X1453" s="21">
        <v>0</v>
      </c>
      <c r="Y1453" s="21">
        <v>0</v>
      </c>
      <c r="Z1453" s="16" t="s">
        <v>315</v>
      </c>
      <c r="AA1453" s="101">
        <v>0</v>
      </c>
      <c r="AB1453" s="98">
        <v>0</v>
      </c>
      <c r="AC1453" s="98">
        <v>0</v>
      </c>
      <c r="AD1453" s="98">
        <v>0</v>
      </c>
      <c r="AE1453" s="98">
        <v>0</v>
      </c>
      <c r="AF1453" s="21">
        <f t="shared" si="22"/>
        <v>0</v>
      </c>
      <c r="AG1453" s="21" t="s">
        <v>16147</v>
      </c>
      <c r="AH1453" s="24" t="s">
        <v>16148</v>
      </c>
      <c r="AI1453" s="24" t="s">
        <v>16149</v>
      </c>
      <c r="AJ1453" s="27" t="s">
        <v>32008</v>
      </c>
      <c r="AK1453" s="28" t="s">
        <v>47</v>
      </c>
      <c r="AL1453" s="28">
        <v>10</v>
      </c>
      <c r="AM1453" s="28">
        <v>20070912</v>
      </c>
      <c r="AN1453" s="29">
        <v>607</v>
      </c>
      <c r="AO1453" s="29">
        <v>202005</v>
      </c>
      <c r="AP1453" s="29"/>
      <c r="AQ1453" s="28"/>
      <c r="AR1453" s="28"/>
      <c r="AS1453" s="28"/>
      <c r="AT1453" s="30">
        <v>1</v>
      </c>
      <c r="AU1453" s="30"/>
      <c r="AV1453" s="30"/>
      <c r="AW1453" s="30"/>
      <c r="AX1453" s="30"/>
      <c r="AY1453" s="30"/>
      <c r="AZ1453" s="30"/>
      <c r="BA1453" s="30"/>
      <c r="BB1453" s="30" t="s">
        <v>54452</v>
      </c>
      <c r="BC1453" s="30" t="s">
        <v>54452</v>
      </c>
      <c r="BD1453" s="30" t="s">
        <v>54452</v>
      </c>
      <c r="BE1453" s="30" t="s">
        <v>54452</v>
      </c>
      <c r="BF1453" s="30" t="s">
        <v>54452</v>
      </c>
      <c r="BG1453" s="30">
        <v>4</v>
      </c>
      <c r="BH1453" s="30" t="s">
        <v>2488</v>
      </c>
      <c r="BI1453" s="31"/>
    </row>
    <row r="1454" spans="1:61" ht="16.5">
      <c r="A1454" s="21" t="s">
        <v>5049</v>
      </c>
      <c r="B1454" s="21">
        <v>4744</v>
      </c>
      <c r="C1454" s="21">
        <v>1990793</v>
      </c>
      <c r="D1454" s="21">
        <v>2208113603</v>
      </c>
      <c r="E1454" s="22">
        <v>1101111271834</v>
      </c>
      <c r="F1454" s="24" t="s">
        <v>5050</v>
      </c>
      <c r="G1454" s="24" t="s">
        <v>44</v>
      </c>
      <c r="H1454" s="24" t="s">
        <v>51</v>
      </c>
      <c r="I1454" s="24" t="s">
        <v>65</v>
      </c>
      <c r="J1454" s="24" t="s">
        <v>1010</v>
      </c>
      <c r="K1454" s="21">
        <v>30</v>
      </c>
      <c r="L1454" s="32" t="s">
        <v>5051</v>
      </c>
      <c r="M1454" s="21" t="s">
        <v>5052</v>
      </c>
      <c r="N1454" s="21">
        <v>1</v>
      </c>
      <c r="O1454" s="21" t="s">
        <v>55</v>
      </c>
      <c r="P1454" s="33">
        <v>287861</v>
      </c>
      <c r="Q1454" s="33">
        <v>594534</v>
      </c>
      <c r="R1454" s="21">
        <v>0</v>
      </c>
      <c r="S1454" s="33">
        <v>144223</v>
      </c>
      <c r="T1454" s="21">
        <v>0</v>
      </c>
      <c r="U1454" s="33">
        <v>249152</v>
      </c>
      <c r="V1454" s="21">
        <v>0</v>
      </c>
      <c r="W1454" s="33">
        <v>674672</v>
      </c>
      <c r="X1454" s="21">
        <v>0</v>
      </c>
      <c r="Y1454" s="33">
        <v>2729208</v>
      </c>
      <c r="Z1454" s="16" t="s">
        <v>126</v>
      </c>
      <c r="AA1454" s="21">
        <v>2.8</v>
      </c>
      <c r="AB1454" s="21">
        <v>33.200000000000003</v>
      </c>
      <c r="AC1454" s="21">
        <v>1.4</v>
      </c>
      <c r="AD1454" s="21">
        <v>2.4</v>
      </c>
      <c r="AE1454" s="21">
        <v>6.7</v>
      </c>
      <c r="AF1454" s="21">
        <f t="shared" si="22"/>
        <v>46.5</v>
      </c>
      <c r="AG1454" s="21" t="s">
        <v>5047</v>
      </c>
      <c r="AH1454" s="24" t="s">
        <v>5053</v>
      </c>
      <c r="AI1454" s="24" t="s">
        <v>5054</v>
      </c>
      <c r="AJ1454" s="27" t="s">
        <v>32009</v>
      </c>
      <c r="AK1454" s="28" t="s">
        <v>70</v>
      </c>
      <c r="AL1454" s="28">
        <v>10</v>
      </c>
      <c r="AM1454" s="28">
        <v>19960515</v>
      </c>
      <c r="AN1454" s="29">
        <v>318</v>
      </c>
      <c r="AO1454" s="29">
        <v>202306</v>
      </c>
      <c r="AP1454" s="29">
        <v>2022</v>
      </c>
      <c r="AQ1454" s="28">
        <v>109654287</v>
      </c>
      <c r="AR1454" s="28">
        <v>214040966</v>
      </c>
      <c r="AS1454" s="28">
        <v>6841891</v>
      </c>
      <c r="AT1454" s="30">
        <v>1</v>
      </c>
      <c r="AU1454" s="30"/>
      <c r="AV1454" s="30"/>
      <c r="AW1454" s="30"/>
      <c r="AX1454" s="30"/>
      <c r="AY1454" s="30"/>
      <c r="AZ1454" s="30"/>
      <c r="BA1454" s="30"/>
      <c r="BB1454" s="30" t="s">
        <v>54452</v>
      </c>
      <c r="BC1454" s="30" t="s">
        <v>54452</v>
      </c>
      <c r="BD1454" s="30" t="s">
        <v>54452</v>
      </c>
      <c r="BE1454" s="30" t="s">
        <v>54452</v>
      </c>
      <c r="BF1454" s="30" t="s">
        <v>5055</v>
      </c>
      <c r="BG1454" s="30">
        <v>2</v>
      </c>
      <c r="BH1454" s="30"/>
      <c r="BI1454" s="31"/>
    </row>
    <row r="1455" spans="1:61" ht="16.5">
      <c r="A1455" s="21" t="s">
        <v>1077</v>
      </c>
      <c r="B1455" s="21">
        <v>931</v>
      </c>
      <c r="C1455" s="21">
        <v>1785253</v>
      </c>
      <c r="D1455" s="21">
        <v>1148172568</v>
      </c>
      <c r="E1455" s="22">
        <v>1101111289324</v>
      </c>
      <c r="F1455" s="24" t="s">
        <v>1078</v>
      </c>
      <c r="G1455" s="24" t="s">
        <v>44</v>
      </c>
      <c r="H1455" s="24" t="s">
        <v>51</v>
      </c>
      <c r="I1455" s="24" t="s">
        <v>52</v>
      </c>
      <c r="J1455" s="24" t="s">
        <v>975</v>
      </c>
      <c r="K1455" s="21">
        <v>5</v>
      </c>
      <c r="L1455" s="32" t="s">
        <v>1079</v>
      </c>
      <c r="M1455" s="21" t="s">
        <v>1080</v>
      </c>
      <c r="N1455" s="21">
        <v>1</v>
      </c>
      <c r="O1455" s="21" t="s">
        <v>55</v>
      </c>
      <c r="P1455" s="21">
        <v>0</v>
      </c>
      <c r="Q1455" s="21">
        <v>0</v>
      </c>
      <c r="R1455" s="21">
        <v>0</v>
      </c>
      <c r="S1455" s="39">
        <v>12000</v>
      </c>
      <c r="T1455" s="21">
        <v>0</v>
      </c>
      <c r="U1455" s="39">
        <v>26309</v>
      </c>
      <c r="V1455" s="21">
        <v>0</v>
      </c>
      <c r="W1455" s="33">
        <v>173392</v>
      </c>
      <c r="X1455" s="33">
        <v>2477607</v>
      </c>
      <c r="Y1455" s="21">
        <v>0</v>
      </c>
      <c r="Z1455" s="16" t="s">
        <v>56</v>
      </c>
      <c r="AA1455" s="102">
        <v>0</v>
      </c>
      <c r="AB1455" s="99">
        <v>0</v>
      </c>
      <c r="AC1455" s="21">
        <v>0.1</v>
      </c>
      <c r="AD1455" s="21">
        <v>0.2</v>
      </c>
      <c r="AE1455" s="21">
        <v>26.5</v>
      </c>
      <c r="AF1455" s="21">
        <f t="shared" si="22"/>
        <v>26.8</v>
      </c>
      <c r="AG1455" s="21" t="s">
        <v>1081</v>
      </c>
      <c r="AH1455" s="24" t="s">
        <v>1082</v>
      </c>
      <c r="AI1455" s="24" t="s">
        <v>1083</v>
      </c>
      <c r="AJ1455" s="27" t="s">
        <v>32010</v>
      </c>
      <c r="AK1455" s="28" t="s">
        <v>60</v>
      </c>
      <c r="AL1455" s="28">
        <v>10</v>
      </c>
      <c r="AM1455" s="28">
        <v>19960628</v>
      </c>
      <c r="AN1455" s="29">
        <v>364</v>
      </c>
      <c r="AO1455" s="29">
        <v>202212</v>
      </c>
      <c r="AP1455" s="29">
        <v>2022</v>
      </c>
      <c r="AQ1455" s="28">
        <v>250465630</v>
      </c>
      <c r="AR1455" s="28">
        <v>158071593</v>
      </c>
      <c r="AS1455" s="28">
        <v>1300000</v>
      </c>
      <c r="AT1455" s="30">
        <v>1</v>
      </c>
      <c r="AU1455" s="30"/>
      <c r="AV1455" s="30"/>
      <c r="AW1455" s="30"/>
      <c r="AX1455" s="30"/>
      <c r="AY1455" s="30"/>
      <c r="AZ1455" s="30"/>
      <c r="BA1455" s="30"/>
      <c r="BB1455" s="30" t="s">
        <v>54452</v>
      </c>
      <c r="BC1455" s="30" t="s">
        <v>54452</v>
      </c>
      <c r="BD1455" s="30" t="s">
        <v>54452</v>
      </c>
      <c r="BE1455" s="30" t="s">
        <v>54452</v>
      </c>
      <c r="BF1455" s="30" t="s">
        <v>54452</v>
      </c>
      <c r="BG1455" s="30">
        <v>7</v>
      </c>
      <c r="BH1455" s="30"/>
      <c r="BI1455" s="31"/>
    </row>
    <row r="1456" spans="1:61" ht="16.5">
      <c r="A1456" s="21" t="s">
        <v>13532</v>
      </c>
      <c r="B1456" s="21">
        <v>13356</v>
      </c>
      <c r="C1456" s="21">
        <v>3679888</v>
      </c>
      <c r="D1456" s="21">
        <v>2118835257</v>
      </c>
      <c r="E1456" s="22">
        <v>1101114216704</v>
      </c>
      <c r="F1456" s="24" t="s">
        <v>13533</v>
      </c>
      <c r="G1456" s="24" t="s">
        <v>44</v>
      </c>
      <c r="H1456" s="24" t="s">
        <v>51</v>
      </c>
      <c r="I1456" s="24" t="s">
        <v>52</v>
      </c>
      <c r="J1456" s="24" t="s">
        <v>171</v>
      </c>
      <c r="K1456" s="21">
        <v>48</v>
      </c>
      <c r="L1456" s="32" t="s">
        <v>13534</v>
      </c>
      <c r="M1456" s="21" t="s">
        <v>13535</v>
      </c>
      <c r="N1456" s="21">
        <v>1</v>
      </c>
      <c r="O1456" s="21" t="s">
        <v>55</v>
      </c>
      <c r="P1456" s="21">
        <v>0</v>
      </c>
      <c r="Q1456" s="21">
        <v>0</v>
      </c>
      <c r="R1456" s="33">
        <v>1248196</v>
      </c>
      <c r="S1456" s="21">
        <v>0</v>
      </c>
      <c r="T1456" s="21">
        <v>0</v>
      </c>
      <c r="U1456" s="21">
        <v>0</v>
      </c>
      <c r="V1456" s="21">
        <v>0</v>
      </c>
      <c r="W1456" s="33">
        <v>451535</v>
      </c>
      <c r="X1456" s="33">
        <v>331023</v>
      </c>
      <c r="Y1456" s="21">
        <v>0</v>
      </c>
      <c r="Z1456" s="16" t="s">
        <v>315</v>
      </c>
      <c r="AA1456" s="102">
        <v>0</v>
      </c>
      <c r="AB1456" s="21">
        <v>12.4</v>
      </c>
      <c r="AC1456" s="99">
        <v>0</v>
      </c>
      <c r="AD1456" s="99">
        <v>0</v>
      </c>
      <c r="AE1456" s="21">
        <v>7.8</v>
      </c>
      <c r="AF1456" s="21">
        <f t="shared" si="22"/>
        <v>20.2</v>
      </c>
      <c r="AG1456" s="21" t="s">
        <v>13536</v>
      </c>
      <c r="AH1456" s="24" t="s">
        <v>13537</v>
      </c>
      <c r="AI1456" s="24" t="s">
        <v>13538</v>
      </c>
      <c r="AJ1456" s="27" t="s">
        <v>32011</v>
      </c>
      <c r="AK1456" s="28" t="s">
        <v>60</v>
      </c>
      <c r="AL1456" s="28">
        <v>10</v>
      </c>
      <c r="AM1456" s="28">
        <v>20091101</v>
      </c>
      <c r="AN1456" s="29">
        <v>498</v>
      </c>
      <c r="AO1456" s="29">
        <v>202303</v>
      </c>
      <c r="AP1456" s="29">
        <v>2022</v>
      </c>
      <c r="AQ1456" s="28">
        <v>331934638</v>
      </c>
      <c r="AR1456" s="28">
        <v>233607986</v>
      </c>
      <c r="AS1456" s="28">
        <v>4825500</v>
      </c>
      <c r="AT1456" s="30">
        <v>1</v>
      </c>
      <c r="AU1456" s="30"/>
      <c r="AV1456" s="30"/>
      <c r="AW1456" s="30"/>
      <c r="AX1456" s="30"/>
      <c r="AY1456" s="30"/>
      <c r="AZ1456" s="30"/>
      <c r="BA1456" s="30"/>
      <c r="BB1456" s="30" t="s">
        <v>54452</v>
      </c>
      <c r="BC1456" s="30" t="s">
        <v>54452</v>
      </c>
      <c r="BD1456" s="30" t="s">
        <v>54452</v>
      </c>
      <c r="BE1456" s="30" t="s">
        <v>54452</v>
      </c>
      <c r="BF1456" s="30" t="s">
        <v>54452</v>
      </c>
      <c r="BG1456" s="30">
        <v>8</v>
      </c>
      <c r="BH1456" s="30"/>
      <c r="BI1456" s="31"/>
    </row>
    <row r="1457" spans="1:61" ht="16.5">
      <c r="A1457" s="21" t="s">
        <v>12683</v>
      </c>
      <c r="B1457" s="21">
        <v>12419</v>
      </c>
      <c r="C1457" s="21">
        <v>1896606</v>
      </c>
      <c r="D1457" s="21">
        <v>2208165848</v>
      </c>
      <c r="E1457" s="22">
        <v>1101111755002</v>
      </c>
      <c r="F1457" s="24" t="s">
        <v>12684</v>
      </c>
      <c r="G1457" s="24" t="s">
        <v>44</v>
      </c>
      <c r="H1457" s="24" t="s">
        <v>51</v>
      </c>
      <c r="I1457" s="24" t="s">
        <v>65</v>
      </c>
      <c r="J1457" s="24" t="s">
        <v>462</v>
      </c>
      <c r="K1457" s="21">
        <v>56</v>
      </c>
      <c r="L1457" s="32" t="s">
        <v>12685</v>
      </c>
      <c r="M1457" s="21" t="s">
        <v>12686</v>
      </c>
      <c r="N1457" s="21">
        <v>1</v>
      </c>
      <c r="O1457" s="21" t="s">
        <v>83</v>
      </c>
      <c r="P1457" s="21">
        <v>0</v>
      </c>
      <c r="Q1457" s="21">
        <v>0</v>
      </c>
      <c r="R1457" s="21">
        <v>0</v>
      </c>
      <c r="S1457" s="21">
        <v>0</v>
      </c>
      <c r="T1457" s="21">
        <v>0</v>
      </c>
      <c r="U1457" s="21">
        <v>0</v>
      </c>
      <c r="V1457" s="33">
        <v>24670999</v>
      </c>
      <c r="W1457" s="21">
        <v>0</v>
      </c>
      <c r="X1457" s="21">
        <v>0</v>
      </c>
      <c r="Y1457" s="33">
        <v>5610785099</v>
      </c>
      <c r="Z1457" s="16" t="s">
        <v>315</v>
      </c>
      <c r="AA1457" s="102">
        <v>0</v>
      </c>
      <c r="AB1457" s="21">
        <v>56.1</v>
      </c>
      <c r="AC1457" s="99">
        <v>0</v>
      </c>
      <c r="AD1457" s="99">
        <v>0</v>
      </c>
      <c r="AE1457" s="21">
        <v>0.2</v>
      </c>
      <c r="AF1457" s="21">
        <f t="shared" si="22"/>
        <v>56.300000000000004</v>
      </c>
      <c r="AG1457" s="21" t="s">
        <v>12687</v>
      </c>
      <c r="AH1457" s="24" t="s">
        <v>12688</v>
      </c>
      <c r="AI1457" s="24" t="s">
        <v>12689</v>
      </c>
      <c r="AJ1457" s="27" t="s">
        <v>32012</v>
      </c>
      <c r="AK1457" s="28" t="s">
        <v>60</v>
      </c>
      <c r="AL1457" s="28">
        <v>10</v>
      </c>
      <c r="AM1457" s="28">
        <v>19990818</v>
      </c>
      <c r="AN1457" s="29">
        <v>315</v>
      </c>
      <c r="AO1457" s="29">
        <v>202212</v>
      </c>
      <c r="AP1457" s="29">
        <v>2022</v>
      </c>
      <c r="AQ1457" s="28">
        <v>36419472</v>
      </c>
      <c r="AR1457" s="28">
        <v>50000771</v>
      </c>
      <c r="AS1457" s="28">
        <v>1019800</v>
      </c>
      <c r="AT1457" s="30">
        <v>1</v>
      </c>
      <c r="AU1457" s="30"/>
      <c r="AV1457" s="30"/>
      <c r="AW1457" s="30"/>
      <c r="AX1457" s="30"/>
      <c r="AY1457" s="30"/>
      <c r="AZ1457" s="30"/>
      <c r="BA1457" s="30"/>
      <c r="BB1457" s="30" t="s">
        <v>54452</v>
      </c>
      <c r="BC1457" s="30" t="s">
        <v>54452</v>
      </c>
      <c r="BD1457" s="30" t="s">
        <v>54452</v>
      </c>
      <c r="BE1457" s="30" t="s">
        <v>54452</v>
      </c>
      <c r="BF1457" s="30" t="s">
        <v>54452</v>
      </c>
      <c r="BG1457" s="30">
        <v>4</v>
      </c>
      <c r="BH1457" s="30" t="s">
        <v>921</v>
      </c>
      <c r="BI1457" s="31"/>
    </row>
    <row r="1458" spans="1:61" ht="16.5">
      <c r="A1458" s="21" t="s">
        <v>16175</v>
      </c>
      <c r="B1458" s="21">
        <v>10608</v>
      </c>
      <c r="C1458" s="21">
        <v>1697695</v>
      </c>
      <c r="D1458" s="21">
        <v>1148116585</v>
      </c>
      <c r="E1458" s="22">
        <v>1101110381387</v>
      </c>
      <c r="F1458" s="24" t="s">
        <v>16176</v>
      </c>
      <c r="G1458" s="24" t="s">
        <v>44</v>
      </c>
      <c r="H1458" s="24" t="s">
        <v>51</v>
      </c>
      <c r="I1458" s="24" t="s">
        <v>63</v>
      </c>
      <c r="J1458" s="24" t="s">
        <v>171</v>
      </c>
      <c r="K1458" s="21">
        <v>48</v>
      </c>
      <c r="L1458" s="32" t="s">
        <v>16177</v>
      </c>
      <c r="M1458" s="21" t="s">
        <v>16178</v>
      </c>
      <c r="N1458" s="26">
        <v>1</v>
      </c>
      <c r="O1458" s="26">
        <v>0</v>
      </c>
      <c r="P1458" s="26">
        <v>0</v>
      </c>
      <c r="Q1458" s="26">
        <v>0</v>
      </c>
      <c r="R1458" s="26">
        <v>0</v>
      </c>
      <c r="S1458" s="26">
        <v>0</v>
      </c>
      <c r="T1458" s="26">
        <v>0</v>
      </c>
      <c r="U1458" s="26">
        <v>0</v>
      </c>
      <c r="V1458" s="26">
        <v>0</v>
      </c>
      <c r="W1458" s="26">
        <v>0</v>
      </c>
      <c r="X1458" s="26">
        <v>0</v>
      </c>
      <c r="Y1458" s="26">
        <v>0</v>
      </c>
      <c r="Z1458" s="21"/>
      <c r="AA1458" s="101">
        <v>0</v>
      </c>
      <c r="AB1458" s="98">
        <v>0</v>
      </c>
      <c r="AC1458" s="98">
        <v>0</v>
      </c>
      <c r="AD1458" s="98">
        <v>0</v>
      </c>
      <c r="AE1458" s="98">
        <v>0</v>
      </c>
      <c r="AF1458" s="21">
        <f t="shared" si="22"/>
        <v>0</v>
      </c>
      <c r="AG1458" s="21" t="s">
        <v>10201</v>
      </c>
      <c r="AH1458" s="24" t="s">
        <v>16179</v>
      </c>
      <c r="AI1458" s="24" t="s">
        <v>2233</v>
      </c>
      <c r="AJ1458" s="27" t="s">
        <v>30814</v>
      </c>
      <c r="AK1458" s="28" t="s">
        <v>156</v>
      </c>
      <c r="AL1458" s="28">
        <v>10</v>
      </c>
      <c r="AM1458" s="28">
        <v>19841214</v>
      </c>
      <c r="AN1458" s="29">
        <v>317</v>
      </c>
      <c r="AO1458" s="29">
        <v>202306</v>
      </c>
      <c r="AP1458" s="29">
        <v>2022</v>
      </c>
      <c r="AQ1458" s="28">
        <v>7593634724</v>
      </c>
      <c r="AR1458" s="28">
        <v>3658050494</v>
      </c>
      <c r="AS1458" s="28">
        <v>34300000</v>
      </c>
      <c r="AT1458" s="30">
        <v>1</v>
      </c>
      <c r="AU1458" s="30"/>
      <c r="AV1458" s="30"/>
      <c r="AW1458" s="30"/>
      <c r="AX1458" s="30"/>
      <c r="AY1458" s="30"/>
      <c r="AZ1458" s="30"/>
      <c r="BA1458" s="30"/>
      <c r="BB1458" s="30" t="s">
        <v>54452</v>
      </c>
      <c r="BC1458" s="30" t="s">
        <v>54452</v>
      </c>
      <c r="BD1458" s="30" t="s">
        <v>54452</v>
      </c>
      <c r="BE1458" s="30" t="s">
        <v>54452</v>
      </c>
      <c r="BF1458" s="30" t="s">
        <v>54452</v>
      </c>
      <c r="BG1458" s="30">
        <v>5</v>
      </c>
      <c r="BH1458" s="30" t="s">
        <v>16180</v>
      </c>
      <c r="BI1458" s="31"/>
    </row>
    <row r="1459" spans="1:61" ht="16.5">
      <c r="A1459" s="21" t="s">
        <v>27981</v>
      </c>
      <c r="B1459" s="21">
        <v>23838</v>
      </c>
      <c r="C1459" s="21">
        <v>2236544</v>
      </c>
      <c r="D1459" s="21">
        <v>6058136108</v>
      </c>
      <c r="E1459" s="22">
        <v>1801110314459</v>
      </c>
      <c r="F1459" s="24" t="s">
        <v>27982</v>
      </c>
      <c r="G1459" s="24" t="s">
        <v>104</v>
      </c>
      <c r="H1459" s="24" t="s">
        <v>51</v>
      </c>
      <c r="I1459" s="24" t="s">
        <v>65</v>
      </c>
      <c r="J1459" s="24" t="s">
        <v>966</v>
      </c>
      <c r="K1459" s="21">
        <v>62</v>
      </c>
      <c r="L1459" s="32" t="s">
        <v>27983</v>
      </c>
      <c r="M1459" s="21" t="s">
        <v>27984</v>
      </c>
      <c r="N1459" s="21">
        <v>1</v>
      </c>
      <c r="O1459" s="21" t="s">
        <v>55</v>
      </c>
      <c r="P1459" s="21">
        <v>0</v>
      </c>
      <c r="Q1459" s="21">
        <v>0</v>
      </c>
      <c r="R1459" s="21">
        <v>0</v>
      </c>
      <c r="S1459" s="21">
        <v>0</v>
      </c>
      <c r="T1459" s="21">
        <v>0</v>
      </c>
      <c r="U1459" s="33">
        <v>7132</v>
      </c>
      <c r="V1459" s="21">
        <v>0</v>
      </c>
      <c r="W1459" s="33">
        <v>53292</v>
      </c>
      <c r="X1459" s="21">
        <v>0</v>
      </c>
      <c r="Y1459" s="21">
        <v>0</v>
      </c>
      <c r="Z1459" s="16" t="s">
        <v>315</v>
      </c>
      <c r="AA1459" s="102">
        <v>0</v>
      </c>
      <c r="AB1459" s="99">
        <v>0</v>
      </c>
      <c r="AC1459" s="99">
        <v>0</v>
      </c>
      <c r="AD1459" s="99">
        <v>0</v>
      </c>
      <c r="AE1459" s="21">
        <v>0.5</v>
      </c>
      <c r="AF1459" s="21">
        <f t="shared" si="22"/>
        <v>0.5</v>
      </c>
      <c r="AG1459" s="21" t="s">
        <v>27985</v>
      </c>
      <c r="AH1459" s="24" t="s">
        <v>27986</v>
      </c>
      <c r="AI1459" s="24" t="s">
        <v>27987</v>
      </c>
      <c r="AJ1459" s="27" t="s">
        <v>32013</v>
      </c>
      <c r="AK1459" s="28" t="s">
        <v>60</v>
      </c>
      <c r="AL1459" s="28">
        <v>10</v>
      </c>
      <c r="AM1459" s="28">
        <v>20000222</v>
      </c>
      <c r="AN1459" s="29">
        <v>714</v>
      </c>
      <c r="AO1459" s="29">
        <v>202212</v>
      </c>
      <c r="AP1459" s="29">
        <v>2022</v>
      </c>
      <c r="AQ1459" s="28">
        <v>20371257</v>
      </c>
      <c r="AR1459" s="28">
        <v>8166445</v>
      </c>
      <c r="AS1459" s="28">
        <v>1000000</v>
      </c>
      <c r="AT1459" s="30">
        <v>1</v>
      </c>
      <c r="AU1459" s="30"/>
      <c r="AV1459" s="30"/>
      <c r="AW1459" s="30"/>
      <c r="AX1459" s="30"/>
      <c r="AY1459" s="30"/>
      <c r="AZ1459" s="30"/>
      <c r="BA1459" s="30"/>
      <c r="BB1459" s="30" t="s">
        <v>54452</v>
      </c>
      <c r="BC1459" s="30" t="s">
        <v>54452</v>
      </c>
      <c r="BD1459" s="30" t="s">
        <v>54452</v>
      </c>
      <c r="BE1459" s="30" t="s">
        <v>54452</v>
      </c>
      <c r="BF1459" s="30" t="s">
        <v>54452</v>
      </c>
      <c r="BG1459" s="30">
        <v>7</v>
      </c>
      <c r="BH1459" s="30" t="s">
        <v>645</v>
      </c>
      <c r="BI1459" s="31"/>
    </row>
    <row r="1460" spans="1:61" ht="16.5">
      <c r="A1460" s="21" t="s">
        <v>6310</v>
      </c>
      <c r="B1460" s="21">
        <v>6391</v>
      </c>
      <c r="C1460" s="21">
        <v>1973512</v>
      </c>
      <c r="D1460" s="21">
        <v>1388111553</v>
      </c>
      <c r="E1460" s="22">
        <v>1101110998629</v>
      </c>
      <c r="F1460" s="24" t="s">
        <v>6311</v>
      </c>
      <c r="G1460" s="24" t="s">
        <v>44</v>
      </c>
      <c r="H1460" s="24" t="s">
        <v>51</v>
      </c>
      <c r="I1460" s="24" t="s">
        <v>52</v>
      </c>
      <c r="J1460" s="24" t="s">
        <v>1042</v>
      </c>
      <c r="K1460" s="21">
        <v>36</v>
      </c>
      <c r="L1460" s="32" t="s">
        <v>6312</v>
      </c>
      <c r="M1460" s="21" t="s">
        <v>6313</v>
      </c>
      <c r="N1460" s="21">
        <v>1</v>
      </c>
      <c r="O1460" s="21" t="s">
        <v>55</v>
      </c>
      <c r="P1460" s="33">
        <v>106497</v>
      </c>
      <c r="Q1460" s="33">
        <v>363325</v>
      </c>
      <c r="R1460" s="21">
        <v>0</v>
      </c>
      <c r="S1460" s="33">
        <v>89279</v>
      </c>
      <c r="T1460" s="21">
        <v>0</v>
      </c>
      <c r="U1460" s="33">
        <v>287579</v>
      </c>
      <c r="V1460" s="33">
        <v>253173</v>
      </c>
      <c r="W1460" s="21">
        <v>0</v>
      </c>
      <c r="X1460" s="33">
        <v>37300</v>
      </c>
      <c r="Y1460" s="33">
        <v>1412305</v>
      </c>
      <c r="Z1460" s="16" t="s">
        <v>126</v>
      </c>
      <c r="AA1460" s="21">
        <v>1</v>
      </c>
      <c r="AB1460" s="21">
        <v>17.7</v>
      </c>
      <c r="AC1460" s="21">
        <v>0.8</v>
      </c>
      <c r="AD1460" s="21">
        <v>2.8</v>
      </c>
      <c r="AE1460" s="21">
        <v>2.9</v>
      </c>
      <c r="AF1460" s="21">
        <f t="shared" si="22"/>
        <v>25.2</v>
      </c>
      <c r="AG1460" s="21" t="s">
        <v>6314</v>
      </c>
      <c r="AH1460" s="24" t="s">
        <v>6315</v>
      </c>
      <c r="AI1460" s="24" t="s">
        <v>6316</v>
      </c>
      <c r="AJ1460" s="27" t="s">
        <v>32014</v>
      </c>
      <c r="AK1460" s="28" t="s">
        <v>70</v>
      </c>
      <c r="AL1460" s="28">
        <v>10</v>
      </c>
      <c r="AM1460" s="28">
        <v>19931230</v>
      </c>
      <c r="AN1460" s="29">
        <v>642</v>
      </c>
      <c r="AO1460" s="29">
        <v>202306</v>
      </c>
      <c r="AP1460" s="29">
        <v>2022</v>
      </c>
      <c r="AQ1460" s="28">
        <v>409143031</v>
      </c>
      <c r="AR1460" s="28">
        <v>553484551</v>
      </c>
      <c r="AS1460" s="28">
        <v>6159775</v>
      </c>
      <c r="AT1460" s="30">
        <v>1</v>
      </c>
      <c r="AU1460" s="30"/>
      <c r="AV1460" s="30"/>
      <c r="AW1460" s="30"/>
      <c r="AX1460" s="30"/>
      <c r="AY1460" s="30"/>
      <c r="AZ1460" s="30"/>
      <c r="BA1460" s="30"/>
      <c r="BB1460" s="30" t="s">
        <v>54452</v>
      </c>
      <c r="BC1460" s="30" t="s">
        <v>54452</v>
      </c>
      <c r="BD1460" s="30" t="s">
        <v>54452</v>
      </c>
      <c r="BE1460" s="30" t="s">
        <v>54452</v>
      </c>
      <c r="BF1460" s="30" t="s">
        <v>6317</v>
      </c>
      <c r="BG1460" s="30">
        <v>2</v>
      </c>
      <c r="BH1460" s="30" t="s">
        <v>6318</v>
      </c>
      <c r="BI1460" s="31"/>
    </row>
    <row r="1461" spans="1:61" ht="16.5">
      <c r="A1461" s="21" t="s">
        <v>4862</v>
      </c>
      <c r="B1461" s="21">
        <v>4466</v>
      </c>
      <c r="C1461" s="21">
        <v>1672524</v>
      </c>
      <c r="D1461" s="21">
        <v>6218142053</v>
      </c>
      <c r="E1461" s="22">
        <v>1801110348945</v>
      </c>
      <c r="F1461" s="24" t="s">
        <v>4863</v>
      </c>
      <c r="G1461" s="24" t="s">
        <v>44</v>
      </c>
      <c r="H1461" s="24" t="s">
        <v>51</v>
      </c>
      <c r="I1461" s="24" t="s">
        <v>52</v>
      </c>
      <c r="J1461" s="24" t="s">
        <v>3052</v>
      </c>
      <c r="K1461" s="21">
        <v>29</v>
      </c>
      <c r="L1461" s="32" t="s">
        <v>4864</v>
      </c>
      <c r="M1461" s="21" t="s">
        <v>4865</v>
      </c>
      <c r="N1461" s="21">
        <v>1</v>
      </c>
      <c r="O1461" s="21" t="s">
        <v>55</v>
      </c>
      <c r="P1461" s="21">
        <v>0</v>
      </c>
      <c r="Q1461" s="21">
        <v>0</v>
      </c>
      <c r="R1461" s="21">
        <v>0</v>
      </c>
      <c r="S1461" s="21">
        <v>0</v>
      </c>
      <c r="T1461" s="21">
        <v>0</v>
      </c>
      <c r="U1461" s="21">
        <v>0</v>
      </c>
      <c r="V1461" s="21">
        <v>0</v>
      </c>
      <c r="W1461" s="21">
        <v>0</v>
      </c>
      <c r="X1461" s="21">
        <v>0</v>
      </c>
      <c r="Y1461" s="21">
        <v>0</v>
      </c>
      <c r="Z1461" s="16" t="s">
        <v>126</v>
      </c>
      <c r="AA1461" s="102">
        <v>0</v>
      </c>
      <c r="AB1461" s="99">
        <v>0</v>
      </c>
      <c r="AC1461" s="99">
        <v>0</v>
      </c>
      <c r="AD1461" s="99">
        <v>0</v>
      </c>
      <c r="AE1461" s="99">
        <v>0</v>
      </c>
      <c r="AF1461" s="21">
        <f t="shared" si="22"/>
        <v>0</v>
      </c>
      <c r="AG1461" s="21" t="s">
        <v>4866</v>
      </c>
      <c r="AH1461" s="24" t="s">
        <v>4867</v>
      </c>
      <c r="AI1461" s="24" t="s">
        <v>4868</v>
      </c>
      <c r="AJ1461" s="27" t="s">
        <v>32015</v>
      </c>
      <c r="AK1461" s="28" t="s">
        <v>70</v>
      </c>
      <c r="AL1461" s="28">
        <v>10</v>
      </c>
      <c r="AM1461" s="28">
        <v>20010118</v>
      </c>
      <c r="AN1461" s="29">
        <v>423</v>
      </c>
      <c r="AO1461" s="29">
        <v>202306</v>
      </c>
      <c r="AP1461" s="29">
        <v>2022</v>
      </c>
      <c r="AQ1461" s="28">
        <v>297262157</v>
      </c>
      <c r="AR1461" s="28">
        <v>320406197</v>
      </c>
      <c r="AS1461" s="28">
        <v>8652968</v>
      </c>
      <c r="AT1461" s="30">
        <v>1</v>
      </c>
      <c r="AU1461" s="30"/>
      <c r="AV1461" s="30"/>
      <c r="AW1461" s="30"/>
      <c r="AX1461" s="30"/>
      <c r="AY1461" s="30"/>
      <c r="AZ1461" s="30"/>
      <c r="BA1461" s="30"/>
      <c r="BB1461" s="30" t="s">
        <v>54452</v>
      </c>
      <c r="BC1461" s="30" t="s">
        <v>54452</v>
      </c>
      <c r="BD1461" s="30" t="s">
        <v>54452</v>
      </c>
      <c r="BE1461" s="30" t="s">
        <v>54452</v>
      </c>
      <c r="BF1461" s="30" t="s">
        <v>54452</v>
      </c>
      <c r="BG1461" s="30">
        <v>7</v>
      </c>
      <c r="BH1461" s="30" t="s">
        <v>645</v>
      </c>
      <c r="BI1461" s="31"/>
    </row>
    <row r="1462" spans="1:61" ht="16.5">
      <c r="A1462" s="21" t="s">
        <v>15047</v>
      </c>
      <c r="B1462" s="21">
        <v>14391</v>
      </c>
      <c r="C1462" s="21">
        <v>1521854</v>
      </c>
      <c r="D1462" s="21">
        <v>2148656053</v>
      </c>
      <c r="E1462" s="22">
        <v>1101111946601</v>
      </c>
      <c r="F1462" s="24" t="s">
        <v>15048</v>
      </c>
      <c r="G1462" s="24" t="s">
        <v>44</v>
      </c>
      <c r="H1462" s="24" t="s">
        <v>51</v>
      </c>
      <c r="I1462" s="24" t="s">
        <v>65</v>
      </c>
      <c r="J1462" s="24" t="s">
        <v>363</v>
      </c>
      <c r="K1462" s="21">
        <v>63</v>
      </c>
      <c r="L1462" s="32" t="s">
        <v>15049</v>
      </c>
      <c r="M1462" s="21" t="s">
        <v>15050</v>
      </c>
      <c r="N1462" s="21">
        <v>1</v>
      </c>
      <c r="O1462" s="21" t="s">
        <v>55</v>
      </c>
      <c r="P1462" s="21">
        <v>0</v>
      </c>
      <c r="Q1462" s="21">
        <v>0</v>
      </c>
      <c r="R1462" s="33">
        <v>42950</v>
      </c>
      <c r="S1462" s="21">
        <v>0</v>
      </c>
      <c r="T1462" s="21">
        <v>0</v>
      </c>
      <c r="U1462" s="21">
        <v>0</v>
      </c>
      <c r="V1462" s="21">
        <v>0</v>
      </c>
      <c r="W1462" s="33">
        <v>46830</v>
      </c>
      <c r="X1462" s="21">
        <v>0</v>
      </c>
      <c r="Y1462" s="21">
        <v>0</v>
      </c>
      <c r="Z1462" s="16" t="s">
        <v>315</v>
      </c>
      <c r="AA1462" s="102">
        <v>0</v>
      </c>
      <c r="AB1462" s="21">
        <v>0.4</v>
      </c>
      <c r="AC1462" s="99">
        <v>0</v>
      </c>
      <c r="AD1462" s="99">
        <v>0</v>
      </c>
      <c r="AE1462" s="21">
        <v>0.4</v>
      </c>
      <c r="AF1462" s="21">
        <f t="shared" si="22"/>
        <v>0.8</v>
      </c>
      <c r="AG1462" s="21" t="s">
        <v>15006</v>
      </c>
      <c r="AH1462" s="24" t="s">
        <v>15051</v>
      </c>
      <c r="AI1462" s="24" t="s">
        <v>15052</v>
      </c>
      <c r="AJ1462" s="27" t="s">
        <v>31997</v>
      </c>
      <c r="AK1462" s="28" t="s">
        <v>70</v>
      </c>
      <c r="AL1462" s="28">
        <v>10</v>
      </c>
      <c r="AM1462" s="28">
        <v>20000420</v>
      </c>
      <c r="AN1462" s="29">
        <v>350</v>
      </c>
      <c r="AO1462" s="29">
        <v>202306</v>
      </c>
      <c r="AP1462" s="29">
        <v>2022</v>
      </c>
      <c r="AQ1462" s="28">
        <v>29381402</v>
      </c>
      <c r="AR1462" s="28">
        <v>107448433</v>
      </c>
      <c r="AS1462" s="28">
        <v>11138039</v>
      </c>
      <c r="AT1462" s="30">
        <v>2</v>
      </c>
      <c r="AU1462" s="30"/>
      <c r="AV1462" s="30"/>
      <c r="AW1462" s="30"/>
      <c r="AX1462" s="30"/>
      <c r="AY1462" s="30"/>
      <c r="AZ1462" s="30"/>
      <c r="BA1462" s="30"/>
      <c r="BB1462" s="30" t="s">
        <v>54452</v>
      </c>
      <c r="BC1462" s="30" t="s">
        <v>54452</v>
      </c>
      <c r="BD1462" s="30" t="s">
        <v>54452</v>
      </c>
      <c r="BE1462" s="30" t="s">
        <v>54452</v>
      </c>
      <c r="BF1462" s="30" t="s">
        <v>54452</v>
      </c>
      <c r="BG1462" s="30">
        <v>7</v>
      </c>
      <c r="BH1462" s="30"/>
      <c r="BI1462" s="31"/>
    </row>
    <row r="1463" spans="1:61" ht="16.5">
      <c r="A1463" s="21" t="s">
        <v>1498</v>
      </c>
      <c r="B1463" s="21">
        <v>1456</v>
      </c>
      <c r="C1463" s="21">
        <v>1524609</v>
      </c>
      <c r="D1463" s="21">
        <v>2118697360</v>
      </c>
      <c r="E1463" s="22">
        <v>1101111957195</v>
      </c>
      <c r="F1463" s="24" t="s">
        <v>1499</v>
      </c>
      <c r="G1463" s="24" t="s">
        <v>44</v>
      </c>
      <c r="H1463" s="24" t="s">
        <v>51</v>
      </c>
      <c r="I1463" s="24" t="s">
        <v>52</v>
      </c>
      <c r="J1463" s="24" t="s">
        <v>1465</v>
      </c>
      <c r="K1463" s="21">
        <v>10</v>
      </c>
      <c r="L1463" s="32" t="s">
        <v>1500</v>
      </c>
      <c r="M1463" s="21" t="s">
        <v>1501</v>
      </c>
      <c r="N1463" s="26">
        <v>1</v>
      </c>
      <c r="O1463" s="26" t="s">
        <v>55</v>
      </c>
      <c r="P1463" s="33">
        <v>983087</v>
      </c>
      <c r="Q1463" s="33">
        <v>1175474</v>
      </c>
      <c r="R1463" s="33">
        <v>103491</v>
      </c>
      <c r="S1463" s="33">
        <v>777879</v>
      </c>
      <c r="T1463" s="26">
        <v>0</v>
      </c>
      <c r="U1463" s="33">
        <v>61918</v>
      </c>
      <c r="V1463" s="33">
        <v>2781641</v>
      </c>
      <c r="W1463" s="33">
        <v>405520</v>
      </c>
      <c r="X1463" s="26">
        <v>0</v>
      </c>
      <c r="Y1463" s="33">
        <v>38085351</v>
      </c>
      <c r="Z1463" s="21" t="s">
        <v>56</v>
      </c>
      <c r="AA1463" s="21">
        <v>9.8000000000000007</v>
      </c>
      <c r="AB1463" s="21">
        <v>393.6</v>
      </c>
      <c r="AC1463" s="21">
        <v>7.7</v>
      </c>
      <c r="AD1463" s="21">
        <v>0.6</v>
      </c>
      <c r="AE1463" s="21">
        <v>31.8</v>
      </c>
      <c r="AF1463" s="21">
        <f t="shared" si="22"/>
        <v>443.50000000000006</v>
      </c>
      <c r="AG1463" s="21" t="s">
        <v>1502</v>
      </c>
      <c r="AH1463" s="24" t="s">
        <v>1503</v>
      </c>
      <c r="AI1463" s="24" t="s">
        <v>1504</v>
      </c>
      <c r="AJ1463" s="27" t="s">
        <v>32016</v>
      </c>
      <c r="AK1463" s="28" t="s">
        <v>70</v>
      </c>
      <c r="AL1463" s="28">
        <v>10</v>
      </c>
      <c r="AM1463" s="28">
        <v>20000501</v>
      </c>
      <c r="AN1463" s="29">
        <v>586</v>
      </c>
      <c r="AO1463" s="29">
        <v>202306</v>
      </c>
      <c r="AP1463" s="29">
        <v>2022</v>
      </c>
      <c r="AQ1463" s="28">
        <v>586490501</v>
      </c>
      <c r="AR1463" s="28">
        <v>521879522</v>
      </c>
      <c r="AS1463" s="28">
        <v>7143918</v>
      </c>
      <c r="AT1463" s="30">
        <v>1</v>
      </c>
      <c r="AU1463" s="30"/>
      <c r="AV1463" s="30"/>
      <c r="AW1463" s="30"/>
      <c r="AX1463" s="30"/>
      <c r="AY1463" s="30"/>
      <c r="AZ1463" s="30"/>
      <c r="BA1463" s="30"/>
      <c r="BB1463" s="30" t="s">
        <v>54452</v>
      </c>
      <c r="BC1463" s="30" t="s">
        <v>54452</v>
      </c>
      <c r="BD1463" s="30" t="s">
        <v>54452</v>
      </c>
      <c r="BE1463" s="30" t="s">
        <v>54452</v>
      </c>
      <c r="BF1463" s="30" t="s">
        <v>54452</v>
      </c>
      <c r="BG1463" s="30">
        <v>7</v>
      </c>
      <c r="BH1463" s="30"/>
      <c r="BI1463" s="31"/>
    </row>
    <row r="1464" spans="1:61" ht="16.5">
      <c r="A1464" s="21" t="s">
        <v>29709</v>
      </c>
      <c r="B1464" s="21">
        <v>24366</v>
      </c>
      <c r="C1464" s="21">
        <v>5866128</v>
      </c>
      <c r="D1464" s="21">
        <v>1268673793</v>
      </c>
      <c r="E1464" s="22">
        <v>1312110037800</v>
      </c>
      <c r="F1464" s="24" t="s">
        <v>29710</v>
      </c>
      <c r="G1464" s="24" t="s">
        <v>104</v>
      </c>
      <c r="H1464" s="24" t="s">
        <v>51</v>
      </c>
      <c r="I1464" s="24" t="s">
        <v>65</v>
      </c>
      <c r="J1464" s="24" t="s">
        <v>363</v>
      </c>
      <c r="K1464" s="21">
        <v>63</v>
      </c>
      <c r="L1464" s="32" t="s">
        <v>29711</v>
      </c>
      <c r="M1464" s="21" t="s">
        <v>29712</v>
      </c>
      <c r="N1464" s="21">
        <v>1</v>
      </c>
      <c r="O1464" s="21">
        <v>0</v>
      </c>
      <c r="P1464" s="21">
        <v>0</v>
      </c>
      <c r="Q1464" s="21">
        <v>0</v>
      </c>
      <c r="R1464" s="21">
        <v>0</v>
      </c>
      <c r="S1464" s="21">
        <v>0</v>
      </c>
      <c r="T1464" s="21">
        <v>0</v>
      </c>
      <c r="U1464" s="21">
        <v>0</v>
      </c>
      <c r="V1464" s="21">
        <v>0</v>
      </c>
      <c r="W1464" s="21">
        <v>0</v>
      </c>
      <c r="X1464" s="21">
        <v>0</v>
      </c>
      <c r="Y1464" s="21">
        <v>0</v>
      </c>
      <c r="Z1464" s="16" t="s">
        <v>315</v>
      </c>
      <c r="AA1464" s="101">
        <v>0</v>
      </c>
      <c r="AB1464" s="98">
        <v>0</v>
      </c>
      <c r="AC1464" s="98">
        <v>0</v>
      </c>
      <c r="AD1464" s="98">
        <v>0</v>
      </c>
      <c r="AE1464" s="98">
        <v>0</v>
      </c>
      <c r="AF1464" s="21">
        <f t="shared" ref="AF1464:AF1527" si="23">SUM(AA1464:AE1464)</f>
        <v>0</v>
      </c>
      <c r="AG1464" s="21" t="s">
        <v>28964</v>
      </c>
      <c r="AH1464" s="24" t="s">
        <v>29713</v>
      </c>
      <c r="AI1464" s="24" t="s">
        <v>29714</v>
      </c>
      <c r="AJ1464" s="27" t="s">
        <v>32017</v>
      </c>
      <c r="AK1464" s="28" t="s">
        <v>60</v>
      </c>
      <c r="AL1464" s="28">
        <v>10</v>
      </c>
      <c r="AM1464" s="28">
        <v>20140128</v>
      </c>
      <c r="AN1464" s="29">
        <v>1074</v>
      </c>
      <c r="AO1464" s="29">
        <v>202212</v>
      </c>
      <c r="AP1464" s="29">
        <v>2022</v>
      </c>
      <c r="AQ1464" s="28">
        <v>53053084</v>
      </c>
      <c r="AR1464" s="28">
        <v>4303710</v>
      </c>
      <c r="AS1464" s="28">
        <v>100000</v>
      </c>
      <c r="AT1464" s="30">
        <v>2</v>
      </c>
      <c r="AU1464" s="30"/>
      <c r="AV1464" s="30"/>
      <c r="AW1464" s="30"/>
      <c r="AX1464" s="30"/>
      <c r="AY1464" s="30"/>
      <c r="AZ1464" s="30"/>
      <c r="BA1464" s="30"/>
      <c r="BB1464" s="30" t="s">
        <v>54452</v>
      </c>
      <c r="BC1464" s="30" t="s">
        <v>54452</v>
      </c>
      <c r="BD1464" s="30" t="s">
        <v>54452</v>
      </c>
      <c r="BE1464" s="30" t="s">
        <v>54452</v>
      </c>
      <c r="BF1464" s="30" t="s">
        <v>54452</v>
      </c>
      <c r="BG1464" s="30">
        <v>7</v>
      </c>
      <c r="BH1464" s="30" t="s">
        <v>15660</v>
      </c>
      <c r="BI1464" s="31"/>
    </row>
    <row r="1465" spans="1:61" ht="16.5">
      <c r="A1465" s="21" t="s">
        <v>5633</v>
      </c>
      <c r="B1465" s="21">
        <v>5560</v>
      </c>
      <c r="C1465" s="21">
        <v>2465044</v>
      </c>
      <c r="D1465" s="21">
        <v>1068638429</v>
      </c>
      <c r="E1465" s="22">
        <v>1101113298068</v>
      </c>
      <c r="F1465" s="24" t="s">
        <v>5634</v>
      </c>
      <c r="G1465" s="24" t="s">
        <v>44</v>
      </c>
      <c r="H1465" s="24" t="s">
        <v>51</v>
      </c>
      <c r="I1465" s="24" t="s">
        <v>65</v>
      </c>
      <c r="J1465" s="24" t="s">
        <v>1921</v>
      </c>
      <c r="K1465" s="21">
        <v>28</v>
      </c>
      <c r="L1465" s="32" t="s">
        <v>5635</v>
      </c>
      <c r="M1465" s="21" t="s">
        <v>5636</v>
      </c>
      <c r="N1465" s="21">
        <v>1</v>
      </c>
      <c r="O1465" s="21" t="s">
        <v>83</v>
      </c>
      <c r="P1465" s="21">
        <v>0</v>
      </c>
      <c r="Q1465" s="33">
        <v>25434365874</v>
      </c>
      <c r="R1465" s="21">
        <v>0</v>
      </c>
      <c r="S1465" s="33">
        <v>10468423575</v>
      </c>
      <c r="T1465" s="21">
        <v>0</v>
      </c>
      <c r="U1465" s="33">
        <v>51355721</v>
      </c>
      <c r="V1465" s="33">
        <v>1732579802</v>
      </c>
      <c r="W1465" s="33">
        <v>226963952</v>
      </c>
      <c r="X1465" s="21">
        <f>SUM(99890000,51500000)</f>
        <v>151390000</v>
      </c>
      <c r="Y1465" s="33">
        <v>406100000</v>
      </c>
      <c r="Z1465" s="16" t="s">
        <v>126</v>
      </c>
      <c r="AA1465" s="102">
        <v>0</v>
      </c>
      <c r="AB1465" s="21">
        <v>258.39999999999998</v>
      </c>
      <c r="AC1465" s="21">
        <v>104.6</v>
      </c>
      <c r="AD1465" s="21">
        <v>0.5</v>
      </c>
      <c r="AE1465" s="21">
        <v>21.1</v>
      </c>
      <c r="AF1465" s="21">
        <f t="shared" si="23"/>
        <v>384.6</v>
      </c>
      <c r="AG1465" s="21" t="s">
        <v>5637</v>
      </c>
      <c r="AH1465" s="24" t="s">
        <v>5638</v>
      </c>
      <c r="AI1465" s="24" t="s">
        <v>5639</v>
      </c>
      <c r="AJ1465" s="27" t="s">
        <v>32018</v>
      </c>
      <c r="AK1465" s="28" t="s">
        <v>60</v>
      </c>
      <c r="AL1465" s="28">
        <v>10</v>
      </c>
      <c r="AM1465" s="28">
        <v>20050831</v>
      </c>
      <c r="AN1465" s="29">
        <v>578</v>
      </c>
      <c r="AO1465" s="29">
        <v>202303</v>
      </c>
      <c r="AP1465" s="29">
        <v>2022</v>
      </c>
      <c r="AQ1465" s="28">
        <v>184626694</v>
      </c>
      <c r="AR1465" s="28">
        <v>173063293</v>
      </c>
      <c r="AS1465" s="28">
        <v>3969367</v>
      </c>
      <c r="AT1465" s="30">
        <v>1</v>
      </c>
      <c r="AU1465" s="30"/>
      <c r="AV1465" s="30"/>
      <c r="AW1465" s="30"/>
      <c r="AX1465" s="30"/>
      <c r="AY1465" s="30"/>
      <c r="AZ1465" s="30"/>
      <c r="BA1465" s="30"/>
      <c r="BB1465" s="30" t="s">
        <v>54452</v>
      </c>
      <c r="BC1465" s="30" t="s">
        <v>54452</v>
      </c>
      <c r="BD1465" s="30" t="s">
        <v>54452</v>
      </c>
      <c r="BE1465" s="30" t="s">
        <v>54452</v>
      </c>
      <c r="BF1465" s="30" t="s">
        <v>54452</v>
      </c>
      <c r="BG1465" s="30">
        <v>7</v>
      </c>
      <c r="BH1465" s="30" t="s">
        <v>5640</v>
      </c>
      <c r="BI1465" s="31"/>
    </row>
    <row r="1466" spans="1:61" ht="16.5">
      <c r="A1466" s="21" t="s">
        <v>5670</v>
      </c>
      <c r="B1466" s="21">
        <v>5596</v>
      </c>
      <c r="C1466" s="21">
        <v>1789076</v>
      </c>
      <c r="D1466" s="21">
        <v>5148116131</v>
      </c>
      <c r="E1466" s="22">
        <v>1101110186638</v>
      </c>
      <c r="F1466" s="24" t="s">
        <v>5671</v>
      </c>
      <c r="G1466" s="24" t="s">
        <v>44</v>
      </c>
      <c r="H1466" s="24" t="s">
        <v>51</v>
      </c>
      <c r="I1466" s="24" t="s">
        <v>52</v>
      </c>
      <c r="J1466" s="24" t="s">
        <v>1944</v>
      </c>
      <c r="K1466" s="21">
        <v>26</v>
      </c>
      <c r="L1466" s="32" t="s">
        <v>5672</v>
      </c>
      <c r="M1466" s="21" t="s">
        <v>5673</v>
      </c>
      <c r="N1466" s="21">
        <v>1</v>
      </c>
      <c r="O1466" s="21" t="s">
        <v>55</v>
      </c>
      <c r="P1466" s="21">
        <v>0</v>
      </c>
      <c r="Q1466" s="21">
        <v>0</v>
      </c>
      <c r="R1466" s="33">
        <v>86344</v>
      </c>
      <c r="S1466" s="33">
        <v>4902891</v>
      </c>
      <c r="T1466" s="21">
        <v>0</v>
      </c>
      <c r="U1466" s="21">
        <v>0</v>
      </c>
      <c r="V1466" s="21">
        <v>0</v>
      </c>
      <c r="W1466" s="33">
        <v>174423</v>
      </c>
      <c r="X1466" s="33">
        <v>529840</v>
      </c>
      <c r="Y1466" s="33">
        <v>31588104</v>
      </c>
      <c r="Z1466" s="16" t="s">
        <v>126</v>
      </c>
      <c r="AA1466" s="102">
        <v>0</v>
      </c>
      <c r="AB1466" s="21">
        <v>316.7</v>
      </c>
      <c r="AC1466" s="21">
        <v>49</v>
      </c>
      <c r="AD1466" s="99">
        <v>0</v>
      </c>
      <c r="AE1466" s="21">
        <v>7</v>
      </c>
      <c r="AF1466" s="21">
        <f t="shared" si="23"/>
        <v>372.7</v>
      </c>
      <c r="AG1466" s="21" t="s">
        <v>4300</v>
      </c>
      <c r="AH1466" s="24" t="s">
        <v>5674</v>
      </c>
      <c r="AI1466" s="24" t="s">
        <v>5675</v>
      </c>
      <c r="AJ1466" s="27" t="s">
        <v>32019</v>
      </c>
      <c r="AK1466" s="28" t="s">
        <v>156</v>
      </c>
      <c r="AL1466" s="28">
        <v>10</v>
      </c>
      <c r="AM1466" s="28">
        <v>19720214</v>
      </c>
      <c r="AN1466" s="29">
        <v>1083</v>
      </c>
      <c r="AO1466" s="29">
        <v>202306</v>
      </c>
      <c r="AP1466" s="29">
        <v>2022</v>
      </c>
      <c r="AQ1466" s="28">
        <v>497212502</v>
      </c>
      <c r="AR1466" s="28">
        <v>462207021</v>
      </c>
      <c r="AS1466" s="28">
        <v>63246419</v>
      </c>
      <c r="AT1466" s="30">
        <v>1</v>
      </c>
      <c r="AU1466" s="30"/>
      <c r="AV1466" s="30"/>
      <c r="AW1466" s="30"/>
      <c r="AX1466" s="30"/>
      <c r="AY1466" s="30"/>
      <c r="AZ1466" s="30"/>
      <c r="BA1466" s="30"/>
      <c r="BB1466" s="30" t="s">
        <v>54452</v>
      </c>
      <c r="BC1466" s="30" t="s">
        <v>54452</v>
      </c>
      <c r="BD1466" s="30" t="s">
        <v>54452</v>
      </c>
      <c r="BE1466" s="30" t="s">
        <v>54452</v>
      </c>
      <c r="BF1466" s="30" t="s">
        <v>5676</v>
      </c>
      <c r="BG1466" s="30">
        <v>2</v>
      </c>
      <c r="BH1466" s="30" t="s">
        <v>5677</v>
      </c>
      <c r="BI1466" s="31"/>
    </row>
    <row r="1467" spans="1:61" ht="16.5">
      <c r="A1467" s="21" t="s">
        <v>15732</v>
      </c>
      <c r="B1467" s="21">
        <v>14834</v>
      </c>
      <c r="C1467" s="21">
        <v>1508155</v>
      </c>
      <c r="D1467" s="21">
        <v>1388101278</v>
      </c>
      <c r="E1467" s="22">
        <v>1101110359714</v>
      </c>
      <c r="F1467" s="24" t="s">
        <v>15733</v>
      </c>
      <c r="G1467" s="24" t="s">
        <v>44</v>
      </c>
      <c r="H1467" s="24" t="s">
        <v>51</v>
      </c>
      <c r="I1467" s="24" t="s">
        <v>52</v>
      </c>
      <c r="J1467" s="24" t="s">
        <v>363</v>
      </c>
      <c r="K1467" s="21">
        <v>63</v>
      </c>
      <c r="L1467" s="32" t="s">
        <v>15734</v>
      </c>
      <c r="M1467" s="21" t="s">
        <v>15735</v>
      </c>
      <c r="N1467" s="21">
        <v>1</v>
      </c>
      <c r="O1467" s="21" t="s">
        <v>55</v>
      </c>
      <c r="P1467" s="33">
        <v>179472</v>
      </c>
      <c r="Q1467" s="33">
        <v>149645</v>
      </c>
      <c r="R1467" s="21">
        <v>0</v>
      </c>
      <c r="S1467" s="21">
        <v>0</v>
      </c>
      <c r="T1467" s="21">
        <v>0</v>
      </c>
      <c r="U1467" s="33">
        <v>117768</v>
      </c>
      <c r="V1467" s="21">
        <v>0</v>
      </c>
      <c r="W1467" s="33">
        <v>689084</v>
      </c>
      <c r="X1467" s="21">
        <v>0</v>
      </c>
      <c r="Y1467" s="21">
        <v>0</v>
      </c>
      <c r="Z1467" s="16" t="s">
        <v>315</v>
      </c>
      <c r="AA1467" s="21">
        <v>1.7</v>
      </c>
      <c r="AB1467" s="21">
        <v>1.4</v>
      </c>
      <c r="AC1467" s="99">
        <v>0</v>
      </c>
      <c r="AD1467" s="21">
        <v>1.1000000000000001</v>
      </c>
      <c r="AE1467" s="21">
        <v>6.8</v>
      </c>
      <c r="AF1467" s="21">
        <f t="shared" si="23"/>
        <v>11</v>
      </c>
      <c r="AG1467" s="21" t="s">
        <v>15736</v>
      </c>
      <c r="AH1467" s="24" t="s">
        <v>15737</v>
      </c>
      <c r="AI1467" s="24" t="s">
        <v>15738</v>
      </c>
      <c r="AJ1467" s="27" t="s">
        <v>32020</v>
      </c>
      <c r="AK1467" s="28" t="s">
        <v>60</v>
      </c>
      <c r="AL1467" s="28">
        <v>10</v>
      </c>
      <c r="AM1467" s="28">
        <v>19831112</v>
      </c>
      <c r="AN1467" s="29">
        <v>1363</v>
      </c>
      <c r="AO1467" s="29">
        <v>202303</v>
      </c>
      <c r="AP1467" s="29">
        <v>2022</v>
      </c>
      <c r="AQ1467" s="28">
        <v>199515348</v>
      </c>
      <c r="AR1467" s="28">
        <v>68380379</v>
      </c>
      <c r="AS1467" s="28">
        <v>3400000</v>
      </c>
      <c r="AT1467" s="30">
        <v>2</v>
      </c>
      <c r="AU1467" s="30"/>
      <c r="AV1467" s="30"/>
      <c r="AW1467" s="30"/>
      <c r="AX1467" s="30"/>
      <c r="AY1467" s="30"/>
      <c r="AZ1467" s="30"/>
      <c r="BA1467" s="30"/>
      <c r="BB1467" s="30" t="s">
        <v>54452</v>
      </c>
      <c r="BC1467" s="30" t="s">
        <v>54452</v>
      </c>
      <c r="BD1467" s="30" t="s">
        <v>54452</v>
      </c>
      <c r="BE1467" s="30" t="s">
        <v>54452</v>
      </c>
      <c r="BF1467" s="30" t="s">
        <v>54452</v>
      </c>
      <c r="BG1467" s="30">
        <v>7</v>
      </c>
      <c r="BH1467" s="30" t="s">
        <v>15739</v>
      </c>
      <c r="BI1467" s="31"/>
    </row>
    <row r="1468" spans="1:61" ht="16.5">
      <c r="A1468" s="21" t="s">
        <v>10438</v>
      </c>
      <c r="B1468" s="21">
        <v>10884</v>
      </c>
      <c r="C1468" s="21">
        <v>1978568</v>
      </c>
      <c r="D1468" s="21">
        <v>2128125544</v>
      </c>
      <c r="E1468" s="22">
        <v>1101110167498</v>
      </c>
      <c r="F1468" s="24" t="s">
        <v>10439</v>
      </c>
      <c r="G1468" s="24" t="s">
        <v>44</v>
      </c>
      <c r="H1468" s="24" t="s">
        <v>51</v>
      </c>
      <c r="I1468" s="24" t="s">
        <v>63</v>
      </c>
      <c r="J1468" s="24" t="s">
        <v>467</v>
      </c>
      <c r="K1468" s="21">
        <v>49</v>
      </c>
      <c r="L1468" s="32" t="s">
        <v>10440</v>
      </c>
      <c r="M1468" s="21" t="s">
        <v>10441</v>
      </c>
      <c r="N1468" s="26">
        <v>1</v>
      </c>
      <c r="O1468" s="26" t="s">
        <v>55</v>
      </c>
      <c r="P1468" s="33">
        <v>3963047</v>
      </c>
      <c r="Q1468" s="33">
        <v>9259154</v>
      </c>
      <c r="R1468" s="26">
        <v>0</v>
      </c>
      <c r="S1468" s="26">
        <v>0</v>
      </c>
      <c r="T1468" s="26">
        <v>0</v>
      </c>
      <c r="U1468" s="26">
        <v>0</v>
      </c>
      <c r="V1468" s="26">
        <v>0</v>
      </c>
      <c r="W1468" s="26">
        <v>0</v>
      </c>
      <c r="X1468" s="33">
        <v>28164343</v>
      </c>
      <c r="Y1468" s="33">
        <v>1160077</v>
      </c>
      <c r="Z1468" s="21"/>
      <c r="AA1468" s="21">
        <v>39.6</v>
      </c>
      <c r="AB1468" s="21">
        <v>104.1</v>
      </c>
      <c r="AC1468" s="99">
        <v>0</v>
      </c>
      <c r="AD1468" s="99">
        <v>0</v>
      </c>
      <c r="AE1468" s="21">
        <v>281.60000000000002</v>
      </c>
      <c r="AF1468" s="21">
        <f t="shared" si="23"/>
        <v>425.3</v>
      </c>
      <c r="AG1468" s="21" t="s">
        <v>9436</v>
      </c>
      <c r="AH1468" s="24" t="s">
        <v>10442</v>
      </c>
      <c r="AI1468" s="24" t="s">
        <v>10443</v>
      </c>
      <c r="AJ1468" s="27" t="s">
        <v>32021</v>
      </c>
      <c r="AK1468" s="28" t="s">
        <v>60</v>
      </c>
      <c r="AL1468" s="28">
        <v>10</v>
      </c>
      <c r="AM1468" s="28">
        <v>19740711</v>
      </c>
      <c r="AN1468" s="29">
        <v>1330</v>
      </c>
      <c r="AO1468" s="29">
        <v>202306</v>
      </c>
      <c r="AP1468" s="29">
        <v>2022</v>
      </c>
      <c r="AQ1468" s="28">
        <v>1358223231</v>
      </c>
      <c r="AR1468" s="28">
        <v>782240597</v>
      </c>
      <c r="AS1468" s="28">
        <v>136237682</v>
      </c>
      <c r="AT1468" s="30">
        <v>1</v>
      </c>
      <c r="AU1468" s="30"/>
      <c r="AV1468" s="30"/>
      <c r="AW1468" s="30"/>
      <c r="AX1468" s="30"/>
      <c r="AY1468" s="30"/>
      <c r="AZ1468" s="30"/>
      <c r="BA1468" s="30"/>
      <c r="BB1468" s="30" t="s">
        <v>54452</v>
      </c>
      <c r="BC1468" s="30" t="s">
        <v>54452</v>
      </c>
      <c r="BD1468" s="30" t="s">
        <v>54452</v>
      </c>
      <c r="BE1468" s="30" t="s">
        <v>54452</v>
      </c>
      <c r="BF1468" s="30" t="s">
        <v>54452</v>
      </c>
      <c r="BG1468" s="30">
        <v>4</v>
      </c>
      <c r="BH1468" s="30" t="s">
        <v>10418</v>
      </c>
      <c r="BI1468" s="31"/>
    </row>
    <row r="1469" spans="1:61" ht="16.5">
      <c r="A1469" s="21" t="s">
        <v>10459</v>
      </c>
      <c r="B1469" s="21">
        <v>10906</v>
      </c>
      <c r="C1469" s="21">
        <v>2639421</v>
      </c>
      <c r="D1469" s="21">
        <v>1058692454</v>
      </c>
      <c r="E1469" s="22">
        <v>1101113419515</v>
      </c>
      <c r="F1469" s="24" t="s">
        <v>10460</v>
      </c>
      <c r="G1469" s="24" t="s">
        <v>44</v>
      </c>
      <c r="H1469" s="24" t="s">
        <v>51</v>
      </c>
      <c r="I1469" s="24" t="s">
        <v>63</v>
      </c>
      <c r="J1469" s="24" t="s">
        <v>467</v>
      </c>
      <c r="K1469" s="21">
        <v>49</v>
      </c>
      <c r="L1469" s="32" t="s">
        <v>10461</v>
      </c>
      <c r="M1469" s="21" t="s">
        <v>10462</v>
      </c>
      <c r="N1469" s="21">
        <v>1</v>
      </c>
      <c r="O1469" s="21" t="s">
        <v>55</v>
      </c>
      <c r="P1469" s="21">
        <v>0</v>
      </c>
      <c r="Q1469" s="21">
        <v>0</v>
      </c>
      <c r="R1469" s="21">
        <v>0</v>
      </c>
      <c r="S1469" s="21">
        <v>0</v>
      </c>
      <c r="T1469" s="21">
        <v>0</v>
      </c>
      <c r="U1469" s="21">
        <v>0</v>
      </c>
      <c r="V1469" s="33">
        <v>55363163</v>
      </c>
      <c r="W1469" s="21">
        <v>0</v>
      </c>
      <c r="X1469" s="33">
        <v>28884583</v>
      </c>
      <c r="Y1469" s="33">
        <v>5549204</v>
      </c>
      <c r="Z1469" s="16" t="s">
        <v>126</v>
      </c>
      <c r="AA1469" s="102">
        <v>0</v>
      </c>
      <c r="AB1469" s="21">
        <v>55.4</v>
      </c>
      <c r="AC1469" s="99">
        <v>0</v>
      </c>
      <c r="AD1469" s="99">
        <v>0</v>
      </c>
      <c r="AE1469" s="21">
        <v>842.4</v>
      </c>
      <c r="AF1469" s="21">
        <f t="shared" si="23"/>
        <v>897.8</v>
      </c>
      <c r="AG1469" s="21" t="s">
        <v>10463</v>
      </c>
      <c r="AH1469" s="24" t="s">
        <v>10464</v>
      </c>
      <c r="AI1469" s="24" t="s">
        <v>10465</v>
      </c>
      <c r="AJ1469" s="27" t="s">
        <v>32022</v>
      </c>
      <c r="AK1469" s="28" t="s">
        <v>60</v>
      </c>
      <c r="AL1469" s="28">
        <v>10</v>
      </c>
      <c r="AM1469" s="28">
        <v>20060315</v>
      </c>
      <c r="AN1469" s="29">
        <v>1148</v>
      </c>
      <c r="AO1469" s="29">
        <v>202212</v>
      </c>
      <c r="AP1469" s="29">
        <v>2022</v>
      </c>
      <c r="AQ1469" s="28">
        <v>2118050154</v>
      </c>
      <c r="AR1469" s="28">
        <v>634732829</v>
      </c>
      <c r="AS1469" s="28">
        <v>55050000</v>
      </c>
      <c r="AT1469" s="30">
        <v>1</v>
      </c>
      <c r="AU1469" s="30"/>
      <c r="AV1469" s="30"/>
      <c r="AW1469" s="30"/>
      <c r="AX1469" s="30"/>
      <c r="AY1469" s="30"/>
      <c r="AZ1469" s="30"/>
      <c r="BA1469" s="30"/>
      <c r="BB1469" s="30" t="s">
        <v>54452</v>
      </c>
      <c r="BC1469" s="30" t="s">
        <v>54452</v>
      </c>
      <c r="BD1469" s="30" t="s">
        <v>54452</v>
      </c>
      <c r="BE1469" s="30" t="s">
        <v>54452</v>
      </c>
      <c r="BF1469" s="30" t="s">
        <v>54452</v>
      </c>
      <c r="BG1469" s="30">
        <v>4</v>
      </c>
      <c r="BH1469" s="30" t="s">
        <v>10418</v>
      </c>
      <c r="BI1469" s="31"/>
    </row>
    <row r="1470" spans="1:61" ht="16.5">
      <c r="A1470" s="21" t="s">
        <v>4628</v>
      </c>
      <c r="B1470" s="21">
        <v>4315</v>
      </c>
      <c r="C1470" s="21">
        <v>1175047</v>
      </c>
      <c r="D1470" s="21">
        <v>1248139417</v>
      </c>
      <c r="E1470" s="22">
        <v>1345110002375</v>
      </c>
      <c r="F1470" s="24" t="s">
        <v>4629</v>
      </c>
      <c r="G1470" s="24" t="s">
        <v>44</v>
      </c>
      <c r="H1470" s="24" t="s">
        <v>51</v>
      </c>
      <c r="I1470" s="24" t="s">
        <v>52</v>
      </c>
      <c r="J1470" s="24" t="s">
        <v>1980</v>
      </c>
      <c r="K1470" s="21">
        <v>32</v>
      </c>
      <c r="L1470" s="32" t="s">
        <v>4630</v>
      </c>
      <c r="M1470" s="21" t="s">
        <v>4631</v>
      </c>
      <c r="N1470" s="26">
        <v>1</v>
      </c>
      <c r="O1470" s="26" t="s">
        <v>351</v>
      </c>
      <c r="P1470" s="21">
        <v>0</v>
      </c>
      <c r="Q1470" s="21">
        <v>0</v>
      </c>
      <c r="R1470" s="21">
        <v>0</v>
      </c>
      <c r="S1470" s="21">
        <v>0</v>
      </c>
      <c r="T1470" s="21">
        <v>0</v>
      </c>
      <c r="U1470" s="21">
        <v>0</v>
      </c>
      <c r="V1470" s="21">
        <v>0</v>
      </c>
      <c r="W1470" s="21">
        <v>0</v>
      </c>
      <c r="X1470" s="66">
        <v>54039</v>
      </c>
      <c r="Y1470" s="21">
        <v>0</v>
      </c>
      <c r="Z1470" s="21" t="s">
        <v>126</v>
      </c>
      <c r="AA1470" s="103">
        <v>0</v>
      </c>
      <c r="AB1470" s="100">
        <v>0</v>
      </c>
      <c r="AC1470" s="100">
        <v>0</v>
      </c>
      <c r="AD1470" s="100">
        <v>0</v>
      </c>
      <c r="AE1470" s="37">
        <v>540.29999999999995</v>
      </c>
      <c r="AF1470" s="21">
        <f t="shared" si="23"/>
        <v>540.29999999999995</v>
      </c>
      <c r="AG1470" s="21" t="s">
        <v>4632</v>
      </c>
      <c r="AH1470" s="24" t="s">
        <v>4633</v>
      </c>
      <c r="AI1470" s="24" t="s">
        <v>4634</v>
      </c>
      <c r="AJ1470" s="27" t="s">
        <v>32023</v>
      </c>
      <c r="AK1470" s="28" t="s">
        <v>70</v>
      </c>
      <c r="AL1470" s="28">
        <v>10</v>
      </c>
      <c r="AM1470" s="28">
        <v>19820121</v>
      </c>
      <c r="AN1470" s="29">
        <v>446</v>
      </c>
      <c r="AO1470" s="29">
        <v>202306</v>
      </c>
      <c r="AP1470" s="29">
        <v>2022</v>
      </c>
      <c r="AQ1470" s="28">
        <v>526651907</v>
      </c>
      <c r="AR1470" s="28">
        <v>347756233</v>
      </c>
      <c r="AS1470" s="28">
        <v>14554731</v>
      </c>
      <c r="AT1470" s="30">
        <v>3</v>
      </c>
      <c r="AU1470" s="30"/>
      <c r="AV1470" s="30"/>
      <c r="AW1470" s="30"/>
      <c r="AX1470" s="30"/>
      <c r="AY1470" s="30"/>
      <c r="AZ1470" s="30"/>
      <c r="BA1470" s="30"/>
      <c r="BB1470" s="30" t="s">
        <v>54452</v>
      </c>
      <c r="BC1470" s="30" t="s">
        <v>54452</v>
      </c>
      <c r="BD1470" s="30" t="s">
        <v>54452</v>
      </c>
      <c r="BE1470" s="30" t="s">
        <v>54452</v>
      </c>
      <c r="BF1470" s="30" t="s">
        <v>4635</v>
      </c>
      <c r="BG1470" s="30">
        <v>2</v>
      </c>
      <c r="BH1470" s="30" t="s">
        <v>101</v>
      </c>
      <c r="BI1470" s="31"/>
    </row>
    <row r="1471" spans="1:61" ht="16.5">
      <c r="A1471" s="21" t="s">
        <v>12044</v>
      </c>
      <c r="B1471" s="21">
        <v>12094</v>
      </c>
      <c r="C1471" s="21">
        <v>1945291</v>
      </c>
      <c r="D1471" s="21">
        <v>2278100735</v>
      </c>
      <c r="E1471" s="22">
        <v>1444110000098</v>
      </c>
      <c r="F1471" s="24" t="s">
        <v>12045</v>
      </c>
      <c r="G1471" s="24" t="s">
        <v>44</v>
      </c>
      <c r="H1471" s="24" t="s">
        <v>51</v>
      </c>
      <c r="I1471" s="24" t="s">
        <v>63</v>
      </c>
      <c r="J1471" s="24" t="s">
        <v>8264</v>
      </c>
      <c r="K1471" s="21">
        <v>54</v>
      </c>
      <c r="L1471" s="32" t="s">
        <v>12046</v>
      </c>
      <c r="M1471" s="21" t="s">
        <v>12047</v>
      </c>
      <c r="N1471" s="21">
        <v>1</v>
      </c>
      <c r="O1471" s="21" t="s">
        <v>55</v>
      </c>
      <c r="P1471" s="33">
        <v>76982</v>
      </c>
      <c r="Q1471" s="33">
        <v>163137</v>
      </c>
      <c r="R1471" s="33">
        <v>734737</v>
      </c>
      <c r="S1471" s="33">
        <v>187488</v>
      </c>
      <c r="T1471" s="21">
        <v>0</v>
      </c>
      <c r="U1471" s="33">
        <v>56315</v>
      </c>
      <c r="V1471" s="21">
        <v>0</v>
      </c>
      <c r="W1471" s="21">
        <v>0</v>
      </c>
      <c r="X1471" s="33">
        <v>1024568</v>
      </c>
      <c r="Y1471" s="21">
        <v>0</v>
      </c>
      <c r="Z1471" s="16" t="s">
        <v>315</v>
      </c>
      <c r="AA1471" s="21">
        <v>0.7</v>
      </c>
      <c r="AB1471" s="21">
        <v>8.9</v>
      </c>
      <c r="AC1471" s="21">
        <v>1.8</v>
      </c>
      <c r="AD1471" s="21">
        <v>0.5</v>
      </c>
      <c r="AE1471" s="21">
        <v>10.199999999999999</v>
      </c>
      <c r="AF1471" s="21">
        <f t="shared" si="23"/>
        <v>22.1</v>
      </c>
      <c r="AG1471" s="21" t="s">
        <v>12048</v>
      </c>
      <c r="AH1471" s="24" t="s">
        <v>12049</v>
      </c>
      <c r="AI1471" s="24" t="s">
        <v>12050</v>
      </c>
      <c r="AJ1471" s="27" t="s">
        <v>32024</v>
      </c>
      <c r="AK1471" s="28" t="s">
        <v>60</v>
      </c>
      <c r="AL1471" s="28">
        <v>10</v>
      </c>
      <c r="AM1471" s="28">
        <v>19820325</v>
      </c>
      <c r="AN1471" s="29">
        <v>878</v>
      </c>
      <c r="AO1471" s="29">
        <v>202212</v>
      </c>
      <c r="AP1471" s="29">
        <v>2022</v>
      </c>
      <c r="AQ1471" s="28">
        <v>108273055</v>
      </c>
      <c r="AR1471" s="28">
        <v>794310982</v>
      </c>
      <c r="AS1471" s="28">
        <v>274317110</v>
      </c>
      <c r="AT1471" s="30">
        <v>1</v>
      </c>
      <c r="AU1471" s="30"/>
      <c r="AV1471" s="30"/>
      <c r="AW1471" s="30"/>
      <c r="AX1471" s="30"/>
      <c r="AY1471" s="30"/>
      <c r="AZ1471" s="30"/>
      <c r="BA1471" s="30"/>
      <c r="BB1471" s="30" t="s">
        <v>54452</v>
      </c>
      <c r="BC1471" s="30" t="s">
        <v>54452</v>
      </c>
      <c r="BD1471" s="30" t="s">
        <v>54452</v>
      </c>
      <c r="BE1471" s="30" t="s">
        <v>54452</v>
      </c>
      <c r="BF1471" s="30" t="s">
        <v>54452</v>
      </c>
      <c r="BG1471" s="30">
        <v>4</v>
      </c>
      <c r="BH1471" s="30" t="s">
        <v>237</v>
      </c>
      <c r="BI1471" s="31"/>
    </row>
    <row r="1472" spans="1:61" ht="16.5">
      <c r="A1472" s="21" t="s">
        <v>10453</v>
      </c>
      <c r="B1472" s="21">
        <v>10896</v>
      </c>
      <c r="C1472" s="21">
        <v>11985437</v>
      </c>
      <c r="D1472" s="21">
        <v>5948802457</v>
      </c>
      <c r="E1472" s="22">
        <v>1101118439584</v>
      </c>
      <c r="F1472" s="24" t="s">
        <v>10454</v>
      </c>
      <c r="G1472" s="24" t="s">
        <v>44</v>
      </c>
      <c r="H1472" s="24" t="s">
        <v>51</v>
      </c>
      <c r="I1472" s="24" t="s">
        <v>63</v>
      </c>
      <c r="J1472" s="24" t="s">
        <v>467</v>
      </c>
      <c r="K1472" s="21">
        <v>49</v>
      </c>
      <c r="L1472" s="32" t="s">
        <v>10455</v>
      </c>
      <c r="M1472" s="21" t="s">
        <v>3840</v>
      </c>
      <c r="N1472" s="21">
        <v>1</v>
      </c>
      <c r="O1472" s="21" t="s">
        <v>351</v>
      </c>
      <c r="P1472" s="21">
        <v>0</v>
      </c>
      <c r="Q1472" s="21">
        <v>0</v>
      </c>
      <c r="R1472" s="21">
        <v>0</v>
      </c>
      <c r="S1472" s="21">
        <v>0</v>
      </c>
      <c r="T1472" s="21">
        <v>0</v>
      </c>
      <c r="U1472" s="21">
        <v>0</v>
      </c>
      <c r="V1472" s="21">
        <v>0</v>
      </c>
      <c r="W1472" s="36">
        <v>974</v>
      </c>
      <c r="X1472" s="21">
        <v>0</v>
      </c>
      <c r="Y1472" s="21">
        <v>0</v>
      </c>
      <c r="Z1472" s="16" t="s">
        <v>126</v>
      </c>
      <c r="AA1472" s="103">
        <v>0</v>
      </c>
      <c r="AB1472" s="100">
        <v>0</v>
      </c>
      <c r="AC1472" s="100">
        <v>0</v>
      </c>
      <c r="AD1472" s="100">
        <v>0</v>
      </c>
      <c r="AE1472" s="37">
        <v>9.6999999999999993</v>
      </c>
      <c r="AF1472" s="21">
        <f t="shared" si="23"/>
        <v>9.6999999999999993</v>
      </c>
      <c r="AG1472" s="21" t="s">
        <v>253</v>
      </c>
      <c r="AH1472" s="24" t="s">
        <v>10456</v>
      </c>
      <c r="AI1472" s="24" t="s">
        <v>10457</v>
      </c>
      <c r="AJ1472" s="27" t="s">
        <v>32025</v>
      </c>
      <c r="AK1472" s="28" t="s">
        <v>60</v>
      </c>
      <c r="AL1472" s="28">
        <v>10</v>
      </c>
      <c r="AM1472" s="28">
        <v>20221001</v>
      </c>
      <c r="AN1472" s="29">
        <v>1158</v>
      </c>
      <c r="AO1472" s="29">
        <v>202212</v>
      </c>
      <c r="AP1472" s="29">
        <v>2022</v>
      </c>
      <c r="AQ1472" s="28">
        <v>136892990</v>
      </c>
      <c r="AR1472" s="28">
        <v>168979199</v>
      </c>
      <c r="AS1472" s="28">
        <v>6000000</v>
      </c>
      <c r="AT1472" s="30">
        <v>1</v>
      </c>
      <c r="AU1472" s="30"/>
      <c r="AV1472" s="30"/>
      <c r="AW1472" s="30"/>
      <c r="AX1472" s="30"/>
      <c r="AY1472" s="30"/>
      <c r="AZ1472" s="30"/>
      <c r="BA1472" s="30"/>
      <c r="BB1472" s="30" t="s">
        <v>54452</v>
      </c>
      <c r="BC1472" s="30" t="s">
        <v>54452</v>
      </c>
      <c r="BD1472" s="30" t="s">
        <v>54452</v>
      </c>
      <c r="BE1472" s="30" t="s">
        <v>54452</v>
      </c>
      <c r="BF1472" s="30" t="s">
        <v>54452</v>
      </c>
      <c r="BG1472" s="30">
        <v>4</v>
      </c>
      <c r="BH1472" s="30" t="s">
        <v>237</v>
      </c>
      <c r="BI1472" s="31"/>
    </row>
    <row r="1473" spans="1:61" ht="16.5">
      <c r="A1473" s="21" t="s">
        <v>12096</v>
      </c>
      <c r="B1473" s="21">
        <v>12116</v>
      </c>
      <c r="C1473" s="21">
        <v>8999791</v>
      </c>
      <c r="D1473" s="21">
        <v>5148601083</v>
      </c>
      <c r="E1473" s="22">
        <v>1101117155412</v>
      </c>
      <c r="F1473" s="24" t="s">
        <v>12097</v>
      </c>
      <c r="G1473" s="24" t="s">
        <v>44</v>
      </c>
      <c r="H1473" s="24" t="s">
        <v>51</v>
      </c>
      <c r="I1473" s="24" t="s">
        <v>63</v>
      </c>
      <c r="J1473" s="24" t="s">
        <v>605</v>
      </c>
      <c r="K1473" s="21">
        <v>55</v>
      </c>
      <c r="L1473" s="32" t="s">
        <v>12098</v>
      </c>
      <c r="M1473" s="21" t="s">
        <v>12099</v>
      </c>
      <c r="N1473" s="21">
        <v>1</v>
      </c>
      <c r="O1473" s="21" t="s">
        <v>55</v>
      </c>
      <c r="P1473" s="21">
        <v>0</v>
      </c>
      <c r="Q1473" s="21">
        <v>0</v>
      </c>
      <c r="R1473" s="21">
        <v>0</v>
      </c>
      <c r="S1473" s="21">
        <v>0</v>
      </c>
      <c r="T1473" s="21">
        <v>0</v>
      </c>
      <c r="U1473" s="21">
        <v>0</v>
      </c>
      <c r="V1473" s="21">
        <v>0</v>
      </c>
      <c r="W1473" s="33">
        <v>5893614</v>
      </c>
      <c r="X1473" s="21">
        <v>0</v>
      </c>
      <c r="Y1473" s="21">
        <v>0</v>
      </c>
      <c r="Z1473" s="16" t="s">
        <v>315</v>
      </c>
      <c r="AA1473" s="102">
        <v>0</v>
      </c>
      <c r="AB1473" s="99">
        <v>0</v>
      </c>
      <c r="AC1473" s="99">
        <v>0</v>
      </c>
      <c r="AD1473" s="99">
        <v>0</v>
      </c>
      <c r="AE1473" s="21">
        <v>58.9</v>
      </c>
      <c r="AF1473" s="21">
        <f t="shared" si="23"/>
        <v>58.9</v>
      </c>
      <c r="AG1473" s="21" t="s">
        <v>12100</v>
      </c>
      <c r="AH1473" s="24" t="s">
        <v>12101</v>
      </c>
      <c r="AI1473" s="24" t="s">
        <v>12102</v>
      </c>
      <c r="AJ1473" s="27" t="s">
        <v>31996</v>
      </c>
      <c r="AK1473" s="28" t="s">
        <v>60</v>
      </c>
      <c r="AL1473" s="28">
        <v>10</v>
      </c>
      <c r="AM1473" s="28">
        <v>20190701</v>
      </c>
      <c r="AN1473" s="29">
        <v>758</v>
      </c>
      <c r="AO1473" s="29">
        <v>202212</v>
      </c>
      <c r="AP1473" s="29">
        <v>2022</v>
      </c>
      <c r="AQ1473" s="28">
        <v>253577697</v>
      </c>
      <c r="AR1473" s="28">
        <v>94489769</v>
      </c>
      <c r="AS1473" s="28">
        <v>7000000</v>
      </c>
      <c r="AT1473" s="30">
        <v>1</v>
      </c>
      <c r="AU1473" s="30"/>
      <c r="AV1473" s="30"/>
      <c r="AW1473" s="30"/>
      <c r="AX1473" s="30"/>
      <c r="AY1473" s="30"/>
      <c r="AZ1473" s="30"/>
      <c r="BA1473" s="30"/>
      <c r="BB1473" s="30" t="s">
        <v>54452</v>
      </c>
      <c r="BC1473" s="30" t="s">
        <v>54452</v>
      </c>
      <c r="BD1473" s="30" t="s">
        <v>54452</v>
      </c>
      <c r="BE1473" s="30" t="s">
        <v>54452</v>
      </c>
      <c r="BF1473" s="30" t="s">
        <v>54452</v>
      </c>
      <c r="BG1473" s="30">
        <v>4</v>
      </c>
      <c r="BH1473" s="30" t="s">
        <v>237</v>
      </c>
      <c r="BI1473" s="31"/>
    </row>
    <row r="1474" spans="1:61" ht="16.5">
      <c r="A1474" s="21" t="s">
        <v>9412</v>
      </c>
      <c r="B1474" s="21">
        <v>9655</v>
      </c>
      <c r="C1474" s="21">
        <v>1204097</v>
      </c>
      <c r="D1474" s="21">
        <v>1078616302</v>
      </c>
      <c r="E1474" s="22">
        <v>1101112487753</v>
      </c>
      <c r="F1474" s="24" t="s">
        <v>9413</v>
      </c>
      <c r="G1474" s="24" t="s">
        <v>44</v>
      </c>
      <c r="H1474" s="24" t="s">
        <v>51</v>
      </c>
      <c r="I1474" s="24" t="s">
        <v>52</v>
      </c>
      <c r="J1474" s="24" t="s">
        <v>171</v>
      </c>
      <c r="K1474" s="21">
        <v>48</v>
      </c>
      <c r="L1474" s="32" t="s">
        <v>9414</v>
      </c>
      <c r="M1474" s="21" t="s">
        <v>9415</v>
      </c>
      <c r="N1474" s="21">
        <v>1</v>
      </c>
      <c r="O1474" s="21" t="s">
        <v>83</v>
      </c>
      <c r="P1474" s="51">
        <v>6199521520</v>
      </c>
      <c r="Q1474" s="51">
        <v>1112466792</v>
      </c>
      <c r="R1474" s="21">
        <v>0</v>
      </c>
      <c r="S1474" s="51">
        <v>675850000</v>
      </c>
      <c r="T1474" s="21">
        <v>0</v>
      </c>
      <c r="U1474" s="21">
        <v>0</v>
      </c>
      <c r="V1474" s="21">
        <v>0</v>
      </c>
      <c r="W1474" s="51">
        <v>650590356</v>
      </c>
      <c r="X1474" s="51">
        <v>467147000</v>
      </c>
      <c r="Y1474" s="51">
        <v>7757310754</v>
      </c>
      <c r="Z1474" s="16" t="s">
        <v>315</v>
      </c>
      <c r="AA1474" s="21">
        <v>61.9</v>
      </c>
      <c r="AB1474" s="21">
        <v>88.6</v>
      </c>
      <c r="AC1474" s="21">
        <v>6.7</v>
      </c>
      <c r="AD1474" s="99">
        <v>0</v>
      </c>
      <c r="AE1474" s="21">
        <v>11.1</v>
      </c>
      <c r="AF1474" s="21">
        <f t="shared" si="23"/>
        <v>168.29999999999998</v>
      </c>
      <c r="AG1474" s="21" t="s">
        <v>9416</v>
      </c>
      <c r="AH1474" s="24" t="s">
        <v>9417</v>
      </c>
      <c r="AI1474" s="24" t="s">
        <v>9418</v>
      </c>
      <c r="AJ1474" s="27" t="s">
        <v>32026</v>
      </c>
      <c r="AK1474" s="28" t="s">
        <v>60</v>
      </c>
      <c r="AL1474" s="28">
        <v>10</v>
      </c>
      <c r="AM1474" s="28">
        <v>20020401</v>
      </c>
      <c r="AN1474" s="29">
        <v>466</v>
      </c>
      <c r="AO1474" s="29">
        <v>202212</v>
      </c>
      <c r="AP1474" s="29">
        <v>2022</v>
      </c>
      <c r="AQ1474" s="28">
        <v>277806749</v>
      </c>
      <c r="AR1474" s="28">
        <v>185530384</v>
      </c>
      <c r="AS1474" s="28">
        <v>500000</v>
      </c>
      <c r="AT1474" s="30">
        <v>1</v>
      </c>
      <c r="AU1474" s="30"/>
      <c r="AV1474" s="30"/>
      <c r="AW1474" s="30"/>
      <c r="AX1474" s="30"/>
      <c r="AY1474" s="30"/>
      <c r="AZ1474" s="30"/>
      <c r="BA1474" s="30"/>
      <c r="BB1474" s="30" t="s">
        <v>54452</v>
      </c>
      <c r="BC1474" s="30" t="s">
        <v>54452</v>
      </c>
      <c r="BD1474" s="30" t="s">
        <v>54452</v>
      </c>
      <c r="BE1474" s="30" t="s">
        <v>54452</v>
      </c>
      <c r="BF1474" s="30" t="s">
        <v>54452</v>
      </c>
      <c r="BG1474" s="30">
        <v>7</v>
      </c>
      <c r="BH1474" s="30"/>
      <c r="BI1474" s="31"/>
    </row>
    <row r="1475" spans="1:61" ht="16.5">
      <c r="A1475" s="21" t="s">
        <v>989</v>
      </c>
      <c r="B1475" s="21">
        <v>810</v>
      </c>
      <c r="C1475" s="21">
        <v>1742618</v>
      </c>
      <c r="D1475" s="21">
        <v>1288152988</v>
      </c>
      <c r="E1475" s="22">
        <v>1159110031717</v>
      </c>
      <c r="F1475" s="24" t="s">
        <v>990</v>
      </c>
      <c r="G1475" s="24" t="s">
        <v>44</v>
      </c>
      <c r="H1475" s="24" t="s">
        <v>51</v>
      </c>
      <c r="I1475" s="24" t="s">
        <v>52</v>
      </c>
      <c r="J1475" s="24" t="s">
        <v>965</v>
      </c>
      <c r="K1475" s="21">
        <v>4</v>
      </c>
      <c r="L1475" s="32" t="s">
        <v>991</v>
      </c>
      <c r="M1475" s="21" t="s">
        <v>992</v>
      </c>
      <c r="N1475" s="21">
        <v>1</v>
      </c>
      <c r="O1475" s="21" t="s">
        <v>83</v>
      </c>
      <c r="P1475" s="33">
        <v>2749662845</v>
      </c>
      <c r="Q1475" s="33">
        <v>802045597</v>
      </c>
      <c r="R1475" s="21">
        <v>0</v>
      </c>
      <c r="S1475" s="39">
        <v>223626000</v>
      </c>
      <c r="T1475" s="21">
        <v>0</v>
      </c>
      <c r="U1475" s="39">
        <v>234778561</v>
      </c>
      <c r="V1475" s="21">
        <v>0</v>
      </c>
      <c r="W1475" s="39">
        <v>363547319</v>
      </c>
      <c r="X1475" s="33">
        <v>2551277595</v>
      </c>
      <c r="Y1475" s="39">
        <v>1016888049</v>
      </c>
      <c r="Z1475" s="16" t="s">
        <v>56</v>
      </c>
      <c r="AA1475" s="21">
        <v>27.4</v>
      </c>
      <c r="AB1475" s="21">
        <v>18.100000000000001</v>
      </c>
      <c r="AC1475" s="21">
        <v>2.2000000000000002</v>
      </c>
      <c r="AD1475" s="21">
        <v>2.2999999999999998</v>
      </c>
      <c r="AE1475" s="21">
        <v>29.1</v>
      </c>
      <c r="AF1475" s="21">
        <f t="shared" si="23"/>
        <v>79.099999999999994</v>
      </c>
      <c r="AG1475" s="21" t="s">
        <v>993</v>
      </c>
      <c r="AH1475" s="24" t="s">
        <v>994</v>
      </c>
      <c r="AI1475" s="24" t="s">
        <v>995</v>
      </c>
      <c r="AJ1475" s="27" t="s">
        <v>32027</v>
      </c>
      <c r="AK1475" s="28" t="s">
        <v>60</v>
      </c>
      <c r="AL1475" s="28">
        <v>10</v>
      </c>
      <c r="AM1475" s="28">
        <v>20001016</v>
      </c>
      <c r="AN1475" s="29">
        <v>304</v>
      </c>
      <c r="AO1475" s="29">
        <v>202212</v>
      </c>
      <c r="AP1475" s="29">
        <v>2022</v>
      </c>
      <c r="AQ1475" s="28">
        <v>118025036</v>
      </c>
      <c r="AR1475" s="28">
        <v>144624448</v>
      </c>
      <c r="AS1475" s="28">
        <v>760000</v>
      </c>
      <c r="AT1475" s="30">
        <v>1</v>
      </c>
      <c r="AU1475" s="30"/>
      <c r="AV1475" s="30"/>
      <c r="AW1475" s="30"/>
      <c r="AX1475" s="30"/>
      <c r="AY1475" s="30"/>
      <c r="AZ1475" s="30"/>
      <c r="BA1475" s="30"/>
      <c r="BB1475" s="30" t="s">
        <v>54452</v>
      </c>
      <c r="BC1475" s="30" t="s">
        <v>54452</v>
      </c>
      <c r="BD1475" s="30" t="s">
        <v>54452</v>
      </c>
      <c r="BE1475" s="30" t="s">
        <v>54452</v>
      </c>
      <c r="BF1475" s="30" t="s">
        <v>54452</v>
      </c>
      <c r="BG1475" s="30">
        <v>4</v>
      </c>
      <c r="BH1475" s="30" t="s">
        <v>996</v>
      </c>
      <c r="BI1475" s="31"/>
    </row>
    <row r="1476" spans="1:61" ht="16.5">
      <c r="A1476" s="21" t="s">
        <v>4530</v>
      </c>
      <c r="B1476" s="21">
        <v>4236</v>
      </c>
      <c r="C1476" s="21">
        <v>8227657</v>
      </c>
      <c r="D1476" s="21">
        <v>5018600680</v>
      </c>
      <c r="E1476" s="22">
        <v>1648110105010</v>
      </c>
      <c r="F1476" s="24" t="s">
        <v>4531</v>
      </c>
      <c r="G1476" s="24" t="s">
        <v>44</v>
      </c>
      <c r="H1476" s="24" t="s">
        <v>51</v>
      </c>
      <c r="I1476" s="24" t="s">
        <v>52</v>
      </c>
      <c r="J1476" s="24" t="s">
        <v>1944</v>
      </c>
      <c r="K1476" s="21">
        <v>26</v>
      </c>
      <c r="L1476" s="32" t="s">
        <v>4532</v>
      </c>
      <c r="M1476" s="21" t="s">
        <v>4533</v>
      </c>
      <c r="N1476" s="21">
        <v>1</v>
      </c>
      <c r="O1476" s="21" t="s">
        <v>55</v>
      </c>
      <c r="P1476" s="33">
        <v>93264</v>
      </c>
      <c r="Q1476" s="33">
        <v>198981</v>
      </c>
      <c r="R1476" s="33">
        <v>490410</v>
      </c>
      <c r="S1476" s="33">
        <v>999324</v>
      </c>
      <c r="T1476" s="21">
        <v>0</v>
      </c>
      <c r="U1476" s="33">
        <v>195618</v>
      </c>
      <c r="V1476" s="33">
        <v>1362872</v>
      </c>
      <c r="W1476" s="21">
        <v>0</v>
      </c>
      <c r="X1476" s="21">
        <v>0</v>
      </c>
      <c r="Y1476" s="33">
        <v>35673422</v>
      </c>
      <c r="Z1476" s="16" t="s">
        <v>126</v>
      </c>
      <c r="AA1476" s="21">
        <v>0.9</v>
      </c>
      <c r="AB1476" s="21">
        <v>363.6</v>
      </c>
      <c r="AC1476" s="21">
        <v>9.9</v>
      </c>
      <c r="AD1476" s="21">
        <v>1.9</v>
      </c>
      <c r="AE1476" s="21">
        <v>13.6</v>
      </c>
      <c r="AF1476" s="21">
        <f t="shared" si="23"/>
        <v>389.9</v>
      </c>
      <c r="AG1476" s="21" t="s">
        <v>4534</v>
      </c>
      <c r="AH1476" s="24" t="s">
        <v>4535</v>
      </c>
      <c r="AI1476" s="24" t="s">
        <v>4536</v>
      </c>
      <c r="AJ1476" s="27" t="s">
        <v>32028</v>
      </c>
      <c r="AK1476" s="28" t="s">
        <v>70</v>
      </c>
      <c r="AL1476" s="28">
        <v>10</v>
      </c>
      <c r="AM1476" s="28">
        <v>20170601</v>
      </c>
      <c r="AN1476" s="29">
        <v>776</v>
      </c>
      <c r="AO1476" s="29">
        <v>202306</v>
      </c>
      <c r="AP1476" s="29">
        <v>2022</v>
      </c>
      <c r="AQ1476" s="28">
        <v>432761216</v>
      </c>
      <c r="AR1476" s="28">
        <v>458021570</v>
      </c>
      <c r="AS1476" s="28">
        <v>10062829</v>
      </c>
      <c r="AT1476" s="30">
        <v>1</v>
      </c>
      <c r="AU1476" s="30"/>
      <c r="AV1476" s="30"/>
      <c r="AW1476" s="30"/>
      <c r="AX1476" s="30"/>
      <c r="AY1476" s="30"/>
      <c r="AZ1476" s="30"/>
      <c r="BA1476" s="30"/>
      <c r="BB1476" s="30" t="s">
        <v>54452</v>
      </c>
      <c r="BC1476" s="30" t="s">
        <v>54452</v>
      </c>
      <c r="BD1476" s="30" t="s">
        <v>54452</v>
      </c>
      <c r="BE1476" s="30" t="s">
        <v>54452</v>
      </c>
      <c r="BF1476" s="30" t="s">
        <v>54452</v>
      </c>
      <c r="BG1476" s="30">
        <v>5</v>
      </c>
      <c r="BH1476" s="30"/>
      <c r="BI1476" s="31"/>
    </row>
    <row r="1477" spans="1:61" ht="16.5">
      <c r="A1477" s="21" t="s">
        <v>16198</v>
      </c>
      <c r="B1477" s="21">
        <v>15230</v>
      </c>
      <c r="C1477" s="21">
        <v>1631612</v>
      </c>
      <c r="D1477" s="21">
        <v>1208612537</v>
      </c>
      <c r="E1477" s="22">
        <v>1101112078073</v>
      </c>
      <c r="F1477" s="24" t="s">
        <v>16199</v>
      </c>
      <c r="G1477" s="24" t="s">
        <v>44</v>
      </c>
      <c r="H1477" s="24" t="s">
        <v>51</v>
      </c>
      <c r="I1477" s="24" t="s">
        <v>65</v>
      </c>
      <c r="J1477" s="24" t="s">
        <v>1921</v>
      </c>
      <c r="K1477" s="21">
        <v>28</v>
      </c>
      <c r="L1477" s="32" t="s">
        <v>16200</v>
      </c>
      <c r="M1477" s="21" t="s">
        <v>16201</v>
      </c>
      <c r="N1477" s="21">
        <v>1</v>
      </c>
      <c r="O1477" s="21" t="s">
        <v>83</v>
      </c>
      <c r="P1477" s="21">
        <v>0</v>
      </c>
      <c r="Q1477" s="21">
        <v>0</v>
      </c>
      <c r="R1477" s="21">
        <v>0</v>
      </c>
      <c r="S1477" s="21">
        <v>0</v>
      </c>
      <c r="T1477" s="21">
        <v>0</v>
      </c>
      <c r="U1477" s="21">
        <v>0</v>
      </c>
      <c r="V1477" s="21">
        <v>0</v>
      </c>
      <c r="W1477" s="33">
        <v>737369461</v>
      </c>
      <c r="X1477" s="33">
        <v>146389311</v>
      </c>
      <c r="Y1477" s="33">
        <v>9600000</v>
      </c>
      <c r="Z1477" s="16" t="s">
        <v>315</v>
      </c>
      <c r="AA1477" s="102">
        <v>0</v>
      </c>
      <c r="AB1477" s="99">
        <v>0</v>
      </c>
      <c r="AC1477" s="99">
        <v>0</v>
      </c>
      <c r="AD1477" s="99">
        <v>0</v>
      </c>
      <c r="AE1477" s="21">
        <v>8.8000000000000007</v>
      </c>
      <c r="AF1477" s="21">
        <f t="shared" si="23"/>
        <v>8.8000000000000007</v>
      </c>
      <c r="AG1477" s="21" t="s">
        <v>16058</v>
      </c>
      <c r="AH1477" s="24" t="s">
        <v>16202</v>
      </c>
      <c r="AI1477" s="24" t="s">
        <v>16203</v>
      </c>
      <c r="AJ1477" s="27" t="s">
        <v>32029</v>
      </c>
      <c r="AK1477" s="28" t="s">
        <v>70</v>
      </c>
      <c r="AL1477" s="28">
        <v>10</v>
      </c>
      <c r="AM1477" s="28">
        <v>20001005</v>
      </c>
      <c r="AN1477" s="29">
        <v>367</v>
      </c>
      <c r="AO1477" s="29">
        <v>202306</v>
      </c>
      <c r="AP1477" s="29">
        <v>2022</v>
      </c>
      <c r="AQ1477" s="28">
        <v>71068390</v>
      </c>
      <c r="AR1477" s="28">
        <v>134283456</v>
      </c>
      <c r="AS1477" s="28">
        <v>3368772</v>
      </c>
      <c r="AT1477" s="30">
        <v>1</v>
      </c>
      <c r="AU1477" s="30"/>
      <c r="AV1477" s="30"/>
      <c r="AW1477" s="30"/>
      <c r="AX1477" s="30"/>
      <c r="AY1477" s="30"/>
      <c r="AZ1477" s="30"/>
      <c r="BA1477" s="30"/>
      <c r="BB1477" s="30" t="s">
        <v>54452</v>
      </c>
      <c r="BC1477" s="30" t="s">
        <v>54452</v>
      </c>
      <c r="BD1477" s="30" t="s">
        <v>54452</v>
      </c>
      <c r="BE1477" s="30" t="s">
        <v>54452</v>
      </c>
      <c r="BF1477" s="30" t="s">
        <v>16204</v>
      </c>
      <c r="BG1477" s="30">
        <v>2</v>
      </c>
      <c r="BH1477" s="30" t="s">
        <v>16205</v>
      </c>
      <c r="BI1477" s="31"/>
    </row>
    <row r="1478" spans="1:61" ht="16.5">
      <c r="A1478" s="21" t="s">
        <v>15068</v>
      </c>
      <c r="B1478" s="21">
        <v>14402</v>
      </c>
      <c r="C1478" s="21">
        <v>2272506</v>
      </c>
      <c r="D1478" s="21">
        <v>2208709310</v>
      </c>
      <c r="E1478" s="22">
        <v>1101113229097</v>
      </c>
      <c r="F1478" s="24" t="s">
        <v>15069</v>
      </c>
      <c r="G1478" s="24" t="s">
        <v>44</v>
      </c>
      <c r="H1478" s="24" t="s">
        <v>51</v>
      </c>
      <c r="I1478" s="24" t="s">
        <v>63</v>
      </c>
      <c r="J1478" s="24" t="s">
        <v>363</v>
      </c>
      <c r="K1478" s="21">
        <v>63</v>
      </c>
      <c r="L1478" s="32" t="s">
        <v>15070</v>
      </c>
      <c r="M1478" s="21" t="s">
        <v>15071</v>
      </c>
      <c r="N1478" s="21">
        <v>1</v>
      </c>
      <c r="O1478" s="21" t="s">
        <v>55</v>
      </c>
      <c r="P1478" s="21">
        <v>0</v>
      </c>
      <c r="Q1478" s="21">
        <v>0</v>
      </c>
      <c r="R1478" s="21">
        <v>0</v>
      </c>
      <c r="S1478" s="21">
        <v>0</v>
      </c>
      <c r="T1478" s="21">
        <v>0</v>
      </c>
      <c r="U1478" s="21">
        <v>0</v>
      </c>
      <c r="V1478" s="21">
        <v>0</v>
      </c>
      <c r="W1478" s="33">
        <v>1324577</v>
      </c>
      <c r="X1478" s="33">
        <v>224600</v>
      </c>
      <c r="Y1478" s="21">
        <v>0</v>
      </c>
      <c r="Z1478" s="16" t="s">
        <v>315</v>
      </c>
      <c r="AA1478" s="102">
        <v>0</v>
      </c>
      <c r="AB1478" s="99">
        <v>0</v>
      </c>
      <c r="AC1478" s="99">
        <v>0</v>
      </c>
      <c r="AD1478" s="99">
        <v>0</v>
      </c>
      <c r="AE1478" s="21">
        <v>15.4</v>
      </c>
      <c r="AF1478" s="21">
        <f t="shared" si="23"/>
        <v>15.4</v>
      </c>
      <c r="AG1478" s="21" t="s">
        <v>15006</v>
      </c>
      <c r="AH1478" s="24" t="s">
        <v>15072</v>
      </c>
      <c r="AI1478" s="24" t="s">
        <v>15073</v>
      </c>
      <c r="AJ1478" s="27" t="s">
        <v>32030</v>
      </c>
      <c r="AK1478" s="28" t="s">
        <v>156</v>
      </c>
      <c r="AL1478" s="28">
        <v>10</v>
      </c>
      <c r="AM1478" s="28">
        <v>20050517</v>
      </c>
      <c r="AN1478" s="29">
        <v>887</v>
      </c>
      <c r="AO1478" s="29">
        <v>202306</v>
      </c>
      <c r="AP1478" s="29">
        <v>2022</v>
      </c>
      <c r="AQ1478" s="28">
        <v>487630665</v>
      </c>
      <c r="AR1478" s="28">
        <v>1090534674</v>
      </c>
      <c r="AS1478" s="28">
        <v>10000000</v>
      </c>
      <c r="AT1478" s="30">
        <v>1</v>
      </c>
      <c r="AU1478" s="30"/>
      <c r="AV1478" s="30"/>
      <c r="AW1478" s="30"/>
      <c r="AX1478" s="30"/>
      <c r="AY1478" s="30"/>
      <c r="AZ1478" s="30"/>
      <c r="BA1478" s="30"/>
      <c r="BB1478" s="30" t="s">
        <v>54452</v>
      </c>
      <c r="BC1478" s="30" t="s">
        <v>54452</v>
      </c>
      <c r="BD1478" s="30" t="s">
        <v>54452</v>
      </c>
      <c r="BE1478" s="30" t="s">
        <v>54452</v>
      </c>
      <c r="BF1478" s="30" t="s">
        <v>15074</v>
      </c>
      <c r="BG1478" s="30">
        <v>2</v>
      </c>
      <c r="BH1478" s="30"/>
      <c r="BI1478" s="31"/>
    </row>
    <row r="1479" spans="1:61" ht="16.5">
      <c r="A1479" s="21" t="s">
        <v>12847</v>
      </c>
      <c r="B1479" s="21">
        <v>12544</v>
      </c>
      <c r="C1479" s="21">
        <v>1699709</v>
      </c>
      <c r="D1479" s="21">
        <v>1078172385</v>
      </c>
      <c r="E1479" s="22">
        <v>1101111800659</v>
      </c>
      <c r="F1479" s="24" t="s">
        <v>12848</v>
      </c>
      <c r="G1479" s="24" t="s">
        <v>44</v>
      </c>
      <c r="H1479" s="24" t="s">
        <v>51</v>
      </c>
      <c r="I1479" s="24" t="s">
        <v>65</v>
      </c>
      <c r="J1479" s="24" t="s">
        <v>1449</v>
      </c>
      <c r="K1479" s="21">
        <v>61</v>
      </c>
      <c r="L1479" s="32" t="s">
        <v>12849</v>
      </c>
      <c r="M1479" s="21" t="s">
        <v>12850</v>
      </c>
      <c r="N1479" s="21">
        <v>1</v>
      </c>
      <c r="O1479" s="21" t="s">
        <v>55</v>
      </c>
      <c r="P1479" s="21">
        <v>0</v>
      </c>
      <c r="Q1479" s="21">
        <v>0</v>
      </c>
      <c r="R1479" s="21">
        <v>0</v>
      </c>
      <c r="S1479" s="33">
        <v>29900</v>
      </c>
      <c r="T1479" s="21">
        <v>0</v>
      </c>
      <c r="U1479" s="21">
        <v>0</v>
      </c>
      <c r="V1479" s="21">
        <v>0</v>
      </c>
      <c r="W1479" s="33">
        <v>797588</v>
      </c>
      <c r="X1479" s="33">
        <v>420452</v>
      </c>
      <c r="Y1479" s="21">
        <v>0</v>
      </c>
      <c r="Z1479" s="16" t="s">
        <v>315</v>
      </c>
      <c r="AA1479" s="102">
        <v>0</v>
      </c>
      <c r="AB1479" s="99">
        <v>0</v>
      </c>
      <c r="AC1479" s="21">
        <v>0.2</v>
      </c>
      <c r="AD1479" s="99">
        <v>0</v>
      </c>
      <c r="AE1479" s="21">
        <v>12.1</v>
      </c>
      <c r="AF1479" s="21">
        <f t="shared" si="23"/>
        <v>12.299999999999999</v>
      </c>
      <c r="AG1479" s="21" t="s">
        <v>12851</v>
      </c>
      <c r="AH1479" s="24" t="s">
        <v>12852</v>
      </c>
      <c r="AI1479" s="24" t="s">
        <v>12853</v>
      </c>
      <c r="AJ1479" s="27" t="s">
        <v>32031</v>
      </c>
      <c r="AK1479" s="28" t="s">
        <v>70</v>
      </c>
      <c r="AL1479" s="28">
        <v>10</v>
      </c>
      <c r="AM1479" s="28">
        <v>19991102</v>
      </c>
      <c r="AN1479" s="29">
        <v>1071</v>
      </c>
      <c r="AO1479" s="29">
        <v>202306</v>
      </c>
      <c r="AP1479" s="29">
        <v>2022</v>
      </c>
      <c r="AQ1479" s="28">
        <v>100426990</v>
      </c>
      <c r="AR1479" s="28">
        <v>84290715</v>
      </c>
      <c r="AS1479" s="28">
        <v>5498060</v>
      </c>
      <c r="AT1479" s="30">
        <v>1</v>
      </c>
      <c r="AU1479" s="30"/>
      <c r="AV1479" s="30"/>
      <c r="AW1479" s="30"/>
      <c r="AX1479" s="30"/>
      <c r="AY1479" s="30"/>
      <c r="AZ1479" s="30"/>
      <c r="BA1479" s="30"/>
      <c r="BB1479" s="30" t="s">
        <v>54452</v>
      </c>
      <c r="BC1479" s="30" t="s">
        <v>54452</v>
      </c>
      <c r="BD1479" s="30" t="s">
        <v>54452</v>
      </c>
      <c r="BE1479" s="30" t="s">
        <v>54452</v>
      </c>
      <c r="BF1479" s="30" t="s">
        <v>54452</v>
      </c>
      <c r="BG1479" s="30">
        <v>7</v>
      </c>
      <c r="BH1479" s="30"/>
      <c r="BI1479" s="31"/>
    </row>
    <row r="1480" spans="1:61" ht="16.5">
      <c r="A1480" s="21" t="s">
        <v>15461</v>
      </c>
      <c r="B1480" s="21">
        <v>14698</v>
      </c>
      <c r="C1480" s="21">
        <v>1166246</v>
      </c>
      <c r="D1480" s="21">
        <v>2158108826</v>
      </c>
      <c r="E1480" s="22">
        <v>1101110660434</v>
      </c>
      <c r="F1480" s="24" t="s">
        <v>15462</v>
      </c>
      <c r="G1480" s="24" t="s">
        <v>44</v>
      </c>
      <c r="H1480" s="24" t="s">
        <v>51</v>
      </c>
      <c r="I1480" s="24" t="s">
        <v>65</v>
      </c>
      <c r="J1480" s="24" t="s">
        <v>363</v>
      </c>
      <c r="K1480" s="21">
        <v>63</v>
      </c>
      <c r="L1480" s="32" t="s">
        <v>15463</v>
      </c>
      <c r="M1480" s="21" t="s">
        <v>15464</v>
      </c>
      <c r="N1480" s="21">
        <v>1</v>
      </c>
      <c r="O1480" s="21" t="s">
        <v>55</v>
      </c>
      <c r="P1480" s="21">
        <v>0</v>
      </c>
      <c r="Q1480" s="21">
        <v>0</v>
      </c>
      <c r="R1480" s="21">
        <v>0</v>
      </c>
      <c r="S1480" s="21">
        <v>0</v>
      </c>
      <c r="T1480" s="21">
        <v>0</v>
      </c>
      <c r="U1480" s="33">
        <v>21486</v>
      </c>
      <c r="V1480" s="21">
        <v>0</v>
      </c>
      <c r="W1480" s="33">
        <v>75336</v>
      </c>
      <c r="X1480" s="33">
        <v>6000</v>
      </c>
      <c r="Y1480" s="21">
        <v>0</v>
      </c>
      <c r="Z1480" s="16" t="s">
        <v>315</v>
      </c>
      <c r="AA1480" s="102">
        <v>0</v>
      </c>
      <c r="AB1480" s="99">
        <v>0</v>
      </c>
      <c r="AC1480" s="99">
        <v>0</v>
      </c>
      <c r="AD1480" s="21">
        <v>0.2</v>
      </c>
      <c r="AE1480" s="21">
        <v>0.8</v>
      </c>
      <c r="AF1480" s="21">
        <f t="shared" si="23"/>
        <v>1</v>
      </c>
      <c r="AG1480" s="21" t="s">
        <v>15465</v>
      </c>
      <c r="AH1480" s="24" t="s">
        <v>15466</v>
      </c>
      <c r="AI1480" s="24" t="s">
        <v>15467</v>
      </c>
      <c r="AJ1480" s="27" t="s">
        <v>32032</v>
      </c>
      <c r="AK1480" s="28" t="s">
        <v>60</v>
      </c>
      <c r="AL1480" s="28">
        <v>10</v>
      </c>
      <c r="AM1480" s="28">
        <v>19891125</v>
      </c>
      <c r="AN1480" s="29">
        <v>390</v>
      </c>
      <c r="AO1480" s="29">
        <v>202303</v>
      </c>
      <c r="AP1480" s="29">
        <v>2022</v>
      </c>
      <c r="AQ1480" s="28">
        <v>40358363</v>
      </c>
      <c r="AR1480" s="28">
        <v>34309413</v>
      </c>
      <c r="AS1480" s="28">
        <v>3000000</v>
      </c>
      <c r="AT1480" s="30">
        <v>1</v>
      </c>
      <c r="AU1480" s="30"/>
      <c r="AV1480" s="30"/>
      <c r="AW1480" s="30"/>
      <c r="AX1480" s="30"/>
      <c r="AY1480" s="30"/>
      <c r="AZ1480" s="30"/>
      <c r="BA1480" s="30"/>
      <c r="BB1480" s="30" t="s">
        <v>54452</v>
      </c>
      <c r="BC1480" s="30" t="s">
        <v>54452</v>
      </c>
      <c r="BD1480" s="30" t="s">
        <v>54452</v>
      </c>
      <c r="BE1480" s="30" t="s">
        <v>54452</v>
      </c>
      <c r="BF1480" s="30" t="s">
        <v>54452</v>
      </c>
      <c r="BG1480" s="30">
        <v>8</v>
      </c>
      <c r="BH1480" s="30"/>
      <c r="BI1480" s="31"/>
    </row>
    <row r="1481" spans="1:61" ht="16.5">
      <c r="A1481" s="21" t="s">
        <v>27216</v>
      </c>
      <c r="B1481" s="21">
        <v>23612</v>
      </c>
      <c r="C1481" s="21">
        <v>8470353</v>
      </c>
      <c r="D1481" s="21">
        <v>5618700957</v>
      </c>
      <c r="E1481" s="22">
        <v>1101116637768</v>
      </c>
      <c r="F1481" s="24" t="s">
        <v>27217</v>
      </c>
      <c r="G1481" s="24" t="s">
        <v>104</v>
      </c>
      <c r="H1481" s="24" t="s">
        <v>51</v>
      </c>
      <c r="I1481" s="24" t="s">
        <v>65</v>
      </c>
      <c r="J1481" s="24" t="s">
        <v>462</v>
      </c>
      <c r="K1481" s="21">
        <v>56</v>
      </c>
      <c r="L1481" s="32" t="s">
        <v>27218</v>
      </c>
      <c r="M1481" s="21" t="s">
        <v>27219</v>
      </c>
      <c r="N1481" s="21">
        <v>1</v>
      </c>
      <c r="O1481" s="21" t="s">
        <v>55</v>
      </c>
      <c r="P1481" s="21">
        <v>0</v>
      </c>
      <c r="Q1481" s="21">
        <v>0</v>
      </c>
      <c r="R1481" s="21">
        <v>0</v>
      </c>
      <c r="S1481" s="33">
        <v>1596953</v>
      </c>
      <c r="T1481" s="21">
        <v>0</v>
      </c>
      <c r="U1481" s="33">
        <v>133255</v>
      </c>
      <c r="V1481" s="21">
        <v>0</v>
      </c>
      <c r="W1481" s="33">
        <v>715822</v>
      </c>
      <c r="X1481" s="21">
        <v>0</v>
      </c>
      <c r="Y1481" s="33">
        <v>6200251</v>
      </c>
      <c r="Z1481" s="16" t="s">
        <v>315</v>
      </c>
      <c r="AA1481" s="102">
        <v>0</v>
      </c>
      <c r="AB1481" s="21">
        <v>62</v>
      </c>
      <c r="AC1481" s="21">
        <v>15.9</v>
      </c>
      <c r="AD1481" s="21">
        <v>1.3</v>
      </c>
      <c r="AE1481" s="21">
        <v>7.1</v>
      </c>
      <c r="AF1481" s="21">
        <f t="shared" si="23"/>
        <v>86.3</v>
      </c>
      <c r="AG1481" s="21" t="s">
        <v>27220</v>
      </c>
      <c r="AH1481" s="24" t="s">
        <v>27221</v>
      </c>
      <c r="AI1481" s="24" t="s">
        <v>27222</v>
      </c>
      <c r="AJ1481" s="27" t="s">
        <v>32033</v>
      </c>
      <c r="AK1481" s="28" t="s">
        <v>60</v>
      </c>
      <c r="AL1481" s="28">
        <v>10</v>
      </c>
      <c r="AM1481" s="28">
        <v>20180123</v>
      </c>
      <c r="AN1481" s="29">
        <v>649</v>
      </c>
      <c r="AO1481" s="29">
        <v>202212</v>
      </c>
      <c r="AP1481" s="29">
        <v>2022</v>
      </c>
      <c r="AQ1481" s="28">
        <v>33349166</v>
      </c>
      <c r="AR1481" s="28">
        <v>82878267</v>
      </c>
      <c r="AS1481" s="28">
        <v>162351</v>
      </c>
      <c r="AT1481" s="30">
        <v>1</v>
      </c>
      <c r="AU1481" s="30"/>
      <c r="AV1481" s="30"/>
      <c r="AW1481" s="30"/>
      <c r="AX1481" s="30"/>
      <c r="AY1481" s="30"/>
      <c r="AZ1481" s="30"/>
      <c r="BA1481" s="30"/>
      <c r="BB1481" s="30" t="s">
        <v>54452</v>
      </c>
      <c r="BC1481" s="30" t="s">
        <v>54452</v>
      </c>
      <c r="BD1481" s="30" t="s">
        <v>54452</v>
      </c>
      <c r="BE1481" s="30" t="s">
        <v>54452</v>
      </c>
      <c r="BF1481" s="30" t="s">
        <v>54452</v>
      </c>
      <c r="BG1481" s="30">
        <v>4</v>
      </c>
      <c r="BH1481" s="30" t="s">
        <v>9492</v>
      </c>
      <c r="BI1481" s="31"/>
    </row>
    <row r="1482" spans="1:61" ht="16.5">
      <c r="A1482" s="21" t="s">
        <v>7793</v>
      </c>
      <c r="B1482" s="21">
        <v>7945</v>
      </c>
      <c r="C1482" s="21">
        <v>1965553</v>
      </c>
      <c r="D1482" s="21">
        <v>6098140093</v>
      </c>
      <c r="E1482" s="22">
        <v>1942110041004</v>
      </c>
      <c r="F1482" s="24" t="s">
        <v>7794</v>
      </c>
      <c r="G1482" s="24" t="s">
        <v>44</v>
      </c>
      <c r="H1482" s="24" t="s">
        <v>51</v>
      </c>
      <c r="I1482" s="24" t="s">
        <v>65</v>
      </c>
      <c r="J1482" s="24" t="s">
        <v>3779</v>
      </c>
      <c r="K1482" s="21">
        <v>40</v>
      </c>
      <c r="L1482" s="32" t="s">
        <v>7795</v>
      </c>
      <c r="M1482" s="21" t="s">
        <v>7796</v>
      </c>
      <c r="N1482" s="21">
        <v>1</v>
      </c>
      <c r="O1482" s="21" t="s">
        <v>55</v>
      </c>
      <c r="P1482" s="21">
        <v>0</v>
      </c>
      <c r="Q1482" s="33">
        <v>14400</v>
      </c>
      <c r="R1482" s="33">
        <v>29881</v>
      </c>
      <c r="S1482" s="33">
        <v>351652</v>
      </c>
      <c r="T1482" s="21">
        <v>0</v>
      </c>
      <c r="U1482" s="33">
        <v>191896</v>
      </c>
      <c r="V1482" s="33">
        <v>539948</v>
      </c>
      <c r="W1482" s="21">
        <v>0</v>
      </c>
      <c r="X1482" s="33">
        <v>15600</v>
      </c>
      <c r="Y1482" s="33">
        <v>1924874</v>
      </c>
      <c r="Z1482" s="16" t="s">
        <v>1249</v>
      </c>
      <c r="AA1482" s="102">
        <v>0</v>
      </c>
      <c r="AB1482" s="21">
        <v>19.600000000000001</v>
      </c>
      <c r="AC1482" s="21">
        <v>3.5</v>
      </c>
      <c r="AD1482" s="21">
        <v>1.9</v>
      </c>
      <c r="AE1482" s="21">
        <v>5.5</v>
      </c>
      <c r="AF1482" s="21">
        <f t="shared" si="23"/>
        <v>30.5</v>
      </c>
      <c r="AG1482" s="21" t="s">
        <v>7791</v>
      </c>
      <c r="AH1482" s="24" t="s">
        <v>7797</v>
      </c>
      <c r="AI1482" s="24" t="s">
        <v>7798</v>
      </c>
      <c r="AJ1482" s="27" t="s">
        <v>32034</v>
      </c>
      <c r="AK1482" s="28" t="s">
        <v>60</v>
      </c>
      <c r="AL1482" s="28">
        <v>10</v>
      </c>
      <c r="AM1482" s="28">
        <v>19991201</v>
      </c>
      <c r="AN1482" s="29">
        <v>467</v>
      </c>
      <c r="AO1482" s="29">
        <v>202303</v>
      </c>
      <c r="AP1482" s="29">
        <v>2022</v>
      </c>
      <c r="AQ1482" s="28">
        <v>57774989</v>
      </c>
      <c r="AR1482" s="28">
        <v>177257351</v>
      </c>
      <c r="AS1482" s="28">
        <v>1304534</v>
      </c>
      <c r="AT1482" s="30">
        <v>1</v>
      </c>
      <c r="AU1482" s="30"/>
      <c r="AV1482" s="30"/>
      <c r="AW1482" s="30"/>
      <c r="AX1482" s="30"/>
      <c r="AY1482" s="30"/>
      <c r="AZ1482" s="30"/>
      <c r="BA1482" s="30"/>
      <c r="BB1482" s="30" t="s">
        <v>54452</v>
      </c>
      <c r="BC1482" s="30" t="s">
        <v>54452</v>
      </c>
      <c r="BD1482" s="30" t="s">
        <v>54452</v>
      </c>
      <c r="BE1482" s="30" t="s">
        <v>54452</v>
      </c>
      <c r="BF1482" s="30" t="s">
        <v>7799</v>
      </c>
      <c r="BG1482" s="30">
        <v>2</v>
      </c>
      <c r="BH1482" s="30"/>
      <c r="BI1482" s="31"/>
    </row>
    <row r="1483" spans="1:61" ht="16.5">
      <c r="A1483" s="21" t="s">
        <v>3741</v>
      </c>
      <c r="B1483" s="21">
        <v>3544</v>
      </c>
      <c r="C1483" s="21">
        <v>1261239</v>
      </c>
      <c r="D1483" s="21">
        <v>1348150350</v>
      </c>
      <c r="E1483" s="22">
        <v>1355110102249</v>
      </c>
      <c r="F1483" s="24" t="s">
        <v>3742</v>
      </c>
      <c r="G1483" s="24" t="s">
        <v>44</v>
      </c>
      <c r="H1483" s="24" t="s">
        <v>51</v>
      </c>
      <c r="I1483" s="24" t="s">
        <v>65</v>
      </c>
      <c r="J1483" s="24" t="s">
        <v>1001</v>
      </c>
      <c r="K1483" s="21">
        <v>24</v>
      </c>
      <c r="L1483" s="32" t="s">
        <v>3743</v>
      </c>
      <c r="M1483" s="21" t="s">
        <v>3744</v>
      </c>
      <c r="N1483" s="26">
        <v>1</v>
      </c>
      <c r="O1483" s="26" t="s">
        <v>55</v>
      </c>
      <c r="P1483" s="33">
        <v>4410000</v>
      </c>
      <c r="Q1483" s="33">
        <v>710000</v>
      </c>
      <c r="R1483" s="26">
        <v>0</v>
      </c>
      <c r="S1483" s="33">
        <v>663879</v>
      </c>
      <c r="T1483" s="26">
        <v>0</v>
      </c>
      <c r="U1483" s="33">
        <v>618051</v>
      </c>
      <c r="V1483" s="33">
        <v>242778</v>
      </c>
      <c r="W1483" s="33">
        <v>644733</v>
      </c>
      <c r="X1483" s="33">
        <v>346422</v>
      </c>
      <c r="Y1483" s="33">
        <v>161273</v>
      </c>
      <c r="Z1483" s="21" t="s">
        <v>126</v>
      </c>
      <c r="AA1483" s="21">
        <v>44.1</v>
      </c>
      <c r="AB1483" s="21">
        <v>8.6999999999999993</v>
      </c>
      <c r="AC1483" s="21">
        <v>6.6</v>
      </c>
      <c r="AD1483" s="21">
        <v>6.1</v>
      </c>
      <c r="AE1483" s="21">
        <v>12.3</v>
      </c>
      <c r="AF1483" s="21">
        <f t="shared" si="23"/>
        <v>77.8</v>
      </c>
      <c r="AG1483" s="21" t="s">
        <v>3745</v>
      </c>
      <c r="AH1483" s="24" t="s">
        <v>3746</v>
      </c>
      <c r="AI1483" s="24" t="s">
        <v>3747</v>
      </c>
      <c r="AJ1483" s="27" t="s">
        <v>32035</v>
      </c>
      <c r="AK1483" s="28" t="s">
        <v>70</v>
      </c>
      <c r="AL1483" s="28">
        <v>10</v>
      </c>
      <c r="AM1483" s="28">
        <v>20000101</v>
      </c>
      <c r="AN1483" s="29">
        <v>304</v>
      </c>
      <c r="AO1483" s="29">
        <v>202306</v>
      </c>
      <c r="AP1483" s="29">
        <v>2022</v>
      </c>
      <c r="AQ1483" s="28">
        <v>210275586</v>
      </c>
      <c r="AR1483" s="28">
        <v>277569869</v>
      </c>
      <c r="AS1483" s="28">
        <v>797905</v>
      </c>
      <c r="AT1483" s="30">
        <v>1</v>
      </c>
      <c r="AU1483" s="30"/>
      <c r="AV1483" s="30"/>
      <c r="AW1483" s="30"/>
      <c r="AX1483" s="30"/>
      <c r="AY1483" s="30"/>
      <c r="AZ1483" s="30"/>
      <c r="BA1483" s="30"/>
      <c r="BB1483" s="30" t="s">
        <v>54452</v>
      </c>
      <c r="BC1483" s="30" t="s">
        <v>54452</v>
      </c>
      <c r="BD1483" s="30" t="s">
        <v>54452</v>
      </c>
      <c r="BE1483" s="30" t="s">
        <v>54452</v>
      </c>
      <c r="BF1483" s="87" t="s">
        <v>3748</v>
      </c>
      <c r="BG1483" s="30">
        <v>2</v>
      </c>
      <c r="BH1483" s="30"/>
      <c r="BI1483" s="31"/>
    </row>
    <row r="1484" spans="1:61" ht="16.5">
      <c r="A1484" s="21" t="s">
        <v>2309</v>
      </c>
      <c r="B1484" s="21">
        <v>2178</v>
      </c>
      <c r="C1484" s="21">
        <v>1989190</v>
      </c>
      <c r="D1484" s="21">
        <v>1188100601</v>
      </c>
      <c r="E1484" s="22">
        <v>1101110014409</v>
      </c>
      <c r="F1484" s="24" t="s">
        <v>2310</v>
      </c>
      <c r="G1484" s="24" t="s">
        <v>44</v>
      </c>
      <c r="H1484" s="24" t="s">
        <v>51</v>
      </c>
      <c r="I1484" s="24" t="s">
        <v>52</v>
      </c>
      <c r="J1484" s="24" t="s">
        <v>264</v>
      </c>
      <c r="K1484" s="21">
        <v>15</v>
      </c>
      <c r="L1484" s="32" t="s">
        <v>2311</v>
      </c>
      <c r="M1484" s="21" t="s">
        <v>2312</v>
      </c>
      <c r="N1484" s="26">
        <v>1</v>
      </c>
      <c r="O1484" s="26" t="s">
        <v>55</v>
      </c>
      <c r="P1484" s="33">
        <v>1565987</v>
      </c>
      <c r="Q1484" s="33">
        <v>4663272</v>
      </c>
      <c r="R1484" s="26">
        <v>0</v>
      </c>
      <c r="S1484" s="33">
        <v>16911683</v>
      </c>
      <c r="T1484" s="26">
        <v>0</v>
      </c>
      <c r="U1484" s="33">
        <v>383055</v>
      </c>
      <c r="V1484" s="26">
        <v>0</v>
      </c>
      <c r="W1484" s="33">
        <v>3939027</v>
      </c>
      <c r="X1484" s="26">
        <v>0</v>
      </c>
      <c r="Y1484" s="33">
        <v>2275845</v>
      </c>
      <c r="Z1484" s="21" t="s">
        <v>56</v>
      </c>
      <c r="AA1484" s="21">
        <v>15.6</v>
      </c>
      <c r="AB1484" s="21">
        <v>69.3</v>
      </c>
      <c r="AC1484" s="21">
        <v>169.1</v>
      </c>
      <c r="AD1484" s="21">
        <v>3.8</v>
      </c>
      <c r="AE1484" s="21">
        <v>39.299999999999997</v>
      </c>
      <c r="AF1484" s="21">
        <f t="shared" si="23"/>
        <v>297.10000000000002</v>
      </c>
      <c r="AG1484" s="21" t="s">
        <v>2271</v>
      </c>
      <c r="AH1484" s="24" t="s">
        <v>2313</v>
      </c>
      <c r="AI1484" s="24" t="s">
        <v>2314</v>
      </c>
      <c r="AJ1484" s="27" t="s">
        <v>32036</v>
      </c>
      <c r="AK1484" s="28" t="s">
        <v>156</v>
      </c>
      <c r="AL1484" s="28">
        <v>10</v>
      </c>
      <c r="AM1484" s="28">
        <v>19260620</v>
      </c>
      <c r="AN1484" s="29">
        <v>2005</v>
      </c>
      <c r="AO1484" s="29">
        <v>202306</v>
      </c>
      <c r="AP1484" s="29">
        <v>2022</v>
      </c>
      <c r="AQ1484" s="28">
        <v>1726364617</v>
      </c>
      <c r="AR1484" s="28">
        <v>2274482334</v>
      </c>
      <c r="AS1484" s="28">
        <v>74412416</v>
      </c>
      <c r="AT1484" s="30">
        <v>1</v>
      </c>
      <c r="AU1484" s="30"/>
      <c r="AV1484" s="30"/>
      <c r="AW1484" s="30"/>
      <c r="AX1484" s="30"/>
      <c r="AY1484" s="30"/>
      <c r="AZ1484" s="30"/>
      <c r="BA1484" s="30"/>
      <c r="BB1484" s="30" t="s">
        <v>54452</v>
      </c>
      <c r="BC1484" s="30" t="s">
        <v>54452</v>
      </c>
      <c r="BD1484" s="30" t="s">
        <v>54452</v>
      </c>
      <c r="BE1484" s="30" t="s">
        <v>54452</v>
      </c>
      <c r="BF1484" s="30" t="s">
        <v>54452</v>
      </c>
      <c r="BG1484" s="30">
        <v>4</v>
      </c>
      <c r="BH1484" s="30" t="s">
        <v>2315</v>
      </c>
      <c r="BI1484" s="31"/>
    </row>
    <row r="1485" spans="1:61" ht="16.5">
      <c r="A1485" s="21" t="s">
        <v>8968</v>
      </c>
      <c r="B1485" s="21">
        <v>9199</v>
      </c>
      <c r="C1485" s="21">
        <v>9284653</v>
      </c>
      <c r="D1485" s="21">
        <v>1258632576</v>
      </c>
      <c r="E1485" s="22">
        <v>1101117343215</v>
      </c>
      <c r="F1485" s="24" t="s">
        <v>8969</v>
      </c>
      <c r="G1485" s="24" t="s">
        <v>44</v>
      </c>
      <c r="H1485" s="24" t="s">
        <v>51</v>
      </c>
      <c r="I1485" s="24" t="s">
        <v>63</v>
      </c>
      <c r="J1485" s="24" t="s">
        <v>313</v>
      </c>
      <c r="K1485" s="21">
        <v>46</v>
      </c>
      <c r="L1485" s="32" t="s">
        <v>8970</v>
      </c>
      <c r="M1485" s="21" t="s">
        <v>8971</v>
      </c>
      <c r="N1485" s="21">
        <v>1</v>
      </c>
      <c r="O1485" s="21" t="s">
        <v>55</v>
      </c>
      <c r="P1485" s="21">
        <v>0</v>
      </c>
      <c r="Q1485" s="21">
        <v>0</v>
      </c>
      <c r="R1485" s="21">
        <v>0</v>
      </c>
      <c r="S1485" s="21">
        <v>0</v>
      </c>
      <c r="T1485" s="21">
        <v>0</v>
      </c>
      <c r="U1485" s="21">
        <v>0</v>
      </c>
      <c r="V1485" s="21">
        <v>0</v>
      </c>
      <c r="W1485" s="33">
        <v>441628</v>
      </c>
      <c r="X1485" s="21">
        <v>0</v>
      </c>
      <c r="Y1485" s="21">
        <v>0</v>
      </c>
      <c r="Z1485" s="16" t="s">
        <v>315</v>
      </c>
      <c r="AA1485" s="102">
        <v>0</v>
      </c>
      <c r="AB1485" s="99">
        <v>0</v>
      </c>
      <c r="AC1485" s="99">
        <v>0</v>
      </c>
      <c r="AD1485" s="99">
        <v>0</v>
      </c>
      <c r="AE1485" s="21">
        <v>4.4000000000000004</v>
      </c>
      <c r="AF1485" s="21">
        <f t="shared" si="23"/>
        <v>4.4000000000000004</v>
      </c>
      <c r="AG1485" s="21" t="s">
        <v>8972</v>
      </c>
      <c r="AH1485" s="24" t="s">
        <v>8973</v>
      </c>
      <c r="AI1485" s="24" t="s">
        <v>8974</v>
      </c>
      <c r="AJ1485" s="27" t="s">
        <v>32037</v>
      </c>
      <c r="AK1485" s="28" t="s">
        <v>60</v>
      </c>
      <c r="AL1485" s="28">
        <v>10</v>
      </c>
      <c r="AM1485" s="28">
        <v>20200102</v>
      </c>
      <c r="AN1485" s="29">
        <v>1464</v>
      </c>
      <c r="AO1485" s="29">
        <v>202212</v>
      </c>
      <c r="AP1485" s="29">
        <v>2022</v>
      </c>
      <c r="AQ1485" s="28">
        <v>102399088</v>
      </c>
      <c r="AR1485" s="28">
        <v>36934896</v>
      </c>
      <c r="AS1485" s="28">
        <v>14000000</v>
      </c>
      <c r="AT1485" s="30">
        <v>1</v>
      </c>
      <c r="AU1485" s="30"/>
      <c r="AV1485" s="30"/>
      <c r="AW1485" s="30"/>
      <c r="AX1485" s="30"/>
      <c r="AY1485" s="30"/>
      <c r="AZ1485" s="30"/>
      <c r="BA1485" s="30"/>
      <c r="BB1485" s="30" t="s">
        <v>54452</v>
      </c>
      <c r="BC1485" s="30" t="s">
        <v>54452</v>
      </c>
      <c r="BD1485" s="30" t="s">
        <v>54452</v>
      </c>
      <c r="BE1485" s="30" t="s">
        <v>54452</v>
      </c>
      <c r="BF1485" s="30" t="s">
        <v>54452</v>
      </c>
      <c r="BG1485" s="30">
        <v>4</v>
      </c>
      <c r="BH1485" s="30" t="s">
        <v>8975</v>
      </c>
      <c r="BI1485" s="31"/>
    </row>
    <row r="1486" spans="1:61" ht="16.5">
      <c r="A1486" s="21" t="s">
        <v>13153</v>
      </c>
      <c r="B1486" s="21">
        <v>12893</v>
      </c>
      <c r="C1486" s="21">
        <v>2790367</v>
      </c>
      <c r="D1486" s="21">
        <v>1198196788</v>
      </c>
      <c r="E1486" s="22">
        <v>1101113634676</v>
      </c>
      <c r="F1486" s="24" t="s">
        <v>13154</v>
      </c>
      <c r="G1486" s="24" t="s">
        <v>44</v>
      </c>
      <c r="H1486" s="24" t="s">
        <v>51</v>
      </c>
      <c r="I1486" s="24" t="s">
        <v>65</v>
      </c>
      <c r="J1486" s="24" t="s">
        <v>462</v>
      </c>
      <c r="K1486" s="21">
        <v>56</v>
      </c>
      <c r="L1486" s="32" t="s">
        <v>13155</v>
      </c>
      <c r="M1486" s="21" t="s">
        <v>13156</v>
      </c>
      <c r="N1486" s="21">
        <v>1</v>
      </c>
      <c r="O1486" s="21" t="s">
        <v>55</v>
      </c>
      <c r="P1486" s="21">
        <v>0</v>
      </c>
      <c r="Q1486" s="21">
        <v>0</v>
      </c>
      <c r="R1486" s="21">
        <v>0</v>
      </c>
      <c r="S1486" s="21">
        <v>0</v>
      </c>
      <c r="T1486" s="21">
        <v>0</v>
      </c>
      <c r="U1486" s="33">
        <v>77094</v>
      </c>
      <c r="V1486" s="21">
        <v>0</v>
      </c>
      <c r="W1486" s="33">
        <v>40277</v>
      </c>
      <c r="X1486" s="21">
        <v>0</v>
      </c>
      <c r="Y1486" s="21">
        <v>0</v>
      </c>
      <c r="Z1486" s="16" t="s">
        <v>315</v>
      </c>
      <c r="AA1486" s="102">
        <v>0</v>
      </c>
      <c r="AB1486" s="99">
        <v>0</v>
      </c>
      <c r="AC1486" s="99">
        <v>0</v>
      </c>
      <c r="AD1486" s="21">
        <v>0.7</v>
      </c>
      <c r="AE1486" s="21">
        <v>0.4</v>
      </c>
      <c r="AF1486" s="21">
        <f t="shared" si="23"/>
        <v>1.1000000000000001</v>
      </c>
      <c r="AG1486" s="21" t="s">
        <v>13157</v>
      </c>
      <c r="AH1486" s="24" t="s">
        <v>13158</v>
      </c>
      <c r="AI1486" s="24" t="s">
        <v>13159</v>
      </c>
      <c r="AJ1486" s="27" t="s">
        <v>32038</v>
      </c>
      <c r="AK1486" s="28" t="s">
        <v>60</v>
      </c>
      <c r="AL1486" s="28">
        <v>10</v>
      </c>
      <c r="AM1486" s="28">
        <v>20070309</v>
      </c>
      <c r="AN1486" s="29">
        <v>395</v>
      </c>
      <c r="AO1486" s="29">
        <v>202305</v>
      </c>
      <c r="AP1486" s="29">
        <v>2022</v>
      </c>
      <c r="AQ1486" s="28">
        <v>49553485</v>
      </c>
      <c r="AR1486" s="28">
        <v>17474301</v>
      </c>
      <c r="AS1486" s="28">
        <v>300000</v>
      </c>
      <c r="AT1486" s="30">
        <v>1</v>
      </c>
      <c r="AU1486" s="30"/>
      <c r="AV1486" s="30"/>
      <c r="AW1486" s="30"/>
      <c r="AX1486" s="30"/>
      <c r="AY1486" s="30"/>
      <c r="AZ1486" s="30"/>
      <c r="BA1486" s="30"/>
      <c r="BB1486" s="30" t="s">
        <v>54452</v>
      </c>
      <c r="BC1486" s="30" t="s">
        <v>54452</v>
      </c>
      <c r="BD1486" s="30" t="s">
        <v>54452</v>
      </c>
      <c r="BE1486" s="30" t="s">
        <v>54452</v>
      </c>
      <c r="BF1486" s="30" t="s">
        <v>54452</v>
      </c>
      <c r="BG1486" s="30">
        <v>4</v>
      </c>
      <c r="BH1486" s="30" t="s">
        <v>13160</v>
      </c>
      <c r="BI1486" s="31"/>
    </row>
    <row r="1487" spans="1:61" ht="16.5">
      <c r="A1487" s="21" t="s">
        <v>15827</v>
      </c>
      <c r="B1487" s="21">
        <v>14881</v>
      </c>
      <c r="C1487" s="21">
        <v>1594611</v>
      </c>
      <c r="D1487" s="21">
        <v>4098114831</v>
      </c>
      <c r="E1487" s="22">
        <v>2001110019666</v>
      </c>
      <c r="F1487" s="24" t="s">
        <v>15828</v>
      </c>
      <c r="G1487" s="24" t="s">
        <v>44</v>
      </c>
      <c r="H1487" s="24" t="s">
        <v>51</v>
      </c>
      <c r="I1487" s="24" t="s">
        <v>65</v>
      </c>
      <c r="J1487" s="24" t="s">
        <v>313</v>
      </c>
      <c r="K1487" s="21">
        <v>46</v>
      </c>
      <c r="L1487" s="32" t="s">
        <v>15829</v>
      </c>
      <c r="M1487" s="21" t="s">
        <v>15830</v>
      </c>
      <c r="N1487" s="21">
        <v>1</v>
      </c>
      <c r="O1487" s="21">
        <v>0</v>
      </c>
      <c r="P1487" s="21">
        <v>0</v>
      </c>
      <c r="Q1487" s="21">
        <v>0</v>
      </c>
      <c r="R1487" s="21">
        <v>0</v>
      </c>
      <c r="S1487" s="21">
        <v>0</v>
      </c>
      <c r="T1487" s="21">
        <v>0</v>
      </c>
      <c r="U1487" s="21">
        <v>0</v>
      </c>
      <c r="V1487" s="21">
        <v>0</v>
      </c>
      <c r="W1487" s="21">
        <v>0</v>
      </c>
      <c r="X1487" s="21">
        <v>0</v>
      </c>
      <c r="Y1487" s="21">
        <v>0</v>
      </c>
      <c r="Z1487" s="16" t="s">
        <v>315</v>
      </c>
      <c r="AA1487" s="101">
        <v>0</v>
      </c>
      <c r="AB1487" s="98">
        <v>0</v>
      </c>
      <c r="AC1487" s="98">
        <v>0</v>
      </c>
      <c r="AD1487" s="98">
        <v>0</v>
      </c>
      <c r="AE1487" s="98">
        <v>0</v>
      </c>
      <c r="AF1487" s="21">
        <f t="shared" si="23"/>
        <v>0</v>
      </c>
      <c r="AG1487" s="21" t="s">
        <v>15831</v>
      </c>
      <c r="AH1487" s="24" t="s">
        <v>15832</v>
      </c>
      <c r="AI1487" s="24" t="s">
        <v>15833</v>
      </c>
      <c r="AJ1487" s="27" t="s">
        <v>32039</v>
      </c>
      <c r="AK1487" s="28" t="s">
        <v>60</v>
      </c>
      <c r="AL1487" s="28">
        <v>10</v>
      </c>
      <c r="AM1487" s="28">
        <v>19900101</v>
      </c>
      <c r="AN1487" s="29">
        <v>400</v>
      </c>
      <c r="AO1487" s="29">
        <v>202306</v>
      </c>
      <c r="AP1487" s="29">
        <v>2022</v>
      </c>
      <c r="AQ1487" s="28">
        <v>55926144</v>
      </c>
      <c r="AR1487" s="28">
        <v>74783734</v>
      </c>
      <c r="AS1487" s="28">
        <v>2700000</v>
      </c>
      <c r="AT1487" s="30">
        <v>2</v>
      </c>
      <c r="AU1487" s="30"/>
      <c r="AV1487" s="30"/>
      <c r="AW1487" s="30"/>
      <c r="AX1487" s="30"/>
      <c r="AY1487" s="30"/>
      <c r="AZ1487" s="30"/>
      <c r="BA1487" s="30"/>
      <c r="BB1487" s="30" t="s">
        <v>54452</v>
      </c>
      <c r="BC1487" s="30" t="s">
        <v>54452</v>
      </c>
      <c r="BD1487" s="30" t="s">
        <v>54452</v>
      </c>
      <c r="BE1487" s="30" t="s">
        <v>54452</v>
      </c>
      <c r="BF1487" s="30" t="s">
        <v>54452</v>
      </c>
      <c r="BG1487" s="30">
        <v>7</v>
      </c>
      <c r="BH1487" s="30" t="s">
        <v>15660</v>
      </c>
      <c r="BI1487" s="31"/>
    </row>
    <row r="1488" spans="1:61" ht="16.5">
      <c r="A1488" s="21" t="s">
        <v>6201</v>
      </c>
      <c r="B1488" s="21">
        <v>6294</v>
      </c>
      <c r="C1488" s="21">
        <v>1719219</v>
      </c>
      <c r="D1488" s="21">
        <v>1238153245</v>
      </c>
      <c r="E1488" s="22">
        <v>1351110051329</v>
      </c>
      <c r="F1488" s="24" t="s">
        <v>6202</v>
      </c>
      <c r="G1488" s="24" t="s">
        <v>44</v>
      </c>
      <c r="H1488" s="24" t="s">
        <v>51</v>
      </c>
      <c r="I1488" s="24" t="s">
        <v>52</v>
      </c>
      <c r="J1488" s="24" t="s">
        <v>1042</v>
      </c>
      <c r="K1488" s="21">
        <v>36</v>
      </c>
      <c r="L1488" s="32" t="s">
        <v>6203</v>
      </c>
      <c r="M1488" s="21" t="s">
        <v>6204</v>
      </c>
      <c r="N1488" s="21">
        <v>1</v>
      </c>
      <c r="O1488" s="21" t="s">
        <v>55</v>
      </c>
      <c r="P1488" s="21">
        <v>0</v>
      </c>
      <c r="Q1488" s="21">
        <v>0</v>
      </c>
      <c r="R1488" s="33">
        <v>4385</v>
      </c>
      <c r="S1488" s="21">
        <v>0</v>
      </c>
      <c r="T1488" s="21">
        <v>0</v>
      </c>
      <c r="U1488" s="21">
        <v>0</v>
      </c>
      <c r="V1488" s="21">
        <v>0</v>
      </c>
      <c r="W1488" s="33">
        <v>84865</v>
      </c>
      <c r="X1488" s="21">
        <f>SUM(78850,1646626,243365)</f>
        <v>1968841</v>
      </c>
      <c r="Y1488" s="33">
        <v>3956242</v>
      </c>
      <c r="Z1488" s="16" t="s">
        <v>126</v>
      </c>
      <c r="AA1488" s="102">
        <v>0</v>
      </c>
      <c r="AB1488" s="21">
        <v>39.6</v>
      </c>
      <c r="AC1488" s="99">
        <v>0</v>
      </c>
      <c r="AD1488" s="99">
        <v>0</v>
      </c>
      <c r="AE1488" s="21">
        <v>20.5</v>
      </c>
      <c r="AF1488" s="21">
        <f t="shared" si="23"/>
        <v>60.1</v>
      </c>
      <c r="AG1488" s="21" t="s">
        <v>6205</v>
      </c>
      <c r="AH1488" s="24" t="s">
        <v>6206</v>
      </c>
      <c r="AI1488" s="24" t="s">
        <v>6207</v>
      </c>
      <c r="AJ1488" s="27" t="s">
        <v>32040</v>
      </c>
      <c r="AK1488" s="28" t="s">
        <v>70</v>
      </c>
      <c r="AL1488" s="28">
        <v>10</v>
      </c>
      <c r="AM1488" s="28">
        <v>20000105</v>
      </c>
      <c r="AN1488" s="29">
        <v>310</v>
      </c>
      <c r="AO1488" s="29">
        <v>202306</v>
      </c>
      <c r="AP1488" s="29">
        <v>2022</v>
      </c>
      <c r="AQ1488" s="28">
        <v>262726439</v>
      </c>
      <c r="AR1488" s="28">
        <v>462518792</v>
      </c>
      <c r="AS1488" s="28">
        <v>11458021</v>
      </c>
      <c r="AT1488" s="30">
        <v>1</v>
      </c>
      <c r="AU1488" s="30"/>
      <c r="AV1488" s="30"/>
      <c r="AW1488" s="30"/>
      <c r="AX1488" s="30"/>
      <c r="AY1488" s="30"/>
      <c r="AZ1488" s="30"/>
      <c r="BA1488" s="30"/>
      <c r="BB1488" s="30" t="s">
        <v>54452</v>
      </c>
      <c r="BC1488" s="30" t="s">
        <v>54452</v>
      </c>
      <c r="BD1488" s="30" t="s">
        <v>54452</v>
      </c>
      <c r="BE1488" s="30" t="s">
        <v>54452</v>
      </c>
      <c r="BF1488" s="30" t="s">
        <v>54452</v>
      </c>
      <c r="BG1488" s="30">
        <v>7</v>
      </c>
      <c r="BH1488" s="30"/>
      <c r="BI1488" s="31"/>
    </row>
    <row r="1489" spans="1:61" ht="16.5">
      <c r="A1489" s="21" t="s">
        <v>2087</v>
      </c>
      <c r="B1489" s="21">
        <v>2085</v>
      </c>
      <c r="C1489" s="21">
        <v>1266845</v>
      </c>
      <c r="D1489" s="21">
        <v>1238101790</v>
      </c>
      <c r="E1489" s="22">
        <v>1341110002307</v>
      </c>
      <c r="F1489" s="24" t="s">
        <v>2088</v>
      </c>
      <c r="G1489" s="24" t="s">
        <v>2089</v>
      </c>
      <c r="H1489" s="24" t="s">
        <v>51</v>
      </c>
      <c r="I1489" s="24" t="s">
        <v>52</v>
      </c>
      <c r="J1489" s="24" t="s">
        <v>264</v>
      </c>
      <c r="K1489" s="21">
        <v>15</v>
      </c>
      <c r="L1489" s="32" t="s">
        <v>2090</v>
      </c>
      <c r="M1489" s="21" t="s">
        <v>2091</v>
      </c>
      <c r="N1489" s="21">
        <v>1</v>
      </c>
      <c r="O1489" s="21" t="s">
        <v>55</v>
      </c>
      <c r="P1489" s="21">
        <v>0</v>
      </c>
      <c r="Q1489" s="33">
        <v>306623</v>
      </c>
      <c r="R1489" s="21">
        <v>0</v>
      </c>
      <c r="S1489" s="33">
        <v>1534500</v>
      </c>
      <c r="T1489" s="21">
        <v>0</v>
      </c>
      <c r="U1489" s="21">
        <v>0</v>
      </c>
      <c r="V1489" s="33">
        <v>1139034</v>
      </c>
      <c r="W1489" s="21">
        <v>0</v>
      </c>
      <c r="X1489" s="21">
        <v>0</v>
      </c>
      <c r="Y1489" s="33">
        <v>1311924</v>
      </c>
      <c r="Z1489" s="16" t="s">
        <v>56</v>
      </c>
      <c r="AA1489" s="102">
        <v>0</v>
      </c>
      <c r="AB1489" s="21">
        <v>16.100000000000001</v>
      </c>
      <c r="AC1489" s="21">
        <v>15.3</v>
      </c>
      <c r="AD1489" s="99">
        <v>0</v>
      </c>
      <c r="AE1489" s="21">
        <v>11.3</v>
      </c>
      <c r="AF1489" s="21">
        <f t="shared" si="23"/>
        <v>42.7</v>
      </c>
      <c r="AG1489" s="21" t="s">
        <v>2092</v>
      </c>
      <c r="AH1489" s="24" t="s">
        <v>2093</v>
      </c>
      <c r="AI1489" s="24" t="s">
        <v>2094</v>
      </c>
      <c r="AJ1489" s="27" t="s">
        <v>32041</v>
      </c>
      <c r="AK1489" s="28" t="s">
        <v>156</v>
      </c>
      <c r="AL1489" s="28">
        <v>10</v>
      </c>
      <c r="AM1489" s="28">
        <v>19410228</v>
      </c>
      <c r="AN1489" s="29">
        <v>344</v>
      </c>
      <c r="AO1489" s="29">
        <v>202306</v>
      </c>
      <c r="AP1489" s="29">
        <v>2022</v>
      </c>
      <c r="AQ1489" s="28">
        <v>106070963</v>
      </c>
      <c r="AR1489" s="28">
        <v>168899751</v>
      </c>
      <c r="AS1489" s="28">
        <v>20201681</v>
      </c>
      <c r="AT1489" s="30">
        <v>1</v>
      </c>
      <c r="AU1489" s="30"/>
      <c r="AV1489" s="30"/>
      <c r="AW1489" s="30"/>
      <c r="AX1489" s="30"/>
      <c r="AY1489" s="30"/>
      <c r="AZ1489" s="30"/>
      <c r="BA1489" s="30"/>
      <c r="BB1489" s="30" t="s">
        <v>54452</v>
      </c>
      <c r="BC1489" s="30" t="s">
        <v>54452</v>
      </c>
      <c r="BD1489" s="30" t="s">
        <v>54452</v>
      </c>
      <c r="BE1489" s="30" t="s">
        <v>54452</v>
      </c>
      <c r="BF1489" s="30" t="s">
        <v>54452</v>
      </c>
      <c r="BG1489" s="30">
        <v>4</v>
      </c>
      <c r="BH1489" s="30" t="s">
        <v>237</v>
      </c>
      <c r="BI1489" s="31"/>
    </row>
    <row r="1490" spans="1:61" ht="16.5">
      <c r="A1490" s="21" t="s">
        <v>17765</v>
      </c>
      <c r="B1490" s="21">
        <v>20467</v>
      </c>
      <c r="C1490" s="21">
        <v>1376307</v>
      </c>
      <c r="D1490" s="21">
        <v>3018109728</v>
      </c>
      <c r="E1490" s="22">
        <v>1244110001248</v>
      </c>
      <c r="F1490" s="24" t="s">
        <v>17766</v>
      </c>
      <c r="G1490" s="24" t="s">
        <v>104</v>
      </c>
      <c r="H1490" s="24" t="s">
        <v>51</v>
      </c>
      <c r="I1490" s="24" t="s">
        <v>52</v>
      </c>
      <c r="J1490" s="24" t="s">
        <v>264</v>
      </c>
      <c r="K1490" s="21">
        <v>15</v>
      </c>
      <c r="L1490" s="32" t="s">
        <v>17767</v>
      </c>
      <c r="M1490" s="21" t="s">
        <v>17768</v>
      </c>
      <c r="N1490" s="21">
        <v>1</v>
      </c>
      <c r="O1490" s="21" t="s">
        <v>55</v>
      </c>
      <c r="P1490" s="21">
        <v>0</v>
      </c>
      <c r="Q1490" s="33">
        <v>4654010</v>
      </c>
      <c r="R1490" s="33">
        <v>1490048</v>
      </c>
      <c r="S1490" s="33">
        <v>4734052</v>
      </c>
      <c r="T1490" s="21">
        <v>0</v>
      </c>
      <c r="U1490" s="21">
        <v>0</v>
      </c>
      <c r="V1490" s="21">
        <v>0</v>
      </c>
      <c r="W1490" s="21">
        <v>0</v>
      </c>
      <c r="X1490" s="33">
        <v>955386</v>
      </c>
      <c r="Y1490" s="33">
        <v>2929135</v>
      </c>
      <c r="Z1490" s="16" t="s">
        <v>315</v>
      </c>
      <c r="AA1490" s="102">
        <v>0</v>
      </c>
      <c r="AB1490" s="21">
        <v>90.7</v>
      </c>
      <c r="AC1490" s="21">
        <v>47.3</v>
      </c>
      <c r="AD1490" s="99">
        <v>0</v>
      </c>
      <c r="AE1490" s="21">
        <v>9.5</v>
      </c>
      <c r="AF1490" s="21">
        <f t="shared" si="23"/>
        <v>147.5</v>
      </c>
      <c r="AG1490" s="21" t="s">
        <v>2149</v>
      </c>
      <c r="AH1490" s="24" t="s">
        <v>17769</v>
      </c>
      <c r="AI1490" s="24" t="s">
        <v>17770</v>
      </c>
      <c r="AJ1490" s="27" t="s">
        <v>32042</v>
      </c>
      <c r="AK1490" s="28" t="s">
        <v>60</v>
      </c>
      <c r="AL1490" s="28">
        <v>10</v>
      </c>
      <c r="AM1490" s="28">
        <v>19750128</v>
      </c>
      <c r="AN1490" s="29">
        <v>382</v>
      </c>
      <c r="AO1490" s="29">
        <v>202112</v>
      </c>
      <c r="AP1490" s="29">
        <v>2022</v>
      </c>
      <c r="AQ1490" s="28">
        <v>122100189</v>
      </c>
      <c r="AR1490" s="28">
        <v>98790358</v>
      </c>
      <c r="AS1490" s="28">
        <v>2782222</v>
      </c>
      <c r="AT1490" s="30">
        <v>1</v>
      </c>
      <c r="AU1490" s="30"/>
      <c r="AV1490" s="30"/>
      <c r="AW1490" s="30"/>
      <c r="AX1490" s="30"/>
      <c r="AY1490" s="30"/>
      <c r="AZ1490" s="30"/>
      <c r="BA1490" s="30"/>
      <c r="BB1490" s="30" t="s">
        <v>54452</v>
      </c>
      <c r="BC1490" s="30" t="s">
        <v>54452</v>
      </c>
      <c r="BD1490" s="30" t="s">
        <v>54452</v>
      </c>
      <c r="BE1490" s="30" t="s">
        <v>54452</v>
      </c>
      <c r="BF1490" s="30" t="s">
        <v>54452</v>
      </c>
      <c r="BG1490" s="30">
        <v>7</v>
      </c>
      <c r="BH1490" s="30" t="s">
        <v>17771</v>
      </c>
      <c r="BI1490" s="31"/>
    </row>
    <row r="1491" spans="1:61" ht="16.5">
      <c r="A1491" s="21" t="s">
        <v>29506</v>
      </c>
      <c r="B1491" s="21">
        <v>24307</v>
      </c>
      <c r="C1491" s="21">
        <v>3058719</v>
      </c>
      <c r="D1491" s="21">
        <v>1208681354</v>
      </c>
      <c r="E1491" s="22">
        <v>1101113224641</v>
      </c>
      <c r="F1491" s="24" t="s">
        <v>29507</v>
      </c>
      <c r="G1491" s="24" t="s">
        <v>104</v>
      </c>
      <c r="H1491" s="24" t="s">
        <v>51</v>
      </c>
      <c r="I1491" s="24" t="s">
        <v>65</v>
      </c>
      <c r="J1491" s="24" t="s">
        <v>363</v>
      </c>
      <c r="K1491" s="21">
        <v>63</v>
      </c>
      <c r="L1491" s="32" t="s">
        <v>29508</v>
      </c>
      <c r="M1491" s="21" t="s">
        <v>29509</v>
      </c>
      <c r="N1491" s="21">
        <v>1</v>
      </c>
      <c r="O1491" s="21" t="s">
        <v>55</v>
      </c>
      <c r="P1491" s="21">
        <v>0</v>
      </c>
      <c r="Q1491" s="21">
        <v>0</v>
      </c>
      <c r="R1491" s="21">
        <v>0</v>
      </c>
      <c r="S1491" s="21">
        <v>0</v>
      </c>
      <c r="T1491" s="21">
        <v>0</v>
      </c>
      <c r="U1491" s="33">
        <v>61085</v>
      </c>
      <c r="V1491" s="21">
        <v>0</v>
      </c>
      <c r="W1491" s="33">
        <v>181450</v>
      </c>
      <c r="X1491" s="21">
        <v>0</v>
      </c>
      <c r="Y1491" s="21">
        <v>0</v>
      </c>
      <c r="Z1491" s="16" t="s">
        <v>315</v>
      </c>
      <c r="AA1491" s="102">
        <v>0</v>
      </c>
      <c r="AB1491" s="99">
        <v>0</v>
      </c>
      <c r="AC1491" s="99">
        <v>0</v>
      </c>
      <c r="AD1491" s="21">
        <v>0.6</v>
      </c>
      <c r="AE1491" s="21">
        <v>1.8</v>
      </c>
      <c r="AF1491" s="21">
        <f t="shared" si="23"/>
        <v>2.4</v>
      </c>
      <c r="AG1491" s="21" t="s">
        <v>29510</v>
      </c>
      <c r="AH1491" s="24" t="s">
        <v>29511</v>
      </c>
      <c r="AI1491" s="24" t="s">
        <v>29512</v>
      </c>
      <c r="AJ1491" s="27" t="s">
        <v>32043</v>
      </c>
      <c r="AK1491" s="28" t="s">
        <v>60</v>
      </c>
      <c r="AL1491" s="28">
        <v>10</v>
      </c>
      <c r="AM1491" s="28">
        <v>20050510</v>
      </c>
      <c r="AN1491" s="29">
        <v>908</v>
      </c>
      <c r="AO1491" s="29">
        <v>202302</v>
      </c>
      <c r="AP1491" s="29">
        <v>2022</v>
      </c>
      <c r="AQ1491" s="28">
        <v>44270447</v>
      </c>
      <c r="AR1491" s="28">
        <v>6552313</v>
      </c>
      <c r="AS1491" s="28">
        <v>800000</v>
      </c>
      <c r="AT1491" s="30">
        <v>2</v>
      </c>
      <c r="AU1491" s="30"/>
      <c r="AV1491" s="30"/>
      <c r="AW1491" s="30"/>
      <c r="AX1491" s="30"/>
      <c r="AY1491" s="30"/>
      <c r="AZ1491" s="30"/>
      <c r="BA1491" s="30"/>
      <c r="BB1491" s="30" t="s">
        <v>54452</v>
      </c>
      <c r="BC1491" s="30" t="s">
        <v>54452</v>
      </c>
      <c r="BD1491" s="30" t="s">
        <v>54452</v>
      </c>
      <c r="BE1491" s="30" t="s">
        <v>54452</v>
      </c>
      <c r="BF1491" s="30" t="s">
        <v>29513</v>
      </c>
      <c r="BG1491" s="30">
        <v>2</v>
      </c>
      <c r="BH1491" s="30"/>
      <c r="BI1491" s="31"/>
    </row>
    <row r="1492" spans="1:61" ht="16.5">
      <c r="A1492" s="21" t="s">
        <v>11536</v>
      </c>
      <c r="B1492" s="21">
        <v>11686</v>
      </c>
      <c r="C1492" s="21">
        <v>6429334</v>
      </c>
      <c r="D1492" s="21">
        <v>3198600096</v>
      </c>
      <c r="E1492" s="22">
        <v>1101115748912</v>
      </c>
      <c r="F1492" s="24" t="s">
        <v>11537</v>
      </c>
      <c r="G1492" s="24" t="s">
        <v>44</v>
      </c>
      <c r="H1492" s="24" t="s">
        <v>51</v>
      </c>
      <c r="I1492" s="24" t="s">
        <v>65</v>
      </c>
      <c r="J1492" s="24" t="s">
        <v>1180</v>
      </c>
      <c r="K1492" s="21">
        <v>53</v>
      </c>
      <c r="L1492" s="32" t="s">
        <v>11538</v>
      </c>
      <c r="M1492" s="21" t="s">
        <v>11539</v>
      </c>
      <c r="N1492" s="21">
        <v>1</v>
      </c>
      <c r="O1492" s="21" t="s">
        <v>55</v>
      </c>
      <c r="P1492" s="21">
        <v>0</v>
      </c>
      <c r="Q1492" s="21">
        <v>0</v>
      </c>
      <c r="R1492" s="21">
        <v>0</v>
      </c>
      <c r="S1492" s="21">
        <v>0</v>
      </c>
      <c r="T1492" s="21">
        <v>0</v>
      </c>
      <c r="U1492" s="21">
        <v>0</v>
      </c>
      <c r="V1492" s="21">
        <v>0</v>
      </c>
      <c r="W1492" s="33">
        <v>8242</v>
      </c>
      <c r="X1492" s="21">
        <v>0</v>
      </c>
      <c r="Y1492" s="21">
        <v>0</v>
      </c>
      <c r="Z1492" s="16" t="s">
        <v>315</v>
      </c>
      <c r="AA1492" s="102">
        <v>0</v>
      </c>
      <c r="AB1492" s="99">
        <v>0</v>
      </c>
      <c r="AC1492" s="99">
        <v>0</v>
      </c>
      <c r="AD1492" s="99">
        <v>0</v>
      </c>
      <c r="AE1492" s="99">
        <v>0</v>
      </c>
      <c r="AF1492" s="21">
        <f t="shared" si="23"/>
        <v>0</v>
      </c>
      <c r="AG1492" s="21" t="s">
        <v>11540</v>
      </c>
      <c r="AH1492" s="24" t="s">
        <v>11541</v>
      </c>
      <c r="AI1492" s="24" t="s">
        <v>11542</v>
      </c>
      <c r="AJ1492" s="27" t="s">
        <v>31428</v>
      </c>
      <c r="AK1492" s="28" t="s">
        <v>60</v>
      </c>
      <c r="AL1492" s="28">
        <v>10</v>
      </c>
      <c r="AM1492" s="28">
        <v>20150610</v>
      </c>
      <c r="AN1492" s="29">
        <v>529</v>
      </c>
      <c r="AO1492" s="29">
        <v>202305</v>
      </c>
      <c r="AP1492" s="29">
        <v>2022</v>
      </c>
      <c r="AQ1492" s="28">
        <v>20556360</v>
      </c>
      <c r="AR1492" s="28">
        <v>4989858</v>
      </c>
      <c r="AS1492" s="28">
        <v>300000</v>
      </c>
      <c r="AT1492" s="30">
        <v>1</v>
      </c>
      <c r="AU1492" s="30"/>
      <c r="AV1492" s="30"/>
      <c r="AW1492" s="30"/>
      <c r="AX1492" s="30"/>
      <c r="AY1492" s="30"/>
      <c r="AZ1492" s="30"/>
      <c r="BA1492" s="30"/>
      <c r="BB1492" s="30" t="s">
        <v>54452</v>
      </c>
      <c r="BC1492" s="30" t="s">
        <v>54452</v>
      </c>
      <c r="BD1492" s="30" t="s">
        <v>54452</v>
      </c>
      <c r="BE1492" s="30" t="s">
        <v>54452</v>
      </c>
      <c r="BF1492" s="30" t="s">
        <v>54452</v>
      </c>
      <c r="BG1492" s="30">
        <v>4</v>
      </c>
      <c r="BH1492" s="30" t="s">
        <v>237</v>
      </c>
      <c r="BI1492" s="31"/>
    </row>
    <row r="1493" spans="1:61" ht="16.5">
      <c r="A1493" s="21" t="s">
        <v>12894</v>
      </c>
      <c r="B1493" s="21">
        <v>12596</v>
      </c>
      <c r="C1493" s="21">
        <v>1461168</v>
      </c>
      <c r="D1493" s="21">
        <v>2018155688</v>
      </c>
      <c r="E1493" s="22">
        <v>1101111105364</v>
      </c>
      <c r="F1493" s="24" t="s">
        <v>12895</v>
      </c>
      <c r="G1493" s="24" t="s">
        <v>44</v>
      </c>
      <c r="H1493" s="24" t="s">
        <v>51</v>
      </c>
      <c r="I1493" s="24" t="s">
        <v>52</v>
      </c>
      <c r="J1493" s="24" t="s">
        <v>462</v>
      </c>
      <c r="K1493" s="21">
        <v>56</v>
      </c>
      <c r="L1493" s="32" t="s">
        <v>12896</v>
      </c>
      <c r="M1493" s="21" t="s">
        <v>12897</v>
      </c>
      <c r="N1493" s="26">
        <v>1</v>
      </c>
      <c r="O1493" s="26" t="s">
        <v>55</v>
      </c>
      <c r="P1493" s="26">
        <v>0</v>
      </c>
      <c r="Q1493" s="26">
        <v>0</v>
      </c>
      <c r="R1493" s="26">
        <v>0</v>
      </c>
      <c r="S1493" s="26">
        <v>0</v>
      </c>
      <c r="T1493" s="26">
        <v>0</v>
      </c>
      <c r="U1493" s="33">
        <v>9562</v>
      </c>
      <c r="V1493" s="26">
        <v>0</v>
      </c>
      <c r="W1493" s="33">
        <v>1110138</v>
      </c>
      <c r="X1493" s="26">
        <v>0</v>
      </c>
      <c r="Y1493" s="26">
        <v>0</v>
      </c>
      <c r="Z1493" s="21"/>
      <c r="AA1493" s="102">
        <v>0</v>
      </c>
      <c r="AB1493" s="99">
        <v>0</v>
      </c>
      <c r="AC1493" s="99">
        <v>0</v>
      </c>
      <c r="AD1493" s="99">
        <v>0</v>
      </c>
      <c r="AE1493" s="21">
        <v>11.1</v>
      </c>
      <c r="AF1493" s="21">
        <f t="shared" si="23"/>
        <v>11.1</v>
      </c>
      <c r="AG1493" s="21" t="s">
        <v>12898</v>
      </c>
      <c r="AH1493" s="24" t="s">
        <v>12899</v>
      </c>
      <c r="AI1493" s="24" t="s">
        <v>12900</v>
      </c>
      <c r="AJ1493" s="27" t="s">
        <v>31437</v>
      </c>
      <c r="AK1493" s="28" t="s">
        <v>70</v>
      </c>
      <c r="AL1493" s="28">
        <v>10</v>
      </c>
      <c r="AM1493" s="28">
        <v>19941202</v>
      </c>
      <c r="AN1493" s="29">
        <v>337</v>
      </c>
      <c r="AO1493" s="29">
        <v>202306</v>
      </c>
      <c r="AP1493" s="29">
        <v>2022</v>
      </c>
      <c r="AQ1493" s="28">
        <v>117412785</v>
      </c>
      <c r="AR1493" s="28">
        <v>149962421</v>
      </c>
      <c r="AS1493" s="28">
        <v>26098570</v>
      </c>
      <c r="AT1493" s="30">
        <v>1</v>
      </c>
      <c r="AU1493" s="30"/>
      <c r="AV1493" s="30"/>
      <c r="AW1493" s="30"/>
      <c r="AX1493" s="30"/>
      <c r="AY1493" s="30"/>
      <c r="AZ1493" s="30"/>
      <c r="BA1493" s="30"/>
      <c r="BB1493" s="30" t="s">
        <v>54452</v>
      </c>
      <c r="BC1493" s="30" t="s">
        <v>54452</v>
      </c>
      <c r="BD1493" s="30" t="s">
        <v>54452</v>
      </c>
      <c r="BE1493" s="30" t="s">
        <v>54452</v>
      </c>
      <c r="BF1493" s="30" t="s">
        <v>54452</v>
      </c>
      <c r="BG1493" s="30">
        <v>7</v>
      </c>
      <c r="BH1493" s="30"/>
      <c r="BI1493" s="31"/>
    </row>
    <row r="1494" spans="1:61" ht="16.5">
      <c r="A1494" s="21" t="s">
        <v>14608</v>
      </c>
      <c r="B1494" s="21">
        <v>14073</v>
      </c>
      <c r="C1494" s="21">
        <v>3709892</v>
      </c>
      <c r="D1494" s="21">
        <v>2118840314</v>
      </c>
      <c r="E1494" s="22">
        <v>1101114294122</v>
      </c>
      <c r="F1494" s="24" t="s">
        <v>14609</v>
      </c>
      <c r="G1494" s="24" t="s">
        <v>44</v>
      </c>
      <c r="H1494" s="24" t="s">
        <v>51</v>
      </c>
      <c r="I1494" s="24" t="s">
        <v>65</v>
      </c>
      <c r="J1494" s="24" t="s">
        <v>264</v>
      </c>
      <c r="K1494" s="21">
        <v>15</v>
      </c>
      <c r="L1494" s="32" t="s">
        <v>14610</v>
      </c>
      <c r="M1494" s="21" t="s">
        <v>14611</v>
      </c>
      <c r="N1494" s="21">
        <v>1</v>
      </c>
      <c r="O1494" s="21" t="s">
        <v>55</v>
      </c>
      <c r="P1494" s="21">
        <v>0</v>
      </c>
      <c r="Q1494" s="21">
        <v>0</v>
      </c>
      <c r="R1494" s="33">
        <v>79356</v>
      </c>
      <c r="S1494" s="33">
        <v>1511423</v>
      </c>
      <c r="T1494" s="21">
        <v>0</v>
      </c>
      <c r="U1494" s="33">
        <v>13100</v>
      </c>
      <c r="V1494" s="21">
        <v>0</v>
      </c>
      <c r="W1494" s="33">
        <v>161609</v>
      </c>
      <c r="X1494" s="33">
        <v>212511</v>
      </c>
      <c r="Y1494" s="33">
        <v>9692660</v>
      </c>
      <c r="Z1494" s="16" t="s">
        <v>315</v>
      </c>
      <c r="AA1494" s="102">
        <v>0</v>
      </c>
      <c r="AB1494" s="21">
        <v>97.7</v>
      </c>
      <c r="AC1494" s="21">
        <v>15.1</v>
      </c>
      <c r="AD1494" s="21">
        <v>0.1</v>
      </c>
      <c r="AE1494" s="21">
        <v>3.7</v>
      </c>
      <c r="AF1494" s="21">
        <f t="shared" si="23"/>
        <v>116.6</v>
      </c>
      <c r="AG1494" s="21" t="s">
        <v>1233</v>
      </c>
      <c r="AH1494" s="24" t="s">
        <v>14612</v>
      </c>
      <c r="AI1494" s="24" t="s">
        <v>14613</v>
      </c>
      <c r="AJ1494" s="27" t="s">
        <v>32044</v>
      </c>
      <c r="AK1494" s="28" t="s">
        <v>70</v>
      </c>
      <c r="AL1494" s="28">
        <v>10</v>
      </c>
      <c r="AM1494" s="28">
        <v>20100303</v>
      </c>
      <c r="AN1494" s="29">
        <v>323</v>
      </c>
      <c r="AO1494" s="29">
        <v>202306</v>
      </c>
      <c r="AP1494" s="29">
        <v>2022</v>
      </c>
      <c r="AQ1494" s="28">
        <v>55110211</v>
      </c>
      <c r="AR1494" s="28">
        <v>160500808</v>
      </c>
      <c r="AS1494" s="28">
        <v>18222404</v>
      </c>
      <c r="AT1494" s="30">
        <v>1</v>
      </c>
      <c r="AU1494" s="30"/>
      <c r="AV1494" s="30"/>
      <c r="AW1494" s="30"/>
      <c r="AX1494" s="30"/>
      <c r="AY1494" s="30"/>
      <c r="AZ1494" s="30"/>
      <c r="BA1494" s="30"/>
      <c r="BB1494" s="30" t="s">
        <v>54452</v>
      </c>
      <c r="BC1494" s="30" t="s">
        <v>54452</v>
      </c>
      <c r="BD1494" s="30" t="s">
        <v>54452</v>
      </c>
      <c r="BE1494" s="30" t="s">
        <v>54452</v>
      </c>
      <c r="BF1494" s="30" t="s">
        <v>14614</v>
      </c>
      <c r="BG1494" s="30">
        <v>2</v>
      </c>
      <c r="BH1494" s="30"/>
      <c r="BI1494" s="31"/>
    </row>
    <row r="1495" spans="1:61" ht="16.5">
      <c r="A1495" s="21" t="s">
        <v>7447</v>
      </c>
      <c r="B1495" s="21">
        <v>7530</v>
      </c>
      <c r="C1495" s="21">
        <v>1702187</v>
      </c>
      <c r="D1495" s="21">
        <v>3018123415</v>
      </c>
      <c r="E1495" s="22">
        <v>1501110016506</v>
      </c>
      <c r="F1495" s="24" t="s">
        <v>7448</v>
      </c>
      <c r="G1495" s="24" t="s">
        <v>44</v>
      </c>
      <c r="H1495" s="24" t="s">
        <v>51</v>
      </c>
      <c r="I1495" s="24" t="s">
        <v>52</v>
      </c>
      <c r="J1495" s="24" t="s">
        <v>1033</v>
      </c>
      <c r="K1495" s="21">
        <v>38</v>
      </c>
      <c r="L1495" s="32" t="s">
        <v>7449</v>
      </c>
      <c r="M1495" s="21" t="s">
        <v>6962</v>
      </c>
      <c r="N1495" s="21">
        <v>1</v>
      </c>
      <c r="O1495" s="21" t="s">
        <v>55</v>
      </c>
      <c r="P1495" s="21">
        <v>0</v>
      </c>
      <c r="Q1495" s="33">
        <v>19409</v>
      </c>
      <c r="R1495" s="21">
        <v>0</v>
      </c>
      <c r="S1495" s="33">
        <v>2652170</v>
      </c>
      <c r="T1495" s="21">
        <v>0</v>
      </c>
      <c r="U1495" s="21">
        <v>0</v>
      </c>
      <c r="V1495" s="21">
        <v>0</v>
      </c>
      <c r="W1495" s="21">
        <v>0</v>
      </c>
      <c r="X1495" s="33">
        <v>3699908</v>
      </c>
      <c r="Y1495" s="33">
        <v>10007619</v>
      </c>
      <c r="Z1495" s="16" t="s">
        <v>126</v>
      </c>
      <c r="AA1495" s="102">
        <v>0</v>
      </c>
      <c r="AB1495" s="21">
        <v>100.2</v>
      </c>
      <c r="AC1495" s="21">
        <v>26.5</v>
      </c>
      <c r="AD1495" s="99">
        <v>0</v>
      </c>
      <c r="AE1495" s="21">
        <v>36.9</v>
      </c>
      <c r="AF1495" s="21">
        <f t="shared" si="23"/>
        <v>163.6</v>
      </c>
      <c r="AG1495" s="21" t="s">
        <v>2987</v>
      </c>
      <c r="AH1495" s="24" t="s">
        <v>7450</v>
      </c>
      <c r="AI1495" s="24" t="s">
        <v>7451</v>
      </c>
      <c r="AJ1495" s="27" t="s">
        <v>32045</v>
      </c>
      <c r="AK1495" s="28" t="s">
        <v>60</v>
      </c>
      <c r="AL1495" s="28">
        <v>10</v>
      </c>
      <c r="AM1495" s="28">
        <v>19950306</v>
      </c>
      <c r="AN1495" s="29">
        <v>2029</v>
      </c>
      <c r="AO1495" s="29">
        <v>202303</v>
      </c>
      <c r="AP1495" s="29">
        <v>2022</v>
      </c>
      <c r="AQ1495" s="28">
        <v>2169958813</v>
      </c>
      <c r="AR1495" s="28">
        <v>1472165862</v>
      </c>
      <c r="AS1495" s="28">
        <v>3400000</v>
      </c>
      <c r="AT1495" s="30">
        <v>1</v>
      </c>
      <c r="AU1495" s="30"/>
      <c r="AV1495" s="30"/>
      <c r="AW1495" s="30"/>
      <c r="AX1495" s="30"/>
      <c r="AY1495" s="30"/>
      <c r="AZ1495" s="30"/>
      <c r="BA1495" s="30"/>
      <c r="BB1495" s="30" t="s">
        <v>54452</v>
      </c>
      <c r="BC1495" s="30" t="s">
        <v>54452</v>
      </c>
      <c r="BD1495" s="30" t="s">
        <v>54452</v>
      </c>
      <c r="BE1495" s="30" t="s">
        <v>54452</v>
      </c>
      <c r="BF1495" s="30" t="s">
        <v>7452</v>
      </c>
      <c r="BG1495" s="30">
        <v>2</v>
      </c>
      <c r="BH1495" s="30" t="s">
        <v>7316</v>
      </c>
      <c r="BI1495" s="31"/>
    </row>
    <row r="1496" spans="1:61" ht="16.5">
      <c r="A1496" s="21" t="s">
        <v>7132</v>
      </c>
      <c r="B1496" s="21">
        <v>7207</v>
      </c>
      <c r="C1496" s="21">
        <v>5914561</v>
      </c>
      <c r="D1496" s="21">
        <v>1438110177</v>
      </c>
      <c r="E1496" s="22">
        <v>1348110266959</v>
      </c>
      <c r="F1496" s="24" t="s">
        <v>7133</v>
      </c>
      <c r="G1496" s="24" t="s">
        <v>44</v>
      </c>
      <c r="H1496" s="24" t="s">
        <v>51</v>
      </c>
      <c r="I1496" s="24" t="s">
        <v>52</v>
      </c>
      <c r="J1496" s="24" t="s">
        <v>1033</v>
      </c>
      <c r="K1496" s="21">
        <v>38</v>
      </c>
      <c r="L1496" s="32" t="s">
        <v>7134</v>
      </c>
      <c r="M1496" s="21" t="s">
        <v>7135</v>
      </c>
      <c r="N1496" s="21">
        <v>1</v>
      </c>
      <c r="O1496" s="21" t="s">
        <v>55</v>
      </c>
      <c r="P1496" s="21">
        <v>0</v>
      </c>
      <c r="Q1496" s="21">
        <v>0</v>
      </c>
      <c r="R1496" s="33">
        <v>157600</v>
      </c>
      <c r="S1496" s="21">
        <v>0</v>
      </c>
      <c r="T1496" s="21">
        <v>0</v>
      </c>
      <c r="U1496" s="33">
        <v>9750</v>
      </c>
      <c r="V1496" s="33">
        <v>160710</v>
      </c>
      <c r="W1496" s="33">
        <v>717407</v>
      </c>
      <c r="X1496" s="33">
        <v>45560</v>
      </c>
      <c r="Y1496" s="33">
        <v>7399316</v>
      </c>
      <c r="Z1496" s="16" t="s">
        <v>126</v>
      </c>
      <c r="AA1496" s="102">
        <v>0</v>
      </c>
      <c r="AB1496" s="21">
        <v>75.5</v>
      </c>
      <c r="AC1496" s="99">
        <v>0</v>
      </c>
      <c r="AD1496" s="99">
        <v>0</v>
      </c>
      <c r="AE1496" s="21">
        <v>9.1999999999999993</v>
      </c>
      <c r="AF1496" s="21">
        <f t="shared" si="23"/>
        <v>84.7</v>
      </c>
      <c r="AG1496" s="21" t="s">
        <v>7136</v>
      </c>
      <c r="AH1496" s="24" t="s">
        <v>7137</v>
      </c>
      <c r="AI1496" s="24" t="s">
        <v>7138</v>
      </c>
      <c r="AJ1496" s="27" t="s">
        <v>32046</v>
      </c>
      <c r="AK1496" s="28" t="s">
        <v>60</v>
      </c>
      <c r="AL1496" s="28">
        <v>10</v>
      </c>
      <c r="AM1496" s="28">
        <v>20130329</v>
      </c>
      <c r="AN1496" s="29">
        <v>502</v>
      </c>
      <c r="AO1496" s="29">
        <v>202212</v>
      </c>
      <c r="AP1496" s="29">
        <v>2022</v>
      </c>
      <c r="AQ1496" s="28">
        <v>1317774438</v>
      </c>
      <c r="AR1496" s="28">
        <v>1059479618</v>
      </c>
      <c r="AS1496" s="28">
        <v>3556390</v>
      </c>
      <c r="AT1496" s="30">
        <v>1</v>
      </c>
      <c r="AU1496" s="30"/>
      <c r="AV1496" s="30"/>
      <c r="AW1496" s="30"/>
      <c r="AX1496" s="30"/>
      <c r="AY1496" s="30"/>
      <c r="AZ1496" s="30"/>
      <c r="BA1496" s="30"/>
      <c r="BB1496" s="30" t="s">
        <v>54452</v>
      </c>
      <c r="BC1496" s="30" t="s">
        <v>54452</v>
      </c>
      <c r="BD1496" s="30" t="s">
        <v>54452</v>
      </c>
      <c r="BE1496" s="30" t="s">
        <v>54452</v>
      </c>
      <c r="BF1496" s="30" t="s">
        <v>54452</v>
      </c>
      <c r="BG1496" s="30">
        <v>5</v>
      </c>
      <c r="BH1496" s="30" t="s">
        <v>7139</v>
      </c>
      <c r="BI1496" s="31"/>
    </row>
    <row r="1497" spans="1:61" ht="16.5">
      <c r="A1497" s="21" t="s">
        <v>6442</v>
      </c>
      <c r="B1497" s="21">
        <v>6518</v>
      </c>
      <c r="C1497" s="21">
        <v>1613614</v>
      </c>
      <c r="D1497" s="21">
        <v>1138105178</v>
      </c>
      <c r="E1497" s="22">
        <v>1101110515142</v>
      </c>
      <c r="F1497" s="24" t="s">
        <v>6443</v>
      </c>
      <c r="G1497" s="24" t="s">
        <v>44</v>
      </c>
      <c r="H1497" s="24" t="s">
        <v>51</v>
      </c>
      <c r="I1497" s="24" t="s">
        <v>52</v>
      </c>
      <c r="J1497" s="24" t="s">
        <v>1045</v>
      </c>
      <c r="K1497" s="21">
        <v>17</v>
      </c>
      <c r="L1497" s="32" t="s">
        <v>6444</v>
      </c>
      <c r="M1497" s="21" t="s">
        <v>6445</v>
      </c>
      <c r="N1497" s="21">
        <v>1</v>
      </c>
      <c r="O1497" s="21" t="s">
        <v>55</v>
      </c>
      <c r="P1497" s="21">
        <v>0</v>
      </c>
      <c r="Q1497" s="21">
        <v>0</v>
      </c>
      <c r="R1497" s="21">
        <v>0</v>
      </c>
      <c r="S1497" s="33">
        <v>128658</v>
      </c>
      <c r="T1497" s="21">
        <v>0</v>
      </c>
      <c r="U1497" s="33">
        <v>105595</v>
      </c>
      <c r="V1497" s="21">
        <v>0</v>
      </c>
      <c r="W1497" s="33">
        <v>62560</v>
      </c>
      <c r="X1497" s="33">
        <v>19100</v>
      </c>
      <c r="Y1497" s="33">
        <v>964439</v>
      </c>
      <c r="Z1497" s="16" t="s">
        <v>126</v>
      </c>
      <c r="AA1497" s="102">
        <v>0</v>
      </c>
      <c r="AB1497" s="21">
        <v>9.6</v>
      </c>
      <c r="AC1497" s="21">
        <v>1.2</v>
      </c>
      <c r="AD1497" s="21">
        <v>1</v>
      </c>
      <c r="AE1497" s="21">
        <v>0.8</v>
      </c>
      <c r="AF1497" s="21">
        <f t="shared" si="23"/>
        <v>12.6</v>
      </c>
      <c r="AG1497" s="21" t="s">
        <v>6446</v>
      </c>
      <c r="AH1497" s="24" t="s">
        <v>6447</v>
      </c>
      <c r="AI1497" s="24" t="s">
        <v>6448</v>
      </c>
      <c r="AJ1497" s="27" t="s">
        <v>32047</v>
      </c>
      <c r="AK1497" s="28" t="s">
        <v>60</v>
      </c>
      <c r="AL1497" s="28">
        <v>10</v>
      </c>
      <c r="AM1497" s="28">
        <v>19861230</v>
      </c>
      <c r="AN1497" s="29">
        <v>360</v>
      </c>
      <c r="AO1497" s="29">
        <v>202212</v>
      </c>
      <c r="AP1497" s="29">
        <v>2022</v>
      </c>
      <c r="AQ1497" s="28">
        <v>120852494</v>
      </c>
      <c r="AR1497" s="28">
        <v>131259053</v>
      </c>
      <c r="AS1497" s="28">
        <v>3601800</v>
      </c>
      <c r="AT1497" s="30">
        <v>1</v>
      </c>
      <c r="AU1497" s="30"/>
      <c r="AV1497" s="30"/>
      <c r="AW1497" s="30"/>
      <c r="AX1497" s="30"/>
      <c r="AY1497" s="30"/>
      <c r="AZ1497" s="30"/>
      <c r="BA1497" s="30"/>
      <c r="BB1497" s="30" t="s">
        <v>54452</v>
      </c>
      <c r="BC1497" s="30" t="s">
        <v>54452</v>
      </c>
      <c r="BD1497" s="30" t="s">
        <v>54452</v>
      </c>
      <c r="BE1497" s="30" t="s">
        <v>54452</v>
      </c>
      <c r="BF1497" s="30" t="s">
        <v>54452</v>
      </c>
      <c r="BG1497" s="30">
        <v>7</v>
      </c>
      <c r="BH1497" s="30" t="s">
        <v>6449</v>
      </c>
      <c r="BI1497" s="31"/>
    </row>
    <row r="1498" spans="1:61" ht="16.5">
      <c r="A1498" s="21" t="s">
        <v>29831</v>
      </c>
      <c r="B1498" s="21">
        <v>24413</v>
      </c>
      <c r="C1498" s="21">
        <v>2111739</v>
      </c>
      <c r="D1498" s="21">
        <v>2208685397</v>
      </c>
      <c r="E1498" s="22">
        <v>1101113018812</v>
      </c>
      <c r="F1498" s="24" t="s">
        <v>29832</v>
      </c>
      <c r="G1498" s="24" t="s">
        <v>104</v>
      </c>
      <c r="H1498" s="24" t="s">
        <v>51</v>
      </c>
      <c r="I1498" s="24" t="s">
        <v>65</v>
      </c>
      <c r="J1498" s="24" t="s">
        <v>363</v>
      </c>
      <c r="K1498" s="21">
        <v>63</v>
      </c>
      <c r="L1498" s="32" t="s">
        <v>29833</v>
      </c>
      <c r="M1498" s="21" t="s">
        <v>29834</v>
      </c>
      <c r="N1498" s="21">
        <v>1</v>
      </c>
      <c r="O1498" s="21" t="s">
        <v>83</v>
      </c>
      <c r="P1498" s="21">
        <v>0</v>
      </c>
      <c r="Q1498" s="21">
        <v>0</v>
      </c>
      <c r="R1498" s="21">
        <v>0</v>
      </c>
      <c r="S1498" s="21">
        <v>0</v>
      </c>
      <c r="T1498" s="21">
        <v>0</v>
      </c>
      <c r="U1498" s="21">
        <v>0</v>
      </c>
      <c r="V1498" s="21">
        <v>0</v>
      </c>
      <c r="W1498" s="33">
        <v>31999363</v>
      </c>
      <c r="X1498" s="21">
        <v>0</v>
      </c>
      <c r="Y1498" s="21">
        <v>0</v>
      </c>
      <c r="Z1498" s="16" t="s">
        <v>315</v>
      </c>
      <c r="AA1498" s="102">
        <v>0</v>
      </c>
      <c r="AB1498" s="99">
        <v>0</v>
      </c>
      <c r="AC1498" s="99">
        <v>0</v>
      </c>
      <c r="AD1498" s="99">
        <v>0</v>
      </c>
      <c r="AE1498" s="21">
        <v>0.3</v>
      </c>
      <c r="AF1498" s="21">
        <f t="shared" si="23"/>
        <v>0.3</v>
      </c>
      <c r="AG1498" s="21" t="s">
        <v>29835</v>
      </c>
      <c r="AH1498" s="24" t="s">
        <v>29836</v>
      </c>
      <c r="AI1498" s="24" t="s">
        <v>29837</v>
      </c>
      <c r="AJ1498" s="27" t="s">
        <v>31254</v>
      </c>
      <c r="AK1498" s="28" t="s">
        <v>60</v>
      </c>
      <c r="AL1498" s="28">
        <v>10</v>
      </c>
      <c r="AM1498" s="28">
        <v>20040525</v>
      </c>
      <c r="AN1498" s="29">
        <v>1142</v>
      </c>
      <c r="AO1498" s="29">
        <v>202212</v>
      </c>
      <c r="AP1498" s="29">
        <v>2022</v>
      </c>
      <c r="AQ1498" s="28">
        <v>25173304</v>
      </c>
      <c r="AR1498" s="28">
        <v>9299692</v>
      </c>
      <c r="AS1498" s="28">
        <v>100000</v>
      </c>
      <c r="AT1498" s="30">
        <v>1</v>
      </c>
      <c r="AU1498" s="30"/>
      <c r="AV1498" s="30"/>
      <c r="AW1498" s="30"/>
      <c r="AX1498" s="30"/>
      <c r="AY1498" s="30"/>
      <c r="AZ1498" s="30"/>
      <c r="BA1498" s="30"/>
      <c r="BB1498" s="30" t="s">
        <v>54452</v>
      </c>
      <c r="BC1498" s="30" t="s">
        <v>54452</v>
      </c>
      <c r="BD1498" s="30" t="s">
        <v>54452</v>
      </c>
      <c r="BE1498" s="30" t="s">
        <v>54452</v>
      </c>
      <c r="BF1498" s="30" t="s">
        <v>54452</v>
      </c>
      <c r="BG1498" s="30">
        <v>4</v>
      </c>
      <c r="BH1498" s="30" t="s">
        <v>237</v>
      </c>
      <c r="BI1498" s="31"/>
    </row>
    <row r="1499" spans="1:61" ht="16.5">
      <c r="A1499" s="21" t="s">
        <v>7555</v>
      </c>
      <c r="B1499" s="21">
        <v>7629</v>
      </c>
      <c r="C1499" s="21">
        <v>1492083</v>
      </c>
      <c r="D1499" s="21">
        <v>6038103047</v>
      </c>
      <c r="E1499" s="22">
        <v>1801110024496</v>
      </c>
      <c r="F1499" s="24" t="s">
        <v>7556</v>
      </c>
      <c r="G1499" s="24" t="s">
        <v>44</v>
      </c>
      <c r="H1499" s="24" t="s">
        <v>51</v>
      </c>
      <c r="I1499" s="24" t="s">
        <v>52</v>
      </c>
      <c r="J1499" s="24" t="s">
        <v>1033</v>
      </c>
      <c r="K1499" s="21">
        <v>38</v>
      </c>
      <c r="L1499" s="32" t="s">
        <v>7557</v>
      </c>
      <c r="M1499" s="21" t="s">
        <v>7558</v>
      </c>
      <c r="N1499" s="26">
        <v>1</v>
      </c>
      <c r="O1499" s="26" t="s">
        <v>55</v>
      </c>
      <c r="P1499" s="26">
        <v>0</v>
      </c>
      <c r="Q1499" s="51">
        <v>129500</v>
      </c>
      <c r="R1499" s="51">
        <f>94210+16000</f>
        <v>110210</v>
      </c>
      <c r="S1499" s="51">
        <v>6306035</v>
      </c>
      <c r="T1499" s="26">
        <v>0</v>
      </c>
      <c r="U1499" s="51">
        <v>196716</v>
      </c>
      <c r="V1499" s="51">
        <v>1484000</v>
      </c>
      <c r="W1499" s="51">
        <v>20550</v>
      </c>
      <c r="X1499" s="26">
        <v>0</v>
      </c>
      <c r="Y1499" s="51">
        <v>8833879</v>
      </c>
      <c r="Z1499" s="21"/>
      <c r="AA1499" s="102">
        <v>0</v>
      </c>
      <c r="AB1499" s="21">
        <v>90.7</v>
      </c>
      <c r="AC1499" s="21">
        <v>63</v>
      </c>
      <c r="AD1499" s="21">
        <v>1.9</v>
      </c>
      <c r="AE1499" s="21">
        <v>15</v>
      </c>
      <c r="AF1499" s="21">
        <f t="shared" si="23"/>
        <v>170.6</v>
      </c>
      <c r="AG1499" s="21" t="s">
        <v>2787</v>
      </c>
      <c r="AH1499" s="24" t="s">
        <v>7559</v>
      </c>
      <c r="AI1499" s="24" t="s">
        <v>7560</v>
      </c>
      <c r="AJ1499" s="27" t="s">
        <v>32048</v>
      </c>
      <c r="AK1499" s="28" t="s">
        <v>70</v>
      </c>
      <c r="AL1499" s="28">
        <v>10</v>
      </c>
      <c r="AM1499" s="28">
        <v>19760701</v>
      </c>
      <c r="AN1499" s="29">
        <v>611</v>
      </c>
      <c r="AO1499" s="29">
        <v>202306</v>
      </c>
      <c r="AP1499" s="29">
        <v>2022</v>
      </c>
      <c r="AQ1499" s="28">
        <v>281563469</v>
      </c>
      <c r="AR1499" s="28">
        <v>239970798</v>
      </c>
      <c r="AS1499" s="28">
        <v>9660348</v>
      </c>
      <c r="AT1499" s="30">
        <v>1</v>
      </c>
      <c r="AU1499" s="30"/>
      <c r="AV1499" s="30"/>
      <c r="AW1499" s="30"/>
      <c r="AX1499" s="30"/>
      <c r="AY1499" s="30"/>
      <c r="AZ1499" s="30"/>
      <c r="BA1499" s="30"/>
      <c r="BB1499" s="30" t="s">
        <v>54452</v>
      </c>
      <c r="BC1499" s="30" t="s">
        <v>54452</v>
      </c>
      <c r="BD1499" s="30" t="s">
        <v>54452</v>
      </c>
      <c r="BE1499" s="30" t="s">
        <v>54452</v>
      </c>
      <c r="BF1499" s="30" t="s">
        <v>54452</v>
      </c>
      <c r="BG1499" s="30">
        <v>5</v>
      </c>
      <c r="BH1499" s="30" t="s">
        <v>7561</v>
      </c>
      <c r="BI1499" s="31"/>
    </row>
    <row r="1500" spans="1:61" ht="16.5">
      <c r="A1500" s="21" t="s">
        <v>29646</v>
      </c>
      <c r="B1500" s="21">
        <v>24346</v>
      </c>
      <c r="C1500" s="21">
        <v>1152481</v>
      </c>
      <c r="D1500" s="21">
        <v>2148122280</v>
      </c>
      <c r="E1500" s="22">
        <v>1101110724719</v>
      </c>
      <c r="F1500" s="24" t="s">
        <v>29647</v>
      </c>
      <c r="G1500" s="24" t="s">
        <v>104</v>
      </c>
      <c r="H1500" s="24" t="s">
        <v>51</v>
      </c>
      <c r="I1500" s="24" t="s">
        <v>52</v>
      </c>
      <c r="J1500" s="24" t="s">
        <v>363</v>
      </c>
      <c r="K1500" s="21">
        <v>63</v>
      </c>
      <c r="L1500" s="32" t="s">
        <v>29648</v>
      </c>
      <c r="M1500" s="21" t="s">
        <v>8815</v>
      </c>
      <c r="N1500" s="21">
        <v>1</v>
      </c>
      <c r="O1500" s="21" t="s">
        <v>55</v>
      </c>
      <c r="P1500" s="21">
        <v>0</v>
      </c>
      <c r="Q1500" s="21">
        <v>0</v>
      </c>
      <c r="R1500" s="21">
        <v>0</v>
      </c>
      <c r="S1500" s="21">
        <v>0</v>
      </c>
      <c r="T1500" s="21">
        <v>0</v>
      </c>
      <c r="U1500" s="33">
        <v>34714</v>
      </c>
      <c r="V1500" s="21">
        <v>0</v>
      </c>
      <c r="W1500" s="33">
        <v>163274</v>
      </c>
      <c r="X1500" s="21">
        <v>0</v>
      </c>
      <c r="Y1500" s="21">
        <v>0</v>
      </c>
      <c r="Z1500" s="16" t="s">
        <v>315</v>
      </c>
      <c r="AA1500" s="102">
        <v>0</v>
      </c>
      <c r="AB1500" s="99">
        <v>0</v>
      </c>
      <c r="AC1500" s="99">
        <v>0</v>
      </c>
      <c r="AD1500" s="21">
        <v>0.3</v>
      </c>
      <c r="AE1500" s="21">
        <v>1.6</v>
      </c>
      <c r="AF1500" s="21">
        <f t="shared" si="23"/>
        <v>1.9000000000000001</v>
      </c>
      <c r="AG1500" s="21" t="s">
        <v>28400</v>
      </c>
      <c r="AH1500" s="24" t="s">
        <v>29649</v>
      </c>
      <c r="AI1500" s="24" t="s">
        <v>13691</v>
      </c>
      <c r="AJ1500" s="27" t="s">
        <v>31254</v>
      </c>
      <c r="AK1500" s="28" t="s">
        <v>60</v>
      </c>
      <c r="AL1500" s="28">
        <v>10</v>
      </c>
      <c r="AM1500" s="28">
        <v>19901008</v>
      </c>
      <c r="AN1500" s="29">
        <v>9218</v>
      </c>
      <c r="AO1500" s="29">
        <v>202212</v>
      </c>
      <c r="AP1500" s="29">
        <v>2022</v>
      </c>
      <c r="AQ1500" s="28">
        <v>356834195</v>
      </c>
      <c r="AR1500" s="28">
        <v>75595821</v>
      </c>
      <c r="AS1500" s="28">
        <v>1500000</v>
      </c>
      <c r="AT1500" s="30">
        <v>2</v>
      </c>
      <c r="AU1500" s="30"/>
      <c r="AV1500" s="30"/>
      <c r="AW1500" s="30"/>
      <c r="AX1500" s="30"/>
      <c r="AY1500" s="30"/>
      <c r="AZ1500" s="30"/>
      <c r="BA1500" s="30"/>
      <c r="BB1500" s="30" t="s">
        <v>54452</v>
      </c>
      <c r="BC1500" s="30" t="s">
        <v>54452</v>
      </c>
      <c r="BD1500" s="30" t="s">
        <v>54452</v>
      </c>
      <c r="BE1500" s="30" t="s">
        <v>54452</v>
      </c>
      <c r="BF1500" s="30" t="s">
        <v>54452</v>
      </c>
      <c r="BG1500" s="30">
        <v>7</v>
      </c>
      <c r="BH1500" s="30" t="s">
        <v>15660</v>
      </c>
      <c r="BI1500" s="31"/>
    </row>
    <row r="1501" spans="1:61" ht="16.5">
      <c r="A1501" s="21" t="s">
        <v>14240</v>
      </c>
      <c r="B1501" s="21">
        <v>13945</v>
      </c>
      <c r="C1501" s="21">
        <v>1154305</v>
      </c>
      <c r="D1501" s="21">
        <v>2188100686</v>
      </c>
      <c r="E1501" s="22">
        <v>1101110015465</v>
      </c>
      <c r="F1501" s="24" t="s">
        <v>14241</v>
      </c>
      <c r="G1501" s="24" t="s">
        <v>44</v>
      </c>
      <c r="H1501" s="24" t="s">
        <v>51</v>
      </c>
      <c r="I1501" s="24" t="s">
        <v>52</v>
      </c>
      <c r="J1501" s="24" t="s">
        <v>966</v>
      </c>
      <c r="K1501" s="21">
        <v>62</v>
      </c>
      <c r="L1501" s="32" t="s">
        <v>14242</v>
      </c>
      <c r="M1501" s="21" t="s">
        <v>14243</v>
      </c>
      <c r="N1501" s="21">
        <v>1</v>
      </c>
      <c r="O1501" s="21" t="s">
        <v>55</v>
      </c>
      <c r="P1501" s="33">
        <v>58802</v>
      </c>
      <c r="Q1501" s="33">
        <v>706967</v>
      </c>
      <c r="R1501" s="21">
        <v>0</v>
      </c>
      <c r="S1501" s="21">
        <v>0</v>
      </c>
      <c r="T1501" s="21">
        <v>0</v>
      </c>
      <c r="U1501" s="33">
        <v>82387</v>
      </c>
      <c r="V1501" s="21">
        <v>0</v>
      </c>
      <c r="W1501" s="21">
        <v>0</v>
      </c>
      <c r="X1501" s="33">
        <v>132730</v>
      </c>
      <c r="Y1501" s="21">
        <v>0</v>
      </c>
      <c r="Z1501" s="16" t="s">
        <v>315</v>
      </c>
      <c r="AA1501" s="21">
        <v>0.5</v>
      </c>
      <c r="AB1501" s="21">
        <v>7</v>
      </c>
      <c r="AC1501" s="99">
        <v>0</v>
      </c>
      <c r="AD1501" s="21">
        <v>0.8</v>
      </c>
      <c r="AE1501" s="21">
        <v>1.3</v>
      </c>
      <c r="AF1501" s="21">
        <f t="shared" si="23"/>
        <v>9.6000000000000014</v>
      </c>
      <c r="AG1501" s="21" t="s">
        <v>14244</v>
      </c>
      <c r="AH1501" s="24" t="s">
        <v>14245</v>
      </c>
      <c r="AI1501" s="24" t="s">
        <v>14246</v>
      </c>
      <c r="AJ1501" s="27" t="s">
        <v>32049</v>
      </c>
      <c r="AK1501" s="28" t="s">
        <v>60</v>
      </c>
      <c r="AL1501" s="28">
        <v>10</v>
      </c>
      <c r="AM1501" s="28">
        <v>19300411</v>
      </c>
      <c r="AN1501" s="29">
        <v>2859</v>
      </c>
      <c r="AO1501" s="29">
        <v>202305</v>
      </c>
      <c r="AP1501" s="29">
        <v>2022</v>
      </c>
      <c r="AQ1501" s="28">
        <v>186425507</v>
      </c>
      <c r="AR1501" s="28">
        <v>442002656</v>
      </c>
      <c r="AS1501" s="28">
        <v>4000000</v>
      </c>
      <c r="AT1501" s="30">
        <v>2</v>
      </c>
      <c r="AU1501" s="30"/>
      <c r="AV1501" s="30"/>
      <c r="AW1501" s="30"/>
      <c r="AX1501" s="30"/>
      <c r="AY1501" s="30"/>
      <c r="AZ1501" s="30"/>
      <c r="BA1501" s="30"/>
      <c r="BB1501" s="30" t="s">
        <v>54452</v>
      </c>
      <c r="BC1501" s="30" t="s">
        <v>54452</v>
      </c>
      <c r="BD1501" s="30" t="s">
        <v>54452</v>
      </c>
      <c r="BE1501" s="30" t="s">
        <v>54452</v>
      </c>
      <c r="BF1501" s="30" t="s">
        <v>54452</v>
      </c>
      <c r="BG1501" s="30">
        <v>7</v>
      </c>
      <c r="BH1501" s="30"/>
      <c r="BI1501" s="31"/>
    </row>
    <row r="1502" spans="1:61" ht="16.5">
      <c r="A1502" s="21" t="s">
        <v>4224</v>
      </c>
      <c r="B1502" s="21">
        <v>4025</v>
      </c>
      <c r="C1502" s="21">
        <v>1464314</v>
      </c>
      <c r="D1502" s="21">
        <v>1268161690</v>
      </c>
      <c r="E1502" s="22">
        <v>1344110020543</v>
      </c>
      <c r="F1502" s="24" t="s">
        <v>4225</v>
      </c>
      <c r="G1502" s="24" t="s">
        <v>44</v>
      </c>
      <c r="H1502" s="24" t="s">
        <v>51</v>
      </c>
      <c r="I1502" s="24" t="s">
        <v>65</v>
      </c>
      <c r="J1502" s="24" t="s">
        <v>2778</v>
      </c>
      <c r="K1502" s="21">
        <v>25</v>
      </c>
      <c r="L1502" s="32" t="s">
        <v>4226</v>
      </c>
      <c r="M1502" s="21" t="s">
        <v>4227</v>
      </c>
      <c r="N1502" s="21">
        <v>1</v>
      </c>
      <c r="O1502" s="21" t="s">
        <v>55</v>
      </c>
      <c r="P1502" s="33">
        <v>13360545</v>
      </c>
      <c r="Q1502" s="36">
        <v>444</v>
      </c>
      <c r="R1502" s="33">
        <v>10528</v>
      </c>
      <c r="S1502" s="33">
        <v>483335</v>
      </c>
      <c r="T1502" s="21">
        <v>0</v>
      </c>
      <c r="U1502" s="21">
        <v>0</v>
      </c>
      <c r="V1502" s="33">
        <v>5105</v>
      </c>
      <c r="W1502" s="33">
        <v>693177</v>
      </c>
      <c r="X1502" s="39">
        <v>1149069</v>
      </c>
      <c r="Y1502" s="39">
        <v>22284686</v>
      </c>
      <c r="Z1502" s="16" t="s">
        <v>126</v>
      </c>
      <c r="AA1502" s="21">
        <v>133.6</v>
      </c>
      <c r="AB1502" s="21">
        <v>222.9</v>
      </c>
      <c r="AC1502" s="21">
        <v>4.8</v>
      </c>
      <c r="AD1502" s="99">
        <v>0</v>
      </c>
      <c r="AE1502" s="21">
        <v>18.399999999999999</v>
      </c>
      <c r="AF1502" s="21">
        <f t="shared" si="23"/>
        <v>379.7</v>
      </c>
      <c r="AG1502" s="21" t="s">
        <v>4054</v>
      </c>
      <c r="AH1502" s="24" t="s">
        <v>4228</v>
      </c>
      <c r="AI1502" s="24" t="s">
        <v>4229</v>
      </c>
      <c r="AJ1502" s="27" t="s">
        <v>32050</v>
      </c>
      <c r="AK1502" s="28" t="s">
        <v>70</v>
      </c>
      <c r="AL1502" s="28">
        <v>10</v>
      </c>
      <c r="AM1502" s="28">
        <v>20020403</v>
      </c>
      <c r="AN1502" s="29">
        <v>442</v>
      </c>
      <c r="AO1502" s="29">
        <v>202306</v>
      </c>
      <c r="AP1502" s="29">
        <v>2022</v>
      </c>
      <c r="AQ1502" s="28">
        <v>152635431</v>
      </c>
      <c r="AR1502" s="28">
        <v>178542709</v>
      </c>
      <c r="AS1502" s="28">
        <v>29792248</v>
      </c>
      <c r="AT1502" s="30">
        <v>1</v>
      </c>
      <c r="AU1502" s="30"/>
      <c r="AV1502" s="30"/>
      <c r="AW1502" s="30"/>
      <c r="AX1502" s="30"/>
      <c r="AY1502" s="30"/>
      <c r="AZ1502" s="30"/>
      <c r="BA1502" s="30"/>
      <c r="BB1502" s="30" t="s">
        <v>54452</v>
      </c>
      <c r="BC1502" s="30" t="s">
        <v>54452</v>
      </c>
      <c r="BD1502" s="30" t="s">
        <v>54452</v>
      </c>
      <c r="BE1502" s="30" t="s">
        <v>54452</v>
      </c>
      <c r="BF1502" s="30" t="s">
        <v>54452</v>
      </c>
      <c r="BG1502" s="30">
        <v>4</v>
      </c>
      <c r="BH1502" s="30" t="s">
        <v>237</v>
      </c>
      <c r="BI1502" s="31"/>
    </row>
    <row r="1503" spans="1:61" ht="16.5">
      <c r="A1503" s="21" t="s">
        <v>29381</v>
      </c>
      <c r="B1503" s="21">
        <v>24264</v>
      </c>
      <c r="C1503" s="21">
        <v>8917008</v>
      </c>
      <c r="D1503" s="21">
        <v>6308101435</v>
      </c>
      <c r="E1503" s="22">
        <v>1101117056412</v>
      </c>
      <c r="F1503" s="24" t="s">
        <v>29382</v>
      </c>
      <c r="G1503" s="24" t="s">
        <v>104</v>
      </c>
      <c r="H1503" s="24" t="s">
        <v>51</v>
      </c>
      <c r="I1503" s="24" t="s">
        <v>65</v>
      </c>
      <c r="J1503" s="24" t="s">
        <v>363</v>
      </c>
      <c r="K1503" s="21">
        <v>63</v>
      </c>
      <c r="L1503" s="32" t="s">
        <v>29383</v>
      </c>
      <c r="M1503" s="21" t="s">
        <v>29384</v>
      </c>
      <c r="N1503" s="21">
        <v>1</v>
      </c>
      <c r="O1503" s="21" t="s">
        <v>55</v>
      </c>
      <c r="P1503" s="21">
        <v>0</v>
      </c>
      <c r="Q1503" s="21">
        <v>0</v>
      </c>
      <c r="R1503" s="21">
        <v>0</v>
      </c>
      <c r="S1503" s="21">
        <v>0</v>
      </c>
      <c r="T1503" s="21">
        <v>0</v>
      </c>
      <c r="U1503" s="21">
        <v>0</v>
      </c>
      <c r="V1503" s="21">
        <v>0</v>
      </c>
      <c r="W1503" s="33">
        <v>176803</v>
      </c>
      <c r="X1503" s="21">
        <v>0</v>
      </c>
      <c r="Y1503" s="21">
        <v>0</v>
      </c>
      <c r="Z1503" s="16" t="s">
        <v>315</v>
      </c>
      <c r="AA1503" s="102">
        <v>0</v>
      </c>
      <c r="AB1503" s="99">
        <v>0</v>
      </c>
      <c r="AC1503" s="99">
        <v>0</v>
      </c>
      <c r="AD1503" s="99">
        <v>0</v>
      </c>
      <c r="AE1503" s="21">
        <v>1.7</v>
      </c>
      <c r="AF1503" s="21">
        <f t="shared" si="23"/>
        <v>1.7</v>
      </c>
      <c r="AG1503" s="21" t="s">
        <v>29385</v>
      </c>
      <c r="AH1503" s="24" t="s">
        <v>29386</v>
      </c>
      <c r="AI1503" s="24" t="s">
        <v>29387</v>
      </c>
      <c r="AJ1503" s="27" t="s">
        <v>32051</v>
      </c>
      <c r="AK1503" s="28" t="s">
        <v>47</v>
      </c>
      <c r="AL1503" s="28">
        <v>10</v>
      </c>
      <c r="AM1503" s="28">
        <v>20190326</v>
      </c>
      <c r="AN1503" s="29">
        <v>542</v>
      </c>
      <c r="AO1503" s="29">
        <v>202304</v>
      </c>
      <c r="AP1503" s="29">
        <v>2022</v>
      </c>
      <c r="AQ1503" s="28">
        <v>20417351</v>
      </c>
      <c r="AR1503" s="28">
        <v>4664538</v>
      </c>
      <c r="AS1503" s="28">
        <v>300000</v>
      </c>
      <c r="AT1503" s="30">
        <v>1</v>
      </c>
      <c r="AU1503" s="30"/>
      <c r="AV1503" s="30"/>
      <c r="AW1503" s="30"/>
      <c r="AX1503" s="30"/>
      <c r="AY1503" s="30"/>
      <c r="AZ1503" s="30"/>
      <c r="BA1503" s="30"/>
      <c r="BB1503" s="30" t="s">
        <v>54452</v>
      </c>
      <c r="BC1503" s="30" t="s">
        <v>54452</v>
      </c>
      <c r="BD1503" s="30" t="s">
        <v>54452</v>
      </c>
      <c r="BE1503" s="30" t="s">
        <v>54452</v>
      </c>
      <c r="BF1503" s="30" t="s">
        <v>54452</v>
      </c>
      <c r="BG1503" s="30">
        <v>7</v>
      </c>
      <c r="BH1503" s="30" t="s">
        <v>29388</v>
      </c>
      <c r="BI1503" s="31"/>
    </row>
    <row r="1504" spans="1:61" ht="16.5">
      <c r="A1504" s="21" t="s">
        <v>29744</v>
      </c>
      <c r="B1504" s="21">
        <v>24380</v>
      </c>
      <c r="C1504" s="21">
        <v>3209106</v>
      </c>
      <c r="D1504" s="21">
        <v>2158721724</v>
      </c>
      <c r="E1504" s="22">
        <v>1101114022341</v>
      </c>
      <c r="F1504" s="24" t="s">
        <v>29745</v>
      </c>
      <c r="G1504" s="24" t="s">
        <v>104</v>
      </c>
      <c r="H1504" s="24" t="s">
        <v>51</v>
      </c>
      <c r="I1504" s="24" t="s">
        <v>65</v>
      </c>
      <c r="J1504" s="24" t="s">
        <v>363</v>
      </c>
      <c r="K1504" s="21">
        <v>63</v>
      </c>
      <c r="L1504" s="32" t="s">
        <v>29746</v>
      </c>
      <c r="M1504" s="21" t="s">
        <v>5294</v>
      </c>
      <c r="N1504" s="21">
        <v>1</v>
      </c>
      <c r="O1504" s="21" t="s">
        <v>55</v>
      </c>
      <c r="P1504" s="21">
        <v>0</v>
      </c>
      <c r="Q1504" s="21">
        <v>0</v>
      </c>
      <c r="R1504" s="21">
        <v>0</v>
      </c>
      <c r="S1504" s="21">
        <v>0</v>
      </c>
      <c r="T1504" s="21">
        <v>0</v>
      </c>
      <c r="U1504" s="21">
        <v>0</v>
      </c>
      <c r="V1504" s="21">
        <v>0</v>
      </c>
      <c r="W1504" s="33">
        <v>8182</v>
      </c>
      <c r="X1504" s="21">
        <v>0</v>
      </c>
      <c r="Y1504" s="21">
        <v>0</v>
      </c>
      <c r="Z1504" s="16" t="s">
        <v>315</v>
      </c>
      <c r="AA1504" s="102">
        <v>0</v>
      </c>
      <c r="AB1504" s="99">
        <v>0</v>
      </c>
      <c r="AC1504" s="99">
        <v>0</v>
      </c>
      <c r="AD1504" s="99">
        <v>0</v>
      </c>
      <c r="AE1504" s="99">
        <v>0</v>
      </c>
      <c r="AF1504" s="21">
        <f t="shared" si="23"/>
        <v>0</v>
      </c>
      <c r="AG1504" s="21" t="s">
        <v>29747</v>
      </c>
      <c r="AH1504" s="24" t="s">
        <v>29748</v>
      </c>
      <c r="AI1504" s="24" t="s">
        <v>29749</v>
      </c>
      <c r="AJ1504" s="27" t="s">
        <v>32052</v>
      </c>
      <c r="AK1504" s="28" t="s">
        <v>60</v>
      </c>
      <c r="AL1504" s="28">
        <v>10</v>
      </c>
      <c r="AM1504" s="28">
        <v>20090102</v>
      </c>
      <c r="AN1504" s="29">
        <v>620</v>
      </c>
      <c r="AO1504" s="29">
        <v>202212</v>
      </c>
      <c r="AP1504" s="29">
        <v>2022</v>
      </c>
      <c r="AQ1504" s="28">
        <v>40542732</v>
      </c>
      <c r="AR1504" s="28">
        <v>11593954</v>
      </c>
      <c r="AS1504" s="28">
        <v>136400</v>
      </c>
      <c r="AT1504" s="30">
        <v>1</v>
      </c>
      <c r="AU1504" s="30"/>
      <c r="AV1504" s="30"/>
      <c r="AW1504" s="30"/>
      <c r="AX1504" s="30"/>
      <c r="AY1504" s="30"/>
      <c r="AZ1504" s="30"/>
      <c r="BA1504" s="30"/>
      <c r="BB1504" s="30" t="s">
        <v>54452</v>
      </c>
      <c r="BC1504" s="30" t="s">
        <v>54452</v>
      </c>
      <c r="BD1504" s="30" t="s">
        <v>54452</v>
      </c>
      <c r="BE1504" s="30" t="s">
        <v>54452</v>
      </c>
      <c r="BF1504" s="30" t="s">
        <v>54452</v>
      </c>
      <c r="BG1504" s="30">
        <v>8</v>
      </c>
      <c r="BH1504" s="30"/>
      <c r="BI1504" s="31"/>
    </row>
    <row r="1505" spans="1:61" ht="16.5">
      <c r="A1505" s="21" t="s">
        <v>10547</v>
      </c>
      <c r="B1505" s="21">
        <v>10971</v>
      </c>
      <c r="C1505" s="21">
        <v>1442130</v>
      </c>
      <c r="D1505" s="21">
        <v>1238190497</v>
      </c>
      <c r="E1505" s="22">
        <v>1351110066089</v>
      </c>
      <c r="F1505" s="24" t="s">
        <v>10548</v>
      </c>
      <c r="G1505" s="24" t="s">
        <v>44</v>
      </c>
      <c r="H1505" s="24" t="s">
        <v>51</v>
      </c>
      <c r="I1505" s="24" t="s">
        <v>52</v>
      </c>
      <c r="J1505" s="24" t="s">
        <v>171</v>
      </c>
      <c r="K1505" s="21">
        <v>48</v>
      </c>
      <c r="L1505" s="32" t="s">
        <v>10549</v>
      </c>
      <c r="M1505" s="21" t="s">
        <v>10550</v>
      </c>
      <c r="N1505" s="21">
        <v>1</v>
      </c>
      <c r="O1505" s="21" t="s">
        <v>55</v>
      </c>
      <c r="P1505" s="21">
        <v>0</v>
      </c>
      <c r="Q1505" s="21">
        <v>0</v>
      </c>
      <c r="R1505" s="21">
        <v>0</v>
      </c>
      <c r="S1505" s="21">
        <v>0</v>
      </c>
      <c r="T1505" s="21">
        <v>0</v>
      </c>
      <c r="U1505" s="21">
        <v>0</v>
      </c>
      <c r="V1505" s="21">
        <v>0</v>
      </c>
      <c r="W1505" s="33">
        <v>407243</v>
      </c>
      <c r="X1505" s="33">
        <v>2595000</v>
      </c>
      <c r="Y1505" s="21">
        <v>0</v>
      </c>
      <c r="Z1505" s="16" t="s">
        <v>126</v>
      </c>
      <c r="AA1505" s="102">
        <v>0</v>
      </c>
      <c r="AB1505" s="99">
        <v>0</v>
      </c>
      <c r="AC1505" s="99">
        <v>0</v>
      </c>
      <c r="AD1505" s="99">
        <v>0</v>
      </c>
      <c r="AE1505" s="21">
        <v>30</v>
      </c>
      <c r="AF1505" s="21">
        <f t="shared" si="23"/>
        <v>30</v>
      </c>
      <c r="AG1505" s="21" t="s">
        <v>10551</v>
      </c>
      <c r="AH1505" s="24" t="s">
        <v>10552</v>
      </c>
      <c r="AI1505" s="24" t="s">
        <v>10553</v>
      </c>
      <c r="AJ1505" s="27" t="s">
        <v>32053</v>
      </c>
      <c r="AK1505" s="28" t="s">
        <v>60</v>
      </c>
      <c r="AL1505" s="28">
        <v>10</v>
      </c>
      <c r="AM1505" s="28">
        <v>20030729</v>
      </c>
      <c r="AN1505" s="29">
        <v>361</v>
      </c>
      <c r="AO1505" s="29">
        <v>202212</v>
      </c>
      <c r="AP1505" s="29">
        <v>2022</v>
      </c>
      <c r="AQ1505" s="28">
        <v>192156289</v>
      </c>
      <c r="AR1505" s="28">
        <v>87326584</v>
      </c>
      <c r="AS1505" s="28">
        <v>858475</v>
      </c>
      <c r="AT1505" s="30">
        <v>1</v>
      </c>
      <c r="AU1505" s="30"/>
      <c r="AV1505" s="30"/>
      <c r="AW1505" s="30"/>
      <c r="AX1505" s="30"/>
      <c r="AY1505" s="30"/>
      <c r="AZ1505" s="30"/>
      <c r="BA1505" s="30"/>
      <c r="BB1505" s="30" t="s">
        <v>54452</v>
      </c>
      <c r="BC1505" s="30" t="s">
        <v>54452</v>
      </c>
      <c r="BD1505" s="30" t="s">
        <v>54452</v>
      </c>
      <c r="BE1505" s="30" t="s">
        <v>54452</v>
      </c>
      <c r="BF1505" s="30" t="s">
        <v>54452</v>
      </c>
      <c r="BG1505" s="30">
        <v>8</v>
      </c>
      <c r="BH1505" s="30"/>
      <c r="BI1505" s="31"/>
    </row>
    <row r="1506" spans="1:61" ht="16.5">
      <c r="A1506" s="21" t="s">
        <v>12880</v>
      </c>
      <c r="B1506" s="21">
        <v>12587</v>
      </c>
      <c r="C1506" s="21">
        <v>3963164</v>
      </c>
      <c r="D1506" s="21">
        <v>1298655101</v>
      </c>
      <c r="E1506" s="22">
        <v>1311110272002</v>
      </c>
      <c r="F1506" s="24" t="s">
        <v>12881</v>
      </c>
      <c r="G1506" s="24" t="s">
        <v>44</v>
      </c>
      <c r="H1506" s="24" t="s">
        <v>51</v>
      </c>
      <c r="I1506" s="24" t="s">
        <v>65</v>
      </c>
      <c r="J1506" s="24" t="s">
        <v>581</v>
      </c>
      <c r="K1506" s="21">
        <v>60</v>
      </c>
      <c r="L1506" s="32" t="s">
        <v>12882</v>
      </c>
      <c r="M1506" s="21" t="s">
        <v>12883</v>
      </c>
      <c r="N1506" s="21">
        <v>1</v>
      </c>
      <c r="O1506" s="21" t="s">
        <v>55</v>
      </c>
      <c r="P1506" s="33">
        <v>941036</v>
      </c>
      <c r="Q1506" s="33">
        <v>1910588</v>
      </c>
      <c r="R1506" s="21">
        <v>0</v>
      </c>
      <c r="S1506" s="21">
        <v>0</v>
      </c>
      <c r="T1506" s="21">
        <v>0</v>
      </c>
      <c r="U1506" s="33">
        <v>124635</v>
      </c>
      <c r="V1506" s="21">
        <v>0</v>
      </c>
      <c r="W1506" s="33">
        <v>848632</v>
      </c>
      <c r="X1506" s="33">
        <v>678026</v>
      </c>
      <c r="Y1506" s="21">
        <v>0</v>
      </c>
      <c r="Z1506" s="16" t="s">
        <v>315</v>
      </c>
      <c r="AA1506" s="21">
        <v>9.4</v>
      </c>
      <c r="AB1506" s="21">
        <v>19.100000000000001</v>
      </c>
      <c r="AC1506" s="99">
        <v>0</v>
      </c>
      <c r="AD1506" s="21">
        <v>1.2</v>
      </c>
      <c r="AE1506" s="21">
        <v>15.2</v>
      </c>
      <c r="AF1506" s="21">
        <f t="shared" si="23"/>
        <v>44.9</v>
      </c>
      <c r="AG1506" s="21" t="s">
        <v>12884</v>
      </c>
      <c r="AH1506" s="24" t="s">
        <v>12885</v>
      </c>
      <c r="AI1506" s="24" t="s">
        <v>12886</v>
      </c>
      <c r="AJ1506" s="27" t="s">
        <v>32054</v>
      </c>
      <c r="AK1506" s="28" t="s">
        <v>70</v>
      </c>
      <c r="AL1506" s="28">
        <v>10</v>
      </c>
      <c r="AM1506" s="28">
        <v>20110105</v>
      </c>
      <c r="AN1506" s="29">
        <v>474</v>
      </c>
      <c r="AO1506" s="29">
        <v>202306</v>
      </c>
      <c r="AP1506" s="29">
        <v>2022</v>
      </c>
      <c r="AQ1506" s="28">
        <v>97033744</v>
      </c>
      <c r="AR1506" s="28">
        <v>195249178</v>
      </c>
      <c r="AS1506" s="28">
        <v>6932081</v>
      </c>
      <c r="AT1506" s="30">
        <v>1</v>
      </c>
      <c r="AU1506" s="30"/>
      <c r="AV1506" s="30"/>
      <c r="AW1506" s="30"/>
      <c r="AX1506" s="30"/>
      <c r="AY1506" s="30"/>
      <c r="AZ1506" s="30"/>
      <c r="BA1506" s="30"/>
      <c r="BB1506" s="30" t="s">
        <v>54452</v>
      </c>
      <c r="BC1506" s="30" t="s">
        <v>54452</v>
      </c>
      <c r="BD1506" s="30" t="s">
        <v>54452</v>
      </c>
      <c r="BE1506" s="30" t="s">
        <v>54452</v>
      </c>
      <c r="BF1506" s="30" t="s">
        <v>54452</v>
      </c>
      <c r="BG1506" s="30">
        <v>7</v>
      </c>
      <c r="BH1506" s="30"/>
      <c r="BI1506" s="31"/>
    </row>
    <row r="1507" spans="1:61" ht="16.5">
      <c r="A1507" s="21" t="s">
        <v>8504</v>
      </c>
      <c r="B1507" s="21">
        <v>8677</v>
      </c>
      <c r="C1507" s="21">
        <v>4161051</v>
      </c>
      <c r="D1507" s="21">
        <v>1358625878</v>
      </c>
      <c r="E1507" s="22">
        <v>1348110251752</v>
      </c>
      <c r="F1507" s="24" t="s">
        <v>8505</v>
      </c>
      <c r="G1507" s="24" t="s">
        <v>44</v>
      </c>
      <c r="H1507" s="24" t="s">
        <v>51</v>
      </c>
      <c r="I1507" s="24" t="s">
        <v>65</v>
      </c>
      <c r="J1507" s="24" t="s">
        <v>313</v>
      </c>
      <c r="K1507" s="21">
        <v>46</v>
      </c>
      <c r="L1507" s="32" t="s">
        <v>8506</v>
      </c>
      <c r="M1507" s="21" t="s">
        <v>8507</v>
      </c>
      <c r="N1507" s="21">
        <v>1</v>
      </c>
      <c r="O1507" s="21" t="s">
        <v>83</v>
      </c>
      <c r="P1507" s="21">
        <v>0</v>
      </c>
      <c r="Q1507" s="21">
        <v>0</v>
      </c>
      <c r="R1507" s="21">
        <v>0</v>
      </c>
      <c r="S1507" s="33">
        <v>22917000</v>
      </c>
      <c r="T1507" s="21">
        <v>0</v>
      </c>
      <c r="U1507" s="39">
        <v>220779220</v>
      </c>
      <c r="V1507" s="21">
        <v>0</v>
      </c>
      <c r="W1507" s="39">
        <v>4575000</v>
      </c>
      <c r="X1507" s="39">
        <v>47000000</v>
      </c>
      <c r="Y1507" s="21">
        <v>0</v>
      </c>
      <c r="Z1507" s="16" t="s">
        <v>1249</v>
      </c>
      <c r="AA1507" s="102">
        <v>0</v>
      </c>
      <c r="AB1507" s="99">
        <v>0</v>
      </c>
      <c r="AC1507" s="21">
        <v>0.2</v>
      </c>
      <c r="AD1507" s="21">
        <v>2.2000000000000002</v>
      </c>
      <c r="AE1507" s="21">
        <v>0.5</v>
      </c>
      <c r="AF1507" s="21">
        <f t="shared" si="23"/>
        <v>2.9000000000000004</v>
      </c>
      <c r="AG1507" s="21" t="s">
        <v>8508</v>
      </c>
      <c r="AH1507" s="24" t="s">
        <v>8509</v>
      </c>
      <c r="AI1507" s="24" t="s">
        <v>8510</v>
      </c>
      <c r="AJ1507" s="27" t="s">
        <v>32055</v>
      </c>
      <c r="AK1507" s="28" t="s">
        <v>60</v>
      </c>
      <c r="AL1507" s="28">
        <v>10</v>
      </c>
      <c r="AM1507" s="28">
        <v>20120829</v>
      </c>
      <c r="AN1507" s="29">
        <v>351</v>
      </c>
      <c r="AO1507" s="29">
        <v>202212</v>
      </c>
      <c r="AP1507" s="29">
        <v>2022</v>
      </c>
      <c r="AQ1507" s="28">
        <v>52971738</v>
      </c>
      <c r="AR1507" s="28">
        <v>30706771</v>
      </c>
      <c r="AS1507" s="28">
        <v>1650000</v>
      </c>
      <c r="AT1507" s="30">
        <v>2</v>
      </c>
      <c r="AU1507" s="30"/>
      <c r="AV1507" s="30"/>
      <c r="AW1507" s="30"/>
      <c r="AX1507" s="30"/>
      <c r="AY1507" s="30"/>
      <c r="AZ1507" s="30"/>
      <c r="BA1507" s="30"/>
      <c r="BB1507" s="30" t="s">
        <v>54452</v>
      </c>
      <c r="BC1507" s="30" t="s">
        <v>54452</v>
      </c>
      <c r="BD1507" s="30" t="s">
        <v>54452</v>
      </c>
      <c r="BE1507" s="30" t="s">
        <v>54452</v>
      </c>
      <c r="BF1507" s="30" t="s">
        <v>8511</v>
      </c>
      <c r="BG1507" s="30">
        <v>2</v>
      </c>
      <c r="BH1507" s="30"/>
      <c r="BI1507" s="31"/>
    </row>
    <row r="1508" spans="1:61" ht="16.5">
      <c r="A1508" s="21" t="s">
        <v>4735</v>
      </c>
      <c r="B1508" s="21">
        <v>4388</v>
      </c>
      <c r="C1508" s="21">
        <v>8922710</v>
      </c>
      <c r="D1508" s="21">
        <v>2398101474</v>
      </c>
      <c r="E1508" s="22">
        <v>1345110389715</v>
      </c>
      <c r="F1508" s="24" t="s">
        <v>4736</v>
      </c>
      <c r="G1508" s="24" t="s">
        <v>44</v>
      </c>
      <c r="H1508" s="24" t="s">
        <v>51</v>
      </c>
      <c r="I1508" s="24" t="s">
        <v>52</v>
      </c>
      <c r="J1508" s="24" t="s">
        <v>1980</v>
      </c>
      <c r="K1508" s="21">
        <v>32</v>
      </c>
      <c r="L1508" s="32" t="s">
        <v>4737</v>
      </c>
      <c r="M1508" s="21" t="s">
        <v>4738</v>
      </c>
      <c r="N1508" s="21">
        <v>1</v>
      </c>
      <c r="O1508" s="21" t="s">
        <v>55</v>
      </c>
      <c r="P1508" s="21">
        <v>0</v>
      </c>
      <c r="Q1508" s="21">
        <v>0</v>
      </c>
      <c r="R1508" s="21">
        <v>0</v>
      </c>
      <c r="S1508" s="21">
        <v>0</v>
      </c>
      <c r="T1508" s="21">
        <v>0</v>
      </c>
      <c r="U1508" s="21">
        <v>0</v>
      </c>
      <c r="V1508" s="21">
        <v>0</v>
      </c>
      <c r="W1508" s="33">
        <v>60939</v>
      </c>
      <c r="X1508" s="21">
        <v>0</v>
      </c>
      <c r="Y1508" s="21">
        <v>0</v>
      </c>
      <c r="Z1508" s="16" t="s">
        <v>126</v>
      </c>
      <c r="AA1508" s="102">
        <v>0</v>
      </c>
      <c r="AB1508" s="99">
        <v>0</v>
      </c>
      <c r="AC1508" s="99">
        <v>0</v>
      </c>
      <c r="AD1508" s="99">
        <v>0</v>
      </c>
      <c r="AE1508" s="21">
        <v>0.6</v>
      </c>
      <c r="AF1508" s="21">
        <f t="shared" si="23"/>
        <v>0.6</v>
      </c>
      <c r="AG1508" s="21" t="s">
        <v>4739</v>
      </c>
      <c r="AH1508" s="24" t="s">
        <v>4740</v>
      </c>
      <c r="AI1508" s="24" t="s">
        <v>4741</v>
      </c>
      <c r="AJ1508" s="27" t="s">
        <v>32056</v>
      </c>
      <c r="AK1508" s="28" t="s">
        <v>60</v>
      </c>
      <c r="AL1508" s="28">
        <v>10</v>
      </c>
      <c r="AM1508" s="28">
        <v>20190404</v>
      </c>
      <c r="AN1508" s="29">
        <v>455</v>
      </c>
      <c r="AO1508" s="29">
        <v>202212</v>
      </c>
      <c r="AP1508" s="29">
        <v>2022</v>
      </c>
      <c r="AQ1508" s="28">
        <v>71219242</v>
      </c>
      <c r="AR1508" s="28">
        <v>75459189</v>
      </c>
      <c r="AS1508" s="28">
        <v>5066000</v>
      </c>
      <c r="AT1508" s="30">
        <v>1</v>
      </c>
      <c r="AU1508" s="30"/>
      <c r="AV1508" s="30"/>
      <c r="AW1508" s="30"/>
      <c r="AX1508" s="30"/>
      <c r="AY1508" s="30"/>
      <c r="AZ1508" s="30"/>
      <c r="BA1508" s="30"/>
      <c r="BB1508" s="30" t="s">
        <v>54452</v>
      </c>
      <c r="BC1508" s="30" t="s">
        <v>54452</v>
      </c>
      <c r="BD1508" s="30" t="s">
        <v>54452</v>
      </c>
      <c r="BE1508" s="30" t="s">
        <v>54452</v>
      </c>
      <c r="BF1508" s="30" t="s">
        <v>54452</v>
      </c>
      <c r="BG1508" s="30">
        <v>5</v>
      </c>
      <c r="BH1508" s="30"/>
      <c r="BI1508" s="31"/>
    </row>
    <row r="1509" spans="1:61" ht="16.5">
      <c r="A1509" s="21" t="s">
        <v>13313</v>
      </c>
      <c r="B1509" s="21">
        <v>13143</v>
      </c>
      <c r="C1509" s="21">
        <v>8648720</v>
      </c>
      <c r="D1509" s="21">
        <v>7168701158</v>
      </c>
      <c r="E1509" s="22">
        <v>1101116799386</v>
      </c>
      <c r="F1509" s="24" t="s">
        <v>13314</v>
      </c>
      <c r="G1509" s="24" t="s">
        <v>44</v>
      </c>
      <c r="H1509" s="24" t="s">
        <v>51</v>
      </c>
      <c r="I1509" s="24" t="s">
        <v>52</v>
      </c>
      <c r="J1509" s="24" t="s">
        <v>462</v>
      </c>
      <c r="K1509" s="21">
        <v>56</v>
      </c>
      <c r="L1509" s="32" t="s">
        <v>13315</v>
      </c>
      <c r="M1509" s="21" t="s">
        <v>13316</v>
      </c>
      <c r="N1509" s="21">
        <v>1</v>
      </c>
      <c r="O1509" s="21" t="s">
        <v>55</v>
      </c>
      <c r="P1509" s="21">
        <v>0</v>
      </c>
      <c r="Q1509" s="21">
        <v>0</v>
      </c>
      <c r="R1509" s="21">
        <v>0</v>
      </c>
      <c r="S1509" s="44">
        <v>4925043</v>
      </c>
      <c r="T1509" s="21">
        <v>0</v>
      </c>
      <c r="U1509" s="21">
        <v>0</v>
      </c>
      <c r="V1509" s="21">
        <v>0</v>
      </c>
      <c r="W1509" s="44">
        <v>1798310</v>
      </c>
      <c r="X1509" s="21">
        <v>0</v>
      </c>
      <c r="Y1509" s="44">
        <v>70600</v>
      </c>
      <c r="Z1509" s="16" t="s">
        <v>315</v>
      </c>
      <c r="AA1509" s="102">
        <v>0</v>
      </c>
      <c r="AB1509" s="21">
        <v>0.7</v>
      </c>
      <c r="AC1509" s="21">
        <v>49.2</v>
      </c>
      <c r="AD1509" s="99">
        <v>0</v>
      </c>
      <c r="AE1509" s="21">
        <v>17.899999999999999</v>
      </c>
      <c r="AF1509" s="21">
        <f t="shared" si="23"/>
        <v>67.800000000000011</v>
      </c>
      <c r="AG1509" s="21" t="s">
        <v>13282</v>
      </c>
      <c r="AH1509" s="24" t="s">
        <v>13317</v>
      </c>
      <c r="AI1509" s="24" t="s">
        <v>13318</v>
      </c>
      <c r="AJ1509" s="27" t="s">
        <v>31594</v>
      </c>
      <c r="AK1509" s="28" t="s">
        <v>60</v>
      </c>
      <c r="AL1509" s="28">
        <v>10</v>
      </c>
      <c r="AM1509" s="28">
        <v>20180702</v>
      </c>
      <c r="AN1509" s="29">
        <v>313</v>
      </c>
      <c r="AO1509" s="29">
        <v>202212</v>
      </c>
      <c r="AP1509" s="29">
        <v>2022</v>
      </c>
      <c r="AQ1509" s="28">
        <v>307722682</v>
      </c>
      <c r="AR1509" s="28">
        <v>562120048</v>
      </c>
      <c r="AS1509" s="28">
        <v>3912633</v>
      </c>
      <c r="AT1509" s="30">
        <v>1</v>
      </c>
      <c r="AU1509" s="30"/>
      <c r="AV1509" s="30"/>
      <c r="AW1509" s="30"/>
      <c r="AX1509" s="30"/>
      <c r="AY1509" s="30"/>
      <c r="AZ1509" s="30"/>
      <c r="BA1509" s="30"/>
      <c r="BB1509" s="30" t="s">
        <v>54452</v>
      </c>
      <c r="BC1509" s="30" t="s">
        <v>54452</v>
      </c>
      <c r="BD1509" s="30" t="s">
        <v>54452</v>
      </c>
      <c r="BE1509" s="30" t="s">
        <v>54452</v>
      </c>
      <c r="BF1509" s="30" t="s">
        <v>54452</v>
      </c>
      <c r="BG1509" s="30">
        <v>4</v>
      </c>
      <c r="BH1509" s="30" t="s">
        <v>9287</v>
      </c>
      <c r="BI1509" s="31"/>
    </row>
    <row r="1510" spans="1:61" ht="16.5">
      <c r="A1510" s="21" t="s">
        <v>10654</v>
      </c>
      <c r="B1510" s="21">
        <v>11058</v>
      </c>
      <c r="C1510" s="21">
        <v>8722395</v>
      </c>
      <c r="D1510" s="21">
        <v>5668701096</v>
      </c>
      <c r="E1510" s="22">
        <v>1101116870897</v>
      </c>
      <c r="F1510" s="24" t="s">
        <v>10655</v>
      </c>
      <c r="G1510" s="24" t="s">
        <v>44</v>
      </c>
      <c r="H1510" s="24" t="s">
        <v>51</v>
      </c>
      <c r="I1510" s="24" t="s">
        <v>52</v>
      </c>
      <c r="J1510" s="24" t="s">
        <v>467</v>
      </c>
      <c r="K1510" s="21">
        <v>49</v>
      </c>
      <c r="L1510" s="21"/>
      <c r="M1510" s="21" t="s">
        <v>10656</v>
      </c>
      <c r="N1510" s="21">
        <v>1</v>
      </c>
      <c r="O1510" s="21" t="s">
        <v>55</v>
      </c>
      <c r="P1510" s="21">
        <v>0</v>
      </c>
      <c r="Q1510" s="21">
        <v>0</v>
      </c>
      <c r="R1510" s="21">
        <v>0</v>
      </c>
      <c r="S1510" s="33">
        <v>371480</v>
      </c>
      <c r="T1510" s="21">
        <v>0</v>
      </c>
      <c r="U1510" s="21">
        <v>0</v>
      </c>
      <c r="V1510" s="21">
        <v>0</v>
      </c>
      <c r="W1510" s="33">
        <v>899095</v>
      </c>
      <c r="X1510" s="33">
        <v>45935</v>
      </c>
      <c r="Y1510" s="21">
        <v>0</v>
      </c>
      <c r="Z1510" s="21" t="s">
        <v>315</v>
      </c>
      <c r="AA1510" s="102">
        <v>0</v>
      </c>
      <c r="AB1510" s="99">
        <v>0</v>
      </c>
      <c r="AC1510" s="21">
        <v>3.7</v>
      </c>
      <c r="AD1510" s="99">
        <v>0</v>
      </c>
      <c r="AE1510" s="21">
        <v>9.4</v>
      </c>
      <c r="AF1510" s="21">
        <f t="shared" si="23"/>
        <v>13.100000000000001</v>
      </c>
      <c r="AG1510" s="21" t="s">
        <v>10645</v>
      </c>
      <c r="AH1510" s="24" t="s">
        <v>10657</v>
      </c>
      <c r="AI1510" s="24" t="s">
        <v>10658</v>
      </c>
      <c r="AJ1510" s="27" t="s">
        <v>32057</v>
      </c>
      <c r="AK1510" s="28" t="s">
        <v>60</v>
      </c>
      <c r="AL1510" s="28">
        <v>10</v>
      </c>
      <c r="AM1510" s="28">
        <v>20180913</v>
      </c>
      <c r="AN1510" s="29">
        <v>784</v>
      </c>
      <c r="AO1510" s="29">
        <v>202305</v>
      </c>
      <c r="AP1510" s="29">
        <v>2022</v>
      </c>
      <c r="AQ1510" s="28">
        <v>170079280</v>
      </c>
      <c r="AR1510" s="28">
        <v>89978099</v>
      </c>
      <c r="AS1510" s="28">
        <v>25890625</v>
      </c>
      <c r="AT1510" s="30">
        <v>1</v>
      </c>
      <c r="AU1510" s="30"/>
      <c r="AV1510" s="30"/>
      <c r="AW1510" s="30"/>
      <c r="AX1510" s="30"/>
      <c r="AY1510" s="30"/>
      <c r="AZ1510" s="30"/>
      <c r="BA1510" s="30"/>
      <c r="BB1510" s="30" t="s">
        <v>54452</v>
      </c>
      <c r="BC1510" s="30" t="s">
        <v>54452</v>
      </c>
      <c r="BD1510" s="30" t="s">
        <v>54452</v>
      </c>
      <c r="BE1510" s="30" t="s">
        <v>54452</v>
      </c>
      <c r="BF1510" s="30" t="s">
        <v>54452</v>
      </c>
      <c r="BG1510" s="30">
        <v>8</v>
      </c>
      <c r="BH1510" s="30"/>
      <c r="BI1510" s="31"/>
    </row>
    <row r="1511" spans="1:61" ht="16.5">
      <c r="A1511" s="21" t="s">
        <v>12660</v>
      </c>
      <c r="B1511" s="21">
        <v>12405</v>
      </c>
      <c r="C1511" s="21">
        <v>1917114</v>
      </c>
      <c r="D1511" s="21">
        <v>2098124419</v>
      </c>
      <c r="E1511" s="22">
        <v>1101111873755</v>
      </c>
      <c r="F1511" s="24" t="s">
        <v>12661</v>
      </c>
      <c r="G1511" s="24" t="s">
        <v>44</v>
      </c>
      <c r="H1511" s="24" t="s">
        <v>51</v>
      </c>
      <c r="I1511" s="24" t="s">
        <v>52</v>
      </c>
      <c r="J1511" s="24" t="s">
        <v>462</v>
      </c>
      <c r="K1511" s="21">
        <v>56</v>
      </c>
      <c r="L1511" s="32" t="s">
        <v>12662</v>
      </c>
      <c r="M1511" s="21" t="s">
        <v>12663</v>
      </c>
      <c r="N1511" s="85">
        <v>1</v>
      </c>
      <c r="O1511" s="85" t="s">
        <v>55</v>
      </c>
      <c r="P1511" s="41">
        <v>82742</v>
      </c>
      <c r="Q1511" s="41">
        <v>83784</v>
      </c>
      <c r="R1511" s="21">
        <v>0</v>
      </c>
      <c r="S1511" s="41">
        <v>581500</v>
      </c>
      <c r="T1511" s="21">
        <v>0</v>
      </c>
      <c r="U1511" s="41">
        <v>74131</v>
      </c>
      <c r="V1511" s="41">
        <v>459899</v>
      </c>
      <c r="W1511" s="21">
        <v>0</v>
      </c>
      <c r="X1511" s="41">
        <v>455429</v>
      </c>
      <c r="Y1511" s="41">
        <v>2252222</v>
      </c>
      <c r="Z1511" s="21"/>
      <c r="AA1511" s="21">
        <v>0.8</v>
      </c>
      <c r="AB1511" s="21">
        <v>23.3</v>
      </c>
      <c r="AC1511" s="21">
        <v>5.8</v>
      </c>
      <c r="AD1511" s="21">
        <v>0.7</v>
      </c>
      <c r="AE1511" s="21">
        <v>9.1</v>
      </c>
      <c r="AF1511" s="21">
        <f t="shared" si="23"/>
        <v>39.700000000000003</v>
      </c>
      <c r="AG1511" s="21" t="s">
        <v>12664</v>
      </c>
      <c r="AH1511" s="24" t="s">
        <v>12665</v>
      </c>
      <c r="AI1511" s="24" t="s">
        <v>12666</v>
      </c>
      <c r="AJ1511" s="27" t="s">
        <v>31736</v>
      </c>
      <c r="AK1511" s="28" t="s">
        <v>70</v>
      </c>
      <c r="AL1511" s="28">
        <v>10</v>
      </c>
      <c r="AM1511" s="28">
        <v>20000210</v>
      </c>
      <c r="AN1511" s="29">
        <v>576</v>
      </c>
      <c r="AO1511" s="29">
        <v>202306</v>
      </c>
      <c r="AP1511" s="29">
        <v>2022</v>
      </c>
      <c r="AQ1511" s="28">
        <v>240670818</v>
      </c>
      <c r="AR1511" s="28">
        <v>566776168</v>
      </c>
      <c r="AS1511" s="28">
        <v>17178481</v>
      </c>
      <c r="AT1511" s="30">
        <v>1</v>
      </c>
      <c r="AU1511" s="30"/>
      <c r="AV1511" s="30"/>
      <c r="AW1511" s="30"/>
      <c r="AX1511" s="30"/>
      <c r="AY1511" s="30"/>
      <c r="AZ1511" s="30"/>
      <c r="BA1511" s="30"/>
      <c r="BB1511" s="30" t="s">
        <v>54452</v>
      </c>
      <c r="BC1511" s="30" t="s">
        <v>54452</v>
      </c>
      <c r="BD1511" s="30" t="s">
        <v>54452</v>
      </c>
      <c r="BE1511" s="30" t="s">
        <v>54452</v>
      </c>
      <c r="BF1511" s="30" t="s">
        <v>54452</v>
      </c>
      <c r="BG1511" s="30">
        <v>4</v>
      </c>
      <c r="BH1511" s="30" t="s">
        <v>9287</v>
      </c>
      <c r="BI1511" s="31"/>
    </row>
    <row r="1512" spans="1:61" ht="16.5">
      <c r="A1512" s="21" t="s">
        <v>16181</v>
      </c>
      <c r="B1512" s="21">
        <v>22340</v>
      </c>
      <c r="C1512" s="21">
        <v>4056553</v>
      </c>
      <c r="D1512" s="21">
        <v>2118868802</v>
      </c>
      <c r="E1512" s="22">
        <v>1101118271184</v>
      </c>
      <c r="F1512" s="24" t="s">
        <v>16182</v>
      </c>
      <c r="G1512" s="24" t="s">
        <v>104</v>
      </c>
      <c r="H1512" s="24" t="s">
        <v>51</v>
      </c>
      <c r="I1512" s="24" t="s">
        <v>52</v>
      </c>
      <c r="J1512" s="24" t="s">
        <v>171</v>
      </c>
      <c r="K1512" s="21">
        <v>48</v>
      </c>
      <c r="L1512" s="32" t="s">
        <v>16183</v>
      </c>
      <c r="M1512" s="21" t="s">
        <v>16184</v>
      </c>
      <c r="N1512" s="26">
        <v>1</v>
      </c>
      <c r="O1512" s="26">
        <v>0</v>
      </c>
      <c r="P1512" s="26">
        <v>0</v>
      </c>
      <c r="Q1512" s="26">
        <v>0</v>
      </c>
      <c r="R1512" s="26">
        <v>0</v>
      </c>
      <c r="S1512" s="26">
        <v>0</v>
      </c>
      <c r="T1512" s="26">
        <v>0</v>
      </c>
      <c r="U1512" s="26">
        <v>0</v>
      </c>
      <c r="V1512" s="26">
        <v>0</v>
      </c>
      <c r="W1512" s="26">
        <v>0</v>
      </c>
      <c r="X1512" s="26">
        <v>0</v>
      </c>
      <c r="Y1512" s="26">
        <v>0</v>
      </c>
      <c r="Z1512" s="21"/>
      <c r="AA1512" s="101">
        <v>0</v>
      </c>
      <c r="AB1512" s="98">
        <v>0</v>
      </c>
      <c r="AC1512" s="98">
        <v>0</v>
      </c>
      <c r="AD1512" s="98">
        <v>0</v>
      </c>
      <c r="AE1512" s="98">
        <v>0</v>
      </c>
      <c r="AF1512" s="21">
        <f t="shared" si="23"/>
        <v>0</v>
      </c>
      <c r="AG1512" s="21" t="s">
        <v>16185</v>
      </c>
      <c r="AH1512" s="24" t="s">
        <v>16186</v>
      </c>
      <c r="AI1512" s="24" t="s">
        <v>16187</v>
      </c>
      <c r="AJ1512" s="27" t="s">
        <v>31149</v>
      </c>
      <c r="AK1512" s="28" t="s">
        <v>60</v>
      </c>
      <c r="AL1512" s="28">
        <v>10</v>
      </c>
      <c r="AM1512" s="28">
        <v>20111118</v>
      </c>
      <c r="AN1512" s="29">
        <v>1200</v>
      </c>
      <c r="AO1512" s="29">
        <v>202112</v>
      </c>
      <c r="AP1512" s="29"/>
      <c r="AQ1512" s="28"/>
      <c r="AR1512" s="28"/>
      <c r="AS1512" s="28"/>
      <c r="AT1512" s="30">
        <v>1</v>
      </c>
      <c r="AU1512" s="30"/>
      <c r="AV1512" s="30"/>
      <c r="AW1512" s="30"/>
      <c r="AX1512" s="30"/>
      <c r="AY1512" s="30"/>
      <c r="AZ1512" s="30"/>
      <c r="BA1512" s="30"/>
      <c r="BB1512" s="30" t="s">
        <v>54452</v>
      </c>
      <c r="BC1512" s="30" t="s">
        <v>54452</v>
      </c>
      <c r="BD1512" s="30" t="s">
        <v>54452</v>
      </c>
      <c r="BE1512" s="30" t="s">
        <v>54452</v>
      </c>
      <c r="BF1512" s="30" t="s">
        <v>54452</v>
      </c>
      <c r="BG1512" s="30">
        <v>4</v>
      </c>
      <c r="BH1512" s="30" t="s">
        <v>2488</v>
      </c>
      <c r="BI1512" s="31"/>
    </row>
    <row r="1513" spans="1:61" ht="16.5">
      <c r="A1513" s="21" t="s">
        <v>5586</v>
      </c>
      <c r="B1513" s="21">
        <v>5508</v>
      </c>
      <c r="C1513" s="21">
        <v>1523782</v>
      </c>
      <c r="D1513" s="21">
        <v>1338122434</v>
      </c>
      <c r="E1513" s="22">
        <v>1301110026260</v>
      </c>
      <c r="F1513" s="24" t="s">
        <v>5587</v>
      </c>
      <c r="G1513" s="24" t="s">
        <v>44</v>
      </c>
      <c r="H1513" s="24" t="s">
        <v>51</v>
      </c>
      <c r="I1513" s="24" t="s">
        <v>52</v>
      </c>
      <c r="J1513" s="24" t="s">
        <v>1011</v>
      </c>
      <c r="K1513" s="21">
        <v>35</v>
      </c>
      <c r="L1513" s="32" t="s">
        <v>5588</v>
      </c>
      <c r="M1513" s="21" t="s">
        <v>5589</v>
      </c>
      <c r="N1513" s="21">
        <v>1</v>
      </c>
      <c r="O1513" s="21" t="s">
        <v>83</v>
      </c>
      <c r="P1513" s="21">
        <v>0</v>
      </c>
      <c r="Q1513" s="21">
        <v>0</v>
      </c>
      <c r="R1513" s="21">
        <v>0</v>
      </c>
      <c r="S1513" s="21">
        <v>0</v>
      </c>
      <c r="T1513" s="21">
        <v>0</v>
      </c>
      <c r="U1513" s="21">
        <v>0</v>
      </c>
      <c r="V1513" s="21">
        <v>0</v>
      </c>
      <c r="W1513" s="21">
        <v>0</v>
      </c>
      <c r="X1513" s="33">
        <v>558406322</v>
      </c>
      <c r="Y1513" s="33">
        <v>4399852246</v>
      </c>
      <c r="Z1513" s="16" t="s">
        <v>126</v>
      </c>
      <c r="AA1513" s="102">
        <v>0</v>
      </c>
      <c r="AB1513" s="21">
        <v>43.9</v>
      </c>
      <c r="AC1513" s="99">
        <v>0</v>
      </c>
      <c r="AD1513" s="99">
        <v>0</v>
      </c>
      <c r="AE1513" s="21">
        <v>5.5</v>
      </c>
      <c r="AF1513" s="21">
        <f t="shared" si="23"/>
        <v>49.4</v>
      </c>
      <c r="AG1513" s="21" t="s">
        <v>5590</v>
      </c>
      <c r="AH1513" s="24" t="s">
        <v>5591</v>
      </c>
      <c r="AI1513" s="24" t="s">
        <v>5592</v>
      </c>
      <c r="AJ1513" s="27" t="s">
        <v>32058</v>
      </c>
      <c r="AK1513" s="28" t="s">
        <v>70</v>
      </c>
      <c r="AL1513" s="28">
        <v>10</v>
      </c>
      <c r="AM1513" s="28">
        <v>19860922</v>
      </c>
      <c r="AN1513" s="29">
        <v>336</v>
      </c>
      <c r="AO1513" s="29">
        <v>202306</v>
      </c>
      <c r="AP1513" s="29">
        <v>2022</v>
      </c>
      <c r="AQ1513" s="28">
        <v>187707298</v>
      </c>
      <c r="AR1513" s="28">
        <v>299318036</v>
      </c>
      <c r="AS1513" s="28">
        <v>8936713</v>
      </c>
      <c r="AT1513" s="30">
        <v>1</v>
      </c>
      <c r="AU1513" s="30"/>
      <c r="AV1513" s="30"/>
      <c r="AW1513" s="30"/>
      <c r="AX1513" s="30"/>
      <c r="AY1513" s="30"/>
      <c r="AZ1513" s="30"/>
      <c r="BA1513" s="30"/>
      <c r="BB1513" s="30" t="s">
        <v>54452</v>
      </c>
      <c r="BC1513" s="30" t="s">
        <v>54452</v>
      </c>
      <c r="BD1513" s="30" t="s">
        <v>54452</v>
      </c>
      <c r="BE1513" s="30" t="s">
        <v>54452</v>
      </c>
      <c r="BF1513" s="30" t="s">
        <v>54452</v>
      </c>
      <c r="BG1513" s="30">
        <v>7</v>
      </c>
      <c r="BH1513" s="30" t="s">
        <v>645</v>
      </c>
      <c r="BI1513" s="31"/>
    </row>
    <row r="1514" spans="1:61" ht="16.5">
      <c r="A1514" s="21" t="s">
        <v>30111</v>
      </c>
      <c r="B1514" s="21">
        <v>24495</v>
      </c>
      <c r="C1514" s="21">
        <v>1329984</v>
      </c>
      <c r="D1514" s="21">
        <v>1208606108</v>
      </c>
      <c r="E1514" s="22">
        <v>1101111985740</v>
      </c>
      <c r="F1514" s="24" t="s">
        <v>30112</v>
      </c>
      <c r="G1514" s="24" t="s">
        <v>104</v>
      </c>
      <c r="H1514" s="24" t="s">
        <v>51</v>
      </c>
      <c r="I1514" s="24" t="s">
        <v>65</v>
      </c>
      <c r="J1514" s="24" t="s">
        <v>363</v>
      </c>
      <c r="K1514" s="21">
        <v>63</v>
      </c>
      <c r="L1514" s="32" t="s">
        <v>30113</v>
      </c>
      <c r="M1514" s="21" t="s">
        <v>5618</v>
      </c>
      <c r="N1514" s="21">
        <v>1</v>
      </c>
      <c r="O1514" s="21">
        <v>0</v>
      </c>
      <c r="P1514" s="21">
        <v>0</v>
      </c>
      <c r="Q1514" s="21">
        <v>0</v>
      </c>
      <c r="R1514" s="21">
        <v>0</v>
      </c>
      <c r="S1514" s="21">
        <v>0</v>
      </c>
      <c r="T1514" s="21">
        <v>0</v>
      </c>
      <c r="U1514" s="21">
        <v>0</v>
      </c>
      <c r="V1514" s="21">
        <v>0</v>
      </c>
      <c r="W1514" s="21">
        <v>0</v>
      </c>
      <c r="X1514" s="21">
        <v>0</v>
      </c>
      <c r="Y1514" s="21">
        <v>0</v>
      </c>
      <c r="Z1514" s="16" t="s">
        <v>315</v>
      </c>
      <c r="AA1514" s="101">
        <v>0</v>
      </c>
      <c r="AB1514" s="98">
        <v>0</v>
      </c>
      <c r="AC1514" s="98">
        <v>0</v>
      </c>
      <c r="AD1514" s="98">
        <v>0</v>
      </c>
      <c r="AE1514" s="98">
        <v>0</v>
      </c>
      <c r="AF1514" s="21">
        <f t="shared" si="23"/>
        <v>0</v>
      </c>
      <c r="AG1514" s="21" t="s">
        <v>30114</v>
      </c>
      <c r="AH1514" s="24" t="s">
        <v>30115</v>
      </c>
      <c r="AI1514" s="24" t="s">
        <v>30116</v>
      </c>
      <c r="AJ1514" s="27" t="s">
        <v>32059</v>
      </c>
      <c r="AK1514" s="28" t="s">
        <v>60</v>
      </c>
      <c r="AL1514" s="28">
        <v>10</v>
      </c>
      <c r="AM1514" s="28">
        <v>20000601</v>
      </c>
      <c r="AN1514" s="29">
        <v>955</v>
      </c>
      <c r="AO1514" s="29">
        <v>202212</v>
      </c>
      <c r="AP1514" s="29">
        <v>2022</v>
      </c>
      <c r="AQ1514" s="28">
        <v>17873300</v>
      </c>
      <c r="AR1514" s="28">
        <v>4678369</v>
      </c>
      <c r="AS1514" s="28">
        <v>300000</v>
      </c>
      <c r="AT1514" s="30">
        <v>2</v>
      </c>
      <c r="AU1514" s="30"/>
      <c r="AV1514" s="30"/>
      <c r="AW1514" s="30"/>
      <c r="AX1514" s="30"/>
      <c r="AY1514" s="30"/>
      <c r="AZ1514" s="30"/>
      <c r="BA1514" s="30"/>
      <c r="BB1514" s="30" t="s">
        <v>54452</v>
      </c>
      <c r="BC1514" s="30" t="s">
        <v>54452</v>
      </c>
      <c r="BD1514" s="30" t="s">
        <v>54452</v>
      </c>
      <c r="BE1514" s="30" t="s">
        <v>54452</v>
      </c>
      <c r="BF1514" s="30" t="s">
        <v>30117</v>
      </c>
      <c r="BG1514" s="30">
        <v>2</v>
      </c>
      <c r="BH1514" s="30" t="s">
        <v>101</v>
      </c>
      <c r="BI1514" s="31"/>
    </row>
    <row r="1515" spans="1:61" ht="16.5">
      <c r="A1515" s="21" t="s">
        <v>19523</v>
      </c>
      <c r="B1515" s="21">
        <v>21153</v>
      </c>
      <c r="C1515" s="21">
        <v>9059384</v>
      </c>
      <c r="D1515" s="21">
        <v>6018137731</v>
      </c>
      <c r="E1515" s="22">
        <v>2001110570163</v>
      </c>
      <c r="F1515" s="24" t="s">
        <v>19524</v>
      </c>
      <c r="G1515" s="24" t="s">
        <v>104</v>
      </c>
      <c r="H1515" s="24" t="s">
        <v>51</v>
      </c>
      <c r="I1515" s="24" t="s">
        <v>52</v>
      </c>
      <c r="J1515" s="24" t="s">
        <v>2830</v>
      </c>
      <c r="K1515" s="21">
        <v>34</v>
      </c>
      <c r="L1515" s="32" t="s">
        <v>19525</v>
      </c>
      <c r="M1515" s="21" t="s">
        <v>19526</v>
      </c>
      <c r="N1515" s="21">
        <v>1</v>
      </c>
      <c r="O1515" s="21" t="s">
        <v>55</v>
      </c>
      <c r="P1515" s="21">
        <v>0</v>
      </c>
      <c r="Q1515" s="33">
        <v>2263907</v>
      </c>
      <c r="R1515" s="21">
        <v>0</v>
      </c>
      <c r="S1515" s="33">
        <v>314191</v>
      </c>
      <c r="T1515" s="21">
        <v>0</v>
      </c>
      <c r="U1515" s="21">
        <v>0</v>
      </c>
      <c r="V1515" s="33">
        <v>404542</v>
      </c>
      <c r="W1515" s="21">
        <v>0</v>
      </c>
      <c r="X1515" s="33">
        <v>31678</v>
      </c>
      <c r="Y1515" s="21">
        <v>0</v>
      </c>
      <c r="Z1515" s="16" t="s">
        <v>315</v>
      </c>
      <c r="AA1515" s="102">
        <v>0</v>
      </c>
      <c r="AB1515" s="21">
        <v>22.6</v>
      </c>
      <c r="AC1515" s="21">
        <v>3.1</v>
      </c>
      <c r="AD1515" s="99">
        <v>0</v>
      </c>
      <c r="AE1515" s="21">
        <v>4.3</v>
      </c>
      <c r="AF1515" s="21">
        <f t="shared" si="23"/>
        <v>30.000000000000004</v>
      </c>
      <c r="AG1515" s="21" t="s">
        <v>19527</v>
      </c>
      <c r="AH1515" s="24" t="s">
        <v>19528</v>
      </c>
      <c r="AI1515" s="24" t="s">
        <v>19529</v>
      </c>
      <c r="AJ1515" s="27" t="s">
        <v>32060</v>
      </c>
      <c r="AK1515" s="28" t="s">
        <v>60</v>
      </c>
      <c r="AL1515" s="28">
        <v>10</v>
      </c>
      <c r="AM1515" s="28">
        <v>20190805</v>
      </c>
      <c r="AN1515" s="29">
        <v>349</v>
      </c>
      <c r="AO1515" s="29">
        <v>202112</v>
      </c>
      <c r="AP1515" s="29"/>
      <c r="AQ1515" s="28"/>
      <c r="AR1515" s="28"/>
      <c r="AS1515" s="28"/>
      <c r="AT1515" s="30">
        <v>2</v>
      </c>
      <c r="AU1515" s="30"/>
      <c r="AV1515" s="30"/>
      <c r="AW1515" s="30"/>
      <c r="AX1515" s="30"/>
      <c r="AY1515" s="30"/>
      <c r="AZ1515" s="30"/>
      <c r="BA1515" s="30"/>
      <c r="BB1515" s="30" t="s">
        <v>54452</v>
      </c>
      <c r="BC1515" s="30" t="s">
        <v>54452</v>
      </c>
      <c r="BD1515" s="30" t="s">
        <v>54452</v>
      </c>
      <c r="BE1515" s="30" t="s">
        <v>54452</v>
      </c>
      <c r="BF1515" s="30" t="s">
        <v>54452</v>
      </c>
      <c r="BG1515" s="30">
        <v>7</v>
      </c>
      <c r="BH1515" s="30" t="s">
        <v>19530</v>
      </c>
      <c r="BI1515" s="31"/>
    </row>
    <row r="1516" spans="1:61" ht="16.5">
      <c r="A1516" s="21" t="s">
        <v>19531</v>
      </c>
      <c r="B1516" s="21">
        <v>21154</v>
      </c>
      <c r="C1516" s="21">
        <v>1749711</v>
      </c>
      <c r="D1516" s="21">
        <v>4108106501</v>
      </c>
      <c r="E1516" s="22">
        <v>1101110546452</v>
      </c>
      <c r="F1516" s="24" t="s">
        <v>19532</v>
      </c>
      <c r="G1516" s="24" t="s">
        <v>104</v>
      </c>
      <c r="H1516" s="24" t="s">
        <v>51</v>
      </c>
      <c r="I1516" s="24" t="s">
        <v>52</v>
      </c>
      <c r="J1516" s="24" t="s">
        <v>2830</v>
      </c>
      <c r="K1516" s="21">
        <v>34</v>
      </c>
      <c r="L1516" s="32" t="s">
        <v>19533</v>
      </c>
      <c r="M1516" s="21" t="s">
        <v>19534</v>
      </c>
      <c r="N1516" s="21">
        <v>1</v>
      </c>
      <c r="O1516" s="21" t="s">
        <v>351</v>
      </c>
      <c r="P1516" s="21">
        <v>0</v>
      </c>
      <c r="Q1516" s="21">
        <v>0</v>
      </c>
      <c r="R1516" s="21">
        <v>0</v>
      </c>
      <c r="S1516" s="21">
        <v>0</v>
      </c>
      <c r="T1516" s="21">
        <v>0</v>
      </c>
      <c r="U1516" s="21">
        <v>0</v>
      </c>
      <c r="V1516" s="36">
        <v>5</v>
      </c>
      <c r="W1516" s="21">
        <v>0</v>
      </c>
      <c r="X1516" s="36">
        <v>503</v>
      </c>
      <c r="Y1516" s="21">
        <v>0</v>
      </c>
      <c r="Z1516" s="16" t="s">
        <v>315</v>
      </c>
      <c r="AA1516" s="103">
        <v>0</v>
      </c>
      <c r="AB1516" s="100">
        <v>0</v>
      </c>
      <c r="AC1516" s="100">
        <v>0</v>
      </c>
      <c r="AD1516" s="100">
        <v>0</v>
      </c>
      <c r="AE1516" s="37">
        <v>5</v>
      </c>
      <c r="AF1516" s="21">
        <f t="shared" si="23"/>
        <v>5</v>
      </c>
      <c r="AG1516" s="21" t="s">
        <v>19535</v>
      </c>
      <c r="AH1516" s="24" t="s">
        <v>19536</v>
      </c>
      <c r="AI1516" s="24" t="s">
        <v>19529</v>
      </c>
      <c r="AJ1516" s="27" t="s">
        <v>32060</v>
      </c>
      <c r="AK1516" s="28" t="s">
        <v>60</v>
      </c>
      <c r="AL1516" s="28">
        <v>10</v>
      </c>
      <c r="AM1516" s="28">
        <v>19871005</v>
      </c>
      <c r="AN1516" s="29">
        <v>452</v>
      </c>
      <c r="AO1516" s="29">
        <v>202112</v>
      </c>
      <c r="AP1516" s="29"/>
      <c r="AQ1516" s="28"/>
      <c r="AR1516" s="28"/>
      <c r="AS1516" s="28"/>
      <c r="AT1516" s="30">
        <v>1</v>
      </c>
      <c r="AU1516" s="30"/>
      <c r="AV1516" s="30"/>
      <c r="AW1516" s="30"/>
      <c r="AX1516" s="30"/>
      <c r="AY1516" s="30"/>
      <c r="AZ1516" s="30"/>
      <c r="BA1516" s="30"/>
      <c r="BB1516" s="30" t="s">
        <v>54452</v>
      </c>
      <c r="BC1516" s="30" t="s">
        <v>54452</v>
      </c>
      <c r="BD1516" s="30" t="s">
        <v>54452</v>
      </c>
      <c r="BE1516" s="30" t="s">
        <v>54452</v>
      </c>
      <c r="BF1516" s="30" t="s">
        <v>54452</v>
      </c>
      <c r="BG1516" s="30">
        <v>4</v>
      </c>
      <c r="BH1516" s="30" t="s">
        <v>19537</v>
      </c>
      <c r="BI1516" s="31"/>
    </row>
    <row r="1517" spans="1:61" ht="16.5">
      <c r="A1517" s="21" t="s">
        <v>11877</v>
      </c>
      <c r="B1517" s="21">
        <v>11978</v>
      </c>
      <c r="C1517" s="21">
        <v>6061565</v>
      </c>
      <c r="D1517" s="21">
        <v>4108707666</v>
      </c>
      <c r="E1517" s="22">
        <v>2001110418983</v>
      </c>
      <c r="F1517" s="24" t="s">
        <v>11878</v>
      </c>
      <c r="G1517" s="24" t="s">
        <v>44</v>
      </c>
      <c r="H1517" s="24" t="s">
        <v>51</v>
      </c>
      <c r="I1517" s="24" t="s">
        <v>52</v>
      </c>
      <c r="J1517" s="24" t="s">
        <v>1180</v>
      </c>
      <c r="K1517" s="21">
        <v>53</v>
      </c>
      <c r="L1517" s="32" t="s">
        <v>11879</v>
      </c>
      <c r="M1517" s="21" t="s">
        <v>11880</v>
      </c>
      <c r="N1517" s="26">
        <v>1</v>
      </c>
      <c r="O1517" s="26" t="s">
        <v>55</v>
      </c>
      <c r="P1517" s="26">
        <v>0</v>
      </c>
      <c r="Q1517" s="33">
        <v>719520</v>
      </c>
      <c r="R1517" s="33">
        <v>129780</v>
      </c>
      <c r="S1517" s="26">
        <v>0</v>
      </c>
      <c r="T1517" s="26">
        <v>0</v>
      </c>
      <c r="U1517" s="26">
        <v>0</v>
      </c>
      <c r="V1517" s="26">
        <v>0</v>
      </c>
      <c r="W1517" s="26">
        <v>0</v>
      </c>
      <c r="X1517" s="33">
        <f>12849130+375865</f>
        <v>13224995</v>
      </c>
      <c r="Y1517" s="26">
        <v>0</v>
      </c>
      <c r="Z1517" s="21"/>
      <c r="AA1517" s="102">
        <v>0</v>
      </c>
      <c r="AB1517" s="21">
        <v>8.4</v>
      </c>
      <c r="AC1517" s="99">
        <v>0</v>
      </c>
      <c r="AD1517" s="99">
        <v>0</v>
      </c>
      <c r="AE1517" s="21">
        <v>132.19999999999999</v>
      </c>
      <c r="AF1517" s="21">
        <f t="shared" si="23"/>
        <v>140.6</v>
      </c>
      <c r="AG1517" s="21" t="s">
        <v>11881</v>
      </c>
      <c r="AH1517" s="24" t="s">
        <v>11882</v>
      </c>
      <c r="AI1517" s="24" t="s">
        <v>7093</v>
      </c>
      <c r="AJ1517" s="27" t="s">
        <v>32061</v>
      </c>
      <c r="AK1517" s="28" t="s">
        <v>70</v>
      </c>
      <c r="AL1517" s="28">
        <v>10</v>
      </c>
      <c r="AM1517" s="28">
        <v>20150123</v>
      </c>
      <c r="AN1517" s="29">
        <v>469</v>
      </c>
      <c r="AO1517" s="29">
        <v>202306</v>
      </c>
      <c r="AP1517" s="29">
        <v>2022</v>
      </c>
      <c r="AQ1517" s="28">
        <v>438843100</v>
      </c>
      <c r="AR1517" s="28">
        <v>363366890</v>
      </c>
      <c r="AS1517" s="28">
        <v>7696703</v>
      </c>
      <c r="AT1517" s="30">
        <v>1</v>
      </c>
      <c r="AU1517" s="30"/>
      <c r="AV1517" s="30"/>
      <c r="AW1517" s="30"/>
      <c r="AX1517" s="30"/>
      <c r="AY1517" s="30"/>
      <c r="AZ1517" s="30"/>
      <c r="BA1517" s="30"/>
      <c r="BB1517" s="30" t="s">
        <v>54452</v>
      </c>
      <c r="BC1517" s="30" t="s">
        <v>54452</v>
      </c>
      <c r="BD1517" s="30" t="s">
        <v>54452</v>
      </c>
      <c r="BE1517" s="30" t="s">
        <v>54452</v>
      </c>
      <c r="BF1517" s="30" t="s">
        <v>54452</v>
      </c>
      <c r="BG1517" s="30">
        <v>8</v>
      </c>
      <c r="BH1517" s="30"/>
      <c r="BI1517" s="31"/>
    </row>
    <row r="1518" spans="1:61" ht="16.5">
      <c r="A1518" s="21" t="s">
        <v>5578</v>
      </c>
      <c r="B1518" s="21">
        <v>5490</v>
      </c>
      <c r="C1518" s="21">
        <v>1927818</v>
      </c>
      <c r="D1518" s="21">
        <v>3128138164</v>
      </c>
      <c r="E1518" s="22">
        <v>1648110015300</v>
      </c>
      <c r="F1518" s="24" t="s">
        <v>5579</v>
      </c>
      <c r="G1518" s="24" t="s">
        <v>44</v>
      </c>
      <c r="H1518" s="24" t="s">
        <v>51</v>
      </c>
      <c r="I1518" s="24" t="s">
        <v>52</v>
      </c>
      <c r="J1518" s="24" t="s">
        <v>2830</v>
      </c>
      <c r="K1518" s="21">
        <v>34</v>
      </c>
      <c r="L1518" s="32" t="s">
        <v>5580</v>
      </c>
      <c r="M1518" s="21" t="s">
        <v>5581</v>
      </c>
      <c r="N1518" s="26">
        <v>1</v>
      </c>
      <c r="O1518" s="26" t="s">
        <v>55</v>
      </c>
      <c r="P1518" s="26">
        <v>0</v>
      </c>
      <c r="Q1518" s="51">
        <v>42924</v>
      </c>
      <c r="R1518" s="51">
        <v>181170</v>
      </c>
      <c r="S1518" s="51">
        <v>628724</v>
      </c>
      <c r="T1518" s="26">
        <v>0</v>
      </c>
      <c r="U1518" s="26">
        <v>0</v>
      </c>
      <c r="V1518" s="26">
        <v>0</v>
      </c>
      <c r="W1518" s="26">
        <v>0</v>
      </c>
      <c r="X1518" s="51">
        <v>4987328</v>
      </c>
      <c r="Y1518" s="26">
        <v>0</v>
      </c>
      <c r="Z1518" s="21" t="s">
        <v>126</v>
      </c>
      <c r="AA1518" s="102">
        <v>0</v>
      </c>
      <c r="AB1518" s="21">
        <v>2.2000000000000002</v>
      </c>
      <c r="AC1518" s="21">
        <v>6.2</v>
      </c>
      <c r="AD1518" s="99">
        <v>0</v>
      </c>
      <c r="AE1518" s="21">
        <v>49.8</v>
      </c>
      <c r="AF1518" s="21">
        <f t="shared" si="23"/>
        <v>58.199999999999996</v>
      </c>
      <c r="AG1518" s="21" t="s">
        <v>5582</v>
      </c>
      <c r="AH1518" s="24" t="s">
        <v>5583</v>
      </c>
      <c r="AI1518" s="24" t="s">
        <v>5584</v>
      </c>
      <c r="AJ1518" s="27" t="s">
        <v>32062</v>
      </c>
      <c r="AK1518" s="28" t="s">
        <v>70</v>
      </c>
      <c r="AL1518" s="28">
        <v>10</v>
      </c>
      <c r="AM1518" s="28">
        <v>19991006</v>
      </c>
      <c r="AN1518" s="29">
        <v>544</v>
      </c>
      <c r="AO1518" s="29">
        <v>202306</v>
      </c>
      <c r="AP1518" s="29">
        <v>2022</v>
      </c>
      <c r="AQ1518" s="28">
        <v>566838626</v>
      </c>
      <c r="AR1518" s="28">
        <v>516044285</v>
      </c>
      <c r="AS1518" s="28">
        <v>17983648</v>
      </c>
      <c r="AT1518" s="30">
        <v>1</v>
      </c>
      <c r="AU1518" s="30"/>
      <c r="AV1518" s="30"/>
      <c r="AW1518" s="30"/>
      <c r="AX1518" s="30"/>
      <c r="AY1518" s="30"/>
      <c r="AZ1518" s="30"/>
      <c r="BA1518" s="30"/>
      <c r="BB1518" s="30" t="s">
        <v>54452</v>
      </c>
      <c r="BC1518" s="30" t="s">
        <v>54452</v>
      </c>
      <c r="BD1518" s="30" t="s">
        <v>54452</v>
      </c>
      <c r="BE1518" s="30" t="s">
        <v>54452</v>
      </c>
      <c r="BF1518" s="30" t="s">
        <v>54452</v>
      </c>
      <c r="BG1518" s="30">
        <v>4</v>
      </c>
      <c r="BH1518" s="30"/>
      <c r="BI1518" s="31"/>
    </row>
    <row r="1519" spans="1:61" ht="16.5">
      <c r="A1519" s="21" t="s">
        <v>12780</v>
      </c>
      <c r="B1519" s="21">
        <v>12478</v>
      </c>
      <c r="C1519" s="21">
        <v>1752593</v>
      </c>
      <c r="D1519" s="21">
        <v>2148657130</v>
      </c>
      <c r="E1519" s="22">
        <v>1101111955694</v>
      </c>
      <c r="F1519" s="24" t="s">
        <v>12781</v>
      </c>
      <c r="G1519" s="24" t="s">
        <v>44</v>
      </c>
      <c r="H1519" s="24" t="s">
        <v>51</v>
      </c>
      <c r="I1519" s="24" t="s">
        <v>52</v>
      </c>
      <c r="J1519" s="24" t="s">
        <v>462</v>
      </c>
      <c r="K1519" s="21">
        <v>56</v>
      </c>
      <c r="L1519" s="32" t="s">
        <v>12782</v>
      </c>
      <c r="M1519" s="21" t="s">
        <v>736</v>
      </c>
      <c r="N1519" s="26">
        <v>1</v>
      </c>
      <c r="O1519" s="26" t="s">
        <v>55</v>
      </c>
      <c r="P1519" s="26">
        <v>0</v>
      </c>
      <c r="Q1519" s="26">
        <v>0</v>
      </c>
      <c r="R1519" s="26">
        <v>0</v>
      </c>
      <c r="S1519" s="26">
        <v>0</v>
      </c>
      <c r="T1519" s="26">
        <v>0</v>
      </c>
      <c r="U1519" s="33">
        <v>197008</v>
      </c>
      <c r="V1519" s="26">
        <v>0</v>
      </c>
      <c r="W1519" s="33">
        <v>2515445</v>
      </c>
      <c r="X1519" s="33">
        <v>41810</v>
      </c>
      <c r="Y1519" s="26">
        <v>0</v>
      </c>
      <c r="Z1519" s="21"/>
      <c r="AA1519" s="102">
        <v>0</v>
      </c>
      <c r="AB1519" s="99">
        <v>0</v>
      </c>
      <c r="AC1519" s="99">
        <v>0</v>
      </c>
      <c r="AD1519" s="21">
        <v>1.9</v>
      </c>
      <c r="AE1519" s="21">
        <v>25.5</v>
      </c>
      <c r="AF1519" s="21">
        <f t="shared" si="23"/>
        <v>27.4</v>
      </c>
      <c r="AG1519" s="21" t="s">
        <v>12783</v>
      </c>
      <c r="AH1519" s="24" t="s">
        <v>12784</v>
      </c>
      <c r="AI1519" s="24" t="s">
        <v>12785</v>
      </c>
      <c r="AJ1519" s="27" t="s">
        <v>32063</v>
      </c>
      <c r="AK1519" s="28" t="s">
        <v>70</v>
      </c>
      <c r="AL1519" s="28">
        <v>10</v>
      </c>
      <c r="AM1519" s="28">
        <v>20000428</v>
      </c>
      <c r="AN1519" s="29">
        <v>489</v>
      </c>
      <c r="AO1519" s="29">
        <v>202306</v>
      </c>
      <c r="AP1519" s="29">
        <v>2022</v>
      </c>
      <c r="AQ1519" s="28">
        <v>245584891</v>
      </c>
      <c r="AR1519" s="28">
        <v>647189959</v>
      </c>
      <c r="AS1519" s="28">
        <v>17655442</v>
      </c>
      <c r="AT1519" s="30">
        <v>1</v>
      </c>
      <c r="AU1519" s="30"/>
      <c r="AV1519" s="30"/>
      <c r="AW1519" s="30"/>
      <c r="AX1519" s="30"/>
      <c r="AY1519" s="30"/>
      <c r="AZ1519" s="30"/>
      <c r="BA1519" s="30"/>
      <c r="BB1519" s="30" t="s">
        <v>54452</v>
      </c>
      <c r="BC1519" s="30" t="s">
        <v>54452</v>
      </c>
      <c r="BD1519" s="30" t="s">
        <v>54452</v>
      </c>
      <c r="BE1519" s="30" t="s">
        <v>54452</v>
      </c>
      <c r="BF1519" s="30" t="s">
        <v>54452</v>
      </c>
      <c r="BG1519" s="30">
        <v>4</v>
      </c>
      <c r="BH1519" s="30" t="s">
        <v>9287</v>
      </c>
      <c r="BI1519" s="31"/>
    </row>
    <row r="1520" spans="1:61" ht="16.5">
      <c r="A1520" s="21" t="s">
        <v>8657</v>
      </c>
      <c r="B1520" s="21">
        <v>8853</v>
      </c>
      <c r="C1520" s="21">
        <v>2230925</v>
      </c>
      <c r="D1520" s="21">
        <v>1148640149</v>
      </c>
      <c r="E1520" s="22">
        <v>1101113113349</v>
      </c>
      <c r="F1520" s="24" t="s">
        <v>8658</v>
      </c>
      <c r="G1520" s="24" t="s">
        <v>44</v>
      </c>
      <c r="H1520" s="24" t="s">
        <v>51</v>
      </c>
      <c r="I1520" s="24" t="s">
        <v>65</v>
      </c>
      <c r="J1520" s="24" t="s">
        <v>313</v>
      </c>
      <c r="K1520" s="21">
        <v>46</v>
      </c>
      <c r="L1520" s="32" t="s">
        <v>8659</v>
      </c>
      <c r="M1520" s="21" t="s">
        <v>8660</v>
      </c>
      <c r="N1520" s="21">
        <v>1</v>
      </c>
      <c r="O1520" s="21" t="s">
        <v>83</v>
      </c>
      <c r="P1520" s="21">
        <v>0</v>
      </c>
      <c r="Q1520" s="21">
        <v>0</v>
      </c>
      <c r="R1520" s="21">
        <v>0</v>
      </c>
      <c r="S1520" s="21">
        <v>0</v>
      </c>
      <c r="T1520" s="21">
        <v>0</v>
      </c>
      <c r="U1520" s="21">
        <v>0</v>
      </c>
      <c r="V1520" s="33">
        <v>6500000</v>
      </c>
      <c r="W1520" s="33">
        <v>121576435</v>
      </c>
      <c r="X1520" s="21">
        <v>0</v>
      </c>
      <c r="Y1520" s="21">
        <v>0</v>
      </c>
      <c r="Z1520" s="16"/>
      <c r="AA1520" s="102">
        <v>0</v>
      </c>
      <c r="AB1520" s="99">
        <v>0</v>
      </c>
      <c r="AC1520" s="99">
        <v>0</v>
      </c>
      <c r="AD1520" s="99">
        <v>0</v>
      </c>
      <c r="AE1520" s="21">
        <v>1.2</v>
      </c>
      <c r="AF1520" s="21">
        <f t="shared" si="23"/>
        <v>1.2</v>
      </c>
      <c r="AG1520" s="21" t="s">
        <v>8661</v>
      </c>
      <c r="AH1520" s="24" t="s">
        <v>8662</v>
      </c>
      <c r="AI1520" s="24" t="s">
        <v>8663</v>
      </c>
      <c r="AJ1520" s="27" t="s">
        <v>32064</v>
      </c>
      <c r="AK1520" s="28" t="s">
        <v>60</v>
      </c>
      <c r="AL1520" s="28">
        <v>10</v>
      </c>
      <c r="AM1520" s="28">
        <v>20041109</v>
      </c>
      <c r="AN1520" s="29">
        <v>2400</v>
      </c>
      <c r="AO1520" s="29">
        <v>202301</v>
      </c>
      <c r="AP1520" s="29">
        <v>2022</v>
      </c>
      <c r="AQ1520" s="28">
        <v>77802112</v>
      </c>
      <c r="AR1520" s="28">
        <v>33941333</v>
      </c>
      <c r="AS1520" s="28">
        <v>400000</v>
      </c>
      <c r="AT1520" s="30">
        <v>1</v>
      </c>
      <c r="AU1520" s="30"/>
      <c r="AV1520" s="30"/>
      <c r="AW1520" s="30"/>
      <c r="AX1520" s="30"/>
      <c r="AY1520" s="30"/>
      <c r="AZ1520" s="30"/>
      <c r="BA1520" s="30"/>
      <c r="BB1520" s="30" t="s">
        <v>54452</v>
      </c>
      <c r="BC1520" s="30" t="s">
        <v>54452</v>
      </c>
      <c r="BD1520" s="30" t="s">
        <v>54452</v>
      </c>
      <c r="BE1520" s="30" t="s">
        <v>54452</v>
      </c>
      <c r="BF1520" s="30" t="s">
        <v>54452</v>
      </c>
      <c r="BG1520" s="30">
        <v>8</v>
      </c>
      <c r="BH1520" s="30"/>
      <c r="BI1520" s="31"/>
    </row>
    <row r="1521" spans="1:61" ht="16.5">
      <c r="A1521" s="21" t="s">
        <v>4806</v>
      </c>
      <c r="B1521" s="21">
        <v>4423</v>
      </c>
      <c r="C1521" s="21">
        <v>1649393</v>
      </c>
      <c r="D1521" s="21">
        <v>5138117137</v>
      </c>
      <c r="E1521" s="22">
        <v>1760110020723</v>
      </c>
      <c r="F1521" s="24" t="s">
        <v>4807</v>
      </c>
      <c r="G1521" s="24" t="s">
        <v>44</v>
      </c>
      <c r="H1521" s="24" t="s">
        <v>51</v>
      </c>
      <c r="I1521" s="24" t="s">
        <v>65</v>
      </c>
      <c r="J1521" s="24" t="s">
        <v>2778</v>
      </c>
      <c r="K1521" s="21">
        <v>25</v>
      </c>
      <c r="L1521" s="32" t="s">
        <v>4808</v>
      </c>
      <c r="M1521" s="21" t="s">
        <v>4809</v>
      </c>
      <c r="N1521" s="21">
        <v>1</v>
      </c>
      <c r="O1521" s="21" t="s">
        <v>55</v>
      </c>
      <c r="P1521" s="21">
        <v>0</v>
      </c>
      <c r="Q1521" s="39">
        <v>7680600</v>
      </c>
      <c r="R1521" s="39">
        <v>1168000</v>
      </c>
      <c r="S1521" s="33">
        <v>15089489</v>
      </c>
      <c r="T1521" s="21">
        <v>0</v>
      </c>
      <c r="U1521" s="21">
        <v>0</v>
      </c>
      <c r="V1521" s="21">
        <v>0</v>
      </c>
      <c r="W1521" s="21">
        <v>0</v>
      </c>
      <c r="X1521" s="33">
        <v>1277022</v>
      </c>
      <c r="Y1521" s="39">
        <v>4208555</v>
      </c>
      <c r="Z1521" s="16" t="s">
        <v>126</v>
      </c>
      <c r="AA1521" s="102">
        <v>0</v>
      </c>
      <c r="AB1521" s="21">
        <v>130.5</v>
      </c>
      <c r="AC1521" s="21">
        <v>150.80000000000001</v>
      </c>
      <c r="AD1521" s="99">
        <v>0</v>
      </c>
      <c r="AE1521" s="21">
        <v>12.7</v>
      </c>
      <c r="AF1521" s="21">
        <f t="shared" si="23"/>
        <v>294</v>
      </c>
      <c r="AG1521" s="21" t="s">
        <v>4810</v>
      </c>
      <c r="AH1521" s="24" t="s">
        <v>4811</v>
      </c>
      <c r="AI1521" s="24" t="s">
        <v>4812</v>
      </c>
      <c r="AJ1521" s="27" t="s">
        <v>32065</v>
      </c>
      <c r="AK1521" s="28" t="s">
        <v>70</v>
      </c>
      <c r="AL1521" s="28">
        <v>10</v>
      </c>
      <c r="AM1521" s="28">
        <v>20000117</v>
      </c>
      <c r="AN1521" s="29">
        <v>318</v>
      </c>
      <c r="AO1521" s="29">
        <v>202306</v>
      </c>
      <c r="AP1521" s="29">
        <v>2022</v>
      </c>
      <c r="AQ1521" s="28">
        <v>211901936</v>
      </c>
      <c r="AR1521" s="28">
        <v>237097817</v>
      </c>
      <c r="AS1521" s="28">
        <v>8255497</v>
      </c>
      <c r="AT1521" s="30">
        <v>1</v>
      </c>
      <c r="AU1521" s="30"/>
      <c r="AV1521" s="30"/>
      <c r="AW1521" s="30"/>
      <c r="AX1521" s="30"/>
      <c r="AY1521" s="30"/>
      <c r="AZ1521" s="30"/>
      <c r="BA1521" s="30"/>
      <c r="BB1521" s="30" t="s">
        <v>54452</v>
      </c>
      <c r="BC1521" s="30" t="s">
        <v>54452</v>
      </c>
      <c r="BD1521" s="30" t="s">
        <v>54452</v>
      </c>
      <c r="BE1521" s="30" t="s">
        <v>54452</v>
      </c>
      <c r="BF1521" s="30" t="s">
        <v>54452</v>
      </c>
      <c r="BG1521" s="30">
        <v>7</v>
      </c>
      <c r="BH1521" s="30" t="s">
        <v>4813</v>
      </c>
      <c r="BI1521" s="31"/>
    </row>
    <row r="1522" spans="1:61" ht="16.5">
      <c r="A1522" s="21" t="s">
        <v>22093</v>
      </c>
      <c r="B1522" s="21">
        <v>22074</v>
      </c>
      <c r="C1522" s="21">
        <v>1219617</v>
      </c>
      <c r="D1522" s="21">
        <v>1318120328</v>
      </c>
      <c r="E1522" s="22">
        <v>1201110071902</v>
      </c>
      <c r="F1522" s="24" t="s">
        <v>22094</v>
      </c>
      <c r="G1522" s="24" t="s">
        <v>104</v>
      </c>
      <c r="H1522" s="24" t="s">
        <v>51</v>
      </c>
      <c r="I1522" s="24" t="s">
        <v>65</v>
      </c>
      <c r="J1522" s="24" t="s">
        <v>313</v>
      </c>
      <c r="K1522" s="21">
        <v>46</v>
      </c>
      <c r="L1522" s="32" t="s">
        <v>22095</v>
      </c>
      <c r="M1522" s="21" t="s">
        <v>22096</v>
      </c>
      <c r="N1522" s="21">
        <v>1</v>
      </c>
      <c r="O1522" s="21" t="s">
        <v>83</v>
      </c>
      <c r="P1522" s="33">
        <v>107837600</v>
      </c>
      <c r="Q1522" s="33">
        <v>214782480</v>
      </c>
      <c r="R1522" s="21">
        <v>0</v>
      </c>
      <c r="S1522" s="21">
        <v>0</v>
      </c>
      <c r="T1522" s="21">
        <v>0</v>
      </c>
      <c r="U1522" s="33">
        <v>61275480</v>
      </c>
      <c r="V1522" s="21">
        <v>0</v>
      </c>
      <c r="W1522" s="33">
        <v>3181818</v>
      </c>
      <c r="X1522" s="33">
        <v>51380000</v>
      </c>
      <c r="Y1522" s="21">
        <v>0</v>
      </c>
      <c r="Z1522" s="16" t="s">
        <v>315</v>
      </c>
      <c r="AA1522" s="21">
        <v>1</v>
      </c>
      <c r="AB1522" s="21">
        <v>2.1</v>
      </c>
      <c r="AC1522" s="99">
        <v>0</v>
      </c>
      <c r="AD1522" s="21">
        <v>0.6</v>
      </c>
      <c r="AE1522" s="21">
        <v>0.5</v>
      </c>
      <c r="AF1522" s="21">
        <f t="shared" si="23"/>
        <v>4.2</v>
      </c>
      <c r="AG1522" s="21" t="s">
        <v>22097</v>
      </c>
      <c r="AH1522" s="24" t="s">
        <v>22098</v>
      </c>
      <c r="AI1522" s="24" t="s">
        <v>22099</v>
      </c>
      <c r="AJ1522" s="27" t="s">
        <v>32066</v>
      </c>
      <c r="AK1522" s="28" t="s">
        <v>60</v>
      </c>
      <c r="AL1522" s="28">
        <v>10</v>
      </c>
      <c r="AM1522" s="28">
        <v>19920110</v>
      </c>
      <c r="AN1522" s="29">
        <v>395</v>
      </c>
      <c r="AO1522" s="29">
        <v>202212</v>
      </c>
      <c r="AP1522" s="29">
        <v>2022</v>
      </c>
      <c r="AQ1522" s="28">
        <v>20206425</v>
      </c>
      <c r="AR1522" s="28">
        <v>11466364</v>
      </c>
      <c r="AS1522" s="28">
        <v>501000</v>
      </c>
      <c r="AT1522" s="30">
        <v>1</v>
      </c>
      <c r="AU1522" s="30"/>
      <c r="AV1522" s="30"/>
      <c r="AW1522" s="30"/>
      <c r="AX1522" s="30"/>
      <c r="AY1522" s="30"/>
      <c r="AZ1522" s="30"/>
      <c r="BA1522" s="30"/>
      <c r="BB1522" s="30" t="s">
        <v>54452</v>
      </c>
      <c r="BC1522" s="30" t="s">
        <v>54452</v>
      </c>
      <c r="BD1522" s="30" t="s">
        <v>54452</v>
      </c>
      <c r="BE1522" s="30" t="s">
        <v>54452</v>
      </c>
      <c r="BF1522" s="30" t="s">
        <v>54452</v>
      </c>
      <c r="BG1522" s="30">
        <v>7</v>
      </c>
      <c r="BH1522" s="30" t="s">
        <v>22100</v>
      </c>
      <c r="BI1522" s="31"/>
    </row>
    <row r="1523" spans="1:61" ht="16.5">
      <c r="A1523" s="21" t="s">
        <v>6285</v>
      </c>
      <c r="B1523" s="21">
        <v>6368</v>
      </c>
      <c r="C1523" s="21">
        <v>1615717</v>
      </c>
      <c r="D1523" s="21">
        <v>1338127249</v>
      </c>
      <c r="E1523" s="22">
        <v>1243110033235</v>
      </c>
      <c r="F1523" s="24" t="s">
        <v>6286</v>
      </c>
      <c r="G1523" s="24" t="s">
        <v>44</v>
      </c>
      <c r="H1523" s="24" t="s">
        <v>51</v>
      </c>
      <c r="I1523" s="24" t="s">
        <v>52</v>
      </c>
      <c r="J1523" s="24" t="s">
        <v>1042</v>
      </c>
      <c r="K1523" s="21">
        <v>36</v>
      </c>
      <c r="L1523" s="32" t="s">
        <v>6287</v>
      </c>
      <c r="M1523" s="21" t="s">
        <v>6071</v>
      </c>
      <c r="N1523" s="26">
        <v>1</v>
      </c>
      <c r="O1523" s="26" t="s">
        <v>55</v>
      </c>
      <c r="P1523" s="26">
        <v>0</v>
      </c>
      <c r="Q1523" s="33">
        <v>3605760</v>
      </c>
      <c r="R1523" s="26">
        <v>0</v>
      </c>
      <c r="S1523" s="33">
        <v>1388061</v>
      </c>
      <c r="T1523" s="26">
        <v>0</v>
      </c>
      <c r="U1523" s="26">
        <v>0</v>
      </c>
      <c r="V1523" s="26">
        <v>0</v>
      </c>
      <c r="W1523" s="26">
        <v>0</v>
      </c>
      <c r="X1523" s="33">
        <v>2758930</v>
      </c>
      <c r="Y1523" s="33">
        <v>1402253</v>
      </c>
      <c r="Z1523" s="21" t="s">
        <v>5733</v>
      </c>
      <c r="AA1523" s="102">
        <v>0</v>
      </c>
      <c r="AB1523" s="21">
        <v>50</v>
      </c>
      <c r="AC1523" s="21">
        <v>13.8</v>
      </c>
      <c r="AD1523" s="99">
        <v>0</v>
      </c>
      <c r="AE1523" s="21">
        <v>27.5</v>
      </c>
      <c r="AF1523" s="21">
        <f t="shared" si="23"/>
        <v>91.3</v>
      </c>
      <c r="AG1523" s="21" t="s">
        <v>6288</v>
      </c>
      <c r="AH1523" s="24" t="s">
        <v>6289</v>
      </c>
      <c r="AI1523" s="24" t="s">
        <v>6290</v>
      </c>
      <c r="AJ1523" s="27" t="s">
        <v>32067</v>
      </c>
      <c r="AK1523" s="28" t="s">
        <v>70</v>
      </c>
      <c r="AL1523" s="28">
        <v>10</v>
      </c>
      <c r="AM1523" s="28">
        <v>19910919</v>
      </c>
      <c r="AN1523" s="29">
        <v>387</v>
      </c>
      <c r="AO1523" s="29">
        <v>202306</v>
      </c>
      <c r="AP1523" s="29">
        <v>2022</v>
      </c>
      <c r="AQ1523" s="28">
        <v>269244294</v>
      </c>
      <c r="AR1523" s="28">
        <v>901959132</v>
      </c>
      <c r="AS1523" s="28">
        <v>38618991</v>
      </c>
      <c r="AT1523" s="30">
        <v>1</v>
      </c>
      <c r="AU1523" s="30"/>
      <c r="AV1523" s="30"/>
      <c r="AW1523" s="30"/>
      <c r="AX1523" s="30"/>
      <c r="AY1523" s="30"/>
      <c r="AZ1523" s="30"/>
      <c r="BA1523" s="30"/>
      <c r="BB1523" s="30" t="s">
        <v>54452</v>
      </c>
      <c r="BC1523" s="30" t="s">
        <v>54452</v>
      </c>
      <c r="BD1523" s="30" t="s">
        <v>54452</v>
      </c>
      <c r="BE1523" s="30" t="s">
        <v>54452</v>
      </c>
      <c r="BF1523" s="30" t="s">
        <v>6291</v>
      </c>
      <c r="BG1523" s="30">
        <v>2</v>
      </c>
      <c r="BH1523" s="30" t="s">
        <v>6292</v>
      </c>
      <c r="BI1523" s="31"/>
    </row>
    <row r="1524" spans="1:61" ht="16.5">
      <c r="A1524" s="21" t="s">
        <v>6535</v>
      </c>
      <c r="B1524" s="21">
        <v>6659</v>
      </c>
      <c r="C1524" s="21">
        <v>1133357</v>
      </c>
      <c r="D1524" s="21">
        <v>1248167704</v>
      </c>
      <c r="E1524" s="22">
        <v>1348110045535</v>
      </c>
      <c r="F1524" s="24" t="s">
        <v>6536</v>
      </c>
      <c r="G1524" s="24" t="s">
        <v>44</v>
      </c>
      <c r="H1524" s="24" t="s">
        <v>51</v>
      </c>
      <c r="I1524" s="24" t="s">
        <v>65</v>
      </c>
      <c r="J1524" s="24" t="s">
        <v>1042</v>
      </c>
      <c r="K1524" s="21">
        <v>36</v>
      </c>
      <c r="L1524" s="32" t="s">
        <v>6537</v>
      </c>
      <c r="M1524" s="21" t="s">
        <v>6538</v>
      </c>
      <c r="N1524" s="21">
        <v>1</v>
      </c>
      <c r="O1524" s="21" t="s">
        <v>55</v>
      </c>
      <c r="P1524" s="33">
        <v>27111</v>
      </c>
      <c r="Q1524" s="33">
        <v>3193</v>
      </c>
      <c r="R1524" s="21">
        <v>0</v>
      </c>
      <c r="S1524" s="21">
        <v>0</v>
      </c>
      <c r="T1524" s="21">
        <v>0</v>
      </c>
      <c r="U1524" s="21">
        <v>0</v>
      </c>
      <c r="V1524" s="21">
        <v>0</v>
      </c>
      <c r="W1524" s="21">
        <v>0</v>
      </c>
      <c r="X1524" s="33">
        <v>2440191</v>
      </c>
      <c r="Y1524" s="33">
        <v>418747</v>
      </c>
      <c r="Z1524" s="16" t="s">
        <v>126</v>
      </c>
      <c r="AA1524" s="21">
        <v>0.2</v>
      </c>
      <c r="AB1524" s="21">
        <v>4.2</v>
      </c>
      <c r="AC1524" s="99">
        <v>0</v>
      </c>
      <c r="AD1524" s="99">
        <v>0</v>
      </c>
      <c r="AE1524" s="21">
        <v>24.4</v>
      </c>
      <c r="AF1524" s="21">
        <f t="shared" si="23"/>
        <v>28.799999999999997</v>
      </c>
      <c r="AG1524" s="21" t="s">
        <v>6539</v>
      </c>
      <c r="AH1524" s="24" t="s">
        <v>6540</v>
      </c>
      <c r="AI1524" s="24" t="s">
        <v>6541</v>
      </c>
      <c r="AJ1524" s="27" t="s">
        <v>32068</v>
      </c>
      <c r="AK1524" s="28" t="s">
        <v>70</v>
      </c>
      <c r="AL1524" s="28">
        <v>10</v>
      </c>
      <c r="AM1524" s="28">
        <v>19991110</v>
      </c>
      <c r="AN1524" s="29">
        <v>838</v>
      </c>
      <c r="AO1524" s="29">
        <v>202306</v>
      </c>
      <c r="AP1524" s="29">
        <v>2022</v>
      </c>
      <c r="AQ1524" s="28">
        <v>233972665</v>
      </c>
      <c r="AR1524" s="28">
        <v>401652432</v>
      </c>
      <c r="AS1524" s="28">
        <v>21727280</v>
      </c>
      <c r="AT1524" s="30">
        <v>2</v>
      </c>
      <c r="AU1524" s="30"/>
      <c r="AV1524" s="30"/>
      <c r="AW1524" s="30"/>
      <c r="AX1524" s="30"/>
      <c r="AY1524" s="30"/>
      <c r="AZ1524" s="30"/>
      <c r="BA1524" s="30"/>
      <c r="BB1524" s="30" t="s">
        <v>54452</v>
      </c>
      <c r="BC1524" s="30" t="s">
        <v>54452</v>
      </c>
      <c r="BD1524" s="30" t="s">
        <v>54452</v>
      </c>
      <c r="BE1524" s="30" t="s">
        <v>54452</v>
      </c>
      <c r="BF1524" s="30" t="s">
        <v>6542</v>
      </c>
      <c r="BG1524" s="30">
        <v>2</v>
      </c>
      <c r="BH1524" s="30"/>
      <c r="BI1524" s="31"/>
    </row>
    <row r="1525" spans="1:61" ht="16.5">
      <c r="A1525" s="21" t="s">
        <v>3095</v>
      </c>
      <c r="B1525" s="21">
        <v>2855</v>
      </c>
      <c r="C1525" s="21">
        <v>1645338</v>
      </c>
      <c r="D1525" s="21">
        <v>5138131648</v>
      </c>
      <c r="E1525" s="22">
        <v>1760110035615</v>
      </c>
      <c r="F1525" s="24" t="s">
        <v>3096</v>
      </c>
      <c r="G1525" s="24" t="s">
        <v>44</v>
      </c>
      <c r="H1525" s="24" t="s">
        <v>51</v>
      </c>
      <c r="I1525" s="24" t="s">
        <v>52</v>
      </c>
      <c r="J1525" s="24" t="s">
        <v>1935</v>
      </c>
      <c r="K1525" s="21">
        <v>18</v>
      </c>
      <c r="L1525" s="32" t="s">
        <v>3097</v>
      </c>
      <c r="M1525" s="21" t="s">
        <v>3098</v>
      </c>
      <c r="N1525" s="21">
        <v>2</v>
      </c>
      <c r="O1525" s="21" t="s">
        <v>55</v>
      </c>
      <c r="P1525" s="21">
        <v>0</v>
      </c>
      <c r="Q1525" s="21">
        <v>0</v>
      </c>
      <c r="R1525" s="33">
        <v>2348862</v>
      </c>
      <c r="S1525" s="33">
        <v>10064661</v>
      </c>
      <c r="T1525" s="21">
        <v>0</v>
      </c>
      <c r="U1525" s="33">
        <v>1285444</v>
      </c>
      <c r="V1525" s="33">
        <v>1428693</v>
      </c>
      <c r="W1525" s="21">
        <v>0</v>
      </c>
      <c r="X1525" s="21">
        <v>0</v>
      </c>
      <c r="Y1525" s="33">
        <v>28395190</v>
      </c>
      <c r="Z1525" s="16" t="s">
        <v>56</v>
      </c>
      <c r="AA1525" s="102">
        <v>0</v>
      </c>
      <c r="AB1525" s="21">
        <v>307.39999999999998</v>
      </c>
      <c r="AC1525" s="21">
        <v>100.6</v>
      </c>
      <c r="AD1525" s="21">
        <v>12.8</v>
      </c>
      <c r="AE1525" s="21">
        <v>14.2</v>
      </c>
      <c r="AF1525" s="21">
        <f t="shared" si="23"/>
        <v>435</v>
      </c>
      <c r="AG1525" s="21" t="s">
        <v>3099</v>
      </c>
      <c r="AH1525" s="24" t="s">
        <v>3100</v>
      </c>
      <c r="AI1525" s="24" t="s">
        <v>3101</v>
      </c>
      <c r="AJ1525" s="27" t="s">
        <v>32069</v>
      </c>
      <c r="AK1525" s="28" t="s">
        <v>70</v>
      </c>
      <c r="AL1525" s="28">
        <v>10</v>
      </c>
      <c r="AM1525" s="28">
        <v>20031111</v>
      </c>
      <c r="AN1525" s="29">
        <v>1146</v>
      </c>
      <c r="AO1525" s="29">
        <v>202306</v>
      </c>
      <c r="AP1525" s="29">
        <v>2022</v>
      </c>
      <c r="AQ1525" s="28">
        <v>354982700</v>
      </c>
      <c r="AR1525" s="28">
        <v>498096582</v>
      </c>
      <c r="AS1525" s="28">
        <v>13144000</v>
      </c>
      <c r="AT1525" s="30">
        <v>1</v>
      </c>
      <c r="AU1525" s="30"/>
      <c r="AV1525" s="30"/>
      <c r="AW1525" s="30"/>
      <c r="AX1525" s="30"/>
      <c r="AY1525" s="30"/>
      <c r="AZ1525" s="30"/>
      <c r="BA1525" s="30"/>
      <c r="BB1525" s="30" t="s">
        <v>54452</v>
      </c>
      <c r="BC1525" s="30" t="s">
        <v>54452</v>
      </c>
      <c r="BD1525" s="30" t="s">
        <v>54452</v>
      </c>
      <c r="BE1525" s="30" t="s">
        <v>54452</v>
      </c>
      <c r="BF1525" s="30" t="s">
        <v>54452</v>
      </c>
      <c r="BG1525" s="30">
        <v>4</v>
      </c>
      <c r="BH1525" s="30" t="s">
        <v>237</v>
      </c>
      <c r="BI1525" s="31"/>
    </row>
    <row r="1526" spans="1:61" ht="16.5">
      <c r="A1526" s="21" t="s">
        <v>6375</v>
      </c>
      <c r="B1526" s="21">
        <v>6445</v>
      </c>
      <c r="C1526" s="21">
        <v>6679951</v>
      </c>
      <c r="D1526" s="21">
        <v>6958100374</v>
      </c>
      <c r="E1526" s="22">
        <v>1313110163174</v>
      </c>
      <c r="F1526" s="24" t="s">
        <v>6376</v>
      </c>
      <c r="G1526" s="24" t="s">
        <v>44</v>
      </c>
      <c r="H1526" s="24" t="s">
        <v>51</v>
      </c>
      <c r="I1526" s="24" t="s">
        <v>52</v>
      </c>
      <c r="J1526" s="24" t="s">
        <v>1042</v>
      </c>
      <c r="K1526" s="21">
        <v>36</v>
      </c>
      <c r="L1526" s="32" t="s">
        <v>6377</v>
      </c>
      <c r="M1526" s="21" t="s">
        <v>6378</v>
      </c>
      <c r="N1526" s="26">
        <v>1</v>
      </c>
      <c r="O1526" s="26" t="s">
        <v>351</v>
      </c>
      <c r="P1526" s="21">
        <v>0</v>
      </c>
      <c r="Q1526" s="21">
        <v>0</v>
      </c>
      <c r="R1526" s="21">
        <v>0</v>
      </c>
      <c r="S1526" s="21">
        <v>0</v>
      </c>
      <c r="T1526" s="21">
        <v>0</v>
      </c>
      <c r="U1526" s="21">
        <v>0</v>
      </c>
      <c r="V1526" s="21">
        <v>0</v>
      </c>
      <c r="W1526" s="21">
        <v>0</v>
      </c>
      <c r="X1526" s="21">
        <v>0</v>
      </c>
      <c r="Y1526" s="21">
        <v>0</v>
      </c>
      <c r="Z1526" s="21" t="s">
        <v>5733</v>
      </c>
      <c r="AA1526" s="103">
        <v>0</v>
      </c>
      <c r="AB1526" s="100">
        <v>0</v>
      </c>
      <c r="AC1526" s="100">
        <v>0</v>
      </c>
      <c r="AD1526" s="100">
        <v>0</v>
      </c>
      <c r="AE1526" s="100">
        <v>0</v>
      </c>
      <c r="AF1526" s="21">
        <f t="shared" si="23"/>
        <v>0</v>
      </c>
      <c r="AG1526" s="21" t="s">
        <v>6379</v>
      </c>
      <c r="AH1526" s="24" t="s">
        <v>6380</v>
      </c>
      <c r="AI1526" s="24" t="s">
        <v>6381</v>
      </c>
      <c r="AJ1526" s="27" t="s">
        <v>32070</v>
      </c>
      <c r="AK1526" s="28" t="s">
        <v>70</v>
      </c>
      <c r="AL1526" s="28">
        <v>10</v>
      </c>
      <c r="AM1526" s="28">
        <v>20160404</v>
      </c>
      <c r="AN1526" s="29">
        <v>1654</v>
      </c>
      <c r="AO1526" s="29">
        <v>202306</v>
      </c>
      <c r="AP1526" s="29">
        <v>2022</v>
      </c>
      <c r="AQ1526" s="28">
        <v>1011455312</v>
      </c>
      <c r="AR1526" s="28">
        <v>1120247820</v>
      </c>
      <c r="AS1526" s="28">
        <v>24541951</v>
      </c>
      <c r="AT1526" s="30">
        <v>1</v>
      </c>
      <c r="AU1526" s="30"/>
      <c r="AV1526" s="30"/>
      <c r="AW1526" s="30"/>
      <c r="AX1526" s="30"/>
      <c r="AY1526" s="30"/>
      <c r="AZ1526" s="30"/>
      <c r="BA1526" s="30"/>
      <c r="BB1526" s="30" t="s">
        <v>54452</v>
      </c>
      <c r="BC1526" s="30" t="s">
        <v>54452</v>
      </c>
      <c r="BD1526" s="30" t="s">
        <v>54452</v>
      </c>
      <c r="BE1526" s="30" t="s">
        <v>54452</v>
      </c>
      <c r="BF1526" s="30" t="s">
        <v>54452</v>
      </c>
      <c r="BG1526" s="30">
        <v>4</v>
      </c>
      <c r="BH1526" s="30" t="s">
        <v>237</v>
      </c>
      <c r="BI1526" s="31"/>
    </row>
    <row r="1527" spans="1:61" ht="16.5">
      <c r="A1527" s="21" t="s">
        <v>1630</v>
      </c>
      <c r="B1527" s="21">
        <v>1535</v>
      </c>
      <c r="C1527" s="21">
        <v>2764511</v>
      </c>
      <c r="D1527" s="21">
        <v>3178102448</v>
      </c>
      <c r="E1527" s="22">
        <v>1501110101662</v>
      </c>
      <c r="F1527" s="24" t="s">
        <v>1631</v>
      </c>
      <c r="G1527" s="24" t="s">
        <v>44</v>
      </c>
      <c r="H1527" s="24" t="s">
        <v>51</v>
      </c>
      <c r="I1527" s="24" t="s">
        <v>52</v>
      </c>
      <c r="J1527" s="24" t="s">
        <v>1463</v>
      </c>
      <c r="K1527" s="21">
        <v>11</v>
      </c>
      <c r="L1527" s="32" t="s">
        <v>1632</v>
      </c>
      <c r="M1527" s="21" t="s">
        <v>1633</v>
      </c>
      <c r="N1527" s="21">
        <v>1</v>
      </c>
      <c r="O1527" s="21" t="s">
        <v>55</v>
      </c>
      <c r="P1527" s="21">
        <v>0</v>
      </c>
      <c r="Q1527" s="21">
        <v>0</v>
      </c>
      <c r="R1527" s="21">
        <v>0</v>
      </c>
      <c r="S1527" s="21">
        <v>0</v>
      </c>
      <c r="T1527" s="21">
        <v>0</v>
      </c>
      <c r="U1527" s="21">
        <v>0</v>
      </c>
      <c r="V1527" s="21">
        <v>0</v>
      </c>
      <c r="W1527" s="21">
        <v>0</v>
      </c>
      <c r="X1527" s="21">
        <v>0</v>
      </c>
      <c r="Y1527" s="39">
        <v>46060826</v>
      </c>
      <c r="Z1527" s="16" t="s">
        <v>56</v>
      </c>
      <c r="AA1527" s="102">
        <v>0</v>
      </c>
      <c r="AB1527" s="21">
        <v>460.6</v>
      </c>
      <c r="AC1527" s="99">
        <v>0</v>
      </c>
      <c r="AD1527" s="99">
        <v>0</v>
      </c>
      <c r="AE1527" s="99">
        <v>0</v>
      </c>
      <c r="AF1527" s="21">
        <f t="shared" si="23"/>
        <v>460.6</v>
      </c>
      <c r="AG1527" s="21" t="s">
        <v>1634</v>
      </c>
      <c r="AH1527" s="24" t="s">
        <v>1635</v>
      </c>
      <c r="AI1527" s="24" t="s">
        <v>1636</v>
      </c>
      <c r="AJ1527" s="27" t="s">
        <v>32071</v>
      </c>
      <c r="AK1527" s="28" t="s">
        <v>70</v>
      </c>
      <c r="AL1527" s="28">
        <v>10</v>
      </c>
      <c r="AM1527" s="28">
        <v>20061206</v>
      </c>
      <c r="AN1527" s="29">
        <v>512</v>
      </c>
      <c r="AO1527" s="29">
        <v>202306</v>
      </c>
      <c r="AP1527" s="29">
        <v>2022</v>
      </c>
      <c r="AQ1527" s="28">
        <v>558440319</v>
      </c>
      <c r="AR1527" s="28">
        <v>555285987</v>
      </c>
      <c r="AS1527" s="28">
        <v>6304000</v>
      </c>
      <c r="AT1527" s="30">
        <v>1</v>
      </c>
      <c r="AU1527" s="30"/>
      <c r="AV1527" s="30"/>
      <c r="AW1527" s="30"/>
      <c r="AX1527" s="30"/>
      <c r="AY1527" s="30"/>
      <c r="AZ1527" s="30"/>
      <c r="BA1527" s="30"/>
      <c r="BB1527" s="30" t="s">
        <v>54452</v>
      </c>
      <c r="BC1527" s="30" t="s">
        <v>54452</v>
      </c>
      <c r="BD1527" s="30" t="s">
        <v>54452</v>
      </c>
      <c r="BE1527" s="30" t="s">
        <v>54452</v>
      </c>
      <c r="BF1527" s="30" t="s">
        <v>54452</v>
      </c>
      <c r="BG1527" s="30">
        <v>4</v>
      </c>
      <c r="BH1527" s="30" t="s">
        <v>1637</v>
      </c>
      <c r="BI1527" s="31"/>
    </row>
    <row r="1528" spans="1:61" ht="16.5">
      <c r="A1528" s="21" t="s">
        <v>16216</v>
      </c>
      <c r="B1528" s="21">
        <v>22476</v>
      </c>
      <c r="C1528" s="21">
        <v>6660753</v>
      </c>
      <c r="D1528" s="21">
        <v>3878100250</v>
      </c>
      <c r="E1528" s="22">
        <v>1101115973204</v>
      </c>
      <c r="F1528" s="24" t="s">
        <v>16217</v>
      </c>
      <c r="G1528" s="24" t="s">
        <v>104</v>
      </c>
      <c r="H1528" s="24" t="s">
        <v>51</v>
      </c>
      <c r="I1528" s="24" t="s">
        <v>65</v>
      </c>
      <c r="J1528" s="24" t="s">
        <v>171</v>
      </c>
      <c r="K1528" s="21">
        <v>48</v>
      </c>
      <c r="L1528" s="32" t="s">
        <v>16218</v>
      </c>
      <c r="M1528" s="21" t="s">
        <v>16219</v>
      </c>
      <c r="N1528" s="21">
        <v>1</v>
      </c>
      <c r="O1528" s="21">
        <v>0</v>
      </c>
      <c r="P1528" s="21">
        <v>0</v>
      </c>
      <c r="Q1528" s="21">
        <v>0</v>
      </c>
      <c r="R1528" s="21">
        <v>0</v>
      </c>
      <c r="S1528" s="21">
        <v>0</v>
      </c>
      <c r="T1528" s="21">
        <v>0</v>
      </c>
      <c r="U1528" s="21">
        <v>0</v>
      </c>
      <c r="V1528" s="21">
        <v>0</v>
      </c>
      <c r="W1528" s="21">
        <v>0</v>
      </c>
      <c r="X1528" s="21">
        <v>0</v>
      </c>
      <c r="Y1528" s="21">
        <v>0</v>
      </c>
      <c r="Z1528" s="16" t="s">
        <v>315</v>
      </c>
      <c r="AA1528" s="101">
        <v>0</v>
      </c>
      <c r="AB1528" s="98">
        <v>0</v>
      </c>
      <c r="AC1528" s="98">
        <v>0</v>
      </c>
      <c r="AD1528" s="98">
        <v>0</v>
      </c>
      <c r="AE1528" s="98">
        <v>0</v>
      </c>
      <c r="AF1528" s="21">
        <f t="shared" ref="AF1528:AF1591" si="24">SUM(AA1528:AE1528)</f>
        <v>0</v>
      </c>
      <c r="AG1528" s="21" t="s">
        <v>16220</v>
      </c>
      <c r="AH1528" s="24" t="s">
        <v>16221</v>
      </c>
      <c r="AI1528" s="24" t="s">
        <v>16222</v>
      </c>
      <c r="AJ1528" s="27" t="s">
        <v>31279</v>
      </c>
      <c r="AK1528" s="28" t="s">
        <v>60</v>
      </c>
      <c r="AL1528" s="28">
        <v>10</v>
      </c>
      <c r="AM1528" s="28">
        <v>20160215</v>
      </c>
      <c r="AN1528" s="29">
        <v>521</v>
      </c>
      <c r="AO1528" s="29">
        <v>202012</v>
      </c>
      <c r="AP1528" s="29"/>
      <c r="AQ1528" s="28"/>
      <c r="AR1528" s="28"/>
      <c r="AS1528" s="28"/>
      <c r="AT1528" s="30">
        <v>1</v>
      </c>
      <c r="AU1528" s="30"/>
      <c r="AV1528" s="30"/>
      <c r="AW1528" s="30"/>
      <c r="AX1528" s="30"/>
      <c r="AY1528" s="30"/>
      <c r="AZ1528" s="30"/>
      <c r="BA1528" s="30"/>
      <c r="BB1528" s="30" t="s">
        <v>54452</v>
      </c>
      <c r="BC1528" s="30" t="s">
        <v>54452</v>
      </c>
      <c r="BD1528" s="30" t="s">
        <v>54452</v>
      </c>
      <c r="BE1528" s="30" t="s">
        <v>54452</v>
      </c>
      <c r="BF1528" s="30" t="s">
        <v>54452</v>
      </c>
      <c r="BG1528" s="30">
        <v>5</v>
      </c>
      <c r="BH1528" s="30" t="s">
        <v>16223</v>
      </c>
      <c r="BI1528" s="31"/>
    </row>
    <row r="1529" spans="1:61" ht="16.5">
      <c r="A1529" s="21" t="s">
        <v>16225</v>
      </c>
      <c r="B1529" s="21">
        <v>9222</v>
      </c>
      <c r="C1529" s="21">
        <v>8490509</v>
      </c>
      <c r="D1529" s="21">
        <v>6408800960</v>
      </c>
      <c r="E1529" s="22">
        <v>1348110434209</v>
      </c>
      <c r="F1529" s="24" t="s">
        <v>16226</v>
      </c>
      <c r="G1529" s="24" t="s">
        <v>44</v>
      </c>
      <c r="H1529" s="24" t="s">
        <v>51</v>
      </c>
      <c r="I1529" s="24" t="s">
        <v>65</v>
      </c>
      <c r="J1529" s="24" t="s">
        <v>313</v>
      </c>
      <c r="K1529" s="21">
        <v>46</v>
      </c>
      <c r="L1529" s="32" t="s">
        <v>16227</v>
      </c>
      <c r="M1529" s="21" t="s">
        <v>16228</v>
      </c>
      <c r="N1529" s="26">
        <v>1</v>
      </c>
      <c r="O1529" s="26">
        <v>0</v>
      </c>
      <c r="P1529" s="26">
        <v>0</v>
      </c>
      <c r="Q1529" s="26">
        <v>0</v>
      </c>
      <c r="R1529" s="26">
        <v>0</v>
      </c>
      <c r="S1529" s="26">
        <v>0</v>
      </c>
      <c r="T1529" s="26">
        <v>0</v>
      </c>
      <c r="U1529" s="26">
        <v>0</v>
      </c>
      <c r="V1529" s="26">
        <v>0</v>
      </c>
      <c r="W1529" s="26">
        <v>0</v>
      </c>
      <c r="X1529" s="26">
        <v>0</v>
      </c>
      <c r="Y1529" s="26">
        <v>0</v>
      </c>
      <c r="Z1529" s="21"/>
      <c r="AA1529" s="101">
        <v>0</v>
      </c>
      <c r="AB1529" s="98">
        <v>0</v>
      </c>
      <c r="AC1529" s="98">
        <v>0</v>
      </c>
      <c r="AD1529" s="98">
        <v>0</v>
      </c>
      <c r="AE1529" s="98">
        <v>0</v>
      </c>
      <c r="AF1529" s="21">
        <f t="shared" si="24"/>
        <v>0</v>
      </c>
      <c r="AG1529" s="21" t="s">
        <v>16229</v>
      </c>
      <c r="AH1529" s="24" t="s">
        <v>16230</v>
      </c>
      <c r="AI1529" s="24" t="s">
        <v>16231</v>
      </c>
      <c r="AJ1529" s="27" t="s">
        <v>32072</v>
      </c>
      <c r="AK1529" s="28" t="s">
        <v>60</v>
      </c>
      <c r="AL1529" s="28">
        <v>10</v>
      </c>
      <c r="AM1529" s="28">
        <v>20171220</v>
      </c>
      <c r="AN1529" s="29">
        <v>528</v>
      </c>
      <c r="AO1529" s="29">
        <v>202203</v>
      </c>
      <c r="AP1529" s="29">
        <v>2022</v>
      </c>
      <c r="AQ1529" s="28">
        <v>0</v>
      </c>
      <c r="AR1529" s="28">
        <v>10482505</v>
      </c>
      <c r="AS1529" s="28">
        <v>319000</v>
      </c>
      <c r="AT1529" s="30">
        <v>1</v>
      </c>
      <c r="AU1529" s="30"/>
      <c r="AV1529" s="30"/>
      <c r="AW1529" s="30"/>
      <c r="AX1529" s="30"/>
      <c r="AY1529" s="30"/>
      <c r="AZ1529" s="30"/>
      <c r="BA1529" s="30"/>
      <c r="BB1529" s="30" t="s">
        <v>54452</v>
      </c>
      <c r="BC1529" s="30" t="s">
        <v>54452</v>
      </c>
      <c r="BD1529" s="30" t="s">
        <v>54452</v>
      </c>
      <c r="BE1529" s="30" t="s">
        <v>54452</v>
      </c>
      <c r="BF1529" s="30" t="s">
        <v>54452</v>
      </c>
      <c r="BG1529" s="30">
        <v>5</v>
      </c>
      <c r="BH1529" s="30"/>
      <c r="BI1529" s="31"/>
    </row>
    <row r="1530" spans="1:61" ht="16.5">
      <c r="A1530" s="21" t="s">
        <v>5944</v>
      </c>
      <c r="B1530" s="21">
        <v>6001</v>
      </c>
      <c r="C1530" s="21">
        <v>1740210</v>
      </c>
      <c r="D1530" s="21">
        <v>1368118623</v>
      </c>
      <c r="E1530" s="22">
        <v>1243110042640</v>
      </c>
      <c r="F1530" s="24" t="s">
        <v>5945</v>
      </c>
      <c r="G1530" s="24" t="s">
        <v>44</v>
      </c>
      <c r="H1530" s="24" t="s">
        <v>51</v>
      </c>
      <c r="I1530" s="24" t="s">
        <v>52</v>
      </c>
      <c r="J1530" s="24" t="s">
        <v>1011</v>
      </c>
      <c r="K1530" s="21">
        <v>35</v>
      </c>
      <c r="L1530" s="32" t="s">
        <v>5946</v>
      </c>
      <c r="M1530" s="21" t="s">
        <v>1837</v>
      </c>
      <c r="N1530" s="21">
        <v>1</v>
      </c>
      <c r="O1530" s="21" t="s">
        <v>55</v>
      </c>
      <c r="P1530" s="21">
        <v>0</v>
      </c>
      <c r="Q1530" s="33">
        <v>23000</v>
      </c>
      <c r="R1530" s="21">
        <v>0</v>
      </c>
      <c r="S1530" s="33">
        <v>216360</v>
      </c>
      <c r="T1530" s="21">
        <v>0</v>
      </c>
      <c r="U1530" s="33">
        <v>65383</v>
      </c>
      <c r="V1530" s="33">
        <v>445415</v>
      </c>
      <c r="W1530" s="39">
        <v>39136</v>
      </c>
      <c r="X1530" s="36">
        <f>SUM(50300,4743922)</f>
        <v>4794222</v>
      </c>
      <c r="Y1530" s="33">
        <v>1846390</v>
      </c>
      <c r="Z1530" s="16" t="s">
        <v>126</v>
      </c>
      <c r="AA1530" s="102">
        <v>0</v>
      </c>
      <c r="AB1530" s="21">
        <v>18.600000000000001</v>
      </c>
      <c r="AC1530" s="21">
        <v>2.1</v>
      </c>
      <c r="AD1530" s="21">
        <v>0.6</v>
      </c>
      <c r="AE1530" s="21">
        <v>52.7</v>
      </c>
      <c r="AF1530" s="21">
        <f t="shared" si="24"/>
        <v>74</v>
      </c>
      <c r="AG1530" s="21" t="s">
        <v>5947</v>
      </c>
      <c r="AH1530" s="24" t="s">
        <v>5948</v>
      </c>
      <c r="AI1530" s="24" t="s">
        <v>5949</v>
      </c>
      <c r="AJ1530" s="27" t="s">
        <v>32073</v>
      </c>
      <c r="AK1530" s="28" t="s">
        <v>60</v>
      </c>
      <c r="AL1530" s="28">
        <v>10</v>
      </c>
      <c r="AM1530" s="28">
        <v>19940601</v>
      </c>
      <c r="AN1530" s="29">
        <v>418</v>
      </c>
      <c r="AO1530" s="29">
        <v>202212</v>
      </c>
      <c r="AP1530" s="29">
        <v>2022</v>
      </c>
      <c r="AQ1530" s="28">
        <v>141342354</v>
      </c>
      <c r="AR1530" s="28">
        <v>95432823</v>
      </c>
      <c r="AS1530" s="28">
        <v>2374240</v>
      </c>
      <c r="AT1530" s="30">
        <v>1</v>
      </c>
      <c r="AU1530" s="30"/>
      <c r="AV1530" s="30"/>
      <c r="AW1530" s="30"/>
      <c r="AX1530" s="30"/>
      <c r="AY1530" s="30"/>
      <c r="AZ1530" s="30"/>
      <c r="BA1530" s="30"/>
      <c r="BB1530" s="30" t="s">
        <v>54452</v>
      </c>
      <c r="BC1530" s="30" t="s">
        <v>54452</v>
      </c>
      <c r="BD1530" s="30" t="s">
        <v>54452</v>
      </c>
      <c r="BE1530" s="30" t="s">
        <v>54452</v>
      </c>
      <c r="BF1530" s="30" t="s">
        <v>54452</v>
      </c>
      <c r="BG1530" s="30">
        <v>7</v>
      </c>
      <c r="BH1530" s="30" t="s">
        <v>5075</v>
      </c>
      <c r="BI1530" s="31"/>
    </row>
    <row r="1531" spans="1:61" ht="16.5">
      <c r="A1531" s="21" t="s">
        <v>10518</v>
      </c>
      <c r="B1531" s="21">
        <v>10961</v>
      </c>
      <c r="C1531" s="21">
        <v>3991732</v>
      </c>
      <c r="D1531" s="21">
        <v>2018620597</v>
      </c>
      <c r="E1531" s="22">
        <v>1101114578394</v>
      </c>
      <c r="F1531" s="24" t="s">
        <v>10519</v>
      </c>
      <c r="G1531" s="24" t="s">
        <v>44</v>
      </c>
      <c r="H1531" s="24" t="s">
        <v>51</v>
      </c>
      <c r="I1531" s="24" t="s">
        <v>52</v>
      </c>
      <c r="J1531" s="24" t="s">
        <v>171</v>
      </c>
      <c r="K1531" s="21">
        <v>48</v>
      </c>
      <c r="L1531" s="32" t="s">
        <v>10520</v>
      </c>
      <c r="M1531" s="21" t="s">
        <v>220</v>
      </c>
      <c r="N1531" s="21">
        <v>1</v>
      </c>
      <c r="O1531" s="21" t="s">
        <v>83</v>
      </c>
      <c r="P1531" s="21">
        <v>0</v>
      </c>
      <c r="Q1531" s="21">
        <v>0</v>
      </c>
      <c r="R1531" s="21">
        <v>0</v>
      </c>
      <c r="S1531" s="21">
        <v>0</v>
      </c>
      <c r="T1531" s="21">
        <v>0</v>
      </c>
      <c r="U1531" s="21">
        <v>0</v>
      </c>
      <c r="V1531" s="21">
        <v>0</v>
      </c>
      <c r="W1531" s="33">
        <v>29828546</v>
      </c>
      <c r="X1531" s="33">
        <v>1033916461</v>
      </c>
      <c r="Y1531" s="33">
        <v>55300000</v>
      </c>
      <c r="Z1531" s="16" t="s">
        <v>126</v>
      </c>
      <c r="AA1531" s="102">
        <v>0</v>
      </c>
      <c r="AB1531" s="21">
        <v>0.5</v>
      </c>
      <c r="AC1531" s="99">
        <v>0</v>
      </c>
      <c r="AD1531" s="99">
        <v>0</v>
      </c>
      <c r="AE1531" s="21">
        <v>10.6</v>
      </c>
      <c r="AF1531" s="21">
        <f t="shared" si="24"/>
        <v>11.1</v>
      </c>
      <c r="AG1531" s="21" t="s">
        <v>10521</v>
      </c>
      <c r="AH1531" s="24" t="s">
        <v>10522</v>
      </c>
      <c r="AI1531" s="24" t="s">
        <v>10523</v>
      </c>
      <c r="AJ1531" s="27" t="s">
        <v>32074</v>
      </c>
      <c r="AK1531" s="28" t="s">
        <v>60</v>
      </c>
      <c r="AL1531" s="28">
        <v>10</v>
      </c>
      <c r="AM1531" s="28">
        <v>20110420</v>
      </c>
      <c r="AN1531" s="29">
        <v>376</v>
      </c>
      <c r="AO1531" s="29">
        <v>202305</v>
      </c>
      <c r="AP1531" s="29">
        <v>2022</v>
      </c>
      <c r="AQ1531" s="28">
        <v>106445381</v>
      </c>
      <c r="AR1531" s="28">
        <v>70897368</v>
      </c>
      <c r="AS1531" s="28">
        <v>1568411</v>
      </c>
      <c r="AT1531" s="30">
        <v>1</v>
      </c>
      <c r="AU1531" s="30"/>
      <c r="AV1531" s="30"/>
      <c r="AW1531" s="30"/>
      <c r="AX1531" s="30"/>
      <c r="AY1531" s="30"/>
      <c r="AZ1531" s="30"/>
      <c r="BA1531" s="30"/>
      <c r="BB1531" s="30" t="s">
        <v>54452</v>
      </c>
      <c r="BC1531" s="30" t="s">
        <v>54452</v>
      </c>
      <c r="BD1531" s="30" t="s">
        <v>54452</v>
      </c>
      <c r="BE1531" s="30" t="s">
        <v>54452</v>
      </c>
      <c r="BF1531" s="30" t="s">
        <v>54452</v>
      </c>
      <c r="BG1531" s="30">
        <v>7</v>
      </c>
      <c r="BH1531" s="30" t="s">
        <v>10524</v>
      </c>
      <c r="BI1531" s="31"/>
    </row>
    <row r="1532" spans="1:61" ht="16.5">
      <c r="A1532" s="21" t="s">
        <v>27596</v>
      </c>
      <c r="B1532" s="21">
        <v>23731</v>
      </c>
      <c r="C1532" s="21">
        <v>6401765</v>
      </c>
      <c r="D1532" s="21">
        <v>8658800031</v>
      </c>
      <c r="E1532" s="22">
        <v>1101115667807</v>
      </c>
      <c r="F1532" s="24" t="s">
        <v>27597</v>
      </c>
      <c r="G1532" s="24" t="s">
        <v>104</v>
      </c>
      <c r="H1532" s="24" t="s">
        <v>51</v>
      </c>
      <c r="I1532" s="24" t="s">
        <v>65</v>
      </c>
      <c r="J1532" s="24" t="s">
        <v>581</v>
      </c>
      <c r="K1532" s="21">
        <v>60</v>
      </c>
      <c r="L1532" s="32" t="s">
        <v>27598</v>
      </c>
      <c r="M1532" s="21" t="s">
        <v>27599</v>
      </c>
      <c r="N1532" s="21">
        <v>1</v>
      </c>
      <c r="O1532" s="21" t="s">
        <v>83</v>
      </c>
      <c r="P1532" s="21">
        <v>0</v>
      </c>
      <c r="Q1532" s="21">
        <v>0</v>
      </c>
      <c r="R1532" s="33">
        <v>456300000</v>
      </c>
      <c r="S1532" s="33">
        <v>1277656064</v>
      </c>
      <c r="T1532" s="21">
        <v>0</v>
      </c>
      <c r="U1532" s="33">
        <v>1634840957</v>
      </c>
      <c r="V1532" s="21">
        <v>0</v>
      </c>
      <c r="W1532" s="33">
        <v>118593016</v>
      </c>
      <c r="X1532" s="33">
        <v>382692999</v>
      </c>
      <c r="Y1532" s="21">
        <v>0</v>
      </c>
      <c r="Z1532" s="16" t="s">
        <v>315</v>
      </c>
      <c r="AA1532" s="102">
        <v>0</v>
      </c>
      <c r="AB1532" s="21">
        <v>4.5</v>
      </c>
      <c r="AC1532" s="21">
        <v>12.7</v>
      </c>
      <c r="AD1532" s="21">
        <v>16.3</v>
      </c>
      <c r="AE1532" s="21">
        <v>5</v>
      </c>
      <c r="AF1532" s="21">
        <f t="shared" si="24"/>
        <v>38.5</v>
      </c>
      <c r="AG1532" s="21" t="s">
        <v>27600</v>
      </c>
      <c r="AH1532" s="24" t="s">
        <v>27601</v>
      </c>
      <c r="AI1532" s="24" t="s">
        <v>27602</v>
      </c>
      <c r="AJ1532" s="27" t="s">
        <v>32075</v>
      </c>
      <c r="AK1532" s="28" t="s">
        <v>60</v>
      </c>
      <c r="AL1532" s="28">
        <v>10</v>
      </c>
      <c r="AM1532" s="28">
        <v>20150317</v>
      </c>
      <c r="AN1532" s="29">
        <v>445</v>
      </c>
      <c r="AO1532" s="29">
        <v>202307</v>
      </c>
      <c r="AP1532" s="29">
        <v>2022</v>
      </c>
      <c r="AQ1532" s="28">
        <v>26263640</v>
      </c>
      <c r="AR1532" s="28">
        <v>12267079</v>
      </c>
      <c r="AS1532" s="28">
        <v>1617800</v>
      </c>
      <c r="AT1532" s="30">
        <v>1</v>
      </c>
      <c r="AU1532" s="30"/>
      <c r="AV1532" s="30"/>
      <c r="AW1532" s="30"/>
      <c r="AX1532" s="30"/>
      <c r="AY1532" s="30"/>
      <c r="AZ1532" s="30"/>
      <c r="BA1532" s="30"/>
      <c r="BB1532" s="30" t="s">
        <v>54452</v>
      </c>
      <c r="BC1532" s="30" t="s">
        <v>54452</v>
      </c>
      <c r="BD1532" s="30" t="s">
        <v>54452</v>
      </c>
      <c r="BE1532" s="30" t="s">
        <v>54452</v>
      </c>
      <c r="BF1532" s="30" t="s">
        <v>54452</v>
      </c>
      <c r="BG1532" s="30">
        <v>7</v>
      </c>
      <c r="BH1532" s="30" t="s">
        <v>27603</v>
      </c>
      <c r="BI1532" s="31"/>
    </row>
    <row r="1533" spans="1:61" ht="16.5">
      <c r="A1533" s="21" t="s">
        <v>12408</v>
      </c>
      <c r="B1533" s="21">
        <v>12255</v>
      </c>
      <c r="C1533" s="21">
        <v>1347934</v>
      </c>
      <c r="D1533" s="21">
        <v>1288122320</v>
      </c>
      <c r="E1533" s="22">
        <v>1156110011369</v>
      </c>
      <c r="F1533" s="24" t="s">
        <v>12409</v>
      </c>
      <c r="G1533" s="24" t="s">
        <v>44</v>
      </c>
      <c r="H1533" s="24" t="s">
        <v>51</v>
      </c>
      <c r="I1533" s="24" t="s">
        <v>52</v>
      </c>
      <c r="J1533" s="24" t="s">
        <v>171</v>
      </c>
      <c r="K1533" s="21">
        <v>48</v>
      </c>
      <c r="L1533" s="32" t="s">
        <v>12410</v>
      </c>
      <c r="M1533" s="21" t="s">
        <v>1852</v>
      </c>
      <c r="N1533" s="21">
        <v>1</v>
      </c>
      <c r="O1533" s="21" t="s">
        <v>55</v>
      </c>
      <c r="P1533" s="21">
        <v>0</v>
      </c>
      <c r="Q1533" s="33">
        <v>20204483</v>
      </c>
      <c r="R1533" s="33">
        <v>2379466</v>
      </c>
      <c r="S1533" s="33">
        <v>71534</v>
      </c>
      <c r="T1533" s="21">
        <v>0</v>
      </c>
      <c r="U1533" s="21">
        <v>0</v>
      </c>
      <c r="V1533" s="21">
        <v>0</v>
      </c>
      <c r="W1533" s="33">
        <v>310488</v>
      </c>
      <c r="X1533" s="21">
        <v>0</v>
      </c>
      <c r="Y1533" s="33">
        <v>2023117</v>
      </c>
      <c r="Z1533" s="16" t="s">
        <v>315</v>
      </c>
      <c r="AA1533" s="102">
        <v>0</v>
      </c>
      <c r="AB1533" s="21">
        <v>246</v>
      </c>
      <c r="AC1533" s="21">
        <v>0.7</v>
      </c>
      <c r="AD1533" s="99">
        <v>0</v>
      </c>
      <c r="AE1533" s="21">
        <v>3.1</v>
      </c>
      <c r="AF1533" s="21">
        <f t="shared" si="24"/>
        <v>249.79999999999998</v>
      </c>
      <c r="AG1533" s="21" t="s">
        <v>12411</v>
      </c>
      <c r="AH1533" s="24" t="s">
        <v>12412</v>
      </c>
      <c r="AI1533" s="24" t="s">
        <v>12413</v>
      </c>
      <c r="AJ1533" s="27" t="s">
        <v>32076</v>
      </c>
      <c r="AK1533" s="28" t="s">
        <v>60</v>
      </c>
      <c r="AL1533" s="28">
        <v>10</v>
      </c>
      <c r="AM1533" s="28">
        <v>19960201</v>
      </c>
      <c r="AN1533" s="29">
        <v>306</v>
      </c>
      <c r="AO1533" s="29">
        <v>202212</v>
      </c>
      <c r="AP1533" s="29">
        <v>2022</v>
      </c>
      <c r="AQ1533" s="28">
        <v>201880417</v>
      </c>
      <c r="AR1533" s="28">
        <v>216570467</v>
      </c>
      <c r="AS1533" s="28">
        <v>40838970</v>
      </c>
      <c r="AT1533" s="30">
        <v>1</v>
      </c>
      <c r="AU1533" s="30"/>
      <c r="AV1533" s="30"/>
      <c r="AW1533" s="30"/>
      <c r="AX1533" s="30"/>
      <c r="AY1533" s="30"/>
      <c r="AZ1533" s="30"/>
      <c r="BA1533" s="30"/>
      <c r="BB1533" s="30" t="s">
        <v>54452</v>
      </c>
      <c r="BC1533" s="30" t="s">
        <v>54452</v>
      </c>
      <c r="BD1533" s="30" t="s">
        <v>54452</v>
      </c>
      <c r="BE1533" s="30" t="s">
        <v>54452</v>
      </c>
      <c r="BF1533" s="30" t="s">
        <v>12414</v>
      </c>
      <c r="BG1533" s="30">
        <v>2</v>
      </c>
      <c r="BH1533" s="30"/>
      <c r="BI1533" s="31"/>
    </row>
    <row r="1534" spans="1:61" ht="16.5">
      <c r="A1534" s="21" t="s">
        <v>15117</v>
      </c>
      <c r="B1534" s="21">
        <v>14481</v>
      </c>
      <c r="C1534" s="21">
        <v>1421337</v>
      </c>
      <c r="D1534" s="21">
        <v>2088106344</v>
      </c>
      <c r="E1534" s="22">
        <v>1101110346745</v>
      </c>
      <c r="F1534" s="24" t="s">
        <v>15118</v>
      </c>
      <c r="G1534" s="24" t="s">
        <v>44</v>
      </c>
      <c r="H1534" s="24" t="s">
        <v>51</v>
      </c>
      <c r="I1534" s="24" t="s">
        <v>52</v>
      </c>
      <c r="J1534" s="24" t="s">
        <v>363</v>
      </c>
      <c r="K1534" s="21">
        <v>63</v>
      </c>
      <c r="L1534" s="32" t="s">
        <v>15119</v>
      </c>
      <c r="M1534" s="21" t="s">
        <v>15120</v>
      </c>
      <c r="N1534" s="21">
        <v>1</v>
      </c>
      <c r="O1534" s="21" t="s">
        <v>55</v>
      </c>
      <c r="P1534" s="21">
        <v>0</v>
      </c>
      <c r="Q1534" s="21">
        <v>0</v>
      </c>
      <c r="R1534" s="21">
        <v>0</v>
      </c>
      <c r="S1534" s="21">
        <v>0</v>
      </c>
      <c r="T1534" s="21">
        <v>0</v>
      </c>
      <c r="U1534" s="21">
        <v>0</v>
      </c>
      <c r="V1534" s="21">
        <v>0</v>
      </c>
      <c r="W1534" s="33">
        <v>988622</v>
      </c>
      <c r="X1534" s="21">
        <v>0</v>
      </c>
      <c r="Y1534" s="21">
        <v>0</v>
      </c>
      <c r="Z1534" s="16" t="s">
        <v>315</v>
      </c>
      <c r="AA1534" s="102">
        <v>0</v>
      </c>
      <c r="AB1534" s="99">
        <v>0</v>
      </c>
      <c r="AC1534" s="99">
        <v>0</v>
      </c>
      <c r="AD1534" s="99">
        <v>0</v>
      </c>
      <c r="AE1534" s="21">
        <v>9.8000000000000007</v>
      </c>
      <c r="AF1534" s="21">
        <f t="shared" si="24"/>
        <v>9.8000000000000007</v>
      </c>
      <c r="AG1534" s="21" t="s">
        <v>15121</v>
      </c>
      <c r="AH1534" s="24" t="s">
        <v>15122</v>
      </c>
      <c r="AI1534" s="24" t="s">
        <v>15123</v>
      </c>
      <c r="AJ1534" s="27" t="s">
        <v>32077</v>
      </c>
      <c r="AK1534" s="28" t="s">
        <v>156</v>
      </c>
      <c r="AL1534" s="28">
        <v>10</v>
      </c>
      <c r="AM1534" s="28">
        <v>19830321</v>
      </c>
      <c r="AN1534" s="29">
        <v>896</v>
      </c>
      <c r="AO1534" s="29">
        <v>202306</v>
      </c>
      <c r="AP1534" s="29">
        <v>2022</v>
      </c>
      <c r="AQ1534" s="28">
        <v>169645916</v>
      </c>
      <c r="AR1534" s="28">
        <v>433572566</v>
      </c>
      <c r="AS1534" s="28">
        <v>42213540</v>
      </c>
      <c r="AT1534" s="30">
        <v>2</v>
      </c>
      <c r="AU1534" s="30"/>
      <c r="AV1534" s="30"/>
      <c r="AW1534" s="30"/>
      <c r="AX1534" s="30"/>
      <c r="AY1534" s="30"/>
      <c r="AZ1534" s="30"/>
      <c r="BA1534" s="30"/>
      <c r="BB1534" s="30" t="s">
        <v>54452</v>
      </c>
      <c r="BC1534" s="30" t="s">
        <v>54452</v>
      </c>
      <c r="BD1534" s="30" t="s">
        <v>54452</v>
      </c>
      <c r="BE1534" s="30" t="s">
        <v>54452</v>
      </c>
      <c r="BF1534" s="30" t="s">
        <v>54452</v>
      </c>
      <c r="BG1534" s="30">
        <v>7</v>
      </c>
      <c r="BH1534" s="30"/>
      <c r="BI1534" s="31"/>
    </row>
    <row r="1535" spans="1:61" ht="16.5">
      <c r="A1535" s="21" t="s">
        <v>6479</v>
      </c>
      <c r="B1535" s="21">
        <v>6538</v>
      </c>
      <c r="C1535" s="21">
        <v>1178289</v>
      </c>
      <c r="D1535" s="21">
        <v>1318139905</v>
      </c>
      <c r="E1535" s="22">
        <v>1101110822993</v>
      </c>
      <c r="F1535" s="24" t="s">
        <v>6480</v>
      </c>
      <c r="G1535" s="24" t="s">
        <v>44</v>
      </c>
      <c r="H1535" s="24" t="s">
        <v>51</v>
      </c>
      <c r="I1535" s="24" t="s">
        <v>52</v>
      </c>
      <c r="J1535" s="24" t="s">
        <v>1042</v>
      </c>
      <c r="K1535" s="21">
        <v>36</v>
      </c>
      <c r="L1535" s="32" t="s">
        <v>6481</v>
      </c>
      <c r="M1535" s="21" t="s">
        <v>77</v>
      </c>
      <c r="N1535" s="26">
        <v>1</v>
      </c>
      <c r="O1535" s="26" t="s">
        <v>55</v>
      </c>
      <c r="P1535" s="33">
        <v>215054</v>
      </c>
      <c r="Q1535" s="33">
        <v>165000</v>
      </c>
      <c r="R1535" s="33">
        <v>156600</v>
      </c>
      <c r="S1535" s="33">
        <v>2851137</v>
      </c>
      <c r="T1535" s="26">
        <v>0</v>
      </c>
      <c r="U1535" s="33">
        <v>443995</v>
      </c>
      <c r="V1535" s="33">
        <v>732317</v>
      </c>
      <c r="W1535" s="33">
        <v>204755</v>
      </c>
      <c r="X1535" s="33">
        <v>960354</v>
      </c>
      <c r="Y1535" s="33">
        <v>4440418</v>
      </c>
      <c r="Z1535" s="21" t="s">
        <v>5733</v>
      </c>
      <c r="AA1535" s="21">
        <v>2.1</v>
      </c>
      <c r="AB1535" s="21">
        <v>47.6</v>
      </c>
      <c r="AC1535" s="21">
        <v>28.5</v>
      </c>
      <c r="AD1535" s="21">
        <v>4.4000000000000004</v>
      </c>
      <c r="AE1535" s="21">
        <v>18.899999999999999</v>
      </c>
      <c r="AF1535" s="21">
        <f t="shared" si="24"/>
        <v>101.5</v>
      </c>
      <c r="AG1535" s="21" t="s">
        <v>6482</v>
      </c>
      <c r="AH1535" s="24" t="s">
        <v>6483</v>
      </c>
      <c r="AI1535" s="24" t="s">
        <v>6484</v>
      </c>
      <c r="AJ1535" s="27" t="s">
        <v>32078</v>
      </c>
      <c r="AK1535" s="28" t="s">
        <v>156</v>
      </c>
      <c r="AL1535" s="28">
        <v>10</v>
      </c>
      <c r="AM1535" s="28">
        <v>19920103</v>
      </c>
      <c r="AN1535" s="29">
        <v>551</v>
      </c>
      <c r="AO1535" s="29">
        <v>202306</v>
      </c>
      <c r="AP1535" s="29">
        <v>2022</v>
      </c>
      <c r="AQ1535" s="28">
        <v>252909508</v>
      </c>
      <c r="AR1535" s="28">
        <v>285172713</v>
      </c>
      <c r="AS1535" s="28">
        <v>10000000</v>
      </c>
      <c r="AT1535" s="30">
        <v>1</v>
      </c>
      <c r="AU1535" s="30"/>
      <c r="AV1535" s="30"/>
      <c r="AW1535" s="30"/>
      <c r="AX1535" s="30"/>
      <c r="AY1535" s="30"/>
      <c r="AZ1535" s="30"/>
      <c r="BA1535" s="30"/>
      <c r="BB1535" s="30" t="s">
        <v>54452</v>
      </c>
      <c r="BC1535" s="30" t="s">
        <v>54452</v>
      </c>
      <c r="BD1535" s="30" t="s">
        <v>54452</v>
      </c>
      <c r="BE1535" s="30" t="s">
        <v>54452</v>
      </c>
      <c r="BF1535" s="30" t="s">
        <v>6485</v>
      </c>
      <c r="BG1535" s="30">
        <v>2</v>
      </c>
      <c r="BH1535" s="30"/>
      <c r="BI1535" s="31"/>
    </row>
    <row r="1536" spans="1:61" ht="16.5">
      <c r="A1536" s="21" t="s">
        <v>15967</v>
      </c>
      <c r="B1536" s="21">
        <v>14993</v>
      </c>
      <c r="C1536" s="21">
        <v>4192172</v>
      </c>
      <c r="D1536" s="21">
        <v>1358628889</v>
      </c>
      <c r="E1536" s="22">
        <v>1348110260331</v>
      </c>
      <c r="F1536" s="24" t="s">
        <v>15968</v>
      </c>
      <c r="G1536" s="24" t="s">
        <v>44</v>
      </c>
      <c r="H1536" s="24" t="s">
        <v>51</v>
      </c>
      <c r="I1536" s="24" t="s">
        <v>65</v>
      </c>
      <c r="J1536" s="24" t="s">
        <v>363</v>
      </c>
      <c r="K1536" s="21">
        <v>63</v>
      </c>
      <c r="L1536" s="32" t="s">
        <v>15969</v>
      </c>
      <c r="M1536" s="21" t="s">
        <v>15970</v>
      </c>
      <c r="N1536" s="21">
        <v>1</v>
      </c>
      <c r="O1536" s="21" t="s">
        <v>55</v>
      </c>
      <c r="P1536" s="21">
        <v>0</v>
      </c>
      <c r="Q1536" s="21">
        <v>0</v>
      </c>
      <c r="R1536" s="21">
        <v>0</v>
      </c>
      <c r="S1536" s="21">
        <v>0</v>
      </c>
      <c r="T1536" s="21">
        <v>0</v>
      </c>
      <c r="U1536" s="33">
        <v>186064</v>
      </c>
      <c r="V1536" s="33">
        <v>128885</v>
      </c>
      <c r="W1536" s="33">
        <v>172658</v>
      </c>
      <c r="X1536" s="33">
        <v>1878394</v>
      </c>
      <c r="Y1536" s="21">
        <v>0</v>
      </c>
      <c r="Z1536" s="16" t="s">
        <v>315</v>
      </c>
      <c r="AA1536" s="102">
        <v>0</v>
      </c>
      <c r="AB1536" s="99">
        <v>0</v>
      </c>
      <c r="AC1536" s="99">
        <v>0</v>
      </c>
      <c r="AD1536" s="21">
        <v>1.8</v>
      </c>
      <c r="AE1536" s="21">
        <v>21.7</v>
      </c>
      <c r="AF1536" s="21">
        <f t="shared" si="24"/>
        <v>23.5</v>
      </c>
      <c r="AG1536" s="21" t="s">
        <v>15971</v>
      </c>
      <c r="AH1536" s="24" t="s">
        <v>15972</v>
      </c>
      <c r="AI1536" s="24" t="s">
        <v>15973</v>
      </c>
      <c r="AJ1536" s="27" t="s">
        <v>32079</v>
      </c>
      <c r="AK1536" s="28" t="s">
        <v>60</v>
      </c>
      <c r="AL1536" s="28">
        <v>10</v>
      </c>
      <c r="AM1536" s="28">
        <v>20130102</v>
      </c>
      <c r="AN1536" s="29">
        <v>301</v>
      </c>
      <c r="AO1536" s="29">
        <v>202212</v>
      </c>
      <c r="AP1536" s="29">
        <v>2022</v>
      </c>
      <c r="AQ1536" s="28">
        <v>37364336</v>
      </c>
      <c r="AR1536" s="28">
        <v>30462913</v>
      </c>
      <c r="AS1536" s="28">
        <v>2850000</v>
      </c>
      <c r="AT1536" s="30">
        <v>1</v>
      </c>
      <c r="AU1536" s="30"/>
      <c r="AV1536" s="30"/>
      <c r="AW1536" s="30"/>
      <c r="AX1536" s="30"/>
      <c r="AY1536" s="30"/>
      <c r="AZ1536" s="30"/>
      <c r="BA1536" s="30"/>
      <c r="BB1536" s="30" t="s">
        <v>54452</v>
      </c>
      <c r="BC1536" s="30" t="s">
        <v>54452</v>
      </c>
      <c r="BD1536" s="30" t="s">
        <v>54452</v>
      </c>
      <c r="BE1536" s="30" t="s">
        <v>54452</v>
      </c>
      <c r="BF1536" s="30" t="s">
        <v>54452</v>
      </c>
      <c r="BG1536" s="30">
        <v>13</v>
      </c>
      <c r="BH1536" s="30"/>
      <c r="BI1536" s="31"/>
    </row>
    <row r="1537" spans="1:61" ht="16.5">
      <c r="A1537" s="21" t="s">
        <v>4491</v>
      </c>
      <c r="B1537" s="21">
        <v>4208</v>
      </c>
      <c r="C1537" s="21">
        <v>1287717</v>
      </c>
      <c r="D1537" s="21">
        <v>1248165313</v>
      </c>
      <c r="E1537" s="22">
        <v>1348110043711</v>
      </c>
      <c r="F1537" s="24" t="s">
        <v>4492</v>
      </c>
      <c r="G1537" s="24" t="s">
        <v>44</v>
      </c>
      <c r="H1537" s="24" t="s">
        <v>51</v>
      </c>
      <c r="I1537" s="24" t="s">
        <v>52</v>
      </c>
      <c r="J1537" s="24" t="s">
        <v>3656</v>
      </c>
      <c r="K1537" s="21">
        <v>31</v>
      </c>
      <c r="L1537" s="32" t="s">
        <v>4493</v>
      </c>
      <c r="M1537" s="21" t="s">
        <v>4494</v>
      </c>
      <c r="N1537" s="21">
        <v>1</v>
      </c>
      <c r="O1537" s="21" t="s">
        <v>55</v>
      </c>
      <c r="P1537" s="21">
        <v>0</v>
      </c>
      <c r="Q1537" s="21">
        <v>0</v>
      </c>
      <c r="R1537" s="36">
        <v>199</v>
      </c>
      <c r="S1537" s="33">
        <v>1875740</v>
      </c>
      <c r="T1537" s="21">
        <v>0</v>
      </c>
      <c r="U1537" s="33">
        <v>5952</v>
      </c>
      <c r="V1537" s="21">
        <v>0</v>
      </c>
      <c r="W1537" s="33">
        <v>529426</v>
      </c>
      <c r="X1537" s="21">
        <v>0</v>
      </c>
      <c r="Y1537" s="33">
        <v>4458996</v>
      </c>
      <c r="Z1537" s="16" t="s">
        <v>126</v>
      </c>
      <c r="AA1537" s="102">
        <v>0</v>
      </c>
      <c r="AB1537" s="21">
        <v>44.5</v>
      </c>
      <c r="AC1537" s="21">
        <v>18.7</v>
      </c>
      <c r="AD1537" s="99">
        <v>0</v>
      </c>
      <c r="AE1537" s="21">
        <v>5.2</v>
      </c>
      <c r="AF1537" s="21">
        <f t="shared" si="24"/>
        <v>68.400000000000006</v>
      </c>
      <c r="AG1537" s="21" t="s">
        <v>4495</v>
      </c>
      <c r="AH1537" s="24" t="s">
        <v>4496</v>
      </c>
      <c r="AI1537" s="24" t="s">
        <v>4497</v>
      </c>
      <c r="AJ1537" s="27" t="s">
        <v>32080</v>
      </c>
      <c r="AK1537" s="28" t="s">
        <v>70</v>
      </c>
      <c r="AL1537" s="28">
        <v>10</v>
      </c>
      <c r="AM1537" s="28">
        <v>19990819</v>
      </c>
      <c r="AN1537" s="29">
        <v>373</v>
      </c>
      <c r="AO1537" s="29">
        <v>202306</v>
      </c>
      <c r="AP1537" s="29">
        <v>2022</v>
      </c>
      <c r="AQ1537" s="28">
        <v>184290810</v>
      </c>
      <c r="AR1537" s="28">
        <v>296515636</v>
      </c>
      <c r="AS1537" s="28">
        <v>4967110</v>
      </c>
      <c r="AT1537" s="30">
        <v>1</v>
      </c>
      <c r="AU1537" s="30"/>
      <c r="AV1537" s="30"/>
      <c r="AW1537" s="30"/>
      <c r="AX1537" s="30"/>
      <c r="AY1537" s="30"/>
      <c r="AZ1537" s="30"/>
      <c r="BA1537" s="30"/>
      <c r="BB1537" s="30" t="s">
        <v>54452</v>
      </c>
      <c r="BC1537" s="30" t="s">
        <v>54452</v>
      </c>
      <c r="BD1537" s="30" t="s">
        <v>54452</v>
      </c>
      <c r="BE1537" s="30" t="s">
        <v>54452</v>
      </c>
      <c r="BF1537" s="30" t="s">
        <v>4498</v>
      </c>
      <c r="BG1537" s="30">
        <v>2</v>
      </c>
      <c r="BH1537" s="30"/>
      <c r="BI1537" s="31"/>
    </row>
    <row r="1538" spans="1:61" ht="16.5">
      <c r="A1538" s="21" t="s">
        <v>8049</v>
      </c>
      <c r="B1538" s="21">
        <v>8273</v>
      </c>
      <c r="C1538" s="21">
        <v>1786689</v>
      </c>
      <c r="D1538" s="21">
        <v>1048140318</v>
      </c>
      <c r="E1538" s="22">
        <v>1101111335987</v>
      </c>
      <c r="F1538" s="24" t="s">
        <v>8050</v>
      </c>
      <c r="G1538" s="24" t="s">
        <v>44</v>
      </c>
      <c r="H1538" s="24" t="s">
        <v>51</v>
      </c>
      <c r="I1538" s="24" t="s">
        <v>65</v>
      </c>
      <c r="J1538" s="24" t="s">
        <v>457</v>
      </c>
      <c r="K1538" s="21">
        <v>45</v>
      </c>
      <c r="L1538" s="32" t="s">
        <v>8051</v>
      </c>
      <c r="M1538" s="21" t="s">
        <v>8052</v>
      </c>
      <c r="N1538" s="21">
        <v>1</v>
      </c>
      <c r="O1538" s="21" t="s">
        <v>55</v>
      </c>
      <c r="P1538" s="21">
        <v>0</v>
      </c>
      <c r="Q1538" s="21">
        <v>0</v>
      </c>
      <c r="R1538" s="21">
        <v>0</v>
      </c>
      <c r="S1538" s="21">
        <v>0</v>
      </c>
      <c r="T1538" s="21">
        <v>0</v>
      </c>
      <c r="U1538" s="33">
        <v>37453</v>
      </c>
      <c r="V1538" s="21">
        <v>0</v>
      </c>
      <c r="W1538" s="21">
        <v>0</v>
      </c>
      <c r="X1538" s="21">
        <v>0</v>
      </c>
      <c r="Y1538" s="21">
        <v>0</v>
      </c>
      <c r="Z1538" s="16" t="s">
        <v>1249</v>
      </c>
      <c r="AA1538" s="102">
        <v>0</v>
      </c>
      <c r="AB1538" s="99">
        <v>0</v>
      </c>
      <c r="AC1538" s="99">
        <v>0</v>
      </c>
      <c r="AD1538" s="21">
        <v>0.3</v>
      </c>
      <c r="AE1538" s="99">
        <v>0</v>
      </c>
      <c r="AF1538" s="21">
        <f t="shared" si="24"/>
        <v>0.3</v>
      </c>
      <c r="AG1538" s="21" t="s">
        <v>8053</v>
      </c>
      <c r="AH1538" s="24" t="s">
        <v>8054</v>
      </c>
      <c r="AI1538" s="24" t="s">
        <v>8055</v>
      </c>
      <c r="AJ1538" s="27" t="s">
        <v>32081</v>
      </c>
      <c r="AK1538" s="28" t="s">
        <v>60</v>
      </c>
      <c r="AL1538" s="28">
        <v>10</v>
      </c>
      <c r="AM1538" s="28">
        <v>19961030</v>
      </c>
      <c r="AN1538" s="29">
        <v>343</v>
      </c>
      <c r="AO1538" s="29">
        <v>202306</v>
      </c>
      <c r="AP1538" s="29">
        <v>2022</v>
      </c>
      <c r="AQ1538" s="28">
        <v>19454770</v>
      </c>
      <c r="AR1538" s="28">
        <v>15776035</v>
      </c>
      <c r="AS1538" s="28">
        <v>700000</v>
      </c>
      <c r="AT1538" s="30">
        <v>2</v>
      </c>
      <c r="AU1538" s="30"/>
      <c r="AV1538" s="30"/>
      <c r="AW1538" s="30"/>
      <c r="AX1538" s="30"/>
      <c r="AY1538" s="30"/>
      <c r="AZ1538" s="30"/>
      <c r="BA1538" s="30"/>
      <c r="BB1538" s="30" t="s">
        <v>54452</v>
      </c>
      <c r="BC1538" s="30" t="s">
        <v>54452</v>
      </c>
      <c r="BD1538" s="30" t="s">
        <v>54452</v>
      </c>
      <c r="BE1538" s="30" t="s">
        <v>54452</v>
      </c>
      <c r="BF1538" s="30" t="s">
        <v>54452</v>
      </c>
      <c r="BG1538" s="30">
        <v>7</v>
      </c>
      <c r="BH1538" s="30" t="s">
        <v>8056</v>
      </c>
      <c r="BI1538" s="31"/>
    </row>
    <row r="1539" spans="1:61" ht="16.5">
      <c r="A1539" s="21" t="s">
        <v>4880</v>
      </c>
      <c r="B1539" s="21">
        <v>4508</v>
      </c>
      <c r="C1539" s="21">
        <v>1666508</v>
      </c>
      <c r="D1539" s="21">
        <v>1228129849</v>
      </c>
      <c r="E1539" s="22">
        <v>1201110105066</v>
      </c>
      <c r="F1539" s="24" t="s">
        <v>4881</v>
      </c>
      <c r="G1539" s="24" t="s">
        <v>44</v>
      </c>
      <c r="H1539" s="24" t="s">
        <v>51</v>
      </c>
      <c r="I1539" s="24" t="s">
        <v>65</v>
      </c>
      <c r="J1539" s="24" t="s">
        <v>1944</v>
      </c>
      <c r="K1539" s="21">
        <v>26</v>
      </c>
      <c r="L1539" s="32" t="s">
        <v>4882</v>
      </c>
      <c r="M1539" s="21" t="s">
        <v>4883</v>
      </c>
      <c r="N1539" s="21">
        <v>1</v>
      </c>
      <c r="O1539" s="21" t="s">
        <v>55</v>
      </c>
      <c r="P1539" s="33">
        <v>367330</v>
      </c>
      <c r="Q1539" s="33">
        <v>5966539</v>
      </c>
      <c r="R1539" s="33">
        <v>1097784</v>
      </c>
      <c r="S1539" s="33">
        <v>9410121</v>
      </c>
      <c r="T1539" s="21">
        <v>0</v>
      </c>
      <c r="U1539" s="33">
        <v>116825</v>
      </c>
      <c r="V1539" s="33">
        <v>114500</v>
      </c>
      <c r="W1539" s="33">
        <v>407446</v>
      </c>
      <c r="X1539" s="33">
        <v>1640007</v>
      </c>
      <c r="Y1539" s="36">
        <v>36</v>
      </c>
      <c r="Z1539" s="16" t="s">
        <v>126</v>
      </c>
      <c r="AA1539" s="21">
        <v>3.6</v>
      </c>
      <c r="AB1539" s="21">
        <v>70.599999999999994</v>
      </c>
      <c r="AC1539" s="21">
        <v>94.1</v>
      </c>
      <c r="AD1539" s="21">
        <v>1.1000000000000001</v>
      </c>
      <c r="AE1539" s="21">
        <v>21.6</v>
      </c>
      <c r="AF1539" s="21">
        <f t="shared" si="24"/>
        <v>190.99999999999997</v>
      </c>
      <c r="AG1539" s="21" t="s">
        <v>4884</v>
      </c>
      <c r="AH1539" s="24" t="s">
        <v>4885</v>
      </c>
      <c r="AI1539" s="24" t="s">
        <v>4886</v>
      </c>
      <c r="AJ1539" s="27" t="s">
        <v>32082</v>
      </c>
      <c r="AK1539" s="28" t="s">
        <v>60</v>
      </c>
      <c r="AL1539" s="28">
        <v>10</v>
      </c>
      <c r="AM1539" s="28">
        <v>19950104</v>
      </c>
      <c r="AN1539" s="29">
        <v>349</v>
      </c>
      <c r="AO1539" s="29">
        <v>202212</v>
      </c>
      <c r="AP1539" s="29">
        <v>2022</v>
      </c>
      <c r="AQ1539" s="28">
        <v>117240075</v>
      </c>
      <c r="AR1539" s="28">
        <v>78380477</v>
      </c>
      <c r="AS1539" s="28">
        <v>500000</v>
      </c>
      <c r="AT1539" s="30">
        <v>1</v>
      </c>
      <c r="AU1539" s="30"/>
      <c r="AV1539" s="30"/>
      <c r="AW1539" s="30"/>
      <c r="AX1539" s="30"/>
      <c r="AY1539" s="30"/>
      <c r="AZ1539" s="30"/>
      <c r="BA1539" s="30"/>
      <c r="BB1539" s="30" t="s">
        <v>54452</v>
      </c>
      <c r="BC1539" s="30" t="s">
        <v>54452</v>
      </c>
      <c r="BD1539" s="30" t="s">
        <v>54452</v>
      </c>
      <c r="BE1539" s="30" t="s">
        <v>54452</v>
      </c>
      <c r="BF1539" s="30" t="s">
        <v>54452</v>
      </c>
      <c r="BG1539" s="30">
        <v>8</v>
      </c>
      <c r="BH1539" s="30" t="s">
        <v>4598</v>
      </c>
      <c r="BI1539" s="31"/>
    </row>
    <row r="1540" spans="1:61" ht="16.5">
      <c r="A1540" s="21" t="s">
        <v>678</v>
      </c>
      <c r="B1540" s="21">
        <v>507</v>
      </c>
      <c r="C1540" s="21">
        <v>1232639</v>
      </c>
      <c r="D1540" s="21">
        <v>3098101598</v>
      </c>
      <c r="E1540" s="22">
        <v>1644110000820</v>
      </c>
      <c r="F1540" s="24" t="s">
        <v>679</v>
      </c>
      <c r="G1540" s="24" t="s">
        <v>44</v>
      </c>
      <c r="H1540" s="24" t="s">
        <v>51</v>
      </c>
      <c r="I1540" s="24" t="s">
        <v>52</v>
      </c>
      <c r="J1540" s="24" t="s">
        <v>72</v>
      </c>
      <c r="K1540" s="21">
        <v>1</v>
      </c>
      <c r="L1540" s="32" t="s">
        <v>680</v>
      </c>
      <c r="M1540" s="21" t="s">
        <v>681</v>
      </c>
      <c r="N1540" s="21">
        <v>1</v>
      </c>
      <c r="O1540" s="21" t="s">
        <v>55</v>
      </c>
      <c r="P1540" s="33">
        <v>645557</v>
      </c>
      <c r="Q1540" s="33">
        <v>991666</v>
      </c>
      <c r="R1540" s="33">
        <v>1111486</v>
      </c>
      <c r="S1540" s="33">
        <v>24318628</v>
      </c>
      <c r="T1540" s="21">
        <v>0</v>
      </c>
      <c r="U1540" s="33">
        <v>1083</v>
      </c>
      <c r="V1540" s="33">
        <v>8238229</v>
      </c>
      <c r="W1540" s="21">
        <v>0</v>
      </c>
      <c r="X1540" s="21">
        <v>0</v>
      </c>
      <c r="Y1540" s="33">
        <v>13619494</v>
      </c>
      <c r="Z1540" s="16" t="s">
        <v>56</v>
      </c>
      <c r="AA1540" s="21">
        <v>6.4</v>
      </c>
      <c r="AB1540" s="21">
        <v>157.19999999999999</v>
      </c>
      <c r="AC1540" s="21">
        <v>243.1</v>
      </c>
      <c r="AD1540" s="99">
        <v>0</v>
      </c>
      <c r="AE1540" s="21">
        <v>82.3</v>
      </c>
      <c r="AF1540" s="21">
        <f t="shared" si="24"/>
        <v>489</v>
      </c>
      <c r="AG1540" s="21" t="s">
        <v>619</v>
      </c>
      <c r="AH1540" s="24" t="s">
        <v>682</v>
      </c>
      <c r="AI1540" s="24" t="s">
        <v>683</v>
      </c>
      <c r="AJ1540" s="27" t="s">
        <v>32083</v>
      </c>
      <c r="AK1540" s="28" t="s">
        <v>70</v>
      </c>
      <c r="AL1540" s="28">
        <v>10</v>
      </c>
      <c r="AM1540" s="28">
        <v>19920128</v>
      </c>
      <c r="AN1540" s="29">
        <v>380</v>
      </c>
      <c r="AO1540" s="29">
        <v>202306</v>
      </c>
      <c r="AP1540" s="29">
        <v>2022</v>
      </c>
      <c r="AQ1540" s="28">
        <v>163412927</v>
      </c>
      <c r="AR1540" s="28">
        <v>151022589</v>
      </c>
      <c r="AS1540" s="28">
        <v>1425800</v>
      </c>
      <c r="AT1540" s="30">
        <v>1</v>
      </c>
      <c r="AU1540" s="30"/>
      <c r="AV1540" s="30"/>
      <c r="AW1540" s="30"/>
      <c r="AX1540" s="30"/>
      <c r="AY1540" s="30"/>
      <c r="AZ1540" s="30"/>
      <c r="BA1540" s="30"/>
      <c r="BB1540" s="30" t="s">
        <v>54452</v>
      </c>
      <c r="BC1540" s="30" t="s">
        <v>54452</v>
      </c>
      <c r="BD1540" s="30" t="s">
        <v>54452</v>
      </c>
      <c r="BE1540" s="30" t="s">
        <v>54452</v>
      </c>
      <c r="BF1540" s="30" t="s">
        <v>684</v>
      </c>
      <c r="BG1540" s="30">
        <v>2</v>
      </c>
      <c r="BH1540" s="30" t="s">
        <v>685</v>
      </c>
      <c r="BI1540" s="31"/>
    </row>
    <row r="1541" spans="1:61" ht="16.5">
      <c r="A1541" s="21" t="s">
        <v>13186</v>
      </c>
      <c r="B1541" s="21">
        <v>12917</v>
      </c>
      <c r="C1541" s="21">
        <v>3984564</v>
      </c>
      <c r="D1541" s="21">
        <v>1208765763</v>
      </c>
      <c r="E1541" s="22">
        <v>1101114554063</v>
      </c>
      <c r="F1541" s="24" t="s">
        <v>13187</v>
      </c>
      <c r="G1541" s="24" t="s">
        <v>44</v>
      </c>
      <c r="H1541" s="24" t="s">
        <v>51</v>
      </c>
      <c r="I1541" s="24" t="s">
        <v>52</v>
      </c>
      <c r="J1541" s="24" t="s">
        <v>462</v>
      </c>
      <c r="K1541" s="21">
        <v>56</v>
      </c>
      <c r="L1541" s="32" t="s">
        <v>13188</v>
      </c>
      <c r="M1541" s="21" t="s">
        <v>13189</v>
      </c>
      <c r="N1541" s="21">
        <v>1</v>
      </c>
      <c r="O1541" s="21" t="s">
        <v>55</v>
      </c>
      <c r="P1541" s="33">
        <v>2585851</v>
      </c>
      <c r="Q1541" s="21">
        <v>0</v>
      </c>
      <c r="R1541" s="21">
        <v>0</v>
      </c>
      <c r="S1541" s="33">
        <v>232820</v>
      </c>
      <c r="T1541" s="21">
        <v>0</v>
      </c>
      <c r="U1541" s="21">
        <v>0</v>
      </c>
      <c r="V1541" s="21">
        <v>0</v>
      </c>
      <c r="W1541" s="33">
        <v>5782594</v>
      </c>
      <c r="X1541" s="33">
        <v>16437688</v>
      </c>
      <c r="Y1541" s="33">
        <v>12185542</v>
      </c>
      <c r="Z1541" s="16" t="s">
        <v>315</v>
      </c>
      <c r="AA1541" s="21">
        <v>25.8</v>
      </c>
      <c r="AB1541" s="21">
        <v>121.8</v>
      </c>
      <c r="AC1541" s="21">
        <v>2.2999999999999998</v>
      </c>
      <c r="AD1541" s="99">
        <v>0</v>
      </c>
      <c r="AE1541" s="21">
        <v>222.2</v>
      </c>
      <c r="AF1541" s="21">
        <f t="shared" si="24"/>
        <v>372.1</v>
      </c>
      <c r="AG1541" s="21" t="s">
        <v>9974</v>
      </c>
      <c r="AH1541" s="24" t="s">
        <v>13190</v>
      </c>
      <c r="AI1541" s="24" t="s">
        <v>13191</v>
      </c>
      <c r="AJ1541" s="27" t="s">
        <v>32084</v>
      </c>
      <c r="AK1541" s="28" t="s">
        <v>60</v>
      </c>
      <c r="AL1541" s="28">
        <v>10</v>
      </c>
      <c r="AM1541" s="28">
        <v>20110310</v>
      </c>
      <c r="AN1541" s="29">
        <v>2010</v>
      </c>
      <c r="AO1541" s="29">
        <v>202212</v>
      </c>
      <c r="AP1541" s="29">
        <v>2022</v>
      </c>
      <c r="AQ1541" s="28">
        <v>2951584932</v>
      </c>
      <c r="AR1541" s="28">
        <v>1410615940</v>
      </c>
      <c r="AS1541" s="28">
        <v>5540325</v>
      </c>
      <c r="AT1541" s="30">
        <v>1</v>
      </c>
      <c r="AU1541" s="30"/>
      <c r="AV1541" s="30"/>
      <c r="AW1541" s="30"/>
      <c r="AX1541" s="30"/>
      <c r="AY1541" s="30"/>
      <c r="AZ1541" s="30"/>
      <c r="BA1541" s="30"/>
      <c r="BB1541" s="30" t="s">
        <v>54452</v>
      </c>
      <c r="BC1541" s="30" t="s">
        <v>54452</v>
      </c>
      <c r="BD1541" s="30" t="s">
        <v>54452</v>
      </c>
      <c r="BE1541" s="30" t="s">
        <v>54452</v>
      </c>
      <c r="BF1541" s="30" t="s">
        <v>54452</v>
      </c>
      <c r="BG1541" s="30">
        <v>4</v>
      </c>
      <c r="BH1541" s="30" t="s">
        <v>5654</v>
      </c>
      <c r="BI1541" s="31"/>
    </row>
    <row r="1542" spans="1:61" ht="16.5">
      <c r="A1542" s="21" t="s">
        <v>10647</v>
      </c>
      <c r="B1542" s="21">
        <v>11056</v>
      </c>
      <c r="C1542" s="21">
        <v>6432822</v>
      </c>
      <c r="D1542" s="21">
        <v>4178700193</v>
      </c>
      <c r="E1542" s="22">
        <v>1101115758937</v>
      </c>
      <c r="F1542" s="24" t="s">
        <v>10648</v>
      </c>
      <c r="G1542" s="24" t="s">
        <v>44</v>
      </c>
      <c r="H1542" s="24" t="s">
        <v>51</v>
      </c>
      <c r="I1542" s="24" t="s">
        <v>52</v>
      </c>
      <c r="J1542" s="24" t="s">
        <v>467</v>
      </c>
      <c r="K1542" s="21">
        <v>49</v>
      </c>
      <c r="L1542" s="21"/>
      <c r="M1542" s="21" t="s">
        <v>10649</v>
      </c>
      <c r="N1542" s="21">
        <v>1</v>
      </c>
      <c r="O1542" s="21" t="s">
        <v>55</v>
      </c>
      <c r="P1542" s="21">
        <v>0</v>
      </c>
      <c r="Q1542" s="21">
        <v>0</v>
      </c>
      <c r="R1542" s="21">
        <v>0</v>
      </c>
      <c r="S1542" s="33">
        <v>6240</v>
      </c>
      <c r="T1542" s="21">
        <v>0</v>
      </c>
      <c r="U1542" s="33">
        <v>1155090</v>
      </c>
      <c r="V1542" s="21">
        <v>0</v>
      </c>
      <c r="W1542" s="33">
        <v>6276769</v>
      </c>
      <c r="X1542" s="33">
        <f>19864579+55051738</f>
        <v>74916317</v>
      </c>
      <c r="Y1542" s="21">
        <v>0</v>
      </c>
      <c r="Z1542" s="21" t="s">
        <v>315</v>
      </c>
      <c r="AA1542" s="102">
        <v>0</v>
      </c>
      <c r="AB1542" s="99">
        <v>0</v>
      </c>
      <c r="AC1542" s="99">
        <v>0</v>
      </c>
      <c r="AD1542" s="21">
        <v>11.5</v>
      </c>
      <c r="AE1542" s="21">
        <v>811.9</v>
      </c>
      <c r="AF1542" s="21">
        <f t="shared" si="24"/>
        <v>823.4</v>
      </c>
      <c r="AG1542" s="21" t="s">
        <v>10650</v>
      </c>
      <c r="AH1542" s="24" t="s">
        <v>10651</v>
      </c>
      <c r="AI1542" s="24" t="s">
        <v>10652</v>
      </c>
      <c r="AJ1542" s="27" t="s">
        <v>31282</v>
      </c>
      <c r="AK1542" s="28" t="s">
        <v>60</v>
      </c>
      <c r="AL1542" s="28">
        <v>10</v>
      </c>
      <c r="AM1542" s="28">
        <v>20150622</v>
      </c>
      <c r="AN1542" s="29">
        <v>1363</v>
      </c>
      <c r="AO1542" s="29">
        <v>202212</v>
      </c>
      <c r="AP1542" s="29">
        <v>2022</v>
      </c>
      <c r="AQ1542" s="28">
        <v>1129674932</v>
      </c>
      <c r="AR1542" s="28">
        <v>154928239</v>
      </c>
      <c r="AS1542" s="28">
        <v>29666667</v>
      </c>
      <c r="AT1542" s="30">
        <v>1</v>
      </c>
      <c r="AU1542" s="30"/>
      <c r="AV1542" s="30"/>
      <c r="AW1542" s="30"/>
      <c r="AX1542" s="30"/>
      <c r="AY1542" s="30"/>
      <c r="AZ1542" s="30"/>
      <c r="BA1542" s="30"/>
      <c r="BB1542" s="30" t="s">
        <v>54452</v>
      </c>
      <c r="BC1542" s="30" t="s">
        <v>54452</v>
      </c>
      <c r="BD1542" s="30" t="s">
        <v>54452</v>
      </c>
      <c r="BE1542" s="30" t="s">
        <v>54452</v>
      </c>
      <c r="BF1542" s="30" t="s">
        <v>54452</v>
      </c>
      <c r="BG1542" s="30">
        <v>4</v>
      </c>
      <c r="BH1542" s="30" t="s">
        <v>10653</v>
      </c>
      <c r="BI1542" s="31"/>
    </row>
    <row r="1543" spans="1:61" ht="16.5">
      <c r="A1543" s="21" t="s">
        <v>8723</v>
      </c>
      <c r="B1543" s="21">
        <v>8934</v>
      </c>
      <c r="C1543" s="21">
        <v>2798028</v>
      </c>
      <c r="D1543" s="21">
        <v>1248654408</v>
      </c>
      <c r="E1543" s="22">
        <v>1348110137134</v>
      </c>
      <c r="F1543" s="24" t="s">
        <v>8724</v>
      </c>
      <c r="G1543" s="24" t="s">
        <v>44</v>
      </c>
      <c r="H1543" s="24" t="s">
        <v>51</v>
      </c>
      <c r="I1543" s="24" t="s">
        <v>65</v>
      </c>
      <c r="J1543" s="24" t="s">
        <v>313</v>
      </c>
      <c r="K1543" s="21">
        <v>46</v>
      </c>
      <c r="L1543" s="32" t="s">
        <v>8725</v>
      </c>
      <c r="M1543" s="21" t="s">
        <v>8726</v>
      </c>
      <c r="N1543" s="21">
        <v>1</v>
      </c>
      <c r="O1543" s="21" t="s">
        <v>55</v>
      </c>
      <c r="P1543" s="68">
        <v>2360139</v>
      </c>
      <c r="Q1543" s="68">
        <v>1256496</v>
      </c>
      <c r="R1543" s="21">
        <v>0</v>
      </c>
      <c r="S1543" s="68">
        <v>684545</v>
      </c>
      <c r="T1543" s="21">
        <v>0</v>
      </c>
      <c r="U1543" s="68">
        <v>46081</v>
      </c>
      <c r="V1543" s="42">
        <v>67200</v>
      </c>
      <c r="W1543" s="42">
        <v>31616</v>
      </c>
      <c r="X1543" s="68">
        <v>286500</v>
      </c>
      <c r="Y1543" s="21">
        <v>0</v>
      </c>
      <c r="Z1543" s="16" t="s">
        <v>1249</v>
      </c>
      <c r="AA1543" s="21">
        <v>23.6</v>
      </c>
      <c r="AB1543" s="21">
        <v>12.5</v>
      </c>
      <c r="AC1543" s="21">
        <v>6.8</v>
      </c>
      <c r="AD1543" s="21">
        <v>0.4</v>
      </c>
      <c r="AE1543" s="21">
        <v>3.8</v>
      </c>
      <c r="AF1543" s="21">
        <f t="shared" si="24"/>
        <v>47.099999999999994</v>
      </c>
      <c r="AG1543" s="21" t="s">
        <v>8727</v>
      </c>
      <c r="AH1543" s="24" t="s">
        <v>8728</v>
      </c>
      <c r="AI1543" s="24" t="s">
        <v>8729</v>
      </c>
      <c r="AJ1543" s="27" t="s">
        <v>32085</v>
      </c>
      <c r="AK1543" s="28" t="s">
        <v>60</v>
      </c>
      <c r="AL1543" s="28">
        <v>10</v>
      </c>
      <c r="AM1543" s="28">
        <v>20070404</v>
      </c>
      <c r="AN1543" s="29">
        <v>414</v>
      </c>
      <c r="AO1543" s="29">
        <v>202212</v>
      </c>
      <c r="AP1543" s="29">
        <v>2022</v>
      </c>
      <c r="AQ1543" s="28">
        <v>66571143</v>
      </c>
      <c r="AR1543" s="28">
        <v>38110231</v>
      </c>
      <c r="AS1543" s="28">
        <v>1800000</v>
      </c>
      <c r="AT1543" s="30">
        <v>2</v>
      </c>
      <c r="AU1543" s="30"/>
      <c r="AV1543" s="30"/>
      <c r="AW1543" s="30"/>
      <c r="AX1543" s="30"/>
      <c r="AY1543" s="30"/>
      <c r="AZ1543" s="30"/>
      <c r="BA1543" s="30"/>
      <c r="BB1543" s="30" t="s">
        <v>54452</v>
      </c>
      <c r="BC1543" s="30" t="s">
        <v>54452</v>
      </c>
      <c r="BD1543" s="30" t="s">
        <v>54452</v>
      </c>
      <c r="BE1543" s="30" t="s">
        <v>54452</v>
      </c>
      <c r="BF1543" s="30" t="s">
        <v>8730</v>
      </c>
      <c r="BG1543" s="30">
        <v>2</v>
      </c>
      <c r="BH1543" s="30"/>
      <c r="BI1543" s="31"/>
    </row>
    <row r="1544" spans="1:61" ht="16.5">
      <c r="A1544" s="21" t="s">
        <v>16248</v>
      </c>
      <c r="B1544" s="21">
        <v>22897</v>
      </c>
      <c r="C1544" s="21">
        <v>1939723</v>
      </c>
      <c r="D1544" s="21">
        <v>2128109020</v>
      </c>
      <c r="E1544" s="22">
        <v>1101110113095</v>
      </c>
      <c r="F1544" s="24" t="s">
        <v>16249</v>
      </c>
      <c r="G1544" s="24" t="s">
        <v>104</v>
      </c>
      <c r="H1544" s="24" t="s">
        <v>51</v>
      </c>
      <c r="I1544" s="24" t="s">
        <v>65</v>
      </c>
      <c r="J1544" s="24" t="s">
        <v>3829</v>
      </c>
      <c r="K1544" s="21">
        <v>50</v>
      </c>
      <c r="L1544" s="32" t="s">
        <v>16250</v>
      </c>
      <c r="M1544" s="21" t="s">
        <v>16251</v>
      </c>
      <c r="N1544" s="26">
        <v>1</v>
      </c>
      <c r="O1544" s="26">
        <v>0</v>
      </c>
      <c r="P1544" s="26">
        <v>0</v>
      </c>
      <c r="Q1544" s="26">
        <v>0</v>
      </c>
      <c r="R1544" s="26">
        <v>0</v>
      </c>
      <c r="S1544" s="26">
        <v>0</v>
      </c>
      <c r="T1544" s="26">
        <v>0</v>
      </c>
      <c r="U1544" s="26">
        <v>0</v>
      </c>
      <c r="V1544" s="26">
        <v>0</v>
      </c>
      <c r="W1544" s="26">
        <v>0</v>
      </c>
      <c r="X1544" s="26">
        <v>0</v>
      </c>
      <c r="Y1544" s="26">
        <v>0</v>
      </c>
      <c r="Z1544" s="21"/>
      <c r="AA1544" s="101">
        <v>0</v>
      </c>
      <c r="AB1544" s="98">
        <v>0</v>
      </c>
      <c r="AC1544" s="98">
        <v>0</v>
      </c>
      <c r="AD1544" s="98">
        <v>0</v>
      </c>
      <c r="AE1544" s="98">
        <v>0</v>
      </c>
      <c r="AF1544" s="21">
        <f t="shared" si="24"/>
        <v>0</v>
      </c>
      <c r="AG1544" s="21" t="s">
        <v>11210</v>
      </c>
      <c r="AH1544" s="24" t="s">
        <v>16252</v>
      </c>
      <c r="AI1544" s="24" t="s">
        <v>16253</v>
      </c>
      <c r="AJ1544" s="27" t="s">
        <v>32086</v>
      </c>
      <c r="AK1544" s="28" t="s">
        <v>47</v>
      </c>
      <c r="AL1544" s="28">
        <v>10</v>
      </c>
      <c r="AM1544" s="28">
        <v>19710403</v>
      </c>
      <c r="AN1544" s="29">
        <v>400</v>
      </c>
      <c r="AO1544" s="29">
        <v>200203</v>
      </c>
      <c r="AP1544" s="29"/>
      <c r="AQ1544" s="28"/>
      <c r="AR1544" s="28"/>
      <c r="AS1544" s="28"/>
      <c r="AT1544" s="30">
        <v>2</v>
      </c>
      <c r="AU1544" s="30"/>
      <c r="AV1544" s="30"/>
      <c r="AW1544" s="30"/>
      <c r="AX1544" s="30"/>
      <c r="AY1544" s="30"/>
      <c r="AZ1544" s="30"/>
      <c r="BA1544" s="30"/>
      <c r="BB1544" s="30" t="s">
        <v>54452</v>
      </c>
      <c r="BC1544" s="30" t="s">
        <v>54452</v>
      </c>
      <c r="BD1544" s="30" t="s">
        <v>54452</v>
      </c>
      <c r="BE1544" s="30" t="s">
        <v>54452</v>
      </c>
      <c r="BF1544" s="30" t="s">
        <v>54452</v>
      </c>
      <c r="BG1544" s="30">
        <v>7</v>
      </c>
      <c r="BH1544" s="30"/>
      <c r="BI1544" s="31"/>
    </row>
    <row r="1545" spans="1:61" ht="16.5">
      <c r="A1545" s="21" t="s">
        <v>10819</v>
      </c>
      <c r="B1545" s="21">
        <v>11164</v>
      </c>
      <c r="C1545" s="21">
        <v>1254317</v>
      </c>
      <c r="D1545" s="21">
        <v>1128144237</v>
      </c>
      <c r="E1545" s="22">
        <v>1101110067929</v>
      </c>
      <c r="F1545" s="24" t="s">
        <v>10820</v>
      </c>
      <c r="G1545" s="24" t="s">
        <v>44</v>
      </c>
      <c r="H1545" s="24" t="s">
        <v>51</v>
      </c>
      <c r="I1545" s="24" t="s">
        <v>65</v>
      </c>
      <c r="J1545" s="24" t="s">
        <v>3829</v>
      </c>
      <c r="K1545" s="21">
        <v>50</v>
      </c>
      <c r="L1545" s="21"/>
      <c r="M1545" s="21" t="s">
        <v>10821</v>
      </c>
      <c r="N1545" s="21">
        <v>2</v>
      </c>
      <c r="O1545" s="21" t="s">
        <v>55</v>
      </c>
      <c r="P1545" s="21">
        <v>0</v>
      </c>
      <c r="Q1545" s="21">
        <v>0</v>
      </c>
      <c r="R1545" s="21">
        <v>0</v>
      </c>
      <c r="S1545" s="21">
        <v>0</v>
      </c>
      <c r="T1545" s="21">
        <v>0</v>
      </c>
      <c r="U1545" s="21">
        <v>0</v>
      </c>
      <c r="V1545" s="21">
        <v>0</v>
      </c>
      <c r="W1545" s="33">
        <v>8107</v>
      </c>
      <c r="X1545" s="21">
        <v>0</v>
      </c>
      <c r="Y1545" s="21">
        <v>0</v>
      </c>
      <c r="Z1545" s="21" t="s">
        <v>315</v>
      </c>
      <c r="AA1545" s="102">
        <v>0</v>
      </c>
      <c r="AB1545" s="99">
        <v>0</v>
      </c>
      <c r="AC1545" s="99">
        <v>0</v>
      </c>
      <c r="AD1545" s="99">
        <v>0</v>
      </c>
      <c r="AE1545" s="99">
        <v>0</v>
      </c>
      <c r="AF1545" s="21">
        <f t="shared" si="24"/>
        <v>0</v>
      </c>
      <c r="AG1545" s="21" t="s">
        <v>10822</v>
      </c>
      <c r="AH1545" s="24" t="s">
        <v>10823</v>
      </c>
      <c r="AI1545" s="24" t="s">
        <v>10824</v>
      </c>
      <c r="AJ1545" s="27" t="s">
        <v>32087</v>
      </c>
      <c r="AK1545" s="28" t="s">
        <v>60</v>
      </c>
      <c r="AL1545" s="28">
        <v>10</v>
      </c>
      <c r="AM1545" s="28">
        <v>19790130</v>
      </c>
      <c r="AN1545" s="29">
        <v>365</v>
      </c>
      <c r="AO1545" s="29">
        <v>202212</v>
      </c>
      <c r="AP1545" s="29">
        <v>2022</v>
      </c>
      <c r="AQ1545" s="28">
        <v>37264148</v>
      </c>
      <c r="AR1545" s="28">
        <v>22982107</v>
      </c>
      <c r="AS1545" s="28">
        <v>811000</v>
      </c>
      <c r="AT1545" s="30">
        <v>1</v>
      </c>
      <c r="AU1545" s="30"/>
      <c r="AV1545" s="30"/>
      <c r="AW1545" s="30"/>
      <c r="AX1545" s="30"/>
      <c r="AY1545" s="30"/>
      <c r="AZ1545" s="30"/>
      <c r="BA1545" s="30"/>
      <c r="BB1545" s="30" t="s">
        <v>54452</v>
      </c>
      <c r="BC1545" s="30" t="s">
        <v>54452</v>
      </c>
      <c r="BD1545" s="30" t="s">
        <v>54452</v>
      </c>
      <c r="BE1545" s="30" t="s">
        <v>54452</v>
      </c>
      <c r="BF1545" s="30" t="s">
        <v>54452</v>
      </c>
      <c r="BG1545" s="30">
        <v>5</v>
      </c>
      <c r="BH1545" s="30" t="s">
        <v>10825</v>
      </c>
      <c r="BI1545" s="31"/>
    </row>
    <row r="1546" spans="1:61" ht="16.5">
      <c r="A1546" s="21" t="s">
        <v>9866</v>
      </c>
      <c r="B1546" s="21">
        <v>10140</v>
      </c>
      <c r="C1546" s="21">
        <v>5857260</v>
      </c>
      <c r="D1546" s="21">
        <v>1088609008</v>
      </c>
      <c r="E1546" s="22">
        <v>1101115305283</v>
      </c>
      <c r="F1546" s="24" t="s">
        <v>9867</v>
      </c>
      <c r="G1546" s="24" t="s">
        <v>44</v>
      </c>
      <c r="H1546" s="24" t="s">
        <v>51</v>
      </c>
      <c r="I1546" s="24" t="s">
        <v>52</v>
      </c>
      <c r="J1546" s="24" t="s">
        <v>171</v>
      </c>
      <c r="K1546" s="21">
        <v>48</v>
      </c>
      <c r="L1546" s="32" t="s">
        <v>9868</v>
      </c>
      <c r="M1546" s="21" t="s">
        <v>1244</v>
      </c>
      <c r="N1546" s="21">
        <v>1</v>
      </c>
      <c r="O1546" s="21" t="s">
        <v>55</v>
      </c>
      <c r="P1546" s="21">
        <v>0</v>
      </c>
      <c r="Q1546" s="21">
        <v>0</v>
      </c>
      <c r="R1546" s="21">
        <v>0</v>
      </c>
      <c r="S1546" s="21">
        <v>0</v>
      </c>
      <c r="T1546" s="21">
        <v>0</v>
      </c>
      <c r="U1546" s="21">
        <v>0</v>
      </c>
      <c r="V1546" s="21">
        <v>0</v>
      </c>
      <c r="W1546" s="33">
        <v>84061</v>
      </c>
      <c r="X1546" s="33">
        <v>508170</v>
      </c>
      <c r="Y1546" s="33">
        <v>538100</v>
      </c>
      <c r="Z1546" s="16" t="s">
        <v>126</v>
      </c>
      <c r="AA1546" s="102">
        <v>0</v>
      </c>
      <c r="AB1546" s="21">
        <v>5.3</v>
      </c>
      <c r="AC1546" s="99">
        <v>0</v>
      </c>
      <c r="AD1546" s="99">
        <v>0</v>
      </c>
      <c r="AE1546" s="21">
        <v>5.9</v>
      </c>
      <c r="AF1546" s="21">
        <f t="shared" si="24"/>
        <v>11.2</v>
      </c>
      <c r="AG1546" s="21" t="s">
        <v>9869</v>
      </c>
      <c r="AH1546" s="24" t="s">
        <v>9870</v>
      </c>
      <c r="AI1546" s="24" t="s">
        <v>9871</v>
      </c>
      <c r="AJ1546" s="27" t="s">
        <v>31000</v>
      </c>
      <c r="AK1546" s="28" t="s">
        <v>60</v>
      </c>
      <c r="AL1546" s="28">
        <v>10</v>
      </c>
      <c r="AM1546" s="28">
        <v>20140102</v>
      </c>
      <c r="AN1546" s="29">
        <v>583</v>
      </c>
      <c r="AO1546" s="29">
        <v>202212</v>
      </c>
      <c r="AP1546" s="29">
        <v>2022</v>
      </c>
      <c r="AQ1546" s="28">
        <v>148146761</v>
      </c>
      <c r="AR1546" s="28">
        <v>92572934</v>
      </c>
      <c r="AS1546" s="28">
        <v>200000</v>
      </c>
      <c r="AT1546" s="30">
        <v>1</v>
      </c>
      <c r="AU1546" s="30"/>
      <c r="AV1546" s="30"/>
      <c r="AW1546" s="30"/>
      <c r="AX1546" s="30"/>
      <c r="AY1546" s="30"/>
      <c r="AZ1546" s="30"/>
      <c r="BA1546" s="30"/>
      <c r="BB1546" s="30" t="s">
        <v>54452</v>
      </c>
      <c r="BC1546" s="30" t="s">
        <v>54452</v>
      </c>
      <c r="BD1546" s="30" t="s">
        <v>54452</v>
      </c>
      <c r="BE1546" s="30" t="s">
        <v>54452</v>
      </c>
      <c r="BF1546" s="30" t="s">
        <v>54452</v>
      </c>
      <c r="BG1546" s="30">
        <v>7</v>
      </c>
      <c r="BH1546" s="30"/>
      <c r="BI1546" s="31"/>
    </row>
    <row r="1547" spans="1:61" ht="16.5">
      <c r="A1547" s="21" t="s">
        <v>29702</v>
      </c>
      <c r="B1547" s="21">
        <v>24364</v>
      </c>
      <c r="C1547" s="21">
        <v>2198798</v>
      </c>
      <c r="D1547" s="21">
        <v>1078184090</v>
      </c>
      <c r="E1547" s="22">
        <v>1101111977911</v>
      </c>
      <c r="F1547" s="24" t="s">
        <v>29703</v>
      </c>
      <c r="G1547" s="24" t="s">
        <v>104</v>
      </c>
      <c r="H1547" s="24" t="s">
        <v>51</v>
      </c>
      <c r="I1547" s="24" t="s">
        <v>52</v>
      </c>
      <c r="J1547" s="24" t="s">
        <v>363</v>
      </c>
      <c r="K1547" s="21">
        <v>63</v>
      </c>
      <c r="L1547" s="32" t="s">
        <v>29704</v>
      </c>
      <c r="M1547" s="21" t="s">
        <v>29705</v>
      </c>
      <c r="N1547" s="21">
        <v>1</v>
      </c>
      <c r="O1547" s="21" t="s">
        <v>83</v>
      </c>
      <c r="P1547" s="21">
        <v>0</v>
      </c>
      <c r="Q1547" s="21">
        <v>0</v>
      </c>
      <c r="R1547" s="21">
        <v>0</v>
      </c>
      <c r="S1547" s="21">
        <v>0</v>
      </c>
      <c r="T1547" s="21">
        <v>0</v>
      </c>
      <c r="U1547" s="21">
        <v>0</v>
      </c>
      <c r="V1547" s="21">
        <v>0</v>
      </c>
      <c r="W1547" s="33">
        <v>56392409</v>
      </c>
      <c r="X1547" s="21">
        <v>0</v>
      </c>
      <c r="Y1547" s="21">
        <v>0</v>
      </c>
      <c r="Z1547" s="16" t="s">
        <v>315</v>
      </c>
      <c r="AA1547" s="102">
        <v>0</v>
      </c>
      <c r="AB1547" s="99">
        <v>0</v>
      </c>
      <c r="AC1547" s="99">
        <v>0</v>
      </c>
      <c r="AD1547" s="99">
        <v>0</v>
      </c>
      <c r="AE1547" s="21">
        <v>0.5</v>
      </c>
      <c r="AF1547" s="21">
        <f t="shared" si="24"/>
        <v>0.5</v>
      </c>
      <c r="AG1547" s="21" t="s">
        <v>29706</v>
      </c>
      <c r="AH1547" s="24" t="s">
        <v>29707</v>
      </c>
      <c r="AI1547" s="24" t="s">
        <v>29708</v>
      </c>
      <c r="AJ1547" s="27" t="s">
        <v>31727</v>
      </c>
      <c r="AK1547" s="28" t="s">
        <v>60</v>
      </c>
      <c r="AL1547" s="28">
        <v>10</v>
      </c>
      <c r="AM1547" s="28">
        <v>20000526</v>
      </c>
      <c r="AN1547" s="29">
        <v>1563</v>
      </c>
      <c r="AO1547" s="29">
        <v>202212</v>
      </c>
      <c r="AP1547" s="29">
        <v>2022</v>
      </c>
      <c r="AQ1547" s="28">
        <v>70576720</v>
      </c>
      <c r="AR1547" s="28">
        <v>22177217</v>
      </c>
      <c r="AS1547" s="28">
        <v>1000000</v>
      </c>
      <c r="AT1547" s="30">
        <v>2</v>
      </c>
      <c r="AU1547" s="30"/>
      <c r="AV1547" s="30"/>
      <c r="AW1547" s="30"/>
      <c r="AX1547" s="30"/>
      <c r="AY1547" s="30"/>
      <c r="AZ1547" s="30"/>
      <c r="BA1547" s="30"/>
      <c r="BB1547" s="30" t="s">
        <v>54452</v>
      </c>
      <c r="BC1547" s="30" t="s">
        <v>54452</v>
      </c>
      <c r="BD1547" s="30" t="s">
        <v>54452</v>
      </c>
      <c r="BE1547" s="30" t="s">
        <v>54452</v>
      </c>
      <c r="BF1547" s="30" t="s">
        <v>54452</v>
      </c>
      <c r="BG1547" s="30">
        <v>7</v>
      </c>
      <c r="BH1547" s="30"/>
      <c r="BI1547" s="31"/>
    </row>
    <row r="1548" spans="1:61" ht="16.5">
      <c r="A1548" s="21" t="s">
        <v>10697</v>
      </c>
      <c r="B1548" s="21">
        <v>11101</v>
      </c>
      <c r="C1548" s="21">
        <v>1471043</v>
      </c>
      <c r="D1548" s="21">
        <v>1178133400</v>
      </c>
      <c r="E1548" s="22">
        <v>1101112248957</v>
      </c>
      <c r="F1548" s="24" t="s">
        <v>10698</v>
      </c>
      <c r="G1548" s="24" t="s">
        <v>44</v>
      </c>
      <c r="H1548" s="24" t="s">
        <v>51</v>
      </c>
      <c r="I1548" s="24" t="s">
        <v>63</v>
      </c>
      <c r="J1548" s="24" t="s">
        <v>467</v>
      </c>
      <c r="K1548" s="21">
        <v>49</v>
      </c>
      <c r="L1548" s="21"/>
      <c r="M1548" s="21" t="s">
        <v>10699</v>
      </c>
      <c r="N1548" s="21">
        <v>1</v>
      </c>
      <c r="O1548" s="21" t="s">
        <v>55</v>
      </c>
      <c r="P1548" s="21">
        <v>0</v>
      </c>
      <c r="Q1548" s="21">
        <v>0</v>
      </c>
      <c r="R1548" s="21">
        <v>0</v>
      </c>
      <c r="S1548" s="21">
        <v>0</v>
      </c>
      <c r="T1548" s="21">
        <v>0</v>
      </c>
      <c r="U1548" s="33">
        <v>261655</v>
      </c>
      <c r="V1548" s="33">
        <v>105510032</v>
      </c>
      <c r="W1548" s="21">
        <v>0</v>
      </c>
      <c r="X1548" s="33">
        <f>7022699+40805128</f>
        <v>47827827</v>
      </c>
      <c r="Y1548" s="33">
        <v>5903777</v>
      </c>
      <c r="Z1548" s="21" t="s">
        <v>315</v>
      </c>
      <c r="AA1548" s="102">
        <v>0</v>
      </c>
      <c r="AB1548" s="21">
        <v>59</v>
      </c>
      <c r="AC1548" s="99">
        <v>0</v>
      </c>
      <c r="AD1548" s="21">
        <v>2.6</v>
      </c>
      <c r="AE1548" s="21">
        <v>1533.3</v>
      </c>
      <c r="AF1548" s="21">
        <f t="shared" si="24"/>
        <v>1594.8999999999999</v>
      </c>
      <c r="AG1548" s="21" t="s">
        <v>10700</v>
      </c>
      <c r="AH1548" s="24">
        <v>18994000</v>
      </c>
      <c r="AI1548" s="24" t="s">
        <v>10701</v>
      </c>
      <c r="AJ1548" s="27" t="s">
        <v>32088</v>
      </c>
      <c r="AK1548" s="28" t="s">
        <v>60</v>
      </c>
      <c r="AL1548" s="28">
        <v>10</v>
      </c>
      <c r="AM1548" s="28">
        <v>20010529</v>
      </c>
      <c r="AN1548" s="29">
        <v>1040</v>
      </c>
      <c r="AO1548" s="29">
        <v>202212</v>
      </c>
      <c r="AP1548" s="29">
        <v>2022</v>
      </c>
      <c r="AQ1548" s="28">
        <v>1077774067</v>
      </c>
      <c r="AR1548" s="28">
        <v>1789616959</v>
      </c>
      <c r="AS1548" s="28">
        <v>40000000</v>
      </c>
      <c r="AT1548" s="30">
        <v>1</v>
      </c>
      <c r="AU1548" s="30"/>
      <c r="AV1548" s="30"/>
      <c r="AW1548" s="30"/>
      <c r="AX1548" s="30"/>
      <c r="AY1548" s="30"/>
      <c r="AZ1548" s="30"/>
      <c r="BA1548" s="30"/>
      <c r="BB1548" s="30" t="s">
        <v>54452</v>
      </c>
      <c r="BC1548" s="30" t="s">
        <v>54452</v>
      </c>
      <c r="BD1548" s="30" t="s">
        <v>54452</v>
      </c>
      <c r="BE1548" s="30" t="s">
        <v>54452</v>
      </c>
      <c r="BF1548" s="30" t="s">
        <v>54452</v>
      </c>
      <c r="BG1548" s="30">
        <v>5</v>
      </c>
      <c r="BH1548" s="30" t="s">
        <v>10702</v>
      </c>
      <c r="BI1548" s="31"/>
    </row>
    <row r="1549" spans="1:61" ht="16.5">
      <c r="A1549" s="21" t="s">
        <v>16256</v>
      </c>
      <c r="B1549" s="21">
        <v>9287</v>
      </c>
      <c r="C1549" s="21">
        <v>8506538</v>
      </c>
      <c r="D1549" s="21">
        <v>4318700980</v>
      </c>
      <c r="E1549" s="22">
        <v>1101116665107</v>
      </c>
      <c r="F1549" s="24" t="s">
        <v>16257</v>
      </c>
      <c r="G1549" s="24" t="s">
        <v>44</v>
      </c>
      <c r="H1549" s="24" t="s">
        <v>51</v>
      </c>
      <c r="I1549" s="24" t="s">
        <v>65</v>
      </c>
      <c r="J1549" s="24" t="s">
        <v>313</v>
      </c>
      <c r="K1549" s="21">
        <v>46</v>
      </c>
      <c r="L1549" s="32" t="s">
        <v>16258</v>
      </c>
      <c r="M1549" s="21" t="s">
        <v>16259</v>
      </c>
      <c r="N1549" s="26">
        <v>1</v>
      </c>
      <c r="O1549" s="26" t="s">
        <v>55</v>
      </c>
      <c r="P1549" s="21">
        <v>0</v>
      </c>
      <c r="Q1549" s="21">
        <v>0</v>
      </c>
      <c r="R1549" s="21">
        <v>0</v>
      </c>
      <c r="S1549" s="21">
        <v>0</v>
      </c>
      <c r="T1549" s="21">
        <v>0</v>
      </c>
      <c r="U1549" s="41">
        <v>729215</v>
      </c>
      <c r="V1549" s="21">
        <v>0</v>
      </c>
      <c r="W1549" s="21">
        <v>0</v>
      </c>
      <c r="X1549" s="21">
        <v>0</v>
      </c>
      <c r="Y1549" s="21">
        <v>0</v>
      </c>
      <c r="Z1549" s="21"/>
      <c r="AA1549" s="102">
        <v>0</v>
      </c>
      <c r="AB1549" s="99">
        <v>0</v>
      </c>
      <c r="AC1549" s="99">
        <v>0</v>
      </c>
      <c r="AD1549" s="21">
        <v>7.2</v>
      </c>
      <c r="AE1549" s="99">
        <v>0</v>
      </c>
      <c r="AF1549" s="21">
        <f t="shared" si="24"/>
        <v>7.2</v>
      </c>
      <c r="AG1549" s="21" t="s">
        <v>16260</v>
      </c>
      <c r="AH1549" s="24" t="s">
        <v>16261</v>
      </c>
      <c r="AI1549" s="24" t="s">
        <v>16262</v>
      </c>
      <c r="AJ1549" s="27" t="s">
        <v>32089</v>
      </c>
      <c r="AK1549" s="28" t="s">
        <v>47</v>
      </c>
      <c r="AL1549" s="28">
        <v>10</v>
      </c>
      <c r="AM1549" s="28">
        <v>20180221</v>
      </c>
      <c r="AN1549" s="29">
        <v>583</v>
      </c>
      <c r="AO1549" s="29">
        <v>202211</v>
      </c>
      <c r="AP1549" s="29"/>
      <c r="AQ1549" s="28"/>
      <c r="AR1549" s="28"/>
      <c r="AS1549" s="28"/>
      <c r="AT1549" s="30">
        <v>1</v>
      </c>
      <c r="AU1549" s="30"/>
      <c r="AV1549" s="30"/>
      <c r="AW1549" s="30"/>
      <c r="AX1549" s="30"/>
      <c r="AY1549" s="30"/>
      <c r="AZ1549" s="30"/>
      <c r="BA1549" s="30"/>
      <c r="BB1549" s="30" t="s">
        <v>54452</v>
      </c>
      <c r="BC1549" s="30" t="s">
        <v>54452</v>
      </c>
      <c r="BD1549" s="30" t="s">
        <v>54452</v>
      </c>
      <c r="BE1549" s="30" t="s">
        <v>54452</v>
      </c>
      <c r="BF1549" s="30" t="s">
        <v>54452</v>
      </c>
      <c r="BG1549" s="30">
        <v>7</v>
      </c>
      <c r="BH1549" s="30"/>
      <c r="BI1549" s="31"/>
    </row>
    <row r="1550" spans="1:61" ht="16.5">
      <c r="A1550" s="21" t="s">
        <v>16263</v>
      </c>
      <c r="B1550" s="21">
        <v>7388</v>
      </c>
      <c r="C1550" s="21">
        <v>1982497</v>
      </c>
      <c r="D1550" s="21">
        <v>6208117250</v>
      </c>
      <c r="E1550" s="22">
        <v>2301110050359</v>
      </c>
      <c r="F1550" s="24" t="s">
        <v>16264</v>
      </c>
      <c r="G1550" s="24" t="s">
        <v>44</v>
      </c>
      <c r="H1550" s="24" t="s">
        <v>51</v>
      </c>
      <c r="I1550" s="24" t="s">
        <v>52</v>
      </c>
      <c r="J1550" s="24" t="s">
        <v>1033</v>
      </c>
      <c r="K1550" s="21">
        <v>38</v>
      </c>
      <c r="L1550" s="32" t="s">
        <v>16265</v>
      </c>
      <c r="M1550" s="21" t="s">
        <v>16266</v>
      </c>
      <c r="N1550" s="21">
        <v>1</v>
      </c>
      <c r="O1550" s="21">
        <v>0</v>
      </c>
      <c r="P1550" s="21">
        <v>0</v>
      </c>
      <c r="Q1550" s="21">
        <v>0</v>
      </c>
      <c r="R1550" s="21">
        <v>0</v>
      </c>
      <c r="S1550" s="21">
        <v>0</v>
      </c>
      <c r="T1550" s="21">
        <v>0</v>
      </c>
      <c r="U1550" s="21">
        <v>0</v>
      </c>
      <c r="V1550" s="21">
        <v>0</v>
      </c>
      <c r="W1550" s="21">
        <v>0</v>
      </c>
      <c r="X1550" s="21">
        <v>0</v>
      </c>
      <c r="Y1550" s="21">
        <v>0</v>
      </c>
      <c r="Z1550" s="16" t="s">
        <v>126</v>
      </c>
      <c r="AA1550" s="101">
        <v>0</v>
      </c>
      <c r="AB1550" s="98">
        <v>0</v>
      </c>
      <c r="AC1550" s="98">
        <v>0</v>
      </c>
      <c r="AD1550" s="98">
        <v>0</v>
      </c>
      <c r="AE1550" s="98">
        <v>0</v>
      </c>
      <c r="AF1550" s="21">
        <f t="shared" si="24"/>
        <v>0</v>
      </c>
      <c r="AG1550" s="21" t="s">
        <v>16267</v>
      </c>
      <c r="AH1550" s="24" t="s">
        <v>16268</v>
      </c>
      <c r="AI1550" s="24" t="s">
        <v>16269</v>
      </c>
      <c r="AJ1550" s="27" t="s">
        <v>32090</v>
      </c>
      <c r="AK1550" s="28" t="s">
        <v>60</v>
      </c>
      <c r="AL1550" s="28">
        <v>10</v>
      </c>
      <c r="AM1550" s="28">
        <v>19980701</v>
      </c>
      <c r="AN1550" s="29">
        <v>734</v>
      </c>
      <c r="AO1550" s="29">
        <v>202302</v>
      </c>
      <c r="AP1550" s="29">
        <v>2022</v>
      </c>
      <c r="AQ1550" s="28">
        <v>433251579</v>
      </c>
      <c r="AR1550" s="28">
        <v>276625937</v>
      </c>
      <c r="AS1550" s="28">
        <v>4714160</v>
      </c>
      <c r="AT1550" s="30">
        <v>1</v>
      </c>
      <c r="AU1550" s="30"/>
      <c r="AV1550" s="30"/>
      <c r="AW1550" s="30"/>
      <c r="AX1550" s="30"/>
      <c r="AY1550" s="30"/>
      <c r="AZ1550" s="30"/>
      <c r="BA1550" s="30"/>
      <c r="BB1550" s="30" t="s">
        <v>54452</v>
      </c>
      <c r="BC1550" s="30" t="s">
        <v>54452</v>
      </c>
      <c r="BD1550" s="30" t="s">
        <v>54452</v>
      </c>
      <c r="BE1550" s="30" t="s">
        <v>54452</v>
      </c>
      <c r="BF1550" s="30" t="s">
        <v>54452</v>
      </c>
      <c r="BG1550" s="30">
        <v>7</v>
      </c>
      <c r="BH1550" s="30"/>
      <c r="BI1550" s="31"/>
    </row>
    <row r="1551" spans="1:61" ht="16.5">
      <c r="A1551" s="21" t="s">
        <v>21227</v>
      </c>
      <c r="B1551" s="21">
        <v>21746</v>
      </c>
      <c r="C1551" s="21">
        <v>1273367</v>
      </c>
      <c r="D1551" s="21">
        <v>6178120161</v>
      </c>
      <c r="E1551" s="22">
        <v>1801110237966</v>
      </c>
      <c r="F1551" s="24" t="s">
        <v>21228</v>
      </c>
      <c r="G1551" s="24" t="s">
        <v>104</v>
      </c>
      <c r="H1551" s="24" t="s">
        <v>51</v>
      </c>
      <c r="I1551" s="24" t="s">
        <v>65</v>
      </c>
      <c r="J1551" s="24" t="s">
        <v>2407</v>
      </c>
      <c r="K1551" s="21">
        <v>39</v>
      </c>
      <c r="L1551" s="32" t="s">
        <v>21229</v>
      </c>
      <c r="M1551" s="21" t="s">
        <v>21230</v>
      </c>
      <c r="N1551" s="21">
        <v>1</v>
      </c>
      <c r="O1551" s="21" t="s">
        <v>55</v>
      </c>
      <c r="P1551" s="21">
        <v>0</v>
      </c>
      <c r="Q1551" s="33">
        <v>2065</v>
      </c>
      <c r="R1551" s="21">
        <v>0</v>
      </c>
      <c r="S1551" s="21">
        <v>0</v>
      </c>
      <c r="T1551" s="21">
        <v>0</v>
      </c>
      <c r="U1551" s="33">
        <v>138710</v>
      </c>
      <c r="V1551" s="21">
        <v>0</v>
      </c>
      <c r="W1551" s="21">
        <v>0</v>
      </c>
      <c r="X1551" s="21">
        <v>0</v>
      </c>
      <c r="Y1551" s="21">
        <v>0</v>
      </c>
      <c r="Z1551" s="16" t="s">
        <v>315</v>
      </c>
      <c r="AA1551" s="102">
        <v>0</v>
      </c>
      <c r="AB1551" s="99">
        <v>0</v>
      </c>
      <c r="AC1551" s="99">
        <v>0</v>
      </c>
      <c r="AD1551" s="21">
        <v>1.3</v>
      </c>
      <c r="AE1551" s="99">
        <v>0</v>
      </c>
      <c r="AF1551" s="21">
        <f t="shared" si="24"/>
        <v>1.3</v>
      </c>
      <c r="AG1551" s="21" t="s">
        <v>21231</v>
      </c>
      <c r="AH1551" s="24" t="s">
        <v>21232</v>
      </c>
      <c r="AI1551" s="24" t="s">
        <v>21233</v>
      </c>
      <c r="AJ1551" s="27" t="s">
        <v>32091</v>
      </c>
      <c r="AK1551" s="28" t="s">
        <v>60</v>
      </c>
      <c r="AL1551" s="28">
        <v>10</v>
      </c>
      <c r="AM1551" s="28">
        <v>19970901</v>
      </c>
      <c r="AN1551" s="29">
        <v>355</v>
      </c>
      <c r="AO1551" s="29">
        <v>202212</v>
      </c>
      <c r="AP1551" s="29">
        <v>2022</v>
      </c>
      <c r="AQ1551" s="28">
        <v>26885624</v>
      </c>
      <c r="AR1551" s="28">
        <v>19793628</v>
      </c>
      <c r="AS1551" s="28">
        <v>100000</v>
      </c>
      <c r="AT1551" s="30">
        <v>1</v>
      </c>
      <c r="AU1551" s="30"/>
      <c r="AV1551" s="30"/>
      <c r="AW1551" s="30"/>
      <c r="AX1551" s="30"/>
      <c r="AY1551" s="30"/>
      <c r="AZ1551" s="30"/>
      <c r="BA1551" s="30"/>
      <c r="BB1551" s="30" t="s">
        <v>54452</v>
      </c>
      <c r="BC1551" s="30" t="s">
        <v>54452</v>
      </c>
      <c r="BD1551" s="30" t="s">
        <v>54452</v>
      </c>
      <c r="BE1551" s="30" t="s">
        <v>54452</v>
      </c>
      <c r="BF1551" s="30" t="s">
        <v>54452</v>
      </c>
      <c r="BG1551" s="30">
        <v>7</v>
      </c>
      <c r="BH1551" s="30" t="s">
        <v>21234</v>
      </c>
      <c r="BI1551" s="31"/>
    </row>
    <row r="1552" spans="1:61" ht="16.5">
      <c r="A1552" s="21" t="s">
        <v>13434</v>
      </c>
      <c r="B1552" s="21">
        <v>13285</v>
      </c>
      <c r="C1552" s="21">
        <v>1345606</v>
      </c>
      <c r="D1552" s="21">
        <v>1028132883</v>
      </c>
      <c r="E1552" s="22">
        <v>1101110971873</v>
      </c>
      <c r="F1552" s="24" t="s">
        <v>13435</v>
      </c>
      <c r="G1552" s="24" t="s">
        <v>44</v>
      </c>
      <c r="H1552" s="24" t="s">
        <v>51</v>
      </c>
      <c r="I1552" s="24" t="s">
        <v>52</v>
      </c>
      <c r="J1552" s="24" t="s">
        <v>3733</v>
      </c>
      <c r="K1552" s="21">
        <v>58</v>
      </c>
      <c r="L1552" s="32" t="s">
        <v>13436</v>
      </c>
      <c r="M1552" s="21" t="s">
        <v>13437</v>
      </c>
      <c r="N1552" s="21">
        <v>1</v>
      </c>
      <c r="O1552" s="21" t="s">
        <v>55</v>
      </c>
      <c r="P1552" s="21">
        <v>0</v>
      </c>
      <c r="Q1552" s="33">
        <v>563033</v>
      </c>
      <c r="R1552" s="21">
        <v>0</v>
      </c>
      <c r="S1552" s="33">
        <v>1167144</v>
      </c>
      <c r="T1552" s="21">
        <v>0</v>
      </c>
      <c r="U1552" s="21">
        <v>0</v>
      </c>
      <c r="V1552" s="33">
        <v>43222</v>
      </c>
      <c r="W1552" s="21">
        <v>0</v>
      </c>
      <c r="X1552" s="33">
        <v>3400</v>
      </c>
      <c r="Y1552" s="21">
        <v>0</v>
      </c>
      <c r="Z1552" s="16" t="s">
        <v>315</v>
      </c>
      <c r="AA1552" s="102">
        <v>0</v>
      </c>
      <c r="AB1552" s="21">
        <v>5.6</v>
      </c>
      <c r="AC1552" s="21">
        <v>11.6</v>
      </c>
      <c r="AD1552" s="99">
        <v>0</v>
      </c>
      <c r="AE1552" s="21">
        <v>0.4</v>
      </c>
      <c r="AF1552" s="21">
        <f t="shared" si="24"/>
        <v>17.599999999999998</v>
      </c>
      <c r="AG1552" s="21" t="s">
        <v>13438</v>
      </c>
      <c r="AH1552" s="24" t="s">
        <v>13439</v>
      </c>
      <c r="AI1552" s="24" t="s">
        <v>13440</v>
      </c>
      <c r="AJ1552" s="27" t="s">
        <v>32092</v>
      </c>
      <c r="AK1552" s="28" t="s">
        <v>70</v>
      </c>
      <c r="AL1552" s="28">
        <v>10</v>
      </c>
      <c r="AM1552" s="28">
        <v>19930914</v>
      </c>
      <c r="AN1552" s="29">
        <v>759</v>
      </c>
      <c r="AO1552" s="29">
        <v>202306</v>
      </c>
      <c r="AP1552" s="29">
        <v>2022</v>
      </c>
      <c r="AQ1552" s="28">
        <v>152191296</v>
      </c>
      <c r="AR1552" s="28">
        <v>360131507</v>
      </c>
      <c r="AS1552" s="28">
        <v>42000000</v>
      </c>
      <c r="AT1552" s="30">
        <v>1</v>
      </c>
      <c r="AU1552" s="30"/>
      <c r="AV1552" s="30"/>
      <c r="AW1552" s="30"/>
      <c r="AX1552" s="30"/>
      <c r="AY1552" s="30"/>
      <c r="AZ1552" s="30"/>
      <c r="BA1552" s="30"/>
      <c r="BB1552" s="30" t="s">
        <v>54452</v>
      </c>
      <c r="BC1552" s="30" t="s">
        <v>54452</v>
      </c>
      <c r="BD1552" s="30" t="s">
        <v>54452</v>
      </c>
      <c r="BE1552" s="30" t="s">
        <v>54452</v>
      </c>
      <c r="BF1552" s="30" t="s">
        <v>54452</v>
      </c>
      <c r="BG1552" s="30">
        <v>7</v>
      </c>
      <c r="BH1552" s="30"/>
      <c r="BI1552" s="31"/>
    </row>
    <row r="1553" spans="1:61" ht="16.5">
      <c r="A1553" s="21" t="s">
        <v>16270</v>
      </c>
      <c r="B1553" s="21">
        <v>3760</v>
      </c>
      <c r="C1553" s="21">
        <v>1503509</v>
      </c>
      <c r="D1553" s="21">
        <v>1228116515</v>
      </c>
      <c r="E1553" s="22">
        <v>1201110038639</v>
      </c>
      <c r="F1553" s="24" t="s">
        <v>16271</v>
      </c>
      <c r="G1553" s="24" t="s">
        <v>44</v>
      </c>
      <c r="H1553" s="24" t="s">
        <v>51</v>
      </c>
      <c r="I1553" s="24" t="s">
        <v>52</v>
      </c>
      <c r="J1553" s="24" t="s">
        <v>1001</v>
      </c>
      <c r="K1553" s="21">
        <v>24</v>
      </c>
      <c r="L1553" s="32" t="s">
        <v>16272</v>
      </c>
      <c r="M1553" s="21" t="s">
        <v>16273</v>
      </c>
      <c r="N1553" s="26">
        <v>1</v>
      </c>
      <c r="O1553" s="26">
        <v>0</v>
      </c>
      <c r="P1553" s="26">
        <v>0</v>
      </c>
      <c r="Q1553" s="26">
        <v>0</v>
      </c>
      <c r="R1553" s="26">
        <v>0</v>
      </c>
      <c r="S1553" s="26">
        <v>0</v>
      </c>
      <c r="T1553" s="26">
        <v>0</v>
      </c>
      <c r="U1553" s="26">
        <v>0</v>
      </c>
      <c r="V1553" s="26">
        <v>0</v>
      </c>
      <c r="W1553" s="26">
        <v>0</v>
      </c>
      <c r="X1553" s="26">
        <v>0</v>
      </c>
      <c r="Y1553" s="26">
        <v>0</v>
      </c>
      <c r="Z1553" s="21" t="s">
        <v>126</v>
      </c>
      <c r="AA1553" s="101">
        <v>0</v>
      </c>
      <c r="AB1553" s="98">
        <v>0</v>
      </c>
      <c r="AC1553" s="98">
        <v>0</v>
      </c>
      <c r="AD1553" s="98">
        <v>0</v>
      </c>
      <c r="AE1553" s="98">
        <v>0</v>
      </c>
      <c r="AF1553" s="21">
        <f t="shared" si="24"/>
        <v>0</v>
      </c>
      <c r="AG1553" s="21" t="s">
        <v>16274</v>
      </c>
      <c r="AH1553" s="24" t="s">
        <v>16275</v>
      </c>
      <c r="AI1553" s="24" t="s">
        <v>16276</v>
      </c>
      <c r="AJ1553" s="27" t="s">
        <v>32093</v>
      </c>
      <c r="AK1553" s="28" t="s">
        <v>70</v>
      </c>
      <c r="AL1553" s="28">
        <v>10</v>
      </c>
      <c r="AM1553" s="28">
        <v>19860925</v>
      </c>
      <c r="AN1553" s="29">
        <v>1671</v>
      </c>
      <c r="AO1553" s="29">
        <v>202306</v>
      </c>
      <c r="AP1553" s="29">
        <v>2022</v>
      </c>
      <c r="AQ1553" s="28">
        <v>404452584</v>
      </c>
      <c r="AR1553" s="28">
        <v>758084899</v>
      </c>
      <c r="AS1553" s="28">
        <v>17820288</v>
      </c>
      <c r="AT1553" s="30">
        <v>1</v>
      </c>
      <c r="AU1553" s="30"/>
      <c r="AV1553" s="30"/>
      <c r="AW1553" s="30"/>
      <c r="AX1553" s="30"/>
      <c r="AY1553" s="30"/>
      <c r="AZ1553" s="30"/>
      <c r="BA1553" s="30"/>
      <c r="BB1553" s="30" t="s">
        <v>54452</v>
      </c>
      <c r="BC1553" s="30" t="s">
        <v>54452</v>
      </c>
      <c r="BD1553" s="30" t="s">
        <v>54452</v>
      </c>
      <c r="BE1553" s="30" t="s">
        <v>54452</v>
      </c>
      <c r="BF1553" s="30" t="s">
        <v>54452</v>
      </c>
      <c r="BG1553" s="30">
        <v>5</v>
      </c>
      <c r="BH1553" s="30" t="s">
        <v>1277</v>
      </c>
      <c r="BI1553" s="31"/>
    </row>
    <row r="1554" spans="1:61" ht="16.5">
      <c r="A1554" s="21" t="s">
        <v>13387</v>
      </c>
      <c r="B1554" s="21">
        <v>13243</v>
      </c>
      <c r="C1554" s="21">
        <v>1163084</v>
      </c>
      <c r="D1554" s="21">
        <v>1058191810</v>
      </c>
      <c r="E1554" s="22">
        <v>1101111516397</v>
      </c>
      <c r="F1554" s="24" t="s">
        <v>13388</v>
      </c>
      <c r="G1554" s="24" t="s">
        <v>44</v>
      </c>
      <c r="H1554" s="24" t="s">
        <v>51</v>
      </c>
      <c r="I1554" s="24" t="s">
        <v>52</v>
      </c>
      <c r="J1554" s="24" t="s">
        <v>9501</v>
      </c>
      <c r="K1554" s="21">
        <v>57</v>
      </c>
      <c r="L1554" s="32" t="s">
        <v>13389</v>
      </c>
      <c r="M1554" s="21" t="s">
        <v>13390</v>
      </c>
      <c r="N1554" s="21">
        <v>1</v>
      </c>
      <c r="O1554" s="21" t="s">
        <v>83</v>
      </c>
      <c r="P1554" s="21">
        <v>0</v>
      </c>
      <c r="Q1554" s="33">
        <f>140334310+2166595357</f>
        <v>2306929667</v>
      </c>
      <c r="R1554" s="21">
        <v>0</v>
      </c>
      <c r="S1554" s="33">
        <f>424312617+38880432+99119543</f>
        <v>562312592</v>
      </c>
      <c r="T1554" s="21">
        <v>0</v>
      </c>
      <c r="U1554" s="33">
        <f>913236882+451782507</f>
        <v>1365019389</v>
      </c>
      <c r="V1554" s="21">
        <v>0</v>
      </c>
      <c r="W1554" s="33">
        <v>1056771027</v>
      </c>
      <c r="X1554" s="21">
        <v>0</v>
      </c>
      <c r="Y1554" s="33">
        <v>5424943356</v>
      </c>
      <c r="Z1554" s="16" t="s">
        <v>315</v>
      </c>
      <c r="AA1554" s="102">
        <v>0</v>
      </c>
      <c r="AB1554" s="21">
        <v>77.3</v>
      </c>
      <c r="AC1554" s="21">
        <v>5.6</v>
      </c>
      <c r="AD1554" s="21">
        <v>13.6</v>
      </c>
      <c r="AE1554" s="21">
        <v>10.5</v>
      </c>
      <c r="AF1554" s="21">
        <f t="shared" si="24"/>
        <v>106.99999999999999</v>
      </c>
      <c r="AG1554" s="21" t="s">
        <v>13391</v>
      </c>
      <c r="AH1554" s="24" t="s">
        <v>13392</v>
      </c>
      <c r="AI1554" s="24" t="s">
        <v>13393</v>
      </c>
      <c r="AJ1554" s="27" t="s">
        <v>32094</v>
      </c>
      <c r="AK1554" s="28" t="s">
        <v>70</v>
      </c>
      <c r="AL1554" s="28">
        <v>10</v>
      </c>
      <c r="AM1554" s="28">
        <v>19980224</v>
      </c>
      <c r="AN1554" s="29">
        <v>444</v>
      </c>
      <c r="AO1554" s="29">
        <v>202306</v>
      </c>
      <c r="AP1554" s="29">
        <v>2022</v>
      </c>
      <c r="AQ1554" s="28">
        <v>281950903</v>
      </c>
      <c r="AR1554" s="28">
        <v>501420910</v>
      </c>
      <c r="AS1554" s="28">
        <v>9487677</v>
      </c>
      <c r="AT1554" s="30">
        <v>1</v>
      </c>
      <c r="AU1554" s="30"/>
      <c r="AV1554" s="30"/>
      <c r="AW1554" s="30"/>
      <c r="AX1554" s="30"/>
      <c r="AY1554" s="30"/>
      <c r="AZ1554" s="30"/>
      <c r="BA1554" s="30"/>
      <c r="BB1554" s="30" t="s">
        <v>54452</v>
      </c>
      <c r="BC1554" s="30" t="s">
        <v>54452</v>
      </c>
      <c r="BD1554" s="30" t="s">
        <v>54452</v>
      </c>
      <c r="BE1554" s="30" t="s">
        <v>54452</v>
      </c>
      <c r="BF1554" s="30" t="s">
        <v>13394</v>
      </c>
      <c r="BG1554" s="30">
        <v>2</v>
      </c>
      <c r="BH1554" s="30" t="s">
        <v>13395</v>
      </c>
      <c r="BI1554" s="31"/>
    </row>
    <row r="1555" spans="1:61" ht="16.5">
      <c r="A1555" s="21" t="s">
        <v>12667</v>
      </c>
      <c r="B1555" s="21">
        <v>12406</v>
      </c>
      <c r="C1555" s="21">
        <v>1673744</v>
      </c>
      <c r="D1555" s="21">
        <v>2118698485</v>
      </c>
      <c r="E1555" s="22">
        <v>1101111969942</v>
      </c>
      <c r="F1555" s="24" t="s">
        <v>12668</v>
      </c>
      <c r="G1555" s="24" t="s">
        <v>44</v>
      </c>
      <c r="H1555" s="24" t="s">
        <v>51</v>
      </c>
      <c r="I1555" s="24" t="s">
        <v>65</v>
      </c>
      <c r="J1555" s="24" t="s">
        <v>462</v>
      </c>
      <c r="K1555" s="21">
        <v>56</v>
      </c>
      <c r="L1555" s="32" t="s">
        <v>12669</v>
      </c>
      <c r="M1555" s="21" t="s">
        <v>12670</v>
      </c>
      <c r="N1555" s="21">
        <v>1</v>
      </c>
      <c r="O1555" s="21" t="s">
        <v>55</v>
      </c>
      <c r="P1555" s="21">
        <v>0</v>
      </c>
      <c r="Q1555" s="21">
        <v>0</v>
      </c>
      <c r="R1555" s="21">
        <v>0</v>
      </c>
      <c r="S1555" s="21">
        <v>0</v>
      </c>
      <c r="T1555" s="21">
        <v>0</v>
      </c>
      <c r="U1555" s="21">
        <v>0</v>
      </c>
      <c r="V1555" s="21">
        <v>0</v>
      </c>
      <c r="W1555" s="33">
        <v>34574</v>
      </c>
      <c r="X1555" s="21">
        <v>0</v>
      </c>
      <c r="Y1555" s="21">
        <v>0</v>
      </c>
      <c r="Z1555" s="16" t="s">
        <v>315</v>
      </c>
      <c r="AA1555" s="102">
        <v>0</v>
      </c>
      <c r="AB1555" s="99">
        <v>0</v>
      </c>
      <c r="AC1555" s="99">
        <v>0</v>
      </c>
      <c r="AD1555" s="99">
        <v>0</v>
      </c>
      <c r="AE1555" s="21">
        <v>0.3</v>
      </c>
      <c r="AF1555" s="21">
        <f t="shared" si="24"/>
        <v>0.3</v>
      </c>
      <c r="AG1555" s="21" t="s">
        <v>12671</v>
      </c>
      <c r="AH1555" s="24" t="s">
        <v>12672</v>
      </c>
      <c r="AI1555" s="24" t="s">
        <v>12673</v>
      </c>
      <c r="AJ1555" s="27" t="s">
        <v>31736</v>
      </c>
      <c r="AK1555" s="28" t="s">
        <v>60</v>
      </c>
      <c r="AL1555" s="28">
        <v>10</v>
      </c>
      <c r="AM1555" s="28">
        <v>20000615</v>
      </c>
      <c r="AN1555" s="29">
        <v>307</v>
      </c>
      <c r="AO1555" s="29">
        <v>202303</v>
      </c>
      <c r="AP1555" s="29">
        <v>2022</v>
      </c>
      <c r="AQ1555" s="28">
        <v>34502436</v>
      </c>
      <c r="AR1555" s="28">
        <v>50220949</v>
      </c>
      <c r="AS1555" s="28">
        <v>2909559</v>
      </c>
      <c r="AT1555" s="30">
        <v>2</v>
      </c>
      <c r="AU1555" s="30"/>
      <c r="AV1555" s="30"/>
      <c r="AW1555" s="30"/>
      <c r="AX1555" s="30"/>
      <c r="AY1555" s="30"/>
      <c r="AZ1555" s="30"/>
      <c r="BA1555" s="30"/>
      <c r="BB1555" s="30" t="s">
        <v>54452</v>
      </c>
      <c r="BC1555" s="30" t="s">
        <v>54452</v>
      </c>
      <c r="BD1555" s="30" t="s">
        <v>54452</v>
      </c>
      <c r="BE1555" s="30" t="s">
        <v>54452</v>
      </c>
      <c r="BF1555" s="30" t="s">
        <v>54452</v>
      </c>
      <c r="BG1555" s="30">
        <v>7</v>
      </c>
      <c r="BH1555" s="30"/>
      <c r="BI1555" s="31"/>
    </row>
    <row r="1556" spans="1:61" ht="16.5">
      <c r="A1556" s="21" t="s">
        <v>26005</v>
      </c>
      <c r="B1556" s="21">
        <v>23262</v>
      </c>
      <c r="C1556" s="21">
        <v>5982401</v>
      </c>
      <c r="D1556" s="21">
        <v>3088143300</v>
      </c>
      <c r="E1556" s="22">
        <v>1613110040631</v>
      </c>
      <c r="F1556" s="24" t="s">
        <v>26006</v>
      </c>
      <c r="G1556" s="24" t="s">
        <v>104</v>
      </c>
      <c r="H1556" s="24" t="s">
        <v>51</v>
      </c>
      <c r="I1556" s="24" t="s">
        <v>65</v>
      </c>
      <c r="J1556" s="24" t="s">
        <v>1180</v>
      </c>
      <c r="K1556" s="21">
        <v>53</v>
      </c>
      <c r="L1556" s="32" t="s">
        <v>26007</v>
      </c>
      <c r="M1556" s="21" t="s">
        <v>26008</v>
      </c>
      <c r="N1556" s="21">
        <v>1</v>
      </c>
      <c r="O1556" s="21" t="s">
        <v>83</v>
      </c>
      <c r="P1556" s="21">
        <v>0</v>
      </c>
      <c r="Q1556" s="21">
        <v>0</v>
      </c>
      <c r="R1556" s="33">
        <v>19596000</v>
      </c>
      <c r="S1556" s="33">
        <v>77220000</v>
      </c>
      <c r="T1556" s="21">
        <v>0</v>
      </c>
      <c r="U1556" s="33">
        <v>38116405</v>
      </c>
      <c r="V1556" s="21">
        <v>0</v>
      </c>
      <c r="W1556" s="21">
        <v>0</v>
      </c>
      <c r="X1556" s="21">
        <v>0</v>
      </c>
      <c r="Y1556" s="21">
        <v>0</v>
      </c>
      <c r="Z1556" s="16" t="s">
        <v>315</v>
      </c>
      <c r="AA1556" s="102">
        <v>0</v>
      </c>
      <c r="AB1556" s="21">
        <v>0.1</v>
      </c>
      <c r="AC1556" s="21">
        <v>0.7</v>
      </c>
      <c r="AD1556" s="21">
        <v>0.3</v>
      </c>
      <c r="AE1556" s="99">
        <v>0</v>
      </c>
      <c r="AF1556" s="21">
        <f t="shared" si="24"/>
        <v>1.0999999999999999</v>
      </c>
      <c r="AG1556" s="21" t="s">
        <v>6619</v>
      </c>
      <c r="AH1556" s="24" t="s">
        <v>26009</v>
      </c>
      <c r="AI1556" s="24" t="s">
        <v>26010</v>
      </c>
      <c r="AJ1556" s="27" t="s">
        <v>32095</v>
      </c>
      <c r="AK1556" s="28" t="s">
        <v>60</v>
      </c>
      <c r="AL1556" s="28">
        <v>10</v>
      </c>
      <c r="AM1556" s="28">
        <v>20141117</v>
      </c>
      <c r="AN1556" s="29">
        <v>302</v>
      </c>
      <c r="AO1556" s="29">
        <v>202112</v>
      </c>
      <c r="AP1556" s="29"/>
      <c r="AQ1556" s="28"/>
      <c r="AR1556" s="28"/>
      <c r="AS1556" s="28"/>
      <c r="AT1556" s="30">
        <v>1</v>
      </c>
      <c r="AU1556" s="30"/>
      <c r="AV1556" s="30"/>
      <c r="AW1556" s="30"/>
      <c r="AX1556" s="30"/>
      <c r="AY1556" s="30"/>
      <c r="AZ1556" s="30"/>
      <c r="BA1556" s="30"/>
      <c r="BB1556" s="30" t="s">
        <v>54452</v>
      </c>
      <c r="BC1556" s="30" t="s">
        <v>54452</v>
      </c>
      <c r="BD1556" s="30" t="s">
        <v>54452</v>
      </c>
      <c r="BE1556" s="30" t="s">
        <v>54452</v>
      </c>
      <c r="BF1556" s="30" t="s">
        <v>54452</v>
      </c>
      <c r="BG1556" s="30">
        <v>8</v>
      </c>
      <c r="BH1556" s="30"/>
      <c r="BI1556" s="31"/>
    </row>
    <row r="1557" spans="1:61" ht="16.5">
      <c r="A1557" s="21" t="s">
        <v>11893</v>
      </c>
      <c r="B1557" s="21">
        <v>11993</v>
      </c>
      <c r="C1557" s="21">
        <v>2976320</v>
      </c>
      <c r="D1557" s="21">
        <v>4108618147</v>
      </c>
      <c r="E1557" s="22">
        <v>2001110257216</v>
      </c>
      <c r="F1557" s="24" t="s">
        <v>11894</v>
      </c>
      <c r="G1557" s="24" t="s">
        <v>44</v>
      </c>
      <c r="H1557" s="24" t="s">
        <v>51</v>
      </c>
      <c r="I1557" s="24" t="s">
        <v>65</v>
      </c>
      <c r="J1557" s="24" t="s">
        <v>1180</v>
      </c>
      <c r="K1557" s="21">
        <v>53</v>
      </c>
      <c r="L1557" s="32" t="s">
        <v>11895</v>
      </c>
      <c r="M1557" s="21" t="s">
        <v>11896</v>
      </c>
      <c r="N1557" s="21">
        <v>1</v>
      </c>
      <c r="O1557" s="21" t="s">
        <v>55</v>
      </c>
      <c r="P1557" s="33">
        <v>6381737</v>
      </c>
      <c r="Q1557" s="33">
        <v>27317948</v>
      </c>
      <c r="R1557" s="21">
        <v>0</v>
      </c>
      <c r="S1557" s="33">
        <v>5521932</v>
      </c>
      <c r="T1557" s="21">
        <v>0</v>
      </c>
      <c r="U1557" s="33">
        <v>106515</v>
      </c>
      <c r="V1557" s="33">
        <v>41330</v>
      </c>
      <c r="W1557" s="33">
        <v>65383</v>
      </c>
      <c r="X1557" s="33">
        <v>53500</v>
      </c>
      <c r="Y1557" s="21">
        <v>0</v>
      </c>
      <c r="Z1557" s="16" t="s">
        <v>315</v>
      </c>
      <c r="AA1557" s="21">
        <v>63.8</v>
      </c>
      <c r="AB1557" s="21">
        <v>273.10000000000002</v>
      </c>
      <c r="AC1557" s="21">
        <v>55.2</v>
      </c>
      <c r="AD1557" s="21">
        <v>1</v>
      </c>
      <c r="AE1557" s="21">
        <v>1.6</v>
      </c>
      <c r="AF1557" s="21">
        <f t="shared" si="24"/>
        <v>394.70000000000005</v>
      </c>
      <c r="AG1557" s="21" t="s">
        <v>2987</v>
      </c>
      <c r="AH1557" s="24" t="s">
        <v>11897</v>
      </c>
      <c r="AI1557" s="24" t="s">
        <v>11898</v>
      </c>
      <c r="AJ1557" s="27" t="s">
        <v>32096</v>
      </c>
      <c r="AK1557" s="28" t="s">
        <v>60</v>
      </c>
      <c r="AL1557" s="28">
        <v>10</v>
      </c>
      <c r="AM1557" s="28">
        <v>20080321</v>
      </c>
      <c r="AN1557" s="29">
        <v>405</v>
      </c>
      <c r="AO1557" s="29">
        <v>202304</v>
      </c>
      <c r="AP1557" s="29">
        <v>2022</v>
      </c>
      <c r="AQ1557" s="28">
        <v>43189916</v>
      </c>
      <c r="AR1557" s="28">
        <v>160220985</v>
      </c>
      <c r="AS1557" s="28">
        <v>7237000</v>
      </c>
      <c r="AT1557" s="30">
        <v>1</v>
      </c>
      <c r="AU1557" s="30"/>
      <c r="AV1557" s="30"/>
      <c r="AW1557" s="30"/>
      <c r="AX1557" s="30"/>
      <c r="AY1557" s="30"/>
      <c r="AZ1557" s="30"/>
      <c r="BA1557" s="30"/>
      <c r="BB1557" s="30" t="s">
        <v>54452</v>
      </c>
      <c r="BC1557" s="30" t="s">
        <v>54452</v>
      </c>
      <c r="BD1557" s="30" t="s">
        <v>54452</v>
      </c>
      <c r="BE1557" s="30" t="s">
        <v>54452</v>
      </c>
      <c r="BF1557" s="30" t="s">
        <v>11899</v>
      </c>
      <c r="BG1557" s="30">
        <v>2</v>
      </c>
      <c r="BH1557" s="30"/>
      <c r="BI1557" s="31"/>
    </row>
    <row r="1558" spans="1:61" ht="16.5">
      <c r="A1558" s="21" t="s">
        <v>4109</v>
      </c>
      <c r="B1558" s="21">
        <v>3956</v>
      </c>
      <c r="C1558" s="21">
        <v>3037508</v>
      </c>
      <c r="D1558" s="21">
        <v>1358198089</v>
      </c>
      <c r="E1558" s="22">
        <v>1358110154111</v>
      </c>
      <c r="F1558" s="24" t="s">
        <v>4110</v>
      </c>
      <c r="G1558" s="24" t="s">
        <v>44</v>
      </c>
      <c r="H1558" s="24" t="s">
        <v>51</v>
      </c>
      <c r="I1558" s="24" t="s">
        <v>52</v>
      </c>
      <c r="J1558" s="24" t="s">
        <v>1944</v>
      </c>
      <c r="K1558" s="21">
        <v>26</v>
      </c>
      <c r="L1558" s="32" t="s">
        <v>4111</v>
      </c>
      <c r="M1558" s="21" t="s">
        <v>4112</v>
      </c>
      <c r="N1558" s="21">
        <v>1</v>
      </c>
      <c r="O1558" s="21" t="s">
        <v>55</v>
      </c>
      <c r="P1558" s="21">
        <v>0</v>
      </c>
      <c r="Q1558" s="21">
        <v>0</v>
      </c>
      <c r="R1558" s="21">
        <v>0</v>
      </c>
      <c r="S1558" s="33">
        <v>17901879</v>
      </c>
      <c r="T1558" s="21">
        <v>0</v>
      </c>
      <c r="U1558" s="33">
        <v>96837</v>
      </c>
      <c r="V1558" s="33">
        <v>146919</v>
      </c>
      <c r="W1558" s="21">
        <v>0</v>
      </c>
      <c r="X1558" s="21">
        <v>0</v>
      </c>
      <c r="Y1558" s="33">
        <v>2092617</v>
      </c>
      <c r="Z1558" s="16" t="s">
        <v>126</v>
      </c>
      <c r="AA1558" s="102">
        <v>0</v>
      </c>
      <c r="AB1558" s="21">
        <v>20.9</v>
      </c>
      <c r="AC1558" s="21">
        <v>179</v>
      </c>
      <c r="AD1558" s="21">
        <v>0.9</v>
      </c>
      <c r="AE1558" s="21">
        <v>1.4</v>
      </c>
      <c r="AF1558" s="21">
        <f t="shared" si="24"/>
        <v>202.20000000000002</v>
      </c>
      <c r="AG1558" s="21" t="s">
        <v>4113</v>
      </c>
      <c r="AH1558" s="24" t="s">
        <v>4114</v>
      </c>
      <c r="AI1558" s="24" t="s">
        <v>4115</v>
      </c>
      <c r="AJ1558" s="27" t="s">
        <v>32097</v>
      </c>
      <c r="AK1558" s="28" t="s">
        <v>70</v>
      </c>
      <c r="AL1558" s="28">
        <v>10</v>
      </c>
      <c r="AM1558" s="28">
        <v>20080620</v>
      </c>
      <c r="AN1558" s="29">
        <v>527</v>
      </c>
      <c r="AO1558" s="29">
        <v>202306</v>
      </c>
      <c r="AP1558" s="29">
        <v>2022</v>
      </c>
      <c r="AQ1558" s="28">
        <v>152689395</v>
      </c>
      <c r="AR1558" s="28">
        <v>322903864</v>
      </c>
      <c r="AS1558" s="28">
        <v>14093471</v>
      </c>
      <c r="AT1558" s="30">
        <v>1</v>
      </c>
      <c r="AU1558" s="30"/>
      <c r="AV1558" s="30"/>
      <c r="AW1558" s="30"/>
      <c r="AX1558" s="30"/>
      <c r="AY1558" s="30"/>
      <c r="AZ1558" s="30"/>
      <c r="BA1558" s="30"/>
      <c r="BB1558" s="30" t="s">
        <v>54452</v>
      </c>
      <c r="BC1558" s="30" t="s">
        <v>54452</v>
      </c>
      <c r="BD1558" s="30" t="s">
        <v>54452</v>
      </c>
      <c r="BE1558" s="30" t="s">
        <v>54452</v>
      </c>
      <c r="BF1558" s="30" t="s">
        <v>54452</v>
      </c>
      <c r="BG1558" s="30">
        <v>4</v>
      </c>
      <c r="BH1558" s="30" t="s">
        <v>237</v>
      </c>
      <c r="BI1558" s="31"/>
    </row>
    <row r="1559" spans="1:61" ht="16.5">
      <c r="A1559" s="21" t="s">
        <v>14042</v>
      </c>
      <c r="B1559" s="21">
        <v>13776</v>
      </c>
      <c r="C1559" s="21">
        <v>1275928</v>
      </c>
      <c r="D1559" s="21">
        <v>2208189608</v>
      </c>
      <c r="E1559" s="22">
        <v>1101111990335</v>
      </c>
      <c r="F1559" s="24" t="s">
        <v>14043</v>
      </c>
      <c r="G1559" s="24" t="s">
        <v>44</v>
      </c>
      <c r="H1559" s="24" t="s">
        <v>51</v>
      </c>
      <c r="I1559" s="24" t="s">
        <v>52</v>
      </c>
      <c r="J1559" s="24" t="s">
        <v>1449</v>
      </c>
      <c r="K1559" s="21">
        <v>61</v>
      </c>
      <c r="L1559" s="32" t="s">
        <v>14044</v>
      </c>
      <c r="M1559" s="21" t="s">
        <v>14045</v>
      </c>
      <c r="N1559" s="21">
        <v>1</v>
      </c>
      <c r="O1559" s="21" t="s">
        <v>83</v>
      </c>
      <c r="P1559" s="21">
        <v>0</v>
      </c>
      <c r="Q1559" s="21">
        <v>0</v>
      </c>
      <c r="R1559" s="33">
        <v>185220561</v>
      </c>
      <c r="S1559" s="21">
        <v>0</v>
      </c>
      <c r="T1559" s="21">
        <v>0</v>
      </c>
      <c r="U1559" s="33">
        <v>108501446</v>
      </c>
      <c r="V1559" s="21">
        <v>0</v>
      </c>
      <c r="W1559" s="33">
        <v>90910134</v>
      </c>
      <c r="X1559" s="33">
        <v>3359617026</v>
      </c>
      <c r="Y1559" s="21">
        <v>0</v>
      </c>
      <c r="Z1559" s="16" t="s">
        <v>315</v>
      </c>
      <c r="AA1559" s="102">
        <v>0</v>
      </c>
      <c r="AB1559" s="21">
        <v>1.8</v>
      </c>
      <c r="AC1559" s="99">
        <v>0</v>
      </c>
      <c r="AD1559" s="21">
        <v>1</v>
      </c>
      <c r="AE1559" s="21">
        <v>34.5</v>
      </c>
      <c r="AF1559" s="21">
        <f t="shared" si="24"/>
        <v>37.299999999999997</v>
      </c>
      <c r="AG1559" s="21" t="s">
        <v>14046</v>
      </c>
      <c r="AH1559" s="24" t="s">
        <v>14047</v>
      </c>
      <c r="AI1559" s="24" t="s">
        <v>14048</v>
      </c>
      <c r="AJ1559" s="27" t="s">
        <v>32098</v>
      </c>
      <c r="AK1559" s="28" t="s">
        <v>70</v>
      </c>
      <c r="AL1559" s="28">
        <v>10</v>
      </c>
      <c r="AM1559" s="28">
        <v>20000602</v>
      </c>
      <c r="AN1559" s="29">
        <v>418</v>
      </c>
      <c r="AO1559" s="29">
        <v>202306</v>
      </c>
      <c r="AP1559" s="29">
        <v>2022</v>
      </c>
      <c r="AQ1559" s="28">
        <v>62562530</v>
      </c>
      <c r="AR1559" s="28">
        <v>88288566</v>
      </c>
      <c r="AS1559" s="28">
        <v>8156349</v>
      </c>
      <c r="AT1559" s="30">
        <v>1</v>
      </c>
      <c r="AU1559" s="30"/>
      <c r="AV1559" s="30"/>
      <c r="AW1559" s="30"/>
      <c r="AX1559" s="30"/>
      <c r="AY1559" s="30"/>
      <c r="AZ1559" s="30"/>
      <c r="BA1559" s="30"/>
      <c r="BB1559" s="30" t="s">
        <v>54452</v>
      </c>
      <c r="BC1559" s="30" t="s">
        <v>54452</v>
      </c>
      <c r="BD1559" s="30" t="s">
        <v>54452</v>
      </c>
      <c r="BE1559" s="30" t="s">
        <v>54452</v>
      </c>
      <c r="BF1559" s="30" t="s">
        <v>54452</v>
      </c>
      <c r="BG1559" s="30">
        <v>7</v>
      </c>
      <c r="BH1559" s="30"/>
      <c r="BI1559" s="31"/>
    </row>
    <row r="1560" spans="1:61" ht="16.5">
      <c r="A1560" s="21" t="s">
        <v>12429</v>
      </c>
      <c r="B1560" s="21">
        <v>12261</v>
      </c>
      <c r="C1560" s="21">
        <v>1485038</v>
      </c>
      <c r="D1560" s="21">
        <v>1018114655</v>
      </c>
      <c r="E1560" s="22">
        <v>1101110315154</v>
      </c>
      <c r="F1560" s="24" t="s">
        <v>12430</v>
      </c>
      <c r="G1560" s="24" t="s">
        <v>44</v>
      </c>
      <c r="H1560" s="24" t="s">
        <v>51</v>
      </c>
      <c r="I1560" s="24" t="s">
        <v>52</v>
      </c>
      <c r="J1560" s="24" t="s">
        <v>462</v>
      </c>
      <c r="K1560" s="21">
        <v>56</v>
      </c>
      <c r="L1560" s="32" t="s">
        <v>12431</v>
      </c>
      <c r="M1560" s="21" t="s">
        <v>12432</v>
      </c>
      <c r="N1560" s="21">
        <v>1</v>
      </c>
      <c r="O1560" s="21" t="s">
        <v>83</v>
      </c>
      <c r="P1560" s="33">
        <v>6562317088</v>
      </c>
      <c r="Q1560" s="33">
        <f>124503272+33224584</f>
        <v>157727856</v>
      </c>
      <c r="R1560" s="33">
        <v>143637980</v>
      </c>
      <c r="S1560" s="21">
        <v>0</v>
      </c>
      <c r="T1560" s="21">
        <v>0</v>
      </c>
      <c r="U1560" s="33">
        <v>392043125</v>
      </c>
      <c r="V1560" s="21">
        <v>0</v>
      </c>
      <c r="W1560" s="21">
        <v>0</v>
      </c>
      <c r="X1560" s="33">
        <v>460234408</v>
      </c>
      <c r="Y1560" s="21">
        <v>0</v>
      </c>
      <c r="Z1560" s="16" t="s">
        <v>315</v>
      </c>
      <c r="AA1560" s="21">
        <v>65.599999999999994</v>
      </c>
      <c r="AB1560" s="21">
        <v>3</v>
      </c>
      <c r="AC1560" s="99">
        <v>0</v>
      </c>
      <c r="AD1560" s="21">
        <v>3.9</v>
      </c>
      <c r="AE1560" s="21">
        <v>4.5999999999999996</v>
      </c>
      <c r="AF1560" s="21">
        <f t="shared" si="24"/>
        <v>77.099999999999994</v>
      </c>
      <c r="AG1560" s="21" t="s">
        <v>12433</v>
      </c>
      <c r="AH1560" s="24" t="s">
        <v>12434</v>
      </c>
      <c r="AI1560" s="24" t="s">
        <v>12435</v>
      </c>
      <c r="AJ1560" s="27" t="s">
        <v>32099</v>
      </c>
      <c r="AK1560" s="28" t="s">
        <v>60</v>
      </c>
      <c r="AL1560" s="28">
        <v>10</v>
      </c>
      <c r="AM1560" s="28">
        <v>19820401</v>
      </c>
      <c r="AN1560" s="29">
        <v>451</v>
      </c>
      <c r="AO1560" s="29">
        <v>202212</v>
      </c>
      <c r="AP1560" s="29">
        <v>2022</v>
      </c>
      <c r="AQ1560" s="28">
        <v>115494571</v>
      </c>
      <c r="AR1560" s="28">
        <v>581861472</v>
      </c>
      <c r="AS1560" s="28">
        <v>2739630</v>
      </c>
      <c r="AT1560" s="30">
        <v>1</v>
      </c>
      <c r="AU1560" s="30"/>
      <c r="AV1560" s="30"/>
      <c r="AW1560" s="30"/>
      <c r="AX1560" s="30"/>
      <c r="AY1560" s="30"/>
      <c r="AZ1560" s="30"/>
      <c r="BA1560" s="30"/>
      <c r="BB1560" s="30" t="s">
        <v>54452</v>
      </c>
      <c r="BC1560" s="30" t="s">
        <v>54452</v>
      </c>
      <c r="BD1560" s="30" t="s">
        <v>54452</v>
      </c>
      <c r="BE1560" s="30" t="s">
        <v>54452</v>
      </c>
      <c r="BF1560" s="30" t="s">
        <v>54452</v>
      </c>
      <c r="BG1560" s="30">
        <v>7</v>
      </c>
      <c r="BH1560" s="30" t="s">
        <v>12436</v>
      </c>
      <c r="BI1560" s="31"/>
    </row>
    <row r="1561" spans="1:61" ht="16.5">
      <c r="A1561" s="21" t="s">
        <v>138</v>
      </c>
      <c r="B1561" s="21">
        <v>53</v>
      </c>
      <c r="C1561" s="21">
        <v>1669810</v>
      </c>
      <c r="D1561" s="21">
        <v>1298127425</v>
      </c>
      <c r="E1561" s="22">
        <v>1311110037852</v>
      </c>
      <c r="F1561" s="24" t="s">
        <v>139</v>
      </c>
      <c r="G1561" s="24" t="s">
        <v>44</v>
      </c>
      <c r="H1561" s="24" t="s">
        <v>51</v>
      </c>
      <c r="I1561" s="24" t="s">
        <v>63</v>
      </c>
      <c r="J1561" s="24" t="s">
        <v>72</v>
      </c>
      <c r="K1561" s="21">
        <v>1</v>
      </c>
      <c r="L1561" s="32" t="s">
        <v>140</v>
      </c>
      <c r="M1561" s="21" t="s">
        <v>141</v>
      </c>
      <c r="N1561" s="21">
        <v>1</v>
      </c>
      <c r="O1561" s="21" t="s">
        <v>55</v>
      </c>
      <c r="P1561" s="21">
        <v>0</v>
      </c>
      <c r="Q1561" s="21">
        <v>0</v>
      </c>
      <c r="R1561" s="21">
        <v>0</v>
      </c>
      <c r="S1561" s="42">
        <v>170940</v>
      </c>
      <c r="T1561" s="21">
        <v>0</v>
      </c>
      <c r="U1561" s="21">
        <v>0</v>
      </c>
      <c r="V1561" s="21">
        <v>0</v>
      </c>
      <c r="W1561" s="42">
        <v>301030</v>
      </c>
      <c r="X1561" s="21">
        <v>0</v>
      </c>
      <c r="Y1561" s="42">
        <v>2349286</v>
      </c>
      <c r="Z1561" s="16" t="s">
        <v>56</v>
      </c>
      <c r="AA1561" s="102">
        <v>0</v>
      </c>
      <c r="AB1561" s="21">
        <v>23.4</v>
      </c>
      <c r="AC1561" s="21">
        <v>1.7</v>
      </c>
      <c r="AD1561" s="99">
        <v>0</v>
      </c>
      <c r="AE1561" s="21">
        <v>3</v>
      </c>
      <c r="AF1561" s="21">
        <f t="shared" si="24"/>
        <v>28.099999999999998</v>
      </c>
      <c r="AG1561" s="21" t="s">
        <v>142</v>
      </c>
      <c r="AH1561" s="24" t="s">
        <v>143</v>
      </c>
      <c r="AI1561" s="24" t="s">
        <v>144</v>
      </c>
      <c r="AJ1561" s="27" t="s">
        <v>32100</v>
      </c>
      <c r="AK1561" s="28" t="s">
        <v>60</v>
      </c>
      <c r="AL1561" s="28">
        <v>10</v>
      </c>
      <c r="AM1561" s="28">
        <v>19990302</v>
      </c>
      <c r="AN1561" s="29">
        <v>821</v>
      </c>
      <c r="AO1561" s="29">
        <v>202212</v>
      </c>
      <c r="AP1561" s="29">
        <v>2022</v>
      </c>
      <c r="AQ1561" s="28">
        <v>481810606</v>
      </c>
      <c r="AR1561" s="28">
        <v>361725121</v>
      </c>
      <c r="AS1561" s="28">
        <v>1415000</v>
      </c>
      <c r="AT1561" s="30">
        <v>1</v>
      </c>
      <c r="AU1561" s="30"/>
      <c r="AV1561" s="30"/>
      <c r="AW1561" s="30"/>
      <c r="AX1561" s="30"/>
      <c r="AY1561" s="30"/>
      <c r="AZ1561" s="30"/>
      <c r="BA1561" s="30"/>
      <c r="BB1561" s="30" t="s">
        <v>54452</v>
      </c>
      <c r="BC1561" s="30" t="s">
        <v>54452</v>
      </c>
      <c r="BD1561" s="30" t="s">
        <v>54452</v>
      </c>
      <c r="BE1561" s="30" t="s">
        <v>54452</v>
      </c>
      <c r="BF1561" s="30" t="s">
        <v>145</v>
      </c>
      <c r="BG1561" s="30">
        <v>2</v>
      </c>
      <c r="BH1561" s="30" t="s">
        <v>146</v>
      </c>
      <c r="BI1561" s="31"/>
    </row>
    <row r="1562" spans="1:61" ht="16.5">
      <c r="A1562" s="21" t="s">
        <v>13788</v>
      </c>
      <c r="B1562" s="21">
        <v>13597</v>
      </c>
      <c r="C1562" s="21">
        <v>2261082</v>
      </c>
      <c r="D1562" s="21">
        <v>4028162555</v>
      </c>
      <c r="E1562" s="22">
        <v>2101110045627</v>
      </c>
      <c r="F1562" s="24" t="s">
        <v>13789</v>
      </c>
      <c r="G1562" s="24" t="s">
        <v>44</v>
      </c>
      <c r="H1562" s="24" t="s">
        <v>51</v>
      </c>
      <c r="I1562" s="24" t="s">
        <v>65</v>
      </c>
      <c r="J1562" s="24" t="s">
        <v>462</v>
      </c>
      <c r="K1562" s="21">
        <v>56</v>
      </c>
      <c r="L1562" s="32" t="s">
        <v>13790</v>
      </c>
      <c r="M1562" s="21" t="s">
        <v>13791</v>
      </c>
      <c r="N1562" s="21">
        <v>1</v>
      </c>
      <c r="O1562" s="21" t="s">
        <v>55</v>
      </c>
      <c r="P1562" s="21">
        <v>0</v>
      </c>
      <c r="Q1562" s="21">
        <v>0</v>
      </c>
      <c r="R1562" s="21">
        <v>0</v>
      </c>
      <c r="S1562" s="21">
        <v>0</v>
      </c>
      <c r="T1562" s="33">
        <v>511231</v>
      </c>
      <c r="U1562" s="33">
        <v>75723</v>
      </c>
      <c r="V1562" s="21">
        <v>0</v>
      </c>
      <c r="W1562" s="33">
        <v>499475</v>
      </c>
      <c r="X1562" s="21">
        <v>0</v>
      </c>
      <c r="Y1562" s="21">
        <v>0</v>
      </c>
      <c r="Z1562" s="16" t="s">
        <v>315</v>
      </c>
      <c r="AA1562" s="102">
        <v>0</v>
      </c>
      <c r="AB1562" s="99">
        <v>0</v>
      </c>
      <c r="AC1562" s="99">
        <v>0</v>
      </c>
      <c r="AD1562" s="21">
        <v>5.8</v>
      </c>
      <c r="AE1562" s="21">
        <v>4.9000000000000004</v>
      </c>
      <c r="AF1562" s="21">
        <f t="shared" si="24"/>
        <v>10.7</v>
      </c>
      <c r="AG1562" s="21" t="s">
        <v>13792</v>
      </c>
      <c r="AH1562" s="24" t="s">
        <v>13793</v>
      </c>
      <c r="AI1562" s="24" t="s">
        <v>13794</v>
      </c>
      <c r="AJ1562" s="27" t="s">
        <v>32101</v>
      </c>
      <c r="AK1562" s="28" t="s">
        <v>60</v>
      </c>
      <c r="AL1562" s="28">
        <v>10</v>
      </c>
      <c r="AM1562" s="28">
        <v>20041210</v>
      </c>
      <c r="AN1562" s="29">
        <v>374</v>
      </c>
      <c r="AO1562" s="29">
        <v>202303</v>
      </c>
      <c r="AP1562" s="29">
        <v>2022</v>
      </c>
      <c r="AQ1562" s="28">
        <v>53649092</v>
      </c>
      <c r="AR1562" s="28">
        <v>34873641</v>
      </c>
      <c r="AS1562" s="28">
        <v>800000</v>
      </c>
      <c r="AT1562" s="30">
        <v>2</v>
      </c>
      <c r="AU1562" s="30"/>
      <c r="AV1562" s="30"/>
      <c r="AW1562" s="30"/>
      <c r="AX1562" s="30"/>
      <c r="AY1562" s="30"/>
      <c r="AZ1562" s="30"/>
      <c r="BA1562" s="30"/>
      <c r="BB1562" s="30" t="s">
        <v>54452</v>
      </c>
      <c r="BC1562" s="30" t="s">
        <v>54452</v>
      </c>
      <c r="BD1562" s="30" t="s">
        <v>54452</v>
      </c>
      <c r="BE1562" s="30" t="s">
        <v>54452</v>
      </c>
      <c r="BF1562" s="30" t="s">
        <v>54452</v>
      </c>
      <c r="BG1562" s="30">
        <v>7</v>
      </c>
      <c r="BH1562" s="30"/>
      <c r="BI1562" s="31"/>
    </row>
    <row r="1563" spans="1:61" ht="16.5">
      <c r="A1563" s="21" t="s">
        <v>638</v>
      </c>
      <c r="B1563" s="21">
        <v>480</v>
      </c>
      <c r="C1563" s="21">
        <v>5946061</v>
      </c>
      <c r="D1563" s="21">
        <v>1138687684</v>
      </c>
      <c r="E1563" s="22">
        <v>1101115469641</v>
      </c>
      <c r="F1563" s="24" t="s">
        <v>639</v>
      </c>
      <c r="G1563" s="24" t="s">
        <v>44</v>
      </c>
      <c r="H1563" s="24" t="s">
        <v>51</v>
      </c>
      <c r="I1563" s="24" t="s">
        <v>65</v>
      </c>
      <c r="J1563" s="24" t="s">
        <v>363</v>
      </c>
      <c r="K1563" s="21">
        <v>63</v>
      </c>
      <c r="L1563" s="32" t="s">
        <v>640</v>
      </c>
      <c r="M1563" s="21" t="s">
        <v>641</v>
      </c>
      <c r="N1563" s="21">
        <v>1</v>
      </c>
      <c r="O1563" s="21" t="s">
        <v>55</v>
      </c>
      <c r="P1563" s="21">
        <v>0</v>
      </c>
      <c r="Q1563" s="21">
        <v>0</v>
      </c>
      <c r="R1563" s="21">
        <v>0</v>
      </c>
      <c r="S1563" s="33">
        <v>252564</v>
      </c>
      <c r="T1563" s="21">
        <v>0</v>
      </c>
      <c r="U1563" s="21">
        <v>0</v>
      </c>
      <c r="V1563" s="21">
        <v>0</v>
      </c>
      <c r="W1563" s="39">
        <v>574267</v>
      </c>
      <c r="X1563" s="39">
        <v>1426363</v>
      </c>
      <c r="Y1563" s="21">
        <v>0</v>
      </c>
      <c r="Z1563" s="16" t="s">
        <v>56</v>
      </c>
      <c r="AA1563" s="102">
        <v>0</v>
      </c>
      <c r="AB1563" s="99">
        <v>0</v>
      </c>
      <c r="AC1563" s="21">
        <v>2.5</v>
      </c>
      <c r="AD1563" s="99">
        <v>0</v>
      </c>
      <c r="AE1563" s="21">
        <v>20</v>
      </c>
      <c r="AF1563" s="21">
        <f t="shared" si="24"/>
        <v>22.5</v>
      </c>
      <c r="AG1563" s="21" t="s">
        <v>642</v>
      </c>
      <c r="AH1563" s="24" t="s">
        <v>643</v>
      </c>
      <c r="AI1563" s="24" t="s">
        <v>644</v>
      </c>
      <c r="AJ1563" s="27" t="s">
        <v>32102</v>
      </c>
      <c r="AK1563" s="28" t="s">
        <v>60</v>
      </c>
      <c r="AL1563" s="28">
        <v>10</v>
      </c>
      <c r="AM1563" s="28">
        <v>20140722</v>
      </c>
      <c r="AN1563" s="29">
        <v>320</v>
      </c>
      <c r="AO1563" s="29">
        <v>202212</v>
      </c>
      <c r="AP1563" s="29">
        <v>2022</v>
      </c>
      <c r="AQ1563" s="28">
        <v>29031535</v>
      </c>
      <c r="AR1563" s="28">
        <v>9366879</v>
      </c>
      <c r="AS1563" s="28">
        <v>935844</v>
      </c>
      <c r="AT1563" s="30">
        <v>1</v>
      </c>
      <c r="AU1563" s="30"/>
      <c r="AV1563" s="30"/>
      <c r="AW1563" s="30"/>
      <c r="AX1563" s="30"/>
      <c r="AY1563" s="30"/>
      <c r="AZ1563" s="30"/>
      <c r="BA1563" s="30"/>
      <c r="BB1563" s="30" t="s">
        <v>54452</v>
      </c>
      <c r="BC1563" s="30" t="s">
        <v>54452</v>
      </c>
      <c r="BD1563" s="30" t="s">
        <v>54452</v>
      </c>
      <c r="BE1563" s="30" t="s">
        <v>54452</v>
      </c>
      <c r="BF1563" s="30" t="s">
        <v>54452</v>
      </c>
      <c r="BG1563" s="30">
        <v>7</v>
      </c>
      <c r="BH1563" s="30" t="s">
        <v>645</v>
      </c>
      <c r="BI1563" s="31"/>
    </row>
    <row r="1564" spans="1:61" ht="16.5">
      <c r="A1564" s="21" t="s">
        <v>18875</v>
      </c>
      <c r="B1564" s="21">
        <v>20889</v>
      </c>
      <c r="C1564" s="21">
        <v>3606129</v>
      </c>
      <c r="D1564" s="21">
        <v>1258181432</v>
      </c>
      <c r="E1564" s="22">
        <v>1346110042460</v>
      </c>
      <c r="F1564" s="24" t="s">
        <v>18876</v>
      </c>
      <c r="G1564" s="24" t="s">
        <v>104</v>
      </c>
      <c r="H1564" s="24" t="s">
        <v>51</v>
      </c>
      <c r="I1564" s="24" t="s">
        <v>65</v>
      </c>
      <c r="J1564" s="24" t="s">
        <v>1944</v>
      </c>
      <c r="K1564" s="21">
        <v>26</v>
      </c>
      <c r="L1564" s="32" t="s">
        <v>18877</v>
      </c>
      <c r="M1564" s="21" t="s">
        <v>18878</v>
      </c>
      <c r="N1564" s="21">
        <v>1</v>
      </c>
      <c r="O1564" s="21" t="s">
        <v>83</v>
      </c>
      <c r="P1564" s="21">
        <v>0</v>
      </c>
      <c r="Q1564" s="21">
        <v>0</v>
      </c>
      <c r="R1564" s="21">
        <v>0</v>
      </c>
      <c r="S1564" s="21">
        <v>0</v>
      </c>
      <c r="T1564" s="21">
        <v>0</v>
      </c>
      <c r="U1564" s="21">
        <v>0</v>
      </c>
      <c r="V1564" s="21">
        <v>0</v>
      </c>
      <c r="W1564" s="33">
        <v>30874000</v>
      </c>
      <c r="X1564" s="33">
        <v>16000000</v>
      </c>
      <c r="Y1564" s="33">
        <v>37500000</v>
      </c>
      <c r="Z1564" s="16" t="s">
        <v>315</v>
      </c>
      <c r="AA1564" s="102">
        <v>0</v>
      </c>
      <c r="AB1564" s="21">
        <v>0.3</v>
      </c>
      <c r="AC1564" s="99">
        <v>0</v>
      </c>
      <c r="AD1564" s="99">
        <v>0</v>
      </c>
      <c r="AE1564" s="21">
        <v>0.4</v>
      </c>
      <c r="AF1564" s="21">
        <f t="shared" si="24"/>
        <v>0.7</v>
      </c>
      <c r="AG1564" s="21" t="s">
        <v>18879</v>
      </c>
      <c r="AH1564" s="24" t="s">
        <v>18880</v>
      </c>
      <c r="AI1564" s="24" t="s">
        <v>18881</v>
      </c>
      <c r="AJ1564" s="27" t="s">
        <v>32103</v>
      </c>
      <c r="AK1564" s="28" t="s">
        <v>60</v>
      </c>
      <c r="AL1564" s="28">
        <v>10</v>
      </c>
      <c r="AM1564" s="28">
        <v>20090801</v>
      </c>
      <c r="AN1564" s="29">
        <v>836</v>
      </c>
      <c r="AO1564" s="29">
        <v>202112</v>
      </c>
      <c r="AP1564" s="29">
        <v>2022</v>
      </c>
      <c r="AQ1564" s="28">
        <v>52291561</v>
      </c>
      <c r="AR1564" s="28">
        <v>50277631</v>
      </c>
      <c r="AS1564" s="28">
        <v>500000</v>
      </c>
      <c r="AT1564" s="30">
        <v>1</v>
      </c>
      <c r="AU1564" s="30"/>
      <c r="AV1564" s="30"/>
      <c r="AW1564" s="30"/>
      <c r="AX1564" s="30"/>
      <c r="AY1564" s="30"/>
      <c r="AZ1564" s="30"/>
      <c r="BA1564" s="30"/>
      <c r="BB1564" s="30" t="s">
        <v>54452</v>
      </c>
      <c r="BC1564" s="30" t="s">
        <v>54452</v>
      </c>
      <c r="BD1564" s="30" t="s">
        <v>54452</v>
      </c>
      <c r="BE1564" s="30" t="s">
        <v>54452</v>
      </c>
      <c r="BF1564" s="30" t="s">
        <v>54452</v>
      </c>
      <c r="BG1564" s="30">
        <v>7</v>
      </c>
      <c r="BH1564" s="30" t="s">
        <v>18882</v>
      </c>
      <c r="BI1564" s="31"/>
    </row>
    <row r="1565" spans="1:61" ht="16.5">
      <c r="A1565" s="21" t="s">
        <v>15129</v>
      </c>
      <c r="B1565" s="21">
        <v>14488</v>
      </c>
      <c r="C1565" s="21">
        <v>8320277</v>
      </c>
      <c r="D1565" s="21">
        <v>1808800527</v>
      </c>
      <c r="E1565" s="22">
        <v>1101116369353</v>
      </c>
      <c r="F1565" s="24" t="s">
        <v>15130</v>
      </c>
      <c r="G1565" s="24" t="s">
        <v>44</v>
      </c>
      <c r="H1565" s="24" t="s">
        <v>51</v>
      </c>
      <c r="I1565" s="24" t="s">
        <v>65</v>
      </c>
      <c r="J1565" s="24" t="s">
        <v>363</v>
      </c>
      <c r="K1565" s="21">
        <v>63</v>
      </c>
      <c r="L1565" s="32" t="s">
        <v>15131</v>
      </c>
      <c r="M1565" s="21" t="s">
        <v>9095</v>
      </c>
      <c r="N1565" s="21">
        <v>1</v>
      </c>
      <c r="O1565" s="21" t="s">
        <v>55</v>
      </c>
      <c r="P1565" s="21">
        <v>0</v>
      </c>
      <c r="Q1565" s="33">
        <v>2810590</v>
      </c>
      <c r="R1565" s="21">
        <v>0</v>
      </c>
      <c r="S1565" s="21">
        <v>0</v>
      </c>
      <c r="T1565" s="21">
        <v>0</v>
      </c>
      <c r="U1565" s="33">
        <v>136223</v>
      </c>
      <c r="V1565" s="21">
        <v>0</v>
      </c>
      <c r="W1565" s="33">
        <v>384560</v>
      </c>
      <c r="X1565" s="21">
        <v>0</v>
      </c>
      <c r="Y1565" s="21">
        <v>0</v>
      </c>
      <c r="Z1565" s="16" t="s">
        <v>315</v>
      </c>
      <c r="AA1565" s="102">
        <v>0</v>
      </c>
      <c r="AB1565" s="21">
        <v>28.1</v>
      </c>
      <c r="AC1565" s="99">
        <v>0</v>
      </c>
      <c r="AD1565" s="21">
        <v>1.3</v>
      </c>
      <c r="AE1565" s="21">
        <v>3.8</v>
      </c>
      <c r="AF1565" s="21">
        <f t="shared" si="24"/>
        <v>33.200000000000003</v>
      </c>
      <c r="AG1565" s="21" t="s">
        <v>15132</v>
      </c>
      <c r="AH1565" s="24" t="s">
        <v>15133</v>
      </c>
      <c r="AI1565" s="24" t="s">
        <v>15134</v>
      </c>
      <c r="AJ1565" s="27" t="s">
        <v>32104</v>
      </c>
      <c r="AK1565" s="28" t="s">
        <v>60</v>
      </c>
      <c r="AL1565" s="28">
        <v>10</v>
      </c>
      <c r="AM1565" s="28">
        <v>20170407</v>
      </c>
      <c r="AN1565" s="29">
        <v>542</v>
      </c>
      <c r="AO1565" s="29">
        <v>202212</v>
      </c>
      <c r="AP1565" s="29">
        <v>2022</v>
      </c>
      <c r="AQ1565" s="28">
        <v>49472825</v>
      </c>
      <c r="AR1565" s="28">
        <v>16187874</v>
      </c>
      <c r="AS1565" s="28">
        <v>105000</v>
      </c>
      <c r="AT1565" s="30">
        <v>1</v>
      </c>
      <c r="AU1565" s="30"/>
      <c r="AV1565" s="30"/>
      <c r="AW1565" s="30"/>
      <c r="AX1565" s="30"/>
      <c r="AY1565" s="30"/>
      <c r="AZ1565" s="30"/>
      <c r="BA1565" s="30"/>
      <c r="BB1565" s="30" t="s">
        <v>54452</v>
      </c>
      <c r="BC1565" s="30" t="s">
        <v>54452</v>
      </c>
      <c r="BD1565" s="30" t="s">
        <v>54452</v>
      </c>
      <c r="BE1565" s="30" t="s">
        <v>54452</v>
      </c>
      <c r="BF1565" s="30" t="s">
        <v>54452</v>
      </c>
      <c r="BG1565" s="30">
        <v>4</v>
      </c>
      <c r="BH1565" s="30" t="s">
        <v>1287</v>
      </c>
      <c r="BI1565" s="31"/>
    </row>
    <row r="1566" spans="1:61" ht="16.5">
      <c r="A1566" s="21" t="s">
        <v>9953</v>
      </c>
      <c r="B1566" s="21">
        <v>10234</v>
      </c>
      <c r="C1566" s="21">
        <v>2226329</v>
      </c>
      <c r="D1566" s="21">
        <v>2048188475</v>
      </c>
      <c r="E1566" s="22">
        <v>1101113104661</v>
      </c>
      <c r="F1566" s="24" t="s">
        <v>9954</v>
      </c>
      <c r="G1566" s="24" t="s">
        <v>44</v>
      </c>
      <c r="H1566" s="24" t="s">
        <v>51</v>
      </c>
      <c r="I1566" s="24" t="s">
        <v>65</v>
      </c>
      <c r="J1566" s="24" t="s">
        <v>581</v>
      </c>
      <c r="K1566" s="21">
        <v>60</v>
      </c>
      <c r="L1566" s="32" t="s">
        <v>9955</v>
      </c>
      <c r="M1566" s="21" t="s">
        <v>9956</v>
      </c>
      <c r="N1566" s="21">
        <v>1</v>
      </c>
      <c r="O1566" s="21" t="s">
        <v>83</v>
      </c>
      <c r="P1566" s="21">
        <v>0</v>
      </c>
      <c r="Q1566" s="21">
        <v>0</v>
      </c>
      <c r="R1566" s="21">
        <v>0</v>
      </c>
      <c r="S1566" s="21">
        <v>0</v>
      </c>
      <c r="T1566" s="21">
        <v>0</v>
      </c>
      <c r="U1566" s="33">
        <v>128951605</v>
      </c>
      <c r="V1566" s="21">
        <v>0</v>
      </c>
      <c r="W1566" s="33">
        <v>55156443</v>
      </c>
      <c r="X1566" s="33">
        <v>944601585</v>
      </c>
      <c r="Y1566" s="21">
        <v>0</v>
      </c>
      <c r="Z1566" s="16" t="s">
        <v>126</v>
      </c>
      <c r="AA1566" s="102">
        <v>0</v>
      </c>
      <c r="AB1566" s="99">
        <v>0</v>
      </c>
      <c r="AC1566" s="99">
        <v>0</v>
      </c>
      <c r="AD1566" s="21">
        <v>1.2</v>
      </c>
      <c r="AE1566" s="21">
        <v>9.9</v>
      </c>
      <c r="AF1566" s="21">
        <f t="shared" si="24"/>
        <v>11.1</v>
      </c>
      <c r="AG1566" s="21" t="s">
        <v>9957</v>
      </c>
      <c r="AH1566" s="24" t="s">
        <v>9958</v>
      </c>
      <c r="AI1566" s="24" t="s">
        <v>9959</v>
      </c>
      <c r="AJ1566" s="27" t="s">
        <v>31689</v>
      </c>
      <c r="AK1566" s="28" t="s">
        <v>70</v>
      </c>
      <c r="AL1566" s="28">
        <v>10</v>
      </c>
      <c r="AM1566" s="28">
        <v>20041025</v>
      </c>
      <c r="AN1566" s="29">
        <v>340</v>
      </c>
      <c r="AO1566" s="29">
        <v>202306</v>
      </c>
      <c r="AP1566" s="29">
        <v>2022</v>
      </c>
      <c r="AQ1566" s="28">
        <v>170157975</v>
      </c>
      <c r="AR1566" s="28">
        <v>119327481</v>
      </c>
      <c r="AS1566" s="28">
        <v>5930215</v>
      </c>
      <c r="AT1566" s="30">
        <v>1</v>
      </c>
      <c r="AU1566" s="30"/>
      <c r="AV1566" s="30"/>
      <c r="AW1566" s="30"/>
      <c r="AX1566" s="30"/>
      <c r="AY1566" s="30"/>
      <c r="AZ1566" s="30"/>
      <c r="BA1566" s="30"/>
      <c r="BB1566" s="30" t="s">
        <v>54452</v>
      </c>
      <c r="BC1566" s="30" t="s">
        <v>54452</v>
      </c>
      <c r="BD1566" s="30" t="s">
        <v>54452</v>
      </c>
      <c r="BE1566" s="30" t="s">
        <v>54452</v>
      </c>
      <c r="BF1566" s="30" t="s">
        <v>54452</v>
      </c>
      <c r="BG1566" s="30">
        <v>4</v>
      </c>
      <c r="BH1566" s="30" t="s">
        <v>237</v>
      </c>
      <c r="BI1566" s="31"/>
    </row>
    <row r="1567" spans="1:61" ht="16.5">
      <c r="A1567" s="21" t="s">
        <v>4853</v>
      </c>
      <c r="B1567" s="21">
        <v>4461</v>
      </c>
      <c r="C1567" s="21">
        <v>1507110</v>
      </c>
      <c r="D1567" s="21">
        <v>6188108291</v>
      </c>
      <c r="E1567" s="22">
        <v>1801110095299</v>
      </c>
      <c r="F1567" s="24" t="s">
        <v>4854</v>
      </c>
      <c r="G1567" s="24" t="s">
        <v>44</v>
      </c>
      <c r="H1567" s="24" t="s">
        <v>51</v>
      </c>
      <c r="I1567" s="24" t="s">
        <v>52</v>
      </c>
      <c r="J1567" s="24" t="s">
        <v>1944</v>
      </c>
      <c r="K1567" s="21">
        <v>26</v>
      </c>
      <c r="L1567" s="32" t="s">
        <v>4855</v>
      </c>
      <c r="M1567" s="21" t="s">
        <v>4856</v>
      </c>
      <c r="N1567" s="21">
        <v>1</v>
      </c>
      <c r="O1567" s="21" t="s">
        <v>55</v>
      </c>
      <c r="P1567" s="21">
        <v>0</v>
      </c>
      <c r="Q1567" s="21">
        <v>0</v>
      </c>
      <c r="R1567" s="21">
        <v>0</v>
      </c>
      <c r="S1567" s="33">
        <v>1660260</v>
      </c>
      <c r="T1567" s="21">
        <v>0</v>
      </c>
      <c r="U1567" s="21">
        <v>0</v>
      </c>
      <c r="V1567" s="21">
        <v>0</v>
      </c>
      <c r="W1567" s="21">
        <v>0</v>
      </c>
      <c r="X1567" s="33">
        <v>618917</v>
      </c>
      <c r="Y1567" s="39">
        <v>4358924</v>
      </c>
      <c r="Z1567" s="16" t="s">
        <v>126</v>
      </c>
      <c r="AA1567" s="102">
        <v>0</v>
      </c>
      <c r="AB1567" s="21">
        <v>43.5</v>
      </c>
      <c r="AC1567" s="21">
        <v>16.600000000000001</v>
      </c>
      <c r="AD1567" s="99">
        <v>0</v>
      </c>
      <c r="AE1567" s="21">
        <v>6.1</v>
      </c>
      <c r="AF1567" s="21">
        <f t="shared" si="24"/>
        <v>66.2</v>
      </c>
      <c r="AG1567" s="21" t="s">
        <v>4857</v>
      </c>
      <c r="AH1567" s="24" t="s">
        <v>4858</v>
      </c>
      <c r="AI1567" s="24" t="s">
        <v>4859</v>
      </c>
      <c r="AJ1567" s="27" t="s">
        <v>32105</v>
      </c>
      <c r="AK1567" s="28" t="s">
        <v>60</v>
      </c>
      <c r="AL1567" s="28">
        <v>10</v>
      </c>
      <c r="AM1567" s="28">
        <v>19891101</v>
      </c>
      <c r="AN1567" s="29">
        <v>870</v>
      </c>
      <c r="AO1567" s="29">
        <v>202212</v>
      </c>
      <c r="AP1567" s="29">
        <v>2022</v>
      </c>
      <c r="AQ1567" s="28">
        <v>184152047</v>
      </c>
      <c r="AR1567" s="28">
        <v>301220684</v>
      </c>
      <c r="AS1567" s="28">
        <v>2247945</v>
      </c>
      <c r="AT1567" s="30">
        <v>1</v>
      </c>
      <c r="AU1567" s="30"/>
      <c r="AV1567" s="30"/>
      <c r="AW1567" s="30"/>
      <c r="AX1567" s="30"/>
      <c r="AY1567" s="30"/>
      <c r="AZ1567" s="30"/>
      <c r="BA1567" s="30"/>
      <c r="BB1567" s="30" t="s">
        <v>54452</v>
      </c>
      <c r="BC1567" s="30" t="s">
        <v>54452</v>
      </c>
      <c r="BD1567" s="30" t="s">
        <v>54452</v>
      </c>
      <c r="BE1567" s="30" t="s">
        <v>54452</v>
      </c>
      <c r="BF1567" s="30" t="s">
        <v>54452</v>
      </c>
      <c r="BG1567" s="30">
        <v>7</v>
      </c>
      <c r="BH1567" s="30" t="s">
        <v>645</v>
      </c>
      <c r="BI1567" s="31"/>
    </row>
    <row r="1568" spans="1:61" ht="16.5">
      <c r="A1568" s="21" t="s">
        <v>9244</v>
      </c>
      <c r="B1568" s="21">
        <v>9433</v>
      </c>
      <c r="C1568" s="21">
        <v>1253751</v>
      </c>
      <c r="D1568" s="21">
        <v>1078607268</v>
      </c>
      <c r="E1568" s="22">
        <v>1101112359936</v>
      </c>
      <c r="F1568" s="24" t="s">
        <v>4854</v>
      </c>
      <c r="G1568" s="24" t="s">
        <v>44</v>
      </c>
      <c r="H1568" s="24" t="s">
        <v>51</v>
      </c>
      <c r="I1568" s="24" t="s">
        <v>65</v>
      </c>
      <c r="J1568" s="24" t="s">
        <v>1944</v>
      </c>
      <c r="K1568" s="21">
        <v>26</v>
      </c>
      <c r="L1568" s="32" t="s">
        <v>4855</v>
      </c>
      <c r="M1568" s="21" t="s">
        <v>9245</v>
      </c>
      <c r="N1568" s="21">
        <v>1</v>
      </c>
      <c r="O1568" s="21" t="s">
        <v>55</v>
      </c>
      <c r="P1568" s="21">
        <v>0</v>
      </c>
      <c r="Q1568" s="21">
        <v>0</v>
      </c>
      <c r="R1568" s="21">
        <v>0</v>
      </c>
      <c r="S1568" s="21">
        <v>0</v>
      </c>
      <c r="T1568" s="21">
        <v>0</v>
      </c>
      <c r="U1568" s="21">
        <v>0</v>
      </c>
      <c r="V1568" s="33">
        <v>3800</v>
      </c>
      <c r="W1568" s="33">
        <v>35725</v>
      </c>
      <c r="X1568" s="21">
        <v>0</v>
      </c>
      <c r="Y1568" s="21">
        <v>0</v>
      </c>
      <c r="Z1568" s="16" t="s">
        <v>315</v>
      </c>
      <c r="AA1568" s="102">
        <v>0</v>
      </c>
      <c r="AB1568" s="99">
        <v>0</v>
      </c>
      <c r="AC1568" s="99">
        <v>0</v>
      </c>
      <c r="AD1568" s="99">
        <v>0</v>
      </c>
      <c r="AE1568" s="21">
        <v>0.3</v>
      </c>
      <c r="AF1568" s="21">
        <f t="shared" si="24"/>
        <v>0.3</v>
      </c>
      <c r="AG1568" s="21" t="s">
        <v>9246</v>
      </c>
      <c r="AH1568" s="24" t="s">
        <v>9247</v>
      </c>
      <c r="AI1568" s="24" t="s">
        <v>9248</v>
      </c>
      <c r="AJ1568" s="27" t="s">
        <v>32106</v>
      </c>
      <c r="AK1568" s="28" t="s">
        <v>60</v>
      </c>
      <c r="AL1568" s="28">
        <v>10</v>
      </c>
      <c r="AM1568" s="28">
        <v>20011024</v>
      </c>
      <c r="AN1568" s="29">
        <v>433</v>
      </c>
      <c r="AO1568" s="29">
        <v>202212</v>
      </c>
      <c r="AP1568" s="29">
        <v>2022</v>
      </c>
      <c r="AQ1568" s="28">
        <v>43200211</v>
      </c>
      <c r="AR1568" s="28">
        <v>5989529</v>
      </c>
      <c r="AS1568" s="28">
        <v>100000</v>
      </c>
      <c r="AT1568" s="30">
        <v>1</v>
      </c>
      <c r="AU1568" s="30"/>
      <c r="AV1568" s="30"/>
      <c r="AW1568" s="30"/>
      <c r="AX1568" s="30"/>
      <c r="AY1568" s="30"/>
      <c r="AZ1568" s="30"/>
      <c r="BA1568" s="30"/>
      <c r="BB1568" s="30" t="s">
        <v>54452</v>
      </c>
      <c r="BC1568" s="30" t="s">
        <v>54452</v>
      </c>
      <c r="BD1568" s="30" t="s">
        <v>54452</v>
      </c>
      <c r="BE1568" s="30" t="s">
        <v>54452</v>
      </c>
      <c r="BF1568" s="30" t="s">
        <v>54452</v>
      </c>
      <c r="BG1568" s="30">
        <v>7</v>
      </c>
      <c r="BH1568" s="30" t="s">
        <v>645</v>
      </c>
      <c r="BI1568" s="31"/>
    </row>
    <row r="1569" spans="1:61" ht="16.5">
      <c r="A1569" s="21" t="s">
        <v>9427</v>
      </c>
      <c r="B1569" s="21">
        <v>9668</v>
      </c>
      <c r="C1569" s="21">
        <v>4047781</v>
      </c>
      <c r="D1569" s="21">
        <v>1268645211</v>
      </c>
      <c r="E1569" s="22">
        <v>1342110123995</v>
      </c>
      <c r="F1569" s="24" t="s">
        <v>9428</v>
      </c>
      <c r="G1569" s="24" t="s">
        <v>44</v>
      </c>
      <c r="H1569" s="24" t="s">
        <v>51</v>
      </c>
      <c r="I1569" s="24" t="s">
        <v>52</v>
      </c>
      <c r="J1569" s="24" t="s">
        <v>171</v>
      </c>
      <c r="K1569" s="21">
        <v>48</v>
      </c>
      <c r="L1569" s="32" t="s">
        <v>9429</v>
      </c>
      <c r="M1569" s="21" t="s">
        <v>9430</v>
      </c>
      <c r="N1569" s="26">
        <v>1</v>
      </c>
      <c r="O1569" s="26" t="s">
        <v>55</v>
      </c>
      <c r="P1569" s="26">
        <v>0</v>
      </c>
      <c r="Q1569" s="26">
        <v>0</v>
      </c>
      <c r="R1569" s="26">
        <v>0</v>
      </c>
      <c r="S1569" s="33">
        <v>4570</v>
      </c>
      <c r="T1569" s="26">
        <v>0</v>
      </c>
      <c r="U1569" s="26">
        <v>0</v>
      </c>
      <c r="V1569" s="26">
        <v>0</v>
      </c>
      <c r="W1569" s="33">
        <v>120420</v>
      </c>
      <c r="X1569" s="33">
        <f>275780+6426837</f>
        <v>6702617</v>
      </c>
      <c r="Y1569" s="33">
        <v>11285054</v>
      </c>
      <c r="Z1569" s="21"/>
      <c r="AA1569" s="102">
        <v>0</v>
      </c>
      <c r="AB1569" s="21">
        <v>112.8</v>
      </c>
      <c r="AC1569" s="99">
        <v>0</v>
      </c>
      <c r="AD1569" s="99">
        <v>0</v>
      </c>
      <c r="AE1569" s="21">
        <v>68.2</v>
      </c>
      <c r="AF1569" s="21">
        <f t="shared" si="24"/>
        <v>181</v>
      </c>
      <c r="AG1569" s="21" t="s">
        <v>9431</v>
      </c>
      <c r="AH1569" s="24">
        <v>15881558</v>
      </c>
      <c r="AI1569" s="24" t="s">
        <v>9432</v>
      </c>
      <c r="AJ1569" s="27" t="s">
        <v>32107</v>
      </c>
      <c r="AK1569" s="28" t="s">
        <v>60</v>
      </c>
      <c r="AL1569" s="28">
        <v>10</v>
      </c>
      <c r="AM1569" s="28">
        <v>20111014</v>
      </c>
      <c r="AN1569" s="29">
        <v>823</v>
      </c>
      <c r="AO1569" s="29">
        <v>202306</v>
      </c>
      <c r="AP1569" s="29">
        <v>2022</v>
      </c>
      <c r="AQ1569" s="28">
        <v>427248816</v>
      </c>
      <c r="AR1569" s="28">
        <v>194678054</v>
      </c>
      <c r="AS1569" s="28">
        <v>2806875</v>
      </c>
      <c r="AT1569" s="30">
        <v>2</v>
      </c>
      <c r="AU1569" s="30"/>
      <c r="AV1569" s="30"/>
      <c r="AW1569" s="30"/>
      <c r="AX1569" s="30"/>
      <c r="AY1569" s="30"/>
      <c r="AZ1569" s="30"/>
      <c r="BA1569" s="30"/>
      <c r="BB1569" s="30" t="s">
        <v>54452</v>
      </c>
      <c r="BC1569" s="30" t="s">
        <v>54452</v>
      </c>
      <c r="BD1569" s="30" t="s">
        <v>54452</v>
      </c>
      <c r="BE1569" s="30" t="s">
        <v>54452</v>
      </c>
      <c r="BF1569" s="30" t="s">
        <v>9433</v>
      </c>
      <c r="BG1569" s="30">
        <v>2</v>
      </c>
      <c r="BH1569" s="30"/>
      <c r="BI1569" s="31"/>
    </row>
    <row r="1570" spans="1:61" ht="16.5">
      <c r="A1570" s="21" t="s">
        <v>2735</v>
      </c>
      <c r="B1570" s="21">
        <v>2362</v>
      </c>
      <c r="C1570" s="21">
        <v>1395432</v>
      </c>
      <c r="D1570" s="21">
        <v>2298102291</v>
      </c>
      <c r="E1570" s="22">
        <v>1101111265697</v>
      </c>
      <c r="F1570" s="24" t="s">
        <v>2736</v>
      </c>
      <c r="G1570" s="24" t="s">
        <v>44</v>
      </c>
      <c r="H1570" s="24" t="s">
        <v>51</v>
      </c>
      <c r="I1570" s="24" t="s">
        <v>65</v>
      </c>
      <c r="J1570" s="24" t="s">
        <v>264</v>
      </c>
      <c r="K1570" s="21">
        <v>15</v>
      </c>
      <c r="L1570" s="32" t="s">
        <v>2737</v>
      </c>
      <c r="M1570" s="21" t="s">
        <v>2738</v>
      </c>
      <c r="N1570" s="21">
        <v>1</v>
      </c>
      <c r="O1570" s="21" t="s">
        <v>55</v>
      </c>
      <c r="P1570" s="33">
        <v>31306</v>
      </c>
      <c r="Q1570" s="33">
        <v>125224</v>
      </c>
      <c r="R1570" s="68">
        <v>228715</v>
      </c>
      <c r="S1570" s="33">
        <v>3545092</v>
      </c>
      <c r="T1570" s="21">
        <v>0</v>
      </c>
      <c r="U1570" s="33">
        <v>4664</v>
      </c>
      <c r="V1570" s="21">
        <v>0</v>
      </c>
      <c r="W1570" s="33">
        <v>222814</v>
      </c>
      <c r="X1570" s="21">
        <v>0</v>
      </c>
      <c r="Y1570" s="33">
        <v>7569875</v>
      </c>
      <c r="Z1570" s="16" t="s">
        <v>56</v>
      </c>
      <c r="AA1570" s="21">
        <v>0.3</v>
      </c>
      <c r="AB1570" s="21">
        <v>79.2</v>
      </c>
      <c r="AC1570" s="21">
        <v>35.4</v>
      </c>
      <c r="AD1570" s="99">
        <v>0</v>
      </c>
      <c r="AE1570" s="21">
        <v>2.2000000000000002</v>
      </c>
      <c r="AF1570" s="21">
        <f t="shared" si="24"/>
        <v>117.10000000000001</v>
      </c>
      <c r="AG1570" s="21" t="s">
        <v>2739</v>
      </c>
      <c r="AH1570" s="24" t="s">
        <v>2740</v>
      </c>
      <c r="AI1570" s="24" t="s">
        <v>2741</v>
      </c>
      <c r="AJ1570" s="27" t="s">
        <v>32108</v>
      </c>
      <c r="AK1570" s="28" t="s">
        <v>60</v>
      </c>
      <c r="AL1570" s="28">
        <v>10</v>
      </c>
      <c r="AM1570" s="28">
        <v>19960426</v>
      </c>
      <c r="AN1570" s="29">
        <v>320</v>
      </c>
      <c r="AO1570" s="29">
        <v>202306</v>
      </c>
      <c r="AP1570" s="29">
        <v>2022</v>
      </c>
      <c r="AQ1570" s="28">
        <v>193619156</v>
      </c>
      <c r="AR1570" s="28">
        <v>246727197</v>
      </c>
      <c r="AS1570" s="28">
        <v>6587464</v>
      </c>
      <c r="AT1570" s="30">
        <v>1</v>
      </c>
      <c r="AU1570" s="30"/>
      <c r="AV1570" s="30"/>
      <c r="AW1570" s="30"/>
      <c r="AX1570" s="30"/>
      <c r="AY1570" s="30"/>
      <c r="AZ1570" s="30"/>
      <c r="BA1570" s="30"/>
      <c r="BB1570" s="30" t="s">
        <v>54452</v>
      </c>
      <c r="BC1570" s="30" t="s">
        <v>54452</v>
      </c>
      <c r="BD1570" s="30" t="s">
        <v>54452</v>
      </c>
      <c r="BE1570" s="30" t="s">
        <v>54452</v>
      </c>
      <c r="BF1570" s="30" t="s">
        <v>54452</v>
      </c>
      <c r="BG1570" s="30">
        <v>4</v>
      </c>
      <c r="BH1570" s="30" t="s">
        <v>237</v>
      </c>
      <c r="BI1570" s="31"/>
    </row>
    <row r="1571" spans="1:61" ht="16.5">
      <c r="A1571" s="21" t="s">
        <v>16277</v>
      </c>
      <c r="B1571" s="21">
        <v>645</v>
      </c>
      <c r="C1571" s="21">
        <v>8226958</v>
      </c>
      <c r="D1571" s="21">
        <v>7098100727</v>
      </c>
      <c r="E1571" s="22">
        <v>1101116417805</v>
      </c>
      <c r="F1571" s="24" t="s">
        <v>16278</v>
      </c>
      <c r="G1571" s="24" t="s">
        <v>44</v>
      </c>
      <c r="H1571" s="24" t="s">
        <v>51</v>
      </c>
      <c r="I1571" s="24" t="s">
        <v>52</v>
      </c>
      <c r="J1571" s="24" t="s">
        <v>72</v>
      </c>
      <c r="K1571" s="21">
        <v>1</v>
      </c>
      <c r="L1571" s="32" t="s">
        <v>16279</v>
      </c>
      <c r="M1571" s="21" t="s">
        <v>4151</v>
      </c>
      <c r="N1571" s="26">
        <v>1</v>
      </c>
      <c r="O1571" s="26">
        <v>0</v>
      </c>
      <c r="P1571" s="26">
        <v>0</v>
      </c>
      <c r="Q1571" s="26">
        <v>0</v>
      </c>
      <c r="R1571" s="26">
        <v>0</v>
      </c>
      <c r="S1571" s="26">
        <v>0</v>
      </c>
      <c r="T1571" s="26">
        <v>0</v>
      </c>
      <c r="U1571" s="26">
        <v>0</v>
      </c>
      <c r="V1571" s="26">
        <v>0</v>
      </c>
      <c r="W1571" s="26">
        <v>0</v>
      </c>
      <c r="X1571" s="26">
        <v>0</v>
      </c>
      <c r="Y1571" s="26">
        <v>0</v>
      </c>
      <c r="Z1571" s="16" t="s">
        <v>56</v>
      </c>
      <c r="AA1571" s="101">
        <v>0</v>
      </c>
      <c r="AB1571" s="98">
        <v>0</v>
      </c>
      <c r="AC1571" s="98">
        <v>0</v>
      </c>
      <c r="AD1571" s="98">
        <v>0</v>
      </c>
      <c r="AE1571" s="98">
        <v>0</v>
      </c>
      <c r="AF1571" s="21">
        <f t="shared" si="24"/>
        <v>0</v>
      </c>
      <c r="AG1571" s="21" t="s">
        <v>16280</v>
      </c>
      <c r="AH1571" s="24" t="s">
        <v>16281</v>
      </c>
      <c r="AI1571" s="24" t="s">
        <v>16282</v>
      </c>
      <c r="AJ1571" s="27" t="s">
        <v>32109</v>
      </c>
      <c r="AK1571" s="28" t="s">
        <v>156</v>
      </c>
      <c r="AL1571" s="28">
        <v>10</v>
      </c>
      <c r="AM1571" s="28">
        <v>20170601</v>
      </c>
      <c r="AN1571" s="29">
        <v>1439</v>
      </c>
      <c r="AO1571" s="29">
        <v>202306</v>
      </c>
      <c r="AP1571" s="29">
        <v>2022</v>
      </c>
      <c r="AQ1571" s="28">
        <v>939112572</v>
      </c>
      <c r="AR1571" s="28">
        <v>1228500766</v>
      </c>
      <c r="AS1571" s="28">
        <v>19768066</v>
      </c>
      <c r="AT1571" s="30">
        <v>1</v>
      </c>
      <c r="AU1571" s="30"/>
      <c r="AV1571" s="30"/>
      <c r="AW1571" s="30"/>
      <c r="AX1571" s="30"/>
      <c r="AY1571" s="30"/>
      <c r="AZ1571" s="30"/>
      <c r="BA1571" s="30"/>
      <c r="BB1571" s="30" t="s">
        <v>54452</v>
      </c>
      <c r="BC1571" s="30" t="s">
        <v>54452</v>
      </c>
      <c r="BD1571" s="30" t="s">
        <v>54452</v>
      </c>
      <c r="BE1571" s="30" t="s">
        <v>54452</v>
      </c>
      <c r="BF1571" s="30" t="s">
        <v>54452</v>
      </c>
      <c r="BG1571" s="30">
        <v>4</v>
      </c>
      <c r="BH1571" s="30" t="s">
        <v>921</v>
      </c>
      <c r="BI1571" s="31"/>
    </row>
    <row r="1572" spans="1:61" ht="16.5">
      <c r="A1572" s="21" t="s">
        <v>16113</v>
      </c>
      <c r="B1572" s="21">
        <v>15124</v>
      </c>
      <c r="C1572" s="21">
        <v>1490817</v>
      </c>
      <c r="D1572" s="21">
        <v>1128127107</v>
      </c>
      <c r="E1572" s="22">
        <v>1101110753734</v>
      </c>
      <c r="F1572" s="24" t="s">
        <v>16114</v>
      </c>
      <c r="G1572" s="24" t="s">
        <v>44</v>
      </c>
      <c r="H1572" s="24" t="s">
        <v>51</v>
      </c>
      <c r="I1572" s="24" t="s">
        <v>65</v>
      </c>
      <c r="J1572" s="24" t="s">
        <v>363</v>
      </c>
      <c r="K1572" s="21">
        <v>63</v>
      </c>
      <c r="L1572" s="32" t="s">
        <v>16115</v>
      </c>
      <c r="M1572" s="21" t="s">
        <v>16116</v>
      </c>
      <c r="N1572" s="21">
        <v>1</v>
      </c>
      <c r="O1572" s="21" t="s">
        <v>55</v>
      </c>
      <c r="P1572" s="33">
        <v>1251242</v>
      </c>
      <c r="Q1572" s="21">
        <v>0</v>
      </c>
      <c r="R1572" s="33">
        <v>449120</v>
      </c>
      <c r="S1572" s="33">
        <v>1263593</v>
      </c>
      <c r="T1572" s="21">
        <v>0</v>
      </c>
      <c r="U1572" s="33">
        <v>57427</v>
      </c>
      <c r="V1572" s="21">
        <v>0</v>
      </c>
      <c r="W1572" s="33">
        <v>181137</v>
      </c>
      <c r="X1572" s="33">
        <v>1298696</v>
      </c>
      <c r="Y1572" s="33">
        <v>2420327</v>
      </c>
      <c r="Z1572" s="16" t="s">
        <v>315</v>
      </c>
      <c r="AA1572" s="21">
        <v>12.5</v>
      </c>
      <c r="AB1572" s="21">
        <v>28.6</v>
      </c>
      <c r="AC1572" s="21">
        <v>12.6</v>
      </c>
      <c r="AD1572" s="21">
        <v>0.5</v>
      </c>
      <c r="AE1572" s="21">
        <v>14.7</v>
      </c>
      <c r="AF1572" s="21">
        <f t="shared" si="24"/>
        <v>68.900000000000006</v>
      </c>
      <c r="AG1572" s="21" t="s">
        <v>16117</v>
      </c>
      <c r="AH1572" s="24" t="s">
        <v>16118</v>
      </c>
      <c r="AI1572" s="24" t="s">
        <v>16119</v>
      </c>
      <c r="AJ1572" s="27" t="s">
        <v>32110</v>
      </c>
      <c r="AK1572" s="28" t="s">
        <v>70</v>
      </c>
      <c r="AL1572" s="28">
        <v>10</v>
      </c>
      <c r="AM1572" s="28">
        <v>19910305</v>
      </c>
      <c r="AN1572" s="29">
        <v>434</v>
      </c>
      <c r="AO1572" s="29">
        <v>202306</v>
      </c>
      <c r="AP1572" s="29">
        <v>2022</v>
      </c>
      <c r="AQ1572" s="28">
        <v>52421310</v>
      </c>
      <c r="AR1572" s="28">
        <v>115111695</v>
      </c>
      <c r="AS1572" s="28">
        <v>13534412</v>
      </c>
      <c r="AT1572" s="30">
        <v>1</v>
      </c>
      <c r="AU1572" s="30"/>
      <c r="AV1572" s="30"/>
      <c r="AW1572" s="30"/>
      <c r="AX1572" s="30"/>
      <c r="AY1572" s="30"/>
      <c r="AZ1572" s="30"/>
      <c r="BA1572" s="30"/>
      <c r="BB1572" s="30" t="s">
        <v>54452</v>
      </c>
      <c r="BC1572" s="30" t="s">
        <v>54452</v>
      </c>
      <c r="BD1572" s="30" t="s">
        <v>54452</v>
      </c>
      <c r="BE1572" s="30" t="s">
        <v>54452</v>
      </c>
      <c r="BF1572" s="30" t="s">
        <v>54452</v>
      </c>
      <c r="BG1572" s="30">
        <v>5</v>
      </c>
      <c r="BH1572" s="30"/>
      <c r="BI1572" s="31"/>
    </row>
    <row r="1573" spans="1:61" ht="16.5">
      <c r="A1573" s="21" t="s">
        <v>521</v>
      </c>
      <c r="B1573" s="21">
        <v>382</v>
      </c>
      <c r="C1573" s="21">
        <v>1404611</v>
      </c>
      <c r="D1573" s="21">
        <v>1388103238</v>
      </c>
      <c r="E1573" s="22">
        <v>1341110002258</v>
      </c>
      <c r="F1573" s="24" t="s">
        <v>522</v>
      </c>
      <c r="G1573" s="24" t="s">
        <v>44</v>
      </c>
      <c r="H1573" s="24" t="s">
        <v>51</v>
      </c>
      <c r="I1573" s="24" t="s">
        <v>52</v>
      </c>
      <c r="J1573" s="24" t="s">
        <v>72</v>
      </c>
      <c r="K1573" s="21">
        <v>1</v>
      </c>
      <c r="L1573" s="32" t="s">
        <v>523</v>
      </c>
      <c r="M1573" s="21" t="s">
        <v>524</v>
      </c>
      <c r="N1573" s="21">
        <v>1</v>
      </c>
      <c r="O1573" s="21" t="s">
        <v>55</v>
      </c>
      <c r="P1573" s="33">
        <v>283281</v>
      </c>
      <c r="Q1573" s="33">
        <v>943867</v>
      </c>
      <c r="R1573" s="33">
        <v>395804</v>
      </c>
      <c r="S1573" s="42">
        <v>25235916</v>
      </c>
      <c r="T1573" s="21">
        <v>0</v>
      </c>
      <c r="U1573" s="42">
        <v>467019</v>
      </c>
      <c r="V1573" s="42">
        <v>2123278</v>
      </c>
      <c r="W1573" s="21">
        <v>0</v>
      </c>
      <c r="X1573" s="42">
        <v>4420603</v>
      </c>
      <c r="Y1573" s="42">
        <v>19209675</v>
      </c>
      <c r="Z1573" s="16" t="s">
        <v>56</v>
      </c>
      <c r="AA1573" s="21">
        <v>2.8</v>
      </c>
      <c r="AB1573" s="21">
        <v>205.4</v>
      </c>
      <c r="AC1573" s="21">
        <v>252.3</v>
      </c>
      <c r="AD1573" s="21">
        <v>4.5999999999999996</v>
      </c>
      <c r="AE1573" s="21">
        <v>65.400000000000006</v>
      </c>
      <c r="AF1573" s="21">
        <f t="shared" si="24"/>
        <v>530.5</v>
      </c>
      <c r="AG1573" s="21" t="s">
        <v>525</v>
      </c>
      <c r="AH1573" s="24" t="s">
        <v>526</v>
      </c>
      <c r="AI1573" s="24" t="s">
        <v>527</v>
      </c>
      <c r="AJ1573" s="27" t="s">
        <v>32111</v>
      </c>
      <c r="AK1573" s="28" t="s">
        <v>156</v>
      </c>
      <c r="AL1573" s="28">
        <v>10</v>
      </c>
      <c r="AM1573" s="28">
        <v>19710603</v>
      </c>
      <c r="AN1573" s="29">
        <v>3102</v>
      </c>
      <c r="AO1573" s="29">
        <v>202306</v>
      </c>
      <c r="AP1573" s="29">
        <v>2022</v>
      </c>
      <c r="AQ1573" s="28">
        <v>2759810713</v>
      </c>
      <c r="AR1573" s="28">
        <v>2525971875</v>
      </c>
      <c r="AS1573" s="28">
        <v>20039150</v>
      </c>
      <c r="AT1573" s="30">
        <v>1</v>
      </c>
      <c r="AU1573" s="30"/>
      <c r="AV1573" s="30"/>
      <c r="AW1573" s="30"/>
      <c r="AX1573" s="30"/>
      <c r="AY1573" s="30"/>
      <c r="AZ1573" s="30"/>
      <c r="BA1573" s="30"/>
      <c r="BB1573" s="30" t="s">
        <v>54452</v>
      </c>
      <c r="BC1573" s="30" t="s">
        <v>54452</v>
      </c>
      <c r="BD1573" s="30" t="s">
        <v>54452</v>
      </c>
      <c r="BE1573" s="30" t="s">
        <v>54452</v>
      </c>
      <c r="BF1573" s="30" t="s">
        <v>54452</v>
      </c>
      <c r="BG1573" s="30">
        <v>7</v>
      </c>
      <c r="BH1573" s="30" t="s">
        <v>528</v>
      </c>
      <c r="BI1573" s="31"/>
    </row>
    <row r="1574" spans="1:61" ht="16.5">
      <c r="A1574" s="21" t="s">
        <v>7993</v>
      </c>
      <c r="B1574" s="21">
        <v>8217</v>
      </c>
      <c r="C1574" s="21">
        <v>8573501</v>
      </c>
      <c r="D1574" s="21">
        <v>7328801079</v>
      </c>
      <c r="E1574" s="22">
        <v>1101116708494</v>
      </c>
      <c r="F1574" s="24" t="s">
        <v>7994</v>
      </c>
      <c r="G1574" s="24" t="s">
        <v>44</v>
      </c>
      <c r="H1574" s="24" t="s">
        <v>51</v>
      </c>
      <c r="I1574" s="24" t="s">
        <v>63</v>
      </c>
      <c r="J1574" s="24" t="s">
        <v>1247</v>
      </c>
      <c r="K1574" s="21">
        <v>44</v>
      </c>
      <c r="L1574" s="32" t="s">
        <v>7995</v>
      </c>
      <c r="M1574" s="21" t="s">
        <v>7996</v>
      </c>
      <c r="N1574" s="26">
        <v>1</v>
      </c>
      <c r="O1574" s="26" t="s">
        <v>55</v>
      </c>
      <c r="P1574" s="26">
        <v>0</v>
      </c>
      <c r="Q1574" s="26">
        <v>0</v>
      </c>
      <c r="R1574" s="26">
        <v>0</v>
      </c>
      <c r="S1574" s="26">
        <v>0</v>
      </c>
      <c r="T1574" s="26">
        <v>0</v>
      </c>
      <c r="U1574" s="26">
        <v>0</v>
      </c>
      <c r="V1574" s="49">
        <v>129270</v>
      </c>
      <c r="W1574" s="49">
        <v>144777</v>
      </c>
      <c r="X1574" s="26">
        <v>0</v>
      </c>
      <c r="Y1574" s="49">
        <v>35158658</v>
      </c>
      <c r="Z1574" s="21"/>
      <c r="AA1574" s="102">
        <v>0</v>
      </c>
      <c r="AB1574" s="21">
        <v>351.5</v>
      </c>
      <c r="AC1574" s="99">
        <v>0</v>
      </c>
      <c r="AD1574" s="99">
        <v>0</v>
      </c>
      <c r="AE1574" s="21">
        <v>2.7</v>
      </c>
      <c r="AF1574" s="21">
        <f t="shared" si="24"/>
        <v>354.2</v>
      </c>
      <c r="AG1574" s="21" t="s">
        <v>7985</v>
      </c>
      <c r="AH1574" s="24" t="s">
        <v>7997</v>
      </c>
      <c r="AI1574" s="24" t="s">
        <v>7998</v>
      </c>
      <c r="AJ1574" s="27" t="s">
        <v>32112</v>
      </c>
      <c r="AK1574" s="28" t="s">
        <v>60</v>
      </c>
      <c r="AL1574" s="28">
        <v>10</v>
      </c>
      <c r="AM1574" s="28">
        <v>20180401</v>
      </c>
      <c r="AN1574" s="29">
        <v>307</v>
      </c>
      <c r="AO1574" s="29">
        <v>202306</v>
      </c>
      <c r="AP1574" s="29">
        <v>2022</v>
      </c>
      <c r="AQ1574" s="28">
        <v>1064584180</v>
      </c>
      <c r="AR1574" s="28">
        <v>830402118</v>
      </c>
      <c r="AS1574" s="28">
        <v>10000000</v>
      </c>
      <c r="AT1574" s="30">
        <v>1</v>
      </c>
      <c r="AU1574" s="30"/>
      <c r="AV1574" s="30"/>
      <c r="AW1574" s="30"/>
      <c r="AX1574" s="30"/>
      <c r="AY1574" s="30"/>
      <c r="AZ1574" s="30"/>
      <c r="BA1574" s="30"/>
      <c r="BB1574" s="30" t="s">
        <v>54452</v>
      </c>
      <c r="BC1574" s="30" t="s">
        <v>54452</v>
      </c>
      <c r="BD1574" s="30" t="s">
        <v>54452</v>
      </c>
      <c r="BE1574" s="30" t="s">
        <v>54452</v>
      </c>
      <c r="BF1574" s="30" t="s">
        <v>54452</v>
      </c>
      <c r="BG1574" s="30">
        <v>4</v>
      </c>
      <c r="BH1574" s="30" t="s">
        <v>237</v>
      </c>
      <c r="BI1574" s="31"/>
    </row>
    <row r="1575" spans="1:61" ht="16.5">
      <c r="A1575" s="21" t="s">
        <v>1306</v>
      </c>
      <c r="B1575" s="21">
        <v>1164</v>
      </c>
      <c r="C1575" s="21">
        <v>3030943</v>
      </c>
      <c r="D1575" s="21">
        <v>1378169052</v>
      </c>
      <c r="E1575" s="22">
        <v>1201110374728</v>
      </c>
      <c r="F1575" s="24" t="s">
        <v>1307</v>
      </c>
      <c r="G1575" s="24" t="s">
        <v>44</v>
      </c>
      <c r="H1575" s="24" t="s">
        <v>51</v>
      </c>
      <c r="I1575" s="24" t="s">
        <v>65</v>
      </c>
      <c r="J1575" s="24" t="s">
        <v>1041</v>
      </c>
      <c r="K1575" s="21">
        <v>8</v>
      </c>
      <c r="L1575" s="32" t="s">
        <v>1308</v>
      </c>
      <c r="M1575" s="21" t="s">
        <v>1309</v>
      </c>
      <c r="N1575" s="21">
        <v>1</v>
      </c>
      <c r="O1575" s="21" t="s">
        <v>55</v>
      </c>
      <c r="P1575" s="21">
        <v>0</v>
      </c>
      <c r="Q1575" s="21">
        <v>0</v>
      </c>
      <c r="R1575" s="21">
        <v>0</v>
      </c>
      <c r="S1575" s="39">
        <v>250509</v>
      </c>
      <c r="T1575" s="21">
        <v>0</v>
      </c>
      <c r="U1575" s="21">
        <v>0</v>
      </c>
      <c r="V1575" s="21">
        <v>0</v>
      </c>
      <c r="W1575" s="39">
        <v>342485</v>
      </c>
      <c r="X1575" s="21">
        <v>0</v>
      </c>
      <c r="Y1575" s="39">
        <v>2708705</v>
      </c>
      <c r="Z1575" s="16" t="s">
        <v>56</v>
      </c>
      <c r="AA1575" s="102">
        <v>0</v>
      </c>
      <c r="AB1575" s="21">
        <v>27</v>
      </c>
      <c r="AC1575" s="21">
        <v>2.5</v>
      </c>
      <c r="AD1575" s="99">
        <v>0</v>
      </c>
      <c r="AE1575" s="21">
        <v>3.4</v>
      </c>
      <c r="AF1575" s="21">
        <f t="shared" si="24"/>
        <v>32.9</v>
      </c>
      <c r="AG1575" s="21" t="s">
        <v>1310</v>
      </c>
      <c r="AH1575" s="24">
        <v>18995675</v>
      </c>
      <c r="AI1575" s="24" t="s">
        <v>1311</v>
      </c>
      <c r="AJ1575" s="27" t="s">
        <v>32113</v>
      </c>
      <c r="AK1575" s="28" t="s">
        <v>60</v>
      </c>
      <c r="AL1575" s="28">
        <v>10</v>
      </c>
      <c r="AM1575" s="28">
        <v>20050705</v>
      </c>
      <c r="AN1575" s="29">
        <v>311</v>
      </c>
      <c r="AO1575" s="29">
        <v>202212</v>
      </c>
      <c r="AP1575" s="29">
        <v>2022</v>
      </c>
      <c r="AQ1575" s="28">
        <v>103390492</v>
      </c>
      <c r="AR1575" s="28">
        <v>119448163</v>
      </c>
      <c r="AS1575" s="28">
        <v>1011000</v>
      </c>
      <c r="AT1575" s="30">
        <v>1</v>
      </c>
      <c r="AU1575" s="30"/>
      <c r="AV1575" s="30"/>
      <c r="AW1575" s="30"/>
      <c r="AX1575" s="30"/>
      <c r="AY1575" s="30"/>
      <c r="AZ1575" s="30"/>
      <c r="BA1575" s="30"/>
      <c r="BB1575" s="30" t="s">
        <v>54452</v>
      </c>
      <c r="BC1575" s="30" t="s">
        <v>54452</v>
      </c>
      <c r="BD1575" s="30" t="s">
        <v>54452</v>
      </c>
      <c r="BE1575" s="30" t="s">
        <v>54452</v>
      </c>
      <c r="BF1575" s="30" t="s">
        <v>54452</v>
      </c>
      <c r="BG1575" s="30">
        <v>7</v>
      </c>
      <c r="BH1575" s="30" t="s">
        <v>645</v>
      </c>
      <c r="BI1575" s="31"/>
    </row>
    <row r="1576" spans="1:61" ht="16.5">
      <c r="A1576" s="21" t="s">
        <v>15348</v>
      </c>
      <c r="B1576" s="21">
        <v>14651</v>
      </c>
      <c r="C1576" s="21">
        <v>1322241</v>
      </c>
      <c r="D1576" s="21">
        <v>1188112617</v>
      </c>
      <c r="E1576" s="22">
        <v>1101111006140</v>
      </c>
      <c r="F1576" s="24" t="s">
        <v>15349</v>
      </c>
      <c r="G1576" s="24" t="s">
        <v>44</v>
      </c>
      <c r="H1576" s="24" t="s">
        <v>51</v>
      </c>
      <c r="I1576" s="24" t="s">
        <v>65</v>
      </c>
      <c r="J1576" s="24" t="s">
        <v>363</v>
      </c>
      <c r="K1576" s="21">
        <v>63</v>
      </c>
      <c r="L1576" s="32" t="s">
        <v>15350</v>
      </c>
      <c r="M1576" s="21" t="s">
        <v>15351</v>
      </c>
      <c r="N1576" s="21">
        <v>1</v>
      </c>
      <c r="O1576" s="21" t="s">
        <v>55</v>
      </c>
      <c r="P1576" s="21">
        <v>0</v>
      </c>
      <c r="Q1576" s="21">
        <v>0</v>
      </c>
      <c r="R1576" s="21">
        <v>0</v>
      </c>
      <c r="S1576" s="21">
        <v>0</v>
      </c>
      <c r="T1576" s="21">
        <v>0</v>
      </c>
      <c r="U1576" s="33">
        <v>14252</v>
      </c>
      <c r="V1576" s="21">
        <v>0</v>
      </c>
      <c r="W1576" s="21">
        <v>0</v>
      </c>
      <c r="X1576" s="21">
        <v>0</v>
      </c>
      <c r="Y1576" s="21">
        <v>0</v>
      </c>
      <c r="Z1576" s="16" t="s">
        <v>315</v>
      </c>
      <c r="AA1576" s="102">
        <v>0</v>
      </c>
      <c r="AB1576" s="99">
        <v>0</v>
      </c>
      <c r="AC1576" s="99">
        <v>0</v>
      </c>
      <c r="AD1576" s="21">
        <v>0.1</v>
      </c>
      <c r="AE1576" s="99">
        <v>0</v>
      </c>
      <c r="AF1576" s="21">
        <f t="shared" si="24"/>
        <v>0.1</v>
      </c>
      <c r="AG1576" s="21" t="s">
        <v>15352</v>
      </c>
      <c r="AH1576" s="24" t="s">
        <v>15353</v>
      </c>
      <c r="AI1576" s="24" t="s">
        <v>15354</v>
      </c>
      <c r="AJ1576" s="27" t="s">
        <v>32114</v>
      </c>
      <c r="AK1576" s="28" t="s">
        <v>60</v>
      </c>
      <c r="AL1576" s="28">
        <v>10</v>
      </c>
      <c r="AM1576" s="28">
        <v>19940125</v>
      </c>
      <c r="AN1576" s="29">
        <v>424</v>
      </c>
      <c r="AO1576" s="29">
        <v>202303</v>
      </c>
      <c r="AP1576" s="29">
        <v>2022</v>
      </c>
      <c r="AQ1576" s="28">
        <v>34848014</v>
      </c>
      <c r="AR1576" s="28">
        <v>23894289</v>
      </c>
      <c r="AS1576" s="28">
        <v>1120000</v>
      </c>
      <c r="AT1576" s="30">
        <v>2</v>
      </c>
      <c r="AU1576" s="30"/>
      <c r="AV1576" s="30"/>
      <c r="AW1576" s="30"/>
      <c r="AX1576" s="30"/>
      <c r="AY1576" s="30"/>
      <c r="AZ1576" s="30"/>
      <c r="BA1576" s="30"/>
      <c r="BB1576" s="30" t="s">
        <v>54452</v>
      </c>
      <c r="BC1576" s="30" t="s">
        <v>54452</v>
      </c>
      <c r="BD1576" s="30" t="s">
        <v>54452</v>
      </c>
      <c r="BE1576" s="30" t="s">
        <v>54452</v>
      </c>
      <c r="BF1576" s="30" t="s">
        <v>54452</v>
      </c>
      <c r="BG1576" s="30">
        <v>7</v>
      </c>
      <c r="BH1576" s="30"/>
      <c r="BI1576" s="31"/>
    </row>
    <row r="1577" spans="1:61" ht="16.5">
      <c r="A1577" s="21" t="s">
        <v>3591</v>
      </c>
      <c r="B1577" s="21">
        <v>3272</v>
      </c>
      <c r="C1577" s="21">
        <v>1619714</v>
      </c>
      <c r="D1577" s="21">
        <v>2118111275</v>
      </c>
      <c r="E1577" s="22">
        <v>1101110003824</v>
      </c>
      <c r="F1577" s="24" t="s">
        <v>403</v>
      </c>
      <c r="G1577" s="24" t="s">
        <v>44</v>
      </c>
      <c r="H1577" s="24" t="s">
        <v>51</v>
      </c>
      <c r="I1577" s="24" t="s">
        <v>63</v>
      </c>
      <c r="J1577" s="24" t="s">
        <v>1654</v>
      </c>
      <c r="K1577" s="21">
        <v>22</v>
      </c>
      <c r="L1577" s="32" t="s">
        <v>3592</v>
      </c>
      <c r="M1577" s="21" t="s">
        <v>3593</v>
      </c>
      <c r="N1577" s="26">
        <v>1</v>
      </c>
      <c r="O1577" s="26" t="s">
        <v>55</v>
      </c>
      <c r="P1577" s="26">
        <v>0</v>
      </c>
      <c r="Q1577" s="26">
        <v>0</v>
      </c>
      <c r="R1577" s="26">
        <v>0</v>
      </c>
      <c r="S1577" s="26">
        <v>0</v>
      </c>
      <c r="T1577" s="26">
        <v>0</v>
      </c>
      <c r="U1577" s="26">
        <v>0</v>
      </c>
      <c r="V1577" s="26">
        <v>0</v>
      </c>
      <c r="W1577" s="26">
        <v>0</v>
      </c>
      <c r="X1577" s="26">
        <v>0</v>
      </c>
      <c r="Y1577" s="33">
        <v>55761488</v>
      </c>
      <c r="Z1577" s="21" t="s">
        <v>126</v>
      </c>
      <c r="AA1577" s="102">
        <v>0</v>
      </c>
      <c r="AB1577" s="21">
        <v>557.6</v>
      </c>
      <c r="AC1577" s="99">
        <v>0</v>
      </c>
      <c r="AD1577" s="99">
        <v>0</v>
      </c>
      <c r="AE1577" s="99">
        <v>0</v>
      </c>
      <c r="AF1577" s="21">
        <f t="shared" si="24"/>
        <v>557.6</v>
      </c>
      <c r="AG1577" s="21" t="s">
        <v>3594</v>
      </c>
      <c r="AH1577" s="24" t="s">
        <v>3595</v>
      </c>
      <c r="AI1577" s="24" t="s">
        <v>3596</v>
      </c>
      <c r="AJ1577" s="27" t="s">
        <v>32115</v>
      </c>
      <c r="AK1577" s="28" t="s">
        <v>156</v>
      </c>
      <c r="AL1577" s="28">
        <v>10</v>
      </c>
      <c r="AM1577" s="28">
        <v>19491125</v>
      </c>
      <c r="AN1577" s="29">
        <v>752</v>
      </c>
      <c r="AO1577" s="29">
        <v>202306</v>
      </c>
      <c r="AP1577" s="29">
        <v>2022</v>
      </c>
      <c r="AQ1577" s="28">
        <v>1793609461</v>
      </c>
      <c r="AR1577" s="28">
        <v>2473854374</v>
      </c>
      <c r="AS1577" s="28">
        <v>9210200</v>
      </c>
      <c r="AT1577" s="30">
        <v>1</v>
      </c>
      <c r="AU1577" s="30"/>
      <c r="AV1577" s="30"/>
      <c r="AW1577" s="30"/>
      <c r="AX1577" s="30"/>
      <c r="AY1577" s="30"/>
      <c r="AZ1577" s="30"/>
      <c r="BA1577" s="30"/>
      <c r="BB1577" s="30" t="s">
        <v>54452</v>
      </c>
      <c r="BC1577" s="30" t="s">
        <v>54452</v>
      </c>
      <c r="BD1577" s="30" t="s">
        <v>54452</v>
      </c>
      <c r="BE1577" s="30" t="s">
        <v>54452</v>
      </c>
      <c r="BF1577" s="30" t="s">
        <v>54452</v>
      </c>
      <c r="BG1577" s="30">
        <v>7</v>
      </c>
      <c r="BH1577" s="30" t="s">
        <v>3597</v>
      </c>
      <c r="BI1577" s="31"/>
    </row>
    <row r="1578" spans="1:61" ht="16.5">
      <c r="A1578" s="21" t="s">
        <v>16283</v>
      </c>
      <c r="B1578" s="21">
        <v>24341</v>
      </c>
      <c r="C1578" s="21">
        <v>1992024</v>
      </c>
      <c r="D1578" s="21">
        <v>6058118925</v>
      </c>
      <c r="E1578" s="22">
        <v>1801110073336</v>
      </c>
      <c r="F1578" s="24" t="s">
        <v>16284</v>
      </c>
      <c r="G1578" s="24" t="s">
        <v>104</v>
      </c>
      <c r="H1578" s="24" t="s">
        <v>51</v>
      </c>
      <c r="I1578" s="24" t="s">
        <v>65</v>
      </c>
      <c r="J1578" s="24" t="s">
        <v>363</v>
      </c>
      <c r="K1578" s="21">
        <v>63</v>
      </c>
      <c r="L1578" s="32" t="s">
        <v>16285</v>
      </c>
      <c r="M1578" s="21" t="s">
        <v>16286</v>
      </c>
      <c r="N1578" s="26">
        <v>2</v>
      </c>
      <c r="O1578" s="26" t="s">
        <v>351</v>
      </c>
      <c r="P1578" s="21">
        <v>0</v>
      </c>
      <c r="Q1578" s="21">
        <v>0</v>
      </c>
      <c r="R1578" s="21">
        <v>0</v>
      </c>
      <c r="S1578" s="21">
        <v>0</v>
      </c>
      <c r="T1578" s="21">
        <v>0</v>
      </c>
      <c r="U1578" s="21">
        <v>0</v>
      </c>
      <c r="V1578" s="21">
        <v>0</v>
      </c>
      <c r="W1578" s="21">
        <v>0</v>
      </c>
      <c r="X1578" s="66">
        <v>4380</v>
      </c>
      <c r="Y1578" s="21">
        <v>0</v>
      </c>
      <c r="Z1578" s="16" t="s">
        <v>315</v>
      </c>
      <c r="AA1578" s="103">
        <v>0</v>
      </c>
      <c r="AB1578" s="100">
        <v>0</v>
      </c>
      <c r="AC1578" s="100">
        <v>0</v>
      </c>
      <c r="AD1578" s="100">
        <v>0</v>
      </c>
      <c r="AE1578" s="37">
        <v>43.8</v>
      </c>
      <c r="AF1578" s="21">
        <f t="shared" si="24"/>
        <v>43.8</v>
      </c>
      <c r="AG1578" s="21" t="s">
        <v>10886</v>
      </c>
      <c r="AH1578" s="24" t="s">
        <v>276</v>
      </c>
      <c r="AI1578" s="24" t="s">
        <v>16287</v>
      </c>
      <c r="AJ1578" s="27" t="s">
        <v>32116</v>
      </c>
      <c r="AK1578" s="28" t="s">
        <v>60</v>
      </c>
      <c r="AL1578" s="28">
        <v>10</v>
      </c>
      <c r="AM1578" s="28">
        <v>19870514</v>
      </c>
      <c r="AN1578" s="29">
        <v>648</v>
      </c>
      <c r="AO1578" s="29">
        <v>202212</v>
      </c>
      <c r="AP1578" s="29">
        <v>2022</v>
      </c>
      <c r="AQ1578" s="28">
        <v>29422297</v>
      </c>
      <c r="AR1578" s="28">
        <v>12325133</v>
      </c>
      <c r="AS1578" s="28">
        <v>210000</v>
      </c>
      <c r="AT1578" s="30">
        <v>2</v>
      </c>
      <c r="AU1578" s="30"/>
      <c r="AV1578" s="30"/>
      <c r="AW1578" s="30"/>
      <c r="AX1578" s="30"/>
      <c r="AY1578" s="30"/>
      <c r="AZ1578" s="30"/>
      <c r="BA1578" s="30"/>
      <c r="BB1578" s="30" t="s">
        <v>54452</v>
      </c>
      <c r="BC1578" s="30" t="s">
        <v>54452</v>
      </c>
      <c r="BD1578" s="30" t="s">
        <v>54452</v>
      </c>
      <c r="BE1578" s="30" t="s">
        <v>54452</v>
      </c>
      <c r="BF1578" s="30" t="s">
        <v>54452</v>
      </c>
      <c r="BG1578" s="30">
        <v>7</v>
      </c>
      <c r="BH1578" s="30" t="s">
        <v>16288</v>
      </c>
      <c r="BI1578" s="31"/>
    </row>
    <row r="1579" spans="1:61" ht="16.5">
      <c r="A1579" s="21" t="s">
        <v>9526</v>
      </c>
      <c r="B1579" s="21">
        <v>9772</v>
      </c>
      <c r="C1579" s="21">
        <v>3620302</v>
      </c>
      <c r="D1579" s="21">
        <v>1048621617</v>
      </c>
      <c r="E1579" s="22">
        <v>1101114129585</v>
      </c>
      <c r="F1579" s="24" t="s">
        <v>9527</v>
      </c>
      <c r="G1579" s="24" t="s">
        <v>44</v>
      </c>
      <c r="H1579" s="24" t="s">
        <v>51</v>
      </c>
      <c r="I1579" s="24" t="s">
        <v>52</v>
      </c>
      <c r="J1579" s="24" t="s">
        <v>171</v>
      </c>
      <c r="K1579" s="21">
        <v>48</v>
      </c>
      <c r="L1579" s="32" t="s">
        <v>9528</v>
      </c>
      <c r="M1579" s="21" t="s">
        <v>1157</v>
      </c>
      <c r="N1579" s="26">
        <v>1</v>
      </c>
      <c r="O1579" s="26" t="s">
        <v>55</v>
      </c>
      <c r="P1579" s="26">
        <v>0</v>
      </c>
      <c r="Q1579" s="26">
        <v>0</v>
      </c>
      <c r="R1579" s="26">
        <v>0</v>
      </c>
      <c r="S1579" s="33">
        <v>10078</v>
      </c>
      <c r="T1579" s="26">
        <v>0</v>
      </c>
      <c r="U1579" s="33">
        <v>304031</v>
      </c>
      <c r="V1579" s="33">
        <v>708880</v>
      </c>
      <c r="W1579" s="26">
        <v>0</v>
      </c>
      <c r="X1579" s="26">
        <v>0</v>
      </c>
      <c r="Y1579" s="33">
        <v>653645</v>
      </c>
      <c r="Z1579" s="21"/>
      <c r="AA1579" s="102">
        <v>0</v>
      </c>
      <c r="AB1579" s="21">
        <v>6.5</v>
      </c>
      <c r="AC1579" s="21">
        <v>0.1</v>
      </c>
      <c r="AD1579" s="21">
        <v>3</v>
      </c>
      <c r="AE1579" s="21">
        <v>7</v>
      </c>
      <c r="AF1579" s="21">
        <f t="shared" si="24"/>
        <v>16.600000000000001</v>
      </c>
      <c r="AG1579" s="21" t="s">
        <v>9529</v>
      </c>
      <c r="AH1579" s="24" t="s">
        <v>9530</v>
      </c>
      <c r="AI1579" s="24" t="s">
        <v>9531</v>
      </c>
      <c r="AJ1579" s="27" t="s">
        <v>32117</v>
      </c>
      <c r="AK1579" s="28" t="s">
        <v>156</v>
      </c>
      <c r="AL1579" s="28">
        <v>10</v>
      </c>
      <c r="AM1579" s="28">
        <v>20090702</v>
      </c>
      <c r="AN1579" s="29">
        <v>314</v>
      </c>
      <c r="AO1579" s="29">
        <v>202306</v>
      </c>
      <c r="AP1579" s="29">
        <v>2022</v>
      </c>
      <c r="AQ1579" s="28">
        <v>2130649097</v>
      </c>
      <c r="AR1579" s="28">
        <v>1895028518</v>
      </c>
      <c r="AS1579" s="28">
        <v>22155734</v>
      </c>
      <c r="AT1579" s="30">
        <v>1</v>
      </c>
      <c r="AU1579" s="30"/>
      <c r="AV1579" s="30"/>
      <c r="AW1579" s="30"/>
      <c r="AX1579" s="30"/>
      <c r="AY1579" s="30"/>
      <c r="AZ1579" s="30"/>
      <c r="BA1579" s="30"/>
      <c r="BB1579" s="30" t="s">
        <v>54452</v>
      </c>
      <c r="BC1579" s="30" t="s">
        <v>54452</v>
      </c>
      <c r="BD1579" s="30" t="s">
        <v>54452</v>
      </c>
      <c r="BE1579" s="30" t="s">
        <v>54452</v>
      </c>
      <c r="BF1579" s="30" t="s">
        <v>54452</v>
      </c>
      <c r="BG1579" s="30">
        <v>4</v>
      </c>
      <c r="BH1579" s="30" t="s">
        <v>9287</v>
      </c>
      <c r="BI1579" s="31"/>
    </row>
    <row r="1580" spans="1:61" ht="16.5">
      <c r="A1580" s="21" t="s">
        <v>13246</v>
      </c>
      <c r="B1580" s="21">
        <v>13011</v>
      </c>
      <c r="C1580" s="21">
        <v>1694903</v>
      </c>
      <c r="D1580" s="21">
        <v>2208123474</v>
      </c>
      <c r="E1580" s="22">
        <v>1101110944036</v>
      </c>
      <c r="F1580" s="24" t="s">
        <v>13247</v>
      </c>
      <c r="G1580" s="24" t="s">
        <v>44</v>
      </c>
      <c r="H1580" s="24" t="s">
        <v>51</v>
      </c>
      <c r="I1580" s="24" t="s">
        <v>65</v>
      </c>
      <c r="J1580" s="24" t="s">
        <v>462</v>
      </c>
      <c r="K1580" s="21">
        <v>56</v>
      </c>
      <c r="L1580" s="32" t="s">
        <v>13248</v>
      </c>
      <c r="M1580" s="21" t="s">
        <v>13249</v>
      </c>
      <c r="N1580" s="21">
        <v>1</v>
      </c>
      <c r="O1580" s="21" t="s">
        <v>55</v>
      </c>
      <c r="P1580" s="33">
        <v>13869</v>
      </c>
      <c r="Q1580" s="33">
        <v>55963</v>
      </c>
      <c r="R1580" s="21">
        <v>0</v>
      </c>
      <c r="S1580" s="33">
        <f>93935+133255</f>
        <v>227190</v>
      </c>
      <c r="T1580" s="21">
        <v>0</v>
      </c>
      <c r="U1580" s="21">
        <v>0</v>
      </c>
      <c r="V1580" s="21">
        <v>0</v>
      </c>
      <c r="W1580" s="33">
        <v>62303</v>
      </c>
      <c r="X1580" s="33">
        <v>525566</v>
      </c>
      <c r="Y1580" s="33">
        <v>1333232</v>
      </c>
      <c r="Z1580" s="16" t="s">
        <v>315</v>
      </c>
      <c r="AA1580" s="21">
        <v>0.1</v>
      </c>
      <c r="AB1580" s="21">
        <v>13.8</v>
      </c>
      <c r="AC1580" s="21">
        <v>2.2000000000000002</v>
      </c>
      <c r="AD1580" s="99">
        <v>0</v>
      </c>
      <c r="AE1580" s="21">
        <v>5.8</v>
      </c>
      <c r="AF1580" s="21">
        <f t="shared" si="24"/>
        <v>21.900000000000002</v>
      </c>
      <c r="AG1580" s="21" t="s">
        <v>13250</v>
      </c>
      <c r="AH1580" s="24" t="s">
        <v>13251</v>
      </c>
      <c r="AI1580" s="24" t="s">
        <v>13252</v>
      </c>
      <c r="AJ1580" s="27" t="s">
        <v>32118</v>
      </c>
      <c r="AK1580" s="28" t="s">
        <v>70</v>
      </c>
      <c r="AL1580" s="28">
        <v>10</v>
      </c>
      <c r="AM1580" s="28">
        <v>19930522</v>
      </c>
      <c r="AN1580" s="29">
        <v>358</v>
      </c>
      <c r="AO1580" s="29">
        <v>202306</v>
      </c>
      <c r="AP1580" s="29">
        <v>2022</v>
      </c>
      <c r="AQ1580" s="28">
        <v>57282660</v>
      </c>
      <c r="AR1580" s="28">
        <v>59570697</v>
      </c>
      <c r="AS1580" s="28">
        <v>4065500</v>
      </c>
      <c r="AT1580" s="30">
        <v>1</v>
      </c>
      <c r="AU1580" s="30"/>
      <c r="AV1580" s="30"/>
      <c r="AW1580" s="30"/>
      <c r="AX1580" s="30"/>
      <c r="AY1580" s="30"/>
      <c r="AZ1580" s="30"/>
      <c r="BA1580" s="30"/>
      <c r="BB1580" s="30" t="s">
        <v>54452</v>
      </c>
      <c r="BC1580" s="30" t="s">
        <v>54452</v>
      </c>
      <c r="BD1580" s="30" t="s">
        <v>54452</v>
      </c>
      <c r="BE1580" s="30" t="s">
        <v>54452</v>
      </c>
      <c r="BF1580" s="30" t="s">
        <v>54452</v>
      </c>
      <c r="BG1580" s="30">
        <v>7</v>
      </c>
      <c r="BH1580" s="30"/>
      <c r="BI1580" s="31"/>
    </row>
    <row r="1581" spans="1:61" ht="16.5">
      <c r="A1581" s="21" t="s">
        <v>9708</v>
      </c>
      <c r="B1581" s="21">
        <v>9984</v>
      </c>
      <c r="C1581" s="21">
        <v>1213938</v>
      </c>
      <c r="D1581" s="21">
        <v>5068100171</v>
      </c>
      <c r="E1581" s="22">
        <v>1746110000965</v>
      </c>
      <c r="F1581" s="24" t="s">
        <v>9709</v>
      </c>
      <c r="G1581" s="24" t="s">
        <v>44</v>
      </c>
      <c r="H1581" s="24" t="s">
        <v>51</v>
      </c>
      <c r="I1581" s="24" t="s">
        <v>52</v>
      </c>
      <c r="J1581" s="24" t="s">
        <v>171</v>
      </c>
      <c r="K1581" s="21">
        <v>48</v>
      </c>
      <c r="L1581" s="32" t="s">
        <v>9710</v>
      </c>
      <c r="M1581" s="21" t="s">
        <v>9642</v>
      </c>
      <c r="N1581" s="21">
        <v>1</v>
      </c>
      <c r="O1581" s="21" t="s">
        <v>55</v>
      </c>
      <c r="P1581" s="21">
        <v>0</v>
      </c>
      <c r="Q1581" s="33">
        <v>484980</v>
      </c>
      <c r="R1581" s="33">
        <v>112100</v>
      </c>
      <c r="S1581" s="21">
        <v>0</v>
      </c>
      <c r="T1581" s="21">
        <v>0</v>
      </c>
      <c r="U1581" s="33">
        <v>143781</v>
      </c>
      <c r="V1581" s="21">
        <v>0</v>
      </c>
      <c r="W1581" s="33">
        <v>137251</v>
      </c>
      <c r="X1581" s="21">
        <v>0</v>
      </c>
      <c r="Y1581" s="21">
        <v>0</v>
      </c>
      <c r="Z1581" s="16" t="s">
        <v>315</v>
      </c>
      <c r="AA1581" s="102">
        <v>0</v>
      </c>
      <c r="AB1581" s="21">
        <v>5.9</v>
      </c>
      <c r="AC1581" s="99">
        <v>0</v>
      </c>
      <c r="AD1581" s="21">
        <v>1.4</v>
      </c>
      <c r="AE1581" s="21">
        <v>1.3</v>
      </c>
      <c r="AF1581" s="21">
        <f t="shared" si="24"/>
        <v>8.6000000000000014</v>
      </c>
      <c r="AG1581" s="21" t="s">
        <v>9711</v>
      </c>
      <c r="AH1581" s="24" t="s">
        <v>9712</v>
      </c>
      <c r="AI1581" s="24" t="s">
        <v>9713</v>
      </c>
      <c r="AJ1581" s="27" t="s">
        <v>32119</v>
      </c>
      <c r="AK1581" s="28" t="s">
        <v>60</v>
      </c>
      <c r="AL1581" s="28">
        <v>10</v>
      </c>
      <c r="AM1581" s="28">
        <v>19740628</v>
      </c>
      <c r="AN1581" s="29">
        <v>307</v>
      </c>
      <c r="AO1581" s="29">
        <v>202212</v>
      </c>
      <c r="AP1581" s="29">
        <v>2022</v>
      </c>
      <c r="AQ1581" s="28">
        <v>536585980</v>
      </c>
      <c r="AR1581" s="28">
        <v>144782799</v>
      </c>
      <c r="AS1581" s="28">
        <v>400000</v>
      </c>
      <c r="AT1581" s="30">
        <v>1</v>
      </c>
      <c r="AU1581" s="30"/>
      <c r="AV1581" s="30"/>
      <c r="AW1581" s="30"/>
      <c r="AX1581" s="30"/>
      <c r="AY1581" s="30"/>
      <c r="AZ1581" s="30"/>
      <c r="BA1581" s="30"/>
      <c r="BB1581" s="30" t="s">
        <v>54452</v>
      </c>
      <c r="BC1581" s="30" t="s">
        <v>54452</v>
      </c>
      <c r="BD1581" s="30" t="s">
        <v>54452</v>
      </c>
      <c r="BE1581" s="30" t="s">
        <v>54452</v>
      </c>
      <c r="BF1581" s="30" t="s">
        <v>9714</v>
      </c>
      <c r="BG1581" s="30">
        <v>2</v>
      </c>
      <c r="BH1581" s="30"/>
      <c r="BI1581" s="31"/>
    </row>
    <row r="1582" spans="1:61" ht="16.5">
      <c r="A1582" s="21" t="s">
        <v>4773</v>
      </c>
      <c r="B1582" s="21">
        <v>4410</v>
      </c>
      <c r="C1582" s="21">
        <v>1375884</v>
      </c>
      <c r="D1582" s="21">
        <v>4108170342</v>
      </c>
      <c r="E1582" s="22">
        <v>2001110150858</v>
      </c>
      <c r="F1582" s="24" t="s">
        <v>4774</v>
      </c>
      <c r="G1582" s="24" t="s">
        <v>44</v>
      </c>
      <c r="H1582" s="24" t="s">
        <v>51</v>
      </c>
      <c r="I1582" s="24" t="s">
        <v>52</v>
      </c>
      <c r="J1582" s="24" t="s">
        <v>1944</v>
      </c>
      <c r="K1582" s="21">
        <v>26</v>
      </c>
      <c r="L1582" s="32" t="s">
        <v>4775</v>
      </c>
      <c r="M1582" s="21" t="s">
        <v>4776</v>
      </c>
      <c r="N1582" s="21">
        <v>1</v>
      </c>
      <c r="O1582" s="21" t="s">
        <v>55</v>
      </c>
      <c r="P1582" s="21">
        <v>0</v>
      </c>
      <c r="Q1582" s="21">
        <v>0</v>
      </c>
      <c r="R1582" s="21">
        <v>0</v>
      </c>
      <c r="S1582" s="33">
        <v>447535</v>
      </c>
      <c r="T1582" s="21">
        <v>0</v>
      </c>
      <c r="U1582" s="33">
        <v>42300</v>
      </c>
      <c r="V1582" s="33">
        <v>164200</v>
      </c>
      <c r="W1582" s="21">
        <v>0</v>
      </c>
      <c r="X1582" s="21">
        <v>0</v>
      </c>
      <c r="Y1582" s="21">
        <v>0</v>
      </c>
      <c r="Z1582" s="16" t="s">
        <v>126</v>
      </c>
      <c r="AA1582" s="102">
        <v>0</v>
      </c>
      <c r="AB1582" s="99">
        <v>0</v>
      </c>
      <c r="AC1582" s="21">
        <v>4.4000000000000004</v>
      </c>
      <c r="AD1582" s="21">
        <v>0.4</v>
      </c>
      <c r="AE1582" s="21">
        <v>1.6</v>
      </c>
      <c r="AF1582" s="21">
        <f t="shared" si="24"/>
        <v>6.4</v>
      </c>
      <c r="AG1582" s="21" t="s">
        <v>4777</v>
      </c>
      <c r="AH1582" s="24" t="s">
        <v>4778</v>
      </c>
      <c r="AI1582" s="24" t="s">
        <v>4779</v>
      </c>
      <c r="AJ1582" s="27" t="s">
        <v>32120</v>
      </c>
      <c r="AK1582" s="28" t="s">
        <v>60</v>
      </c>
      <c r="AL1582" s="28">
        <v>10</v>
      </c>
      <c r="AM1582" s="28">
        <v>20020227</v>
      </c>
      <c r="AN1582" s="29">
        <v>462</v>
      </c>
      <c r="AO1582" s="29">
        <v>202212</v>
      </c>
      <c r="AP1582" s="29">
        <v>2022</v>
      </c>
      <c r="AQ1582" s="28">
        <v>233089621</v>
      </c>
      <c r="AR1582" s="28">
        <v>629785370</v>
      </c>
      <c r="AS1582" s="28">
        <v>100000</v>
      </c>
      <c r="AT1582" s="30">
        <v>1</v>
      </c>
      <c r="AU1582" s="30"/>
      <c r="AV1582" s="30"/>
      <c r="AW1582" s="30"/>
      <c r="AX1582" s="30"/>
      <c r="AY1582" s="30"/>
      <c r="AZ1582" s="30"/>
      <c r="BA1582" s="30"/>
      <c r="BB1582" s="30" t="s">
        <v>54452</v>
      </c>
      <c r="BC1582" s="30" t="s">
        <v>54452</v>
      </c>
      <c r="BD1582" s="30" t="s">
        <v>54452</v>
      </c>
      <c r="BE1582" s="30" t="s">
        <v>54452</v>
      </c>
      <c r="BF1582" s="30" t="s">
        <v>54452</v>
      </c>
      <c r="BG1582" s="30">
        <v>5</v>
      </c>
      <c r="BH1582" s="30"/>
      <c r="BI1582" s="31"/>
    </row>
    <row r="1583" spans="1:61" ht="16.5">
      <c r="A1583" s="21" t="s">
        <v>12511</v>
      </c>
      <c r="B1583" s="21">
        <v>12330</v>
      </c>
      <c r="C1583" s="21">
        <v>1664981</v>
      </c>
      <c r="D1583" s="21">
        <v>1028123273</v>
      </c>
      <c r="E1583" s="22">
        <v>1101110285703</v>
      </c>
      <c r="F1583" s="24" t="s">
        <v>12512</v>
      </c>
      <c r="G1583" s="24" t="s">
        <v>44</v>
      </c>
      <c r="H1583" s="24" t="s">
        <v>51</v>
      </c>
      <c r="I1583" s="24" t="s">
        <v>52</v>
      </c>
      <c r="J1583" s="24" t="s">
        <v>1449</v>
      </c>
      <c r="K1583" s="21">
        <v>61</v>
      </c>
      <c r="L1583" s="32" t="s">
        <v>12513</v>
      </c>
      <c r="M1583" s="21" t="s">
        <v>12514</v>
      </c>
      <c r="N1583" s="21">
        <v>1</v>
      </c>
      <c r="O1583" s="21" t="s">
        <v>83</v>
      </c>
      <c r="P1583" s="21">
        <v>0</v>
      </c>
      <c r="Q1583" s="21">
        <v>0</v>
      </c>
      <c r="R1583" s="21">
        <v>0</v>
      </c>
      <c r="S1583" s="33">
        <v>409417737</v>
      </c>
      <c r="T1583" s="21">
        <v>0</v>
      </c>
      <c r="U1583" s="21">
        <v>0</v>
      </c>
      <c r="V1583" s="21">
        <v>0</v>
      </c>
      <c r="W1583" s="33">
        <v>242532337</v>
      </c>
      <c r="X1583" s="21">
        <v>0</v>
      </c>
      <c r="Y1583" s="21">
        <v>0</v>
      </c>
      <c r="Z1583" s="16" t="s">
        <v>315</v>
      </c>
      <c r="AA1583" s="102">
        <v>0</v>
      </c>
      <c r="AB1583" s="99">
        <v>0</v>
      </c>
      <c r="AC1583" s="21">
        <v>4</v>
      </c>
      <c r="AD1583" s="99">
        <v>0</v>
      </c>
      <c r="AE1583" s="21">
        <v>2.4</v>
      </c>
      <c r="AF1583" s="21">
        <f t="shared" si="24"/>
        <v>6.4</v>
      </c>
      <c r="AG1583" s="21" t="s">
        <v>12515</v>
      </c>
      <c r="AH1583" s="24" t="s">
        <v>12516</v>
      </c>
      <c r="AI1583" s="24" t="s">
        <v>12517</v>
      </c>
      <c r="AJ1583" s="27" t="s">
        <v>32121</v>
      </c>
      <c r="AK1583" s="28" t="s">
        <v>60</v>
      </c>
      <c r="AL1583" s="28">
        <v>10</v>
      </c>
      <c r="AM1583" s="28">
        <v>19801219</v>
      </c>
      <c r="AN1583" s="29">
        <v>852</v>
      </c>
      <c r="AO1583" s="29">
        <v>202212</v>
      </c>
      <c r="AP1583" s="29">
        <v>2022</v>
      </c>
      <c r="AQ1583" s="28">
        <v>182852271</v>
      </c>
      <c r="AR1583" s="28">
        <v>204089740</v>
      </c>
      <c r="AS1583" s="28">
        <v>1982410</v>
      </c>
      <c r="AT1583" s="30">
        <v>1</v>
      </c>
      <c r="AU1583" s="30"/>
      <c r="AV1583" s="30"/>
      <c r="AW1583" s="30"/>
      <c r="AX1583" s="30"/>
      <c r="AY1583" s="30"/>
      <c r="AZ1583" s="30"/>
      <c r="BA1583" s="30"/>
      <c r="BB1583" s="30" t="s">
        <v>54452</v>
      </c>
      <c r="BC1583" s="30" t="s">
        <v>54452</v>
      </c>
      <c r="BD1583" s="30" t="s">
        <v>54452</v>
      </c>
      <c r="BE1583" s="30" t="s">
        <v>54452</v>
      </c>
      <c r="BF1583" s="30" t="s">
        <v>54452</v>
      </c>
      <c r="BG1583" s="30">
        <v>4</v>
      </c>
      <c r="BH1583" s="30" t="s">
        <v>1075</v>
      </c>
      <c r="BI1583" s="31"/>
    </row>
    <row r="1584" spans="1:61" ht="16.5">
      <c r="A1584" s="21" t="s">
        <v>2961</v>
      </c>
      <c r="B1584" s="21">
        <v>2637</v>
      </c>
      <c r="C1584" s="21">
        <v>1949548</v>
      </c>
      <c r="D1584" s="21">
        <v>1378110376</v>
      </c>
      <c r="E1584" s="22">
        <v>1201110101890</v>
      </c>
      <c r="F1584" s="24" t="s">
        <v>2962</v>
      </c>
      <c r="G1584" s="24" t="s">
        <v>44</v>
      </c>
      <c r="H1584" s="24" t="s">
        <v>51</v>
      </c>
      <c r="I1584" s="24" t="s">
        <v>52</v>
      </c>
      <c r="J1584" s="24" t="s">
        <v>1045</v>
      </c>
      <c r="K1584" s="21">
        <v>17</v>
      </c>
      <c r="L1584" s="32" t="s">
        <v>2963</v>
      </c>
      <c r="M1584" s="21" t="s">
        <v>2964</v>
      </c>
      <c r="N1584" s="21">
        <v>1</v>
      </c>
      <c r="O1584" s="21" t="s">
        <v>55</v>
      </c>
      <c r="P1584" s="21">
        <v>0</v>
      </c>
      <c r="Q1584" s="21">
        <v>0</v>
      </c>
      <c r="R1584" s="21">
        <v>0</v>
      </c>
      <c r="S1584" s="51">
        <v>763890</v>
      </c>
      <c r="T1584" s="21">
        <v>0</v>
      </c>
      <c r="U1584" s="21">
        <v>0</v>
      </c>
      <c r="V1584" s="51">
        <v>11819</v>
      </c>
      <c r="W1584" s="51">
        <v>318833</v>
      </c>
      <c r="X1584" s="51">
        <f>1258633+19000</f>
        <v>1277633</v>
      </c>
      <c r="Y1584" s="51">
        <v>5311745</v>
      </c>
      <c r="Z1584" s="16"/>
      <c r="AA1584" s="102">
        <v>0</v>
      </c>
      <c r="AB1584" s="21">
        <v>53.1</v>
      </c>
      <c r="AC1584" s="21">
        <v>7.6</v>
      </c>
      <c r="AD1584" s="99">
        <v>0</v>
      </c>
      <c r="AE1584" s="21">
        <v>16</v>
      </c>
      <c r="AF1584" s="21">
        <f t="shared" si="24"/>
        <v>76.7</v>
      </c>
      <c r="AG1584" s="21" t="s">
        <v>2965</v>
      </c>
      <c r="AH1584" s="24" t="s">
        <v>2966</v>
      </c>
      <c r="AI1584" s="24" t="s">
        <v>2967</v>
      </c>
      <c r="AJ1584" s="27" t="s">
        <v>32122</v>
      </c>
      <c r="AK1584" s="28" t="s">
        <v>70</v>
      </c>
      <c r="AL1584" s="28">
        <v>10</v>
      </c>
      <c r="AM1584" s="28">
        <v>19940930</v>
      </c>
      <c r="AN1584" s="29">
        <v>1306</v>
      </c>
      <c r="AO1584" s="29">
        <v>202306</v>
      </c>
      <c r="AP1584" s="29">
        <v>2022</v>
      </c>
      <c r="AQ1584" s="28">
        <v>222882132</v>
      </c>
      <c r="AR1584" s="28">
        <v>281846664</v>
      </c>
      <c r="AS1584" s="28">
        <v>6199000</v>
      </c>
      <c r="AT1584" s="30">
        <v>1</v>
      </c>
      <c r="AU1584" s="30"/>
      <c r="AV1584" s="30"/>
      <c r="AW1584" s="30"/>
      <c r="AX1584" s="30"/>
      <c r="AY1584" s="30"/>
      <c r="AZ1584" s="30"/>
      <c r="BA1584" s="30"/>
      <c r="BB1584" s="30" t="s">
        <v>54452</v>
      </c>
      <c r="BC1584" s="30" t="s">
        <v>54452</v>
      </c>
      <c r="BD1584" s="30" t="s">
        <v>54452</v>
      </c>
      <c r="BE1584" s="30" t="s">
        <v>54452</v>
      </c>
      <c r="BF1584" s="30" t="s">
        <v>54452</v>
      </c>
      <c r="BG1584" s="30">
        <v>4</v>
      </c>
      <c r="BH1584" s="30" t="s">
        <v>237</v>
      </c>
      <c r="BI1584" s="31"/>
    </row>
    <row r="1585" spans="1:61" ht="16.5">
      <c r="A1585" s="21" t="s">
        <v>13977</v>
      </c>
      <c r="B1585" s="21">
        <v>13710</v>
      </c>
      <c r="C1585" s="21">
        <v>6528042</v>
      </c>
      <c r="D1585" s="21">
        <v>7428600224</v>
      </c>
      <c r="E1585" s="22">
        <v>1101115845338</v>
      </c>
      <c r="F1585" s="24" t="s">
        <v>13978</v>
      </c>
      <c r="G1585" s="24" t="s">
        <v>44</v>
      </c>
      <c r="H1585" s="24" t="s">
        <v>51</v>
      </c>
      <c r="I1585" s="24" t="s">
        <v>52</v>
      </c>
      <c r="J1585" s="24" t="s">
        <v>1449</v>
      </c>
      <c r="K1585" s="21">
        <v>61</v>
      </c>
      <c r="L1585" s="32" t="s">
        <v>13979</v>
      </c>
      <c r="M1585" s="21" t="s">
        <v>13980</v>
      </c>
      <c r="N1585" s="21">
        <v>1</v>
      </c>
      <c r="O1585" s="21" t="s">
        <v>55</v>
      </c>
      <c r="P1585" s="21">
        <v>0</v>
      </c>
      <c r="Q1585" s="21">
        <v>0</v>
      </c>
      <c r="R1585" s="33">
        <v>2166718</v>
      </c>
      <c r="S1585" s="21">
        <v>0</v>
      </c>
      <c r="T1585" s="21">
        <v>0</v>
      </c>
      <c r="U1585" s="21">
        <v>0</v>
      </c>
      <c r="V1585" s="21">
        <v>0</v>
      </c>
      <c r="W1585" s="33">
        <v>2152075</v>
      </c>
      <c r="X1585" s="21">
        <v>0</v>
      </c>
      <c r="Y1585" s="33">
        <v>9200</v>
      </c>
      <c r="Z1585" s="16" t="s">
        <v>315</v>
      </c>
      <c r="AA1585" s="102">
        <v>0</v>
      </c>
      <c r="AB1585" s="21">
        <v>21.7</v>
      </c>
      <c r="AC1585" s="99">
        <v>0</v>
      </c>
      <c r="AD1585" s="99">
        <v>0</v>
      </c>
      <c r="AE1585" s="21">
        <v>21.5</v>
      </c>
      <c r="AF1585" s="21">
        <f t="shared" si="24"/>
        <v>43.2</v>
      </c>
      <c r="AG1585" s="21" t="s">
        <v>13981</v>
      </c>
      <c r="AH1585" s="24" t="s">
        <v>13982</v>
      </c>
      <c r="AI1585" s="24" t="s">
        <v>13983</v>
      </c>
      <c r="AJ1585" s="27" t="s">
        <v>32123</v>
      </c>
      <c r="AK1585" s="28" t="s">
        <v>60</v>
      </c>
      <c r="AL1585" s="28">
        <v>10</v>
      </c>
      <c r="AM1585" s="28">
        <v>20150921</v>
      </c>
      <c r="AN1585" s="29">
        <v>571</v>
      </c>
      <c r="AO1585" s="29">
        <v>202212</v>
      </c>
      <c r="AP1585" s="29">
        <v>2022</v>
      </c>
      <c r="AQ1585" s="28">
        <v>305879063</v>
      </c>
      <c r="AR1585" s="28">
        <v>191491397</v>
      </c>
      <c r="AS1585" s="28">
        <v>367530</v>
      </c>
      <c r="AT1585" s="30">
        <v>2</v>
      </c>
      <c r="AU1585" s="30"/>
      <c r="AV1585" s="30"/>
      <c r="AW1585" s="30"/>
      <c r="AX1585" s="30"/>
      <c r="AY1585" s="30"/>
      <c r="AZ1585" s="30"/>
      <c r="BA1585" s="30"/>
      <c r="BB1585" s="30" t="s">
        <v>54452</v>
      </c>
      <c r="BC1585" s="30" t="s">
        <v>54452</v>
      </c>
      <c r="BD1585" s="30" t="s">
        <v>54452</v>
      </c>
      <c r="BE1585" s="30" t="s">
        <v>54452</v>
      </c>
      <c r="BF1585" s="30" t="s">
        <v>54452</v>
      </c>
      <c r="BG1585" s="30">
        <v>7</v>
      </c>
      <c r="BH1585" s="30" t="s">
        <v>71</v>
      </c>
      <c r="BI1585" s="31"/>
    </row>
    <row r="1586" spans="1:61" ht="16.5">
      <c r="A1586" s="21" t="s">
        <v>5223</v>
      </c>
      <c r="B1586" s="21">
        <v>5005</v>
      </c>
      <c r="C1586" s="21">
        <v>2235433</v>
      </c>
      <c r="D1586" s="21">
        <v>1238187371</v>
      </c>
      <c r="E1586" s="22">
        <v>1341110106357</v>
      </c>
      <c r="F1586" s="24" t="s">
        <v>5224</v>
      </c>
      <c r="G1586" s="24" t="s">
        <v>44</v>
      </c>
      <c r="H1586" s="24" t="s">
        <v>51</v>
      </c>
      <c r="I1586" s="24" t="s">
        <v>65</v>
      </c>
      <c r="J1586" s="24" t="s">
        <v>1042</v>
      </c>
      <c r="K1586" s="21">
        <v>36</v>
      </c>
      <c r="L1586" s="32" t="s">
        <v>5225</v>
      </c>
      <c r="M1586" s="21" t="s">
        <v>4888</v>
      </c>
      <c r="N1586" s="21">
        <v>1</v>
      </c>
      <c r="O1586" s="21" t="s">
        <v>55</v>
      </c>
      <c r="P1586" s="21">
        <v>0</v>
      </c>
      <c r="Q1586" s="21">
        <v>0</v>
      </c>
      <c r="R1586" s="21">
        <v>0</v>
      </c>
      <c r="S1586" s="21">
        <v>0</v>
      </c>
      <c r="T1586" s="21">
        <v>0</v>
      </c>
      <c r="U1586" s="33">
        <v>372720</v>
      </c>
      <c r="V1586" s="39">
        <v>75330</v>
      </c>
      <c r="W1586" s="33">
        <v>189066</v>
      </c>
      <c r="X1586" s="21">
        <f>SUM(66000,2643403)</f>
        <v>2709403</v>
      </c>
      <c r="Y1586" s="33">
        <v>2720769</v>
      </c>
      <c r="Z1586" s="16" t="s">
        <v>126</v>
      </c>
      <c r="AA1586" s="102">
        <v>0</v>
      </c>
      <c r="AB1586" s="21">
        <v>27.2</v>
      </c>
      <c r="AC1586" s="99">
        <v>0</v>
      </c>
      <c r="AD1586" s="21">
        <v>3.7</v>
      </c>
      <c r="AE1586" s="21">
        <v>29.7</v>
      </c>
      <c r="AF1586" s="21">
        <f t="shared" si="24"/>
        <v>60.599999999999994</v>
      </c>
      <c r="AG1586" s="21" t="s">
        <v>5226</v>
      </c>
      <c r="AH1586" s="24" t="s">
        <v>5227</v>
      </c>
      <c r="AI1586" s="24" t="s">
        <v>5228</v>
      </c>
      <c r="AJ1586" s="27" t="s">
        <v>32124</v>
      </c>
      <c r="AK1586" s="28" t="s">
        <v>70</v>
      </c>
      <c r="AL1586" s="28">
        <v>10</v>
      </c>
      <c r="AM1586" s="28">
        <v>20030408</v>
      </c>
      <c r="AN1586" s="29">
        <v>346</v>
      </c>
      <c r="AO1586" s="29">
        <v>202306</v>
      </c>
      <c r="AP1586" s="29">
        <v>2022</v>
      </c>
      <c r="AQ1586" s="28">
        <v>116611604</v>
      </c>
      <c r="AR1586" s="28">
        <v>321264113</v>
      </c>
      <c r="AS1586" s="28">
        <v>6141201</v>
      </c>
      <c r="AT1586" s="30">
        <v>1</v>
      </c>
      <c r="AU1586" s="30"/>
      <c r="AV1586" s="30"/>
      <c r="AW1586" s="30"/>
      <c r="AX1586" s="30"/>
      <c r="AY1586" s="30"/>
      <c r="AZ1586" s="30"/>
      <c r="BA1586" s="30"/>
      <c r="BB1586" s="30" t="s">
        <v>54452</v>
      </c>
      <c r="BC1586" s="30" t="s">
        <v>54452</v>
      </c>
      <c r="BD1586" s="30" t="s">
        <v>54452</v>
      </c>
      <c r="BE1586" s="30" t="s">
        <v>54452</v>
      </c>
      <c r="BF1586" s="30" t="s">
        <v>54452</v>
      </c>
      <c r="BG1586" s="30">
        <v>7</v>
      </c>
      <c r="BH1586" s="30" t="s">
        <v>5229</v>
      </c>
      <c r="BI1586" s="31"/>
    </row>
    <row r="1587" spans="1:61" ht="16.5">
      <c r="A1587" s="21" t="s">
        <v>19449</v>
      </c>
      <c r="B1587" s="21">
        <v>21123</v>
      </c>
      <c r="C1587" s="21">
        <v>8772763</v>
      </c>
      <c r="D1587" s="21">
        <v>8568701121</v>
      </c>
      <c r="E1587" s="22">
        <v>1544110033237</v>
      </c>
      <c r="F1587" s="24" t="s">
        <v>19450</v>
      </c>
      <c r="G1587" s="24" t="s">
        <v>104</v>
      </c>
      <c r="H1587" s="24" t="s">
        <v>51</v>
      </c>
      <c r="I1587" s="24" t="s">
        <v>52</v>
      </c>
      <c r="J1587" s="24" t="s">
        <v>1980</v>
      </c>
      <c r="K1587" s="21">
        <v>32</v>
      </c>
      <c r="L1587" s="32" t="s">
        <v>19451</v>
      </c>
      <c r="M1587" s="21" t="s">
        <v>19452</v>
      </c>
      <c r="N1587" s="21">
        <v>1</v>
      </c>
      <c r="O1587" s="21" t="s">
        <v>83</v>
      </c>
      <c r="P1587" s="21">
        <v>0</v>
      </c>
      <c r="Q1587" s="33">
        <v>84175030</v>
      </c>
      <c r="R1587" s="33">
        <v>141050000</v>
      </c>
      <c r="S1587" s="33">
        <v>6000000</v>
      </c>
      <c r="T1587" s="21">
        <v>0</v>
      </c>
      <c r="U1587" s="21">
        <v>0</v>
      </c>
      <c r="V1587" s="33">
        <v>60150000</v>
      </c>
      <c r="W1587" s="33">
        <v>46928636</v>
      </c>
      <c r="X1587" s="21">
        <v>0</v>
      </c>
      <c r="Y1587" s="33">
        <v>464161000</v>
      </c>
      <c r="Z1587" s="16" t="s">
        <v>315</v>
      </c>
      <c r="AA1587" s="102">
        <v>0</v>
      </c>
      <c r="AB1587" s="21">
        <v>6.8</v>
      </c>
      <c r="AC1587" s="99">
        <v>0</v>
      </c>
      <c r="AD1587" s="99">
        <v>0</v>
      </c>
      <c r="AE1587" s="21">
        <v>1</v>
      </c>
      <c r="AF1587" s="21">
        <f t="shared" si="24"/>
        <v>7.8</v>
      </c>
      <c r="AG1587" s="21" t="s">
        <v>19453</v>
      </c>
      <c r="AH1587" s="24" t="s">
        <v>19454</v>
      </c>
      <c r="AI1587" s="24" t="s">
        <v>19455</v>
      </c>
      <c r="AJ1587" s="27" t="s">
        <v>32125</v>
      </c>
      <c r="AK1587" s="28" t="s">
        <v>60</v>
      </c>
      <c r="AL1587" s="28">
        <v>10</v>
      </c>
      <c r="AM1587" s="28">
        <v>20181101</v>
      </c>
      <c r="AN1587" s="29">
        <v>370</v>
      </c>
      <c r="AO1587" s="29">
        <v>202112</v>
      </c>
      <c r="AP1587" s="29">
        <v>2022</v>
      </c>
      <c r="AQ1587" s="28">
        <v>47738773</v>
      </c>
      <c r="AR1587" s="28">
        <v>22440464</v>
      </c>
      <c r="AS1587" s="28">
        <v>6000000</v>
      </c>
      <c r="AT1587" s="30">
        <v>1</v>
      </c>
      <c r="AU1587" s="30"/>
      <c r="AV1587" s="30"/>
      <c r="AW1587" s="30"/>
      <c r="AX1587" s="30"/>
      <c r="AY1587" s="30"/>
      <c r="AZ1587" s="30"/>
      <c r="BA1587" s="30"/>
      <c r="BB1587" s="30" t="s">
        <v>54452</v>
      </c>
      <c r="BC1587" s="30" t="s">
        <v>54452</v>
      </c>
      <c r="BD1587" s="30" t="s">
        <v>54452</v>
      </c>
      <c r="BE1587" s="30" t="s">
        <v>54452</v>
      </c>
      <c r="BF1587" s="30" t="s">
        <v>54452</v>
      </c>
      <c r="BG1587" s="30">
        <v>4</v>
      </c>
      <c r="BH1587" s="30" t="s">
        <v>237</v>
      </c>
      <c r="BI1587" s="31"/>
    </row>
    <row r="1588" spans="1:61" ht="16.5">
      <c r="A1588" s="21" t="s">
        <v>28216</v>
      </c>
      <c r="B1588" s="21">
        <v>23928</v>
      </c>
      <c r="C1588" s="21">
        <v>3909347</v>
      </c>
      <c r="D1588" s="21">
        <v>1208762183</v>
      </c>
      <c r="E1588" s="22">
        <v>1101114477380</v>
      </c>
      <c r="F1588" s="24" t="s">
        <v>28217</v>
      </c>
      <c r="G1588" s="24" t="s">
        <v>104</v>
      </c>
      <c r="H1588" s="24" t="s">
        <v>51</v>
      </c>
      <c r="I1588" s="24" t="s">
        <v>65</v>
      </c>
      <c r="J1588" s="24" t="s">
        <v>966</v>
      </c>
      <c r="K1588" s="21">
        <v>62</v>
      </c>
      <c r="L1588" s="32" t="s">
        <v>28218</v>
      </c>
      <c r="M1588" s="21" t="s">
        <v>28219</v>
      </c>
      <c r="N1588" s="21">
        <v>1</v>
      </c>
      <c r="O1588" s="21" t="s">
        <v>55</v>
      </c>
      <c r="P1588" s="21">
        <v>0</v>
      </c>
      <c r="Q1588" s="21">
        <v>0</v>
      </c>
      <c r="R1588" s="21">
        <v>0</v>
      </c>
      <c r="S1588" s="21">
        <v>0</v>
      </c>
      <c r="T1588" s="21">
        <v>0</v>
      </c>
      <c r="U1588" s="33">
        <v>25665</v>
      </c>
      <c r="V1588" s="21">
        <v>0</v>
      </c>
      <c r="W1588" s="33">
        <v>27559</v>
      </c>
      <c r="X1588" s="33">
        <v>759038</v>
      </c>
      <c r="Y1588" s="21">
        <v>0</v>
      </c>
      <c r="Z1588" s="16" t="s">
        <v>315</v>
      </c>
      <c r="AA1588" s="102">
        <v>0</v>
      </c>
      <c r="AB1588" s="99">
        <v>0</v>
      </c>
      <c r="AC1588" s="99">
        <v>0</v>
      </c>
      <c r="AD1588" s="21">
        <v>0.2</v>
      </c>
      <c r="AE1588" s="21">
        <v>7.8</v>
      </c>
      <c r="AF1588" s="21">
        <f t="shared" si="24"/>
        <v>8</v>
      </c>
      <c r="AG1588" s="21" t="s">
        <v>28220</v>
      </c>
      <c r="AH1588" s="24" t="s">
        <v>28221</v>
      </c>
      <c r="AI1588" s="24" t="s">
        <v>28222</v>
      </c>
      <c r="AJ1588" s="27" t="s">
        <v>32126</v>
      </c>
      <c r="AK1588" s="28" t="s">
        <v>60</v>
      </c>
      <c r="AL1588" s="28">
        <v>10</v>
      </c>
      <c r="AM1588" s="28">
        <v>20101123</v>
      </c>
      <c r="AN1588" s="29">
        <v>614</v>
      </c>
      <c r="AO1588" s="29">
        <v>202212</v>
      </c>
      <c r="AP1588" s="29">
        <v>2022</v>
      </c>
      <c r="AQ1588" s="28">
        <v>55223320</v>
      </c>
      <c r="AR1588" s="28">
        <v>16115026</v>
      </c>
      <c r="AS1588" s="28">
        <v>1000000</v>
      </c>
      <c r="AT1588" s="30">
        <v>1</v>
      </c>
      <c r="AU1588" s="30"/>
      <c r="AV1588" s="30"/>
      <c r="AW1588" s="30"/>
      <c r="AX1588" s="30"/>
      <c r="AY1588" s="30"/>
      <c r="AZ1588" s="30"/>
      <c r="BA1588" s="30"/>
      <c r="BB1588" s="30" t="s">
        <v>54452</v>
      </c>
      <c r="BC1588" s="30" t="s">
        <v>54452</v>
      </c>
      <c r="BD1588" s="30" t="s">
        <v>54452</v>
      </c>
      <c r="BE1588" s="30" t="s">
        <v>54452</v>
      </c>
      <c r="BF1588" s="30" t="s">
        <v>54452</v>
      </c>
      <c r="BG1588" s="30">
        <v>4</v>
      </c>
      <c r="BH1588" s="30" t="s">
        <v>9492</v>
      </c>
      <c r="BI1588" s="31"/>
    </row>
    <row r="1589" spans="1:61" ht="16.5">
      <c r="A1589" s="21" t="s">
        <v>12203</v>
      </c>
      <c r="B1589" s="21">
        <v>12163</v>
      </c>
      <c r="C1589" s="21">
        <v>5952563</v>
      </c>
      <c r="D1589" s="21">
        <v>2618116391</v>
      </c>
      <c r="E1589" s="22">
        <v>1101115483542</v>
      </c>
      <c r="F1589" s="24" t="s">
        <v>12204</v>
      </c>
      <c r="G1589" s="24" t="s">
        <v>44</v>
      </c>
      <c r="H1589" s="24" t="s">
        <v>51</v>
      </c>
      <c r="I1589" s="24" t="s">
        <v>52</v>
      </c>
      <c r="J1589" s="24" t="s">
        <v>605</v>
      </c>
      <c r="K1589" s="21">
        <v>55</v>
      </c>
      <c r="L1589" s="32" t="s">
        <v>12205</v>
      </c>
      <c r="M1589" s="21" t="s">
        <v>5021</v>
      </c>
      <c r="N1589" s="21">
        <v>2</v>
      </c>
      <c r="O1589" s="21" t="s">
        <v>55</v>
      </c>
      <c r="P1589" s="21">
        <v>0</v>
      </c>
      <c r="Q1589" s="21">
        <v>0</v>
      </c>
      <c r="R1589" s="33">
        <v>1590610</v>
      </c>
      <c r="S1589" s="21">
        <v>0</v>
      </c>
      <c r="T1589" s="21">
        <v>0</v>
      </c>
      <c r="U1589" s="21">
        <v>0</v>
      </c>
      <c r="V1589" s="21">
        <v>0</v>
      </c>
      <c r="W1589" s="33">
        <v>474999</v>
      </c>
      <c r="X1589" s="21">
        <v>0</v>
      </c>
      <c r="Y1589" s="33">
        <v>12000</v>
      </c>
      <c r="Z1589" s="16" t="s">
        <v>315</v>
      </c>
      <c r="AA1589" s="102">
        <v>0</v>
      </c>
      <c r="AB1589" s="21">
        <v>16</v>
      </c>
      <c r="AC1589" s="99">
        <v>0</v>
      </c>
      <c r="AD1589" s="99">
        <v>0</v>
      </c>
      <c r="AE1589" s="21">
        <v>4.7</v>
      </c>
      <c r="AF1589" s="21">
        <f t="shared" si="24"/>
        <v>20.7</v>
      </c>
      <c r="AG1589" s="21" t="s">
        <v>12206</v>
      </c>
      <c r="AH1589" s="24" t="s">
        <v>12207</v>
      </c>
      <c r="AI1589" s="24" t="s">
        <v>12208</v>
      </c>
      <c r="AJ1589" s="27" t="s">
        <v>32127</v>
      </c>
      <c r="AK1589" s="28" t="s">
        <v>60</v>
      </c>
      <c r="AL1589" s="28">
        <v>10</v>
      </c>
      <c r="AM1589" s="28">
        <v>20140801</v>
      </c>
      <c r="AN1589" s="29">
        <v>1666</v>
      </c>
      <c r="AO1589" s="29">
        <v>202212</v>
      </c>
      <c r="AP1589" s="29">
        <v>2022</v>
      </c>
      <c r="AQ1589" s="28">
        <v>99215170</v>
      </c>
      <c r="AR1589" s="28">
        <v>60739615</v>
      </c>
      <c r="AS1589" s="28">
        <v>500000</v>
      </c>
      <c r="AT1589" s="30">
        <v>1</v>
      </c>
      <c r="AU1589" s="30"/>
      <c r="AV1589" s="30"/>
      <c r="AW1589" s="30"/>
      <c r="AX1589" s="30"/>
      <c r="AY1589" s="30"/>
      <c r="AZ1589" s="30"/>
      <c r="BA1589" s="30"/>
      <c r="BB1589" s="30" t="s">
        <v>54452</v>
      </c>
      <c r="BC1589" s="30" t="s">
        <v>54452</v>
      </c>
      <c r="BD1589" s="30" t="s">
        <v>54452</v>
      </c>
      <c r="BE1589" s="30" t="s">
        <v>54452</v>
      </c>
      <c r="BF1589" s="30" t="s">
        <v>54452</v>
      </c>
      <c r="BG1589" s="30">
        <v>13</v>
      </c>
      <c r="BH1589" s="30"/>
      <c r="BI1589" s="31"/>
    </row>
    <row r="1590" spans="1:61" ht="16.5">
      <c r="A1590" s="21" t="s">
        <v>6884</v>
      </c>
      <c r="B1590" s="21">
        <v>6989</v>
      </c>
      <c r="C1590" s="21">
        <v>1846346</v>
      </c>
      <c r="D1590" s="21">
        <v>5058105299</v>
      </c>
      <c r="E1590" s="22">
        <v>1712110005114</v>
      </c>
      <c r="F1590" s="24" t="s">
        <v>6885</v>
      </c>
      <c r="G1590" s="24" t="s">
        <v>44</v>
      </c>
      <c r="H1590" s="24" t="s">
        <v>51</v>
      </c>
      <c r="I1590" s="24" t="s">
        <v>52</v>
      </c>
      <c r="J1590" s="24" t="s">
        <v>1033</v>
      </c>
      <c r="K1590" s="21">
        <v>38</v>
      </c>
      <c r="L1590" s="32" t="s">
        <v>6886</v>
      </c>
      <c r="M1590" s="21" t="s">
        <v>5682</v>
      </c>
      <c r="N1590" s="21">
        <v>1</v>
      </c>
      <c r="O1590" s="21" t="s">
        <v>83</v>
      </c>
      <c r="P1590" s="21">
        <v>0</v>
      </c>
      <c r="Q1590" s="21">
        <v>0</v>
      </c>
      <c r="R1590" s="21">
        <v>0</v>
      </c>
      <c r="S1590" s="21">
        <v>0</v>
      </c>
      <c r="T1590" s="21">
        <v>0</v>
      </c>
      <c r="U1590" s="21">
        <v>0</v>
      </c>
      <c r="V1590" s="21">
        <v>0</v>
      </c>
      <c r="W1590" s="21">
        <v>0</v>
      </c>
      <c r="X1590" s="33">
        <v>311662717</v>
      </c>
      <c r="Y1590" s="39">
        <v>7002321485</v>
      </c>
      <c r="Z1590" s="16" t="s">
        <v>126</v>
      </c>
      <c r="AA1590" s="102">
        <v>0</v>
      </c>
      <c r="AB1590" s="21">
        <v>70</v>
      </c>
      <c r="AC1590" s="99">
        <v>0</v>
      </c>
      <c r="AD1590" s="99">
        <v>0</v>
      </c>
      <c r="AE1590" s="21">
        <v>3.1</v>
      </c>
      <c r="AF1590" s="21">
        <f t="shared" si="24"/>
        <v>73.099999999999994</v>
      </c>
      <c r="AG1590" s="21" t="s">
        <v>3007</v>
      </c>
      <c r="AH1590" s="24" t="s">
        <v>6887</v>
      </c>
      <c r="AI1590" s="24" t="s">
        <v>6888</v>
      </c>
      <c r="AJ1590" s="27" t="s">
        <v>32128</v>
      </c>
      <c r="AK1590" s="28" t="s">
        <v>70</v>
      </c>
      <c r="AL1590" s="28">
        <v>10</v>
      </c>
      <c r="AM1590" s="28">
        <v>19900906</v>
      </c>
      <c r="AN1590" s="29">
        <v>406</v>
      </c>
      <c r="AO1590" s="29">
        <v>202306</v>
      </c>
      <c r="AP1590" s="29">
        <v>2022</v>
      </c>
      <c r="AQ1590" s="28">
        <v>215016870</v>
      </c>
      <c r="AR1590" s="28">
        <v>477812230</v>
      </c>
      <c r="AS1590" s="28">
        <v>21823923</v>
      </c>
      <c r="AT1590" s="30">
        <v>1</v>
      </c>
      <c r="AU1590" s="30"/>
      <c r="AV1590" s="30"/>
      <c r="AW1590" s="30"/>
      <c r="AX1590" s="30"/>
      <c r="AY1590" s="30"/>
      <c r="AZ1590" s="30"/>
      <c r="BA1590" s="30"/>
      <c r="BB1590" s="30" t="s">
        <v>54452</v>
      </c>
      <c r="BC1590" s="30" t="s">
        <v>54452</v>
      </c>
      <c r="BD1590" s="30" t="s">
        <v>54452</v>
      </c>
      <c r="BE1590" s="30" t="s">
        <v>54452</v>
      </c>
      <c r="BF1590" s="30" t="s">
        <v>54452</v>
      </c>
      <c r="BG1590" s="30">
        <v>8</v>
      </c>
      <c r="BH1590" s="30"/>
      <c r="BI1590" s="31"/>
    </row>
    <row r="1591" spans="1:61" ht="16.5">
      <c r="A1591" s="21" t="s">
        <v>597</v>
      </c>
      <c r="B1591" s="21">
        <v>452</v>
      </c>
      <c r="C1591" s="21">
        <v>1777218</v>
      </c>
      <c r="D1591" s="21">
        <v>6218109054</v>
      </c>
      <c r="E1591" s="22">
        <v>1845110000147</v>
      </c>
      <c r="F1591" s="24" t="s">
        <v>598</v>
      </c>
      <c r="G1591" s="24" t="s">
        <v>44</v>
      </c>
      <c r="H1591" s="24" t="s">
        <v>51</v>
      </c>
      <c r="I1591" s="24" t="s">
        <v>52</v>
      </c>
      <c r="J1591" s="24" t="s">
        <v>72</v>
      </c>
      <c r="K1591" s="21">
        <v>1</v>
      </c>
      <c r="L1591" s="32" t="s">
        <v>599</v>
      </c>
      <c r="M1591" s="21" t="s">
        <v>600</v>
      </c>
      <c r="N1591" s="21">
        <v>1</v>
      </c>
      <c r="O1591" s="21" t="s">
        <v>55</v>
      </c>
      <c r="P1591" s="63">
        <v>0</v>
      </c>
      <c r="Q1591" s="63">
        <v>0</v>
      </c>
      <c r="R1591" s="39">
        <v>1044</v>
      </c>
      <c r="S1591" s="39">
        <v>642430</v>
      </c>
      <c r="T1591" s="21">
        <v>0</v>
      </c>
      <c r="U1591" s="42">
        <v>35201</v>
      </c>
      <c r="V1591" s="21">
        <v>0</v>
      </c>
      <c r="W1591" s="21">
        <v>0</v>
      </c>
      <c r="X1591" s="42">
        <v>1179978</v>
      </c>
      <c r="Y1591" s="33">
        <v>1951217</v>
      </c>
      <c r="Z1591" s="16" t="s">
        <v>56</v>
      </c>
      <c r="AA1591" s="102">
        <v>0</v>
      </c>
      <c r="AB1591" s="21">
        <v>19.5</v>
      </c>
      <c r="AC1591" s="21">
        <v>6.4</v>
      </c>
      <c r="AD1591" s="21">
        <v>0.3</v>
      </c>
      <c r="AE1591" s="21">
        <v>11.7</v>
      </c>
      <c r="AF1591" s="21">
        <f t="shared" si="24"/>
        <v>37.9</v>
      </c>
      <c r="AG1591" s="21" t="s">
        <v>596</v>
      </c>
      <c r="AH1591" s="24" t="s">
        <v>601</v>
      </c>
      <c r="AI1591" s="24" t="s">
        <v>602</v>
      </c>
      <c r="AJ1591" s="27" t="s">
        <v>32129</v>
      </c>
      <c r="AK1591" s="28" t="s">
        <v>70</v>
      </c>
      <c r="AL1591" s="28">
        <v>10</v>
      </c>
      <c r="AM1591" s="28">
        <v>19740412</v>
      </c>
      <c r="AN1591" s="29">
        <v>536</v>
      </c>
      <c r="AO1591" s="29">
        <v>202306</v>
      </c>
      <c r="AP1591" s="29">
        <v>2022</v>
      </c>
      <c r="AQ1591" s="28">
        <v>202278111</v>
      </c>
      <c r="AR1591" s="28">
        <v>207225866</v>
      </c>
      <c r="AS1591" s="28">
        <v>8800000</v>
      </c>
      <c r="AT1591" s="30">
        <v>1</v>
      </c>
      <c r="AU1591" s="30"/>
      <c r="AV1591" s="30"/>
      <c r="AW1591" s="30"/>
      <c r="AX1591" s="30"/>
      <c r="AY1591" s="30"/>
      <c r="AZ1591" s="30"/>
      <c r="BA1591" s="30"/>
      <c r="BB1591" s="30" t="s">
        <v>54452</v>
      </c>
      <c r="BC1591" s="30" t="s">
        <v>54452</v>
      </c>
      <c r="BD1591" s="30" t="s">
        <v>54452</v>
      </c>
      <c r="BE1591" s="30" t="s">
        <v>54452</v>
      </c>
      <c r="BF1591" s="30" t="s">
        <v>54452</v>
      </c>
      <c r="BG1591" s="30">
        <v>4</v>
      </c>
      <c r="BH1591" s="30" t="s">
        <v>61</v>
      </c>
      <c r="BI1591" s="31"/>
    </row>
    <row r="1592" spans="1:61" ht="16.5">
      <c r="A1592" s="21" t="s">
        <v>5012</v>
      </c>
      <c r="B1592" s="21">
        <v>4701</v>
      </c>
      <c r="C1592" s="21">
        <v>2240168</v>
      </c>
      <c r="D1592" s="21">
        <v>1198177345</v>
      </c>
      <c r="E1592" s="22">
        <v>1101113136383</v>
      </c>
      <c r="F1592" s="24" t="s">
        <v>5013</v>
      </c>
      <c r="G1592" s="24" t="s">
        <v>44</v>
      </c>
      <c r="H1592" s="24" t="s">
        <v>51</v>
      </c>
      <c r="I1592" s="24" t="s">
        <v>52</v>
      </c>
      <c r="J1592" s="24" t="s">
        <v>1944</v>
      </c>
      <c r="K1592" s="21">
        <v>26</v>
      </c>
      <c r="L1592" s="32" t="s">
        <v>5014</v>
      </c>
      <c r="M1592" s="21" t="s">
        <v>5015</v>
      </c>
      <c r="N1592" s="26">
        <v>1</v>
      </c>
      <c r="O1592" s="26" t="s">
        <v>351</v>
      </c>
      <c r="P1592" s="21">
        <v>0</v>
      </c>
      <c r="Q1592" s="21">
        <v>0</v>
      </c>
      <c r="R1592" s="21">
        <v>0</v>
      </c>
      <c r="S1592" s="21">
        <v>0</v>
      </c>
      <c r="T1592" s="21">
        <v>0</v>
      </c>
      <c r="U1592" s="21">
        <v>0</v>
      </c>
      <c r="V1592" s="21">
        <v>0</v>
      </c>
      <c r="W1592" s="21">
        <v>0</v>
      </c>
      <c r="X1592" s="66">
        <v>11128</v>
      </c>
      <c r="Y1592" s="21">
        <v>0</v>
      </c>
      <c r="Z1592" s="21" t="s">
        <v>126</v>
      </c>
      <c r="AA1592" s="103">
        <v>0</v>
      </c>
      <c r="AB1592" s="100">
        <v>0</v>
      </c>
      <c r="AC1592" s="100">
        <v>0</v>
      </c>
      <c r="AD1592" s="100">
        <v>0</v>
      </c>
      <c r="AE1592" s="37">
        <v>111.2</v>
      </c>
      <c r="AF1592" s="21">
        <f t="shared" ref="AF1592:AF1655" si="25">SUM(AA1592:AE1592)</f>
        <v>111.2</v>
      </c>
      <c r="AG1592" s="21" t="s">
        <v>5016</v>
      </c>
      <c r="AH1592" s="24" t="s">
        <v>5017</v>
      </c>
      <c r="AI1592" s="24" t="s">
        <v>5018</v>
      </c>
      <c r="AJ1592" s="27" t="s">
        <v>32130</v>
      </c>
      <c r="AK1592" s="28" t="s">
        <v>156</v>
      </c>
      <c r="AL1592" s="28">
        <v>10</v>
      </c>
      <c r="AM1592" s="28">
        <v>20041222</v>
      </c>
      <c r="AN1592" s="29">
        <v>434</v>
      </c>
      <c r="AO1592" s="29">
        <v>202306</v>
      </c>
      <c r="AP1592" s="29">
        <v>2022</v>
      </c>
      <c r="AQ1592" s="28">
        <v>853045926</v>
      </c>
      <c r="AR1592" s="28">
        <v>490185292</v>
      </c>
      <c r="AS1592" s="28">
        <v>8988866</v>
      </c>
      <c r="AT1592" s="30">
        <v>1</v>
      </c>
      <c r="AU1592" s="30"/>
      <c r="AV1592" s="30"/>
      <c r="AW1592" s="30"/>
      <c r="AX1592" s="30"/>
      <c r="AY1592" s="30"/>
      <c r="AZ1592" s="30"/>
      <c r="BA1592" s="30"/>
      <c r="BB1592" s="30" t="s">
        <v>54452</v>
      </c>
      <c r="BC1592" s="30" t="s">
        <v>54452</v>
      </c>
      <c r="BD1592" s="30" t="s">
        <v>54452</v>
      </c>
      <c r="BE1592" s="30" t="s">
        <v>54452</v>
      </c>
      <c r="BF1592" s="30" t="s">
        <v>5019</v>
      </c>
      <c r="BG1592" s="30">
        <v>2</v>
      </c>
      <c r="BH1592" s="30"/>
      <c r="BI1592" s="31"/>
    </row>
    <row r="1593" spans="1:61" ht="16.5">
      <c r="A1593" s="21" t="s">
        <v>12913</v>
      </c>
      <c r="B1593" s="21">
        <v>12613</v>
      </c>
      <c r="C1593" s="21">
        <v>1189230</v>
      </c>
      <c r="D1593" s="21">
        <v>2208181381</v>
      </c>
      <c r="E1593" s="22">
        <v>1101111906887</v>
      </c>
      <c r="F1593" s="24" t="s">
        <v>12914</v>
      </c>
      <c r="G1593" s="24" t="s">
        <v>44</v>
      </c>
      <c r="H1593" s="24" t="s">
        <v>51</v>
      </c>
      <c r="I1593" s="24" t="s">
        <v>65</v>
      </c>
      <c r="J1593" s="24" t="s">
        <v>462</v>
      </c>
      <c r="K1593" s="21">
        <v>56</v>
      </c>
      <c r="L1593" s="32" t="s">
        <v>12915</v>
      </c>
      <c r="M1593" s="21" t="s">
        <v>12916</v>
      </c>
      <c r="N1593" s="26">
        <v>1</v>
      </c>
      <c r="O1593" s="26" t="s">
        <v>351</v>
      </c>
      <c r="P1593" s="21">
        <v>0</v>
      </c>
      <c r="Q1593" s="21">
        <v>0</v>
      </c>
      <c r="R1593" s="21">
        <v>0</v>
      </c>
      <c r="S1593" s="21">
        <v>0</v>
      </c>
      <c r="T1593" s="21">
        <v>0</v>
      </c>
      <c r="U1593" s="21">
        <v>0</v>
      </c>
      <c r="V1593" s="21">
        <v>0</v>
      </c>
      <c r="W1593" s="21">
        <v>0</v>
      </c>
      <c r="X1593" s="66">
        <v>27570</v>
      </c>
      <c r="Y1593" s="21">
        <v>0</v>
      </c>
      <c r="Z1593" s="21"/>
      <c r="AA1593" s="103">
        <v>0</v>
      </c>
      <c r="AB1593" s="100">
        <v>0</v>
      </c>
      <c r="AC1593" s="100">
        <v>0</v>
      </c>
      <c r="AD1593" s="100">
        <v>0</v>
      </c>
      <c r="AE1593" s="37">
        <v>275.7</v>
      </c>
      <c r="AF1593" s="21">
        <f t="shared" si="25"/>
        <v>275.7</v>
      </c>
      <c r="AG1593" s="21" t="s">
        <v>12917</v>
      </c>
      <c r="AH1593" s="24" t="s">
        <v>12918</v>
      </c>
      <c r="AI1593" s="24" t="s">
        <v>12919</v>
      </c>
      <c r="AJ1593" s="27" t="s">
        <v>32081</v>
      </c>
      <c r="AK1593" s="28" t="s">
        <v>70</v>
      </c>
      <c r="AL1593" s="28">
        <v>10</v>
      </c>
      <c r="AM1593" s="28">
        <v>20000315</v>
      </c>
      <c r="AN1593" s="29">
        <v>325</v>
      </c>
      <c r="AO1593" s="29">
        <v>202306</v>
      </c>
      <c r="AP1593" s="29">
        <v>2022</v>
      </c>
      <c r="AQ1593" s="28">
        <v>54801076</v>
      </c>
      <c r="AR1593" s="28">
        <v>72218274</v>
      </c>
      <c r="AS1593" s="28">
        <v>5606060</v>
      </c>
      <c r="AT1593" s="30">
        <v>1</v>
      </c>
      <c r="AU1593" s="30"/>
      <c r="AV1593" s="30"/>
      <c r="AW1593" s="30"/>
      <c r="AX1593" s="30"/>
      <c r="AY1593" s="30"/>
      <c r="AZ1593" s="30"/>
      <c r="BA1593" s="30"/>
      <c r="BB1593" s="30" t="s">
        <v>54452</v>
      </c>
      <c r="BC1593" s="30" t="s">
        <v>54452</v>
      </c>
      <c r="BD1593" s="30" t="s">
        <v>54452</v>
      </c>
      <c r="BE1593" s="30" t="s">
        <v>54452</v>
      </c>
      <c r="BF1593" s="30" t="s">
        <v>54452</v>
      </c>
      <c r="BG1593" s="30">
        <v>7</v>
      </c>
      <c r="BH1593" s="30"/>
      <c r="BI1593" s="31"/>
    </row>
    <row r="1594" spans="1:61" ht="16.5">
      <c r="A1594" s="21" t="s">
        <v>646</v>
      </c>
      <c r="B1594" s="21">
        <v>489</v>
      </c>
      <c r="C1594" s="21">
        <v>1349613</v>
      </c>
      <c r="D1594" s="21">
        <v>1308152166</v>
      </c>
      <c r="E1594" s="22">
        <v>1211110055773</v>
      </c>
      <c r="F1594" s="24" t="s">
        <v>647</v>
      </c>
      <c r="G1594" s="24" t="s">
        <v>44</v>
      </c>
      <c r="H1594" s="24" t="s">
        <v>51</v>
      </c>
      <c r="I1594" s="24" t="s">
        <v>65</v>
      </c>
      <c r="J1594" s="24" t="s">
        <v>72</v>
      </c>
      <c r="K1594" s="21">
        <v>1</v>
      </c>
      <c r="L1594" s="32" t="s">
        <v>648</v>
      </c>
      <c r="M1594" s="21" t="s">
        <v>649</v>
      </c>
      <c r="N1594" s="21">
        <v>1</v>
      </c>
      <c r="O1594" s="21" t="s">
        <v>55</v>
      </c>
      <c r="P1594" s="21">
        <v>0</v>
      </c>
      <c r="Q1594" s="21">
        <v>0</v>
      </c>
      <c r="R1594" s="21">
        <v>0</v>
      </c>
      <c r="S1594" s="68">
        <v>126627</v>
      </c>
      <c r="T1594" s="21">
        <v>0</v>
      </c>
      <c r="U1594" s="39">
        <v>70262</v>
      </c>
      <c r="V1594" s="33">
        <v>6770</v>
      </c>
      <c r="W1594" s="39">
        <v>23020</v>
      </c>
      <c r="X1594" s="33">
        <v>149303</v>
      </c>
      <c r="Y1594" s="33">
        <v>5810958</v>
      </c>
      <c r="Z1594" s="16" t="s">
        <v>56</v>
      </c>
      <c r="AA1594" s="102">
        <v>0</v>
      </c>
      <c r="AB1594" s="21">
        <v>58.1</v>
      </c>
      <c r="AC1594" s="21">
        <v>1.2</v>
      </c>
      <c r="AD1594" s="21">
        <v>0.7</v>
      </c>
      <c r="AE1594" s="21">
        <v>1.7</v>
      </c>
      <c r="AF1594" s="21">
        <f t="shared" si="25"/>
        <v>61.70000000000001</v>
      </c>
      <c r="AG1594" s="21" t="s">
        <v>650</v>
      </c>
      <c r="AH1594" s="24" t="s">
        <v>651</v>
      </c>
      <c r="AI1594" s="24" t="s">
        <v>652</v>
      </c>
      <c r="AJ1594" s="27" t="s">
        <v>32131</v>
      </c>
      <c r="AK1594" s="28" t="s">
        <v>60</v>
      </c>
      <c r="AL1594" s="28">
        <v>10</v>
      </c>
      <c r="AM1594" s="28">
        <v>19970401</v>
      </c>
      <c r="AN1594" s="29">
        <v>357</v>
      </c>
      <c r="AO1594" s="29">
        <v>202212</v>
      </c>
      <c r="AP1594" s="29">
        <v>2022</v>
      </c>
      <c r="AQ1594" s="28">
        <v>89635428</v>
      </c>
      <c r="AR1594" s="28">
        <v>57962912</v>
      </c>
      <c r="AS1594" s="28">
        <v>1095240</v>
      </c>
      <c r="AT1594" s="30">
        <v>1</v>
      </c>
      <c r="AU1594" s="30"/>
      <c r="AV1594" s="30"/>
      <c r="AW1594" s="30"/>
      <c r="AX1594" s="30"/>
      <c r="AY1594" s="30"/>
      <c r="AZ1594" s="30"/>
      <c r="BA1594" s="30"/>
      <c r="BB1594" s="30" t="s">
        <v>54452</v>
      </c>
      <c r="BC1594" s="30" t="s">
        <v>54452</v>
      </c>
      <c r="BD1594" s="30" t="s">
        <v>54452</v>
      </c>
      <c r="BE1594" s="30" t="s">
        <v>54452</v>
      </c>
      <c r="BF1594" s="30" t="s">
        <v>653</v>
      </c>
      <c r="BG1594" s="30">
        <v>2</v>
      </c>
      <c r="BH1594" s="30" t="s">
        <v>101</v>
      </c>
      <c r="BI1594" s="31"/>
    </row>
    <row r="1595" spans="1:61" ht="16.5">
      <c r="A1595" s="21" t="s">
        <v>15171</v>
      </c>
      <c r="B1595" s="21">
        <v>14509</v>
      </c>
      <c r="C1595" s="21">
        <v>1348114</v>
      </c>
      <c r="D1595" s="21">
        <v>1168113527</v>
      </c>
      <c r="E1595" s="22">
        <v>1101110423494</v>
      </c>
      <c r="F1595" s="24" t="s">
        <v>15172</v>
      </c>
      <c r="G1595" s="24" t="s">
        <v>44</v>
      </c>
      <c r="H1595" s="24" t="s">
        <v>51</v>
      </c>
      <c r="I1595" s="24" t="s">
        <v>63</v>
      </c>
      <c r="J1595" s="24" t="s">
        <v>363</v>
      </c>
      <c r="K1595" s="21">
        <v>63</v>
      </c>
      <c r="L1595" s="32" t="s">
        <v>15173</v>
      </c>
      <c r="M1595" s="21" t="s">
        <v>15174</v>
      </c>
      <c r="N1595" s="26">
        <v>1</v>
      </c>
      <c r="O1595" s="26" t="s">
        <v>55</v>
      </c>
      <c r="P1595" s="26">
        <v>0</v>
      </c>
      <c r="Q1595" s="26">
        <v>0</v>
      </c>
      <c r="R1595" s="26">
        <v>0</v>
      </c>
      <c r="S1595" s="26">
        <v>0</v>
      </c>
      <c r="T1595" s="26">
        <v>0</v>
      </c>
      <c r="U1595" s="26">
        <v>0</v>
      </c>
      <c r="V1595" s="26">
        <v>0</v>
      </c>
      <c r="W1595" s="51">
        <v>9700256</v>
      </c>
      <c r="X1595" s="26">
        <v>0</v>
      </c>
      <c r="Y1595" s="51">
        <v>2195330</v>
      </c>
      <c r="Z1595" s="21"/>
      <c r="AA1595" s="102">
        <v>0</v>
      </c>
      <c r="AB1595" s="21">
        <v>21.9</v>
      </c>
      <c r="AC1595" s="99">
        <v>0</v>
      </c>
      <c r="AD1595" s="99">
        <v>0</v>
      </c>
      <c r="AE1595" s="21">
        <v>97</v>
      </c>
      <c r="AF1595" s="21">
        <f t="shared" si="25"/>
        <v>118.9</v>
      </c>
      <c r="AG1595" s="21" t="s">
        <v>15175</v>
      </c>
      <c r="AH1595" s="24" t="s">
        <v>15176</v>
      </c>
      <c r="AI1595" s="24" t="s">
        <v>15177</v>
      </c>
      <c r="AJ1595" s="27" t="s">
        <v>14664</v>
      </c>
      <c r="AK1595" s="28" t="s">
        <v>60</v>
      </c>
      <c r="AL1595" s="28">
        <v>10</v>
      </c>
      <c r="AM1595" s="28">
        <v>19860407</v>
      </c>
      <c r="AN1595" s="29">
        <v>482</v>
      </c>
      <c r="AO1595" s="29">
        <v>202212</v>
      </c>
      <c r="AP1595" s="29">
        <v>2022</v>
      </c>
      <c r="AQ1595" s="28">
        <v>204612705</v>
      </c>
      <c r="AR1595" s="28">
        <v>100803093</v>
      </c>
      <c r="AS1595" s="28">
        <v>6000000</v>
      </c>
      <c r="AT1595" s="30">
        <v>2</v>
      </c>
      <c r="AU1595" s="30"/>
      <c r="AV1595" s="30"/>
      <c r="AW1595" s="30"/>
      <c r="AX1595" s="30"/>
      <c r="AY1595" s="30"/>
      <c r="AZ1595" s="30"/>
      <c r="BA1595" s="30"/>
      <c r="BB1595" s="30" t="s">
        <v>54452</v>
      </c>
      <c r="BC1595" s="30" t="s">
        <v>54452</v>
      </c>
      <c r="BD1595" s="30" t="s">
        <v>54452</v>
      </c>
      <c r="BE1595" s="30" t="s">
        <v>54452</v>
      </c>
      <c r="BF1595" s="30" t="s">
        <v>54452</v>
      </c>
      <c r="BG1595" s="30">
        <v>7</v>
      </c>
      <c r="BH1595" s="30"/>
      <c r="BI1595" s="31"/>
    </row>
    <row r="1596" spans="1:61" ht="16.5">
      <c r="A1596" s="21" t="s">
        <v>6352</v>
      </c>
      <c r="B1596" s="21">
        <v>6418</v>
      </c>
      <c r="C1596" s="21">
        <v>1973607</v>
      </c>
      <c r="D1596" s="21">
        <v>3128156143</v>
      </c>
      <c r="E1596" s="22">
        <v>1615110049069</v>
      </c>
      <c r="F1596" s="24" t="s">
        <v>6353</v>
      </c>
      <c r="G1596" s="24" t="s">
        <v>44</v>
      </c>
      <c r="H1596" s="24" t="s">
        <v>51</v>
      </c>
      <c r="I1596" s="24" t="s">
        <v>52</v>
      </c>
      <c r="J1596" s="24" t="s">
        <v>1042</v>
      </c>
      <c r="K1596" s="21">
        <v>36</v>
      </c>
      <c r="L1596" s="32" t="s">
        <v>6354</v>
      </c>
      <c r="M1596" s="21" t="s">
        <v>6355</v>
      </c>
      <c r="N1596" s="26">
        <v>1</v>
      </c>
      <c r="O1596" s="26" t="s">
        <v>55</v>
      </c>
      <c r="P1596" s="26">
        <v>0</v>
      </c>
      <c r="Q1596" s="26">
        <v>0</v>
      </c>
      <c r="R1596" s="51">
        <v>414894</v>
      </c>
      <c r="S1596" s="51">
        <v>17000</v>
      </c>
      <c r="T1596" s="26">
        <v>0</v>
      </c>
      <c r="U1596" s="26">
        <v>0</v>
      </c>
      <c r="V1596" s="26">
        <v>0</v>
      </c>
      <c r="W1596" s="51">
        <v>488747</v>
      </c>
      <c r="X1596" s="51">
        <v>926214</v>
      </c>
      <c r="Y1596" s="51">
        <v>2382676</v>
      </c>
      <c r="Z1596" s="21" t="s">
        <v>5733</v>
      </c>
      <c r="AA1596" s="102">
        <v>0</v>
      </c>
      <c r="AB1596" s="21">
        <v>27.9</v>
      </c>
      <c r="AC1596" s="21">
        <v>0.1</v>
      </c>
      <c r="AD1596" s="99">
        <v>0</v>
      </c>
      <c r="AE1596" s="21">
        <v>14.1</v>
      </c>
      <c r="AF1596" s="21">
        <f t="shared" si="25"/>
        <v>42.1</v>
      </c>
      <c r="AG1596" s="21" t="s">
        <v>6356</v>
      </c>
      <c r="AH1596" s="24" t="s">
        <v>6357</v>
      </c>
      <c r="AI1596" s="24" t="s">
        <v>6358</v>
      </c>
      <c r="AJ1596" s="27" t="s">
        <v>32132</v>
      </c>
      <c r="AK1596" s="28" t="s">
        <v>70</v>
      </c>
      <c r="AL1596" s="28">
        <v>10</v>
      </c>
      <c r="AM1596" s="28">
        <v>20020323</v>
      </c>
      <c r="AN1596" s="29">
        <v>573</v>
      </c>
      <c r="AO1596" s="29">
        <v>202306</v>
      </c>
      <c r="AP1596" s="29">
        <v>2022</v>
      </c>
      <c r="AQ1596" s="28">
        <v>289951772</v>
      </c>
      <c r="AR1596" s="28">
        <v>283926991</v>
      </c>
      <c r="AS1596" s="28">
        <v>8905017</v>
      </c>
      <c r="AT1596" s="30">
        <v>1</v>
      </c>
      <c r="AU1596" s="30"/>
      <c r="AV1596" s="30"/>
      <c r="AW1596" s="30"/>
      <c r="AX1596" s="30"/>
      <c r="AY1596" s="30"/>
      <c r="AZ1596" s="30"/>
      <c r="BA1596" s="30"/>
      <c r="BB1596" s="30" t="s">
        <v>54452</v>
      </c>
      <c r="BC1596" s="30" t="s">
        <v>54452</v>
      </c>
      <c r="BD1596" s="30" t="s">
        <v>54452</v>
      </c>
      <c r="BE1596" s="30" t="s">
        <v>54452</v>
      </c>
      <c r="BF1596" s="30" t="s">
        <v>54452</v>
      </c>
      <c r="BG1596" s="30">
        <v>7</v>
      </c>
      <c r="BH1596" s="30" t="s">
        <v>6359</v>
      </c>
      <c r="BI1596" s="31"/>
    </row>
    <row r="1597" spans="1:61" ht="16.5">
      <c r="A1597" s="21" t="s">
        <v>11783</v>
      </c>
      <c r="B1597" s="21">
        <v>11862</v>
      </c>
      <c r="C1597" s="21">
        <v>1100076</v>
      </c>
      <c r="D1597" s="21">
        <v>1168131734</v>
      </c>
      <c r="E1597" s="22">
        <v>1101110208127</v>
      </c>
      <c r="F1597" s="24" t="s">
        <v>11784</v>
      </c>
      <c r="G1597" s="24" t="s">
        <v>44</v>
      </c>
      <c r="H1597" s="24" t="s">
        <v>51</v>
      </c>
      <c r="I1597" s="24" t="s">
        <v>63</v>
      </c>
      <c r="J1597" s="24" t="s">
        <v>1180</v>
      </c>
      <c r="K1597" s="21">
        <v>53</v>
      </c>
      <c r="L1597" s="32" t="s">
        <v>11785</v>
      </c>
      <c r="M1597" s="21" t="s">
        <v>11786</v>
      </c>
      <c r="N1597" s="21">
        <v>1</v>
      </c>
      <c r="O1597" s="21" t="s">
        <v>351</v>
      </c>
      <c r="P1597" s="21">
        <v>0</v>
      </c>
      <c r="Q1597" s="21">
        <v>0</v>
      </c>
      <c r="R1597" s="21">
        <v>0</v>
      </c>
      <c r="S1597" s="33">
        <v>1248</v>
      </c>
      <c r="T1597" s="36">
        <v>50</v>
      </c>
      <c r="U1597" s="36">
        <v>24</v>
      </c>
      <c r="V1597" s="21">
        <v>0</v>
      </c>
      <c r="W1597" s="21">
        <v>0</v>
      </c>
      <c r="X1597" s="33">
        <v>3197</v>
      </c>
      <c r="Y1597" s="33">
        <v>15999</v>
      </c>
      <c r="Z1597" s="16" t="s">
        <v>315</v>
      </c>
      <c r="AA1597" s="103">
        <v>0</v>
      </c>
      <c r="AB1597" s="37">
        <v>159.9</v>
      </c>
      <c r="AC1597" s="37">
        <v>12.4</v>
      </c>
      <c r="AD1597" s="37">
        <v>0.7</v>
      </c>
      <c r="AE1597" s="37">
        <v>31.9</v>
      </c>
      <c r="AF1597" s="21">
        <f t="shared" si="25"/>
        <v>204.9</v>
      </c>
      <c r="AG1597" s="21" t="s">
        <v>11787</v>
      </c>
      <c r="AH1597" s="24" t="s">
        <v>11788</v>
      </c>
      <c r="AI1597" s="24" t="s">
        <v>11789</v>
      </c>
      <c r="AJ1597" s="27" t="s">
        <v>30745</v>
      </c>
      <c r="AK1597" s="28" t="s">
        <v>60</v>
      </c>
      <c r="AL1597" s="28">
        <v>10</v>
      </c>
      <c r="AM1597" s="28">
        <v>19770118</v>
      </c>
      <c r="AN1597" s="29">
        <v>2135</v>
      </c>
      <c r="AO1597" s="29">
        <v>202305</v>
      </c>
      <c r="AP1597" s="29">
        <v>2022</v>
      </c>
      <c r="AQ1597" s="28">
        <v>6000789066</v>
      </c>
      <c r="AR1597" s="28">
        <v>1697652003</v>
      </c>
      <c r="AS1597" s="28">
        <v>10000000</v>
      </c>
      <c r="AT1597" s="30">
        <v>1</v>
      </c>
      <c r="AU1597" s="30"/>
      <c r="AV1597" s="30"/>
      <c r="AW1597" s="30"/>
      <c r="AX1597" s="30"/>
      <c r="AY1597" s="30"/>
      <c r="AZ1597" s="30"/>
      <c r="BA1597" s="30"/>
      <c r="BB1597" s="30" t="s">
        <v>54452</v>
      </c>
      <c r="BC1597" s="30" t="s">
        <v>54452</v>
      </c>
      <c r="BD1597" s="30" t="s">
        <v>54452</v>
      </c>
      <c r="BE1597" s="30" t="s">
        <v>54452</v>
      </c>
      <c r="BF1597" s="30" t="s">
        <v>54452</v>
      </c>
      <c r="BG1597" s="30">
        <v>4</v>
      </c>
      <c r="BH1597" s="30" t="s">
        <v>237</v>
      </c>
      <c r="BI1597" s="31"/>
    </row>
    <row r="1598" spans="1:61" ht="16.5">
      <c r="A1598" s="21" t="s">
        <v>9306</v>
      </c>
      <c r="B1598" s="21">
        <v>9500</v>
      </c>
      <c r="C1598" s="21">
        <v>1113852</v>
      </c>
      <c r="D1598" s="21">
        <v>1168118686</v>
      </c>
      <c r="E1598" s="22">
        <v>1101110004632</v>
      </c>
      <c r="F1598" s="24" t="s">
        <v>9307</v>
      </c>
      <c r="G1598" s="24" t="s">
        <v>44</v>
      </c>
      <c r="H1598" s="24" t="s">
        <v>51</v>
      </c>
      <c r="I1598" s="24" t="s">
        <v>63</v>
      </c>
      <c r="J1598" s="24" t="s">
        <v>171</v>
      </c>
      <c r="K1598" s="21">
        <v>48</v>
      </c>
      <c r="L1598" s="32" t="s">
        <v>9308</v>
      </c>
      <c r="M1598" s="21" t="s">
        <v>9309</v>
      </c>
      <c r="N1598" s="73">
        <v>1</v>
      </c>
      <c r="O1598" s="73" t="s">
        <v>351</v>
      </c>
      <c r="P1598" s="21">
        <v>0</v>
      </c>
      <c r="Q1598" s="21">
        <v>0</v>
      </c>
      <c r="R1598" s="21">
        <v>0</v>
      </c>
      <c r="S1598" s="21">
        <v>0</v>
      </c>
      <c r="T1598" s="21">
        <v>0</v>
      </c>
      <c r="U1598" s="21">
        <v>0</v>
      </c>
      <c r="V1598" s="21">
        <v>0</v>
      </c>
      <c r="W1598" s="21">
        <v>0</v>
      </c>
      <c r="X1598" s="79">
        <v>504</v>
      </c>
      <c r="Y1598" s="79">
        <v>310</v>
      </c>
      <c r="Z1598" s="21"/>
      <c r="AA1598" s="103">
        <v>0</v>
      </c>
      <c r="AB1598" s="37">
        <v>3.1</v>
      </c>
      <c r="AC1598" s="100">
        <v>0</v>
      </c>
      <c r="AD1598" s="100">
        <v>0</v>
      </c>
      <c r="AE1598" s="37">
        <v>5</v>
      </c>
      <c r="AF1598" s="21">
        <f t="shared" si="25"/>
        <v>8.1</v>
      </c>
      <c r="AG1598" s="21" t="s">
        <v>9310</v>
      </c>
      <c r="AH1598" s="24" t="s">
        <v>2928</v>
      </c>
      <c r="AI1598" s="24" t="s">
        <v>9311</v>
      </c>
      <c r="AJ1598" s="27" t="s">
        <v>30745</v>
      </c>
      <c r="AK1598" s="28" t="s">
        <v>156</v>
      </c>
      <c r="AL1598" s="28">
        <v>10</v>
      </c>
      <c r="AM1598" s="28">
        <v>19531126</v>
      </c>
      <c r="AN1598" s="29">
        <v>382</v>
      </c>
      <c r="AO1598" s="29">
        <v>202306</v>
      </c>
      <c r="AP1598" s="29">
        <v>2022</v>
      </c>
      <c r="AQ1598" s="28">
        <v>4108362284</v>
      </c>
      <c r="AR1598" s="28">
        <v>3782850589</v>
      </c>
      <c r="AS1598" s="28">
        <v>193800000</v>
      </c>
      <c r="AT1598" s="30">
        <v>1</v>
      </c>
      <c r="AU1598" s="30"/>
      <c r="AV1598" s="30"/>
      <c r="AW1598" s="30"/>
      <c r="AX1598" s="30"/>
      <c r="AY1598" s="30"/>
      <c r="AZ1598" s="30"/>
      <c r="BA1598" s="30"/>
      <c r="BB1598" s="30" t="s">
        <v>54452</v>
      </c>
      <c r="BC1598" s="30" t="s">
        <v>54452</v>
      </c>
      <c r="BD1598" s="30" t="s">
        <v>54452</v>
      </c>
      <c r="BE1598" s="30" t="s">
        <v>54452</v>
      </c>
      <c r="BF1598" s="30" t="s">
        <v>54452</v>
      </c>
      <c r="BG1598" s="30">
        <v>4</v>
      </c>
      <c r="BH1598" s="30" t="s">
        <v>9287</v>
      </c>
      <c r="BI1598" s="31"/>
    </row>
    <row r="1599" spans="1:61" ht="16.5">
      <c r="A1599" s="21" t="s">
        <v>1562</v>
      </c>
      <c r="B1599" s="21">
        <v>1475</v>
      </c>
      <c r="C1599" s="21">
        <v>1949545</v>
      </c>
      <c r="D1599" s="21">
        <v>4178105600</v>
      </c>
      <c r="E1599" s="22">
        <v>2062110001805</v>
      </c>
      <c r="F1599" s="24" t="s">
        <v>1563</v>
      </c>
      <c r="G1599" s="24" t="s">
        <v>44</v>
      </c>
      <c r="H1599" s="24" t="s">
        <v>51</v>
      </c>
      <c r="I1599" s="24" t="s">
        <v>63</v>
      </c>
      <c r="J1599" s="24" t="s">
        <v>1463</v>
      </c>
      <c r="K1599" s="21">
        <v>11</v>
      </c>
      <c r="L1599" s="32" t="s">
        <v>1564</v>
      </c>
      <c r="M1599" s="21" t="s">
        <v>1565</v>
      </c>
      <c r="N1599" s="21">
        <v>1</v>
      </c>
      <c r="O1599" s="21" t="s">
        <v>351</v>
      </c>
      <c r="P1599" s="21">
        <v>0</v>
      </c>
      <c r="Q1599" s="21">
        <v>0</v>
      </c>
      <c r="R1599" s="88">
        <v>32</v>
      </c>
      <c r="S1599" s="88">
        <v>33</v>
      </c>
      <c r="T1599" s="21">
        <v>0</v>
      </c>
      <c r="U1599" s="21">
        <v>0</v>
      </c>
      <c r="V1599" s="21">
        <v>0</v>
      </c>
      <c r="W1599" s="88">
        <v>261</v>
      </c>
      <c r="X1599" s="21">
        <v>0</v>
      </c>
      <c r="Y1599" s="52">
        <v>52818</v>
      </c>
      <c r="Z1599" s="16" t="s">
        <v>56</v>
      </c>
      <c r="AA1599" s="103">
        <v>0</v>
      </c>
      <c r="AB1599" s="37">
        <v>528.5</v>
      </c>
      <c r="AC1599" s="37">
        <v>0.3</v>
      </c>
      <c r="AD1599" s="100">
        <v>0</v>
      </c>
      <c r="AE1599" s="37">
        <v>2.6</v>
      </c>
      <c r="AF1599" s="21">
        <f t="shared" si="25"/>
        <v>531.4</v>
      </c>
      <c r="AG1599" s="21" t="s">
        <v>1566</v>
      </c>
      <c r="AH1599" s="24" t="s">
        <v>1567</v>
      </c>
      <c r="AI1599" s="24" t="s">
        <v>1568</v>
      </c>
      <c r="AJ1599" s="27" t="s">
        <v>32133</v>
      </c>
      <c r="AK1599" s="28" t="s">
        <v>60</v>
      </c>
      <c r="AL1599" s="28">
        <v>10</v>
      </c>
      <c r="AM1599" s="28">
        <v>19910328</v>
      </c>
      <c r="AN1599" s="29">
        <v>430</v>
      </c>
      <c r="AO1599" s="29">
        <v>202212</v>
      </c>
      <c r="AP1599" s="29">
        <v>2022</v>
      </c>
      <c r="AQ1599" s="28">
        <v>783193682</v>
      </c>
      <c r="AR1599" s="28">
        <v>662952774</v>
      </c>
      <c r="AS1599" s="28">
        <v>24000000</v>
      </c>
      <c r="AT1599" s="30">
        <v>1</v>
      </c>
      <c r="AU1599" s="30"/>
      <c r="AV1599" s="30"/>
      <c r="AW1599" s="30"/>
      <c r="AX1599" s="30"/>
      <c r="AY1599" s="30"/>
      <c r="AZ1599" s="30"/>
      <c r="BA1599" s="30"/>
      <c r="BB1599" s="30" t="s">
        <v>54452</v>
      </c>
      <c r="BC1599" s="30" t="s">
        <v>54452</v>
      </c>
      <c r="BD1599" s="30" t="s">
        <v>54452</v>
      </c>
      <c r="BE1599" s="30" t="s">
        <v>54452</v>
      </c>
      <c r="BF1599" s="30" t="s">
        <v>54452</v>
      </c>
      <c r="BG1599" s="30">
        <v>4</v>
      </c>
      <c r="BH1599" s="30" t="s">
        <v>1569</v>
      </c>
      <c r="BI1599" s="31"/>
    </row>
    <row r="1600" spans="1:61" ht="16.5">
      <c r="A1600" s="21" t="s">
        <v>4050</v>
      </c>
      <c r="B1600" s="21">
        <v>3910</v>
      </c>
      <c r="C1600" s="21">
        <v>1431321</v>
      </c>
      <c r="D1600" s="21">
        <v>3148129147</v>
      </c>
      <c r="E1600" s="22">
        <v>1601110089395</v>
      </c>
      <c r="F1600" s="24" t="s">
        <v>4051</v>
      </c>
      <c r="G1600" s="24" t="s">
        <v>44</v>
      </c>
      <c r="H1600" s="24" t="s">
        <v>51</v>
      </c>
      <c r="I1600" s="24" t="s">
        <v>63</v>
      </c>
      <c r="J1600" s="24" t="s">
        <v>2778</v>
      </c>
      <c r="K1600" s="21">
        <v>25</v>
      </c>
      <c r="L1600" s="32" t="s">
        <v>4052</v>
      </c>
      <c r="M1600" s="21" t="s">
        <v>4053</v>
      </c>
      <c r="N1600" s="73">
        <v>1</v>
      </c>
      <c r="O1600" s="73" t="s">
        <v>83</v>
      </c>
      <c r="P1600" s="51">
        <v>318549000</v>
      </c>
      <c r="Q1600" s="21">
        <v>0</v>
      </c>
      <c r="R1600" s="21">
        <v>0</v>
      </c>
      <c r="S1600" s="51">
        <v>4579373898</v>
      </c>
      <c r="T1600" s="21">
        <v>0</v>
      </c>
      <c r="U1600" s="21">
        <v>0</v>
      </c>
      <c r="V1600" s="21">
        <v>0</v>
      </c>
      <c r="W1600" s="51">
        <v>6888758608</v>
      </c>
      <c r="X1600" s="51">
        <v>1457074257</v>
      </c>
      <c r="Y1600" s="51">
        <v>57088920718</v>
      </c>
      <c r="Z1600" s="21" t="s">
        <v>126</v>
      </c>
      <c r="AA1600" s="21">
        <v>3.1</v>
      </c>
      <c r="AB1600" s="21">
        <v>570.79999999999995</v>
      </c>
      <c r="AC1600" s="21">
        <v>45.7</v>
      </c>
      <c r="AD1600" s="99">
        <v>0</v>
      </c>
      <c r="AE1600" s="21">
        <v>83.4</v>
      </c>
      <c r="AF1600" s="21">
        <f t="shared" si="25"/>
        <v>703</v>
      </c>
      <c r="AG1600" s="21" t="s">
        <v>4054</v>
      </c>
      <c r="AH1600" s="24" t="s">
        <v>4055</v>
      </c>
      <c r="AI1600" s="24" t="s">
        <v>4056</v>
      </c>
      <c r="AJ1600" s="27" t="s">
        <v>32134</v>
      </c>
      <c r="AK1600" s="28" t="s">
        <v>156</v>
      </c>
      <c r="AL1600" s="28">
        <v>10</v>
      </c>
      <c r="AM1600" s="28">
        <v>19991111</v>
      </c>
      <c r="AN1600" s="29">
        <v>1538</v>
      </c>
      <c r="AO1600" s="29">
        <v>202306</v>
      </c>
      <c r="AP1600" s="29">
        <v>2022</v>
      </c>
      <c r="AQ1600" s="28">
        <v>2119345364</v>
      </c>
      <c r="AR1600" s="28">
        <v>1282402041</v>
      </c>
      <c r="AS1600" s="28">
        <v>8132150</v>
      </c>
      <c r="AT1600" s="30">
        <v>1</v>
      </c>
      <c r="AU1600" s="30"/>
      <c r="AV1600" s="30"/>
      <c r="AW1600" s="30"/>
      <c r="AX1600" s="30"/>
      <c r="AY1600" s="30"/>
      <c r="AZ1600" s="30"/>
      <c r="BA1600" s="30"/>
      <c r="BB1600" s="30" t="s">
        <v>54452</v>
      </c>
      <c r="BC1600" s="30" t="s">
        <v>54452</v>
      </c>
      <c r="BD1600" s="30" t="s">
        <v>54452</v>
      </c>
      <c r="BE1600" s="30" t="s">
        <v>54452</v>
      </c>
      <c r="BF1600" s="30" t="s">
        <v>54452</v>
      </c>
      <c r="BG1600" s="30">
        <v>4</v>
      </c>
      <c r="BH1600" s="30" t="s">
        <v>237</v>
      </c>
      <c r="BI1600" s="31"/>
    </row>
    <row r="1601" spans="1:61" ht="16.5">
      <c r="A1601" s="21" t="s">
        <v>27988</v>
      </c>
      <c r="B1601" s="21">
        <v>23841</v>
      </c>
      <c r="C1601" s="21">
        <v>8765855</v>
      </c>
      <c r="D1601" s="21">
        <v>6018701142</v>
      </c>
      <c r="E1601" s="22">
        <v>1911110082904</v>
      </c>
      <c r="F1601" s="24" t="s">
        <v>27989</v>
      </c>
      <c r="G1601" s="24" t="s">
        <v>104</v>
      </c>
      <c r="H1601" s="24" t="s">
        <v>51</v>
      </c>
      <c r="I1601" s="24" t="s">
        <v>65</v>
      </c>
      <c r="J1601" s="24" t="s">
        <v>966</v>
      </c>
      <c r="K1601" s="21">
        <v>62</v>
      </c>
      <c r="L1601" s="32" t="s">
        <v>27990</v>
      </c>
      <c r="M1601" s="21" t="s">
        <v>27991</v>
      </c>
      <c r="N1601" s="21">
        <v>1</v>
      </c>
      <c r="O1601" s="21" t="s">
        <v>83</v>
      </c>
      <c r="P1601" s="21">
        <v>0</v>
      </c>
      <c r="Q1601" s="21">
        <v>0</v>
      </c>
      <c r="R1601" s="33">
        <v>3937000</v>
      </c>
      <c r="S1601" s="33">
        <v>10160000</v>
      </c>
      <c r="T1601" s="21">
        <v>0</v>
      </c>
      <c r="U1601" s="33">
        <v>19180280</v>
      </c>
      <c r="V1601" s="33">
        <v>148384504</v>
      </c>
      <c r="W1601" s="33">
        <v>209244495</v>
      </c>
      <c r="X1601" s="33">
        <v>106335964</v>
      </c>
      <c r="Y1601" s="21">
        <v>0</v>
      </c>
      <c r="Z1601" s="16" t="s">
        <v>315</v>
      </c>
      <c r="AA1601" s="102">
        <v>0</v>
      </c>
      <c r="AB1601" s="99">
        <v>0</v>
      </c>
      <c r="AC1601" s="21">
        <v>0.1</v>
      </c>
      <c r="AD1601" s="21">
        <v>0.1</v>
      </c>
      <c r="AE1601" s="21">
        <v>4.5999999999999996</v>
      </c>
      <c r="AF1601" s="21">
        <f t="shared" si="25"/>
        <v>4.8</v>
      </c>
      <c r="AG1601" s="21" t="s">
        <v>4020</v>
      </c>
      <c r="AH1601" s="24" t="s">
        <v>27992</v>
      </c>
      <c r="AI1601" s="24" t="s">
        <v>27993</v>
      </c>
      <c r="AJ1601" s="27" t="s">
        <v>32135</v>
      </c>
      <c r="AK1601" s="28" t="s">
        <v>60</v>
      </c>
      <c r="AL1601" s="28">
        <v>10</v>
      </c>
      <c r="AM1601" s="28">
        <v>20181016</v>
      </c>
      <c r="AN1601" s="29">
        <v>1074</v>
      </c>
      <c r="AO1601" s="29">
        <v>202212</v>
      </c>
      <c r="AP1601" s="29">
        <v>2022</v>
      </c>
      <c r="AQ1601" s="28">
        <v>54448544</v>
      </c>
      <c r="AR1601" s="28">
        <v>14570045</v>
      </c>
      <c r="AS1601" s="28">
        <v>990000</v>
      </c>
      <c r="AT1601" s="30">
        <v>1</v>
      </c>
      <c r="AU1601" s="30"/>
      <c r="AV1601" s="30"/>
      <c r="AW1601" s="30"/>
      <c r="AX1601" s="30"/>
      <c r="AY1601" s="30"/>
      <c r="AZ1601" s="30"/>
      <c r="BA1601" s="30"/>
      <c r="BB1601" s="30" t="s">
        <v>54452</v>
      </c>
      <c r="BC1601" s="30" t="s">
        <v>54452</v>
      </c>
      <c r="BD1601" s="30" t="s">
        <v>54452</v>
      </c>
      <c r="BE1601" s="30" t="s">
        <v>54452</v>
      </c>
      <c r="BF1601" s="30" t="s">
        <v>54452</v>
      </c>
      <c r="BG1601" s="30">
        <v>8</v>
      </c>
      <c r="BH1601" s="30"/>
      <c r="BI1601" s="31"/>
    </row>
    <row r="1602" spans="1:61" ht="16.5">
      <c r="A1602" s="21" t="s">
        <v>14680</v>
      </c>
      <c r="B1602" s="21">
        <v>14121</v>
      </c>
      <c r="C1602" s="21">
        <v>2608794</v>
      </c>
      <c r="D1602" s="21">
        <v>2118701667</v>
      </c>
      <c r="E1602" s="22">
        <v>1101112340646</v>
      </c>
      <c r="F1602" s="24" t="s">
        <v>14681</v>
      </c>
      <c r="G1602" s="24" t="s">
        <v>44</v>
      </c>
      <c r="H1602" s="24" t="s">
        <v>51</v>
      </c>
      <c r="I1602" s="24" t="s">
        <v>65</v>
      </c>
      <c r="J1602" s="24" t="s">
        <v>363</v>
      </c>
      <c r="K1602" s="21">
        <v>63</v>
      </c>
      <c r="L1602" s="32" t="s">
        <v>14682</v>
      </c>
      <c r="M1602" s="21" t="s">
        <v>14683</v>
      </c>
      <c r="N1602" s="21">
        <v>1</v>
      </c>
      <c r="O1602" s="21" t="s">
        <v>83</v>
      </c>
      <c r="P1602" s="21">
        <v>0</v>
      </c>
      <c r="Q1602" s="21">
        <v>0</v>
      </c>
      <c r="R1602" s="33">
        <v>65817600</v>
      </c>
      <c r="S1602" s="21">
        <v>0</v>
      </c>
      <c r="T1602" s="21">
        <v>0</v>
      </c>
      <c r="U1602" s="21">
        <v>0</v>
      </c>
      <c r="V1602" s="21">
        <v>0</v>
      </c>
      <c r="W1602" s="33">
        <v>187700000</v>
      </c>
      <c r="X1602" s="21">
        <v>0</v>
      </c>
      <c r="Y1602" s="21">
        <v>0</v>
      </c>
      <c r="Z1602" s="16" t="s">
        <v>315</v>
      </c>
      <c r="AA1602" s="102">
        <v>0</v>
      </c>
      <c r="AB1602" s="21">
        <v>0.6</v>
      </c>
      <c r="AC1602" s="99">
        <v>0</v>
      </c>
      <c r="AD1602" s="99">
        <v>0</v>
      </c>
      <c r="AE1602" s="21">
        <v>1.8</v>
      </c>
      <c r="AF1602" s="21">
        <f t="shared" si="25"/>
        <v>2.4</v>
      </c>
      <c r="AG1602" s="21" t="s">
        <v>14684</v>
      </c>
      <c r="AH1602" s="24" t="s">
        <v>14685</v>
      </c>
      <c r="AI1602" s="24" t="s">
        <v>14686</v>
      </c>
      <c r="AJ1602" s="27" t="s">
        <v>31532</v>
      </c>
      <c r="AK1602" s="28" t="s">
        <v>60</v>
      </c>
      <c r="AL1602" s="28">
        <v>10</v>
      </c>
      <c r="AM1602" s="28">
        <v>20011001</v>
      </c>
      <c r="AN1602" s="29">
        <v>354</v>
      </c>
      <c r="AO1602" s="29">
        <v>202212</v>
      </c>
      <c r="AP1602" s="29">
        <v>2022</v>
      </c>
      <c r="AQ1602" s="28">
        <v>37128542</v>
      </c>
      <c r="AR1602" s="28">
        <v>23338541</v>
      </c>
      <c r="AS1602" s="28">
        <v>942935</v>
      </c>
      <c r="AT1602" s="30">
        <v>1</v>
      </c>
      <c r="AU1602" s="30"/>
      <c r="AV1602" s="30"/>
      <c r="AW1602" s="30"/>
      <c r="AX1602" s="30"/>
      <c r="AY1602" s="30"/>
      <c r="AZ1602" s="30"/>
      <c r="BA1602" s="30"/>
      <c r="BB1602" s="30" t="s">
        <v>54452</v>
      </c>
      <c r="BC1602" s="30" t="s">
        <v>54452</v>
      </c>
      <c r="BD1602" s="30" t="s">
        <v>54452</v>
      </c>
      <c r="BE1602" s="30" t="s">
        <v>54452</v>
      </c>
      <c r="BF1602" s="30" t="s">
        <v>14687</v>
      </c>
      <c r="BG1602" s="30">
        <v>2</v>
      </c>
      <c r="BH1602" s="30"/>
      <c r="BI1602" s="31"/>
    </row>
    <row r="1603" spans="1:61" ht="16.5">
      <c r="A1603" s="21" t="s">
        <v>12254</v>
      </c>
      <c r="B1603" s="21">
        <v>12179</v>
      </c>
      <c r="C1603" s="21">
        <v>2818387</v>
      </c>
      <c r="D1603" s="21">
        <v>2178124119</v>
      </c>
      <c r="E1603" s="22">
        <v>1101113712828</v>
      </c>
      <c r="F1603" s="24" t="s">
        <v>12255</v>
      </c>
      <c r="G1603" s="24" t="s">
        <v>44</v>
      </c>
      <c r="H1603" s="24" t="s">
        <v>51</v>
      </c>
      <c r="I1603" s="24" t="s">
        <v>65</v>
      </c>
      <c r="J1603" s="24" t="s">
        <v>605</v>
      </c>
      <c r="K1603" s="21">
        <v>55</v>
      </c>
      <c r="L1603" s="32" t="s">
        <v>12256</v>
      </c>
      <c r="M1603" s="21" t="s">
        <v>12257</v>
      </c>
      <c r="N1603" s="21">
        <v>1</v>
      </c>
      <c r="O1603" s="21" t="s">
        <v>83</v>
      </c>
      <c r="P1603" s="21">
        <v>0</v>
      </c>
      <c r="Q1603" s="21">
        <v>0</v>
      </c>
      <c r="R1603" s="33">
        <v>11043000</v>
      </c>
      <c r="S1603" s="21">
        <v>0</v>
      </c>
      <c r="T1603" s="21">
        <v>0</v>
      </c>
      <c r="U1603" s="21">
        <v>0</v>
      </c>
      <c r="V1603" s="21">
        <v>0</v>
      </c>
      <c r="W1603" s="33">
        <v>292353347</v>
      </c>
      <c r="X1603" s="21">
        <v>0</v>
      </c>
      <c r="Y1603" s="21">
        <v>0</v>
      </c>
      <c r="Z1603" s="16" t="s">
        <v>315</v>
      </c>
      <c r="AA1603" s="102">
        <v>0</v>
      </c>
      <c r="AB1603" s="21">
        <v>0.1</v>
      </c>
      <c r="AC1603" s="99">
        <v>0</v>
      </c>
      <c r="AD1603" s="99">
        <v>0</v>
      </c>
      <c r="AE1603" s="21">
        <v>2.9</v>
      </c>
      <c r="AF1603" s="21">
        <f t="shared" si="25"/>
        <v>3</v>
      </c>
      <c r="AG1603" s="21" t="s">
        <v>12168</v>
      </c>
      <c r="AH1603" s="24" t="s">
        <v>12258</v>
      </c>
      <c r="AI1603" s="24" t="s">
        <v>12259</v>
      </c>
      <c r="AJ1603" s="27" t="s">
        <v>32136</v>
      </c>
      <c r="AK1603" s="28" t="s">
        <v>60</v>
      </c>
      <c r="AL1603" s="28">
        <v>10</v>
      </c>
      <c r="AM1603" s="28">
        <v>20070701</v>
      </c>
      <c r="AN1603" s="29">
        <v>1154</v>
      </c>
      <c r="AO1603" s="29">
        <v>202303</v>
      </c>
      <c r="AP1603" s="29">
        <v>2022</v>
      </c>
      <c r="AQ1603" s="28">
        <v>47552552</v>
      </c>
      <c r="AR1603" s="28">
        <v>10725124</v>
      </c>
      <c r="AS1603" s="28">
        <v>260000</v>
      </c>
      <c r="AT1603" s="30">
        <v>1</v>
      </c>
      <c r="AU1603" s="30"/>
      <c r="AV1603" s="30"/>
      <c r="AW1603" s="30"/>
      <c r="AX1603" s="30"/>
      <c r="AY1603" s="30"/>
      <c r="AZ1603" s="30"/>
      <c r="BA1603" s="30"/>
      <c r="BB1603" s="30" t="s">
        <v>54452</v>
      </c>
      <c r="BC1603" s="30" t="s">
        <v>54452</v>
      </c>
      <c r="BD1603" s="30" t="s">
        <v>54452</v>
      </c>
      <c r="BE1603" s="30" t="s">
        <v>54452</v>
      </c>
      <c r="BF1603" s="30" t="s">
        <v>54452</v>
      </c>
      <c r="BG1603" s="30">
        <v>7</v>
      </c>
      <c r="BH1603" s="30" t="s">
        <v>12260</v>
      </c>
      <c r="BI1603" s="31"/>
    </row>
    <row r="1604" spans="1:61" ht="16.5">
      <c r="A1604" s="21" t="s">
        <v>5486</v>
      </c>
      <c r="B1604" s="21">
        <v>5355</v>
      </c>
      <c r="C1604" s="21">
        <v>1269139</v>
      </c>
      <c r="D1604" s="21">
        <v>5138119101</v>
      </c>
      <c r="E1604" s="22">
        <v>1760110022654</v>
      </c>
      <c r="F1604" s="24" t="s">
        <v>5487</v>
      </c>
      <c r="G1604" s="24" t="s">
        <v>44</v>
      </c>
      <c r="H1604" s="24" t="s">
        <v>51</v>
      </c>
      <c r="I1604" s="24" t="s">
        <v>52</v>
      </c>
      <c r="J1604" s="24" t="s">
        <v>1980</v>
      </c>
      <c r="K1604" s="21">
        <v>32</v>
      </c>
      <c r="L1604" s="32" t="s">
        <v>5488</v>
      </c>
      <c r="M1604" s="21" t="s">
        <v>5489</v>
      </c>
      <c r="N1604" s="73">
        <v>1</v>
      </c>
      <c r="O1604" s="73" t="s">
        <v>55</v>
      </c>
      <c r="P1604" s="33">
        <v>42344716</v>
      </c>
      <c r="Q1604" s="33">
        <v>29498380</v>
      </c>
      <c r="R1604" s="33">
        <v>42311</v>
      </c>
      <c r="S1604" s="33">
        <v>31011607</v>
      </c>
      <c r="T1604" s="21">
        <v>0</v>
      </c>
      <c r="U1604" s="21">
        <v>0</v>
      </c>
      <c r="V1604" s="21">
        <v>0</v>
      </c>
      <c r="W1604" s="21">
        <v>0</v>
      </c>
      <c r="X1604" s="33">
        <f>5299830+30594318</f>
        <v>35894148</v>
      </c>
      <c r="Y1604" s="33">
        <v>161862947</v>
      </c>
      <c r="Z1604" s="21" t="s">
        <v>126</v>
      </c>
      <c r="AA1604" s="21">
        <v>423.4</v>
      </c>
      <c r="AB1604" s="21">
        <v>1914</v>
      </c>
      <c r="AC1604" s="21">
        <v>310.10000000000002</v>
      </c>
      <c r="AD1604" s="99">
        <v>0</v>
      </c>
      <c r="AE1604" s="21">
        <v>358.9</v>
      </c>
      <c r="AF1604" s="21">
        <f t="shared" si="25"/>
        <v>3006.4</v>
      </c>
      <c r="AG1604" s="21" t="s">
        <v>5490</v>
      </c>
      <c r="AH1604" s="24" t="s">
        <v>5491</v>
      </c>
      <c r="AI1604" s="24" t="s">
        <v>5492</v>
      </c>
      <c r="AJ1604" s="27" t="s">
        <v>32137</v>
      </c>
      <c r="AK1604" s="28" t="s">
        <v>70</v>
      </c>
      <c r="AL1604" s="28">
        <v>10</v>
      </c>
      <c r="AM1604" s="28">
        <v>20000801</v>
      </c>
      <c r="AN1604" s="29">
        <v>1718</v>
      </c>
      <c r="AO1604" s="29">
        <v>202306</v>
      </c>
      <c r="AP1604" s="29">
        <v>2022</v>
      </c>
      <c r="AQ1604" s="28">
        <v>3886225573</v>
      </c>
      <c r="AR1604" s="28">
        <v>2980300074</v>
      </c>
      <c r="AS1604" s="28">
        <v>18009158</v>
      </c>
      <c r="AT1604" s="30">
        <v>1</v>
      </c>
      <c r="AU1604" s="30"/>
      <c r="AV1604" s="30"/>
      <c r="AW1604" s="30"/>
      <c r="AX1604" s="30"/>
      <c r="AY1604" s="30"/>
      <c r="AZ1604" s="30"/>
      <c r="BA1604" s="30"/>
      <c r="BB1604" s="30" t="s">
        <v>54452</v>
      </c>
      <c r="BC1604" s="30" t="s">
        <v>54452</v>
      </c>
      <c r="BD1604" s="30" t="s">
        <v>54452</v>
      </c>
      <c r="BE1604" s="30" t="s">
        <v>54452</v>
      </c>
      <c r="BF1604" s="30" t="s">
        <v>54452</v>
      </c>
      <c r="BG1604" s="30">
        <v>3</v>
      </c>
      <c r="BH1604" s="30" t="s">
        <v>5493</v>
      </c>
      <c r="BI1604" s="31"/>
    </row>
    <row r="1605" spans="1:61" ht="16.5">
      <c r="A1605" s="21" t="s">
        <v>16289</v>
      </c>
      <c r="B1605" s="21">
        <v>4016</v>
      </c>
      <c r="C1605" s="21">
        <v>2183273</v>
      </c>
      <c r="D1605" s="21">
        <v>5138133971</v>
      </c>
      <c r="E1605" s="22">
        <v>1760110038073</v>
      </c>
      <c r="F1605" s="24" t="s">
        <v>16290</v>
      </c>
      <c r="G1605" s="24" t="s">
        <v>44</v>
      </c>
      <c r="H1605" s="24" t="s">
        <v>51</v>
      </c>
      <c r="I1605" s="24" t="s">
        <v>52</v>
      </c>
      <c r="J1605" s="24" t="s">
        <v>2778</v>
      </c>
      <c r="K1605" s="21">
        <v>25</v>
      </c>
      <c r="L1605" s="32" t="s">
        <v>16291</v>
      </c>
      <c r="M1605" s="21" t="s">
        <v>16292</v>
      </c>
      <c r="N1605" s="73">
        <v>1</v>
      </c>
      <c r="O1605" s="73" t="s">
        <v>55</v>
      </c>
      <c r="P1605" s="33">
        <v>889702</v>
      </c>
      <c r="Q1605" s="33">
        <v>3850397</v>
      </c>
      <c r="R1605" s="33">
        <v>29806</v>
      </c>
      <c r="S1605" s="33">
        <v>4279388</v>
      </c>
      <c r="T1605" s="21">
        <v>0</v>
      </c>
      <c r="U1605" s="21">
        <v>0</v>
      </c>
      <c r="V1605" s="33">
        <v>509740</v>
      </c>
      <c r="W1605" s="21">
        <v>0</v>
      </c>
      <c r="X1605" s="33">
        <v>251908</v>
      </c>
      <c r="Y1605" s="33">
        <v>29715197</v>
      </c>
      <c r="Z1605" s="21" t="s">
        <v>126</v>
      </c>
      <c r="AA1605" s="21">
        <v>8.8000000000000007</v>
      </c>
      <c r="AB1605" s="21">
        <v>335.9</v>
      </c>
      <c r="AC1605" s="21">
        <v>42.7</v>
      </c>
      <c r="AD1605" s="99">
        <v>0</v>
      </c>
      <c r="AE1605" s="21">
        <v>7.6</v>
      </c>
      <c r="AF1605" s="21">
        <f t="shared" si="25"/>
        <v>395</v>
      </c>
      <c r="AG1605" s="21" t="s">
        <v>16293</v>
      </c>
      <c r="AH1605" s="24" t="s">
        <v>16294</v>
      </c>
      <c r="AI1605" s="24" t="s">
        <v>16295</v>
      </c>
      <c r="AJ1605" s="27" t="s">
        <v>32138</v>
      </c>
      <c r="AK1605" s="28" t="s">
        <v>70</v>
      </c>
      <c r="AL1605" s="28">
        <v>10</v>
      </c>
      <c r="AM1605" s="28">
        <v>20040707</v>
      </c>
      <c r="AN1605" s="29">
        <v>554</v>
      </c>
      <c r="AO1605" s="29">
        <v>202306</v>
      </c>
      <c r="AP1605" s="29">
        <v>2022</v>
      </c>
      <c r="AQ1605" s="28">
        <v>203061521</v>
      </c>
      <c r="AR1605" s="28">
        <v>236145348</v>
      </c>
      <c r="AS1605" s="28">
        <v>12800000</v>
      </c>
      <c r="AT1605" s="30">
        <v>1</v>
      </c>
      <c r="AU1605" s="30"/>
      <c r="AV1605" s="30"/>
      <c r="AW1605" s="30"/>
      <c r="AX1605" s="30"/>
      <c r="AY1605" s="30"/>
      <c r="AZ1605" s="30"/>
      <c r="BA1605" s="30"/>
      <c r="BB1605" s="30" t="s">
        <v>54452</v>
      </c>
      <c r="BC1605" s="30" t="s">
        <v>54452</v>
      </c>
      <c r="BD1605" s="30" t="s">
        <v>54452</v>
      </c>
      <c r="BE1605" s="30" t="s">
        <v>54452</v>
      </c>
      <c r="BF1605" s="30" t="s">
        <v>16296</v>
      </c>
      <c r="BG1605" s="30">
        <v>2</v>
      </c>
      <c r="BH1605" s="30" t="s">
        <v>16297</v>
      </c>
      <c r="BI1605" s="31"/>
    </row>
    <row r="1606" spans="1:61" ht="16.5">
      <c r="A1606" s="21" t="s">
        <v>12069</v>
      </c>
      <c r="B1606" s="21">
        <v>12100</v>
      </c>
      <c r="C1606" s="21">
        <v>1360749</v>
      </c>
      <c r="D1606" s="21">
        <v>2148740335</v>
      </c>
      <c r="E1606" s="22">
        <v>1101112849292</v>
      </c>
      <c r="F1606" s="24" t="s">
        <v>12070</v>
      </c>
      <c r="G1606" s="24" t="s">
        <v>44</v>
      </c>
      <c r="H1606" s="24" t="s">
        <v>51</v>
      </c>
      <c r="I1606" s="24" t="s">
        <v>65</v>
      </c>
      <c r="J1606" s="24" t="s">
        <v>8264</v>
      </c>
      <c r="K1606" s="21">
        <v>54</v>
      </c>
      <c r="L1606" s="32" t="s">
        <v>12071</v>
      </c>
      <c r="M1606" s="21" t="s">
        <v>12072</v>
      </c>
      <c r="N1606" s="21">
        <v>1</v>
      </c>
      <c r="O1606" s="21" t="s">
        <v>55</v>
      </c>
      <c r="P1606" s="21">
        <v>0</v>
      </c>
      <c r="Q1606" s="21">
        <v>0</v>
      </c>
      <c r="R1606" s="33">
        <v>13129</v>
      </c>
      <c r="S1606" s="21">
        <v>0</v>
      </c>
      <c r="T1606" s="21">
        <v>0</v>
      </c>
      <c r="U1606" s="33">
        <v>16050</v>
      </c>
      <c r="V1606" s="21">
        <v>0</v>
      </c>
      <c r="W1606" s="33">
        <v>107286</v>
      </c>
      <c r="X1606" s="21">
        <v>0</v>
      </c>
      <c r="Y1606" s="21">
        <v>0</v>
      </c>
      <c r="Z1606" s="16" t="s">
        <v>315</v>
      </c>
      <c r="AA1606" s="102">
        <v>0</v>
      </c>
      <c r="AB1606" s="21">
        <v>0.1</v>
      </c>
      <c r="AC1606" s="99">
        <v>0</v>
      </c>
      <c r="AD1606" s="21">
        <v>0.1</v>
      </c>
      <c r="AE1606" s="21">
        <v>1</v>
      </c>
      <c r="AF1606" s="21">
        <f t="shared" si="25"/>
        <v>1.2</v>
      </c>
      <c r="AG1606" s="21" t="s">
        <v>12073</v>
      </c>
      <c r="AH1606" s="24" t="s">
        <v>12074</v>
      </c>
      <c r="AI1606" s="24" t="s">
        <v>12075</v>
      </c>
      <c r="AJ1606" s="27" t="s">
        <v>32139</v>
      </c>
      <c r="AK1606" s="28" t="s">
        <v>60</v>
      </c>
      <c r="AL1606" s="28">
        <v>10</v>
      </c>
      <c r="AM1606" s="28">
        <v>20030828</v>
      </c>
      <c r="AN1606" s="29">
        <v>328</v>
      </c>
      <c r="AO1606" s="29">
        <v>202212</v>
      </c>
      <c r="AP1606" s="29">
        <v>2022</v>
      </c>
      <c r="AQ1606" s="28">
        <v>28330452</v>
      </c>
      <c r="AR1606" s="28">
        <v>12339079</v>
      </c>
      <c r="AS1606" s="28">
        <v>2027070</v>
      </c>
      <c r="AT1606" s="30">
        <v>1</v>
      </c>
      <c r="AU1606" s="30"/>
      <c r="AV1606" s="30"/>
      <c r="AW1606" s="30"/>
      <c r="AX1606" s="30"/>
      <c r="AY1606" s="30"/>
      <c r="AZ1606" s="30"/>
      <c r="BA1606" s="30"/>
      <c r="BB1606" s="30" t="s">
        <v>54452</v>
      </c>
      <c r="BC1606" s="30" t="s">
        <v>54452</v>
      </c>
      <c r="BD1606" s="30" t="s">
        <v>54452</v>
      </c>
      <c r="BE1606" s="30" t="s">
        <v>54452</v>
      </c>
      <c r="BF1606" s="30" t="s">
        <v>54452</v>
      </c>
      <c r="BG1606" s="30">
        <v>8</v>
      </c>
      <c r="BH1606" s="30"/>
      <c r="BI1606" s="31"/>
    </row>
    <row r="1607" spans="1:61" ht="16.5">
      <c r="A1607" s="21" t="s">
        <v>12832</v>
      </c>
      <c r="B1607" s="21">
        <v>12524</v>
      </c>
      <c r="C1607" s="21">
        <v>8258003</v>
      </c>
      <c r="D1607" s="21">
        <v>4178600861</v>
      </c>
      <c r="E1607" s="22">
        <v>1101116503886</v>
      </c>
      <c r="F1607" s="24" t="s">
        <v>12833</v>
      </c>
      <c r="G1607" s="24" t="s">
        <v>44</v>
      </c>
      <c r="H1607" s="24" t="s">
        <v>51</v>
      </c>
      <c r="I1607" s="24" t="s">
        <v>65</v>
      </c>
      <c r="J1607" s="24" t="s">
        <v>462</v>
      </c>
      <c r="K1607" s="21">
        <v>56</v>
      </c>
      <c r="L1607" s="32" t="s">
        <v>12834</v>
      </c>
      <c r="M1607" s="21" t="s">
        <v>12835</v>
      </c>
      <c r="N1607" s="21">
        <v>1</v>
      </c>
      <c r="O1607" s="21" t="s">
        <v>55</v>
      </c>
      <c r="P1607" s="21">
        <v>0</v>
      </c>
      <c r="Q1607" s="21">
        <v>0</v>
      </c>
      <c r="R1607" s="21">
        <v>0</v>
      </c>
      <c r="S1607" s="33">
        <v>7320287</v>
      </c>
      <c r="T1607" s="21">
        <v>0</v>
      </c>
      <c r="U1607" s="21">
        <v>0</v>
      </c>
      <c r="V1607" s="21">
        <v>0</v>
      </c>
      <c r="W1607" s="33">
        <v>2234372</v>
      </c>
      <c r="X1607" s="33">
        <v>2775109</v>
      </c>
      <c r="Y1607" s="21">
        <v>0</v>
      </c>
      <c r="Z1607" s="16" t="s">
        <v>315</v>
      </c>
      <c r="AA1607" s="102">
        <v>0</v>
      </c>
      <c r="AB1607" s="99">
        <v>0</v>
      </c>
      <c r="AC1607" s="21">
        <v>73.2</v>
      </c>
      <c r="AD1607" s="99">
        <v>0</v>
      </c>
      <c r="AE1607" s="21">
        <v>50</v>
      </c>
      <c r="AF1607" s="21">
        <f t="shared" si="25"/>
        <v>123.2</v>
      </c>
      <c r="AG1607" s="21" t="s">
        <v>12836</v>
      </c>
      <c r="AH1607" s="24" t="s">
        <v>12837</v>
      </c>
      <c r="AI1607" s="24" t="s">
        <v>12838</v>
      </c>
      <c r="AJ1607" s="27" t="s">
        <v>32140</v>
      </c>
      <c r="AK1607" s="28" t="s">
        <v>60</v>
      </c>
      <c r="AL1607" s="28">
        <v>10</v>
      </c>
      <c r="AM1607" s="28">
        <v>20170901</v>
      </c>
      <c r="AN1607" s="29">
        <v>511</v>
      </c>
      <c r="AO1607" s="29">
        <v>202212</v>
      </c>
      <c r="AP1607" s="29">
        <v>2022</v>
      </c>
      <c r="AQ1607" s="28">
        <v>67001125</v>
      </c>
      <c r="AR1607" s="28">
        <v>118387456</v>
      </c>
      <c r="AS1607" s="28">
        <v>16100000</v>
      </c>
      <c r="AT1607" s="30">
        <v>1</v>
      </c>
      <c r="AU1607" s="30"/>
      <c r="AV1607" s="30"/>
      <c r="AW1607" s="30"/>
      <c r="AX1607" s="30"/>
      <c r="AY1607" s="30"/>
      <c r="AZ1607" s="30"/>
      <c r="BA1607" s="30"/>
      <c r="BB1607" s="30" t="s">
        <v>54452</v>
      </c>
      <c r="BC1607" s="30" t="s">
        <v>54452</v>
      </c>
      <c r="BD1607" s="30" t="s">
        <v>54452</v>
      </c>
      <c r="BE1607" s="30" t="s">
        <v>54452</v>
      </c>
      <c r="BF1607" s="30" t="s">
        <v>12839</v>
      </c>
      <c r="BG1607" s="30">
        <v>2</v>
      </c>
      <c r="BH1607" s="30"/>
      <c r="BI1607" s="31"/>
    </row>
    <row r="1608" spans="1:61" ht="16.5">
      <c r="A1608" s="21" t="s">
        <v>12162</v>
      </c>
      <c r="B1608" s="21">
        <v>12141</v>
      </c>
      <c r="C1608" s="21">
        <v>1842113</v>
      </c>
      <c r="D1608" s="21">
        <v>1208647813</v>
      </c>
      <c r="E1608" s="22">
        <v>1101112696370</v>
      </c>
      <c r="F1608" s="24" t="s">
        <v>12163</v>
      </c>
      <c r="G1608" s="24" t="s">
        <v>44</v>
      </c>
      <c r="H1608" s="24" t="s">
        <v>51</v>
      </c>
      <c r="I1608" s="24" t="s">
        <v>52</v>
      </c>
      <c r="J1608" s="24" t="s">
        <v>605</v>
      </c>
      <c r="K1608" s="21">
        <v>55</v>
      </c>
      <c r="L1608" s="32" t="s">
        <v>12164</v>
      </c>
      <c r="M1608" s="21" t="s">
        <v>12165</v>
      </c>
      <c r="N1608" s="21">
        <v>2</v>
      </c>
      <c r="O1608" s="21" t="s">
        <v>55</v>
      </c>
      <c r="P1608" s="21">
        <v>0</v>
      </c>
      <c r="Q1608" s="21">
        <v>0</v>
      </c>
      <c r="R1608" s="33">
        <v>259941</v>
      </c>
      <c r="S1608" s="21">
        <v>0</v>
      </c>
      <c r="T1608" s="21">
        <v>0</v>
      </c>
      <c r="U1608" s="33">
        <v>709116</v>
      </c>
      <c r="V1608" s="21">
        <v>0</v>
      </c>
      <c r="W1608" s="33">
        <v>269332</v>
      </c>
      <c r="X1608" s="21">
        <v>0</v>
      </c>
      <c r="Y1608" s="21">
        <v>0</v>
      </c>
      <c r="Z1608" s="16" t="s">
        <v>315</v>
      </c>
      <c r="AA1608" s="102">
        <v>0</v>
      </c>
      <c r="AB1608" s="21">
        <v>2.5</v>
      </c>
      <c r="AC1608" s="99">
        <v>0</v>
      </c>
      <c r="AD1608" s="21">
        <v>7</v>
      </c>
      <c r="AE1608" s="21">
        <v>2.6</v>
      </c>
      <c r="AF1608" s="21">
        <f t="shared" si="25"/>
        <v>12.1</v>
      </c>
      <c r="AG1608" s="21" t="s">
        <v>12166</v>
      </c>
      <c r="AH1608" s="24" t="s">
        <v>12126</v>
      </c>
      <c r="AI1608" s="24" t="s">
        <v>12167</v>
      </c>
      <c r="AJ1608" s="27" t="s">
        <v>31746</v>
      </c>
      <c r="AK1608" s="28" t="s">
        <v>60</v>
      </c>
      <c r="AL1608" s="28">
        <v>10</v>
      </c>
      <c r="AM1608" s="28">
        <v>20030116</v>
      </c>
      <c r="AN1608" s="29">
        <v>636</v>
      </c>
      <c r="AO1608" s="29">
        <v>202212</v>
      </c>
      <c r="AP1608" s="29">
        <v>2022</v>
      </c>
      <c r="AQ1608" s="28">
        <v>73727019</v>
      </c>
      <c r="AR1608" s="28">
        <v>71554135</v>
      </c>
      <c r="AS1608" s="28">
        <v>2460000</v>
      </c>
      <c r="AT1608" s="30">
        <v>1</v>
      </c>
      <c r="AU1608" s="30"/>
      <c r="AV1608" s="30"/>
      <c r="AW1608" s="30"/>
      <c r="AX1608" s="30"/>
      <c r="AY1608" s="30"/>
      <c r="AZ1608" s="30"/>
      <c r="BA1608" s="30"/>
      <c r="BB1608" s="30" t="s">
        <v>54452</v>
      </c>
      <c r="BC1608" s="30" t="s">
        <v>54452</v>
      </c>
      <c r="BD1608" s="30" t="s">
        <v>54452</v>
      </c>
      <c r="BE1608" s="30" t="s">
        <v>54452</v>
      </c>
      <c r="BF1608" s="30" t="s">
        <v>54452</v>
      </c>
      <c r="BG1608" s="30">
        <v>13</v>
      </c>
      <c r="BH1608" s="30"/>
      <c r="BI1608" s="31"/>
    </row>
    <row r="1609" spans="1:61" ht="16.5">
      <c r="A1609" s="21" t="s">
        <v>1996</v>
      </c>
      <c r="B1609" s="21">
        <v>2029</v>
      </c>
      <c r="C1609" s="21">
        <v>4074435</v>
      </c>
      <c r="D1609" s="21">
        <v>3048125799</v>
      </c>
      <c r="E1609" s="22">
        <v>1512110026289</v>
      </c>
      <c r="F1609" s="24" t="s">
        <v>1997</v>
      </c>
      <c r="G1609" s="24" t="s">
        <v>44</v>
      </c>
      <c r="H1609" s="24" t="s">
        <v>51</v>
      </c>
      <c r="I1609" s="24" t="s">
        <v>65</v>
      </c>
      <c r="J1609" s="24" t="s">
        <v>1980</v>
      </c>
      <c r="K1609" s="21">
        <v>32</v>
      </c>
      <c r="L1609" s="32" t="s">
        <v>1998</v>
      </c>
      <c r="M1609" s="21" t="s">
        <v>1999</v>
      </c>
      <c r="N1609" s="73">
        <v>1</v>
      </c>
      <c r="O1609" s="73" t="s">
        <v>55</v>
      </c>
      <c r="P1609" s="21">
        <v>0</v>
      </c>
      <c r="Q1609" s="21">
        <v>0</v>
      </c>
      <c r="R1609" s="21">
        <v>0</v>
      </c>
      <c r="S1609" s="21">
        <v>0</v>
      </c>
      <c r="T1609" s="21">
        <v>0</v>
      </c>
      <c r="U1609" s="51">
        <v>236404</v>
      </c>
      <c r="V1609" s="51">
        <v>11200</v>
      </c>
      <c r="W1609" s="51">
        <v>176538</v>
      </c>
      <c r="X1609" s="51">
        <f>290310+15827</f>
        <v>306137</v>
      </c>
      <c r="Y1609" s="51">
        <v>1339981</v>
      </c>
      <c r="Z1609" s="21" t="s">
        <v>56</v>
      </c>
      <c r="AA1609" s="102">
        <v>0</v>
      </c>
      <c r="AB1609" s="21">
        <v>13.3</v>
      </c>
      <c r="AC1609" s="99">
        <v>0</v>
      </c>
      <c r="AD1609" s="21">
        <v>2.2999999999999998</v>
      </c>
      <c r="AE1609" s="21">
        <v>4.9000000000000004</v>
      </c>
      <c r="AF1609" s="21">
        <f t="shared" si="25"/>
        <v>20.5</v>
      </c>
      <c r="AG1609" s="21" t="s">
        <v>2000</v>
      </c>
      <c r="AH1609" s="24" t="s">
        <v>2001</v>
      </c>
      <c r="AI1609" s="24" t="s">
        <v>2002</v>
      </c>
      <c r="AJ1609" s="27" t="s">
        <v>32141</v>
      </c>
      <c r="AK1609" s="28" t="s">
        <v>70</v>
      </c>
      <c r="AL1609" s="28">
        <v>10</v>
      </c>
      <c r="AM1609" s="28">
        <v>20120126</v>
      </c>
      <c r="AN1609" s="29">
        <v>419</v>
      </c>
      <c r="AO1609" s="29">
        <v>202306</v>
      </c>
      <c r="AP1609" s="29">
        <v>2022</v>
      </c>
      <c r="AQ1609" s="28">
        <v>163340507</v>
      </c>
      <c r="AR1609" s="28">
        <v>552690319</v>
      </c>
      <c r="AS1609" s="28">
        <v>7906158</v>
      </c>
      <c r="AT1609" s="30">
        <v>1</v>
      </c>
      <c r="AU1609" s="30"/>
      <c r="AV1609" s="30"/>
      <c r="AW1609" s="30"/>
      <c r="AX1609" s="30"/>
      <c r="AY1609" s="30"/>
      <c r="AZ1609" s="30"/>
      <c r="BA1609" s="30"/>
      <c r="BB1609" s="30" t="s">
        <v>54452</v>
      </c>
      <c r="BC1609" s="30" t="s">
        <v>54452</v>
      </c>
      <c r="BD1609" s="30" t="s">
        <v>54452</v>
      </c>
      <c r="BE1609" s="30" t="s">
        <v>54452</v>
      </c>
      <c r="BF1609" s="30" t="s">
        <v>2003</v>
      </c>
      <c r="BG1609" s="30">
        <v>2</v>
      </c>
      <c r="BH1609" s="30" t="s">
        <v>800</v>
      </c>
      <c r="BI1609" s="31"/>
    </row>
    <row r="1610" spans="1:61" ht="16.5">
      <c r="A1610" s="21" t="s">
        <v>29897</v>
      </c>
      <c r="B1610" s="21">
        <v>24433</v>
      </c>
      <c r="C1610" s="21">
        <v>2882348</v>
      </c>
      <c r="D1610" s="21">
        <v>2068620118</v>
      </c>
      <c r="E1610" s="22">
        <v>1101113777864</v>
      </c>
      <c r="F1610" s="24" t="s">
        <v>29898</v>
      </c>
      <c r="G1610" s="24" t="s">
        <v>104</v>
      </c>
      <c r="H1610" s="24" t="s">
        <v>51</v>
      </c>
      <c r="I1610" s="24" t="s">
        <v>65</v>
      </c>
      <c r="J1610" s="24" t="s">
        <v>363</v>
      </c>
      <c r="K1610" s="21">
        <v>63</v>
      </c>
      <c r="L1610" s="32" t="s">
        <v>29899</v>
      </c>
      <c r="M1610" s="21" t="s">
        <v>29900</v>
      </c>
      <c r="N1610" s="21">
        <v>1</v>
      </c>
      <c r="O1610" s="21" t="s">
        <v>55</v>
      </c>
      <c r="P1610" s="21">
        <v>0</v>
      </c>
      <c r="Q1610" s="21">
        <v>0</v>
      </c>
      <c r="R1610" s="21">
        <v>0</v>
      </c>
      <c r="S1610" s="21">
        <v>0</v>
      </c>
      <c r="T1610" s="21">
        <v>0</v>
      </c>
      <c r="U1610" s="21">
        <v>0</v>
      </c>
      <c r="V1610" s="21">
        <v>0</v>
      </c>
      <c r="W1610" s="33">
        <v>6628</v>
      </c>
      <c r="X1610" s="21">
        <v>0</v>
      </c>
      <c r="Y1610" s="21">
        <v>0</v>
      </c>
      <c r="Z1610" s="16" t="s">
        <v>315</v>
      </c>
      <c r="AA1610" s="102">
        <v>0</v>
      </c>
      <c r="AB1610" s="99">
        <v>0</v>
      </c>
      <c r="AC1610" s="99">
        <v>0</v>
      </c>
      <c r="AD1610" s="99">
        <v>0</v>
      </c>
      <c r="AE1610" s="99">
        <v>0</v>
      </c>
      <c r="AF1610" s="21">
        <f t="shared" si="25"/>
        <v>0</v>
      </c>
      <c r="AG1610" s="21" t="s">
        <v>29901</v>
      </c>
      <c r="AH1610" s="24" t="s">
        <v>29902</v>
      </c>
      <c r="AI1610" s="24" t="s">
        <v>29903</v>
      </c>
      <c r="AJ1610" s="27" t="s">
        <v>32142</v>
      </c>
      <c r="AK1610" s="28" t="s">
        <v>60</v>
      </c>
      <c r="AL1610" s="28">
        <v>10</v>
      </c>
      <c r="AM1610" s="28">
        <v>20071029</v>
      </c>
      <c r="AN1610" s="29">
        <v>2676</v>
      </c>
      <c r="AO1610" s="29">
        <v>202303</v>
      </c>
      <c r="AP1610" s="29">
        <v>2022</v>
      </c>
      <c r="AQ1610" s="28">
        <v>79116372</v>
      </c>
      <c r="AR1610" s="28">
        <v>17616526</v>
      </c>
      <c r="AS1610" s="28">
        <v>1000000</v>
      </c>
      <c r="AT1610" s="30">
        <v>1</v>
      </c>
      <c r="AU1610" s="30"/>
      <c r="AV1610" s="30"/>
      <c r="AW1610" s="30"/>
      <c r="AX1610" s="30"/>
      <c r="AY1610" s="30"/>
      <c r="AZ1610" s="30"/>
      <c r="BA1610" s="30"/>
      <c r="BB1610" s="30" t="s">
        <v>54452</v>
      </c>
      <c r="BC1610" s="30" t="s">
        <v>54452</v>
      </c>
      <c r="BD1610" s="30" t="s">
        <v>54452</v>
      </c>
      <c r="BE1610" s="30" t="s">
        <v>54452</v>
      </c>
      <c r="BF1610" s="30" t="s">
        <v>54452</v>
      </c>
      <c r="BG1610" s="30">
        <v>8</v>
      </c>
      <c r="BH1610" s="30"/>
      <c r="BI1610" s="31"/>
    </row>
    <row r="1611" spans="1:61" ht="16.5">
      <c r="A1611" s="21" t="s">
        <v>10703</v>
      </c>
      <c r="B1611" s="21">
        <v>11102</v>
      </c>
      <c r="C1611" s="21">
        <v>1278299</v>
      </c>
      <c r="D1611" s="21">
        <v>1178133642</v>
      </c>
      <c r="E1611" s="22">
        <v>1101112262527</v>
      </c>
      <c r="F1611" s="24" t="s">
        <v>10704</v>
      </c>
      <c r="G1611" s="24" t="s">
        <v>44</v>
      </c>
      <c r="H1611" s="24" t="s">
        <v>51</v>
      </c>
      <c r="I1611" s="24" t="s">
        <v>63</v>
      </c>
      <c r="J1611" s="24" t="s">
        <v>467</v>
      </c>
      <c r="K1611" s="21">
        <v>49</v>
      </c>
      <c r="L1611" s="21"/>
      <c r="M1611" s="21" t="s">
        <v>10705</v>
      </c>
      <c r="N1611" s="21">
        <v>1</v>
      </c>
      <c r="O1611" s="21" t="s">
        <v>55</v>
      </c>
      <c r="P1611" s="33">
        <v>27375388</v>
      </c>
      <c r="Q1611" s="21">
        <v>0</v>
      </c>
      <c r="R1611" s="33">
        <v>83153863</v>
      </c>
      <c r="S1611" s="33">
        <v>9230853</v>
      </c>
      <c r="T1611" s="21">
        <v>0</v>
      </c>
      <c r="U1611" s="33">
        <v>435136</v>
      </c>
      <c r="V1611" s="21">
        <v>0</v>
      </c>
      <c r="W1611" s="21">
        <v>0</v>
      </c>
      <c r="X1611" s="33">
        <f>9832714+1573400</f>
        <v>11406114</v>
      </c>
      <c r="Y1611" s="33">
        <v>282400</v>
      </c>
      <c r="Z1611" s="21" t="s">
        <v>315</v>
      </c>
      <c r="AA1611" s="21">
        <v>273.7</v>
      </c>
      <c r="AB1611" s="21">
        <v>834.3</v>
      </c>
      <c r="AC1611" s="21">
        <v>92.3</v>
      </c>
      <c r="AD1611" s="21">
        <v>4.3</v>
      </c>
      <c r="AE1611" s="21">
        <v>114</v>
      </c>
      <c r="AF1611" s="21">
        <f t="shared" si="25"/>
        <v>1318.6</v>
      </c>
      <c r="AG1611" s="21" t="s">
        <v>10692</v>
      </c>
      <c r="AH1611" s="24" t="s">
        <v>10706</v>
      </c>
      <c r="AI1611" s="24" t="s">
        <v>10707</v>
      </c>
      <c r="AJ1611" s="27" t="s">
        <v>32054</v>
      </c>
      <c r="AK1611" s="28" t="s">
        <v>60</v>
      </c>
      <c r="AL1611" s="28">
        <v>10</v>
      </c>
      <c r="AM1611" s="28">
        <v>20010615</v>
      </c>
      <c r="AN1611" s="29">
        <v>532</v>
      </c>
      <c r="AO1611" s="29">
        <v>202212</v>
      </c>
      <c r="AP1611" s="29">
        <v>2022</v>
      </c>
      <c r="AQ1611" s="28">
        <v>550908072</v>
      </c>
      <c r="AR1611" s="28">
        <v>284428745</v>
      </c>
      <c r="AS1611" s="28">
        <v>3868354</v>
      </c>
      <c r="AT1611" s="30">
        <v>1</v>
      </c>
      <c r="AU1611" s="30"/>
      <c r="AV1611" s="30"/>
      <c r="AW1611" s="30"/>
      <c r="AX1611" s="30"/>
      <c r="AY1611" s="30"/>
      <c r="AZ1611" s="30"/>
      <c r="BA1611" s="30"/>
      <c r="BB1611" s="30" t="s">
        <v>54452</v>
      </c>
      <c r="BC1611" s="30" t="s">
        <v>54452</v>
      </c>
      <c r="BD1611" s="30" t="s">
        <v>54452</v>
      </c>
      <c r="BE1611" s="30" t="s">
        <v>54452</v>
      </c>
      <c r="BF1611" s="30" t="s">
        <v>54452</v>
      </c>
      <c r="BG1611" s="30">
        <v>4</v>
      </c>
      <c r="BH1611" s="30" t="s">
        <v>10569</v>
      </c>
      <c r="BI1611" s="31"/>
    </row>
    <row r="1612" spans="1:61" ht="16.5">
      <c r="A1612" s="21" t="s">
        <v>29462</v>
      </c>
      <c r="B1612" s="21">
        <v>24291</v>
      </c>
      <c r="C1612" s="21">
        <v>1328044</v>
      </c>
      <c r="D1612" s="21">
        <v>1168141023</v>
      </c>
      <c r="E1612" s="22">
        <v>1101110799803</v>
      </c>
      <c r="F1612" s="24" t="s">
        <v>29463</v>
      </c>
      <c r="G1612" s="24" t="s">
        <v>104</v>
      </c>
      <c r="H1612" s="24" t="s">
        <v>51</v>
      </c>
      <c r="I1612" s="24" t="s">
        <v>65</v>
      </c>
      <c r="J1612" s="24" t="s">
        <v>363</v>
      </c>
      <c r="K1612" s="21">
        <v>63</v>
      </c>
      <c r="L1612" s="32" t="s">
        <v>29464</v>
      </c>
      <c r="M1612" s="21" t="s">
        <v>29414</v>
      </c>
      <c r="N1612" s="21">
        <v>1</v>
      </c>
      <c r="O1612" s="21" t="s">
        <v>55</v>
      </c>
      <c r="P1612" s="33">
        <v>1090706</v>
      </c>
      <c r="Q1612" s="21">
        <v>0</v>
      </c>
      <c r="R1612" s="21">
        <v>0</v>
      </c>
      <c r="S1612" s="21">
        <v>0</v>
      </c>
      <c r="T1612" s="21">
        <v>0</v>
      </c>
      <c r="U1612" s="33">
        <v>14776</v>
      </c>
      <c r="V1612" s="21">
        <v>0</v>
      </c>
      <c r="W1612" s="33">
        <v>3300</v>
      </c>
      <c r="X1612" s="21">
        <v>0</v>
      </c>
      <c r="Y1612" s="21">
        <v>0</v>
      </c>
      <c r="Z1612" s="16" t="s">
        <v>315</v>
      </c>
      <c r="AA1612" s="21">
        <v>10.9</v>
      </c>
      <c r="AB1612" s="99">
        <v>0</v>
      </c>
      <c r="AC1612" s="99">
        <v>0</v>
      </c>
      <c r="AD1612" s="21">
        <v>0.1</v>
      </c>
      <c r="AE1612" s="99">
        <v>0</v>
      </c>
      <c r="AF1612" s="21">
        <f t="shared" si="25"/>
        <v>11</v>
      </c>
      <c r="AG1612" s="21" t="s">
        <v>29465</v>
      </c>
      <c r="AH1612" s="24" t="s">
        <v>29466</v>
      </c>
      <c r="AI1612" s="24" t="s">
        <v>29467</v>
      </c>
      <c r="AJ1612" s="27" t="s">
        <v>32143</v>
      </c>
      <c r="AK1612" s="28" t="s">
        <v>60</v>
      </c>
      <c r="AL1612" s="28">
        <v>10</v>
      </c>
      <c r="AM1612" s="28">
        <v>19910823</v>
      </c>
      <c r="AN1612" s="29">
        <v>420</v>
      </c>
      <c r="AO1612" s="29">
        <v>202212</v>
      </c>
      <c r="AP1612" s="29">
        <v>2022</v>
      </c>
      <c r="AQ1612" s="28">
        <v>13369291</v>
      </c>
      <c r="AR1612" s="28">
        <v>9612176</v>
      </c>
      <c r="AS1612" s="28">
        <v>490000</v>
      </c>
      <c r="AT1612" s="30">
        <v>1</v>
      </c>
      <c r="AU1612" s="30"/>
      <c r="AV1612" s="30"/>
      <c r="AW1612" s="30"/>
      <c r="AX1612" s="30"/>
      <c r="AY1612" s="30"/>
      <c r="AZ1612" s="30"/>
      <c r="BA1612" s="30"/>
      <c r="BB1612" s="30" t="s">
        <v>54452</v>
      </c>
      <c r="BC1612" s="30" t="s">
        <v>54452</v>
      </c>
      <c r="BD1612" s="30" t="s">
        <v>54452</v>
      </c>
      <c r="BE1612" s="30" t="s">
        <v>54452</v>
      </c>
      <c r="BF1612" s="30" t="s">
        <v>54452</v>
      </c>
      <c r="BG1612" s="30">
        <v>7</v>
      </c>
      <c r="BH1612" s="30" t="s">
        <v>29468</v>
      </c>
      <c r="BI1612" s="31"/>
    </row>
    <row r="1613" spans="1:61" ht="16.5">
      <c r="A1613" s="21" t="s">
        <v>12742</v>
      </c>
      <c r="B1613" s="21">
        <v>12465</v>
      </c>
      <c r="C1613" s="21">
        <v>1449242</v>
      </c>
      <c r="D1613" s="21">
        <v>1208650905</v>
      </c>
      <c r="E1613" s="22">
        <v>1101112757437</v>
      </c>
      <c r="F1613" s="24" t="s">
        <v>12743</v>
      </c>
      <c r="G1613" s="24" t="s">
        <v>44</v>
      </c>
      <c r="H1613" s="24" t="s">
        <v>51</v>
      </c>
      <c r="I1613" s="24" t="s">
        <v>63</v>
      </c>
      <c r="J1613" s="24" t="s">
        <v>462</v>
      </c>
      <c r="K1613" s="21">
        <v>56</v>
      </c>
      <c r="L1613" s="32" t="s">
        <v>12744</v>
      </c>
      <c r="M1613" s="21" t="s">
        <v>12745</v>
      </c>
      <c r="N1613" s="21">
        <v>1</v>
      </c>
      <c r="O1613" s="21" t="s">
        <v>55</v>
      </c>
      <c r="P1613" s="21">
        <v>0</v>
      </c>
      <c r="Q1613" s="21">
        <v>0</v>
      </c>
      <c r="R1613" s="21">
        <v>0</v>
      </c>
      <c r="S1613" s="21">
        <v>0</v>
      </c>
      <c r="T1613" s="21">
        <v>0</v>
      </c>
      <c r="U1613" s="21">
        <v>0</v>
      </c>
      <c r="V1613" s="21">
        <v>0</v>
      </c>
      <c r="W1613" s="33">
        <v>173025</v>
      </c>
      <c r="X1613" s="21">
        <v>0</v>
      </c>
      <c r="Y1613" s="21">
        <v>0</v>
      </c>
      <c r="Z1613" s="16" t="s">
        <v>315</v>
      </c>
      <c r="AA1613" s="102">
        <v>0</v>
      </c>
      <c r="AB1613" s="99">
        <v>0</v>
      </c>
      <c r="AC1613" s="99">
        <v>0</v>
      </c>
      <c r="AD1613" s="99">
        <v>0</v>
      </c>
      <c r="AE1613" s="21">
        <v>1.7</v>
      </c>
      <c r="AF1613" s="21">
        <f t="shared" si="25"/>
        <v>1.7</v>
      </c>
      <c r="AG1613" s="21" t="s">
        <v>12746</v>
      </c>
      <c r="AH1613" s="24" t="s">
        <v>12747</v>
      </c>
      <c r="AI1613" s="24" t="s">
        <v>12748</v>
      </c>
      <c r="AJ1613" s="27" t="s">
        <v>32144</v>
      </c>
      <c r="AK1613" s="28" t="s">
        <v>60</v>
      </c>
      <c r="AL1613" s="28">
        <v>10</v>
      </c>
      <c r="AM1613" s="28">
        <v>20030410</v>
      </c>
      <c r="AN1613" s="29">
        <v>491</v>
      </c>
      <c r="AO1613" s="29">
        <v>202306</v>
      </c>
      <c r="AP1613" s="29">
        <v>2022</v>
      </c>
      <c r="AQ1613" s="28">
        <v>17876033</v>
      </c>
      <c r="AR1613" s="28">
        <v>21056899</v>
      </c>
      <c r="AS1613" s="28">
        <v>4340516</v>
      </c>
      <c r="AT1613" s="30">
        <v>1</v>
      </c>
      <c r="AU1613" s="30"/>
      <c r="AV1613" s="30"/>
      <c r="AW1613" s="30"/>
      <c r="AX1613" s="30"/>
      <c r="AY1613" s="30"/>
      <c r="AZ1613" s="30"/>
      <c r="BA1613" s="30"/>
      <c r="BB1613" s="30" t="s">
        <v>54452</v>
      </c>
      <c r="BC1613" s="30" t="s">
        <v>54452</v>
      </c>
      <c r="BD1613" s="30" t="s">
        <v>54452</v>
      </c>
      <c r="BE1613" s="30" t="s">
        <v>54452</v>
      </c>
      <c r="BF1613" s="30" t="s">
        <v>54452</v>
      </c>
      <c r="BG1613" s="30">
        <v>7</v>
      </c>
      <c r="BH1613" s="30"/>
      <c r="BI1613" s="31"/>
    </row>
    <row r="1614" spans="1:61" ht="16.5">
      <c r="A1614" s="21" t="s">
        <v>12854</v>
      </c>
      <c r="B1614" s="21">
        <v>12550</v>
      </c>
      <c r="C1614" s="21">
        <v>5956604</v>
      </c>
      <c r="D1614" s="21">
        <v>1078827157</v>
      </c>
      <c r="E1614" s="22">
        <v>1101115496868</v>
      </c>
      <c r="F1614" s="24" t="s">
        <v>12855</v>
      </c>
      <c r="G1614" s="24" t="s">
        <v>44</v>
      </c>
      <c r="H1614" s="24" t="s">
        <v>51</v>
      </c>
      <c r="I1614" s="24" t="s">
        <v>65</v>
      </c>
      <c r="J1614" s="24" t="s">
        <v>462</v>
      </c>
      <c r="K1614" s="21">
        <v>56</v>
      </c>
      <c r="L1614" s="32" t="s">
        <v>12856</v>
      </c>
      <c r="M1614" s="21" t="s">
        <v>12857</v>
      </c>
      <c r="N1614" s="26">
        <v>1</v>
      </c>
      <c r="O1614" s="26">
        <v>0</v>
      </c>
      <c r="P1614" s="26">
        <v>0</v>
      </c>
      <c r="Q1614" s="26">
        <v>0</v>
      </c>
      <c r="R1614" s="26">
        <v>0</v>
      </c>
      <c r="S1614" s="26">
        <v>0</v>
      </c>
      <c r="T1614" s="26">
        <v>0</v>
      </c>
      <c r="U1614" s="26">
        <v>0</v>
      </c>
      <c r="V1614" s="26">
        <v>0</v>
      </c>
      <c r="W1614" s="26">
        <v>0</v>
      </c>
      <c r="X1614" s="26">
        <v>0</v>
      </c>
      <c r="Y1614" s="26">
        <v>0</v>
      </c>
      <c r="Z1614" s="21"/>
      <c r="AA1614" s="101">
        <v>0</v>
      </c>
      <c r="AB1614" s="98">
        <v>0</v>
      </c>
      <c r="AC1614" s="98">
        <v>0</v>
      </c>
      <c r="AD1614" s="98">
        <v>0</v>
      </c>
      <c r="AE1614" s="98">
        <v>0</v>
      </c>
      <c r="AF1614" s="21">
        <f t="shared" si="25"/>
        <v>0</v>
      </c>
      <c r="AG1614" s="21" t="s">
        <v>12858</v>
      </c>
      <c r="AH1614" s="24" t="s">
        <v>12859</v>
      </c>
      <c r="AI1614" s="24" t="s">
        <v>12860</v>
      </c>
      <c r="AJ1614" s="27" t="s">
        <v>32145</v>
      </c>
      <c r="AK1614" s="28" t="s">
        <v>70</v>
      </c>
      <c r="AL1614" s="28">
        <v>10</v>
      </c>
      <c r="AM1614" s="28">
        <v>20140821</v>
      </c>
      <c r="AN1614" s="29">
        <v>317</v>
      </c>
      <c r="AO1614" s="29">
        <v>202306</v>
      </c>
      <c r="AP1614" s="29">
        <v>2022</v>
      </c>
      <c r="AQ1614" s="28">
        <v>42426713</v>
      </c>
      <c r="AR1614" s="28">
        <v>100500876</v>
      </c>
      <c r="AS1614" s="28">
        <v>3638227</v>
      </c>
      <c r="AT1614" s="30">
        <v>1</v>
      </c>
      <c r="AU1614" s="30"/>
      <c r="AV1614" s="30"/>
      <c r="AW1614" s="30"/>
      <c r="AX1614" s="30"/>
      <c r="AY1614" s="30"/>
      <c r="AZ1614" s="30"/>
      <c r="BA1614" s="30"/>
      <c r="BB1614" s="30" t="s">
        <v>54452</v>
      </c>
      <c r="BC1614" s="30" t="s">
        <v>54452</v>
      </c>
      <c r="BD1614" s="30" t="s">
        <v>54452</v>
      </c>
      <c r="BE1614" s="30" t="s">
        <v>54452</v>
      </c>
      <c r="BF1614" s="30" t="s">
        <v>54452</v>
      </c>
      <c r="BG1614" s="30">
        <v>7</v>
      </c>
      <c r="BH1614" s="30"/>
      <c r="BI1614" s="31"/>
    </row>
    <row r="1615" spans="1:61" ht="16.5">
      <c r="A1615" s="21" t="s">
        <v>29795</v>
      </c>
      <c r="B1615" s="21">
        <v>24395</v>
      </c>
      <c r="C1615" s="21">
        <v>2208598</v>
      </c>
      <c r="D1615" s="21">
        <v>1058671070</v>
      </c>
      <c r="E1615" s="22">
        <v>1101113081629</v>
      </c>
      <c r="F1615" s="24" t="s">
        <v>29796</v>
      </c>
      <c r="G1615" s="24" t="s">
        <v>104</v>
      </c>
      <c r="H1615" s="24" t="s">
        <v>51</v>
      </c>
      <c r="I1615" s="24" t="s">
        <v>65</v>
      </c>
      <c r="J1615" s="24" t="s">
        <v>363</v>
      </c>
      <c r="K1615" s="21">
        <v>63</v>
      </c>
      <c r="L1615" s="32" t="s">
        <v>29797</v>
      </c>
      <c r="M1615" s="21" t="s">
        <v>29798</v>
      </c>
      <c r="N1615" s="21">
        <v>1</v>
      </c>
      <c r="O1615" s="21" t="s">
        <v>83</v>
      </c>
      <c r="P1615" s="21">
        <v>0</v>
      </c>
      <c r="Q1615" s="21">
        <v>0</v>
      </c>
      <c r="R1615" s="21">
        <v>0</v>
      </c>
      <c r="S1615" s="21">
        <v>0</v>
      </c>
      <c r="T1615" s="21">
        <v>0</v>
      </c>
      <c r="U1615" s="21">
        <v>0</v>
      </c>
      <c r="V1615" s="21">
        <v>0</v>
      </c>
      <c r="W1615" s="33">
        <v>3816190</v>
      </c>
      <c r="X1615" s="21">
        <v>0</v>
      </c>
      <c r="Y1615" s="21">
        <v>0</v>
      </c>
      <c r="Z1615" s="16" t="s">
        <v>315</v>
      </c>
      <c r="AA1615" s="102">
        <v>0</v>
      </c>
      <c r="AB1615" s="99">
        <v>0</v>
      </c>
      <c r="AC1615" s="99">
        <v>0</v>
      </c>
      <c r="AD1615" s="99">
        <v>0</v>
      </c>
      <c r="AE1615" s="99">
        <v>0</v>
      </c>
      <c r="AF1615" s="21">
        <f t="shared" si="25"/>
        <v>0</v>
      </c>
      <c r="AG1615" s="21" t="s">
        <v>29799</v>
      </c>
      <c r="AH1615" s="24" t="s">
        <v>29800</v>
      </c>
      <c r="AI1615" s="24" t="s">
        <v>29801</v>
      </c>
      <c r="AJ1615" s="27" t="s">
        <v>32146</v>
      </c>
      <c r="AK1615" s="28" t="s">
        <v>60</v>
      </c>
      <c r="AL1615" s="28">
        <v>10</v>
      </c>
      <c r="AM1615" s="28">
        <v>20040909</v>
      </c>
      <c r="AN1615" s="29">
        <v>1218</v>
      </c>
      <c r="AO1615" s="29">
        <v>202303</v>
      </c>
      <c r="AP1615" s="29">
        <v>2022</v>
      </c>
      <c r="AQ1615" s="28">
        <v>35748814</v>
      </c>
      <c r="AR1615" s="28">
        <v>10027126</v>
      </c>
      <c r="AS1615" s="28">
        <v>258750</v>
      </c>
      <c r="AT1615" s="30">
        <v>1</v>
      </c>
      <c r="AU1615" s="30"/>
      <c r="AV1615" s="30"/>
      <c r="AW1615" s="30"/>
      <c r="AX1615" s="30"/>
      <c r="AY1615" s="30"/>
      <c r="AZ1615" s="30"/>
      <c r="BA1615" s="30"/>
      <c r="BB1615" s="30" t="s">
        <v>54452</v>
      </c>
      <c r="BC1615" s="30" t="s">
        <v>54452</v>
      </c>
      <c r="BD1615" s="30" t="s">
        <v>54452</v>
      </c>
      <c r="BE1615" s="30" t="s">
        <v>54452</v>
      </c>
      <c r="BF1615" s="30" t="s">
        <v>54452</v>
      </c>
      <c r="BG1615" s="30">
        <v>8</v>
      </c>
      <c r="BH1615" s="30"/>
      <c r="BI1615" s="31"/>
    </row>
    <row r="1616" spans="1:61" ht="16.5">
      <c r="A1616" s="21" t="s">
        <v>6208</v>
      </c>
      <c r="B1616" s="21">
        <v>6298</v>
      </c>
      <c r="C1616" s="21">
        <v>1101765</v>
      </c>
      <c r="D1616" s="21">
        <v>1248123841</v>
      </c>
      <c r="E1616" s="22">
        <v>1101110546006</v>
      </c>
      <c r="F1616" s="24" t="s">
        <v>6209</v>
      </c>
      <c r="G1616" s="24" t="s">
        <v>44</v>
      </c>
      <c r="H1616" s="24" t="s">
        <v>51</v>
      </c>
      <c r="I1616" s="24" t="s">
        <v>52</v>
      </c>
      <c r="J1616" s="24" t="s">
        <v>1042</v>
      </c>
      <c r="K1616" s="21">
        <v>36</v>
      </c>
      <c r="L1616" s="32" t="s">
        <v>6210</v>
      </c>
      <c r="M1616" s="21" t="s">
        <v>6211</v>
      </c>
      <c r="N1616" s="26">
        <v>1</v>
      </c>
      <c r="O1616" s="26" t="s">
        <v>55</v>
      </c>
      <c r="P1616" s="33">
        <v>25180</v>
      </c>
      <c r="Q1616" s="89">
        <v>83</v>
      </c>
      <c r="R1616" s="26">
        <v>0</v>
      </c>
      <c r="S1616" s="33">
        <v>1212770</v>
      </c>
      <c r="T1616" s="26">
        <v>0</v>
      </c>
      <c r="U1616" s="33">
        <v>146872</v>
      </c>
      <c r="V1616" s="33">
        <v>389704</v>
      </c>
      <c r="W1616" s="33">
        <v>383966</v>
      </c>
      <c r="X1616" s="33">
        <f>494036+1644716</f>
        <v>2138752</v>
      </c>
      <c r="Y1616" s="33">
        <v>20247706</v>
      </c>
      <c r="Z1616" s="21" t="s">
        <v>5733</v>
      </c>
      <c r="AA1616" s="21">
        <v>0.2</v>
      </c>
      <c r="AB1616" s="21">
        <v>202.4</v>
      </c>
      <c r="AC1616" s="21">
        <v>12.1</v>
      </c>
      <c r="AD1616" s="21">
        <v>1.4</v>
      </c>
      <c r="AE1616" s="21">
        <v>29.1</v>
      </c>
      <c r="AF1616" s="21">
        <f t="shared" si="25"/>
        <v>245.2</v>
      </c>
      <c r="AG1616" s="21" t="s">
        <v>6212</v>
      </c>
      <c r="AH1616" s="24" t="s">
        <v>6213</v>
      </c>
      <c r="AI1616" s="24" t="s">
        <v>6214</v>
      </c>
      <c r="AJ1616" s="27" t="s">
        <v>32147</v>
      </c>
      <c r="AK1616" s="28" t="s">
        <v>70</v>
      </c>
      <c r="AL1616" s="28">
        <v>10</v>
      </c>
      <c r="AM1616" s="28">
        <v>19870929</v>
      </c>
      <c r="AN1616" s="29">
        <v>742</v>
      </c>
      <c r="AO1616" s="29">
        <v>202306</v>
      </c>
      <c r="AP1616" s="29">
        <v>2022</v>
      </c>
      <c r="AQ1616" s="28">
        <v>213552193</v>
      </c>
      <c r="AR1616" s="28">
        <v>294178114</v>
      </c>
      <c r="AS1616" s="28">
        <v>10878395</v>
      </c>
      <c r="AT1616" s="30">
        <v>1</v>
      </c>
      <c r="AU1616" s="30"/>
      <c r="AV1616" s="30"/>
      <c r="AW1616" s="30"/>
      <c r="AX1616" s="30"/>
      <c r="AY1616" s="30"/>
      <c r="AZ1616" s="30"/>
      <c r="BA1616" s="30"/>
      <c r="BB1616" s="30" t="s">
        <v>54452</v>
      </c>
      <c r="BC1616" s="30" t="s">
        <v>54452</v>
      </c>
      <c r="BD1616" s="30" t="s">
        <v>54452</v>
      </c>
      <c r="BE1616" s="30" t="s">
        <v>54452</v>
      </c>
      <c r="BF1616" s="30" t="s">
        <v>54452</v>
      </c>
      <c r="BG1616" s="30">
        <v>8</v>
      </c>
      <c r="BH1616" s="30"/>
      <c r="BI1616" s="31"/>
    </row>
    <row r="1617" spans="1:61" ht="16.5">
      <c r="A1617" s="21" t="s">
        <v>1047</v>
      </c>
      <c r="B1617" s="21">
        <v>912</v>
      </c>
      <c r="C1617" s="21">
        <v>10682663</v>
      </c>
      <c r="D1617" s="21">
        <v>1538102451</v>
      </c>
      <c r="E1617" s="22">
        <v>1101117875440</v>
      </c>
      <c r="F1617" s="24" t="s">
        <v>1048</v>
      </c>
      <c r="G1617" s="24" t="s">
        <v>44</v>
      </c>
      <c r="H1617" s="24" t="s">
        <v>51</v>
      </c>
      <c r="I1617" s="24" t="s">
        <v>52</v>
      </c>
      <c r="J1617" s="24" t="s">
        <v>975</v>
      </c>
      <c r="K1617" s="21">
        <v>5</v>
      </c>
      <c r="L1617" s="32" t="s">
        <v>1049</v>
      </c>
      <c r="M1617" s="21" t="s">
        <v>1050</v>
      </c>
      <c r="N1617" s="26">
        <v>1</v>
      </c>
      <c r="O1617" s="26" t="s">
        <v>55</v>
      </c>
      <c r="P1617" s="21">
        <v>0</v>
      </c>
      <c r="Q1617" s="21">
        <v>0</v>
      </c>
      <c r="R1617" s="21">
        <v>0</v>
      </c>
      <c r="S1617" s="41">
        <v>4938730</v>
      </c>
      <c r="T1617" s="21">
        <v>0</v>
      </c>
      <c r="U1617" s="21">
        <v>0</v>
      </c>
      <c r="V1617" s="41">
        <v>685025</v>
      </c>
      <c r="W1617" s="21">
        <v>0</v>
      </c>
      <c r="X1617" s="26">
        <f>SUM(229480,116737)</f>
        <v>346217</v>
      </c>
      <c r="Y1617" s="41">
        <v>4631130</v>
      </c>
      <c r="Z1617" s="21" t="s">
        <v>56</v>
      </c>
      <c r="AA1617" s="102">
        <v>0</v>
      </c>
      <c r="AB1617" s="21">
        <v>46.3</v>
      </c>
      <c r="AC1617" s="21">
        <v>49.3</v>
      </c>
      <c r="AD1617" s="99">
        <v>0</v>
      </c>
      <c r="AE1617" s="21">
        <v>10.3</v>
      </c>
      <c r="AF1617" s="21">
        <f t="shared" si="25"/>
        <v>105.89999999999999</v>
      </c>
      <c r="AG1617" s="21" t="s">
        <v>1051</v>
      </c>
      <c r="AH1617" s="24" t="s">
        <v>1052</v>
      </c>
      <c r="AI1617" s="24" t="s">
        <v>1053</v>
      </c>
      <c r="AJ1617" s="27" t="s">
        <v>32148</v>
      </c>
      <c r="AK1617" s="28" t="s">
        <v>156</v>
      </c>
      <c r="AL1617" s="28">
        <v>10</v>
      </c>
      <c r="AM1617" s="28">
        <v>20210503</v>
      </c>
      <c r="AN1617" s="29">
        <v>660</v>
      </c>
      <c r="AO1617" s="29">
        <v>202306</v>
      </c>
      <c r="AP1617" s="29">
        <v>2022</v>
      </c>
      <c r="AQ1617" s="28">
        <v>1615587865</v>
      </c>
      <c r="AR1617" s="28">
        <v>1329134616</v>
      </c>
      <c r="AS1617" s="28">
        <v>3830708</v>
      </c>
      <c r="AT1617" s="30">
        <v>1</v>
      </c>
      <c r="AU1617" s="30"/>
      <c r="AV1617" s="30"/>
      <c r="AW1617" s="30"/>
      <c r="AX1617" s="30"/>
      <c r="AY1617" s="30"/>
      <c r="AZ1617" s="30"/>
      <c r="BA1617" s="30"/>
      <c r="BB1617" s="30" t="s">
        <v>54452</v>
      </c>
      <c r="BC1617" s="30" t="s">
        <v>54452</v>
      </c>
      <c r="BD1617" s="30" t="s">
        <v>54452</v>
      </c>
      <c r="BE1617" s="30" t="s">
        <v>54452</v>
      </c>
      <c r="BF1617" s="30" t="s">
        <v>54452</v>
      </c>
      <c r="BG1617" s="30">
        <v>7</v>
      </c>
      <c r="BH1617" s="30"/>
      <c r="BI1617" s="31"/>
    </row>
    <row r="1618" spans="1:61" ht="16.5">
      <c r="A1618" s="21" t="s">
        <v>15210</v>
      </c>
      <c r="B1618" s="21">
        <v>14533</v>
      </c>
      <c r="C1618" s="21">
        <v>2279418</v>
      </c>
      <c r="D1618" s="21">
        <v>2118768969</v>
      </c>
      <c r="E1618" s="22">
        <v>1101113277806</v>
      </c>
      <c r="F1618" s="24" t="s">
        <v>15211</v>
      </c>
      <c r="G1618" s="24" t="s">
        <v>44</v>
      </c>
      <c r="H1618" s="24" t="s">
        <v>51</v>
      </c>
      <c r="I1618" s="24" t="s">
        <v>52</v>
      </c>
      <c r="J1618" s="24" t="s">
        <v>363</v>
      </c>
      <c r="K1618" s="21">
        <v>63</v>
      </c>
      <c r="L1618" s="32" t="s">
        <v>15212</v>
      </c>
      <c r="M1618" s="21" t="s">
        <v>15213</v>
      </c>
      <c r="N1618" s="21">
        <v>1</v>
      </c>
      <c r="O1618" s="21" t="s">
        <v>55</v>
      </c>
      <c r="P1618" s="21">
        <v>0</v>
      </c>
      <c r="Q1618" s="21">
        <v>0</v>
      </c>
      <c r="R1618" s="21">
        <v>0</v>
      </c>
      <c r="S1618" s="21">
        <v>0</v>
      </c>
      <c r="T1618" s="21">
        <v>0</v>
      </c>
      <c r="U1618" s="21">
        <v>0</v>
      </c>
      <c r="V1618" s="21">
        <v>0</v>
      </c>
      <c r="W1618" s="33">
        <v>16979</v>
      </c>
      <c r="X1618" s="21">
        <v>0</v>
      </c>
      <c r="Y1618" s="21">
        <v>0</v>
      </c>
      <c r="Z1618" s="16" t="s">
        <v>315</v>
      </c>
      <c r="AA1618" s="102">
        <v>0</v>
      </c>
      <c r="AB1618" s="99">
        <v>0</v>
      </c>
      <c r="AC1618" s="99">
        <v>0</v>
      </c>
      <c r="AD1618" s="99">
        <v>0</v>
      </c>
      <c r="AE1618" s="21">
        <v>0.1</v>
      </c>
      <c r="AF1618" s="21">
        <f t="shared" si="25"/>
        <v>0.1</v>
      </c>
      <c r="AG1618" s="21" t="s">
        <v>15214</v>
      </c>
      <c r="AH1618" s="24" t="s">
        <v>15215</v>
      </c>
      <c r="AI1618" s="24" t="s">
        <v>15216</v>
      </c>
      <c r="AJ1618" s="27" t="s">
        <v>32149</v>
      </c>
      <c r="AK1618" s="28" t="s">
        <v>60</v>
      </c>
      <c r="AL1618" s="28">
        <v>10</v>
      </c>
      <c r="AM1618" s="28">
        <v>20050726</v>
      </c>
      <c r="AN1618" s="29">
        <v>1008</v>
      </c>
      <c r="AO1618" s="29">
        <v>202212</v>
      </c>
      <c r="AP1618" s="29">
        <v>2022</v>
      </c>
      <c r="AQ1618" s="28">
        <v>43628208</v>
      </c>
      <c r="AR1618" s="28">
        <v>3751458</v>
      </c>
      <c r="AS1618" s="28">
        <v>100000</v>
      </c>
      <c r="AT1618" s="30">
        <v>1</v>
      </c>
      <c r="AU1618" s="30"/>
      <c r="AV1618" s="30"/>
      <c r="AW1618" s="30"/>
      <c r="AX1618" s="30"/>
      <c r="AY1618" s="30"/>
      <c r="AZ1618" s="30"/>
      <c r="BA1618" s="30"/>
      <c r="BB1618" s="30" t="s">
        <v>54452</v>
      </c>
      <c r="BC1618" s="30" t="s">
        <v>54452</v>
      </c>
      <c r="BD1618" s="30" t="s">
        <v>54452</v>
      </c>
      <c r="BE1618" s="30" t="s">
        <v>54452</v>
      </c>
      <c r="BF1618" s="30" t="s">
        <v>54452</v>
      </c>
      <c r="BG1618" s="30">
        <v>8</v>
      </c>
      <c r="BH1618" s="30"/>
      <c r="BI1618" s="31"/>
    </row>
    <row r="1619" spans="1:61" ht="16.5">
      <c r="A1619" s="21" t="s">
        <v>9439</v>
      </c>
      <c r="B1619" s="21">
        <v>9685</v>
      </c>
      <c r="C1619" s="21">
        <v>2186040</v>
      </c>
      <c r="D1619" s="21">
        <v>2158660263</v>
      </c>
      <c r="E1619" s="22">
        <v>1101113060277</v>
      </c>
      <c r="F1619" s="24" t="s">
        <v>9440</v>
      </c>
      <c r="G1619" s="24" t="s">
        <v>44</v>
      </c>
      <c r="H1619" s="24" t="s">
        <v>51</v>
      </c>
      <c r="I1619" s="24" t="s">
        <v>65</v>
      </c>
      <c r="J1619" s="24" t="s">
        <v>171</v>
      </c>
      <c r="K1619" s="21">
        <v>48</v>
      </c>
      <c r="L1619" s="32" t="s">
        <v>9441</v>
      </c>
      <c r="M1619" s="21" t="s">
        <v>9442</v>
      </c>
      <c r="N1619" s="21">
        <v>1</v>
      </c>
      <c r="O1619" s="21" t="s">
        <v>55</v>
      </c>
      <c r="P1619" s="21">
        <v>0</v>
      </c>
      <c r="Q1619" s="21">
        <v>0</v>
      </c>
      <c r="R1619" s="21">
        <v>0</v>
      </c>
      <c r="S1619" s="21">
        <v>0</v>
      </c>
      <c r="T1619" s="21">
        <v>0</v>
      </c>
      <c r="U1619" s="33">
        <v>115605</v>
      </c>
      <c r="V1619" s="21">
        <v>0</v>
      </c>
      <c r="W1619" s="33">
        <v>123417</v>
      </c>
      <c r="X1619" s="33">
        <v>129761</v>
      </c>
      <c r="Y1619" s="21">
        <v>0</v>
      </c>
      <c r="Z1619" s="16" t="s">
        <v>315</v>
      </c>
      <c r="AA1619" s="102">
        <v>0</v>
      </c>
      <c r="AB1619" s="99">
        <v>0</v>
      </c>
      <c r="AC1619" s="99">
        <v>0</v>
      </c>
      <c r="AD1619" s="21">
        <v>1.1000000000000001</v>
      </c>
      <c r="AE1619" s="21">
        <v>2.5</v>
      </c>
      <c r="AF1619" s="21">
        <f t="shared" si="25"/>
        <v>3.6</v>
      </c>
      <c r="AG1619" s="21" t="s">
        <v>9443</v>
      </c>
      <c r="AH1619" s="24" t="s">
        <v>9444</v>
      </c>
      <c r="AI1619" s="24" t="s">
        <v>9445</v>
      </c>
      <c r="AJ1619" s="27" t="s">
        <v>32150</v>
      </c>
      <c r="AK1619" s="28" t="s">
        <v>60</v>
      </c>
      <c r="AL1619" s="28">
        <v>10</v>
      </c>
      <c r="AM1619" s="28">
        <v>20040802</v>
      </c>
      <c r="AN1619" s="29">
        <v>306</v>
      </c>
      <c r="AO1619" s="29">
        <v>202212</v>
      </c>
      <c r="AP1619" s="29">
        <v>2022</v>
      </c>
      <c r="AQ1619" s="28">
        <v>61049947</v>
      </c>
      <c r="AR1619" s="28">
        <v>42511985</v>
      </c>
      <c r="AS1619" s="28">
        <v>300000</v>
      </c>
      <c r="AT1619" s="30">
        <v>2</v>
      </c>
      <c r="AU1619" s="30"/>
      <c r="AV1619" s="30"/>
      <c r="AW1619" s="30"/>
      <c r="AX1619" s="30"/>
      <c r="AY1619" s="30"/>
      <c r="AZ1619" s="30"/>
      <c r="BA1619" s="30"/>
      <c r="BB1619" s="30" t="s">
        <v>54452</v>
      </c>
      <c r="BC1619" s="30" t="s">
        <v>54452</v>
      </c>
      <c r="BD1619" s="30" t="s">
        <v>54452</v>
      </c>
      <c r="BE1619" s="30" t="s">
        <v>54452</v>
      </c>
      <c r="BF1619" s="30" t="s">
        <v>54452</v>
      </c>
      <c r="BG1619" s="30">
        <v>7</v>
      </c>
      <c r="BH1619" s="30"/>
      <c r="BI1619" s="31"/>
    </row>
    <row r="1620" spans="1:61" ht="16.5">
      <c r="A1620" s="21" t="s">
        <v>9898</v>
      </c>
      <c r="B1620" s="21">
        <v>10185</v>
      </c>
      <c r="C1620" s="21">
        <v>1806925</v>
      </c>
      <c r="D1620" s="21">
        <v>1068143363</v>
      </c>
      <c r="E1620" s="22">
        <v>1101110942915</v>
      </c>
      <c r="F1620" s="24" t="s">
        <v>9899</v>
      </c>
      <c r="G1620" s="24" t="s">
        <v>44</v>
      </c>
      <c r="H1620" s="24" t="s">
        <v>51</v>
      </c>
      <c r="I1620" s="24" t="s">
        <v>52</v>
      </c>
      <c r="J1620" s="24" t="s">
        <v>171</v>
      </c>
      <c r="K1620" s="21">
        <v>48</v>
      </c>
      <c r="L1620" s="32" t="s">
        <v>9900</v>
      </c>
      <c r="M1620" s="21" t="s">
        <v>9901</v>
      </c>
      <c r="N1620" s="21">
        <v>1</v>
      </c>
      <c r="O1620" s="21" t="s">
        <v>55</v>
      </c>
      <c r="P1620" s="21">
        <v>0</v>
      </c>
      <c r="Q1620" s="21">
        <v>0</v>
      </c>
      <c r="R1620" s="21">
        <v>0</v>
      </c>
      <c r="S1620" s="21">
        <v>0</v>
      </c>
      <c r="T1620" s="21">
        <v>0</v>
      </c>
      <c r="U1620" s="33">
        <v>83845</v>
      </c>
      <c r="V1620" s="21">
        <v>0</v>
      </c>
      <c r="W1620" s="33">
        <v>514517</v>
      </c>
      <c r="X1620" s="33">
        <v>1005804</v>
      </c>
      <c r="Y1620" s="21">
        <v>0</v>
      </c>
      <c r="Z1620" s="16" t="s">
        <v>126</v>
      </c>
      <c r="AA1620" s="102">
        <v>0</v>
      </c>
      <c r="AB1620" s="99">
        <v>0</v>
      </c>
      <c r="AC1620" s="99">
        <v>0</v>
      </c>
      <c r="AD1620" s="21">
        <v>0.8</v>
      </c>
      <c r="AE1620" s="21">
        <v>15.2</v>
      </c>
      <c r="AF1620" s="21">
        <f t="shared" si="25"/>
        <v>16</v>
      </c>
      <c r="AG1620" s="21" t="s">
        <v>9902</v>
      </c>
      <c r="AH1620" s="24" t="s">
        <v>9903</v>
      </c>
      <c r="AI1620" s="24" t="s">
        <v>9904</v>
      </c>
      <c r="AJ1620" s="27" t="s">
        <v>32011</v>
      </c>
      <c r="AK1620" s="28" t="s">
        <v>60</v>
      </c>
      <c r="AL1620" s="28">
        <v>10</v>
      </c>
      <c r="AM1620" s="28">
        <v>19930601</v>
      </c>
      <c r="AN1620" s="29">
        <v>518</v>
      </c>
      <c r="AO1620" s="29">
        <v>202212</v>
      </c>
      <c r="AP1620" s="29">
        <v>2022</v>
      </c>
      <c r="AQ1620" s="28">
        <v>590531863</v>
      </c>
      <c r="AR1620" s="28">
        <v>387283643</v>
      </c>
      <c r="AS1620" s="28">
        <v>4304405</v>
      </c>
      <c r="AT1620" s="30">
        <v>1</v>
      </c>
      <c r="AU1620" s="30"/>
      <c r="AV1620" s="30"/>
      <c r="AW1620" s="30"/>
      <c r="AX1620" s="30"/>
      <c r="AY1620" s="30"/>
      <c r="AZ1620" s="30"/>
      <c r="BA1620" s="30"/>
      <c r="BB1620" s="30" t="s">
        <v>54452</v>
      </c>
      <c r="BC1620" s="30" t="s">
        <v>54452</v>
      </c>
      <c r="BD1620" s="30" t="s">
        <v>54452</v>
      </c>
      <c r="BE1620" s="30" t="s">
        <v>54452</v>
      </c>
      <c r="BF1620" s="30" t="s">
        <v>54452</v>
      </c>
      <c r="BG1620" s="30">
        <v>7</v>
      </c>
      <c r="BH1620" s="30"/>
      <c r="BI1620" s="31"/>
    </row>
    <row r="1621" spans="1:61" ht="16.5">
      <c r="A1621" s="21" t="s">
        <v>15863</v>
      </c>
      <c r="B1621" s="21">
        <v>14925</v>
      </c>
      <c r="C1621" s="21">
        <v>10640091</v>
      </c>
      <c r="D1621" s="21">
        <v>2838702389</v>
      </c>
      <c r="E1621" s="22">
        <v>1501110307674</v>
      </c>
      <c r="F1621" s="24" t="s">
        <v>15864</v>
      </c>
      <c r="G1621" s="24" t="s">
        <v>44</v>
      </c>
      <c r="H1621" s="24" t="s">
        <v>51</v>
      </c>
      <c r="I1621" s="24" t="s">
        <v>52</v>
      </c>
      <c r="J1621" s="24" t="s">
        <v>1465</v>
      </c>
      <c r="K1621" s="21">
        <v>10</v>
      </c>
      <c r="L1621" s="32" t="s">
        <v>15865</v>
      </c>
      <c r="M1621" s="21" t="s">
        <v>15866</v>
      </c>
      <c r="N1621" s="26">
        <v>1</v>
      </c>
      <c r="O1621" s="26" t="s">
        <v>55</v>
      </c>
      <c r="P1621" s="26">
        <v>0</v>
      </c>
      <c r="Q1621" s="90">
        <v>0</v>
      </c>
      <c r="R1621" s="26">
        <v>0</v>
      </c>
      <c r="S1621" s="26">
        <v>0</v>
      </c>
      <c r="T1621" s="26">
        <v>0</v>
      </c>
      <c r="U1621" s="26">
        <v>0</v>
      </c>
      <c r="V1621" s="26">
        <v>0</v>
      </c>
      <c r="W1621" s="26">
        <v>0</v>
      </c>
      <c r="X1621" s="26">
        <v>0</v>
      </c>
      <c r="Y1621" s="33">
        <v>18978825</v>
      </c>
      <c r="Z1621" s="21"/>
      <c r="AA1621" s="102">
        <v>0</v>
      </c>
      <c r="AB1621" s="21">
        <v>189.7</v>
      </c>
      <c r="AC1621" s="99">
        <v>0</v>
      </c>
      <c r="AD1621" s="99">
        <v>0</v>
      </c>
      <c r="AE1621" s="99">
        <v>0</v>
      </c>
      <c r="AF1621" s="21">
        <f t="shared" si="25"/>
        <v>189.7</v>
      </c>
      <c r="AG1621" s="21" t="s">
        <v>15867</v>
      </c>
      <c r="AH1621" s="24" t="s">
        <v>1994</v>
      </c>
      <c r="AI1621" s="24" t="s">
        <v>15868</v>
      </c>
      <c r="AJ1621" s="27" t="s">
        <v>32151</v>
      </c>
      <c r="AK1621" s="28" t="s">
        <v>70</v>
      </c>
      <c r="AL1621" s="28">
        <v>10</v>
      </c>
      <c r="AM1621" s="28">
        <v>20210503</v>
      </c>
      <c r="AN1621" s="29">
        <v>347</v>
      </c>
      <c r="AO1621" s="29">
        <v>202306</v>
      </c>
      <c r="AP1621" s="29">
        <v>2022</v>
      </c>
      <c r="AQ1621" s="28">
        <v>218237745</v>
      </c>
      <c r="AR1621" s="28">
        <v>183898356</v>
      </c>
      <c r="AS1621" s="28">
        <v>7652466</v>
      </c>
      <c r="AT1621" s="30">
        <v>1</v>
      </c>
      <c r="AU1621" s="30"/>
      <c r="AV1621" s="30"/>
      <c r="AW1621" s="30"/>
      <c r="AX1621" s="30"/>
      <c r="AY1621" s="30"/>
      <c r="AZ1621" s="30"/>
      <c r="BA1621" s="30"/>
      <c r="BB1621" s="30" t="s">
        <v>54452</v>
      </c>
      <c r="BC1621" s="30" t="s">
        <v>54452</v>
      </c>
      <c r="BD1621" s="30" t="s">
        <v>54452</v>
      </c>
      <c r="BE1621" s="30" t="s">
        <v>54452</v>
      </c>
      <c r="BF1621" s="30" t="s">
        <v>54452</v>
      </c>
      <c r="BG1621" s="30">
        <v>4</v>
      </c>
      <c r="BH1621" s="30" t="s">
        <v>237</v>
      </c>
      <c r="BI1621" s="31"/>
    </row>
    <row r="1622" spans="1:61" ht="16.5">
      <c r="A1622" s="21" t="s">
        <v>5503</v>
      </c>
      <c r="B1622" s="21">
        <v>5367</v>
      </c>
      <c r="C1622" s="21">
        <v>6727304</v>
      </c>
      <c r="D1622" s="21">
        <v>6388600376</v>
      </c>
      <c r="E1622" s="22">
        <v>1501110219184</v>
      </c>
      <c r="F1622" s="24" t="s">
        <v>5504</v>
      </c>
      <c r="G1622" s="24" t="s">
        <v>44</v>
      </c>
      <c r="H1622" s="24" t="s">
        <v>51</v>
      </c>
      <c r="I1622" s="24" t="s">
        <v>52</v>
      </c>
      <c r="J1622" s="24" t="s">
        <v>1980</v>
      </c>
      <c r="K1622" s="21">
        <v>32</v>
      </c>
      <c r="L1622" s="32" t="s">
        <v>5505</v>
      </c>
      <c r="M1622" s="21" t="s">
        <v>5506</v>
      </c>
      <c r="N1622" s="26">
        <v>1</v>
      </c>
      <c r="O1622" s="26" t="s">
        <v>55</v>
      </c>
      <c r="P1622" s="33">
        <v>17130</v>
      </c>
      <c r="Q1622" s="26">
        <v>0</v>
      </c>
      <c r="R1622" s="26">
        <v>0</v>
      </c>
      <c r="S1622" s="26">
        <v>0</v>
      </c>
      <c r="T1622" s="26">
        <v>0</v>
      </c>
      <c r="U1622" s="26">
        <v>0</v>
      </c>
      <c r="V1622" s="26">
        <v>0</v>
      </c>
      <c r="W1622" s="26">
        <v>0</v>
      </c>
      <c r="X1622" s="26">
        <v>0</v>
      </c>
      <c r="Y1622" s="33">
        <v>154564736</v>
      </c>
      <c r="Z1622" s="21" t="s">
        <v>126</v>
      </c>
      <c r="AA1622" s="21">
        <v>0.1</v>
      </c>
      <c r="AB1622" s="21">
        <v>1545.6</v>
      </c>
      <c r="AC1622" s="99">
        <v>0</v>
      </c>
      <c r="AD1622" s="99">
        <v>0</v>
      </c>
      <c r="AE1622" s="99">
        <v>0</v>
      </c>
      <c r="AF1622" s="21">
        <f t="shared" si="25"/>
        <v>1545.6999999999998</v>
      </c>
      <c r="AG1622" s="21" t="s">
        <v>5507</v>
      </c>
      <c r="AH1622" s="24" t="s">
        <v>5508</v>
      </c>
      <c r="AI1622" s="24" t="s">
        <v>5509</v>
      </c>
      <c r="AJ1622" s="27" t="s">
        <v>32152</v>
      </c>
      <c r="AK1622" s="28" t="s">
        <v>70</v>
      </c>
      <c r="AL1622" s="28">
        <v>10</v>
      </c>
      <c r="AM1622" s="28">
        <v>20160502</v>
      </c>
      <c r="AN1622" s="29">
        <v>1424</v>
      </c>
      <c r="AO1622" s="29">
        <v>202306</v>
      </c>
      <c r="AP1622" s="29">
        <v>2022</v>
      </c>
      <c r="AQ1622" s="28">
        <v>3415313943</v>
      </c>
      <c r="AR1622" s="28">
        <v>2347571591</v>
      </c>
      <c r="AS1622" s="28">
        <v>48940909</v>
      </c>
      <c r="AT1622" s="30">
        <v>1</v>
      </c>
      <c r="AU1622" s="30"/>
      <c r="AV1622" s="30"/>
      <c r="AW1622" s="30"/>
      <c r="AX1622" s="30"/>
      <c r="AY1622" s="30"/>
      <c r="AZ1622" s="30"/>
      <c r="BA1622" s="30"/>
      <c r="BB1622" s="30" t="s">
        <v>54452</v>
      </c>
      <c r="BC1622" s="30" t="s">
        <v>54452</v>
      </c>
      <c r="BD1622" s="30" t="s">
        <v>54452</v>
      </c>
      <c r="BE1622" s="30" t="s">
        <v>54452</v>
      </c>
      <c r="BF1622" s="30" t="s">
        <v>5510</v>
      </c>
      <c r="BG1622" s="30">
        <v>2</v>
      </c>
      <c r="BH1622" s="30"/>
      <c r="BI1622" s="31"/>
    </row>
    <row r="1623" spans="1:61" ht="16.5">
      <c r="A1623" s="21" t="s">
        <v>4217</v>
      </c>
      <c r="B1623" s="21">
        <v>4021</v>
      </c>
      <c r="C1623" s="21">
        <v>8171205</v>
      </c>
      <c r="D1623" s="21">
        <v>8108800647</v>
      </c>
      <c r="E1623" s="22">
        <v>1717110132339</v>
      </c>
      <c r="F1623" s="24" t="s">
        <v>4218</v>
      </c>
      <c r="G1623" s="24" t="s">
        <v>44</v>
      </c>
      <c r="H1623" s="24" t="s">
        <v>51</v>
      </c>
      <c r="I1623" s="24" t="s">
        <v>52</v>
      </c>
      <c r="J1623" s="24" t="s">
        <v>1980</v>
      </c>
      <c r="K1623" s="21">
        <v>32</v>
      </c>
      <c r="L1623" s="32" t="s">
        <v>4219</v>
      </c>
      <c r="M1623" s="21" t="s">
        <v>1891</v>
      </c>
      <c r="N1623" s="26">
        <v>1</v>
      </c>
      <c r="O1623" s="26" t="s">
        <v>351</v>
      </c>
      <c r="P1623" s="21">
        <v>0</v>
      </c>
      <c r="Q1623" s="21">
        <v>0</v>
      </c>
      <c r="R1623" s="21">
        <v>0</v>
      </c>
      <c r="S1623" s="21">
        <v>0</v>
      </c>
      <c r="T1623" s="21">
        <v>0</v>
      </c>
      <c r="U1623" s="21">
        <v>0</v>
      </c>
      <c r="V1623" s="21">
        <v>0</v>
      </c>
      <c r="W1623" s="21">
        <v>0</v>
      </c>
      <c r="X1623" s="66">
        <v>20323</v>
      </c>
      <c r="Y1623" s="21">
        <v>0</v>
      </c>
      <c r="Z1623" s="21" t="s">
        <v>126</v>
      </c>
      <c r="AA1623" s="103">
        <v>0</v>
      </c>
      <c r="AB1623" s="100">
        <v>0</v>
      </c>
      <c r="AC1623" s="100">
        <v>0</v>
      </c>
      <c r="AD1623" s="100">
        <v>0</v>
      </c>
      <c r="AE1623" s="37">
        <v>203.2</v>
      </c>
      <c r="AF1623" s="21">
        <f t="shared" si="25"/>
        <v>203.2</v>
      </c>
      <c r="AG1623" s="21" t="s">
        <v>4220</v>
      </c>
      <c r="AH1623" s="24" t="s">
        <v>4221</v>
      </c>
      <c r="AI1623" s="24" t="s">
        <v>4222</v>
      </c>
      <c r="AJ1623" s="27" t="s">
        <v>32153</v>
      </c>
      <c r="AK1623" s="28" t="s">
        <v>60</v>
      </c>
      <c r="AL1623" s="28">
        <v>10</v>
      </c>
      <c r="AM1623" s="28">
        <v>20170426</v>
      </c>
      <c r="AN1623" s="29">
        <v>532</v>
      </c>
      <c r="AO1623" s="29">
        <v>202306</v>
      </c>
      <c r="AP1623" s="29">
        <v>2022</v>
      </c>
      <c r="AQ1623" s="28">
        <v>665248279</v>
      </c>
      <c r="AR1623" s="28">
        <v>634913145</v>
      </c>
      <c r="AS1623" s="28">
        <v>28951079</v>
      </c>
      <c r="AT1623" s="30">
        <v>1</v>
      </c>
      <c r="AU1623" s="30"/>
      <c r="AV1623" s="30"/>
      <c r="AW1623" s="30"/>
      <c r="AX1623" s="30"/>
      <c r="AY1623" s="30"/>
      <c r="AZ1623" s="30"/>
      <c r="BA1623" s="30"/>
      <c r="BB1623" s="30" t="s">
        <v>54452</v>
      </c>
      <c r="BC1623" s="30" t="s">
        <v>54452</v>
      </c>
      <c r="BD1623" s="30" t="s">
        <v>54452</v>
      </c>
      <c r="BE1623" s="30" t="s">
        <v>54452</v>
      </c>
      <c r="BF1623" s="30" t="s">
        <v>54452</v>
      </c>
      <c r="BG1623" s="30">
        <v>4</v>
      </c>
      <c r="BH1623" s="30" t="s">
        <v>237</v>
      </c>
      <c r="BI1623" s="31"/>
    </row>
    <row r="1624" spans="1:61" ht="16.5">
      <c r="A1624" s="21" t="s">
        <v>15877</v>
      </c>
      <c r="B1624" s="21">
        <v>14940</v>
      </c>
      <c r="C1624" s="21">
        <v>8727733</v>
      </c>
      <c r="D1624" s="21">
        <v>6778601176</v>
      </c>
      <c r="E1624" s="22">
        <v>1311110532282</v>
      </c>
      <c r="F1624" s="24" t="s">
        <v>15878</v>
      </c>
      <c r="G1624" s="24" t="s">
        <v>44</v>
      </c>
      <c r="H1624" s="24" t="s">
        <v>51</v>
      </c>
      <c r="I1624" s="24" t="s">
        <v>63</v>
      </c>
      <c r="J1624" s="24" t="s">
        <v>363</v>
      </c>
      <c r="K1624" s="21">
        <v>63</v>
      </c>
      <c r="L1624" s="32" t="s">
        <v>15879</v>
      </c>
      <c r="M1624" s="21" t="s">
        <v>15880</v>
      </c>
      <c r="N1624" s="21">
        <v>1</v>
      </c>
      <c r="O1624" s="21" t="s">
        <v>55</v>
      </c>
      <c r="P1624" s="33">
        <v>10340</v>
      </c>
      <c r="Q1624" s="21">
        <v>0</v>
      </c>
      <c r="R1624" s="21">
        <v>0</v>
      </c>
      <c r="S1624" s="21">
        <v>0</v>
      </c>
      <c r="T1624" s="21">
        <v>0</v>
      </c>
      <c r="U1624" s="33">
        <v>44552</v>
      </c>
      <c r="V1624" s="21">
        <v>0</v>
      </c>
      <c r="W1624" s="33">
        <v>333047</v>
      </c>
      <c r="X1624" s="33">
        <v>1585032</v>
      </c>
      <c r="Y1624" s="33">
        <v>2320773</v>
      </c>
      <c r="Z1624" s="16" t="s">
        <v>315</v>
      </c>
      <c r="AA1624" s="21">
        <v>0.1</v>
      </c>
      <c r="AB1624" s="21">
        <v>23.2</v>
      </c>
      <c r="AC1624" s="99">
        <v>0</v>
      </c>
      <c r="AD1624" s="21">
        <v>0.4</v>
      </c>
      <c r="AE1624" s="21">
        <v>19.100000000000001</v>
      </c>
      <c r="AF1624" s="21">
        <f t="shared" si="25"/>
        <v>42.8</v>
      </c>
      <c r="AG1624" s="21" t="s">
        <v>15881</v>
      </c>
      <c r="AH1624" s="24" t="s">
        <v>15882</v>
      </c>
      <c r="AI1624" s="24" t="s">
        <v>15883</v>
      </c>
      <c r="AJ1624" s="27" t="s">
        <v>32154</v>
      </c>
      <c r="AK1624" s="28" t="s">
        <v>60</v>
      </c>
      <c r="AL1624" s="28">
        <v>10</v>
      </c>
      <c r="AM1624" s="28">
        <v>20181001</v>
      </c>
      <c r="AN1624" s="29">
        <v>1808</v>
      </c>
      <c r="AO1624" s="29">
        <v>202212</v>
      </c>
      <c r="AP1624" s="29">
        <v>2022</v>
      </c>
      <c r="AQ1624" s="28">
        <v>273076856</v>
      </c>
      <c r="AR1624" s="28">
        <v>107318897</v>
      </c>
      <c r="AS1624" s="28">
        <v>2075000</v>
      </c>
      <c r="AT1624" s="30">
        <v>2</v>
      </c>
      <c r="AU1624" s="30"/>
      <c r="AV1624" s="30"/>
      <c r="AW1624" s="30"/>
      <c r="AX1624" s="30"/>
      <c r="AY1624" s="30"/>
      <c r="AZ1624" s="30"/>
      <c r="BA1624" s="30"/>
      <c r="BB1624" s="30" t="s">
        <v>54452</v>
      </c>
      <c r="BC1624" s="30" t="s">
        <v>54452</v>
      </c>
      <c r="BD1624" s="30" t="s">
        <v>54452</v>
      </c>
      <c r="BE1624" s="30" t="s">
        <v>54452</v>
      </c>
      <c r="BF1624" s="30" t="s">
        <v>54452</v>
      </c>
      <c r="BG1624" s="30">
        <v>7</v>
      </c>
      <c r="BH1624" s="30">
        <v>8358</v>
      </c>
      <c r="BI1624" s="31"/>
    </row>
    <row r="1625" spans="1:61" ht="16.5">
      <c r="A1625" s="21" t="s">
        <v>285</v>
      </c>
      <c r="B1625" s="21">
        <v>253</v>
      </c>
      <c r="C1625" s="21">
        <v>1593982</v>
      </c>
      <c r="D1625" s="21">
        <v>1148170065</v>
      </c>
      <c r="E1625" s="22">
        <v>1101110006852</v>
      </c>
      <c r="F1625" s="24" t="s">
        <v>286</v>
      </c>
      <c r="G1625" s="24" t="s">
        <v>44</v>
      </c>
      <c r="H1625" s="24" t="s">
        <v>51</v>
      </c>
      <c r="I1625" s="24" t="s">
        <v>52</v>
      </c>
      <c r="J1625" s="24" t="s">
        <v>72</v>
      </c>
      <c r="K1625" s="21">
        <v>1</v>
      </c>
      <c r="L1625" s="32" t="s">
        <v>287</v>
      </c>
      <c r="M1625" s="21" t="s">
        <v>288</v>
      </c>
      <c r="N1625" s="21">
        <v>1</v>
      </c>
      <c r="O1625" s="21" t="s">
        <v>55</v>
      </c>
      <c r="P1625" s="42">
        <v>684959</v>
      </c>
      <c r="Q1625" s="42">
        <v>17100</v>
      </c>
      <c r="R1625" s="21">
        <v>0</v>
      </c>
      <c r="S1625" s="42">
        <v>1267650</v>
      </c>
      <c r="T1625" s="21">
        <v>0</v>
      </c>
      <c r="U1625" s="21">
        <v>0</v>
      </c>
      <c r="V1625" s="42">
        <v>320544</v>
      </c>
      <c r="W1625" s="42">
        <v>2690407</v>
      </c>
      <c r="X1625" s="42">
        <v>228737</v>
      </c>
      <c r="Y1625" s="42">
        <v>93191474</v>
      </c>
      <c r="Z1625" s="16" t="s">
        <v>56</v>
      </c>
      <c r="AA1625" s="21">
        <v>6.8</v>
      </c>
      <c r="AB1625" s="21">
        <v>932</v>
      </c>
      <c r="AC1625" s="21">
        <v>12.6</v>
      </c>
      <c r="AD1625" s="99">
        <v>0</v>
      </c>
      <c r="AE1625" s="21">
        <v>32.299999999999997</v>
      </c>
      <c r="AF1625" s="21">
        <f t="shared" si="25"/>
        <v>983.69999999999993</v>
      </c>
      <c r="AG1625" s="21" t="s">
        <v>289</v>
      </c>
      <c r="AH1625" s="24" t="s">
        <v>290</v>
      </c>
      <c r="AI1625" s="24" t="s">
        <v>291</v>
      </c>
      <c r="AJ1625" s="27" t="s">
        <v>31798</v>
      </c>
      <c r="AK1625" s="28" t="s">
        <v>60</v>
      </c>
      <c r="AL1625" s="28">
        <v>10</v>
      </c>
      <c r="AM1625" s="28">
        <v>19691127</v>
      </c>
      <c r="AN1625" s="29">
        <v>1060</v>
      </c>
      <c r="AO1625" s="29">
        <v>202212</v>
      </c>
      <c r="AP1625" s="29">
        <v>2022</v>
      </c>
      <c r="AQ1625" s="28">
        <v>1100061684</v>
      </c>
      <c r="AR1625" s="28">
        <v>1433814220</v>
      </c>
      <c r="AS1625" s="28">
        <v>50000000</v>
      </c>
      <c r="AT1625" s="30">
        <v>1</v>
      </c>
      <c r="AU1625" s="30"/>
      <c r="AV1625" s="30"/>
      <c r="AW1625" s="30"/>
      <c r="AX1625" s="30"/>
      <c r="AY1625" s="30"/>
      <c r="AZ1625" s="30"/>
      <c r="BA1625" s="30"/>
      <c r="BB1625" s="30" t="s">
        <v>54452</v>
      </c>
      <c r="BC1625" s="30" t="s">
        <v>54452</v>
      </c>
      <c r="BD1625" s="30" t="s">
        <v>54452</v>
      </c>
      <c r="BE1625" s="30" t="s">
        <v>54452</v>
      </c>
      <c r="BF1625" s="30" t="s">
        <v>54452</v>
      </c>
      <c r="BG1625" s="30">
        <v>4</v>
      </c>
      <c r="BH1625" s="30" t="s">
        <v>237</v>
      </c>
      <c r="BI1625" s="31"/>
    </row>
    <row r="1626" spans="1:61" ht="16.5">
      <c r="A1626" s="21" t="s">
        <v>1888</v>
      </c>
      <c r="B1626" s="21">
        <v>1884</v>
      </c>
      <c r="C1626" s="21">
        <v>5970038</v>
      </c>
      <c r="D1626" s="21">
        <v>2208889441</v>
      </c>
      <c r="E1626" s="22">
        <v>1101115535012</v>
      </c>
      <c r="F1626" s="24" t="s">
        <v>1889</v>
      </c>
      <c r="G1626" s="24" t="s">
        <v>44</v>
      </c>
      <c r="H1626" s="24" t="s">
        <v>51</v>
      </c>
      <c r="I1626" s="24" t="s">
        <v>65</v>
      </c>
      <c r="J1626" s="24" t="s">
        <v>593</v>
      </c>
      <c r="K1626" s="21">
        <v>14</v>
      </c>
      <c r="L1626" s="32" t="s">
        <v>1890</v>
      </c>
      <c r="M1626" s="21" t="s">
        <v>1891</v>
      </c>
      <c r="N1626" s="26">
        <v>1</v>
      </c>
      <c r="O1626" s="26" t="s">
        <v>351</v>
      </c>
      <c r="P1626" s="21">
        <v>0</v>
      </c>
      <c r="Q1626" s="21">
        <v>0</v>
      </c>
      <c r="R1626" s="21">
        <v>0</v>
      </c>
      <c r="S1626" s="21">
        <v>0</v>
      </c>
      <c r="T1626" s="21">
        <v>0</v>
      </c>
      <c r="U1626" s="21">
        <v>0</v>
      </c>
      <c r="V1626" s="21">
        <v>0</v>
      </c>
      <c r="W1626" s="21">
        <v>0</v>
      </c>
      <c r="X1626" s="66">
        <v>51044</v>
      </c>
      <c r="Y1626" s="21">
        <v>0</v>
      </c>
      <c r="Z1626" s="21" t="s">
        <v>56</v>
      </c>
      <c r="AA1626" s="103">
        <v>0</v>
      </c>
      <c r="AB1626" s="100">
        <v>0</v>
      </c>
      <c r="AC1626" s="100">
        <v>0</v>
      </c>
      <c r="AD1626" s="100">
        <v>0</v>
      </c>
      <c r="AE1626" s="37">
        <v>510.4</v>
      </c>
      <c r="AF1626" s="21">
        <f t="shared" si="25"/>
        <v>510.4</v>
      </c>
      <c r="AG1626" s="21" t="s">
        <v>1892</v>
      </c>
      <c r="AH1626" s="24" t="s">
        <v>1893</v>
      </c>
      <c r="AI1626" s="24" t="s">
        <v>1894</v>
      </c>
      <c r="AJ1626" s="27" t="s">
        <v>31115</v>
      </c>
      <c r="AK1626" s="28" t="s">
        <v>60</v>
      </c>
      <c r="AL1626" s="28">
        <v>10</v>
      </c>
      <c r="AM1626" s="28">
        <v>20141010</v>
      </c>
      <c r="AN1626" s="29">
        <v>378</v>
      </c>
      <c r="AO1626" s="29">
        <v>202306</v>
      </c>
      <c r="AP1626" s="29">
        <v>2022</v>
      </c>
      <c r="AQ1626" s="28">
        <v>398593143</v>
      </c>
      <c r="AR1626" s="28">
        <v>180287299</v>
      </c>
      <c r="AS1626" s="28">
        <v>3592604</v>
      </c>
      <c r="AT1626" s="30">
        <v>1</v>
      </c>
      <c r="AU1626" s="30"/>
      <c r="AV1626" s="30"/>
      <c r="AW1626" s="30"/>
      <c r="AX1626" s="30"/>
      <c r="AY1626" s="30"/>
      <c r="AZ1626" s="30"/>
      <c r="BA1626" s="30"/>
      <c r="BB1626" s="30" t="s">
        <v>54452</v>
      </c>
      <c r="BC1626" s="30" t="s">
        <v>54452</v>
      </c>
      <c r="BD1626" s="30" t="s">
        <v>54452</v>
      </c>
      <c r="BE1626" s="30" t="s">
        <v>54452</v>
      </c>
      <c r="BF1626" s="30" t="s">
        <v>54452</v>
      </c>
      <c r="BG1626" s="30">
        <v>13</v>
      </c>
      <c r="BH1626" s="30"/>
      <c r="BI1626" s="31"/>
    </row>
    <row r="1627" spans="1:61" ht="16.5">
      <c r="A1627" s="21" t="s">
        <v>29592</v>
      </c>
      <c r="B1627" s="21">
        <v>24330</v>
      </c>
      <c r="C1627" s="21">
        <v>1686342</v>
      </c>
      <c r="D1627" s="21">
        <v>1358142571</v>
      </c>
      <c r="E1627" s="22">
        <v>1301110066315</v>
      </c>
      <c r="F1627" s="24" t="s">
        <v>29593</v>
      </c>
      <c r="G1627" s="24" t="s">
        <v>104</v>
      </c>
      <c r="H1627" s="24" t="s">
        <v>51</v>
      </c>
      <c r="I1627" s="24" t="s">
        <v>65</v>
      </c>
      <c r="J1627" s="24" t="s">
        <v>363</v>
      </c>
      <c r="K1627" s="21">
        <v>63</v>
      </c>
      <c r="L1627" s="32" t="s">
        <v>29594</v>
      </c>
      <c r="M1627" s="21" t="s">
        <v>29595</v>
      </c>
      <c r="N1627" s="21">
        <v>1</v>
      </c>
      <c r="O1627" s="21" t="s">
        <v>83</v>
      </c>
      <c r="P1627" s="21">
        <v>0</v>
      </c>
      <c r="Q1627" s="21">
        <v>0</v>
      </c>
      <c r="R1627" s="21">
        <v>0</v>
      </c>
      <c r="S1627" s="21">
        <v>0</v>
      </c>
      <c r="T1627" s="21">
        <v>0</v>
      </c>
      <c r="U1627" s="33">
        <v>80090238</v>
      </c>
      <c r="V1627" s="21">
        <v>0</v>
      </c>
      <c r="W1627" s="33">
        <v>15570790</v>
      </c>
      <c r="X1627" s="21">
        <v>0</v>
      </c>
      <c r="Y1627" s="21">
        <v>0</v>
      </c>
      <c r="Z1627" s="16" t="s">
        <v>315</v>
      </c>
      <c r="AA1627" s="102">
        <v>0</v>
      </c>
      <c r="AB1627" s="99">
        <v>0</v>
      </c>
      <c r="AC1627" s="99">
        <v>0</v>
      </c>
      <c r="AD1627" s="21">
        <v>0.8</v>
      </c>
      <c r="AE1627" s="21">
        <v>0.1</v>
      </c>
      <c r="AF1627" s="21">
        <f t="shared" si="25"/>
        <v>0.9</v>
      </c>
      <c r="AG1627" s="21" t="s">
        <v>29596</v>
      </c>
      <c r="AH1627" s="24" t="s">
        <v>29597</v>
      </c>
      <c r="AI1627" s="24" t="s">
        <v>29598</v>
      </c>
      <c r="AJ1627" s="27" t="s">
        <v>32155</v>
      </c>
      <c r="AK1627" s="28" t="s">
        <v>60</v>
      </c>
      <c r="AL1627" s="28">
        <v>10</v>
      </c>
      <c r="AM1627" s="28">
        <v>20010103</v>
      </c>
      <c r="AN1627" s="29">
        <v>766</v>
      </c>
      <c r="AO1627" s="29">
        <v>202212</v>
      </c>
      <c r="AP1627" s="29">
        <v>2022</v>
      </c>
      <c r="AQ1627" s="28">
        <v>56891542</v>
      </c>
      <c r="AR1627" s="28">
        <v>9953864</v>
      </c>
      <c r="AS1627" s="28">
        <v>300000</v>
      </c>
      <c r="AT1627" s="30">
        <v>1</v>
      </c>
      <c r="AU1627" s="30"/>
      <c r="AV1627" s="30"/>
      <c r="AW1627" s="30"/>
      <c r="AX1627" s="30"/>
      <c r="AY1627" s="30"/>
      <c r="AZ1627" s="30"/>
      <c r="BA1627" s="30"/>
      <c r="BB1627" s="30" t="s">
        <v>54452</v>
      </c>
      <c r="BC1627" s="30" t="s">
        <v>54452</v>
      </c>
      <c r="BD1627" s="30" t="s">
        <v>54452</v>
      </c>
      <c r="BE1627" s="30" t="s">
        <v>54452</v>
      </c>
      <c r="BF1627" s="30" t="s">
        <v>54452</v>
      </c>
      <c r="BG1627" s="30">
        <v>7</v>
      </c>
      <c r="BH1627" s="30" t="s">
        <v>29599</v>
      </c>
      <c r="BI1627" s="31"/>
    </row>
    <row r="1628" spans="1:61" ht="16.5">
      <c r="A1628" s="21" t="s">
        <v>16206</v>
      </c>
      <c r="B1628" s="21">
        <v>15231</v>
      </c>
      <c r="C1628" s="21">
        <v>2808420</v>
      </c>
      <c r="D1628" s="21">
        <v>1268603851</v>
      </c>
      <c r="E1628" s="22">
        <v>1344110035203</v>
      </c>
      <c r="F1628" s="24" t="s">
        <v>16207</v>
      </c>
      <c r="G1628" s="24" t="s">
        <v>44</v>
      </c>
      <c r="H1628" s="24" t="s">
        <v>51</v>
      </c>
      <c r="I1628" s="24" t="s">
        <v>65</v>
      </c>
      <c r="J1628" s="24" t="s">
        <v>2778</v>
      </c>
      <c r="K1628" s="21">
        <v>25</v>
      </c>
      <c r="L1628" s="32" t="s">
        <v>16208</v>
      </c>
      <c r="M1628" s="21" t="s">
        <v>16209</v>
      </c>
      <c r="N1628" s="26">
        <v>1</v>
      </c>
      <c r="O1628" s="26" t="s">
        <v>55</v>
      </c>
      <c r="P1628" s="33">
        <v>356408</v>
      </c>
      <c r="Q1628" s="33">
        <v>1027438</v>
      </c>
      <c r="R1628" s="26">
        <v>0</v>
      </c>
      <c r="S1628" s="33">
        <v>362781</v>
      </c>
      <c r="T1628" s="26">
        <v>0</v>
      </c>
      <c r="U1628" s="26">
        <v>0</v>
      </c>
      <c r="V1628" s="26">
        <v>0</v>
      </c>
      <c r="W1628" s="33">
        <v>141951</v>
      </c>
      <c r="X1628" s="26">
        <v>0</v>
      </c>
      <c r="Y1628" s="33">
        <v>8221894</v>
      </c>
      <c r="Z1628" s="21"/>
      <c r="AA1628" s="21">
        <v>3.5</v>
      </c>
      <c r="AB1628" s="21">
        <v>92.4</v>
      </c>
      <c r="AC1628" s="21">
        <v>3.6</v>
      </c>
      <c r="AD1628" s="99">
        <v>0</v>
      </c>
      <c r="AE1628" s="21">
        <v>1.4</v>
      </c>
      <c r="AF1628" s="21">
        <f t="shared" si="25"/>
        <v>100.9</v>
      </c>
      <c r="AG1628" s="21" t="s">
        <v>16087</v>
      </c>
      <c r="AH1628" s="24" t="s">
        <v>16210</v>
      </c>
      <c r="AI1628" s="24" t="s">
        <v>16211</v>
      </c>
      <c r="AJ1628" s="27" t="s">
        <v>32156</v>
      </c>
      <c r="AK1628" s="28" t="s">
        <v>70</v>
      </c>
      <c r="AL1628" s="28">
        <v>10</v>
      </c>
      <c r="AM1628" s="28">
        <v>20070620</v>
      </c>
      <c r="AN1628" s="29">
        <v>581</v>
      </c>
      <c r="AO1628" s="29">
        <v>202306</v>
      </c>
      <c r="AP1628" s="29">
        <v>2022</v>
      </c>
      <c r="AQ1628" s="28">
        <v>73646384</v>
      </c>
      <c r="AR1628" s="28">
        <v>214145467</v>
      </c>
      <c r="AS1628" s="28">
        <v>21181047</v>
      </c>
      <c r="AT1628" s="30">
        <v>1</v>
      </c>
      <c r="AU1628" s="30"/>
      <c r="AV1628" s="30"/>
      <c r="AW1628" s="30"/>
      <c r="AX1628" s="30"/>
      <c r="AY1628" s="30"/>
      <c r="AZ1628" s="30"/>
      <c r="BA1628" s="30"/>
      <c r="BB1628" s="30" t="s">
        <v>54452</v>
      </c>
      <c r="BC1628" s="30" t="s">
        <v>54452</v>
      </c>
      <c r="BD1628" s="30" t="s">
        <v>54452</v>
      </c>
      <c r="BE1628" s="30" t="s">
        <v>54452</v>
      </c>
      <c r="BF1628" s="30" t="s">
        <v>16212</v>
      </c>
      <c r="BG1628" s="30">
        <v>2</v>
      </c>
      <c r="BH1628" s="30"/>
      <c r="BI1628" s="31"/>
    </row>
    <row r="1629" spans="1:61" ht="16.5">
      <c r="A1629" s="21" t="s">
        <v>4343</v>
      </c>
      <c r="B1629" s="21">
        <v>4099</v>
      </c>
      <c r="C1629" s="21">
        <v>2106238</v>
      </c>
      <c r="D1629" s="21">
        <v>1348612517</v>
      </c>
      <c r="E1629" s="22">
        <v>1314110151896</v>
      </c>
      <c r="F1629" s="24" t="s">
        <v>4344</v>
      </c>
      <c r="G1629" s="24" t="s">
        <v>44</v>
      </c>
      <c r="H1629" s="24" t="s">
        <v>51</v>
      </c>
      <c r="I1629" s="24" t="s">
        <v>52</v>
      </c>
      <c r="J1629" s="24" t="s">
        <v>1944</v>
      </c>
      <c r="K1629" s="21">
        <v>26</v>
      </c>
      <c r="L1629" s="32" t="s">
        <v>4345</v>
      </c>
      <c r="M1629" s="21" t="s">
        <v>4346</v>
      </c>
      <c r="N1629" s="21">
        <v>1</v>
      </c>
      <c r="O1629" s="21" t="s">
        <v>55</v>
      </c>
      <c r="P1629" s="21">
        <v>0</v>
      </c>
      <c r="Q1629" s="39">
        <v>52299</v>
      </c>
      <c r="R1629" s="21">
        <v>0</v>
      </c>
      <c r="S1629" s="39">
        <v>7664232</v>
      </c>
      <c r="T1629" s="21">
        <v>0</v>
      </c>
      <c r="U1629" s="21">
        <v>0</v>
      </c>
      <c r="V1629" s="21">
        <v>0</v>
      </c>
      <c r="W1629" s="33">
        <v>258142</v>
      </c>
      <c r="X1629" s="33">
        <v>66122</v>
      </c>
      <c r="Y1629" s="39">
        <v>678112</v>
      </c>
      <c r="Z1629" s="16" t="s">
        <v>126</v>
      </c>
      <c r="AA1629" s="102">
        <v>0</v>
      </c>
      <c r="AB1629" s="21">
        <v>7.3</v>
      </c>
      <c r="AC1629" s="21">
        <v>76.599999999999994</v>
      </c>
      <c r="AD1629" s="99">
        <v>0</v>
      </c>
      <c r="AE1629" s="21">
        <v>3.2</v>
      </c>
      <c r="AF1629" s="21">
        <f t="shared" si="25"/>
        <v>87.1</v>
      </c>
      <c r="AG1629" s="21" t="s">
        <v>4347</v>
      </c>
      <c r="AH1629" s="24" t="s">
        <v>4348</v>
      </c>
      <c r="AI1629" s="24" t="s">
        <v>4349</v>
      </c>
      <c r="AJ1629" s="27" t="s">
        <v>32157</v>
      </c>
      <c r="AK1629" s="28" t="s">
        <v>60</v>
      </c>
      <c r="AL1629" s="28">
        <v>10</v>
      </c>
      <c r="AM1629" s="28">
        <v>20040225</v>
      </c>
      <c r="AN1629" s="29">
        <v>335</v>
      </c>
      <c r="AO1629" s="29">
        <v>202307</v>
      </c>
      <c r="AP1629" s="29">
        <v>2022</v>
      </c>
      <c r="AQ1629" s="28">
        <v>76488036</v>
      </c>
      <c r="AR1629" s="28">
        <v>97502834</v>
      </c>
      <c r="AS1629" s="28">
        <v>7000000</v>
      </c>
      <c r="AT1629" s="30">
        <v>1</v>
      </c>
      <c r="AU1629" s="30"/>
      <c r="AV1629" s="30"/>
      <c r="AW1629" s="30"/>
      <c r="AX1629" s="30"/>
      <c r="AY1629" s="30"/>
      <c r="AZ1629" s="30"/>
      <c r="BA1629" s="30"/>
      <c r="BB1629" s="30" t="s">
        <v>54452</v>
      </c>
      <c r="BC1629" s="30" t="s">
        <v>54452</v>
      </c>
      <c r="BD1629" s="30" t="s">
        <v>54452</v>
      </c>
      <c r="BE1629" s="30" t="s">
        <v>54452</v>
      </c>
      <c r="BF1629" s="30" t="s">
        <v>4350</v>
      </c>
      <c r="BG1629" s="30">
        <v>2</v>
      </c>
      <c r="BH1629" s="30" t="s">
        <v>4351</v>
      </c>
      <c r="BI1629" s="31"/>
    </row>
    <row r="1630" spans="1:61" ht="16.5">
      <c r="A1630" s="21" t="s">
        <v>4998</v>
      </c>
      <c r="B1630" s="21">
        <v>4685</v>
      </c>
      <c r="C1630" s="21">
        <v>6502025</v>
      </c>
      <c r="D1630" s="21">
        <v>6988800163</v>
      </c>
      <c r="E1630" s="22">
        <v>1311110416816</v>
      </c>
      <c r="F1630" s="24" t="s">
        <v>4999</v>
      </c>
      <c r="G1630" s="24" t="s">
        <v>44</v>
      </c>
      <c r="H1630" s="24" t="s">
        <v>51</v>
      </c>
      <c r="I1630" s="24" t="s">
        <v>65</v>
      </c>
      <c r="J1630" s="24" t="s">
        <v>1921</v>
      </c>
      <c r="K1630" s="21">
        <v>28</v>
      </c>
      <c r="L1630" s="32" t="s">
        <v>5000</v>
      </c>
      <c r="M1630" s="21" t="s">
        <v>5001</v>
      </c>
      <c r="N1630" s="26">
        <v>1</v>
      </c>
      <c r="O1630" s="26" t="s">
        <v>55</v>
      </c>
      <c r="P1630" s="26">
        <v>0</v>
      </c>
      <c r="Q1630" s="33">
        <v>690400</v>
      </c>
      <c r="R1630" s="26">
        <v>0</v>
      </c>
      <c r="S1630" s="26">
        <v>0</v>
      </c>
      <c r="T1630" s="26">
        <v>0</v>
      </c>
      <c r="U1630" s="33">
        <f>170929+39865</f>
        <v>210794</v>
      </c>
      <c r="V1630" s="33">
        <v>5090</v>
      </c>
      <c r="W1630" s="33">
        <v>15858</v>
      </c>
      <c r="X1630" s="33">
        <v>158100</v>
      </c>
      <c r="Y1630" s="33">
        <v>85450</v>
      </c>
      <c r="Z1630" s="21" t="s">
        <v>126</v>
      </c>
      <c r="AA1630" s="102">
        <v>0</v>
      </c>
      <c r="AB1630" s="21">
        <v>7.7</v>
      </c>
      <c r="AC1630" s="99">
        <v>0</v>
      </c>
      <c r="AD1630" s="21">
        <v>2.1</v>
      </c>
      <c r="AE1630" s="21">
        <v>1.7</v>
      </c>
      <c r="AF1630" s="21">
        <f t="shared" si="25"/>
        <v>11.5</v>
      </c>
      <c r="AG1630" s="21" t="s">
        <v>5002</v>
      </c>
      <c r="AH1630" s="24" t="s">
        <v>5003</v>
      </c>
      <c r="AI1630" s="24" t="s">
        <v>4877</v>
      </c>
      <c r="AJ1630" s="27" t="s">
        <v>32158</v>
      </c>
      <c r="AK1630" s="28" t="s">
        <v>70</v>
      </c>
      <c r="AL1630" s="28">
        <v>10</v>
      </c>
      <c r="AM1630" s="28">
        <v>20150720</v>
      </c>
      <c r="AN1630" s="29">
        <v>587</v>
      </c>
      <c r="AO1630" s="29">
        <v>202306</v>
      </c>
      <c r="AP1630" s="29">
        <v>2022</v>
      </c>
      <c r="AQ1630" s="28">
        <v>28845444</v>
      </c>
      <c r="AR1630" s="28">
        <v>49114170</v>
      </c>
      <c r="AS1630" s="28">
        <v>2670000</v>
      </c>
      <c r="AT1630" s="30">
        <v>1</v>
      </c>
      <c r="AU1630" s="30"/>
      <c r="AV1630" s="30"/>
      <c r="AW1630" s="30"/>
      <c r="AX1630" s="30"/>
      <c r="AY1630" s="30"/>
      <c r="AZ1630" s="30"/>
      <c r="BA1630" s="30"/>
      <c r="BB1630" s="30" t="s">
        <v>54452</v>
      </c>
      <c r="BC1630" s="30" t="s">
        <v>54452</v>
      </c>
      <c r="BD1630" s="30" t="s">
        <v>54452</v>
      </c>
      <c r="BE1630" s="30" t="s">
        <v>54452</v>
      </c>
      <c r="BF1630" s="30" t="s">
        <v>54452</v>
      </c>
      <c r="BG1630" s="30">
        <v>7</v>
      </c>
      <c r="BH1630" s="30" t="s">
        <v>645</v>
      </c>
      <c r="BI1630" s="31"/>
    </row>
    <row r="1631" spans="1:61" ht="16.5">
      <c r="A1631" s="21" t="s">
        <v>9812</v>
      </c>
      <c r="B1631" s="21">
        <v>10111</v>
      </c>
      <c r="C1631" s="21">
        <v>1529397</v>
      </c>
      <c r="D1631" s="21">
        <v>1088155467</v>
      </c>
      <c r="E1631" s="22">
        <v>1101112554817</v>
      </c>
      <c r="F1631" s="24" t="s">
        <v>9813</v>
      </c>
      <c r="G1631" s="24" t="s">
        <v>44</v>
      </c>
      <c r="H1631" s="24" t="s">
        <v>51</v>
      </c>
      <c r="I1631" s="24" t="s">
        <v>65</v>
      </c>
      <c r="J1631" s="24" t="s">
        <v>171</v>
      </c>
      <c r="K1631" s="21">
        <v>48</v>
      </c>
      <c r="L1631" s="32" t="s">
        <v>9814</v>
      </c>
      <c r="M1631" s="21" t="s">
        <v>9815</v>
      </c>
      <c r="N1631" s="21">
        <v>1</v>
      </c>
      <c r="O1631" s="21" t="s">
        <v>83</v>
      </c>
      <c r="P1631" s="21">
        <v>0</v>
      </c>
      <c r="Q1631" s="21">
        <v>0</v>
      </c>
      <c r="R1631" s="21">
        <v>0</v>
      </c>
      <c r="S1631" s="21">
        <v>0</v>
      </c>
      <c r="T1631" s="21">
        <v>0</v>
      </c>
      <c r="U1631" s="51">
        <v>78371798</v>
      </c>
      <c r="V1631" s="21">
        <v>0</v>
      </c>
      <c r="W1631" s="51">
        <v>692629000</v>
      </c>
      <c r="X1631" s="51">
        <v>5031900000</v>
      </c>
      <c r="Y1631" s="51">
        <v>2936700000</v>
      </c>
      <c r="Z1631" s="16" t="s">
        <v>126</v>
      </c>
      <c r="AA1631" s="102">
        <v>0</v>
      </c>
      <c r="AB1631" s="21">
        <v>29.3</v>
      </c>
      <c r="AC1631" s="99">
        <v>0</v>
      </c>
      <c r="AD1631" s="21">
        <v>0.7</v>
      </c>
      <c r="AE1631" s="21">
        <v>57.2</v>
      </c>
      <c r="AF1631" s="21">
        <f t="shared" si="25"/>
        <v>87.2</v>
      </c>
      <c r="AG1631" s="21" t="s">
        <v>9816</v>
      </c>
      <c r="AH1631" s="24" t="s">
        <v>9817</v>
      </c>
      <c r="AI1631" s="24" t="s">
        <v>9818</v>
      </c>
      <c r="AJ1631" s="27" t="s">
        <v>32159</v>
      </c>
      <c r="AK1631" s="28" t="s">
        <v>60</v>
      </c>
      <c r="AL1631" s="28">
        <v>10</v>
      </c>
      <c r="AM1631" s="28">
        <v>20020626</v>
      </c>
      <c r="AN1631" s="29">
        <v>327</v>
      </c>
      <c r="AO1631" s="29">
        <v>202302</v>
      </c>
      <c r="AP1631" s="29">
        <v>2022</v>
      </c>
      <c r="AQ1631" s="28">
        <v>220316882</v>
      </c>
      <c r="AR1631" s="28">
        <v>109164942</v>
      </c>
      <c r="AS1631" s="28">
        <v>50000</v>
      </c>
      <c r="AT1631" s="30">
        <v>1</v>
      </c>
      <c r="AU1631" s="30"/>
      <c r="AV1631" s="30"/>
      <c r="AW1631" s="30"/>
      <c r="AX1631" s="30"/>
      <c r="AY1631" s="30"/>
      <c r="AZ1631" s="30"/>
      <c r="BA1631" s="30"/>
      <c r="BB1631" s="30" t="s">
        <v>54452</v>
      </c>
      <c r="BC1631" s="30" t="s">
        <v>54452</v>
      </c>
      <c r="BD1631" s="30" t="s">
        <v>54452</v>
      </c>
      <c r="BE1631" s="30" t="s">
        <v>54452</v>
      </c>
      <c r="BF1631" s="30" t="s">
        <v>9819</v>
      </c>
      <c r="BG1631" s="30">
        <v>2</v>
      </c>
      <c r="BH1631" s="30"/>
      <c r="BI1631" s="31"/>
    </row>
    <row r="1632" spans="1:61" ht="16.5">
      <c r="A1632" s="21" t="s">
        <v>18595</v>
      </c>
      <c r="B1632" s="21">
        <v>20803</v>
      </c>
      <c r="C1632" s="21">
        <v>8175356</v>
      </c>
      <c r="D1632" s="21">
        <v>2678800708</v>
      </c>
      <c r="E1632" s="22">
        <v>1313110180756</v>
      </c>
      <c r="F1632" s="24" t="s">
        <v>18596</v>
      </c>
      <c r="G1632" s="24" t="s">
        <v>104</v>
      </c>
      <c r="H1632" s="24" t="s">
        <v>51</v>
      </c>
      <c r="I1632" s="24" t="s">
        <v>65</v>
      </c>
      <c r="J1632" s="24" t="s">
        <v>2778</v>
      </c>
      <c r="K1632" s="21">
        <v>25</v>
      </c>
      <c r="L1632" s="32" t="s">
        <v>18597</v>
      </c>
      <c r="M1632" s="21" t="s">
        <v>2060</v>
      </c>
      <c r="N1632" s="21">
        <v>1</v>
      </c>
      <c r="O1632" s="21" t="s">
        <v>55</v>
      </c>
      <c r="P1632" s="33">
        <v>265727</v>
      </c>
      <c r="Q1632" s="33">
        <v>288177</v>
      </c>
      <c r="R1632" s="21">
        <v>0</v>
      </c>
      <c r="S1632" s="21">
        <v>0</v>
      </c>
      <c r="T1632" s="21">
        <v>0</v>
      </c>
      <c r="U1632" s="21">
        <v>0</v>
      </c>
      <c r="V1632" s="21">
        <v>0</v>
      </c>
      <c r="W1632" s="21">
        <v>0</v>
      </c>
      <c r="X1632" s="21">
        <v>0</v>
      </c>
      <c r="Y1632" s="21">
        <v>0</v>
      </c>
      <c r="Z1632" s="16" t="s">
        <v>315</v>
      </c>
      <c r="AA1632" s="21">
        <v>2.6</v>
      </c>
      <c r="AB1632" s="21">
        <v>2.8</v>
      </c>
      <c r="AC1632" s="99">
        <v>0</v>
      </c>
      <c r="AD1632" s="99">
        <v>0</v>
      </c>
      <c r="AE1632" s="99">
        <v>0</v>
      </c>
      <c r="AF1632" s="21">
        <f t="shared" si="25"/>
        <v>5.4</v>
      </c>
      <c r="AG1632" s="21" t="s">
        <v>16447</v>
      </c>
      <c r="AH1632" s="24" t="s">
        <v>18598</v>
      </c>
      <c r="AI1632" s="24" t="s">
        <v>18599</v>
      </c>
      <c r="AJ1632" s="27" t="s">
        <v>32160</v>
      </c>
      <c r="AK1632" s="28" t="s">
        <v>60</v>
      </c>
      <c r="AL1632" s="28">
        <v>10</v>
      </c>
      <c r="AM1632" s="28">
        <v>20170517</v>
      </c>
      <c r="AN1632" s="29">
        <v>1149</v>
      </c>
      <c r="AO1632" s="29">
        <v>202112</v>
      </c>
      <c r="AP1632" s="29">
        <v>2022</v>
      </c>
      <c r="AQ1632" s="28">
        <v>32337067</v>
      </c>
      <c r="AR1632" s="28">
        <v>9203983</v>
      </c>
      <c r="AS1632" s="28">
        <v>30000</v>
      </c>
      <c r="AT1632" s="30">
        <v>1</v>
      </c>
      <c r="AU1632" s="30"/>
      <c r="AV1632" s="30"/>
      <c r="AW1632" s="30"/>
      <c r="AX1632" s="30"/>
      <c r="AY1632" s="30"/>
      <c r="AZ1632" s="30"/>
      <c r="BA1632" s="30"/>
      <c r="BB1632" s="30" t="s">
        <v>54452</v>
      </c>
      <c r="BC1632" s="30" t="s">
        <v>54452</v>
      </c>
      <c r="BD1632" s="30" t="s">
        <v>54452</v>
      </c>
      <c r="BE1632" s="30" t="s">
        <v>54452</v>
      </c>
      <c r="BF1632" s="30" t="s">
        <v>54452</v>
      </c>
      <c r="BG1632" s="30">
        <v>4</v>
      </c>
      <c r="BH1632" s="30" t="s">
        <v>237</v>
      </c>
      <c r="BI1632" s="31"/>
    </row>
    <row r="1633" spans="1:61" ht="16.5">
      <c r="A1633" s="21" t="s">
        <v>16298</v>
      </c>
      <c r="B1633" s="21">
        <v>14648</v>
      </c>
      <c r="C1633" s="21">
        <v>1981418</v>
      </c>
      <c r="D1633" s="21">
        <v>1148164961</v>
      </c>
      <c r="E1633" s="22">
        <v>1101111160102</v>
      </c>
      <c r="F1633" s="24" t="s">
        <v>16299</v>
      </c>
      <c r="G1633" s="24" t="s">
        <v>44</v>
      </c>
      <c r="H1633" s="24" t="s">
        <v>51</v>
      </c>
      <c r="I1633" s="24" t="s">
        <v>65</v>
      </c>
      <c r="J1633" s="24" t="s">
        <v>363</v>
      </c>
      <c r="K1633" s="21">
        <v>63</v>
      </c>
      <c r="L1633" s="32" t="s">
        <v>16300</v>
      </c>
      <c r="M1633" s="21" t="s">
        <v>16301</v>
      </c>
      <c r="N1633" s="26">
        <v>1</v>
      </c>
      <c r="O1633" s="26">
        <v>0</v>
      </c>
      <c r="P1633" s="26">
        <v>0</v>
      </c>
      <c r="Q1633" s="26">
        <v>0</v>
      </c>
      <c r="R1633" s="26">
        <v>0</v>
      </c>
      <c r="S1633" s="26">
        <v>0</v>
      </c>
      <c r="T1633" s="26">
        <v>0</v>
      </c>
      <c r="U1633" s="26">
        <v>0</v>
      </c>
      <c r="V1633" s="26">
        <v>0</v>
      </c>
      <c r="W1633" s="26">
        <v>0</v>
      </c>
      <c r="X1633" s="26">
        <v>0</v>
      </c>
      <c r="Y1633" s="26">
        <v>0</v>
      </c>
      <c r="Z1633" s="21"/>
      <c r="AA1633" s="101">
        <v>0</v>
      </c>
      <c r="AB1633" s="98">
        <v>0</v>
      </c>
      <c r="AC1633" s="98">
        <v>0</v>
      </c>
      <c r="AD1633" s="98">
        <v>0</v>
      </c>
      <c r="AE1633" s="98">
        <v>0</v>
      </c>
      <c r="AF1633" s="21">
        <f t="shared" si="25"/>
        <v>0</v>
      </c>
      <c r="AG1633" s="21" t="s">
        <v>15320</v>
      </c>
      <c r="AH1633" s="24" t="s">
        <v>16302</v>
      </c>
      <c r="AI1633" s="24" t="s">
        <v>16303</v>
      </c>
      <c r="AJ1633" s="27" t="s">
        <v>32161</v>
      </c>
      <c r="AK1633" s="28" t="s">
        <v>60</v>
      </c>
      <c r="AL1633" s="28">
        <v>10</v>
      </c>
      <c r="AM1633" s="28">
        <v>19950523</v>
      </c>
      <c r="AN1633" s="29">
        <v>516</v>
      </c>
      <c r="AO1633" s="29">
        <v>202212</v>
      </c>
      <c r="AP1633" s="29">
        <v>2022</v>
      </c>
      <c r="AQ1633" s="28">
        <v>52483864</v>
      </c>
      <c r="AR1633" s="28">
        <v>49528544</v>
      </c>
      <c r="AS1633" s="28">
        <v>500000</v>
      </c>
      <c r="AT1633" s="30">
        <v>1</v>
      </c>
      <c r="AU1633" s="30"/>
      <c r="AV1633" s="30"/>
      <c r="AW1633" s="30"/>
      <c r="AX1633" s="30"/>
      <c r="AY1633" s="30"/>
      <c r="AZ1633" s="30"/>
      <c r="BA1633" s="30"/>
      <c r="BB1633" s="30" t="s">
        <v>54452</v>
      </c>
      <c r="BC1633" s="30" t="s">
        <v>54452</v>
      </c>
      <c r="BD1633" s="30" t="s">
        <v>54452</v>
      </c>
      <c r="BE1633" s="30" t="s">
        <v>54452</v>
      </c>
      <c r="BF1633" s="30" t="s">
        <v>54452</v>
      </c>
      <c r="BG1633" s="30">
        <v>7</v>
      </c>
      <c r="BH1633" s="30" t="s">
        <v>948</v>
      </c>
      <c r="BI1633" s="31"/>
    </row>
    <row r="1634" spans="1:61" ht="16.5">
      <c r="A1634" s="21" t="s">
        <v>16304</v>
      </c>
      <c r="B1634" s="21">
        <v>12058</v>
      </c>
      <c r="C1634" s="21">
        <v>1437170</v>
      </c>
      <c r="D1634" s="21">
        <v>2268124374</v>
      </c>
      <c r="E1634" s="22">
        <v>1450110002801</v>
      </c>
      <c r="F1634" s="24" t="s">
        <v>16305</v>
      </c>
      <c r="G1634" s="24" t="s">
        <v>44</v>
      </c>
      <c r="H1634" s="24" t="s">
        <v>51</v>
      </c>
      <c r="I1634" s="24" t="s">
        <v>52</v>
      </c>
      <c r="J1634" s="24" t="s">
        <v>8264</v>
      </c>
      <c r="K1634" s="21">
        <v>54</v>
      </c>
      <c r="L1634" s="32" t="s">
        <v>16306</v>
      </c>
      <c r="M1634" s="21" t="s">
        <v>16307</v>
      </c>
      <c r="N1634" s="26">
        <v>1</v>
      </c>
      <c r="O1634" s="26" t="s">
        <v>351</v>
      </c>
      <c r="P1634" s="21">
        <v>0</v>
      </c>
      <c r="Q1634" s="21">
        <v>0</v>
      </c>
      <c r="R1634" s="21">
        <v>0</v>
      </c>
      <c r="S1634" s="21">
        <v>0</v>
      </c>
      <c r="T1634" s="21">
        <v>0</v>
      </c>
      <c r="U1634" s="21">
        <v>0</v>
      </c>
      <c r="V1634" s="21">
        <v>0</v>
      </c>
      <c r="W1634" s="21">
        <v>0</v>
      </c>
      <c r="X1634" s="66">
        <v>33398</v>
      </c>
      <c r="Y1634" s="21">
        <v>0</v>
      </c>
      <c r="Z1634" s="21"/>
      <c r="AA1634" s="103">
        <v>0</v>
      </c>
      <c r="AB1634" s="100">
        <v>0</v>
      </c>
      <c r="AC1634" s="100">
        <v>0</v>
      </c>
      <c r="AD1634" s="100">
        <v>0</v>
      </c>
      <c r="AE1634" s="37">
        <v>333.9</v>
      </c>
      <c r="AF1634" s="21">
        <f t="shared" si="25"/>
        <v>333.9</v>
      </c>
      <c r="AG1634" s="21" t="s">
        <v>16308</v>
      </c>
      <c r="AH1634" s="24" t="s">
        <v>16309</v>
      </c>
      <c r="AI1634" s="24" t="s">
        <v>16310</v>
      </c>
      <c r="AJ1634" s="27" t="s">
        <v>32162</v>
      </c>
      <c r="AK1634" s="28" t="s">
        <v>156</v>
      </c>
      <c r="AL1634" s="28">
        <v>10</v>
      </c>
      <c r="AM1634" s="28">
        <v>20000207</v>
      </c>
      <c r="AN1634" s="29">
        <v>349</v>
      </c>
      <c r="AO1634" s="29">
        <v>202306</v>
      </c>
      <c r="AP1634" s="29">
        <v>2022</v>
      </c>
      <c r="AQ1634" s="28">
        <v>143188366</v>
      </c>
      <c r="AR1634" s="28">
        <v>870052435</v>
      </c>
      <c r="AS1634" s="28">
        <v>240666665</v>
      </c>
      <c r="AT1634" s="30">
        <v>2</v>
      </c>
      <c r="AU1634" s="30"/>
      <c r="AV1634" s="30"/>
      <c r="AW1634" s="30"/>
      <c r="AX1634" s="30"/>
      <c r="AY1634" s="30"/>
      <c r="AZ1634" s="30"/>
      <c r="BA1634" s="30"/>
      <c r="BB1634" s="30" t="s">
        <v>54452</v>
      </c>
      <c r="BC1634" s="30" t="s">
        <v>54452</v>
      </c>
      <c r="BD1634" s="30" t="s">
        <v>54452</v>
      </c>
      <c r="BE1634" s="30" t="s">
        <v>54452</v>
      </c>
      <c r="BF1634" s="30" t="s">
        <v>16311</v>
      </c>
      <c r="BG1634" s="30">
        <v>2</v>
      </c>
      <c r="BH1634" s="30"/>
      <c r="BI1634" s="31"/>
    </row>
    <row r="1635" spans="1:61" ht="16.5">
      <c r="A1635" s="21" t="s">
        <v>8424</v>
      </c>
      <c r="B1635" s="21">
        <v>8576</v>
      </c>
      <c r="C1635" s="21">
        <v>1237730</v>
      </c>
      <c r="D1635" s="21">
        <v>2158140656</v>
      </c>
      <c r="E1635" s="22">
        <v>1101110274699</v>
      </c>
      <c r="F1635" s="24" t="s">
        <v>8425</v>
      </c>
      <c r="G1635" s="24" t="s">
        <v>44</v>
      </c>
      <c r="H1635" s="24" t="s">
        <v>51</v>
      </c>
      <c r="I1635" s="24" t="s">
        <v>52</v>
      </c>
      <c r="J1635" s="24" t="s">
        <v>313</v>
      </c>
      <c r="K1635" s="21">
        <v>46</v>
      </c>
      <c r="L1635" s="32" t="s">
        <v>8426</v>
      </c>
      <c r="M1635" s="21" t="s">
        <v>8427</v>
      </c>
      <c r="N1635" s="26">
        <v>1</v>
      </c>
      <c r="O1635" s="26" t="s">
        <v>55</v>
      </c>
      <c r="P1635" s="26">
        <v>0</v>
      </c>
      <c r="Q1635" s="26">
        <v>0</v>
      </c>
      <c r="R1635" s="26">
        <v>0</v>
      </c>
      <c r="S1635" s="26">
        <v>0</v>
      </c>
      <c r="T1635" s="26">
        <v>0</v>
      </c>
      <c r="U1635" s="33">
        <v>64195</v>
      </c>
      <c r="V1635" s="26">
        <v>0</v>
      </c>
      <c r="W1635" s="33">
        <v>24406</v>
      </c>
      <c r="X1635" s="33">
        <v>206310</v>
      </c>
      <c r="Y1635" s="33">
        <v>38000</v>
      </c>
      <c r="Z1635" s="21"/>
      <c r="AA1635" s="102">
        <v>0</v>
      </c>
      <c r="AB1635" s="21">
        <v>0.3</v>
      </c>
      <c r="AC1635" s="99">
        <v>0</v>
      </c>
      <c r="AD1635" s="21">
        <v>0.6</v>
      </c>
      <c r="AE1635" s="21">
        <v>2.2999999999999998</v>
      </c>
      <c r="AF1635" s="21">
        <f t="shared" si="25"/>
        <v>3.1999999999999997</v>
      </c>
      <c r="AG1635" s="21" t="s">
        <v>8428</v>
      </c>
      <c r="AH1635" s="24" t="s">
        <v>8429</v>
      </c>
      <c r="AI1635" s="24" t="s">
        <v>8430</v>
      </c>
      <c r="AJ1635" s="27" t="s">
        <v>32163</v>
      </c>
      <c r="AK1635" s="28" t="s">
        <v>156</v>
      </c>
      <c r="AL1635" s="28">
        <v>10</v>
      </c>
      <c r="AM1635" s="28">
        <v>19800502</v>
      </c>
      <c r="AN1635" s="29">
        <v>1114</v>
      </c>
      <c r="AO1635" s="29">
        <v>202306</v>
      </c>
      <c r="AP1635" s="29">
        <v>2022</v>
      </c>
      <c r="AQ1635" s="28">
        <v>1379461788</v>
      </c>
      <c r="AR1635" s="28">
        <v>1405053368</v>
      </c>
      <c r="AS1635" s="28">
        <v>245246810</v>
      </c>
      <c r="AT1635" s="30">
        <v>1</v>
      </c>
      <c r="AU1635" s="30"/>
      <c r="AV1635" s="30"/>
      <c r="AW1635" s="30"/>
      <c r="AX1635" s="30"/>
      <c r="AY1635" s="30"/>
      <c r="AZ1635" s="30"/>
      <c r="BA1635" s="30"/>
      <c r="BB1635" s="30" t="s">
        <v>54452</v>
      </c>
      <c r="BC1635" s="30" t="s">
        <v>54452</v>
      </c>
      <c r="BD1635" s="30" t="s">
        <v>54452</v>
      </c>
      <c r="BE1635" s="30" t="s">
        <v>54452</v>
      </c>
      <c r="BF1635" s="30" t="s">
        <v>54452</v>
      </c>
      <c r="BG1635" s="30">
        <v>8</v>
      </c>
      <c r="BH1635" s="30"/>
      <c r="BI1635" s="31"/>
    </row>
    <row r="1636" spans="1:61" ht="16.5">
      <c r="A1636" s="21" t="s">
        <v>28269</v>
      </c>
      <c r="B1636" s="21">
        <v>23951</v>
      </c>
      <c r="C1636" s="21">
        <v>4330165</v>
      </c>
      <c r="D1636" s="21">
        <v>1018682804</v>
      </c>
      <c r="E1636" s="22">
        <v>1101115186469</v>
      </c>
      <c r="F1636" s="24" t="s">
        <v>28270</v>
      </c>
      <c r="G1636" s="24" t="s">
        <v>104</v>
      </c>
      <c r="H1636" s="24" t="s">
        <v>51</v>
      </c>
      <c r="I1636" s="24" t="s">
        <v>65</v>
      </c>
      <c r="J1636" s="24" t="s">
        <v>966</v>
      </c>
      <c r="K1636" s="21">
        <v>62</v>
      </c>
      <c r="L1636" s="32" t="s">
        <v>28271</v>
      </c>
      <c r="M1636" s="21" t="s">
        <v>28272</v>
      </c>
      <c r="N1636" s="21">
        <v>1</v>
      </c>
      <c r="O1636" s="21" t="s">
        <v>55</v>
      </c>
      <c r="P1636" s="21">
        <v>0</v>
      </c>
      <c r="Q1636" s="21">
        <v>0</v>
      </c>
      <c r="R1636" s="21">
        <v>0</v>
      </c>
      <c r="S1636" s="21">
        <v>0</v>
      </c>
      <c r="T1636" s="21">
        <v>0</v>
      </c>
      <c r="U1636" s="21">
        <v>0</v>
      </c>
      <c r="V1636" s="33">
        <v>3000</v>
      </c>
      <c r="W1636" s="33">
        <v>21242</v>
      </c>
      <c r="X1636" s="21">
        <v>0</v>
      </c>
      <c r="Y1636" s="21">
        <v>0</v>
      </c>
      <c r="Z1636" s="16" t="s">
        <v>315</v>
      </c>
      <c r="AA1636" s="102">
        <v>0</v>
      </c>
      <c r="AB1636" s="99">
        <v>0</v>
      </c>
      <c r="AC1636" s="99">
        <v>0</v>
      </c>
      <c r="AD1636" s="99">
        <v>0</v>
      </c>
      <c r="AE1636" s="21">
        <v>0.2</v>
      </c>
      <c r="AF1636" s="21">
        <f t="shared" si="25"/>
        <v>0.2</v>
      </c>
      <c r="AG1636" s="21" t="s">
        <v>28165</v>
      </c>
      <c r="AH1636" s="24" t="s">
        <v>28273</v>
      </c>
      <c r="AI1636" s="24" t="s">
        <v>28274</v>
      </c>
      <c r="AJ1636" s="27" t="s">
        <v>32164</v>
      </c>
      <c r="AK1636" s="28" t="s">
        <v>60</v>
      </c>
      <c r="AL1636" s="28">
        <v>10</v>
      </c>
      <c r="AM1636" s="28">
        <v>20130826</v>
      </c>
      <c r="AN1636" s="29">
        <v>916</v>
      </c>
      <c r="AO1636" s="29">
        <v>202212</v>
      </c>
      <c r="AP1636" s="29">
        <v>2022</v>
      </c>
      <c r="AQ1636" s="28">
        <v>32784092</v>
      </c>
      <c r="AR1636" s="28">
        <v>5773028</v>
      </c>
      <c r="AS1636" s="28">
        <v>500000</v>
      </c>
      <c r="AT1636" s="30">
        <v>1</v>
      </c>
      <c r="AU1636" s="30"/>
      <c r="AV1636" s="30"/>
      <c r="AW1636" s="30"/>
      <c r="AX1636" s="30"/>
      <c r="AY1636" s="30"/>
      <c r="AZ1636" s="30"/>
      <c r="BA1636" s="30"/>
      <c r="BB1636" s="30" t="s">
        <v>54452</v>
      </c>
      <c r="BC1636" s="30" t="s">
        <v>54452</v>
      </c>
      <c r="BD1636" s="30" t="s">
        <v>54452</v>
      </c>
      <c r="BE1636" s="30" t="s">
        <v>54452</v>
      </c>
      <c r="BF1636" s="30" t="s">
        <v>54452</v>
      </c>
      <c r="BG1636" s="30">
        <v>7</v>
      </c>
      <c r="BH1636" s="30" t="s">
        <v>28275</v>
      </c>
      <c r="BI1636" s="31"/>
    </row>
    <row r="1637" spans="1:61" ht="16.5">
      <c r="A1637" s="21" t="s">
        <v>16312</v>
      </c>
      <c r="B1637" s="21">
        <v>11507</v>
      </c>
      <c r="C1637" s="21">
        <v>8808827</v>
      </c>
      <c r="D1637" s="21">
        <v>1818701459</v>
      </c>
      <c r="E1637" s="22">
        <v>1601110502743</v>
      </c>
      <c r="F1637" s="24" t="s">
        <v>16313</v>
      </c>
      <c r="G1637" s="24" t="s">
        <v>44</v>
      </c>
      <c r="H1637" s="24" t="s">
        <v>51</v>
      </c>
      <c r="I1637" s="24" t="s">
        <v>65</v>
      </c>
      <c r="J1637" s="24" t="s">
        <v>3829</v>
      </c>
      <c r="K1637" s="21">
        <v>50</v>
      </c>
      <c r="L1637" s="32" t="s">
        <v>16314</v>
      </c>
      <c r="M1637" s="21" t="s">
        <v>16122</v>
      </c>
      <c r="N1637" s="26">
        <v>1</v>
      </c>
      <c r="O1637" s="26">
        <v>0</v>
      </c>
      <c r="P1637" s="26">
        <v>0</v>
      </c>
      <c r="Q1637" s="26">
        <v>0</v>
      </c>
      <c r="R1637" s="26">
        <v>0</v>
      </c>
      <c r="S1637" s="26">
        <v>0</v>
      </c>
      <c r="T1637" s="26">
        <v>0</v>
      </c>
      <c r="U1637" s="26">
        <v>0</v>
      </c>
      <c r="V1637" s="26">
        <v>0</v>
      </c>
      <c r="W1637" s="26">
        <v>0</v>
      </c>
      <c r="X1637" s="26">
        <v>0</v>
      </c>
      <c r="Y1637" s="26">
        <v>0</v>
      </c>
      <c r="Z1637" s="21"/>
      <c r="AA1637" s="101">
        <v>0</v>
      </c>
      <c r="AB1637" s="98">
        <v>0</v>
      </c>
      <c r="AC1637" s="98">
        <v>0</v>
      </c>
      <c r="AD1637" s="98">
        <v>0</v>
      </c>
      <c r="AE1637" s="98">
        <v>0</v>
      </c>
      <c r="AF1637" s="21">
        <f t="shared" si="25"/>
        <v>0</v>
      </c>
      <c r="AG1637" s="21" t="s">
        <v>16315</v>
      </c>
      <c r="AH1637" s="24" t="s">
        <v>16316</v>
      </c>
      <c r="AI1637" s="24" t="s">
        <v>16317</v>
      </c>
      <c r="AJ1637" s="27" t="s">
        <v>32165</v>
      </c>
      <c r="AK1637" s="28" t="s">
        <v>47</v>
      </c>
      <c r="AL1637" s="28">
        <v>10</v>
      </c>
      <c r="AM1637" s="28">
        <v>20181220</v>
      </c>
      <c r="AN1637" s="29">
        <v>309</v>
      </c>
      <c r="AO1637" s="29">
        <v>202211</v>
      </c>
      <c r="AP1637" s="29"/>
      <c r="AQ1637" s="28"/>
      <c r="AR1637" s="28"/>
      <c r="AS1637" s="28"/>
      <c r="AT1637" s="30">
        <v>1</v>
      </c>
      <c r="AU1637" s="30"/>
      <c r="AV1637" s="30"/>
      <c r="AW1637" s="30"/>
      <c r="AX1637" s="30"/>
      <c r="AY1637" s="30"/>
      <c r="AZ1637" s="30"/>
      <c r="BA1637" s="30"/>
      <c r="BB1637" s="30" t="s">
        <v>54452</v>
      </c>
      <c r="BC1637" s="30" t="s">
        <v>54452</v>
      </c>
      <c r="BD1637" s="30" t="s">
        <v>54452</v>
      </c>
      <c r="BE1637" s="30" t="s">
        <v>54452</v>
      </c>
      <c r="BF1637" s="30" t="s">
        <v>54452</v>
      </c>
      <c r="BG1637" s="30">
        <v>7</v>
      </c>
      <c r="BH1637" s="30"/>
      <c r="BI1637" s="31"/>
    </row>
    <row r="1638" spans="1:61" ht="16.5">
      <c r="A1638" s="21" t="s">
        <v>3782</v>
      </c>
      <c r="B1638" s="21">
        <v>3586</v>
      </c>
      <c r="C1638" s="21">
        <v>1379042</v>
      </c>
      <c r="D1638" s="21">
        <v>6078145068</v>
      </c>
      <c r="E1638" s="22">
        <v>1801110289511</v>
      </c>
      <c r="F1638" s="24" t="s">
        <v>3783</v>
      </c>
      <c r="G1638" s="24" t="s">
        <v>44</v>
      </c>
      <c r="H1638" s="24" t="s">
        <v>51</v>
      </c>
      <c r="I1638" s="24" t="s">
        <v>52</v>
      </c>
      <c r="J1638" s="24" t="s">
        <v>1001</v>
      </c>
      <c r="K1638" s="21">
        <v>24</v>
      </c>
      <c r="L1638" s="32" t="s">
        <v>3784</v>
      </c>
      <c r="M1638" s="21" t="s">
        <v>3785</v>
      </c>
      <c r="N1638" s="21">
        <v>1</v>
      </c>
      <c r="O1638" s="21" t="s">
        <v>55</v>
      </c>
      <c r="P1638" s="21">
        <v>0</v>
      </c>
      <c r="Q1638" s="21">
        <v>0</v>
      </c>
      <c r="R1638" s="21">
        <v>0</v>
      </c>
      <c r="S1638" s="33">
        <v>31420</v>
      </c>
      <c r="T1638" s="21">
        <v>0</v>
      </c>
      <c r="U1638" s="21">
        <v>0</v>
      </c>
      <c r="V1638" s="33">
        <v>535549</v>
      </c>
      <c r="W1638" s="33">
        <v>289430</v>
      </c>
      <c r="X1638" s="33">
        <v>24200</v>
      </c>
      <c r="Y1638" s="33">
        <v>1906671</v>
      </c>
      <c r="Z1638" s="16" t="s">
        <v>56</v>
      </c>
      <c r="AA1638" s="102">
        <v>0</v>
      </c>
      <c r="AB1638" s="21">
        <v>19</v>
      </c>
      <c r="AC1638" s="21">
        <v>0.3</v>
      </c>
      <c r="AD1638" s="99">
        <v>0</v>
      </c>
      <c r="AE1638" s="21">
        <v>8.4</v>
      </c>
      <c r="AF1638" s="21">
        <f t="shared" si="25"/>
        <v>27.700000000000003</v>
      </c>
      <c r="AG1638" s="21" t="s">
        <v>3786</v>
      </c>
      <c r="AH1638" s="24" t="s">
        <v>3787</v>
      </c>
      <c r="AI1638" s="24" t="s">
        <v>3788</v>
      </c>
      <c r="AJ1638" s="27" t="s">
        <v>32166</v>
      </c>
      <c r="AK1638" s="28" t="s">
        <v>60</v>
      </c>
      <c r="AL1638" s="28">
        <v>10</v>
      </c>
      <c r="AM1638" s="28">
        <v>19990607</v>
      </c>
      <c r="AN1638" s="29">
        <v>364</v>
      </c>
      <c r="AO1638" s="29">
        <v>202212</v>
      </c>
      <c r="AP1638" s="29">
        <v>2022</v>
      </c>
      <c r="AQ1638" s="28">
        <v>93615370</v>
      </c>
      <c r="AR1638" s="28">
        <v>95266061</v>
      </c>
      <c r="AS1638" s="28">
        <v>410210</v>
      </c>
      <c r="AT1638" s="30">
        <v>1</v>
      </c>
      <c r="AU1638" s="30"/>
      <c r="AV1638" s="30"/>
      <c r="AW1638" s="30"/>
      <c r="AX1638" s="30"/>
      <c r="AY1638" s="30"/>
      <c r="AZ1638" s="30"/>
      <c r="BA1638" s="30"/>
      <c r="BB1638" s="30" t="s">
        <v>54452</v>
      </c>
      <c r="BC1638" s="30" t="s">
        <v>54452</v>
      </c>
      <c r="BD1638" s="30" t="s">
        <v>54452</v>
      </c>
      <c r="BE1638" s="30" t="s">
        <v>54452</v>
      </c>
      <c r="BF1638" s="30" t="s">
        <v>54452</v>
      </c>
      <c r="BG1638" s="30">
        <v>7</v>
      </c>
      <c r="BH1638" s="30"/>
      <c r="BI1638" s="31"/>
    </row>
    <row r="1639" spans="1:61" ht="16.5">
      <c r="A1639" s="21" t="s">
        <v>13470</v>
      </c>
      <c r="B1639" s="21">
        <v>13307</v>
      </c>
      <c r="C1639" s="21">
        <v>9565637</v>
      </c>
      <c r="D1639" s="21">
        <v>5378701822</v>
      </c>
      <c r="E1639" s="22">
        <v>1101117670238</v>
      </c>
      <c r="F1639" s="24" t="s">
        <v>13471</v>
      </c>
      <c r="G1639" s="24" t="s">
        <v>44</v>
      </c>
      <c r="H1639" s="24" t="s">
        <v>51</v>
      </c>
      <c r="I1639" s="24" t="s">
        <v>63</v>
      </c>
      <c r="J1639" s="24" t="s">
        <v>3733</v>
      </c>
      <c r="K1639" s="21">
        <v>58</v>
      </c>
      <c r="L1639" s="32" t="s">
        <v>13472</v>
      </c>
      <c r="M1639" s="21" t="s">
        <v>13473</v>
      </c>
      <c r="N1639" s="21">
        <v>1</v>
      </c>
      <c r="O1639" s="21" t="s">
        <v>55</v>
      </c>
      <c r="P1639" s="21">
        <v>0</v>
      </c>
      <c r="Q1639" s="49">
        <v>13000</v>
      </c>
      <c r="R1639" s="21">
        <v>0</v>
      </c>
      <c r="S1639" s="49">
        <v>6248349</v>
      </c>
      <c r="T1639" s="21">
        <v>0</v>
      </c>
      <c r="U1639" s="49">
        <v>18398</v>
      </c>
      <c r="V1639" s="49">
        <v>1629484</v>
      </c>
      <c r="W1639" s="21">
        <v>0</v>
      </c>
      <c r="X1639" s="49">
        <f>15093247+7356963</f>
        <v>22450210</v>
      </c>
      <c r="Y1639" s="49">
        <v>2297537</v>
      </c>
      <c r="Z1639" s="16" t="s">
        <v>315</v>
      </c>
      <c r="AA1639" s="102">
        <v>0</v>
      </c>
      <c r="AB1639" s="21">
        <v>23.1</v>
      </c>
      <c r="AC1639" s="21">
        <v>62.4</v>
      </c>
      <c r="AD1639" s="21">
        <v>0.1</v>
      </c>
      <c r="AE1639" s="21">
        <v>240.7</v>
      </c>
      <c r="AF1639" s="21">
        <f t="shared" si="25"/>
        <v>326.29999999999995</v>
      </c>
      <c r="AG1639" s="21" t="s">
        <v>13474</v>
      </c>
      <c r="AH1639" s="24" t="s">
        <v>13475</v>
      </c>
      <c r="AI1639" s="24" t="s">
        <v>13476</v>
      </c>
      <c r="AJ1639" s="27" t="s">
        <v>32167</v>
      </c>
      <c r="AK1639" s="28" t="s">
        <v>60</v>
      </c>
      <c r="AL1639" s="28">
        <v>10</v>
      </c>
      <c r="AM1639" s="28">
        <v>20201102</v>
      </c>
      <c r="AN1639" s="29">
        <v>422</v>
      </c>
      <c r="AO1639" s="29">
        <v>202212</v>
      </c>
      <c r="AP1639" s="29">
        <v>2022</v>
      </c>
      <c r="AQ1639" s="28">
        <v>249411268</v>
      </c>
      <c r="AR1639" s="28">
        <v>437135032</v>
      </c>
      <c r="AS1639" s="28">
        <v>35000000</v>
      </c>
      <c r="AT1639" s="30">
        <v>2</v>
      </c>
      <c r="AU1639" s="30"/>
      <c r="AV1639" s="30"/>
      <c r="AW1639" s="30"/>
      <c r="AX1639" s="30"/>
      <c r="AY1639" s="30"/>
      <c r="AZ1639" s="30"/>
      <c r="BA1639" s="30"/>
      <c r="BB1639" s="30" t="s">
        <v>54452</v>
      </c>
      <c r="BC1639" s="30" t="s">
        <v>54452</v>
      </c>
      <c r="BD1639" s="30" t="s">
        <v>54452</v>
      </c>
      <c r="BE1639" s="30" t="s">
        <v>54452</v>
      </c>
      <c r="BF1639" s="30" t="s">
        <v>13477</v>
      </c>
      <c r="BG1639" s="30">
        <v>2</v>
      </c>
      <c r="BH1639" s="30"/>
      <c r="BI1639" s="31"/>
    </row>
    <row r="1640" spans="1:61" ht="16.5">
      <c r="A1640" s="21" t="s">
        <v>16126</v>
      </c>
      <c r="B1640" s="21">
        <v>15138</v>
      </c>
      <c r="C1640" s="21">
        <v>1235659</v>
      </c>
      <c r="D1640" s="21">
        <v>1268145399</v>
      </c>
      <c r="E1640" s="22">
        <v>1344110015635</v>
      </c>
      <c r="F1640" s="24" t="s">
        <v>16127</v>
      </c>
      <c r="G1640" s="24" t="s">
        <v>44</v>
      </c>
      <c r="H1640" s="24" t="s">
        <v>51</v>
      </c>
      <c r="I1640" s="24" t="s">
        <v>65</v>
      </c>
      <c r="J1640" s="24" t="s">
        <v>363</v>
      </c>
      <c r="K1640" s="21">
        <v>63</v>
      </c>
      <c r="L1640" s="32" t="s">
        <v>16128</v>
      </c>
      <c r="M1640" s="21" t="s">
        <v>16129</v>
      </c>
      <c r="N1640" s="21">
        <v>1</v>
      </c>
      <c r="O1640" s="21" t="s">
        <v>55</v>
      </c>
      <c r="P1640" s="33">
        <v>15425</v>
      </c>
      <c r="Q1640" s="21">
        <v>0</v>
      </c>
      <c r="R1640" s="33">
        <v>3230</v>
      </c>
      <c r="S1640" s="33">
        <v>4100808</v>
      </c>
      <c r="T1640" s="21">
        <v>0</v>
      </c>
      <c r="U1640" s="21">
        <v>0</v>
      </c>
      <c r="V1640" s="33">
        <v>62130</v>
      </c>
      <c r="W1640" s="33">
        <v>353331</v>
      </c>
      <c r="X1640" s="33">
        <v>1551033</v>
      </c>
      <c r="Y1640" s="33">
        <v>2862262</v>
      </c>
      <c r="Z1640" s="16" t="s">
        <v>315</v>
      </c>
      <c r="AA1640" s="21">
        <v>0.1</v>
      </c>
      <c r="AB1640" s="21">
        <v>28.6</v>
      </c>
      <c r="AC1640" s="21">
        <v>41</v>
      </c>
      <c r="AD1640" s="99">
        <v>0</v>
      </c>
      <c r="AE1640" s="21">
        <v>19.600000000000001</v>
      </c>
      <c r="AF1640" s="21">
        <f t="shared" si="25"/>
        <v>89.300000000000011</v>
      </c>
      <c r="AG1640" s="21" t="s">
        <v>16130</v>
      </c>
      <c r="AH1640" s="24" t="s">
        <v>16131</v>
      </c>
      <c r="AI1640" s="24" t="s">
        <v>16132</v>
      </c>
      <c r="AJ1640" s="27" t="s">
        <v>32168</v>
      </c>
      <c r="AK1640" s="28" t="s">
        <v>70</v>
      </c>
      <c r="AL1640" s="28">
        <v>10</v>
      </c>
      <c r="AM1640" s="28">
        <v>20000512</v>
      </c>
      <c r="AN1640" s="29">
        <v>406</v>
      </c>
      <c r="AO1640" s="29">
        <v>202306</v>
      </c>
      <c r="AP1640" s="29">
        <v>2022</v>
      </c>
      <c r="AQ1640" s="28">
        <v>61684262</v>
      </c>
      <c r="AR1640" s="28">
        <v>120220959</v>
      </c>
      <c r="AS1640" s="28">
        <v>3535759</v>
      </c>
      <c r="AT1640" s="30">
        <v>1</v>
      </c>
      <c r="AU1640" s="30"/>
      <c r="AV1640" s="30"/>
      <c r="AW1640" s="30"/>
      <c r="AX1640" s="30"/>
      <c r="AY1640" s="30"/>
      <c r="AZ1640" s="30"/>
      <c r="BA1640" s="30"/>
      <c r="BB1640" s="30" t="s">
        <v>54452</v>
      </c>
      <c r="BC1640" s="30" t="s">
        <v>54452</v>
      </c>
      <c r="BD1640" s="30" t="s">
        <v>54452</v>
      </c>
      <c r="BE1640" s="30" t="s">
        <v>54452</v>
      </c>
      <c r="BF1640" s="30" t="s">
        <v>16133</v>
      </c>
      <c r="BG1640" s="30">
        <v>2</v>
      </c>
      <c r="BH1640" s="30"/>
      <c r="BI1640" s="31"/>
    </row>
    <row r="1641" spans="1:61" ht="16.5">
      <c r="A1641" s="21" t="s">
        <v>6150</v>
      </c>
      <c r="B1641" s="21">
        <v>6265</v>
      </c>
      <c r="C1641" s="21">
        <v>1116700</v>
      </c>
      <c r="D1641" s="21">
        <v>1298123356</v>
      </c>
      <c r="E1641" s="22">
        <v>1311110030335</v>
      </c>
      <c r="F1641" s="24" t="s">
        <v>6151</v>
      </c>
      <c r="G1641" s="24" t="s">
        <v>44</v>
      </c>
      <c r="H1641" s="24" t="s">
        <v>51</v>
      </c>
      <c r="I1641" s="24" t="s">
        <v>52</v>
      </c>
      <c r="J1641" s="24" t="s">
        <v>1042</v>
      </c>
      <c r="K1641" s="21">
        <v>36</v>
      </c>
      <c r="L1641" s="32" t="s">
        <v>6152</v>
      </c>
      <c r="M1641" s="21" t="s">
        <v>6153</v>
      </c>
      <c r="N1641" s="21">
        <v>1</v>
      </c>
      <c r="O1641" s="21" t="s">
        <v>55</v>
      </c>
      <c r="P1641" s="21">
        <v>0</v>
      </c>
      <c r="Q1641" s="21">
        <v>0</v>
      </c>
      <c r="R1641" s="21">
        <v>0</v>
      </c>
      <c r="S1641" s="21">
        <v>0</v>
      </c>
      <c r="T1641" s="21">
        <v>0</v>
      </c>
      <c r="U1641" s="21">
        <v>0</v>
      </c>
      <c r="V1641" s="33">
        <v>1950</v>
      </c>
      <c r="W1641" s="33">
        <v>150900</v>
      </c>
      <c r="X1641" s="21">
        <v>0</v>
      </c>
      <c r="Y1641" s="33">
        <v>11290726</v>
      </c>
      <c r="Z1641" s="16" t="s">
        <v>126</v>
      </c>
      <c r="AA1641" s="102">
        <v>0</v>
      </c>
      <c r="AB1641" s="21">
        <v>112.9</v>
      </c>
      <c r="AC1641" s="99">
        <v>0</v>
      </c>
      <c r="AD1641" s="99">
        <v>0</v>
      </c>
      <c r="AE1641" s="21">
        <v>1.5</v>
      </c>
      <c r="AF1641" s="21">
        <f t="shared" si="25"/>
        <v>114.4</v>
      </c>
      <c r="AG1641" s="21" t="s">
        <v>6154</v>
      </c>
      <c r="AH1641" s="24" t="s">
        <v>6155</v>
      </c>
      <c r="AI1641" s="24" t="s">
        <v>6156</v>
      </c>
      <c r="AJ1641" s="27" t="s">
        <v>32169</v>
      </c>
      <c r="AK1641" s="28" t="s">
        <v>70</v>
      </c>
      <c r="AL1641" s="28">
        <v>10</v>
      </c>
      <c r="AM1641" s="28">
        <v>19970902</v>
      </c>
      <c r="AN1641" s="29">
        <v>442</v>
      </c>
      <c r="AO1641" s="29">
        <v>202306</v>
      </c>
      <c r="AP1641" s="29">
        <v>2022</v>
      </c>
      <c r="AQ1641" s="28">
        <v>141623382</v>
      </c>
      <c r="AR1641" s="28">
        <v>251848545</v>
      </c>
      <c r="AS1641" s="28">
        <v>39495213</v>
      </c>
      <c r="AT1641" s="30">
        <v>1</v>
      </c>
      <c r="AU1641" s="30"/>
      <c r="AV1641" s="30"/>
      <c r="AW1641" s="30"/>
      <c r="AX1641" s="30"/>
      <c r="AY1641" s="30"/>
      <c r="AZ1641" s="30"/>
      <c r="BA1641" s="30"/>
      <c r="BB1641" s="30" t="s">
        <v>54452</v>
      </c>
      <c r="BC1641" s="30" t="s">
        <v>54452</v>
      </c>
      <c r="BD1641" s="30" t="s">
        <v>54452</v>
      </c>
      <c r="BE1641" s="30" t="s">
        <v>54452</v>
      </c>
      <c r="BF1641" s="30" t="s">
        <v>54452</v>
      </c>
      <c r="BG1641" s="30">
        <v>7</v>
      </c>
      <c r="BH1641" s="30"/>
      <c r="BI1641" s="31"/>
    </row>
    <row r="1642" spans="1:61" ht="16.5">
      <c r="A1642" s="21" t="s">
        <v>19456</v>
      </c>
      <c r="B1642" s="21">
        <v>21125</v>
      </c>
      <c r="C1642" s="21">
        <v>4066643</v>
      </c>
      <c r="D1642" s="21">
        <v>5158143586</v>
      </c>
      <c r="E1642" s="22">
        <v>1748110060882</v>
      </c>
      <c r="F1642" s="24" t="s">
        <v>19457</v>
      </c>
      <c r="G1642" s="24" t="s">
        <v>104</v>
      </c>
      <c r="H1642" s="24" t="s">
        <v>51</v>
      </c>
      <c r="I1642" s="24" t="s">
        <v>65</v>
      </c>
      <c r="J1642" s="24" t="s">
        <v>1980</v>
      </c>
      <c r="K1642" s="21">
        <v>32</v>
      </c>
      <c r="L1642" s="32" t="s">
        <v>19458</v>
      </c>
      <c r="M1642" s="21" t="s">
        <v>19459</v>
      </c>
      <c r="N1642" s="21">
        <v>1</v>
      </c>
      <c r="O1642" s="21" t="s">
        <v>83</v>
      </c>
      <c r="P1642" s="21">
        <v>0</v>
      </c>
      <c r="Q1642" s="21">
        <v>0</v>
      </c>
      <c r="R1642" s="21">
        <v>0</v>
      </c>
      <c r="S1642" s="33">
        <v>1342015828</v>
      </c>
      <c r="T1642" s="21">
        <v>0</v>
      </c>
      <c r="U1642" s="33">
        <v>176579093</v>
      </c>
      <c r="V1642" s="33">
        <v>53200000</v>
      </c>
      <c r="W1642" s="33">
        <v>48440000</v>
      </c>
      <c r="X1642" s="33">
        <v>64000000</v>
      </c>
      <c r="Y1642" s="33">
        <v>2806107560</v>
      </c>
      <c r="Z1642" s="16" t="s">
        <v>315</v>
      </c>
      <c r="AA1642" s="102">
        <v>0</v>
      </c>
      <c r="AB1642" s="21">
        <v>28</v>
      </c>
      <c r="AC1642" s="21">
        <v>13.4</v>
      </c>
      <c r="AD1642" s="21">
        <v>1.7</v>
      </c>
      <c r="AE1642" s="21">
        <v>1.6</v>
      </c>
      <c r="AF1642" s="21">
        <f t="shared" si="25"/>
        <v>44.7</v>
      </c>
      <c r="AG1642" s="21" t="s">
        <v>2787</v>
      </c>
      <c r="AH1642" s="24" t="s">
        <v>19460</v>
      </c>
      <c r="AI1642" s="24" t="s">
        <v>19461</v>
      </c>
      <c r="AJ1642" s="27" t="s">
        <v>32170</v>
      </c>
      <c r="AK1642" s="28" t="s">
        <v>60</v>
      </c>
      <c r="AL1642" s="28">
        <v>10</v>
      </c>
      <c r="AM1642" s="28">
        <v>20111229</v>
      </c>
      <c r="AN1642" s="29">
        <v>368</v>
      </c>
      <c r="AO1642" s="29">
        <v>202212</v>
      </c>
      <c r="AP1642" s="29">
        <v>2022</v>
      </c>
      <c r="AQ1642" s="28">
        <v>138277276</v>
      </c>
      <c r="AR1642" s="28">
        <v>136791721</v>
      </c>
      <c r="AS1642" s="28">
        <v>5000000</v>
      </c>
      <c r="AT1642" s="30">
        <v>1</v>
      </c>
      <c r="AU1642" s="30"/>
      <c r="AV1642" s="30"/>
      <c r="AW1642" s="30"/>
      <c r="AX1642" s="30"/>
      <c r="AY1642" s="30"/>
      <c r="AZ1642" s="30"/>
      <c r="BA1642" s="30"/>
      <c r="BB1642" s="30" t="s">
        <v>54452</v>
      </c>
      <c r="BC1642" s="30" t="s">
        <v>54452</v>
      </c>
      <c r="BD1642" s="30" t="s">
        <v>54452</v>
      </c>
      <c r="BE1642" s="30" t="s">
        <v>54452</v>
      </c>
      <c r="BF1642" s="30" t="s">
        <v>54452</v>
      </c>
      <c r="BG1642" s="30">
        <v>7</v>
      </c>
      <c r="BH1642" s="30" t="s">
        <v>19462</v>
      </c>
      <c r="BI1642" s="31"/>
    </row>
    <row r="1643" spans="1:61" ht="16.5">
      <c r="A1643" s="21" t="s">
        <v>15135</v>
      </c>
      <c r="B1643" s="21">
        <v>14489</v>
      </c>
      <c r="C1643" s="21">
        <v>2741262</v>
      </c>
      <c r="D1643" s="21">
        <v>2018198616</v>
      </c>
      <c r="E1643" s="22">
        <v>1101113526485</v>
      </c>
      <c r="F1643" s="24" t="s">
        <v>15136</v>
      </c>
      <c r="G1643" s="24" t="s">
        <v>44</v>
      </c>
      <c r="H1643" s="24" t="s">
        <v>51</v>
      </c>
      <c r="I1643" s="24" t="s">
        <v>65</v>
      </c>
      <c r="J1643" s="24" t="s">
        <v>8264</v>
      </c>
      <c r="K1643" s="21">
        <v>54</v>
      </c>
      <c r="L1643" s="32" t="s">
        <v>15137</v>
      </c>
      <c r="M1643" s="21" t="s">
        <v>15138</v>
      </c>
      <c r="N1643" s="21">
        <v>1</v>
      </c>
      <c r="O1643" s="21" t="s">
        <v>55</v>
      </c>
      <c r="P1643" s="21">
        <v>0</v>
      </c>
      <c r="Q1643" s="21">
        <v>0</v>
      </c>
      <c r="R1643" s="21">
        <v>0</v>
      </c>
      <c r="S1643" s="21">
        <v>0</v>
      </c>
      <c r="T1643" s="21">
        <v>0</v>
      </c>
      <c r="U1643" s="21">
        <v>0</v>
      </c>
      <c r="V1643" s="21">
        <v>0</v>
      </c>
      <c r="W1643" s="33">
        <v>9600</v>
      </c>
      <c r="X1643" s="21">
        <v>0</v>
      </c>
      <c r="Y1643" s="21">
        <v>0</v>
      </c>
      <c r="Z1643" s="16" t="s">
        <v>315</v>
      </c>
      <c r="AA1643" s="102">
        <v>0</v>
      </c>
      <c r="AB1643" s="99">
        <v>0</v>
      </c>
      <c r="AC1643" s="99">
        <v>0</v>
      </c>
      <c r="AD1643" s="99">
        <v>0</v>
      </c>
      <c r="AE1643" s="99">
        <v>0</v>
      </c>
      <c r="AF1643" s="21">
        <f t="shared" si="25"/>
        <v>0</v>
      </c>
      <c r="AG1643" s="21" t="s">
        <v>7364</v>
      </c>
      <c r="AH1643" s="24" t="s">
        <v>15139</v>
      </c>
      <c r="AI1643" s="24" t="s">
        <v>15140</v>
      </c>
      <c r="AJ1643" s="27" t="s">
        <v>32171</v>
      </c>
      <c r="AK1643" s="28" t="s">
        <v>60</v>
      </c>
      <c r="AL1643" s="28">
        <v>10</v>
      </c>
      <c r="AM1643" s="28">
        <v>20060912</v>
      </c>
      <c r="AN1643" s="29">
        <v>434</v>
      </c>
      <c r="AO1643" s="29">
        <v>202212</v>
      </c>
      <c r="AP1643" s="29">
        <v>2022</v>
      </c>
      <c r="AQ1643" s="28">
        <v>29055984</v>
      </c>
      <c r="AR1643" s="28">
        <v>18485903</v>
      </c>
      <c r="AS1643" s="28">
        <v>110000</v>
      </c>
      <c r="AT1643" s="30">
        <v>2</v>
      </c>
      <c r="AU1643" s="30"/>
      <c r="AV1643" s="30"/>
      <c r="AW1643" s="30"/>
      <c r="AX1643" s="30"/>
      <c r="AY1643" s="30"/>
      <c r="AZ1643" s="30"/>
      <c r="BA1643" s="30"/>
      <c r="BB1643" s="30" t="s">
        <v>54452</v>
      </c>
      <c r="BC1643" s="30" t="s">
        <v>54452</v>
      </c>
      <c r="BD1643" s="30" t="s">
        <v>54452</v>
      </c>
      <c r="BE1643" s="30" t="s">
        <v>54452</v>
      </c>
      <c r="BF1643" s="30" t="s">
        <v>54452</v>
      </c>
      <c r="BG1643" s="30">
        <v>7</v>
      </c>
      <c r="BH1643" s="30" t="s">
        <v>15141</v>
      </c>
      <c r="BI1643" s="31"/>
    </row>
    <row r="1644" spans="1:61" ht="16.5">
      <c r="A1644" s="21" t="s">
        <v>6390</v>
      </c>
      <c r="B1644" s="21">
        <v>6454</v>
      </c>
      <c r="C1644" s="21">
        <v>1457483</v>
      </c>
      <c r="D1644" s="21">
        <v>1248169570</v>
      </c>
      <c r="E1644" s="22">
        <v>1348110047557</v>
      </c>
      <c r="F1644" s="24" t="s">
        <v>6391</v>
      </c>
      <c r="G1644" s="24" t="s">
        <v>44</v>
      </c>
      <c r="H1644" s="24" t="s">
        <v>51</v>
      </c>
      <c r="I1644" s="24" t="s">
        <v>52</v>
      </c>
      <c r="J1644" s="24" t="s">
        <v>1042</v>
      </c>
      <c r="K1644" s="21">
        <v>36</v>
      </c>
      <c r="L1644" s="32" t="s">
        <v>6392</v>
      </c>
      <c r="M1644" s="21" t="s">
        <v>6393</v>
      </c>
      <c r="N1644" s="21">
        <v>1</v>
      </c>
      <c r="O1644" s="21" t="s">
        <v>55</v>
      </c>
      <c r="P1644" s="33">
        <v>8598228</v>
      </c>
      <c r="Q1644" s="33">
        <v>4184078</v>
      </c>
      <c r="R1644" s="21">
        <v>0</v>
      </c>
      <c r="S1644" s="21">
        <v>0</v>
      </c>
      <c r="T1644" s="21">
        <v>0</v>
      </c>
      <c r="U1644" s="21">
        <v>0</v>
      </c>
      <c r="V1644" s="33">
        <v>196898</v>
      </c>
      <c r="W1644" s="33">
        <v>433992</v>
      </c>
      <c r="X1644" s="33">
        <v>886500</v>
      </c>
      <c r="Y1644" s="33">
        <v>4232180</v>
      </c>
      <c r="Z1644" s="16" t="s">
        <v>126</v>
      </c>
      <c r="AA1644" s="21">
        <v>85.9</v>
      </c>
      <c r="AB1644" s="21">
        <v>84.1</v>
      </c>
      <c r="AC1644" s="99">
        <v>0</v>
      </c>
      <c r="AD1644" s="99">
        <v>0</v>
      </c>
      <c r="AE1644" s="21">
        <v>15.1</v>
      </c>
      <c r="AF1644" s="21">
        <f t="shared" si="25"/>
        <v>185.1</v>
      </c>
      <c r="AG1644" s="21" t="s">
        <v>6394</v>
      </c>
      <c r="AH1644" s="24" t="s">
        <v>6395</v>
      </c>
      <c r="AI1644" s="24" t="s">
        <v>6396</v>
      </c>
      <c r="AJ1644" s="27" t="s">
        <v>32172</v>
      </c>
      <c r="AK1644" s="28" t="s">
        <v>60</v>
      </c>
      <c r="AL1644" s="28">
        <v>10</v>
      </c>
      <c r="AM1644" s="28">
        <v>20000131</v>
      </c>
      <c r="AN1644" s="29">
        <v>364</v>
      </c>
      <c r="AO1644" s="29">
        <v>202303</v>
      </c>
      <c r="AP1644" s="29">
        <v>2022</v>
      </c>
      <c r="AQ1644" s="28">
        <v>191057519</v>
      </c>
      <c r="AR1644" s="28">
        <v>172067690</v>
      </c>
      <c r="AS1644" s="28">
        <v>1217243</v>
      </c>
      <c r="AT1644" s="30">
        <v>1</v>
      </c>
      <c r="AU1644" s="30"/>
      <c r="AV1644" s="30"/>
      <c r="AW1644" s="30"/>
      <c r="AX1644" s="30"/>
      <c r="AY1644" s="30"/>
      <c r="AZ1644" s="30"/>
      <c r="BA1644" s="30"/>
      <c r="BB1644" s="30" t="s">
        <v>54452</v>
      </c>
      <c r="BC1644" s="30" t="s">
        <v>54452</v>
      </c>
      <c r="BD1644" s="30" t="s">
        <v>54452</v>
      </c>
      <c r="BE1644" s="30" t="s">
        <v>54452</v>
      </c>
      <c r="BF1644" s="30" t="s">
        <v>54452</v>
      </c>
      <c r="BG1644" s="30">
        <v>7</v>
      </c>
      <c r="BH1644" s="30"/>
      <c r="BI1644" s="31"/>
    </row>
    <row r="1645" spans="1:61" ht="16.5">
      <c r="A1645" s="21" t="s">
        <v>30302</v>
      </c>
      <c r="B1645" s="21">
        <v>24555</v>
      </c>
      <c r="C1645" s="21">
        <v>3841942</v>
      </c>
      <c r="D1645" s="21">
        <v>1018658323</v>
      </c>
      <c r="E1645" s="22">
        <v>1101114430809</v>
      </c>
      <c r="F1645" s="24" t="s">
        <v>30303</v>
      </c>
      <c r="G1645" s="24" t="s">
        <v>104</v>
      </c>
      <c r="H1645" s="24" t="s">
        <v>51</v>
      </c>
      <c r="I1645" s="24" t="s">
        <v>65</v>
      </c>
      <c r="J1645" s="24" t="s">
        <v>363</v>
      </c>
      <c r="K1645" s="21">
        <v>63</v>
      </c>
      <c r="L1645" s="32" t="s">
        <v>30304</v>
      </c>
      <c r="M1645" s="21" t="s">
        <v>30305</v>
      </c>
      <c r="N1645" s="21">
        <v>1</v>
      </c>
      <c r="O1645" s="21">
        <v>0</v>
      </c>
      <c r="P1645" s="21">
        <v>0</v>
      </c>
      <c r="Q1645" s="21">
        <v>0</v>
      </c>
      <c r="R1645" s="21">
        <v>0</v>
      </c>
      <c r="S1645" s="21">
        <v>0</v>
      </c>
      <c r="T1645" s="21">
        <v>0</v>
      </c>
      <c r="U1645" s="21">
        <v>0</v>
      </c>
      <c r="V1645" s="21">
        <v>0</v>
      </c>
      <c r="W1645" s="21">
        <v>0</v>
      </c>
      <c r="X1645" s="21">
        <v>0</v>
      </c>
      <c r="Y1645" s="21">
        <v>0</v>
      </c>
      <c r="Z1645" s="16" t="s">
        <v>315</v>
      </c>
      <c r="AA1645" s="101">
        <v>0</v>
      </c>
      <c r="AB1645" s="98">
        <v>0</v>
      </c>
      <c r="AC1645" s="98">
        <v>0</v>
      </c>
      <c r="AD1645" s="98">
        <v>0</v>
      </c>
      <c r="AE1645" s="98">
        <v>0</v>
      </c>
      <c r="AF1645" s="21">
        <f t="shared" si="25"/>
        <v>0</v>
      </c>
      <c r="AG1645" s="21" t="s">
        <v>28964</v>
      </c>
      <c r="AH1645" s="24" t="s">
        <v>30306</v>
      </c>
      <c r="AI1645" s="24" t="s">
        <v>30307</v>
      </c>
      <c r="AJ1645" s="27" t="s">
        <v>32173</v>
      </c>
      <c r="AK1645" s="28" t="s">
        <v>60</v>
      </c>
      <c r="AL1645" s="28">
        <v>10</v>
      </c>
      <c r="AM1645" s="28">
        <v>20100908</v>
      </c>
      <c r="AN1645" s="29">
        <v>1095</v>
      </c>
      <c r="AO1645" s="29">
        <v>202304</v>
      </c>
      <c r="AP1645" s="29">
        <v>2022</v>
      </c>
      <c r="AQ1645" s="28">
        <v>26976320</v>
      </c>
      <c r="AR1645" s="28">
        <v>4683863</v>
      </c>
      <c r="AS1645" s="28">
        <v>800000</v>
      </c>
      <c r="AT1645" s="30">
        <v>1</v>
      </c>
      <c r="AU1645" s="30"/>
      <c r="AV1645" s="30"/>
      <c r="AW1645" s="30"/>
      <c r="AX1645" s="30"/>
      <c r="AY1645" s="30"/>
      <c r="AZ1645" s="30"/>
      <c r="BA1645" s="30"/>
      <c r="BB1645" s="30" t="s">
        <v>54452</v>
      </c>
      <c r="BC1645" s="30" t="s">
        <v>54452</v>
      </c>
      <c r="BD1645" s="30" t="s">
        <v>54452</v>
      </c>
      <c r="BE1645" s="30" t="s">
        <v>54452</v>
      </c>
      <c r="BF1645" s="30" t="s">
        <v>54452</v>
      </c>
      <c r="BG1645" s="30">
        <v>8</v>
      </c>
      <c r="BH1645" s="30"/>
      <c r="BI1645" s="31"/>
    </row>
    <row r="1646" spans="1:61" ht="16.5">
      <c r="A1646" s="21" t="s">
        <v>16318</v>
      </c>
      <c r="B1646" s="21">
        <v>5583</v>
      </c>
      <c r="C1646" s="21">
        <v>9615201</v>
      </c>
      <c r="D1646" s="21">
        <v>2848701947</v>
      </c>
      <c r="E1646" s="22">
        <v>2001110618822</v>
      </c>
      <c r="F1646" s="24" t="s">
        <v>16319</v>
      </c>
      <c r="G1646" s="24" t="s">
        <v>44</v>
      </c>
      <c r="H1646" s="24" t="s">
        <v>51</v>
      </c>
      <c r="I1646" s="24" t="s">
        <v>65</v>
      </c>
      <c r="J1646" s="24" t="s">
        <v>1980</v>
      </c>
      <c r="K1646" s="21">
        <v>32</v>
      </c>
      <c r="L1646" s="32" t="s">
        <v>16320</v>
      </c>
      <c r="M1646" s="21" t="s">
        <v>16321</v>
      </c>
      <c r="N1646" s="26">
        <v>1</v>
      </c>
      <c r="O1646" s="26">
        <v>0</v>
      </c>
      <c r="P1646" s="26">
        <v>0</v>
      </c>
      <c r="Q1646" s="26">
        <v>0</v>
      </c>
      <c r="R1646" s="26">
        <v>0</v>
      </c>
      <c r="S1646" s="26">
        <v>0</v>
      </c>
      <c r="T1646" s="26">
        <v>0</v>
      </c>
      <c r="U1646" s="26">
        <v>0</v>
      </c>
      <c r="V1646" s="26">
        <v>0</v>
      </c>
      <c r="W1646" s="26">
        <v>0</v>
      </c>
      <c r="X1646" s="26">
        <v>0</v>
      </c>
      <c r="Y1646" s="26">
        <v>0</v>
      </c>
      <c r="Z1646" s="16" t="s">
        <v>126</v>
      </c>
      <c r="AA1646" s="101">
        <v>0</v>
      </c>
      <c r="AB1646" s="98">
        <v>0</v>
      </c>
      <c r="AC1646" s="98">
        <v>0</v>
      </c>
      <c r="AD1646" s="98">
        <v>0</v>
      </c>
      <c r="AE1646" s="98">
        <v>0</v>
      </c>
      <c r="AF1646" s="21">
        <f t="shared" si="25"/>
        <v>0</v>
      </c>
      <c r="AG1646" s="21" t="s">
        <v>16322</v>
      </c>
      <c r="AH1646" s="24" t="s">
        <v>16323</v>
      </c>
      <c r="AI1646" s="24" t="s">
        <v>16324</v>
      </c>
      <c r="AJ1646" s="27" t="s">
        <v>32174</v>
      </c>
      <c r="AK1646" s="28" t="s">
        <v>60</v>
      </c>
      <c r="AL1646" s="28">
        <v>10</v>
      </c>
      <c r="AM1646" s="28">
        <v>20201207</v>
      </c>
      <c r="AN1646" s="29">
        <v>450</v>
      </c>
      <c r="AO1646" s="29">
        <v>202212</v>
      </c>
      <c r="AP1646" s="29">
        <v>2022</v>
      </c>
      <c r="AQ1646" s="28">
        <v>36154376</v>
      </c>
      <c r="AR1646" s="28">
        <v>6202329</v>
      </c>
      <c r="AS1646" s="28">
        <v>50000</v>
      </c>
      <c r="AT1646" s="30">
        <v>1</v>
      </c>
      <c r="AU1646" s="30"/>
      <c r="AV1646" s="30"/>
      <c r="AW1646" s="30"/>
      <c r="AX1646" s="30"/>
      <c r="AY1646" s="30"/>
      <c r="AZ1646" s="30"/>
      <c r="BA1646" s="30"/>
      <c r="BB1646" s="30" t="s">
        <v>54452</v>
      </c>
      <c r="BC1646" s="30" t="s">
        <v>54452</v>
      </c>
      <c r="BD1646" s="30" t="s">
        <v>54452</v>
      </c>
      <c r="BE1646" s="30" t="s">
        <v>54452</v>
      </c>
      <c r="BF1646" s="30" t="s">
        <v>16325</v>
      </c>
      <c r="BG1646" s="30">
        <v>2</v>
      </c>
      <c r="BH1646" s="91"/>
      <c r="BI1646" s="31"/>
    </row>
    <row r="1647" spans="1:61" ht="16.5">
      <c r="A1647" s="21" t="s">
        <v>16326</v>
      </c>
      <c r="B1647" s="21">
        <v>23865</v>
      </c>
      <c r="C1647" s="21">
        <v>8468871</v>
      </c>
      <c r="D1647" s="21">
        <v>3728600893</v>
      </c>
      <c r="E1647" s="22">
        <v>1801111135309</v>
      </c>
      <c r="F1647" s="24" t="s">
        <v>16327</v>
      </c>
      <c r="G1647" s="24" t="s">
        <v>104</v>
      </c>
      <c r="H1647" s="24" t="s">
        <v>51</v>
      </c>
      <c r="I1647" s="24" t="s">
        <v>65</v>
      </c>
      <c r="J1647" s="24" t="s">
        <v>966</v>
      </c>
      <c r="K1647" s="21">
        <v>62</v>
      </c>
      <c r="L1647" s="32" t="s">
        <v>16328</v>
      </c>
      <c r="M1647" s="21" t="s">
        <v>16329</v>
      </c>
      <c r="N1647" s="26">
        <v>1</v>
      </c>
      <c r="O1647" s="26">
        <v>0</v>
      </c>
      <c r="P1647" s="26">
        <v>0</v>
      </c>
      <c r="Q1647" s="26">
        <v>0</v>
      </c>
      <c r="R1647" s="26">
        <v>0</v>
      </c>
      <c r="S1647" s="26">
        <v>0</v>
      </c>
      <c r="T1647" s="26">
        <v>0</v>
      </c>
      <c r="U1647" s="26">
        <v>0</v>
      </c>
      <c r="V1647" s="26">
        <v>0</v>
      </c>
      <c r="W1647" s="26">
        <v>0</v>
      </c>
      <c r="X1647" s="26">
        <v>0</v>
      </c>
      <c r="Y1647" s="26">
        <v>0</v>
      </c>
      <c r="Z1647" s="16" t="s">
        <v>315</v>
      </c>
      <c r="AA1647" s="101">
        <v>0</v>
      </c>
      <c r="AB1647" s="98">
        <v>0</v>
      </c>
      <c r="AC1647" s="98">
        <v>0</v>
      </c>
      <c r="AD1647" s="98">
        <v>0</v>
      </c>
      <c r="AE1647" s="98">
        <v>0</v>
      </c>
      <c r="AF1647" s="21">
        <f t="shared" si="25"/>
        <v>0</v>
      </c>
      <c r="AG1647" s="21" t="s">
        <v>16330</v>
      </c>
      <c r="AH1647" s="24" t="s">
        <v>16331</v>
      </c>
      <c r="AI1647" s="24" t="s">
        <v>16332</v>
      </c>
      <c r="AJ1647" s="27" t="s">
        <v>32175</v>
      </c>
      <c r="AK1647" s="28" t="s">
        <v>47</v>
      </c>
      <c r="AL1647" s="28">
        <v>10</v>
      </c>
      <c r="AM1647" s="28">
        <v>20180115</v>
      </c>
      <c r="AN1647" s="29">
        <v>356</v>
      </c>
      <c r="AO1647" s="29">
        <v>202304</v>
      </c>
      <c r="AP1647" s="29">
        <v>2022</v>
      </c>
      <c r="AQ1647" s="28">
        <v>9227759</v>
      </c>
      <c r="AR1647" s="28">
        <v>2633204</v>
      </c>
      <c r="AS1647" s="28">
        <v>1000000</v>
      </c>
      <c r="AT1647" s="30">
        <v>1</v>
      </c>
      <c r="AU1647" s="30"/>
      <c r="AV1647" s="30"/>
      <c r="AW1647" s="30"/>
      <c r="AX1647" s="30"/>
      <c r="AY1647" s="30"/>
      <c r="AZ1647" s="30"/>
      <c r="BA1647" s="30"/>
      <c r="BB1647" s="30" t="s">
        <v>54452</v>
      </c>
      <c r="BC1647" s="30" t="s">
        <v>54452</v>
      </c>
      <c r="BD1647" s="30" t="s">
        <v>54452</v>
      </c>
      <c r="BE1647" s="30" t="s">
        <v>54452</v>
      </c>
      <c r="BF1647" s="30" t="s">
        <v>54452</v>
      </c>
      <c r="BG1647" s="30">
        <v>4</v>
      </c>
      <c r="BH1647" s="30" t="s">
        <v>2488</v>
      </c>
      <c r="BI1647" s="31"/>
    </row>
    <row r="1648" spans="1:61" ht="16.5">
      <c r="A1648" s="21" t="s">
        <v>9585</v>
      </c>
      <c r="B1648" s="21">
        <v>9837</v>
      </c>
      <c r="C1648" s="21">
        <v>1368926</v>
      </c>
      <c r="D1648" s="21">
        <v>2018176174</v>
      </c>
      <c r="E1648" s="22">
        <v>1101112599045</v>
      </c>
      <c r="F1648" s="24" t="s">
        <v>9586</v>
      </c>
      <c r="G1648" s="24" t="s">
        <v>44</v>
      </c>
      <c r="H1648" s="24" t="s">
        <v>51</v>
      </c>
      <c r="I1648" s="24" t="s">
        <v>52</v>
      </c>
      <c r="J1648" s="24" t="s">
        <v>171</v>
      </c>
      <c r="K1648" s="21">
        <v>48</v>
      </c>
      <c r="L1648" s="32" t="s">
        <v>9587</v>
      </c>
      <c r="M1648" s="21" t="s">
        <v>1798</v>
      </c>
      <c r="N1648" s="21">
        <v>1</v>
      </c>
      <c r="O1648" s="21" t="s">
        <v>55</v>
      </c>
      <c r="P1648" s="21">
        <v>0</v>
      </c>
      <c r="Q1648" s="21">
        <v>0</v>
      </c>
      <c r="R1648" s="33">
        <v>8723334</v>
      </c>
      <c r="S1648" s="21">
        <v>0</v>
      </c>
      <c r="T1648" s="21">
        <v>0</v>
      </c>
      <c r="U1648" s="33">
        <v>41877</v>
      </c>
      <c r="V1648" s="21">
        <v>0</v>
      </c>
      <c r="W1648" s="33">
        <v>470657</v>
      </c>
      <c r="X1648" s="21">
        <v>0</v>
      </c>
      <c r="Y1648" s="33">
        <v>2588114</v>
      </c>
      <c r="Z1648" s="16" t="s">
        <v>315</v>
      </c>
      <c r="AA1648" s="102">
        <v>0</v>
      </c>
      <c r="AB1648" s="21">
        <v>113.1</v>
      </c>
      <c r="AC1648" s="99">
        <v>0</v>
      </c>
      <c r="AD1648" s="21">
        <v>0.4</v>
      </c>
      <c r="AE1648" s="21">
        <v>4.7</v>
      </c>
      <c r="AF1648" s="21">
        <f t="shared" si="25"/>
        <v>118.2</v>
      </c>
      <c r="AG1648" s="21" t="s">
        <v>1288</v>
      </c>
      <c r="AH1648" s="24" t="s">
        <v>9588</v>
      </c>
      <c r="AI1648" s="24" t="s">
        <v>9589</v>
      </c>
      <c r="AJ1648" s="27" t="s">
        <v>30776</v>
      </c>
      <c r="AK1648" s="28" t="s">
        <v>60</v>
      </c>
      <c r="AL1648" s="28">
        <v>10</v>
      </c>
      <c r="AM1648" s="28">
        <v>20020829</v>
      </c>
      <c r="AN1648" s="29">
        <v>1935</v>
      </c>
      <c r="AO1648" s="29">
        <v>202212</v>
      </c>
      <c r="AP1648" s="29">
        <v>2022</v>
      </c>
      <c r="AQ1648" s="28">
        <v>567656428</v>
      </c>
      <c r="AR1648" s="28">
        <v>479536270</v>
      </c>
      <c r="AS1648" s="28">
        <v>25260000</v>
      </c>
      <c r="AT1648" s="30">
        <v>1</v>
      </c>
      <c r="AU1648" s="30"/>
      <c r="AV1648" s="30"/>
      <c r="AW1648" s="30"/>
      <c r="AX1648" s="30"/>
      <c r="AY1648" s="30"/>
      <c r="AZ1648" s="30"/>
      <c r="BA1648" s="30"/>
      <c r="BB1648" s="30" t="s">
        <v>54452</v>
      </c>
      <c r="BC1648" s="30" t="s">
        <v>54452</v>
      </c>
      <c r="BD1648" s="30" t="s">
        <v>54452</v>
      </c>
      <c r="BE1648" s="30" t="s">
        <v>54452</v>
      </c>
      <c r="BF1648" s="30" t="s">
        <v>54452</v>
      </c>
      <c r="BG1648" s="30">
        <v>4</v>
      </c>
      <c r="BH1648" s="30" t="s">
        <v>9590</v>
      </c>
      <c r="BI1648" s="31"/>
    </row>
    <row r="1649" spans="1:61" ht="16.5">
      <c r="A1649" s="21" t="s">
        <v>5401</v>
      </c>
      <c r="B1649" s="21">
        <v>5262</v>
      </c>
      <c r="C1649" s="21">
        <v>1261741</v>
      </c>
      <c r="D1649" s="21">
        <v>1208104589</v>
      </c>
      <c r="E1649" s="22">
        <v>1101110546080</v>
      </c>
      <c r="F1649" s="24" t="s">
        <v>5402</v>
      </c>
      <c r="G1649" s="24" t="s">
        <v>44</v>
      </c>
      <c r="H1649" s="24" t="s">
        <v>51</v>
      </c>
      <c r="I1649" s="24" t="s">
        <v>52</v>
      </c>
      <c r="J1649" s="24" t="s">
        <v>3656</v>
      </c>
      <c r="K1649" s="21">
        <v>31</v>
      </c>
      <c r="L1649" s="32" t="s">
        <v>5403</v>
      </c>
      <c r="M1649" s="21" t="s">
        <v>5404</v>
      </c>
      <c r="N1649" s="21">
        <v>1</v>
      </c>
      <c r="O1649" s="21" t="s">
        <v>55</v>
      </c>
      <c r="P1649" s="21">
        <v>0</v>
      </c>
      <c r="Q1649" s="33">
        <v>50000</v>
      </c>
      <c r="R1649" s="21">
        <v>0</v>
      </c>
      <c r="S1649" s="33">
        <v>198789</v>
      </c>
      <c r="T1649" s="21">
        <v>0</v>
      </c>
      <c r="U1649" s="33">
        <v>35700</v>
      </c>
      <c r="V1649" s="33">
        <v>5200</v>
      </c>
      <c r="W1649" s="33">
        <v>285777</v>
      </c>
      <c r="X1649" s="21">
        <f>SUM(39600,149000)</f>
        <v>188600</v>
      </c>
      <c r="Y1649" s="21">
        <v>0</v>
      </c>
      <c r="Z1649" s="16" t="s">
        <v>126</v>
      </c>
      <c r="AA1649" s="102">
        <v>0</v>
      </c>
      <c r="AB1649" s="21">
        <v>0.5</v>
      </c>
      <c r="AC1649" s="21">
        <v>1.9</v>
      </c>
      <c r="AD1649" s="21">
        <v>0.3</v>
      </c>
      <c r="AE1649" s="21">
        <v>4.7</v>
      </c>
      <c r="AF1649" s="21">
        <f t="shared" si="25"/>
        <v>7.4</v>
      </c>
      <c r="AG1649" s="21" t="s">
        <v>5405</v>
      </c>
      <c r="AH1649" s="24" t="s">
        <v>5406</v>
      </c>
      <c r="AI1649" s="24" t="s">
        <v>5407</v>
      </c>
      <c r="AJ1649" s="27" t="s">
        <v>31001</v>
      </c>
      <c r="AK1649" s="28" t="s">
        <v>60</v>
      </c>
      <c r="AL1649" s="28">
        <v>10</v>
      </c>
      <c r="AM1649" s="28">
        <v>19870930</v>
      </c>
      <c r="AN1649" s="29">
        <v>411</v>
      </c>
      <c r="AO1649" s="29">
        <v>202307</v>
      </c>
      <c r="AP1649" s="29">
        <v>2022</v>
      </c>
      <c r="AQ1649" s="28">
        <v>381626848</v>
      </c>
      <c r="AR1649" s="28">
        <v>293540626</v>
      </c>
      <c r="AS1649" s="28">
        <v>23670000</v>
      </c>
      <c r="AT1649" s="30">
        <v>1</v>
      </c>
      <c r="AU1649" s="30"/>
      <c r="AV1649" s="30"/>
      <c r="AW1649" s="30"/>
      <c r="AX1649" s="30"/>
      <c r="AY1649" s="30"/>
      <c r="AZ1649" s="30"/>
      <c r="BA1649" s="30"/>
      <c r="BB1649" s="30" t="s">
        <v>54452</v>
      </c>
      <c r="BC1649" s="30" t="s">
        <v>54452</v>
      </c>
      <c r="BD1649" s="30" t="s">
        <v>54452</v>
      </c>
      <c r="BE1649" s="30" t="s">
        <v>54452</v>
      </c>
      <c r="BF1649" s="30" t="s">
        <v>54452</v>
      </c>
      <c r="BG1649" s="30">
        <v>8</v>
      </c>
      <c r="BH1649" s="30" t="s">
        <v>4598</v>
      </c>
      <c r="BI1649" s="31"/>
    </row>
    <row r="1650" spans="1:61" ht="16.5">
      <c r="A1650" s="21" t="s">
        <v>9545</v>
      </c>
      <c r="B1650" s="21">
        <v>9786</v>
      </c>
      <c r="C1650" s="21">
        <v>6511715</v>
      </c>
      <c r="D1650" s="21">
        <v>1648700149</v>
      </c>
      <c r="E1650" s="22">
        <v>1101115800986</v>
      </c>
      <c r="F1650" s="24" t="s">
        <v>9546</v>
      </c>
      <c r="G1650" s="24" t="s">
        <v>44</v>
      </c>
      <c r="H1650" s="24" t="s">
        <v>51</v>
      </c>
      <c r="I1650" s="24" t="s">
        <v>65</v>
      </c>
      <c r="J1650" s="24" t="s">
        <v>462</v>
      </c>
      <c r="K1650" s="21">
        <v>56</v>
      </c>
      <c r="L1650" s="32" t="s">
        <v>9547</v>
      </c>
      <c r="M1650" s="21" t="s">
        <v>9548</v>
      </c>
      <c r="N1650" s="21">
        <v>1</v>
      </c>
      <c r="O1650" s="21" t="s">
        <v>55</v>
      </c>
      <c r="P1650" s="21">
        <v>0</v>
      </c>
      <c r="Q1650" s="21">
        <v>0</v>
      </c>
      <c r="R1650" s="21">
        <v>0</v>
      </c>
      <c r="S1650" s="21">
        <v>0</v>
      </c>
      <c r="T1650" s="21">
        <v>0</v>
      </c>
      <c r="U1650" s="33">
        <v>49790</v>
      </c>
      <c r="V1650" s="21">
        <v>0</v>
      </c>
      <c r="W1650" s="33">
        <v>508123</v>
      </c>
      <c r="X1650" s="33">
        <v>6254016</v>
      </c>
      <c r="Y1650" s="21">
        <v>0</v>
      </c>
      <c r="Z1650" s="16" t="s">
        <v>315</v>
      </c>
      <c r="AA1650" s="102">
        <v>0</v>
      </c>
      <c r="AB1650" s="99">
        <v>0</v>
      </c>
      <c r="AC1650" s="99">
        <v>0</v>
      </c>
      <c r="AD1650" s="21">
        <v>0.4</v>
      </c>
      <c r="AE1650" s="21">
        <v>67.599999999999994</v>
      </c>
      <c r="AF1650" s="21">
        <f t="shared" si="25"/>
        <v>68</v>
      </c>
      <c r="AG1650" s="21" t="s">
        <v>9549</v>
      </c>
      <c r="AH1650" s="24" t="s">
        <v>9550</v>
      </c>
      <c r="AI1650" s="24" t="s">
        <v>9551</v>
      </c>
      <c r="AJ1650" s="27" t="s">
        <v>32176</v>
      </c>
      <c r="AK1650" s="28" t="s">
        <v>60</v>
      </c>
      <c r="AL1650" s="28">
        <v>10</v>
      </c>
      <c r="AM1650" s="28">
        <v>20150805</v>
      </c>
      <c r="AN1650" s="29">
        <v>329</v>
      </c>
      <c r="AO1650" s="29">
        <v>202212</v>
      </c>
      <c r="AP1650" s="29">
        <v>2022</v>
      </c>
      <c r="AQ1650" s="28">
        <v>178484537</v>
      </c>
      <c r="AR1650" s="28">
        <v>49805429</v>
      </c>
      <c r="AS1650" s="28">
        <v>80415</v>
      </c>
      <c r="AT1650" s="30">
        <v>1</v>
      </c>
      <c r="AU1650" s="30"/>
      <c r="AV1650" s="30"/>
      <c r="AW1650" s="30"/>
      <c r="AX1650" s="30"/>
      <c r="AY1650" s="30"/>
      <c r="AZ1650" s="30"/>
      <c r="BA1650" s="30"/>
      <c r="BB1650" s="30" t="s">
        <v>54452</v>
      </c>
      <c r="BC1650" s="30" t="s">
        <v>54452</v>
      </c>
      <c r="BD1650" s="30" t="s">
        <v>54452</v>
      </c>
      <c r="BE1650" s="30" t="s">
        <v>54452</v>
      </c>
      <c r="BF1650" s="30" t="s">
        <v>9552</v>
      </c>
      <c r="BG1650" s="30">
        <v>2</v>
      </c>
      <c r="BH1650" s="30" t="s">
        <v>9553</v>
      </c>
      <c r="BI1650" s="31"/>
    </row>
    <row r="1651" spans="1:61" ht="16.5">
      <c r="A1651" s="21" t="s">
        <v>15155</v>
      </c>
      <c r="B1651" s="21">
        <v>14501</v>
      </c>
      <c r="C1651" s="21">
        <v>6693041</v>
      </c>
      <c r="D1651" s="21">
        <v>1058781560</v>
      </c>
      <c r="E1651" s="22">
        <v>1101115035905</v>
      </c>
      <c r="F1651" s="24" t="s">
        <v>15156</v>
      </c>
      <c r="G1651" s="24" t="s">
        <v>44</v>
      </c>
      <c r="H1651" s="24" t="s">
        <v>51</v>
      </c>
      <c r="I1651" s="24" t="s">
        <v>65</v>
      </c>
      <c r="J1651" s="24" t="s">
        <v>363</v>
      </c>
      <c r="K1651" s="21">
        <v>63</v>
      </c>
      <c r="L1651" s="32" t="s">
        <v>15157</v>
      </c>
      <c r="M1651" s="21" t="s">
        <v>15158</v>
      </c>
      <c r="N1651" s="21">
        <v>1</v>
      </c>
      <c r="O1651" s="21">
        <v>0</v>
      </c>
      <c r="P1651" s="21">
        <v>0</v>
      </c>
      <c r="Q1651" s="21">
        <v>0</v>
      </c>
      <c r="R1651" s="21">
        <v>0</v>
      </c>
      <c r="S1651" s="21">
        <v>0</v>
      </c>
      <c r="T1651" s="21">
        <v>0</v>
      </c>
      <c r="U1651" s="21">
        <v>0</v>
      </c>
      <c r="V1651" s="21">
        <v>0</v>
      </c>
      <c r="W1651" s="21">
        <v>0</v>
      </c>
      <c r="X1651" s="21">
        <v>0</v>
      </c>
      <c r="Y1651" s="21">
        <v>0</v>
      </c>
      <c r="Z1651" s="16" t="s">
        <v>315</v>
      </c>
      <c r="AA1651" s="101">
        <v>0</v>
      </c>
      <c r="AB1651" s="98">
        <v>0</v>
      </c>
      <c r="AC1651" s="98">
        <v>0</v>
      </c>
      <c r="AD1651" s="98">
        <v>0</v>
      </c>
      <c r="AE1651" s="98">
        <v>0</v>
      </c>
      <c r="AF1651" s="21">
        <f t="shared" si="25"/>
        <v>0</v>
      </c>
      <c r="AG1651" s="21" t="s">
        <v>15159</v>
      </c>
      <c r="AH1651" s="24" t="s">
        <v>15160</v>
      </c>
      <c r="AI1651" s="24" t="s">
        <v>15161</v>
      </c>
      <c r="AJ1651" s="27" t="s">
        <v>32177</v>
      </c>
      <c r="AK1651" s="28" t="s">
        <v>60</v>
      </c>
      <c r="AL1651" s="28">
        <v>10</v>
      </c>
      <c r="AM1651" s="28">
        <v>20130111</v>
      </c>
      <c r="AN1651" s="29">
        <v>307</v>
      </c>
      <c r="AO1651" s="29">
        <v>202212</v>
      </c>
      <c r="AP1651" s="29">
        <v>2022</v>
      </c>
      <c r="AQ1651" s="28">
        <v>20835396</v>
      </c>
      <c r="AR1651" s="28">
        <v>6577710</v>
      </c>
      <c r="AS1651" s="28">
        <v>100000</v>
      </c>
      <c r="AT1651" s="30">
        <v>1</v>
      </c>
      <c r="AU1651" s="30"/>
      <c r="AV1651" s="30"/>
      <c r="AW1651" s="30"/>
      <c r="AX1651" s="30"/>
      <c r="AY1651" s="30"/>
      <c r="AZ1651" s="30"/>
      <c r="BA1651" s="30"/>
      <c r="BB1651" s="30" t="s">
        <v>54452</v>
      </c>
      <c r="BC1651" s="30" t="s">
        <v>54452</v>
      </c>
      <c r="BD1651" s="30" t="s">
        <v>54452</v>
      </c>
      <c r="BE1651" s="30" t="s">
        <v>54452</v>
      </c>
      <c r="BF1651" s="30" t="s">
        <v>54452</v>
      </c>
      <c r="BG1651" s="30">
        <v>8</v>
      </c>
      <c r="BH1651" s="30"/>
      <c r="BI1651" s="31"/>
    </row>
    <row r="1652" spans="1:61" ht="16.5">
      <c r="A1652" s="21" t="s">
        <v>11712</v>
      </c>
      <c r="B1652" s="21">
        <v>11824</v>
      </c>
      <c r="C1652" s="21">
        <v>3002613</v>
      </c>
      <c r="D1652" s="21">
        <v>1098613072</v>
      </c>
      <c r="E1652" s="22">
        <v>1101113896325</v>
      </c>
      <c r="F1652" s="24" t="s">
        <v>11713</v>
      </c>
      <c r="G1652" s="24" t="s">
        <v>44</v>
      </c>
      <c r="H1652" s="24" t="s">
        <v>51</v>
      </c>
      <c r="I1652" s="24" t="s">
        <v>63</v>
      </c>
      <c r="J1652" s="24" t="s">
        <v>1180</v>
      </c>
      <c r="K1652" s="21">
        <v>53</v>
      </c>
      <c r="L1652" s="32" t="s">
        <v>11714</v>
      </c>
      <c r="M1652" s="21" t="s">
        <v>4189</v>
      </c>
      <c r="N1652" s="21">
        <v>1</v>
      </c>
      <c r="O1652" s="21" t="s">
        <v>55</v>
      </c>
      <c r="P1652" s="21">
        <v>0</v>
      </c>
      <c r="Q1652" s="33">
        <v>56678</v>
      </c>
      <c r="R1652" s="21">
        <v>0</v>
      </c>
      <c r="S1652" s="21">
        <v>0</v>
      </c>
      <c r="T1652" s="21">
        <v>0</v>
      </c>
      <c r="U1652" s="33">
        <v>13480</v>
      </c>
      <c r="V1652" s="21">
        <v>0</v>
      </c>
      <c r="W1652" s="21">
        <v>0</v>
      </c>
      <c r="X1652" s="21">
        <v>0</v>
      </c>
      <c r="Y1652" s="21">
        <v>0</v>
      </c>
      <c r="Z1652" s="16" t="s">
        <v>315</v>
      </c>
      <c r="AA1652" s="102">
        <v>0</v>
      </c>
      <c r="AB1652" s="21">
        <v>0.5</v>
      </c>
      <c r="AC1652" s="99">
        <v>0</v>
      </c>
      <c r="AD1652" s="21">
        <v>0.1</v>
      </c>
      <c r="AE1652" s="99">
        <v>0</v>
      </c>
      <c r="AF1652" s="21">
        <f t="shared" si="25"/>
        <v>0.6</v>
      </c>
      <c r="AG1652" s="21" t="s">
        <v>11715</v>
      </c>
      <c r="AH1652" s="24" t="s">
        <v>11716</v>
      </c>
      <c r="AI1652" s="24" t="s">
        <v>11717</v>
      </c>
      <c r="AJ1652" s="27" t="s">
        <v>32178</v>
      </c>
      <c r="AK1652" s="28" t="s">
        <v>60</v>
      </c>
      <c r="AL1652" s="28">
        <v>10</v>
      </c>
      <c r="AM1652" s="28">
        <v>20080514</v>
      </c>
      <c r="AN1652" s="29">
        <v>658</v>
      </c>
      <c r="AO1652" s="29">
        <v>202212</v>
      </c>
      <c r="AP1652" s="29">
        <v>2022</v>
      </c>
      <c r="AQ1652" s="28">
        <v>22788012</v>
      </c>
      <c r="AR1652" s="28">
        <v>7433133</v>
      </c>
      <c r="AS1652" s="28">
        <v>1000000</v>
      </c>
      <c r="AT1652" s="30">
        <v>1</v>
      </c>
      <c r="AU1652" s="30"/>
      <c r="AV1652" s="30"/>
      <c r="AW1652" s="30"/>
      <c r="AX1652" s="30"/>
      <c r="AY1652" s="30"/>
      <c r="AZ1652" s="30"/>
      <c r="BA1652" s="30"/>
      <c r="BB1652" s="30" t="s">
        <v>54452</v>
      </c>
      <c r="BC1652" s="30" t="s">
        <v>54452</v>
      </c>
      <c r="BD1652" s="30" t="s">
        <v>54452</v>
      </c>
      <c r="BE1652" s="30" t="s">
        <v>54452</v>
      </c>
      <c r="BF1652" s="30" t="s">
        <v>54452</v>
      </c>
      <c r="BG1652" s="30">
        <v>13</v>
      </c>
      <c r="BH1652" s="30"/>
      <c r="BI1652" s="31"/>
    </row>
    <row r="1653" spans="1:61" ht="16.5">
      <c r="A1653" s="21" t="s">
        <v>9333</v>
      </c>
      <c r="B1653" s="21">
        <v>9541</v>
      </c>
      <c r="C1653" s="21">
        <v>5942541</v>
      </c>
      <c r="D1653" s="21">
        <v>1298688941</v>
      </c>
      <c r="E1653" s="22">
        <v>1311110380946</v>
      </c>
      <c r="F1653" s="24" t="s">
        <v>9334</v>
      </c>
      <c r="G1653" s="24" t="s">
        <v>44</v>
      </c>
      <c r="H1653" s="24" t="s">
        <v>51</v>
      </c>
      <c r="I1653" s="24" t="s">
        <v>52</v>
      </c>
      <c r="J1653" s="24" t="s">
        <v>171</v>
      </c>
      <c r="K1653" s="21">
        <v>48</v>
      </c>
      <c r="L1653" s="32" t="s">
        <v>9335</v>
      </c>
      <c r="M1653" s="21" t="s">
        <v>428</v>
      </c>
      <c r="N1653" s="21">
        <v>1</v>
      </c>
      <c r="O1653" s="21" t="s">
        <v>55</v>
      </c>
      <c r="P1653" s="21">
        <v>0</v>
      </c>
      <c r="Q1653" s="21">
        <v>0</v>
      </c>
      <c r="R1653" s="21">
        <v>0</v>
      </c>
      <c r="S1653" s="21">
        <v>0</v>
      </c>
      <c r="T1653" s="21">
        <v>0</v>
      </c>
      <c r="U1653" s="21">
        <v>0</v>
      </c>
      <c r="V1653" s="21">
        <v>0</v>
      </c>
      <c r="W1653" s="33">
        <v>1447859</v>
      </c>
      <c r="X1653" s="33">
        <v>1246661</v>
      </c>
      <c r="Y1653" s="33">
        <v>3047386</v>
      </c>
      <c r="Z1653" s="16" t="s">
        <v>315</v>
      </c>
      <c r="AA1653" s="102">
        <v>0</v>
      </c>
      <c r="AB1653" s="21">
        <v>30.4</v>
      </c>
      <c r="AC1653" s="99">
        <v>0</v>
      </c>
      <c r="AD1653" s="99">
        <v>0</v>
      </c>
      <c r="AE1653" s="21">
        <v>26.9</v>
      </c>
      <c r="AF1653" s="21">
        <f t="shared" si="25"/>
        <v>57.3</v>
      </c>
      <c r="AG1653" s="21" t="s">
        <v>9336</v>
      </c>
      <c r="AH1653" s="24" t="s">
        <v>9337</v>
      </c>
      <c r="AI1653" s="24" t="s">
        <v>423</v>
      </c>
      <c r="AJ1653" s="27" t="s">
        <v>32179</v>
      </c>
      <c r="AK1653" s="28" t="s">
        <v>60</v>
      </c>
      <c r="AL1653" s="28">
        <v>10</v>
      </c>
      <c r="AM1653" s="28">
        <v>20140701</v>
      </c>
      <c r="AN1653" s="29">
        <v>1347</v>
      </c>
      <c r="AO1653" s="29">
        <v>202307</v>
      </c>
      <c r="AP1653" s="29">
        <v>2022</v>
      </c>
      <c r="AQ1653" s="28">
        <v>1804072625</v>
      </c>
      <c r="AR1653" s="28">
        <v>330091487</v>
      </c>
      <c r="AS1653" s="28">
        <v>10000000</v>
      </c>
      <c r="AT1653" s="30">
        <v>1</v>
      </c>
      <c r="AU1653" s="30"/>
      <c r="AV1653" s="30"/>
      <c r="AW1653" s="30"/>
      <c r="AX1653" s="30"/>
      <c r="AY1653" s="30"/>
      <c r="AZ1653" s="30"/>
      <c r="BA1653" s="30"/>
      <c r="BB1653" s="30" t="s">
        <v>54452</v>
      </c>
      <c r="BC1653" s="30" t="s">
        <v>54452</v>
      </c>
      <c r="BD1653" s="30" t="s">
        <v>54452</v>
      </c>
      <c r="BE1653" s="30" t="s">
        <v>54452</v>
      </c>
      <c r="BF1653" s="30" t="s">
        <v>9338</v>
      </c>
      <c r="BG1653" s="30">
        <v>2</v>
      </c>
      <c r="BH1653" s="30"/>
      <c r="BI1653" s="31"/>
    </row>
    <row r="1654" spans="1:61" ht="16.5">
      <c r="A1654" s="21" t="s">
        <v>432</v>
      </c>
      <c r="B1654" s="21">
        <v>328</v>
      </c>
      <c r="C1654" s="21">
        <v>1317721</v>
      </c>
      <c r="D1654" s="21">
        <v>1338122244</v>
      </c>
      <c r="E1654" s="22">
        <v>1101110090516</v>
      </c>
      <c r="F1654" s="24" t="s">
        <v>433</v>
      </c>
      <c r="G1654" s="24" t="s">
        <v>44</v>
      </c>
      <c r="H1654" s="24" t="s">
        <v>51</v>
      </c>
      <c r="I1654" s="24" t="s">
        <v>52</v>
      </c>
      <c r="J1654" s="24" t="s">
        <v>72</v>
      </c>
      <c r="K1654" s="21">
        <v>1</v>
      </c>
      <c r="L1654" s="32" t="s">
        <v>434</v>
      </c>
      <c r="M1654" s="21" t="s">
        <v>435</v>
      </c>
      <c r="N1654" s="82">
        <v>1</v>
      </c>
      <c r="O1654" s="82" t="s">
        <v>55</v>
      </c>
      <c r="P1654" s="21">
        <v>0</v>
      </c>
      <c r="Q1654" s="68">
        <v>417621</v>
      </c>
      <c r="R1654" s="42">
        <v>512770</v>
      </c>
      <c r="S1654" s="42">
        <v>4719558</v>
      </c>
      <c r="T1654" s="21">
        <v>0</v>
      </c>
      <c r="U1654" s="21">
        <v>0</v>
      </c>
      <c r="V1654" s="42">
        <v>10591566</v>
      </c>
      <c r="W1654" s="21">
        <v>0</v>
      </c>
      <c r="X1654" s="42">
        <v>13096743</v>
      </c>
      <c r="Y1654" s="39">
        <v>21471917</v>
      </c>
      <c r="Z1654" s="16" t="s">
        <v>56</v>
      </c>
      <c r="AA1654" s="102">
        <v>0</v>
      </c>
      <c r="AB1654" s="21">
        <v>224</v>
      </c>
      <c r="AC1654" s="21">
        <v>47.1</v>
      </c>
      <c r="AD1654" s="99">
        <v>0</v>
      </c>
      <c r="AE1654" s="21">
        <v>236.8</v>
      </c>
      <c r="AF1654" s="21">
        <f t="shared" si="25"/>
        <v>507.90000000000003</v>
      </c>
      <c r="AG1654" s="21" t="s">
        <v>406</v>
      </c>
      <c r="AH1654" s="24" t="s">
        <v>436</v>
      </c>
      <c r="AI1654" s="24" t="s">
        <v>437</v>
      </c>
      <c r="AJ1654" s="27" t="s">
        <v>32180</v>
      </c>
      <c r="AK1654" s="28" t="s">
        <v>156</v>
      </c>
      <c r="AL1654" s="28">
        <v>10</v>
      </c>
      <c r="AM1654" s="28">
        <v>19680629</v>
      </c>
      <c r="AN1654" s="29">
        <v>2989</v>
      </c>
      <c r="AO1654" s="29">
        <v>202306</v>
      </c>
      <c r="AP1654" s="29">
        <v>2022</v>
      </c>
      <c r="AQ1654" s="28">
        <v>1624277379</v>
      </c>
      <c r="AR1654" s="28">
        <v>988127994</v>
      </c>
      <c r="AS1654" s="28">
        <v>43145045</v>
      </c>
      <c r="AT1654" s="30">
        <v>1</v>
      </c>
      <c r="AU1654" s="30"/>
      <c r="AV1654" s="30"/>
      <c r="AW1654" s="30"/>
      <c r="AX1654" s="30"/>
      <c r="AY1654" s="30"/>
      <c r="AZ1654" s="30"/>
      <c r="BA1654" s="30"/>
      <c r="BB1654" s="30" t="s">
        <v>54452</v>
      </c>
      <c r="BC1654" s="30" t="s">
        <v>54452</v>
      </c>
      <c r="BD1654" s="30" t="s">
        <v>54452</v>
      </c>
      <c r="BE1654" s="30" t="s">
        <v>54452</v>
      </c>
      <c r="BF1654" s="30" t="s">
        <v>438</v>
      </c>
      <c r="BG1654" s="30">
        <v>2</v>
      </c>
      <c r="BH1654" s="30" t="s">
        <v>439</v>
      </c>
      <c r="BI1654" s="31"/>
    </row>
    <row r="1655" spans="1:61" ht="16.5">
      <c r="A1655" s="21" t="s">
        <v>7841</v>
      </c>
      <c r="B1655" s="21">
        <v>8097</v>
      </c>
      <c r="C1655" s="21">
        <v>5830830</v>
      </c>
      <c r="D1655" s="21">
        <v>1438116021</v>
      </c>
      <c r="E1655" s="22">
        <v>1348110283705</v>
      </c>
      <c r="F1655" s="24" t="s">
        <v>7842</v>
      </c>
      <c r="G1655" s="24" t="s">
        <v>44</v>
      </c>
      <c r="H1655" s="24" t="s">
        <v>51</v>
      </c>
      <c r="I1655" s="24" t="s">
        <v>52</v>
      </c>
      <c r="J1655" s="24" t="s">
        <v>457</v>
      </c>
      <c r="K1655" s="21">
        <v>45</v>
      </c>
      <c r="L1655" s="32" t="s">
        <v>7843</v>
      </c>
      <c r="M1655" s="21" t="s">
        <v>7844</v>
      </c>
      <c r="N1655" s="21">
        <v>1</v>
      </c>
      <c r="O1655" s="21" t="s">
        <v>55</v>
      </c>
      <c r="P1655" s="21">
        <v>0</v>
      </c>
      <c r="Q1655" s="21">
        <v>0</v>
      </c>
      <c r="R1655" s="21">
        <v>0</v>
      </c>
      <c r="S1655" s="21">
        <v>0</v>
      </c>
      <c r="T1655" s="21">
        <v>0</v>
      </c>
      <c r="U1655" s="21">
        <v>0</v>
      </c>
      <c r="V1655" s="21">
        <v>0</v>
      </c>
      <c r="W1655" s="21">
        <v>0</v>
      </c>
      <c r="X1655" s="21">
        <v>0</v>
      </c>
      <c r="Y1655" s="39">
        <v>38217312</v>
      </c>
      <c r="Z1655" s="16" t="s">
        <v>1249</v>
      </c>
      <c r="AA1655" s="102">
        <v>0</v>
      </c>
      <c r="AB1655" s="21">
        <v>382.1</v>
      </c>
      <c r="AC1655" s="99">
        <v>0</v>
      </c>
      <c r="AD1655" s="99">
        <v>0</v>
      </c>
      <c r="AE1655" s="99">
        <v>0</v>
      </c>
      <c r="AF1655" s="21">
        <f t="shared" si="25"/>
        <v>382.1</v>
      </c>
      <c r="AG1655" s="21" t="s">
        <v>7845</v>
      </c>
      <c r="AH1655" s="24" t="s">
        <v>7846</v>
      </c>
      <c r="AI1655" s="24" t="s">
        <v>7847</v>
      </c>
      <c r="AJ1655" s="27" t="s">
        <v>32181</v>
      </c>
      <c r="AK1655" s="28" t="s">
        <v>60</v>
      </c>
      <c r="AL1655" s="28">
        <v>10</v>
      </c>
      <c r="AM1655" s="28">
        <v>20121204</v>
      </c>
      <c r="AN1655" s="29">
        <v>316</v>
      </c>
      <c r="AO1655" s="29">
        <v>202212</v>
      </c>
      <c r="AP1655" s="29">
        <v>2022</v>
      </c>
      <c r="AQ1655" s="28">
        <v>677881395</v>
      </c>
      <c r="AR1655" s="28">
        <v>710636349</v>
      </c>
      <c r="AS1655" s="28">
        <v>10893725</v>
      </c>
      <c r="AT1655" s="30">
        <v>1</v>
      </c>
      <c r="AU1655" s="30"/>
      <c r="AV1655" s="30"/>
      <c r="AW1655" s="30"/>
      <c r="AX1655" s="30"/>
      <c r="AY1655" s="30"/>
      <c r="AZ1655" s="30"/>
      <c r="BA1655" s="30"/>
      <c r="BB1655" s="30" t="s">
        <v>54452</v>
      </c>
      <c r="BC1655" s="30" t="s">
        <v>54452</v>
      </c>
      <c r="BD1655" s="30" t="s">
        <v>54452</v>
      </c>
      <c r="BE1655" s="30" t="s">
        <v>54452</v>
      </c>
      <c r="BF1655" s="30" t="s">
        <v>54452</v>
      </c>
      <c r="BG1655" s="30">
        <v>7</v>
      </c>
      <c r="BH1655" s="30"/>
      <c r="BI1655" s="31"/>
    </row>
    <row r="1656" spans="1:61" ht="16.5">
      <c r="A1656" s="21" t="s">
        <v>6269</v>
      </c>
      <c r="B1656" s="21">
        <v>6335</v>
      </c>
      <c r="C1656" s="21">
        <v>1810268</v>
      </c>
      <c r="D1656" s="21">
        <v>1258123112</v>
      </c>
      <c r="E1656" s="22">
        <v>1346110009460</v>
      </c>
      <c r="F1656" s="24" t="s">
        <v>6270</v>
      </c>
      <c r="G1656" s="24" t="s">
        <v>44</v>
      </c>
      <c r="H1656" s="24" t="s">
        <v>51</v>
      </c>
      <c r="I1656" s="24" t="s">
        <v>52</v>
      </c>
      <c r="J1656" s="24" t="s">
        <v>1042</v>
      </c>
      <c r="K1656" s="21">
        <v>36</v>
      </c>
      <c r="L1656" s="32" t="s">
        <v>6271</v>
      </c>
      <c r="M1656" s="21" t="s">
        <v>6272</v>
      </c>
      <c r="N1656" s="21">
        <v>1</v>
      </c>
      <c r="O1656" s="21" t="s">
        <v>55</v>
      </c>
      <c r="P1656" s="21">
        <v>0</v>
      </c>
      <c r="Q1656" s="33">
        <v>37000</v>
      </c>
      <c r="R1656" s="33">
        <v>13000</v>
      </c>
      <c r="S1656" s="33">
        <v>8300</v>
      </c>
      <c r="T1656" s="21">
        <v>0</v>
      </c>
      <c r="U1656" s="33">
        <v>9000</v>
      </c>
      <c r="V1656" s="21">
        <v>0</v>
      </c>
      <c r="W1656" s="21">
        <v>0</v>
      </c>
      <c r="X1656" s="33">
        <f>764504+155254</f>
        <v>919758</v>
      </c>
      <c r="Y1656" s="33">
        <v>252736</v>
      </c>
      <c r="Z1656" s="21" t="s">
        <v>5733</v>
      </c>
      <c r="AA1656" s="102">
        <v>0</v>
      </c>
      <c r="AB1656" s="21">
        <v>3</v>
      </c>
      <c r="AC1656" s="99">
        <v>0</v>
      </c>
      <c r="AD1656" s="99">
        <v>0</v>
      </c>
      <c r="AE1656" s="21">
        <v>9.1</v>
      </c>
      <c r="AF1656" s="21">
        <f t="shared" ref="AF1656:AF1719" si="26">SUM(AA1656:AE1656)</f>
        <v>12.1</v>
      </c>
      <c r="AG1656" s="21" t="s">
        <v>6273</v>
      </c>
      <c r="AH1656" s="24" t="s">
        <v>6274</v>
      </c>
      <c r="AI1656" s="24" t="s">
        <v>6275</v>
      </c>
      <c r="AJ1656" s="27" t="s">
        <v>32182</v>
      </c>
      <c r="AK1656" s="28" t="s">
        <v>70</v>
      </c>
      <c r="AL1656" s="28">
        <v>10</v>
      </c>
      <c r="AM1656" s="28">
        <v>19970710</v>
      </c>
      <c r="AN1656" s="29">
        <v>414</v>
      </c>
      <c r="AO1656" s="29">
        <v>202306</v>
      </c>
      <c r="AP1656" s="29">
        <v>2022</v>
      </c>
      <c r="AQ1656" s="28">
        <v>376110350</v>
      </c>
      <c r="AR1656" s="28">
        <v>320362424</v>
      </c>
      <c r="AS1656" s="28">
        <v>7915000</v>
      </c>
      <c r="AT1656" s="30">
        <v>1</v>
      </c>
      <c r="AU1656" s="30"/>
      <c r="AV1656" s="30"/>
      <c r="AW1656" s="30"/>
      <c r="AX1656" s="30"/>
      <c r="AY1656" s="30"/>
      <c r="AZ1656" s="30"/>
      <c r="BA1656" s="30"/>
      <c r="BB1656" s="30" t="s">
        <v>54452</v>
      </c>
      <c r="BC1656" s="30" t="s">
        <v>54452</v>
      </c>
      <c r="BD1656" s="30" t="s">
        <v>54452</v>
      </c>
      <c r="BE1656" s="30" t="s">
        <v>54452</v>
      </c>
      <c r="BF1656" s="30" t="s">
        <v>6276</v>
      </c>
      <c r="BG1656" s="30">
        <v>2</v>
      </c>
      <c r="BH1656" s="30" t="s">
        <v>48</v>
      </c>
      <c r="BI1656" s="31">
        <v>1</v>
      </c>
    </row>
    <row r="1657" spans="1:61" ht="16.5">
      <c r="A1657" s="21" t="s">
        <v>29357</v>
      </c>
      <c r="B1657" s="21">
        <v>24256</v>
      </c>
      <c r="C1657" s="21">
        <v>2604028</v>
      </c>
      <c r="D1657" s="21">
        <v>1208690080</v>
      </c>
      <c r="E1657" s="22">
        <v>1101113359000</v>
      </c>
      <c r="F1657" s="24" t="s">
        <v>29358</v>
      </c>
      <c r="G1657" s="24" t="s">
        <v>104</v>
      </c>
      <c r="H1657" s="24" t="s">
        <v>51</v>
      </c>
      <c r="I1657" s="24" t="s">
        <v>52</v>
      </c>
      <c r="J1657" s="24" t="s">
        <v>363</v>
      </c>
      <c r="K1657" s="21">
        <v>63</v>
      </c>
      <c r="L1657" s="32" t="s">
        <v>29359</v>
      </c>
      <c r="M1657" s="21" t="s">
        <v>13539</v>
      </c>
      <c r="N1657" s="21">
        <v>1</v>
      </c>
      <c r="O1657" s="21" t="s">
        <v>55</v>
      </c>
      <c r="P1657" s="21">
        <v>0</v>
      </c>
      <c r="Q1657" s="21">
        <v>0</v>
      </c>
      <c r="R1657" s="21">
        <v>0</v>
      </c>
      <c r="S1657" s="21">
        <v>0</v>
      </c>
      <c r="T1657" s="21">
        <v>0</v>
      </c>
      <c r="U1657" s="33">
        <v>31219</v>
      </c>
      <c r="V1657" s="33">
        <v>32891</v>
      </c>
      <c r="W1657" s="21">
        <v>0</v>
      </c>
      <c r="X1657" s="21">
        <v>0</v>
      </c>
      <c r="Y1657" s="21">
        <v>0</v>
      </c>
      <c r="Z1657" s="16" t="s">
        <v>315</v>
      </c>
      <c r="AA1657" s="102">
        <v>0</v>
      </c>
      <c r="AB1657" s="99">
        <v>0</v>
      </c>
      <c r="AC1657" s="99">
        <v>0</v>
      </c>
      <c r="AD1657" s="21">
        <v>0.3</v>
      </c>
      <c r="AE1657" s="21">
        <v>0.3</v>
      </c>
      <c r="AF1657" s="21">
        <f t="shared" si="26"/>
        <v>0.6</v>
      </c>
      <c r="AG1657" s="21" t="s">
        <v>29360</v>
      </c>
      <c r="AH1657" s="24" t="s">
        <v>29361</v>
      </c>
      <c r="AI1657" s="24" t="s">
        <v>29362</v>
      </c>
      <c r="AJ1657" s="27" t="s">
        <v>32183</v>
      </c>
      <c r="AK1657" s="28" t="s">
        <v>60</v>
      </c>
      <c r="AL1657" s="28">
        <v>10</v>
      </c>
      <c r="AM1657" s="28">
        <v>20051215</v>
      </c>
      <c r="AN1657" s="29">
        <v>1334</v>
      </c>
      <c r="AO1657" s="29">
        <v>202303</v>
      </c>
      <c r="AP1657" s="29">
        <v>2022</v>
      </c>
      <c r="AQ1657" s="28">
        <v>51220836</v>
      </c>
      <c r="AR1657" s="28">
        <v>14409376</v>
      </c>
      <c r="AS1657" s="28">
        <v>1600000</v>
      </c>
      <c r="AT1657" s="30">
        <v>1</v>
      </c>
      <c r="AU1657" s="30"/>
      <c r="AV1657" s="30"/>
      <c r="AW1657" s="30"/>
      <c r="AX1657" s="30"/>
      <c r="AY1657" s="30"/>
      <c r="AZ1657" s="30"/>
      <c r="BA1657" s="30"/>
      <c r="BB1657" s="30" t="s">
        <v>54452</v>
      </c>
      <c r="BC1657" s="30" t="s">
        <v>54452</v>
      </c>
      <c r="BD1657" s="30" t="s">
        <v>54452</v>
      </c>
      <c r="BE1657" s="30" t="s">
        <v>54452</v>
      </c>
      <c r="BF1657" s="30" t="s">
        <v>54452</v>
      </c>
      <c r="BG1657" s="30">
        <v>7</v>
      </c>
      <c r="BH1657" s="30" t="s">
        <v>29363</v>
      </c>
      <c r="BI1657" s="31"/>
    </row>
    <row r="1658" spans="1:61" ht="16.5">
      <c r="A1658" s="21" t="s">
        <v>5354</v>
      </c>
      <c r="B1658" s="21">
        <v>5198</v>
      </c>
      <c r="C1658" s="21">
        <v>8064665</v>
      </c>
      <c r="D1658" s="21">
        <v>3678800497</v>
      </c>
      <c r="E1658" s="22">
        <v>2058110018148</v>
      </c>
      <c r="F1658" s="24" t="s">
        <v>5355</v>
      </c>
      <c r="G1658" s="24" t="s">
        <v>44</v>
      </c>
      <c r="H1658" s="24" t="s">
        <v>51</v>
      </c>
      <c r="I1658" s="24" t="s">
        <v>63</v>
      </c>
      <c r="J1658" s="24" t="s">
        <v>3656</v>
      </c>
      <c r="K1658" s="21">
        <v>31</v>
      </c>
      <c r="L1658" s="32" t="s">
        <v>5356</v>
      </c>
      <c r="M1658" s="21" t="s">
        <v>779</v>
      </c>
      <c r="N1658" s="26">
        <v>1</v>
      </c>
      <c r="O1658" s="26" t="s">
        <v>55</v>
      </c>
      <c r="P1658" s="26">
        <v>0</v>
      </c>
      <c r="Q1658" s="33">
        <v>2350292</v>
      </c>
      <c r="R1658" s="26">
        <v>0</v>
      </c>
      <c r="S1658" s="33">
        <v>972329</v>
      </c>
      <c r="T1658" s="26">
        <v>0</v>
      </c>
      <c r="U1658" s="33">
        <v>65733</v>
      </c>
      <c r="V1658" s="26">
        <v>0</v>
      </c>
      <c r="W1658" s="33">
        <v>1228375</v>
      </c>
      <c r="X1658" s="33">
        <v>41400</v>
      </c>
      <c r="Y1658" s="33">
        <v>3741646</v>
      </c>
      <c r="Z1658" s="21" t="s">
        <v>126</v>
      </c>
      <c r="AA1658" s="102">
        <v>0</v>
      </c>
      <c r="AB1658" s="21">
        <v>60.9</v>
      </c>
      <c r="AC1658" s="21">
        <v>9.6999999999999993</v>
      </c>
      <c r="AD1658" s="21">
        <v>0.6</v>
      </c>
      <c r="AE1658" s="21">
        <v>12.6</v>
      </c>
      <c r="AF1658" s="21">
        <f t="shared" si="26"/>
        <v>83.799999999999983</v>
      </c>
      <c r="AG1658" s="21" t="s">
        <v>5357</v>
      </c>
      <c r="AH1658" s="24" t="s">
        <v>5358</v>
      </c>
      <c r="AI1658" s="24" t="s">
        <v>5359</v>
      </c>
      <c r="AJ1658" s="27" t="s">
        <v>32184</v>
      </c>
      <c r="AK1658" s="28" t="s">
        <v>715</v>
      </c>
      <c r="AL1658" s="28">
        <v>10</v>
      </c>
      <c r="AM1658" s="28">
        <v>20161215</v>
      </c>
      <c r="AN1658" s="29">
        <v>333</v>
      </c>
      <c r="AO1658" s="29">
        <v>202212</v>
      </c>
      <c r="AP1658" s="29">
        <v>2022</v>
      </c>
      <c r="AQ1658" s="28">
        <v>162631496</v>
      </c>
      <c r="AR1658" s="28">
        <v>310096312</v>
      </c>
      <c r="AS1658" s="28">
        <v>7208365</v>
      </c>
      <c r="AT1658" s="30">
        <v>3</v>
      </c>
      <c r="AU1658" s="30"/>
      <c r="AV1658" s="30"/>
      <c r="AW1658" s="30"/>
      <c r="AX1658" s="30"/>
      <c r="AY1658" s="30"/>
      <c r="AZ1658" s="30"/>
      <c r="BA1658" s="30"/>
      <c r="BB1658" s="30" t="s">
        <v>54452</v>
      </c>
      <c r="BC1658" s="30" t="s">
        <v>54452</v>
      </c>
      <c r="BD1658" s="30" t="s">
        <v>54452</v>
      </c>
      <c r="BE1658" s="30" t="s">
        <v>54452</v>
      </c>
      <c r="BF1658" s="30" t="s">
        <v>5360</v>
      </c>
      <c r="BG1658" s="30">
        <v>2</v>
      </c>
      <c r="BH1658" s="30" t="s">
        <v>101</v>
      </c>
      <c r="BI1658" s="31"/>
    </row>
    <row r="1659" spans="1:61" ht="16.5">
      <c r="A1659" s="21" t="s">
        <v>8346</v>
      </c>
      <c r="B1659" s="21">
        <v>8515</v>
      </c>
      <c r="C1659" s="21">
        <v>1748709</v>
      </c>
      <c r="D1659" s="21">
        <v>2148189369</v>
      </c>
      <c r="E1659" s="22">
        <v>1101110327555</v>
      </c>
      <c r="F1659" s="24" t="s">
        <v>8347</v>
      </c>
      <c r="G1659" s="24" t="s">
        <v>44</v>
      </c>
      <c r="H1659" s="24" t="s">
        <v>51</v>
      </c>
      <c r="I1659" s="24" t="s">
        <v>63</v>
      </c>
      <c r="J1659" s="24" t="s">
        <v>313</v>
      </c>
      <c r="K1659" s="21">
        <v>46</v>
      </c>
      <c r="L1659" s="32" t="s">
        <v>8348</v>
      </c>
      <c r="M1659" s="21" t="s">
        <v>8349</v>
      </c>
      <c r="N1659" s="21">
        <v>1</v>
      </c>
      <c r="O1659" s="21" t="s">
        <v>55</v>
      </c>
      <c r="P1659" s="21">
        <v>0</v>
      </c>
      <c r="Q1659" s="39">
        <v>266000</v>
      </c>
      <c r="R1659" s="21">
        <v>0</v>
      </c>
      <c r="S1659" s="21">
        <v>0</v>
      </c>
      <c r="T1659" s="21">
        <v>0</v>
      </c>
      <c r="U1659" s="21">
        <v>0</v>
      </c>
      <c r="V1659" s="21">
        <v>0</v>
      </c>
      <c r="W1659" s="39">
        <v>872546</v>
      </c>
      <c r="X1659" s="39">
        <v>28843</v>
      </c>
      <c r="Y1659" s="21">
        <v>0</v>
      </c>
      <c r="Z1659" s="16" t="s">
        <v>1249</v>
      </c>
      <c r="AA1659" s="102">
        <v>0</v>
      </c>
      <c r="AB1659" s="21">
        <v>2.6</v>
      </c>
      <c r="AC1659" s="99">
        <v>0</v>
      </c>
      <c r="AD1659" s="99">
        <v>0</v>
      </c>
      <c r="AE1659" s="21">
        <v>9</v>
      </c>
      <c r="AF1659" s="21">
        <f t="shared" si="26"/>
        <v>11.6</v>
      </c>
      <c r="AG1659" s="21" t="s">
        <v>8350</v>
      </c>
      <c r="AH1659" s="24" t="s">
        <v>8351</v>
      </c>
      <c r="AI1659" s="24" t="s">
        <v>8352</v>
      </c>
      <c r="AJ1659" s="27" t="s">
        <v>31244</v>
      </c>
      <c r="AK1659" s="28" t="s">
        <v>70</v>
      </c>
      <c r="AL1659" s="28">
        <v>10</v>
      </c>
      <c r="AM1659" s="28">
        <v>19820914</v>
      </c>
      <c r="AN1659" s="29">
        <v>994</v>
      </c>
      <c r="AO1659" s="29">
        <v>202306</v>
      </c>
      <c r="AP1659" s="29">
        <v>2022</v>
      </c>
      <c r="AQ1659" s="28">
        <v>1522978888</v>
      </c>
      <c r="AR1659" s="28">
        <v>970673423</v>
      </c>
      <c r="AS1659" s="28">
        <v>12997225</v>
      </c>
      <c r="AT1659" s="30">
        <v>1</v>
      </c>
      <c r="AU1659" s="30"/>
      <c r="AV1659" s="30"/>
      <c r="AW1659" s="30"/>
      <c r="AX1659" s="30"/>
      <c r="AY1659" s="30"/>
      <c r="AZ1659" s="30"/>
      <c r="BA1659" s="30"/>
      <c r="BB1659" s="30" t="s">
        <v>54452</v>
      </c>
      <c r="BC1659" s="30" t="s">
        <v>54452</v>
      </c>
      <c r="BD1659" s="30" t="s">
        <v>54452</v>
      </c>
      <c r="BE1659" s="30" t="s">
        <v>54452</v>
      </c>
      <c r="BF1659" s="30" t="s">
        <v>8353</v>
      </c>
      <c r="BG1659" s="30">
        <v>2</v>
      </c>
      <c r="BH1659" s="30">
        <v>8309</v>
      </c>
      <c r="BI1659" s="31"/>
    </row>
    <row r="1660" spans="1:61" ht="16.5">
      <c r="A1660" s="21" t="s">
        <v>29961</v>
      </c>
      <c r="B1660" s="21">
        <v>24451</v>
      </c>
      <c r="C1660" s="21">
        <v>4171875</v>
      </c>
      <c r="D1660" s="21">
        <v>6108616943</v>
      </c>
      <c r="E1660" s="22">
        <v>2301110198092</v>
      </c>
      <c r="F1660" s="24" t="s">
        <v>29962</v>
      </c>
      <c r="G1660" s="24" t="s">
        <v>104</v>
      </c>
      <c r="H1660" s="24" t="s">
        <v>51</v>
      </c>
      <c r="I1660" s="24" t="s">
        <v>52</v>
      </c>
      <c r="J1660" s="24" t="s">
        <v>363</v>
      </c>
      <c r="K1660" s="21">
        <v>63</v>
      </c>
      <c r="L1660" s="32" t="s">
        <v>29963</v>
      </c>
      <c r="M1660" s="21" t="s">
        <v>29964</v>
      </c>
      <c r="N1660" s="21">
        <v>1</v>
      </c>
      <c r="O1660" s="21" t="s">
        <v>83</v>
      </c>
      <c r="P1660" s="33">
        <v>2720873278</v>
      </c>
      <c r="Q1660" s="33">
        <v>157550552</v>
      </c>
      <c r="R1660" s="21">
        <v>0</v>
      </c>
      <c r="S1660" s="33">
        <v>51200000</v>
      </c>
      <c r="T1660" s="21">
        <v>0</v>
      </c>
      <c r="U1660" s="33">
        <v>223919484</v>
      </c>
      <c r="V1660" s="21">
        <v>0</v>
      </c>
      <c r="W1660" s="33">
        <v>5675000</v>
      </c>
      <c r="X1660" s="21">
        <v>0</v>
      </c>
      <c r="Y1660" s="21">
        <v>0</v>
      </c>
      <c r="Z1660" s="16" t="s">
        <v>315</v>
      </c>
      <c r="AA1660" s="21">
        <v>27.2</v>
      </c>
      <c r="AB1660" s="21">
        <v>1.5</v>
      </c>
      <c r="AC1660" s="21">
        <v>0.5</v>
      </c>
      <c r="AD1660" s="21">
        <v>2.2000000000000002</v>
      </c>
      <c r="AE1660" s="99">
        <v>0</v>
      </c>
      <c r="AF1660" s="21">
        <f t="shared" si="26"/>
        <v>31.4</v>
      </c>
      <c r="AG1660" s="21" t="s">
        <v>29965</v>
      </c>
      <c r="AH1660" s="24" t="s">
        <v>29966</v>
      </c>
      <c r="AI1660" s="24" t="s">
        <v>29967</v>
      </c>
      <c r="AJ1660" s="27" t="s">
        <v>32185</v>
      </c>
      <c r="AK1660" s="28" t="s">
        <v>60</v>
      </c>
      <c r="AL1660" s="28">
        <v>10</v>
      </c>
      <c r="AM1660" s="28">
        <v>20121010</v>
      </c>
      <c r="AN1660" s="29">
        <v>367</v>
      </c>
      <c r="AO1660" s="29">
        <v>202304</v>
      </c>
      <c r="AP1660" s="29">
        <v>2022</v>
      </c>
      <c r="AQ1660" s="28">
        <v>33434844</v>
      </c>
      <c r="AR1660" s="28">
        <v>9416142</v>
      </c>
      <c r="AS1660" s="28">
        <v>1200000</v>
      </c>
      <c r="AT1660" s="30">
        <v>2</v>
      </c>
      <c r="AU1660" s="30"/>
      <c r="AV1660" s="30"/>
      <c r="AW1660" s="30"/>
      <c r="AX1660" s="30"/>
      <c r="AY1660" s="30"/>
      <c r="AZ1660" s="30"/>
      <c r="BA1660" s="30"/>
      <c r="BB1660" s="30" t="s">
        <v>54452</v>
      </c>
      <c r="BC1660" s="30" t="s">
        <v>54452</v>
      </c>
      <c r="BD1660" s="30" t="s">
        <v>54452</v>
      </c>
      <c r="BE1660" s="30" t="s">
        <v>54452</v>
      </c>
      <c r="BF1660" s="30" t="s">
        <v>54452</v>
      </c>
      <c r="BG1660" s="30">
        <v>7</v>
      </c>
      <c r="BH1660" s="30" t="s">
        <v>15660</v>
      </c>
      <c r="BI1660" s="31"/>
    </row>
    <row r="1661" spans="1:61" ht="16.5">
      <c r="A1661" s="21" t="s">
        <v>9976</v>
      </c>
      <c r="B1661" s="21">
        <v>10279</v>
      </c>
      <c r="C1661" s="21">
        <v>1274282</v>
      </c>
      <c r="D1661" s="21">
        <v>1068101704</v>
      </c>
      <c r="E1661" s="22">
        <v>1101110012669</v>
      </c>
      <c r="F1661" s="24" t="s">
        <v>9977</v>
      </c>
      <c r="G1661" s="24" t="s">
        <v>44</v>
      </c>
      <c r="H1661" s="24" t="s">
        <v>51</v>
      </c>
      <c r="I1661" s="24" t="s">
        <v>52</v>
      </c>
      <c r="J1661" s="24" t="s">
        <v>171</v>
      </c>
      <c r="K1661" s="21">
        <v>48</v>
      </c>
      <c r="L1661" s="32" t="s">
        <v>9978</v>
      </c>
      <c r="M1661" s="21" t="s">
        <v>9979</v>
      </c>
      <c r="N1661" s="21">
        <v>1</v>
      </c>
      <c r="O1661" s="21" t="s">
        <v>55</v>
      </c>
      <c r="P1661" s="21">
        <v>0</v>
      </c>
      <c r="Q1661" s="21">
        <v>0</v>
      </c>
      <c r="R1661" s="21">
        <v>0</v>
      </c>
      <c r="S1661" s="21">
        <v>0</v>
      </c>
      <c r="T1661" s="21">
        <v>0</v>
      </c>
      <c r="U1661" s="21">
        <v>0</v>
      </c>
      <c r="V1661" s="21">
        <v>0</v>
      </c>
      <c r="W1661" s="33">
        <v>5346870</v>
      </c>
      <c r="X1661" s="33">
        <v>186000</v>
      </c>
      <c r="Y1661" s="21">
        <v>0</v>
      </c>
      <c r="Z1661" s="16" t="s">
        <v>126</v>
      </c>
      <c r="AA1661" s="102">
        <v>0</v>
      </c>
      <c r="AB1661" s="99">
        <v>0</v>
      </c>
      <c r="AC1661" s="99">
        <v>0</v>
      </c>
      <c r="AD1661" s="99">
        <v>0</v>
      </c>
      <c r="AE1661" s="21">
        <v>55.3</v>
      </c>
      <c r="AF1661" s="21">
        <f t="shared" si="26"/>
        <v>55.3</v>
      </c>
      <c r="AG1661" s="21" t="s">
        <v>4979</v>
      </c>
      <c r="AH1661" s="24" t="s">
        <v>9980</v>
      </c>
      <c r="AI1661" s="24" t="s">
        <v>9981</v>
      </c>
      <c r="AJ1661" s="27" t="s">
        <v>32186</v>
      </c>
      <c r="AK1661" s="28" t="s">
        <v>60</v>
      </c>
      <c r="AL1661" s="28">
        <v>10</v>
      </c>
      <c r="AM1661" s="28">
        <v>19631207</v>
      </c>
      <c r="AN1661" s="29">
        <v>769</v>
      </c>
      <c r="AO1661" s="29">
        <v>202212</v>
      </c>
      <c r="AP1661" s="29">
        <v>2022</v>
      </c>
      <c r="AQ1661" s="28">
        <v>722950643</v>
      </c>
      <c r="AR1661" s="28">
        <v>211314051</v>
      </c>
      <c r="AS1661" s="28">
        <v>58253115</v>
      </c>
      <c r="AT1661" s="30">
        <v>1</v>
      </c>
      <c r="AU1661" s="30"/>
      <c r="AV1661" s="30"/>
      <c r="AW1661" s="30"/>
      <c r="AX1661" s="30"/>
      <c r="AY1661" s="30"/>
      <c r="AZ1661" s="30"/>
      <c r="BA1661" s="30"/>
      <c r="BB1661" s="30" t="s">
        <v>54452</v>
      </c>
      <c r="BC1661" s="30" t="s">
        <v>54452</v>
      </c>
      <c r="BD1661" s="30" t="s">
        <v>54452</v>
      </c>
      <c r="BE1661" s="30" t="s">
        <v>54452</v>
      </c>
      <c r="BF1661" s="30" t="s">
        <v>54452</v>
      </c>
      <c r="BG1661" s="30">
        <v>4</v>
      </c>
      <c r="BH1661" s="30" t="s">
        <v>237</v>
      </c>
      <c r="BI1661" s="31"/>
    </row>
    <row r="1662" spans="1:61" ht="16.5">
      <c r="A1662" s="21" t="s">
        <v>11345</v>
      </c>
      <c r="B1662" s="21">
        <v>11560</v>
      </c>
      <c r="C1662" s="21">
        <v>2189529</v>
      </c>
      <c r="D1662" s="21">
        <v>3128170602</v>
      </c>
      <c r="E1662" s="22">
        <v>1615110066344</v>
      </c>
      <c r="F1662" s="24" t="s">
        <v>10256</v>
      </c>
      <c r="G1662" s="24" t="s">
        <v>44</v>
      </c>
      <c r="H1662" s="24" t="s">
        <v>51</v>
      </c>
      <c r="I1662" s="24" t="s">
        <v>65</v>
      </c>
      <c r="J1662" s="24" t="s">
        <v>3829</v>
      </c>
      <c r="K1662" s="21">
        <v>50</v>
      </c>
      <c r="L1662" s="32" t="s">
        <v>11346</v>
      </c>
      <c r="M1662" s="21" t="s">
        <v>11347</v>
      </c>
      <c r="N1662" s="21">
        <v>1</v>
      </c>
      <c r="O1662" s="21" t="s">
        <v>55</v>
      </c>
      <c r="P1662" s="21">
        <v>0</v>
      </c>
      <c r="Q1662" s="21">
        <v>0</v>
      </c>
      <c r="R1662" s="21">
        <v>0</v>
      </c>
      <c r="S1662" s="21">
        <v>0</v>
      </c>
      <c r="T1662" s="21">
        <v>0</v>
      </c>
      <c r="U1662" s="33">
        <v>693954</v>
      </c>
      <c r="V1662" s="21">
        <v>0</v>
      </c>
      <c r="W1662" s="21">
        <v>0</v>
      </c>
      <c r="X1662" s="21">
        <v>0</v>
      </c>
      <c r="Y1662" s="21">
        <v>0</v>
      </c>
      <c r="Z1662" s="16" t="s">
        <v>315</v>
      </c>
      <c r="AA1662" s="102">
        <v>0</v>
      </c>
      <c r="AB1662" s="99">
        <v>0</v>
      </c>
      <c r="AC1662" s="99">
        <v>0</v>
      </c>
      <c r="AD1662" s="21">
        <v>6.9</v>
      </c>
      <c r="AE1662" s="99">
        <v>0</v>
      </c>
      <c r="AF1662" s="21">
        <f t="shared" si="26"/>
        <v>6.9</v>
      </c>
      <c r="AG1662" s="21" t="s">
        <v>11348</v>
      </c>
      <c r="AH1662" s="24" t="s">
        <v>11349</v>
      </c>
      <c r="AI1662" s="24" t="s">
        <v>11350</v>
      </c>
      <c r="AJ1662" s="27" t="s">
        <v>32187</v>
      </c>
      <c r="AK1662" s="28" t="s">
        <v>60</v>
      </c>
      <c r="AL1662" s="28">
        <v>10</v>
      </c>
      <c r="AM1662" s="28">
        <v>20040818</v>
      </c>
      <c r="AN1662" s="29">
        <v>629</v>
      </c>
      <c r="AO1662" s="29">
        <v>202212</v>
      </c>
      <c r="AP1662" s="29">
        <v>2022</v>
      </c>
      <c r="AQ1662" s="28">
        <v>47459476</v>
      </c>
      <c r="AR1662" s="28">
        <v>13594274</v>
      </c>
      <c r="AS1662" s="28">
        <v>100000</v>
      </c>
      <c r="AT1662" s="30">
        <v>1</v>
      </c>
      <c r="AU1662" s="30"/>
      <c r="AV1662" s="30"/>
      <c r="AW1662" s="30"/>
      <c r="AX1662" s="30"/>
      <c r="AY1662" s="30"/>
      <c r="AZ1662" s="30"/>
      <c r="BA1662" s="30"/>
      <c r="BB1662" s="30" t="s">
        <v>54452</v>
      </c>
      <c r="BC1662" s="30" t="s">
        <v>54452</v>
      </c>
      <c r="BD1662" s="30" t="s">
        <v>54452</v>
      </c>
      <c r="BE1662" s="30" t="s">
        <v>54452</v>
      </c>
      <c r="BF1662" s="30" t="s">
        <v>54452</v>
      </c>
      <c r="BG1662" s="30">
        <v>13</v>
      </c>
      <c r="BH1662" s="30"/>
      <c r="BI1662" s="31"/>
    </row>
    <row r="1663" spans="1:61" ht="16.5">
      <c r="A1663" s="21" t="s">
        <v>15053</v>
      </c>
      <c r="B1663" s="21">
        <v>14395</v>
      </c>
      <c r="C1663" s="21">
        <v>1680261</v>
      </c>
      <c r="D1663" s="21">
        <v>2198111153</v>
      </c>
      <c r="E1663" s="22">
        <v>1101110275134</v>
      </c>
      <c r="F1663" s="24" t="s">
        <v>15054</v>
      </c>
      <c r="G1663" s="24" t="s">
        <v>44</v>
      </c>
      <c r="H1663" s="24" t="s">
        <v>51</v>
      </c>
      <c r="I1663" s="24" t="s">
        <v>63</v>
      </c>
      <c r="J1663" s="24" t="s">
        <v>363</v>
      </c>
      <c r="K1663" s="21">
        <v>63</v>
      </c>
      <c r="L1663" s="32" t="s">
        <v>15055</v>
      </c>
      <c r="M1663" s="21" t="s">
        <v>15056</v>
      </c>
      <c r="N1663" s="21">
        <v>1</v>
      </c>
      <c r="O1663" s="21" t="s">
        <v>55</v>
      </c>
      <c r="P1663" s="21">
        <v>0</v>
      </c>
      <c r="Q1663" s="21">
        <v>0</v>
      </c>
      <c r="R1663" s="33">
        <v>41640</v>
      </c>
      <c r="S1663" s="21">
        <v>0</v>
      </c>
      <c r="T1663" s="21">
        <v>0</v>
      </c>
      <c r="U1663" s="21">
        <v>0</v>
      </c>
      <c r="V1663" s="21">
        <v>0</v>
      </c>
      <c r="W1663" s="33">
        <v>285182</v>
      </c>
      <c r="X1663" s="21">
        <v>0</v>
      </c>
      <c r="Y1663" s="21">
        <v>0</v>
      </c>
      <c r="Z1663" s="16" t="s">
        <v>315</v>
      </c>
      <c r="AA1663" s="102">
        <v>0</v>
      </c>
      <c r="AB1663" s="21">
        <v>0.4</v>
      </c>
      <c r="AC1663" s="99">
        <v>0</v>
      </c>
      <c r="AD1663" s="99">
        <v>0</v>
      </c>
      <c r="AE1663" s="21">
        <v>2.8</v>
      </c>
      <c r="AF1663" s="21">
        <f t="shared" si="26"/>
        <v>3.1999999999999997</v>
      </c>
      <c r="AG1663" s="21" t="s">
        <v>15057</v>
      </c>
      <c r="AH1663" s="24" t="s">
        <v>15058</v>
      </c>
      <c r="AI1663" s="24" t="s">
        <v>15059</v>
      </c>
      <c r="AJ1663" s="27" t="s">
        <v>32188</v>
      </c>
      <c r="AK1663" s="28" t="s">
        <v>70</v>
      </c>
      <c r="AL1663" s="28">
        <v>10</v>
      </c>
      <c r="AM1663" s="28">
        <v>19800513</v>
      </c>
      <c r="AN1663" s="29">
        <v>419</v>
      </c>
      <c r="AO1663" s="29">
        <v>202306</v>
      </c>
      <c r="AP1663" s="29">
        <v>2022</v>
      </c>
      <c r="AQ1663" s="28">
        <v>156616336</v>
      </c>
      <c r="AR1663" s="28">
        <v>332045593</v>
      </c>
      <c r="AS1663" s="28">
        <v>47812560</v>
      </c>
      <c r="AT1663" s="30">
        <v>1</v>
      </c>
      <c r="AU1663" s="30"/>
      <c r="AV1663" s="30"/>
      <c r="AW1663" s="30"/>
      <c r="AX1663" s="30"/>
      <c r="AY1663" s="30"/>
      <c r="AZ1663" s="30"/>
      <c r="BA1663" s="30"/>
      <c r="BB1663" s="30" t="s">
        <v>54452</v>
      </c>
      <c r="BC1663" s="30" t="s">
        <v>54452</v>
      </c>
      <c r="BD1663" s="30" t="s">
        <v>54452</v>
      </c>
      <c r="BE1663" s="30" t="s">
        <v>54452</v>
      </c>
      <c r="BF1663" s="30" t="s">
        <v>54452</v>
      </c>
      <c r="BG1663" s="30">
        <v>8</v>
      </c>
      <c r="BH1663" s="30"/>
      <c r="BI1663" s="31"/>
    </row>
    <row r="1664" spans="1:61" ht="16.5">
      <c r="A1664" s="21" t="s">
        <v>13396</v>
      </c>
      <c r="B1664" s="21">
        <v>13244</v>
      </c>
      <c r="C1664" s="21">
        <v>1767209</v>
      </c>
      <c r="D1664" s="21">
        <v>1148163109</v>
      </c>
      <c r="E1664" s="22">
        <v>1101111128340</v>
      </c>
      <c r="F1664" s="24" t="s">
        <v>13397</v>
      </c>
      <c r="G1664" s="24" t="s">
        <v>44</v>
      </c>
      <c r="H1664" s="24" t="s">
        <v>51</v>
      </c>
      <c r="I1664" s="24" t="s">
        <v>63</v>
      </c>
      <c r="J1664" s="24" t="s">
        <v>9501</v>
      </c>
      <c r="K1664" s="21">
        <v>57</v>
      </c>
      <c r="L1664" s="32" t="s">
        <v>13398</v>
      </c>
      <c r="M1664" s="21" t="s">
        <v>13399</v>
      </c>
      <c r="N1664" s="26">
        <v>1</v>
      </c>
      <c r="O1664" s="26" t="s">
        <v>55</v>
      </c>
      <c r="P1664" s="26">
        <v>0</v>
      </c>
      <c r="Q1664" s="26">
        <v>0</v>
      </c>
      <c r="R1664" s="26">
        <v>0</v>
      </c>
      <c r="S1664" s="26">
        <v>0</v>
      </c>
      <c r="T1664" s="26">
        <v>0</v>
      </c>
      <c r="U1664" s="33">
        <v>144992</v>
      </c>
      <c r="V1664" s="26">
        <v>0</v>
      </c>
      <c r="W1664" s="33">
        <v>4957911</v>
      </c>
      <c r="X1664" s="26">
        <v>0</v>
      </c>
      <c r="Y1664" s="33">
        <v>3595697</v>
      </c>
      <c r="Z1664" s="21"/>
      <c r="AA1664" s="102">
        <v>0</v>
      </c>
      <c r="AB1664" s="21">
        <v>35.9</v>
      </c>
      <c r="AC1664" s="99">
        <v>0</v>
      </c>
      <c r="AD1664" s="21">
        <v>1.4</v>
      </c>
      <c r="AE1664" s="21">
        <v>49.5</v>
      </c>
      <c r="AF1664" s="21">
        <f t="shared" si="26"/>
        <v>86.8</v>
      </c>
      <c r="AG1664" s="21" t="s">
        <v>13400</v>
      </c>
      <c r="AH1664" s="24" t="s">
        <v>13401</v>
      </c>
      <c r="AI1664" s="24" t="s">
        <v>13402</v>
      </c>
      <c r="AJ1664" s="27" t="s">
        <v>32188</v>
      </c>
      <c r="AK1664" s="28" t="s">
        <v>70</v>
      </c>
      <c r="AL1664" s="28">
        <v>10</v>
      </c>
      <c r="AM1664" s="28">
        <v>19950214</v>
      </c>
      <c r="AN1664" s="29">
        <v>672</v>
      </c>
      <c r="AO1664" s="29">
        <v>202306</v>
      </c>
      <c r="AP1664" s="29">
        <v>2022</v>
      </c>
      <c r="AQ1664" s="28">
        <v>513778736</v>
      </c>
      <c r="AR1664" s="28">
        <v>822108065</v>
      </c>
      <c r="AS1664" s="28">
        <v>11902251</v>
      </c>
      <c r="AT1664" s="30">
        <v>1</v>
      </c>
      <c r="AU1664" s="30"/>
      <c r="AV1664" s="30"/>
      <c r="AW1664" s="30"/>
      <c r="AX1664" s="30"/>
      <c r="AY1664" s="30"/>
      <c r="AZ1664" s="30"/>
      <c r="BA1664" s="30"/>
      <c r="BB1664" s="30" t="s">
        <v>54452</v>
      </c>
      <c r="BC1664" s="30" t="s">
        <v>54452</v>
      </c>
      <c r="BD1664" s="30" t="s">
        <v>54452</v>
      </c>
      <c r="BE1664" s="30" t="s">
        <v>54452</v>
      </c>
      <c r="BF1664" s="30" t="s">
        <v>54452</v>
      </c>
      <c r="BG1664" s="30">
        <v>4</v>
      </c>
      <c r="BH1664" s="30" t="s">
        <v>921</v>
      </c>
      <c r="BI1664" s="31"/>
    </row>
    <row r="1665" spans="1:61" ht="16.5">
      <c r="A1665" s="21" t="s">
        <v>15915</v>
      </c>
      <c r="B1665" s="21">
        <v>14948</v>
      </c>
      <c r="C1665" s="21">
        <v>3056478</v>
      </c>
      <c r="D1665" s="21">
        <v>1088171322</v>
      </c>
      <c r="E1665" s="22">
        <v>1101113256925</v>
      </c>
      <c r="F1665" s="24" t="s">
        <v>15916</v>
      </c>
      <c r="G1665" s="24" t="s">
        <v>44</v>
      </c>
      <c r="H1665" s="24" t="s">
        <v>51</v>
      </c>
      <c r="I1665" s="24" t="s">
        <v>65</v>
      </c>
      <c r="J1665" s="24" t="s">
        <v>363</v>
      </c>
      <c r="K1665" s="21">
        <v>63</v>
      </c>
      <c r="L1665" s="32" t="s">
        <v>15917</v>
      </c>
      <c r="M1665" s="21" t="s">
        <v>15918</v>
      </c>
      <c r="N1665" s="21">
        <v>1</v>
      </c>
      <c r="O1665" s="21" t="s">
        <v>83</v>
      </c>
      <c r="P1665" s="21">
        <v>0</v>
      </c>
      <c r="Q1665" s="21">
        <v>0</v>
      </c>
      <c r="R1665" s="21">
        <v>0</v>
      </c>
      <c r="S1665" s="21">
        <v>0</v>
      </c>
      <c r="T1665" s="21">
        <v>0</v>
      </c>
      <c r="U1665" s="21">
        <v>0</v>
      </c>
      <c r="V1665" s="21">
        <v>0</v>
      </c>
      <c r="W1665" s="33">
        <v>6800000</v>
      </c>
      <c r="X1665" s="21">
        <v>0</v>
      </c>
      <c r="Y1665" s="33">
        <v>1085100000</v>
      </c>
      <c r="Z1665" s="16" t="s">
        <v>315</v>
      </c>
      <c r="AA1665" s="102">
        <v>0</v>
      </c>
      <c r="AB1665" s="21">
        <v>10.8</v>
      </c>
      <c r="AC1665" s="99">
        <v>0</v>
      </c>
      <c r="AD1665" s="99">
        <v>0</v>
      </c>
      <c r="AE1665" s="99">
        <v>0</v>
      </c>
      <c r="AF1665" s="21">
        <f t="shared" si="26"/>
        <v>10.8</v>
      </c>
      <c r="AG1665" s="21" t="s">
        <v>15919</v>
      </c>
      <c r="AH1665" s="24" t="s">
        <v>15920</v>
      </c>
      <c r="AI1665" s="24" t="s">
        <v>15921</v>
      </c>
      <c r="AJ1665" s="27" t="s">
        <v>32189</v>
      </c>
      <c r="AK1665" s="28" t="s">
        <v>60</v>
      </c>
      <c r="AL1665" s="28">
        <v>10</v>
      </c>
      <c r="AM1665" s="28">
        <v>20050824</v>
      </c>
      <c r="AN1665" s="29">
        <v>352</v>
      </c>
      <c r="AO1665" s="29">
        <v>202212</v>
      </c>
      <c r="AP1665" s="29">
        <v>2022</v>
      </c>
      <c r="AQ1665" s="28">
        <v>16585373</v>
      </c>
      <c r="AR1665" s="28">
        <v>11773002</v>
      </c>
      <c r="AS1665" s="28">
        <v>200000</v>
      </c>
      <c r="AT1665" s="30">
        <v>1</v>
      </c>
      <c r="AU1665" s="30"/>
      <c r="AV1665" s="30"/>
      <c r="AW1665" s="30"/>
      <c r="AX1665" s="30"/>
      <c r="AY1665" s="30"/>
      <c r="AZ1665" s="30"/>
      <c r="BA1665" s="30"/>
      <c r="BB1665" s="30" t="s">
        <v>54452</v>
      </c>
      <c r="BC1665" s="30" t="s">
        <v>54452</v>
      </c>
      <c r="BD1665" s="30" t="s">
        <v>54452</v>
      </c>
      <c r="BE1665" s="30" t="s">
        <v>54452</v>
      </c>
      <c r="BF1665" s="30" t="s">
        <v>54452</v>
      </c>
      <c r="BG1665" s="30">
        <v>4</v>
      </c>
      <c r="BH1665" s="30" t="s">
        <v>237</v>
      </c>
      <c r="BI1665" s="31"/>
    </row>
    <row r="1666" spans="1:61" ht="16.5">
      <c r="A1666" s="21" t="s">
        <v>5552</v>
      </c>
      <c r="B1666" s="21">
        <v>5421</v>
      </c>
      <c r="C1666" s="21">
        <v>1708623</v>
      </c>
      <c r="D1666" s="21">
        <v>6088130990</v>
      </c>
      <c r="E1666" s="22">
        <v>1901110032017</v>
      </c>
      <c r="F1666" s="24" t="s">
        <v>5553</v>
      </c>
      <c r="G1666" s="24" t="s">
        <v>44</v>
      </c>
      <c r="H1666" s="24" t="s">
        <v>51</v>
      </c>
      <c r="I1666" s="24" t="s">
        <v>52</v>
      </c>
      <c r="J1666" s="24" t="s">
        <v>5004</v>
      </c>
      <c r="K1666" s="21">
        <v>33</v>
      </c>
      <c r="L1666" s="32" t="s">
        <v>5554</v>
      </c>
      <c r="M1666" s="21" t="s">
        <v>5555</v>
      </c>
      <c r="N1666" s="21">
        <v>1</v>
      </c>
      <c r="O1666" s="21" t="s">
        <v>55</v>
      </c>
      <c r="P1666" s="21">
        <v>0</v>
      </c>
      <c r="Q1666" s="21">
        <v>0</v>
      </c>
      <c r="R1666" s="21">
        <v>0</v>
      </c>
      <c r="S1666" s="33">
        <v>124200</v>
      </c>
      <c r="T1666" s="21">
        <v>0</v>
      </c>
      <c r="U1666" s="21">
        <v>0</v>
      </c>
      <c r="V1666" s="21">
        <v>0</v>
      </c>
      <c r="W1666" s="39">
        <v>37512</v>
      </c>
      <c r="X1666" s="21">
        <v>0</v>
      </c>
      <c r="Y1666" s="21">
        <v>0</v>
      </c>
      <c r="Z1666" s="16" t="s">
        <v>126</v>
      </c>
      <c r="AA1666" s="102">
        <v>0</v>
      </c>
      <c r="AB1666" s="99">
        <v>0</v>
      </c>
      <c r="AC1666" s="21">
        <v>1.2</v>
      </c>
      <c r="AD1666" s="99">
        <v>0</v>
      </c>
      <c r="AE1666" s="21">
        <v>0.3</v>
      </c>
      <c r="AF1666" s="21">
        <f t="shared" si="26"/>
        <v>1.5</v>
      </c>
      <c r="AG1666" s="21" t="s">
        <v>5556</v>
      </c>
      <c r="AH1666" s="24" t="s">
        <v>5557</v>
      </c>
      <c r="AI1666" s="24" t="s">
        <v>5558</v>
      </c>
      <c r="AJ1666" s="27" t="s">
        <v>32190</v>
      </c>
      <c r="AK1666" s="28" t="s">
        <v>60</v>
      </c>
      <c r="AL1666" s="28">
        <v>10</v>
      </c>
      <c r="AM1666" s="28">
        <v>19980325</v>
      </c>
      <c r="AN1666" s="29">
        <v>453</v>
      </c>
      <c r="AO1666" s="29">
        <v>202305</v>
      </c>
      <c r="AP1666" s="29">
        <v>2022</v>
      </c>
      <c r="AQ1666" s="28">
        <v>160564661</v>
      </c>
      <c r="AR1666" s="28">
        <v>73513899</v>
      </c>
      <c r="AS1666" s="28">
        <v>900000</v>
      </c>
      <c r="AT1666" s="30">
        <v>1</v>
      </c>
      <c r="AU1666" s="30"/>
      <c r="AV1666" s="30"/>
      <c r="AW1666" s="30"/>
      <c r="AX1666" s="30"/>
      <c r="AY1666" s="30"/>
      <c r="AZ1666" s="30"/>
      <c r="BA1666" s="30"/>
      <c r="BB1666" s="30" t="s">
        <v>54452</v>
      </c>
      <c r="BC1666" s="30" t="s">
        <v>54452</v>
      </c>
      <c r="BD1666" s="30" t="s">
        <v>54452</v>
      </c>
      <c r="BE1666" s="30" t="s">
        <v>54452</v>
      </c>
      <c r="BF1666" s="30" t="s">
        <v>54452</v>
      </c>
      <c r="BG1666" s="30">
        <v>7</v>
      </c>
      <c r="BH1666" s="30" t="s">
        <v>5559</v>
      </c>
      <c r="BI1666" s="31"/>
    </row>
    <row r="1667" spans="1:61" ht="16.5">
      <c r="A1667" s="21" t="s">
        <v>7101</v>
      </c>
      <c r="B1667" s="21">
        <v>7178</v>
      </c>
      <c r="C1667" s="21">
        <v>1588941</v>
      </c>
      <c r="D1667" s="21">
        <v>1348104157</v>
      </c>
      <c r="E1667" s="22">
        <v>1301110007335</v>
      </c>
      <c r="F1667" s="24" t="s">
        <v>7102</v>
      </c>
      <c r="G1667" s="24" t="s">
        <v>44</v>
      </c>
      <c r="H1667" s="24" t="s">
        <v>51</v>
      </c>
      <c r="I1667" s="24" t="s">
        <v>52</v>
      </c>
      <c r="J1667" s="24" t="s">
        <v>1033</v>
      </c>
      <c r="K1667" s="21">
        <v>38</v>
      </c>
      <c r="L1667" s="32" t="s">
        <v>7103</v>
      </c>
      <c r="M1667" s="21" t="s">
        <v>7104</v>
      </c>
      <c r="N1667" s="21">
        <v>1</v>
      </c>
      <c r="O1667" s="21" t="s">
        <v>55</v>
      </c>
      <c r="P1667" s="21">
        <v>0</v>
      </c>
      <c r="Q1667" s="21">
        <v>0</v>
      </c>
      <c r="R1667" s="21">
        <v>0</v>
      </c>
      <c r="S1667" s="33">
        <v>2752635</v>
      </c>
      <c r="T1667" s="21">
        <v>0</v>
      </c>
      <c r="U1667" s="21">
        <v>0</v>
      </c>
      <c r="V1667" s="21">
        <v>0</v>
      </c>
      <c r="W1667" s="33">
        <v>62988</v>
      </c>
      <c r="X1667" s="33">
        <v>1008941</v>
      </c>
      <c r="Y1667" s="33">
        <v>193300</v>
      </c>
      <c r="Z1667" s="16" t="s">
        <v>126</v>
      </c>
      <c r="AA1667" s="102">
        <v>0</v>
      </c>
      <c r="AB1667" s="21">
        <v>1.9</v>
      </c>
      <c r="AC1667" s="21">
        <v>27.5</v>
      </c>
      <c r="AD1667" s="99">
        <v>0</v>
      </c>
      <c r="AE1667" s="21">
        <v>10.7</v>
      </c>
      <c r="AF1667" s="21">
        <f t="shared" si="26"/>
        <v>40.099999999999994</v>
      </c>
      <c r="AG1667" s="21" t="s">
        <v>1018</v>
      </c>
      <c r="AH1667" s="24" t="s">
        <v>7105</v>
      </c>
      <c r="AI1667" s="24" t="s">
        <v>7106</v>
      </c>
      <c r="AJ1667" s="27" t="s">
        <v>32191</v>
      </c>
      <c r="AK1667" s="28" t="s">
        <v>60</v>
      </c>
      <c r="AL1667" s="28">
        <v>10</v>
      </c>
      <c r="AM1667" s="28">
        <v>19730701</v>
      </c>
      <c r="AN1667" s="29">
        <v>472</v>
      </c>
      <c r="AO1667" s="29">
        <v>202212</v>
      </c>
      <c r="AP1667" s="29">
        <v>2022</v>
      </c>
      <c r="AQ1667" s="28">
        <v>317671447</v>
      </c>
      <c r="AR1667" s="28">
        <v>132438857</v>
      </c>
      <c r="AS1667" s="28">
        <v>2306150</v>
      </c>
      <c r="AT1667" s="30">
        <v>2</v>
      </c>
      <c r="AU1667" s="30"/>
      <c r="AV1667" s="30"/>
      <c r="AW1667" s="30"/>
      <c r="AX1667" s="30"/>
      <c r="AY1667" s="30"/>
      <c r="AZ1667" s="30"/>
      <c r="BA1667" s="30"/>
      <c r="BB1667" s="30" t="s">
        <v>54452</v>
      </c>
      <c r="BC1667" s="30" t="s">
        <v>54452</v>
      </c>
      <c r="BD1667" s="30" t="s">
        <v>54452</v>
      </c>
      <c r="BE1667" s="30" t="s">
        <v>54452</v>
      </c>
      <c r="BF1667" s="30" t="s">
        <v>54452</v>
      </c>
      <c r="BG1667" s="30">
        <v>7</v>
      </c>
      <c r="BH1667" s="30" t="s">
        <v>7107</v>
      </c>
      <c r="BI1667" s="31"/>
    </row>
    <row r="1668" spans="1:61" ht="16.5">
      <c r="A1668" s="21" t="s">
        <v>4181</v>
      </c>
      <c r="B1668" s="21">
        <v>4003</v>
      </c>
      <c r="C1668" s="21">
        <v>1504670</v>
      </c>
      <c r="D1668" s="21">
        <v>3128130935</v>
      </c>
      <c r="E1668" s="22">
        <v>1615110027263</v>
      </c>
      <c r="F1668" s="24" t="s">
        <v>4182</v>
      </c>
      <c r="G1668" s="24" t="s">
        <v>44</v>
      </c>
      <c r="H1668" s="24" t="s">
        <v>51</v>
      </c>
      <c r="I1668" s="24" t="s">
        <v>52</v>
      </c>
      <c r="J1668" s="24" t="s">
        <v>2778</v>
      </c>
      <c r="K1668" s="21">
        <v>25</v>
      </c>
      <c r="L1668" s="32" t="s">
        <v>4183</v>
      </c>
      <c r="M1668" s="21" t="s">
        <v>4184</v>
      </c>
      <c r="N1668" s="26">
        <v>1</v>
      </c>
      <c r="O1668" s="26" t="s">
        <v>55</v>
      </c>
      <c r="P1668" s="26">
        <v>0</v>
      </c>
      <c r="Q1668" s="33">
        <v>7795600</v>
      </c>
      <c r="R1668" s="33">
        <v>700000</v>
      </c>
      <c r="S1668" s="33">
        <v>24651719</v>
      </c>
      <c r="T1668" s="26">
        <v>0</v>
      </c>
      <c r="U1668" s="26">
        <v>0</v>
      </c>
      <c r="V1668" s="26">
        <v>0</v>
      </c>
      <c r="W1668" s="26">
        <v>0</v>
      </c>
      <c r="X1668" s="33">
        <f>3020700+939315</f>
        <v>3960015</v>
      </c>
      <c r="Y1668" s="33">
        <v>7081579</v>
      </c>
      <c r="Z1668" s="21" t="s">
        <v>126</v>
      </c>
      <c r="AA1668" s="102">
        <v>0</v>
      </c>
      <c r="AB1668" s="21">
        <v>155.69999999999999</v>
      </c>
      <c r="AC1668" s="21">
        <v>246.5</v>
      </c>
      <c r="AD1668" s="99">
        <v>0</v>
      </c>
      <c r="AE1668" s="21">
        <v>39.6</v>
      </c>
      <c r="AF1668" s="21">
        <f t="shared" si="26"/>
        <v>441.8</v>
      </c>
      <c r="AG1668" s="21" t="s">
        <v>4185</v>
      </c>
      <c r="AH1668" s="24" t="s">
        <v>4186</v>
      </c>
      <c r="AI1668" s="24" t="s">
        <v>4187</v>
      </c>
      <c r="AJ1668" s="27" t="s">
        <v>32192</v>
      </c>
      <c r="AK1668" s="28" t="s">
        <v>70</v>
      </c>
      <c r="AL1668" s="28">
        <v>10</v>
      </c>
      <c r="AM1668" s="28">
        <v>19981101</v>
      </c>
      <c r="AN1668" s="29">
        <v>572</v>
      </c>
      <c r="AO1668" s="29">
        <v>202306</v>
      </c>
      <c r="AP1668" s="29">
        <v>2022</v>
      </c>
      <c r="AQ1668" s="28">
        <v>652925332</v>
      </c>
      <c r="AR1668" s="28">
        <v>523669657</v>
      </c>
      <c r="AS1668" s="28">
        <v>82487452</v>
      </c>
      <c r="AT1668" s="30">
        <v>1</v>
      </c>
      <c r="AU1668" s="30"/>
      <c r="AV1668" s="30"/>
      <c r="AW1668" s="30"/>
      <c r="AX1668" s="30"/>
      <c r="AY1668" s="30"/>
      <c r="AZ1668" s="30"/>
      <c r="BA1668" s="30"/>
      <c r="BB1668" s="30" t="s">
        <v>54452</v>
      </c>
      <c r="BC1668" s="30" t="s">
        <v>54452</v>
      </c>
      <c r="BD1668" s="30" t="s">
        <v>54452</v>
      </c>
      <c r="BE1668" s="30" t="s">
        <v>54452</v>
      </c>
      <c r="BF1668" s="30" t="s">
        <v>4188</v>
      </c>
      <c r="BG1668" s="30">
        <v>2</v>
      </c>
      <c r="BH1668" s="30" t="s">
        <v>1277</v>
      </c>
      <c r="BI1668" s="31"/>
    </row>
    <row r="1669" spans="1:61" ht="16.5">
      <c r="A1669" s="21" t="s">
        <v>6466</v>
      </c>
      <c r="B1669" s="21">
        <v>6533</v>
      </c>
      <c r="C1669" s="21">
        <v>1523950</v>
      </c>
      <c r="D1669" s="21">
        <v>6098135227</v>
      </c>
      <c r="E1669" s="22">
        <v>1942110032714</v>
      </c>
      <c r="F1669" s="24" t="s">
        <v>6467</v>
      </c>
      <c r="G1669" s="24" t="s">
        <v>44</v>
      </c>
      <c r="H1669" s="24" t="s">
        <v>51</v>
      </c>
      <c r="I1669" s="24" t="s">
        <v>52</v>
      </c>
      <c r="J1669" s="24" t="s">
        <v>1042</v>
      </c>
      <c r="K1669" s="21">
        <v>36</v>
      </c>
      <c r="L1669" s="32" t="s">
        <v>6468</v>
      </c>
      <c r="M1669" s="21" t="s">
        <v>4184</v>
      </c>
      <c r="N1669" s="21">
        <v>1</v>
      </c>
      <c r="O1669" s="21" t="s">
        <v>55</v>
      </c>
      <c r="P1669" s="21">
        <v>0</v>
      </c>
      <c r="Q1669" s="33">
        <v>89408</v>
      </c>
      <c r="R1669" s="33">
        <v>9500</v>
      </c>
      <c r="S1669" s="33">
        <v>78750</v>
      </c>
      <c r="T1669" s="21">
        <v>0</v>
      </c>
      <c r="U1669" s="33">
        <v>138296</v>
      </c>
      <c r="V1669" s="33">
        <v>1148049</v>
      </c>
      <c r="W1669" s="21">
        <v>0</v>
      </c>
      <c r="X1669" s="33">
        <v>105670</v>
      </c>
      <c r="Y1669" s="33">
        <v>10844748</v>
      </c>
      <c r="Z1669" s="16" t="s">
        <v>126</v>
      </c>
      <c r="AA1669" s="102">
        <v>0</v>
      </c>
      <c r="AB1669" s="21">
        <v>109.4</v>
      </c>
      <c r="AC1669" s="21">
        <v>0.7</v>
      </c>
      <c r="AD1669" s="21">
        <v>1.3</v>
      </c>
      <c r="AE1669" s="21">
        <v>12.5</v>
      </c>
      <c r="AF1669" s="21">
        <f t="shared" si="26"/>
        <v>123.9</v>
      </c>
      <c r="AG1669" s="21" t="s">
        <v>6469</v>
      </c>
      <c r="AH1669" s="24" t="s">
        <v>6470</v>
      </c>
      <c r="AI1669" s="24" t="s">
        <v>6471</v>
      </c>
      <c r="AJ1669" s="27" t="s">
        <v>32193</v>
      </c>
      <c r="AK1669" s="28" t="s">
        <v>70</v>
      </c>
      <c r="AL1669" s="28">
        <v>10</v>
      </c>
      <c r="AM1669" s="28">
        <v>19981218</v>
      </c>
      <c r="AN1669" s="29">
        <v>736</v>
      </c>
      <c r="AO1669" s="29">
        <v>202306</v>
      </c>
      <c r="AP1669" s="29">
        <v>2022</v>
      </c>
      <c r="AQ1669" s="28">
        <v>850854020</v>
      </c>
      <c r="AR1669" s="28">
        <v>1337750516</v>
      </c>
      <c r="AS1669" s="28">
        <v>17954380</v>
      </c>
      <c r="AT1669" s="30">
        <v>1</v>
      </c>
      <c r="AU1669" s="30"/>
      <c r="AV1669" s="30"/>
      <c r="AW1669" s="30"/>
      <c r="AX1669" s="30"/>
      <c r="AY1669" s="30"/>
      <c r="AZ1669" s="30"/>
      <c r="BA1669" s="30"/>
      <c r="BB1669" s="30" t="s">
        <v>54452</v>
      </c>
      <c r="BC1669" s="30" t="s">
        <v>54452</v>
      </c>
      <c r="BD1669" s="30" t="s">
        <v>54452</v>
      </c>
      <c r="BE1669" s="30" t="s">
        <v>54452</v>
      </c>
      <c r="BF1669" s="30" t="s">
        <v>54452</v>
      </c>
      <c r="BG1669" s="30">
        <v>4</v>
      </c>
      <c r="BH1669" s="30" t="s">
        <v>237</v>
      </c>
      <c r="BI1669" s="31"/>
    </row>
    <row r="1670" spans="1:61" ht="16.5">
      <c r="A1670" s="21" t="s">
        <v>5719</v>
      </c>
      <c r="B1670" s="21">
        <v>5654</v>
      </c>
      <c r="C1670" s="21">
        <v>2747698</v>
      </c>
      <c r="D1670" s="21">
        <v>6068199275</v>
      </c>
      <c r="E1670" s="22">
        <v>1801110567313</v>
      </c>
      <c r="F1670" s="24" t="s">
        <v>5720</v>
      </c>
      <c r="G1670" s="24" t="s">
        <v>44</v>
      </c>
      <c r="H1670" s="24" t="s">
        <v>51</v>
      </c>
      <c r="I1670" s="24" t="s">
        <v>52</v>
      </c>
      <c r="J1670" s="24" t="s">
        <v>1011</v>
      </c>
      <c r="K1670" s="21">
        <v>35</v>
      </c>
      <c r="L1670" s="32" t="s">
        <v>5721</v>
      </c>
      <c r="M1670" s="21" t="s">
        <v>5722</v>
      </c>
      <c r="N1670" s="21">
        <v>1</v>
      </c>
      <c r="O1670" s="21" t="s">
        <v>55</v>
      </c>
      <c r="P1670" s="21">
        <v>0</v>
      </c>
      <c r="Q1670" s="21">
        <v>0</v>
      </c>
      <c r="R1670" s="33">
        <v>1650</v>
      </c>
      <c r="S1670" s="33">
        <v>155379</v>
      </c>
      <c r="T1670" s="21">
        <v>0</v>
      </c>
      <c r="U1670" s="21">
        <v>0</v>
      </c>
      <c r="V1670" s="21">
        <v>0</v>
      </c>
      <c r="W1670" s="33">
        <v>117809</v>
      </c>
      <c r="X1670" s="33">
        <v>169223</v>
      </c>
      <c r="Y1670" s="39">
        <v>1887325</v>
      </c>
      <c r="Z1670" s="16" t="s">
        <v>126</v>
      </c>
      <c r="AA1670" s="102">
        <v>0</v>
      </c>
      <c r="AB1670" s="21">
        <v>18.8</v>
      </c>
      <c r="AC1670" s="21">
        <v>1.5</v>
      </c>
      <c r="AD1670" s="99">
        <v>0</v>
      </c>
      <c r="AE1670" s="21">
        <v>2.8</v>
      </c>
      <c r="AF1670" s="21">
        <f t="shared" si="26"/>
        <v>23.1</v>
      </c>
      <c r="AG1670" s="21" t="s">
        <v>5723</v>
      </c>
      <c r="AH1670" s="24" t="s">
        <v>5724</v>
      </c>
      <c r="AI1670" s="24" t="s">
        <v>5725</v>
      </c>
      <c r="AJ1670" s="27" t="s">
        <v>32194</v>
      </c>
      <c r="AK1670" s="28" t="s">
        <v>60</v>
      </c>
      <c r="AL1670" s="28">
        <v>10</v>
      </c>
      <c r="AM1670" s="28">
        <v>20060913</v>
      </c>
      <c r="AN1670" s="29">
        <v>305</v>
      </c>
      <c r="AO1670" s="29">
        <v>202212</v>
      </c>
      <c r="AP1670" s="29">
        <v>2022</v>
      </c>
      <c r="AQ1670" s="28">
        <v>216268979</v>
      </c>
      <c r="AR1670" s="28">
        <v>141526320</v>
      </c>
      <c r="AS1670" s="28">
        <v>1111115</v>
      </c>
      <c r="AT1670" s="30">
        <v>1</v>
      </c>
      <c r="AU1670" s="30"/>
      <c r="AV1670" s="30"/>
      <c r="AW1670" s="30"/>
      <c r="AX1670" s="30"/>
      <c r="AY1670" s="30"/>
      <c r="AZ1670" s="30"/>
      <c r="BA1670" s="30"/>
      <c r="BB1670" s="30" t="s">
        <v>54452</v>
      </c>
      <c r="BC1670" s="30" t="s">
        <v>54452</v>
      </c>
      <c r="BD1670" s="30" t="s">
        <v>54452</v>
      </c>
      <c r="BE1670" s="30" t="s">
        <v>54452</v>
      </c>
      <c r="BF1670" s="30" t="s">
        <v>5726</v>
      </c>
      <c r="BG1670" s="30">
        <v>2</v>
      </c>
      <c r="BH1670" s="30" t="s">
        <v>5727</v>
      </c>
      <c r="BI1670" s="31"/>
    </row>
    <row r="1671" spans="1:61" ht="16.5">
      <c r="A1671" s="21" t="s">
        <v>15244</v>
      </c>
      <c r="B1671" s="21">
        <v>14559</v>
      </c>
      <c r="C1671" s="21">
        <v>3985682</v>
      </c>
      <c r="D1671" s="21">
        <v>5028610105</v>
      </c>
      <c r="E1671" s="22">
        <v>1701110425216</v>
      </c>
      <c r="F1671" s="24" t="s">
        <v>15245</v>
      </c>
      <c r="G1671" s="24" t="s">
        <v>44</v>
      </c>
      <c r="H1671" s="24" t="s">
        <v>51</v>
      </c>
      <c r="I1671" s="24" t="s">
        <v>65</v>
      </c>
      <c r="J1671" s="24" t="s">
        <v>363</v>
      </c>
      <c r="K1671" s="21">
        <v>63</v>
      </c>
      <c r="L1671" s="32" t="s">
        <v>15246</v>
      </c>
      <c r="M1671" s="21" t="s">
        <v>1655</v>
      </c>
      <c r="N1671" s="21">
        <v>1</v>
      </c>
      <c r="O1671" s="21" t="s">
        <v>55</v>
      </c>
      <c r="P1671" s="33">
        <v>3995580</v>
      </c>
      <c r="Q1671" s="33">
        <v>582786</v>
      </c>
      <c r="R1671" s="33">
        <v>145178</v>
      </c>
      <c r="S1671" s="21">
        <v>0</v>
      </c>
      <c r="T1671" s="21">
        <v>0</v>
      </c>
      <c r="U1671" s="33">
        <v>29103</v>
      </c>
      <c r="V1671" s="21">
        <v>0</v>
      </c>
      <c r="W1671" s="33">
        <v>43081</v>
      </c>
      <c r="X1671" s="21">
        <v>0</v>
      </c>
      <c r="Y1671" s="21">
        <v>0</v>
      </c>
      <c r="Z1671" s="16" t="s">
        <v>315</v>
      </c>
      <c r="AA1671" s="21">
        <v>39.9</v>
      </c>
      <c r="AB1671" s="21">
        <v>7.2</v>
      </c>
      <c r="AC1671" s="99">
        <v>0</v>
      </c>
      <c r="AD1671" s="21">
        <v>0.2</v>
      </c>
      <c r="AE1671" s="21">
        <v>0.4</v>
      </c>
      <c r="AF1671" s="21">
        <f t="shared" si="26"/>
        <v>47.7</v>
      </c>
      <c r="AG1671" s="21" t="s">
        <v>15247</v>
      </c>
      <c r="AH1671" s="24" t="s">
        <v>15248</v>
      </c>
      <c r="AI1671" s="24" t="s">
        <v>15249</v>
      </c>
      <c r="AJ1671" s="27" t="s">
        <v>32195</v>
      </c>
      <c r="AK1671" s="28" t="s">
        <v>60</v>
      </c>
      <c r="AL1671" s="28">
        <v>10</v>
      </c>
      <c r="AM1671" s="28">
        <v>20110318</v>
      </c>
      <c r="AN1671" s="29">
        <v>335</v>
      </c>
      <c r="AO1671" s="29">
        <v>202212</v>
      </c>
      <c r="AP1671" s="29">
        <v>2022</v>
      </c>
      <c r="AQ1671" s="28">
        <v>27519548</v>
      </c>
      <c r="AR1671" s="28">
        <v>42157940</v>
      </c>
      <c r="AS1671" s="28">
        <v>10000</v>
      </c>
      <c r="AT1671" s="30">
        <v>2</v>
      </c>
      <c r="AU1671" s="30"/>
      <c r="AV1671" s="30"/>
      <c r="AW1671" s="30"/>
      <c r="AX1671" s="30"/>
      <c r="AY1671" s="30"/>
      <c r="AZ1671" s="30"/>
      <c r="BA1671" s="30"/>
      <c r="BB1671" s="30" t="s">
        <v>54452</v>
      </c>
      <c r="BC1671" s="30" t="s">
        <v>54452</v>
      </c>
      <c r="BD1671" s="30" t="s">
        <v>54452</v>
      </c>
      <c r="BE1671" s="30" t="s">
        <v>54452</v>
      </c>
      <c r="BF1671" s="30" t="s">
        <v>15250</v>
      </c>
      <c r="BG1671" s="30">
        <v>2</v>
      </c>
      <c r="BH1671" s="30"/>
      <c r="BI1671" s="31"/>
    </row>
    <row r="1672" spans="1:61" ht="16.5">
      <c r="A1672" s="21" t="s">
        <v>4637</v>
      </c>
      <c r="B1672" s="21">
        <v>4323</v>
      </c>
      <c r="C1672" s="21">
        <v>3689505</v>
      </c>
      <c r="D1672" s="21">
        <v>1258185122</v>
      </c>
      <c r="E1672" s="22">
        <v>1313110094478</v>
      </c>
      <c r="F1672" s="24" t="s">
        <v>4638</v>
      </c>
      <c r="G1672" s="24" t="s">
        <v>44</v>
      </c>
      <c r="H1672" s="24" t="s">
        <v>51</v>
      </c>
      <c r="I1672" s="24" t="s">
        <v>65</v>
      </c>
      <c r="J1672" s="24" t="s">
        <v>1944</v>
      </c>
      <c r="K1672" s="21">
        <v>26</v>
      </c>
      <c r="L1672" s="32" t="s">
        <v>4639</v>
      </c>
      <c r="M1672" s="21" t="s">
        <v>1835</v>
      </c>
      <c r="N1672" s="21">
        <v>1</v>
      </c>
      <c r="O1672" s="21" t="s">
        <v>55</v>
      </c>
      <c r="P1672" s="21">
        <v>0</v>
      </c>
      <c r="Q1672" s="21">
        <v>0</v>
      </c>
      <c r="R1672" s="33">
        <v>5100</v>
      </c>
      <c r="S1672" s="39">
        <v>12173633</v>
      </c>
      <c r="T1672" s="21">
        <v>0</v>
      </c>
      <c r="U1672" s="33">
        <v>201922</v>
      </c>
      <c r="V1672" s="39">
        <v>580603</v>
      </c>
      <c r="W1672" s="39">
        <v>373633</v>
      </c>
      <c r="X1672" s="33">
        <v>155474</v>
      </c>
      <c r="Y1672" s="33">
        <v>1209956</v>
      </c>
      <c r="Z1672" s="16" t="s">
        <v>126</v>
      </c>
      <c r="AA1672" s="102">
        <v>0</v>
      </c>
      <c r="AB1672" s="21">
        <v>12.1</v>
      </c>
      <c r="AC1672" s="21">
        <v>121.7</v>
      </c>
      <c r="AD1672" s="21">
        <v>2</v>
      </c>
      <c r="AE1672" s="21">
        <v>11</v>
      </c>
      <c r="AF1672" s="21">
        <f t="shared" si="26"/>
        <v>146.80000000000001</v>
      </c>
      <c r="AG1672" s="21" t="s">
        <v>4640</v>
      </c>
      <c r="AH1672" s="24" t="s">
        <v>4641</v>
      </c>
      <c r="AI1672" s="24" t="s">
        <v>4642</v>
      </c>
      <c r="AJ1672" s="27" t="s">
        <v>32196</v>
      </c>
      <c r="AK1672" s="28" t="s">
        <v>60</v>
      </c>
      <c r="AL1672" s="28">
        <v>10</v>
      </c>
      <c r="AM1672" s="28">
        <v>20091215</v>
      </c>
      <c r="AN1672" s="29">
        <v>350</v>
      </c>
      <c r="AO1672" s="29">
        <v>202303</v>
      </c>
      <c r="AP1672" s="29">
        <v>2022</v>
      </c>
      <c r="AQ1672" s="28">
        <v>31544303</v>
      </c>
      <c r="AR1672" s="28">
        <v>62272174</v>
      </c>
      <c r="AS1672" s="28">
        <v>2132286</v>
      </c>
      <c r="AT1672" s="30">
        <v>1</v>
      </c>
      <c r="AU1672" s="30"/>
      <c r="AV1672" s="30"/>
      <c r="AW1672" s="30"/>
      <c r="AX1672" s="30"/>
      <c r="AY1672" s="30"/>
      <c r="AZ1672" s="30"/>
      <c r="BA1672" s="30"/>
      <c r="BB1672" s="30" t="s">
        <v>54452</v>
      </c>
      <c r="BC1672" s="30" t="s">
        <v>54452</v>
      </c>
      <c r="BD1672" s="30" t="s">
        <v>54452</v>
      </c>
      <c r="BE1672" s="30" t="s">
        <v>54452</v>
      </c>
      <c r="BF1672" s="30" t="s">
        <v>54452</v>
      </c>
      <c r="BG1672" s="30">
        <v>4</v>
      </c>
      <c r="BH1672" s="30" t="s">
        <v>237</v>
      </c>
      <c r="BI1672" s="31"/>
    </row>
    <row r="1673" spans="1:61" ht="16.5">
      <c r="A1673" s="21" t="s">
        <v>10725</v>
      </c>
      <c r="B1673" s="21">
        <v>11113</v>
      </c>
      <c r="C1673" s="21">
        <v>5858044</v>
      </c>
      <c r="D1673" s="21">
        <v>3058631590</v>
      </c>
      <c r="E1673" s="22">
        <v>1601110362212</v>
      </c>
      <c r="F1673" s="24" t="s">
        <v>7757</v>
      </c>
      <c r="G1673" s="24" t="s">
        <v>44</v>
      </c>
      <c r="H1673" s="24" t="s">
        <v>51</v>
      </c>
      <c r="I1673" s="24" t="s">
        <v>65</v>
      </c>
      <c r="J1673" s="24" t="s">
        <v>3829</v>
      </c>
      <c r="K1673" s="21">
        <v>50</v>
      </c>
      <c r="L1673" s="21"/>
      <c r="M1673" s="21" t="s">
        <v>4665</v>
      </c>
      <c r="N1673" s="21">
        <v>1</v>
      </c>
      <c r="O1673" s="21" t="s">
        <v>55</v>
      </c>
      <c r="P1673" s="33">
        <v>2780770</v>
      </c>
      <c r="Q1673" s="21">
        <v>0</v>
      </c>
      <c r="R1673" s="33">
        <v>2392958</v>
      </c>
      <c r="S1673" s="33">
        <v>2155713</v>
      </c>
      <c r="T1673" s="21">
        <v>0</v>
      </c>
      <c r="U1673" s="33">
        <f>209393+333948566</f>
        <v>334157959</v>
      </c>
      <c r="V1673" s="21">
        <v>0</v>
      </c>
      <c r="W1673" s="33">
        <v>3049264</v>
      </c>
      <c r="X1673" s="33">
        <f>401005958+4857722</f>
        <v>405863680</v>
      </c>
      <c r="Y1673" s="33">
        <v>6329362</v>
      </c>
      <c r="Z1673" s="21" t="s">
        <v>315</v>
      </c>
      <c r="AA1673" s="21">
        <v>27.8</v>
      </c>
      <c r="AB1673" s="21">
        <v>87.2</v>
      </c>
      <c r="AC1673" s="21">
        <v>21.5</v>
      </c>
      <c r="AD1673" s="21">
        <v>3341.5</v>
      </c>
      <c r="AE1673" s="21">
        <v>4089.1</v>
      </c>
      <c r="AF1673" s="21">
        <f t="shared" si="26"/>
        <v>7567.1</v>
      </c>
      <c r="AG1673" s="21" t="s">
        <v>10726</v>
      </c>
      <c r="AH1673" s="24">
        <v>18001472</v>
      </c>
      <c r="AI1673" s="24" t="s">
        <v>10727</v>
      </c>
      <c r="AJ1673" s="27" t="s">
        <v>32197</v>
      </c>
      <c r="AK1673" s="28" t="s">
        <v>60</v>
      </c>
      <c r="AL1673" s="28">
        <v>10</v>
      </c>
      <c r="AM1673" s="28">
        <v>20140101</v>
      </c>
      <c r="AN1673" s="29">
        <v>689</v>
      </c>
      <c r="AO1673" s="29">
        <v>202303</v>
      </c>
      <c r="AP1673" s="29">
        <v>2022</v>
      </c>
      <c r="AQ1673" s="28">
        <v>641031026</v>
      </c>
      <c r="AR1673" s="28">
        <v>831389317</v>
      </c>
      <c r="AS1673" s="28">
        <v>250000000</v>
      </c>
      <c r="AT1673" s="30">
        <v>1</v>
      </c>
      <c r="AU1673" s="30"/>
      <c r="AV1673" s="30"/>
      <c r="AW1673" s="30"/>
      <c r="AX1673" s="30"/>
      <c r="AY1673" s="30"/>
      <c r="AZ1673" s="30"/>
      <c r="BA1673" s="30"/>
      <c r="BB1673" s="30" t="s">
        <v>54452</v>
      </c>
      <c r="BC1673" s="30" t="s">
        <v>54452</v>
      </c>
      <c r="BD1673" s="30" t="s">
        <v>54452</v>
      </c>
      <c r="BE1673" s="30" t="s">
        <v>54452</v>
      </c>
      <c r="BF1673" s="30" t="s">
        <v>54452</v>
      </c>
      <c r="BG1673" s="30">
        <v>4</v>
      </c>
      <c r="BH1673" s="30" t="s">
        <v>10728</v>
      </c>
      <c r="BI1673" s="31"/>
    </row>
    <row r="1674" spans="1:61" ht="16.5">
      <c r="A1674" s="21" t="s">
        <v>13341</v>
      </c>
      <c r="B1674" s="21">
        <v>13181</v>
      </c>
      <c r="C1674" s="21">
        <v>1332640</v>
      </c>
      <c r="D1674" s="21">
        <v>1168170227</v>
      </c>
      <c r="E1674" s="22">
        <v>1101111601156</v>
      </c>
      <c r="F1674" s="24" t="s">
        <v>13342</v>
      </c>
      <c r="G1674" s="24" t="s">
        <v>44</v>
      </c>
      <c r="H1674" s="24" t="s">
        <v>51</v>
      </c>
      <c r="I1674" s="24" t="s">
        <v>63</v>
      </c>
      <c r="J1674" s="24" t="s">
        <v>1449</v>
      </c>
      <c r="K1674" s="21">
        <v>61</v>
      </c>
      <c r="L1674" s="32" t="s">
        <v>13343</v>
      </c>
      <c r="M1674" s="21" t="s">
        <v>13344</v>
      </c>
      <c r="N1674" s="21">
        <v>1</v>
      </c>
      <c r="O1674" s="21" t="s">
        <v>55</v>
      </c>
      <c r="P1674" s="21">
        <v>0</v>
      </c>
      <c r="Q1674" s="21">
        <v>0</v>
      </c>
      <c r="R1674" s="21">
        <v>0</v>
      </c>
      <c r="S1674" s="21">
        <v>0</v>
      </c>
      <c r="T1674" s="21">
        <v>0</v>
      </c>
      <c r="U1674" s="33">
        <v>44389</v>
      </c>
      <c r="V1674" s="21">
        <v>0</v>
      </c>
      <c r="W1674" s="21">
        <v>0</v>
      </c>
      <c r="X1674" s="33">
        <f>689158+1819112</f>
        <v>2508270</v>
      </c>
      <c r="Y1674" s="21">
        <v>0</v>
      </c>
      <c r="Z1674" s="16" t="s">
        <v>315</v>
      </c>
      <c r="AA1674" s="102">
        <v>0</v>
      </c>
      <c r="AB1674" s="99">
        <v>0</v>
      </c>
      <c r="AC1674" s="99">
        <v>0</v>
      </c>
      <c r="AD1674" s="21">
        <v>0.4</v>
      </c>
      <c r="AE1674" s="21">
        <v>25</v>
      </c>
      <c r="AF1674" s="21">
        <f t="shared" si="26"/>
        <v>25.4</v>
      </c>
      <c r="AG1674" s="21" t="s">
        <v>13345</v>
      </c>
      <c r="AH1674" s="24" t="s">
        <v>13346</v>
      </c>
      <c r="AI1674" s="24" t="s">
        <v>13347</v>
      </c>
      <c r="AJ1674" s="27" t="s">
        <v>32198</v>
      </c>
      <c r="AK1674" s="28" t="s">
        <v>60</v>
      </c>
      <c r="AL1674" s="28">
        <v>10</v>
      </c>
      <c r="AM1674" s="28">
        <v>19981029</v>
      </c>
      <c r="AN1674" s="29">
        <v>436</v>
      </c>
      <c r="AO1674" s="29">
        <v>202212</v>
      </c>
      <c r="AP1674" s="29">
        <v>2022</v>
      </c>
      <c r="AQ1674" s="28">
        <v>138815602</v>
      </c>
      <c r="AR1674" s="28">
        <v>64707337</v>
      </c>
      <c r="AS1674" s="28">
        <v>2230000</v>
      </c>
      <c r="AT1674" s="30">
        <v>1</v>
      </c>
      <c r="AU1674" s="30"/>
      <c r="AV1674" s="30"/>
      <c r="AW1674" s="30"/>
      <c r="AX1674" s="30"/>
      <c r="AY1674" s="30"/>
      <c r="AZ1674" s="30"/>
      <c r="BA1674" s="30"/>
      <c r="BB1674" s="30" t="s">
        <v>54452</v>
      </c>
      <c r="BC1674" s="30" t="s">
        <v>54452</v>
      </c>
      <c r="BD1674" s="30" t="s">
        <v>54452</v>
      </c>
      <c r="BE1674" s="30" t="s">
        <v>54452</v>
      </c>
      <c r="BF1674" s="30" t="s">
        <v>54452</v>
      </c>
      <c r="BG1674" s="30">
        <v>8</v>
      </c>
      <c r="BH1674" s="30"/>
      <c r="BI1674" s="31"/>
    </row>
    <row r="1675" spans="1:61" ht="16.5">
      <c r="A1675" s="21" t="s">
        <v>16333</v>
      </c>
      <c r="B1675" s="21">
        <v>8414</v>
      </c>
      <c r="C1675" s="21">
        <v>1715115</v>
      </c>
      <c r="D1675" s="21">
        <v>1358140137</v>
      </c>
      <c r="E1675" s="22">
        <v>1345110042602</v>
      </c>
      <c r="F1675" s="24" t="s">
        <v>16334</v>
      </c>
      <c r="G1675" s="24" t="s">
        <v>44</v>
      </c>
      <c r="H1675" s="24" t="s">
        <v>51</v>
      </c>
      <c r="I1675" s="24" t="s">
        <v>65</v>
      </c>
      <c r="J1675" s="24" t="s">
        <v>313</v>
      </c>
      <c r="K1675" s="21">
        <v>46</v>
      </c>
      <c r="L1675" s="32" t="s">
        <v>16335</v>
      </c>
      <c r="M1675" s="21" t="s">
        <v>16336</v>
      </c>
      <c r="N1675" s="26">
        <v>1</v>
      </c>
      <c r="O1675" s="26">
        <v>0</v>
      </c>
      <c r="P1675" s="26">
        <v>0</v>
      </c>
      <c r="Q1675" s="26">
        <v>0</v>
      </c>
      <c r="R1675" s="26">
        <v>0</v>
      </c>
      <c r="S1675" s="26">
        <v>0</v>
      </c>
      <c r="T1675" s="26">
        <v>0</v>
      </c>
      <c r="U1675" s="26">
        <v>0</v>
      </c>
      <c r="V1675" s="26">
        <v>0</v>
      </c>
      <c r="W1675" s="26">
        <v>0</v>
      </c>
      <c r="X1675" s="26">
        <v>0</v>
      </c>
      <c r="Y1675" s="26">
        <v>0</v>
      </c>
      <c r="Z1675" s="21"/>
      <c r="AA1675" s="101">
        <v>0</v>
      </c>
      <c r="AB1675" s="98">
        <v>0</v>
      </c>
      <c r="AC1675" s="98">
        <v>0</v>
      </c>
      <c r="AD1675" s="98">
        <v>0</v>
      </c>
      <c r="AE1675" s="98">
        <v>0</v>
      </c>
      <c r="AF1675" s="21">
        <f t="shared" si="26"/>
        <v>0</v>
      </c>
      <c r="AG1675" s="21" t="s">
        <v>8183</v>
      </c>
      <c r="AH1675" s="24" t="s">
        <v>16337</v>
      </c>
      <c r="AI1675" s="24" t="s">
        <v>16338</v>
      </c>
      <c r="AJ1675" s="27" t="s">
        <v>32199</v>
      </c>
      <c r="AK1675" s="28" t="s">
        <v>60</v>
      </c>
      <c r="AL1675" s="28">
        <v>10</v>
      </c>
      <c r="AM1675" s="28">
        <v>20000801</v>
      </c>
      <c r="AN1675" s="29">
        <v>708</v>
      </c>
      <c r="AO1675" s="29">
        <v>202204</v>
      </c>
      <c r="AP1675" s="29">
        <v>2022</v>
      </c>
      <c r="AQ1675" s="28">
        <v>22542312</v>
      </c>
      <c r="AR1675" s="28">
        <v>5365057</v>
      </c>
      <c r="AS1675" s="28">
        <v>900000</v>
      </c>
      <c r="AT1675" s="30">
        <v>1</v>
      </c>
      <c r="AU1675" s="30"/>
      <c r="AV1675" s="30"/>
      <c r="AW1675" s="30"/>
      <c r="AX1675" s="30"/>
      <c r="AY1675" s="30"/>
      <c r="AZ1675" s="30"/>
      <c r="BA1675" s="30"/>
      <c r="BB1675" s="30" t="s">
        <v>54452</v>
      </c>
      <c r="BC1675" s="30" t="s">
        <v>54452</v>
      </c>
      <c r="BD1675" s="30" t="s">
        <v>54452</v>
      </c>
      <c r="BE1675" s="30" t="s">
        <v>54452</v>
      </c>
      <c r="BF1675" s="30" t="s">
        <v>54452</v>
      </c>
      <c r="BG1675" s="30">
        <v>7</v>
      </c>
      <c r="BH1675" s="30"/>
      <c r="BI1675" s="31"/>
    </row>
    <row r="1676" spans="1:61" ht="16.5">
      <c r="A1676" s="21" t="s">
        <v>7877</v>
      </c>
      <c r="B1676" s="21">
        <v>8140</v>
      </c>
      <c r="C1676" s="21">
        <v>8412770</v>
      </c>
      <c r="D1676" s="21">
        <v>8418801072</v>
      </c>
      <c r="E1676" s="22">
        <v>1601110471237</v>
      </c>
      <c r="F1676" s="24" t="s">
        <v>7878</v>
      </c>
      <c r="G1676" s="24" t="s">
        <v>44</v>
      </c>
      <c r="H1676" s="24" t="s">
        <v>51</v>
      </c>
      <c r="I1676" s="24" t="s">
        <v>65</v>
      </c>
      <c r="J1676" s="24" t="s">
        <v>2407</v>
      </c>
      <c r="K1676" s="21">
        <v>39</v>
      </c>
      <c r="L1676" s="32" t="s">
        <v>7879</v>
      </c>
      <c r="M1676" s="21" t="s">
        <v>7880</v>
      </c>
      <c r="N1676" s="21">
        <v>1</v>
      </c>
      <c r="O1676" s="21" t="s">
        <v>55</v>
      </c>
      <c r="P1676" s="21">
        <v>0</v>
      </c>
      <c r="Q1676" s="21">
        <v>0</v>
      </c>
      <c r="R1676" s="21">
        <v>0</v>
      </c>
      <c r="S1676" s="21">
        <v>0</v>
      </c>
      <c r="T1676" s="21">
        <v>0</v>
      </c>
      <c r="U1676" s="39">
        <v>31157</v>
      </c>
      <c r="V1676" s="21">
        <v>0</v>
      </c>
      <c r="W1676" s="33">
        <v>35965</v>
      </c>
      <c r="X1676" s="33">
        <v>198108</v>
      </c>
      <c r="Y1676" s="39">
        <v>743841</v>
      </c>
      <c r="Z1676" s="16" t="s">
        <v>1249</v>
      </c>
      <c r="AA1676" s="102">
        <v>0</v>
      </c>
      <c r="AB1676" s="21">
        <v>7.4</v>
      </c>
      <c r="AC1676" s="99">
        <v>0</v>
      </c>
      <c r="AD1676" s="21">
        <v>0.3</v>
      </c>
      <c r="AE1676" s="21">
        <v>2.2999999999999998</v>
      </c>
      <c r="AF1676" s="21">
        <f t="shared" si="26"/>
        <v>10</v>
      </c>
      <c r="AG1676" s="21" t="s">
        <v>7881</v>
      </c>
      <c r="AH1676" s="24" t="s">
        <v>7882</v>
      </c>
      <c r="AI1676" s="24" t="s">
        <v>7883</v>
      </c>
      <c r="AJ1676" s="27" t="s">
        <v>32200</v>
      </c>
      <c r="AK1676" s="28" t="s">
        <v>47</v>
      </c>
      <c r="AL1676" s="28">
        <v>10</v>
      </c>
      <c r="AM1676" s="28">
        <v>20171205</v>
      </c>
      <c r="AN1676" s="29">
        <v>305</v>
      </c>
      <c r="AO1676" s="29">
        <v>202212</v>
      </c>
      <c r="AP1676" s="29">
        <v>2022</v>
      </c>
      <c r="AQ1676" s="28">
        <v>17266083</v>
      </c>
      <c r="AR1676" s="28">
        <v>6211443</v>
      </c>
      <c r="AS1676" s="28">
        <v>240000</v>
      </c>
      <c r="AT1676" s="30">
        <v>1</v>
      </c>
      <c r="AU1676" s="30"/>
      <c r="AV1676" s="30"/>
      <c r="AW1676" s="30"/>
      <c r="AX1676" s="30"/>
      <c r="AY1676" s="30"/>
      <c r="AZ1676" s="30"/>
      <c r="BA1676" s="30"/>
      <c r="BB1676" s="30" t="s">
        <v>54452</v>
      </c>
      <c r="BC1676" s="30" t="s">
        <v>54452</v>
      </c>
      <c r="BD1676" s="30" t="s">
        <v>54452</v>
      </c>
      <c r="BE1676" s="30" t="s">
        <v>54452</v>
      </c>
      <c r="BF1676" s="30" t="s">
        <v>54452</v>
      </c>
      <c r="BG1676" s="30">
        <v>4</v>
      </c>
      <c r="BH1676" s="30" t="s">
        <v>6769</v>
      </c>
      <c r="BI1676" s="31"/>
    </row>
    <row r="1677" spans="1:61" ht="16.5">
      <c r="A1677" s="21" t="s">
        <v>11108</v>
      </c>
      <c r="B1677" s="21">
        <v>11343</v>
      </c>
      <c r="C1677" s="21">
        <v>8436734</v>
      </c>
      <c r="D1677" s="21">
        <v>4478601084</v>
      </c>
      <c r="E1677" s="22">
        <v>1101116595130</v>
      </c>
      <c r="F1677" s="24" t="s">
        <v>11109</v>
      </c>
      <c r="G1677" s="24" t="s">
        <v>44</v>
      </c>
      <c r="H1677" s="24" t="s">
        <v>51</v>
      </c>
      <c r="I1677" s="24" t="s">
        <v>65</v>
      </c>
      <c r="J1677" s="24" t="s">
        <v>3829</v>
      </c>
      <c r="K1677" s="21">
        <v>50</v>
      </c>
      <c r="L1677" s="21"/>
      <c r="M1677" s="21" t="s">
        <v>7444</v>
      </c>
      <c r="N1677" s="21">
        <v>1</v>
      </c>
      <c r="O1677" s="21" t="s">
        <v>55</v>
      </c>
      <c r="P1677" s="21">
        <v>0</v>
      </c>
      <c r="Q1677" s="21">
        <v>0</v>
      </c>
      <c r="R1677" s="33">
        <v>3740</v>
      </c>
      <c r="S1677" s="21">
        <v>0</v>
      </c>
      <c r="T1677" s="21">
        <v>0</v>
      </c>
      <c r="U1677" s="33">
        <v>719245</v>
      </c>
      <c r="V1677" s="21">
        <v>0</v>
      </c>
      <c r="W1677" s="21">
        <v>0</v>
      </c>
      <c r="X1677" s="21">
        <v>0</v>
      </c>
      <c r="Y1677" s="21">
        <v>0</v>
      </c>
      <c r="Z1677" s="21" t="s">
        <v>315</v>
      </c>
      <c r="AA1677" s="102">
        <v>0</v>
      </c>
      <c r="AB1677" s="99">
        <v>0</v>
      </c>
      <c r="AC1677" s="99">
        <v>0</v>
      </c>
      <c r="AD1677" s="21">
        <v>7.1</v>
      </c>
      <c r="AE1677" s="99">
        <v>0</v>
      </c>
      <c r="AF1677" s="21">
        <f t="shared" si="26"/>
        <v>7.1</v>
      </c>
      <c r="AG1677" s="21" t="s">
        <v>11110</v>
      </c>
      <c r="AH1677" s="24" t="s">
        <v>10843</v>
      </c>
      <c r="AI1677" s="24" t="s">
        <v>10813</v>
      </c>
      <c r="AJ1677" s="27" t="s">
        <v>31332</v>
      </c>
      <c r="AK1677" s="28" t="s">
        <v>60</v>
      </c>
      <c r="AL1677" s="28">
        <v>10</v>
      </c>
      <c r="AM1677" s="28">
        <v>20171212</v>
      </c>
      <c r="AN1677" s="29">
        <v>324</v>
      </c>
      <c r="AO1677" s="29">
        <v>202212</v>
      </c>
      <c r="AP1677" s="29">
        <v>2022</v>
      </c>
      <c r="AQ1677" s="28">
        <v>30644959</v>
      </c>
      <c r="AR1677" s="28">
        <v>11510020</v>
      </c>
      <c r="AS1677" s="28">
        <v>1100000</v>
      </c>
      <c r="AT1677" s="30">
        <v>1</v>
      </c>
      <c r="AU1677" s="30"/>
      <c r="AV1677" s="30"/>
      <c r="AW1677" s="30"/>
      <c r="AX1677" s="30"/>
      <c r="AY1677" s="30"/>
      <c r="AZ1677" s="30"/>
      <c r="BA1677" s="30"/>
      <c r="BB1677" s="30" t="s">
        <v>54452</v>
      </c>
      <c r="BC1677" s="30" t="s">
        <v>54452</v>
      </c>
      <c r="BD1677" s="30" t="s">
        <v>54452</v>
      </c>
      <c r="BE1677" s="30" t="s">
        <v>54452</v>
      </c>
      <c r="BF1677" s="30" t="s">
        <v>54452</v>
      </c>
      <c r="BG1677" s="30">
        <v>4</v>
      </c>
      <c r="BH1677" s="30" t="s">
        <v>237</v>
      </c>
      <c r="BI1677" s="31"/>
    </row>
    <row r="1678" spans="1:61" ht="16.5">
      <c r="A1678" s="21" t="s">
        <v>1254</v>
      </c>
      <c r="B1678" s="21">
        <v>1086</v>
      </c>
      <c r="C1678" s="21">
        <v>1368670</v>
      </c>
      <c r="D1678" s="21">
        <v>2158117359</v>
      </c>
      <c r="E1678" s="22">
        <v>1101110240591</v>
      </c>
      <c r="F1678" s="24" t="s">
        <v>1255</v>
      </c>
      <c r="G1678" s="24" t="s">
        <v>44</v>
      </c>
      <c r="H1678" s="24" t="s">
        <v>51</v>
      </c>
      <c r="I1678" s="24" t="s">
        <v>52</v>
      </c>
      <c r="J1678" s="24" t="s">
        <v>975</v>
      </c>
      <c r="K1678" s="21">
        <v>5</v>
      </c>
      <c r="L1678" s="32" t="s">
        <v>1256</v>
      </c>
      <c r="M1678" s="21" t="s">
        <v>1257</v>
      </c>
      <c r="N1678" s="21">
        <v>1</v>
      </c>
      <c r="O1678" s="21" t="s">
        <v>55</v>
      </c>
      <c r="P1678" s="21">
        <v>0</v>
      </c>
      <c r="Q1678" s="21">
        <v>0</v>
      </c>
      <c r="R1678" s="21">
        <v>0</v>
      </c>
      <c r="S1678" s="33">
        <v>1300</v>
      </c>
      <c r="T1678" s="21">
        <v>0</v>
      </c>
      <c r="U1678" s="21">
        <v>0</v>
      </c>
      <c r="V1678" s="21">
        <v>0</v>
      </c>
      <c r="W1678" s="33">
        <v>164785</v>
      </c>
      <c r="X1678" s="33">
        <v>584500</v>
      </c>
      <c r="Y1678" s="21">
        <v>0</v>
      </c>
      <c r="Z1678" s="16" t="s">
        <v>56</v>
      </c>
      <c r="AA1678" s="102">
        <v>0</v>
      </c>
      <c r="AB1678" s="99">
        <v>0</v>
      </c>
      <c r="AC1678" s="99">
        <v>0</v>
      </c>
      <c r="AD1678" s="99">
        <v>0</v>
      </c>
      <c r="AE1678" s="21">
        <v>7.4</v>
      </c>
      <c r="AF1678" s="21">
        <f t="shared" si="26"/>
        <v>7.4</v>
      </c>
      <c r="AG1678" s="21" t="s">
        <v>1018</v>
      </c>
      <c r="AH1678" s="24" t="s">
        <v>1258</v>
      </c>
      <c r="AI1678" s="24" t="s">
        <v>1259</v>
      </c>
      <c r="AJ1678" s="27" t="s">
        <v>32201</v>
      </c>
      <c r="AK1678" s="28" t="s">
        <v>60</v>
      </c>
      <c r="AL1678" s="28">
        <v>10</v>
      </c>
      <c r="AM1678" s="28">
        <v>19781023</v>
      </c>
      <c r="AN1678" s="29">
        <v>370</v>
      </c>
      <c r="AO1678" s="29">
        <v>202212</v>
      </c>
      <c r="AP1678" s="29">
        <v>2022</v>
      </c>
      <c r="AQ1678" s="28">
        <v>641915728</v>
      </c>
      <c r="AR1678" s="28">
        <v>264384905</v>
      </c>
      <c r="AS1678" s="28">
        <v>2900000</v>
      </c>
      <c r="AT1678" s="30">
        <v>1</v>
      </c>
      <c r="AU1678" s="30"/>
      <c r="AV1678" s="30"/>
      <c r="AW1678" s="30"/>
      <c r="AX1678" s="30"/>
      <c r="AY1678" s="30"/>
      <c r="AZ1678" s="30"/>
      <c r="BA1678" s="30"/>
      <c r="BB1678" s="30" t="s">
        <v>54452</v>
      </c>
      <c r="BC1678" s="30" t="s">
        <v>54452</v>
      </c>
      <c r="BD1678" s="30" t="s">
        <v>54452</v>
      </c>
      <c r="BE1678" s="30" t="s">
        <v>54452</v>
      </c>
      <c r="BF1678" s="30" t="s">
        <v>54452</v>
      </c>
      <c r="BG1678" s="30">
        <v>8</v>
      </c>
      <c r="BH1678" s="30"/>
      <c r="BI1678" s="31"/>
    </row>
    <row r="1679" spans="1:61" ht="16.5">
      <c r="A1679" s="21" t="s">
        <v>13950</v>
      </c>
      <c r="B1679" s="21">
        <v>13700</v>
      </c>
      <c r="C1679" s="21">
        <v>2784403</v>
      </c>
      <c r="D1679" s="21">
        <v>2208742885</v>
      </c>
      <c r="E1679" s="22">
        <v>1101113612375</v>
      </c>
      <c r="F1679" s="24" t="s">
        <v>13951</v>
      </c>
      <c r="G1679" s="24" t="s">
        <v>44</v>
      </c>
      <c r="H1679" s="24" t="s">
        <v>51</v>
      </c>
      <c r="I1679" s="24" t="s">
        <v>52</v>
      </c>
      <c r="J1679" s="24" t="s">
        <v>1449</v>
      </c>
      <c r="K1679" s="21">
        <v>61</v>
      </c>
      <c r="L1679" s="32" t="s">
        <v>13952</v>
      </c>
      <c r="M1679" s="21" t="s">
        <v>13953</v>
      </c>
      <c r="N1679" s="73">
        <v>1</v>
      </c>
      <c r="O1679" s="73" t="s">
        <v>55</v>
      </c>
      <c r="P1679" s="21">
        <v>0</v>
      </c>
      <c r="Q1679" s="21">
        <v>0</v>
      </c>
      <c r="R1679" s="21">
        <v>0</v>
      </c>
      <c r="S1679" s="21">
        <v>0</v>
      </c>
      <c r="T1679" s="21">
        <v>0</v>
      </c>
      <c r="U1679" s="21">
        <v>0</v>
      </c>
      <c r="V1679" s="21">
        <v>0</v>
      </c>
      <c r="W1679" s="33">
        <v>4049207</v>
      </c>
      <c r="X1679" s="21">
        <v>0</v>
      </c>
      <c r="Y1679" s="21">
        <v>0</v>
      </c>
      <c r="Z1679" s="21"/>
      <c r="AA1679" s="102">
        <v>0</v>
      </c>
      <c r="AB1679" s="99">
        <v>0</v>
      </c>
      <c r="AC1679" s="99">
        <v>0</v>
      </c>
      <c r="AD1679" s="99">
        <v>0</v>
      </c>
      <c r="AE1679" s="21">
        <v>40.4</v>
      </c>
      <c r="AF1679" s="21">
        <f t="shared" si="26"/>
        <v>40.4</v>
      </c>
      <c r="AG1679" s="21" t="s">
        <v>13954</v>
      </c>
      <c r="AH1679" s="24" t="s">
        <v>13955</v>
      </c>
      <c r="AI1679" s="24" t="s">
        <v>13956</v>
      </c>
      <c r="AJ1679" s="27" t="s">
        <v>31748</v>
      </c>
      <c r="AK1679" s="28" t="s">
        <v>60</v>
      </c>
      <c r="AL1679" s="28">
        <v>10</v>
      </c>
      <c r="AM1679" s="28">
        <v>20070201</v>
      </c>
      <c r="AN1679" s="29">
        <v>1205</v>
      </c>
      <c r="AO1679" s="29">
        <v>202212</v>
      </c>
      <c r="AP1679" s="29">
        <v>2022</v>
      </c>
      <c r="AQ1679" s="28">
        <v>363958945</v>
      </c>
      <c r="AR1679" s="28">
        <v>1788277283</v>
      </c>
      <c r="AS1679" s="28">
        <v>50245169</v>
      </c>
      <c r="AT1679" s="30">
        <v>1</v>
      </c>
      <c r="AU1679" s="30"/>
      <c r="AV1679" s="30"/>
      <c r="AW1679" s="30"/>
      <c r="AX1679" s="30"/>
      <c r="AY1679" s="30"/>
      <c r="AZ1679" s="30"/>
      <c r="BA1679" s="30"/>
      <c r="BB1679" s="30" t="s">
        <v>54452</v>
      </c>
      <c r="BC1679" s="30" t="s">
        <v>54452</v>
      </c>
      <c r="BD1679" s="30" t="s">
        <v>54452</v>
      </c>
      <c r="BE1679" s="30" t="s">
        <v>54452</v>
      </c>
      <c r="BF1679" s="30" t="s">
        <v>54452</v>
      </c>
      <c r="BG1679" s="30">
        <v>8</v>
      </c>
      <c r="BH1679" s="30"/>
      <c r="BI1679" s="31"/>
    </row>
    <row r="1680" spans="1:61" ht="16.5">
      <c r="A1680" s="21" t="s">
        <v>30270</v>
      </c>
      <c r="B1680" s="21">
        <v>24546</v>
      </c>
      <c r="C1680" s="21">
        <v>1450706</v>
      </c>
      <c r="D1680" s="21">
        <v>2148663928</v>
      </c>
      <c r="E1680" s="22">
        <v>1101112028846</v>
      </c>
      <c r="F1680" s="24" t="s">
        <v>30271</v>
      </c>
      <c r="G1680" s="24" t="s">
        <v>104</v>
      </c>
      <c r="H1680" s="24" t="s">
        <v>51</v>
      </c>
      <c r="I1680" s="24" t="s">
        <v>65</v>
      </c>
      <c r="J1680" s="24" t="s">
        <v>363</v>
      </c>
      <c r="K1680" s="21">
        <v>63</v>
      </c>
      <c r="L1680" s="32" t="s">
        <v>30272</v>
      </c>
      <c r="M1680" s="21" t="s">
        <v>9772</v>
      </c>
      <c r="N1680" s="21">
        <v>1</v>
      </c>
      <c r="O1680" s="21" t="s">
        <v>55</v>
      </c>
      <c r="P1680" s="21">
        <v>0</v>
      </c>
      <c r="Q1680" s="21">
        <v>0</v>
      </c>
      <c r="R1680" s="21">
        <v>0</v>
      </c>
      <c r="S1680" s="21">
        <v>0</v>
      </c>
      <c r="T1680" s="21">
        <v>0</v>
      </c>
      <c r="U1680" s="21">
        <v>0</v>
      </c>
      <c r="V1680" s="21">
        <v>0</v>
      </c>
      <c r="W1680" s="21">
        <v>0</v>
      </c>
      <c r="X1680" s="21">
        <v>0</v>
      </c>
      <c r="Y1680" s="21">
        <v>0</v>
      </c>
      <c r="Z1680" s="16" t="s">
        <v>315</v>
      </c>
      <c r="AA1680" s="102">
        <v>0</v>
      </c>
      <c r="AB1680" s="99">
        <v>0</v>
      </c>
      <c r="AC1680" s="99">
        <v>0</v>
      </c>
      <c r="AD1680" s="99">
        <v>0</v>
      </c>
      <c r="AE1680" s="99">
        <v>0</v>
      </c>
      <c r="AF1680" s="21">
        <f t="shared" si="26"/>
        <v>0</v>
      </c>
      <c r="AG1680" s="21" t="s">
        <v>30273</v>
      </c>
      <c r="AH1680" s="24" t="s">
        <v>30274</v>
      </c>
      <c r="AI1680" s="24" t="s">
        <v>30275</v>
      </c>
      <c r="AJ1680" s="27" t="s">
        <v>32202</v>
      </c>
      <c r="AK1680" s="28" t="s">
        <v>60</v>
      </c>
      <c r="AL1680" s="28">
        <v>10</v>
      </c>
      <c r="AM1680" s="28">
        <v>20000720</v>
      </c>
      <c r="AN1680" s="29">
        <v>973</v>
      </c>
      <c r="AO1680" s="29">
        <v>202302</v>
      </c>
      <c r="AP1680" s="29">
        <v>2022</v>
      </c>
      <c r="AQ1680" s="28">
        <v>27220748</v>
      </c>
      <c r="AR1680" s="28">
        <v>11609869</v>
      </c>
      <c r="AS1680" s="28">
        <v>650000</v>
      </c>
      <c r="AT1680" s="30">
        <v>2</v>
      </c>
      <c r="AU1680" s="30"/>
      <c r="AV1680" s="30"/>
      <c r="AW1680" s="30"/>
      <c r="AX1680" s="30"/>
      <c r="AY1680" s="30"/>
      <c r="AZ1680" s="30"/>
      <c r="BA1680" s="30"/>
      <c r="BB1680" s="30" t="s">
        <v>54452</v>
      </c>
      <c r="BC1680" s="30" t="s">
        <v>54452</v>
      </c>
      <c r="BD1680" s="30" t="s">
        <v>54452</v>
      </c>
      <c r="BE1680" s="30" t="s">
        <v>54452</v>
      </c>
      <c r="BF1680" s="30" t="s">
        <v>54452</v>
      </c>
      <c r="BG1680" s="30">
        <v>7</v>
      </c>
      <c r="BH1680" s="30" t="s">
        <v>121</v>
      </c>
      <c r="BI1680" s="31"/>
    </row>
    <row r="1681" spans="1:61" ht="16.5">
      <c r="A1681" s="21" t="s">
        <v>9722</v>
      </c>
      <c r="B1681" s="21">
        <v>9993</v>
      </c>
      <c r="C1681" s="21">
        <v>6790489</v>
      </c>
      <c r="D1681" s="21">
        <v>6208600448</v>
      </c>
      <c r="E1681" s="22">
        <v>1101116142668</v>
      </c>
      <c r="F1681" s="24" t="s">
        <v>9723</v>
      </c>
      <c r="G1681" s="24" t="s">
        <v>44</v>
      </c>
      <c r="H1681" s="24" t="s">
        <v>51</v>
      </c>
      <c r="I1681" s="24" t="s">
        <v>65</v>
      </c>
      <c r="J1681" s="24" t="s">
        <v>264</v>
      </c>
      <c r="K1681" s="21">
        <v>15</v>
      </c>
      <c r="L1681" s="32" t="s">
        <v>9724</v>
      </c>
      <c r="M1681" s="21" t="s">
        <v>9725</v>
      </c>
      <c r="N1681" s="21">
        <v>1</v>
      </c>
      <c r="O1681" s="21" t="s">
        <v>55</v>
      </c>
      <c r="P1681" s="21">
        <v>0</v>
      </c>
      <c r="Q1681" s="33">
        <v>468125</v>
      </c>
      <c r="R1681" s="33">
        <v>550000</v>
      </c>
      <c r="S1681" s="33">
        <v>2296093</v>
      </c>
      <c r="T1681" s="21">
        <v>0</v>
      </c>
      <c r="U1681" s="21">
        <v>0</v>
      </c>
      <c r="V1681" s="21">
        <v>0</v>
      </c>
      <c r="W1681" s="33">
        <v>535670</v>
      </c>
      <c r="X1681" s="33">
        <v>411062</v>
      </c>
      <c r="Y1681" s="33">
        <v>697681</v>
      </c>
      <c r="Z1681" s="16" t="s">
        <v>315</v>
      </c>
      <c r="AA1681" s="102">
        <v>0</v>
      </c>
      <c r="AB1681" s="21">
        <v>17.100000000000001</v>
      </c>
      <c r="AC1681" s="21">
        <v>22.9</v>
      </c>
      <c r="AD1681" s="99">
        <v>0</v>
      </c>
      <c r="AE1681" s="21">
        <v>9.4</v>
      </c>
      <c r="AF1681" s="21">
        <f t="shared" si="26"/>
        <v>49.4</v>
      </c>
      <c r="AG1681" s="21" t="s">
        <v>9726</v>
      </c>
      <c r="AH1681" s="24" t="s">
        <v>9727</v>
      </c>
      <c r="AI1681" s="24" t="s">
        <v>9728</v>
      </c>
      <c r="AJ1681" s="27" t="s">
        <v>32203</v>
      </c>
      <c r="AK1681" s="28" t="s">
        <v>70</v>
      </c>
      <c r="AL1681" s="28">
        <v>10</v>
      </c>
      <c r="AM1681" s="28">
        <v>20160805</v>
      </c>
      <c r="AN1681" s="29">
        <v>619</v>
      </c>
      <c r="AO1681" s="29">
        <v>202306</v>
      </c>
      <c r="AP1681" s="29">
        <v>2022</v>
      </c>
      <c r="AQ1681" s="28">
        <v>138109319</v>
      </c>
      <c r="AR1681" s="28">
        <v>173157918</v>
      </c>
      <c r="AS1681" s="28">
        <v>4096835</v>
      </c>
      <c r="AT1681" s="30">
        <v>1</v>
      </c>
      <c r="AU1681" s="30"/>
      <c r="AV1681" s="30"/>
      <c r="AW1681" s="30"/>
      <c r="AX1681" s="30"/>
      <c r="AY1681" s="30"/>
      <c r="AZ1681" s="30"/>
      <c r="BA1681" s="30"/>
      <c r="BB1681" s="30" t="s">
        <v>54452</v>
      </c>
      <c r="BC1681" s="30" t="s">
        <v>54452</v>
      </c>
      <c r="BD1681" s="30" t="s">
        <v>54452</v>
      </c>
      <c r="BE1681" s="30" t="s">
        <v>54452</v>
      </c>
      <c r="BF1681" s="30" t="s">
        <v>54452</v>
      </c>
      <c r="BG1681" s="30">
        <v>7</v>
      </c>
      <c r="BH1681" s="30" t="s">
        <v>9729</v>
      </c>
      <c r="BI1681" s="31"/>
    </row>
    <row r="1682" spans="1:61" ht="16.5">
      <c r="A1682" s="21" t="s">
        <v>15232</v>
      </c>
      <c r="B1682" s="21">
        <v>14548</v>
      </c>
      <c r="C1682" s="21">
        <v>7388965</v>
      </c>
      <c r="D1682" s="21">
        <v>2268140414</v>
      </c>
      <c r="E1682" s="22">
        <v>1450110011604</v>
      </c>
      <c r="F1682" s="24" t="s">
        <v>15233</v>
      </c>
      <c r="G1682" s="24" t="s">
        <v>44</v>
      </c>
      <c r="H1682" s="24" t="s">
        <v>51</v>
      </c>
      <c r="I1682" s="24" t="s">
        <v>65</v>
      </c>
      <c r="J1682" s="24" t="s">
        <v>363</v>
      </c>
      <c r="K1682" s="21">
        <v>63</v>
      </c>
      <c r="L1682" s="32" t="s">
        <v>15234</v>
      </c>
      <c r="M1682" s="21" t="s">
        <v>15235</v>
      </c>
      <c r="N1682" s="21">
        <v>1</v>
      </c>
      <c r="O1682" s="21">
        <v>0</v>
      </c>
      <c r="P1682" s="21">
        <v>0</v>
      </c>
      <c r="Q1682" s="21">
        <v>0</v>
      </c>
      <c r="R1682" s="21">
        <v>0</v>
      </c>
      <c r="S1682" s="21">
        <v>0</v>
      </c>
      <c r="T1682" s="21">
        <v>0</v>
      </c>
      <c r="U1682" s="21">
        <v>0</v>
      </c>
      <c r="V1682" s="21">
        <v>0</v>
      </c>
      <c r="W1682" s="21">
        <v>0</v>
      </c>
      <c r="X1682" s="21">
        <v>0</v>
      </c>
      <c r="Y1682" s="21">
        <v>0</v>
      </c>
      <c r="Z1682" s="16" t="s">
        <v>315</v>
      </c>
      <c r="AA1682" s="101">
        <v>0</v>
      </c>
      <c r="AB1682" s="98">
        <v>0</v>
      </c>
      <c r="AC1682" s="98">
        <v>0</v>
      </c>
      <c r="AD1682" s="98">
        <v>0</v>
      </c>
      <c r="AE1682" s="98">
        <v>0</v>
      </c>
      <c r="AF1682" s="21">
        <f t="shared" si="26"/>
        <v>0</v>
      </c>
      <c r="AG1682" s="21" t="s">
        <v>15236</v>
      </c>
      <c r="AH1682" s="24" t="s">
        <v>15237</v>
      </c>
      <c r="AI1682" s="24" t="s">
        <v>15238</v>
      </c>
      <c r="AJ1682" s="27" t="s">
        <v>32204</v>
      </c>
      <c r="AK1682" s="28" t="s">
        <v>60</v>
      </c>
      <c r="AL1682" s="28">
        <v>10</v>
      </c>
      <c r="AM1682" s="28">
        <v>20090901</v>
      </c>
      <c r="AN1682" s="29">
        <v>419</v>
      </c>
      <c r="AO1682" s="29">
        <v>202212</v>
      </c>
      <c r="AP1682" s="29">
        <v>2022</v>
      </c>
      <c r="AQ1682" s="28">
        <v>23097826</v>
      </c>
      <c r="AR1682" s="28">
        <v>4066114</v>
      </c>
      <c r="AS1682" s="28">
        <v>1500000</v>
      </c>
      <c r="AT1682" s="30">
        <v>2</v>
      </c>
      <c r="AU1682" s="30"/>
      <c r="AV1682" s="30"/>
      <c r="AW1682" s="30"/>
      <c r="AX1682" s="30"/>
      <c r="AY1682" s="30"/>
      <c r="AZ1682" s="30"/>
      <c r="BA1682" s="30"/>
      <c r="BB1682" s="30" t="s">
        <v>54452</v>
      </c>
      <c r="BC1682" s="30" t="s">
        <v>54452</v>
      </c>
      <c r="BD1682" s="30" t="s">
        <v>54452</v>
      </c>
      <c r="BE1682" s="30" t="s">
        <v>54452</v>
      </c>
      <c r="BF1682" s="30" t="s">
        <v>15239</v>
      </c>
      <c r="BG1682" s="30">
        <v>2</v>
      </c>
      <c r="BH1682" s="30" t="s">
        <v>15240</v>
      </c>
      <c r="BI1682" s="31"/>
    </row>
    <row r="1683" spans="1:61" ht="16.5">
      <c r="A1683" s="21" t="s">
        <v>4971</v>
      </c>
      <c r="B1683" s="21">
        <v>4657</v>
      </c>
      <c r="C1683" s="21">
        <v>1235641</v>
      </c>
      <c r="D1683" s="21">
        <v>1358119560</v>
      </c>
      <c r="E1683" s="22">
        <v>1350110045639</v>
      </c>
      <c r="F1683" s="24" t="s">
        <v>4972</v>
      </c>
      <c r="G1683" s="24" t="s">
        <v>44</v>
      </c>
      <c r="H1683" s="24" t="s">
        <v>51</v>
      </c>
      <c r="I1683" s="24" t="s">
        <v>52</v>
      </c>
      <c r="J1683" s="24" t="s">
        <v>1921</v>
      </c>
      <c r="K1683" s="21">
        <v>28</v>
      </c>
      <c r="L1683" s="32" t="s">
        <v>4973</v>
      </c>
      <c r="M1683" s="21" t="s">
        <v>4974</v>
      </c>
      <c r="N1683" s="21">
        <v>1</v>
      </c>
      <c r="O1683" s="21" t="s">
        <v>55</v>
      </c>
      <c r="P1683" s="21">
        <v>0</v>
      </c>
      <c r="Q1683" s="21">
        <v>0</v>
      </c>
      <c r="R1683" s="21">
        <v>0</v>
      </c>
      <c r="S1683" s="33">
        <v>619756</v>
      </c>
      <c r="T1683" s="21">
        <v>0</v>
      </c>
      <c r="U1683" s="21">
        <v>0</v>
      </c>
      <c r="V1683" s="39">
        <v>22806</v>
      </c>
      <c r="W1683" s="33">
        <v>91161</v>
      </c>
      <c r="X1683" s="21">
        <f>SUM(128660,28800)</f>
        <v>157460</v>
      </c>
      <c r="Y1683" s="33">
        <v>12067665</v>
      </c>
      <c r="Z1683" s="16" t="s">
        <v>126</v>
      </c>
      <c r="AA1683" s="102">
        <v>0</v>
      </c>
      <c r="AB1683" s="21">
        <v>120.6</v>
      </c>
      <c r="AC1683" s="21">
        <v>6.1</v>
      </c>
      <c r="AD1683" s="99">
        <v>0</v>
      </c>
      <c r="AE1683" s="21">
        <v>2.7</v>
      </c>
      <c r="AF1683" s="21">
        <f t="shared" si="26"/>
        <v>129.39999999999998</v>
      </c>
      <c r="AG1683" s="21" t="s">
        <v>4975</v>
      </c>
      <c r="AH1683" s="24" t="s">
        <v>4976</v>
      </c>
      <c r="AI1683" s="24" t="s">
        <v>4977</v>
      </c>
      <c r="AJ1683" s="27" t="s">
        <v>32205</v>
      </c>
      <c r="AK1683" s="28" t="s">
        <v>70</v>
      </c>
      <c r="AL1683" s="28">
        <v>10</v>
      </c>
      <c r="AM1683" s="28">
        <v>19950222</v>
      </c>
      <c r="AN1683" s="29">
        <v>417</v>
      </c>
      <c r="AO1683" s="29">
        <v>202306</v>
      </c>
      <c r="AP1683" s="29">
        <v>2022</v>
      </c>
      <c r="AQ1683" s="28">
        <v>163233330</v>
      </c>
      <c r="AR1683" s="28">
        <v>210871352</v>
      </c>
      <c r="AS1683" s="28">
        <v>16044630</v>
      </c>
      <c r="AT1683" s="30">
        <v>1</v>
      </c>
      <c r="AU1683" s="30"/>
      <c r="AV1683" s="30"/>
      <c r="AW1683" s="30"/>
      <c r="AX1683" s="30"/>
      <c r="AY1683" s="30"/>
      <c r="AZ1683" s="30"/>
      <c r="BA1683" s="30"/>
      <c r="BB1683" s="30" t="s">
        <v>54452</v>
      </c>
      <c r="BC1683" s="30" t="s">
        <v>54452</v>
      </c>
      <c r="BD1683" s="30" t="s">
        <v>54452</v>
      </c>
      <c r="BE1683" s="30" t="s">
        <v>54452</v>
      </c>
      <c r="BF1683" s="30" t="s">
        <v>54452</v>
      </c>
      <c r="BG1683" s="30">
        <v>7</v>
      </c>
      <c r="BH1683" s="30" t="s">
        <v>4978</v>
      </c>
      <c r="BI1683" s="31"/>
    </row>
    <row r="1684" spans="1:61" ht="16.5">
      <c r="A1684" s="21" t="s">
        <v>10608</v>
      </c>
      <c r="B1684" s="21">
        <v>11033</v>
      </c>
      <c r="C1684" s="21">
        <v>1612614</v>
      </c>
      <c r="D1684" s="21">
        <v>2018123094</v>
      </c>
      <c r="E1684" s="22">
        <v>1101111611189</v>
      </c>
      <c r="F1684" s="24" t="s">
        <v>10609</v>
      </c>
      <c r="G1684" s="24" t="s">
        <v>44</v>
      </c>
      <c r="H1684" s="24" t="s">
        <v>51</v>
      </c>
      <c r="I1684" s="24" t="s">
        <v>52</v>
      </c>
      <c r="J1684" s="24" t="s">
        <v>467</v>
      </c>
      <c r="K1684" s="21">
        <v>49</v>
      </c>
      <c r="L1684" s="21"/>
      <c r="M1684" s="21" t="s">
        <v>10610</v>
      </c>
      <c r="N1684" s="21">
        <v>1</v>
      </c>
      <c r="O1684" s="21" t="s">
        <v>55</v>
      </c>
      <c r="P1684" s="33">
        <v>1336200</v>
      </c>
      <c r="Q1684" s="21">
        <v>0</v>
      </c>
      <c r="R1684" s="21">
        <v>0</v>
      </c>
      <c r="S1684" s="21">
        <v>0</v>
      </c>
      <c r="T1684" s="21">
        <v>0</v>
      </c>
      <c r="U1684" s="33">
        <v>30595</v>
      </c>
      <c r="V1684" s="21">
        <v>0</v>
      </c>
      <c r="W1684" s="21">
        <v>0</v>
      </c>
      <c r="X1684" s="33">
        <v>1055306</v>
      </c>
      <c r="Y1684" s="33">
        <v>1050390</v>
      </c>
      <c r="Z1684" s="21" t="s">
        <v>315</v>
      </c>
      <c r="AA1684" s="21">
        <v>13.3</v>
      </c>
      <c r="AB1684" s="21">
        <v>10.5</v>
      </c>
      <c r="AC1684" s="99">
        <v>0</v>
      </c>
      <c r="AD1684" s="21">
        <v>0.3</v>
      </c>
      <c r="AE1684" s="21">
        <v>10.5</v>
      </c>
      <c r="AF1684" s="21">
        <f t="shared" si="26"/>
        <v>34.6</v>
      </c>
      <c r="AG1684" s="21" t="s">
        <v>10611</v>
      </c>
      <c r="AH1684" s="24" t="s">
        <v>10612</v>
      </c>
      <c r="AI1684" s="24" t="s">
        <v>10613</v>
      </c>
      <c r="AJ1684" s="27" t="s">
        <v>32206</v>
      </c>
      <c r="AK1684" s="28" t="s">
        <v>60</v>
      </c>
      <c r="AL1684" s="28">
        <v>10</v>
      </c>
      <c r="AM1684" s="28">
        <v>19981123</v>
      </c>
      <c r="AN1684" s="29">
        <v>984</v>
      </c>
      <c r="AO1684" s="29">
        <v>202212</v>
      </c>
      <c r="AP1684" s="29">
        <v>2022</v>
      </c>
      <c r="AQ1684" s="28">
        <v>461100420</v>
      </c>
      <c r="AR1684" s="28">
        <v>201851790</v>
      </c>
      <c r="AS1684" s="28">
        <v>1150000</v>
      </c>
      <c r="AT1684" s="30">
        <v>1</v>
      </c>
      <c r="AU1684" s="30"/>
      <c r="AV1684" s="30"/>
      <c r="AW1684" s="30"/>
      <c r="AX1684" s="30"/>
      <c r="AY1684" s="30"/>
      <c r="AZ1684" s="30"/>
      <c r="BA1684" s="30"/>
      <c r="BB1684" s="30" t="s">
        <v>54452</v>
      </c>
      <c r="BC1684" s="30" t="s">
        <v>54452</v>
      </c>
      <c r="BD1684" s="30" t="s">
        <v>54452</v>
      </c>
      <c r="BE1684" s="30" t="s">
        <v>54452</v>
      </c>
      <c r="BF1684" s="30" t="s">
        <v>10614</v>
      </c>
      <c r="BG1684" s="30">
        <v>2</v>
      </c>
      <c r="BH1684" s="30" t="s">
        <v>10615</v>
      </c>
      <c r="BI1684" s="31"/>
    </row>
    <row r="1685" spans="1:61" ht="16.5">
      <c r="A1685" s="21" t="s">
        <v>12902</v>
      </c>
      <c r="B1685" s="21">
        <v>12602</v>
      </c>
      <c r="C1685" s="21">
        <v>1881035</v>
      </c>
      <c r="D1685" s="21">
        <v>2148183536</v>
      </c>
      <c r="E1685" s="22">
        <v>1101111138985</v>
      </c>
      <c r="F1685" s="24" t="s">
        <v>12903</v>
      </c>
      <c r="G1685" s="24" t="s">
        <v>44</v>
      </c>
      <c r="H1685" s="24" t="s">
        <v>51</v>
      </c>
      <c r="I1685" s="24" t="s">
        <v>52</v>
      </c>
      <c r="J1685" s="24" t="s">
        <v>462</v>
      </c>
      <c r="K1685" s="21">
        <v>56</v>
      </c>
      <c r="L1685" s="32" t="s">
        <v>12904</v>
      </c>
      <c r="M1685" s="21" t="s">
        <v>12905</v>
      </c>
      <c r="N1685" s="73">
        <v>1</v>
      </c>
      <c r="O1685" s="73" t="s">
        <v>55</v>
      </c>
      <c r="P1685" s="21">
        <v>0</v>
      </c>
      <c r="Q1685" s="21">
        <v>0</v>
      </c>
      <c r="R1685" s="21">
        <v>0</v>
      </c>
      <c r="S1685" s="21">
        <v>0</v>
      </c>
      <c r="T1685" s="21">
        <v>0</v>
      </c>
      <c r="U1685" s="21">
        <v>0</v>
      </c>
      <c r="V1685" s="21">
        <v>0</v>
      </c>
      <c r="W1685" s="33">
        <v>3076726</v>
      </c>
      <c r="X1685" s="33">
        <v>307425</v>
      </c>
      <c r="Y1685" s="21">
        <v>0</v>
      </c>
      <c r="Z1685" s="21"/>
      <c r="AA1685" s="102">
        <v>0</v>
      </c>
      <c r="AB1685" s="99">
        <v>0</v>
      </c>
      <c r="AC1685" s="99">
        <v>0</v>
      </c>
      <c r="AD1685" s="99">
        <v>0</v>
      </c>
      <c r="AE1685" s="21">
        <v>33.799999999999997</v>
      </c>
      <c r="AF1685" s="21">
        <f t="shared" si="26"/>
        <v>33.799999999999997</v>
      </c>
      <c r="AG1685" s="21" t="s">
        <v>12906</v>
      </c>
      <c r="AH1685" s="24" t="s">
        <v>12907</v>
      </c>
      <c r="AI1685" s="24" t="s">
        <v>12908</v>
      </c>
      <c r="AJ1685" s="27" t="s">
        <v>30956</v>
      </c>
      <c r="AK1685" s="28" t="s">
        <v>70</v>
      </c>
      <c r="AL1685" s="28">
        <v>10</v>
      </c>
      <c r="AM1685" s="28">
        <v>19950315</v>
      </c>
      <c r="AN1685" s="29">
        <v>1315</v>
      </c>
      <c r="AO1685" s="29">
        <v>202306</v>
      </c>
      <c r="AP1685" s="29">
        <v>2022</v>
      </c>
      <c r="AQ1685" s="28">
        <v>216407740</v>
      </c>
      <c r="AR1685" s="28">
        <v>334772888</v>
      </c>
      <c r="AS1685" s="28">
        <v>5182645</v>
      </c>
      <c r="AT1685" s="30">
        <v>1</v>
      </c>
      <c r="AU1685" s="30"/>
      <c r="AV1685" s="30"/>
      <c r="AW1685" s="30"/>
      <c r="AX1685" s="30"/>
      <c r="AY1685" s="30"/>
      <c r="AZ1685" s="30"/>
      <c r="BA1685" s="30"/>
      <c r="BB1685" s="30" t="s">
        <v>54452</v>
      </c>
      <c r="BC1685" s="30" t="s">
        <v>54452</v>
      </c>
      <c r="BD1685" s="30" t="s">
        <v>54452</v>
      </c>
      <c r="BE1685" s="30" t="s">
        <v>54452</v>
      </c>
      <c r="BF1685" s="30" t="s">
        <v>54452</v>
      </c>
      <c r="BG1685" s="30">
        <v>7</v>
      </c>
      <c r="BH1685" s="30" t="s">
        <v>12909</v>
      </c>
      <c r="BI1685" s="31"/>
    </row>
    <row r="1686" spans="1:61" ht="16.5">
      <c r="A1686" s="21" t="s">
        <v>14089</v>
      </c>
      <c r="B1686" s="21">
        <v>13818</v>
      </c>
      <c r="C1686" s="21">
        <v>1677114</v>
      </c>
      <c r="D1686" s="21">
        <v>2208110886</v>
      </c>
      <c r="E1686" s="22">
        <v>1101111263203</v>
      </c>
      <c r="F1686" s="24" t="s">
        <v>14090</v>
      </c>
      <c r="G1686" s="24" t="s">
        <v>44</v>
      </c>
      <c r="H1686" s="24" t="s">
        <v>51</v>
      </c>
      <c r="I1686" s="24" t="s">
        <v>52</v>
      </c>
      <c r="J1686" s="24" t="s">
        <v>462</v>
      </c>
      <c r="K1686" s="21">
        <v>56</v>
      </c>
      <c r="L1686" s="32" t="s">
        <v>14091</v>
      </c>
      <c r="M1686" s="21" t="s">
        <v>14092</v>
      </c>
      <c r="N1686" s="73">
        <v>1</v>
      </c>
      <c r="O1686" s="73" t="s">
        <v>55</v>
      </c>
      <c r="P1686" s="21">
        <v>0</v>
      </c>
      <c r="Q1686" s="21">
        <v>0</v>
      </c>
      <c r="R1686" s="21">
        <v>0</v>
      </c>
      <c r="S1686" s="33">
        <v>12901116</v>
      </c>
      <c r="T1686" s="21">
        <v>0</v>
      </c>
      <c r="U1686" s="33">
        <v>167115</v>
      </c>
      <c r="V1686" s="21">
        <v>0</v>
      </c>
      <c r="W1686" s="33">
        <v>2199618</v>
      </c>
      <c r="X1686" s="21">
        <v>0</v>
      </c>
      <c r="Y1686" s="21">
        <v>0</v>
      </c>
      <c r="Z1686" s="21"/>
      <c r="AA1686" s="102">
        <v>0</v>
      </c>
      <c r="AB1686" s="99">
        <v>0</v>
      </c>
      <c r="AC1686" s="21">
        <v>129</v>
      </c>
      <c r="AD1686" s="21">
        <v>1.6</v>
      </c>
      <c r="AE1686" s="21">
        <v>21.9</v>
      </c>
      <c r="AF1686" s="21">
        <f t="shared" si="26"/>
        <v>152.5</v>
      </c>
      <c r="AG1686" s="21" t="s">
        <v>14093</v>
      </c>
      <c r="AH1686" s="24" t="s">
        <v>14094</v>
      </c>
      <c r="AI1686" s="24" t="s">
        <v>14095</v>
      </c>
      <c r="AJ1686" s="27" t="s">
        <v>32054</v>
      </c>
      <c r="AK1686" s="28" t="s">
        <v>70</v>
      </c>
      <c r="AL1686" s="28">
        <v>10</v>
      </c>
      <c r="AM1686" s="28">
        <v>19960422</v>
      </c>
      <c r="AN1686" s="29">
        <v>688</v>
      </c>
      <c r="AO1686" s="29">
        <v>202306</v>
      </c>
      <c r="AP1686" s="29">
        <v>2022</v>
      </c>
      <c r="AQ1686" s="28">
        <v>304340329</v>
      </c>
      <c r="AR1686" s="28">
        <v>450590568</v>
      </c>
      <c r="AS1686" s="28">
        <v>5747384</v>
      </c>
      <c r="AT1686" s="30">
        <v>1</v>
      </c>
      <c r="AU1686" s="30"/>
      <c r="AV1686" s="30"/>
      <c r="AW1686" s="30"/>
      <c r="AX1686" s="30"/>
      <c r="AY1686" s="30"/>
      <c r="AZ1686" s="30"/>
      <c r="BA1686" s="30"/>
      <c r="BB1686" s="30" t="s">
        <v>54452</v>
      </c>
      <c r="BC1686" s="30" t="s">
        <v>54452</v>
      </c>
      <c r="BD1686" s="30" t="s">
        <v>54452</v>
      </c>
      <c r="BE1686" s="30" t="s">
        <v>54452</v>
      </c>
      <c r="BF1686" s="30" t="s">
        <v>54452</v>
      </c>
      <c r="BG1686" s="30">
        <v>4</v>
      </c>
      <c r="BH1686" s="30" t="s">
        <v>3728</v>
      </c>
      <c r="BI1686" s="31"/>
    </row>
    <row r="1687" spans="1:61" ht="16.5">
      <c r="A1687" s="21" t="s">
        <v>7833</v>
      </c>
      <c r="B1687" s="21">
        <v>8089</v>
      </c>
      <c r="C1687" s="21">
        <v>1311486</v>
      </c>
      <c r="D1687" s="21">
        <v>2148106825</v>
      </c>
      <c r="E1687" s="22">
        <v>1101110429351</v>
      </c>
      <c r="F1687" s="24" t="s">
        <v>7834</v>
      </c>
      <c r="G1687" s="24" t="s">
        <v>44</v>
      </c>
      <c r="H1687" s="24" t="s">
        <v>51</v>
      </c>
      <c r="I1687" s="24" t="s">
        <v>52</v>
      </c>
      <c r="J1687" s="24" t="s">
        <v>1293</v>
      </c>
      <c r="K1687" s="21">
        <v>42</v>
      </c>
      <c r="L1687" s="32" t="s">
        <v>7835</v>
      </c>
      <c r="M1687" s="21" t="s">
        <v>7836</v>
      </c>
      <c r="N1687" s="21">
        <v>1</v>
      </c>
      <c r="O1687" s="21" t="s">
        <v>83</v>
      </c>
      <c r="P1687" s="21">
        <v>0</v>
      </c>
      <c r="Q1687" s="33">
        <v>183960000</v>
      </c>
      <c r="R1687" s="21">
        <v>0</v>
      </c>
      <c r="S1687" s="21">
        <v>0</v>
      </c>
      <c r="T1687" s="21">
        <v>0</v>
      </c>
      <c r="U1687" s="33">
        <v>120094534</v>
      </c>
      <c r="V1687" s="33">
        <v>645951545</v>
      </c>
      <c r="W1687" s="21">
        <v>0</v>
      </c>
      <c r="X1687" s="33">
        <v>24000000</v>
      </c>
      <c r="Y1687" s="21">
        <v>0</v>
      </c>
      <c r="Z1687" s="16"/>
      <c r="AA1687" s="102">
        <v>0</v>
      </c>
      <c r="AB1687" s="21">
        <v>1.8</v>
      </c>
      <c r="AC1687" s="99">
        <v>0</v>
      </c>
      <c r="AD1687" s="21">
        <v>1.2</v>
      </c>
      <c r="AE1687" s="21">
        <v>6.6</v>
      </c>
      <c r="AF1687" s="21">
        <f t="shared" si="26"/>
        <v>9.6</v>
      </c>
      <c r="AG1687" s="21" t="s">
        <v>7837</v>
      </c>
      <c r="AH1687" s="24" t="s">
        <v>7838</v>
      </c>
      <c r="AI1687" s="24" t="s">
        <v>7839</v>
      </c>
      <c r="AJ1687" s="27" t="s">
        <v>30983</v>
      </c>
      <c r="AK1687" s="28" t="s">
        <v>60</v>
      </c>
      <c r="AL1687" s="28">
        <v>10</v>
      </c>
      <c r="AM1687" s="28">
        <v>19860701</v>
      </c>
      <c r="AN1687" s="29">
        <v>897</v>
      </c>
      <c r="AO1687" s="29">
        <v>202308</v>
      </c>
      <c r="AP1687" s="29">
        <v>2022</v>
      </c>
      <c r="AQ1687" s="28">
        <v>184908015</v>
      </c>
      <c r="AR1687" s="28">
        <v>120894964</v>
      </c>
      <c r="AS1687" s="28">
        <v>1501865</v>
      </c>
      <c r="AT1687" s="30">
        <v>1</v>
      </c>
      <c r="AU1687" s="30"/>
      <c r="AV1687" s="30"/>
      <c r="AW1687" s="30"/>
      <c r="AX1687" s="30"/>
      <c r="AY1687" s="30"/>
      <c r="AZ1687" s="30"/>
      <c r="BA1687" s="30"/>
      <c r="BB1687" s="30" t="s">
        <v>54452</v>
      </c>
      <c r="BC1687" s="30" t="s">
        <v>54452</v>
      </c>
      <c r="BD1687" s="30" t="s">
        <v>54452</v>
      </c>
      <c r="BE1687" s="30" t="s">
        <v>54452</v>
      </c>
      <c r="BF1687" s="30" t="s">
        <v>54452</v>
      </c>
      <c r="BG1687" s="30">
        <v>4</v>
      </c>
      <c r="BH1687" s="30" t="s">
        <v>6769</v>
      </c>
      <c r="BI1687" s="31"/>
    </row>
    <row r="1688" spans="1:61" ht="16.5">
      <c r="A1688" s="21" t="s">
        <v>30354</v>
      </c>
      <c r="B1688" s="21">
        <v>24575</v>
      </c>
      <c r="C1688" s="21">
        <v>1943312</v>
      </c>
      <c r="D1688" s="21">
        <v>1228147376</v>
      </c>
      <c r="E1688" s="22">
        <v>1201110097164</v>
      </c>
      <c r="F1688" s="24" t="s">
        <v>30355</v>
      </c>
      <c r="G1688" s="24" t="s">
        <v>104</v>
      </c>
      <c r="H1688" s="24" t="s">
        <v>51</v>
      </c>
      <c r="I1688" s="24" t="s">
        <v>65</v>
      </c>
      <c r="J1688" s="24" t="s">
        <v>363</v>
      </c>
      <c r="K1688" s="21">
        <v>63</v>
      </c>
      <c r="L1688" s="32" t="s">
        <v>30356</v>
      </c>
      <c r="M1688" s="21" t="s">
        <v>2006</v>
      </c>
      <c r="N1688" s="21">
        <v>1</v>
      </c>
      <c r="O1688" s="21" t="s">
        <v>55</v>
      </c>
      <c r="P1688" s="21">
        <v>0</v>
      </c>
      <c r="Q1688" s="21">
        <v>0</v>
      </c>
      <c r="R1688" s="21">
        <v>0</v>
      </c>
      <c r="S1688" s="21">
        <v>0</v>
      </c>
      <c r="T1688" s="21">
        <v>0</v>
      </c>
      <c r="U1688" s="21">
        <v>0</v>
      </c>
      <c r="V1688" s="21">
        <v>0</v>
      </c>
      <c r="W1688" s="21">
        <v>0</v>
      </c>
      <c r="X1688" s="21">
        <v>0</v>
      </c>
      <c r="Y1688" s="21">
        <v>0</v>
      </c>
      <c r="Z1688" s="21"/>
      <c r="AA1688" s="102">
        <v>0</v>
      </c>
      <c r="AB1688" s="99">
        <v>0</v>
      </c>
      <c r="AC1688" s="99">
        <v>0</v>
      </c>
      <c r="AD1688" s="99">
        <v>0</v>
      </c>
      <c r="AE1688" s="99">
        <v>0</v>
      </c>
      <c r="AF1688" s="21">
        <f t="shared" si="26"/>
        <v>0</v>
      </c>
      <c r="AG1688" s="21" t="s">
        <v>30357</v>
      </c>
      <c r="AH1688" s="24" t="s">
        <v>11535</v>
      </c>
      <c r="AI1688" s="24" t="s">
        <v>30358</v>
      </c>
      <c r="AJ1688" s="27" t="s">
        <v>32207</v>
      </c>
      <c r="AK1688" s="28" t="s">
        <v>60</v>
      </c>
      <c r="AL1688" s="28">
        <v>10</v>
      </c>
      <c r="AM1688" s="28">
        <v>19940602</v>
      </c>
      <c r="AN1688" s="29">
        <v>729</v>
      </c>
      <c r="AO1688" s="29">
        <v>202302</v>
      </c>
      <c r="AP1688" s="29">
        <v>2022</v>
      </c>
      <c r="AQ1688" s="28">
        <v>35071744</v>
      </c>
      <c r="AR1688" s="28">
        <v>10105669</v>
      </c>
      <c r="AS1688" s="28">
        <v>500000</v>
      </c>
      <c r="AT1688" s="30">
        <v>1</v>
      </c>
      <c r="AU1688" s="30"/>
      <c r="AV1688" s="30"/>
      <c r="AW1688" s="30"/>
      <c r="AX1688" s="30"/>
      <c r="AY1688" s="30"/>
      <c r="AZ1688" s="30"/>
      <c r="BA1688" s="30"/>
      <c r="BB1688" s="30" t="s">
        <v>54452</v>
      </c>
      <c r="BC1688" s="30" t="s">
        <v>54452</v>
      </c>
      <c r="BD1688" s="30" t="s">
        <v>54452</v>
      </c>
      <c r="BE1688" s="30" t="s">
        <v>54452</v>
      </c>
      <c r="BF1688" s="30" t="s">
        <v>54452</v>
      </c>
      <c r="BG1688" s="30">
        <v>7</v>
      </c>
      <c r="BH1688" s="30" t="s">
        <v>30359</v>
      </c>
      <c r="BI1688" s="31"/>
    </row>
    <row r="1689" spans="1:61" ht="16.5">
      <c r="A1689" s="21" t="s">
        <v>4658</v>
      </c>
      <c r="B1689" s="21">
        <v>4330</v>
      </c>
      <c r="C1689" s="21">
        <v>1581302</v>
      </c>
      <c r="D1689" s="21">
        <v>1298132781</v>
      </c>
      <c r="E1689" s="22">
        <v>1311110046639</v>
      </c>
      <c r="F1689" s="24" t="s">
        <v>4659</v>
      </c>
      <c r="G1689" s="24" t="s">
        <v>44</v>
      </c>
      <c r="H1689" s="24" t="s">
        <v>51</v>
      </c>
      <c r="I1689" s="24" t="s">
        <v>52</v>
      </c>
      <c r="J1689" s="24" t="s">
        <v>1980</v>
      </c>
      <c r="K1689" s="21">
        <v>32</v>
      </c>
      <c r="L1689" s="32" t="s">
        <v>4660</v>
      </c>
      <c r="M1689" s="21" t="s">
        <v>4661</v>
      </c>
      <c r="N1689" s="26">
        <v>1</v>
      </c>
      <c r="O1689" s="26" t="s">
        <v>55</v>
      </c>
      <c r="P1689" s="26">
        <v>0</v>
      </c>
      <c r="Q1689" s="26">
        <v>0</v>
      </c>
      <c r="R1689" s="26">
        <v>0</v>
      </c>
      <c r="S1689" s="33">
        <v>4303163</v>
      </c>
      <c r="T1689" s="26">
        <v>0</v>
      </c>
      <c r="U1689" s="26">
        <v>0</v>
      </c>
      <c r="V1689" s="33">
        <v>3032168</v>
      </c>
      <c r="W1689" s="26">
        <v>0</v>
      </c>
      <c r="X1689" s="26">
        <v>0</v>
      </c>
      <c r="Y1689" s="33">
        <v>28505784</v>
      </c>
      <c r="Z1689" s="21" t="s">
        <v>126</v>
      </c>
      <c r="AA1689" s="102">
        <v>0</v>
      </c>
      <c r="AB1689" s="21">
        <v>285</v>
      </c>
      <c r="AC1689" s="21">
        <v>43</v>
      </c>
      <c r="AD1689" s="99">
        <v>0</v>
      </c>
      <c r="AE1689" s="21">
        <v>30.3</v>
      </c>
      <c r="AF1689" s="21">
        <f t="shared" si="26"/>
        <v>358.3</v>
      </c>
      <c r="AG1689" s="21" t="s">
        <v>4300</v>
      </c>
      <c r="AH1689" s="24" t="s">
        <v>4662</v>
      </c>
      <c r="AI1689" s="24" t="s">
        <v>4663</v>
      </c>
      <c r="AJ1689" s="27" t="s">
        <v>32208</v>
      </c>
      <c r="AK1689" s="28" t="s">
        <v>70</v>
      </c>
      <c r="AL1689" s="28">
        <v>10</v>
      </c>
      <c r="AM1689" s="28">
        <v>20000223</v>
      </c>
      <c r="AN1689" s="29">
        <v>347</v>
      </c>
      <c r="AO1689" s="29">
        <v>202306</v>
      </c>
      <c r="AP1689" s="29">
        <v>2022</v>
      </c>
      <c r="AQ1689" s="28">
        <v>604898839</v>
      </c>
      <c r="AR1689" s="28">
        <v>595184484</v>
      </c>
      <c r="AS1689" s="28">
        <v>11570200</v>
      </c>
      <c r="AT1689" s="30">
        <v>1</v>
      </c>
      <c r="AU1689" s="30"/>
      <c r="AV1689" s="30"/>
      <c r="AW1689" s="30"/>
      <c r="AX1689" s="30"/>
      <c r="AY1689" s="30"/>
      <c r="AZ1689" s="30"/>
      <c r="BA1689" s="30"/>
      <c r="BB1689" s="30" t="s">
        <v>54452</v>
      </c>
      <c r="BC1689" s="30" t="s">
        <v>54452</v>
      </c>
      <c r="BD1689" s="30" t="s">
        <v>54452</v>
      </c>
      <c r="BE1689" s="30" t="s">
        <v>54452</v>
      </c>
      <c r="BF1689" s="30" t="s">
        <v>4664</v>
      </c>
      <c r="BG1689" s="30">
        <v>2</v>
      </c>
      <c r="BH1689" s="30"/>
      <c r="BI1689" s="31"/>
    </row>
    <row r="1690" spans="1:61" ht="16.5">
      <c r="A1690" s="21" t="s">
        <v>15983</v>
      </c>
      <c r="B1690" s="21">
        <v>15011</v>
      </c>
      <c r="C1690" s="21">
        <v>1490811</v>
      </c>
      <c r="D1690" s="21">
        <v>2118620779</v>
      </c>
      <c r="E1690" s="22">
        <v>1101111395858</v>
      </c>
      <c r="F1690" s="24" t="s">
        <v>15984</v>
      </c>
      <c r="G1690" s="24" t="s">
        <v>44</v>
      </c>
      <c r="H1690" s="24" t="s">
        <v>51</v>
      </c>
      <c r="I1690" s="24" t="s">
        <v>65</v>
      </c>
      <c r="J1690" s="24" t="s">
        <v>363</v>
      </c>
      <c r="K1690" s="21">
        <v>63</v>
      </c>
      <c r="L1690" s="32" t="s">
        <v>15985</v>
      </c>
      <c r="M1690" s="21" t="s">
        <v>15986</v>
      </c>
      <c r="N1690" s="21">
        <v>1</v>
      </c>
      <c r="O1690" s="21" t="s">
        <v>55</v>
      </c>
      <c r="P1690" s="21">
        <v>0</v>
      </c>
      <c r="Q1690" s="21">
        <v>0</v>
      </c>
      <c r="R1690" s="21">
        <v>0</v>
      </c>
      <c r="S1690" s="21">
        <v>0</v>
      </c>
      <c r="T1690" s="21">
        <v>0</v>
      </c>
      <c r="U1690" s="21">
        <v>0</v>
      </c>
      <c r="V1690" s="21">
        <v>0</v>
      </c>
      <c r="W1690" s="33">
        <v>77275</v>
      </c>
      <c r="X1690" s="33">
        <v>54180</v>
      </c>
      <c r="Y1690" s="21">
        <v>0</v>
      </c>
      <c r="Z1690" s="16" t="s">
        <v>315</v>
      </c>
      <c r="AA1690" s="102">
        <v>0</v>
      </c>
      <c r="AB1690" s="99">
        <v>0</v>
      </c>
      <c r="AC1690" s="99">
        <v>0</v>
      </c>
      <c r="AD1690" s="99">
        <v>0</v>
      </c>
      <c r="AE1690" s="21">
        <v>1.3</v>
      </c>
      <c r="AF1690" s="21">
        <f t="shared" si="26"/>
        <v>1.3</v>
      </c>
      <c r="AG1690" s="21" t="s">
        <v>15987</v>
      </c>
      <c r="AH1690" s="24" t="s">
        <v>15988</v>
      </c>
      <c r="AI1690" s="24" t="s">
        <v>15989</v>
      </c>
      <c r="AJ1690" s="27" t="s">
        <v>32209</v>
      </c>
      <c r="AK1690" s="28" t="s">
        <v>60</v>
      </c>
      <c r="AL1690" s="28">
        <v>10</v>
      </c>
      <c r="AM1690" s="28">
        <v>19970328</v>
      </c>
      <c r="AN1690" s="29">
        <v>703</v>
      </c>
      <c r="AO1690" s="29">
        <v>202302</v>
      </c>
      <c r="AP1690" s="29">
        <v>2022</v>
      </c>
      <c r="AQ1690" s="28">
        <v>59361023</v>
      </c>
      <c r="AR1690" s="28">
        <v>42170174</v>
      </c>
      <c r="AS1690" s="28">
        <v>1000000</v>
      </c>
      <c r="AT1690" s="30">
        <v>1</v>
      </c>
      <c r="AU1690" s="30"/>
      <c r="AV1690" s="30"/>
      <c r="AW1690" s="30"/>
      <c r="AX1690" s="30"/>
      <c r="AY1690" s="30"/>
      <c r="AZ1690" s="30"/>
      <c r="BA1690" s="30"/>
      <c r="BB1690" s="30" t="s">
        <v>54452</v>
      </c>
      <c r="BC1690" s="30" t="s">
        <v>54452</v>
      </c>
      <c r="BD1690" s="30" t="s">
        <v>54452</v>
      </c>
      <c r="BE1690" s="30" t="s">
        <v>54452</v>
      </c>
      <c r="BF1690" s="30" t="s">
        <v>54452</v>
      </c>
      <c r="BG1690" s="30">
        <v>13</v>
      </c>
      <c r="BH1690" s="30"/>
      <c r="BI1690" s="31"/>
    </row>
    <row r="1691" spans="1:61" ht="16.5">
      <c r="A1691" s="21" t="s">
        <v>8795</v>
      </c>
      <c r="B1691" s="21">
        <v>9037</v>
      </c>
      <c r="C1691" s="21">
        <v>1748185</v>
      </c>
      <c r="D1691" s="21">
        <v>3168102668</v>
      </c>
      <c r="E1691" s="22">
        <v>1614110010260</v>
      </c>
      <c r="F1691" s="24" t="s">
        <v>8796</v>
      </c>
      <c r="G1691" s="24" t="s">
        <v>44</v>
      </c>
      <c r="H1691" s="24" t="s">
        <v>51</v>
      </c>
      <c r="I1691" s="24" t="s">
        <v>65</v>
      </c>
      <c r="J1691" s="24" t="s">
        <v>313</v>
      </c>
      <c r="K1691" s="21">
        <v>46</v>
      </c>
      <c r="L1691" s="32" t="s">
        <v>8797</v>
      </c>
      <c r="M1691" s="21" t="s">
        <v>8798</v>
      </c>
      <c r="N1691" s="21">
        <v>1</v>
      </c>
      <c r="O1691" s="21" t="s">
        <v>55</v>
      </c>
      <c r="P1691" s="21">
        <v>0</v>
      </c>
      <c r="Q1691" s="21">
        <v>0</v>
      </c>
      <c r="R1691" s="33">
        <v>11900</v>
      </c>
      <c r="S1691" s="21">
        <v>0</v>
      </c>
      <c r="T1691" s="21">
        <v>0</v>
      </c>
      <c r="U1691" s="33">
        <v>476882</v>
      </c>
      <c r="V1691" s="33">
        <v>1350</v>
      </c>
      <c r="W1691" s="21">
        <v>0</v>
      </c>
      <c r="X1691" s="21">
        <v>0</v>
      </c>
      <c r="Y1691" s="21">
        <v>0</v>
      </c>
      <c r="Z1691" s="16" t="s">
        <v>315</v>
      </c>
      <c r="AA1691" s="102">
        <v>0</v>
      </c>
      <c r="AB1691" s="21">
        <v>0.1</v>
      </c>
      <c r="AC1691" s="99">
        <v>0</v>
      </c>
      <c r="AD1691" s="21">
        <v>4.7</v>
      </c>
      <c r="AE1691" s="99">
        <v>0</v>
      </c>
      <c r="AF1691" s="21">
        <f t="shared" si="26"/>
        <v>4.8</v>
      </c>
      <c r="AG1691" s="21" t="s">
        <v>8799</v>
      </c>
      <c r="AH1691" s="24" t="s">
        <v>8800</v>
      </c>
      <c r="AI1691" s="24" t="s">
        <v>8801</v>
      </c>
      <c r="AJ1691" s="27" t="s">
        <v>32210</v>
      </c>
      <c r="AK1691" s="28" t="s">
        <v>60</v>
      </c>
      <c r="AL1691" s="28">
        <v>10</v>
      </c>
      <c r="AM1691" s="28">
        <v>20020315</v>
      </c>
      <c r="AN1691" s="29">
        <v>556</v>
      </c>
      <c r="AO1691" s="29">
        <v>202212</v>
      </c>
      <c r="AP1691" s="29">
        <v>2022</v>
      </c>
      <c r="AQ1691" s="28">
        <v>39284344</v>
      </c>
      <c r="AR1691" s="28">
        <v>19285738</v>
      </c>
      <c r="AS1691" s="28">
        <v>3299160</v>
      </c>
      <c r="AT1691" s="30">
        <v>2</v>
      </c>
      <c r="AU1691" s="30"/>
      <c r="AV1691" s="30"/>
      <c r="AW1691" s="30"/>
      <c r="AX1691" s="30"/>
      <c r="AY1691" s="30"/>
      <c r="AZ1691" s="30"/>
      <c r="BA1691" s="30"/>
      <c r="BB1691" s="30" t="s">
        <v>54452</v>
      </c>
      <c r="BC1691" s="30" t="s">
        <v>54452</v>
      </c>
      <c r="BD1691" s="30" t="s">
        <v>54452</v>
      </c>
      <c r="BE1691" s="30" t="s">
        <v>54452</v>
      </c>
      <c r="BF1691" s="30" t="s">
        <v>8802</v>
      </c>
      <c r="BG1691" s="30">
        <v>2</v>
      </c>
      <c r="BH1691" s="30"/>
      <c r="BI1691" s="31"/>
    </row>
    <row r="1692" spans="1:61" ht="16.5">
      <c r="A1692" s="21" t="s">
        <v>13288</v>
      </c>
      <c r="B1692" s="21">
        <v>13116</v>
      </c>
      <c r="C1692" s="21">
        <v>8174629</v>
      </c>
      <c r="D1692" s="21">
        <v>5458100671</v>
      </c>
      <c r="E1692" s="22">
        <v>1101116401840</v>
      </c>
      <c r="F1692" s="24" t="s">
        <v>13289</v>
      </c>
      <c r="G1692" s="24" t="s">
        <v>44</v>
      </c>
      <c r="H1692" s="24" t="s">
        <v>51</v>
      </c>
      <c r="I1692" s="24" t="s">
        <v>65</v>
      </c>
      <c r="J1692" s="24" t="s">
        <v>462</v>
      </c>
      <c r="K1692" s="21">
        <v>56</v>
      </c>
      <c r="L1692" s="32" t="s">
        <v>13290</v>
      </c>
      <c r="M1692" s="21" t="s">
        <v>7999</v>
      </c>
      <c r="N1692" s="21">
        <v>1</v>
      </c>
      <c r="O1692" s="21" t="s">
        <v>55</v>
      </c>
      <c r="P1692" s="21">
        <v>0</v>
      </c>
      <c r="Q1692" s="21">
        <v>0</v>
      </c>
      <c r="R1692" s="21">
        <v>0</v>
      </c>
      <c r="S1692" s="21">
        <v>0</v>
      </c>
      <c r="T1692" s="21">
        <v>0</v>
      </c>
      <c r="U1692" s="21">
        <v>0</v>
      </c>
      <c r="V1692" s="21">
        <v>0</v>
      </c>
      <c r="W1692" s="33">
        <v>2492</v>
      </c>
      <c r="X1692" s="21">
        <v>0</v>
      </c>
      <c r="Y1692" s="21">
        <v>0</v>
      </c>
      <c r="Z1692" s="16" t="s">
        <v>315</v>
      </c>
      <c r="AA1692" s="102">
        <v>0</v>
      </c>
      <c r="AB1692" s="99">
        <v>0</v>
      </c>
      <c r="AC1692" s="99">
        <v>0</v>
      </c>
      <c r="AD1692" s="99">
        <v>0</v>
      </c>
      <c r="AE1692" s="99">
        <v>0</v>
      </c>
      <c r="AF1692" s="21">
        <f t="shared" si="26"/>
        <v>0</v>
      </c>
      <c r="AG1692" s="21" t="s">
        <v>13291</v>
      </c>
      <c r="AH1692" s="24" t="s">
        <v>13292</v>
      </c>
      <c r="AI1692" s="24" t="s">
        <v>13293</v>
      </c>
      <c r="AJ1692" s="27" t="s">
        <v>32043</v>
      </c>
      <c r="AK1692" s="28" t="s">
        <v>60</v>
      </c>
      <c r="AL1692" s="28">
        <v>10</v>
      </c>
      <c r="AM1692" s="28">
        <v>20170522</v>
      </c>
      <c r="AN1692" s="29">
        <v>335</v>
      </c>
      <c r="AO1692" s="29">
        <v>202307</v>
      </c>
      <c r="AP1692" s="29">
        <v>2022</v>
      </c>
      <c r="AQ1692" s="28">
        <v>57722909</v>
      </c>
      <c r="AR1692" s="28">
        <v>8830196</v>
      </c>
      <c r="AS1692" s="28">
        <v>300000</v>
      </c>
      <c r="AT1692" s="30">
        <v>1</v>
      </c>
      <c r="AU1692" s="30"/>
      <c r="AV1692" s="30"/>
      <c r="AW1692" s="30"/>
      <c r="AX1692" s="30"/>
      <c r="AY1692" s="30"/>
      <c r="AZ1692" s="30"/>
      <c r="BA1692" s="30"/>
      <c r="BB1692" s="30" t="s">
        <v>54452</v>
      </c>
      <c r="BC1692" s="30" t="s">
        <v>54452</v>
      </c>
      <c r="BD1692" s="30" t="s">
        <v>54452</v>
      </c>
      <c r="BE1692" s="30" t="s">
        <v>54452</v>
      </c>
      <c r="BF1692" s="30" t="s">
        <v>54452</v>
      </c>
      <c r="BG1692" s="30">
        <v>4</v>
      </c>
      <c r="BH1692" s="30" t="s">
        <v>9287</v>
      </c>
      <c r="BI1692" s="31"/>
    </row>
    <row r="1693" spans="1:61" ht="16.5">
      <c r="A1693" s="21" t="s">
        <v>5103</v>
      </c>
      <c r="B1693" s="21">
        <v>4797</v>
      </c>
      <c r="C1693" s="21">
        <v>3975348</v>
      </c>
      <c r="D1693" s="21">
        <v>1198638589</v>
      </c>
      <c r="E1693" s="22">
        <v>1101114535427</v>
      </c>
      <c r="F1693" s="24" t="s">
        <v>5104</v>
      </c>
      <c r="G1693" s="24" t="s">
        <v>44</v>
      </c>
      <c r="H1693" s="24" t="s">
        <v>51</v>
      </c>
      <c r="I1693" s="24" t="s">
        <v>52</v>
      </c>
      <c r="J1693" s="24" t="s">
        <v>1010</v>
      </c>
      <c r="K1693" s="21">
        <v>30</v>
      </c>
      <c r="L1693" s="32" t="s">
        <v>5105</v>
      </c>
      <c r="M1693" s="21" t="s">
        <v>5106</v>
      </c>
      <c r="N1693" s="21">
        <v>1</v>
      </c>
      <c r="O1693" s="21" t="s">
        <v>55</v>
      </c>
      <c r="P1693" s="21">
        <v>0</v>
      </c>
      <c r="Q1693" s="21">
        <v>0</v>
      </c>
      <c r="R1693" s="21">
        <v>0</v>
      </c>
      <c r="S1693" s="21">
        <v>0</v>
      </c>
      <c r="T1693" s="21">
        <v>0</v>
      </c>
      <c r="U1693" s="21">
        <v>0</v>
      </c>
      <c r="V1693" s="21">
        <v>0</v>
      </c>
      <c r="W1693" s="33">
        <v>1373399</v>
      </c>
      <c r="X1693" s="21">
        <f>SUM(312500,3213756)</f>
        <v>3526256</v>
      </c>
      <c r="Y1693" s="33">
        <v>17973364</v>
      </c>
      <c r="Z1693" s="16" t="s">
        <v>126</v>
      </c>
      <c r="AA1693" s="102">
        <v>0</v>
      </c>
      <c r="AB1693" s="21">
        <v>179.7</v>
      </c>
      <c r="AC1693" s="99">
        <v>0</v>
      </c>
      <c r="AD1693" s="99">
        <v>0</v>
      </c>
      <c r="AE1693" s="21">
        <v>48.9</v>
      </c>
      <c r="AF1693" s="21">
        <f t="shared" si="26"/>
        <v>228.6</v>
      </c>
      <c r="AG1693" s="21" t="s">
        <v>5107</v>
      </c>
      <c r="AH1693" s="24">
        <v>16002126</v>
      </c>
      <c r="AI1693" s="24" t="s">
        <v>5108</v>
      </c>
      <c r="AJ1693" s="27" t="s">
        <v>32211</v>
      </c>
      <c r="AK1693" s="28" t="s">
        <v>60</v>
      </c>
      <c r="AL1693" s="28">
        <v>10</v>
      </c>
      <c r="AM1693" s="28">
        <v>20110216</v>
      </c>
      <c r="AN1693" s="29">
        <v>923</v>
      </c>
      <c r="AO1693" s="29">
        <v>202212</v>
      </c>
      <c r="AP1693" s="29">
        <v>2022</v>
      </c>
      <c r="AQ1693" s="28">
        <v>318185964</v>
      </c>
      <c r="AR1693" s="28">
        <v>452799010</v>
      </c>
      <c r="AS1693" s="28">
        <v>53319</v>
      </c>
      <c r="AT1693" s="30">
        <v>1</v>
      </c>
      <c r="AU1693" s="30"/>
      <c r="AV1693" s="30"/>
      <c r="AW1693" s="30"/>
      <c r="AX1693" s="30"/>
      <c r="AY1693" s="30"/>
      <c r="AZ1693" s="30"/>
      <c r="BA1693" s="30"/>
      <c r="BB1693" s="30" t="s">
        <v>54452</v>
      </c>
      <c r="BC1693" s="30" t="s">
        <v>54452</v>
      </c>
      <c r="BD1693" s="30" t="s">
        <v>54452</v>
      </c>
      <c r="BE1693" s="30" t="s">
        <v>54452</v>
      </c>
      <c r="BF1693" s="30" t="s">
        <v>5109</v>
      </c>
      <c r="BG1693" s="30">
        <v>2</v>
      </c>
      <c r="BH1693" s="30"/>
      <c r="BI1693" s="31"/>
    </row>
    <row r="1694" spans="1:61" ht="16.5">
      <c r="A1694" s="21" t="s">
        <v>6135</v>
      </c>
      <c r="B1694" s="21">
        <v>6252</v>
      </c>
      <c r="C1694" s="21">
        <v>1676733</v>
      </c>
      <c r="D1694" s="21">
        <v>1248170233</v>
      </c>
      <c r="E1694" s="22">
        <v>1301110058560</v>
      </c>
      <c r="F1694" s="24" t="s">
        <v>6136</v>
      </c>
      <c r="G1694" s="24" t="s">
        <v>44</v>
      </c>
      <c r="H1694" s="24" t="s">
        <v>51</v>
      </c>
      <c r="I1694" s="24" t="s">
        <v>52</v>
      </c>
      <c r="J1694" s="24" t="s">
        <v>1042</v>
      </c>
      <c r="K1694" s="21">
        <v>36</v>
      </c>
      <c r="L1694" s="32" t="s">
        <v>6137</v>
      </c>
      <c r="M1694" s="21" t="s">
        <v>3729</v>
      </c>
      <c r="N1694" s="21">
        <v>1</v>
      </c>
      <c r="O1694" s="21" t="s">
        <v>55</v>
      </c>
      <c r="P1694" s="51">
        <v>555435</v>
      </c>
      <c r="Q1694" s="21">
        <v>0</v>
      </c>
      <c r="R1694" s="21">
        <v>0</v>
      </c>
      <c r="S1694" s="51">
        <v>185000</v>
      </c>
      <c r="T1694" s="21">
        <v>0</v>
      </c>
      <c r="U1694" s="21">
        <v>0</v>
      </c>
      <c r="V1694" s="51">
        <v>13310</v>
      </c>
      <c r="W1694" s="51">
        <v>1383368</v>
      </c>
      <c r="X1694" s="51">
        <v>241849</v>
      </c>
      <c r="Y1694" s="51">
        <v>6358455</v>
      </c>
      <c r="Z1694" s="16" t="s">
        <v>126</v>
      </c>
      <c r="AA1694" s="21">
        <v>5.5</v>
      </c>
      <c r="AB1694" s="21">
        <v>63.5</v>
      </c>
      <c r="AC1694" s="21">
        <v>1.8</v>
      </c>
      <c r="AD1694" s="99">
        <v>0</v>
      </c>
      <c r="AE1694" s="21">
        <v>16.3</v>
      </c>
      <c r="AF1694" s="21">
        <f t="shared" si="26"/>
        <v>87.1</v>
      </c>
      <c r="AG1694" s="21" t="s">
        <v>6138</v>
      </c>
      <c r="AH1694" s="24" t="s">
        <v>6139</v>
      </c>
      <c r="AI1694" s="24" t="s">
        <v>6140</v>
      </c>
      <c r="AJ1694" s="27" t="s">
        <v>32212</v>
      </c>
      <c r="AK1694" s="28" t="s">
        <v>70</v>
      </c>
      <c r="AL1694" s="28">
        <v>10</v>
      </c>
      <c r="AM1694" s="28">
        <v>20000226</v>
      </c>
      <c r="AN1694" s="29">
        <v>314</v>
      </c>
      <c r="AO1694" s="29">
        <v>202306</v>
      </c>
      <c r="AP1694" s="29">
        <v>2022</v>
      </c>
      <c r="AQ1694" s="28">
        <v>133286403</v>
      </c>
      <c r="AR1694" s="28">
        <v>186693112</v>
      </c>
      <c r="AS1694" s="28">
        <v>9032707</v>
      </c>
      <c r="AT1694" s="30">
        <v>1</v>
      </c>
      <c r="AU1694" s="30"/>
      <c r="AV1694" s="30"/>
      <c r="AW1694" s="30"/>
      <c r="AX1694" s="30"/>
      <c r="AY1694" s="30"/>
      <c r="AZ1694" s="30"/>
      <c r="BA1694" s="30"/>
      <c r="BB1694" s="30" t="s">
        <v>54452</v>
      </c>
      <c r="BC1694" s="30" t="s">
        <v>54452</v>
      </c>
      <c r="BD1694" s="30" t="s">
        <v>54452</v>
      </c>
      <c r="BE1694" s="30" t="s">
        <v>54452</v>
      </c>
      <c r="BF1694" s="30" t="s">
        <v>6141</v>
      </c>
      <c r="BG1694" s="30">
        <v>2</v>
      </c>
      <c r="BH1694" s="30"/>
      <c r="BI1694" s="31"/>
    </row>
    <row r="1695" spans="1:61" ht="16.5">
      <c r="A1695" s="21" t="s">
        <v>12603</v>
      </c>
      <c r="B1695" s="21">
        <v>12373</v>
      </c>
      <c r="C1695" s="21">
        <v>4223154</v>
      </c>
      <c r="D1695" s="21">
        <v>1208797004</v>
      </c>
      <c r="E1695" s="22">
        <v>1101115125649</v>
      </c>
      <c r="F1695" s="24" t="s">
        <v>12604</v>
      </c>
      <c r="G1695" s="24" t="s">
        <v>44</v>
      </c>
      <c r="H1695" s="24" t="s">
        <v>51</v>
      </c>
      <c r="I1695" s="24" t="s">
        <v>52</v>
      </c>
      <c r="J1695" s="24" t="s">
        <v>462</v>
      </c>
      <c r="K1695" s="21">
        <v>56</v>
      </c>
      <c r="L1695" s="32" t="s">
        <v>12605</v>
      </c>
      <c r="M1695" s="21" t="s">
        <v>12606</v>
      </c>
      <c r="N1695" s="21">
        <v>1</v>
      </c>
      <c r="O1695" s="21" t="s">
        <v>83</v>
      </c>
      <c r="P1695" s="21">
        <v>0</v>
      </c>
      <c r="Q1695" s="21">
        <v>0</v>
      </c>
      <c r="R1695" s="33">
        <v>194139000</v>
      </c>
      <c r="S1695" s="21">
        <v>0</v>
      </c>
      <c r="T1695" s="21">
        <v>0</v>
      </c>
      <c r="U1695" s="33">
        <v>7268520</v>
      </c>
      <c r="V1695" s="21">
        <v>0</v>
      </c>
      <c r="W1695" s="33">
        <v>163674530</v>
      </c>
      <c r="X1695" s="33">
        <v>8801524390</v>
      </c>
      <c r="Y1695" s="33">
        <v>133265000</v>
      </c>
      <c r="Z1695" s="16" t="s">
        <v>315</v>
      </c>
      <c r="AA1695" s="102">
        <v>0</v>
      </c>
      <c r="AB1695" s="21">
        <v>3.2</v>
      </c>
      <c r="AC1695" s="99">
        <v>0</v>
      </c>
      <c r="AD1695" s="99">
        <v>0</v>
      </c>
      <c r="AE1695" s="21">
        <v>89.6</v>
      </c>
      <c r="AF1695" s="21">
        <f t="shared" si="26"/>
        <v>92.8</v>
      </c>
      <c r="AG1695" s="21" t="s">
        <v>12607</v>
      </c>
      <c r="AH1695" s="24" t="s">
        <v>12608</v>
      </c>
      <c r="AI1695" s="24" t="s">
        <v>12609</v>
      </c>
      <c r="AJ1695" s="27" t="s">
        <v>32213</v>
      </c>
      <c r="AK1695" s="28" t="s">
        <v>70</v>
      </c>
      <c r="AL1695" s="28">
        <v>10</v>
      </c>
      <c r="AM1695" s="28">
        <v>20130501</v>
      </c>
      <c r="AN1695" s="29">
        <v>383</v>
      </c>
      <c r="AO1695" s="29">
        <v>202306</v>
      </c>
      <c r="AP1695" s="29">
        <v>2022</v>
      </c>
      <c r="AQ1695" s="28">
        <v>133842492</v>
      </c>
      <c r="AR1695" s="28">
        <v>92690745</v>
      </c>
      <c r="AS1695" s="28">
        <v>6432019</v>
      </c>
      <c r="AT1695" s="30">
        <v>1</v>
      </c>
      <c r="AU1695" s="30"/>
      <c r="AV1695" s="30"/>
      <c r="AW1695" s="30"/>
      <c r="AX1695" s="30"/>
      <c r="AY1695" s="30"/>
      <c r="AZ1695" s="30"/>
      <c r="BA1695" s="30"/>
      <c r="BB1695" s="30" t="s">
        <v>54452</v>
      </c>
      <c r="BC1695" s="30" t="s">
        <v>54452</v>
      </c>
      <c r="BD1695" s="30" t="s">
        <v>54452</v>
      </c>
      <c r="BE1695" s="30" t="s">
        <v>54452</v>
      </c>
      <c r="BF1695" s="30" t="s">
        <v>54452</v>
      </c>
      <c r="BG1695" s="30">
        <v>4</v>
      </c>
      <c r="BH1695" s="30" t="s">
        <v>1075</v>
      </c>
      <c r="BI1695" s="31"/>
    </row>
    <row r="1696" spans="1:61" ht="16.5">
      <c r="A1696" s="21" t="s">
        <v>6033</v>
      </c>
      <c r="B1696" s="21">
        <v>6103</v>
      </c>
      <c r="C1696" s="21">
        <v>1827804</v>
      </c>
      <c r="D1696" s="21">
        <v>2108129428</v>
      </c>
      <c r="E1696" s="22">
        <v>1101111960924</v>
      </c>
      <c r="F1696" s="24" t="s">
        <v>6034</v>
      </c>
      <c r="G1696" s="24" t="s">
        <v>44</v>
      </c>
      <c r="H1696" s="24" t="s">
        <v>51</v>
      </c>
      <c r="I1696" s="24" t="s">
        <v>52</v>
      </c>
      <c r="J1696" s="24" t="s">
        <v>1010</v>
      </c>
      <c r="K1696" s="21">
        <v>30</v>
      </c>
      <c r="L1696" s="32" t="s">
        <v>6035</v>
      </c>
      <c r="M1696" s="21" t="s">
        <v>6036</v>
      </c>
      <c r="N1696" s="26">
        <v>1</v>
      </c>
      <c r="O1696" s="26" t="s">
        <v>55</v>
      </c>
      <c r="P1696" s="33">
        <v>113745</v>
      </c>
      <c r="Q1696" s="26">
        <v>0</v>
      </c>
      <c r="R1696" s="26">
        <v>0</v>
      </c>
      <c r="S1696" s="33">
        <v>2255</v>
      </c>
      <c r="T1696" s="26">
        <v>0</v>
      </c>
      <c r="U1696" s="26">
        <v>0</v>
      </c>
      <c r="V1696" s="26">
        <v>0</v>
      </c>
      <c r="W1696" s="26">
        <v>0</v>
      </c>
      <c r="X1696" s="26">
        <v>0</v>
      </c>
      <c r="Y1696" s="33">
        <v>19054088</v>
      </c>
      <c r="Z1696" s="21" t="s">
        <v>5733</v>
      </c>
      <c r="AA1696" s="21">
        <v>1.1000000000000001</v>
      </c>
      <c r="AB1696" s="21">
        <v>190.5</v>
      </c>
      <c r="AC1696" s="99">
        <v>0</v>
      </c>
      <c r="AD1696" s="99">
        <v>0</v>
      </c>
      <c r="AE1696" s="99">
        <v>0</v>
      </c>
      <c r="AF1696" s="21">
        <f t="shared" si="26"/>
        <v>191.6</v>
      </c>
      <c r="AG1696" s="21" t="s">
        <v>6037</v>
      </c>
      <c r="AH1696" s="24" t="s">
        <v>6038</v>
      </c>
      <c r="AI1696" s="24" t="s">
        <v>6039</v>
      </c>
      <c r="AJ1696" s="27" t="s">
        <v>32214</v>
      </c>
      <c r="AK1696" s="28" t="s">
        <v>70</v>
      </c>
      <c r="AL1696" s="28">
        <v>10</v>
      </c>
      <c r="AM1696" s="28">
        <v>20000504</v>
      </c>
      <c r="AN1696" s="29">
        <v>850</v>
      </c>
      <c r="AO1696" s="29">
        <v>202306</v>
      </c>
      <c r="AP1696" s="29">
        <v>2022</v>
      </c>
      <c r="AQ1696" s="28">
        <v>221991301</v>
      </c>
      <c r="AR1696" s="28">
        <v>418417503</v>
      </c>
      <c r="AS1696" s="28">
        <v>6876869</v>
      </c>
      <c r="AT1696" s="30">
        <v>1</v>
      </c>
      <c r="AU1696" s="30"/>
      <c r="AV1696" s="30"/>
      <c r="AW1696" s="30"/>
      <c r="AX1696" s="30"/>
      <c r="AY1696" s="30"/>
      <c r="AZ1696" s="30"/>
      <c r="BA1696" s="30"/>
      <c r="BB1696" s="30" t="s">
        <v>54452</v>
      </c>
      <c r="BC1696" s="30" t="s">
        <v>54452</v>
      </c>
      <c r="BD1696" s="30" t="s">
        <v>54452</v>
      </c>
      <c r="BE1696" s="30" t="s">
        <v>54452</v>
      </c>
      <c r="BF1696" s="30" t="s">
        <v>54452</v>
      </c>
      <c r="BG1696" s="30">
        <v>7</v>
      </c>
      <c r="BH1696" s="30"/>
      <c r="BI1696" s="31"/>
    </row>
    <row r="1697" spans="1:61" ht="16.5">
      <c r="A1697" s="21" t="s">
        <v>12270</v>
      </c>
      <c r="B1697" s="21">
        <v>12187</v>
      </c>
      <c r="C1697" s="21">
        <v>2651009</v>
      </c>
      <c r="D1697" s="21">
        <v>5048166783</v>
      </c>
      <c r="E1697" s="22">
        <v>1701110309494</v>
      </c>
      <c r="F1697" s="24" t="s">
        <v>12271</v>
      </c>
      <c r="G1697" s="24" t="s">
        <v>44</v>
      </c>
      <c r="H1697" s="24" t="s">
        <v>51</v>
      </c>
      <c r="I1697" s="24" t="s">
        <v>65</v>
      </c>
      <c r="J1697" s="24" t="s">
        <v>605</v>
      </c>
      <c r="K1697" s="21">
        <v>55</v>
      </c>
      <c r="L1697" s="32" t="s">
        <v>12272</v>
      </c>
      <c r="M1697" s="21" t="s">
        <v>12273</v>
      </c>
      <c r="N1697" s="21">
        <v>1</v>
      </c>
      <c r="O1697" s="21" t="s">
        <v>55</v>
      </c>
      <c r="P1697" s="21">
        <v>0</v>
      </c>
      <c r="Q1697" s="21">
        <v>0</v>
      </c>
      <c r="R1697" s="33">
        <v>81724</v>
      </c>
      <c r="S1697" s="21">
        <v>0</v>
      </c>
      <c r="T1697" s="21">
        <v>0</v>
      </c>
      <c r="U1697" s="21">
        <v>0</v>
      </c>
      <c r="V1697" s="21">
        <v>0</v>
      </c>
      <c r="W1697" s="33">
        <v>9784</v>
      </c>
      <c r="X1697" s="33">
        <v>486965</v>
      </c>
      <c r="Y1697" s="21">
        <v>0</v>
      </c>
      <c r="Z1697" s="16" t="s">
        <v>315</v>
      </c>
      <c r="AA1697" s="102">
        <v>0</v>
      </c>
      <c r="AB1697" s="21">
        <v>0.8</v>
      </c>
      <c r="AC1697" s="99">
        <v>0</v>
      </c>
      <c r="AD1697" s="99">
        <v>0</v>
      </c>
      <c r="AE1697" s="21">
        <v>4.9000000000000004</v>
      </c>
      <c r="AF1697" s="21">
        <f t="shared" si="26"/>
        <v>5.7</v>
      </c>
      <c r="AG1697" s="21" t="s">
        <v>12274</v>
      </c>
      <c r="AH1697" s="24" t="s">
        <v>12275</v>
      </c>
      <c r="AI1697" s="24" t="s">
        <v>12276</v>
      </c>
      <c r="AJ1697" s="27" t="s">
        <v>32215</v>
      </c>
      <c r="AK1697" s="28" t="s">
        <v>60</v>
      </c>
      <c r="AL1697" s="28">
        <v>10</v>
      </c>
      <c r="AM1697" s="28">
        <v>20060508</v>
      </c>
      <c r="AN1697" s="29">
        <v>410</v>
      </c>
      <c r="AO1697" s="29">
        <v>202305</v>
      </c>
      <c r="AP1697" s="29">
        <v>2022</v>
      </c>
      <c r="AQ1697" s="28">
        <v>29447359</v>
      </c>
      <c r="AR1697" s="28">
        <v>7220362</v>
      </c>
      <c r="AS1697" s="28">
        <v>300000</v>
      </c>
      <c r="AT1697" s="30">
        <v>1</v>
      </c>
      <c r="AU1697" s="30"/>
      <c r="AV1697" s="30"/>
      <c r="AW1697" s="30"/>
      <c r="AX1697" s="30"/>
      <c r="AY1697" s="30"/>
      <c r="AZ1697" s="30"/>
      <c r="BA1697" s="30"/>
      <c r="BB1697" s="30" t="s">
        <v>54452</v>
      </c>
      <c r="BC1697" s="30" t="s">
        <v>54452</v>
      </c>
      <c r="BD1697" s="30" t="s">
        <v>54452</v>
      </c>
      <c r="BE1697" s="30" t="s">
        <v>54452</v>
      </c>
      <c r="BF1697" s="30" t="s">
        <v>54452</v>
      </c>
      <c r="BG1697" s="30">
        <v>7</v>
      </c>
      <c r="BH1697" s="30"/>
      <c r="BI1697" s="31"/>
    </row>
    <row r="1698" spans="1:61" ht="16.5">
      <c r="A1698" s="21" t="s">
        <v>13613</v>
      </c>
      <c r="B1698" s="21">
        <v>13454</v>
      </c>
      <c r="C1698" s="21">
        <v>1178894</v>
      </c>
      <c r="D1698" s="21">
        <v>1018126317</v>
      </c>
      <c r="E1698" s="22">
        <v>1101110760531</v>
      </c>
      <c r="F1698" s="24" t="s">
        <v>13614</v>
      </c>
      <c r="G1698" s="24" t="s">
        <v>44</v>
      </c>
      <c r="H1698" s="24" t="s">
        <v>51</v>
      </c>
      <c r="I1698" s="24" t="s">
        <v>52</v>
      </c>
      <c r="J1698" s="24" t="s">
        <v>462</v>
      </c>
      <c r="K1698" s="21">
        <v>56</v>
      </c>
      <c r="L1698" s="32" t="s">
        <v>13615</v>
      </c>
      <c r="M1698" s="21" t="s">
        <v>2717</v>
      </c>
      <c r="N1698" s="21">
        <v>1</v>
      </c>
      <c r="O1698" s="21" t="s">
        <v>55</v>
      </c>
      <c r="P1698" s="21">
        <v>0</v>
      </c>
      <c r="Q1698" s="33">
        <v>1009563</v>
      </c>
      <c r="R1698" s="33">
        <v>10353</v>
      </c>
      <c r="S1698" s="33">
        <v>637272</v>
      </c>
      <c r="T1698" s="21">
        <v>0</v>
      </c>
      <c r="U1698" s="33">
        <v>51164</v>
      </c>
      <c r="V1698" s="21">
        <v>0</v>
      </c>
      <c r="W1698" s="33">
        <v>217439</v>
      </c>
      <c r="X1698" s="21">
        <v>0</v>
      </c>
      <c r="Y1698" s="21">
        <v>0</v>
      </c>
      <c r="Z1698" s="16" t="s">
        <v>315</v>
      </c>
      <c r="AA1698" s="102">
        <v>0</v>
      </c>
      <c r="AB1698" s="21">
        <v>10.1</v>
      </c>
      <c r="AC1698" s="21">
        <v>6.3</v>
      </c>
      <c r="AD1698" s="21">
        <v>0.5</v>
      </c>
      <c r="AE1698" s="21">
        <v>2.1</v>
      </c>
      <c r="AF1698" s="21">
        <f t="shared" si="26"/>
        <v>19</v>
      </c>
      <c r="AG1698" s="21" t="s">
        <v>13616</v>
      </c>
      <c r="AH1698" s="24" t="s">
        <v>13617</v>
      </c>
      <c r="AI1698" s="24" t="s">
        <v>13618</v>
      </c>
      <c r="AJ1698" s="27" t="s">
        <v>17619</v>
      </c>
      <c r="AK1698" s="28" t="s">
        <v>60</v>
      </c>
      <c r="AL1698" s="28">
        <v>10</v>
      </c>
      <c r="AM1698" s="28">
        <v>19910322</v>
      </c>
      <c r="AN1698" s="29">
        <v>602</v>
      </c>
      <c r="AO1698" s="29">
        <v>202303</v>
      </c>
      <c r="AP1698" s="29">
        <v>2022</v>
      </c>
      <c r="AQ1698" s="28">
        <v>201557831</v>
      </c>
      <c r="AR1698" s="28">
        <v>68418197</v>
      </c>
      <c r="AS1698" s="28">
        <v>3100000</v>
      </c>
      <c r="AT1698" s="30">
        <v>2</v>
      </c>
      <c r="AU1698" s="30"/>
      <c r="AV1698" s="30"/>
      <c r="AW1698" s="30"/>
      <c r="AX1698" s="30"/>
      <c r="AY1698" s="30"/>
      <c r="AZ1698" s="30"/>
      <c r="BA1698" s="30"/>
      <c r="BB1698" s="30" t="s">
        <v>54452</v>
      </c>
      <c r="BC1698" s="30" t="s">
        <v>54452</v>
      </c>
      <c r="BD1698" s="30" t="s">
        <v>54452</v>
      </c>
      <c r="BE1698" s="30" t="s">
        <v>54452</v>
      </c>
      <c r="BF1698" s="30" t="s">
        <v>13619</v>
      </c>
      <c r="BG1698" s="30">
        <v>2</v>
      </c>
      <c r="BH1698" s="30"/>
      <c r="BI1698" s="31"/>
    </row>
    <row r="1699" spans="1:61" ht="16.5">
      <c r="A1699" s="21" t="s">
        <v>27904</v>
      </c>
      <c r="B1699" s="21">
        <v>23823</v>
      </c>
      <c r="C1699" s="21">
        <v>8787963</v>
      </c>
      <c r="D1699" s="21">
        <v>6598101135</v>
      </c>
      <c r="E1699" s="22">
        <v>1101116956001</v>
      </c>
      <c r="F1699" s="24" t="s">
        <v>27905</v>
      </c>
      <c r="G1699" s="24" t="s">
        <v>104</v>
      </c>
      <c r="H1699" s="24" t="s">
        <v>51</v>
      </c>
      <c r="I1699" s="24" t="s">
        <v>65</v>
      </c>
      <c r="J1699" s="24" t="s">
        <v>966</v>
      </c>
      <c r="K1699" s="21">
        <v>62</v>
      </c>
      <c r="L1699" s="32" t="s">
        <v>27906</v>
      </c>
      <c r="M1699" s="21" t="s">
        <v>6351</v>
      </c>
      <c r="N1699" s="21">
        <v>1</v>
      </c>
      <c r="O1699" s="21" t="s">
        <v>55</v>
      </c>
      <c r="P1699" s="21">
        <v>0</v>
      </c>
      <c r="Q1699" s="21">
        <v>0</v>
      </c>
      <c r="R1699" s="21">
        <v>0</v>
      </c>
      <c r="S1699" s="21">
        <v>0</v>
      </c>
      <c r="T1699" s="21">
        <v>0</v>
      </c>
      <c r="U1699" s="21">
        <v>0</v>
      </c>
      <c r="V1699" s="21">
        <v>0</v>
      </c>
      <c r="W1699" s="33">
        <v>14781</v>
      </c>
      <c r="X1699" s="21">
        <v>0</v>
      </c>
      <c r="Y1699" s="21">
        <v>0</v>
      </c>
      <c r="Z1699" s="16" t="s">
        <v>315</v>
      </c>
      <c r="AA1699" s="102">
        <v>0</v>
      </c>
      <c r="AB1699" s="99">
        <v>0</v>
      </c>
      <c r="AC1699" s="99">
        <v>0</v>
      </c>
      <c r="AD1699" s="99">
        <v>0</v>
      </c>
      <c r="AE1699" s="21">
        <v>0.1</v>
      </c>
      <c r="AF1699" s="21">
        <f t="shared" si="26"/>
        <v>0.1</v>
      </c>
      <c r="AG1699" s="21" t="s">
        <v>27907</v>
      </c>
      <c r="AH1699" s="24" t="s">
        <v>27908</v>
      </c>
      <c r="AI1699" s="24" t="s">
        <v>27909</v>
      </c>
      <c r="AJ1699" s="27" t="s">
        <v>32216</v>
      </c>
      <c r="AK1699" s="28" t="s">
        <v>60</v>
      </c>
      <c r="AL1699" s="28">
        <v>10</v>
      </c>
      <c r="AM1699" s="28">
        <v>20181214</v>
      </c>
      <c r="AN1699" s="29">
        <v>1930</v>
      </c>
      <c r="AO1699" s="29">
        <v>202212</v>
      </c>
      <c r="AP1699" s="29">
        <v>2022</v>
      </c>
      <c r="AQ1699" s="28">
        <v>70955963</v>
      </c>
      <c r="AR1699" s="28">
        <v>19809352</v>
      </c>
      <c r="AS1699" s="28">
        <v>3000000</v>
      </c>
      <c r="AT1699" s="30">
        <v>1</v>
      </c>
      <c r="AU1699" s="30"/>
      <c r="AV1699" s="30"/>
      <c r="AW1699" s="30"/>
      <c r="AX1699" s="30"/>
      <c r="AY1699" s="30"/>
      <c r="AZ1699" s="30"/>
      <c r="BA1699" s="30"/>
      <c r="BB1699" s="30" t="s">
        <v>54452</v>
      </c>
      <c r="BC1699" s="30" t="s">
        <v>54452</v>
      </c>
      <c r="BD1699" s="30" t="s">
        <v>54452</v>
      </c>
      <c r="BE1699" s="30" t="s">
        <v>54452</v>
      </c>
      <c r="BF1699" s="30" t="s">
        <v>27910</v>
      </c>
      <c r="BG1699" s="30">
        <v>2</v>
      </c>
      <c r="BH1699" s="30">
        <v>3</v>
      </c>
      <c r="BI1699" s="31"/>
    </row>
    <row r="1700" spans="1:61" ht="16.5">
      <c r="A1700" s="21" t="s">
        <v>10266</v>
      </c>
      <c r="B1700" s="21">
        <v>10752</v>
      </c>
      <c r="C1700" s="21">
        <v>1701108</v>
      </c>
      <c r="D1700" s="21">
        <v>1048158502</v>
      </c>
      <c r="E1700" s="22">
        <v>1101112125262</v>
      </c>
      <c r="F1700" s="24" t="s">
        <v>10267</v>
      </c>
      <c r="G1700" s="24" t="s">
        <v>44</v>
      </c>
      <c r="H1700" s="24" t="s">
        <v>51</v>
      </c>
      <c r="I1700" s="24" t="s">
        <v>52</v>
      </c>
      <c r="J1700" s="24" t="s">
        <v>171</v>
      </c>
      <c r="K1700" s="21">
        <v>48</v>
      </c>
      <c r="L1700" s="32" t="s">
        <v>10268</v>
      </c>
      <c r="M1700" s="21" t="s">
        <v>9630</v>
      </c>
      <c r="N1700" s="26">
        <v>1</v>
      </c>
      <c r="O1700" s="26" t="s">
        <v>55</v>
      </c>
      <c r="P1700" s="21">
        <v>0</v>
      </c>
      <c r="Q1700" s="21">
        <v>0</v>
      </c>
      <c r="R1700" s="21">
        <v>0</v>
      </c>
      <c r="S1700" s="21">
        <v>0</v>
      </c>
      <c r="T1700" s="21">
        <v>0</v>
      </c>
      <c r="U1700" s="21">
        <v>0</v>
      </c>
      <c r="V1700" s="21">
        <v>0</v>
      </c>
      <c r="W1700" s="21">
        <v>0</v>
      </c>
      <c r="X1700" s="41">
        <v>241400</v>
      </c>
      <c r="Y1700" s="21">
        <v>0</v>
      </c>
      <c r="Z1700" s="21"/>
      <c r="AA1700" s="102">
        <v>0</v>
      </c>
      <c r="AB1700" s="99">
        <v>0</v>
      </c>
      <c r="AC1700" s="99">
        <v>0</v>
      </c>
      <c r="AD1700" s="99">
        <v>0</v>
      </c>
      <c r="AE1700" s="21">
        <v>2.4</v>
      </c>
      <c r="AF1700" s="21">
        <f t="shared" si="26"/>
        <v>2.4</v>
      </c>
      <c r="AG1700" s="21" t="s">
        <v>10269</v>
      </c>
      <c r="AH1700" s="24" t="s">
        <v>10270</v>
      </c>
      <c r="AI1700" s="24" t="s">
        <v>10271</v>
      </c>
      <c r="AJ1700" s="27" t="s">
        <v>32003</v>
      </c>
      <c r="AK1700" s="28" t="s">
        <v>156</v>
      </c>
      <c r="AL1700" s="28">
        <v>10</v>
      </c>
      <c r="AM1700" s="28">
        <v>20001208</v>
      </c>
      <c r="AN1700" s="29">
        <v>442</v>
      </c>
      <c r="AO1700" s="29">
        <v>202306</v>
      </c>
      <c r="AP1700" s="29">
        <v>2022</v>
      </c>
      <c r="AQ1700" s="28">
        <v>2678991235</v>
      </c>
      <c r="AR1700" s="28">
        <v>825178689</v>
      </c>
      <c r="AS1700" s="28">
        <v>18166670</v>
      </c>
      <c r="AT1700" s="30">
        <v>1</v>
      </c>
      <c r="AU1700" s="30"/>
      <c r="AV1700" s="30"/>
      <c r="AW1700" s="30"/>
      <c r="AX1700" s="30"/>
      <c r="AY1700" s="30"/>
      <c r="AZ1700" s="30"/>
      <c r="BA1700" s="30"/>
      <c r="BB1700" s="30" t="s">
        <v>54452</v>
      </c>
      <c r="BC1700" s="30" t="s">
        <v>54452</v>
      </c>
      <c r="BD1700" s="30" t="s">
        <v>54452</v>
      </c>
      <c r="BE1700" s="30" t="s">
        <v>54452</v>
      </c>
      <c r="BF1700" s="30" t="s">
        <v>54452</v>
      </c>
      <c r="BG1700" s="30">
        <v>4</v>
      </c>
      <c r="BH1700" s="30" t="s">
        <v>10272</v>
      </c>
      <c r="BI1700" s="31"/>
    </row>
    <row r="1701" spans="1:61" ht="16.5">
      <c r="A1701" s="21" t="s">
        <v>4923</v>
      </c>
      <c r="B1701" s="21">
        <v>4619</v>
      </c>
      <c r="C1701" s="21">
        <v>4018417</v>
      </c>
      <c r="D1701" s="21">
        <v>3148625786</v>
      </c>
      <c r="E1701" s="22">
        <v>1601110302755</v>
      </c>
      <c r="F1701" s="24" t="s">
        <v>4924</v>
      </c>
      <c r="G1701" s="24" t="s">
        <v>44</v>
      </c>
      <c r="H1701" s="24" t="s">
        <v>51</v>
      </c>
      <c r="I1701" s="24" t="s">
        <v>52</v>
      </c>
      <c r="J1701" s="24" t="s">
        <v>1921</v>
      </c>
      <c r="K1701" s="21">
        <v>28</v>
      </c>
      <c r="L1701" s="32" t="s">
        <v>4925</v>
      </c>
      <c r="M1701" s="21" t="s">
        <v>4926</v>
      </c>
      <c r="N1701" s="21">
        <v>1</v>
      </c>
      <c r="O1701" s="21" t="s">
        <v>55</v>
      </c>
      <c r="P1701" s="21">
        <v>0</v>
      </c>
      <c r="Q1701" s="21">
        <v>0</v>
      </c>
      <c r="R1701" s="21">
        <v>0</v>
      </c>
      <c r="S1701" s="33">
        <v>199470</v>
      </c>
      <c r="T1701" s="21">
        <v>0</v>
      </c>
      <c r="U1701" s="33">
        <v>61312</v>
      </c>
      <c r="V1701" s="33">
        <v>1222072</v>
      </c>
      <c r="W1701" s="21">
        <v>0</v>
      </c>
      <c r="X1701" s="21">
        <f>SUM(5418960,2236027)</f>
        <v>7654987</v>
      </c>
      <c r="Y1701" s="33">
        <v>327086</v>
      </c>
      <c r="Z1701" s="16" t="s">
        <v>126</v>
      </c>
      <c r="AA1701" s="102">
        <v>0</v>
      </c>
      <c r="AB1701" s="21">
        <v>3.2</v>
      </c>
      <c r="AC1701" s="21">
        <v>1.9</v>
      </c>
      <c r="AD1701" s="21">
        <v>0.6</v>
      </c>
      <c r="AE1701" s="21">
        <v>88.7</v>
      </c>
      <c r="AF1701" s="21">
        <f t="shared" si="26"/>
        <v>94.4</v>
      </c>
      <c r="AG1701" s="21" t="s">
        <v>4927</v>
      </c>
      <c r="AH1701" s="24">
        <v>18993122</v>
      </c>
      <c r="AI1701" s="24" t="s">
        <v>4928</v>
      </c>
      <c r="AJ1701" s="27" t="s">
        <v>32217</v>
      </c>
      <c r="AK1701" s="28" t="s">
        <v>70</v>
      </c>
      <c r="AL1701" s="28">
        <v>10</v>
      </c>
      <c r="AM1701" s="28">
        <v>20110701</v>
      </c>
      <c r="AN1701" s="29">
        <v>426</v>
      </c>
      <c r="AO1701" s="29">
        <v>202306</v>
      </c>
      <c r="AP1701" s="29">
        <v>2022</v>
      </c>
      <c r="AQ1701" s="28">
        <v>212111604</v>
      </c>
      <c r="AR1701" s="28">
        <v>236319885</v>
      </c>
      <c r="AS1701" s="28">
        <v>5358195</v>
      </c>
      <c r="AT1701" s="30">
        <v>1</v>
      </c>
      <c r="AU1701" s="30"/>
      <c r="AV1701" s="30"/>
      <c r="AW1701" s="30"/>
      <c r="AX1701" s="30"/>
      <c r="AY1701" s="30"/>
      <c r="AZ1701" s="30"/>
      <c r="BA1701" s="30"/>
      <c r="BB1701" s="30" t="s">
        <v>54452</v>
      </c>
      <c r="BC1701" s="30" t="s">
        <v>54452</v>
      </c>
      <c r="BD1701" s="30" t="s">
        <v>54452</v>
      </c>
      <c r="BE1701" s="30" t="s">
        <v>54452</v>
      </c>
      <c r="BF1701" s="30" t="s">
        <v>54452</v>
      </c>
      <c r="BG1701" s="30">
        <v>7</v>
      </c>
      <c r="BH1701" s="30" t="s">
        <v>4929</v>
      </c>
      <c r="BI1701" s="31"/>
    </row>
    <row r="1702" spans="1:61" ht="16.5">
      <c r="A1702" s="21" t="s">
        <v>6054</v>
      </c>
      <c r="B1702" s="21">
        <v>6135</v>
      </c>
      <c r="C1702" s="21">
        <v>1468565</v>
      </c>
      <c r="D1702" s="21">
        <v>5148100212</v>
      </c>
      <c r="E1702" s="22">
        <v>1741110000098</v>
      </c>
      <c r="F1702" s="24" t="s">
        <v>6055</v>
      </c>
      <c r="G1702" s="24" t="s">
        <v>44</v>
      </c>
      <c r="H1702" s="24" t="s">
        <v>51</v>
      </c>
      <c r="I1702" s="24" t="s">
        <v>52</v>
      </c>
      <c r="J1702" s="24" t="s">
        <v>1042</v>
      </c>
      <c r="K1702" s="21">
        <v>36</v>
      </c>
      <c r="L1702" s="32" t="s">
        <v>6056</v>
      </c>
      <c r="M1702" s="21" t="s">
        <v>6057</v>
      </c>
      <c r="N1702" s="26">
        <v>1</v>
      </c>
      <c r="O1702" s="26" t="s">
        <v>55</v>
      </c>
      <c r="P1702" s="26">
        <v>0</v>
      </c>
      <c r="Q1702" s="26">
        <v>0</v>
      </c>
      <c r="R1702" s="26">
        <v>0</v>
      </c>
      <c r="S1702" s="33">
        <v>480338</v>
      </c>
      <c r="T1702" s="26">
        <v>0</v>
      </c>
      <c r="U1702" s="33">
        <v>916100</v>
      </c>
      <c r="V1702" s="26">
        <v>0</v>
      </c>
      <c r="W1702" s="26">
        <v>0</v>
      </c>
      <c r="X1702" s="33">
        <v>847139</v>
      </c>
      <c r="Y1702" s="26">
        <v>0</v>
      </c>
      <c r="Z1702" s="21" t="s">
        <v>5733</v>
      </c>
      <c r="AA1702" s="102">
        <v>0</v>
      </c>
      <c r="AB1702" s="99">
        <v>0</v>
      </c>
      <c r="AC1702" s="21">
        <v>4.8</v>
      </c>
      <c r="AD1702" s="21">
        <v>9.1</v>
      </c>
      <c r="AE1702" s="21">
        <v>8.4</v>
      </c>
      <c r="AF1702" s="21">
        <f t="shared" si="26"/>
        <v>22.299999999999997</v>
      </c>
      <c r="AG1702" s="21" t="s">
        <v>6058</v>
      </c>
      <c r="AH1702" s="24" t="s">
        <v>6059</v>
      </c>
      <c r="AI1702" s="24" t="s">
        <v>6060</v>
      </c>
      <c r="AJ1702" s="27" t="s">
        <v>32218</v>
      </c>
      <c r="AK1702" s="28" t="s">
        <v>70</v>
      </c>
      <c r="AL1702" s="28">
        <v>10</v>
      </c>
      <c r="AM1702" s="28">
        <v>19780909</v>
      </c>
      <c r="AN1702" s="29">
        <v>313</v>
      </c>
      <c r="AO1702" s="29">
        <v>202303</v>
      </c>
      <c r="AP1702" s="29">
        <v>2022</v>
      </c>
      <c r="AQ1702" s="28">
        <v>137718679</v>
      </c>
      <c r="AR1702" s="28">
        <v>147902766</v>
      </c>
      <c r="AS1702" s="28">
        <v>11250000</v>
      </c>
      <c r="AT1702" s="30">
        <v>1</v>
      </c>
      <c r="AU1702" s="30"/>
      <c r="AV1702" s="30"/>
      <c r="AW1702" s="30"/>
      <c r="AX1702" s="30"/>
      <c r="AY1702" s="30"/>
      <c r="AZ1702" s="30"/>
      <c r="BA1702" s="30"/>
      <c r="BB1702" s="30" t="s">
        <v>54452</v>
      </c>
      <c r="BC1702" s="30" t="s">
        <v>54452</v>
      </c>
      <c r="BD1702" s="30" t="s">
        <v>54452</v>
      </c>
      <c r="BE1702" s="30" t="s">
        <v>54452</v>
      </c>
      <c r="BF1702" s="30" t="s">
        <v>54452</v>
      </c>
      <c r="BG1702" s="30">
        <v>7</v>
      </c>
      <c r="BH1702" s="30" t="s">
        <v>6061</v>
      </c>
      <c r="BI1702" s="31"/>
    </row>
    <row r="1703" spans="1:61" ht="16.5">
      <c r="A1703" s="21" t="s">
        <v>6834</v>
      </c>
      <c r="B1703" s="21">
        <v>6960</v>
      </c>
      <c r="C1703" s="21">
        <v>1147766</v>
      </c>
      <c r="D1703" s="21">
        <v>3128121533</v>
      </c>
      <c r="E1703" s="22">
        <v>1648110008529</v>
      </c>
      <c r="F1703" s="24" t="s">
        <v>6835</v>
      </c>
      <c r="G1703" s="24" t="s">
        <v>44</v>
      </c>
      <c r="H1703" s="24" t="s">
        <v>51</v>
      </c>
      <c r="I1703" s="24" t="s">
        <v>52</v>
      </c>
      <c r="J1703" s="24" t="s">
        <v>1033</v>
      </c>
      <c r="K1703" s="21">
        <v>38</v>
      </c>
      <c r="L1703" s="32" t="s">
        <v>6836</v>
      </c>
      <c r="M1703" s="21" t="s">
        <v>6837</v>
      </c>
      <c r="N1703" s="26">
        <v>1</v>
      </c>
      <c r="O1703" s="26">
        <v>0</v>
      </c>
      <c r="P1703" s="26">
        <v>0</v>
      </c>
      <c r="Q1703" s="26">
        <v>0</v>
      </c>
      <c r="R1703" s="26">
        <v>0</v>
      </c>
      <c r="S1703" s="26">
        <v>0</v>
      </c>
      <c r="T1703" s="26">
        <v>0</v>
      </c>
      <c r="U1703" s="26">
        <v>0</v>
      </c>
      <c r="V1703" s="26">
        <v>0</v>
      </c>
      <c r="W1703" s="26">
        <v>0</v>
      </c>
      <c r="X1703" s="26">
        <v>0</v>
      </c>
      <c r="Y1703" s="26">
        <v>0</v>
      </c>
      <c r="Z1703" s="21"/>
      <c r="AA1703" s="101">
        <v>0</v>
      </c>
      <c r="AB1703" s="98">
        <v>0</v>
      </c>
      <c r="AC1703" s="98">
        <v>0</v>
      </c>
      <c r="AD1703" s="98">
        <v>0</v>
      </c>
      <c r="AE1703" s="98">
        <v>0</v>
      </c>
      <c r="AF1703" s="21">
        <f t="shared" si="26"/>
        <v>0</v>
      </c>
      <c r="AG1703" s="21" t="s">
        <v>3007</v>
      </c>
      <c r="AH1703" s="24" t="s">
        <v>6838</v>
      </c>
      <c r="AI1703" s="24" t="s">
        <v>6839</v>
      </c>
      <c r="AJ1703" s="27" t="s">
        <v>32219</v>
      </c>
      <c r="AK1703" s="28" t="s">
        <v>60</v>
      </c>
      <c r="AL1703" s="28">
        <v>10</v>
      </c>
      <c r="AM1703" s="28">
        <v>19950810</v>
      </c>
      <c r="AN1703" s="29">
        <v>546</v>
      </c>
      <c r="AO1703" s="29">
        <v>202302</v>
      </c>
      <c r="AP1703" s="29">
        <v>2022</v>
      </c>
      <c r="AQ1703" s="28">
        <v>198856021</v>
      </c>
      <c r="AR1703" s="28">
        <v>351306629</v>
      </c>
      <c r="AS1703" s="28">
        <v>8480295</v>
      </c>
      <c r="AT1703" s="30">
        <v>3</v>
      </c>
      <c r="AU1703" s="30"/>
      <c r="AV1703" s="30"/>
      <c r="AW1703" s="30"/>
      <c r="AX1703" s="30"/>
      <c r="AY1703" s="30"/>
      <c r="AZ1703" s="30"/>
      <c r="BA1703" s="30"/>
      <c r="BB1703" s="30" t="s">
        <v>54452</v>
      </c>
      <c r="BC1703" s="30" t="s">
        <v>54452</v>
      </c>
      <c r="BD1703" s="30" t="s">
        <v>54452</v>
      </c>
      <c r="BE1703" s="30" t="s">
        <v>54452</v>
      </c>
      <c r="BF1703" s="30" t="s">
        <v>6840</v>
      </c>
      <c r="BG1703" s="30">
        <v>2</v>
      </c>
      <c r="BH1703" s="30" t="s">
        <v>101</v>
      </c>
      <c r="BI1703" s="31"/>
    </row>
    <row r="1704" spans="1:61" ht="16.5">
      <c r="A1704" s="21" t="s">
        <v>6806</v>
      </c>
      <c r="B1704" s="21">
        <v>6942</v>
      </c>
      <c r="C1704" s="21">
        <v>1114123</v>
      </c>
      <c r="D1704" s="21">
        <v>1348158143</v>
      </c>
      <c r="E1704" s="22">
        <v>1355110108453</v>
      </c>
      <c r="F1704" s="24" t="s">
        <v>6807</v>
      </c>
      <c r="G1704" s="24" t="s">
        <v>44</v>
      </c>
      <c r="H1704" s="24" t="s">
        <v>51</v>
      </c>
      <c r="I1704" s="24" t="s">
        <v>65</v>
      </c>
      <c r="J1704" s="24" t="s">
        <v>1033</v>
      </c>
      <c r="K1704" s="21">
        <v>38</v>
      </c>
      <c r="L1704" s="32" t="s">
        <v>6808</v>
      </c>
      <c r="M1704" s="21" t="s">
        <v>6809</v>
      </c>
      <c r="N1704" s="21">
        <v>1</v>
      </c>
      <c r="O1704" s="21" t="s">
        <v>55</v>
      </c>
      <c r="P1704" s="39">
        <v>2092113</v>
      </c>
      <c r="Q1704" s="21">
        <v>0</v>
      </c>
      <c r="R1704" s="33">
        <v>445437</v>
      </c>
      <c r="S1704" s="33">
        <v>1730688</v>
      </c>
      <c r="T1704" s="21">
        <v>0</v>
      </c>
      <c r="U1704" s="21">
        <v>0</v>
      </c>
      <c r="V1704" s="33">
        <v>477177</v>
      </c>
      <c r="W1704" s="33">
        <v>52697</v>
      </c>
      <c r="X1704" s="21">
        <v>0</v>
      </c>
      <c r="Y1704" s="39">
        <v>1171148</v>
      </c>
      <c r="Z1704" s="16" t="s">
        <v>126</v>
      </c>
      <c r="AA1704" s="21">
        <v>20.9</v>
      </c>
      <c r="AB1704" s="21">
        <v>16.100000000000001</v>
      </c>
      <c r="AC1704" s="21">
        <v>17.3</v>
      </c>
      <c r="AD1704" s="99">
        <v>0</v>
      </c>
      <c r="AE1704" s="21">
        <v>5.2</v>
      </c>
      <c r="AF1704" s="21">
        <f t="shared" si="26"/>
        <v>59.5</v>
      </c>
      <c r="AG1704" s="21" t="s">
        <v>6810</v>
      </c>
      <c r="AH1704" s="24" t="s">
        <v>6811</v>
      </c>
      <c r="AI1704" s="24" t="s">
        <v>6812</v>
      </c>
      <c r="AJ1704" s="27" t="s">
        <v>32220</v>
      </c>
      <c r="AK1704" s="28" t="s">
        <v>60</v>
      </c>
      <c r="AL1704" s="28">
        <v>10</v>
      </c>
      <c r="AM1704" s="28">
        <v>20000801</v>
      </c>
      <c r="AN1704" s="29">
        <v>361</v>
      </c>
      <c r="AO1704" s="29">
        <v>202304</v>
      </c>
      <c r="AP1704" s="29">
        <v>2022</v>
      </c>
      <c r="AQ1704" s="28">
        <v>72594202</v>
      </c>
      <c r="AR1704" s="28">
        <v>106541055</v>
      </c>
      <c r="AS1704" s="28">
        <v>3097380</v>
      </c>
      <c r="AT1704" s="30">
        <v>1</v>
      </c>
      <c r="AU1704" s="30"/>
      <c r="AV1704" s="30"/>
      <c r="AW1704" s="30"/>
      <c r="AX1704" s="30"/>
      <c r="AY1704" s="30"/>
      <c r="AZ1704" s="30"/>
      <c r="BA1704" s="30"/>
      <c r="BB1704" s="30" t="s">
        <v>54452</v>
      </c>
      <c r="BC1704" s="30" t="s">
        <v>54452</v>
      </c>
      <c r="BD1704" s="30" t="s">
        <v>54452</v>
      </c>
      <c r="BE1704" s="30" t="s">
        <v>54452</v>
      </c>
      <c r="BF1704" s="30" t="s">
        <v>54452</v>
      </c>
      <c r="BG1704" s="30">
        <v>7</v>
      </c>
      <c r="BH1704" s="30" t="s">
        <v>6813</v>
      </c>
      <c r="BI1704" s="31"/>
    </row>
    <row r="1705" spans="1:61" ht="16.5">
      <c r="A1705" s="21" t="s">
        <v>3118</v>
      </c>
      <c r="B1705" s="21">
        <v>2868</v>
      </c>
      <c r="C1705" s="21">
        <v>1737548</v>
      </c>
      <c r="D1705" s="21">
        <v>5038146784</v>
      </c>
      <c r="E1705" s="22">
        <v>1701110179623</v>
      </c>
      <c r="F1705" s="24" t="s">
        <v>3119</v>
      </c>
      <c r="G1705" s="24" t="s">
        <v>44</v>
      </c>
      <c r="H1705" s="24" t="s">
        <v>51</v>
      </c>
      <c r="I1705" s="24" t="s">
        <v>65</v>
      </c>
      <c r="J1705" s="24" t="s">
        <v>1944</v>
      </c>
      <c r="K1705" s="21">
        <v>26</v>
      </c>
      <c r="L1705" s="32" t="s">
        <v>3120</v>
      </c>
      <c r="M1705" s="21" t="s">
        <v>3121</v>
      </c>
      <c r="N1705" s="21">
        <v>1</v>
      </c>
      <c r="O1705" s="21" t="s">
        <v>83</v>
      </c>
      <c r="P1705" s="33">
        <v>182908880</v>
      </c>
      <c r="Q1705" s="21">
        <v>0</v>
      </c>
      <c r="R1705" s="21">
        <v>0</v>
      </c>
      <c r="S1705" s="33">
        <v>380830000</v>
      </c>
      <c r="T1705" s="21">
        <v>0</v>
      </c>
      <c r="U1705" s="33">
        <v>20504579</v>
      </c>
      <c r="V1705" s="21">
        <v>0</v>
      </c>
      <c r="W1705" s="33">
        <v>88295819</v>
      </c>
      <c r="X1705" s="21">
        <v>0</v>
      </c>
      <c r="Y1705" s="33">
        <v>19610259101</v>
      </c>
      <c r="Z1705" s="16" t="s">
        <v>56</v>
      </c>
      <c r="AA1705" s="21">
        <v>1.8</v>
      </c>
      <c r="AB1705" s="21">
        <v>196.1</v>
      </c>
      <c r="AC1705" s="21">
        <v>3.8</v>
      </c>
      <c r="AD1705" s="21">
        <v>0.2</v>
      </c>
      <c r="AE1705" s="21">
        <v>0.8</v>
      </c>
      <c r="AF1705" s="21">
        <f t="shared" si="26"/>
        <v>202.70000000000002</v>
      </c>
      <c r="AG1705" s="21" t="s">
        <v>3122</v>
      </c>
      <c r="AH1705" s="24" t="s">
        <v>3123</v>
      </c>
      <c r="AI1705" s="24" t="s">
        <v>3124</v>
      </c>
      <c r="AJ1705" s="27" t="s">
        <v>32221</v>
      </c>
      <c r="AK1705" s="28" t="s">
        <v>70</v>
      </c>
      <c r="AL1705" s="28">
        <v>10</v>
      </c>
      <c r="AM1705" s="28">
        <v>20000901</v>
      </c>
      <c r="AN1705" s="29">
        <v>507</v>
      </c>
      <c r="AO1705" s="29">
        <v>202306</v>
      </c>
      <c r="AP1705" s="29">
        <v>2022</v>
      </c>
      <c r="AQ1705" s="28">
        <v>73183893</v>
      </c>
      <c r="AR1705" s="28">
        <v>149885300</v>
      </c>
      <c r="AS1705" s="28">
        <v>8153750</v>
      </c>
      <c r="AT1705" s="30">
        <v>1</v>
      </c>
      <c r="AU1705" s="30"/>
      <c r="AV1705" s="30"/>
      <c r="AW1705" s="30"/>
      <c r="AX1705" s="30"/>
      <c r="AY1705" s="30"/>
      <c r="AZ1705" s="30"/>
      <c r="BA1705" s="30"/>
      <c r="BB1705" s="30" t="s">
        <v>54452</v>
      </c>
      <c r="BC1705" s="30" t="s">
        <v>54452</v>
      </c>
      <c r="BD1705" s="30" t="s">
        <v>54452</v>
      </c>
      <c r="BE1705" s="30" t="s">
        <v>54452</v>
      </c>
      <c r="BF1705" s="30" t="s">
        <v>54452</v>
      </c>
      <c r="BG1705" s="30">
        <v>7</v>
      </c>
      <c r="BH1705" s="30" t="s">
        <v>3125</v>
      </c>
      <c r="BI1705" s="31"/>
    </row>
    <row r="1706" spans="1:61" ht="16.5">
      <c r="A1706" s="21" t="s">
        <v>6426</v>
      </c>
      <c r="B1706" s="21">
        <v>6476</v>
      </c>
      <c r="C1706" s="21">
        <v>1404732</v>
      </c>
      <c r="D1706" s="21">
        <v>5038143827</v>
      </c>
      <c r="E1706" s="22">
        <v>1701110166737</v>
      </c>
      <c r="F1706" s="24" t="s">
        <v>6427</v>
      </c>
      <c r="G1706" s="24" t="s">
        <v>44</v>
      </c>
      <c r="H1706" s="24" t="s">
        <v>51</v>
      </c>
      <c r="I1706" s="24" t="s">
        <v>52</v>
      </c>
      <c r="J1706" s="24" t="s">
        <v>1042</v>
      </c>
      <c r="K1706" s="21">
        <v>36</v>
      </c>
      <c r="L1706" s="32" t="s">
        <v>6428</v>
      </c>
      <c r="M1706" s="21" t="s">
        <v>6429</v>
      </c>
      <c r="N1706" s="21">
        <v>1</v>
      </c>
      <c r="O1706" s="21" t="s">
        <v>83</v>
      </c>
      <c r="P1706" s="21">
        <v>0</v>
      </c>
      <c r="Q1706" s="21">
        <v>0</v>
      </c>
      <c r="R1706" s="33">
        <v>56500000</v>
      </c>
      <c r="S1706" s="33">
        <v>1485500</v>
      </c>
      <c r="T1706" s="21">
        <v>0</v>
      </c>
      <c r="U1706" s="33">
        <v>367947832</v>
      </c>
      <c r="V1706" s="33">
        <v>159000</v>
      </c>
      <c r="W1706" s="33">
        <v>223386921</v>
      </c>
      <c r="X1706" s="21">
        <v>0</v>
      </c>
      <c r="Y1706" s="33">
        <v>281037632</v>
      </c>
      <c r="Z1706" s="16" t="s">
        <v>126</v>
      </c>
      <c r="AA1706" s="102">
        <v>0</v>
      </c>
      <c r="AB1706" s="21">
        <v>3.3</v>
      </c>
      <c r="AC1706" s="99">
        <v>0</v>
      </c>
      <c r="AD1706" s="21">
        <v>3.6</v>
      </c>
      <c r="AE1706" s="21">
        <v>2.2000000000000002</v>
      </c>
      <c r="AF1706" s="21">
        <f t="shared" si="26"/>
        <v>9.1000000000000014</v>
      </c>
      <c r="AG1706" s="21" t="s">
        <v>6430</v>
      </c>
      <c r="AH1706" s="24" t="s">
        <v>6431</v>
      </c>
      <c r="AI1706" s="24" t="s">
        <v>6432</v>
      </c>
      <c r="AJ1706" s="27" t="s">
        <v>32222</v>
      </c>
      <c r="AK1706" s="28" t="s">
        <v>70</v>
      </c>
      <c r="AL1706" s="28">
        <v>10</v>
      </c>
      <c r="AM1706" s="28">
        <v>20000116</v>
      </c>
      <c r="AN1706" s="29">
        <v>424</v>
      </c>
      <c r="AO1706" s="29">
        <v>202306</v>
      </c>
      <c r="AP1706" s="29">
        <v>2022</v>
      </c>
      <c r="AQ1706" s="28">
        <v>214493066</v>
      </c>
      <c r="AR1706" s="28">
        <v>277517514</v>
      </c>
      <c r="AS1706" s="28">
        <v>7998253</v>
      </c>
      <c r="AT1706" s="30">
        <v>1</v>
      </c>
      <c r="AU1706" s="30"/>
      <c r="AV1706" s="30"/>
      <c r="AW1706" s="30"/>
      <c r="AX1706" s="30"/>
      <c r="AY1706" s="30"/>
      <c r="AZ1706" s="30"/>
      <c r="BA1706" s="30"/>
      <c r="BB1706" s="30" t="s">
        <v>54452</v>
      </c>
      <c r="BC1706" s="30" t="s">
        <v>54452</v>
      </c>
      <c r="BD1706" s="30" t="s">
        <v>54452</v>
      </c>
      <c r="BE1706" s="30" t="s">
        <v>54452</v>
      </c>
      <c r="BF1706" s="30" t="s">
        <v>54452</v>
      </c>
      <c r="BG1706" s="30">
        <v>7</v>
      </c>
      <c r="BH1706" s="30"/>
      <c r="BI1706" s="31"/>
    </row>
    <row r="1707" spans="1:61" ht="16.5">
      <c r="A1707" s="21" t="s">
        <v>4704</v>
      </c>
      <c r="B1707" s="21">
        <v>4359</v>
      </c>
      <c r="C1707" s="21">
        <v>1661908</v>
      </c>
      <c r="D1707" s="21">
        <v>1368112269</v>
      </c>
      <c r="E1707" s="22">
        <v>1244110019308</v>
      </c>
      <c r="F1707" s="24" t="s">
        <v>4705</v>
      </c>
      <c r="G1707" s="24" t="s">
        <v>44</v>
      </c>
      <c r="H1707" s="24" t="s">
        <v>51</v>
      </c>
      <c r="I1707" s="24" t="s">
        <v>52</v>
      </c>
      <c r="J1707" s="24" t="s">
        <v>1944</v>
      </c>
      <c r="K1707" s="21">
        <v>26</v>
      </c>
      <c r="L1707" s="32" t="s">
        <v>4706</v>
      </c>
      <c r="M1707" s="21" t="s">
        <v>4707</v>
      </c>
      <c r="N1707" s="21">
        <v>1</v>
      </c>
      <c r="O1707" s="21" t="s">
        <v>55</v>
      </c>
      <c r="P1707" s="21">
        <v>0</v>
      </c>
      <c r="Q1707" s="33">
        <v>153448</v>
      </c>
      <c r="R1707" s="21">
        <v>0</v>
      </c>
      <c r="S1707" s="33">
        <v>4737607</v>
      </c>
      <c r="T1707" s="21">
        <v>0</v>
      </c>
      <c r="U1707" s="21">
        <v>0</v>
      </c>
      <c r="V1707" s="21">
        <v>0</v>
      </c>
      <c r="W1707" s="21">
        <v>0</v>
      </c>
      <c r="X1707" s="39">
        <v>1434670</v>
      </c>
      <c r="Y1707" s="33">
        <v>10753133</v>
      </c>
      <c r="Z1707" s="16" t="s">
        <v>126</v>
      </c>
      <c r="AA1707" s="102">
        <v>0</v>
      </c>
      <c r="AB1707" s="21">
        <v>109</v>
      </c>
      <c r="AC1707" s="21">
        <v>47.3</v>
      </c>
      <c r="AD1707" s="99">
        <v>0</v>
      </c>
      <c r="AE1707" s="21">
        <v>14.3</v>
      </c>
      <c r="AF1707" s="21">
        <f t="shared" si="26"/>
        <v>170.60000000000002</v>
      </c>
      <c r="AG1707" s="21" t="s">
        <v>4708</v>
      </c>
      <c r="AH1707" s="24" t="s">
        <v>4709</v>
      </c>
      <c r="AI1707" s="24" t="s">
        <v>4710</v>
      </c>
      <c r="AJ1707" s="27" t="s">
        <v>32223</v>
      </c>
      <c r="AK1707" s="28" t="s">
        <v>70</v>
      </c>
      <c r="AL1707" s="28">
        <v>10</v>
      </c>
      <c r="AM1707" s="28">
        <v>19941019</v>
      </c>
      <c r="AN1707" s="29">
        <v>687</v>
      </c>
      <c r="AO1707" s="29">
        <v>202306</v>
      </c>
      <c r="AP1707" s="29">
        <v>2022</v>
      </c>
      <c r="AQ1707" s="28">
        <v>183642321</v>
      </c>
      <c r="AR1707" s="28">
        <v>419340681</v>
      </c>
      <c r="AS1707" s="28">
        <v>4871703</v>
      </c>
      <c r="AT1707" s="30">
        <v>1</v>
      </c>
      <c r="AU1707" s="30"/>
      <c r="AV1707" s="30"/>
      <c r="AW1707" s="30"/>
      <c r="AX1707" s="30"/>
      <c r="AY1707" s="30"/>
      <c r="AZ1707" s="30"/>
      <c r="BA1707" s="30"/>
      <c r="BB1707" s="30" t="s">
        <v>54452</v>
      </c>
      <c r="BC1707" s="30" t="s">
        <v>54452</v>
      </c>
      <c r="BD1707" s="30" t="s">
        <v>54452</v>
      </c>
      <c r="BE1707" s="30" t="s">
        <v>54452</v>
      </c>
      <c r="BF1707" s="30" t="s">
        <v>54452</v>
      </c>
      <c r="BG1707" s="30">
        <v>5</v>
      </c>
      <c r="BH1707" s="30"/>
      <c r="BI1707" s="31"/>
    </row>
    <row r="1708" spans="1:61" ht="16.5">
      <c r="A1708" s="21" t="s">
        <v>4711</v>
      </c>
      <c r="B1708" s="21">
        <v>4362</v>
      </c>
      <c r="C1708" s="21">
        <v>1546075</v>
      </c>
      <c r="D1708" s="21">
        <v>1378158268</v>
      </c>
      <c r="E1708" s="22">
        <v>1244110064402</v>
      </c>
      <c r="F1708" s="24" t="s">
        <v>4712</v>
      </c>
      <c r="G1708" s="24" t="s">
        <v>44</v>
      </c>
      <c r="H1708" s="24" t="s">
        <v>51</v>
      </c>
      <c r="I1708" s="24" t="s">
        <v>65</v>
      </c>
      <c r="J1708" s="24" t="s">
        <v>1944</v>
      </c>
      <c r="K1708" s="21">
        <v>26</v>
      </c>
      <c r="L1708" s="32" t="s">
        <v>4713</v>
      </c>
      <c r="M1708" s="21" t="s">
        <v>4714</v>
      </c>
      <c r="N1708" s="21">
        <v>1</v>
      </c>
      <c r="O1708" s="21" t="s">
        <v>55</v>
      </c>
      <c r="P1708" s="21">
        <v>0</v>
      </c>
      <c r="Q1708" s="21">
        <v>0</v>
      </c>
      <c r="R1708" s="21">
        <v>0</v>
      </c>
      <c r="S1708" s="33">
        <v>232490</v>
      </c>
      <c r="T1708" s="21">
        <v>0</v>
      </c>
      <c r="U1708" s="33">
        <v>114345</v>
      </c>
      <c r="V1708" s="33">
        <v>140730</v>
      </c>
      <c r="W1708" s="33">
        <v>214868</v>
      </c>
      <c r="X1708" s="36">
        <f>SUM(187369,93908,538339)</f>
        <v>819616</v>
      </c>
      <c r="Y1708" s="33">
        <v>24189682</v>
      </c>
      <c r="Z1708" s="16" t="s">
        <v>126</v>
      </c>
      <c r="AA1708" s="102">
        <v>0</v>
      </c>
      <c r="AB1708" s="21">
        <v>241.8</v>
      </c>
      <c r="AC1708" s="21">
        <v>2.2999999999999998</v>
      </c>
      <c r="AD1708" s="21">
        <v>1.1000000000000001</v>
      </c>
      <c r="AE1708" s="21">
        <v>11.7</v>
      </c>
      <c r="AF1708" s="21">
        <f t="shared" si="26"/>
        <v>256.90000000000003</v>
      </c>
      <c r="AG1708" s="21" t="s">
        <v>4300</v>
      </c>
      <c r="AH1708" s="24" t="s">
        <v>4715</v>
      </c>
      <c r="AI1708" s="24" t="s">
        <v>4716</v>
      </c>
      <c r="AJ1708" s="27" t="s">
        <v>32224</v>
      </c>
      <c r="AK1708" s="28" t="s">
        <v>70</v>
      </c>
      <c r="AL1708" s="28">
        <v>10</v>
      </c>
      <c r="AM1708" s="28">
        <v>20040106</v>
      </c>
      <c r="AN1708" s="29">
        <v>314</v>
      </c>
      <c r="AO1708" s="29">
        <v>202306</v>
      </c>
      <c r="AP1708" s="29">
        <v>2022</v>
      </c>
      <c r="AQ1708" s="28">
        <v>142128438</v>
      </c>
      <c r="AR1708" s="28">
        <v>143145316</v>
      </c>
      <c r="AS1708" s="28">
        <v>8248395</v>
      </c>
      <c r="AT1708" s="30">
        <v>1</v>
      </c>
      <c r="AU1708" s="30"/>
      <c r="AV1708" s="30"/>
      <c r="AW1708" s="30"/>
      <c r="AX1708" s="30"/>
      <c r="AY1708" s="30"/>
      <c r="AZ1708" s="30"/>
      <c r="BA1708" s="30"/>
      <c r="BB1708" s="30" t="s">
        <v>54452</v>
      </c>
      <c r="BC1708" s="30" t="s">
        <v>54452</v>
      </c>
      <c r="BD1708" s="30" t="s">
        <v>54452</v>
      </c>
      <c r="BE1708" s="30" t="s">
        <v>54452</v>
      </c>
      <c r="BF1708" s="30" t="s">
        <v>54452</v>
      </c>
      <c r="BG1708" s="30">
        <v>7</v>
      </c>
      <c r="BH1708" s="30" t="s">
        <v>645</v>
      </c>
      <c r="BI1708" s="31"/>
    </row>
    <row r="1709" spans="1:61" ht="16.5">
      <c r="A1709" s="21" t="s">
        <v>29923</v>
      </c>
      <c r="B1709" s="21">
        <v>24440</v>
      </c>
      <c r="C1709" s="21">
        <v>2256097</v>
      </c>
      <c r="D1709" s="21">
        <v>1058677434</v>
      </c>
      <c r="E1709" s="22">
        <v>1101113193367</v>
      </c>
      <c r="F1709" s="24" t="s">
        <v>29924</v>
      </c>
      <c r="G1709" s="24" t="s">
        <v>104</v>
      </c>
      <c r="H1709" s="24" t="s">
        <v>51</v>
      </c>
      <c r="I1709" s="24" t="s">
        <v>65</v>
      </c>
      <c r="J1709" s="24" t="s">
        <v>363</v>
      </c>
      <c r="K1709" s="21">
        <v>63</v>
      </c>
      <c r="L1709" s="32" t="s">
        <v>29925</v>
      </c>
      <c r="M1709" s="21" t="s">
        <v>29926</v>
      </c>
      <c r="N1709" s="21">
        <v>1</v>
      </c>
      <c r="O1709" s="21">
        <v>0</v>
      </c>
      <c r="P1709" s="21">
        <v>0</v>
      </c>
      <c r="Q1709" s="21">
        <v>0</v>
      </c>
      <c r="R1709" s="21">
        <v>0</v>
      </c>
      <c r="S1709" s="21">
        <v>0</v>
      </c>
      <c r="T1709" s="21">
        <v>0</v>
      </c>
      <c r="U1709" s="21">
        <v>0</v>
      </c>
      <c r="V1709" s="21">
        <v>0</v>
      </c>
      <c r="W1709" s="21">
        <v>0</v>
      </c>
      <c r="X1709" s="21">
        <v>0</v>
      </c>
      <c r="Y1709" s="21">
        <v>0</v>
      </c>
      <c r="Z1709" s="16" t="s">
        <v>315</v>
      </c>
      <c r="AA1709" s="101">
        <v>0</v>
      </c>
      <c r="AB1709" s="98">
        <v>0</v>
      </c>
      <c r="AC1709" s="98">
        <v>0</v>
      </c>
      <c r="AD1709" s="98">
        <v>0</v>
      </c>
      <c r="AE1709" s="98">
        <v>0</v>
      </c>
      <c r="AF1709" s="21">
        <f t="shared" si="26"/>
        <v>0</v>
      </c>
      <c r="AG1709" s="21" t="s">
        <v>29927</v>
      </c>
      <c r="AH1709" s="24" t="s">
        <v>29928</v>
      </c>
      <c r="AI1709" s="24" t="s">
        <v>29929</v>
      </c>
      <c r="AJ1709" s="27" t="s">
        <v>32225</v>
      </c>
      <c r="AK1709" s="28" t="s">
        <v>60</v>
      </c>
      <c r="AL1709" s="28">
        <v>10</v>
      </c>
      <c r="AM1709" s="28">
        <v>20050323</v>
      </c>
      <c r="AN1709" s="29">
        <v>603</v>
      </c>
      <c r="AO1709" s="29">
        <v>202212</v>
      </c>
      <c r="AP1709" s="29">
        <v>2022</v>
      </c>
      <c r="AQ1709" s="28">
        <v>23693838</v>
      </c>
      <c r="AR1709" s="28">
        <v>6033172</v>
      </c>
      <c r="AS1709" s="28">
        <v>100000</v>
      </c>
      <c r="AT1709" s="30">
        <v>2</v>
      </c>
      <c r="AU1709" s="30"/>
      <c r="AV1709" s="30"/>
      <c r="AW1709" s="30"/>
      <c r="AX1709" s="30"/>
      <c r="AY1709" s="30"/>
      <c r="AZ1709" s="30"/>
      <c r="BA1709" s="30"/>
      <c r="BB1709" s="30" t="s">
        <v>54452</v>
      </c>
      <c r="BC1709" s="30" t="s">
        <v>54452</v>
      </c>
      <c r="BD1709" s="30" t="s">
        <v>54452</v>
      </c>
      <c r="BE1709" s="30" t="s">
        <v>54452</v>
      </c>
      <c r="BF1709" s="30" t="s">
        <v>54452</v>
      </c>
      <c r="BG1709" s="30">
        <v>7</v>
      </c>
      <c r="BH1709" s="30" t="s">
        <v>15660</v>
      </c>
      <c r="BI1709" s="31"/>
    </row>
    <row r="1710" spans="1:61" ht="16.5">
      <c r="A1710" s="21" t="s">
        <v>26101</v>
      </c>
      <c r="B1710" s="21">
        <v>23297</v>
      </c>
      <c r="C1710" s="21">
        <v>1565982</v>
      </c>
      <c r="D1710" s="21">
        <v>1348107135</v>
      </c>
      <c r="E1710" s="22">
        <v>1301110026814</v>
      </c>
      <c r="F1710" s="24" t="s">
        <v>26102</v>
      </c>
      <c r="G1710" s="24" t="s">
        <v>104</v>
      </c>
      <c r="H1710" s="24" t="s">
        <v>51</v>
      </c>
      <c r="I1710" s="24" t="s">
        <v>52</v>
      </c>
      <c r="J1710" s="24" t="s">
        <v>8264</v>
      </c>
      <c r="K1710" s="21">
        <v>54</v>
      </c>
      <c r="L1710" s="32" t="s">
        <v>26103</v>
      </c>
      <c r="M1710" s="21" t="s">
        <v>9315</v>
      </c>
      <c r="N1710" s="21">
        <v>1</v>
      </c>
      <c r="O1710" s="21" t="s">
        <v>55</v>
      </c>
      <c r="P1710" s="33">
        <v>11387288</v>
      </c>
      <c r="Q1710" s="33">
        <v>2788542</v>
      </c>
      <c r="R1710" s="33">
        <v>390000</v>
      </c>
      <c r="S1710" s="33">
        <v>141700</v>
      </c>
      <c r="T1710" s="21">
        <v>0</v>
      </c>
      <c r="U1710" s="33">
        <v>395093</v>
      </c>
      <c r="V1710" s="33">
        <v>2240</v>
      </c>
      <c r="W1710" s="33">
        <v>308871</v>
      </c>
      <c r="X1710" s="33">
        <v>1106145</v>
      </c>
      <c r="Y1710" s="33">
        <v>10737493</v>
      </c>
      <c r="Z1710" s="16" t="s">
        <v>315</v>
      </c>
      <c r="AA1710" s="21">
        <v>113.8</v>
      </c>
      <c r="AB1710" s="21">
        <v>139.1</v>
      </c>
      <c r="AC1710" s="21">
        <v>1.4</v>
      </c>
      <c r="AD1710" s="21">
        <v>3.9</v>
      </c>
      <c r="AE1710" s="21">
        <v>14.1</v>
      </c>
      <c r="AF1710" s="21">
        <f t="shared" si="26"/>
        <v>272.3</v>
      </c>
      <c r="AG1710" s="21" t="s">
        <v>11950</v>
      </c>
      <c r="AH1710" s="24" t="s">
        <v>26104</v>
      </c>
      <c r="AI1710" s="24" t="s">
        <v>26105</v>
      </c>
      <c r="AJ1710" s="27" t="s">
        <v>32226</v>
      </c>
      <c r="AK1710" s="28" t="s">
        <v>70</v>
      </c>
      <c r="AL1710" s="28">
        <v>10</v>
      </c>
      <c r="AM1710" s="28">
        <v>19870201</v>
      </c>
      <c r="AN1710" s="29">
        <v>647</v>
      </c>
      <c r="AO1710" s="29">
        <v>202306</v>
      </c>
      <c r="AP1710" s="29">
        <v>2022</v>
      </c>
      <c r="AQ1710" s="28">
        <v>161555881</v>
      </c>
      <c r="AR1710" s="28">
        <v>670903601</v>
      </c>
      <c r="AS1710" s="28">
        <v>8642890</v>
      </c>
      <c r="AT1710" s="30">
        <v>1</v>
      </c>
      <c r="AU1710" s="30"/>
      <c r="AV1710" s="30"/>
      <c r="AW1710" s="30"/>
      <c r="AX1710" s="30"/>
      <c r="AY1710" s="30"/>
      <c r="AZ1710" s="30"/>
      <c r="BA1710" s="30"/>
      <c r="BB1710" s="30" t="s">
        <v>54452</v>
      </c>
      <c r="BC1710" s="30" t="s">
        <v>54452</v>
      </c>
      <c r="BD1710" s="30" t="s">
        <v>54452</v>
      </c>
      <c r="BE1710" s="30" t="s">
        <v>54452</v>
      </c>
      <c r="BF1710" s="30" t="s">
        <v>54452</v>
      </c>
      <c r="BG1710" s="30">
        <v>4</v>
      </c>
      <c r="BH1710" s="30" t="s">
        <v>237</v>
      </c>
      <c r="BI1710" s="31"/>
    </row>
    <row r="1711" spans="1:61" ht="16.5">
      <c r="A1711" s="21" t="s">
        <v>16339</v>
      </c>
      <c r="B1711" s="21">
        <v>7645</v>
      </c>
      <c r="C1711" s="21">
        <v>1606943</v>
      </c>
      <c r="D1711" s="21">
        <v>6098107866</v>
      </c>
      <c r="E1711" s="22">
        <v>1801110014794</v>
      </c>
      <c r="F1711" s="24" t="s">
        <v>16340</v>
      </c>
      <c r="G1711" s="24" t="s">
        <v>44</v>
      </c>
      <c r="H1711" s="24" t="s">
        <v>51</v>
      </c>
      <c r="I1711" s="24" t="s">
        <v>52</v>
      </c>
      <c r="J1711" s="24" t="s">
        <v>1033</v>
      </c>
      <c r="K1711" s="21">
        <v>38</v>
      </c>
      <c r="L1711" s="32" t="s">
        <v>16341</v>
      </c>
      <c r="M1711" s="21" t="s">
        <v>16342</v>
      </c>
      <c r="N1711" s="26">
        <v>1</v>
      </c>
      <c r="O1711" s="26" t="s">
        <v>351</v>
      </c>
      <c r="P1711" s="21">
        <v>0</v>
      </c>
      <c r="Q1711" s="21">
        <v>0</v>
      </c>
      <c r="R1711" s="21">
        <v>0</v>
      </c>
      <c r="S1711" s="21">
        <v>0</v>
      </c>
      <c r="T1711" s="21">
        <v>0</v>
      </c>
      <c r="U1711" s="21">
        <v>0</v>
      </c>
      <c r="V1711" s="21">
        <v>0</v>
      </c>
      <c r="W1711" s="21">
        <v>0</v>
      </c>
      <c r="X1711" s="92">
        <v>12434</v>
      </c>
      <c r="Y1711" s="21">
        <v>0</v>
      </c>
      <c r="Z1711" s="21"/>
      <c r="AA1711" s="103">
        <v>0</v>
      </c>
      <c r="AB1711" s="100">
        <v>0</v>
      </c>
      <c r="AC1711" s="100">
        <v>0</v>
      </c>
      <c r="AD1711" s="100">
        <v>0</v>
      </c>
      <c r="AE1711" s="37">
        <v>124.3</v>
      </c>
      <c r="AF1711" s="21">
        <f t="shared" si="26"/>
        <v>124.3</v>
      </c>
      <c r="AG1711" s="21" t="s">
        <v>2787</v>
      </c>
      <c r="AH1711" s="24" t="s">
        <v>16343</v>
      </c>
      <c r="AI1711" s="24" t="s">
        <v>16344</v>
      </c>
      <c r="AJ1711" s="27" t="s">
        <v>32227</v>
      </c>
      <c r="AK1711" s="28" t="s">
        <v>60</v>
      </c>
      <c r="AL1711" s="28">
        <v>10</v>
      </c>
      <c r="AM1711" s="28">
        <v>19710205</v>
      </c>
      <c r="AN1711" s="29">
        <v>537</v>
      </c>
      <c r="AO1711" s="29">
        <v>202302</v>
      </c>
      <c r="AP1711" s="29">
        <v>2022</v>
      </c>
      <c r="AQ1711" s="28">
        <v>678320597</v>
      </c>
      <c r="AR1711" s="28">
        <v>623661255</v>
      </c>
      <c r="AS1711" s="28">
        <v>5193140</v>
      </c>
      <c r="AT1711" s="30">
        <v>1</v>
      </c>
      <c r="AU1711" s="30"/>
      <c r="AV1711" s="30"/>
      <c r="AW1711" s="30"/>
      <c r="AX1711" s="30"/>
      <c r="AY1711" s="30"/>
      <c r="AZ1711" s="30"/>
      <c r="BA1711" s="30"/>
      <c r="BB1711" s="30" t="s">
        <v>54452</v>
      </c>
      <c r="BC1711" s="30" t="s">
        <v>54452</v>
      </c>
      <c r="BD1711" s="30" t="s">
        <v>54452</v>
      </c>
      <c r="BE1711" s="30" t="s">
        <v>54452</v>
      </c>
      <c r="BF1711" s="30" t="s">
        <v>16345</v>
      </c>
      <c r="BG1711" s="30">
        <v>2</v>
      </c>
      <c r="BH1711" s="30"/>
      <c r="BI1711" s="31"/>
    </row>
    <row r="1712" spans="1:61" ht="16.5">
      <c r="A1712" s="21" t="s">
        <v>1969</v>
      </c>
      <c r="B1712" s="21">
        <v>1986</v>
      </c>
      <c r="C1712" s="21">
        <v>1861334</v>
      </c>
      <c r="D1712" s="21">
        <v>1108147859</v>
      </c>
      <c r="E1712" s="22">
        <v>1101112070334</v>
      </c>
      <c r="F1712" s="24" t="s">
        <v>1970</v>
      </c>
      <c r="G1712" s="24" t="s">
        <v>44</v>
      </c>
      <c r="H1712" s="24" t="s">
        <v>51</v>
      </c>
      <c r="I1712" s="24" t="s">
        <v>52</v>
      </c>
      <c r="J1712" s="24" t="s">
        <v>264</v>
      </c>
      <c r="K1712" s="21">
        <v>15</v>
      </c>
      <c r="L1712" s="32" t="s">
        <v>1971</v>
      </c>
      <c r="M1712" s="21" t="s">
        <v>1972</v>
      </c>
      <c r="N1712" s="73">
        <v>1</v>
      </c>
      <c r="O1712" s="73" t="s">
        <v>55</v>
      </c>
      <c r="P1712" s="21">
        <v>0</v>
      </c>
      <c r="Q1712" s="21">
        <v>0</v>
      </c>
      <c r="R1712" s="21">
        <v>0</v>
      </c>
      <c r="S1712" s="33">
        <v>4482800</v>
      </c>
      <c r="T1712" s="21">
        <v>0</v>
      </c>
      <c r="U1712" s="33">
        <v>53439</v>
      </c>
      <c r="V1712" s="21">
        <v>0</v>
      </c>
      <c r="W1712" s="33">
        <v>2320755</v>
      </c>
      <c r="X1712" s="21">
        <v>0</v>
      </c>
      <c r="Y1712" s="33">
        <v>33757070</v>
      </c>
      <c r="Z1712" s="21" t="s">
        <v>56</v>
      </c>
      <c r="AA1712" s="102">
        <v>0</v>
      </c>
      <c r="AB1712" s="21">
        <v>337.5</v>
      </c>
      <c r="AC1712" s="21">
        <v>44.8</v>
      </c>
      <c r="AD1712" s="21">
        <v>0.5</v>
      </c>
      <c r="AE1712" s="21">
        <v>23.2</v>
      </c>
      <c r="AF1712" s="21">
        <f t="shared" si="26"/>
        <v>406</v>
      </c>
      <c r="AG1712" s="21" t="s">
        <v>1973</v>
      </c>
      <c r="AH1712" s="24" t="s">
        <v>1974</v>
      </c>
      <c r="AI1712" s="24" t="s">
        <v>1975</v>
      </c>
      <c r="AJ1712" s="27" t="s">
        <v>32228</v>
      </c>
      <c r="AK1712" s="28" t="s">
        <v>70</v>
      </c>
      <c r="AL1712" s="28">
        <v>10</v>
      </c>
      <c r="AM1712" s="28">
        <v>20000916</v>
      </c>
      <c r="AN1712" s="29">
        <v>882</v>
      </c>
      <c r="AO1712" s="29">
        <v>202306</v>
      </c>
      <c r="AP1712" s="29">
        <v>2022</v>
      </c>
      <c r="AQ1712" s="28">
        <v>700378289</v>
      </c>
      <c r="AR1712" s="28">
        <v>1255782005</v>
      </c>
      <c r="AS1712" s="28">
        <v>26112997</v>
      </c>
      <c r="AT1712" s="30">
        <v>1</v>
      </c>
      <c r="AU1712" s="30"/>
      <c r="AV1712" s="30"/>
      <c r="AW1712" s="30"/>
      <c r="AX1712" s="30"/>
      <c r="AY1712" s="30"/>
      <c r="AZ1712" s="30"/>
      <c r="BA1712" s="30"/>
      <c r="BB1712" s="30" t="s">
        <v>54452</v>
      </c>
      <c r="BC1712" s="30" t="s">
        <v>54452</v>
      </c>
      <c r="BD1712" s="30" t="s">
        <v>54452</v>
      </c>
      <c r="BE1712" s="30" t="s">
        <v>54452</v>
      </c>
      <c r="BF1712" s="30" t="s">
        <v>54452</v>
      </c>
      <c r="BG1712" s="30">
        <v>3</v>
      </c>
      <c r="BH1712" s="30" t="s">
        <v>1976</v>
      </c>
      <c r="BI1712" s="31"/>
    </row>
    <row r="1713" spans="1:61" ht="16.5">
      <c r="A1713" s="21" t="s">
        <v>29738</v>
      </c>
      <c r="B1713" s="21">
        <v>24378</v>
      </c>
      <c r="C1713" s="21">
        <v>1197259</v>
      </c>
      <c r="D1713" s="21">
        <v>1068196346</v>
      </c>
      <c r="E1713" s="22">
        <v>1101112146888</v>
      </c>
      <c r="F1713" s="24" t="s">
        <v>29739</v>
      </c>
      <c r="G1713" s="24" t="s">
        <v>104</v>
      </c>
      <c r="H1713" s="24" t="s">
        <v>51</v>
      </c>
      <c r="I1713" s="24" t="s">
        <v>63</v>
      </c>
      <c r="J1713" s="24" t="s">
        <v>363</v>
      </c>
      <c r="K1713" s="21">
        <v>63</v>
      </c>
      <c r="L1713" s="32" t="s">
        <v>29740</v>
      </c>
      <c r="M1713" s="21" t="s">
        <v>29741</v>
      </c>
      <c r="N1713" s="21">
        <v>1</v>
      </c>
      <c r="O1713" s="21" t="s">
        <v>55</v>
      </c>
      <c r="P1713" s="21">
        <v>0</v>
      </c>
      <c r="Q1713" s="21">
        <v>0</v>
      </c>
      <c r="R1713" s="21">
        <v>0</v>
      </c>
      <c r="S1713" s="21">
        <v>0</v>
      </c>
      <c r="T1713" s="21">
        <v>0</v>
      </c>
      <c r="U1713" s="21">
        <v>0</v>
      </c>
      <c r="V1713" s="21">
        <v>0</v>
      </c>
      <c r="W1713" s="21">
        <v>0</v>
      </c>
      <c r="X1713" s="33">
        <v>910870</v>
      </c>
      <c r="Y1713" s="21">
        <v>0</v>
      </c>
      <c r="Z1713" s="16" t="s">
        <v>315</v>
      </c>
      <c r="AA1713" s="102">
        <v>0</v>
      </c>
      <c r="AB1713" s="99">
        <v>0</v>
      </c>
      <c r="AC1713" s="99">
        <v>0</v>
      </c>
      <c r="AD1713" s="99">
        <v>0</v>
      </c>
      <c r="AE1713" s="21">
        <v>9.1</v>
      </c>
      <c r="AF1713" s="21">
        <f t="shared" si="26"/>
        <v>9.1</v>
      </c>
      <c r="AG1713" s="21" t="s">
        <v>13744</v>
      </c>
      <c r="AH1713" s="24" t="s">
        <v>29742</v>
      </c>
      <c r="AI1713" s="24" t="s">
        <v>29743</v>
      </c>
      <c r="AJ1713" s="27" t="s">
        <v>32229</v>
      </c>
      <c r="AK1713" s="28" t="s">
        <v>60</v>
      </c>
      <c r="AL1713" s="28">
        <v>10</v>
      </c>
      <c r="AM1713" s="28">
        <v>20010201</v>
      </c>
      <c r="AN1713" s="29">
        <v>1234</v>
      </c>
      <c r="AO1713" s="29">
        <v>202304</v>
      </c>
      <c r="AP1713" s="29">
        <v>2022</v>
      </c>
      <c r="AQ1713" s="28">
        <v>76582455</v>
      </c>
      <c r="AR1713" s="28">
        <v>29350321</v>
      </c>
      <c r="AS1713" s="28">
        <v>3500000</v>
      </c>
      <c r="AT1713" s="30">
        <v>2</v>
      </c>
      <c r="AU1713" s="30"/>
      <c r="AV1713" s="30"/>
      <c r="AW1713" s="30"/>
      <c r="AX1713" s="30"/>
      <c r="AY1713" s="30"/>
      <c r="AZ1713" s="30"/>
      <c r="BA1713" s="30"/>
      <c r="BB1713" s="30" t="s">
        <v>54452</v>
      </c>
      <c r="BC1713" s="30" t="s">
        <v>54452</v>
      </c>
      <c r="BD1713" s="30" t="s">
        <v>54452</v>
      </c>
      <c r="BE1713" s="30" t="s">
        <v>54452</v>
      </c>
      <c r="BF1713" s="30" t="s">
        <v>54452</v>
      </c>
      <c r="BG1713" s="30">
        <v>7</v>
      </c>
      <c r="BH1713" s="30" t="s">
        <v>15660</v>
      </c>
      <c r="BI1713" s="31"/>
    </row>
    <row r="1714" spans="1:61" ht="16.5">
      <c r="A1714" s="21" t="s">
        <v>1911</v>
      </c>
      <c r="B1714" s="21">
        <v>1907</v>
      </c>
      <c r="C1714" s="21">
        <v>6752975</v>
      </c>
      <c r="D1714" s="21">
        <v>3088144366</v>
      </c>
      <c r="E1714" s="22">
        <v>1341110444145</v>
      </c>
      <c r="F1714" s="24" t="s">
        <v>1912</v>
      </c>
      <c r="G1714" s="24" t="s">
        <v>44</v>
      </c>
      <c r="H1714" s="24" t="s">
        <v>51</v>
      </c>
      <c r="I1714" s="24" t="s">
        <v>52</v>
      </c>
      <c r="J1714" s="24" t="s">
        <v>593</v>
      </c>
      <c r="K1714" s="21">
        <v>14</v>
      </c>
      <c r="L1714" s="32" t="s">
        <v>1913</v>
      </c>
      <c r="M1714" s="21" t="s">
        <v>1914</v>
      </c>
      <c r="N1714" s="21">
        <v>1</v>
      </c>
      <c r="O1714" s="21" t="s">
        <v>83</v>
      </c>
      <c r="P1714" s="21">
        <v>0</v>
      </c>
      <c r="Q1714" s="33">
        <v>308379010</v>
      </c>
      <c r="R1714" s="33">
        <v>10000000</v>
      </c>
      <c r="S1714" s="33">
        <v>756850000</v>
      </c>
      <c r="T1714" s="21">
        <v>0</v>
      </c>
      <c r="U1714" s="33">
        <v>368528769</v>
      </c>
      <c r="V1714" s="33">
        <v>15360000</v>
      </c>
      <c r="W1714" s="33">
        <v>618404727</v>
      </c>
      <c r="X1714" s="33">
        <v>219626000</v>
      </c>
      <c r="Y1714" s="33">
        <v>21312862670</v>
      </c>
      <c r="Z1714" s="16" t="s">
        <v>56</v>
      </c>
      <c r="AA1714" s="102">
        <v>0</v>
      </c>
      <c r="AB1714" s="21">
        <v>216.3</v>
      </c>
      <c r="AC1714" s="21">
        <v>7.5</v>
      </c>
      <c r="AD1714" s="21">
        <v>3.6</v>
      </c>
      <c r="AE1714" s="21">
        <v>8.5</v>
      </c>
      <c r="AF1714" s="21">
        <f t="shared" si="26"/>
        <v>235.9</v>
      </c>
      <c r="AG1714" s="21" t="s">
        <v>1915</v>
      </c>
      <c r="AH1714" s="24" t="s">
        <v>1916</v>
      </c>
      <c r="AI1714" s="24" t="s">
        <v>1917</v>
      </c>
      <c r="AJ1714" s="27" t="s">
        <v>32230</v>
      </c>
      <c r="AK1714" s="28" t="s">
        <v>60</v>
      </c>
      <c r="AL1714" s="28">
        <v>10</v>
      </c>
      <c r="AM1714" s="28">
        <v>20160701</v>
      </c>
      <c r="AN1714" s="29">
        <v>440</v>
      </c>
      <c r="AO1714" s="29">
        <v>202307</v>
      </c>
      <c r="AP1714" s="29">
        <v>2022</v>
      </c>
      <c r="AQ1714" s="28">
        <v>125288442</v>
      </c>
      <c r="AR1714" s="28">
        <v>130106406</v>
      </c>
      <c r="AS1714" s="28">
        <v>1000000</v>
      </c>
      <c r="AT1714" s="30">
        <v>1</v>
      </c>
      <c r="AU1714" s="30"/>
      <c r="AV1714" s="30"/>
      <c r="AW1714" s="30"/>
      <c r="AX1714" s="30"/>
      <c r="AY1714" s="30"/>
      <c r="AZ1714" s="30"/>
      <c r="BA1714" s="30"/>
      <c r="BB1714" s="30" t="s">
        <v>54452</v>
      </c>
      <c r="BC1714" s="30" t="s">
        <v>54452</v>
      </c>
      <c r="BD1714" s="30" t="s">
        <v>54452</v>
      </c>
      <c r="BE1714" s="30" t="s">
        <v>54452</v>
      </c>
      <c r="BF1714" s="30" t="s">
        <v>1918</v>
      </c>
      <c r="BG1714" s="30">
        <v>2</v>
      </c>
      <c r="BH1714" s="30" t="s">
        <v>1919</v>
      </c>
      <c r="BI1714" s="31"/>
    </row>
    <row r="1715" spans="1:61" ht="16.5">
      <c r="A1715" s="21" t="s">
        <v>13598</v>
      </c>
      <c r="B1715" s="21">
        <v>13430</v>
      </c>
      <c r="C1715" s="21">
        <v>1960954</v>
      </c>
      <c r="D1715" s="21">
        <v>1168137757</v>
      </c>
      <c r="E1715" s="22">
        <v>1101111209413</v>
      </c>
      <c r="F1715" s="24" t="s">
        <v>13599</v>
      </c>
      <c r="G1715" s="24" t="s">
        <v>44</v>
      </c>
      <c r="H1715" s="24" t="s">
        <v>51</v>
      </c>
      <c r="I1715" s="24" t="s">
        <v>65</v>
      </c>
      <c r="J1715" s="24" t="s">
        <v>581</v>
      </c>
      <c r="K1715" s="21">
        <v>60</v>
      </c>
      <c r="L1715" s="32" t="s">
        <v>13600</v>
      </c>
      <c r="M1715" s="21" t="s">
        <v>5273</v>
      </c>
      <c r="N1715" s="21">
        <v>1</v>
      </c>
      <c r="O1715" s="21" t="s">
        <v>83</v>
      </c>
      <c r="P1715" s="33">
        <v>679957945</v>
      </c>
      <c r="Q1715" s="33">
        <v>666493420</v>
      </c>
      <c r="R1715" s="21">
        <v>0</v>
      </c>
      <c r="S1715" s="21">
        <v>0</v>
      </c>
      <c r="T1715" s="21">
        <v>0</v>
      </c>
      <c r="U1715" s="21">
        <v>0</v>
      </c>
      <c r="V1715" s="21">
        <v>0</v>
      </c>
      <c r="W1715" s="33">
        <v>151338028</v>
      </c>
      <c r="X1715" s="21">
        <v>0</v>
      </c>
      <c r="Y1715" s="33">
        <v>4837909410</v>
      </c>
      <c r="Z1715" s="16" t="s">
        <v>315</v>
      </c>
      <c r="AA1715" s="21">
        <v>6.7</v>
      </c>
      <c r="AB1715" s="21">
        <v>55</v>
      </c>
      <c r="AC1715" s="99">
        <v>0</v>
      </c>
      <c r="AD1715" s="99">
        <v>0</v>
      </c>
      <c r="AE1715" s="21">
        <v>1.5</v>
      </c>
      <c r="AF1715" s="21">
        <f t="shared" si="26"/>
        <v>63.2</v>
      </c>
      <c r="AG1715" s="21" t="s">
        <v>13601</v>
      </c>
      <c r="AH1715" s="24" t="s">
        <v>13602</v>
      </c>
      <c r="AI1715" s="24" t="s">
        <v>13603</v>
      </c>
      <c r="AJ1715" s="27" t="s">
        <v>32231</v>
      </c>
      <c r="AK1715" s="28" t="s">
        <v>60</v>
      </c>
      <c r="AL1715" s="28">
        <v>10</v>
      </c>
      <c r="AM1715" s="28">
        <v>19951030</v>
      </c>
      <c r="AN1715" s="29">
        <v>337</v>
      </c>
      <c r="AO1715" s="29">
        <v>202303</v>
      </c>
      <c r="AP1715" s="29">
        <v>2022</v>
      </c>
      <c r="AQ1715" s="28">
        <v>30298139</v>
      </c>
      <c r="AR1715" s="28">
        <v>31900773</v>
      </c>
      <c r="AS1715" s="28">
        <v>1000000</v>
      </c>
      <c r="AT1715" s="30">
        <v>2</v>
      </c>
      <c r="AU1715" s="30"/>
      <c r="AV1715" s="30"/>
      <c r="AW1715" s="30"/>
      <c r="AX1715" s="30"/>
      <c r="AY1715" s="30"/>
      <c r="AZ1715" s="30"/>
      <c r="BA1715" s="30"/>
      <c r="BB1715" s="30" t="s">
        <v>54452</v>
      </c>
      <c r="BC1715" s="30" t="s">
        <v>54452</v>
      </c>
      <c r="BD1715" s="30" t="s">
        <v>54452</v>
      </c>
      <c r="BE1715" s="30" t="s">
        <v>54452</v>
      </c>
      <c r="BF1715" s="30" t="s">
        <v>54452</v>
      </c>
      <c r="BG1715" s="30">
        <v>7</v>
      </c>
      <c r="BH1715" s="30"/>
      <c r="BI1715" s="31"/>
    </row>
    <row r="1716" spans="1:61" ht="16.5">
      <c r="A1716" s="21" t="s">
        <v>12920</v>
      </c>
      <c r="B1716" s="21">
        <v>12626</v>
      </c>
      <c r="C1716" s="21">
        <v>1219824</v>
      </c>
      <c r="D1716" s="21">
        <v>3128143032</v>
      </c>
      <c r="E1716" s="22">
        <v>1615110037452</v>
      </c>
      <c r="F1716" s="24" t="s">
        <v>12921</v>
      </c>
      <c r="G1716" s="24" t="s">
        <v>44</v>
      </c>
      <c r="H1716" s="24" t="s">
        <v>51</v>
      </c>
      <c r="I1716" s="24" t="s">
        <v>65</v>
      </c>
      <c r="J1716" s="24" t="s">
        <v>462</v>
      </c>
      <c r="K1716" s="21">
        <v>56</v>
      </c>
      <c r="L1716" s="32" t="s">
        <v>12922</v>
      </c>
      <c r="M1716" s="21" t="s">
        <v>12923</v>
      </c>
      <c r="N1716" s="21">
        <v>1</v>
      </c>
      <c r="O1716" s="21" t="s">
        <v>83</v>
      </c>
      <c r="P1716" s="21">
        <v>0</v>
      </c>
      <c r="Q1716" s="33">
        <v>60000000</v>
      </c>
      <c r="R1716" s="21">
        <v>0</v>
      </c>
      <c r="S1716" s="21">
        <v>0</v>
      </c>
      <c r="T1716" s="21">
        <v>0</v>
      </c>
      <c r="U1716" s="21">
        <v>0</v>
      </c>
      <c r="V1716" s="21">
        <v>0</v>
      </c>
      <c r="W1716" s="21">
        <v>0</v>
      </c>
      <c r="X1716" s="21">
        <v>0</v>
      </c>
      <c r="Y1716" s="21">
        <v>0</v>
      </c>
      <c r="Z1716" s="16" t="s">
        <v>315</v>
      </c>
      <c r="AA1716" s="102">
        <v>0</v>
      </c>
      <c r="AB1716" s="21">
        <v>0.6</v>
      </c>
      <c r="AC1716" s="99">
        <v>0</v>
      </c>
      <c r="AD1716" s="99">
        <v>0</v>
      </c>
      <c r="AE1716" s="99">
        <v>0</v>
      </c>
      <c r="AF1716" s="21">
        <f t="shared" si="26"/>
        <v>0.6</v>
      </c>
      <c r="AG1716" s="21" t="s">
        <v>10242</v>
      </c>
      <c r="AH1716" s="24" t="s">
        <v>12924</v>
      </c>
      <c r="AI1716" s="24" t="s">
        <v>12925</v>
      </c>
      <c r="AJ1716" s="27" t="s">
        <v>32232</v>
      </c>
      <c r="AK1716" s="28" t="s">
        <v>60</v>
      </c>
      <c r="AL1716" s="28">
        <v>10</v>
      </c>
      <c r="AM1716" s="28">
        <v>20000701</v>
      </c>
      <c r="AN1716" s="29">
        <v>471</v>
      </c>
      <c r="AO1716" s="29">
        <v>202212</v>
      </c>
      <c r="AP1716" s="29">
        <v>2022</v>
      </c>
      <c r="AQ1716" s="28">
        <v>32825619</v>
      </c>
      <c r="AR1716" s="28">
        <v>18937192</v>
      </c>
      <c r="AS1716" s="28">
        <v>50000</v>
      </c>
      <c r="AT1716" s="30">
        <v>2</v>
      </c>
      <c r="AU1716" s="30"/>
      <c r="AV1716" s="30"/>
      <c r="AW1716" s="30"/>
      <c r="AX1716" s="30"/>
      <c r="AY1716" s="30"/>
      <c r="AZ1716" s="30"/>
      <c r="BA1716" s="30"/>
      <c r="BB1716" s="30" t="s">
        <v>54452</v>
      </c>
      <c r="BC1716" s="30" t="s">
        <v>54452</v>
      </c>
      <c r="BD1716" s="30" t="s">
        <v>54452</v>
      </c>
      <c r="BE1716" s="30" t="s">
        <v>54452</v>
      </c>
      <c r="BF1716" s="30" t="s">
        <v>54452</v>
      </c>
      <c r="BG1716" s="30">
        <v>7</v>
      </c>
      <c r="BH1716" s="30"/>
      <c r="BI1716" s="31"/>
    </row>
    <row r="1717" spans="1:61" ht="16.5">
      <c r="A1717" s="21" t="s">
        <v>1846</v>
      </c>
      <c r="B1717" s="21">
        <v>1847</v>
      </c>
      <c r="C1717" s="21">
        <v>5829092</v>
      </c>
      <c r="D1717" s="21">
        <v>1358638179</v>
      </c>
      <c r="E1717" s="22">
        <v>1358110238402</v>
      </c>
      <c r="F1717" s="24" t="s">
        <v>1847</v>
      </c>
      <c r="G1717" s="24" t="s">
        <v>44</v>
      </c>
      <c r="H1717" s="24" t="s">
        <v>51</v>
      </c>
      <c r="I1717" s="24" t="s">
        <v>65</v>
      </c>
      <c r="J1717" s="24" t="s">
        <v>593</v>
      </c>
      <c r="K1717" s="21">
        <v>14</v>
      </c>
      <c r="L1717" s="32" t="s">
        <v>1848</v>
      </c>
      <c r="M1717" s="21" t="s">
        <v>1849</v>
      </c>
      <c r="N1717" s="21">
        <v>1</v>
      </c>
      <c r="O1717" s="21" t="s">
        <v>55</v>
      </c>
      <c r="P1717" s="21">
        <v>0</v>
      </c>
      <c r="Q1717" s="21">
        <v>0</v>
      </c>
      <c r="R1717" s="21">
        <v>0</v>
      </c>
      <c r="S1717" s="51">
        <v>1351450</v>
      </c>
      <c r="T1717" s="21">
        <v>0</v>
      </c>
      <c r="U1717" s="51">
        <v>72861</v>
      </c>
      <c r="V1717" s="51">
        <v>646283</v>
      </c>
      <c r="W1717" s="21">
        <v>0</v>
      </c>
      <c r="X1717" s="33">
        <v>208953</v>
      </c>
      <c r="Y1717" s="51">
        <v>775450</v>
      </c>
      <c r="Z1717" s="16" t="s">
        <v>56</v>
      </c>
      <c r="AA1717" s="102">
        <v>0</v>
      </c>
      <c r="AB1717" s="21">
        <v>7.7</v>
      </c>
      <c r="AC1717" s="21">
        <v>13.5</v>
      </c>
      <c r="AD1717" s="21">
        <v>0.7</v>
      </c>
      <c r="AE1717" s="21">
        <v>8.5</v>
      </c>
      <c r="AF1717" s="21">
        <f t="shared" si="26"/>
        <v>30.4</v>
      </c>
      <c r="AG1717" s="21" t="s">
        <v>1827</v>
      </c>
      <c r="AH1717" s="24" t="s">
        <v>1850</v>
      </c>
      <c r="AI1717" s="24" t="s">
        <v>1851</v>
      </c>
      <c r="AJ1717" s="27" t="s">
        <v>32233</v>
      </c>
      <c r="AK1717" s="28" t="s">
        <v>70</v>
      </c>
      <c r="AL1717" s="28">
        <v>10</v>
      </c>
      <c r="AM1717" s="28">
        <v>20131101</v>
      </c>
      <c r="AN1717" s="29">
        <v>450</v>
      </c>
      <c r="AO1717" s="29">
        <v>202306</v>
      </c>
      <c r="AP1717" s="29">
        <v>2022</v>
      </c>
      <c r="AQ1717" s="28">
        <v>118561227</v>
      </c>
      <c r="AR1717" s="28">
        <v>177229848</v>
      </c>
      <c r="AS1717" s="28">
        <v>1001394</v>
      </c>
      <c r="AT1717" s="30">
        <v>1</v>
      </c>
      <c r="AU1717" s="30"/>
      <c r="AV1717" s="30"/>
      <c r="AW1717" s="30"/>
      <c r="AX1717" s="30"/>
      <c r="AY1717" s="30"/>
      <c r="AZ1717" s="30"/>
      <c r="BA1717" s="30"/>
      <c r="BB1717" s="30" t="s">
        <v>54452</v>
      </c>
      <c r="BC1717" s="30" t="s">
        <v>54452</v>
      </c>
      <c r="BD1717" s="30" t="s">
        <v>54452</v>
      </c>
      <c r="BE1717" s="30" t="s">
        <v>54452</v>
      </c>
      <c r="BF1717" s="30" t="s">
        <v>54452</v>
      </c>
      <c r="BG1717" s="30">
        <v>7</v>
      </c>
      <c r="BH1717" s="30"/>
      <c r="BI1717" s="31"/>
    </row>
    <row r="1718" spans="1:61" ht="16.5">
      <c r="A1718" s="21" t="s">
        <v>26128</v>
      </c>
      <c r="B1718" s="21">
        <v>23306</v>
      </c>
      <c r="C1718" s="21">
        <v>1706918</v>
      </c>
      <c r="D1718" s="21">
        <v>1018151607</v>
      </c>
      <c r="E1718" s="22">
        <v>1101111797533</v>
      </c>
      <c r="F1718" s="24" t="s">
        <v>26129</v>
      </c>
      <c r="G1718" s="24" t="s">
        <v>104</v>
      </c>
      <c r="H1718" s="24" t="s">
        <v>51</v>
      </c>
      <c r="I1718" s="24" t="s">
        <v>52</v>
      </c>
      <c r="J1718" s="24" t="s">
        <v>8264</v>
      </c>
      <c r="K1718" s="21">
        <v>54</v>
      </c>
      <c r="L1718" s="32" t="s">
        <v>26130</v>
      </c>
      <c r="M1718" s="21" t="s">
        <v>26131</v>
      </c>
      <c r="N1718" s="21">
        <v>1</v>
      </c>
      <c r="O1718" s="21" t="s">
        <v>83</v>
      </c>
      <c r="P1718" s="21">
        <v>0</v>
      </c>
      <c r="Q1718" s="21">
        <v>0</v>
      </c>
      <c r="R1718" s="21">
        <v>0</v>
      </c>
      <c r="S1718" s="21">
        <v>0</v>
      </c>
      <c r="T1718" s="21">
        <v>0</v>
      </c>
      <c r="U1718" s="21">
        <v>0</v>
      </c>
      <c r="V1718" s="21">
        <v>0</v>
      </c>
      <c r="W1718" s="33">
        <v>99482912</v>
      </c>
      <c r="X1718" s="21">
        <v>0</v>
      </c>
      <c r="Y1718" s="21">
        <v>0</v>
      </c>
      <c r="Z1718" s="16" t="s">
        <v>315</v>
      </c>
      <c r="AA1718" s="102">
        <v>0</v>
      </c>
      <c r="AB1718" s="99">
        <v>0</v>
      </c>
      <c r="AC1718" s="99">
        <v>0</v>
      </c>
      <c r="AD1718" s="99">
        <v>0</v>
      </c>
      <c r="AE1718" s="21">
        <v>0.9</v>
      </c>
      <c r="AF1718" s="21">
        <f t="shared" si="26"/>
        <v>0.9</v>
      </c>
      <c r="AG1718" s="21" t="s">
        <v>11941</v>
      </c>
      <c r="AH1718" s="24" t="s">
        <v>26132</v>
      </c>
      <c r="AI1718" s="24" t="s">
        <v>26133</v>
      </c>
      <c r="AJ1718" s="27" t="s">
        <v>32234</v>
      </c>
      <c r="AK1718" s="28" t="s">
        <v>60</v>
      </c>
      <c r="AL1718" s="28">
        <v>10</v>
      </c>
      <c r="AM1718" s="28">
        <v>19991027</v>
      </c>
      <c r="AN1718" s="29">
        <v>428</v>
      </c>
      <c r="AO1718" s="29">
        <v>202112</v>
      </c>
      <c r="AP1718" s="29">
        <v>2022</v>
      </c>
      <c r="AQ1718" s="28">
        <v>49607699</v>
      </c>
      <c r="AR1718" s="28">
        <v>895773638</v>
      </c>
      <c r="AS1718" s="28">
        <v>3596000</v>
      </c>
      <c r="AT1718" s="30">
        <v>1</v>
      </c>
      <c r="AU1718" s="30"/>
      <c r="AV1718" s="30"/>
      <c r="AW1718" s="30"/>
      <c r="AX1718" s="30"/>
      <c r="AY1718" s="30"/>
      <c r="AZ1718" s="30"/>
      <c r="BA1718" s="30"/>
      <c r="BB1718" s="30" t="s">
        <v>54452</v>
      </c>
      <c r="BC1718" s="30" t="s">
        <v>54452</v>
      </c>
      <c r="BD1718" s="30" t="s">
        <v>54452</v>
      </c>
      <c r="BE1718" s="30" t="s">
        <v>54452</v>
      </c>
      <c r="BF1718" s="30" t="s">
        <v>54452</v>
      </c>
      <c r="BG1718" s="30">
        <v>4</v>
      </c>
      <c r="BH1718" s="30" t="s">
        <v>237</v>
      </c>
      <c r="BI1718" s="31"/>
    </row>
    <row r="1719" spans="1:61" ht="16.5">
      <c r="A1719" s="21" t="s">
        <v>7768</v>
      </c>
      <c r="B1719" s="21">
        <v>7921</v>
      </c>
      <c r="C1719" s="21">
        <v>1497918</v>
      </c>
      <c r="D1719" s="21">
        <v>3148129846</v>
      </c>
      <c r="E1719" s="22">
        <v>1601110091283</v>
      </c>
      <c r="F1719" s="24" t="s">
        <v>7769</v>
      </c>
      <c r="G1719" s="24" t="s">
        <v>44</v>
      </c>
      <c r="H1719" s="24" t="s">
        <v>51</v>
      </c>
      <c r="I1719" s="24" t="s">
        <v>65</v>
      </c>
      <c r="J1719" s="24" t="s">
        <v>3779</v>
      </c>
      <c r="K1719" s="21">
        <v>40</v>
      </c>
      <c r="L1719" s="32" t="s">
        <v>7770</v>
      </c>
      <c r="M1719" s="21" t="s">
        <v>7771</v>
      </c>
      <c r="N1719" s="21">
        <v>2</v>
      </c>
      <c r="O1719" s="21" t="s">
        <v>55</v>
      </c>
      <c r="P1719" s="21">
        <v>0</v>
      </c>
      <c r="Q1719" s="21">
        <v>0</v>
      </c>
      <c r="R1719" s="21">
        <v>0</v>
      </c>
      <c r="S1719" s="39">
        <v>571056</v>
      </c>
      <c r="T1719" s="21">
        <v>0</v>
      </c>
      <c r="U1719" s="39">
        <v>157608</v>
      </c>
      <c r="V1719" s="39">
        <v>52240</v>
      </c>
      <c r="W1719" s="39">
        <v>270878</v>
      </c>
      <c r="X1719" s="21">
        <v>0</v>
      </c>
      <c r="Y1719" s="39">
        <v>18555854</v>
      </c>
      <c r="Z1719" s="16" t="s">
        <v>1249</v>
      </c>
      <c r="AA1719" s="102">
        <v>0</v>
      </c>
      <c r="AB1719" s="21">
        <v>185.5</v>
      </c>
      <c r="AC1719" s="21">
        <v>5.7</v>
      </c>
      <c r="AD1719" s="21">
        <v>1.5</v>
      </c>
      <c r="AE1719" s="21">
        <v>3.2</v>
      </c>
      <c r="AF1719" s="21">
        <f t="shared" si="26"/>
        <v>195.89999999999998</v>
      </c>
      <c r="AG1719" s="21" t="s">
        <v>7772</v>
      </c>
      <c r="AH1719" s="24" t="s">
        <v>7773</v>
      </c>
      <c r="AI1719" s="24" t="s">
        <v>7774</v>
      </c>
      <c r="AJ1719" s="27" t="s">
        <v>32235</v>
      </c>
      <c r="AK1719" s="28" t="s">
        <v>70</v>
      </c>
      <c r="AL1719" s="28">
        <v>10</v>
      </c>
      <c r="AM1719" s="28">
        <v>19991229</v>
      </c>
      <c r="AN1719" s="29">
        <v>395</v>
      </c>
      <c r="AO1719" s="29">
        <v>202306</v>
      </c>
      <c r="AP1719" s="29">
        <v>2022</v>
      </c>
      <c r="AQ1719" s="28">
        <v>78786748</v>
      </c>
      <c r="AR1719" s="28">
        <v>248927148</v>
      </c>
      <c r="AS1719" s="28">
        <v>4542804</v>
      </c>
      <c r="AT1719" s="30">
        <v>1</v>
      </c>
      <c r="AU1719" s="30"/>
      <c r="AV1719" s="30"/>
      <c r="AW1719" s="30"/>
      <c r="AX1719" s="30"/>
      <c r="AY1719" s="30"/>
      <c r="AZ1719" s="30"/>
      <c r="BA1719" s="30"/>
      <c r="BB1719" s="30" t="s">
        <v>54452</v>
      </c>
      <c r="BC1719" s="30" t="s">
        <v>54452</v>
      </c>
      <c r="BD1719" s="30" t="s">
        <v>54452</v>
      </c>
      <c r="BE1719" s="30" t="s">
        <v>54452</v>
      </c>
      <c r="BF1719" s="30" t="s">
        <v>54452</v>
      </c>
      <c r="BG1719" s="30">
        <v>4</v>
      </c>
      <c r="BH1719" s="30" t="s">
        <v>6769</v>
      </c>
      <c r="BI1719" s="31"/>
    </row>
    <row r="1720" spans="1:61" ht="16.5">
      <c r="A1720" s="21" t="s">
        <v>4134</v>
      </c>
      <c r="B1720" s="21">
        <v>3972</v>
      </c>
      <c r="C1720" s="21">
        <v>1735671</v>
      </c>
      <c r="D1720" s="21">
        <v>1248192988</v>
      </c>
      <c r="E1720" s="22">
        <v>1348110067860</v>
      </c>
      <c r="F1720" s="24" t="s">
        <v>4135</v>
      </c>
      <c r="G1720" s="24" t="s">
        <v>44</v>
      </c>
      <c r="H1720" s="24" t="s">
        <v>51</v>
      </c>
      <c r="I1720" s="24" t="s">
        <v>65</v>
      </c>
      <c r="J1720" s="24" t="s">
        <v>2778</v>
      </c>
      <c r="K1720" s="21">
        <v>25</v>
      </c>
      <c r="L1720" s="32" t="s">
        <v>4136</v>
      </c>
      <c r="M1720" s="21" t="s">
        <v>4137</v>
      </c>
      <c r="N1720" s="21">
        <v>1</v>
      </c>
      <c r="O1720" s="21" t="s">
        <v>55</v>
      </c>
      <c r="P1720" s="21">
        <v>0</v>
      </c>
      <c r="Q1720" s="21">
        <v>0</v>
      </c>
      <c r="R1720" s="21">
        <v>0</v>
      </c>
      <c r="S1720" s="33">
        <v>3325273</v>
      </c>
      <c r="T1720" s="21">
        <v>0</v>
      </c>
      <c r="U1720" s="39">
        <v>174171</v>
      </c>
      <c r="V1720" s="21">
        <v>0</v>
      </c>
      <c r="W1720" s="21">
        <v>0</v>
      </c>
      <c r="X1720" s="39">
        <v>1403987</v>
      </c>
      <c r="Y1720" s="33">
        <v>2422516</v>
      </c>
      <c r="Z1720" s="16" t="s">
        <v>126</v>
      </c>
      <c r="AA1720" s="102">
        <v>0</v>
      </c>
      <c r="AB1720" s="21">
        <v>24.2</v>
      </c>
      <c r="AC1720" s="21">
        <v>33.200000000000003</v>
      </c>
      <c r="AD1720" s="21">
        <v>1.7</v>
      </c>
      <c r="AE1720" s="21">
        <v>14</v>
      </c>
      <c r="AF1720" s="21">
        <f t="shared" ref="AF1720:AF1783" si="27">SUM(AA1720:AE1720)</f>
        <v>73.100000000000009</v>
      </c>
      <c r="AG1720" s="21" t="s">
        <v>4138</v>
      </c>
      <c r="AH1720" s="24" t="s">
        <v>4139</v>
      </c>
      <c r="AI1720" s="24" t="s">
        <v>4140</v>
      </c>
      <c r="AJ1720" s="27" t="s">
        <v>32236</v>
      </c>
      <c r="AK1720" s="28" t="s">
        <v>60</v>
      </c>
      <c r="AL1720" s="28">
        <v>10</v>
      </c>
      <c r="AM1720" s="28">
        <v>20020201</v>
      </c>
      <c r="AN1720" s="29">
        <v>528</v>
      </c>
      <c r="AO1720" s="29">
        <v>202212</v>
      </c>
      <c r="AP1720" s="29">
        <v>2022</v>
      </c>
      <c r="AQ1720" s="28">
        <v>98339952</v>
      </c>
      <c r="AR1720" s="28">
        <v>115830830</v>
      </c>
      <c r="AS1720" s="28">
        <v>1500000</v>
      </c>
      <c r="AT1720" s="30">
        <v>1</v>
      </c>
      <c r="AU1720" s="30"/>
      <c r="AV1720" s="30"/>
      <c r="AW1720" s="30"/>
      <c r="AX1720" s="30"/>
      <c r="AY1720" s="30"/>
      <c r="AZ1720" s="30"/>
      <c r="BA1720" s="30"/>
      <c r="BB1720" s="30" t="s">
        <v>54452</v>
      </c>
      <c r="BC1720" s="30" t="s">
        <v>54452</v>
      </c>
      <c r="BD1720" s="30" t="s">
        <v>54452</v>
      </c>
      <c r="BE1720" s="30" t="s">
        <v>54452</v>
      </c>
      <c r="BF1720" s="30" t="s">
        <v>54452</v>
      </c>
      <c r="BG1720" s="30">
        <v>4</v>
      </c>
      <c r="BH1720" s="30" t="s">
        <v>237</v>
      </c>
      <c r="BI1720" s="31"/>
    </row>
    <row r="1721" spans="1:61" ht="16.5">
      <c r="A1721" s="21" t="s">
        <v>3812</v>
      </c>
      <c r="B1721" s="21">
        <v>3623</v>
      </c>
      <c r="C1721" s="21">
        <v>1747911</v>
      </c>
      <c r="D1721" s="21">
        <v>1228100819</v>
      </c>
      <c r="E1721" s="22">
        <v>1201110002189</v>
      </c>
      <c r="F1721" s="24" t="s">
        <v>3813</v>
      </c>
      <c r="G1721" s="24" t="s">
        <v>44</v>
      </c>
      <c r="H1721" s="24" t="s">
        <v>51</v>
      </c>
      <c r="I1721" s="24" t="s">
        <v>52</v>
      </c>
      <c r="J1721" s="24" t="s">
        <v>1042</v>
      </c>
      <c r="K1721" s="21">
        <v>36</v>
      </c>
      <c r="L1721" s="32" t="s">
        <v>3814</v>
      </c>
      <c r="M1721" s="21" t="s">
        <v>3815</v>
      </c>
      <c r="N1721" s="26">
        <v>1</v>
      </c>
      <c r="O1721" s="26" t="s">
        <v>55</v>
      </c>
      <c r="P1721" s="21">
        <v>0</v>
      </c>
      <c r="Q1721" s="21">
        <v>0</v>
      </c>
      <c r="R1721" s="33">
        <v>140009</v>
      </c>
      <c r="S1721" s="33">
        <v>5333715</v>
      </c>
      <c r="T1721" s="21">
        <v>0</v>
      </c>
      <c r="U1721" s="33">
        <v>118935</v>
      </c>
      <c r="V1721" s="33">
        <v>532360</v>
      </c>
      <c r="W1721" s="33">
        <v>1629811</v>
      </c>
      <c r="X1721" s="33">
        <v>669134</v>
      </c>
      <c r="Y1721" s="33">
        <v>5560348</v>
      </c>
      <c r="Z1721" s="21" t="s">
        <v>126</v>
      </c>
      <c r="AA1721" s="102">
        <v>0</v>
      </c>
      <c r="AB1721" s="21">
        <v>57</v>
      </c>
      <c r="AC1721" s="21">
        <v>53.3</v>
      </c>
      <c r="AD1721" s="21">
        <v>1.1000000000000001</v>
      </c>
      <c r="AE1721" s="21">
        <v>28.3</v>
      </c>
      <c r="AF1721" s="21">
        <f t="shared" si="27"/>
        <v>139.69999999999999</v>
      </c>
      <c r="AG1721" s="21" t="s">
        <v>3816</v>
      </c>
      <c r="AH1721" s="24" t="s">
        <v>3817</v>
      </c>
      <c r="AI1721" s="24" t="s">
        <v>3818</v>
      </c>
      <c r="AJ1721" s="27" t="s">
        <v>32237</v>
      </c>
      <c r="AK1721" s="28" t="s">
        <v>156</v>
      </c>
      <c r="AL1721" s="28">
        <v>10</v>
      </c>
      <c r="AM1721" s="28">
        <v>19730809</v>
      </c>
      <c r="AN1721" s="29">
        <v>465</v>
      </c>
      <c r="AO1721" s="29">
        <v>202306</v>
      </c>
      <c r="AP1721" s="29">
        <v>2022</v>
      </c>
      <c r="AQ1721" s="28">
        <v>504474738</v>
      </c>
      <c r="AR1721" s="28">
        <v>784010055</v>
      </c>
      <c r="AS1721" s="28">
        <v>32714758</v>
      </c>
      <c r="AT1721" s="30">
        <v>2</v>
      </c>
      <c r="AU1721" s="30"/>
      <c r="AV1721" s="30"/>
      <c r="AW1721" s="30"/>
      <c r="AX1721" s="30"/>
      <c r="AY1721" s="30"/>
      <c r="AZ1721" s="30"/>
      <c r="BA1721" s="30"/>
      <c r="BB1721" s="30" t="s">
        <v>54452</v>
      </c>
      <c r="BC1721" s="30" t="s">
        <v>54452</v>
      </c>
      <c r="BD1721" s="30" t="s">
        <v>54452</v>
      </c>
      <c r="BE1721" s="30" t="s">
        <v>54452</v>
      </c>
      <c r="BF1721" s="30" t="s">
        <v>3819</v>
      </c>
      <c r="BG1721" s="30">
        <v>2</v>
      </c>
      <c r="BH1721" s="30" t="s">
        <v>101</v>
      </c>
      <c r="BI1721" s="31"/>
    </row>
    <row r="1722" spans="1:61" ht="16.5">
      <c r="A1722" s="21" t="s">
        <v>4380</v>
      </c>
      <c r="B1722" s="21">
        <v>4126</v>
      </c>
      <c r="C1722" s="21">
        <v>6497186</v>
      </c>
      <c r="D1722" s="21">
        <v>1338800123</v>
      </c>
      <c r="E1722" s="22">
        <v>1501110205802</v>
      </c>
      <c r="F1722" s="24" t="s">
        <v>4381</v>
      </c>
      <c r="G1722" s="24" t="s">
        <v>44</v>
      </c>
      <c r="H1722" s="24" t="s">
        <v>51</v>
      </c>
      <c r="I1722" s="24" t="s">
        <v>52</v>
      </c>
      <c r="J1722" s="24" t="s">
        <v>1944</v>
      </c>
      <c r="K1722" s="21">
        <v>26</v>
      </c>
      <c r="L1722" s="32" t="s">
        <v>4382</v>
      </c>
      <c r="M1722" s="21" t="s">
        <v>4383</v>
      </c>
      <c r="N1722" s="26">
        <v>1</v>
      </c>
      <c r="O1722" s="26" t="s">
        <v>55</v>
      </c>
      <c r="P1722" s="21">
        <v>0</v>
      </c>
      <c r="Q1722" s="21">
        <v>0</v>
      </c>
      <c r="R1722" s="21">
        <v>0</v>
      </c>
      <c r="S1722" s="21">
        <v>0</v>
      </c>
      <c r="T1722" s="21">
        <v>0</v>
      </c>
      <c r="U1722" s="21">
        <v>0</v>
      </c>
      <c r="V1722" s="41">
        <v>1381442</v>
      </c>
      <c r="W1722" s="21">
        <v>0</v>
      </c>
      <c r="X1722" s="41">
        <v>5844232</v>
      </c>
      <c r="Y1722" s="41">
        <v>1784983</v>
      </c>
      <c r="Z1722" s="21" t="s">
        <v>126</v>
      </c>
      <c r="AA1722" s="102">
        <v>0</v>
      </c>
      <c r="AB1722" s="21">
        <v>17.8</v>
      </c>
      <c r="AC1722" s="99">
        <v>0</v>
      </c>
      <c r="AD1722" s="99">
        <v>0</v>
      </c>
      <c r="AE1722" s="21">
        <v>72.2</v>
      </c>
      <c r="AF1722" s="21">
        <f t="shared" si="27"/>
        <v>90</v>
      </c>
      <c r="AG1722" s="21" t="s">
        <v>4384</v>
      </c>
      <c r="AH1722" s="24" t="s">
        <v>4385</v>
      </c>
      <c r="AI1722" s="24" t="s">
        <v>4386</v>
      </c>
      <c r="AJ1722" s="27" t="s">
        <v>32238</v>
      </c>
      <c r="AK1722" s="28" t="s">
        <v>70</v>
      </c>
      <c r="AL1722" s="28">
        <v>10</v>
      </c>
      <c r="AM1722" s="28">
        <v>20150701</v>
      </c>
      <c r="AN1722" s="29">
        <v>2905</v>
      </c>
      <c r="AO1722" s="29">
        <v>202306</v>
      </c>
      <c r="AP1722" s="29">
        <v>2022</v>
      </c>
      <c r="AQ1722" s="28">
        <v>1460905531</v>
      </c>
      <c r="AR1722" s="28">
        <v>1148440753</v>
      </c>
      <c r="AS1722" s="28">
        <v>17079214</v>
      </c>
      <c r="AT1722" s="30">
        <v>1</v>
      </c>
      <c r="AU1722" s="30"/>
      <c r="AV1722" s="30"/>
      <c r="AW1722" s="30"/>
      <c r="AX1722" s="30"/>
      <c r="AY1722" s="30"/>
      <c r="AZ1722" s="30"/>
      <c r="BA1722" s="30"/>
      <c r="BB1722" s="30" t="s">
        <v>54452</v>
      </c>
      <c r="BC1722" s="30" t="s">
        <v>54452</v>
      </c>
      <c r="BD1722" s="30" t="s">
        <v>54452</v>
      </c>
      <c r="BE1722" s="30" t="s">
        <v>54452</v>
      </c>
      <c r="BF1722" s="30" t="s">
        <v>54452</v>
      </c>
      <c r="BG1722" s="30">
        <v>5</v>
      </c>
      <c r="BH1722" s="30"/>
      <c r="BI1722" s="31"/>
    </row>
    <row r="1723" spans="1:61" ht="16.5">
      <c r="A1723" s="21" t="s">
        <v>10839</v>
      </c>
      <c r="B1723" s="21">
        <v>11168</v>
      </c>
      <c r="C1723" s="21">
        <v>3328929</v>
      </c>
      <c r="D1723" s="21">
        <v>1138191785</v>
      </c>
      <c r="E1723" s="22">
        <v>1101113033175</v>
      </c>
      <c r="F1723" s="24" t="s">
        <v>10840</v>
      </c>
      <c r="G1723" s="24" t="s">
        <v>44</v>
      </c>
      <c r="H1723" s="24" t="s">
        <v>51</v>
      </c>
      <c r="I1723" s="24" t="s">
        <v>65</v>
      </c>
      <c r="J1723" s="24" t="s">
        <v>3829</v>
      </c>
      <c r="K1723" s="21">
        <v>50</v>
      </c>
      <c r="L1723" s="21"/>
      <c r="M1723" s="21" t="s">
        <v>10841</v>
      </c>
      <c r="N1723" s="21">
        <v>1</v>
      </c>
      <c r="O1723" s="21" t="s">
        <v>55</v>
      </c>
      <c r="P1723" s="21">
        <v>0</v>
      </c>
      <c r="Q1723" s="21">
        <v>0</v>
      </c>
      <c r="R1723" s="21">
        <v>0</v>
      </c>
      <c r="S1723" s="21">
        <v>0</v>
      </c>
      <c r="T1723" s="21">
        <v>0</v>
      </c>
      <c r="U1723" s="33">
        <v>94139</v>
      </c>
      <c r="V1723" s="21">
        <v>0</v>
      </c>
      <c r="W1723" s="21">
        <v>0</v>
      </c>
      <c r="X1723" s="33">
        <v>159500</v>
      </c>
      <c r="Y1723" s="21">
        <v>0</v>
      </c>
      <c r="Z1723" s="21" t="s">
        <v>315</v>
      </c>
      <c r="AA1723" s="102">
        <v>0</v>
      </c>
      <c r="AB1723" s="99">
        <v>0</v>
      </c>
      <c r="AC1723" s="99">
        <v>0</v>
      </c>
      <c r="AD1723" s="21">
        <v>0.9</v>
      </c>
      <c r="AE1723" s="21">
        <v>1.5</v>
      </c>
      <c r="AF1723" s="21">
        <f t="shared" si="27"/>
        <v>2.4</v>
      </c>
      <c r="AG1723" s="21" t="s">
        <v>10842</v>
      </c>
      <c r="AH1723" s="24" t="s">
        <v>10843</v>
      </c>
      <c r="AI1723" s="24" t="s">
        <v>10844</v>
      </c>
      <c r="AJ1723" s="27" t="s">
        <v>32239</v>
      </c>
      <c r="AK1723" s="28" t="s">
        <v>60</v>
      </c>
      <c r="AL1723" s="28">
        <v>10</v>
      </c>
      <c r="AM1723" s="28">
        <v>20040702</v>
      </c>
      <c r="AN1723" s="29">
        <v>345</v>
      </c>
      <c r="AO1723" s="29">
        <v>202212</v>
      </c>
      <c r="AP1723" s="29">
        <v>2022</v>
      </c>
      <c r="AQ1723" s="28">
        <v>32579166</v>
      </c>
      <c r="AR1723" s="28">
        <v>22462158</v>
      </c>
      <c r="AS1723" s="28">
        <v>4780000</v>
      </c>
      <c r="AT1723" s="30">
        <v>1</v>
      </c>
      <c r="AU1723" s="30"/>
      <c r="AV1723" s="30"/>
      <c r="AW1723" s="30"/>
      <c r="AX1723" s="30"/>
      <c r="AY1723" s="30"/>
      <c r="AZ1723" s="30"/>
      <c r="BA1723" s="30"/>
      <c r="BB1723" s="30" t="s">
        <v>54452</v>
      </c>
      <c r="BC1723" s="30" t="s">
        <v>54452</v>
      </c>
      <c r="BD1723" s="30" t="s">
        <v>54452</v>
      </c>
      <c r="BE1723" s="30" t="s">
        <v>54452</v>
      </c>
      <c r="BF1723" s="30" t="s">
        <v>54452</v>
      </c>
      <c r="BG1723" s="30">
        <v>7</v>
      </c>
      <c r="BH1723" s="30" t="s">
        <v>10845</v>
      </c>
      <c r="BI1723" s="31"/>
    </row>
    <row r="1724" spans="1:61" ht="16.5">
      <c r="A1724" s="21" t="s">
        <v>16348</v>
      </c>
      <c r="B1724" s="21">
        <v>2386</v>
      </c>
      <c r="C1724" s="21">
        <v>1193627</v>
      </c>
      <c r="D1724" s="21">
        <v>6138100391</v>
      </c>
      <c r="E1724" s="22">
        <v>1911110000815</v>
      </c>
      <c r="F1724" s="24" t="s">
        <v>1317</v>
      </c>
      <c r="G1724" s="24" t="s">
        <v>44</v>
      </c>
      <c r="H1724" s="24" t="s">
        <v>51</v>
      </c>
      <c r="I1724" s="24" t="s">
        <v>65</v>
      </c>
      <c r="J1724" s="24" t="s">
        <v>1707</v>
      </c>
      <c r="K1724" s="21">
        <v>16</v>
      </c>
      <c r="L1724" s="32" t="s">
        <v>16349</v>
      </c>
      <c r="M1724" s="21" t="s">
        <v>16350</v>
      </c>
      <c r="N1724" s="21">
        <v>1</v>
      </c>
      <c r="O1724" s="21">
        <v>0</v>
      </c>
      <c r="P1724" s="21">
        <v>0</v>
      </c>
      <c r="Q1724" s="21">
        <v>0</v>
      </c>
      <c r="R1724" s="21">
        <v>0</v>
      </c>
      <c r="S1724" s="21">
        <v>0</v>
      </c>
      <c r="T1724" s="21">
        <v>0</v>
      </c>
      <c r="U1724" s="21">
        <v>0</v>
      </c>
      <c r="V1724" s="21">
        <v>0</v>
      </c>
      <c r="W1724" s="21">
        <v>0</v>
      </c>
      <c r="X1724" s="21">
        <v>0</v>
      </c>
      <c r="Y1724" s="21">
        <v>0</v>
      </c>
      <c r="Z1724" s="16" t="s">
        <v>56</v>
      </c>
      <c r="AA1724" s="101">
        <v>0</v>
      </c>
      <c r="AB1724" s="98">
        <v>0</v>
      </c>
      <c r="AC1724" s="98">
        <v>0</v>
      </c>
      <c r="AD1724" s="98">
        <v>0</v>
      </c>
      <c r="AE1724" s="98">
        <v>0</v>
      </c>
      <c r="AF1724" s="21">
        <f t="shared" si="27"/>
        <v>0</v>
      </c>
      <c r="AG1724" s="21" t="s">
        <v>2777</v>
      </c>
      <c r="AH1724" s="24" t="s">
        <v>16351</v>
      </c>
      <c r="AI1724" s="24" t="s">
        <v>16352</v>
      </c>
      <c r="AJ1724" s="27" t="s">
        <v>32240</v>
      </c>
      <c r="AK1724" s="28" t="s">
        <v>60</v>
      </c>
      <c r="AL1724" s="28">
        <v>10</v>
      </c>
      <c r="AM1724" s="28">
        <v>19730928</v>
      </c>
      <c r="AN1724" s="29">
        <v>356</v>
      </c>
      <c r="AO1724" s="29">
        <v>202212</v>
      </c>
      <c r="AP1724" s="29">
        <v>2022</v>
      </c>
      <c r="AQ1724" s="28">
        <v>78195925</v>
      </c>
      <c r="AR1724" s="28">
        <v>107468926</v>
      </c>
      <c r="AS1724" s="28">
        <v>988940</v>
      </c>
      <c r="AT1724" s="30">
        <v>3</v>
      </c>
      <c r="AU1724" s="30"/>
      <c r="AV1724" s="30"/>
      <c r="AW1724" s="30"/>
      <c r="AX1724" s="30"/>
      <c r="AY1724" s="30"/>
      <c r="AZ1724" s="30"/>
      <c r="BA1724" s="30"/>
      <c r="BB1724" s="30" t="s">
        <v>54452</v>
      </c>
      <c r="BC1724" s="30" t="s">
        <v>54452</v>
      </c>
      <c r="BD1724" s="30" t="s">
        <v>54452</v>
      </c>
      <c r="BE1724" s="30" t="s">
        <v>54452</v>
      </c>
      <c r="BF1724" s="30" t="s">
        <v>16353</v>
      </c>
      <c r="BG1724" s="30">
        <v>2</v>
      </c>
      <c r="BH1724" s="30" t="s">
        <v>101</v>
      </c>
      <c r="BI1724" s="31"/>
    </row>
    <row r="1725" spans="1:61" ht="16.5">
      <c r="A1725" s="21" t="s">
        <v>12177</v>
      </c>
      <c r="B1725" s="21">
        <v>12151</v>
      </c>
      <c r="C1725" s="21">
        <v>1307022</v>
      </c>
      <c r="D1725" s="21">
        <v>1318167075</v>
      </c>
      <c r="E1725" s="22">
        <v>1246110259033</v>
      </c>
      <c r="F1725" s="24" t="s">
        <v>12178</v>
      </c>
      <c r="G1725" s="24" t="s">
        <v>44</v>
      </c>
      <c r="H1725" s="24" t="s">
        <v>51</v>
      </c>
      <c r="I1725" s="24" t="s">
        <v>52</v>
      </c>
      <c r="J1725" s="24" t="s">
        <v>605</v>
      </c>
      <c r="K1725" s="21">
        <v>55</v>
      </c>
      <c r="L1725" s="32" t="s">
        <v>12179</v>
      </c>
      <c r="M1725" s="21" t="s">
        <v>802</v>
      </c>
      <c r="N1725" s="21">
        <v>1</v>
      </c>
      <c r="O1725" s="21" t="s">
        <v>55</v>
      </c>
      <c r="P1725" s="21">
        <v>0</v>
      </c>
      <c r="Q1725" s="21">
        <v>0</v>
      </c>
      <c r="R1725" s="33">
        <v>1052530</v>
      </c>
      <c r="S1725" s="21">
        <v>0</v>
      </c>
      <c r="T1725" s="21">
        <v>0</v>
      </c>
      <c r="U1725" s="33">
        <v>38393</v>
      </c>
      <c r="V1725" s="21">
        <v>0</v>
      </c>
      <c r="W1725" s="33">
        <v>421597</v>
      </c>
      <c r="X1725" s="21">
        <v>0</v>
      </c>
      <c r="Y1725" s="33">
        <v>3221282</v>
      </c>
      <c r="Z1725" s="16" t="s">
        <v>315</v>
      </c>
      <c r="AA1725" s="102">
        <v>0</v>
      </c>
      <c r="AB1725" s="21">
        <v>42.7</v>
      </c>
      <c r="AC1725" s="99">
        <v>0</v>
      </c>
      <c r="AD1725" s="21">
        <v>0.3</v>
      </c>
      <c r="AE1725" s="21">
        <v>4.2</v>
      </c>
      <c r="AF1725" s="21">
        <f t="shared" si="27"/>
        <v>47.2</v>
      </c>
      <c r="AG1725" s="21" t="s">
        <v>12133</v>
      </c>
      <c r="AH1725" s="24" t="s">
        <v>12180</v>
      </c>
      <c r="AI1725" s="24" t="s">
        <v>12181</v>
      </c>
      <c r="AJ1725" s="27" t="s">
        <v>32241</v>
      </c>
      <c r="AK1725" s="28" t="s">
        <v>60</v>
      </c>
      <c r="AL1725" s="28">
        <v>10</v>
      </c>
      <c r="AM1725" s="28">
        <v>20011001</v>
      </c>
      <c r="AN1725" s="29">
        <v>840</v>
      </c>
      <c r="AO1725" s="29">
        <v>202212</v>
      </c>
      <c r="AP1725" s="29">
        <v>2022</v>
      </c>
      <c r="AQ1725" s="28">
        <v>128619724</v>
      </c>
      <c r="AR1725" s="28">
        <v>115156551</v>
      </c>
      <c r="AS1725" s="28">
        <v>50000</v>
      </c>
      <c r="AT1725" s="30">
        <v>1</v>
      </c>
      <c r="AU1725" s="30"/>
      <c r="AV1725" s="30"/>
      <c r="AW1725" s="30"/>
      <c r="AX1725" s="30"/>
      <c r="AY1725" s="30"/>
      <c r="AZ1725" s="30"/>
      <c r="BA1725" s="30"/>
      <c r="BB1725" s="30" t="s">
        <v>54452</v>
      </c>
      <c r="BC1725" s="30" t="s">
        <v>54452</v>
      </c>
      <c r="BD1725" s="30" t="s">
        <v>54452</v>
      </c>
      <c r="BE1725" s="30" t="s">
        <v>54452</v>
      </c>
      <c r="BF1725" s="30" t="s">
        <v>54452</v>
      </c>
      <c r="BG1725" s="30">
        <v>8</v>
      </c>
      <c r="BH1725" s="30"/>
      <c r="BI1725" s="31"/>
    </row>
    <row r="1726" spans="1:61" ht="16.5">
      <c r="A1726" s="21" t="s">
        <v>15815</v>
      </c>
      <c r="B1726" s="21">
        <v>14866</v>
      </c>
      <c r="C1726" s="21">
        <v>1506364</v>
      </c>
      <c r="D1726" s="21">
        <v>3068109266</v>
      </c>
      <c r="E1726" s="22">
        <v>1601110019269</v>
      </c>
      <c r="F1726" s="24" t="s">
        <v>15816</v>
      </c>
      <c r="G1726" s="24" t="s">
        <v>44</v>
      </c>
      <c r="H1726" s="24" t="s">
        <v>51</v>
      </c>
      <c r="I1726" s="24" t="s">
        <v>65</v>
      </c>
      <c r="J1726" s="24" t="s">
        <v>363</v>
      </c>
      <c r="K1726" s="21">
        <v>63</v>
      </c>
      <c r="L1726" s="32" t="s">
        <v>15817</v>
      </c>
      <c r="M1726" s="21" t="s">
        <v>15818</v>
      </c>
      <c r="N1726" s="21">
        <v>1</v>
      </c>
      <c r="O1726" s="21" t="s">
        <v>55</v>
      </c>
      <c r="P1726" s="21">
        <v>0</v>
      </c>
      <c r="Q1726" s="21">
        <v>0</v>
      </c>
      <c r="R1726" s="21">
        <v>0</v>
      </c>
      <c r="S1726" s="21">
        <v>0</v>
      </c>
      <c r="T1726" s="21">
        <v>0</v>
      </c>
      <c r="U1726" s="33">
        <v>42800</v>
      </c>
      <c r="V1726" s="33">
        <v>1930</v>
      </c>
      <c r="W1726" s="21">
        <v>0</v>
      </c>
      <c r="X1726" s="33">
        <v>22040</v>
      </c>
      <c r="Y1726" s="21">
        <v>0</v>
      </c>
      <c r="Z1726" s="16" t="s">
        <v>315</v>
      </c>
      <c r="AA1726" s="102">
        <v>0</v>
      </c>
      <c r="AB1726" s="99">
        <v>0</v>
      </c>
      <c r="AC1726" s="99">
        <v>0</v>
      </c>
      <c r="AD1726" s="21">
        <v>0.4</v>
      </c>
      <c r="AE1726" s="21">
        <v>0.2</v>
      </c>
      <c r="AF1726" s="21">
        <f t="shared" si="27"/>
        <v>0.60000000000000009</v>
      </c>
      <c r="AG1726" s="21" t="s">
        <v>15819</v>
      </c>
      <c r="AH1726" s="24" t="s">
        <v>15820</v>
      </c>
      <c r="AI1726" s="24" t="s">
        <v>15821</v>
      </c>
      <c r="AJ1726" s="27" t="s">
        <v>32242</v>
      </c>
      <c r="AK1726" s="28" t="s">
        <v>60</v>
      </c>
      <c r="AL1726" s="28">
        <v>10</v>
      </c>
      <c r="AM1726" s="28">
        <v>19891121</v>
      </c>
      <c r="AN1726" s="29">
        <v>448</v>
      </c>
      <c r="AO1726" s="29">
        <v>202212</v>
      </c>
      <c r="AP1726" s="29">
        <v>2022</v>
      </c>
      <c r="AQ1726" s="28">
        <v>47300014</v>
      </c>
      <c r="AR1726" s="28">
        <v>34233199</v>
      </c>
      <c r="AS1726" s="28">
        <v>1381475</v>
      </c>
      <c r="AT1726" s="30">
        <v>2</v>
      </c>
      <c r="AU1726" s="30"/>
      <c r="AV1726" s="30"/>
      <c r="AW1726" s="30"/>
      <c r="AX1726" s="30"/>
      <c r="AY1726" s="30"/>
      <c r="AZ1726" s="30"/>
      <c r="BA1726" s="30"/>
      <c r="BB1726" s="30" t="s">
        <v>54452</v>
      </c>
      <c r="BC1726" s="30" t="s">
        <v>54452</v>
      </c>
      <c r="BD1726" s="30" t="s">
        <v>54452</v>
      </c>
      <c r="BE1726" s="30" t="s">
        <v>54452</v>
      </c>
      <c r="BF1726" s="30" t="s">
        <v>15822</v>
      </c>
      <c r="BG1726" s="30">
        <v>2</v>
      </c>
      <c r="BH1726" s="30" t="s">
        <v>15703</v>
      </c>
      <c r="BI1726" s="31"/>
    </row>
    <row r="1727" spans="1:61" ht="16.5">
      <c r="A1727" s="21" t="s">
        <v>12170</v>
      </c>
      <c r="B1727" s="21">
        <v>12150</v>
      </c>
      <c r="C1727" s="21">
        <v>2467919</v>
      </c>
      <c r="D1727" s="21">
        <v>1298189343</v>
      </c>
      <c r="E1727" s="22">
        <v>1311110149079</v>
      </c>
      <c r="F1727" s="24" t="s">
        <v>12171</v>
      </c>
      <c r="G1727" s="24" t="s">
        <v>44</v>
      </c>
      <c r="H1727" s="24" t="s">
        <v>51</v>
      </c>
      <c r="I1727" s="24" t="s">
        <v>52</v>
      </c>
      <c r="J1727" s="24" t="s">
        <v>605</v>
      </c>
      <c r="K1727" s="21">
        <v>55</v>
      </c>
      <c r="L1727" s="32" t="s">
        <v>12172</v>
      </c>
      <c r="M1727" s="21" t="s">
        <v>12173</v>
      </c>
      <c r="N1727" s="21">
        <v>2</v>
      </c>
      <c r="O1727" s="21" t="s">
        <v>55</v>
      </c>
      <c r="P1727" s="33">
        <v>42520</v>
      </c>
      <c r="Q1727" s="21">
        <v>0</v>
      </c>
      <c r="R1727" s="33">
        <v>46800</v>
      </c>
      <c r="S1727" s="21">
        <v>0</v>
      </c>
      <c r="T1727" s="21">
        <v>0</v>
      </c>
      <c r="U1727" s="33">
        <v>16912</v>
      </c>
      <c r="V1727" s="21">
        <v>0</v>
      </c>
      <c r="W1727" s="33">
        <v>105219</v>
      </c>
      <c r="X1727" s="21">
        <v>0</v>
      </c>
      <c r="Y1727" s="33">
        <v>540061</v>
      </c>
      <c r="Z1727" s="16" t="s">
        <v>315</v>
      </c>
      <c r="AA1727" s="21">
        <v>0.4</v>
      </c>
      <c r="AB1727" s="21">
        <v>5.8</v>
      </c>
      <c r="AC1727" s="99">
        <v>0</v>
      </c>
      <c r="AD1727" s="21">
        <v>0.1</v>
      </c>
      <c r="AE1727" s="21">
        <v>1</v>
      </c>
      <c r="AF1727" s="21">
        <f t="shared" si="27"/>
        <v>7.3</v>
      </c>
      <c r="AG1727" s="21" t="s">
        <v>12174</v>
      </c>
      <c r="AH1727" s="24" t="s">
        <v>12175</v>
      </c>
      <c r="AI1727" s="24" t="s">
        <v>12176</v>
      </c>
      <c r="AJ1727" s="27" t="s">
        <v>32243</v>
      </c>
      <c r="AK1727" s="28" t="s">
        <v>60</v>
      </c>
      <c r="AL1727" s="28">
        <v>10</v>
      </c>
      <c r="AM1727" s="28">
        <v>20051001</v>
      </c>
      <c r="AN1727" s="29">
        <v>509</v>
      </c>
      <c r="AO1727" s="29">
        <v>202212</v>
      </c>
      <c r="AP1727" s="29">
        <v>2022</v>
      </c>
      <c r="AQ1727" s="28">
        <v>85608399</v>
      </c>
      <c r="AR1727" s="28">
        <v>94169279</v>
      </c>
      <c r="AS1727" s="28">
        <v>120580</v>
      </c>
      <c r="AT1727" s="30">
        <v>1</v>
      </c>
      <c r="AU1727" s="30"/>
      <c r="AV1727" s="30"/>
      <c r="AW1727" s="30"/>
      <c r="AX1727" s="30"/>
      <c r="AY1727" s="30"/>
      <c r="AZ1727" s="30"/>
      <c r="BA1727" s="30"/>
      <c r="BB1727" s="30" t="s">
        <v>54452</v>
      </c>
      <c r="BC1727" s="30" t="s">
        <v>54452</v>
      </c>
      <c r="BD1727" s="30" t="s">
        <v>54452</v>
      </c>
      <c r="BE1727" s="30" t="s">
        <v>54452</v>
      </c>
      <c r="BF1727" s="30" t="s">
        <v>54452</v>
      </c>
      <c r="BG1727" s="30">
        <v>4</v>
      </c>
      <c r="BH1727" s="30" t="s">
        <v>237</v>
      </c>
      <c r="BI1727" s="31"/>
    </row>
    <row r="1728" spans="1:61" ht="16.5">
      <c r="A1728" s="21" t="s">
        <v>28145</v>
      </c>
      <c r="B1728" s="21">
        <v>23900</v>
      </c>
      <c r="C1728" s="21">
        <v>1711256</v>
      </c>
      <c r="D1728" s="21">
        <v>1378124657</v>
      </c>
      <c r="E1728" s="22">
        <v>1244110039588</v>
      </c>
      <c r="F1728" s="24" t="s">
        <v>28146</v>
      </c>
      <c r="G1728" s="24" t="s">
        <v>104</v>
      </c>
      <c r="H1728" s="24" t="s">
        <v>51</v>
      </c>
      <c r="I1728" s="24" t="s">
        <v>65</v>
      </c>
      <c r="J1728" s="24" t="s">
        <v>966</v>
      </c>
      <c r="K1728" s="21">
        <v>62</v>
      </c>
      <c r="L1728" s="32" t="s">
        <v>28147</v>
      </c>
      <c r="M1728" s="21" t="s">
        <v>28148</v>
      </c>
      <c r="N1728" s="21">
        <v>1</v>
      </c>
      <c r="O1728" s="21" t="s">
        <v>55</v>
      </c>
      <c r="P1728" s="33">
        <v>149289</v>
      </c>
      <c r="Q1728" s="33">
        <v>198947</v>
      </c>
      <c r="R1728" s="21">
        <v>0</v>
      </c>
      <c r="S1728" s="21">
        <v>0</v>
      </c>
      <c r="T1728" s="21">
        <v>0</v>
      </c>
      <c r="U1728" s="33">
        <v>31213</v>
      </c>
      <c r="V1728" s="33">
        <v>10091</v>
      </c>
      <c r="W1728" s="33">
        <v>1000</v>
      </c>
      <c r="X1728" s="21">
        <v>0</v>
      </c>
      <c r="Y1728" s="21">
        <v>0</v>
      </c>
      <c r="Z1728" s="16" t="s">
        <v>315</v>
      </c>
      <c r="AA1728" s="21">
        <v>1.4</v>
      </c>
      <c r="AB1728" s="21">
        <v>1.9</v>
      </c>
      <c r="AC1728" s="99">
        <v>0</v>
      </c>
      <c r="AD1728" s="21">
        <v>0.3</v>
      </c>
      <c r="AE1728" s="21">
        <v>0.1</v>
      </c>
      <c r="AF1728" s="21">
        <f t="shared" si="27"/>
        <v>3.6999999999999997</v>
      </c>
      <c r="AG1728" s="21" t="s">
        <v>28149</v>
      </c>
      <c r="AH1728" s="24" t="s">
        <v>28150</v>
      </c>
      <c r="AI1728" s="24" t="s">
        <v>28151</v>
      </c>
      <c r="AJ1728" s="27" t="s">
        <v>32244</v>
      </c>
      <c r="AK1728" s="28" t="s">
        <v>60</v>
      </c>
      <c r="AL1728" s="28">
        <v>10</v>
      </c>
      <c r="AM1728" s="28">
        <v>19991022</v>
      </c>
      <c r="AN1728" s="29">
        <v>364</v>
      </c>
      <c r="AO1728" s="29">
        <v>202303</v>
      </c>
      <c r="AP1728" s="29">
        <v>2022</v>
      </c>
      <c r="AQ1728" s="28">
        <v>11973424</v>
      </c>
      <c r="AR1728" s="28">
        <v>5010595</v>
      </c>
      <c r="AS1728" s="28">
        <v>1501000</v>
      </c>
      <c r="AT1728" s="30">
        <v>2</v>
      </c>
      <c r="AU1728" s="30"/>
      <c r="AV1728" s="30"/>
      <c r="AW1728" s="30"/>
      <c r="AX1728" s="30"/>
      <c r="AY1728" s="30"/>
      <c r="AZ1728" s="30"/>
      <c r="BA1728" s="30"/>
      <c r="BB1728" s="30" t="s">
        <v>54452</v>
      </c>
      <c r="BC1728" s="30" t="s">
        <v>54452</v>
      </c>
      <c r="BD1728" s="30" t="s">
        <v>54452</v>
      </c>
      <c r="BE1728" s="30" t="s">
        <v>54452</v>
      </c>
      <c r="BF1728" s="30" t="s">
        <v>28152</v>
      </c>
      <c r="BG1728" s="30">
        <v>2</v>
      </c>
      <c r="BH1728" s="30" t="s">
        <v>4351</v>
      </c>
      <c r="BI1728" s="31"/>
    </row>
    <row r="1729" spans="1:61" ht="16.5">
      <c r="A1729" s="21" t="s">
        <v>14233</v>
      </c>
      <c r="B1729" s="21">
        <v>13944</v>
      </c>
      <c r="C1729" s="21">
        <v>3668571</v>
      </c>
      <c r="D1729" s="21">
        <v>2178129676</v>
      </c>
      <c r="E1729" s="22">
        <v>1101114193936</v>
      </c>
      <c r="F1729" s="24" t="s">
        <v>14234</v>
      </c>
      <c r="G1729" s="24" t="s">
        <v>44</v>
      </c>
      <c r="H1729" s="24" t="s">
        <v>51</v>
      </c>
      <c r="I1729" s="24" t="s">
        <v>65</v>
      </c>
      <c r="J1729" s="24" t="s">
        <v>966</v>
      </c>
      <c r="K1729" s="21">
        <v>62</v>
      </c>
      <c r="L1729" s="32" t="s">
        <v>14235</v>
      </c>
      <c r="M1729" s="21" t="s">
        <v>14236</v>
      </c>
      <c r="N1729" s="21">
        <v>1</v>
      </c>
      <c r="O1729" s="21" t="s">
        <v>55</v>
      </c>
      <c r="P1729" s="21">
        <v>0</v>
      </c>
      <c r="Q1729" s="21">
        <v>0</v>
      </c>
      <c r="R1729" s="21">
        <v>0</v>
      </c>
      <c r="S1729" s="51">
        <v>33875</v>
      </c>
      <c r="T1729" s="21">
        <v>0</v>
      </c>
      <c r="U1729" s="21">
        <v>0</v>
      </c>
      <c r="V1729" s="21">
        <v>0</v>
      </c>
      <c r="W1729" s="51">
        <v>7427</v>
      </c>
      <c r="X1729" s="21">
        <v>0</v>
      </c>
      <c r="Y1729" s="21">
        <v>0</v>
      </c>
      <c r="Z1729" s="16" t="s">
        <v>315</v>
      </c>
      <c r="AA1729" s="102">
        <v>0</v>
      </c>
      <c r="AB1729" s="99">
        <v>0</v>
      </c>
      <c r="AC1729" s="21">
        <v>0.3</v>
      </c>
      <c r="AD1729" s="99">
        <v>0</v>
      </c>
      <c r="AE1729" s="99">
        <v>0</v>
      </c>
      <c r="AF1729" s="21">
        <f t="shared" si="27"/>
        <v>0.3</v>
      </c>
      <c r="AG1729" s="21" t="s">
        <v>14237</v>
      </c>
      <c r="AH1729" s="24" t="s">
        <v>14238</v>
      </c>
      <c r="AI1729" s="24" t="s">
        <v>14239</v>
      </c>
      <c r="AJ1729" s="27" t="s">
        <v>32245</v>
      </c>
      <c r="AK1729" s="28" t="s">
        <v>60</v>
      </c>
      <c r="AL1729" s="28">
        <v>10</v>
      </c>
      <c r="AM1729" s="28">
        <v>20091008</v>
      </c>
      <c r="AN1729" s="29">
        <v>523</v>
      </c>
      <c r="AO1729" s="29">
        <v>202212</v>
      </c>
      <c r="AP1729" s="29">
        <v>2022</v>
      </c>
      <c r="AQ1729" s="28">
        <v>14110622</v>
      </c>
      <c r="AR1729" s="28">
        <v>3927904</v>
      </c>
      <c r="AS1729" s="28">
        <v>1001000</v>
      </c>
      <c r="AT1729" s="30">
        <v>2</v>
      </c>
      <c r="AU1729" s="30"/>
      <c r="AV1729" s="30"/>
      <c r="AW1729" s="30"/>
      <c r="AX1729" s="30"/>
      <c r="AY1729" s="30"/>
      <c r="AZ1729" s="30"/>
      <c r="BA1729" s="30"/>
      <c r="BB1729" s="30" t="s">
        <v>54452</v>
      </c>
      <c r="BC1729" s="30" t="s">
        <v>54452</v>
      </c>
      <c r="BD1729" s="30" t="s">
        <v>54452</v>
      </c>
      <c r="BE1729" s="30" t="s">
        <v>54452</v>
      </c>
      <c r="BF1729" s="30" t="s">
        <v>54452</v>
      </c>
      <c r="BG1729" s="30">
        <v>7</v>
      </c>
      <c r="BH1729" s="30"/>
      <c r="BI1729" s="31"/>
    </row>
    <row r="1730" spans="1:61" ht="16.5">
      <c r="A1730" s="21" t="s">
        <v>2910</v>
      </c>
      <c r="B1730" s="21">
        <v>2569</v>
      </c>
      <c r="C1730" s="21">
        <v>1421370</v>
      </c>
      <c r="D1730" s="21">
        <v>3118114892</v>
      </c>
      <c r="E1730" s="22">
        <v>1649110006969</v>
      </c>
      <c r="F1730" s="24" t="s">
        <v>2911</v>
      </c>
      <c r="G1730" s="24" t="s">
        <v>44</v>
      </c>
      <c r="H1730" s="24" t="s">
        <v>51</v>
      </c>
      <c r="I1730" s="24" t="s">
        <v>65</v>
      </c>
      <c r="J1730" s="24" t="s">
        <v>1045</v>
      </c>
      <c r="K1730" s="21">
        <v>17</v>
      </c>
      <c r="L1730" s="32" t="s">
        <v>2912</v>
      </c>
      <c r="M1730" s="21" t="s">
        <v>2913</v>
      </c>
      <c r="N1730" s="21">
        <v>1</v>
      </c>
      <c r="O1730" s="21" t="s">
        <v>351</v>
      </c>
      <c r="P1730" s="21">
        <v>0</v>
      </c>
      <c r="Q1730" s="39">
        <v>1232</v>
      </c>
      <c r="R1730" s="21">
        <v>0</v>
      </c>
      <c r="S1730" s="33">
        <v>1394</v>
      </c>
      <c r="T1730" s="21">
        <v>0</v>
      </c>
      <c r="U1730" s="36">
        <v>99</v>
      </c>
      <c r="V1730" s="36">
        <v>5</v>
      </c>
      <c r="W1730" s="21">
        <v>20</v>
      </c>
      <c r="X1730" s="21">
        <v>0</v>
      </c>
      <c r="Y1730" s="36">
        <v>154</v>
      </c>
      <c r="Z1730" s="16" t="s">
        <v>56</v>
      </c>
      <c r="AA1730" s="103">
        <v>0</v>
      </c>
      <c r="AB1730" s="37">
        <v>13.8</v>
      </c>
      <c r="AC1730" s="37">
        <v>13.9</v>
      </c>
      <c r="AD1730" s="37">
        <v>0.9</v>
      </c>
      <c r="AE1730" s="37">
        <v>0.2</v>
      </c>
      <c r="AF1730" s="21">
        <f t="shared" si="27"/>
        <v>28.8</v>
      </c>
      <c r="AG1730" s="21" t="s">
        <v>2914</v>
      </c>
      <c r="AH1730" s="24" t="s">
        <v>2915</v>
      </c>
      <c r="AI1730" s="24" t="s">
        <v>2916</v>
      </c>
      <c r="AJ1730" s="27" t="s">
        <v>32246</v>
      </c>
      <c r="AK1730" s="28" t="s">
        <v>60</v>
      </c>
      <c r="AL1730" s="28">
        <v>10</v>
      </c>
      <c r="AM1730" s="28">
        <v>20001013</v>
      </c>
      <c r="AN1730" s="29">
        <v>332</v>
      </c>
      <c r="AO1730" s="29">
        <v>202209</v>
      </c>
      <c r="AP1730" s="29">
        <v>2022</v>
      </c>
      <c r="AQ1730" s="28">
        <v>94056384</v>
      </c>
      <c r="AR1730" s="28">
        <v>75147893</v>
      </c>
      <c r="AS1730" s="28">
        <v>12839855</v>
      </c>
      <c r="AT1730" s="30">
        <v>1</v>
      </c>
      <c r="AU1730" s="30"/>
      <c r="AV1730" s="30"/>
      <c r="AW1730" s="30"/>
      <c r="AX1730" s="30"/>
      <c r="AY1730" s="30"/>
      <c r="AZ1730" s="30"/>
      <c r="BA1730" s="30"/>
      <c r="BB1730" s="30" t="s">
        <v>54452</v>
      </c>
      <c r="BC1730" s="30" t="s">
        <v>54452</v>
      </c>
      <c r="BD1730" s="30" t="s">
        <v>54452</v>
      </c>
      <c r="BE1730" s="30" t="s">
        <v>54452</v>
      </c>
      <c r="BF1730" s="30" t="s">
        <v>2917</v>
      </c>
      <c r="BG1730" s="30">
        <v>2</v>
      </c>
      <c r="BH1730" s="30" t="s">
        <v>101</v>
      </c>
      <c r="BI1730" s="31"/>
    </row>
    <row r="1731" spans="1:61" ht="16.5">
      <c r="A1731" s="21" t="s">
        <v>15468</v>
      </c>
      <c r="B1731" s="21">
        <v>14699</v>
      </c>
      <c r="C1731" s="21">
        <v>1902508</v>
      </c>
      <c r="D1731" s="21">
        <v>2158123448</v>
      </c>
      <c r="E1731" s="22">
        <v>1101110192875</v>
      </c>
      <c r="F1731" s="24" t="s">
        <v>15469</v>
      </c>
      <c r="G1731" s="24" t="s">
        <v>44</v>
      </c>
      <c r="H1731" s="24" t="s">
        <v>51</v>
      </c>
      <c r="I1731" s="24" t="s">
        <v>65</v>
      </c>
      <c r="J1731" s="24" t="s">
        <v>363</v>
      </c>
      <c r="K1731" s="21">
        <v>63</v>
      </c>
      <c r="L1731" s="32" t="s">
        <v>15470</v>
      </c>
      <c r="M1731" s="21" t="s">
        <v>175</v>
      </c>
      <c r="N1731" s="21">
        <v>1</v>
      </c>
      <c r="O1731" s="21" t="s">
        <v>55</v>
      </c>
      <c r="P1731" s="21">
        <v>0</v>
      </c>
      <c r="Q1731" s="21">
        <v>0</v>
      </c>
      <c r="R1731" s="21">
        <v>0</v>
      </c>
      <c r="S1731" s="21">
        <v>0</v>
      </c>
      <c r="T1731" s="21">
        <v>0</v>
      </c>
      <c r="U1731" s="21">
        <v>0</v>
      </c>
      <c r="V1731" s="33">
        <v>172316</v>
      </c>
      <c r="W1731" s="21">
        <v>0</v>
      </c>
      <c r="X1731" s="21">
        <v>0</v>
      </c>
      <c r="Y1731" s="21">
        <v>0</v>
      </c>
      <c r="Z1731" s="16" t="s">
        <v>315</v>
      </c>
      <c r="AA1731" s="102">
        <v>0</v>
      </c>
      <c r="AB1731" s="99">
        <v>0</v>
      </c>
      <c r="AC1731" s="99">
        <v>0</v>
      </c>
      <c r="AD1731" s="99">
        <v>0</v>
      </c>
      <c r="AE1731" s="21">
        <v>1.7</v>
      </c>
      <c r="AF1731" s="21">
        <f t="shared" si="27"/>
        <v>1.7</v>
      </c>
      <c r="AG1731" s="21" t="s">
        <v>15310</v>
      </c>
      <c r="AH1731" s="24" t="s">
        <v>15471</v>
      </c>
      <c r="AI1731" s="24" t="s">
        <v>15472</v>
      </c>
      <c r="AJ1731" s="27" t="s">
        <v>32247</v>
      </c>
      <c r="AK1731" s="28" t="s">
        <v>60</v>
      </c>
      <c r="AL1731" s="28">
        <v>10</v>
      </c>
      <c r="AM1731" s="28">
        <v>19760309</v>
      </c>
      <c r="AN1731" s="29">
        <v>352</v>
      </c>
      <c r="AO1731" s="29">
        <v>202212</v>
      </c>
      <c r="AP1731" s="29">
        <v>2022</v>
      </c>
      <c r="AQ1731" s="28">
        <v>41183173</v>
      </c>
      <c r="AR1731" s="28">
        <v>30250241</v>
      </c>
      <c r="AS1731" s="28">
        <v>500000</v>
      </c>
      <c r="AT1731" s="30">
        <v>2</v>
      </c>
      <c r="AU1731" s="30"/>
      <c r="AV1731" s="30"/>
      <c r="AW1731" s="30"/>
      <c r="AX1731" s="30"/>
      <c r="AY1731" s="30"/>
      <c r="AZ1731" s="30"/>
      <c r="BA1731" s="30"/>
      <c r="BB1731" s="30" t="s">
        <v>54452</v>
      </c>
      <c r="BC1731" s="30" t="s">
        <v>54452</v>
      </c>
      <c r="BD1731" s="30" t="s">
        <v>54452</v>
      </c>
      <c r="BE1731" s="30" t="s">
        <v>54452</v>
      </c>
      <c r="BF1731" s="30" t="s">
        <v>54452</v>
      </c>
      <c r="BG1731" s="30">
        <v>7</v>
      </c>
      <c r="BH1731" s="30"/>
      <c r="BI1731" s="31"/>
    </row>
    <row r="1732" spans="1:61" ht="16.5">
      <c r="A1732" s="21" t="s">
        <v>29767</v>
      </c>
      <c r="B1732" s="21">
        <v>24385</v>
      </c>
      <c r="C1732" s="21">
        <v>1752385</v>
      </c>
      <c r="D1732" s="21">
        <v>2188105852</v>
      </c>
      <c r="E1732" s="22">
        <v>1101110013401</v>
      </c>
      <c r="F1732" s="24" t="s">
        <v>29768</v>
      </c>
      <c r="G1732" s="24" t="s">
        <v>104</v>
      </c>
      <c r="H1732" s="24" t="s">
        <v>51</v>
      </c>
      <c r="I1732" s="24" t="s">
        <v>52</v>
      </c>
      <c r="J1732" s="24" t="s">
        <v>363</v>
      </c>
      <c r="K1732" s="21">
        <v>63</v>
      </c>
      <c r="L1732" s="32" t="s">
        <v>29769</v>
      </c>
      <c r="M1732" s="21" t="s">
        <v>29770</v>
      </c>
      <c r="N1732" s="21">
        <v>1</v>
      </c>
      <c r="O1732" s="21" t="s">
        <v>83</v>
      </c>
      <c r="P1732" s="21">
        <v>0</v>
      </c>
      <c r="Q1732" s="21">
        <v>0</v>
      </c>
      <c r="R1732" s="21">
        <v>0</v>
      </c>
      <c r="S1732" s="21">
        <v>0</v>
      </c>
      <c r="T1732" s="21">
        <v>0</v>
      </c>
      <c r="U1732" s="21">
        <v>0</v>
      </c>
      <c r="V1732" s="21">
        <v>0</v>
      </c>
      <c r="W1732" s="33">
        <v>16950000</v>
      </c>
      <c r="X1732" s="21">
        <v>0</v>
      </c>
      <c r="Y1732" s="33">
        <v>63890000</v>
      </c>
      <c r="Z1732" s="16" t="s">
        <v>315</v>
      </c>
      <c r="AA1732" s="102">
        <v>0</v>
      </c>
      <c r="AB1732" s="21">
        <v>0.6</v>
      </c>
      <c r="AC1732" s="99">
        <v>0</v>
      </c>
      <c r="AD1732" s="99">
        <v>0</v>
      </c>
      <c r="AE1732" s="21">
        <v>0.1</v>
      </c>
      <c r="AF1732" s="21">
        <f t="shared" si="27"/>
        <v>0.7</v>
      </c>
      <c r="AG1732" s="21" t="s">
        <v>1426</v>
      </c>
      <c r="AH1732" s="24" t="s">
        <v>29771</v>
      </c>
      <c r="AI1732" s="24" t="s">
        <v>29772</v>
      </c>
      <c r="AJ1732" s="27" t="s">
        <v>32248</v>
      </c>
      <c r="AK1732" s="28" t="s">
        <v>60</v>
      </c>
      <c r="AL1732" s="28">
        <v>10</v>
      </c>
      <c r="AM1732" s="28">
        <v>19250613</v>
      </c>
      <c r="AN1732" s="29">
        <v>1050</v>
      </c>
      <c r="AO1732" s="29">
        <v>202212</v>
      </c>
      <c r="AP1732" s="29">
        <v>2022</v>
      </c>
      <c r="AQ1732" s="28">
        <v>65655874</v>
      </c>
      <c r="AR1732" s="28">
        <v>44229665</v>
      </c>
      <c r="AS1732" s="28">
        <v>700000</v>
      </c>
      <c r="AT1732" s="30">
        <v>2</v>
      </c>
      <c r="AU1732" s="30"/>
      <c r="AV1732" s="30"/>
      <c r="AW1732" s="30"/>
      <c r="AX1732" s="30"/>
      <c r="AY1732" s="30"/>
      <c r="AZ1732" s="30"/>
      <c r="BA1732" s="30"/>
      <c r="BB1732" s="30" t="s">
        <v>54452</v>
      </c>
      <c r="BC1732" s="30" t="s">
        <v>54452</v>
      </c>
      <c r="BD1732" s="30" t="s">
        <v>54452</v>
      </c>
      <c r="BE1732" s="30" t="s">
        <v>54452</v>
      </c>
      <c r="BF1732" s="30" t="s">
        <v>29773</v>
      </c>
      <c r="BG1732" s="30">
        <v>2</v>
      </c>
      <c r="BH1732" s="30" t="s">
        <v>101</v>
      </c>
      <c r="BI1732" s="31"/>
    </row>
    <row r="1733" spans="1:61" ht="16.5">
      <c r="A1733" s="21" t="s">
        <v>13525</v>
      </c>
      <c r="B1733" s="21">
        <v>13354</v>
      </c>
      <c r="C1733" s="21">
        <v>1637758</v>
      </c>
      <c r="D1733" s="21">
        <v>1108134825</v>
      </c>
      <c r="E1733" s="22">
        <v>1101110775960</v>
      </c>
      <c r="F1733" s="24" t="s">
        <v>13526</v>
      </c>
      <c r="G1733" s="24" t="s">
        <v>44</v>
      </c>
      <c r="H1733" s="24" t="s">
        <v>51</v>
      </c>
      <c r="I1733" s="24" t="s">
        <v>52</v>
      </c>
      <c r="J1733" s="24" t="s">
        <v>462</v>
      </c>
      <c r="K1733" s="21">
        <v>56</v>
      </c>
      <c r="L1733" s="32" t="s">
        <v>13527</v>
      </c>
      <c r="M1733" s="21" t="s">
        <v>13528</v>
      </c>
      <c r="N1733" s="21">
        <v>1</v>
      </c>
      <c r="O1733" s="21" t="s">
        <v>55</v>
      </c>
      <c r="P1733" s="21">
        <v>0</v>
      </c>
      <c r="Q1733" s="21">
        <v>0</v>
      </c>
      <c r="R1733" s="44">
        <v>511955</v>
      </c>
      <c r="S1733" s="44">
        <v>5663515</v>
      </c>
      <c r="T1733" s="21">
        <v>0</v>
      </c>
      <c r="U1733" s="21">
        <v>0</v>
      </c>
      <c r="V1733" s="21">
        <v>0</v>
      </c>
      <c r="W1733" s="44">
        <v>226687</v>
      </c>
      <c r="X1733" s="44">
        <v>3301400</v>
      </c>
      <c r="Y1733" s="21">
        <v>0</v>
      </c>
      <c r="Z1733" s="16" t="s">
        <v>315</v>
      </c>
      <c r="AA1733" s="102">
        <v>0</v>
      </c>
      <c r="AB1733" s="21">
        <v>5.0999999999999996</v>
      </c>
      <c r="AC1733" s="21">
        <v>56.6</v>
      </c>
      <c r="AD1733" s="99">
        <v>0</v>
      </c>
      <c r="AE1733" s="21">
        <v>35.200000000000003</v>
      </c>
      <c r="AF1733" s="21">
        <f t="shared" si="27"/>
        <v>96.9</v>
      </c>
      <c r="AG1733" s="21" t="s">
        <v>13529</v>
      </c>
      <c r="AH1733" s="24" t="s">
        <v>13530</v>
      </c>
      <c r="AI1733" s="24" t="s">
        <v>13531</v>
      </c>
      <c r="AJ1733" s="27" t="s">
        <v>32249</v>
      </c>
      <c r="AK1733" s="28" t="s">
        <v>60</v>
      </c>
      <c r="AL1733" s="28">
        <v>10</v>
      </c>
      <c r="AM1733" s="28">
        <v>19910513</v>
      </c>
      <c r="AN1733" s="29">
        <v>960</v>
      </c>
      <c r="AO1733" s="29">
        <v>202212</v>
      </c>
      <c r="AP1733" s="29">
        <v>2022</v>
      </c>
      <c r="AQ1733" s="28">
        <v>268894707</v>
      </c>
      <c r="AR1733" s="28">
        <v>104663367</v>
      </c>
      <c r="AS1733" s="28">
        <v>14000000</v>
      </c>
      <c r="AT1733" s="30">
        <v>1</v>
      </c>
      <c r="AU1733" s="30"/>
      <c r="AV1733" s="30"/>
      <c r="AW1733" s="30"/>
      <c r="AX1733" s="30"/>
      <c r="AY1733" s="30"/>
      <c r="AZ1733" s="30"/>
      <c r="BA1733" s="30"/>
      <c r="BB1733" s="30" t="s">
        <v>54452</v>
      </c>
      <c r="BC1733" s="30" t="s">
        <v>54452</v>
      </c>
      <c r="BD1733" s="30" t="s">
        <v>54452</v>
      </c>
      <c r="BE1733" s="30" t="s">
        <v>54452</v>
      </c>
      <c r="BF1733" s="30" t="s">
        <v>54452</v>
      </c>
      <c r="BG1733" s="30">
        <v>4</v>
      </c>
      <c r="BH1733" s="30" t="s">
        <v>9287</v>
      </c>
      <c r="BI1733" s="31"/>
    </row>
    <row r="1734" spans="1:61" ht="16.5">
      <c r="A1734" s="21" t="s">
        <v>1141</v>
      </c>
      <c r="B1734" s="21">
        <v>977</v>
      </c>
      <c r="C1734" s="21">
        <v>1909607</v>
      </c>
      <c r="D1734" s="21">
        <v>1198101559</v>
      </c>
      <c r="E1734" s="22">
        <v>1101110094964</v>
      </c>
      <c r="F1734" s="24" t="s">
        <v>1142</v>
      </c>
      <c r="G1734" s="24" t="s">
        <v>44</v>
      </c>
      <c r="H1734" s="24" t="s">
        <v>51</v>
      </c>
      <c r="I1734" s="24" t="s">
        <v>52</v>
      </c>
      <c r="J1734" s="24" t="s">
        <v>975</v>
      </c>
      <c r="K1734" s="21">
        <v>5</v>
      </c>
      <c r="L1734" s="32" t="s">
        <v>1143</v>
      </c>
      <c r="M1734" s="21" t="s">
        <v>1144</v>
      </c>
      <c r="N1734" s="21">
        <v>1</v>
      </c>
      <c r="O1734" s="21" t="s">
        <v>55</v>
      </c>
      <c r="P1734" s="39">
        <v>18641743</v>
      </c>
      <c r="Q1734" s="39">
        <v>324334</v>
      </c>
      <c r="R1734" s="53">
        <v>0</v>
      </c>
      <c r="S1734" s="39">
        <v>76336</v>
      </c>
      <c r="T1734" s="21">
        <v>0</v>
      </c>
      <c r="U1734" s="21">
        <v>0</v>
      </c>
      <c r="V1734" s="39">
        <v>358850</v>
      </c>
      <c r="W1734" s="21">
        <v>0</v>
      </c>
      <c r="X1734" s="33">
        <v>3073595</v>
      </c>
      <c r="Y1734" s="21">
        <v>0</v>
      </c>
      <c r="Z1734" s="16" t="s">
        <v>56</v>
      </c>
      <c r="AA1734" s="21">
        <v>186.4</v>
      </c>
      <c r="AB1734" s="21">
        <v>3.2</v>
      </c>
      <c r="AC1734" s="21">
        <v>0.7</v>
      </c>
      <c r="AD1734" s="99">
        <v>0</v>
      </c>
      <c r="AE1734" s="21">
        <v>34.299999999999997</v>
      </c>
      <c r="AF1734" s="21">
        <f t="shared" si="27"/>
        <v>224.59999999999997</v>
      </c>
      <c r="AG1734" s="21" t="s">
        <v>1145</v>
      </c>
      <c r="AH1734" s="24" t="s">
        <v>1146</v>
      </c>
      <c r="AI1734" s="24" t="s">
        <v>1147</v>
      </c>
      <c r="AJ1734" s="27" t="s">
        <v>32250</v>
      </c>
      <c r="AK1734" s="28" t="s">
        <v>156</v>
      </c>
      <c r="AL1734" s="28">
        <v>10</v>
      </c>
      <c r="AM1734" s="28">
        <v>19681021</v>
      </c>
      <c r="AN1734" s="29">
        <v>412</v>
      </c>
      <c r="AO1734" s="29">
        <v>202306</v>
      </c>
      <c r="AP1734" s="29">
        <v>2022</v>
      </c>
      <c r="AQ1734" s="28">
        <v>201337780</v>
      </c>
      <c r="AR1734" s="28">
        <v>385696451</v>
      </c>
      <c r="AS1734" s="28">
        <v>4500000</v>
      </c>
      <c r="AT1734" s="30">
        <v>1</v>
      </c>
      <c r="AU1734" s="30"/>
      <c r="AV1734" s="30"/>
      <c r="AW1734" s="30"/>
      <c r="AX1734" s="30"/>
      <c r="AY1734" s="30"/>
      <c r="AZ1734" s="30"/>
      <c r="BA1734" s="30"/>
      <c r="BB1734" s="30" t="s">
        <v>54452</v>
      </c>
      <c r="BC1734" s="30" t="s">
        <v>54452</v>
      </c>
      <c r="BD1734" s="30" t="s">
        <v>54452</v>
      </c>
      <c r="BE1734" s="30" t="s">
        <v>54452</v>
      </c>
      <c r="BF1734" s="30" t="s">
        <v>54452</v>
      </c>
      <c r="BG1734" s="30">
        <v>7</v>
      </c>
      <c r="BH1734" s="30" t="s">
        <v>645</v>
      </c>
      <c r="BI1734" s="31"/>
    </row>
    <row r="1735" spans="1:61" ht="16.5">
      <c r="A1735" s="21" t="s">
        <v>6890</v>
      </c>
      <c r="B1735" s="21">
        <v>6993</v>
      </c>
      <c r="C1735" s="21">
        <v>1401613</v>
      </c>
      <c r="D1735" s="21">
        <v>5058116928</v>
      </c>
      <c r="E1735" s="22">
        <v>1747110008595</v>
      </c>
      <c r="F1735" s="24" t="s">
        <v>6891</v>
      </c>
      <c r="G1735" s="24" t="s">
        <v>44</v>
      </c>
      <c r="H1735" s="24" t="s">
        <v>51</v>
      </c>
      <c r="I1735" s="24" t="s">
        <v>52</v>
      </c>
      <c r="J1735" s="24" t="s">
        <v>1033</v>
      </c>
      <c r="K1735" s="21">
        <v>38</v>
      </c>
      <c r="L1735" s="32" t="s">
        <v>6892</v>
      </c>
      <c r="M1735" s="21" t="s">
        <v>6841</v>
      </c>
      <c r="N1735" s="21">
        <v>1</v>
      </c>
      <c r="O1735" s="21" t="s">
        <v>55</v>
      </c>
      <c r="P1735" s="21">
        <v>0</v>
      </c>
      <c r="Q1735" s="33">
        <v>107122</v>
      </c>
      <c r="R1735" s="21">
        <v>0</v>
      </c>
      <c r="S1735" s="39">
        <v>1588510</v>
      </c>
      <c r="T1735" s="21">
        <v>0</v>
      </c>
      <c r="U1735" s="33">
        <v>131049</v>
      </c>
      <c r="V1735" s="33">
        <v>4080</v>
      </c>
      <c r="W1735" s="39">
        <v>342119</v>
      </c>
      <c r="X1735" s="33">
        <v>3073106</v>
      </c>
      <c r="Y1735" s="39">
        <v>37125102</v>
      </c>
      <c r="Z1735" s="16" t="s">
        <v>126</v>
      </c>
      <c r="AA1735" s="102">
        <v>0</v>
      </c>
      <c r="AB1735" s="21">
        <v>372.3</v>
      </c>
      <c r="AC1735" s="21">
        <v>15.8</v>
      </c>
      <c r="AD1735" s="21">
        <v>1.3</v>
      </c>
      <c r="AE1735" s="21">
        <v>34.1</v>
      </c>
      <c r="AF1735" s="21">
        <f t="shared" si="27"/>
        <v>423.50000000000006</v>
      </c>
      <c r="AG1735" s="21" t="s">
        <v>2787</v>
      </c>
      <c r="AH1735" s="24" t="s">
        <v>6842</v>
      </c>
      <c r="AI1735" s="24" t="s">
        <v>6893</v>
      </c>
      <c r="AJ1735" s="27" t="s">
        <v>32251</v>
      </c>
      <c r="AK1735" s="28" t="s">
        <v>60</v>
      </c>
      <c r="AL1735" s="28">
        <v>10</v>
      </c>
      <c r="AM1735" s="28">
        <v>19990301</v>
      </c>
      <c r="AN1735" s="29">
        <v>767</v>
      </c>
      <c r="AO1735" s="29">
        <v>202304</v>
      </c>
      <c r="AP1735" s="29">
        <v>2022</v>
      </c>
      <c r="AQ1735" s="28">
        <v>447645044</v>
      </c>
      <c r="AR1735" s="28">
        <v>580147364</v>
      </c>
      <c r="AS1735" s="28">
        <v>17814200</v>
      </c>
      <c r="AT1735" s="30">
        <v>1</v>
      </c>
      <c r="AU1735" s="30"/>
      <c r="AV1735" s="30"/>
      <c r="AW1735" s="30"/>
      <c r="AX1735" s="30"/>
      <c r="AY1735" s="30"/>
      <c r="AZ1735" s="30"/>
      <c r="BA1735" s="30"/>
      <c r="BB1735" s="30" t="s">
        <v>54452</v>
      </c>
      <c r="BC1735" s="30" t="s">
        <v>54452</v>
      </c>
      <c r="BD1735" s="30" t="s">
        <v>54452</v>
      </c>
      <c r="BE1735" s="30" t="s">
        <v>54452</v>
      </c>
      <c r="BF1735" s="30" t="s">
        <v>54452</v>
      </c>
      <c r="BG1735" s="30">
        <v>8</v>
      </c>
      <c r="BH1735" s="30"/>
      <c r="BI1735" s="31"/>
    </row>
    <row r="1736" spans="1:61" ht="16.5">
      <c r="A1736" s="21" t="s">
        <v>16355</v>
      </c>
      <c r="B1736" s="21">
        <v>12030</v>
      </c>
      <c r="C1736" s="21">
        <v>1371938</v>
      </c>
      <c r="D1736" s="21">
        <v>1208127151</v>
      </c>
      <c r="E1736" s="22">
        <v>1601110005383</v>
      </c>
      <c r="F1736" s="24" t="s">
        <v>16356</v>
      </c>
      <c r="G1736" s="24" t="s">
        <v>44</v>
      </c>
      <c r="H1736" s="24" t="s">
        <v>51</v>
      </c>
      <c r="I1736" s="24" t="s">
        <v>52</v>
      </c>
      <c r="J1736" s="24" t="s">
        <v>8264</v>
      </c>
      <c r="K1736" s="21">
        <v>54</v>
      </c>
      <c r="L1736" s="32" t="s">
        <v>16357</v>
      </c>
      <c r="M1736" s="21" t="s">
        <v>16358</v>
      </c>
      <c r="N1736" s="26">
        <v>2</v>
      </c>
      <c r="O1736" s="26">
        <v>0</v>
      </c>
      <c r="P1736" s="26">
        <v>0</v>
      </c>
      <c r="Q1736" s="26">
        <v>0</v>
      </c>
      <c r="R1736" s="26">
        <v>0</v>
      </c>
      <c r="S1736" s="26">
        <v>0</v>
      </c>
      <c r="T1736" s="26">
        <v>0</v>
      </c>
      <c r="U1736" s="26">
        <v>0</v>
      </c>
      <c r="V1736" s="26">
        <v>0</v>
      </c>
      <c r="W1736" s="26">
        <v>0</v>
      </c>
      <c r="X1736" s="26">
        <v>0</v>
      </c>
      <c r="Y1736" s="26">
        <v>0</v>
      </c>
      <c r="Z1736" s="16" t="s">
        <v>315</v>
      </c>
      <c r="AA1736" s="101">
        <v>0</v>
      </c>
      <c r="AB1736" s="98">
        <v>0</v>
      </c>
      <c r="AC1736" s="98">
        <v>0</v>
      </c>
      <c r="AD1736" s="98">
        <v>0</v>
      </c>
      <c r="AE1736" s="98">
        <v>0</v>
      </c>
      <c r="AF1736" s="21">
        <f t="shared" si="27"/>
        <v>0</v>
      </c>
      <c r="AG1736" s="21" t="s">
        <v>11941</v>
      </c>
      <c r="AH1736" s="24" t="s">
        <v>16359</v>
      </c>
      <c r="AI1736" s="24" t="s">
        <v>16360</v>
      </c>
      <c r="AJ1736" s="27" t="s">
        <v>32252</v>
      </c>
      <c r="AK1736" s="28" t="s">
        <v>60</v>
      </c>
      <c r="AL1736" s="28">
        <v>10</v>
      </c>
      <c r="AM1736" s="28">
        <v>19780501</v>
      </c>
      <c r="AN1736" s="29">
        <v>308</v>
      </c>
      <c r="AO1736" s="29">
        <v>202212</v>
      </c>
      <c r="AP1736" s="29">
        <v>2022</v>
      </c>
      <c r="AQ1736" s="28">
        <v>32058231</v>
      </c>
      <c r="AR1736" s="28">
        <v>42575528</v>
      </c>
      <c r="AS1736" s="28">
        <v>22483100</v>
      </c>
      <c r="AT1736" s="30">
        <v>1</v>
      </c>
      <c r="AU1736" s="30"/>
      <c r="AV1736" s="30"/>
      <c r="AW1736" s="30"/>
      <c r="AX1736" s="30"/>
      <c r="AY1736" s="30"/>
      <c r="AZ1736" s="30"/>
      <c r="BA1736" s="30"/>
      <c r="BB1736" s="30" t="s">
        <v>54452</v>
      </c>
      <c r="BC1736" s="30" t="s">
        <v>54452</v>
      </c>
      <c r="BD1736" s="30" t="s">
        <v>54452</v>
      </c>
      <c r="BE1736" s="30" t="s">
        <v>54452</v>
      </c>
      <c r="BF1736" s="30" t="s">
        <v>54452</v>
      </c>
      <c r="BG1736" s="30">
        <v>13</v>
      </c>
      <c r="BH1736" s="30"/>
      <c r="BI1736" s="31"/>
    </row>
    <row r="1737" spans="1:61" ht="16.5">
      <c r="A1737" s="21" t="s">
        <v>16361</v>
      </c>
      <c r="B1737" s="21">
        <v>21645</v>
      </c>
      <c r="C1737" s="21">
        <v>1560263</v>
      </c>
      <c r="D1737" s="21">
        <v>6128103605</v>
      </c>
      <c r="E1737" s="22">
        <v>1912110002570</v>
      </c>
      <c r="F1737" s="24" t="s">
        <v>16362</v>
      </c>
      <c r="G1737" s="24" t="s">
        <v>104</v>
      </c>
      <c r="H1737" s="24" t="s">
        <v>51</v>
      </c>
      <c r="I1737" s="24" t="s">
        <v>65</v>
      </c>
      <c r="J1737" s="24" t="s">
        <v>2407</v>
      </c>
      <c r="K1737" s="21">
        <v>39</v>
      </c>
      <c r="L1737" s="32" t="s">
        <v>16363</v>
      </c>
      <c r="M1737" s="21" t="s">
        <v>16364</v>
      </c>
      <c r="N1737" s="26">
        <v>1</v>
      </c>
      <c r="O1737" s="26" t="s">
        <v>351</v>
      </c>
      <c r="P1737" s="57">
        <v>0</v>
      </c>
      <c r="Q1737" s="57">
        <v>0</v>
      </c>
      <c r="R1737" s="57">
        <v>0</v>
      </c>
      <c r="S1737" s="57">
        <v>0</v>
      </c>
      <c r="T1737" s="21">
        <v>0</v>
      </c>
      <c r="U1737" s="57">
        <v>0</v>
      </c>
      <c r="V1737" s="57">
        <v>0</v>
      </c>
      <c r="W1737" s="57">
        <v>0</v>
      </c>
      <c r="X1737" s="57">
        <v>0</v>
      </c>
      <c r="Y1737" s="57">
        <v>0</v>
      </c>
      <c r="Z1737" s="21"/>
      <c r="AA1737" s="103">
        <v>0</v>
      </c>
      <c r="AB1737" s="100">
        <v>0</v>
      </c>
      <c r="AC1737" s="100">
        <v>0</v>
      </c>
      <c r="AD1737" s="100">
        <v>0</v>
      </c>
      <c r="AE1737" s="100">
        <v>0</v>
      </c>
      <c r="AF1737" s="21">
        <f t="shared" si="27"/>
        <v>0</v>
      </c>
      <c r="AG1737" s="21" t="s">
        <v>16365</v>
      </c>
      <c r="AH1737" s="24" t="s">
        <v>16366</v>
      </c>
      <c r="AI1737" s="24" t="s">
        <v>16367</v>
      </c>
      <c r="AJ1737" s="27" t="s">
        <v>32253</v>
      </c>
      <c r="AK1737" s="28" t="s">
        <v>47</v>
      </c>
      <c r="AL1737" s="28">
        <v>10</v>
      </c>
      <c r="AM1737" s="28">
        <v>19911216</v>
      </c>
      <c r="AN1737" s="29">
        <v>750</v>
      </c>
      <c r="AO1737" s="29">
        <v>201506</v>
      </c>
      <c r="AP1737" s="29"/>
      <c r="AQ1737" s="28"/>
      <c r="AR1737" s="28"/>
      <c r="AS1737" s="28"/>
      <c r="AT1737" s="30">
        <v>1</v>
      </c>
      <c r="AU1737" s="30"/>
      <c r="AV1737" s="30"/>
      <c r="AW1737" s="30"/>
      <c r="AX1737" s="30"/>
      <c r="AY1737" s="30"/>
      <c r="AZ1737" s="30"/>
      <c r="BA1737" s="30"/>
      <c r="BB1737" s="30" t="s">
        <v>54452</v>
      </c>
      <c r="BC1737" s="30" t="s">
        <v>54452</v>
      </c>
      <c r="BD1737" s="30" t="s">
        <v>54452</v>
      </c>
      <c r="BE1737" s="30" t="s">
        <v>54452</v>
      </c>
      <c r="BF1737" s="30" t="s">
        <v>54452</v>
      </c>
      <c r="BG1737" s="30">
        <v>8</v>
      </c>
      <c r="BH1737" s="30"/>
      <c r="BI1737" s="31"/>
    </row>
    <row r="1738" spans="1:61" ht="16.5">
      <c r="A1738" s="21" t="s">
        <v>14171</v>
      </c>
      <c r="B1738" s="21">
        <v>13909</v>
      </c>
      <c r="C1738" s="21">
        <v>5852162</v>
      </c>
      <c r="D1738" s="21">
        <v>1048652503</v>
      </c>
      <c r="E1738" s="22">
        <v>1101115284198</v>
      </c>
      <c r="F1738" s="24" t="s">
        <v>14172</v>
      </c>
      <c r="G1738" s="24" t="s">
        <v>44</v>
      </c>
      <c r="H1738" s="24" t="s">
        <v>51</v>
      </c>
      <c r="I1738" s="24" t="s">
        <v>63</v>
      </c>
      <c r="J1738" s="24" t="s">
        <v>966</v>
      </c>
      <c r="K1738" s="21">
        <v>62</v>
      </c>
      <c r="L1738" s="32" t="s">
        <v>14173</v>
      </c>
      <c r="M1738" s="21" t="s">
        <v>14174</v>
      </c>
      <c r="N1738" s="21">
        <v>1</v>
      </c>
      <c r="O1738" s="21" t="s">
        <v>55</v>
      </c>
      <c r="P1738" s="21">
        <v>0</v>
      </c>
      <c r="Q1738" s="33">
        <v>843896</v>
      </c>
      <c r="R1738" s="21">
        <v>0</v>
      </c>
      <c r="S1738" s="21">
        <v>0</v>
      </c>
      <c r="T1738" s="21">
        <v>0</v>
      </c>
      <c r="U1738" s="21">
        <v>0</v>
      </c>
      <c r="V1738" s="33">
        <v>462002</v>
      </c>
      <c r="W1738" s="21">
        <v>0</v>
      </c>
      <c r="X1738" s="21">
        <v>0</v>
      </c>
      <c r="Y1738" s="33">
        <v>469003</v>
      </c>
      <c r="Z1738" s="16" t="s">
        <v>315</v>
      </c>
      <c r="AA1738" s="102">
        <v>0</v>
      </c>
      <c r="AB1738" s="21">
        <v>13.1</v>
      </c>
      <c r="AC1738" s="99">
        <v>0</v>
      </c>
      <c r="AD1738" s="99">
        <v>0</v>
      </c>
      <c r="AE1738" s="21">
        <v>4.5999999999999996</v>
      </c>
      <c r="AF1738" s="21">
        <f t="shared" si="27"/>
        <v>17.7</v>
      </c>
      <c r="AG1738" s="21" t="s">
        <v>14175</v>
      </c>
      <c r="AH1738" s="24" t="s">
        <v>14176</v>
      </c>
      <c r="AI1738" s="24" t="s">
        <v>14177</v>
      </c>
      <c r="AJ1738" s="27" t="s">
        <v>32140</v>
      </c>
      <c r="AK1738" s="28" t="s">
        <v>60</v>
      </c>
      <c r="AL1738" s="28">
        <v>10</v>
      </c>
      <c r="AM1738" s="28">
        <v>20131204</v>
      </c>
      <c r="AN1738" s="29">
        <v>327</v>
      </c>
      <c r="AO1738" s="29">
        <v>202212</v>
      </c>
      <c r="AP1738" s="29">
        <v>2022</v>
      </c>
      <c r="AQ1738" s="28">
        <v>181433133</v>
      </c>
      <c r="AR1738" s="28">
        <v>2964297540</v>
      </c>
      <c r="AS1738" s="28">
        <v>170800000</v>
      </c>
      <c r="AT1738" s="30">
        <v>2</v>
      </c>
      <c r="AU1738" s="30"/>
      <c r="AV1738" s="30"/>
      <c r="AW1738" s="30"/>
      <c r="AX1738" s="30"/>
      <c r="AY1738" s="30"/>
      <c r="AZ1738" s="30"/>
      <c r="BA1738" s="30"/>
      <c r="BB1738" s="30" t="s">
        <v>54452</v>
      </c>
      <c r="BC1738" s="30" t="s">
        <v>54452</v>
      </c>
      <c r="BD1738" s="30" t="s">
        <v>54452</v>
      </c>
      <c r="BE1738" s="30" t="s">
        <v>54452</v>
      </c>
      <c r="BF1738" s="30" t="s">
        <v>14178</v>
      </c>
      <c r="BG1738" s="30">
        <v>2</v>
      </c>
      <c r="BH1738" s="30"/>
      <c r="BI1738" s="31"/>
    </row>
    <row r="1739" spans="1:61" ht="16.5">
      <c r="A1739" s="21" t="s">
        <v>9554</v>
      </c>
      <c r="B1739" s="21">
        <v>9787</v>
      </c>
      <c r="C1739" s="21">
        <v>1683979</v>
      </c>
      <c r="D1739" s="21">
        <v>2018153657</v>
      </c>
      <c r="E1739" s="22">
        <v>1101110282402</v>
      </c>
      <c r="F1739" s="24" t="s">
        <v>9555</v>
      </c>
      <c r="G1739" s="24" t="s">
        <v>44</v>
      </c>
      <c r="H1739" s="24" t="s">
        <v>51</v>
      </c>
      <c r="I1739" s="24" t="s">
        <v>63</v>
      </c>
      <c r="J1739" s="24" t="s">
        <v>171</v>
      </c>
      <c r="K1739" s="21">
        <v>48</v>
      </c>
      <c r="L1739" s="32" t="s">
        <v>9556</v>
      </c>
      <c r="M1739" s="21" t="s">
        <v>9557</v>
      </c>
      <c r="N1739" s="21">
        <v>1</v>
      </c>
      <c r="O1739" s="21" t="s">
        <v>55</v>
      </c>
      <c r="P1739" s="21">
        <v>0</v>
      </c>
      <c r="Q1739" s="33">
        <v>539269</v>
      </c>
      <c r="R1739" s="33">
        <v>25984987</v>
      </c>
      <c r="S1739" s="21">
        <v>0</v>
      </c>
      <c r="T1739" s="21">
        <v>0</v>
      </c>
      <c r="U1739" s="33">
        <v>51045</v>
      </c>
      <c r="V1739" s="33">
        <v>4453217</v>
      </c>
      <c r="W1739" s="21">
        <v>0</v>
      </c>
      <c r="X1739" s="21">
        <v>0</v>
      </c>
      <c r="Y1739" s="33">
        <v>4037939</v>
      </c>
      <c r="Z1739" s="16" t="s">
        <v>315</v>
      </c>
      <c r="AA1739" s="102">
        <v>0</v>
      </c>
      <c r="AB1739" s="21">
        <v>305.60000000000002</v>
      </c>
      <c r="AC1739" s="99">
        <v>0</v>
      </c>
      <c r="AD1739" s="21">
        <v>0.5</v>
      </c>
      <c r="AE1739" s="21">
        <v>44.5</v>
      </c>
      <c r="AF1739" s="21">
        <f t="shared" si="27"/>
        <v>350.6</v>
      </c>
      <c r="AG1739" s="21" t="s">
        <v>9558</v>
      </c>
      <c r="AH1739" s="24" t="s">
        <v>9559</v>
      </c>
      <c r="AI1739" s="24" t="s">
        <v>9560</v>
      </c>
      <c r="AJ1739" s="27" t="s">
        <v>32254</v>
      </c>
      <c r="AK1739" s="28" t="s">
        <v>156</v>
      </c>
      <c r="AL1739" s="28">
        <v>10</v>
      </c>
      <c r="AM1739" s="28">
        <v>19801025</v>
      </c>
      <c r="AN1739" s="29">
        <v>1253</v>
      </c>
      <c r="AO1739" s="29">
        <v>202306</v>
      </c>
      <c r="AP1739" s="29">
        <v>2022</v>
      </c>
      <c r="AQ1739" s="28">
        <v>1430631262</v>
      </c>
      <c r="AR1739" s="28">
        <v>1134250211</v>
      </c>
      <c r="AS1739" s="28">
        <v>35700000</v>
      </c>
      <c r="AT1739" s="30">
        <v>1</v>
      </c>
      <c r="AU1739" s="30"/>
      <c r="AV1739" s="30"/>
      <c r="AW1739" s="30"/>
      <c r="AX1739" s="30"/>
      <c r="AY1739" s="30"/>
      <c r="AZ1739" s="30"/>
      <c r="BA1739" s="30"/>
      <c r="BB1739" s="30" t="s">
        <v>54452</v>
      </c>
      <c r="BC1739" s="30" t="s">
        <v>54452</v>
      </c>
      <c r="BD1739" s="30" t="s">
        <v>54452</v>
      </c>
      <c r="BE1739" s="30" t="s">
        <v>54452</v>
      </c>
      <c r="BF1739" s="30" t="s">
        <v>54452</v>
      </c>
      <c r="BG1739" s="30">
        <v>8</v>
      </c>
      <c r="BH1739" s="30"/>
      <c r="BI1739" s="31"/>
    </row>
    <row r="1740" spans="1:61" ht="16.5">
      <c r="A1740" s="21" t="s">
        <v>9258</v>
      </c>
      <c r="B1740" s="21">
        <v>9463</v>
      </c>
      <c r="C1740" s="21">
        <v>3206133</v>
      </c>
      <c r="D1740" s="21">
        <v>1048618747</v>
      </c>
      <c r="E1740" s="22">
        <v>1101114015338</v>
      </c>
      <c r="F1740" s="24" t="s">
        <v>9259</v>
      </c>
      <c r="G1740" s="24" t="s">
        <v>44</v>
      </c>
      <c r="H1740" s="24" t="s">
        <v>51</v>
      </c>
      <c r="I1740" s="24" t="s">
        <v>63</v>
      </c>
      <c r="J1740" s="24" t="s">
        <v>171</v>
      </c>
      <c r="K1740" s="21">
        <v>48</v>
      </c>
      <c r="L1740" s="32" t="s">
        <v>9260</v>
      </c>
      <c r="M1740" s="21" t="s">
        <v>9261</v>
      </c>
      <c r="N1740" s="21">
        <v>1</v>
      </c>
      <c r="O1740" s="21" t="s">
        <v>55</v>
      </c>
      <c r="P1740" s="21">
        <v>0</v>
      </c>
      <c r="Q1740" s="33">
        <v>7180</v>
      </c>
      <c r="R1740" s="33">
        <v>28110</v>
      </c>
      <c r="S1740" s="33">
        <v>919461</v>
      </c>
      <c r="T1740" s="21">
        <v>0</v>
      </c>
      <c r="U1740" s="21">
        <v>0</v>
      </c>
      <c r="V1740" s="33">
        <v>769923</v>
      </c>
      <c r="W1740" s="21">
        <v>0</v>
      </c>
      <c r="X1740" s="33">
        <v>624521</v>
      </c>
      <c r="Y1740" s="33">
        <v>920585</v>
      </c>
      <c r="Z1740" s="16" t="s">
        <v>315</v>
      </c>
      <c r="AA1740" s="102">
        <v>0</v>
      </c>
      <c r="AB1740" s="21">
        <v>9.5</v>
      </c>
      <c r="AC1740" s="21">
        <v>9.1</v>
      </c>
      <c r="AD1740" s="99">
        <v>0</v>
      </c>
      <c r="AE1740" s="21">
        <v>13.9</v>
      </c>
      <c r="AF1740" s="21">
        <f t="shared" si="27"/>
        <v>32.5</v>
      </c>
      <c r="AG1740" s="21" t="s">
        <v>9262</v>
      </c>
      <c r="AH1740" s="24" t="s">
        <v>9263</v>
      </c>
      <c r="AI1740" s="24" t="s">
        <v>9264</v>
      </c>
      <c r="AJ1740" s="27" t="s">
        <v>32255</v>
      </c>
      <c r="AK1740" s="28" t="s">
        <v>60</v>
      </c>
      <c r="AL1740" s="28">
        <v>10</v>
      </c>
      <c r="AM1740" s="28">
        <v>20081218</v>
      </c>
      <c r="AN1740" s="29">
        <v>423</v>
      </c>
      <c r="AO1740" s="29">
        <v>202212</v>
      </c>
      <c r="AP1740" s="29">
        <v>2022</v>
      </c>
      <c r="AQ1740" s="28">
        <v>206367738</v>
      </c>
      <c r="AR1740" s="28">
        <v>149279716</v>
      </c>
      <c r="AS1740" s="28">
        <v>22000000</v>
      </c>
      <c r="AT1740" s="30">
        <v>1</v>
      </c>
      <c r="AU1740" s="30"/>
      <c r="AV1740" s="30"/>
      <c r="AW1740" s="30"/>
      <c r="AX1740" s="30"/>
      <c r="AY1740" s="30"/>
      <c r="AZ1740" s="30"/>
      <c r="BA1740" s="30"/>
      <c r="BB1740" s="30" t="s">
        <v>54452</v>
      </c>
      <c r="BC1740" s="30" t="s">
        <v>54452</v>
      </c>
      <c r="BD1740" s="30" t="s">
        <v>54452</v>
      </c>
      <c r="BE1740" s="30" t="s">
        <v>54452</v>
      </c>
      <c r="BF1740" s="30" t="s">
        <v>54452</v>
      </c>
      <c r="BG1740" s="30">
        <v>8</v>
      </c>
      <c r="BH1740" s="30"/>
      <c r="BI1740" s="31"/>
    </row>
    <row r="1741" spans="1:61" ht="16.5">
      <c r="A1741" s="21" t="s">
        <v>13698</v>
      </c>
      <c r="B1741" s="21">
        <v>13540</v>
      </c>
      <c r="C1741" s="21">
        <v>1285717</v>
      </c>
      <c r="D1741" s="21">
        <v>2018120549</v>
      </c>
      <c r="E1741" s="22">
        <v>1101111408867</v>
      </c>
      <c r="F1741" s="24" t="s">
        <v>13699</v>
      </c>
      <c r="G1741" s="24" t="s">
        <v>44</v>
      </c>
      <c r="H1741" s="24" t="s">
        <v>51</v>
      </c>
      <c r="I1741" s="24" t="s">
        <v>63</v>
      </c>
      <c r="J1741" s="24" t="s">
        <v>581</v>
      </c>
      <c r="K1741" s="21">
        <v>60</v>
      </c>
      <c r="L1741" s="32" t="s">
        <v>13700</v>
      </c>
      <c r="M1741" s="21" t="s">
        <v>13701</v>
      </c>
      <c r="N1741" s="26">
        <v>1</v>
      </c>
      <c r="O1741" s="26" t="s">
        <v>55</v>
      </c>
      <c r="P1741" s="21">
        <v>0</v>
      </c>
      <c r="Q1741" s="21">
        <v>0</v>
      </c>
      <c r="R1741" s="21">
        <v>0</v>
      </c>
      <c r="S1741" s="21">
        <v>0</v>
      </c>
      <c r="T1741" s="21">
        <v>0</v>
      </c>
      <c r="U1741" s="21">
        <v>0</v>
      </c>
      <c r="V1741" s="21">
        <v>0</v>
      </c>
      <c r="W1741" s="21">
        <v>0</v>
      </c>
      <c r="X1741" s="33">
        <v>3621983</v>
      </c>
      <c r="Y1741" s="33">
        <v>19787933</v>
      </c>
      <c r="Z1741" s="21"/>
      <c r="AA1741" s="102">
        <v>0</v>
      </c>
      <c r="AB1741" s="21">
        <v>197.8</v>
      </c>
      <c r="AC1741" s="99">
        <v>0</v>
      </c>
      <c r="AD1741" s="99">
        <v>0</v>
      </c>
      <c r="AE1741" s="21">
        <v>36.200000000000003</v>
      </c>
      <c r="AF1741" s="21">
        <f t="shared" si="27"/>
        <v>234</v>
      </c>
      <c r="AG1741" s="21" t="s">
        <v>13702</v>
      </c>
      <c r="AH1741" s="24" t="s">
        <v>13703</v>
      </c>
      <c r="AI1741" s="24" t="s">
        <v>13704</v>
      </c>
      <c r="AJ1741" s="27" t="s">
        <v>32256</v>
      </c>
      <c r="AK1741" s="28" t="s">
        <v>156</v>
      </c>
      <c r="AL1741" s="28">
        <v>10</v>
      </c>
      <c r="AM1741" s="28">
        <v>19970429</v>
      </c>
      <c r="AN1741" s="29">
        <v>1434</v>
      </c>
      <c r="AO1741" s="29">
        <v>202306</v>
      </c>
      <c r="AP1741" s="29">
        <v>2022</v>
      </c>
      <c r="AQ1741" s="28">
        <v>588156344</v>
      </c>
      <c r="AR1741" s="28">
        <v>475059173</v>
      </c>
      <c r="AS1741" s="28">
        <v>8600000</v>
      </c>
      <c r="AT1741" s="30">
        <v>1</v>
      </c>
      <c r="AU1741" s="30"/>
      <c r="AV1741" s="30"/>
      <c r="AW1741" s="30"/>
      <c r="AX1741" s="30"/>
      <c r="AY1741" s="30"/>
      <c r="AZ1741" s="30"/>
      <c r="BA1741" s="30"/>
      <c r="BB1741" s="30" t="s">
        <v>54452</v>
      </c>
      <c r="BC1741" s="30" t="s">
        <v>54452</v>
      </c>
      <c r="BD1741" s="30" t="s">
        <v>54452</v>
      </c>
      <c r="BE1741" s="30" t="s">
        <v>54452</v>
      </c>
      <c r="BF1741" s="30" t="s">
        <v>54452</v>
      </c>
      <c r="BG1741" s="30">
        <v>4</v>
      </c>
      <c r="BH1741" s="30" t="s">
        <v>13692</v>
      </c>
      <c r="BI1741" s="31"/>
    </row>
    <row r="1742" spans="1:61" ht="16.5">
      <c r="A1742" s="21" t="s">
        <v>14134</v>
      </c>
      <c r="B1742" s="21">
        <v>13838</v>
      </c>
      <c r="C1742" s="21">
        <v>1898182</v>
      </c>
      <c r="D1742" s="21">
        <v>1148100569</v>
      </c>
      <c r="E1742" s="22">
        <v>1101110087612</v>
      </c>
      <c r="F1742" s="24" t="s">
        <v>14135</v>
      </c>
      <c r="G1742" s="24" t="s">
        <v>44</v>
      </c>
      <c r="H1742" s="24" t="s">
        <v>51</v>
      </c>
      <c r="I1742" s="24" t="s">
        <v>63</v>
      </c>
      <c r="J1742" s="24" t="s">
        <v>171</v>
      </c>
      <c r="K1742" s="21">
        <v>48</v>
      </c>
      <c r="L1742" s="32" t="s">
        <v>14136</v>
      </c>
      <c r="M1742" s="21" t="s">
        <v>14137</v>
      </c>
      <c r="N1742" s="21">
        <v>1</v>
      </c>
      <c r="O1742" s="21" t="s">
        <v>55</v>
      </c>
      <c r="P1742" s="21">
        <v>0</v>
      </c>
      <c r="Q1742" s="21">
        <v>0</v>
      </c>
      <c r="R1742" s="33">
        <v>642781</v>
      </c>
      <c r="S1742" s="33">
        <v>933351</v>
      </c>
      <c r="T1742" s="21">
        <v>0</v>
      </c>
      <c r="U1742" s="21">
        <v>0</v>
      </c>
      <c r="V1742" s="21">
        <v>0</v>
      </c>
      <c r="W1742" s="21">
        <v>0</v>
      </c>
      <c r="X1742" s="33">
        <v>2171839</v>
      </c>
      <c r="Y1742" s="33">
        <v>33285161</v>
      </c>
      <c r="Z1742" s="16" t="s">
        <v>315</v>
      </c>
      <c r="AA1742" s="102">
        <v>0</v>
      </c>
      <c r="AB1742" s="21">
        <v>339.2</v>
      </c>
      <c r="AC1742" s="21">
        <v>9.3000000000000007</v>
      </c>
      <c r="AD1742" s="99">
        <v>0</v>
      </c>
      <c r="AE1742" s="21">
        <v>21.7</v>
      </c>
      <c r="AF1742" s="21">
        <f t="shared" si="27"/>
        <v>370.2</v>
      </c>
      <c r="AG1742" s="21" t="s">
        <v>14138</v>
      </c>
      <c r="AH1742" s="24" t="s">
        <v>14139</v>
      </c>
      <c r="AI1742" s="24" t="s">
        <v>14140</v>
      </c>
      <c r="AJ1742" s="27" t="s">
        <v>32257</v>
      </c>
      <c r="AK1742" s="28" t="s">
        <v>60</v>
      </c>
      <c r="AL1742" s="28">
        <v>10</v>
      </c>
      <c r="AM1742" s="28">
        <v>19680315</v>
      </c>
      <c r="AN1742" s="29">
        <v>738</v>
      </c>
      <c r="AO1742" s="29">
        <v>202306</v>
      </c>
      <c r="AP1742" s="29">
        <v>2022</v>
      </c>
      <c r="AQ1742" s="28">
        <v>274970682</v>
      </c>
      <c r="AR1742" s="28">
        <v>2993315530</v>
      </c>
      <c r="AS1742" s="28">
        <v>300000000</v>
      </c>
      <c r="AT1742" s="30">
        <v>1</v>
      </c>
      <c r="AU1742" s="30"/>
      <c r="AV1742" s="30"/>
      <c r="AW1742" s="30"/>
      <c r="AX1742" s="30"/>
      <c r="AY1742" s="30"/>
      <c r="AZ1742" s="30"/>
      <c r="BA1742" s="30"/>
      <c r="BB1742" s="30" t="s">
        <v>54452</v>
      </c>
      <c r="BC1742" s="30" t="s">
        <v>54452</v>
      </c>
      <c r="BD1742" s="30" t="s">
        <v>54452</v>
      </c>
      <c r="BE1742" s="30" t="s">
        <v>54452</v>
      </c>
      <c r="BF1742" s="30" t="s">
        <v>54452</v>
      </c>
      <c r="BG1742" s="30">
        <v>4</v>
      </c>
      <c r="BH1742" s="30" t="s">
        <v>13152</v>
      </c>
      <c r="BI1742" s="31"/>
    </row>
    <row r="1743" spans="1:61" ht="16.5">
      <c r="A1743" s="21" t="s">
        <v>9599</v>
      </c>
      <c r="B1743" s="21">
        <v>9849</v>
      </c>
      <c r="C1743" s="21">
        <v>1272296</v>
      </c>
      <c r="D1743" s="21">
        <v>1208111794</v>
      </c>
      <c r="E1743" s="22">
        <v>1101110873102</v>
      </c>
      <c r="F1743" s="24" t="s">
        <v>9600</v>
      </c>
      <c r="G1743" s="24" t="s">
        <v>44</v>
      </c>
      <c r="H1743" s="24" t="s">
        <v>51</v>
      </c>
      <c r="I1743" s="24" t="s">
        <v>63</v>
      </c>
      <c r="J1743" s="24" t="s">
        <v>171</v>
      </c>
      <c r="K1743" s="21">
        <v>48</v>
      </c>
      <c r="L1743" s="32" t="s">
        <v>9601</v>
      </c>
      <c r="M1743" s="21" t="s">
        <v>9602</v>
      </c>
      <c r="N1743" s="21">
        <v>1</v>
      </c>
      <c r="O1743" s="21" t="s">
        <v>55</v>
      </c>
      <c r="P1743" s="21">
        <v>0</v>
      </c>
      <c r="Q1743" s="21">
        <v>0</v>
      </c>
      <c r="R1743" s="21">
        <v>0</v>
      </c>
      <c r="S1743" s="21">
        <v>0</v>
      </c>
      <c r="T1743" s="21">
        <v>0</v>
      </c>
      <c r="U1743" s="21">
        <v>0</v>
      </c>
      <c r="V1743" s="21">
        <v>0</v>
      </c>
      <c r="W1743" s="33">
        <v>265654</v>
      </c>
      <c r="X1743" s="33">
        <v>24000</v>
      </c>
      <c r="Y1743" s="33">
        <v>9897234</v>
      </c>
      <c r="Z1743" s="16" t="s">
        <v>315</v>
      </c>
      <c r="AA1743" s="102">
        <v>0</v>
      </c>
      <c r="AB1743" s="21">
        <v>98.9</v>
      </c>
      <c r="AC1743" s="99">
        <v>0</v>
      </c>
      <c r="AD1743" s="99">
        <v>0</v>
      </c>
      <c r="AE1743" s="21">
        <v>2.8</v>
      </c>
      <c r="AF1743" s="21">
        <f t="shared" si="27"/>
        <v>101.7</v>
      </c>
      <c r="AG1743" s="21" t="s">
        <v>9603</v>
      </c>
      <c r="AH1743" s="24" t="s">
        <v>9604</v>
      </c>
      <c r="AI1743" s="24" t="s">
        <v>9605</v>
      </c>
      <c r="AJ1743" s="27" t="s">
        <v>32256</v>
      </c>
      <c r="AK1743" s="28" t="s">
        <v>60</v>
      </c>
      <c r="AL1743" s="28">
        <v>10</v>
      </c>
      <c r="AM1743" s="28">
        <v>19920801</v>
      </c>
      <c r="AN1743" s="29">
        <v>414</v>
      </c>
      <c r="AO1743" s="29">
        <v>202305</v>
      </c>
      <c r="AP1743" s="29">
        <v>2022</v>
      </c>
      <c r="AQ1743" s="28">
        <v>268112485</v>
      </c>
      <c r="AR1743" s="28">
        <v>239634212</v>
      </c>
      <c r="AS1743" s="28">
        <v>5835251</v>
      </c>
      <c r="AT1743" s="30">
        <v>1</v>
      </c>
      <c r="AU1743" s="30"/>
      <c r="AV1743" s="30"/>
      <c r="AW1743" s="30"/>
      <c r="AX1743" s="30"/>
      <c r="AY1743" s="30"/>
      <c r="AZ1743" s="30"/>
      <c r="BA1743" s="30"/>
      <c r="BB1743" s="30" t="s">
        <v>54452</v>
      </c>
      <c r="BC1743" s="30" t="s">
        <v>54452</v>
      </c>
      <c r="BD1743" s="30" t="s">
        <v>54452</v>
      </c>
      <c r="BE1743" s="30" t="s">
        <v>54452</v>
      </c>
      <c r="BF1743" s="30" t="s">
        <v>54452</v>
      </c>
      <c r="BG1743" s="30">
        <v>4</v>
      </c>
      <c r="BH1743" s="30" t="s">
        <v>237</v>
      </c>
      <c r="BI1743" s="31"/>
    </row>
    <row r="1744" spans="1:61" ht="16.5">
      <c r="A1744" s="21" t="s">
        <v>4101</v>
      </c>
      <c r="B1744" s="21">
        <v>3952</v>
      </c>
      <c r="C1744" s="21">
        <v>1719451</v>
      </c>
      <c r="D1744" s="21">
        <v>1348103352</v>
      </c>
      <c r="E1744" s="22">
        <v>1301110008664</v>
      </c>
      <c r="F1744" s="24" t="s">
        <v>4102</v>
      </c>
      <c r="G1744" s="24" t="s">
        <v>44</v>
      </c>
      <c r="H1744" s="24" t="s">
        <v>51</v>
      </c>
      <c r="I1744" s="24" t="s">
        <v>52</v>
      </c>
      <c r="J1744" s="24" t="s">
        <v>1011</v>
      </c>
      <c r="K1744" s="21">
        <v>35</v>
      </c>
      <c r="L1744" s="32" t="s">
        <v>4103</v>
      </c>
      <c r="M1744" s="21" t="s">
        <v>4104</v>
      </c>
      <c r="N1744" s="21">
        <v>1</v>
      </c>
      <c r="O1744" s="21" t="s">
        <v>55</v>
      </c>
      <c r="P1744" s="21">
        <v>0</v>
      </c>
      <c r="Q1744" s="33">
        <v>2094435</v>
      </c>
      <c r="R1744" s="33">
        <v>415902</v>
      </c>
      <c r="S1744" s="33">
        <v>185054</v>
      </c>
      <c r="T1744" s="21">
        <v>0</v>
      </c>
      <c r="U1744" s="33">
        <v>434000</v>
      </c>
      <c r="V1744" s="33">
        <v>146180</v>
      </c>
      <c r="W1744" s="33">
        <v>534422</v>
      </c>
      <c r="X1744" s="21">
        <v>0</v>
      </c>
      <c r="Y1744" s="33">
        <v>95856680</v>
      </c>
      <c r="Z1744" s="16" t="s">
        <v>126</v>
      </c>
      <c r="AA1744" s="102">
        <v>0</v>
      </c>
      <c r="AB1744" s="21">
        <v>983.6</v>
      </c>
      <c r="AC1744" s="21">
        <v>1.8</v>
      </c>
      <c r="AD1744" s="21">
        <v>4.3</v>
      </c>
      <c r="AE1744" s="21">
        <v>6.8</v>
      </c>
      <c r="AF1744" s="21">
        <f t="shared" si="27"/>
        <v>996.49999999999989</v>
      </c>
      <c r="AG1744" s="21" t="s">
        <v>4105</v>
      </c>
      <c r="AH1744" s="24" t="s">
        <v>4106</v>
      </c>
      <c r="AI1744" s="24" t="s">
        <v>4107</v>
      </c>
      <c r="AJ1744" s="27" t="s">
        <v>31945</v>
      </c>
      <c r="AK1744" s="28" t="s">
        <v>156</v>
      </c>
      <c r="AL1744" s="28">
        <v>10</v>
      </c>
      <c r="AM1744" s="28">
        <v>19790118</v>
      </c>
      <c r="AN1744" s="29">
        <v>546</v>
      </c>
      <c r="AO1744" s="29">
        <v>202306</v>
      </c>
      <c r="AP1744" s="29">
        <v>2022</v>
      </c>
      <c r="AQ1744" s="28">
        <v>489623723</v>
      </c>
      <c r="AR1744" s="28">
        <v>438118921</v>
      </c>
      <c r="AS1744" s="28">
        <v>103034076</v>
      </c>
      <c r="AT1744" s="30">
        <v>1</v>
      </c>
      <c r="AU1744" s="30"/>
      <c r="AV1744" s="30"/>
      <c r="AW1744" s="30"/>
      <c r="AX1744" s="30"/>
      <c r="AY1744" s="30"/>
      <c r="AZ1744" s="30"/>
      <c r="BA1744" s="30"/>
      <c r="BB1744" s="30" t="s">
        <v>54452</v>
      </c>
      <c r="BC1744" s="30" t="s">
        <v>54452</v>
      </c>
      <c r="BD1744" s="30" t="s">
        <v>54452</v>
      </c>
      <c r="BE1744" s="30" t="s">
        <v>54452</v>
      </c>
      <c r="BF1744" s="30" t="s">
        <v>54452</v>
      </c>
      <c r="BG1744" s="30">
        <v>7</v>
      </c>
      <c r="BH1744" s="30" t="s">
        <v>4108</v>
      </c>
      <c r="BI1744" s="31"/>
    </row>
    <row r="1745" spans="1:61" ht="16.5">
      <c r="A1745" s="21" t="s">
        <v>15719</v>
      </c>
      <c r="B1745" s="21">
        <v>14832</v>
      </c>
      <c r="C1745" s="21">
        <v>1233240</v>
      </c>
      <c r="D1745" s="21">
        <v>1388100094</v>
      </c>
      <c r="E1745" s="22">
        <v>1101110741622</v>
      </c>
      <c r="F1745" s="24" t="s">
        <v>5907</v>
      </c>
      <c r="G1745" s="24" t="s">
        <v>44</v>
      </c>
      <c r="H1745" s="24" t="s">
        <v>51</v>
      </c>
      <c r="I1745" s="24" t="s">
        <v>65</v>
      </c>
      <c r="J1745" s="24" t="s">
        <v>363</v>
      </c>
      <c r="K1745" s="21">
        <v>63</v>
      </c>
      <c r="L1745" s="32" t="s">
        <v>15720</v>
      </c>
      <c r="M1745" s="21" t="s">
        <v>15721</v>
      </c>
      <c r="N1745" s="21">
        <v>1</v>
      </c>
      <c r="O1745" s="21" t="s">
        <v>55</v>
      </c>
      <c r="P1745" s="21">
        <v>0</v>
      </c>
      <c r="Q1745" s="21">
        <v>0</v>
      </c>
      <c r="R1745" s="21">
        <v>0</v>
      </c>
      <c r="S1745" s="21">
        <v>0</v>
      </c>
      <c r="T1745" s="21">
        <v>0</v>
      </c>
      <c r="U1745" s="33">
        <v>76601</v>
      </c>
      <c r="V1745" s="21">
        <v>0</v>
      </c>
      <c r="W1745" s="21">
        <v>0</v>
      </c>
      <c r="X1745" s="21">
        <v>0</v>
      </c>
      <c r="Y1745" s="33">
        <v>199945</v>
      </c>
      <c r="Z1745" s="16" t="s">
        <v>315</v>
      </c>
      <c r="AA1745" s="102">
        <v>0</v>
      </c>
      <c r="AB1745" s="21">
        <v>1.9</v>
      </c>
      <c r="AC1745" s="99">
        <v>0</v>
      </c>
      <c r="AD1745" s="21">
        <v>0.7</v>
      </c>
      <c r="AE1745" s="99">
        <v>0</v>
      </c>
      <c r="AF1745" s="21">
        <f t="shared" si="27"/>
        <v>2.5999999999999996</v>
      </c>
      <c r="AG1745" s="21" t="s">
        <v>15002</v>
      </c>
      <c r="AH1745" s="24" t="s">
        <v>15722</v>
      </c>
      <c r="AI1745" s="24" t="s">
        <v>15723</v>
      </c>
      <c r="AJ1745" s="27" t="s">
        <v>32258</v>
      </c>
      <c r="AK1745" s="28" t="s">
        <v>60</v>
      </c>
      <c r="AL1745" s="28">
        <v>10</v>
      </c>
      <c r="AM1745" s="28">
        <v>19910123</v>
      </c>
      <c r="AN1745" s="29">
        <v>349</v>
      </c>
      <c r="AO1745" s="29">
        <v>202305</v>
      </c>
      <c r="AP1745" s="29">
        <v>2022</v>
      </c>
      <c r="AQ1745" s="28">
        <v>40345612</v>
      </c>
      <c r="AR1745" s="28">
        <v>33229870</v>
      </c>
      <c r="AS1745" s="28">
        <v>860000</v>
      </c>
      <c r="AT1745" s="30">
        <v>1</v>
      </c>
      <c r="AU1745" s="30"/>
      <c r="AV1745" s="30"/>
      <c r="AW1745" s="30"/>
      <c r="AX1745" s="30"/>
      <c r="AY1745" s="30"/>
      <c r="AZ1745" s="30"/>
      <c r="BA1745" s="30"/>
      <c r="BB1745" s="30" t="s">
        <v>54452</v>
      </c>
      <c r="BC1745" s="30" t="s">
        <v>54452</v>
      </c>
      <c r="BD1745" s="30" t="s">
        <v>54452</v>
      </c>
      <c r="BE1745" s="30" t="s">
        <v>54452</v>
      </c>
      <c r="BF1745" s="30" t="s">
        <v>54452</v>
      </c>
      <c r="BG1745" s="30">
        <v>8</v>
      </c>
      <c r="BH1745" s="30"/>
      <c r="BI1745" s="31"/>
    </row>
    <row r="1746" spans="1:61" ht="16.5">
      <c r="A1746" s="21" t="s">
        <v>16368</v>
      </c>
      <c r="B1746" s="21">
        <v>9077</v>
      </c>
      <c r="C1746" s="21">
        <v>1879622</v>
      </c>
      <c r="D1746" s="21">
        <v>1068180878</v>
      </c>
      <c r="E1746" s="22">
        <v>1101111743271</v>
      </c>
      <c r="F1746" s="24" t="s">
        <v>4889</v>
      </c>
      <c r="G1746" s="24" t="s">
        <v>44</v>
      </c>
      <c r="H1746" s="24" t="s">
        <v>51</v>
      </c>
      <c r="I1746" s="24" t="s">
        <v>52</v>
      </c>
      <c r="J1746" s="24" t="s">
        <v>313</v>
      </c>
      <c r="K1746" s="21">
        <v>46</v>
      </c>
      <c r="L1746" s="32" t="s">
        <v>16369</v>
      </c>
      <c r="M1746" s="21" t="s">
        <v>16370</v>
      </c>
      <c r="N1746" s="26">
        <v>1</v>
      </c>
      <c r="O1746" s="26">
        <v>0</v>
      </c>
      <c r="P1746" s="26">
        <v>0</v>
      </c>
      <c r="Q1746" s="26">
        <v>0</v>
      </c>
      <c r="R1746" s="26">
        <v>0</v>
      </c>
      <c r="S1746" s="26">
        <v>0</v>
      </c>
      <c r="T1746" s="26">
        <v>0</v>
      </c>
      <c r="U1746" s="26">
        <v>0</v>
      </c>
      <c r="V1746" s="26">
        <v>0</v>
      </c>
      <c r="W1746" s="26">
        <v>0</v>
      </c>
      <c r="X1746" s="26">
        <v>0</v>
      </c>
      <c r="Y1746" s="26">
        <v>0</v>
      </c>
      <c r="Z1746" s="16" t="s">
        <v>315</v>
      </c>
      <c r="AA1746" s="101">
        <v>0</v>
      </c>
      <c r="AB1746" s="98">
        <v>0</v>
      </c>
      <c r="AC1746" s="98">
        <v>0</v>
      </c>
      <c r="AD1746" s="98">
        <v>0</v>
      </c>
      <c r="AE1746" s="98">
        <v>0</v>
      </c>
      <c r="AF1746" s="21">
        <f t="shared" si="27"/>
        <v>0</v>
      </c>
      <c r="AG1746" s="21" t="s">
        <v>8851</v>
      </c>
      <c r="AH1746" s="24" t="s">
        <v>16371</v>
      </c>
      <c r="AI1746" s="24" t="s">
        <v>16372</v>
      </c>
      <c r="AJ1746" s="27" t="s">
        <v>32259</v>
      </c>
      <c r="AK1746" s="28" t="s">
        <v>60</v>
      </c>
      <c r="AL1746" s="28">
        <v>10</v>
      </c>
      <c r="AM1746" s="28">
        <v>19990728</v>
      </c>
      <c r="AN1746" s="29">
        <v>329</v>
      </c>
      <c r="AO1746" s="29">
        <v>202306</v>
      </c>
      <c r="AP1746" s="29">
        <v>2022</v>
      </c>
      <c r="AQ1746" s="28">
        <v>502266302</v>
      </c>
      <c r="AR1746" s="28">
        <v>193637646</v>
      </c>
      <c r="AS1746" s="28">
        <v>2007050</v>
      </c>
      <c r="AT1746" s="30">
        <v>2</v>
      </c>
      <c r="AU1746" s="30"/>
      <c r="AV1746" s="30"/>
      <c r="AW1746" s="30"/>
      <c r="AX1746" s="30"/>
      <c r="AY1746" s="30"/>
      <c r="AZ1746" s="30"/>
      <c r="BA1746" s="30"/>
      <c r="BB1746" s="30" t="s">
        <v>54452</v>
      </c>
      <c r="BC1746" s="30" t="s">
        <v>54452</v>
      </c>
      <c r="BD1746" s="30" t="s">
        <v>54452</v>
      </c>
      <c r="BE1746" s="30" t="s">
        <v>54452</v>
      </c>
      <c r="BF1746" s="30" t="s">
        <v>54452</v>
      </c>
      <c r="BG1746" s="30">
        <v>7</v>
      </c>
      <c r="BH1746" s="30"/>
      <c r="BI1746" s="31"/>
    </row>
    <row r="1747" spans="1:61" ht="16.5">
      <c r="A1747" s="21" t="s">
        <v>6983</v>
      </c>
      <c r="B1747" s="21">
        <v>7071</v>
      </c>
      <c r="C1747" s="21">
        <v>1508982</v>
      </c>
      <c r="D1747" s="21">
        <v>5158102722</v>
      </c>
      <c r="E1747" s="22">
        <v>1748110005375</v>
      </c>
      <c r="F1747" s="24" t="s">
        <v>6984</v>
      </c>
      <c r="G1747" s="24" t="s">
        <v>44</v>
      </c>
      <c r="H1747" s="24" t="s">
        <v>51</v>
      </c>
      <c r="I1747" s="24" t="s">
        <v>52</v>
      </c>
      <c r="J1747" s="24" t="s">
        <v>1033</v>
      </c>
      <c r="K1747" s="21">
        <v>38</v>
      </c>
      <c r="L1747" s="32" t="s">
        <v>6985</v>
      </c>
      <c r="M1747" s="21" t="s">
        <v>6986</v>
      </c>
      <c r="N1747" s="21">
        <v>1</v>
      </c>
      <c r="O1747" s="21" t="s">
        <v>55</v>
      </c>
      <c r="P1747" s="33">
        <v>1665718</v>
      </c>
      <c r="Q1747" s="33">
        <v>14064561</v>
      </c>
      <c r="R1747" s="33">
        <v>22700</v>
      </c>
      <c r="S1747" s="39">
        <v>1940701</v>
      </c>
      <c r="T1747" s="21">
        <v>0</v>
      </c>
      <c r="U1747" s="39">
        <v>51423</v>
      </c>
      <c r="V1747" s="21">
        <v>0</v>
      </c>
      <c r="W1747" s="21">
        <v>0</v>
      </c>
      <c r="X1747" s="33">
        <v>414861</v>
      </c>
      <c r="Y1747" s="33">
        <v>5761401</v>
      </c>
      <c r="Z1747" s="16" t="s">
        <v>126</v>
      </c>
      <c r="AA1747" s="21">
        <v>16.600000000000001</v>
      </c>
      <c r="AB1747" s="21">
        <v>198.4</v>
      </c>
      <c r="AC1747" s="21">
        <v>19.399999999999999</v>
      </c>
      <c r="AD1747" s="21">
        <v>0.5</v>
      </c>
      <c r="AE1747" s="21">
        <v>4.0999999999999996</v>
      </c>
      <c r="AF1747" s="21">
        <f t="shared" si="27"/>
        <v>239</v>
      </c>
      <c r="AG1747" s="21" t="s">
        <v>6132</v>
      </c>
      <c r="AH1747" s="24" t="s">
        <v>6987</v>
      </c>
      <c r="AI1747" s="24" t="s">
        <v>6988</v>
      </c>
      <c r="AJ1747" s="27" t="s">
        <v>32260</v>
      </c>
      <c r="AK1747" s="28" t="s">
        <v>60</v>
      </c>
      <c r="AL1747" s="28">
        <v>10</v>
      </c>
      <c r="AM1747" s="28">
        <v>19910116</v>
      </c>
      <c r="AN1747" s="29">
        <v>365</v>
      </c>
      <c r="AO1747" s="29">
        <v>202307</v>
      </c>
      <c r="AP1747" s="29">
        <v>2022</v>
      </c>
      <c r="AQ1747" s="28">
        <v>131467202</v>
      </c>
      <c r="AR1747" s="28">
        <v>114515457</v>
      </c>
      <c r="AS1747" s="28">
        <v>1399670</v>
      </c>
      <c r="AT1747" s="30">
        <v>1</v>
      </c>
      <c r="AU1747" s="30"/>
      <c r="AV1747" s="30"/>
      <c r="AW1747" s="30"/>
      <c r="AX1747" s="30"/>
      <c r="AY1747" s="30"/>
      <c r="AZ1747" s="30"/>
      <c r="BA1747" s="30"/>
      <c r="BB1747" s="30" t="s">
        <v>54452</v>
      </c>
      <c r="BC1747" s="30" t="s">
        <v>54452</v>
      </c>
      <c r="BD1747" s="30" t="s">
        <v>54452</v>
      </c>
      <c r="BE1747" s="30" t="s">
        <v>54452</v>
      </c>
      <c r="BF1747" s="30" t="s">
        <v>6989</v>
      </c>
      <c r="BG1747" s="30">
        <v>2</v>
      </c>
      <c r="BH1747" s="30"/>
      <c r="BI1747" s="31"/>
    </row>
    <row r="1748" spans="1:61" ht="16.5">
      <c r="A1748" s="21" t="s">
        <v>14299</v>
      </c>
      <c r="B1748" s="21">
        <v>13956</v>
      </c>
      <c r="C1748" s="21">
        <v>1106797</v>
      </c>
      <c r="D1748" s="21">
        <v>1388116747</v>
      </c>
      <c r="E1748" s="22">
        <v>1353110003037</v>
      </c>
      <c r="F1748" s="24" t="s">
        <v>14300</v>
      </c>
      <c r="G1748" s="24" t="s">
        <v>44</v>
      </c>
      <c r="H1748" s="24" t="s">
        <v>51</v>
      </c>
      <c r="I1748" s="24" t="s">
        <v>65</v>
      </c>
      <c r="J1748" s="24" t="s">
        <v>966</v>
      </c>
      <c r="K1748" s="21">
        <v>62</v>
      </c>
      <c r="L1748" s="32" t="s">
        <v>14301</v>
      </c>
      <c r="M1748" s="21" t="s">
        <v>14302</v>
      </c>
      <c r="N1748" s="21">
        <v>1</v>
      </c>
      <c r="O1748" s="21" t="s">
        <v>83</v>
      </c>
      <c r="P1748" s="21">
        <v>0</v>
      </c>
      <c r="Q1748" s="21">
        <v>0</v>
      </c>
      <c r="R1748" s="33">
        <v>37403000</v>
      </c>
      <c r="S1748" s="21">
        <v>0</v>
      </c>
      <c r="T1748" s="21">
        <v>0</v>
      </c>
      <c r="U1748" s="21">
        <v>0</v>
      </c>
      <c r="V1748" s="21">
        <v>0</v>
      </c>
      <c r="W1748" s="33">
        <v>9300000</v>
      </c>
      <c r="X1748" s="21">
        <v>0</v>
      </c>
      <c r="Y1748" s="21">
        <v>0</v>
      </c>
      <c r="Z1748" s="16" t="s">
        <v>315</v>
      </c>
      <c r="AA1748" s="102">
        <v>0</v>
      </c>
      <c r="AB1748" s="21">
        <v>0.3</v>
      </c>
      <c r="AC1748" s="99">
        <v>0</v>
      </c>
      <c r="AD1748" s="99">
        <v>0</v>
      </c>
      <c r="AE1748" s="99">
        <v>0</v>
      </c>
      <c r="AF1748" s="21">
        <f t="shared" si="27"/>
        <v>0.3</v>
      </c>
      <c r="AG1748" s="21" t="s">
        <v>14303</v>
      </c>
      <c r="AH1748" s="24" t="s">
        <v>14304</v>
      </c>
      <c r="AI1748" s="24" t="s">
        <v>14305</v>
      </c>
      <c r="AJ1748" s="27" t="s">
        <v>32261</v>
      </c>
      <c r="AK1748" s="28" t="s">
        <v>60</v>
      </c>
      <c r="AL1748" s="28">
        <v>10</v>
      </c>
      <c r="AM1748" s="28">
        <v>19980520</v>
      </c>
      <c r="AN1748" s="29">
        <v>477</v>
      </c>
      <c r="AO1748" s="29">
        <v>202307</v>
      </c>
      <c r="AP1748" s="29">
        <v>2022</v>
      </c>
      <c r="AQ1748" s="28">
        <v>19658926</v>
      </c>
      <c r="AR1748" s="28">
        <v>3293596</v>
      </c>
      <c r="AS1748" s="28">
        <v>705000</v>
      </c>
      <c r="AT1748" s="30">
        <v>1</v>
      </c>
      <c r="AU1748" s="30"/>
      <c r="AV1748" s="30"/>
      <c r="AW1748" s="30"/>
      <c r="AX1748" s="30"/>
      <c r="AY1748" s="30"/>
      <c r="AZ1748" s="30"/>
      <c r="BA1748" s="30"/>
      <c r="BB1748" s="30" t="s">
        <v>54452</v>
      </c>
      <c r="BC1748" s="30" t="s">
        <v>54452</v>
      </c>
      <c r="BD1748" s="30" t="s">
        <v>54452</v>
      </c>
      <c r="BE1748" s="30" t="s">
        <v>54452</v>
      </c>
      <c r="BF1748" s="30" t="s">
        <v>54452</v>
      </c>
      <c r="BG1748" s="30">
        <v>7</v>
      </c>
      <c r="BH1748" s="30" t="s">
        <v>645</v>
      </c>
      <c r="BI1748" s="31"/>
    </row>
    <row r="1749" spans="1:61" ht="16.5">
      <c r="A1749" s="21" t="s">
        <v>10925</v>
      </c>
      <c r="B1749" s="21">
        <v>11203</v>
      </c>
      <c r="C1749" s="21">
        <v>1980401</v>
      </c>
      <c r="D1749" s="21">
        <v>1348607445</v>
      </c>
      <c r="E1749" s="22">
        <v>1355110143532</v>
      </c>
      <c r="F1749" s="24" t="s">
        <v>10926</v>
      </c>
      <c r="G1749" s="24" t="s">
        <v>44</v>
      </c>
      <c r="H1749" s="24" t="s">
        <v>51</v>
      </c>
      <c r="I1749" s="24" t="s">
        <v>65</v>
      </c>
      <c r="J1749" s="24" t="s">
        <v>3829</v>
      </c>
      <c r="K1749" s="21">
        <v>50</v>
      </c>
      <c r="L1749" s="21"/>
      <c r="M1749" s="21" t="s">
        <v>10927</v>
      </c>
      <c r="N1749" s="21">
        <v>1</v>
      </c>
      <c r="O1749" s="21" t="s">
        <v>55</v>
      </c>
      <c r="P1749" s="21">
        <v>0</v>
      </c>
      <c r="Q1749" s="21">
        <v>0</v>
      </c>
      <c r="R1749" s="21">
        <v>0</v>
      </c>
      <c r="S1749" s="21">
        <v>0</v>
      </c>
      <c r="T1749" s="21">
        <v>0</v>
      </c>
      <c r="U1749" s="33">
        <v>3278352</v>
      </c>
      <c r="V1749" s="21">
        <v>0</v>
      </c>
      <c r="W1749" s="33">
        <v>44076</v>
      </c>
      <c r="X1749" s="21">
        <v>0</v>
      </c>
      <c r="Y1749" s="21">
        <v>0</v>
      </c>
      <c r="Z1749" s="21" t="s">
        <v>315</v>
      </c>
      <c r="AA1749" s="102">
        <v>0</v>
      </c>
      <c r="AB1749" s="99">
        <v>0</v>
      </c>
      <c r="AC1749" s="99">
        <v>0</v>
      </c>
      <c r="AD1749" s="21">
        <v>32.700000000000003</v>
      </c>
      <c r="AE1749" s="21">
        <v>0.4</v>
      </c>
      <c r="AF1749" s="21">
        <f t="shared" si="27"/>
        <v>33.1</v>
      </c>
      <c r="AG1749" s="21" t="s">
        <v>10885</v>
      </c>
      <c r="AH1749" s="24" t="s">
        <v>10928</v>
      </c>
      <c r="AI1749" s="24" t="s">
        <v>10929</v>
      </c>
      <c r="AJ1749" s="27" t="s">
        <v>32262</v>
      </c>
      <c r="AK1749" s="28" t="s">
        <v>60</v>
      </c>
      <c r="AL1749" s="28">
        <v>10</v>
      </c>
      <c r="AM1749" s="28">
        <v>20031101</v>
      </c>
      <c r="AN1749" s="29">
        <v>530</v>
      </c>
      <c r="AO1749" s="29">
        <v>202212</v>
      </c>
      <c r="AP1749" s="29">
        <v>2022</v>
      </c>
      <c r="AQ1749" s="28">
        <v>46640063</v>
      </c>
      <c r="AR1749" s="28">
        <v>23617410</v>
      </c>
      <c r="AS1749" s="28">
        <v>2232950</v>
      </c>
      <c r="AT1749" s="30">
        <v>1</v>
      </c>
      <c r="AU1749" s="30"/>
      <c r="AV1749" s="30"/>
      <c r="AW1749" s="30"/>
      <c r="AX1749" s="30"/>
      <c r="AY1749" s="30"/>
      <c r="AZ1749" s="30"/>
      <c r="BA1749" s="30"/>
      <c r="BB1749" s="30" t="s">
        <v>54452</v>
      </c>
      <c r="BC1749" s="30" t="s">
        <v>54452</v>
      </c>
      <c r="BD1749" s="30" t="s">
        <v>54452</v>
      </c>
      <c r="BE1749" s="30" t="s">
        <v>54452</v>
      </c>
      <c r="BF1749" s="30" t="s">
        <v>54452</v>
      </c>
      <c r="BG1749" s="30">
        <v>5</v>
      </c>
      <c r="BH1749" s="30" t="s">
        <v>10930</v>
      </c>
      <c r="BI1749" s="31"/>
    </row>
    <row r="1750" spans="1:61" ht="16.5">
      <c r="A1750" s="21" t="s">
        <v>13044</v>
      </c>
      <c r="B1750" s="21">
        <v>12756</v>
      </c>
      <c r="C1750" s="21">
        <v>1300144</v>
      </c>
      <c r="D1750" s="21">
        <v>2208181057</v>
      </c>
      <c r="E1750" s="22">
        <v>1101111912503</v>
      </c>
      <c r="F1750" s="24" t="s">
        <v>13045</v>
      </c>
      <c r="G1750" s="24" t="s">
        <v>44</v>
      </c>
      <c r="H1750" s="24" t="s">
        <v>51</v>
      </c>
      <c r="I1750" s="24" t="s">
        <v>63</v>
      </c>
      <c r="J1750" s="24" t="s">
        <v>462</v>
      </c>
      <c r="K1750" s="21">
        <v>56</v>
      </c>
      <c r="L1750" s="32" t="s">
        <v>13046</v>
      </c>
      <c r="M1750" s="21" t="s">
        <v>13047</v>
      </c>
      <c r="N1750" s="21">
        <v>1</v>
      </c>
      <c r="O1750" s="21" t="s">
        <v>55</v>
      </c>
      <c r="P1750" s="21">
        <v>0</v>
      </c>
      <c r="Q1750" s="21">
        <v>0</v>
      </c>
      <c r="R1750" s="44">
        <v>11899</v>
      </c>
      <c r="S1750" s="21">
        <v>0</v>
      </c>
      <c r="T1750" s="21">
        <v>0</v>
      </c>
      <c r="U1750" s="21">
        <v>0</v>
      </c>
      <c r="V1750" s="21">
        <v>0</v>
      </c>
      <c r="W1750" s="44">
        <v>1525735</v>
      </c>
      <c r="X1750" s="44">
        <v>559365</v>
      </c>
      <c r="Y1750" s="21">
        <v>0</v>
      </c>
      <c r="Z1750" s="16" t="s">
        <v>315</v>
      </c>
      <c r="AA1750" s="102">
        <v>0</v>
      </c>
      <c r="AB1750" s="21">
        <v>0.1</v>
      </c>
      <c r="AC1750" s="99">
        <v>0</v>
      </c>
      <c r="AD1750" s="99">
        <v>0</v>
      </c>
      <c r="AE1750" s="21">
        <v>20.8</v>
      </c>
      <c r="AF1750" s="21">
        <f t="shared" si="27"/>
        <v>20.900000000000002</v>
      </c>
      <c r="AG1750" s="21" t="s">
        <v>13048</v>
      </c>
      <c r="AH1750" s="24" t="s">
        <v>13049</v>
      </c>
      <c r="AI1750" s="24" t="s">
        <v>13050</v>
      </c>
      <c r="AJ1750" s="27" t="s">
        <v>32263</v>
      </c>
      <c r="AK1750" s="28" t="s">
        <v>60</v>
      </c>
      <c r="AL1750" s="28">
        <v>10</v>
      </c>
      <c r="AM1750" s="28">
        <v>20000320</v>
      </c>
      <c r="AN1750" s="29">
        <v>461</v>
      </c>
      <c r="AO1750" s="29">
        <v>202306</v>
      </c>
      <c r="AP1750" s="29">
        <v>2022</v>
      </c>
      <c r="AQ1750" s="28">
        <v>137631061</v>
      </c>
      <c r="AR1750" s="28">
        <v>176443766</v>
      </c>
      <c r="AS1750" s="28">
        <v>5749770</v>
      </c>
      <c r="AT1750" s="30">
        <v>1</v>
      </c>
      <c r="AU1750" s="30"/>
      <c r="AV1750" s="30"/>
      <c r="AW1750" s="30"/>
      <c r="AX1750" s="30"/>
      <c r="AY1750" s="30"/>
      <c r="AZ1750" s="30"/>
      <c r="BA1750" s="30"/>
      <c r="BB1750" s="30" t="s">
        <v>54452</v>
      </c>
      <c r="BC1750" s="30" t="s">
        <v>54452</v>
      </c>
      <c r="BD1750" s="30" t="s">
        <v>54452</v>
      </c>
      <c r="BE1750" s="30" t="s">
        <v>54452</v>
      </c>
      <c r="BF1750" s="30" t="s">
        <v>54452</v>
      </c>
      <c r="BG1750" s="30">
        <v>4</v>
      </c>
      <c r="BH1750" s="30" t="s">
        <v>9287</v>
      </c>
      <c r="BI1750" s="31"/>
    </row>
    <row r="1751" spans="1:61" ht="16.5">
      <c r="A1751" s="21" t="s">
        <v>2719</v>
      </c>
      <c r="B1751" s="21">
        <v>2344</v>
      </c>
      <c r="C1751" s="21">
        <v>2625897</v>
      </c>
      <c r="D1751" s="21">
        <v>1298193513</v>
      </c>
      <c r="E1751" s="22">
        <v>1311110156488</v>
      </c>
      <c r="F1751" s="24" t="s">
        <v>2720</v>
      </c>
      <c r="G1751" s="24" t="s">
        <v>44</v>
      </c>
      <c r="H1751" s="24" t="s">
        <v>51</v>
      </c>
      <c r="I1751" s="24" t="s">
        <v>65</v>
      </c>
      <c r="J1751" s="24" t="s">
        <v>264</v>
      </c>
      <c r="K1751" s="21">
        <v>15</v>
      </c>
      <c r="L1751" s="32" t="s">
        <v>2721</v>
      </c>
      <c r="M1751" s="21" t="s">
        <v>2722</v>
      </c>
      <c r="N1751" s="21">
        <v>1</v>
      </c>
      <c r="O1751" s="21" t="s">
        <v>55</v>
      </c>
      <c r="P1751" s="21">
        <v>0</v>
      </c>
      <c r="Q1751" s="21">
        <v>0</v>
      </c>
      <c r="R1751" s="21">
        <v>0</v>
      </c>
      <c r="S1751" s="33">
        <v>714976</v>
      </c>
      <c r="T1751" s="21">
        <v>0</v>
      </c>
      <c r="U1751" s="21">
        <v>0</v>
      </c>
      <c r="V1751" s="33">
        <v>238294</v>
      </c>
      <c r="W1751" s="33">
        <v>68062</v>
      </c>
      <c r="X1751" s="42">
        <v>99983</v>
      </c>
      <c r="Y1751" s="33">
        <v>5482122</v>
      </c>
      <c r="Z1751" s="16" t="s">
        <v>56</v>
      </c>
      <c r="AA1751" s="102">
        <v>0</v>
      </c>
      <c r="AB1751" s="21">
        <v>54.8</v>
      </c>
      <c r="AC1751" s="21">
        <v>7.1</v>
      </c>
      <c r="AD1751" s="99">
        <v>0</v>
      </c>
      <c r="AE1751" s="21">
        <v>4</v>
      </c>
      <c r="AF1751" s="21">
        <f t="shared" si="27"/>
        <v>65.900000000000006</v>
      </c>
      <c r="AG1751" s="21" t="s">
        <v>2723</v>
      </c>
      <c r="AH1751" s="24" t="s">
        <v>2724</v>
      </c>
      <c r="AI1751" s="24" t="s">
        <v>2725</v>
      </c>
      <c r="AJ1751" s="27" t="s">
        <v>32264</v>
      </c>
      <c r="AK1751" s="28" t="s">
        <v>60</v>
      </c>
      <c r="AL1751" s="28">
        <v>10</v>
      </c>
      <c r="AM1751" s="28">
        <v>20060125</v>
      </c>
      <c r="AN1751" s="29">
        <v>306</v>
      </c>
      <c r="AO1751" s="29">
        <v>202212</v>
      </c>
      <c r="AP1751" s="29">
        <v>2022</v>
      </c>
      <c r="AQ1751" s="28">
        <v>107714533</v>
      </c>
      <c r="AR1751" s="28">
        <v>97055272</v>
      </c>
      <c r="AS1751" s="28">
        <v>4928000</v>
      </c>
      <c r="AT1751" s="30">
        <v>1</v>
      </c>
      <c r="AU1751" s="30"/>
      <c r="AV1751" s="30"/>
      <c r="AW1751" s="30"/>
      <c r="AX1751" s="30"/>
      <c r="AY1751" s="30"/>
      <c r="AZ1751" s="30"/>
      <c r="BA1751" s="30"/>
      <c r="BB1751" s="30" t="s">
        <v>54452</v>
      </c>
      <c r="BC1751" s="30" t="s">
        <v>54452</v>
      </c>
      <c r="BD1751" s="30" t="s">
        <v>54452</v>
      </c>
      <c r="BE1751" s="30" t="s">
        <v>54452</v>
      </c>
      <c r="BF1751" s="30" t="s">
        <v>54452</v>
      </c>
      <c r="BG1751" s="30">
        <v>4</v>
      </c>
      <c r="BH1751" s="30" t="s">
        <v>237</v>
      </c>
      <c r="BI1751" s="31"/>
    </row>
    <row r="1752" spans="1:61" ht="16.5">
      <c r="A1752" s="21" t="s">
        <v>557</v>
      </c>
      <c r="B1752" s="21">
        <v>402</v>
      </c>
      <c r="C1752" s="21">
        <v>1781900</v>
      </c>
      <c r="D1752" s="21">
        <v>2158168159</v>
      </c>
      <c r="E1752" s="22">
        <v>1101111507403</v>
      </c>
      <c r="F1752" s="24" t="s">
        <v>558</v>
      </c>
      <c r="G1752" s="24" t="s">
        <v>44</v>
      </c>
      <c r="H1752" s="24" t="s">
        <v>51</v>
      </c>
      <c r="I1752" s="24" t="s">
        <v>52</v>
      </c>
      <c r="J1752" s="24" t="s">
        <v>72</v>
      </c>
      <c r="K1752" s="21">
        <v>1</v>
      </c>
      <c r="L1752" s="32" t="s">
        <v>559</v>
      </c>
      <c r="M1752" s="21" t="s">
        <v>560</v>
      </c>
      <c r="N1752" s="21">
        <v>1</v>
      </c>
      <c r="O1752" s="21" t="s">
        <v>55</v>
      </c>
      <c r="P1752" s="39">
        <v>785108</v>
      </c>
      <c r="Q1752" s="39">
        <v>2184423</v>
      </c>
      <c r="R1752" s="39">
        <v>1798585</v>
      </c>
      <c r="S1752" s="39">
        <v>9852706</v>
      </c>
      <c r="T1752" s="21">
        <v>0</v>
      </c>
      <c r="U1752" s="21">
        <v>0</v>
      </c>
      <c r="V1752" s="21">
        <v>0</v>
      </c>
      <c r="W1752" s="21">
        <v>0</v>
      </c>
      <c r="X1752" s="39">
        <v>1033248</v>
      </c>
      <c r="Y1752" s="39">
        <v>66900</v>
      </c>
      <c r="Z1752" s="16" t="s">
        <v>56</v>
      </c>
      <c r="AA1752" s="21">
        <v>7.8</v>
      </c>
      <c r="AB1752" s="21">
        <v>40.4</v>
      </c>
      <c r="AC1752" s="21">
        <v>98.5</v>
      </c>
      <c r="AD1752" s="99">
        <v>0</v>
      </c>
      <c r="AE1752" s="21">
        <v>10.3</v>
      </c>
      <c r="AF1752" s="21">
        <f t="shared" si="27"/>
        <v>157</v>
      </c>
      <c r="AG1752" s="21" t="s">
        <v>561</v>
      </c>
      <c r="AH1752" s="24" t="s">
        <v>562</v>
      </c>
      <c r="AI1752" s="24" t="s">
        <v>563</v>
      </c>
      <c r="AJ1752" s="27" t="s">
        <v>32265</v>
      </c>
      <c r="AK1752" s="28" t="s">
        <v>60</v>
      </c>
      <c r="AL1752" s="28">
        <v>10</v>
      </c>
      <c r="AM1752" s="28">
        <v>19980124</v>
      </c>
      <c r="AN1752" s="29">
        <v>386</v>
      </c>
      <c r="AO1752" s="29">
        <v>202303</v>
      </c>
      <c r="AP1752" s="29">
        <v>2022</v>
      </c>
      <c r="AQ1752" s="28">
        <v>172001644</v>
      </c>
      <c r="AR1752" s="28">
        <v>140775851</v>
      </c>
      <c r="AS1752" s="28">
        <v>16373570</v>
      </c>
      <c r="AT1752" s="30">
        <v>1</v>
      </c>
      <c r="AU1752" s="30"/>
      <c r="AV1752" s="30"/>
      <c r="AW1752" s="30"/>
      <c r="AX1752" s="30"/>
      <c r="AY1752" s="30"/>
      <c r="AZ1752" s="30"/>
      <c r="BA1752" s="30"/>
      <c r="BB1752" s="30" t="s">
        <v>54452</v>
      </c>
      <c r="BC1752" s="30" t="s">
        <v>54452</v>
      </c>
      <c r="BD1752" s="30" t="s">
        <v>54452</v>
      </c>
      <c r="BE1752" s="30" t="s">
        <v>54452</v>
      </c>
      <c r="BF1752" s="30" t="s">
        <v>54452</v>
      </c>
      <c r="BG1752" s="30">
        <v>7</v>
      </c>
      <c r="BH1752" s="30" t="s">
        <v>564</v>
      </c>
      <c r="BI1752" s="31"/>
    </row>
    <row r="1753" spans="1:61" ht="16.5">
      <c r="A1753" s="21" t="s">
        <v>13651</v>
      </c>
      <c r="B1753" s="21">
        <v>13473</v>
      </c>
      <c r="C1753" s="21">
        <v>1972120</v>
      </c>
      <c r="D1753" s="21">
        <v>1068117749</v>
      </c>
      <c r="E1753" s="22">
        <v>1101110327018</v>
      </c>
      <c r="F1753" s="24" t="s">
        <v>13652</v>
      </c>
      <c r="G1753" s="24" t="s">
        <v>44</v>
      </c>
      <c r="H1753" s="24" t="s">
        <v>51</v>
      </c>
      <c r="I1753" s="24" t="s">
        <v>52</v>
      </c>
      <c r="J1753" s="24" t="s">
        <v>581</v>
      </c>
      <c r="K1753" s="21">
        <v>60</v>
      </c>
      <c r="L1753" s="32" t="s">
        <v>13653</v>
      </c>
      <c r="M1753" s="21" t="s">
        <v>13654</v>
      </c>
      <c r="N1753" s="21">
        <v>1</v>
      </c>
      <c r="O1753" s="21" t="s">
        <v>55</v>
      </c>
      <c r="P1753" s="33">
        <v>275337</v>
      </c>
      <c r="Q1753" s="21">
        <v>0</v>
      </c>
      <c r="R1753" s="21">
        <v>0</v>
      </c>
      <c r="S1753" s="33">
        <v>578081</v>
      </c>
      <c r="T1753" s="21">
        <v>0</v>
      </c>
      <c r="U1753" s="33">
        <v>214035</v>
      </c>
      <c r="V1753" s="21">
        <v>0</v>
      </c>
      <c r="W1753" s="21">
        <v>0</v>
      </c>
      <c r="X1753" s="33">
        <v>316450</v>
      </c>
      <c r="Y1753" s="21">
        <v>0</v>
      </c>
      <c r="Z1753" s="16" t="s">
        <v>315</v>
      </c>
      <c r="AA1753" s="21">
        <v>2.7</v>
      </c>
      <c r="AB1753" s="99">
        <v>0</v>
      </c>
      <c r="AC1753" s="21">
        <v>5.7</v>
      </c>
      <c r="AD1753" s="21">
        <v>2.1</v>
      </c>
      <c r="AE1753" s="21">
        <v>3.1</v>
      </c>
      <c r="AF1753" s="21">
        <f t="shared" si="27"/>
        <v>13.6</v>
      </c>
      <c r="AG1753" s="21" t="s">
        <v>13655</v>
      </c>
      <c r="AH1753" s="24" t="s">
        <v>13656</v>
      </c>
      <c r="AI1753" s="24" t="s">
        <v>13657</v>
      </c>
      <c r="AJ1753" s="27" t="s">
        <v>32266</v>
      </c>
      <c r="AK1753" s="28" t="s">
        <v>60</v>
      </c>
      <c r="AL1753" s="28">
        <v>10</v>
      </c>
      <c r="AM1753" s="28">
        <v>19821015</v>
      </c>
      <c r="AN1753" s="29">
        <v>336</v>
      </c>
      <c r="AO1753" s="29">
        <v>202212</v>
      </c>
      <c r="AP1753" s="29">
        <v>2022</v>
      </c>
      <c r="AQ1753" s="28">
        <v>122835187</v>
      </c>
      <c r="AR1753" s="28">
        <v>76355113</v>
      </c>
      <c r="AS1753" s="28">
        <v>2100000</v>
      </c>
      <c r="AT1753" s="30">
        <v>2</v>
      </c>
      <c r="AU1753" s="30"/>
      <c r="AV1753" s="30"/>
      <c r="AW1753" s="30"/>
      <c r="AX1753" s="30"/>
      <c r="AY1753" s="30"/>
      <c r="AZ1753" s="30"/>
      <c r="BA1753" s="30"/>
      <c r="BB1753" s="30" t="s">
        <v>54452</v>
      </c>
      <c r="BC1753" s="30" t="s">
        <v>54452</v>
      </c>
      <c r="BD1753" s="30" t="s">
        <v>54452</v>
      </c>
      <c r="BE1753" s="30" t="s">
        <v>54452</v>
      </c>
      <c r="BF1753" s="30" t="s">
        <v>54452</v>
      </c>
      <c r="BG1753" s="30">
        <v>7</v>
      </c>
      <c r="BH1753" s="30" t="s">
        <v>13658</v>
      </c>
      <c r="BI1753" s="31"/>
    </row>
    <row r="1754" spans="1:61" ht="16.5">
      <c r="A1754" s="21" t="s">
        <v>1269</v>
      </c>
      <c r="B1754" s="21">
        <v>1123</v>
      </c>
      <c r="C1754" s="21">
        <v>6427589</v>
      </c>
      <c r="D1754" s="21">
        <v>5778800075</v>
      </c>
      <c r="E1754" s="22">
        <v>1341110412746</v>
      </c>
      <c r="F1754" s="24" t="s">
        <v>1270</v>
      </c>
      <c r="G1754" s="24" t="s">
        <v>44</v>
      </c>
      <c r="H1754" s="24" t="s">
        <v>51</v>
      </c>
      <c r="I1754" s="24" t="s">
        <v>52</v>
      </c>
      <c r="J1754" s="24" t="s">
        <v>1086</v>
      </c>
      <c r="K1754" s="21">
        <v>6</v>
      </c>
      <c r="L1754" s="32" t="s">
        <v>1271</v>
      </c>
      <c r="M1754" s="21" t="s">
        <v>1272</v>
      </c>
      <c r="N1754" s="21">
        <v>1</v>
      </c>
      <c r="O1754" s="21" t="s">
        <v>55</v>
      </c>
      <c r="P1754" s="21">
        <v>0</v>
      </c>
      <c r="Q1754" s="21">
        <v>0</v>
      </c>
      <c r="R1754" s="21">
        <v>0</v>
      </c>
      <c r="S1754" s="33">
        <v>39553</v>
      </c>
      <c r="T1754" s="21">
        <v>0</v>
      </c>
      <c r="U1754" s="21">
        <v>0</v>
      </c>
      <c r="V1754" s="21">
        <v>0</v>
      </c>
      <c r="W1754" s="33">
        <v>224813</v>
      </c>
      <c r="X1754" s="68">
        <v>511105</v>
      </c>
      <c r="Y1754" s="33">
        <v>2432350</v>
      </c>
      <c r="Z1754" s="16" t="s">
        <v>56</v>
      </c>
      <c r="AA1754" s="102">
        <v>0</v>
      </c>
      <c r="AB1754" s="21">
        <v>24.3</v>
      </c>
      <c r="AC1754" s="21">
        <v>0.3</v>
      </c>
      <c r="AD1754" s="99">
        <v>0</v>
      </c>
      <c r="AE1754" s="21">
        <v>7.3</v>
      </c>
      <c r="AF1754" s="21">
        <f t="shared" si="27"/>
        <v>31.900000000000002</v>
      </c>
      <c r="AG1754" s="21" t="s">
        <v>1273</v>
      </c>
      <c r="AH1754" s="24" t="s">
        <v>1274</v>
      </c>
      <c r="AI1754" s="24" t="s">
        <v>1275</v>
      </c>
      <c r="AJ1754" s="27" t="s">
        <v>32267</v>
      </c>
      <c r="AK1754" s="28" t="s">
        <v>60</v>
      </c>
      <c r="AL1754" s="28">
        <v>10</v>
      </c>
      <c r="AM1754" s="28">
        <v>20150601</v>
      </c>
      <c r="AN1754" s="29">
        <v>312</v>
      </c>
      <c r="AO1754" s="29">
        <v>202212</v>
      </c>
      <c r="AP1754" s="29">
        <v>2022</v>
      </c>
      <c r="AQ1754" s="28">
        <v>805429083</v>
      </c>
      <c r="AR1754" s="28">
        <v>664125542</v>
      </c>
      <c r="AS1754" s="28">
        <v>15901590</v>
      </c>
      <c r="AT1754" s="30">
        <v>1</v>
      </c>
      <c r="AU1754" s="30"/>
      <c r="AV1754" s="30"/>
      <c r="AW1754" s="30"/>
      <c r="AX1754" s="30"/>
      <c r="AY1754" s="30"/>
      <c r="AZ1754" s="30"/>
      <c r="BA1754" s="30"/>
      <c r="BB1754" s="30" t="s">
        <v>54452</v>
      </c>
      <c r="BC1754" s="30" t="s">
        <v>54452</v>
      </c>
      <c r="BD1754" s="30" t="s">
        <v>54452</v>
      </c>
      <c r="BE1754" s="30" t="s">
        <v>54452</v>
      </c>
      <c r="BF1754" s="30" t="s">
        <v>1276</v>
      </c>
      <c r="BG1754" s="30">
        <v>2</v>
      </c>
      <c r="BH1754" s="30" t="s">
        <v>1277</v>
      </c>
      <c r="BI1754" s="31"/>
    </row>
    <row r="1755" spans="1:61" ht="16.5">
      <c r="A1755" s="21" t="s">
        <v>16375</v>
      </c>
      <c r="B1755" s="21">
        <v>9313</v>
      </c>
      <c r="C1755" s="21">
        <v>2107889</v>
      </c>
      <c r="D1755" s="21">
        <v>5028174540</v>
      </c>
      <c r="E1755" s="22">
        <v>1701110265274</v>
      </c>
      <c r="F1755" s="24" t="s">
        <v>16376</v>
      </c>
      <c r="G1755" s="24" t="s">
        <v>44</v>
      </c>
      <c r="H1755" s="24" t="s">
        <v>51</v>
      </c>
      <c r="I1755" s="24" t="s">
        <v>65</v>
      </c>
      <c r="J1755" s="24" t="s">
        <v>313</v>
      </c>
      <c r="K1755" s="21">
        <v>46</v>
      </c>
      <c r="L1755" s="32" t="s">
        <v>16377</v>
      </c>
      <c r="M1755" s="21" t="s">
        <v>16378</v>
      </c>
      <c r="N1755" s="21">
        <v>1</v>
      </c>
      <c r="O1755" s="21">
        <v>0</v>
      </c>
      <c r="P1755" s="21">
        <v>0</v>
      </c>
      <c r="Q1755" s="21">
        <v>0</v>
      </c>
      <c r="R1755" s="21">
        <v>0</v>
      </c>
      <c r="S1755" s="21">
        <v>0</v>
      </c>
      <c r="T1755" s="21">
        <v>0</v>
      </c>
      <c r="U1755" s="21">
        <v>0</v>
      </c>
      <c r="V1755" s="21">
        <v>0</v>
      </c>
      <c r="W1755" s="21">
        <v>0</v>
      </c>
      <c r="X1755" s="21">
        <v>0</v>
      </c>
      <c r="Y1755" s="21">
        <v>0</v>
      </c>
      <c r="Z1755" s="16" t="s">
        <v>315</v>
      </c>
      <c r="AA1755" s="101">
        <v>0</v>
      </c>
      <c r="AB1755" s="98">
        <v>0</v>
      </c>
      <c r="AC1755" s="98">
        <v>0</v>
      </c>
      <c r="AD1755" s="98">
        <v>0</v>
      </c>
      <c r="AE1755" s="98">
        <v>0</v>
      </c>
      <c r="AF1755" s="21">
        <f t="shared" si="27"/>
        <v>0</v>
      </c>
      <c r="AG1755" s="21" t="s">
        <v>16379</v>
      </c>
      <c r="AH1755" s="24" t="s">
        <v>16380</v>
      </c>
      <c r="AI1755" s="24" t="s">
        <v>16381</v>
      </c>
      <c r="AJ1755" s="27" t="s">
        <v>32268</v>
      </c>
      <c r="AK1755" s="28" t="s">
        <v>60</v>
      </c>
      <c r="AL1755" s="28">
        <v>10</v>
      </c>
      <c r="AM1755" s="28">
        <v>20040412</v>
      </c>
      <c r="AN1755" s="29">
        <v>574</v>
      </c>
      <c r="AO1755" s="29">
        <v>202307</v>
      </c>
      <c r="AP1755" s="29">
        <v>2022</v>
      </c>
      <c r="AQ1755" s="28">
        <v>26796134</v>
      </c>
      <c r="AR1755" s="28">
        <v>5988957</v>
      </c>
      <c r="AS1755" s="28">
        <v>230000</v>
      </c>
      <c r="AT1755" s="30">
        <v>2</v>
      </c>
      <c r="AU1755" s="30"/>
      <c r="AV1755" s="30"/>
      <c r="AW1755" s="30"/>
      <c r="AX1755" s="30"/>
      <c r="AY1755" s="30"/>
      <c r="AZ1755" s="30"/>
      <c r="BA1755" s="30"/>
      <c r="BB1755" s="30" t="s">
        <v>54452</v>
      </c>
      <c r="BC1755" s="30" t="s">
        <v>54452</v>
      </c>
      <c r="BD1755" s="30" t="s">
        <v>54452</v>
      </c>
      <c r="BE1755" s="30" t="s">
        <v>54452</v>
      </c>
      <c r="BF1755" s="30" t="s">
        <v>16382</v>
      </c>
      <c r="BG1755" s="30">
        <v>2</v>
      </c>
      <c r="BH1755" s="30"/>
      <c r="BI1755" s="31"/>
    </row>
    <row r="1756" spans="1:61" ht="16.5">
      <c r="A1756" s="21" t="s">
        <v>16383</v>
      </c>
      <c r="B1756" s="21">
        <v>24109</v>
      </c>
      <c r="C1756" s="21">
        <v>3856435</v>
      </c>
      <c r="D1756" s="21">
        <v>2148868330</v>
      </c>
      <c r="E1756" s="22">
        <v>1101114467563</v>
      </c>
      <c r="F1756" s="24" t="s">
        <v>16384</v>
      </c>
      <c r="G1756" s="24" t="s">
        <v>104</v>
      </c>
      <c r="H1756" s="24" t="s">
        <v>51</v>
      </c>
      <c r="I1756" s="24" t="s">
        <v>65</v>
      </c>
      <c r="J1756" s="24" t="s">
        <v>363</v>
      </c>
      <c r="K1756" s="21">
        <v>63</v>
      </c>
      <c r="L1756" s="32" t="s">
        <v>16385</v>
      </c>
      <c r="M1756" s="21" t="s">
        <v>13783</v>
      </c>
      <c r="N1756" s="26">
        <v>1</v>
      </c>
      <c r="O1756" s="26">
        <v>0</v>
      </c>
      <c r="P1756" s="26">
        <v>0</v>
      </c>
      <c r="Q1756" s="26">
        <v>0</v>
      </c>
      <c r="R1756" s="26">
        <v>0</v>
      </c>
      <c r="S1756" s="26">
        <v>0</v>
      </c>
      <c r="T1756" s="26">
        <v>0</v>
      </c>
      <c r="U1756" s="26">
        <v>0</v>
      </c>
      <c r="V1756" s="26">
        <v>0</v>
      </c>
      <c r="W1756" s="26">
        <v>0</v>
      </c>
      <c r="X1756" s="26">
        <v>0</v>
      </c>
      <c r="Y1756" s="26">
        <v>0</v>
      </c>
      <c r="Z1756" s="21"/>
      <c r="AA1756" s="101">
        <v>0</v>
      </c>
      <c r="AB1756" s="98">
        <v>0</v>
      </c>
      <c r="AC1756" s="98">
        <v>0</v>
      </c>
      <c r="AD1756" s="98">
        <v>0</v>
      </c>
      <c r="AE1756" s="98">
        <v>0</v>
      </c>
      <c r="AF1756" s="21">
        <f t="shared" si="27"/>
        <v>0</v>
      </c>
      <c r="AG1756" s="21" t="s">
        <v>16386</v>
      </c>
      <c r="AH1756" s="24" t="s">
        <v>16387</v>
      </c>
      <c r="AI1756" s="24" t="s">
        <v>16388</v>
      </c>
      <c r="AJ1756" s="27" t="s">
        <v>32269</v>
      </c>
      <c r="AK1756" s="28" t="s">
        <v>47</v>
      </c>
      <c r="AL1756" s="28">
        <v>10</v>
      </c>
      <c r="AM1756" s="28">
        <v>20101109</v>
      </c>
      <c r="AN1756" s="29">
        <v>312</v>
      </c>
      <c r="AO1756" s="29">
        <v>201904</v>
      </c>
      <c r="AP1756" s="29"/>
      <c r="AQ1756" s="28"/>
      <c r="AR1756" s="28"/>
      <c r="AS1756" s="28"/>
      <c r="AT1756" s="30">
        <v>2</v>
      </c>
      <c r="AU1756" s="30"/>
      <c r="AV1756" s="30"/>
      <c r="AW1756" s="30"/>
      <c r="AX1756" s="30"/>
      <c r="AY1756" s="30"/>
      <c r="AZ1756" s="30"/>
      <c r="BA1756" s="30"/>
      <c r="BB1756" s="30" t="s">
        <v>54452</v>
      </c>
      <c r="BC1756" s="30" t="s">
        <v>54452</v>
      </c>
      <c r="BD1756" s="30" t="s">
        <v>54452</v>
      </c>
      <c r="BE1756" s="30" t="s">
        <v>54452</v>
      </c>
      <c r="BF1756" s="30" t="s">
        <v>16389</v>
      </c>
      <c r="BG1756" s="30">
        <v>2</v>
      </c>
      <c r="BH1756" s="30"/>
      <c r="BI1756" s="31"/>
    </row>
    <row r="1757" spans="1:61" ht="16.5">
      <c r="A1757" s="21" t="s">
        <v>3982</v>
      </c>
      <c r="B1757" s="21">
        <v>3843</v>
      </c>
      <c r="C1757" s="21">
        <v>1987179</v>
      </c>
      <c r="D1757" s="21">
        <v>1378101955</v>
      </c>
      <c r="E1757" s="22">
        <v>1201110007204</v>
      </c>
      <c r="F1757" s="24" t="s">
        <v>3983</v>
      </c>
      <c r="G1757" s="24" t="s">
        <v>44</v>
      </c>
      <c r="H1757" s="24" t="s">
        <v>51</v>
      </c>
      <c r="I1757" s="24" t="s">
        <v>52</v>
      </c>
      <c r="J1757" s="24" t="s">
        <v>1001</v>
      </c>
      <c r="K1757" s="21">
        <v>24</v>
      </c>
      <c r="L1757" s="32" t="s">
        <v>3984</v>
      </c>
      <c r="M1757" s="21" t="s">
        <v>3985</v>
      </c>
      <c r="N1757" s="21">
        <v>1</v>
      </c>
      <c r="O1757" s="21" t="s">
        <v>55</v>
      </c>
      <c r="P1757" s="21">
        <v>0</v>
      </c>
      <c r="Q1757" s="21">
        <v>0</v>
      </c>
      <c r="R1757" s="33">
        <v>223910</v>
      </c>
      <c r="S1757" s="33">
        <v>358354</v>
      </c>
      <c r="T1757" s="21">
        <v>0</v>
      </c>
      <c r="U1757" s="33">
        <v>68474</v>
      </c>
      <c r="V1757" s="33">
        <v>192825</v>
      </c>
      <c r="W1757" s="33">
        <v>80935</v>
      </c>
      <c r="X1757" s="42">
        <v>141260</v>
      </c>
      <c r="Y1757" s="33">
        <v>414755</v>
      </c>
      <c r="Z1757" s="16" t="s">
        <v>56</v>
      </c>
      <c r="AA1757" s="102">
        <v>0</v>
      </c>
      <c r="AB1757" s="21">
        <v>6.3</v>
      </c>
      <c r="AC1757" s="21">
        <v>3.5</v>
      </c>
      <c r="AD1757" s="21">
        <v>0.6</v>
      </c>
      <c r="AE1757" s="21">
        <v>4.0999999999999996</v>
      </c>
      <c r="AF1757" s="21">
        <f t="shared" si="27"/>
        <v>14.5</v>
      </c>
      <c r="AG1757" s="21" t="s">
        <v>3986</v>
      </c>
      <c r="AH1757" s="24" t="s">
        <v>3987</v>
      </c>
      <c r="AI1757" s="24" t="s">
        <v>3988</v>
      </c>
      <c r="AJ1757" s="27" t="s">
        <v>32270</v>
      </c>
      <c r="AK1757" s="28" t="s">
        <v>70</v>
      </c>
      <c r="AL1757" s="28">
        <v>10</v>
      </c>
      <c r="AM1757" s="28">
        <v>19781226</v>
      </c>
      <c r="AN1757" s="29">
        <v>328</v>
      </c>
      <c r="AO1757" s="29">
        <v>202306</v>
      </c>
      <c r="AP1757" s="29">
        <v>2022</v>
      </c>
      <c r="AQ1757" s="28">
        <v>158939395</v>
      </c>
      <c r="AR1757" s="28">
        <v>176833352</v>
      </c>
      <c r="AS1757" s="28">
        <v>3066056</v>
      </c>
      <c r="AT1757" s="30">
        <v>1</v>
      </c>
      <c r="AU1757" s="30"/>
      <c r="AV1757" s="30"/>
      <c r="AW1757" s="30"/>
      <c r="AX1757" s="30"/>
      <c r="AY1757" s="30"/>
      <c r="AZ1757" s="30"/>
      <c r="BA1757" s="30"/>
      <c r="BB1757" s="30" t="s">
        <v>54452</v>
      </c>
      <c r="BC1757" s="30" t="s">
        <v>54452</v>
      </c>
      <c r="BD1757" s="30" t="s">
        <v>54452</v>
      </c>
      <c r="BE1757" s="30" t="s">
        <v>54452</v>
      </c>
      <c r="BF1757" s="30" t="s">
        <v>54452</v>
      </c>
      <c r="BG1757" s="30">
        <v>4</v>
      </c>
      <c r="BH1757" s="30" t="s">
        <v>237</v>
      </c>
      <c r="BI1757" s="31"/>
    </row>
    <row r="1758" spans="1:61" ht="16.5">
      <c r="A1758" s="21" t="s">
        <v>12364</v>
      </c>
      <c r="B1758" s="21">
        <v>12235</v>
      </c>
      <c r="C1758" s="21">
        <v>8226907</v>
      </c>
      <c r="D1758" s="21">
        <v>2748700771</v>
      </c>
      <c r="E1758" s="22">
        <v>1101116417194</v>
      </c>
      <c r="F1758" s="24" t="s">
        <v>12365</v>
      </c>
      <c r="G1758" s="24" t="s">
        <v>44</v>
      </c>
      <c r="H1758" s="24" t="s">
        <v>51</v>
      </c>
      <c r="I1758" s="24" t="s">
        <v>65</v>
      </c>
      <c r="J1758" s="24" t="s">
        <v>605</v>
      </c>
      <c r="K1758" s="21">
        <v>55</v>
      </c>
      <c r="L1758" s="32" t="s">
        <v>12366</v>
      </c>
      <c r="M1758" s="21" t="s">
        <v>5494</v>
      </c>
      <c r="N1758" s="21">
        <v>1</v>
      </c>
      <c r="O1758" s="21" t="s">
        <v>83</v>
      </c>
      <c r="P1758" s="33">
        <v>1007804702</v>
      </c>
      <c r="Q1758" s="33">
        <v>416777314</v>
      </c>
      <c r="R1758" s="21">
        <v>0</v>
      </c>
      <c r="S1758" s="33">
        <v>285148472</v>
      </c>
      <c r="T1758" s="21">
        <v>0</v>
      </c>
      <c r="U1758" s="33">
        <v>63312233</v>
      </c>
      <c r="V1758" s="21">
        <v>0</v>
      </c>
      <c r="W1758" s="33">
        <v>111648324</v>
      </c>
      <c r="X1758" s="21">
        <v>0</v>
      </c>
      <c r="Y1758" s="21">
        <v>0</v>
      </c>
      <c r="Z1758" s="16" t="s">
        <v>315</v>
      </c>
      <c r="AA1758" s="21">
        <v>10</v>
      </c>
      <c r="AB1758" s="21">
        <v>4.0999999999999996</v>
      </c>
      <c r="AC1758" s="21">
        <v>2.8</v>
      </c>
      <c r="AD1758" s="21">
        <v>0.6</v>
      </c>
      <c r="AE1758" s="21">
        <v>1.1000000000000001</v>
      </c>
      <c r="AF1758" s="21">
        <f t="shared" si="27"/>
        <v>18.600000000000001</v>
      </c>
      <c r="AG1758" s="21" t="s">
        <v>12367</v>
      </c>
      <c r="AH1758" s="24" t="s">
        <v>12368</v>
      </c>
      <c r="AI1758" s="24" t="s">
        <v>12369</v>
      </c>
      <c r="AJ1758" s="27" t="s">
        <v>32271</v>
      </c>
      <c r="AK1758" s="28" t="s">
        <v>60</v>
      </c>
      <c r="AL1758" s="28">
        <v>10</v>
      </c>
      <c r="AM1758" s="28">
        <v>20170531</v>
      </c>
      <c r="AN1758" s="29">
        <v>310</v>
      </c>
      <c r="AO1758" s="29">
        <v>202212</v>
      </c>
      <c r="AP1758" s="29">
        <v>2022</v>
      </c>
      <c r="AQ1758" s="28">
        <v>19732866</v>
      </c>
      <c r="AR1758" s="28">
        <v>19114136</v>
      </c>
      <c r="AS1758" s="28">
        <v>55645</v>
      </c>
      <c r="AT1758" s="30">
        <v>1</v>
      </c>
      <c r="AU1758" s="30"/>
      <c r="AV1758" s="30"/>
      <c r="AW1758" s="30"/>
      <c r="AX1758" s="30"/>
      <c r="AY1758" s="30"/>
      <c r="AZ1758" s="30"/>
      <c r="BA1758" s="30"/>
      <c r="BB1758" s="30" t="s">
        <v>54452</v>
      </c>
      <c r="BC1758" s="30" t="s">
        <v>54452</v>
      </c>
      <c r="BD1758" s="30" t="s">
        <v>54452</v>
      </c>
      <c r="BE1758" s="30" t="s">
        <v>54452</v>
      </c>
      <c r="BF1758" s="30" t="s">
        <v>12370</v>
      </c>
      <c r="BG1758" s="30">
        <v>2</v>
      </c>
      <c r="BH1758" s="30"/>
      <c r="BI1758" s="31"/>
    </row>
    <row r="1759" spans="1:61" ht="16.5">
      <c r="A1759" s="21" t="s">
        <v>13061</v>
      </c>
      <c r="B1759" s="21">
        <v>12788</v>
      </c>
      <c r="C1759" s="21">
        <v>7704619</v>
      </c>
      <c r="D1759" s="21">
        <v>5068190203</v>
      </c>
      <c r="E1759" s="22">
        <v>1717110113628</v>
      </c>
      <c r="F1759" s="24" t="s">
        <v>13062</v>
      </c>
      <c r="G1759" s="24" t="s">
        <v>44</v>
      </c>
      <c r="H1759" s="24" t="s">
        <v>51</v>
      </c>
      <c r="I1759" s="24" t="s">
        <v>65</v>
      </c>
      <c r="J1759" s="24" t="s">
        <v>462</v>
      </c>
      <c r="K1759" s="21">
        <v>56</v>
      </c>
      <c r="L1759" s="32" t="s">
        <v>13063</v>
      </c>
      <c r="M1759" s="21" t="s">
        <v>8464</v>
      </c>
      <c r="N1759" s="21">
        <v>1</v>
      </c>
      <c r="O1759" s="21" t="s">
        <v>55</v>
      </c>
      <c r="P1759" s="21">
        <v>0</v>
      </c>
      <c r="Q1759" s="21">
        <v>0</v>
      </c>
      <c r="R1759" s="33">
        <v>2432677</v>
      </c>
      <c r="S1759" s="21">
        <v>0</v>
      </c>
      <c r="T1759" s="21">
        <v>0</v>
      </c>
      <c r="U1759" s="33">
        <v>137697</v>
      </c>
      <c r="V1759" s="21">
        <v>0</v>
      </c>
      <c r="W1759" s="33">
        <v>6306462</v>
      </c>
      <c r="X1759" s="21">
        <v>0</v>
      </c>
      <c r="Y1759" s="33">
        <v>1488610</v>
      </c>
      <c r="Z1759" s="16" t="s">
        <v>315</v>
      </c>
      <c r="AA1759" s="102">
        <v>0</v>
      </c>
      <c r="AB1759" s="21">
        <v>39.200000000000003</v>
      </c>
      <c r="AC1759" s="99">
        <v>0</v>
      </c>
      <c r="AD1759" s="21">
        <v>1.3</v>
      </c>
      <c r="AE1759" s="21">
        <v>63</v>
      </c>
      <c r="AF1759" s="21">
        <f t="shared" si="27"/>
        <v>103.5</v>
      </c>
      <c r="AG1759" s="21" t="s">
        <v>13064</v>
      </c>
      <c r="AH1759" s="24" t="s">
        <v>13065</v>
      </c>
      <c r="AI1759" s="24" t="s">
        <v>13066</v>
      </c>
      <c r="AJ1759" s="27" t="s">
        <v>32272</v>
      </c>
      <c r="AK1759" s="28" t="s">
        <v>60</v>
      </c>
      <c r="AL1759" s="28">
        <v>10</v>
      </c>
      <c r="AM1759" s="28">
        <v>20140922</v>
      </c>
      <c r="AN1759" s="29">
        <v>307</v>
      </c>
      <c r="AO1759" s="29">
        <v>202212</v>
      </c>
      <c r="AP1759" s="29">
        <v>2022</v>
      </c>
      <c r="AQ1759" s="28">
        <v>6621497</v>
      </c>
      <c r="AR1759" s="28">
        <v>80093285</v>
      </c>
      <c r="AS1759" s="28">
        <v>1353570</v>
      </c>
      <c r="AT1759" s="30">
        <v>3</v>
      </c>
      <c r="AU1759" s="30"/>
      <c r="AV1759" s="30"/>
      <c r="AW1759" s="30"/>
      <c r="AX1759" s="30"/>
      <c r="AY1759" s="30"/>
      <c r="AZ1759" s="30"/>
      <c r="BA1759" s="30"/>
      <c r="BB1759" s="30" t="s">
        <v>54452</v>
      </c>
      <c r="BC1759" s="30" t="s">
        <v>54452</v>
      </c>
      <c r="BD1759" s="30" t="s">
        <v>54452</v>
      </c>
      <c r="BE1759" s="30" t="s">
        <v>54452</v>
      </c>
      <c r="BF1759" s="30" t="s">
        <v>13067</v>
      </c>
      <c r="BG1759" s="30">
        <v>2</v>
      </c>
      <c r="BH1759" s="30"/>
      <c r="BI1759" s="31"/>
    </row>
    <row r="1760" spans="1:61" ht="16.5">
      <c r="A1760" s="21" t="s">
        <v>5594</v>
      </c>
      <c r="B1760" s="21">
        <v>5524</v>
      </c>
      <c r="C1760" s="21">
        <v>8773185</v>
      </c>
      <c r="D1760" s="21">
        <v>8528801204</v>
      </c>
      <c r="E1760" s="22">
        <v>1942110292699</v>
      </c>
      <c r="F1760" s="24" t="s">
        <v>5595</v>
      </c>
      <c r="G1760" s="24" t="s">
        <v>44</v>
      </c>
      <c r="H1760" s="24" t="s">
        <v>51</v>
      </c>
      <c r="I1760" s="24" t="s">
        <v>52</v>
      </c>
      <c r="J1760" s="24" t="s">
        <v>2830</v>
      </c>
      <c r="K1760" s="21">
        <v>34</v>
      </c>
      <c r="L1760" s="32" t="s">
        <v>5596</v>
      </c>
      <c r="M1760" s="21" t="s">
        <v>5597</v>
      </c>
      <c r="N1760" s="21">
        <v>1</v>
      </c>
      <c r="O1760" s="21" t="s">
        <v>55</v>
      </c>
      <c r="P1760" s="21">
        <v>0</v>
      </c>
      <c r="Q1760" s="33">
        <v>140652</v>
      </c>
      <c r="R1760" s="39">
        <v>704305</v>
      </c>
      <c r="S1760" s="33">
        <v>3309792</v>
      </c>
      <c r="T1760" s="21">
        <v>0</v>
      </c>
      <c r="U1760" s="33">
        <v>105124</v>
      </c>
      <c r="V1760" s="33">
        <v>663020</v>
      </c>
      <c r="W1760" s="33">
        <v>225961</v>
      </c>
      <c r="X1760" s="21">
        <v>0</v>
      </c>
      <c r="Y1760" s="33">
        <v>1797035</v>
      </c>
      <c r="Z1760" s="16" t="s">
        <v>126</v>
      </c>
      <c r="AA1760" s="102">
        <v>0</v>
      </c>
      <c r="AB1760" s="21">
        <v>26.4</v>
      </c>
      <c r="AC1760" s="21">
        <v>33</v>
      </c>
      <c r="AD1760" s="21">
        <v>1</v>
      </c>
      <c r="AE1760" s="21">
        <v>8.8000000000000007</v>
      </c>
      <c r="AF1760" s="21">
        <f t="shared" si="27"/>
        <v>69.2</v>
      </c>
      <c r="AG1760" s="21" t="s">
        <v>5598</v>
      </c>
      <c r="AH1760" s="24" t="s">
        <v>5599</v>
      </c>
      <c r="AI1760" s="24" t="s">
        <v>3517</v>
      </c>
      <c r="AJ1760" s="27" t="s">
        <v>32273</v>
      </c>
      <c r="AK1760" s="28" t="s">
        <v>60</v>
      </c>
      <c r="AL1760" s="28">
        <v>10</v>
      </c>
      <c r="AM1760" s="28">
        <v>20181102</v>
      </c>
      <c r="AN1760" s="29">
        <v>481</v>
      </c>
      <c r="AO1760" s="29">
        <v>202212</v>
      </c>
      <c r="AP1760" s="29">
        <v>2022</v>
      </c>
      <c r="AQ1760" s="28">
        <v>238592474</v>
      </c>
      <c r="AR1760" s="28">
        <v>112407389</v>
      </c>
      <c r="AS1760" s="28">
        <v>2000000</v>
      </c>
      <c r="AT1760" s="30">
        <v>1</v>
      </c>
      <c r="AU1760" s="30"/>
      <c r="AV1760" s="30"/>
      <c r="AW1760" s="30"/>
      <c r="AX1760" s="30"/>
      <c r="AY1760" s="30"/>
      <c r="AZ1760" s="30"/>
      <c r="BA1760" s="30"/>
      <c r="BB1760" s="30" t="s">
        <v>54452</v>
      </c>
      <c r="BC1760" s="30" t="s">
        <v>54452</v>
      </c>
      <c r="BD1760" s="30" t="s">
        <v>54452</v>
      </c>
      <c r="BE1760" s="30" t="s">
        <v>54452</v>
      </c>
      <c r="BF1760" s="30" t="s">
        <v>5600</v>
      </c>
      <c r="BG1760" s="30">
        <v>2</v>
      </c>
      <c r="BH1760" s="30" t="s">
        <v>5601</v>
      </c>
      <c r="BI1760" s="31"/>
    </row>
    <row r="1761" spans="1:61" ht="16.5">
      <c r="A1761" s="21" t="s">
        <v>9836</v>
      </c>
      <c r="B1761" s="21">
        <v>10130</v>
      </c>
      <c r="C1761" s="21">
        <v>1582667</v>
      </c>
      <c r="D1761" s="21">
        <v>1208624028</v>
      </c>
      <c r="E1761" s="22">
        <v>1101112284886</v>
      </c>
      <c r="F1761" s="24" t="s">
        <v>9837</v>
      </c>
      <c r="G1761" s="24" t="s">
        <v>44</v>
      </c>
      <c r="H1761" s="24" t="s">
        <v>51</v>
      </c>
      <c r="I1761" s="24" t="s">
        <v>52</v>
      </c>
      <c r="J1761" s="24" t="s">
        <v>171</v>
      </c>
      <c r="K1761" s="21">
        <v>48</v>
      </c>
      <c r="L1761" s="32" t="s">
        <v>9838</v>
      </c>
      <c r="M1761" s="21" t="s">
        <v>9839</v>
      </c>
      <c r="N1761" s="21">
        <v>1</v>
      </c>
      <c r="O1761" s="21" t="s">
        <v>55</v>
      </c>
      <c r="P1761" s="33">
        <v>17294216</v>
      </c>
      <c r="Q1761" s="33">
        <v>976405</v>
      </c>
      <c r="R1761" s="21">
        <v>0</v>
      </c>
      <c r="S1761" s="21">
        <v>0</v>
      </c>
      <c r="T1761" s="21">
        <v>0</v>
      </c>
      <c r="U1761" s="33">
        <v>35163</v>
      </c>
      <c r="V1761" s="21">
        <v>0</v>
      </c>
      <c r="W1761" s="33">
        <v>655401</v>
      </c>
      <c r="X1761" s="21">
        <f>SUM(468520,56603)</f>
        <v>525123</v>
      </c>
      <c r="Y1761" s="33">
        <v>3596949</v>
      </c>
      <c r="Z1761" s="16" t="s">
        <v>126</v>
      </c>
      <c r="AA1761" s="21">
        <v>172.9</v>
      </c>
      <c r="AB1761" s="21">
        <v>45.7</v>
      </c>
      <c r="AC1761" s="99">
        <v>0</v>
      </c>
      <c r="AD1761" s="21">
        <v>0.3</v>
      </c>
      <c r="AE1761" s="21">
        <v>11.8</v>
      </c>
      <c r="AF1761" s="21">
        <f t="shared" si="27"/>
        <v>230.70000000000005</v>
      </c>
      <c r="AG1761" s="21" t="s">
        <v>9840</v>
      </c>
      <c r="AH1761" s="24" t="s">
        <v>9841</v>
      </c>
      <c r="AI1761" s="24" t="s">
        <v>9842</v>
      </c>
      <c r="AJ1761" s="27" t="s">
        <v>32274</v>
      </c>
      <c r="AK1761" s="28" t="s">
        <v>60</v>
      </c>
      <c r="AL1761" s="28">
        <v>10</v>
      </c>
      <c r="AM1761" s="28">
        <v>20010712</v>
      </c>
      <c r="AN1761" s="29">
        <v>495</v>
      </c>
      <c r="AO1761" s="29">
        <v>202303</v>
      </c>
      <c r="AP1761" s="29">
        <v>2022</v>
      </c>
      <c r="AQ1761" s="28">
        <v>154658345</v>
      </c>
      <c r="AR1761" s="28">
        <v>230620355</v>
      </c>
      <c r="AS1761" s="28">
        <v>4950000</v>
      </c>
      <c r="AT1761" s="30">
        <v>1</v>
      </c>
      <c r="AU1761" s="30"/>
      <c r="AV1761" s="30"/>
      <c r="AW1761" s="30"/>
      <c r="AX1761" s="30"/>
      <c r="AY1761" s="30"/>
      <c r="AZ1761" s="30"/>
      <c r="BA1761" s="30"/>
      <c r="BB1761" s="30" t="s">
        <v>54452</v>
      </c>
      <c r="BC1761" s="30" t="s">
        <v>54452</v>
      </c>
      <c r="BD1761" s="30" t="s">
        <v>54452</v>
      </c>
      <c r="BE1761" s="30" t="s">
        <v>54452</v>
      </c>
      <c r="BF1761" s="30" t="s">
        <v>9843</v>
      </c>
      <c r="BG1761" s="30">
        <v>2</v>
      </c>
      <c r="BH1761" s="30"/>
      <c r="BI1761" s="31"/>
    </row>
    <row r="1762" spans="1:61" ht="16.5">
      <c r="A1762" s="21" t="s">
        <v>29812</v>
      </c>
      <c r="B1762" s="21">
        <v>24406</v>
      </c>
      <c r="C1762" s="21">
        <v>2221673</v>
      </c>
      <c r="D1762" s="21">
        <v>1248157055</v>
      </c>
      <c r="E1762" s="22">
        <v>1301110047539</v>
      </c>
      <c r="F1762" s="24" t="s">
        <v>29813</v>
      </c>
      <c r="G1762" s="24" t="s">
        <v>104</v>
      </c>
      <c r="H1762" s="24" t="s">
        <v>51</v>
      </c>
      <c r="I1762" s="24" t="s">
        <v>65</v>
      </c>
      <c r="J1762" s="24" t="s">
        <v>363</v>
      </c>
      <c r="K1762" s="21">
        <v>63</v>
      </c>
      <c r="L1762" s="32" t="s">
        <v>29814</v>
      </c>
      <c r="M1762" s="21" t="s">
        <v>10390</v>
      </c>
      <c r="N1762" s="21">
        <v>1</v>
      </c>
      <c r="O1762" s="21">
        <v>0</v>
      </c>
      <c r="P1762" s="21">
        <v>0</v>
      </c>
      <c r="Q1762" s="21">
        <v>0</v>
      </c>
      <c r="R1762" s="21">
        <v>0</v>
      </c>
      <c r="S1762" s="21">
        <v>0</v>
      </c>
      <c r="T1762" s="21">
        <v>0</v>
      </c>
      <c r="U1762" s="21">
        <v>0</v>
      </c>
      <c r="V1762" s="21">
        <v>0</v>
      </c>
      <c r="W1762" s="21">
        <v>0</v>
      </c>
      <c r="X1762" s="21">
        <v>0</v>
      </c>
      <c r="Y1762" s="21">
        <v>0</v>
      </c>
      <c r="Z1762" s="16" t="s">
        <v>315</v>
      </c>
      <c r="AA1762" s="101">
        <v>0</v>
      </c>
      <c r="AB1762" s="98">
        <v>0</v>
      </c>
      <c r="AC1762" s="98">
        <v>0</v>
      </c>
      <c r="AD1762" s="98">
        <v>0</v>
      </c>
      <c r="AE1762" s="98">
        <v>0</v>
      </c>
      <c r="AF1762" s="21">
        <f t="shared" si="27"/>
        <v>0</v>
      </c>
      <c r="AG1762" s="21" t="s">
        <v>29465</v>
      </c>
      <c r="AH1762" s="24" t="s">
        <v>29815</v>
      </c>
      <c r="AI1762" s="24" t="s">
        <v>29816</v>
      </c>
      <c r="AJ1762" s="27" t="s">
        <v>32275</v>
      </c>
      <c r="AK1762" s="28" t="s">
        <v>60</v>
      </c>
      <c r="AL1762" s="28">
        <v>10</v>
      </c>
      <c r="AM1762" s="28">
        <v>19980602</v>
      </c>
      <c r="AN1762" s="29">
        <v>364</v>
      </c>
      <c r="AO1762" s="29">
        <v>202307</v>
      </c>
      <c r="AP1762" s="29">
        <v>2022</v>
      </c>
      <c r="AQ1762" s="28">
        <v>26169310</v>
      </c>
      <c r="AR1762" s="28">
        <v>8203494</v>
      </c>
      <c r="AS1762" s="28">
        <v>609217</v>
      </c>
      <c r="AT1762" s="30">
        <v>1</v>
      </c>
      <c r="AU1762" s="30"/>
      <c r="AV1762" s="30"/>
      <c r="AW1762" s="30"/>
      <c r="AX1762" s="30"/>
      <c r="AY1762" s="30"/>
      <c r="AZ1762" s="30"/>
      <c r="BA1762" s="30"/>
      <c r="BB1762" s="30" t="s">
        <v>54452</v>
      </c>
      <c r="BC1762" s="30" t="s">
        <v>54452</v>
      </c>
      <c r="BD1762" s="30" t="s">
        <v>54452</v>
      </c>
      <c r="BE1762" s="30" t="s">
        <v>54452</v>
      </c>
      <c r="BF1762" s="30" t="s">
        <v>54452</v>
      </c>
      <c r="BG1762" s="30">
        <v>7</v>
      </c>
      <c r="BH1762" s="30" t="s">
        <v>121</v>
      </c>
      <c r="BI1762" s="31"/>
    </row>
    <row r="1763" spans="1:61" ht="16.5">
      <c r="A1763" s="21" t="s">
        <v>12774</v>
      </c>
      <c r="B1763" s="21">
        <v>12474</v>
      </c>
      <c r="C1763" s="21">
        <v>1568226</v>
      </c>
      <c r="D1763" s="21">
        <v>2118716229</v>
      </c>
      <c r="E1763" s="22">
        <v>1101112545155</v>
      </c>
      <c r="F1763" s="24" t="s">
        <v>12775</v>
      </c>
      <c r="G1763" s="24" t="s">
        <v>44</v>
      </c>
      <c r="H1763" s="24" t="s">
        <v>51</v>
      </c>
      <c r="I1763" s="24" t="s">
        <v>52</v>
      </c>
      <c r="J1763" s="24" t="s">
        <v>462</v>
      </c>
      <c r="K1763" s="21">
        <v>56</v>
      </c>
      <c r="L1763" s="32" t="s">
        <v>12776</v>
      </c>
      <c r="M1763" s="21" t="s">
        <v>12777</v>
      </c>
      <c r="N1763" s="21">
        <v>1</v>
      </c>
      <c r="O1763" s="21" t="s">
        <v>55</v>
      </c>
      <c r="P1763" s="21">
        <v>0</v>
      </c>
      <c r="Q1763" s="21">
        <v>0</v>
      </c>
      <c r="R1763" s="21">
        <v>0</v>
      </c>
      <c r="S1763" s="33">
        <v>314866</v>
      </c>
      <c r="T1763" s="21">
        <v>0</v>
      </c>
      <c r="U1763" s="33">
        <v>210162</v>
      </c>
      <c r="V1763" s="21">
        <v>0</v>
      </c>
      <c r="W1763" s="33">
        <v>330784</v>
      </c>
      <c r="X1763" s="21">
        <v>0</v>
      </c>
      <c r="Y1763" s="21">
        <v>0</v>
      </c>
      <c r="Z1763" s="16" t="s">
        <v>315</v>
      </c>
      <c r="AA1763" s="102">
        <v>0</v>
      </c>
      <c r="AB1763" s="99">
        <v>0</v>
      </c>
      <c r="AC1763" s="21">
        <v>3.1</v>
      </c>
      <c r="AD1763" s="21">
        <v>2.1</v>
      </c>
      <c r="AE1763" s="21">
        <v>3.3</v>
      </c>
      <c r="AF1763" s="21">
        <f t="shared" si="27"/>
        <v>8.5</v>
      </c>
      <c r="AG1763" s="21" t="s">
        <v>9000</v>
      </c>
      <c r="AH1763" s="24" t="s">
        <v>12778</v>
      </c>
      <c r="AI1763" s="24" t="s">
        <v>12779</v>
      </c>
      <c r="AJ1763" s="27" t="s">
        <v>30956</v>
      </c>
      <c r="AK1763" s="28" t="s">
        <v>60</v>
      </c>
      <c r="AL1763" s="28">
        <v>10</v>
      </c>
      <c r="AM1763" s="28">
        <v>20020611</v>
      </c>
      <c r="AN1763" s="29">
        <v>883</v>
      </c>
      <c r="AO1763" s="29">
        <v>202212</v>
      </c>
      <c r="AP1763" s="29">
        <v>2022</v>
      </c>
      <c r="AQ1763" s="28">
        <v>645819021</v>
      </c>
      <c r="AR1763" s="28">
        <v>978710401</v>
      </c>
      <c r="AS1763" s="28">
        <v>500000</v>
      </c>
      <c r="AT1763" s="30">
        <v>1</v>
      </c>
      <c r="AU1763" s="30"/>
      <c r="AV1763" s="30"/>
      <c r="AW1763" s="30"/>
      <c r="AX1763" s="30"/>
      <c r="AY1763" s="30"/>
      <c r="AZ1763" s="30"/>
      <c r="BA1763" s="30"/>
      <c r="BB1763" s="30" t="s">
        <v>54452</v>
      </c>
      <c r="BC1763" s="30" t="s">
        <v>54452</v>
      </c>
      <c r="BD1763" s="30" t="s">
        <v>54452</v>
      </c>
      <c r="BE1763" s="30" t="s">
        <v>54452</v>
      </c>
      <c r="BF1763" s="30" t="s">
        <v>54452</v>
      </c>
      <c r="BG1763" s="30">
        <v>4</v>
      </c>
      <c r="BH1763" s="30" t="s">
        <v>921</v>
      </c>
      <c r="BI1763" s="31"/>
    </row>
    <row r="1764" spans="1:61" ht="16.5">
      <c r="A1764" s="21" t="s">
        <v>12802</v>
      </c>
      <c r="B1764" s="21">
        <v>12491</v>
      </c>
      <c r="C1764" s="21">
        <v>4063110</v>
      </c>
      <c r="D1764" s="21">
        <v>2208829249</v>
      </c>
      <c r="E1764" s="22">
        <v>1101114749169</v>
      </c>
      <c r="F1764" s="24" t="s">
        <v>12803</v>
      </c>
      <c r="G1764" s="24" t="s">
        <v>44</v>
      </c>
      <c r="H1764" s="24" t="s">
        <v>51</v>
      </c>
      <c r="I1764" s="24" t="s">
        <v>52</v>
      </c>
      <c r="J1764" s="24" t="s">
        <v>462</v>
      </c>
      <c r="K1764" s="21">
        <v>56</v>
      </c>
      <c r="L1764" s="32" t="s">
        <v>12804</v>
      </c>
      <c r="M1764" s="21" t="s">
        <v>12805</v>
      </c>
      <c r="N1764" s="21">
        <v>1</v>
      </c>
      <c r="O1764" s="21" t="s">
        <v>55</v>
      </c>
      <c r="P1764" s="21">
        <v>0</v>
      </c>
      <c r="Q1764" s="21">
        <v>0</v>
      </c>
      <c r="R1764" s="21">
        <v>0</v>
      </c>
      <c r="S1764" s="33">
        <v>265823</v>
      </c>
      <c r="T1764" s="21">
        <v>0</v>
      </c>
      <c r="U1764" s="33">
        <v>282441</v>
      </c>
      <c r="V1764" s="21">
        <v>0</v>
      </c>
      <c r="W1764" s="33">
        <v>729904</v>
      </c>
      <c r="X1764" s="21">
        <v>0</v>
      </c>
      <c r="Y1764" s="21">
        <v>0</v>
      </c>
      <c r="Z1764" s="16" t="s">
        <v>315</v>
      </c>
      <c r="AA1764" s="102">
        <v>0</v>
      </c>
      <c r="AB1764" s="99">
        <v>0</v>
      </c>
      <c r="AC1764" s="21">
        <v>2.6</v>
      </c>
      <c r="AD1764" s="21">
        <v>2.8</v>
      </c>
      <c r="AE1764" s="21">
        <v>7.2</v>
      </c>
      <c r="AF1764" s="21">
        <f t="shared" si="27"/>
        <v>12.600000000000001</v>
      </c>
      <c r="AG1764" s="21" t="s">
        <v>9000</v>
      </c>
      <c r="AH1764" s="24" t="s">
        <v>12806</v>
      </c>
      <c r="AI1764" s="24" t="s">
        <v>12807</v>
      </c>
      <c r="AJ1764" s="27" t="s">
        <v>32276</v>
      </c>
      <c r="AK1764" s="28" t="s">
        <v>60</v>
      </c>
      <c r="AL1764" s="28">
        <v>10</v>
      </c>
      <c r="AM1764" s="28">
        <v>20111216</v>
      </c>
      <c r="AN1764" s="29">
        <v>615</v>
      </c>
      <c r="AO1764" s="29">
        <v>202212</v>
      </c>
      <c r="AP1764" s="29">
        <v>2022</v>
      </c>
      <c r="AQ1764" s="28">
        <v>736952218</v>
      </c>
      <c r="AR1764" s="28">
        <v>893026403</v>
      </c>
      <c r="AS1764" s="28">
        <v>21575590</v>
      </c>
      <c r="AT1764" s="30">
        <v>1</v>
      </c>
      <c r="AU1764" s="30"/>
      <c r="AV1764" s="30"/>
      <c r="AW1764" s="30"/>
      <c r="AX1764" s="30"/>
      <c r="AY1764" s="30"/>
      <c r="AZ1764" s="30"/>
      <c r="BA1764" s="30"/>
      <c r="BB1764" s="30" t="s">
        <v>54452</v>
      </c>
      <c r="BC1764" s="30" t="s">
        <v>54452</v>
      </c>
      <c r="BD1764" s="30" t="s">
        <v>54452</v>
      </c>
      <c r="BE1764" s="30" t="s">
        <v>54452</v>
      </c>
      <c r="BF1764" s="30" t="s">
        <v>54452</v>
      </c>
      <c r="BG1764" s="30">
        <v>8</v>
      </c>
      <c r="BH1764" s="30"/>
      <c r="BI1764" s="31"/>
    </row>
    <row r="1765" spans="1:61" ht="16.5">
      <c r="A1765" s="21" t="s">
        <v>13326</v>
      </c>
      <c r="B1765" s="21">
        <v>13155</v>
      </c>
      <c r="C1765" s="21">
        <v>6790818</v>
      </c>
      <c r="D1765" s="21">
        <v>7868700371</v>
      </c>
      <c r="E1765" s="22">
        <v>1311110455731</v>
      </c>
      <c r="F1765" s="24" t="s">
        <v>13327</v>
      </c>
      <c r="G1765" s="24" t="s">
        <v>44</v>
      </c>
      <c r="H1765" s="24" t="s">
        <v>51</v>
      </c>
      <c r="I1765" s="24" t="s">
        <v>63</v>
      </c>
      <c r="J1765" s="24" t="s">
        <v>462</v>
      </c>
      <c r="K1765" s="21">
        <v>56</v>
      </c>
      <c r="L1765" s="32" t="s">
        <v>13328</v>
      </c>
      <c r="M1765" s="21" t="s">
        <v>13294</v>
      </c>
      <c r="N1765" s="21">
        <v>1</v>
      </c>
      <c r="O1765" s="21" t="s">
        <v>55</v>
      </c>
      <c r="P1765" s="21">
        <v>0</v>
      </c>
      <c r="Q1765" s="21">
        <v>0</v>
      </c>
      <c r="R1765" s="21">
        <v>0</v>
      </c>
      <c r="S1765" s="21">
        <v>0</v>
      </c>
      <c r="T1765" s="21">
        <v>0</v>
      </c>
      <c r="U1765" s="21">
        <v>0</v>
      </c>
      <c r="V1765" s="21">
        <v>0</v>
      </c>
      <c r="W1765" s="33">
        <v>4800085</v>
      </c>
      <c r="X1765" s="21">
        <v>0</v>
      </c>
      <c r="Y1765" s="21">
        <v>0</v>
      </c>
      <c r="Z1765" s="16" t="s">
        <v>315</v>
      </c>
      <c r="AA1765" s="102">
        <v>0</v>
      </c>
      <c r="AB1765" s="99">
        <v>0</v>
      </c>
      <c r="AC1765" s="99">
        <v>0</v>
      </c>
      <c r="AD1765" s="99">
        <v>0</v>
      </c>
      <c r="AE1765" s="21">
        <v>48</v>
      </c>
      <c r="AF1765" s="21">
        <f t="shared" si="27"/>
        <v>48</v>
      </c>
      <c r="AG1765" s="21" t="s">
        <v>13329</v>
      </c>
      <c r="AH1765" s="24" t="s">
        <v>13330</v>
      </c>
      <c r="AI1765" s="24" t="s">
        <v>13295</v>
      </c>
      <c r="AJ1765" s="27" t="s">
        <v>31594</v>
      </c>
      <c r="AK1765" s="28" t="s">
        <v>60</v>
      </c>
      <c r="AL1765" s="28">
        <v>10</v>
      </c>
      <c r="AM1765" s="28">
        <v>20160801</v>
      </c>
      <c r="AN1765" s="29">
        <v>304</v>
      </c>
      <c r="AO1765" s="29">
        <v>202212</v>
      </c>
      <c r="AP1765" s="29">
        <v>2022</v>
      </c>
      <c r="AQ1765" s="28">
        <v>19294834</v>
      </c>
      <c r="AR1765" s="28">
        <v>277846736</v>
      </c>
      <c r="AS1765" s="28">
        <v>10008235</v>
      </c>
      <c r="AT1765" s="30">
        <v>1</v>
      </c>
      <c r="AU1765" s="30"/>
      <c r="AV1765" s="30"/>
      <c r="AW1765" s="30"/>
      <c r="AX1765" s="30"/>
      <c r="AY1765" s="30"/>
      <c r="AZ1765" s="30"/>
      <c r="BA1765" s="30"/>
      <c r="BB1765" s="30" t="s">
        <v>54452</v>
      </c>
      <c r="BC1765" s="30" t="s">
        <v>54452</v>
      </c>
      <c r="BD1765" s="30" t="s">
        <v>54452</v>
      </c>
      <c r="BE1765" s="30" t="s">
        <v>54452</v>
      </c>
      <c r="BF1765" s="30" t="s">
        <v>54452</v>
      </c>
      <c r="BG1765" s="30">
        <v>3</v>
      </c>
      <c r="BH1765" s="30" t="s">
        <v>13331</v>
      </c>
      <c r="BI1765" s="31"/>
    </row>
    <row r="1766" spans="1:61" ht="16.5">
      <c r="A1766" s="21" t="s">
        <v>21586</v>
      </c>
      <c r="B1766" s="21">
        <v>21877</v>
      </c>
      <c r="C1766" s="21">
        <v>3220641</v>
      </c>
      <c r="D1766" s="21">
        <v>1208736593</v>
      </c>
      <c r="E1766" s="22">
        <v>1101114045848</v>
      </c>
      <c r="F1766" s="24" t="s">
        <v>21587</v>
      </c>
      <c r="G1766" s="24" t="s">
        <v>104</v>
      </c>
      <c r="H1766" s="24" t="s">
        <v>51</v>
      </c>
      <c r="I1766" s="24" t="s">
        <v>52</v>
      </c>
      <c r="J1766" s="24" t="s">
        <v>1293</v>
      </c>
      <c r="K1766" s="21">
        <v>42</v>
      </c>
      <c r="L1766" s="32" t="s">
        <v>21588</v>
      </c>
      <c r="M1766" s="21" t="s">
        <v>2025</v>
      </c>
      <c r="N1766" s="21">
        <v>1</v>
      </c>
      <c r="O1766" s="21" t="s">
        <v>55</v>
      </c>
      <c r="P1766" s="33">
        <v>17571524</v>
      </c>
      <c r="Q1766" s="33">
        <f>230011+1425079</f>
        <v>1655090</v>
      </c>
      <c r="R1766" s="21">
        <v>0</v>
      </c>
      <c r="S1766" s="33">
        <v>7300</v>
      </c>
      <c r="T1766" s="21">
        <v>0</v>
      </c>
      <c r="U1766" s="21">
        <v>0</v>
      </c>
      <c r="V1766" s="21">
        <v>0</v>
      </c>
      <c r="W1766" s="33">
        <v>53200</v>
      </c>
      <c r="X1766" s="21">
        <v>0</v>
      </c>
      <c r="Y1766" s="33">
        <v>14810482</v>
      </c>
      <c r="Z1766" s="16" t="s">
        <v>315</v>
      </c>
      <c r="AA1766" s="21">
        <v>175.7</v>
      </c>
      <c r="AB1766" s="21">
        <v>164.6</v>
      </c>
      <c r="AC1766" s="99">
        <v>0</v>
      </c>
      <c r="AD1766" s="99">
        <v>0</v>
      </c>
      <c r="AE1766" s="21">
        <v>0.5</v>
      </c>
      <c r="AF1766" s="21">
        <f t="shared" si="27"/>
        <v>340.79999999999995</v>
      </c>
      <c r="AG1766" s="21" t="s">
        <v>21589</v>
      </c>
      <c r="AH1766" s="24" t="s">
        <v>21590</v>
      </c>
      <c r="AI1766" s="24" t="s">
        <v>21591</v>
      </c>
      <c r="AJ1766" s="27" t="s">
        <v>32277</v>
      </c>
      <c r="AK1766" s="28" t="s">
        <v>70</v>
      </c>
      <c r="AL1766" s="28">
        <v>10</v>
      </c>
      <c r="AM1766" s="28">
        <v>20090218</v>
      </c>
      <c r="AN1766" s="29">
        <v>439</v>
      </c>
      <c r="AO1766" s="29">
        <v>202306</v>
      </c>
      <c r="AP1766" s="29">
        <v>2022</v>
      </c>
      <c r="AQ1766" s="28">
        <v>295394864</v>
      </c>
      <c r="AR1766" s="28">
        <v>341336561</v>
      </c>
      <c r="AS1766" s="28">
        <v>3108182</v>
      </c>
      <c r="AT1766" s="30">
        <v>1</v>
      </c>
      <c r="AU1766" s="30"/>
      <c r="AV1766" s="30"/>
      <c r="AW1766" s="30"/>
      <c r="AX1766" s="30"/>
      <c r="AY1766" s="30"/>
      <c r="AZ1766" s="30"/>
      <c r="BA1766" s="30"/>
      <c r="BB1766" s="30" t="s">
        <v>54452</v>
      </c>
      <c r="BC1766" s="30" t="s">
        <v>54452</v>
      </c>
      <c r="BD1766" s="30" t="s">
        <v>54452</v>
      </c>
      <c r="BE1766" s="30" t="s">
        <v>54452</v>
      </c>
      <c r="BF1766" s="30" t="s">
        <v>54452</v>
      </c>
      <c r="BG1766" s="30">
        <v>4</v>
      </c>
      <c r="BH1766" s="30" t="s">
        <v>21592</v>
      </c>
      <c r="BI1766" s="31"/>
    </row>
    <row r="1767" spans="1:61" ht="16.5">
      <c r="A1767" s="21" t="s">
        <v>12818</v>
      </c>
      <c r="B1767" s="21">
        <v>12510</v>
      </c>
      <c r="C1767" s="21">
        <v>6678033</v>
      </c>
      <c r="D1767" s="21">
        <v>2728800336</v>
      </c>
      <c r="E1767" s="22">
        <v>1101116013207</v>
      </c>
      <c r="F1767" s="24" t="s">
        <v>12819</v>
      </c>
      <c r="G1767" s="24" t="s">
        <v>44</v>
      </c>
      <c r="H1767" s="24" t="s">
        <v>51</v>
      </c>
      <c r="I1767" s="24" t="s">
        <v>65</v>
      </c>
      <c r="J1767" s="24" t="s">
        <v>462</v>
      </c>
      <c r="K1767" s="21">
        <v>56</v>
      </c>
      <c r="L1767" s="32" t="s">
        <v>12820</v>
      </c>
      <c r="M1767" s="21" t="s">
        <v>12821</v>
      </c>
      <c r="N1767" s="21">
        <v>1</v>
      </c>
      <c r="O1767" s="21" t="s">
        <v>55</v>
      </c>
      <c r="P1767" s="21">
        <v>0</v>
      </c>
      <c r="Q1767" s="21">
        <v>0</v>
      </c>
      <c r="R1767" s="21">
        <v>0</v>
      </c>
      <c r="S1767" s="21">
        <v>0</v>
      </c>
      <c r="T1767" s="21">
        <v>0</v>
      </c>
      <c r="U1767" s="21">
        <v>0</v>
      </c>
      <c r="V1767" s="21">
        <v>0</v>
      </c>
      <c r="W1767" s="33">
        <v>714573</v>
      </c>
      <c r="X1767" s="33">
        <v>742150</v>
      </c>
      <c r="Y1767" s="21">
        <v>0</v>
      </c>
      <c r="Z1767" s="16" t="s">
        <v>315</v>
      </c>
      <c r="AA1767" s="102">
        <v>0</v>
      </c>
      <c r="AB1767" s="99">
        <v>0</v>
      </c>
      <c r="AC1767" s="99">
        <v>0</v>
      </c>
      <c r="AD1767" s="99">
        <v>0</v>
      </c>
      <c r="AE1767" s="21">
        <v>14.5</v>
      </c>
      <c r="AF1767" s="21">
        <f t="shared" si="27"/>
        <v>14.5</v>
      </c>
      <c r="AG1767" s="21" t="s">
        <v>4942</v>
      </c>
      <c r="AH1767" s="24" t="s">
        <v>12822</v>
      </c>
      <c r="AI1767" s="24" t="s">
        <v>12823</v>
      </c>
      <c r="AJ1767" s="27" t="s">
        <v>32278</v>
      </c>
      <c r="AK1767" s="28" t="s">
        <v>60</v>
      </c>
      <c r="AL1767" s="28">
        <v>10</v>
      </c>
      <c r="AM1767" s="28">
        <v>20160325</v>
      </c>
      <c r="AN1767" s="29">
        <v>302</v>
      </c>
      <c r="AO1767" s="29">
        <v>202212</v>
      </c>
      <c r="AP1767" s="29">
        <v>2022</v>
      </c>
      <c r="AQ1767" s="28">
        <v>26021795</v>
      </c>
      <c r="AR1767" s="28">
        <v>64473679</v>
      </c>
      <c r="AS1767" s="28">
        <v>24690</v>
      </c>
      <c r="AT1767" s="30">
        <v>1</v>
      </c>
      <c r="AU1767" s="30"/>
      <c r="AV1767" s="30"/>
      <c r="AW1767" s="30"/>
      <c r="AX1767" s="30"/>
      <c r="AY1767" s="30"/>
      <c r="AZ1767" s="30"/>
      <c r="BA1767" s="30"/>
      <c r="BB1767" s="30" t="s">
        <v>54452</v>
      </c>
      <c r="BC1767" s="30" t="s">
        <v>54452</v>
      </c>
      <c r="BD1767" s="30" t="s">
        <v>54452</v>
      </c>
      <c r="BE1767" s="30" t="s">
        <v>54452</v>
      </c>
      <c r="BF1767" s="30" t="s">
        <v>54452</v>
      </c>
      <c r="BG1767" s="30">
        <v>4</v>
      </c>
      <c r="BH1767" s="30" t="s">
        <v>921</v>
      </c>
      <c r="BI1767" s="31"/>
    </row>
    <row r="1768" spans="1:61" ht="16.5">
      <c r="A1768" s="21" t="s">
        <v>5874</v>
      </c>
      <c r="B1768" s="21">
        <v>5851</v>
      </c>
      <c r="C1768" s="21">
        <v>1849813</v>
      </c>
      <c r="D1768" s="21">
        <v>1348108435</v>
      </c>
      <c r="E1768" s="22">
        <v>1350110031232</v>
      </c>
      <c r="F1768" s="24" t="s">
        <v>5875</v>
      </c>
      <c r="G1768" s="24" t="s">
        <v>44</v>
      </c>
      <c r="H1768" s="24" t="s">
        <v>51</v>
      </c>
      <c r="I1768" s="24" t="s">
        <v>63</v>
      </c>
      <c r="J1768" s="24" t="s">
        <v>1011</v>
      </c>
      <c r="K1768" s="21">
        <v>35</v>
      </c>
      <c r="L1768" s="32" t="s">
        <v>5876</v>
      </c>
      <c r="M1768" s="21" t="s">
        <v>5877</v>
      </c>
      <c r="N1768" s="21">
        <v>1</v>
      </c>
      <c r="O1768" s="21" t="s">
        <v>55</v>
      </c>
      <c r="P1768" s="21">
        <v>0</v>
      </c>
      <c r="Q1768" s="21">
        <v>0</v>
      </c>
      <c r="R1768" s="21">
        <v>0</v>
      </c>
      <c r="S1768" s="21">
        <v>0</v>
      </c>
      <c r="T1768" s="21">
        <v>0</v>
      </c>
      <c r="U1768" s="33">
        <v>35237</v>
      </c>
      <c r="V1768" s="33">
        <v>69827</v>
      </c>
      <c r="W1768" s="33">
        <v>241735</v>
      </c>
      <c r="X1768" s="21">
        <v>0</v>
      </c>
      <c r="Y1768" s="21">
        <v>0</v>
      </c>
      <c r="Z1768" s="16" t="s">
        <v>126</v>
      </c>
      <c r="AA1768" s="102">
        <v>0</v>
      </c>
      <c r="AB1768" s="99">
        <v>0</v>
      </c>
      <c r="AC1768" s="99">
        <v>0</v>
      </c>
      <c r="AD1768" s="21">
        <v>0.3</v>
      </c>
      <c r="AE1768" s="21">
        <v>3.1</v>
      </c>
      <c r="AF1768" s="21">
        <f t="shared" si="27"/>
        <v>3.4</v>
      </c>
      <c r="AG1768" s="21" t="s">
        <v>5878</v>
      </c>
      <c r="AH1768" s="24" t="s">
        <v>5879</v>
      </c>
      <c r="AI1768" s="24" t="s">
        <v>5880</v>
      </c>
      <c r="AJ1768" s="27" t="s">
        <v>32279</v>
      </c>
      <c r="AK1768" s="28" t="s">
        <v>60</v>
      </c>
      <c r="AL1768" s="28">
        <v>10</v>
      </c>
      <c r="AM1768" s="28">
        <v>19890621</v>
      </c>
      <c r="AN1768" s="29">
        <v>336</v>
      </c>
      <c r="AO1768" s="29">
        <v>202303</v>
      </c>
      <c r="AP1768" s="29">
        <v>2022</v>
      </c>
      <c r="AQ1768" s="28">
        <v>57769502</v>
      </c>
      <c r="AR1768" s="28">
        <v>21072287</v>
      </c>
      <c r="AS1768" s="28">
        <v>6190000</v>
      </c>
      <c r="AT1768" s="30">
        <v>1</v>
      </c>
      <c r="AU1768" s="30"/>
      <c r="AV1768" s="30"/>
      <c r="AW1768" s="30"/>
      <c r="AX1768" s="30"/>
      <c r="AY1768" s="30"/>
      <c r="AZ1768" s="30"/>
      <c r="BA1768" s="30"/>
      <c r="BB1768" s="30" t="s">
        <v>54452</v>
      </c>
      <c r="BC1768" s="30" t="s">
        <v>54452</v>
      </c>
      <c r="BD1768" s="30" t="s">
        <v>54452</v>
      </c>
      <c r="BE1768" s="30" t="s">
        <v>54452</v>
      </c>
      <c r="BF1768" s="30" t="s">
        <v>54452</v>
      </c>
      <c r="BG1768" s="30">
        <v>4</v>
      </c>
      <c r="BH1768" s="30">
        <v>234702500</v>
      </c>
      <c r="BI1768" s="31"/>
    </row>
    <row r="1769" spans="1:61" ht="16.5">
      <c r="A1769" s="21" t="s">
        <v>11809</v>
      </c>
      <c r="B1769" s="21">
        <v>11878</v>
      </c>
      <c r="C1769" s="21">
        <v>1395932</v>
      </c>
      <c r="D1769" s="21">
        <v>1028141887</v>
      </c>
      <c r="E1769" s="22">
        <v>1101111394066</v>
      </c>
      <c r="F1769" s="24" t="s">
        <v>11810</v>
      </c>
      <c r="G1769" s="24" t="s">
        <v>44</v>
      </c>
      <c r="H1769" s="24" t="s">
        <v>51</v>
      </c>
      <c r="I1769" s="24" t="s">
        <v>52</v>
      </c>
      <c r="J1769" s="24" t="s">
        <v>1180</v>
      </c>
      <c r="K1769" s="21">
        <v>53</v>
      </c>
      <c r="L1769" s="32" t="s">
        <v>11811</v>
      </c>
      <c r="M1769" s="21" t="s">
        <v>11812</v>
      </c>
      <c r="N1769" s="21">
        <v>2</v>
      </c>
      <c r="O1769" s="21" t="s">
        <v>55</v>
      </c>
      <c r="P1769" s="21">
        <v>0</v>
      </c>
      <c r="Q1769" s="21">
        <v>0</v>
      </c>
      <c r="R1769" s="21">
        <v>0</v>
      </c>
      <c r="S1769" s="21">
        <v>0</v>
      </c>
      <c r="T1769" s="21">
        <v>0</v>
      </c>
      <c r="U1769" s="33">
        <v>28727</v>
      </c>
      <c r="V1769" s="21">
        <v>0</v>
      </c>
      <c r="W1769" s="33">
        <v>2395409</v>
      </c>
      <c r="X1769" s="21">
        <v>0</v>
      </c>
      <c r="Y1769" s="33">
        <v>28453067</v>
      </c>
      <c r="Z1769" s="16" t="s">
        <v>315</v>
      </c>
      <c r="AA1769" s="102">
        <v>0</v>
      </c>
      <c r="AB1769" s="21">
        <v>284.5</v>
      </c>
      <c r="AC1769" s="99">
        <v>0</v>
      </c>
      <c r="AD1769" s="21">
        <v>0.2</v>
      </c>
      <c r="AE1769" s="21">
        <v>23.9</v>
      </c>
      <c r="AF1769" s="21">
        <f t="shared" si="27"/>
        <v>308.59999999999997</v>
      </c>
      <c r="AG1769" s="21" t="s">
        <v>11813</v>
      </c>
      <c r="AH1769" s="24" t="s">
        <v>11814</v>
      </c>
      <c r="AI1769" s="24" t="s">
        <v>11815</v>
      </c>
      <c r="AJ1769" s="27" t="s">
        <v>32280</v>
      </c>
      <c r="AK1769" s="28" t="s">
        <v>60</v>
      </c>
      <c r="AL1769" s="28">
        <v>10</v>
      </c>
      <c r="AM1769" s="28">
        <v>19970325</v>
      </c>
      <c r="AN1769" s="29">
        <v>431</v>
      </c>
      <c r="AO1769" s="29">
        <v>202301</v>
      </c>
      <c r="AP1769" s="29">
        <v>2022</v>
      </c>
      <c r="AQ1769" s="28">
        <v>527777752</v>
      </c>
      <c r="AR1769" s="28">
        <v>192845488</v>
      </c>
      <c r="AS1769" s="28">
        <v>27474000</v>
      </c>
      <c r="AT1769" s="30">
        <v>1</v>
      </c>
      <c r="AU1769" s="30"/>
      <c r="AV1769" s="30"/>
      <c r="AW1769" s="30"/>
      <c r="AX1769" s="30"/>
      <c r="AY1769" s="30"/>
      <c r="AZ1769" s="30"/>
      <c r="BA1769" s="30"/>
      <c r="BB1769" s="30" t="s">
        <v>54452</v>
      </c>
      <c r="BC1769" s="30" t="s">
        <v>54452</v>
      </c>
      <c r="BD1769" s="30" t="s">
        <v>54452</v>
      </c>
      <c r="BE1769" s="30" t="s">
        <v>54452</v>
      </c>
      <c r="BF1769" s="30" t="s">
        <v>54452</v>
      </c>
      <c r="BG1769" s="30">
        <v>4</v>
      </c>
      <c r="BH1769" s="30" t="s">
        <v>237</v>
      </c>
      <c r="BI1769" s="31"/>
    </row>
    <row r="1770" spans="1:61" ht="16.5">
      <c r="A1770" s="21" t="s">
        <v>9105</v>
      </c>
      <c r="B1770" s="21">
        <v>9318</v>
      </c>
      <c r="C1770" s="21">
        <v>2141654</v>
      </c>
      <c r="D1770" s="21">
        <v>2198116013</v>
      </c>
      <c r="E1770" s="22">
        <v>1101111146467</v>
      </c>
      <c r="F1770" s="24" t="s">
        <v>9106</v>
      </c>
      <c r="G1770" s="24" t="s">
        <v>44</v>
      </c>
      <c r="H1770" s="24" t="s">
        <v>51</v>
      </c>
      <c r="I1770" s="24" t="s">
        <v>65</v>
      </c>
      <c r="J1770" s="24" t="s">
        <v>313</v>
      </c>
      <c r="K1770" s="21">
        <v>46</v>
      </c>
      <c r="L1770" s="32" t="s">
        <v>9107</v>
      </c>
      <c r="M1770" s="21" t="s">
        <v>2186</v>
      </c>
      <c r="N1770" s="21">
        <v>1</v>
      </c>
      <c r="O1770" s="21" t="s">
        <v>55</v>
      </c>
      <c r="P1770" s="21">
        <v>0</v>
      </c>
      <c r="Q1770" s="21">
        <v>0</v>
      </c>
      <c r="R1770" s="21">
        <v>0</v>
      </c>
      <c r="S1770" s="21">
        <v>0</v>
      </c>
      <c r="T1770" s="21">
        <v>0</v>
      </c>
      <c r="U1770" s="21">
        <v>0</v>
      </c>
      <c r="V1770" s="33">
        <v>7768</v>
      </c>
      <c r="W1770" s="33">
        <v>5750</v>
      </c>
      <c r="X1770" s="21">
        <v>0</v>
      </c>
      <c r="Y1770" s="21">
        <v>0</v>
      </c>
      <c r="Z1770" s="16" t="s">
        <v>315</v>
      </c>
      <c r="AA1770" s="102">
        <v>0</v>
      </c>
      <c r="AB1770" s="99">
        <v>0</v>
      </c>
      <c r="AC1770" s="99">
        <v>0</v>
      </c>
      <c r="AD1770" s="99">
        <v>0</v>
      </c>
      <c r="AE1770" s="21">
        <v>0.1</v>
      </c>
      <c r="AF1770" s="21">
        <f t="shared" si="27"/>
        <v>0.1</v>
      </c>
      <c r="AG1770" s="21" t="s">
        <v>9108</v>
      </c>
      <c r="AH1770" s="24" t="s">
        <v>9109</v>
      </c>
      <c r="AI1770" s="24" t="s">
        <v>9110</v>
      </c>
      <c r="AJ1770" s="27" t="s">
        <v>32281</v>
      </c>
      <c r="AK1770" s="28" t="s">
        <v>60</v>
      </c>
      <c r="AL1770" s="28">
        <v>10</v>
      </c>
      <c r="AM1770" s="28">
        <v>19950408</v>
      </c>
      <c r="AN1770" s="29">
        <v>473</v>
      </c>
      <c r="AO1770" s="29">
        <v>202212</v>
      </c>
      <c r="AP1770" s="29">
        <v>2022</v>
      </c>
      <c r="AQ1770" s="28">
        <v>41918269</v>
      </c>
      <c r="AR1770" s="28">
        <v>15326574</v>
      </c>
      <c r="AS1770" s="28">
        <v>1500000</v>
      </c>
      <c r="AT1770" s="30">
        <v>2</v>
      </c>
      <c r="AU1770" s="30"/>
      <c r="AV1770" s="30"/>
      <c r="AW1770" s="30"/>
      <c r="AX1770" s="30"/>
      <c r="AY1770" s="30"/>
      <c r="AZ1770" s="30"/>
      <c r="BA1770" s="30"/>
      <c r="BB1770" s="30" t="s">
        <v>54452</v>
      </c>
      <c r="BC1770" s="30" t="s">
        <v>54452</v>
      </c>
      <c r="BD1770" s="30" t="s">
        <v>54452</v>
      </c>
      <c r="BE1770" s="30" t="s">
        <v>54452</v>
      </c>
      <c r="BF1770" s="30" t="s">
        <v>9111</v>
      </c>
      <c r="BG1770" s="30">
        <v>2</v>
      </c>
      <c r="BH1770" s="30"/>
      <c r="BI1770" s="31"/>
    </row>
    <row r="1771" spans="1:61" ht="16.5">
      <c r="A1771" s="21" t="s">
        <v>15625</v>
      </c>
      <c r="B1771" s="21">
        <v>14796</v>
      </c>
      <c r="C1771" s="21">
        <v>1857319</v>
      </c>
      <c r="D1771" s="21">
        <v>6098114412</v>
      </c>
      <c r="E1771" s="22">
        <v>1101110746078</v>
      </c>
      <c r="F1771" s="24" t="s">
        <v>15626</v>
      </c>
      <c r="G1771" s="24" t="s">
        <v>44</v>
      </c>
      <c r="H1771" s="24" t="s">
        <v>51</v>
      </c>
      <c r="I1771" s="24" t="s">
        <v>52</v>
      </c>
      <c r="J1771" s="24" t="s">
        <v>363</v>
      </c>
      <c r="K1771" s="21">
        <v>63</v>
      </c>
      <c r="L1771" s="32" t="s">
        <v>15627</v>
      </c>
      <c r="M1771" s="21" t="s">
        <v>15628</v>
      </c>
      <c r="N1771" s="21">
        <v>1</v>
      </c>
      <c r="O1771" s="21" t="s">
        <v>55</v>
      </c>
      <c r="P1771" s="33">
        <v>12245</v>
      </c>
      <c r="Q1771" s="33">
        <v>186419</v>
      </c>
      <c r="R1771" s="21">
        <v>0</v>
      </c>
      <c r="S1771" s="21">
        <v>0</v>
      </c>
      <c r="T1771" s="21">
        <v>0</v>
      </c>
      <c r="U1771" s="33">
        <v>53548</v>
      </c>
      <c r="V1771" s="33">
        <v>491302</v>
      </c>
      <c r="W1771" s="33">
        <v>516867</v>
      </c>
      <c r="X1771" s="21">
        <v>0</v>
      </c>
      <c r="Y1771" s="21">
        <v>0</v>
      </c>
      <c r="Z1771" s="16" t="s">
        <v>315</v>
      </c>
      <c r="AA1771" s="21">
        <v>0.1</v>
      </c>
      <c r="AB1771" s="21">
        <v>1.8</v>
      </c>
      <c r="AC1771" s="99">
        <v>0</v>
      </c>
      <c r="AD1771" s="21">
        <v>0.5</v>
      </c>
      <c r="AE1771" s="21">
        <v>10</v>
      </c>
      <c r="AF1771" s="21">
        <f t="shared" si="27"/>
        <v>12.4</v>
      </c>
      <c r="AG1771" s="21" t="s">
        <v>15629</v>
      </c>
      <c r="AH1771" s="24" t="s">
        <v>15630</v>
      </c>
      <c r="AI1771" s="24" t="s">
        <v>15631</v>
      </c>
      <c r="AJ1771" s="27" t="s">
        <v>32282</v>
      </c>
      <c r="AK1771" s="28" t="s">
        <v>60</v>
      </c>
      <c r="AL1771" s="28">
        <v>10</v>
      </c>
      <c r="AM1771" s="28">
        <v>19910125</v>
      </c>
      <c r="AN1771" s="29">
        <v>963</v>
      </c>
      <c r="AO1771" s="29">
        <v>202305</v>
      </c>
      <c r="AP1771" s="29">
        <v>2022</v>
      </c>
      <c r="AQ1771" s="28">
        <v>137859478</v>
      </c>
      <c r="AR1771" s="28">
        <v>97911065</v>
      </c>
      <c r="AS1771" s="28">
        <v>971800</v>
      </c>
      <c r="AT1771" s="30">
        <v>2</v>
      </c>
      <c r="AU1771" s="30"/>
      <c r="AV1771" s="30"/>
      <c r="AW1771" s="30"/>
      <c r="AX1771" s="30"/>
      <c r="AY1771" s="30"/>
      <c r="AZ1771" s="30"/>
      <c r="BA1771" s="30"/>
      <c r="BB1771" s="30" t="s">
        <v>54452</v>
      </c>
      <c r="BC1771" s="30" t="s">
        <v>54452</v>
      </c>
      <c r="BD1771" s="30" t="s">
        <v>54452</v>
      </c>
      <c r="BE1771" s="30" t="s">
        <v>54452</v>
      </c>
      <c r="BF1771" s="30" t="s">
        <v>54452</v>
      </c>
      <c r="BG1771" s="30">
        <v>7</v>
      </c>
      <c r="BH1771" s="30" t="s">
        <v>15632</v>
      </c>
      <c r="BI1771" s="31"/>
    </row>
    <row r="1772" spans="1:61" ht="16.5">
      <c r="A1772" s="21" t="s">
        <v>8514</v>
      </c>
      <c r="B1772" s="21">
        <v>8681</v>
      </c>
      <c r="C1772" s="21">
        <v>1457939</v>
      </c>
      <c r="D1772" s="21">
        <v>3128102856</v>
      </c>
      <c r="E1772" s="22">
        <v>1615110001613</v>
      </c>
      <c r="F1772" s="24" t="s">
        <v>8515</v>
      </c>
      <c r="G1772" s="24" t="s">
        <v>44</v>
      </c>
      <c r="H1772" s="24" t="s">
        <v>51</v>
      </c>
      <c r="I1772" s="24" t="s">
        <v>52</v>
      </c>
      <c r="J1772" s="24" t="s">
        <v>313</v>
      </c>
      <c r="K1772" s="21">
        <v>46</v>
      </c>
      <c r="L1772" s="32" t="s">
        <v>8516</v>
      </c>
      <c r="M1772" s="21" t="s">
        <v>8517</v>
      </c>
      <c r="N1772" s="21">
        <v>1</v>
      </c>
      <c r="O1772" s="21" t="s">
        <v>55</v>
      </c>
      <c r="P1772" s="21">
        <v>0</v>
      </c>
      <c r="Q1772" s="21">
        <v>0</v>
      </c>
      <c r="R1772" s="21">
        <v>0</v>
      </c>
      <c r="S1772" s="21">
        <v>0</v>
      </c>
      <c r="T1772" s="21">
        <v>0</v>
      </c>
      <c r="U1772" s="33">
        <v>121415</v>
      </c>
      <c r="V1772" s="33">
        <v>878118</v>
      </c>
      <c r="W1772" s="33">
        <v>194922</v>
      </c>
      <c r="X1772" s="21">
        <v>0</v>
      </c>
      <c r="Y1772" s="33">
        <v>1002524</v>
      </c>
      <c r="Z1772" s="16" t="s">
        <v>1249</v>
      </c>
      <c r="AA1772" s="102">
        <v>0</v>
      </c>
      <c r="AB1772" s="21">
        <v>10</v>
      </c>
      <c r="AC1772" s="99">
        <v>0</v>
      </c>
      <c r="AD1772" s="21">
        <v>1.2</v>
      </c>
      <c r="AE1772" s="21">
        <v>10.7</v>
      </c>
      <c r="AF1772" s="21">
        <f t="shared" si="27"/>
        <v>21.9</v>
      </c>
      <c r="AG1772" s="21" t="s">
        <v>8518</v>
      </c>
      <c r="AH1772" s="24" t="s">
        <v>8519</v>
      </c>
      <c r="AI1772" s="24" t="s">
        <v>8520</v>
      </c>
      <c r="AJ1772" s="27" t="s">
        <v>32283</v>
      </c>
      <c r="AK1772" s="28" t="s">
        <v>156</v>
      </c>
      <c r="AL1772" s="28">
        <v>10</v>
      </c>
      <c r="AM1772" s="28">
        <v>19830416</v>
      </c>
      <c r="AN1772" s="29">
        <v>1202</v>
      </c>
      <c r="AO1772" s="29">
        <v>202306</v>
      </c>
      <c r="AP1772" s="29">
        <v>2022</v>
      </c>
      <c r="AQ1772" s="28">
        <v>205171983</v>
      </c>
      <c r="AR1772" s="28">
        <v>492299259</v>
      </c>
      <c r="AS1772" s="28">
        <v>2857200</v>
      </c>
      <c r="AT1772" s="30">
        <v>2</v>
      </c>
      <c r="AU1772" s="30"/>
      <c r="AV1772" s="30"/>
      <c r="AW1772" s="30"/>
      <c r="AX1772" s="30"/>
      <c r="AY1772" s="30"/>
      <c r="AZ1772" s="30"/>
      <c r="BA1772" s="30"/>
      <c r="BB1772" s="30" t="s">
        <v>54452</v>
      </c>
      <c r="BC1772" s="30" t="s">
        <v>54452</v>
      </c>
      <c r="BD1772" s="30" t="s">
        <v>54452</v>
      </c>
      <c r="BE1772" s="30" t="s">
        <v>54452</v>
      </c>
      <c r="BF1772" s="30" t="s">
        <v>8521</v>
      </c>
      <c r="BG1772" s="30">
        <v>2</v>
      </c>
      <c r="BH1772" s="30" t="s">
        <v>8522</v>
      </c>
      <c r="BI1772" s="31"/>
    </row>
    <row r="1773" spans="1:61" ht="16.5">
      <c r="A1773" s="21" t="s">
        <v>16017</v>
      </c>
      <c r="B1773" s="21">
        <v>15052</v>
      </c>
      <c r="C1773" s="21">
        <v>4031509</v>
      </c>
      <c r="D1773" s="21">
        <v>6108609122</v>
      </c>
      <c r="E1773" s="22">
        <v>2301110180396</v>
      </c>
      <c r="F1773" s="24" t="s">
        <v>16018</v>
      </c>
      <c r="G1773" s="24" t="s">
        <v>44</v>
      </c>
      <c r="H1773" s="24" t="s">
        <v>51</v>
      </c>
      <c r="I1773" s="24" t="s">
        <v>52</v>
      </c>
      <c r="J1773" s="24" t="s">
        <v>2407</v>
      </c>
      <c r="K1773" s="21">
        <v>39</v>
      </c>
      <c r="L1773" s="32" t="s">
        <v>16019</v>
      </c>
      <c r="M1773" s="21" t="s">
        <v>8517</v>
      </c>
      <c r="N1773" s="21">
        <v>1</v>
      </c>
      <c r="O1773" s="21" t="s">
        <v>83</v>
      </c>
      <c r="P1773" s="33">
        <v>57339000</v>
      </c>
      <c r="Q1773" s="33">
        <v>145580512</v>
      </c>
      <c r="R1773" s="21">
        <v>0</v>
      </c>
      <c r="S1773" s="21">
        <v>0</v>
      </c>
      <c r="T1773" s="21">
        <v>0</v>
      </c>
      <c r="U1773" s="33">
        <v>75398030</v>
      </c>
      <c r="V1773" s="33">
        <v>494240594</v>
      </c>
      <c r="W1773" s="33">
        <v>342929550</v>
      </c>
      <c r="X1773" s="21">
        <v>0</v>
      </c>
      <c r="Y1773" s="33">
        <v>82500000</v>
      </c>
      <c r="Z1773" s="16" t="s">
        <v>315</v>
      </c>
      <c r="AA1773" s="21">
        <v>0.5</v>
      </c>
      <c r="AB1773" s="21">
        <v>2.2000000000000002</v>
      </c>
      <c r="AC1773" s="99">
        <v>0</v>
      </c>
      <c r="AD1773" s="21">
        <v>0.7</v>
      </c>
      <c r="AE1773" s="21">
        <v>8.3000000000000007</v>
      </c>
      <c r="AF1773" s="21">
        <f t="shared" si="27"/>
        <v>11.700000000000001</v>
      </c>
      <c r="AG1773" s="21" t="s">
        <v>16020</v>
      </c>
      <c r="AH1773" s="24" t="s">
        <v>16021</v>
      </c>
      <c r="AI1773" s="24" t="s">
        <v>16022</v>
      </c>
      <c r="AJ1773" s="27" t="s">
        <v>32284</v>
      </c>
      <c r="AK1773" s="28" t="s">
        <v>60</v>
      </c>
      <c r="AL1773" s="28">
        <v>10</v>
      </c>
      <c r="AM1773" s="28">
        <v>20110808</v>
      </c>
      <c r="AN1773" s="29">
        <v>600</v>
      </c>
      <c r="AO1773" s="29">
        <v>202305</v>
      </c>
      <c r="AP1773" s="29">
        <v>2022</v>
      </c>
      <c r="AQ1773" s="28">
        <v>88236794</v>
      </c>
      <c r="AR1773" s="28">
        <v>128472950</v>
      </c>
      <c r="AS1773" s="28">
        <v>70000000</v>
      </c>
      <c r="AT1773" s="30">
        <v>1</v>
      </c>
      <c r="AU1773" s="30"/>
      <c r="AV1773" s="30"/>
      <c r="AW1773" s="30"/>
      <c r="AX1773" s="30"/>
      <c r="AY1773" s="30"/>
      <c r="AZ1773" s="30"/>
      <c r="BA1773" s="30"/>
      <c r="BB1773" s="30" t="s">
        <v>54452</v>
      </c>
      <c r="BC1773" s="30" t="s">
        <v>54452</v>
      </c>
      <c r="BD1773" s="30" t="s">
        <v>54452</v>
      </c>
      <c r="BE1773" s="30" t="s">
        <v>54452</v>
      </c>
      <c r="BF1773" s="30" t="s">
        <v>54452</v>
      </c>
      <c r="BG1773" s="30">
        <v>13</v>
      </c>
      <c r="BH1773" s="30"/>
      <c r="BI1773" s="31"/>
    </row>
    <row r="1774" spans="1:61" ht="16.5">
      <c r="A1774" s="21" t="s">
        <v>4781</v>
      </c>
      <c r="B1774" s="21">
        <v>4412</v>
      </c>
      <c r="C1774" s="21">
        <v>6497133</v>
      </c>
      <c r="D1774" s="21">
        <v>4908100105</v>
      </c>
      <c r="E1774" s="22">
        <v>1358110272682</v>
      </c>
      <c r="F1774" s="24" t="s">
        <v>4782</v>
      </c>
      <c r="G1774" s="24" t="s">
        <v>44</v>
      </c>
      <c r="H1774" s="24" t="s">
        <v>51</v>
      </c>
      <c r="I1774" s="24" t="s">
        <v>52</v>
      </c>
      <c r="J1774" s="24" t="s">
        <v>1944</v>
      </c>
      <c r="K1774" s="21">
        <v>26</v>
      </c>
      <c r="L1774" s="32" t="s">
        <v>4783</v>
      </c>
      <c r="M1774" s="21" t="s">
        <v>238</v>
      </c>
      <c r="N1774" s="73">
        <v>1</v>
      </c>
      <c r="O1774" s="73" t="s">
        <v>55</v>
      </c>
      <c r="P1774" s="33">
        <v>49266</v>
      </c>
      <c r="Q1774" s="33">
        <v>384031</v>
      </c>
      <c r="R1774" s="21">
        <v>0</v>
      </c>
      <c r="S1774" s="33">
        <v>254967</v>
      </c>
      <c r="T1774" s="21">
        <v>0</v>
      </c>
      <c r="U1774" s="33">
        <v>181402</v>
      </c>
      <c r="V1774" s="33">
        <v>265400</v>
      </c>
      <c r="W1774" s="21">
        <v>0</v>
      </c>
      <c r="X1774" s="21">
        <v>0</v>
      </c>
      <c r="Y1774" s="33">
        <v>273981</v>
      </c>
      <c r="Z1774" s="21" t="s">
        <v>126</v>
      </c>
      <c r="AA1774" s="21">
        <v>0.4</v>
      </c>
      <c r="AB1774" s="21">
        <v>6.5</v>
      </c>
      <c r="AC1774" s="21">
        <v>2.5</v>
      </c>
      <c r="AD1774" s="21">
        <v>1.8</v>
      </c>
      <c r="AE1774" s="21">
        <v>2.6</v>
      </c>
      <c r="AF1774" s="21">
        <f t="shared" si="27"/>
        <v>13.8</v>
      </c>
      <c r="AG1774" s="21" t="s">
        <v>4784</v>
      </c>
      <c r="AH1774" s="24" t="s">
        <v>4785</v>
      </c>
      <c r="AI1774" s="24" t="s">
        <v>4786</v>
      </c>
      <c r="AJ1774" s="27" t="s">
        <v>32285</v>
      </c>
      <c r="AK1774" s="28" t="s">
        <v>156</v>
      </c>
      <c r="AL1774" s="28">
        <v>10</v>
      </c>
      <c r="AM1774" s="28">
        <v>20150702</v>
      </c>
      <c r="AN1774" s="29">
        <v>448</v>
      </c>
      <c r="AO1774" s="29">
        <v>202306</v>
      </c>
      <c r="AP1774" s="29">
        <v>2022</v>
      </c>
      <c r="AQ1774" s="28">
        <v>931449231</v>
      </c>
      <c r="AR1774" s="28">
        <v>487384549</v>
      </c>
      <c r="AS1774" s="28">
        <v>25002776</v>
      </c>
      <c r="AT1774" s="30">
        <v>1</v>
      </c>
      <c r="AU1774" s="30"/>
      <c r="AV1774" s="30"/>
      <c r="AW1774" s="30"/>
      <c r="AX1774" s="30"/>
      <c r="AY1774" s="30"/>
      <c r="AZ1774" s="30"/>
      <c r="BA1774" s="30"/>
      <c r="BB1774" s="30" t="s">
        <v>54452</v>
      </c>
      <c r="BC1774" s="30" t="s">
        <v>54452</v>
      </c>
      <c r="BD1774" s="30" t="s">
        <v>54452</v>
      </c>
      <c r="BE1774" s="30" t="s">
        <v>54452</v>
      </c>
      <c r="BF1774" s="30" t="s">
        <v>54452</v>
      </c>
      <c r="BG1774" s="30">
        <v>7</v>
      </c>
      <c r="BH1774" s="30" t="s">
        <v>4787</v>
      </c>
      <c r="BI1774" s="31"/>
    </row>
    <row r="1775" spans="1:61" ht="16.5">
      <c r="A1775" s="21" t="s">
        <v>12633</v>
      </c>
      <c r="B1775" s="21">
        <v>12391</v>
      </c>
      <c r="C1775" s="21">
        <v>4086634</v>
      </c>
      <c r="D1775" s="21">
        <v>1148694266</v>
      </c>
      <c r="E1775" s="22">
        <v>1101114810407</v>
      </c>
      <c r="F1775" s="24" t="s">
        <v>12634</v>
      </c>
      <c r="G1775" s="24" t="s">
        <v>44</v>
      </c>
      <c r="H1775" s="24" t="s">
        <v>51</v>
      </c>
      <c r="I1775" s="24" t="s">
        <v>65</v>
      </c>
      <c r="J1775" s="24" t="s">
        <v>462</v>
      </c>
      <c r="K1775" s="21">
        <v>56</v>
      </c>
      <c r="L1775" s="32" t="s">
        <v>12635</v>
      </c>
      <c r="M1775" s="21" t="s">
        <v>12636</v>
      </c>
      <c r="N1775" s="21">
        <v>1</v>
      </c>
      <c r="O1775" s="21" t="s">
        <v>55</v>
      </c>
      <c r="P1775" s="21">
        <v>0</v>
      </c>
      <c r="Q1775" s="21">
        <v>0</v>
      </c>
      <c r="R1775" s="21">
        <v>0</v>
      </c>
      <c r="S1775" s="33">
        <v>11500</v>
      </c>
      <c r="T1775" s="21">
        <v>0</v>
      </c>
      <c r="U1775" s="33">
        <v>54869</v>
      </c>
      <c r="V1775" s="21">
        <v>0</v>
      </c>
      <c r="W1775" s="33">
        <v>6924</v>
      </c>
      <c r="X1775" s="21">
        <v>0</v>
      </c>
      <c r="Y1775" s="21">
        <v>0</v>
      </c>
      <c r="Z1775" s="16" t="s">
        <v>315</v>
      </c>
      <c r="AA1775" s="102">
        <v>0</v>
      </c>
      <c r="AB1775" s="99">
        <v>0</v>
      </c>
      <c r="AC1775" s="21">
        <v>0.1</v>
      </c>
      <c r="AD1775" s="21">
        <v>0.5</v>
      </c>
      <c r="AE1775" s="99">
        <v>0</v>
      </c>
      <c r="AF1775" s="21">
        <f t="shared" si="27"/>
        <v>0.6</v>
      </c>
      <c r="AG1775" s="21" t="s">
        <v>10659</v>
      </c>
      <c r="AH1775" s="24" t="s">
        <v>12637</v>
      </c>
      <c r="AI1775" s="24" t="s">
        <v>12638</v>
      </c>
      <c r="AJ1775" s="27" t="s">
        <v>32286</v>
      </c>
      <c r="AK1775" s="28" t="s">
        <v>60</v>
      </c>
      <c r="AL1775" s="28">
        <v>10</v>
      </c>
      <c r="AM1775" s="28">
        <v>20120302</v>
      </c>
      <c r="AN1775" s="29">
        <v>510</v>
      </c>
      <c r="AO1775" s="29">
        <v>202303</v>
      </c>
      <c r="AP1775" s="29">
        <v>2022</v>
      </c>
      <c r="AQ1775" s="28">
        <v>54831278</v>
      </c>
      <c r="AR1775" s="28">
        <v>15661873</v>
      </c>
      <c r="AS1775" s="28">
        <v>600000</v>
      </c>
      <c r="AT1775" s="30">
        <v>1</v>
      </c>
      <c r="AU1775" s="30"/>
      <c r="AV1775" s="30"/>
      <c r="AW1775" s="30"/>
      <c r="AX1775" s="30"/>
      <c r="AY1775" s="30"/>
      <c r="AZ1775" s="30"/>
      <c r="BA1775" s="30"/>
      <c r="BB1775" s="30" t="s">
        <v>54452</v>
      </c>
      <c r="BC1775" s="30" t="s">
        <v>54452</v>
      </c>
      <c r="BD1775" s="30" t="s">
        <v>54452</v>
      </c>
      <c r="BE1775" s="30" t="s">
        <v>54452</v>
      </c>
      <c r="BF1775" s="30" t="s">
        <v>54452</v>
      </c>
      <c r="BG1775" s="30">
        <v>7</v>
      </c>
      <c r="BH1775" s="30"/>
      <c r="BI1775" s="31"/>
    </row>
    <row r="1776" spans="1:61" ht="16.5">
      <c r="A1776" s="21" t="s">
        <v>13017</v>
      </c>
      <c r="B1776" s="21">
        <v>12736</v>
      </c>
      <c r="C1776" s="21">
        <v>1327694</v>
      </c>
      <c r="D1776" s="21">
        <v>2148614882</v>
      </c>
      <c r="E1776" s="22">
        <v>1101111394115</v>
      </c>
      <c r="F1776" s="24" t="s">
        <v>13018</v>
      </c>
      <c r="G1776" s="24" t="s">
        <v>44</v>
      </c>
      <c r="H1776" s="24" t="s">
        <v>51</v>
      </c>
      <c r="I1776" s="24" t="s">
        <v>65</v>
      </c>
      <c r="J1776" s="24" t="s">
        <v>462</v>
      </c>
      <c r="K1776" s="21">
        <v>56</v>
      </c>
      <c r="L1776" s="32" t="s">
        <v>13019</v>
      </c>
      <c r="M1776" s="21" t="s">
        <v>1137</v>
      </c>
      <c r="N1776" s="21">
        <v>1</v>
      </c>
      <c r="O1776" s="21" t="s">
        <v>55</v>
      </c>
      <c r="P1776" s="21">
        <v>0</v>
      </c>
      <c r="Q1776" s="21">
        <v>0</v>
      </c>
      <c r="R1776" s="21">
        <v>0</v>
      </c>
      <c r="S1776" s="21">
        <v>0</v>
      </c>
      <c r="T1776" s="21">
        <v>0</v>
      </c>
      <c r="U1776" s="21">
        <v>0</v>
      </c>
      <c r="V1776" s="21">
        <v>0</v>
      </c>
      <c r="W1776" s="33">
        <v>406786</v>
      </c>
      <c r="X1776" s="21">
        <v>0</v>
      </c>
      <c r="Y1776" s="33">
        <v>3828164</v>
      </c>
      <c r="Z1776" s="16" t="s">
        <v>315</v>
      </c>
      <c r="AA1776" s="102">
        <v>0</v>
      </c>
      <c r="AB1776" s="21">
        <v>38.200000000000003</v>
      </c>
      <c r="AC1776" s="99">
        <v>0</v>
      </c>
      <c r="AD1776" s="99">
        <v>0</v>
      </c>
      <c r="AE1776" s="21">
        <v>4</v>
      </c>
      <c r="AF1776" s="21">
        <f t="shared" si="27"/>
        <v>42.2</v>
      </c>
      <c r="AG1776" s="21" t="s">
        <v>13020</v>
      </c>
      <c r="AH1776" s="24" t="s">
        <v>13021</v>
      </c>
      <c r="AI1776" s="24" t="s">
        <v>13022</v>
      </c>
      <c r="AJ1776" s="27" t="s">
        <v>31047</v>
      </c>
      <c r="AK1776" s="28" t="s">
        <v>60</v>
      </c>
      <c r="AL1776" s="28">
        <v>10</v>
      </c>
      <c r="AM1776" s="28">
        <v>19970325</v>
      </c>
      <c r="AN1776" s="29">
        <v>329</v>
      </c>
      <c r="AO1776" s="29">
        <v>202212</v>
      </c>
      <c r="AP1776" s="29">
        <v>2022</v>
      </c>
      <c r="AQ1776" s="28">
        <v>53501406</v>
      </c>
      <c r="AR1776" s="28">
        <v>84728939</v>
      </c>
      <c r="AS1776" s="28">
        <v>542860</v>
      </c>
      <c r="AT1776" s="30">
        <v>2</v>
      </c>
      <c r="AU1776" s="30"/>
      <c r="AV1776" s="30"/>
      <c r="AW1776" s="30"/>
      <c r="AX1776" s="30"/>
      <c r="AY1776" s="30"/>
      <c r="AZ1776" s="30"/>
      <c r="BA1776" s="30"/>
      <c r="BB1776" s="30" t="s">
        <v>54452</v>
      </c>
      <c r="BC1776" s="30" t="s">
        <v>54452</v>
      </c>
      <c r="BD1776" s="30" t="s">
        <v>54452</v>
      </c>
      <c r="BE1776" s="30" t="s">
        <v>54452</v>
      </c>
      <c r="BF1776" s="30" t="s">
        <v>54452</v>
      </c>
      <c r="BG1776" s="30">
        <v>7</v>
      </c>
      <c r="BH1776" s="30"/>
      <c r="BI1776" s="31"/>
    </row>
    <row r="1777" spans="1:61" ht="16.5">
      <c r="A1777" s="21" t="s">
        <v>9678</v>
      </c>
      <c r="B1777" s="21">
        <v>9950</v>
      </c>
      <c r="C1777" s="21">
        <v>1132073</v>
      </c>
      <c r="D1777" s="21">
        <v>2148671641</v>
      </c>
      <c r="E1777" s="22">
        <v>1101112112764</v>
      </c>
      <c r="F1777" s="24" t="s">
        <v>9679</v>
      </c>
      <c r="G1777" s="24" t="s">
        <v>44</v>
      </c>
      <c r="H1777" s="24" t="s">
        <v>51</v>
      </c>
      <c r="I1777" s="24" t="s">
        <v>63</v>
      </c>
      <c r="J1777" s="24" t="s">
        <v>264</v>
      </c>
      <c r="K1777" s="21">
        <v>15</v>
      </c>
      <c r="L1777" s="32" t="s">
        <v>9680</v>
      </c>
      <c r="M1777" s="21" t="s">
        <v>9681</v>
      </c>
      <c r="N1777" s="73">
        <v>1</v>
      </c>
      <c r="O1777" s="73" t="s">
        <v>55</v>
      </c>
      <c r="P1777" s="21">
        <v>0</v>
      </c>
      <c r="Q1777" s="21">
        <v>0</v>
      </c>
      <c r="R1777" s="33">
        <v>83700</v>
      </c>
      <c r="S1777" s="33">
        <v>1910107</v>
      </c>
      <c r="T1777" s="21">
        <v>0</v>
      </c>
      <c r="U1777" s="21">
        <v>0</v>
      </c>
      <c r="V1777" s="33">
        <v>854667</v>
      </c>
      <c r="W1777" s="21">
        <v>0</v>
      </c>
      <c r="X1777" s="21">
        <v>0</v>
      </c>
      <c r="Y1777" s="33">
        <v>525821</v>
      </c>
      <c r="Z1777" s="21"/>
      <c r="AA1777" s="102">
        <v>0</v>
      </c>
      <c r="AB1777" s="21">
        <v>6</v>
      </c>
      <c r="AC1777" s="21">
        <v>19.100000000000001</v>
      </c>
      <c r="AD1777" s="99">
        <v>0</v>
      </c>
      <c r="AE1777" s="21">
        <v>8.5</v>
      </c>
      <c r="AF1777" s="21">
        <f t="shared" si="27"/>
        <v>33.6</v>
      </c>
      <c r="AG1777" s="21" t="s">
        <v>9663</v>
      </c>
      <c r="AH1777" s="24" t="s">
        <v>9682</v>
      </c>
      <c r="AI1777" s="24" t="s">
        <v>9683</v>
      </c>
      <c r="AJ1777" s="27" t="s">
        <v>32287</v>
      </c>
      <c r="AK1777" s="28" t="s">
        <v>70</v>
      </c>
      <c r="AL1777" s="28">
        <v>10</v>
      </c>
      <c r="AM1777" s="28">
        <v>20001117</v>
      </c>
      <c r="AN1777" s="29">
        <v>888</v>
      </c>
      <c r="AO1777" s="29">
        <v>202306</v>
      </c>
      <c r="AP1777" s="29">
        <v>2022</v>
      </c>
      <c r="AQ1777" s="28">
        <v>386039613</v>
      </c>
      <c r="AR1777" s="28">
        <v>599724549</v>
      </c>
      <c r="AS1777" s="28">
        <v>18850987</v>
      </c>
      <c r="AT1777" s="30">
        <v>1</v>
      </c>
      <c r="AU1777" s="30"/>
      <c r="AV1777" s="30"/>
      <c r="AW1777" s="30"/>
      <c r="AX1777" s="30"/>
      <c r="AY1777" s="30"/>
      <c r="AZ1777" s="30"/>
      <c r="BA1777" s="30"/>
      <c r="BB1777" s="30" t="s">
        <v>54452</v>
      </c>
      <c r="BC1777" s="30" t="s">
        <v>54452</v>
      </c>
      <c r="BD1777" s="30" t="s">
        <v>54452</v>
      </c>
      <c r="BE1777" s="30" t="s">
        <v>54452</v>
      </c>
      <c r="BF1777" s="30" t="s">
        <v>54452</v>
      </c>
      <c r="BG1777" s="30">
        <v>4</v>
      </c>
      <c r="BH1777" s="30" t="s">
        <v>9287</v>
      </c>
      <c r="BI1777" s="31"/>
    </row>
    <row r="1778" spans="1:61" ht="16.5">
      <c r="A1778" s="21" t="s">
        <v>13591</v>
      </c>
      <c r="B1778" s="21">
        <v>13426</v>
      </c>
      <c r="C1778" s="21">
        <v>3160071</v>
      </c>
      <c r="D1778" s="21">
        <v>1138610017</v>
      </c>
      <c r="E1778" s="22">
        <v>1101113586471</v>
      </c>
      <c r="F1778" s="24" t="s">
        <v>13592</v>
      </c>
      <c r="G1778" s="24" t="s">
        <v>44</v>
      </c>
      <c r="H1778" s="24" t="s">
        <v>51</v>
      </c>
      <c r="I1778" s="24" t="s">
        <v>52</v>
      </c>
      <c r="J1778" s="24" t="s">
        <v>581</v>
      </c>
      <c r="K1778" s="21">
        <v>60</v>
      </c>
      <c r="L1778" s="32" t="s">
        <v>13593</v>
      </c>
      <c r="M1778" s="21" t="s">
        <v>13594</v>
      </c>
      <c r="N1778" s="21">
        <v>1</v>
      </c>
      <c r="O1778" s="21" t="s">
        <v>55</v>
      </c>
      <c r="P1778" s="21">
        <v>0</v>
      </c>
      <c r="Q1778" s="21">
        <v>0</v>
      </c>
      <c r="R1778" s="21">
        <v>0</v>
      </c>
      <c r="S1778" s="21">
        <v>0</v>
      </c>
      <c r="T1778" s="21">
        <v>0</v>
      </c>
      <c r="U1778" s="21">
        <v>0</v>
      </c>
      <c r="V1778" s="21">
        <v>0</v>
      </c>
      <c r="W1778" s="33">
        <v>1511136</v>
      </c>
      <c r="X1778" s="21">
        <v>0</v>
      </c>
      <c r="Y1778" s="33">
        <v>50570</v>
      </c>
      <c r="Z1778" s="16" t="s">
        <v>315</v>
      </c>
      <c r="AA1778" s="102">
        <v>0</v>
      </c>
      <c r="AB1778" s="21">
        <v>0.5</v>
      </c>
      <c r="AC1778" s="99">
        <v>0</v>
      </c>
      <c r="AD1778" s="99">
        <v>0</v>
      </c>
      <c r="AE1778" s="21">
        <v>15.1</v>
      </c>
      <c r="AF1778" s="21">
        <f t="shared" si="27"/>
        <v>15.6</v>
      </c>
      <c r="AG1778" s="21" t="s">
        <v>13595</v>
      </c>
      <c r="AH1778" s="24" t="s">
        <v>13596</v>
      </c>
      <c r="AI1778" s="24" t="s">
        <v>431</v>
      </c>
      <c r="AJ1778" s="27" t="s">
        <v>31808</v>
      </c>
      <c r="AK1778" s="28" t="s">
        <v>60</v>
      </c>
      <c r="AL1778" s="28">
        <v>10</v>
      </c>
      <c r="AM1778" s="28">
        <v>20061226</v>
      </c>
      <c r="AN1778" s="29">
        <v>308</v>
      </c>
      <c r="AO1778" s="29">
        <v>202305</v>
      </c>
      <c r="AP1778" s="29">
        <v>2022</v>
      </c>
      <c r="AQ1778" s="28">
        <v>211754490</v>
      </c>
      <c r="AR1778" s="28">
        <v>302723953</v>
      </c>
      <c r="AS1778" s="28">
        <v>5000000</v>
      </c>
      <c r="AT1778" s="30">
        <v>1</v>
      </c>
      <c r="AU1778" s="30"/>
      <c r="AV1778" s="30"/>
      <c r="AW1778" s="30"/>
      <c r="AX1778" s="30"/>
      <c r="AY1778" s="30"/>
      <c r="AZ1778" s="30"/>
      <c r="BA1778" s="30"/>
      <c r="BB1778" s="30" t="s">
        <v>54452</v>
      </c>
      <c r="BC1778" s="30" t="s">
        <v>54452</v>
      </c>
      <c r="BD1778" s="30" t="s">
        <v>54452</v>
      </c>
      <c r="BE1778" s="30" t="s">
        <v>54452</v>
      </c>
      <c r="BF1778" s="30" t="s">
        <v>54452</v>
      </c>
      <c r="BG1778" s="30">
        <v>4</v>
      </c>
      <c r="BH1778" s="30" t="s">
        <v>13597</v>
      </c>
      <c r="BI1778" s="31"/>
    </row>
    <row r="1779" spans="1:61" ht="16.5">
      <c r="A1779" s="21" t="s">
        <v>5296</v>
      </c>
      <c r="B1779" s="21">
        <v>5065</v>
      </c>
      <c r="C1779" s="21">
        <v>1698347</v>
      </c>
      <c r="D1779" s="21">
        <v>1278112192</v>
      </c>
      <c r="E1779" s="22">
        <v>1158110006449</v>
      </c>
      <c r="F1779" s="24" t="s">
        <v>5297</v>
      </c>
      <c r="G1779" s="24" t="s">
        <v>44</v>
      </c>
      <c r="H1779" s="24" t="s">
        <v>51</v>
      </c>
      <c r="I1779" s="24" t="s">
        <v>52</v>
      </c>
      <c r="J1779" s="24" t="s">
        <v>1010</v>
      </c>
      <c r="K1779" s="21">
        <v>30</v>
      </c>
      <c r="L1779" s="32" t="s">
        <v>5298</v>
      </c>
      <c r="M1779" s="21" t="s">
        <v>5299</v>
      </c>
      <c r="N1779" s="21">
        <v>2</v>
      </c>
      <c r="O1779" s="21" t="s">
        <v>55</v>
      </c>
      <c r="P1779" s="21">
        <v>0</v>
      </c>
      <c r="Q1779" s="21">
        <v>0</v>
      </c>
      <c r="R1779" s="33">
        <v>38000</v>
      </c>
      <c r="S1779" s="33">
        <v>621323</v>
      </c>
      <c r="T1779" s="21">
        <v>0</v>
      </c>
      <c r="U1779" s="33">
        <v>11482</v>
      </c>
      <c r="V1779" s="33">
        <v>915026</v>
      </c>
      <c r="W1779" s="33">
        <v>105745</v>
      </c>
      <c r="X1779" s="33">
        <v>322740</v>
      </c>
      <c r="Y1779" s="33">
        <v>3962782</v>
      </c>
      <c r="Z1779" s="16" t="s">
        <v>126</v>
      </c>
      <c r="AA1779" s="102">
        <v>0</v>
      </c>
      <c r="AB1779" s="21">
        <v>40</v>
      </c>
      <c r="AC1779" s="21">
        <v>6.2</v>
      </c>
      <c r="AD1779" s="21">
        <v>0.1</v>
      </c>
      <c r="AE1779" s="21">
        <v>13.4</v>
      </c>
      <c r="AF1779" s="21">
        <f t="shared" si="27"/>
        <v>59.7</v>
      </c>
      <c r="AG1779" s="21" t="s">
        <v>5300</v>
      </c>
      <c r="AH1779" s="24" t="s">
        <v>5301</v>
      </c>
      <c r="AI1779" s="24" t="s">
        <v>5302</v>
      </c>
      <c r="AJ1779" s="27" t="s">
        <v>32288</v>
      </c>
      <c r="AK1779" s="28" t="s">
        <v>70</v>
      </c>
      <c r="AL1779" s="28">
        <v>10</v>
      </c>
      <c r="AM1779" s="28">
        <v>19881224</v>
      </c>
      <c r="AN1779" s="29">
        <v>704</v>
      </c>
      <c r="AO1779" s="29">
        <v>202306</v>
      </c>
      <c r="AP1779" s="29">
        <v>2022</v>
      </c>
      <c r="AQ1779" s="28">
        <v>409033140</v>
      </c>
      <c r="AR1779" s="28">
        <v>233496322</v>
      </c>
      <c r="AS1779" s="28">
        <v>7396402</v>
      </c>
      <c r="AT1779" s="30">
        <v>1</v>
      </c>
      <c r="AU1779" s="30"/>
      <c r="AV1779" s="30"/>
      <c r="AW1779" s="30"/>
      <c r="AX1779" s="30"/>
      <c r="AY1779" s="30"/>
      <c r="AZ1779" s="30"/>
      <c r="BA1779" s="30"/>
      <c r="BB1779" s="30" t="s">
        <v>54452</v>
      </c>
      <c r="BC1779" s="30" t="s">
        <v>54452</v>
      </c>
      <c r="BD1779" s="30" t="s">
        <v>54452</v>
      </c>
      <c r="BE1779" s="30" t="s">
        <v>54452</v>
      </c>
      <c r="BF1779" s="30" t="s">
        <v>5303</v>
      </c>
      <c r="BG1779" s="30">
        <v>2</v>
      </c>
      <c r="BH1779" s="30"/>
      <c r="BI1779" s="31"/>
    </row>
    <row r="1780" spans="1:61" ht="16.5">
      <c r="A1780" s="21" t="s">
        <v>7713</v>
      </c>
      <c r="B1780" s="21">
        <v>7816</v>
      </c>
      <c r="C1780" s="21">
        <v>1641506</v>
      </c>
      <c r="D1780" s="21">
        <v>6108137716</v>
      </c>
      <c r="E1780" s="22">
        <v>2301110060126</v>
      </c>
      <c r="F1780" s="24" t="s">
        <v>7714</v>
      </c>
      <c r="G1780" s="24" t="s">
        <v>44</v>
      </c>
      <c r="H1780" s="24" t="s">
        <v>51</v>
      </c>
      <c r="I1780" s="24" t="s">
        <v>52</v>
      </c>
      <c r="J1780" s="24" t="s">
        <v>2407</v>
      </c>
      <c r="K1780" s="21">
        <v>39</v>
      </c>
      <c r="L1780" s="32" t="s">
        <v>7715</v>
      </c>
      <c r="M1780" s="21" t="s">
        <v>6425</v>
      </c>
      <c r="N1780" s="26">
        <v>1</v>
      </c>
      <c r="O1780" s="26" t="s">
        <v>55</v>
      </c>
      <c r="P1780" s="21">
        <v>0</v>
      </c>
      <c r="Q1780" s="41">
        <v>75500</v>
      </c>
      <c r="R1780" s="41">
        <v>154141</v>
      </c>
      <c r="S1780" s="41">
        <v>1636065</v>
      </c>
      <c r="T1780" s="21">
        <v>0</v>
      </c>
      <c r="U1780" s="41">
        <v>718926</v>
      </c>
      <c r="V1780" s="21">
        <v>0</v>
      </c>
      <c r="W1780" s="41">
        <v>270273</v>
      </c>
      <c r="X1780" s="21">
        <v>0</v>
      </c>
      <c r="Y1780" s="41">
        <v>7046783</v>
      </c>
      <c r="Z1780" s="21"/>
      <c r="AA1780" s="102">
        <v>0</v>
      </c>
      <c r="AB1780" s="21">
        <v>72.7</v>
      </c>
      <c r="AC1780" s="21">
        <v>16.3</v>
      </c>
      <c r="AD1780" s="21">
        <v>7.1</v>
      </c>
      <c r="AE1780" s="21">
        <v>2.7</v>
      </c>
      <c r="AF1780" s="21">
        <f t="shared" si="27"/>
        <v>98.8</v>
      </c>
      <c r="AG1780" s="21" t="s">
        <v>7716</v>
      </c>
      <c r="AH1780" s="24" t="s">
        <v>7717</v>
      </c>
      <c r="AI1780" s="24" t="s">
        <v>7718</v>
      </c>
      <c r="AJ1780" s="27" t="s">
        <v>32289</v>
      </c>
      <c r="AK1780" s="28" t="s">
        <v>156</v>
      </c>
      <c r="AL1780" s="28">
        <v>10</v>
      </c>
      <c r="AM1780" s="28">
        <v>19990920</v>
      </c>
      <c r="AN1780" s="29">
        <v>345</v>
      </c>
      <c r="AO1780" s="29">
        <v>202306</v>
      </c>
      <c r="AP1780" s="29">
        <v>2022</v>
      </c>
      <c r="AQ1780" s="28">
        <v>363065834</v>
      </c>
      <c r="AR1780" s="28">
        <v>411876748</v>
      </c>
      <c r="AS1780" s="28">
        <v>31224728</v>
      </c>
      <c r="AT1780" s="30">
        <v>1</v>
      </c>
      <c r="AU1780" s="30"/>
      <c r="AV1780" s="30"/>
      <c r="AW1780" s="30"/>
      <c r="AX1780" s="30"/>
      <c r="AY1780" s="30"/>
      <c r="AZ1780" s="30"/>
      <c r="BA1780" s="30"/>
      <c r="BB1780" s="30" t="s">
        <v>54452</v>
      </c>
      <c r="BC1780" s="30" t="s">
        <v>54452</v>
      </c>
      <c r="BD1780" s="30" t="s">
        <v>54452</v>
      </c>
      <c r="BE1780" s="30" t="s">
        <v>54452</v>
      </c>
      <c r="BF1780" s="30" t="s">
        <v>54452</v>
      </c>
      <c r="BG1780" s="30">
        <v>1</v>
      </c>
      <c r="BH1780" s="30" t="s">
        <v>48</v>
      </c>
      <c r="BI1780" s="31"/>
    </row>
    <row r="1781" spans="1:61" ht="16.5">
      <c r="A1781" s="21" t="s">
        <v>16391</v>
      </c>
      <c r="B1781" s="21">
        <v>7596</v>
      </c>
      <c r="C1781" s="21">
        <v>1904841</v>
      </c>
      <c r="D1781" s="21">
        <v>5058111239</v>
      </c>
      <c r="E1781" s="22">
        <v>1712110011848</v>
      </c>
      <c r="F1781" s="24" t="s">
        <v>16392</v>
      </c>
      <c r="G1781" s="24" t="s">
        <v>44</v>
      </c>
      <c r="H1781" s="24" t="s">
        <v>51</v>
      </c>
      <c r="I1781" s="24" t="s">
        <v>52</v>
      </c>
      <c r="J1781" s="24" t="s">
        <v>1033</v>
      </c>
      <c r="K1781" s="21">
        <v>38</v>
      </c>
      <c r="L1781" s="32" t="s">
        <v>16393</v>
      </c>
      <c r="M1781" s="21" t="s">
        <v>2985</v>
      </c>
      <c r="N1781" s="26">
        <v>1</v>
      </c>
      <c r="O1781" s="26">
        <v>0</v>
      </c>
      <c r="P1781" s="26">
        <v>0</v>
      </c>
      <c r="Q1781" s="26">
        <v>0</v>
      </c>
      <c r="R1781" s="26">
        <v>0</v>
      </c>
      <c r="S1781" s="26">
        <v>0</v>
      </c>
      <c r="T1781" s="26">
        <v>0</v>
      </c>
      <c r="U1781" s="26">
        <v>0</v>
      </c>
      <c r="V1781" s="26">
        <v>0</v>
      </c>
      <c r="W1781" s="26">
        <v>0</v>
      </c>
      <c r="X1781" s="26">
        <v>0</v>
      </c>
      <c r="Y1781" s="26">
        <v>0</v>
      </c>
      <c r="Z1781" s="16" t="s">
        <v>1249</v>
      </c>
      <c r="AA1781" s="101">
        <v>0</v>
      </c>
      <c r="AB1781" s="98">
        <v>0</v>
      </c>
      <c r="AC1781" s="98">
        <v>0</v>
      </c>
      <c r="AD1781" s="98">
        <v>0</v>
      </c>
      <c r="AE1781" s="98">
        <v>0</v>
      </c>
      <c r="AF1781" s="21">
        <f t="shared" si="27"/>
        <v>0</v>
      </c>
      <c r="AG1781" s="21" t="s">
        <v>7043</v>
      </c>
      <c r="AH1781" s="24" t="s">
        <v>16394</v>
      </c>
      <c r="AI1781" s="24" t="s">
        <v>16395</v>
      </c>
      <c r="AJ1781" s="27" t="s">
        <v>32290</v>
      </c>
      <c r="AK1781" s="28" t="s">
        <v>60</v>
      </c>
      <c r="AL1781" s="28">
        <v>10</v>
      </c>
      <c r="AM1781" s="28">
        <v>19960701</v>
      </c>
      <c r="AN1781" s="29">
        <v>394</v>
      </c>
      <c r="AO1781" s="29">
        <v>202212</v>
      </c>
      <c r="AP1781" s="29">
        <v>2022</v>
      </c>
      <c r="AQ1781" s="28">
        <v>219630750</v>
      </c>
      <c r="AR1781" s="28">
        <v>128558726</v>
      </c>
      <c r="AS1781" s="28">
        <v>13000000</v>
      </c>
      <c r="AT1781" s="30">
        <v>2</v>
      </c>
      <c r="AU1781" s="30"/>
      <c r="AV1781" s="30"/>
      <c r="AW1781" s="30"/>
      <c r="AX1781" s="30"/>
      <c r="AY1781" s="30"/>
      <c r="AZ1781" s="30"/>
      <c r="BA1781" s="30"/>
      <c r="BB1781" s="30" t="s">
        <v>54452</v>
      </c>
      <c r="BC1781" s="30" t="s">
        <v>54452</v>
      </c>
      <c r="BD1781" s="30" t="s">
        <v>54452</v>
      </c>
      <c r="BE1781" s="30" t="s">
        <v>54452</v>
      </c>
      <c r="BF1781" s="30" t="s">
        <v>16396</v>
      </c>
      <c r="BG1781" s="30">
        <v>2</v>
      </c>
      <c r="BH1781" s="30"/>
      <c r="BI1781" s="31"/>
    </row>
    <row r="1782" spans="1:61" ht="16.5">
      <c r="A1782" s="21" t="s">
        <v>1105</v>
      </c>
      <c r="B1782" s="21">
        <v>941</v>
      </c>
      <c r="C1782" s="21">
        <v>1148430</v>
      </c>
      <c r="D1782" s="21">
        <v>6218119659</v>
      </c>
      <c r="E1782" s="22">
        <v>1801110119784</v>
      </c>
      <c r="F1782" s="24" t="s">
        <v>1106</v>
      </c>
      <c r="G1782" s="24" t="s">
        <v>44</v>
      </c>
      <c r="H1782" s="24" t="s">
        <v>51</v>
      </c>
      <c r="I1782" s="24" t="s">
        <v>52</v>
      </c>
      <c r="J1782" s="24" t="s">
        <v>975</v>
      </c>
      <c r="K1782" s="21">
        <v>5</v>
      </c>
      <c r="L1782" s="32" t="s">
        <v>1107</v>
      </c>
      <c r="M1782" s="21" t="s">
        <v>1108</v>
      </c>
      <c r="N1782" s="21">
        <v>1</v>
      </c>
      <c r="O1782" s="21" t="s">
        <v>151</v>
      </c>
      <c r="P1782" s="21">
        <v>0</v>
      </c>
      <c r="Q1782" s="21">
        <v>0</v>
      </c>
      <c r="R1782" s="21">
        <v>0</v>
      </c>
      <c r="S1782" s="21">
        <v>0</v>
      </c>
      <c r="T1782" s="21">
        <v>0</v>
      </c>
      <c r="U1782" s="21">
        <v>0</v>
      </c>
      <c r="V1782" s="21">
        <v>0</v>
      </c>
      <c r="W1782" s="21">
        <v>0</v>
      </c>
      <c r="X1782" s="42">
        <v>6198418</v>
      </c>
      <c r="Y1782" s="33">
        <v>6898558</v>
      </c>
      <c r="Z1782" s="16" t="s">
        <v>56</v>
      </c>
      <c r="AA1782" s="102">
        <v>0</v>
      </c>
      <c r="AB1782" s="21">
        <v>68.900000000000006</v>
      </c>
      <c r="AC1782" s="99">
        <v>0</v>
      </c>
      <c r="AD1782" s="99">
        <v>0</v>
      </c>
      <c r="AE1782" s="21">
        <v>61.9</v>
      </c>
      <c r="AF1782" s="21">
        <f t="shared" si="27"/>
        <v>130.80000000000001</v>
      </c>
      <c r="AG1782" s="21" t="s">
        <v>1109</v>
      </c>
      <c r="AH1782" s="24" t="s">
        <v>1110</v>
      </c>
      <c r="AI1782" s="24" t="s">
        <v>1111</v>
      </c>
      <c r="AJ1782" s="27" t="s">
        <v>32291</v>
      </c>
      <c r="AK1782" s="28" t="s">
        <v>60</v>
      </c>
      <c r="AL1782" s="28">
        <v>10</v>
      </c>
      <c r="AM1782" s="28">
        <v>19910801</v>
      </c>
      <c r="AN1782" s="29">
        <v>704</v>
      </c>
      <c r="AO1782" s="29">
        <v>202212</v>
      </c>
      <c r="AP1782" s="29">
        <v>2022</v>
      </c>
      <c r="AQ1782" s="28">
        <v>301670596</v>
      </c>
      <c r="AR1782" s="28">
        <v>471386922</v>
      </c>
      <c r="AS1782" s="28">
        <v>5544000</v>
      </c>
      <c r="AT1782" s="30">
        <v>1</v>
      </c>
      <c r="AU1782" s="30"/>
      <c r="AV1782" s="30"/>
      <c r="AW1782" s="30"/>
      <c r="AX1782" s="30"/>
      <c r="AY1782" s="30"/>
      <c r="AZ1782" s="30"/>
      <c r="BA1782" s="30"/>
      <c r="BB1782" s="30" t="s">
        <v>54452</v>
      </c>
      <c r="BC1782" s="30" t="s">
        <v>54452</v>
      </c>
      <c r="BD1782" s="30" t="s">
        <v>54452</v>
      </c>
      <c r="BE1782" s="30" t="s">
        <v>54452</v>
      </c>
      <c r="BF1782" s="30" t="s">
        <v>54452</v>
      </c>
      <c r="BG1782" s="30">
        <v>4</v>
      </c>
      <c r="BH1782" s="30" t="s">
        <v>237</v>
      </c>
      <c r="BI1782" s="31"/>
    </row>
    <row r="1783" spans="1:61" ht="16.5">
      <c r="A1783" s="21" t="s">
        <v>7204</v>
      </c>
      <c r="B1783" s="21">
        <v>7245</v>
      </c>
      <c r="C1783" s="21">
        <v>1276342</v>
      </c>
      <c r="D1783" s="21">
        <v>3128120645</v>
      </c>
      <c r="E1783" s="22">
        <v>1648110008199</v>
      </c>
      <c r="F1783" s="24" t="s">
        <v>1106</v>
      </c>
      <c r="G1783" s="24" t="s">
        <v>44</v>
      </c>
      <c r="H1783" s="24" t="s">
        <v>51</v>
      </c>
      <c r="I1783" s="24" t="s">
        <v>52</v>
      </c>
      <c r="J1783" s="24" t="s">
        <v>1033</v>
      </c>
      <c r="K1783" s="21">
        <v>38</v>
      </c>
      <c r="L1783" s="32" t="s">
        <v>1107</v>
      </c>
      <c r="M1783" s="21" t="s">
        <v>3798</v>
      </c>
      <c r="N1783" s="21">
        <v>1</v>
      </c>
      <c r="O1783" s="21" t="s">
        <v>55</v>
      </c>
      <c r="P1783" s="21">
        <v>0</v>
      </c>
      <c r="Q1783" s="21">
        <v>0</v>
      </c>
      <c r="R1783" s="21">
        <v>0</v>
      </c>
      <c r="S1783" s="33">
        <v>3445777</v>
      </c>
      <c r="T1783" s="21">
        <v>0</v>
      </c>
      <c r="U1783" s="33">
        <v>629037</v>
      </c>
      <c r="V1783" s="33">
        <v>2066716</v>
      </c>
      <c r="W1783" s="33">
        <v>54392</v>
      </c>
      <c r="X1783" s="21">
        <v>0</v>
      </c>
      <c r="Y1783" s="21">
        <v>0</v>
      </c>
      <c r="Z1783" s="16" t="s">
        <v>126</v>
      </c>
      <c r="AA1783" s="102">
        <v>0</v>
      </c>
      <c r="AB1783" s="99">
        <v>0</v>
      </c>
      <c r="AC1783" s="21">
        <v>34.4</v>
      </c>
      <c r="AD1783" s="21">
        <v>6.2</v>
      </c>
      <c r="AE1783" s="21">
        <v>21.2</v>
      </c>
      <c r="AF1783" s="21">
        <f t="shared" si="27"/>
        <v>61.8</v>
      </c>
      <c r="AG1783" s="21" t="s">
        <v>7205</v>
      </c>
      <c r="AH1783" s="24" t="s">
        <v>7206</v>
      </c>
      <c r="AI1783" s="24" t="s">
        <v>7207</v>
      </c>
      <c r="AJ1783" s="27" t="s">
        <v>32292</v>
      </c>
      <c r="AK1783" s="28" t="s">
        <v>60</v>
      </c>
      <c r="AL1783" s="28">
        <v>10</v>
      </c>
      <c r="AM1783" s="28">
        <v>19950610</v>
      </c>
      <c r="AN1783" s="29">
        <v>302</v>
      </c>
      <c r="AO1783" s="29">
        <v>202304</v>
      </c>
      <c r="AP1783" s="29">
        <v>2022</v>
      </c>
      <c r="AQ1783" s="28">
        <v>211901538</v>
      </c>
      <c r="AR1783" s="28">
        <v>104403632</v>
      </c>
      <c r="AS1783" s="28">
        <v>2000000</v>
      </c>
      <c r="AT1783" s="30">
        <v>1</v>
      </c>
      <c r="AU1783" s="30"/>
      <c r="AV1783" s="30"/>
      <c r="AW1783" s="30"/>
      <c r="AX1783" s="30"/>
      <c r="AY1783" s="30"/>
      <c r="AZ1783" s="30"/>
      <c r="BA1783" s="30"/>
      <c r="BB1783" s="30" t="s">
        <v>54452</v>
      </c>
      <c r="BC1783" s="30" t="s">
        <v>54452</v>
      </c>
      <c r="BD1783" s="30" t="s">
        <v>54452</v>
      </c>
      <c r="BE1783" s="30" t="s">
        <v>54452</v>
      </c>
      <c r="BF1783" s="30" t="s">
        <v>54452</v>
      </c>
      <c r="BG1783" s="30">
        <v>7</v>
      </c>
      <c r="BH1783" s="30"/>
      <c r="BI1783" s="31"/>
    </row>
    <row r="1784" spans="1:61" ht="16.5">
      <c r="A1784" s="21" t="s">
        <v>10381</v>
      </c>
      <c r="B1784" s="21">
        <v>10829</v>
      </c>
      <c r="C1784" s="21">
        <v>1411735</v>
      </c>
      <c r="D1784" s="21">
        <v>2108141081</v>
      </c>
      <c r="E1784" s="22">
        <v>1101112520644</v>
      </c>
      <c r="F1784" s="24" t="s">
        <v>10382</v>
      </c>
      <c r="G1784" s="24" t="s">
        <v>44</v>
      </c>
      <c r="H1784" s="24" t="s">
        <v>51</v>
      </c>
      <c r="I1784" s="24" t="s">
        <v>52</v>
      </c>
      <c r="J1784" s="24" t="s">
        <v>467</v>
      </c>
      <c r="K1784" s="21">
        <v>49</v>
      </c>
      <c r="L1784" s="32" t="s">
        <v>10383</v>
      </c>
      <c r="M1784" s="21" t="s">
        <v>10384</v>
      </c>
      <c r="N1784" s="21">
        <v>1</v>
      </c>
      <c r="O1784" s="21" t="s">
        <v>55</v>
      </c>
      <c r="P1784" s="21">
        <v>0</v>
      </c>
      <c r="Q1784" s="21">
        <v>0</v>
      </c>
      <c r="R1784" s="21">
        <v>0</v>
      </c>
      <c r="S1784" s="21">
        <v>0</v>
      </c>
      <c r="T1784" s="21">
        <v>0</v>
      </c>
      <c r="U1784" s="21">
        <v>0</v>
      </c>
      <c r="V1784" s="21">
        <v>0</v>
      </c>
      <c r="W1784" s="33">
        <v>685768</v>
      </c>
      <c r="X1784" s="21">
        <v>0</v>
      </c>
      <c r="Y1784" s="21">
        <v>0</v>
      </c>
      <c r="Z1784" s="16" t="s">
        <v>126</v>
      </c>
      <c r="AA1784" s="102">
        <v>0</v>
      </c>
      <c r="AB1784" s="99">
        <v>0</v>
      </c>
      <c r="AC1784" s="99">
        <v>0</v>
      </c>
      <c r="AD1784" s="99">
        <v>0</v>
      </c>
      <c r="AE1784" s="21">
        <v>6.8</v>
      </c>
      <c r="AF1784" s="21">
        <f t="shared" ref="AF1784:AF1847" si="28">SUM(AA1784:AE1784)</f>
        <v>6.8</v>
      </c>
      <c r="AG1784" s="21" t="s">
        <v>10385</v>
      </c>
      <c r="AH1784" s="24" t="s">
        <v>10386</v>
      </c>
      <c r="AI1784" s="24" t="s">
        <v>10387</v>
      </c>
      <c r="AJ1784" s="27" t="s">
        <v>32293</v>
      </c>
      <c r="AK1784" s="28" t="s">
        <v>156</v>
      </c>
      <c r="AL1784" s="28">
        <v>10</v>
      </c>
      <c r="AM1784" s="28">
        <v>20020508</v>
      </c>
      <c r="AN1784" s="29">
        <v>361</v>
      </c>
      <c r="AO1784" s="29">
        <v>202306</v>
      </c>
      <c r="AP1784" s="29">
        <v>2022</v>
      </c>
      <c r="AQ1784" s="28">
        <v>119350275</v>
      </c>
      <c r="AR1784" s="28">
        <v>573569548</v>
      </c>
      <c r="AS1784" s="28">
        <v>41040895</v>
      </c>
      <c r="AT1784" s="30">
        <v>1</v>
      </c>
      <c r="AU1784" s="30"/>
      <c r="AV1784" s="30"/>
      <c r="AW1784" s="30"/>
      <c r="AX1784" s="30"/>
      <c r="AY1784" s="30"/>
      <c r="AZ1784" s="30"/>
      <c r="BA1784" s="30"/>
      <c r="BB1784" s="30" t="s">
        <v>54452</v>
      </c>
      <c r="BC1784" s="30" t="s">
        <v>54452</v>
      </c>
      <c r="BD1784" s="30" t="s">
        <v>54452</v>
      </c>
      <c r="BE1784" s="30" t="s">
        <v>54452</v>
      </c>
      <c r="BF1784" s="30" t="s">
        <v>10388</v>
      </c>
      <c r="BG1784" s="30">
        <v>2</v>
      </c>
      <c r="BH1784" s="30"/>
      <c r="BI1784" s="31"/>
    </row>
    <row r="1785" spans="1:61" ht="16.5">
      <c r="A1785" s="21" t="s">
        <v>14225</v>
      </c>
      <c r="B1785" s="21">
        <v>13943</v>
      </c>
      <c r="C1785" s="21">
        <v>1318200</v>
      </c>
      <c r="D1785" s="21">
        <v>2148747788</v>
      </c>
      <c r="E1785" s="22">
        <v>1101112929888</v>
      </c>
      <c r="F1785" s="24" t="s">
        <v>14226</v>
      </c>
      <c r="G1785" s="24" t="s">
        <v>44</v>
      </c>
      <c r="H1785" s="24" t="s">
        <v>51</v>
      </c>
      <c r="I1785" s="24" t="s">
        <v>65</v>
      </c>
      <c r="J1785" s="24" t="s">
        <v>966</v>
      </c>
      <c r="K1785" s="21">
        <v>62</v>
      </c>
      <c r="L1785" s="32" t="s">
        <v>14227</v>
      </c>
      <c r="M1785" s="21" t="s">
        <v>14228</v>
      </c>
      <c r="N1785" s="21">
        <v>1</v>
      </c>
      <c r="O1785" s="21" t="s">
        <v>55</v>
      </c>
      <c r="P1785" s="21">
        <v>0</v>
      </c>
      <c r="Q1785" s="51">
        <v>2941</v>
      </c>
      <c r="R1785" s="21">
        <v>0</v>
      </c>
      <c r="S1785" s="51">
        <v>13857</v>
      </c>
      <c r="T1785" s="21">
        <v>0</v>
      </c>
      <c r="U1785" s="21">
        <v>0</v>
      </c>
      <c r="V1785" s="21">
        <v>0</v>
      </c>
      <c r="W1785" s="21">
        <v>0</v>
      </c>
      <c r="X1785" s="21">
        <v>0</v>
      </c>
      <c r="Y1785" s="21">
        <v>0</v>
      </c>
      <c r="Z1785" s="16" t="s">
        <v>315</v>
      </c>
      <c r="AA1785" s="102">
        <v>0</v>
      </c>
      <c r="AB1785" s="99">
        <v>0</v>
      </c>
      <c r="AC1785" s="21">
        <v>0.1</v>
      </c>
      <c r="AD1785" s="99">
        <v>0</v>
      </c>
      <c r="AE1785" s="99">
        <v>0</v>
      </c>
      <c r="AF1785" s="21">
        <f t="shared" si="28"/>
        <v>0.1</v>
      </c>
      <c r="AG1785" s="21" t="s">
        <v>14229</v>
      </c>
      <c r="AH1785" s="24" t="s">
        <v>14230</v>
      </c>
      <c r="AI1785" s="24" t="s">
        <v>14231</v>
      </c>
      <c r="AJ1785" s="27" t="s">
        <v>32294</v>
      </c>
      <c r="AK1785" s="28" t="s">
        <v>60</v>
      </c>
      <c r="AL1785" s="28">
        <v>10</v>
      </c>
      <c r="AM1785" s="28">
        <v>20070620</v>
      </c>
      <c r="AN1785" s="29">
        <v>601</v>
      </c>
      <c r="AO1785" s="29">
        <v>202212</v>
      </c>
      <c r="AP1785" s="29">
        <v>2022</v>
      </c>
      <c r="AQ1785" s="28">
        <v>14773258</v>
      </c>
      <c r="AR1785" s="28">
        <v>10054747</v>
      </c>
      <c r="AS1785" s="28">
        <v>1000000</v>
      </c>
      <c r="AT1785" s="30">
        <v>1</v>
      </c>
      <c r="AU1785" s="30"/>
      <c r="AV1785" s="30"/>
      <c r="AW1785" s="30"/>
      <c r="AX1785" s="30"/>
      <c r="AY1785" s="30"/>
      <c r="AZ1785" s="30"/>
      <c r="BA1785" s="30"/>
      <c r="BB1785" s="30" t="s">
        <v>54452</v>
      </c>
      <c r="BC1785" s="30" t="s">
        <v>54452</v>
      </c>
      <c r="BD1785" s="30" t="s">
        <v>54452</v>
      </c>
      <c r="BE1785" s="30" t="s">
        <v>54452</v>
      </c>
      <c r="BF1785" s="30" t="s">
        <v>54452</v>
      </c>
      <c r="BG1785" s="30">
        <v>5</v>
      </c>
      <c r="BH1785" s="30" t="s">
        <v>14232</v>
      </c>
      <c r="BI1785" s="31"/>
    </row>
    <row r="1786" spans="1:61" ht="16.5">
      <c r="A1786" s="21" t="s">
        <v>14385</v>
      </c>
      <c r="B1786" s="21">
        <v>13983</v>
      </c>
      <c r="C1786" s="21">
        <v>1886076</v>
      </c>
      <c r="D1786" s="21">
        <v>2158615851</v>
      </c>
      <c r="E1786" s="22">
        <v>1101112191213</v>
      </c>
      <c r="F1786" s="24" t="s">
        <v>14386</v>
      </c>
      <c r="G1786" s="24" t="s">
        <v>44</v>
      </c>
      <c r="H1786" s="24" t="s">
        <v>51</v>
      </c>
      <c r="I1786" s="24" t="s">
        <v>52</v>
      </c>
      <c r="J1786" s="24" t="s">
        <v>966</v>
      </c>
      <c r="K1786" s="21">
        <v>62</v>
      </c>
      <c r="L1786" s="32" t="s">
        <v>14387</v>
      </c>
      <c r="M1786" s="21" t="s">
        <v>14388</v>
      </c>
      <c r="N1786" s="21">
        <v>1</v>
      </c>
      <c r="O1786" s="21" t="s">
        <v>83</v>
      </c>
      <c r="P1786" s="21">
        <v>0</v>
      </c>
      <c r="Q1786" s="21">
        <v>0</v>
      </c>
      <c r="R1786" s="21">
        <v>0</v>
      </c>
      <c r="S1786" s="21">
        <v>0</v>
      </c>
      <c r="T1786" s="21">
        <v>0</v>
      </c>
      <c r="U1786" s="33">
        <v>319574332</v>
      </c>
      <c r="V1786" s="21">
        <v>0</v>
      </c>
      <c r="W1786" s="21">
        <v>0</v>
      </c>
      <c r="X1786" s="21">
        <v>0</v>
      </c>
      <c r="Y1786" s="21">
        <v>0</v>
      </c>
      <c r="Z1786" s="16" t="s">
        <v>315</v>
      </c>
      <c r="AA1786" s="102">
        <v>0</v>
      </c>
      <c r="AB1786" s="99">
        <v>0</v>
      </c>
      <c r="AC1786" s="99">
        <v>0</v>
      </c>
      <c r="AD1786" s="21">
        <v>3.1</v>
      </c>
      <c r="AE1786" s="99">
        <v>0</v>
      </c>
      <c r="AF1786" s="21">
        <f t="shared" si="28"/>
        <v>3.1</v>
      </c>
      <c r="AG1786" s="21" t="s">
        <v>14389</v>
      </c>
      <c r="AH1786" s="24" t="s">
        <v>14390</v>
      </c>
      <c r="AI1786" s="24" t="s">
        <v>14391</v>
      </c>
      <c r="AJ1786" s="27" t="s">
        <v>32295</v>
      </c>
      <c r="AK1786" s="28" t="s">
        <v>60</v>
      </c>
      <c r="AL1786" s="28">
        <v>10</v>
      </c>
      <c r="AM1786" s="28">
        <v>20011101</v>
      </c>
      <c r="AN1786" s="29">
        <v>1424</v>
      </c>
      <c r="AO1786" s="29">
        <v>202212</v>
      </c>
      <c r="AP1786" s="29">
        <v>2022</v>
      </c>
      <c r="AQ1786" s="28">
        <v>62421097</v>
      </c>
      <c r="AR1786" s="28">
        <v>31512834</v>
      </c>
      <c r="AS1786" s="28">
        <v>1000000</v>
      </c>
      <c r="AT1786" s="30">
        <v>2</v>
      </c>
      <c r="AU1786" s="30"/>
      <c r="AV1786" s="30"/>
      <c r="AW1786" s="30"/>
      <c r="AX1786" s="30"/>
      <c r="AY1786" s="30"/>
      <c r="AZ1786" s="30"/>
      <c r="BA1786" s="30"/>
      <c r="BB1786" s="30" t="s">
        <v>54452</v>
      </c>
      <c r="BC1786" s="30" t="s">
        <v>54452</v>
      </c>
      <c r="BD1786" s="30" t="s">
        <v>54452</v>
      </c>
      <c r="BE1786" s="30" t="s">
        <v>54452</v>
      </c>
      <c r="BF1786" s="30" t="s">
        <v>54452</v>
      </c>
      <c r="BG1786" s="30">
        <v>7</v>
      </c>
      <c r="BH1786" s="30"/>
      <c r="BI1786" s="31"/>
    </row>
    <row r="1787" spans="1:61" ht="16.5">
      <c r="A1787" s="21" t="s">
        <v>3406</v>
      </c>
      <c r="B1787" s="21">
        <v>3083</v>
      </c>
      <c r="C1787" s="21">
        <v>1488125</v>
      </c>
      <c r="D1787" s="21">
        <v>5068104497</v>
      </c>
      <c r="E1787" s="22">
        <v>1746110005478</v>
      </c>
      <c r="F1787" s="24" t="s">
        <v>3407</v>
      </c>
      <c r="G1787" s="24" t="s">
        <v>44</v>
      </c>
      <c r="H1787" s="24" t="s">
        <v>51</v>
      </c>
      <c r="I1787" s="24" t="s">
        <v>63</v>
      </c>
      <c r="J1787" s="24" t="s">
        <v>1004</v>
      </c>
      <c r="K1787" s="21">
        <v>21</v>
      </c>
      <c r="L1787" s="32" t="s">
        <v>3408</v>
      </c>
      <c r="M1787" s="21" t="s">
        <v>3409</v>
      </c>
      <c r="N1787" s="26">
        <v>1</v>
      </c>
      <c r="O1787" s="26" t="s">
        <v>55</v>
      </c>
      <c r="P1787" s="21">
        <v>0</v>
      </c>
      <c r="Q1787" s="33">
        <v>613901</v>
      </c>
      <c r="R1787" s="33">
        <v>120000</v>
      </c>
      <c r="S1787" s="33">
        <v>10863527</v>
      </c>
      <c r="T1787" s="21">
        <v>0</v>
      </c>
      <c r="U1787" s="33">
        <v>62437</v>
      </c>
      <c r="V1787" s="33">
        <v>1393882</v>
      </c>
      <c r="W1787" s="33">
        <v>1264823</v>
      </c>
      <c r="X1787" s="21">
        <v>0</v>
      </c>
      <c r="Y1787" s="33">
        <v>764597</v>
      </c>
      <c r="Z1787" s="21" t="s">
        <v>126</v>
      </c>
      <c r="AA1787" s="102">
        <v>0</v>
      </c>
      <c r="AB1787" s="21">
        <v>14.9</v>
      </c>
      <c r="AC1787" s="21">
        <v>108.6</v>
      </c>
      <c r="AD1787" s="21">
        <v>0.6</v>
      </c>
      <c r="AE1787" s="21">
        <v>26.5</v>
      </c>
      <c r="AF1787" s="21">
        <f t="shared" si="28"/>
        <v>150.6</v>
      </c>
      <c r="AG1787" s="21" t="s">
        <v>3410</v>
      </c>
      <c r="AH1787" s="24" t="s">
        <v>3411</v>
      </c>
      <c r="AI1787" s="24" t="s">
        <v>3412</v>
      </c>
      <c r="AJ1787" s="27" t="s">
        <v>32296</v>
      </c>
      <c r="AK1787" s="28" t="s">
        <v>156</v>
      </c>
      <c r="AL1787" s="28">
        <v>10</v>
      </c>
      <c r="AM1787" s="28">
        <v>19861101</v>
      </c>
      <c r="AN1787" s="29">
        <v>357</v>
      </c>
      <c r="AO1787" s="29">
        <v>202306</v>
      </c>
      <c r="AP1787" s="29">
        <v>2022</v>
      </c>
      <c r="AQ1787" s="28">
        <v>760247864</v>
      </c>
      <c r="AR1787" s="28">
        <v>520544283</v>
      </c>
      <c r="AS1787" s="28">
        <v>42850000</v>
      </c>
      <c r="AT1787" s="30">
        <v>1</v>
      </c>
      <c r="AU1787" s="30"/>
      <c r="AV1787" s="30"/>
      <c r="AW1787" s="30"/>
      <c r="AX1787" s="30"/>
      <c r="AY1787" s="30"/>
      <c r="AZ1787" s="30"/>
      <c r="BA1787" s="30"/>
      <c r="BB1787" s="30" t="s">
        <v>54452</v>
      </c>
      <c r="BC1787" s="30" t="s">
        <v>54452</v>
      </c>
      <c r="BD1787" s="30" t="s">
        <v>54452</v>
      </c>
      <c r="BE1787" s="30" t="s">
        <v>54452</v>
      </c>
      <c r="BF1787" s="30" t="s">
        <v>54452</v>
      </c>
      <c r="BG1787" s="30">
        <v>4</v>
      </c>
      <c r="BH1787" s="30" t="s">
        <v>237</v>
      </c>
      <c r="BI1787" s="31"/>
    </row>
    <row r="1788" spans="1:61" ht="16.5">
      <c r="A1788" s="21" t="s">
        <v>3306</v>
      </c>
      <c r="B1788" s="21">
        <v>3040</v>
      </c>
      <c r="C1788" s="21">
        <v>1209421</v>
      </c>
      <c r="D1788" s="21">
        <v>6098129083</v>
      </c>
      <c r="E1788" s="22">
        <v>1942110025248</v>
      </c>
      <c r="F1788" s="24" t="s">
        <v>3307</v>
      </c>
      <c r="G1788" s="24" t="s">
        <v>44</v>
      </c>
      <c r="H1788" s="24" t="s">
        <v>51</v>
      </c>
      <c r="I1788" s="24" t="s">
        <v>63</v>
      </c>
      <c r="J1788" s="24" t="s">
        <v>1004</v>
      </c>
      <c r="K1788" s="21">
        <v>21</v>
      </c>
      <c r="L1788" s="32" t="s">
        <v>3308</v>
      </c>
      <c r="M1788" s="21" t="s">
        <v>3309</v>
      </c>
      <c r="N1788" s="21">
        <v>1</v>
      </c>
      <c r="O1788" s="21" t="s">
        <v>55</v>
      </c>
      <c r="P1788" s="21">
        <v>0</v>
      </c>
      <c r="Q1788" s="21">
        <v>0</v>
      </c>
      <c r="R1788" s="21">
        <v>0</v>
      </c>
      <c r="S1788" s="21">
        <v>0</v>
      </c>
      <c r="T1788" s="21">
        <v>0</v>
      </c>
      <c r="U1788" s="21">
        <v>0</v>
      </c>
      <c r="V1788" s="21">
        <v>0</v>
      </c>
      <c r="W1788" s="21">
        <v>0</v>
      </c>
      <c r="X1788" s="21">
        <v>0</v>
      </c>
      <c r="Y1788" s="33">
        <v>37249284</v>
      </c>
      <c r="Z1788" s="16" t="s">
        <v>56</v>
      </c>
      <c r="AA1788" s="102">
        <v>0</v>
      </c>
      <c r="AB1788" s="21">
        <v>372.4</v>
      </c>
      <c r="AC1788" s="99">
        <v>0</v>
      </c>
      <c r="AD1788" s="99">
        <v>0</v>
      </c>
      <c r="AE1788" s="99">
        <v>0</v>
      </c>
      <c r="AF1788" s="21">
        <f t="shared" si="28"/>
        <v>372.4</v>
      </c>
      <c r="AG1788" s="21" t="s">
        <v>3310</v>
      </c>
      <c r="AH1788" s="24" t="s">
        <v>3311</v>
      </c>
      <c r="AI1788" s="24" t="s">
        <v>3312</v>
      </c>
      <c r="AJ1788" s="27" t="s">
        <v>32297</v>
      </c>
      <c r="AK1788" s="28" t="s">
        <v>60</v>
      </c>
      <c r="AL1788" s="28">
        <v>10</v>
      </c>
      <c r="AM1788" s="28">
        <v>19970214</v>
      </c>
      <c r="AN1788" s="29">
        <v>1213</v>
      </c>
      <c r="AO1788" s="29">
        <v>202306</v>
      </c>
      <c r="AP1788" s="29">
        <v>2022</v>
      </c>
      <c r="AQ1788" s="28">
        <v>1847742728</v>
      </c>
      <c r="AR1788" s="28">
        <v>1605740737</v>
      </c>
      <c r="AS1788" s="28">
        <v>180321750</v>
      </c>
      <c r="AT1788" s="30">
        <v>1</v>
      </c>
      <c r="AU1788" s="30"/>
      <c r="AV1788" s="30"/>
      <c r="AW1788" s="30"/>
      <c r="AX1788" s="30"/>
      <c r="AY1788" s="30"/>
      <c r="AZ1788" s="30"/>
      <c r="BA1788" s="30"/>
      <c r="BB1788" s="30" t="s">
        <v>54452</v>
      </c>
      <c r="BC1788" s="30" t="s">
        <v>54452</v>
      </c>
      <c r="BD1788" s="30" t="s">
        <v>54452</v>
      </c>
      <c r="BE1788" s="30" t="s">
        <v>54452</v>
      </c>
      <c r="BF1788" s="30" t="s">
        <v>3313</v>
      </c>
      <c r="BG1788" s="30">
        <v>2</v>
      </c>
      <c r="BH1788" s="30" t="s">
        <v>3314</v>
      </c>
      <c r="BI1788" s="31"/>
    </row>
    <row r="1789" spans="1:61" ht="16.5">
      <c r="A1789" s="21" t="s">
        <v>3487</v>
      </c>
      <c r="B1789" s="21">
        <v>3163</v>
      </c>
      <c r="C1789" s="21">
        <v>8719752</v>
      </c>
      <c r="D1789" s="21">
        <v>5688601173</v>
      </c>
      <c r="E1789" s="22">
        <v>1101116860640</v>
      </c>
      <c r="F1789" s="24" t="s">
        <v>3488</v>
      </c>
      <c r="G1789" s="24" t="s">
        <v>44</v>
      </c>
      <c r="H1789" s="24" t="s">
        <v>51</v>
      </c>
      <c r="I1789" s="24" t="s">
        <v>63</v>
      </c>
      <c r="J1789" s="24" t="s">
        <v>1004</v>
      </c>
      <c r="K1789" s="21">
        <v>21</v>
      </c>
      <c r="L1789" s="32" t="s">
        <v>3489</v>
      </c>
      <c r="M1789" s="21" t="s">
        <v>3490</v>
      </c>
      <c r="N1789" s="26">
        <v>1</v>
      </c>
      <c r="O1789" s="26" t="s">
        <v>351</v>
      </c>
      <c r="P1789" s="21">
        <v>0</v>
      </c>
      <c r="Q1789" s="21">
        <v>0</v>
      </c>
      <c r="R1789" s="21">
        <v>0</v>
      </c>
      <c r="S1789" s="26">
        <v>7</v>
      </c>
      <c r="T1789" s="21">
        <v>0</v>
      </c>
      <c r="U1789" s="21">
        <v>0</v>
      </c>
      <c r="V1789" s="21">
        <v>0</v>
      </c>
      <c r="W1789" s="21">
        <v>0</v>
      </c>
      <c r="X1789" s="33">
        <v>2531</v>
      </c>
      <c r="Y1789" s="33">
        <v>52434</v>
      </c>
      <c r="Z1789" s="21" t="s">
        <v>126</v>
      </c>
      <c r="AA1789" s="103">
        <v>0</v>
      </c>
      <c r="AB1789" s="37">
        <v>524.29999999999995</v>
      </c>
      <c r="AC1789" s="100">
        <v>0</v>
      </c>
      <c r="AD1789" s="100">
        <v>0</v>
      </c>
      <c r="AE1789" s="37">
        <v>25.3</v>
      </c>
      <c r="AF1789" s="21">
        <f t="shared" si="28"/>
        <v>549.59999999999991</v>
      </c>
      <c r="AG1789" s="21" t="s">
        <v>3491</v>
      </c>
      <c r="AH1789" s="24" t="s">
        <v>3492</v>
      </c>
      <c r="AI1789" s="24" t="s">
        <v>3298</v>
      </c>
      <c r="AJ1789" s="27" t="s">
        <v>32298</v>
      </c>
      <c r="AK1789" s="28" t="s">
        <v>156</v>
      </c>
      <c r="AL1789" s="28">
        <v>10</v>
      </c>
      <c r="AM1789" s="28">
        <v>20180903</v>
      </c>
      <c r="AN1789" s="29">
        <v>756</v>
      </c>
      <c r="AO1789" s="29">
        <v>202306</v>
      </c>
      <c r="AP1789" s="29">
        <v>2022</v>
      </c>
      <c r="AQ1789" s="28">
        <v>1801835090</v>
      </c>
      <c r="AR1789" s="28">
        <v>1465129429</v>
      </c>
      <c r="AS1789" s="28">
        <v>14181500</v>
      </c>
      <c r="AT1789" s="30">
        <v>1</v>
      </c>
      <c r="AU1789" s="30"/>
      <c r="AV1789" s="30"/>
      <c r="AW1789" s="30"/>
      <c r="AX1789" s="30"/>
      <c r="AY1789" s="30"/>
      <c r="AZ1789" s="30"/>
      <c r="BA1789" s="30"/>
      <c r="BB1789" s="30" t="s">
        <v>54452</v>
      </c>
      <c r="BC1789" s="30" t="s">
        <v>54452</v>
      </c>
      <c r="BD1789" s="30" t="s">
        <v>54452</v>
      </c>
      <c r="BE1789" s="30" t="s">
        <v>54452</v>
      </c>
      <c r="BF1789" s="30" t="s">
        <v>54452</v>
      </c>
      <c r="BG1789" s="30">
        <v>1</v>
      </c>
      <c r="BH1789" s="30" t="s">
        <v>48</v>
      </c>
      <c r="BI1789" s="31"/>
    </row>
    <row r="1790" spans="1:61" ht="16.5">
      <c r="A1790" s="21" t="s">
        <v>3569</v>
      </c>
      <c r="B1790" s="21">
        <v>3245</v>
      </c>
      <c r="C1790" s="21">
        <v>11165088</v>
      </c>
      <c r="D1790" s="21">
        <v>7948102456</v>
      </c>
      <c r="E1790" s="22">
        <v>1101118256467</v>
      </c>
      <c r="F1790" s="24" t="s">
        <v>3570</v>
      </c>
      <c r="G1790" s="24" t="s">
        <v>44</v>
      </c>
      <c r="H1790" s="24" t="s">
        <v>51</v>
      </c>
      <c r="I1790" s="24" t="s">
        <v>63</v>
      </c>
      <c r="J1790" s="24" t="s">
        <v>1004</v>
      </c>
      <c r="K1790" s="21">
        <v>21</v>
      </c>
      <c r="L1790" s="32" t="s">
        <v>3571</v>
      </c>
      <c r="M1790" s="21" t="s">
        <v>3572</v>
      </c>
      <c r="N1790" s="26">
        <v>1</v>
      </c>
      <c r="O1790" s="26" t="s">
        <v>55</v>
      </c>
      <c r="P1790" s="21">
        <v>0</v>
      </c>
      <c r="Q1790" s="21">
        <v>0</v>
      </c>
      <c r="R1790" s="21">
        <v>0</v>
      </c>
      <c r="S1790" s="33">
        <v>1426974</v>
      </c>
      <c r="T1790" s="21">
        <v>0</v>
      </c>
      <c r="U1790" s="21">
        <v>0</v>
      </c>
      <c r="V1790" s="21">
        <v>0</v>
      </c>
      <c r="W1790" s="21">
        <v>0</v>
      </c>
      <c r="X1790" s="21">
        <v>0</v>
      </c>
      <c r="Y1790" s="33">
        <v>54594797</v>
      </c>
      <c r="Z1790" s="21" t="s">
        <v>126</v>
      </c>
      <c r="AA1790" s="102">
        <v>0</v>
      </c>
      <c r="AB1790" s="21">
        <v>545.9</v>
      </c>
      <c r="AC1790" s="21">
        <v>14.2</v>
      </c>
      <c r="AD1790" s="99">
        <v>0</v>
      </c>
      <c r="AE1790" s="99">
        <v>0</v>
      </c>
      <c r="AF1790" s="21">
        <f t="shared" si="28"/>
        <v>560.1</v>
      </c>
      <c r="AG1790" s="21" t="s">
        <v>3573</v>
      </c>
      <c r="AH1790" s="24" t="s">
        <v>3574</v>
      </c>
      <c r="AI1790" s="24" t="s">
        <v>3575</v>
      </c>
      <c r="AJ1790" s="27" t="s">
        <v>32298</v>
      </c>
      <c r="AK1790" s="28" t="s">
        <v>60</v>
      </c>
      <c r="AL1790" s="28">
        <v>10</v>
      </c>
      <c r="AM1790" s="29">
        <v>20220405</v>
      </c>
      <c r="AN1790" s="29">
        <v>1514</v>
      </c>
      <c r="AO1790" s="29">
        <v>202306</v>
      </c>
      <c r="AP1790" s="29">
        <v>2022</v>
      </c>
      <c r="AQ1790" s="28">
        <v>1839349322</v>
      </c>
      <c r="AR1790" s="28">
        <v>1562427958</v>
      </c>
      <c r="AS1790" s="28">
        <v>5000000</v>
      </c>
      <c r="AT1790" s="30">
        <v>1</v>
      </c>
      <c r="AU1790" s="30"/>
      <c r="AV1790" s="30"/>
      <c r="AW1790" s="30"/>
      <c r="AX1790" s="30"/>
      <c r="AY1790" s="30"/>
      <c r="AZ1790" s="30"/>
      <c r="BA1790" s="30"/>
      <c r="BB1790" s="30" t="s">
        <v>54452</v>
      </c>
      <c r="BC1790" s="30" t="s">
        <v>54452</v>
      </c>
      <c r="BD1790" s="30" t="s">
        <v>54452</v>
      </c>
      <c r="BE1790" s="30" t="s">
        <v>54452</v>
      </c>
      <c r="BF1790" s="30" t="s">
        <v>54452</v>
      </c>
      <c r="BG1790" s="30">
        <v>4</v>
      </c>
      <c r="BH1790" s="30" t="s">
        <v>237</v>
      </c>
      <c r="BI1790" s="31"/>
    </row>
    <row r="1791" spans="1:61" ht="16.5">
      <c r="A1791" s="21" t="s">
        <v>16397</v>
      </c>
      <c r="B1791" s="21">
        <v>11074</v>
      </c>
      <c r="C1791" s="21">
        <v>10627909</v>
      </c>
      <c r="D1791" s="21">
        <v>2568802180</v>
      </c>
      <c r="E1791" s="22">
        <v>1101117850145</v>
      </c>
      <c r="F1791" s="24" t="s">
        <v>16398</v>
      </c>
      <c r="G1791" s="24" t="s">
        <v>44</v>
      </c>
      <c r="H1791" s="24" t="s">
        <v>51</v>
      </c>
      <c r="I1791" s="24" t="s">
        <v>65</v>
      </c>
      <c r="J1791" s="24" t="s">
        <v>467</v>
      </c>
      <c r="K1791" s="21">
        <v>49</v>
      </c>
      <c r="L1791" s="32" t="s">
        <v>16399</v>
      </c>
      <c r="M1791" s="21" t="s">
        <v>3665</v>
      </c>
      <c r="N1791" s="26">
        <v>1</v>
      </c>
      <c r="O1791" s="26">
        <v>0</v>
      </c>
      <c r="P1791" s="26">
        <v>0</v>
      </c>
      <c r="Q1791" s="26">
        <v>0</v>
      </c>
      <c r="R1791" s="26">
        <v>0</v>
      </c>
      <c r="S1791" s="26">
        <v>0</v>
      </c>
      <c r="T1791" s="26">
        <v>0</v>
      </c>
      <c r="U1791" s="26">
        <v>0</v>
      </c>
      <c r="V1791" s="26">
        <v>0</v>
      </c>
      <c r="W1791" s="26">
        <v>0</v>
      </c>
      <c r="X1791" s="26">
        <v>0</v>
      </c>
      <c r="Y1791" s="26">
        <v>0</v>
      </c>
      <c r="Z1791" s="21"/>
      <c r="AA1791" s="101">
        <v>0</v>
      </c>
      <c r="AB1791" s="98">
        <v>0</v>
      </c>
      <c r="AC1791" s="98">
        <v>0</v>
      </c>
      <c r="AD1791" s="98">
        <v>0</v>
      </c>
      <c r="AE1791" s="98">
        <v>0</v>
      </c>
      <c r="AF1791" s="21">
        <f t="shared" si="28"/>
        <v>0</v>
      </c>
      <c r="AG1791" s="21" t="s">
        <v>16400</v>
      </c>
      <c r="AH1791" s="24" t="s">
        <v>16401</v>
      </c>
      <c r="AI1791" s="24" t="s">
        <v>16402</v>
      </c>
      <c r="AJ1791" s="27" t="s">
        <v>32299</v>
      </c>
      <c r="AK1791" s="28" t="s">
        <v>47</v>
      </c>
      <c r="AL1791" s="28">
        <v>10</v>
      </c>
      <c r="AM1791" s="28">
        <v>20210413</v>
      </c>
      <c r="AN1791" s="29">
        <v>592</v>
      </c>
      <c r="AO1791" s="29">
        <v>202304</v>
      </c>
      <c r="AP1791" s="29"/>
      <c r="AQ1791" s="28"/>
      <c r="AR1791" s="28"/>
      <c r="AS1791" s="28"/>
      <c r="AT1791" s="30">
        <v>1</v>
      </c>
      <c r="AU1791" s="30"/>
      <c r="AV1791" s="30"/>
      <c r="AW1791" s="30"/>
      <c r="AX1791" s="30"/>
      <c r="AY1791" s="30"/>
      <c r="AZ1791" s="30"/>
      <c r="BA1791" s="30"/>
      <c r="BB1791" s="30" t="s">
        <v>54452</v>
      </c>
      <c r="BC1791" s="30" t="s">
        <v>54452</v>
      </c>
      <c r="BD1791" s="30" t="s">
        <v>54452</v>
      </c>
      <c r="BE1791" s="30" t="s">
        <v>54452</v>
      </c>
      <c r="BF1791" s="30" t="s">
        <v>54452</v>
      </c>
      <c r="BG1791" s="30">
        <v>8</v>
      </c>
      <c r="BH1791" s="30" t="s">
        <v>16403</v>
      </c>
      <c r="BI1791" s="31"/>
    </row>
    <row r="1792" spans="1:61" ht="16.5">
      <c r="A1792" s="21" t="s">
        <v>16404</v>
      </c>
      <c r="B1792" s="21">
        <v>8955</v>
      </c>
      <c r="C1792" s="21">
        <v>1942661</v>
      </c>
      <c r="D1792" s="21">
        <v>1188100241</v>
      </c>
      <c r="E1792" s="22">
        <v>1101110236590</v>
      </c>
      <c r="F1792" s="24" t="s">
        <v>16405</v>
      </c>
      <c r="G1792" s="24" t="s">
        <v>44</v>
      </c>
      <c r="H1792" s="24" t="s">
        <v>51</v>
      </c>
      <c r="I1792" s="24" t="s">
        <v>52</v>
      </c>
      <c r="J1792" s="24" t="s">
        <v>313</v>
      </c>
      <c r="K1792" s="21">
        <v>46</v>
      </c>
      <c r="L1792" s="32" t="s">
        <v>16406</v>
      </c>
      <c r="M1792" s="21" t="s">
        <v>16407</v>
      </c>
      <c r="N1792" s="26">
        <v>1</v>
      </c>
      <c r="O1792" s="26" t="s">
        <v>55</v>
      </c>
      <c r="P1792" s="33">
        <v>10978</v>
      </c>
      <c r="Q1792" s="36">
        <v>261</v>
      </c>
      <c r="R1792" s="33">
        <v>35500</v>
      </c>
      <c r="S1792" s="33">
        <v>544088</v>
      </c>
      <c r="T1792" s="21">
        <v>0</v>
      </c>
      <c r="U1792" s="33">
        <v>43915</v>
      </c>
      <c r="V1792" s="33">
        <v>170302</v>
      </c>
      <c r="W1792" s="33">
        <v>352670</v>
      </c>
      <c r="X1792" s="21">
        <v>0</v>
      </c>
      <c r="Y1792" s="33">
        <v>8143561</v>
      </c>
      <c r="Z1792" s="16"/>
      <c r="AA1792" s="21">
        <v>0.1</v>
      </c>
      <c r="AB1792" s="21">
        <v>81.7</v>
      </c>
      <c r="AC1792" s="21">
        <v>5.4</v>
      </c>
      <c r="AD1792" s="21">
        <v>0.4</v>
      </c>
      <c r="AE1792" s="21">
        <v>5.2</v>
      </c>
      <c r="AF1792" s="21">
        <f t="shared" si="28"/>
        <v>92.800000000000011</v>
      </c>
      <c r="AG1792" s="21" t="s">
        <v>16408</v>
      </c>
      <c r="AH1792" s="24" t="s">
        <v>16409</v>
      </c>
      <c r="AI1792" s="24" t="s">
        <v>16410</v>
      </c>
      <c r="AJ1792" s="27" t="s">
        <v>32300</v>
      </c>
      <c r="AK1792" s="28" t="s">
        <v>70</v>
      </c>
      <c r="AL1792" s="28">
        <v>10</v>
      </c>
      <c r="AM1792" s="28">
        <v>19780726</v>
      </c>
      <c r="AN1792" s="29">
        <v>493</v>
      </c>
      <c r="AO1792" s="29">
        <v>202306</v>
      </c>
      <c r="AP1792" s="29">
        <v>2022</v>
      </c>
      <c r="AQ1792" s="28">
        <v>1031905188</v>
      </c>
      <c r="AR1792" s="28">
        <v>439839153</v>
      </c>
      <c r="AS1792" s="28">
        <v>5265000</v>
      </c>
      <c r="AT1792" s="30">
        <v>1</v>
      </c>
      <c r="AU1792" s="30"/>
      <c r="AV1792" s="30"/>
      <c r="AW1792" s="30"/>
      <c r="AX1792" s="30"/>
      <c r="AY1792" s="30"/>
      <c r="AZ1792" s="30"/>
      <c r="BA1792" s="30"/>
      <c r="BB1792" s="30" t="s">
        <v>54452</v>
      </c>
      <c r="BC1792" s="30" t="s">
        <v>54452</v>
      </c>
      <c r="BD1792" s="30" t="s">
        <v>54452</v>
      </c>
      <c r="BE1792" s="30" t="s">
        <v>54452</v>
      </c>
      <c r="BF1792" s="30" t="s">
        <v>54452</v>
      </c>
      <c r="BG1792" s="30">
        <v>4</v>
      </c>
      <c r="BH1792" s="30" t="s">
        <v>16411</v>
      </c>
      <c r="BI1792" s="31"/>
    </row>
    <row r="1793" spans="1:61" ht="16.5">
      <c r="A1793" s="21" t="s">
        <v>29716</v>
      </c>
      <c r="B1793" s="21">
        <v>24369</v>
      </c>
      <c r="C1793" s="21">
        <v>1345394</v>
      </c>
      <c r="D1793" s="21">
        <v>5028140185</v>
      </c>
      <c r="E1793" s="22">
        <v>1701110123258</v>
      </c>
      <c r="F1793" s="24" t="s">
        <v>29717</v>
      </c>
      <c r="G1793" s="24" t="s">
        <v>104</v>
      </c>
      <c r="H1793" s="24" t="s">
        <v>51</v>
      </c>
      <c r="I1793" s="24" t="s">
        <v>65</v>
      </c>
      <c r="J1793" s="24" t="s">
        <v>363</v>
      </c>
      <c r="K1793" s="21">
        <v>63</v>
      </c>
      <c r="L1793" s="32" t="s">
        <v>29718</v>
      </c>
      <c r="M1793" s="21" t="s">
        <v>29719</v>
      </c>
      <c r="N1793" s="21">
        <v>1</v>
      </c>
      <c r="O1793" s="21">
        <v>0</v>
      </c>
      <c r="P1793" s="21">
        <v>0</v>
      </c>
      <c r="Q1793" s="21">
        <v>0</v>
      </c>
      <c r="R1793" s="21">
        <v>0</v>
      </c>
      <c r="S1793" s="21">
        <v>0</v>
      </c>
      <c r="T1793" s="21">
        <v>0</v>
      </c>
      <c r="U1793" s="21">
        <v>0</v>
      </c>
      <c r="V1793" s="21">
        <v>0</v>
      </c>
      <c r="W1793" s="21">
        <v>0</v>
      </c>
      <c r="X1793" s="21">
        <v>0</v>
      </c>
      <c r="Y1793" s="21">
        <v>0</v>
      </c>
      <c r="Z1793" s="16" t="s">
        <v>315</v>
      </c>
      <c r="AA1793" s="101">
        <v>0</v>
      </c>
      <c r="AB1793" s="98">
        <v>0</v>
      </c>
      <c r="AC1793" s="98">
        <v>0</v>
      </c>
      <c r="AD1793" s="98">
        <v>0</v>
      </c>
      <c r="AE1793" s="98">
        <v>0</v>
      </c>
      <c r="AF1793" s="21">
        <f t="shared" si="28"/>
        <v>0</v>
      </c>
      <c r="AG1793" s="21" t="s">
        <v>29720</v>
      </c>
      <c r="AH1793" s="24" t="s">
        <v>29721</v>
      </c>
      <c r="AI1793" s="24" t="s">
        <v>29722</v>
      </c>
      <c r="AJ1793" s="27" t="s">
        <v>32301</v>
      </c>
      <c r="AK1793" s="28" t="s">
        <v>60</v>
      </c>
      <c r="AL1793" s="28">
        <v>10</v>
      </c>
      <c r="AM1793" s="28">
        <v>19970730</v>
      </c>
      <c r="AN1793" s="29">
        <v>1007</v>
      </c>
      <c r="AO1793" s="29">
        <v>202212</v>
      </c>
      <c r="AP1793" s="29">
        <v>2022</v>
      </c>
      <c r="AQ1793" s="28">
        <v>35882894</v>
      </c>
      <c r="AR1793" s="28">
        <v>17945334</v>
      </c>
      <c r="AS1793" s="28">
        <v>1000000</v>
      </c>
      <c r="AT1793" s="30">
        <v>2</v>
      </c>
      <c r="AU1793" s="30"/>
      <c r="AV1793" s="30"/>
      <c r="AW1793" s="30"/>
      <c r="AX1793" s="30"/>
      <c r="AY1793" s="30"/>
      <c r="AZ1793" s="30"/>
      <c r="BA1793" s="30"/>
      <c r="BB1793" s="30" t="s">
        <v>54452</v>
      </c>
      <c r="BC1793" s="30" t="s">
        <v>54452</v>
      </c>
      <c r="BD1793" s="30" t="s">
        <v>54452</v>
      </c>
      <c r="BE1793" s="30" t="s">
        <v>54452</v>
      </c>
      <c r="BF1793" s="30" t="s">
        <v>54452</v>
      </c>
      <c r="BG1793" s="30">
        <v>7</v>
      </c>
      <c r="BH1793" s="30" t="s">
        <v>29723</v>
      </c>
      <c r="BI1793" s="31"/>
    </row>
    <row r="1794" spans="1:61" ht="16.5">
      <c r="A1794" s="21" t="s">
        <v>15218</v>
      </c>
      <c r="B1794" s="21">
        <v>14541</v>
      </c>
      <c r="C1794" s="21">
        <v>10681417</v>
      </c>
      <c r="D1794" s="21">
        <v>2168118986</v>
      </c>
      <c r="E1794" s="22">
        <v>1101117877454</v>
      </c>
      <c r="F1794" s="24" t="s">
        <v>15219</v>
      </c>
      <c r="G1794" s="24" t="s">
        <v>44</v>
      </c>
      <c r="H1794" s="24" t="s">
        <v>51</v>
      </c>
      <c r="I1794" s="24" t="s">
        <v>65</v>
      </c>
      <c r="J1794" s="24" t="s">
        <v>171</v>
      </c>
      <c r="K1794" s="21">
        <v>48</v>
      </c>
      <c r="L1794" s="32" t="s">
        <v>15220</v>
      </c>
      <c r="M1794" s="21" t="s">
        <v>15221</v>
      </c>
      <c r="N1794" s="21">
        <v>1</v>
      </c>
      <c r="O1794" s="21" t="s">
        <v>55</v>
      </c>
      <c r="P1794" s="21">
        <v>0</v>
      </c>
      <c r="Q1794" s="21">
        <v>0</v>
      </c>
      <c r="R1794" s="21">
        <v>0</v>
      </c>
      <c r="S1794" s="21">
        <v>0</v>
      </c>
      <c r="T1794" s="21">
        <v>0</v>
      </c>
      <c r="U1794" s="21">
        <v>0</v>
      </c>
      <c r="V1794" s="21">
        <v>0</v>
      </c>
      <c r="W1794" s="33">
        <v>598961</v>
      </c>
      <c r="X1794" s="21">
        <v>0</v>
      </c>
      <c r="Y1794" s="21">
        <v>0</v>
      </c>
      <c r="Z1794" s="16" t="s">
        <v>315</v>
      </c>
      <c r="AA1794" s="102">
        <v>0</v>
      </c>
      <c r="AB1794" s="99">
        <v>0</v>
      </c>
      <c r="AC1794" s="99">
        <v>0</v>
      </c>
      <c r="AD1794" s="99">
        <v>0</v>
      </c>
      <c r="AE1794" s="21">
        <v>5.9</v>
      </c>
      <c r="AF1794" s="21">
        <f t="shared" si="28"/>
        <v>5.9</v>
      </c>
      <c r="AG1794" s="21" t="s">
        <v>15222</v>
      </c>
      <c r="AH1794" s="24" t="s">
        <v>15223</v>
      </c>
      <c r="AI1794" s="24" t="s">
        <v>15224</v>
      </c>
      <c r="AJ1794" s="27" t="s">
        <v>32140</v>
      </c>
      <c r="AK1794" s="28" t="s">
        <v>60</v>
      </c>
      <c r="AL1794" s="28">
        <v>10</v>
      </c>
      <c r="AM1794" s="28">
        <v>20210504</v>
      </c>
      <c r="AN1794" s="29">
        <v>1457</v>
      </c>
      <c r="AO1794" s="29">
        <v>202212</v>
      </c>
      <c r="AP1794" s="29">
        <v>2022</v>
      </c>
      <c r="AQ1794" s="28">
        <v>115497248</v>
      </c>
      <c r="AR1794" s="28">
        <v>38629036</v>
      </c>
      <c r="AS1794" s="28">
        <v>300000</v>
      </c>
      <c r="AT1794" s="30">
        <v>2</v>
      </c>
      <c r="AU1794" s="30"/>
      <c r="AV1794" s="30"/>
      <c r="AW1794" s="30"/>
      <c r="AX1794" s="30"/>
      <c r="AY1794" s="30"/>
      <c r="AZ1794" s="30"/>
      <c r="BA1794" s="30"/>
      <c r="BB1794" s="30" t="s">
        <v>54452</v>
      </c>
      <c r="BC1794" s="30" t="s">
        <v>54452</v>
      </c>
      <c r="BD1794" s="30" t="s">
        <v>54452</v>
      </c>
      <c r="BE1794" s="30" t="s">
        <v>54452</v>
      </c>
      <c r="BF1794" s="30" t="s">
        <v>54452</v>
      </c>
      <c r="BG1794" s="30">
        <v>7</v>
      </c>
      <c r="BH1794" s="30" t="s">
        <v>15225</v>
      </c>
      <c r="BI1794" s="31"/>
    </row>
    <row r="1795" spans="1:61" ht="16.5">
      <c r="A1795" s="21" t="s">
        <v>5151</v>
      </c>
      <c r="B1795" s="21">
        <v>4844</v>
      </c>
      <c r="C1795" s="21">
        <v>1352445</v>
      </c>
      <c r="D1795" s="21">
        <v>1398137459</v>
      </c>
      <c r="E1795" s="22">
        <v>1201110173617</v>
      </c>
      <c r="F1795" s="24" t="s">
        <v>5152</v>
      </c>
      <c r="G1795" s="24" t="s">
        <v>44</v>
      </c>
      <c r="H1795" s="24" t="s">
        <v>51</v>
      </c>
      <c r="I1795" s="24" t="s">
        <v>52</v>
      </c>
      <c r="J1795" s="24" t="s">
        <v>1010</v>
      </c>
      <c r="K1795" s="21">
        <v>30</v>
      </c>
      <c r="L1795" s="32" t="s">
        <v>5153</v>
      </c>
      <c r="M1795" s="21" t="s">
        <v>5154</v>
      </c>
      <c r="N1795" s="21">
        <v>1</v>
      </c>
      <c r="O1795" s="21" t="s">
        <v>55</v>
      </c>
      <c r="P1795" s="21">
        <v>0</v>
      </c>
      <c r="Q1795" s="33">
        <v>220000</v>
      </c>
      <c r="R1795" s="21">
        <v>0</v>
      </c>
      <c r="S1795" s="21">
        <v>0</v>
      </c>
      <c r="T1795" s="21">
        <v>0</v>
      </c>
      <c r="U1795" s="39">
        <v>193642</v>
      </c>
      <c r="V1795" s="33">
        <v>209214</v>
      </c>
      <c r="W1795" s="33">
        <v>18614362</v>
      </c>
      <c r="X1795" s="21">
        <f>SUM(4500,958520)</f>
        <v>963020</v>
      </c>
      <c r="Y1795" s="33">
        <v>214425</v>
      </c>
      <c r="Z1795" s="16" t="s">
        <v>126</v>
      </c>
      <c r="AA1795" s="102">
        <v>0</v>
      </c>
      <c r="AB1795" s="21">
        <v>4.3</v>
      </c>
      <c r="AC1795" s="99">
        <v>0</v>
      </c>
      <c r="AD1795" s="21">
        <v>1.9</v>
      </c>
      <c r="AE1795" s="21">
        <v>197.8</v>
      </c>
      <c r="AF1795" s="21">
        <f t="shared" si="28"/>
        <v>204</v>
      </c>
      <c r="AG1795" s="21" t="s">
        <v>5155</v>
      </c>
      <c r="AH1795" s="24" t="s">
        <v>5156</v>
      </c>
      <c r="AI1795" s="24" t="s">
        <v>5157</v>
      </c>
      <c r="AJ1795" s="27" t="s">
        <v>32302</v>
      </c>
      <c r="AK1795" s="28" t="s">
        <v>60</v>
      </c>
      <c r="AL1795" s="28">
        <v>10</v>
      </c>
      <c r="AM1795" s="28">
        <v>19980720</v>
      </c>
      <c r="AN1795" s="29">
        <v>563</v>
      </c>
      <c r="AO1795" s="29">
        <v>202302</v>
      </c>
      <c r="AP1795" s="29">
        <v>2022</v>
      </c>
      <c r="AQ1795" s="28">
        <v>643618427</v>
      </c>
      <c r="AR1795" s="28">
        <v>876530092</v>
      </c>
      <c r="AS1795" s="28">
        <v>2897490</v>
      </c>
      <c r="AT1795" s="30">
        <v>1</v>
      </c>
      <c r="AU1795" s="30"/>
      <c r="AV1795" s="30"/>
      <c r="AW1795" s="30"/>
      <c r="AX1795" s="30"/>
      <c r="AY1795" s="30"/>
      <c r="AZ1795" s="30"/>
      <c r="BA1795" s="30"/>
      <c r="BB1795" s="30" t="s">
        <v>54452</v>
      </c>
      <c r="BC1795" s="30" t="s">
        <v>54452</v>
      </c>
      <c r="BD1795" s="30" t="s">
        <v>54452</v>
      </c>
      <c r="BE1795" s="30" t="s">
        <v>54452</v>
      </c>
      <c r="BF1795" s="30" t="s">
        <v>54452</v>
      </c>
      <c r="BG1795" s="30">
        <v>5</v>
      </c>
      <c r="BH1795" s="30"/>
      <c r="BI1795" s="31"/>
    </row>
    <row r="1796" spans="1:61" ht="16.5">
      <c r="A1796" s="21" t="s">
        <v>15653</v>
      </c>
      <c r="B1796" s="21">
        <v>14809</v>
      </c>
      <c r="C1796" s="21">
        <v>1393052</v>
      </c>
      <c r="D1796" s="21">
        <v>1108102570</v>
      </c>
      <c r="E1796" s="22">
        <v>1101110085442</v>
      </c>
      <c r="F1796" s="24" t="s">
        <v>15654</v>
      </c>
      <c r="G1796" s="24" t="s">
        <v>44</v>
      </c>
      <c r="H1796" s="24" t="s">
        <v>51</v>
      </c>
      <c r="I1796" s="24" t="s">
        <v>65</v>
      </c>
      <c r="J1796" s="24" t="s">
        <v>2407</v>
      </c>
      <c r="K1796" s="21">
        <v>39</v>
      </c>
      <c r="L1796" s="32" t="s">
        <v>15655</v>
      </c>
      <c r="M1796" s="21" t="s">
        <v>15656</v>
      </c>
      <c r="N1796" s="21">
        <v>1</v>
      </c>
      <c r="O1796" s="21" t="s">
        <v>55</v>
      </c>
      <c r="P1796" s="33">
        <v>3461889</v>
      </c>
      <c r="Q1796" s="33">
        <v>2508253</v>
      </c>
      <c r="R1796" s="21">
        <v>0</v>
      </c>
      <c r="S1796" s="21">
        <v>0</v>
      </c>
      <c r="T1796" s="21">
        <v>0</v>
      </c>
      <c r="U1796" s="21">
        <v>0</v>
      </c>
      <c r="V1796" s="21">
        <v>0</v>
      </c>
      <c r="W1796" s="33">
        <v>271180</v>
      </c>
      <c r="X1796" s="21">
        <v>0</v>
      </c>
      <c r="Y1796" s="21">
        <v>0</v>
      </c>
      <c r="Z1796" s="16" t="s">
        <v>315</v>
      </c>
      <c r="AA1796" s="21">
        <v>34.6</v>
      </c>
      <c r="AB1796" s="21">
        <v>25</v>
      </c>
      <c r="AC1796" s="99">
        <v>0</v>
      </c>
      <c r="AD1796" s="99">
        <v>0</v>
      </c>
      <c r="AE1796" s="21">
        <v>2.7</v>
      </c>
      <c r="AF1796" s="21">
        <f t="shared" si="28"/>
        <v>62.300000000000004</v>
      </c>
      <c r="AG1796" s="21" t="s">
        <v>15657</v>
      </c>
      <c r="AH1796" s="24" t="s">
        <v>15658</v>
      </c>
      <c r="AI1796" s="24" t="s">
        <v>15659</v>
      </c>
      <c r="AJ1796" s="27" t="s">
        <v>32303</v>
      </c>
      <c r="AK1796" s="28" t="s">
        <v>60</v>
      </c>
      <c r="AL1796" s="28">
        <v>10</v>
      </c>
      <c r="AM1796" s="28">
        <v>19671229</v>
      </c>
      <c r="AN1796" s="29">
        <v>319</v>
      </c>
      <c r="AO1796" s="29">
        <v>202303</v>
      </c>
      <c r="AP1796" s="29">
        <v>2022</v>
      </c>
      <c r="AQ1796" s="28">
        <v>47988463</v>
      </c>
      <c r="AR1796" s="28">
        <v>29599845</v>
      </c>
      <c r="AS1796" s="28">
        <v>600000</v>
      </c>
      <c r="AT1796" s="30">
        <v>2</v>
      </c>
      <c r="AU1796" s="30"/>
      <c r="AV1796" s="30"/>
      <c r="AW1796" s="30"/>
      <c r="AX1796" s="30"/>
      <c r="AY1796" s="30"/>
      <c r="AZ1796" s="30"/>
      <c r="BA1796" s="30"/>
      <c r="BB1796" s="30" t="s">
        <v>54452</v>
      </c>
      <c r="BC1796" s="30" t="s">
        <v>54452</v>
      </c>
      <c r="BD1796" s="30" t="s">
        <v>54452</v>
      </c>
      <c r="BE1796" s="30" t="s">
        <v>54452</v>
      </c>
      <c r="BF1796" s="30" t="s">
        <v>54452</v>
      </c>
      <c r="BG1796" s="30">
        <v>7</v>
      </c>
      <c r="BH1796" s="30" t="s">
        <v>15660</v>
      </c>
      <c r="BI1796" s="31"/>
    </row>
    <row r="1797" spans="1:61" ht="16.5">
      <c r="A1797" s="21" t="s">
        <v>1427</v>
      </c>
      <c r="B1797" s="21">
        <v>1403</v>
      </c>
      <c r="C1797" s="21">
        <v>2104796</v>
      </c>
      <c r="D1797" s="21">
        <v>2018186819</v>
      </c>
      <c r="E1797" s="22">
        <v>1101112997215</v>
      </c>
      <c r="F1797" s="24" t="s">
        <v>1428</v>
      </c>
      <c r="G1797" s="24" t="s">
        <v>44</v>
      </c>
      <c r="H1797" s="24" t="s">
        <v>51</v>
      </c>
      <c r="I1797" s="24" t="s">
        <v>65</v>
      </c>
      <c r="J1797" s="24" t="s">
        <v>1035</v>
      </c>
      <c r="K1797" s="21">
        <v>9</v>
      </c>
      <c r="L1797" s="32" t="s">
        <v>1429</v>
      </c>
      <c r="M1797" s="21" t="s">
        <v>1430</v>
      </c>
      <c r="N1797" s="21">
        <v>1</v>
      </c>
      <c r="O1797" s="21" t="s">
        <v>83</v>
      </c>
      <c r="P1797" s="21">
        <v>0</v>
      </c>
      <c r="Q1797" s="21">
        <v>0</v>
      </c>
      <c r="R1797" s="21">
        <v>0</v>
      </c>
      <c r="S1797" s="39">
        <v>4124611400</v>
      </c>
      <c r="T1797" s="21">
        <v>0</v>
      </c>
      <c r="U1797" s="39">
        <v>52900000</v>
      </c>
      <c r="V1797" s="21">
        <v>0</v>
      </c>
      <c r="W1797" s="33">
        <v>98553000</v>
      </c>
      <c r="X1797" s="33">
        <v>110330000</v>
      </c>
      <c r="Y1797" s="39">
        <v>7491351134</v>
      </c>
      <c r="Z1797" s="16" t="s">
        <v>56</v>
      </c>
      <c r="AA1797" s="102">
        <v>0</v>
      </c>
      <c r="AB1797" s="21">
        <v>74.900000000000006</v>
      </c>
      <c r="AC1797" s="21">
        <v>41.2</v>
      </c>
      <c r="AD1797" s="21">
        <v>0.5</v>
      </c>
      <c r="AE1797" s="21">
        <v>2</v>
      </c>
      <c r="AF1797" s="21">
        <f t="shared" si="28"/>
        <v>118.60000000000001</v>
      </c>
      <c r="AG1797" s="21" t="s">
        <v>1431</v>
      </c>
      <c r="AH1797" s="24" t="s">
        <v>1432</v>
      </c>
      <c r="AI1797" s="24" t="s">
        <v>1433</v>
      </c>
      <c r="AJ1797" s="27" t="s">
        <v>32304</v>
      </c>
      <c r="AK1797" s="28" t="s">
        <v>60</v>
      </c>
      <c r="AL1797" s="28">
        <v>10</v>
      </c>
      <c r="AM1797" s="28">
        <v>20040501</v>
      </c>
      <c r="AN1797" s="29">
        <v>363</v>
      </c>
      <c r="AO1797" s="29">
        <v>202212</v>
      </c>
      <c r="AP1797" s="29">
        <v>2022</v>
      </c>
      <c r="AQ1797" s="28">
        <v>98464223</v>
      </c>
      <c r="AR1797" s="28">
        <v>157021718</v>
      </c>
      <c r="AS1797" s="28">
        <v>100000</v>
      </c>
      <c r="AT1797" s="30">
        <v>1</v>
      </c>
      <c r="AU1797" s="30"/>
      <c r="AV1797" s="30"/>
      <c r="AW1797" s="30"/>
      <c r="AX1797" s="30"/>
      <c r="AY1797" s="30"/>
      <c r="AZ1797" s="30"/>
      <c r="BA1797" s="30"/>
      <c r="BB1797" s="30" t="s">
        <v>54452</v>
      </c>
      <c r="BC1797" s="30" t="s">
        <v>54452</v>
      </c>
      <c r="BD1797" s="30" t="s">
        <v>54452</v>
      </c>
      <c r="BE1797" s="30" t="s">
        <v>54452</v>
      </c>
      <c r="BF1797" s="30" t="s">
        <v>54452</v>
      </c>
      <c r="BG1797" s="30">
        <v>4</v>
      </c>
      <c r="BH1797" s="30" t="s">
        <v>1434</v>
      </c>
      <c r="BI1797" s="31"/>
    </row>
    <row r="1798" spans="1:61" ht="16.5">
      <c r="A1798" s="21" t="s">
        <v>6923</v>
      </c>
      <c r="B1798" s="21">
        <v>7023</v>
      </c>
      <c r="C1798" s="21">
        <v>1292385</v>
      </c>
      <c r="D1798" s="21">
        <v>6218114445</v>
      </c>
      <c r="E1798" s="22">
        <v>1801110042612</v>
      </c>
      <c r="F1798" s="24" t="s">
        <v>6924</v>
      </c>
      <c r="G1798" s="24" t="s">
        <v>44</v>
      </c>
      <c r="H1798" s="24" t="s">
        <v>51</v>
      </c>
      <c r="I1798" s="24" t="s">
        <v>52</v>
      </c>
      <c r="J1798" s="24" t="s">
        <v>1033</v>
      </c>
      <c r="K1798" s="21">
        <v>38</v>
      </c>
      <c r="L1798" s="32" t="s">
        <v>6925</v>
      </c>
      <c r="M1798" s="21" t="s">
        <v>6926</v>
      </c>
      <c r="N1798" s="26">
        <v>1</v>
      </c>
      <c r="O1798" s="26" t="s">
        <v>55</v>
      </c>
      <c r="P1798" s="41">
        <v>966379</v>
      </c>
      <c r="Q1798" s="41">
        <v>1364585</v>
      </c>
      <c r="R1798" s="21">
        <v>0</v>
      </c>
      <c r="S1798" s="21">
        <v>0</v>
      </c>
      <c r="T1798" s="21">
        <v>0</v>
      </c>
      <c r="U1798" s="41">
        <v>328011</v>
      </c>
      <c r="V1798" s="21">
        <v>0</v>
      </c>
      <c r="W1798" s="41">
        <v>2326084</v>
      </c>
      <c r="X1798" s="41">
        <v>3157413</v>
      </c>
      <c r="Y1798" s="41">
        <v>2634940</v>
      </c>
      <c r="Z1798" s="21"/>
      <c r="AA1798" s="21">
        <v>9.6</v>
      </c>
      <c r="AB1798" s="21">
        <v>39.9</v>
      </c>
      <c r="AC1798" s="99">
        <v>0</v>
      </c>
      <c r="AD1798" s="21">
        <v>3.2</v>
      </c>
      <c r="AE1798" s="21">
        <v>54.8</v>
      </c>
      <c r="AF1798" s="21">
        <f t="shared" si="28"/>
        <v>107.5</v>
      </c>
      <c r="AG1798" s="21" t="s">
        <v>2987</v>
      </c>
      <c r="AH1798" s="24" t="s">
        <v>6927</v>
      </c>
      <c r="AI1798" s="24" t="s">
        <v>6928</v>
      </c>
      <c r="AJ1798" s="27" t="s">
        <v>32219</v>
      </c>
      <c r="AK1798" s="28" t="s">
        <v>70</v>
      </c>
      <c r="AL1798" s="28">
        <v>10</v>
      </c>
      <c r="AM1798" s="28">
        <v>19820201</v>
      </c>
      <c r="AN1798" s="29">
        <v>1000</v>
      </c>
      <c r="AO1798" s="29">
        <v>202306</v>
      </c>
      <c r="AP1798" s="29">
        <v>2022</v>
      </c>
      <c r="AQ1798" s="28">
        <v>1583239739</v>
      </c>
      <c r="AR1798" s="28">
        <v>1943405169</v>
      </c>
      <c r="AS1798" s="28">
        <v>40000000</v>
      </c>
      <c r="AT1798" s="30">
        <v>1</v>
      </c>
      <c r="AU1798" s="30"/>
      <c r="AV1798" s="30"/>
      <c r="AW1798" s="30"/>
      <c r="AX1798" s="30"/>
      <c r="AY1798" s="30"/>
      <c r="AZ1798" s="30"/>
      <c r="BA1798" s="30"/>
      <c r="BB1798" s="30" t="s">
        <v>54452</v>
      </c>
      <c r="BC1798" s="30" t="s">
        <v>54452</v>
      </c>
      <c r="BD1798" s="30" t="s">
        <v>54452</v>
      </c>
      <c r="BE1798" s="30" t="s">
        <v>54452</v>
      </c>
      <c r="BF1798" s="30" t="s">
        <v>54452</v>
      </c>
      <c r="BG1798" s="30">
        <v>7</v>
      </c>
      <c r="BH1798" s="30"/>
      <c r="BI1798" s="31"/>
    </row>
    <row r="1799" spans="1:61" ht="16.5">
      <c r="A1799" s="21" t="s">
        <v>8762</v>
      </c>
      <c r="B1799" s="21">
        <v>8972</v>
      </c>
      <c r="C1799" s="21">
        <v>1780532</v>
      </c>
      <c r="D1799" s="21">
        <v>2208110950</v>
      </c>
      <c r="E1799" s="22">
        <v>1101110574669</v>
      </c>
      <c r="F1799" s="24" t="s">
        <v>8763</v>
      </c>
      <c r="G1799" s="24" t="s">
        <v>44</v>
      </c>
      <c r="H1799" s="24" t="s">
        <v>51</v>
      </c>
      <c r="I1799" s="24" t="s">
        <v>52</v>
      </c>
      <c r="J1799" s="24" t="s">
        <v>1011</v>
      </c>
      <c r="K1799" s="21">
        <v>35</v>
      </c>
      <c r="L1799" s="32" t="s">
        <v>8764</v>
      </c>
      <c r="M1799" s="21" t="s">
        <v>8765</v>
      </c>
      <c r="N1799" s="21">
        <v>1</v>
      </c>
      <c r="O1799" s="21" t="s">
        <v>55</v>
      </c>
      <c r="P1799" s="21">
        <v>0</v>
      </c>
      <c r="Q1799" s="21">
        <v>0</v>
      </c>
      <c r="R1799" s="21">
        <v>0</v>
      </c>
      <c r="S1799" s="21">
        <v>0</v>
      </c>
      <c r="T1799" s="21">
        <v>0</v>
      </c>
      <c r="U1799" s="33">
        <v>25694</v>
      </c>
      <c r="V1799" s="33">
        <v>2149921</v>
      </c>
      <c r="W1799" s="33">
        <v>286620</v>
      </c>
      <c r="X1799" s="33">
        <v>599534</v>
      </c>
      <c r="Y1799" s="33">
        <v>1672772</v>
      </c>
      <c r="Z1799" s="16" t="s">
        <v>315</v>
      </c>
      <c r="AA1799" s="102">
        <v>0</v>
      </c>
      <c r="AB1799" s="21">
        <v>16.7</v>
      </c>
      <c r="AC1799" s="99">
        <v>0</v>
      </c>
      <c r="AD1799" s="21">
        <v>0.2</v>
      </c>
      <c r="AE1799" s="21">
        <v>30.3</v>
      </c>
      <c r="AF1799" s="21">
        <f t="shared" si="28"/>
        <v>47.2</v>
      </c>
      <c r="AG1799" s="21" t="s">
        <v>8766</v>
      </c>
      <c r="AH1799" s="24" t="s">
        <v>8767</v>
      </c>
      <c r="AI1799" s="24" t="s">
        <v>8768</v>
      </c>
      <c r="AJ1799" s="27" t="s">
        <v>32305</v>
      </c>
      <c r="AK1799" s="28" t="s">
        <v>70</v>
      </c>
      <c r="AL1799" s="28">
        <v>10</v>
      </c>
      <c r="AM1799" s="28">
        <v>19880513</v>
      </c>
      <c r="AN1799" s="29">
        <v>645</v>
      </c>
      <c r="AO1799" s="29">
        <v>202306</v>
      </c>
      <c r="AP1799" s="29">
        <v>2022</v>
      </c>
      <c r="AQ1799" s="28">
        <v>589697320</v>
      </c>
      <c r="AR1799" s="28">
        <v>370782295</v>
      </c>
      <c r="AS1799" s="28">
        <v>7735000</v>
      </c>
      <c r="AT1799" s="30">
        <v>1</v>
      </c>
      <c r="AU1799" s="30"/>
      <c r="AV1799" s="30"/>
      <c r="AW1799" s="30"/>
      <c r="AX1799" s="30"/>
      <c r="AY1799" s="30"/>
      <c r="AZ1799" s="30"/>
      <c r="BA1799" s="30"/>
      <c r="BB1799" s="30" t="s">
        <v>54452</v>
      </c>
      <c r="BC1799" s="30" t="s">
        <v>54452</v>
      </c>
      <c r="BD1799" s="30" t="s">
        <v>54452</v>
      </c>
      <c r="BE1799" s="30" t="s">
        <v>54452</v>
      </c>
      <c r="BF1799" s="30" t="s">
        <v>8769</v>
      </c>
      <c r="BG1799" s="30">
        <v>2</v>
      </c>
      <c r="BH1799" s="30" t="s">
        <v>8770</v>
      </c>
      <c r="BI1799" s="31"/>
    </row>
    <row r="1800" spans="1:61" ht="16.5">
      <c r="A1800" s="21" t="s">
        <v>3500</v>
      </c>
      <c r="B1800" s="21">
        <v>3165</v>
      </c>
      <c r="C1800" s="21">
        <v>1634837</v>
      </c>
      <c r="D1800" s="21">
        <v>6038107330</v>
      </c>
      <c r="E1800" s="22">
        <v>1801110036425</v>
      </c>
      <c r="F1800" s="24" t="s">
        <v>3501</v>
      </c>
      <c r="G1800" s="24" t="s">
        <v>44</v>
      </c>
      <c r="H1800" s="24" t="s">
        <v>51</v>
      </c>
      <c r="I1800" s="24" t="s">
        <v>52</v>
      </c>
      <c r="J1800" s="24" t="s">
        <v>1004</v>
      </c>
      <c r="K1800" s="21">
        <v>21</v>
      </c>
      <c r="L1800" s="32" t="s">
        <v>3502</v>
      </c>
      <c r="M1800" s="21" t="s">
        <v>3503</v>
      </c>
      <c r="N1800" s="21">
        <v>1</v>
      </c>
      <c r="O1800" s="21" t="s">
        <v>55</v>
      </c>
      <c r="P1800" s="63">
        <v>0</v>
      </c>
      <c r="Q1800" s="63">
        <v>0</v>
      </c>
      <c r="R1800" s="53">
        <v>0</v>
      </c>
      <c r="S1800" s="33">
        <v>451364</v>
      </c>
      <c r="T1800" s="21">
        <v>0</v>
      </c>
      <c r="U1800" s="21">
        <v>0</v>
      </c>
      <c r="V1800" s="21">
        <v>0</v>
      </c>
      <c r="W1800" s="21">
        <v>0</v>
      </c>
      <c r="X1800" s="33">
        <v>421371</v>
      </c>
      <c r="Y1800" s="21">
        <v>0</v>
      </c>
      <c r="Z1800" s="16" t="s">
        <v>56</v>
      </c>
      <c r="AA1800" s="102">
        <v>0</v>
      </c>
      <c r="AB1800" s="99">
        <v>0</v>
      </c>
      <c r="AC1800" s="21">
        <v>4.5</v>
      </c>
      <c r="AD1800" s="99">
        <v>0</v>
      </c>
      <c r="AE1800" s="21">
        <v>4.2</v>
      </c>
      <c r="AF1800" s="21">
        <f t="shared" si="28"/>
        <v>8.6999999999999993</v>
      </c>
      <c r="AG1800" s="21" t="s">
        <v>3504</v>
      </c>
      <c r="AH1800" s="24" t="s">
        <v>3505</v>
      </c>
      <c r="AI1800" s="24" t="s">
        <v>3506</v>
      </c>
      <c r="AJ1800" s="27" t="s">
        <v>32306</v>
      </c>
      <c r="AK1800" s="28" t="s">
        <v>70</v>
      </c>
      <c r="AL1800" s="28">
        <v>10</v>
      </c>
      <c r="AM1800" s="28">
        <v>19800223</v>
      </c>
      <c r="AN1800" s="29">
        <v>320</v>
      </c>
      <c r="AO1800" s="29">
        <v>202306</v>
      </c>
      <c r="AP1800" s="29">
        <v>2022</v>
      </c>
      <c r="AQ1800" s="28">
        <v>215943652</v>
      </c>
      <c r="AR1800" s="28">
        <v>498049430</v>
      </c>
      <c r="AS1800" s="28">
        <v>14300000</v>
      </c>
      <c r="AT1800" s="30">
        <v>1</v>
      </c>
      <c r="AU1800" s="30"/>
      <c r="AV1800" s="30"/>
      <c r="AW1800" s="30"/>
      <c r="AX1800" s="30"/>
      <c r="AY1800" s="30"/>
      <c r="AZ1800" s="30"/>
      <c r="BA1800" s="30"/>
      <c r="BB1800" s="30" t="s">
        <v>54452</v>
      </c>
      <c r="BC1800" s="30" t="s">
        <v>54452</v>
      </c>
      <c r="BD1800" s="30" t="s">
        <v>54452</v>
      </c>
      <c r="BE1800" s="30" t="s">
        <v>54452</v>
      </c>
      <c r="BF1800" s="30" t="s">
        <v>3507</v>
      </c>
      <c r="BG1800" s="30">
        <v>2</v>
      </c>
      <c r="BH1800" s="30" t="s">
        <v>1277</v>
      </c>
      <c r="BI1800" s="31"/>
    </row>
    <row r="1801" spans="1:61" ht="16.5">
      <c r="A1801" s="21" t="s">
        <v>10804</v>
      </c>
      <c r="B1801" s="21">
        <v>11160</v>
      </c>
      <c r="C1801" s="21">
        <v>1568434</v>
      </c>
      <c r="D1801" s="21">
        <v>1118101593</v>
      </c>
      <c r="E1801" s="22">
        <v>1101110114332</v>
      </c>
      <c r="F1801" s="24" t="s">
        <v>10805</v>
      </c>
      <c r="G1801" s="24" t="s">
        <v>44</v>
      </c>
      <c r="H1801" s="24" t="s">
        <v>51</v>
      </c>
      <c r="I1801" s="24" t="s">
        <v>65</v>
      </c>
      <c r="J1801" s="24" t="s">
        <v>3829</v>
      </c>
      <c r="K1801" s="21">
        <v>50</v>
      </c>
      <c r="L1801" s="21"/>
      <c r="M1801" s="21" t="s">
        <v>1932</v>
      </c>
      <c r="N1801" s="21">
        <v>1</v>
      </c>
      <c r="O1801" s="21" t="s">
        <v>55</v>
      </c>
      <c r="P1801" s="21">
        <v>0</v>
      </c>
      <c r="Q1801" s="21">
        <v>0</v>
      </c>
      <c r="R1801" s="33">
        <v>14269</v>
      </c>
      <c r="S1801" s="33">
        <v>87238</v>
      </c>
      <c r="T1801" s="21">
        <v>0</v>
      </c>
      <c r="U1801" s="33">
        <f>2599931+5004</f>
        <v>2604935</v>
      </c>
      <c r="V1801" s="21">
        <v>0</v>
      </c>
      <c r="W1801" s="33">
        <v>16322</v>
      </c>
      <c r="X1801" s="33">
        <v>1067200</v>
      </c>
      <c r="Y1801" s="21">
        <v>0</v>
      </c>
      <c r="Z1801" s="21" t="s">
        <v>315</v>
      </c>
      <c r="AA1801" s="102">
        <v>0</v>
      </c>
      <c r="AB1801" s="21">
        <v>0.1</v>
      </c>
      <c r="AC1801" s="21">
        <v>0.8</v>
      </c>
      <c r="AD1801" s="21">
        <v>26</v>
      </c>
      <c r="AE1801" s="21">
        <v>10.8</v>
      </c>
      <c r="AF1801" s="21">
        <f t="shared" si="28"/>
        <v>37.700000000000003</v>
      </c>
      <c r="AG1801" s="21" t="s">
        <v>10806</v>
      </c>
      <c r="AH1801" s="24" t="s">
        <v>10807</v>
      </c>
      <c r="AI1801" s="24" t="s">
        <v>10808</v>
      </c>
      <c r="AJ1801" s="27" t="s">
        <v>32307</v>
      </c>
      <c r="AK1801" s="28" t="s">
        <v>60</v>
      </c>
      <c r="AL1801" s="28">
        <v>10</v>
      </c>
      <c r="AM1801" s="28">
        <v>19710501</v>
      </c>
      <c r="AN1801" s="29">
        <v>836</v>
      </c>
      <c r="AO1801" s="29">
        <v>202212</v>
      </c>
      <c r="AP1801" s="29">
        <v>2022</v>
      </c>
      <c r="AQ1801" s="28">
        <v>78904422</v>
      </c>
      <c r="AR1801" s="28">
        <v>33737898</v>
      </c>
      <c r="AS1801" s="28">
        <v>659045</v>
      </c>
      <c r="AT1801" s="30">
        <v>1</v>
      </c>
      <c r="AU1801" s="30"/>
      <c r="AV1801" s="30"/>
      <c r="AW1801" s="30"/>
      <c r="AX1801" s="30"/>
      <c r="AY1801" s="30"/>
      <c r="AZ1801" s="30"/>
      <c r="BA1801" s="30"/>
      <c r="BB1801" s="30" t="s">
        <v>54452</v>
      </c>
      <c r="BC1801" s="30" t="s">
        <v>54452</v>
      </c>
      <c r="BD1801" s="30" t="s">
        <v>54452</v>
      </c>
      <c r="BE1801" s="30" t="s">
        <v>54452</v>
      </c>
      <c r="BF1801" s="30" t="s">
        <v>54452</v>
      </c>
      <c r="BG1801" s="30">
        <v>3</v>
      </c>
      <c r="BH1801" s="30" t="s">
        <v>10809</v>
      </c>
      <c r="BI1801" s="31"/>
    </row>
    <row r="1802" spans="1:61" ht="16.5">
      <c r="A1802" s="21" t="s">
        <v>811</v>
      </c>
      <c r="B1802" s="21">
        <v>652</v>
      </c>
      <c r="C1802" s="21">
        <v>3961728</v>
      </c>
      <c r="D1802" s="21">
        <v>1268636352</v>
      </c>
      <c r="E1802" s="22">
        <v>1344110046664</v>
      </c>
      <c r="F1802" s="24" t="s">
        <v>812</v>
      </c>
      <c r="G1802" s="24" t="s">
        <v>44</v>
      </c>
      <c r="H1802" s="24" t="s">
        <v>51</v>
      </c>
      <c r="I1802" s="24" t="s">
        <v>63</v>
      </c>
      <c r="J1802" s="24" t="s">
        <v>72</v>
      </c>
      <c r="K1802" s="21">
        <v>1</v>
      </c>
      <c r="L1802" s="32" t="s">
        <v>813</v>
      </c>
      <c r="M1802" s="21" t="s">
        <v>814</v>
      </c>
      <c r="N1802" s="21">
        <v>1</v>
      </c>
      <c r="O1802" s="21" t="s">
        <v>55</v>
      </c>
      <c r="P1802" s="39">
        <v>97446</v>
      </c>
      <c r="Q1802" s="39">
        <v>46672</v>
      </c>
      <c r="R1802" s="39">
        <v>70155</v>
      </c>
      <c r="S1802" s="39">
        <v>296680</v>
      </c>
      <c r="T1802" s="21">
        <v>0</v>
      </c>
      <c r="U1802" s="39">
        <v>196998</v>
      </c>
      <c r="V1802" s="39">
        <v>5741831</v>
      </c>
      <c r="W1802" s="21">
        <v>0</v>
      </c>
      <c r="X1802" s="21">
        <v>0</v>
      </c>
      <c r="Y1802" s="33">
        <v>5037513</v>
      </c>
      <c r="Z1802" s="16" t="s">
        <v>56</v>
      </c>
      <c r="AA1802" s="21">
        <v>0.9</v>
      </c>
      <c r="AB1802" s="21">
        <v>51.5</v>
      </c>
      <c r="AC1802" s="21">
        <v>2.9</v>
      </c>
      <c r="AD1802" s="21">
        <v>1.9</v>
      </c>
      <c r="AE1802" s="21">
        <v>57.4</v>
      </c>
      <c r="AF1802" s="21">
        <f t="shared" si="28"/>
        <v>114.6</v>
      </c>
      <c r="AG1802" s="21" t="s">
        <v>815</v>
      </c>
      <c r="AH1802" s="24" t="s">
        <v>816</v>
      </c>
      <c r="AI1802" s="24" t="s">
        <v>169</v>
      </c>
      <c r="AJ1802" s="27" t="s">
        <v>32308</v>
      </c>
      <c r="AK1802" s="28" t="s">
        <v>156</v>
      </c>
      <c r="AL1802" s="28">
        <v>10</v>
      </c>
      <c r="AM1802" s="28">
        <v>20110101</v>
      </c>
      <c r="AN1802" s="29">
        <v>412</v>
      </c>
      <c r="AO1802" s="29">
        <v>202306</v>
      </c>
      <c r="AP1802" s="29">
        <v>2022</v>
      </c>
      <c r="AQ1802" s="28">
        <v>1198282787</v>
      </c>
      <c r="AR1802" s="28">
        <v>915554063</v>
      </c>
      <c r="AS1802" s="28">
        <v>11889802</v>
      </c>
      <c r="AT1802" s="30">
        <v>2</v>
      </c>
      <c r="AU1802" s="30"/>
      <c r="AV1802" s="30"/>
      <c r="AW1802" s="30"/>
      <c r="AX1802" s="30"/>
      <c r="AY1802" s="30"/>
      <c r="AZ1802" s="30"/>
      <c r="BA1802" s="30"/>
      <c r="BB1802" s="30" t="s">
        <v>54452</v>
      </c>
      <c r="BC1802" s="30" t="s">
        <v>54452</v>
      </c>
      <c r="BD1802" s="30" t="s">
        <v>54452</v>
      </c>
      <c r="BE1802" s="30" t="s">
        <v>54452</v>
      </c>
      <c r="BF1802" s="30" t="s">
        <v>817</v>
      </c>
      <c r="BG1802" s="30">
        <v>2</v>
      </c>
      <c r="BH1802" s="30" t="s">
        <v>818</v>
      </c>
      <c r="BI1802" s="31"/>
    </row>
    <row r="1803" spans="1:61" ht="16.5">
      <c r="A1803" s="21" t="s">
        <v>3939</v>
      </c>
      <c r="B1803" s="21">
        <v>3775</v>
      </c>
      <c r="C1803" s="21">
        <v>1217981</v>
      </c>
      <c r="D1803" s="21">
        <v>1298105004</v>
      </c>
      <c r="E1803" s="22">
        <v>1311110004976</v>
      </c>
      <c r="F1803" s="24" t="s">
        <v>3940</v>
      </c>
      <c r="G1803" s="24" t="s">
        <v>44</v>
      </c>
      <c r="H1803" s="24" t="s">
        <v>51</v>
      </c>
      <c r="I1803" s="24" t="s">
        <v>52</v>
      </c>
      <c r="J1803" s="24" t="s">
        <v>1001</v>
      </c>
      <c r="K1803" s="21">
        <v>24</v>
      </c>
      <c r="L1803" s="32" t="s">
        <v>3941</v>
      </c>
      <c r="M1803" s="21" t="s">
        <v>3942</v>
      </c>
      <c r="N1803" s="21">
        <v>1</v>
      </c>
      <c r="O1803" s="21" t="s">
        <v>55</v>
      </c>
      <c r="P1803" s="21">
        <v>0</v>
      </c>
      <c r="Q1803" s="33">
        <v>253000</v>
      </c>
      <c r="R1803" s="33">
        <v>2210640</v>
      </c>
      <c r="S1803" s="33">
        <v>1444373</v>
      </c>
      <c r="T1803" s="21">
        <v>0</v>
      </c>
      <c r="U1803" s="33">
        <v>57650</v>
      </c>
      <c r="V1803" s="33">
        <v>597552</v>
      </c>
      <c r="W1803" s="21">
        <v>0</v>
      </c>
      <c r="X1803" s="33">
        <v>62104</v>
      </c>
      <c r="Y1803" s="33">
        <v>7360735</v>
      </c>
      <c r="Z1803" s="16" t="s">
        <v>56</v>
      </c>
      <c r="AA1803" s="102">
        <v>0</v>
      </c>
      <c r="AB1803" s="21">
        <v>98.2</v>
      </c>
      <c r="AC1803" s="21">
        <v>14.4</v>
      </c>
      <c r="AD1803" s="21">
        <v>0.5</v>
      </c>
      <c r="AE1803" s="21">
        <v>6.5</v>
      </c>
      <c r="AF1803" s="21">
        <f t="shared" si="28"/>
        <v>119.60000000000001</v>
      </c>
      <c r="AG1803" s="21" t="s">
        <v>3943</v>
      </c>
      <c r="AH1803" s="24" t="s">
        <v>3944</v>
      </c>
      <c r="AI1803" s="24" t="s">
        <v>3945</v>
      </c>
      <c r="AJ1803" s="27" t="s">
        <v>32309</v>
      </c>
      <c r="AK1803" s="28" t="s">
        <v>60</v>
      </c>
      <c r="AL1803" s="28">
        <v>10</v>
      </c>
      <c r="AM1803" s="28">
        <v>19830912</v>
      </c>
      <c r="AN1803" s="29">
        <v>347</v>
      </c>
      <c r="AO1803" s="29">
        <v>202303</v>
      </c>
      <c r="AP1803" s="29">
        <v>2022</v>
      </c>
      <c r="AQ1803" s="28">
        <v>192730126</v>
      </c>
      <c r="AR1803" s="28">
        <v>151809540</v>
      </c>
      <c r="AS1803" s="28">
        <v>3000000</v>
      </c>
      <c r="AT1803" s="30">
        <v>1</v>
      </c>
      <c r="AU1803" s="30"/>
      <c r="AV1803" s="30"/>
      <c r="AW1803" s="30"/>
      <c r="AX1803" s="30"/>
      <c r="AY1803" s="30"/>
      <c r="AZ1803" s="30"/>
      <c r="BA1803" s="30"/>
      <c r="BB1803" s="30" t="s">
        <v>54452</v>
      </c>
      <c r="BC1803" s="30" t="s">
        <v>54452</v>
      </c>
      <c r="BD1803" s="30" t="s">
        <v>54452</v>
      </c>
      <c r="BE1803" s="30" t="s">
        <v>54452</v>
      </c>
      <c r="BF1803" s="30" t="s">
        <v>54452</v>
      </c>
      <c r="BG1803" s="30">
        <v>4</v>
      </c>
      <c r="BH1803" s="30" t="s">
        <v>237</v>
      </c>
      <c r="BI1803" s="31"/>
    </row>
    <row r="1804" spans="1:61" ht="16.5">
      <c r="A1804" s="21" t="s">
        <v>15661</v>
      </c>
      <c r="B1804" s="21">
        <v>14811</v>
      </c>
      <c r="C1804" s="21">
        <v>2790569</v>
      </c>
      <c r="D1804" s="21">
        <v>1148657882</v>
      </c>
      <c r="E1804" s="22">
        <v>1101113637133</v>
      </c>
      <c r="F1804" s="24" t="s">
        <v>15662</v>
      </c>
      <c r="G1804" s="24" t="s">
        <v>44</v>
      </c>
      <c r="H1804" s="24" t="s">
        <v>51</v>
      </c>
      <c r="I1804" s="24" t="s">
        <v>65</v>
      </c>
      <c r="J1804" s="24" t="s">
        <v>363</v>
      </c>
      <c r="K1804" s="21">
        <v>63</v>
      </c>
      <c r="L1804" s="32" t="s">
        <v>15663</v>
      </c>
      <c r="M1804" s="21" t="s">
        <v>15664</v>
      </c>
      <c r="N1804" s="21">
        <v>1</v>
      </c>
      <c r="O1804" s="21" t="s">
        <v>55</v>
      </c>
      <c r="P1804" s="33">
        <v>454100</v>
      </c>
      <c r="Q1804" s="33">
        <v>346741</v>
      </c>
      <c r="R1804" s="21">
        <v>0</v>
      </c>
      <c r="S1804" s="21">
        <v>0</v>
      </c>
      <c r="T1804" s="21">
        <v>0</v>
      </c>
      <c r="U1804" s="33">
        <v>151080</v>
      </c>
      <c r="V1804" s="33">
        <v>208300</v>
      </c>
      <c r="W1804" s="33">
        <v>63967</v>
      </c>
      <c r="X1804" s="21">
        <v>0</v>
      </c>
      <c r="Y1804" s="33">
        <v>3869654</v>
      </c>
      <c r="Z1804" s="16" t="s">
        <v>315</v>
      </c>
      <c r="AA1804" s="21">
        <v>4.5</v>
      </c>
      <c r="AB1804" s="21">
        <v>42.1</v>
      </c>
      <c r="AC1804" s="99">
        <v>0</v>
      </c>
      <c r="AD1804" s="21">
        <v>1.5</v>
      </c>
      <c r="AE1804" s="21">
        <v>2.7</v>
      </c>
      <c r="AF1804" s="21">
        <f t="shared" si="28"/>
        <v>50.800000000000004</v>
      </c>
      <c r="AG1804" s="21" t="s">
        <v>15607</v>
      </c>
      <c r="AH1804" s="24" t="s">
        <v>15665</v>
      </c>
      <c r="AI1804" s="24" t="s">
        <v>15666</v>
      </c>
      <c r="AJ1804" s="27" t="s">
        <v>32310</v>
      </c>
      <c r="AK1804" s="28" t="s">
        <v>60</v>
      </c>
      <c r="AL1804" s="28">
        <v>10</v>
      </c>
      <c r="AM1804" s="28">
        <v>20070313</v>
      </c>
      <c r="AN1804" s="29">
        <v>305</v>
      </c>
      <c r="AO1804" s="29">
        <v>202212</v>
      </c>
      <c r="AP1804" s="29">
        <v>2022</v>
      </c>
      <c r="AQ1804" s="28">
        <v>40029918</v>
      </c>
      <c r="AR1804" s="28">
        <v>41658462</v>
      </c>
      <c r="AS1804" s="28">
        <v>400000</v>
      </c>
      <c r="AT1804" s="30">
        <v>2</v>
      </c>
      <c r="AU1804" s="30"/>
      <c r="AV1804" s="30"/>
      <c r="AW1804" s="30"/>
      <c r="AX1804" s="30"/>
      <c r="AY1804" s="30"/>
      <c r="AZ1804" s="30"/>
      <c r="BA1804" s="30"/>
      <c r="BB1804" s="30" t="s">
        <v>54452</v>
      </c>
      <c r="BC1804" s="30" t="s">
        <v>54452</v>
      </c>
      <c r="BD1804" s="30" t="s">
        <v>54452</v>
      </c>
      <c r="BE1804" s="30" t="s">
        <v>54452</v>
      </c>
      <c r="BF1804" s="30" t="s">
        <v>54452</v>
      </c>
      <c r="BG1804" s="30">
        <v>7</v>
      </c>
      <c r="BH1804" s="30" t="s">
        <v>15660</v>
      </c>
      <c r="BI1804" s="31"/>
    </row>
    <row r="1805" spans="1:61" ht="16.5">
      <c r="A1805" s="21" t="s">
        <v>8321</v>
      </c>
      <c r="B1805" s="21">
        <v>8469</v>
      </c>
      <c r="C1805" s="21">
        <v>1842683</v>
      </c>
      <c r="D1805" s="21">
        <v>5028116195</v>
      </c>
      <c r="E1805" s="22">
        <v>1701110023002</v>
      </c>
      <c r="F1805" s="24" t="s">
        <v>8322</v>
      </c>
      <c r="G1805" s="24" t="s">
        <v>44</v>
      </c>
      <c r="H1805" s="24" t="s">
        <v>51</v>
      </c>
      <c r="I1805" s="24" t="s">
        <v>52</v>
      </c>
      <c r="J1805" s="24" t="s">
        <v>313</v>
      </c>
      <c r="K1805" s="21">
        <v>46</v>
      </c>
      <c r="L1805" s="32" t="s">
        <v>8323</v>
      </c>
      <c r="M1805" s="21" t="s">
        <v>8324</v>
      </c>
      <c r="N1805" s="21">
        <v>1</v>
      </c>
      <c r="O1805" s="21" t="s">
        <v>55</v>
      </c>
      <c r="P1805" s="80">
        <v>2787748</v>
      </c>
      <c r="Q1805" s="72">
        <v>391323</v>
      </c>
      <c r="R1805" s="21">
        <v>0</v>
      </c>
      <c r="S1805" s="21">
        <v>0</v>
      </c>
      <c r="T1805" s="21">
        <v>0</v>
      </c>
      <c r="U1805" s="72">
        <v>298040</v>
      </c>
      <c r="V1805" s="21">
        <v>0</v>
      </c>
      <c r="W1805" s="21">
        <v>0</v>
      </c>
      <c r="X1805" s="72">
        <v>2296197</v>
      </c>
      <c r="Y1805" s="21">
        <v>0</v>
      </c>
      <c r="Z1805" s="16" t="s">
        <v>1249</v>
      </c>
      <c r="AA1805" s="21">
        <v>27.8</v>
      </c>
      <c r="AB1805" s="21">
        <v>3.9</v>
      </c>
      <c r="AC1805" s="99">
        <v>0</v>
      </c>
      <c r="AD1805" s="21">
        <v>2.9</v>
      </c>
      <c r="AE1805" s="21">
        <v>22.9</v>
      </c>
      <c r="AF1805" s="21">
        <f t="shared" si="28"/>
        <v>57.5</v>
      </c>
      <c r="AG1805" s="21" t="s">
        <v>8325</v>
      </c>
      <c r="AH1805" s="24" t="s">
        <v>8326</v>
      </c>
      <c r="AI1805" s="24" t="s">
        <v>8327</v>
      </c>
      <c r="AJ1805" s="27" t="s">
        <v>32311</v>
      </c>
      <c r="AK1805" s="28" t="s">
        <v>70</v>
      </c>
      <c r="AL1805" s="28">
        <v>10</v>
      </c>
      <c r="AM1805" s="28">
        <v>19710505</v>
      </c>
      <c r="AN1805" s="29">
        <v>432</v>
      </c>
      <c r="AO1805" s="29">
        <v>202306</v>
      </c>
      <c r="AP1805" s="29">
        <v>2022</v>
      </c>
      <c r="AQ1805" s="28">
        <v>735785544</v>
      </c>
      <c r="AR1805" s="28">
        <v>1037164605</v>
      </c>
      <c r="AS1805" s="28">
        <v>50447433</v>
      </c>
      <c r="AT1805" s="30">
        <v>1</v>
      </c>
      <c r="AU1805" s="30"/>
      <c r="AV1805" s="30"/>
      <c r="AW1805" s="30"/>
      <c r="AX1805" s="30"/>
      <c r="AY1805" s="30"/>
      <c r="AZ1805" s="30"/>
      <c r="BA1805" s="30"/>
      <c r="BB1805" s="30" t="s">
        <v>54452</v>
      </c>
      <c r="BC1805" s="30" t="s">
        <v>54452</v>
      </c>
      <c r="BD1805" s="30" t="s">
        <v>54452</v>
      </c>
      <c r="BE1805" s="30" t="s">
        <v>54452</v>
      </c>
      <c r="BF1805" s="30" t="s">
        <v>8328</v>
      </c>
      <c r="BG1805" s="30">
        <v>2</v>
      </c>
      <c r="BH1805" s="30" t="s">
        <v>71</v>
      </c>
      <c r="BI1805" s="31"/>
    </row>
    <row r="1806" spans="1:61" ht="16.5">
      <c r="A1806" s="21" t="s">
        <v>6693</v>
      </c>
      <c r="B1806" s="21">
        <v>6841</v>
      </c>
      <c r="C1806" s="21">
        <v>1924735</v>
      </c>
      <c r="D1806" s="21">
        <v>1238150345</v>
      </c>
      <c r="E1806" s="22">
        <v>1351110050173</v>
      </c>
      <c r="F1806" s="24" t="s">
        <v>6694</v>
      </c>
      <c r="G1806" s="24" t="s">
        <v>44</v>
      </c>
      <c r="H1806" s="24" t="s">
        <v>51</v>
      </c>
      <c r="I1806" s="24" t="s">
        <v>52</v>
      </c>
      <c r="J1806" s="24" t="s">
        <v>1033</v>
      </c>
      <c r="K1806" s="21">
        <v>38</v>
      </c>
      <c r="L1806" s="32" t="s">
        <v>6695</v>
      </c>
      <c r="M1806" s="21" t="s">
        <v>6696</v>
      </c>
      <c r="N1806" s="21">
        <v>1</v>
      </c>
      <c r="O1806" s="21" t="s">
        <v>55</v>
      </c>
      <c r="P1806" s="21">
        <v>0</v>
      </c>
      <c r="Q1806" s="21">
        <v>0</v>
      </c>
      <c r="R1806" s="21">
        <v>0</v>
      </c>
      <c r="S1806" s="33">
        <v>114866</v>
      </c>
      <c r="T1806" s="21">
        <v>0</v>
      </c>
      <c r="U1806" s="21">
        <v>0</v>
      </c>
      <c r="V1806" s="36">
        <v>53</v>
      </c>
      <c r="W1806" s="21">
        <v>0</v>
      </c>
      <c r="X1806" s="21">
        <v>0</v>
      </c>
      <c r="Y1806" s="33">
        <v>10300439</v>
      </c>
      <c r="Z1806" s="16" t="s">
        <v>126</v>
      </c>
      <c r="AA1806" s="102">
        <v>0</v>
      </c>
      <c r="AB1806" s="21">
        <v>103</v>
      </c>
      <c r="AC1806" s="21">
        <v>1.1000000000000001</v>
      </c>
      <c r="AD1806" s="99">
        <v>0</v>
      </c>
      <c r="AE1806" s="99">
        <v>0</v>
      </c>
      <c r="AF1806" s="21">
        <f t="shared" si="28"/>
        <v>104.1</v>
      </c>
      <c r="AG1806" s="21" t="s">
        <v>2787</v>
      </c>
      <c r="AH1806" s="24" t="s">
        <v>6697</v>
      </c>
      <c r="AI1806" s="24" t="s">
        <v>6698</v>
      </c>
      <c r="AJ1806" s="27" t="s">
        <v>32312</v>
      </c>
      <c r="AK1806" s="28" t="s">
        <v>60</v>
      </c>
      <c r="AL1806" s="28">
        <v>10</v>
      </c>
      <c r="AM1806" s="28">
        <v>19991001</v>
      </c>
      <c r="AN1806" s="29">
        <v>331</v>
      </c>
      <c r="AO1806" s="29">
        <v>202306</v>
      </c>
      <c r="AP1806" s="29">
        <v>2022</v>
      </c>
      <c r="AQ1806" s="28">
        <v>331681915</v>
      </c>
      <c r="AR1806" s="28">
        <v>413958104</v>
      </c>
      <c r="AS1806" s="28">
        <v>8534718</v>
      </c>
      <c r="AT1806" s="30">
        <v>1</v>
      </c>
      <c r="AU1806" s="30"/>
      <c r="AV1806" s="30"/>
      <c r="AW1806" s="30"/>
      <c r="AX1806" s="30"/>
      <c r="AY1806" s="30"/>
      <c r="AZ1806" s="30"/>
      <c r="BA1806" s="30"/>
      <c r="BB1806" s="30" t="s">
        <v>54452</v>
      </c>
      <c r="BC1806" s="30" t="s">
        <v>54452</v>
      </c>
      <c r="BD1806" s="30" t="s">
        <v>54452</v>
      </c>
      <c r="BE1806" s="30" t="s">
        <v>54452</v>
      </c>
      <c r="BF1806" s="30" t="s">
        <v>54452</v>
      </c>
      <c r="BG1806" s="30">
        <v>7</v>
      </c>
      <c r="BH1806" s="30"/>
      <c r="BI1806" s="31"/>
    </row>
    <row r="1807" spans="1:61" ht="16.5">
      <c r="A1807" s="21" t="s">
        <v>10444</v>
      </c>
      <c r="B1807" s="21">
        <v>10890</v>
      </c>
      <c r="C1807" s="21">
        <v>6644966</v>
      </c>
      <c r="D1807" s="21">
        <v>2948700310</v>
      </c>
      <c r="E1807" s="22">
        <v>1801111010775</v>
      </c>
      <c r="F1807" s="24" t="s">
        <v>10445</v>
      </c>
      <c r="G1807" s="24" t="s">
        <v>44</v>
      </c>
      <c r="H1807" s="24" t="s">
        <v>51</v>
      </c>
      <c r="I1807" s="24" t="s">
        <v>52</v>
      </c>
      <c r="J1807" s="24" t="s">
        <v>467</v>
      </c>
      <c r="K1807" s="21">
        <v>49</v>
      </c>
      <c r="L1807" s="32" t="s">
        <v>10446</v>
      </c>
      <c r="M1807" s="21" t="s">
        <v>10447</v>
      </c>
      <c r="N1807" s="21">
        <v>1</v>
      </c>
      <c r="O1807" s="21" t="s">
        <v>55</v>
      </c>
      <c r="P1807" s="33">
        <v>42451274</v>
      </c>
      <c r="Q1807" s="33">
        <f>2599810+39335</f>
        <v>2639145</v>
      </c>
      <c r="R1807" s="33">
        <v>166170</v>
      </c>
      <c r="S1807" s="21">
        <v>0</v>
      </c>
      <c r="T1807" s="21">
        <v>0</v>
      </c>
      <c r="U1807" s="21">
        <v>0</v>
      </c>
      <c r="V1807" s="21">
        <v>0</v>
      </c>
      <c r="W1807" s="33">
        <v>2879938</v>
      </c>
      <c r="X1807" s="21">
        <v>0</v>
      </c>
      <c r="Y1807" s="33">
        <v>2103223</v>
      </c>
      <c r="Z1807" s="16" t="s">
        <v>126</v>
      </c>
      <c r="AA1807" s="21">
        <v>424.5</v>
      </c>
      <c r="AB1807" s="21">
        <v>49</v>
      </c>
      <c r="AC1807" s="99">
        <v>0</v>
      </c>
      <c r="AD1807" s="99">
        <v>0</v>
      </c>
      <c r="AE1807" s="21">
        <v>28.7</v>
      </c>
      <c r="AF1807" s="21">
        <f t="shared" si="28"/>
        <v>502.2</v>
      </c>
      <c r="AG1807" s="21" t="s">
        <v>10448</v>
      </c>
      <c r="AH1807" s="24" t="s">
        <v>10449</v>
      </c>
      <c r="AI1807" s="24" t="s">
        <v>10450</v>
      </c>
      <c r="AJ1807" s="27" t="s">
        <v>32313</v>
      </c>
      <c r="AK1807" s="28" t="s">
        <v>60</v>
      </c>
      <c r="AL1807" s="28">
        <v>10</v>
      </c>
      <c r="AM1807" s="28">
        <v>20151230</v>
      </c>
      <c r="AN1807" s="29">
        <v>3019</v>
      </c>
      <c r="AO1807" s="29">
        <v>202212</v>
      </c>
      <c r="AP1807" s="29">
        <v>2022</v>
      </c>
      <c r="AQ1807" s="28">
        <v>1354670738</v>
      </c>
      <c r="AR1807" s="28">
        <v>633514168</v>
      </c>
      <c r="AS1807" s="28">
        <v>5000000</v>
      </c>
      <c r="AT1807" s="30">
        <v>1</v>
      </c>
      <c r="AU1807" s="30"/>
      <c r="AV1807" s="30"/>
      <c r="AW1807" s="30"/>
      <c r="AX1807" s="30"/>
      <c r="AY1807" s="30"/>
      <c r="AZ1807" s="30"/>
      <c r="BA1807" s="30"/>
      <c r="BB1807" s="30" t="s">
        <v>54452</v>
      </c>
      <c r="BC1807" s="30" t="s">
        <v>54452</v>
      </c>
      <c r="BD1807" s="30" t="s">
        <v>54452</v>
      </c>
      <c r="BE1807" s="30" t="s">
        <v>54452</v>
      </c>
      <c r="BF1807" s="30" t="s">
        <v>54452</v>
      </c>
      <c r="BG1807" s="30">
        <v>8</v>
      </c>
      <c r="BH1807" s="30" t="s">
        <v>10451</v>
      </c>
      <c r="BI1807" s="31"/>
    </row>
    <row r="1808" spans="1:61" ht="16.5">
      <c r="A1808" s="21" t="s">
        <v>322</v>
      </c>
      <c r="B1808" s="21">
        <v>265</v>
      </c>
      <c r="C1808" s="21">
        <v>2777875</v>
      </c>
      <c r="D1808" s="21">
        <v>3128187893</v>
      </c>
      <c r="E1808" s="22">
        <v>1615110085617</v>
      </c>
      <c r="F1808" s="24" t="s">
        <v>323</v>
      </c>
      <c r="G1808" s="24" t="s">
        <v>44</v>
      </c>
      <c r="H1808" s="24" t="s">
        <v>51</v>
      </c>
      <c r="I1808" s="24" t="s">
        <v>65</v>
      </c>
      <c r="J1808" s="24" t="s">
        <v>72</v>
      </c>
      <c r="K1808" s="21">
        <v>1</v>
      </c>
      <c r="L1808" s="32" t="s">
        <v>324</v>
      </c>
      <c r="M1808" s="21" t="s">
        <v>325</v>
      </c>
      <c r="N1808" s="21">
        <v>1</v>
      </c>
      <c r="O1808" s="21" t="s">
        <v>55</v>
      </c>
      <c r="P1808" s="42">
        <v>29211738</v>
      </c>
      <c r="Q1808" s="42">
        <v>5272085</v>
      </c>
      <c r="R1808" s="42">
        <v>542274</v>
      </c>
      <c r="S1808" s="42">
        <v>4602664</v>
      </c>
      <c r="T1808" s="21">
        <v>0</v>
      </c>
      <c r="U1808" s="42">
        <v>245008</v>
      </c>
      <c r="V1808" s="39">
        <v>103095</v>
      </c>
      <c r="W1808" s="39">
        <v>116566</v>
      </c>
      <c r="X1808" s="39">
        <v>4141310</v>
      </c>
      <c r="Y1808" s="39">
        <v>1440058</v>
      </c>
      <c r="Z1808" s="16" t="s">
        <v>56</v>
      </c>
      <c r="AA1808" s="21">
        <v>292.10000000000002</v>
      </c>
      <c r="AB1808" s="21">
        <v>72.5</v>
      </c>
      <c r="AC1808" s="21">
        <v>46</v>
      </c>
      <c r="AD1808" s="21">
        <v>2.4</v>
      </c>
      <c r="AE1808" s="21">
        <v>43.6</v>
      </c>
      <c r="AF1808" s="21">
        <f t="shared" si="28"/>
        <v>456.6</v>
      </c>
      <c r="AG1808" s="21" t="s">
        <v>326</v>
      </c>
      <c r="AH1808" s="24" t="s">
        <v>327</v>
      </c>
      <c r="AI1808" s="24" t="s">
        <v>328</v>
      </c>
      <c r="AJ1808" s="27" t="s">
        <v>32314</v>
      </c>
      <c r="AK1808" s="28" t="s">
        <v>60</v>
      </c>
      <c r="AL1808" s="28">
        <v>10</v>
      </c>
      <c r="AM1808" s="28">
        <v>20070101</v>
      </c>
      <c r="AN1808" s="29">
        <v>455</v>
      </c>
      <c r="AO1808" s="29">
        <v>202212</v>
      </c>
      <c r="AP1808" s="29">
        <v>2022</v>
      </c>
      <c r="AQ1808" s="28">
        <v>176401097</v>
      </c>
      <c r="AR1808" s="28">
        <v>173440973</v>
      </c>
      <c r="AS1808" s="28">
        <v>50000</v>
      </c>
      <c r="AT1808" s="30">
        <v>1</v>
      </c>
      <c r="AU1808" s="30"/>
      <c r="AV1808" s="30"/>
      <c r="AW1808" s="30"/>
      <c r="AX1808" s="30"/>
      <c r="AY1808" s="30"/>
      <c r="AZ1808" s="30"/>
      <c r="BA1808" s="30"/>
      <c r="BB1808" s="30" t="s">
        <v>54452</v>
      </c>
      <c r="BC1808" s="30" t="s">
        <v>54452</v>
      </c>
      <c r="BD1808" s="30" t="s">
        <v>54452</v>
      </c>
      <c r="BE1808" s="30" t="s">
        <v>54452</v>
      </c>
      <c r="BF1808" s="30" t="s">
        <v>54452</v>
      </c>
      <c r="BG1808" s="30">
        <v>4</v>
      </c>
      <c r="BH1808" s="30" t="s">
        <v>61</v>
      </c>
      <c r="BI1808" s="31"/>
    </row>
    <row r="1809" spans="1:61" ht="16.5">
      <c r="A1809" s="21" t="s">
        <v>12525</v>
      </c>
      <c r="B1809" s="21">
        <v>12332</v>
      </c>
      <c r="C1809" s="21">
        <v>1237767</v>
      </c>
      <c r="D1809" s="21">
        <v>1048124680</v>
      </c>
      <c r="E1809" s="22">
        <v>1101110013493</v>
      </c>
      <c r="F1809" s="24" t="s">
        <v>12526</v>
      </c>
      <c r="G1809" s="24" t="s">
        <v>44</v>
      </c>
      <c r="H1809" s="24" t="s">
        <v>51</v>
      </c>
      <c r="I1809" s="24" t="s">
        <v>63</v>
      </c>
      <c r="J1809" s="24" t="s">
        <v>462</v>
      </c>
      <c r="K1809" s="21">
        <v>56</v>
      </c>
      <c r="L1809" s="32" t="s">
        <v>12527</v>
      </c>
      <c r="M1809" s="21" t="s">
        <v>8052</v>
      </c>
      <c r="N1809" s="21">
        <v>1</v>
      </c>
      <c r="O1809" s="21" t="s">
        <v>55</v>
      </c>
      <c r="P1809" s="21">
        <v>0</v>
      </c>
      <c r="Q1809" s="21">
        <v>0</v>
      </c>
      <c r="R1809" s="21">
        <v>0</v>
      </c>
      <c r="S1809" s="33">
        <v>777027</v>
      </c>
      <c r="T1809" s="21">
        <v>0</v>
      </c>
      <c r="U1809" s="21">
        <v>0</v>
      </c>
      <c r="V1809" s="21">
        <v>0</v>
      </c>
      <c r="W1809" s="21">
        <v>0</v>
      </c>
      <c r="X1809" s="33">
        <v>474475</v>
      </c>
      <c r="Y1809" s="33">
        <v>1355135</v>
      </c>
      <c r="Z1809" s="16" t="s">
        <v>315</v>
      </c>
      <c r="AA1809" s="102">
        <v>0</v>
      </c>
      <c r="AB1809" s="21">
        <v>13.5</v>
      </c>
      <c r="AC1809" s="21">
        <v>7.7</v>
      </c>
      <c r="AD1809" s="99">
        <v>0</v>
      </c>
      <c r="AE1809" s="21">
        <v>4.7</v>
      </c>
      <c r="AF1809" s="21">
        <f t="shared" si="28"/>
        <v>25.9</v>
      </c>
      <c r="AG1809" s="21" t="s">
        <v>12528</v>
      </c>
      <c r="AH1809" s="24" t="s">
        <v>12529</v>
      </c>
      <c r="AI1809" s="24" t="s">
        <v>3727</v>
      </c>
      <c r="AJ1809" s="27" t="s">
        <v>30867</v>
      </c>
      <c r="AK1809" s="28" t="s">
        <v>60</v>
      </c>
      <c r="AL1809" s="28">
        <v>10</v>
      </c>
      <c r="AM1809" s="28">
        <v>19451122</v>
      </c>
      <c r="AN1809" s="29">
        <v>429</v>
      </c>
      <c r="AO1809" s="29">
        <v>202212</v>
      </c>
      <c r="AP1809" s="29">
        <v>2022</v>
      </c>
      <c r="AQ1809" s="28">
        <v>83275773</v>
      </c>
      <c r="AR1809" s="28">
        <v>364114550</v>
      </c>
      <c r="AS1809" s="28">
        <v>41590165</v>
      </c>
      <c r="AT1809" s="30">
        <v>1</v>
      </c>
      <c r="AU1809" s="30"/>
      <c r="AV1809" s="30"/>
      <c r="AW1809" s="30"/>
      <c r="AX1809" s="30"/>
      <c r="AY1809" s="30"/>
      <c r="AZ1809" s="30"/>
      <c r="BA1809" s="30"/>
      <c r="BB1809" s="30" t="s">
        <v>54452</v>
      </c>
      <c r="BC1809" s="30" t="s">
        <v>54452</v>
      </c>
      <c r="BD1809" s="30" t="s">
        <v>54452</v>
      </c>
      <c r="BE1809" s="30" t="s">
        <v>54452</v>
      </c>
      <c r="BF1809" s="30" t="s">
        <v>12530</v>
      </c>
      <c r="BG1809" s="30">
        <v>2</v>
      </c>
      <c r="BH1809" s="30" t="s">
        <v>12531</v>
      </c>
      <c r="BI1809" s="31"/>
    </row>
    <row r="1810" spans="1:61" ht="16.5">
      <c r="A1810" s="21" t="s">
        <v>10988</v>
      </c>
      <c r="B1810" s="21">
        <v>11229</v>
      </c>
      <c r="C1810" s="21">
        <v>2606949</v>
      </c>
      <c r="D1810" s="21">
        <v>2128174201</v>
      </c>
      <c r="E1810" s="22">
        <v>1101113364124</v>
      </c>
      <c r="F1810" s="24" t="s">
        <v>10989</v>
      </c>
      <c r="G1810" s="24" t="s">
        <v>44</v>
      </c>
      <c r="H1810" s="24" t="s">
        <v>51</v>
      </c>
      <c r="I1810" s="24" t="s">
        <v>65</v>
      </c>
      <c r="J1810" s="24" t="s">
        <v>3829</v>
      </c>
      <c r="K1810" s="21">
        <v>50</v>
      </c>
      <c r="L1810" s="21"/>
      <c r="M1810" s="21" t="s">
        <v>10990</v>
      </c>
      <c r="N1810" s="21">
        <v>1</v>
      </c>
      <c r="O1810" s="21" t="s">
        <v>55</v>
      </c>
      <c r="P1810" s="21">
        <v>0</v>
      </c>
      <c r="Q1810" s="21">
        <v>0</v>
      </c>
      <c r="R1810" s="33">
        <v>12413</v>
      </c>
      <c r="S1810" s="21">
        <v>0</v>
      </c>
      <c r="T1810" s="21">
        <v>0</v>
      </c>
      <c r="U1810" s="33">
        <v>7053875</v>
      </c>
      <c r="V1810" s="21">
        <v>0</v>
      </c>
      <c r="W1810" s="33">
        <v>45763</v>
      </c>
      <c r="X1810" s="21">
        <v>0</v>
      </c>
      <c r="Y1810" s="33">
        <v>399416</v>
      </c>
      <c r="Z1810" s="21"/>
      <c r="AA1810" s="102">
        <v>0</v>
      </c>
      <c r="AB1810" s="21">
        <v>4.0999999999999996</v>
      </c>
      <c r="AC1810" s="99">
        <v>0</v>
      </c>
      <c r="AD1810" s="21">
        <v>70.5</v>
      </c>
      <c r="AE1810" s="21">
        <v>0.4</v>
      </c>
      <c r="AF1810" s="21">
        <f t="shared" si="28"/>
        <v>75</v>
      </c>
      <c r="AG1810" s="21" t="s">
        <v>10735</v>
      </c>
      <c r="AH1810" s="24" t="s">
        <v>10991</v>
      </c>
      <c r="AI1810" s="24" t="s">
        <v>10992</v>
      </c>
      <c r="AJ1810" s="27" t="s">
        <v>32315</v>
      </c>
      <c r="AK1810" s="28" t="s">
        <v>60</v>
      </c>
      <c r="AL1810" s="28">
        <v>10</v>
      </c>
      <c r="AM1810" s="28">
        <v>20060101</v>
      </c>
      <c r="AN1810" s="29">
        <v>457</v>
      </c>
      <c r="AO1810" s="29">
        <v>202212</v>
      </c>
      <c r="AP1810" s="29">
        <v>2022</v>
      </c>
      <c r="AQ1810" s="28">
        <v>42367858</v>
      </c>
      <c r="AR1810" s="28">
        <v>24174579</v>
      </c>
      <c r="AS1810" s="28">
        <v>200000</v>
      </c>
      <c r="AT1810" s="30">
        <v>1</v>
      </c>
      <c r="AU1810" s="30"/>
      <c r="AV1810" s="30"/>
      <c r="AW1810" s="30"/>
      <c r="AX1810" s="30"/>
      <c r="AY1810" s="30"/>
      <c r="AZ1810" s="30"/>
      <c r="BA1810" s="30"/>
      <c r="BB1810" s="30" t="s">
        <v>54452</v>
      </c>
      <c r="BC1810" s="30" t="s">
        <v>54452</v>
      </c>
      <c r="BD1810" s="30" t="s">
        <v>54452</v>
      </c>
      <c r="BE1810" s="30" t="s">
        <v>54452</v>
      </c>
      <c r="BF1810" s="30" t="s">
        <v>54452</v>
      </c>
      <c r="BG1810" s="30">
        <v>13</v>
      </c>
      <c r="BH1810" s="30"/>
      <c r="BI1810" s="31"/>
    </row>
    <row r="1811" spans="1:61" ht="16.5">
      <c r="A1811" s="21" t="s">
        <v>12585</v>
      </c>
      <c r="B1811" s="21">
        <v>12353</v>
      </c>
      <c r="C1811" s="21">
        <v>1121692</v>
      </c>
      <c r="D1811" s="21">
        <v>2088110310</v>
      </c>
      <c r="E1811" s="22">
        <v>1101110661317</v>
      </c>
      <c r="F1811" s="24" t="s">
        <v>12586</v>
      </c>
      <c r="G1811" s="24" t="s">
        <v>44</v>
      </c>
      <c r="H1811" s="24" t="s">
        <v>51</v>
      </c>
      <c r="I1811" s="24" t="s">
        <v>65</v>
      </c>
      <c r="J1811" s="24" t="s">
        <v>462</v>
      </c>
      <c r="K1811" s="21">
        <v>56</v>
      </c>
      <c r="L1811" s="32" t="s">
        <v>12587</v>
      </c>
      <c r="M1811" s="21" t="s">
        <v>12588</v>
      </c>
      <c r="N1811" s="21">
        <v>1</v>
      </c>
      <c r="O1811" s="21" t="s">
        <v>55</v>
      </c>
      <c r="P1811" s="21">
        <v>0</v>
      </c>
      <c r="Q1811" s="21">
        <v>0</v>
      </c>
      <c r="R1811" s="21">
        <v>0</v>
      </c>
      <c r="S1811" s="21">
        <v>0</v>
      </c>
      <c r="T1811" s="21">
        <v>0</v>
      </c>
      <c r="U1811" s="21">
        <v>0</v>
      </c>
      <c r="V1811" s="21">
        <v>0</v>
      </c>
      <c r="W1811" s="33">
        <v>683146</v>
      </c>
      <c r="X1811" s="21">
        <v>0</v>
      </c>
      <c r="Y1811" s="21">
        <v>0</v>
      </c>
      <c r="Z1811" s="16" t="s">
        <v>315</v>
      </c>
      <c r="AA1811" s="102">
        <v>0</v>
      </c>
      <c r="AB1811" s="99">
        <v>0</v>
      </c>
      <c r="AC1811" s="99">
        <v>0</v>
      </c>
      <c r="AD1811" s="99">
        <v>0</v>
      </c>
      <c r="AE1811" s="21">
        <v>6.8</v>
      </c>
      <c r="AF1811" s="21">
        <f t="shared" si="28"/>
        <v>6.8</v>
      </c>
      <c r="AG1811" s="21" t="s">
        <v>12589</v>
      </c>
      <c r="AH1811" s="24" t="s">
        <v>12590</v>
      </c>
      <c r="AI1811" s="24" t="s">
        <v>12591</v>
      </c>
      <c r="AJ1811" s="27" t="s">
        <v>31232</v>
      </c>
      <c r="AK1811" s="28" t="s">
        <v>60</v>
      </c>
      <c r="AL1811" s="28">
        <v>10</v>
      </c>
      <c r="AM1811" s="28">
        <v>19900103</v>
      </c>
      <c r="AN1811" s="29">
        <v>302</v>
      </c>
      <c r="AO1811" s="29">
        <v>202212</v>
      </c>
      <c r="AP1811" s="29">
        <v>2022</v>
      </c>
      <c r="AQ1811" s="28">
        <v>71624621</v>
      </c>
      <c r="AR1811" s="28">
        <v>50686881</v>
      </c>
      <c r="AS1811" s="28">
        <v>5374500</v>
      </c>
      <c r="AT1811" s="30">
        <v>1</v>
      </c>
      <c r="AU1811" s="30"/>
      <c r="AV1811" s="30"/>
      <c r="AW1811" s="30"/>
      <c r="AX1811" s="30"/>
      <c r="AY1811" s="30"/>
      <c r="AZ1811" s="30"/>
      <c r="BA1811" s="30"/>
      <c r="BB1811" s="30" t="s">
        <v>54452</v>
      </c>
      <c r="BC1811" s="30" t="s">
        <v>54452</v>
      </c>
      <c r="BD1811" s="30" t="s">
        <v>54452</v>
      </c>
      <c r="BE1811" s="30" t="s">
        <v>54452</v>
      </c>
      <c r="BF1811" s="30" t="s">
        <v>12592</v>
      </c>
      <c r="BG1811" s="30">
        <v>2</v>
      </c>
      <c r="BH1811" s="30"/>
      <c r="BI1811" s="31"/>
    </row>
    <row r="1812" spans="1:61" ht="16.5">
      <c r="A1812" s="21" t="s">
        <v>16412</v>
      </c>
      <c r="B1812" s="21">
        <v>23862</v>
      </c>
      <c r="C1812" s="21">
        <v>1121911</v>
      </c>
      <c r="D1812" s="21">
        <v>4038107012</v>
      </c>
      <c r="E1812" s="22">
        <v>2149110005548</v>
      </c>
      <c r="F1812" s="24" t="s">
        <v>16413</v>
      </c>
      <c r="G1812" s="24" t="s">
        <v>104</v>
      </c>
      <c r="H1812" s="24" t="s">
        <v>51</v>
      </c>
      <c r="I1812" s="24" t="s">
        <v>65</v>
      </c>
      <c r="J1812" s="24" t="s">
        <v>966</v>
      </c>
      <c r="K1812" s="21">
        <v>62</v>
      </c>
      <c r="L1812" s="32" t="s">
        <v>16414</v>
      </c>
      <c r="M1812" s="21" t="s">
        <v>16415</v>
      </c>
      <c r="N1812" s="21">
        <v>1</v>
      </c>
      <c r="O1812" s="21">
        <v>0</v>
      </c>
      <c r="P1812" s="21">
        <v>0</v>
      </c>
      <c r="Q1812" s="21">
        <v>0</v>
      </c>
      <c r="R1812" s="21">
        <v>0</v>
      </c>
      <c r="S1812" s="21">
        <v>0</v>
      </c>
      <c r="T1812" s="21">
        <v>0</v>
      </c>
      <c r="U1812" s="21">
        <v>0</v>
      </c>
      <c r="V1812" s="21">
        <v>0</v>
      </c>
      <c r="W1812" s="21">
        <v>0</v>
      </c>
      <c r="X1812" s="21">
        <v>0</v>
      </c>
      <c r="Y1812" s="21">
        <v>0</v>
      </c>
      <c r="Z1812" s="16" t="s">
        <v>315</v>
      </c>
      <c r="AA1812" s="101">
        <v>0</v>
      </c>
      <c r="AB1812" s="98">
        <v>0</v>
      </c>
      <c r="AC1812" s="98">
        <v>0</v>
      </c>
      <c r="AD1812" s="98">
        <v>0</v>
      </c>
      <c r="AE1812" s="98">
        <v>0</v>
      </c>
      <c r="AF1812" s="21">
        <f t="shared" si="28"/>
        <v>0</v>
      </c>
      <c r="AG1812" s="21" t="s">
        <v>16416</v>
      </c>
      <c r="AH1812" s="24" t="s">
        <v>16417</v>
      </c>
      <c r="AI1812" s="24" t="s">
        <v>16418</v>
      </c>
      <c r="AJ1812" s="27" t="s">
        <v>32316</v>
      </c>
      <c r="AK1812" s="28" t="s">
        <v>47</v>
      </c>
      <c r="AL1812" s="28">
        <v>10</v>
      </c>
      <c r="AM1812" s="28">
        <v>19920420</v>
      </c>
      <c r="AN1812" s="29">
        <v>461</v>
      </c>
      <c r="AO1812" s="29">
        <v>202206</v>
      </c>
      <c r="AP1812" s="29">
        <v>2022</v>
      </c>
      <c r="AQ1812" s="28">
        <v>2080107</v>
      </c>
      <c r="AR1812" s="28">
        <v>1750911</v>
      </c>
      <c r="AS1812" s="28">
        <v>510000</v>
      </c>
      <c r="AT1812" s="30">
        <v>1</v>
      </c>
      <c r="AU1812" s="30"/>
      <c r="AV1812" s="30"/>
      <c r="AW1812" s="30"/>
      <c r="AX1812" s="30"/>
      <c r="AY1812" s="30"/>
      <c r="AZ1812" s="30"/>
      <c r="BA1812" s="30"/>
      <c r="BB1812" s="30" t="s">
        <v>54452</v>
      </c>
      <c r="BC1812" s="30" t="s">
        <v>54452</v>
      </c>
      <c r="BD1812" s="30" t="s">
        <v>54452</v>
      </c>
      <c r="BE1812" s="30" t="s">
        <v>54452</v>
      </c>
      <c r="BF1812" s="30" t="s">
        <v>16419</v>
      </c>
      <c r="BG1812" s="30">
        <v>2</v>
      </c>
      <c r="BH1812" s="30"/>
      <c r="BI1812" s="31"/>
    </row>
    <row r="1813" spans="1:61" ht="16.5">
      <c r="A1813" s="21" t="s">
        <v>15740</v>
      </c>
      <c r="B1813" s="21">
        <v>14835</v>
      </c>
      <c r="C1813" s="21">
        <v>1154005</v>
      </c>
      <c r="D1813" s="21">
        <v>1388104348</v>
      </c>
      <c r="E1813" s="22">
        <v>1341110032106</v>
      </c>
      <c r="F1813" s="24" t="s">
        <v>15741</v>
      </c>
      <c r="G1813" s="24" t="s">
        <v>44</v>
      </c>
      <c r="H1813" s="24" t="s">
        <v>51</v>
      </c>
      <c r="I1813" s="24" t="s">
        <v>52</v>
      </c>
      <c r="J1813" s="24" t="s">
        <v>363</v>
      </c>
      <c r="K1813" s="21">
        <v>63</v>
      </c>
      <c r="L1813" s="32" t="s">
        <v>15742</v>
      </c>
      <c r="M1813" s="21" t="s">
        <v>15743</v>
      </c>
      <c r="N1813" s="21">
        <v>1</v>
      </c>
      <c r="O1813" s="21" t="s">
        <v>55</v>
      </c>
      <c r="P1813" s="21">
        <v>0</v>
      </c>
      <c r="Q1813" s="21">
        <v>0</v>
      </c>
      <c r="R1813" s="21">
        <v>0</v>
      </c>
      <c r="S1813" s="21">
        <v>0</v>
      </c>
      <c r="T1813" s="21">
        <v>0</v>
      </c>
      <c r="U1813" s="21">
        <v>0</v>
      </c>
      <c r="V1813" s="21">
        <v>0</v>
      </c>
      <c r="W1813" s="33">
        <v>175410</v>
      </c>
      <c r="X1813" s="21">
        <v>0</v>
      </c>
      <c r="Y1813" s="21">
        <v>0</v>
      </c>
      <c r="Z1813" s="16" t="s">
        <v>315</v>
      </c>
      <c r="AA1813" s="102">
        <v>0</v>
      </c>
      <c r="AB1813" s="99">
        <v>0</v>
      </c>
      <c r="AC1813" s="99">
        <v>0</v>
      </c>
      <c r="AD1813" s="99">
        <v>0</v>
      </c>
      <c r="AE1813" s="21">
        <v>1.7</v>
      </c>
      <c r="AF1813" s="21">
        <f t="shared" si="28"/>
        <v>1.7</v>
      </c>
      <c r="AG1813" s="21" t="s">
        <v>15744</v>
      </c>
      <c r="AH1813" s="24" t="s">
        <v>15745</v>
      </c>
      <c r="AI1813" s="24" t="s">
        <v>15746</v>
      </c>
      <c r="AJ1813" s="27" t="s">
        <v>31179</v>
      </c>
      <c r="AK1813" s="28" t="s">
        <v>60</v>
      </c>
      <c r="AL1813" s="28">
        <v>10</v>
      </c>
      <c r="AM1813" s="28">
        <v>19910104</v>
      </c>
      <c r="AN1813" s="29">
        <v>644</v>
      </c>
      <c r="AO1813" s="29">
        <v>202212</v>
      </c>
      <c r="AP1813" s="29">
        <v>2022</v>
      </c>
      <c r="AQ1813" s="28">
        <v>85727977</v>
      </c>
      <c r="AR1813" s="28">
        <v>61495140</v>
      </c>
      <c r="AS1813" s="28">
        <v>586000</v>
      </c>
      <c r="AT1813" s="30">
        <v>2</v>
      </c>
      <c r="AU1813" s="30"/>
      <c r="AV1813" s="30"/>
      <c r="AW1813" s="30"/>
      <c r="AX1813" s="30"/>
      <c r="AY1813" s="30"/>
      <c r="AZ1813" s="30"/>
      <c r="BA1813" s="30"/>
      <c r="BB1813" s="30" t="s">
        <v>54452</v>
      </c>
      <c r="BC1813" s="30" t="s">
        <v>54452</v>
      </c>
      <c r="BD1813" s="30" t="s">
        <v>54452</v>
      </c>
      <c r="BE1813" s="30" t="s">
        <v>54452</v>
      </c>
      <c r="BF1813" s="30" t="s">
        <v>54452</v>
      </c>
      <c r="BG1813" s="30">
        <v>7</v>
      </c>
      <c r="BH1813" s="30" t="s">
        <v>15747</v>
      </c>
      <c r="BI1813" s="31"/>
    </row>
    <row r="1814" spans="1:61" ht="16.5">
      <c r="A1814" s="21" t="s">
        <v>7167</v>
      </c>
      <c r="B1814" s="21">
        <v>7218</v>
      </c>
      <c r="C1814" s="21">
        <v>5941277</v>
      </c>
      <c r="D1814" s="21">
        <v>2208882958</v>
      </c>
      <c r="E1814" s="22">
        <v>1101115455476</v>
      </c>
      <c r="F1814" s="24" t="s">
        <v>7168</v>
      </c>
      <c r="G1814" s="24" t="s">
        <v>44</v>
      </c>
      <c r="H1814" s="24" t="s">
        <v>51</v>
      </c>
      <c r="I1814" s="24" t="s">
        <v>52</v>
      </c>
      <c r="J1814" s="24" t="s">
        <v>1033</v>
      </c>
      <c r="K1814" s="21">
        <v>38</v>
      </c>
      <c r="L1814" s="32" t="s">
        <v>7169</v>
      </c>
      <c r="M1814" s="21" t="s">
        <v>7170</v>
      </c>
      <c r="N1814" s="21">
        <v>1</v>
      </c>
      <c r="O1814" s="21" t="s">
        <v>83</v>
      </c>
      <c r="P1814" s="33">
        <v>353656856</v>
      </c>
      <c r="Q1814" s="33">
        <v>406556224</v>
      </c>
      <c r="R1814" s="33">
        <v>3400000</v>
      </c>
      <c r="S1814" s="33">
        <v>5434909737</v>
      </c>
      <c r="T1814" s="21">
        <v>0</v>
      </c>
      <c r="U1814" s="33">
        <v>363318657</v>
      </c>
      <c r="V1814" s="33">
        <v>6288920000</v>
      </c>
      <c r="W1814" s="33">
        <v>1504084550</v>
      </c>
      <c r="X1814" s="33">
        <v>34200000</v>
      </c>
      <c r="Y1814" s="33">
        <v>7552259407</v>
      </c>
      <c r="Z1814" s="16" t="s">
        <v>126</v>
      </c>
      <c r="AA1814" s="21">
        <v>3.5</v>
      </c>
      <c r="AB1814" s="21">
        <v>79.599999999999994</v>
      </c>
      <c r="AC1814" s="21">
        <v>54.3</v>
      </c>
      <c r="AD1814" s="21">
        <v>3.6</v>
      </c>
      <c r="AE1814" s="21">
        <v>78.2</v>
      </c>
      <c r="AF1814" s="21">
        <f t="shared" si="28"/>
        <v>219.2</v>
      </c>
      <c r="AG1814" s="21" t="s">
        <v>7171</v>
      </c>
      <c r="AH1814" s="24" t="s">
        <v>7172</v>
      </c>
      <c r="AI1814" s="24" t="s">
        <v>7173</v>
      </c>
      <c r="AJ1814" s="27" t="s">
        <v>32317</v>
      </c>
      <c r="AK1814" s="28" t="s">
        <v>156</v>
      </c>
      <c r="AL1814" s="28">
        <v>10</v>
      </c>
      <c r="AM1814" s="28">
        <v>20140702</v>
      </c>
      <c r="AN1814" s="29">
        <v>966</v>
      </c>
      <c r="AO1814" s="29">
        <v>202306</v>
      </c>
      <c r="AP1814" s="29">
        <v>2022</v>
      </c>
      <c r="AQ1814" s="28">
        <v>1238493477</v>
      </c>
      <c r="AR1814" s="28">
        <v>1214063323</v>
      </c>
      <c r="AS1814" s="28">
        <v>13514219</v>
      </c>
      <c r="AT1814" s="30">
        <v>1</v>
      </c>
      <c r="AU1814" s="30"/>
      <c r="AV1814" s="30"/>
      <c r="AW1814" s="30"/>
      <c r="AX1814" s="30"/>
      <c r="AY1814" s="30"/>
      <c r="AZ1814" s="30"/>
      <c r="BA1814" s="30"/>
      <c r="BB1814" s="30" t="s">
        <v>54452</v>
      </c>
      <c r="BC1814" s="30" t="s">
        <v>54452</v>
      </c>
      <c r="BD1814" s="30" t="s">
        <v>54452</v>
      </c>
      <c r="BE1814" s="30" t="s">
        <v>54452</v>
      </c>
      <c r="BF1814" s="30" t="s">
        <v>54452</v>
      </c>
      <c r="BG1814" s="30">
        <v>7</v>
      </c>
      <c r="BH1814" s="30"/>
      <c r="BI1814" s="31"/>
    </row>
    <row r="1815" spans="1:61" ht="16.5">
      <c r="A1815" s="21" t="s">
        <v>29518</v>
      </c>
      <c r="B1815" s="21">
        <v>24311</v>
      </c>
      <c r="C1815" s="21">
        <v>2798790</v>
      </c>
      <c r="D1815" s="21">
        <v>2148807070</v>
      </c>
      <c r="E1815" s="22">
        <v>1101113659799</v>
      </c>
      <c r="F1815" s="24" t="s">
        <v>29519</v>
      </c>
      <c r="G1815" s="24" t="s">
        <v>104</v>
      </c>
      <c r="H1815" s="24" t="s">
        <v>51</v>
      </c>
      <c r="I1815" s="24" t="s">
        <v>52</v>
      </c>
      <c r="J1815" s="24" t="s">
        <v>363</v>
      </c>
      <c r="K1815" s="21">
        <v>63</v>
      </c>
      <c r="L1815" s="32" t="s">
        <v>29520</v>
      </c>
      <c r="M1815" s="21" t="s">
        <v>2661</v>
      </c>
      <c r="N1815" s="21">
        <v>1</v>
      </c>
      <c r="O1815" s="21" t="s">
        <v>55</v>
      </c>
      <c r="P1815" s="21">
        <v>0</v>
      </c>
      <c r="Q1815" s="21">
        <v>0</v>
      </c>
      <c r="R1815" s="21">
        <v>0</v>
      </c>
      <c r="S1815" s="21">
        <v>0</v>
      </c>
      <c r="T1815" s="21">
        <v>0</v>
      </c>
      <c r="U1815" s="21">
        <v>0</v>
      </c>
      <c r="V1815" s="21">
        <v>0</v>
      </c>
      <c r="W1815" s="33">
        <v>83860</v>
      </c>
      <c r="X1815" s="21">
        <v>0</v>
      </c>
      <c r="Y1815" s="21">
        <v>0</v>
      </c>
      <c r="Z1815" s="16" t="s">
        <v>315</v>
      </c>
      <c r="AA1815" s="102">
        <v>0</v>
      </c>
      <c r="AB1815" s="99">
        <v>0</v>
      </c>
      <c r="AC1815" s="99">
        <v>0</v>
      </c>
      <c r="AD1815" s="99">
        <v>0</v>
      </c>
      <c r="AE1815" s="21">
        <v>0.8</v>
      </c>
      <c r="AF1815" s="21">
        <f t="shared" si="28"/>
        <v>0.8</v>
      </c>
      <c r="AG1815" s="21" t="s">
        <v>29521</v>
      </c>
      <c r="AH1815" s="24" t="s">
        <v>29522</v>
      </c>
      <c r="AI1815" s="24" t="s">
        <v>12887</v>
      </c>
      <c r="AJ1815" s="27" t="s">
        <v>31577</v>
      </c>
      <c r="AK1815" s="28" t="s">
        <v>60</v>
      </c>
      <c r="AL1815" s="28">
        <v>10</v>
      </c>
      <c r="AM1815" s="28">
        <v>20070501</v>
      </c>
      <c r="AN1815" s="29">
        <v>1197</v>
      </c>
      <c r="AO1815" s="29">
        <v>202301</v>
      </c>
      <c r="AP1815" s="29">
        <v>2022</v>
      </c>
      <c r="AQ1815" s="28">
        <v>47736021</v>
      </c>
      <c r="AR1815" s="28">
        <v>8353756</v>
      </c>
      <c r="AS1815" s="28">
        <v>500000</v>
      </c>
      <c r="AT1815" s="30">
        <v>1</v>
      </c>
      <c r="AU1815" s="30"/>
      <c r="AV1815" s="30"/>
      <c r="AW1815" s="30"/>
      <c r="AX1815" s="30"/>
      <c r="AY1815" s="30"/>
      <c r="AZ1815" s="30"/>
      <c r="BA1815" s="30"/>
      <c r="BB1815" s="30" t="s">
        <v>54452</v>
      </c>
      <c r="BC1815" s="30" t="s">
        <v>54452</v>
      </c>
      <c r="BD1815" s="30" t="s">
        <v>54452</v>
      </c>
      <c r="BE1815" s="30" t="s">
        <v>54452</v>
      </c>
      <c r="BF1815" s="30" t="s">
        <v>29523</v>
      </c>
      <c r="BG1815" s="30">
        <v>2</v>
      </c>
      <c r="BH1815" s="30" t="s">
        <v>29524</v>
      </c>
      <c r="BI1815" s="31"/>
    </row>
    <row r="1816" spans="1:61" ht="16.5">
      <c r="A1816" s="21" t="s">
        <v>10365</v>
      </c>
      <c r="B1816" s="21">
        <v>10819</v>
      </c>
      <c r="C1816" s="21">
        <v>8785061</v>
      </c>
      <c r="D1816" s="21">
        <v>8528601272</v>
      </c>
      <c r="E1816" s="22">
        <v>1101116944022</v>
      </c>
      <c r="F1816" s="24" t="s">
        <v>10366</v>
      </c>
      <c r="G1816" s="24" t="s">
        <v>44</v>
      </c>
      <c r="H1816" s="24" t="s">
        <v>51</v>
      </c>
      <c r="I1816" s="24" t="s">
        <v>52</v>
      </c>
      <c r="J1816" s="24" t="s">
        <v>171</v>
      </c>
      <c r="K1816" s="21">
        <v>48</v>
      </c>
      <c r="L1816" s="32" t="s">
        <v>10367</v>
      </c>
      <c r="M1816" s="21" t="s">
        <v>4068</v>
      </c>
      <c r="N1816" s="21">
        <v>1</v>
      </c>
      <c r="O1816" s="21" t="s">
        <v>351</v>
      </c>
      <c r="P1816" s="21">
        <v>0</v>
      </c>
      <c r="Q1816" s="21">
        <v>0</v>
      </c>
      <c r="R1816" s="21">
        <v>0</v>
      </c>
      <c r="S1816" s="21">
        <v>0</v>
      </c>
      <c r="T1816" s="21">
        <v>0</v>
      </c>
      <c r="U1816" s="21">
        <v>0</v>
      </c>
      <c r="V1816" s="21">
        <v>0</v>
      </c>
      <c r="W1816" s="36">
        <v>745</v>
      </c>
      <c r="X1816" s="21">
        <v>0</v>
      </c>
      <c r="Y1816" s="33">
        <v>1724</v>
      </c>
      <c r="Z1816" s="16" t="s">
        <v>126</v>
      </c>
      <c r="AA1816" s="103">
        <v>0</v>
      </c>
      <c r="AB1816" s="37">
        <v>17.2</v>
      </c>
      <c r="AC1816" s="100">
        <v>0</v>
      </c>
      <c r="AD1816" s="100">
        <v>0</v>
      </c>
      <c r="AE1816" s="37">
        <v>7.4</v>
      </c>
      <c r="AF1816" s="21">
        <f t="shared" si="28"/>
        <v>24.6</v>
      </c>
      <c r="AG1816" s="21" t="s">
        <v>10368</v>
      </c>
      <c r="AH1816" s="24" t="s">
        <v>10369</v>
      </c>
      <c r="AI1816" s="24" t="s">
        <v>10370</v>
      </c>
      <c r="AJ1816" s="27" t="s">
        <v>32318</v>
      </c>
      <c r="AK1816" s="28" t="s">
        <v>60</v>
      </c>
      <c r="AL1816" s="28">
        <v>10</v>
      </c>
      <c r="AM1816" s="28">
        <v>20181201</v>
      </c>
      <c r="AN1816" s="29">
        <v>899</v>
      </c>
      <c r="AO1816" s="29">
        <v>203205</v>
      </c>
      <c r="AP1816" s="29">
        <v>2022</v>
      </c>
      <c r="AQ1816" s="28">
        <v>3555322000</v>
      </c>
      <c r="AR1816" s="28">
        <v>1328624000</v>
      </c>
      <c r="AS1816" s="28">
        <v>6665000</v>
      </c>
      <c r="AT1816" s="30">
        <v>1</v>
      </c>
      <c r="AU1816" s="30"/>
      <c r="AV1816" s="30"/>
      <c r="AW1816" s="30"/>
      <c r="AX1816" s="30"/>
      <c r="AY1816" s="30"/>
      <c r="AZ1816" s="30"/>
      <c r="BA1816" s="30"/>
      <c r="BB1816" s="30" t="s">
        <v>54452</v>
      </c>
      <c r="BC1816" s="30" t="s">
        <v>54452</v>
      </c>
      <c r="BD1816" s="30" t="s">
        <v>54452</v>
      </c>
      <c r="BE1816" s="30" t="s">
        <v>54452</v>
      </c>
      <c r="BF1816" s="30" t="s">
        <v>54452</v>
      </c>
      <c r="BG1816" s="30">
        <v>7</v>
      </c>
      <c r="BH1816" s="30" t="s">
        <v>10371</v>
      </c>
      <c r="BI1816" s="31"/>
    </row>
    <row r="1817" spans="1:61" ht="16.5">
      <c r="A1817" s="21" t="s">
        <v>10286</v>
      </c>
      <c r="B1817" s="21">
        <v>10766</v>
      </c>
      <c r="C1817" s="21">
        <v>1300826</v>
      </c>
      <c r="D1817" s="21">
        <v>1178101927</v>
      </c>
      <c r="E1817" s="22">
        <v>1101110256788</v>
      </c>
      <c r="F1817" s="24" t="s">
        <v>10287</v>
      </c>
      <c r="G1817" s="24" t="s">
        <v>44</v>
      </c>
      <c r="H1817" s="24" t="s">
        <v>51</v>
      </c>
      <c r="I1817" s="24" t="s">
        <v>52</v>
      </c>
      <c r="J1817" s="24" t="s">
        <v>8264</v>
      </c>
      <c r="K1817" s="21">
        <v>54</v>
      </c>
      <c r="L1817" s="32" t="s">
        <v>10288</v>
      </c>
      <c r="M1817" s="21" t="s">
        <v>10289</v>
      </c>
      <c r="N1817" s="21">
        <v>1</v>
      </c>
      <c r="O1817" s="21" t="s">
        <v>55</v>
      </c>
      <c r="P1817" s="21">
        <v>0</v>
      </c>
      <c r="Q1817" s="33">
        <v>3790411</v>
      </c>
      <c r="R1817" s="33">
        <v>781373</v>
      </c>
      <c r="S1817" s="21">
        <v>0</v>
      </c>
      <c r="T1817" s="21">
        <v>0</v>
      </c>
      <c r="U1817" s="21">
        <v>0</v>
      </c>
      <c r="V1817" s="33">
        <v>335916</v>
      </c>
      <c r="W1817" s="21">
        <v>0</v>
      </c>
      <c r="X1817" s="33">
        <v>110971</v>
      </c>
      <c r="Y1817" s="33">
        <v>640520</v>
      </c>
      <c r="Z1817" s="16" t="s">
        <v>126</v>
      </c>
      <c r="AA1817" s="102">
        <v>0</v>
      </c>
      <c r="AB1817" s="21">
        <v>52.1</v>
      </c>
      <c r="AC1817" s="99">
        <v>0</v>
      </c>
      <c r="AD1817" s="99">
        <v>0</v>
      </c>
      <c r="AE1817" s="21">
        <v>4.4000000000000004</v>
      </c>
      <c r="AF1817" s="21">
        <f t="shared" si="28"/>
        <v>56.5</v>
      </c>
      <c r="AG1817" s="21" t="s">
        <v>10290</v>
      </c>
      <c r="AH1817" s="24" t="s">
        <v>10291</v>
      </c>
      <c r="AI1817" s="24" t="s">
        <v>10292</v>
      </c>
      <c r="AJ1817" s="27" t="s">
        <v>32319</v>
      </c>
      <c r="AK1817" s="28" t="s">
        <v>70</v>
      </c>
      <c r="AL1817" s="28">
        <v>10</v>
      </c>
      <c r="AM1817" s="28">
        <v>19790713</v>
      </c>
      <c r="AN1817" s="29">
        <v>638</v>
      </c>
      <c r="AO1817" s="29">
        <v>202306</v>
      </c>
      <c r="AP1817" s="29">
        <v>2022</v>
      </c>
      <c r="AQ1817" s="28">
        <v>128985506</v>
      </c>
      <c r="AR1817" s="28">
        <v>1734745351</v>
      </c>
      <c r="AS1817" s="28">
        <v>30199853</v>
      </c>
      <c r="AT1817" s="30">
        <v>1</v>
      </c>
      <c r="AU1817" s="30"/>
      <c r="AV1817" s="30"/>
      <c r="AW1817" s="30"/>
      <c r="AX1817" s="30"/>
      <c r="AY1817" s="30"/>
      <c r="AZ1817" s="30"/>
      <c r="BA1817" s="30"/>
      <c r="BB1817" s="30" t="s">
        <v>54452</v>
      </c>
      <c r="BC1817" s="30" t="s">
        <v>54452</v>
      </c>
      <c r="BD1817" s="30" t="s">
        <v>54452</v>
      </c>
      <c r="BE1817" s="30" t="s">
        <v>54452</v>
      </c>
      <c r="BF1817" s="30" t="s">
        <v>54452</v>
      </c>
      <c r="BG1817" s="30">
        <v>7</v>
      </c>
      <c r="BH1817" s="30" t="s">
        <v>9729</v>
      </c>
      <c r="BI1817" s="31"/>
    </row>
    <row r="1818" spans="1:61" ht="16.5">
      <c r="A1818" s="21" t="s">
        <v>26053</v>
      </c>
      <c r="B1818" s="21">
        <v>23282</v>
      </c>
      <c r="C1818" s="21">
        <v>6695975</v>
      </c>
      <c r="D1818" s="21">
        <v>1218608356</v>
      </c>
      <c r="E1818" s="22">
        <v>1201110562993</v>
      </c>
      <c r="F1818" s="24" t="s">
        <v>26054</v>
      </c>
      <c r="G1818" s="24" t="s">
        <v>104</v>
      </c>
      <c r="H1818" s="24" t="s">
        <v>51</v>
      </c>
      <c r="I1818" s="24" t="s">
        <v>65</v>
      </c>
      <c r="J1818" s="24" t="s">
        <v>1180</v>
      </c>
      <c r="K1818" s="21">
        <v>53</v>
      </c>
      <c r="L1818" s="32" t="s">
        <v>26055</v>
      </c>
      <c r="M1818" s="21" t="s">
        <v>11695</v>
      </c>
      <c r="N1818" s="21">
        <v>1</v>
      </c>
      <c r="O1818" s="21" t="s">
        <v>55</v>
      </c>
      <c r="P1818" s="21">
        <v>0</v>
      </c>
      <c r="Q1818" s="21">
        <v>0</v>
      </c>
      <c r="R1818" s="21">
        <v>0</v>
      </c>
      <c r="S1818" s="33">
        <v>1469781</v>
      </c>
      <c r="T1818" s="21">
        <v>0</v>
      </c>
      <c r="U1818" s="33">
        <v>84280</v>
      </c>
      <c r="V1818" s="33">
        <v>1930510</v>
      </c>
      <c r="W1818" s="33">
        <v>134536</v>
      </c>
      <c r="X1818" s="21">
        <v>0</v>
      </c>
      <c r="Y1818" s="33">
        <v>2377500</v>
      </c>
      <c r="Z1818" s="16" t="s">
        <v>315</v>
      </c>
      <c r="AA1818" s="102">
        <v>0</v>
      </c>
      <c r="AB1818" s="21">
        <v>23.7</v>
      </c>
      <c r="AC1818" s="21">
        <v>14.6</v>
      </c>
      <c r="AD1818" s="21">
        <v>0.8</v>
      </c>
      <c r="AE1818" s="21">
        <v>20.6</v>
      </c>
      <c r="AF1818" s="21">
        <f t="shared" si="28"/>
        <v>59.699999999999996</v>
      </c>
      <c r="AG1818" s="21" t="s">
        <v>26056</v>
      </c>
      <c r="AH1818" s="24" t="s">
        <v>26057</v>
      </c>
      <c r="AI1818" s="24" t="s">
        <v>26058</v>
      </c>
      <c r="AJ1818" s="27" t="s">
        <v>32178</v>
      </c>
      <c r="AK1818" s="28" t="s">
        <v>60</v>
      </c>
      <c r="AL1818" s="28">
        <v>10</v>
      </c>
      <c r="AM1818" s="28">
        <v>20110323</v>
      </c>
      <c r="AN1818" s="29">
        <v>315</v>
      </c>
      <c r="AO1818" s="29">
        <v>202307</v>
      </c>
      <c r="AP1818" s="29">
        <v>2022</v>
      </c>
      <c r="AQ1818" s="28">
        <v>31190270</v>
      </c>
      <c r="AR1818" s="28">
        <v>57414398</v>
      </c>
      <c r="AS1818" s="28">
        <v>33075360</v>
      </c>
      <c r="AT1818" s="30">
        <v>1</v>
      </c>
      <c r="AU1818" s="30"/>
      <c r="AV1818" s="30"/>
      <c r="AW1818" s="30"/>
      <c r="AX1818" s="30"/>
      <c r="AY1818" s="30"/>
      <c r="AZ1818" s="30"/>
      <c r="BA1818" s="30"/>
      <c r="BB1818" s="30" t="s">
        <v>54452</v>
      </c>
      <c r="BC1818" s="30" t="s">
        <v>54452</v>
      </c>
      <c r="BD1818" s="30" t="s">
        <v>54452</v>
      </c>
      <c r="BE1818" s="30" t="s">
        <v>54452</v>
      </c>
      <c r="BF1818" s="30" t="s">
        <v>26059</v>
      </c>
      <c r="BG1818" s="30">
        <v>2</v>
      </c>
      <c r="BH1818" s="30" t="s">
        <v>26060</v>
      </c>
      <c r="BI1818" s="31"/>
    </row>
    <row r="1819" spans="1:61" ht="16.5">
      <c r="A1819" s="21" t="s">
        <v>11692</v>
      </c>
      <c r="B1819" s="21">
        <v>11820</v>
      </c>
      <c r="C1819" s="21">
        <v>1252569</v>
      </c>
      <c r="D1819" s="21">
        <v>1028120878</v>
      </c>
      <c r="E1819" s="22">
        <v>1101110101503</v>
      </c>
      <c r="F1819" s="24" t="s">
        <v>11693</v>
      </c>
      <c r="G1819" s="24" t="s">
        <v>44</v>
      </c>
      <c r="H1819" s="24" t="s">
        <v>51</v>
      </c>
      <c r="I1819" s="24" t="s">
        <v>52</v>
      </c>
      <c r="J1819" s="24" t="s">
        <v>1180</v>
      </c>
      <c r="K1819" s="21">
        <v>53</v>
      </c>
      <c r="L1819" s="32" t="s">
        <v>11694</v>
      </c>
      <c r="M1819" s="21" t="s">
        <v>11695</v>
      </c>
      <c r="N1819" s="21">
        <v>1</v>
      </c>
      <c r="O1819" s="21" t="s">
        <v>83</v>
      </c>
      <c r="P1819" s="33">
        <v>4936888353</v>
      </c>
      <c r="Q1819" s="33">
        <v>209288151</v>
      </c>
      <c r="R1819" s="21">
        <v>0</v>
      </c>
      <c r="S1819" s="33">
        <v>2070433127</v>
      </c>
      <c r="T1819" s="21">
        <v>0</v>
      </c>
      <c r="U1819" s="33">
        <v>213727043</v>
      </c>
      <c r="V1819" s="21">
        <v>0</v>
      </c>
      <c r="W1819" s="33">
        <v>33300000</v>
      </c>
      <c r="X1819" s="21">
        <v>0</v>
      </c>
      <c r="Y1819" s="21">
        <v>0</v>
      </c>
      <c r="Z1819" s="16" t="s">
        <v>315</v>
      </c>
      <c r="AA1819" s="21">
        <v>49.3</v>
      </c>
      <c r="AB1819" s="21">
        <v>2</v>
      </c>
      <c r="AC1819" s="21">
        <v>20.7</v>
      </c>
      <c r="AD1819" s="21">
        <v>2.1</v>
      </c>
      <c r="AE1819" s="21">
        <v>0.3</v>
      </c>
      <c r="AF1819" s="21">
        <f t="shared" si="28"/>
        <v>74.399999999999991</v>
      </c>
      <c r="AG1819" s="21" t="s">
        <v>11696</v>
      </c>
      <c r="AH1819" s="24" t="s">
        <v>11697</v>
      </c>
      <c r="AI1819" s="24" t="s">
        <v>11698</v>
      </c>
      <c r="AJ1819" s="27" t="s">
        <v>32320</v>
      </c>
      <c r="AK1819" s="28" t="s">
        <v>60</v>
      </c>
      <c r="AL1819" s="28">
        <v>10</v>
      </c>
      <c r="AM1819" s="28">
        <v>19691001</v>
      </c>
      <c r="AN1819" s="29">
        <v>984</v>
      </c>
      <c r="AO1819" s="29">
        <v>202212</v>
      </c>
      <c r="AP1819" s="29">
        <v>2022</v>
      </c>
      <c r="AQ1819" s="28">
        <v>81916196</v>
      </c>
      <c r="AR1819" s="28">
        <v>72557013</v>
      </c>
      <c r="AS1819" s="28">
        <v>1575000</v>
      </c>
      <c r="AT1819" s="30">
        <v>1</v>
      </c>
      <c r="AU1819" s="30"/>
      <c r="AV1819" s="30"/>
      <c r="AW1819" s="30"/>
      <c r="AX1819" s="30"/>
      <c r="AY1819" s="30"/>
      <c r="AZ1819" s="30"/>
      <c r="BA1819" s="30"/>
      <c r="BB1819" s="30" t="s">
        <v>54452</v>
      </c>
      <c r="BC1819" s="30" t="s">
        <v>54452</v>
      </c>
      <c r="BD1819" s="30" t="s">
        <v>54452</v>
      </c>
      <c r="BE1819" s="30" t="s">
        <v>54452</v>
      </c>
      <c r="BF1819" s="30" t="s">
        <v>54452</v>
      </c>
      <c r="BG1819" s="30">
        <v>7</v>
      </c>
      <c r="BH1819" s="30"/>
      <c r="BI1819" s="31"/>
    </row>
    <row r="1820" spans="1:61" ht="16.5">
      <c r="A1820" s="21" t="s">
        <v>417</v>
      </c>
      <c r="B1820" s="21">
        <v>323</v>
      </c>
      <c r="C1820" s="21">
        <v>1985346</v>
      </c>
      <c r="D1820" s="21">
        <v>1298101027</v>
      </c>
      <c r="E1820" s="22">
        <v>1311110000221</v>
      </c>
      <c r="F1820" s="24" t="s">
        <v>418</v>
      </c>
      <c r="G1820" s="24" t="s">
        <v>44</v>
      </c>
      <c r="H1820" s="24" t="s">
        <v>51</v>
      </c>
      <c r="I1820" s="24" t="s">
        <v>52</v>
      </c>
      <c r="J1820" s="24" t="s">
        <v>72</v>
      </c>
      <c r="K1820" s="21">
        <v>1</v>
      </c>
      <c r="L1820" s="32" t="s">
        <v>419</v>
      </c>
      <c r="M1820" s="21" t="s">
        <v>420</v>
      </c>
      <c r="N1820" s="21">
        <v>1</v>
      </c>
      <c r="O1820" s="21" t="s">
        <v>55</v>
      </c>
      <c r="P1820" s="21">
        <v>0</v>
      </c>
      <c r="Q1820" s="39">
        <v>74000</v>
      </c>
      <c r="R1820" s="21">
        <v>0</v>
      </c>
      <c r="S1820" s="33">
        <v>2457673</v>
      </c>
      <c r="T1820" s="21">
        <v>0</v>
      </c>
      <c r="U1820" s="21">
        <v>0</v>
      </c>
      <c r="V1820" s="39">
        <v>6443446</v>
      </c>
      <c r="W1820" s="21">
        <v>0</v>
      </c>
      <c r="X1820" s="21">
        <v>0</v>
      </c>
      <c r="Y1820" s="33">
        <v>1708140</v>
      </c>
      <c r="Z1820" s="16" t="s">
        <v>56</v>
      </c>
      <c r="AA1820" s="102">
        <v>0</v>
      </c>
      <c r="AB1820" s="21">
        <v>17.8</v>
      </c>
      <c r="AC1820" s="21">
        <v>24.5</v>
      </c>
      <c r="AD1820" s="99">
        <v>0</v>
      </c>
      <c r="AE1820" s="21">
        <v>64.400000000000006</v>
      </c>
      <c r="AF1820" s="21">
        <f t="shared" si="28"/>
        <v>106.7</v>
      </c>
      <c r="AG1820" s="21" t="s">
        <v>421</v>
      </c>
      <c r="AH1820" s="24" t="s">
        <v>422</v>
      </c>
      <c r="AI1820" s="24" t="s">
        <v>423</v>
      </c>
      <c r="AJ1820" s="27" t="s">
        <v>32179</v>
      </c>
      <c r="AK1820" s="28" t="s">
        <v>60</v>
      </c>
      <c r="AL1820" s="28">
        <v>10</v>
      </c>
      <c r="AM1820" s="28">
        <v>19721015</v>
      </c>
      <c r="AN1820" s="29">
        <v>1485</v>
      </c>
      <c r="AO1820" s="29">
        <v>202212</v>
      </c>
      <c r="AP1820" s="29">
        <v>2022</v>
      </c>
      <c r="AQ1820" s="28">
        <v>278722736</v>
      </c>
      <c r="AR1820" s="28">
        <v>194225868</v>
      </c>
      <c r="AS1820" s="28">
        <v>47640350</v>
      </c>
      <c r="AT1820" s="30">
        <v>1</v>
      </c>
      <c r="AU1820" s="30"/>
      <c r="AV1820" s="30"/>
      <c r="AW1820" s="30"/>
      <c r="AX1820" s="30"/>
      <c r="AY1820" s="30"/>
      <c r="AZ1820" s="30"/>
      <c r="BA1820" s="30"/>
      <c r="BB1820" s="30" t="s">
        <v>54452</v>
      </c>
      <c r="BC1820" s="30" t="s">
        <v>54452</v>
      </c>
      <c r="BD1820" s="30" t="s">
        <v>54452</v>
      </c>
      <c r="BE1820" s="30" t="s">
        <v>54452</v>
      </c>
      <c r="BF1820" s="30" t="s">
        <v>54452</v>
      </c>
      <c r="BG1820" s="30">
        <v>7</v>
      </c>
      <c r="BH1820" s="30" t="s">
        <v>424</v>
      </c>
      <c r="BI1820" s="31"/>
    </row>
    <row r="1821" spans="1:61" ht="16.5">
      <c r="A1821" s="21" t="s">
        <v>22915</v>
      </c>
      <c r="B1821" s="21">
        <v>22363</v>
      </c>
      <c r="C1821" s="21">
        <v>1881232</v>
      </c>
      <c r="D1821" s="21">
        <v>2018174782</v>
      </c>
      <c r="E1821" s="22">
        <v>1101112557077</v>
      </c>
      <c r="F1821" s="24" t="s">
        <v>22916</v>
      </c>
      <c r="G1821" s="24" t="s">
        <v>104</v>
      </c>
      <c r="H1821" s="24" t="s">
        <v>51</v>
      </c>
      <c r="I1821" s="24" t="s">
        <v>65</v>
      </c>
      <c r="J1821" s="24" t="s">
        <v>171</v>
      </c>
      <c r="K1821" s="21">
        <v>48</v>
      </c>
      <c r="L1821" s="32" t="s">
        <v>22917</v>
      </c>
      <c r="M1821" s="21" t="s">
        <v>22918</v>
      </c>
      <c r="N1821" s="21">
        <v>1</v>
      </c>
      <c r="O1821" s="21" t="s">
        <v>55</v>
      </c>
      <c r="P1821" s="21">
        <v>0</v>
      </c>
      <c r="Q1821" s="21">
        <v>0</v>
      </c>
      <c r="R1821" s="21">
        <v>0</v>
      </c>
      <c r="S1821" s="21">
        <v>0</v>
      </c>
      <c r="T1821" s="21">
        <v>0</v>
      </c>
      <c r="U1821" s="21">
        <v>0</v>
      </c>
      <c r="V1821" s="21">
        <v>0</v>
      </c>
      <c r="W1821" s="36">
        <v>609</v>
      </c>
      <c r="X1821" s="21">
        <v>0</v>
      </c>
      <c r="Y1821" s="21">
        <v>0</v>
      </c>
      <c r="Z1821" s="16" t="s">
        <v>315</v>
      </c>
      <c r="AA1821" s="102">
        <v>0</v>
      </c>
      <c r="AB1821" s="99">
        <v>0</v>
      </c>
      <c r="AC1821" s="99">
        <v>0</v>
      </c>
      <c r="AD1821" s="99">
        <v>0</v>
      </c>
      <c r="AE1821" s="99">
        <v>0</v>
      </c>
      <c r="AF1821" s="21">
        <f t="shared" si="28"/>
        <v>0</v>
      </c>
      <c r="AG1821" s="21" t="s">
        <v>22919</v>
      </c>
      <c r="AH1821" s="24" t="s">
        <v>22920</v>
      </c>
      <c r="AI1821" s="24" t="s">
        <v>22921</v>
      </c>
      <c r="AJ1821" s="27" t="s">
        <v>32321</v>
      </c>
      <c r="AK1821" s="28" t="s">
        <v>60</v>
      </c>
      <c r="AL1821" s="28">
        <v>10</v>
      </c>
      <c r="AM1821" s="28">
        <v>20020628</v>
      </c>
      <c r="AN1821" s="29">
        <v>571</v>
      </c>
      <c r="AO1821" s="29">
        <v>202212</v>
      </c>
      <c r="AP1821" s="29">
        <v>2022</v>
      </c>
      <c r="AQ1821" s="28">
        <v>20411824</v>
      </c>
      <c r="AR1821" s="28">
        <v>4370276</v>
      </c>
      <c r="AS1821" s="28">
        <v>100000</v>
      </c>
      <c r="AT1821" s="30">
        <v>1</v>
      </c>
      <c r="AU1821" s="30"/>
      <c r="AV1821" s="30"/>
      <c r="AW1821" s="30"/>
      <c r="AX1821" s="30"/>
      <c r="AY1821" s="30"/>
      <c r="AZ1821" s="30"/>
      <c r="BA1821" s="30"/>
      <c r="BB1821" s="30" t="s">
        <v>54452</v>
      </c>
      <c r="BC1821" s="30" t="s">
        <v>54452</v>
      </c>
      <c r="BD1821" s="30" t="s">
        <v>54452</v>
      </c>
      <c r="BE1821" s="30" t="s">
        <v>54452</v>
      </c>
      <c r="BF1821" s="30" t="s">
        <v>54452</v>
      </c>
      <c r="BG1821" s="30">
        <v>7</v>
      </c>
      <c r="BH1821" s="30" t="s">
        <v>22922</v>
      </c>
      <c r="BI1821" s="31"/>
    </row>
    <row r="1822" spans="1:61" ht="16.5">
      <c r="A1822" s="21" t="s">
        <v>13371</v>
      </c>
      <c r="B1822" s="21">
        <v>13230</v>
      </c>
      <c r="C1822" s="21">
        <v>5969852</v>
      </c>
      <c r="D1822" s="21">
        <v>2208889136</v>
      </c>
      <c r="E1822" s="22">
        <v>1101115532852</v>
      </c>
      <c r="F1822" s="24" t="s">
        <v>13372</v>
      </c>
      <c r="G1822" s="24" t="s">
        <v>44</v>
      </c>
      <c r="H1822" s="24" t="s">
        <v>51</v>
      </c>
      <c r="I1822" s="24" t="s">
        <v>65</v>
      </c>
      <c r="J1822" s="24" t="s">
        <v>9501</v>
      </c>
      <c r="K1822" s="21">
        <v>57</v>
      </c>
      <c r="L1822" s="32" t="s">
        <v>13373</v>
      </c>
      <c r="M1822" s="21" t="s">
        <v>13374</v>
      </c>
      <c r="N1822" s="21">
        <v>1</v>
      </c>
      <c r="O1822" s="21" t="s">
        <v>55</v>
      </c>
      <c r="P1822" s="21">
        <v>0</v>
      </c>
      <c r="Q1822" s="21">
        <v>0</v>
      </c>
      <c r="R1822" s="21">
        <v>0</v>
      </c>
      <c r="S1822" s="33">
        <v>2307904</v>
      </c>
      <c r="T1822" s="21">
        <v>0</v>
      </c>
      <c r="U1822" s="21">
        <v>0</v>
      </c>
      <c r="V1822" s="21">
        <v>0</v>
      </c>
      <c r="W1822" s="33">
        <v>2612428</v>
      </c>
      <c r="X1822" s="21">
        <v>0</v>
      </c>
      <c r="Y1822" s="21">
        <v>0</v>
      </c>
      <c r="Z1822" s="16" t="s">
        <v>315</v>
      </c>
      <c r="AA1822" s="102">
        <v>0</v>
      </c>
      <c r="AB1822" s="99">
        <v>0</v>
      </c>
      <c r="AC1822" s="21">
        <v>23</v>
      </c>
      <c r="AD1822" s="99">
        <v>0</v>
      </c>
      <c r="AE1822" s="21">
        <v>26.1</v>
      </c>
      <c r="AF1822" s="21">
        <f t="shared" si="28"/>
        <v>49.1</v>
      </c>
      <c r="AG1822" s="21" t="s">
        <v>13375</v>
      </c>
      <c r="AH1822" s="24" t="s">
        <v>13376</v>
      </c>
      <c r="AI1822" s="24" t="s">
        <v>13377</v>
      </c>
      <c r="AJ1822" s="27" t="s">
        <v>32322</v>
      </c>
      <c r="AK1822" s="28" t="s">
        <v>60</v>
      </c>
      <c r="AL1822" s="28">
        <v>10</v>
      </c>
      <c r="AM1822" s="28">
        <v>20141008</v>
      </c>
      <c r="AN1822" s="29">
        <v>322</v>
      </c>
      <c r="AO1822" s="29">
        <v>202305</v>
      </c>
      <c r="AP1822" s="29">
        <v>2022</v>
      </c>
      <c r="AQ1822" s="28">
        <v>146229906</v>
      </c>
      <c r="AR1822" s="28">
        <v>66636281</v>
      </c>
      <c r="AS1822" s="28">
        <v>141568</v>
      </c>
      <c r="AT1822" s="30">
        <v>1</v>
      </c>
      <c r="AU1822" s="30"/>
      <c r="AV1822" s="30"/>
      <c r="AW1822" s="30"/>
      <c r="AX1822" s="30"/>
      <c r="AY1822" s="30"/>
      <c r="AZ1822" s="30"/>
      <c r="BA1822" s="30"/>
      <c r="BB1822" s="30" t="s">
        <v>54452</v>
      </c>
      <c r="BC1822" s="30" t="s">
        <v>54452</v>
      </c>
      <c r="BD1822" s="30" t="s">
        <v>54452</v>
      </c>
      <c r="BE1822" s="30" t="s">
        <v>54452</v>
      </c>
      <c r="BF1822" s="30" t="s">
        <v>54452</v>
      </c>
      <c r="BG1822" s="30">
        <v>8</v>
      </c>
      <c r="BH1822" s="30"/>
      <c r="BI1822" s="31"/>
    </row>
    <row r="1823" spans="1:61" ht="16.5">
      <c r="A1823" s="21" t="s">
        <v>4789</v>
      </c>
      <c r="B1823" s="21">
        <v>4419</v>
      </c>
      <c r="C1823" s="21">
        <v>1606935</v>
      </c>
      <c r="D1823" s="21">
        <v>5138101294</v>
      </c>
      <c r="E1823" s="22">
        <v>1753110000762</v>
      </c>
      <c r="F1823" s="24" t="s">
        <v>4790</v>
      </c>
      <c r="G1823" s="24" t="s">
        <v>44</v>
      </c>
      <c r="H1823" s="24" t="s">
        <v>51</v>
      </c>
      <c r="I1823" s="24" t="s">
        <v>52</v>
      </c>
      <c r="J1823" s="24" t="s">
        <v>1944</v>
      </c>
      <c r="K1823" s="21">
        <v>26</v>
      </c>
      <c r="L1823" s="32" t="s">
        <v>4791</v>
      </c>
      <c r="M1823" s="21" t="s">
        <v>4792</v>
      </c>
      <c r="N1823" s="21">
        <v>1</v>
      </c>
      <c r="O1823" s="21" t="s">
        <v>83</v>
      </c>
      <c r="P1823" s="21">
        <v>0</v>
      </c>
      <c r="Q1823" s="21">
        <v>0</v>
      </c>
      <c r="R1823" s="21">
        <v>0</v>
      </c>
      <c r="S1823" s="21">
        <v>0</v>
      </c>
      <c r="T1823" s="21">
        <v>0</v>
      </c>
      <c r="U1823" s="33">
        <v>2512000</v>
      </c>
      <c r="V1823" s="21">
        <v>0</v>
      </c>
      <c r="W1823" s="21">
        <v>0</v>
      </c>
      <c r="X1823" s="33">
        <v>11720000</v>
      </c>
      <c r="Y1823" s="21">
        <v>0</v>
      </c>
      <c r="Z1823" s="16" t="s">
        <v>126</v>
      </c>
      <c r="AA1823" s="102">
        <v>0</v>
      </c>
      <c r="AB1823" s="99">
        <v>0</v>
      </c>
      <c r="AC1823" s="99">
        <v>0</v>
      </c>
      <c r="AD1823" s="99">
        <v>0</v>
      </c>
      <c r="AE1823" s="21">
        <v>0.1</v>
      </c>
      <c r="AF1823" s="21">
        <f t="shared" si="28"/>
        <v>0.1</v>
      </c>
      <c r="AG1823" s="21" t="s">
        <v>4793</v>
      </c>
      <c r="AH1823" s="24" t="s">
        <v>4794</v>
      </c>
      <c r="AI1823" s="24" t="s">
        <v>4795</v>
      </c>
      <c r="AJ1823" s="27" t="s">
        <v>32323</v>
      </c>
      <c r="AK1823" s="28" t="s">
        <v>70</v>
      </c>
      <c r="AL1823" s="28">
        <v>10</v>
      </c>
      <c r="AM1823" s="28">
        <v>19681221</v>
      </c>
      <c r="AN1823" s="29">
        <v>1511</v>
      </c>
      <c r="AO1823" s="29">
        <v>202306</v>
      </c>
      <c r="AP1823" s="29">
        <v>2022</v>
      </c>
      <c r="AQ1823" s="28">
        <v>73231372</v>
      </c>
      <c r="AR1823" s="28">
        <v>135566003</v>
      </c>
      <c r="AS1823" s="28">
        <v>6211787</v>
      </c>
      <c r="AT1823" s="30">
        <v>1</v>
      </c>
      <c r="AU1823" s="30"/>
      <c r="AV1823" s="30"/>
      <c r="AW1823" s="30"/>
      <c r="AX1823" s="30"/>
      <c r="AY1823" s="30"/>
      <c r="AZ1823" s="30"/>
      <c r="BA1823" s="30"/>
      <c r="BB1823" s="30" t="s">
        <v>54452</v>
      </c>
      <c r="BC1823" s="30" t="s">
        <v>54452</v>
      </c>
      <c r="BD1823" s="30" t="s">
        <v>54452</v>
      </c>
      <c r="BE1823" s="30" t="s">
        <v>54452</v>
      </c>
      <c r="BF1823" s="30" t="s">
        <v>4796</v>
      </c>
      <c r="BG1823" s="30">
        <v>2</v>
      </c>
      <c r="BH1823" s="30"/>
      <c r="BI1823" s="31"/>
    </row>
    <row r="1824" spans="1:61" ht="16.5">
      <c r="A1824" s="21" t="s">
        <v>11913</v>
      </c>
      <c r="B1824" s="21">
        <v>12007</v>
      </c>
      <c r="C1824" s="21">
        <v>6507055</v>
      </c>
      <c r="D1824" s="21">
        <v>8388700139</v>
      </c>
      <c r="E1824" s="22">
        <v>1341110417233</v>
      </c>
      <c r="F1824" s="24" t="s">
        <v>11914</v>
      </c>
      <c r="G1824" s="24" t="s">
        <v>44</v>
      </c>
      <c r="H1824" s="24" t="s">
        <v>51</v>
      </c>
      <c r="I1824" s="24" t="s">
        <v>65</v>
      </c>
      <c r="J1824" s="24" t="s">
        <v>1180</v>
      </c>
      <c r="K1824" s="21">
        <v>53</v>
      </c>
      <c r="L1824" s="32" t="s">
        <v>11915</v>
      </c>
      <c r="M1824" s="21" t="s">
        <v>11916</v>
      </c>
      <c r="N1824" s="21">
        <v>1</v>
      </c>
      <c r="O1824" s="21" t="s">
        <v>83</v>
      </c>
      <c r="P1824" s="21">
        <v>0</v>
      </c>
      <c r="Q1824" s="21">
        <v>0</v>
      </c>
      <c r="R1824" s="21">
        <v>0</v>
      </c>
      <c r="S1824" s="21">
        <v>0</v>
      </c>
      <c r="T1824" s="21">
        <v>0</v>
      </c>
      <c r="U1824" s="21">
        <v>0</v>
      </c>
      <c r="V1824" s="21">
        <v>0</v>
      </c>
      <c r="W1824" s="33">
        <v>146360898</v>
      </c>
      <c r="X1824" s="33">
        <v>166910619</v>
      </c>
      <c r="Y1824" s="21">
        <v>0</v>
      </c>
      <c r="Z1824" s="16" t="s">
        <v>315</v>
      </c>
      <c r="AA1824" s="102">
        <v>0</v>
      </c>
      <c r="AB1824" s="99">
        <v>0</v>
      </c>
      <c r="AC1824" s="99">
        <v>0</v>
      </c>
      <c r="AD1824" s="99">
        <v>0</v>
      </c>
      <c r="AE1824" s="21">
        <v>3.1</v>
      </c>
      <c r="AF1824" s="21">
        <f t="shared" si="28"/>
        <v>3.1</v>
      </c>
      <c r="AG1824" s="21" t="s">
        <v>11917</v>
      </c>
      <c r="AH1824" s="24" t="s">
        <v>11918</v>
      </c>
      <c r="AI1824" s="24" t="s">
        <v>11919</v>
      </c>
      <c r="AJ1824" s="27" t="s">
        <v>32324</v>
      </c>
      <c r="AK1824" s="28" t="s">
        <v>60</v>
      </c>
      <c r="AL1824" s="28">
        <v>10</v>
      </c>
      <c r="AM1824" s="28">
        <v>20150723</v>
      </c>
      <c r="AN1824" s="29">
        <v>308</v>
      </c>
      <c r="AO1824" s="29">
        <v>202212</v>
      </c>
      <c r="AP1824" s="29">
        <v>2022</v>
      </c>
      <c r="AQ1824" s="28">
        <v>23524458</v>
      </c>
      <c r="AR1824" s="28">
        <v>5918329</v>
      </c>
      <c r="AS1824" s="28">
        <v>300000</v>
      </c>
      <c r="AT1824" s="30">
        <v>1</v>
      </c>
      <c r="AU1824" s="30"/>
      <c r="AV1824" s="30"/>
      <c r="AW1824" s="30"/>
      <c r="AX1824" s="30"/>
      <c r="AY1824" s="30"/>
      <c r="AZ1824" s="30"/>
      <c r="BA1824" s="30"/>
      <c r="BB1824" s="30" t="s">
        <v>54452</v>
      </c>
      <c r="BC1824" s="30" t="s">
        <v>54452</v>
      </c>
      <c r="BD1824" s="30" t="s">
        <v>54452</v>
      </c>
      <c r="BE1824" s="30" t="s">
        <v>54452</v>
      </c>
      <c r="BF1824" s="30" t="s">
        <v>54452</v>
      </c>
      <c r="BG1824" s="30">
        <v>13</v>
      </c>
      <c r="BH1824" s="30"/>
      <c r="BI1824" s="31"/>
    </row>
    <row r="1825" spans="1:61" ht="16.5">
      <c r="A1825" s="21" t="s">
        <v>15569</v>
      </c>
      <c r="B1825" s="21">
        <v>14738</v>
      </c>
      <c r="C1825" s="21">
        <v>1491202</v>
      </c>
      <c r="D1825" s="21">
        <v>6028108127</v>
      </c>
      <c r="E1825" s="22">
        <v>1801110122836</v>
      </c>
      <c r="F1825" s="24" t="s">
        <v>15570</v>
      </c>
      <c r="G1825" s="24" t="s">
        <v>44</v>
      </c>
      <c r="H1825" s="24" t="s">
        <v>51</v>
      </c>
      <c r="I1825" s="24" t="s">
        <v>65</v>
      </c>
      <c r="J1825" s="24" t="s">
        <v>363</v>
      </c>
      <c r="K1825" s="21">
        <v>63</v>
      </c>
      <c r="L1825" s="32" t="s">
        <v>15571</v>
      </c>
      <c r="M1825" s="21" t="s">
        <v>15572</v>
      </c>
      <c r="N1825" s="21">
        <v>1</v>
      </c>
      <c r="O1825" s="21" t="s">
        <v>55</v>
      </c>
      <c r="P1825" s="21">
        <v>0</v>
      </c>
      <c r="Q1825" s="21">
        <v>0</v>
      </c>
      <c r="R1825" s="33">
        <v>75052</v>
      </c>
      <c r="S1825" s="21">
        <v>0</v>
      </c>
      <c r="T1825" s="21">
        <v>0</v>
      </c>
      <c r="U1825" s="33">
        <v>259726</v>
      </c>
      <c r="V1825" s="21">
        <v>0</v>
      </c>
      <c r="W1825" s="33">
        <v>486358</v>
      </c>
      <c r="X1825" s="21">
        <v>0</v>
      </c>
      <c r="Y1825" s="21">
        <v>0</v>
      </c>
      <c r="Z1825" s="16" t="s">
        <v>315</v>
      </c>
      <c r="AA1825" s="102">
        <v>0</v>
      </c>
      <c r="AB1825" s="21">
        <v>0.7</v>
      </c>
      <c r="AC1825" s="99">
        <v>0</v>
      </c>
      <c r="AD1825" s="21">
        <v>2.5</v>
      </c>
      <c r="AE1825" s="21">
        <v>4.8</v>
      </c>
      <c r="AF1825" s="21">
        <f t="shared" si="28"/>
        <v>8</v>
      </c>
      <c r="AG1825" s="21" t="s">
        <v>15390</v>
      </c>
      <c r="AH1825" s="24" t="s">
        <v>15573</v>
      </c>
      <c r="AI1825" s="24" t="s">
        <v>15574</v>
      </c>
      <c r="AJ1825" s="27" t="s">
        <v>32325</v>
      </c>
      <c r="AK1825" s="28" t="s">
        <v>60</v>
      </c>
      <c r="AL1825" s="28">
        <v>10</v>
      </c>
      <c r="AM1825" s="28">
        <v>19920227</v>
      </c>
      <c r="AN1825" s="29">
        <v>507</v>
      </c>
      <c r="AO1825" s="29">
        <v>202301</v>
      </c>
      <c r="AP1825" s="29">
        <v>2022</v>
      </c>
      <c r="AQ1825" s="28">
        <v>56007098</v>
      </c>
      <c r="AR1825" s="28">
        <v>34843170</v>
      </c>
      <c r="AS1825" s="28">
        <v>700000</v>
      </c>
      <c r="AT1825" s="30">
        <v>2</v>
      </c>
      <c r="AU1825" s="30"/>
      <c r="AV1825" s="30"/>
      <c r="AW1825" s="30"/>
      <c r="AX1825" s="30"/>
      <c r="AY1825" s="30"/>
      <c r="AZ1825" s="30"/>
      <c r="BA1825" s="30"/>
      <c r="BB1825" s="30" t="s">
        <v>54452</v>
      </c>
      <c r="BC1825" s="30" t="s">
        <v>54452</v>
      </c>
      <c r="BD1825" s="30" t="s">
        <v>54452</v>
      </c>
      <c r="BE1825" s="30" t="s">
        <v>54452</v>
      </c>
      <c r="BF1825" s="30" t="s">
        <v>54452</v>
      </c>
      <c r="BG1825" s="30">
        <v>7</v>
      </c>
      <c r="BH1825" s="30"/>
      <c r="BI1825" s="31"/>
    </row>
    <row r="1826" spans="1:61" ht="16.5">
      <c r="A1826" s="21" t="s">
        <v>14323</v>
      </c>
      <c r="B1826" s="21">
        <v>13964</v>
      </c>
      <c r="C1826" s="21">
        <v>3717273</v>
      </c>
      <c r="D1826" s="21">
        <v>5158139160</v>
      </c>
      <c r="E1826" s="22">
        <v>1748110054273</v>
      </c>
      <c r="F1826" s="24" t="s">
        <v>14324</v>
      </c>
      <c r="G1826" s="24" t="s">
        <v>44</v>
      </c>
      <c r="H1826" s="24" t="s">
        <v>51</v>
      </c>
      <c r="I1826" s="24" t="s">
        <v>65</v>
      </c>
      <c r="J1826" s="24" t="s">
        <v>966</v>
      </c>
      <c r="K1826" s="21">
        <v>62</v>
      </c>
      <c r="L1826" s="32" t="s">
        <v>14325</v>
      </c>
      <c r="M1826" s="21" t="s">
        <v>14326</v>
      </c>
      <c r="N1826" s="21">
        <v>1</v>
      </c>
      <c r="O1826" s="21" t="s">
        <v>55</v>
      </c>
      <c r="P1826" s="21">
        <v>0</v>
      </c>
      <c r="Q1826" s="21">
        <v>0</v>
      </c>
      <c r="R1826" s="21">
        <v>0</v>
      </c>
      <c r="S1826" s="21">
        <v>0</v>
      </c>
      <c r="T1826" s="21">
        <v>0</v>
      </c>
      <c r="U1826" s="21">
        <v>0</v>
      </c>
      <c r="V1826" s="21">
        <v>0</v>
      </c>
      <c r="W1826" s="33">
        <v>2300</v>
      </c>
      <c r="X1826" s="21">
        <v>0</v>
      </c>
      <c r="Y1826" s="21">
        <v>0</v>
      </c>
      <c r="Z1826" s="16" t="s">
        <v>315</v>
      </c>
      <c r="AA1826" s="102">
        <v>0</v>
      </c>
      <c r="AB1826" s="99">
        <v>0</v>
      </c>
      <c r="AC1826" s="99">
        <v>0</v>
      </c>
      <c r="AD1826" s="99">
        <v>0</v>
      </c>
      <c r="AE1826" s="99">
        <v>0</v>
      </c>
      <c r="AF1826" s="21">
        <f t="shared" si="28"/>
        <v>0</v>
      </c>
      <c r="AG1826" s="21" t="s">
        <v>14327</v>
      </c>
      <c r="AH1826" s="24" t="s">
        <v>14328</v>
      </c>
      <c r="AI1826" s="24" t="s">
        <v>14329</v>
      </c>
      <c r="AJ1826" s="27" t="s">
        <v>32326</v>
      </c>
      <c r="AK1826" s="28" t="s">
        <v>60</v>
      </c>
      <c r="AL1826" s="28">
        <v>10</v>
      </c>
      <c r="AM1826" s="28">
        <v>20100329</v>
      </c>
      <c r="AN1826" s="29">
        <v>2527</v>
      </c>
      <c r="AO1826" s="29">
        <v>202303</v>
      </c>
      <c r="AP1826" s="29">
        <v>2022</v>
      </c>
      <c r="AQ1826" s="28">
        <v>80409760</v>
      </c>
      <c r="AR1826" s="28">
        <v>7405128</v>
      </c>
      <c r="AS1826" s="28">
        <v>1005000</v>
      </c>
      <c r="AT1826" s="30">
        <v>1</v>
      </c>
      <c r="AU1826" s="30"/>
      <c r="AV1826" s="30"/>
      <c r="AW1826" s="30"/>
      <c r="AX1826" s="30"/>
      <c r="AY1826" s="30"/>
      <c r="AZ1826" s="30"/>
      <c r="BA1826" s="30"/>
      <c r="BB1826" s="30" t="s">
        <v>54452</v>
      </c>
      <c r="BC1826" s="30" t="s">
        <v>54452</v>
      </c>
      <c r="BD1826" s="30" t="s">
        <v>54452</v>
      </c>
      <c r="BE1826" s="30" t="s">
        <v>54452</v>
      </c>
      <c r="BF1826" s="30" t="s">
        <v>54452</v>
      </c>
      <c r="BG1826" s="30">
        <v>5</v>
      </c>
      <c r="BH1826" s="30" t="s">
        <v>14330</v>
      </c>
      <c r="BI1826" s="31"/>
    </row>
    <row r="1827" spans="1:61" ht="16.5">
      <c r="A1827" s="21" t="s">
        <v>14259</v>
      </c>
      <c r="B1827" s="21">
        <v>13948</v>
      </c>
      <c r="C1827" s="21">
        <v>2224713</v>
      </c>
      <c r="D1827" s="21">
        <v>5028175608</v>
      </c>
      <c r="E1827" s="22">
        <v>1701110268278</v>
      </c>
      <c r="F1827" s="24" t="s">
        <v>14260</v>
      </c>
      <c r="G1827" s="24" t="s">
        <v>44</v>
      </c>
      <c r="H1827" s="24" t="s">
        <v>51</v>
      </c>
      <c r="I1827" s="24" t="s">
        <v>65</v>
      </c>
      <c r="J1827" s="24" t="s">
        <v>966</v>
      </c>
      <c r="K1827" s="21">
        <v>62</v>
      </c>
      <c r="L1827" s="32" t="s">
        <v>14261</v>
      </c>
      <c r="M1827" s="21" t="s">
        <v>14262</v>
      </c>
      <c r="N1827" s="21">
        <v>1</v>
      </c>
      <c r="O1827" s="21">
        <v>0</v>
      </c>
      <c r="P1827" s="21">
        <v>0</v>
      </c>
      <c r="Q1827" s="21">
        <v>0</v>
      </c>
      <c r="R1827" s="21">
        <v>0</v>
      </c>
      <c r="S1827" s="21">
        <v>0</v>
      </c>
      <c r="T1827" s="21">
        <v>0</v>
      </c>
      <c r="U1827" s="21">
        <v>0</v>
      </c>
      <c r="V1827" s="21">
        <v>0</v>
      </c>
      <c r="W1827" s="21">
        <v>0</v>
      </c>
      <c r="X1827" s="21">
        <v>0</v>
      </c>
      <c r="Y1827" s="21">
        <v>0</v>
      </c>
      <c r="Z1827" s="16" t="s">
        <v>315</v>
      </c>
      <c r="AA1827" s="101">
        <v>0</v>
      </c>
      <c r="AB1827" s="98">
        <v>0</v>
      </c>
      <c r="AC1827" s="98">
        <v>0</v>
      </c>
      <c r="AD1827" s="98">
        <v>0</v>
      </c>
      <c r="AE1827" s="98">
        <v>0</v>
      </c>
      <c r="AF1827" s="21">
        <f t="shared" si="28"/>
        <v>0</v>
      </c>
      <c r="AG1827" s="21" t="s">
        <v>14263</v>
      </c>
      <c r="AH1827" s="24" t="s">
        <v>14264</v>
      </c>
      <c r="AI1827" s="24" t="s">
        <v>14265</v>
      </c>
      <c r="AJ1827" s="27" t="s">
        <v>32327</v>
      </c>
      <c r="AK1827" s="28" t="s">
        <v>60</v>
      </c>
      <c r="AL1827" s="28">
        <v>10</v>
      </c>
      <c r="AM1827" s="28">
        <v>20040609</v>
      </c>
      <c r="AN1827" s="29">
        <v>492</v>
      </c>
      <c r="AO1827" s="29">
        <v>202305</v>
      </c>
      <c r="AP1827" s="29">
        <v>2022</v>
      </c>
      <c r="AQ1827" s="28">
        <v>15203739</v>
      </c>
      <c r="AR1827" s="28">
        <v>3016623</v>
      </c>
      <c r="AS1827" s="28">
        <v>350000</v>
      </c>
      <c r="AT1827" s="30">
        <v>1</v>
      </c>
      <c r="AU1827" s="30"/>
      <c r="AV1827" s="30"/>
      <c r="AW1827" s="30"/>
      <c r="AX1827" s="30"/>
      <c r="AY1827" s="30"/>
      <c r="AZ1827" s="30"/>
      <c r="BA1827" s="30"/>
      <c r="BB1827" s="30" t="s">
        <v>54452</v>
      </c>
      <c r="BC1827" s="30" t="s">
        <v>54452</v>
      </c>
      <c r="BD1827" s="30" t="s">
        <v>54452</v>
      </c>
      <c r="BE1827" s="30" t="s">
        <v>54452</v>
      </c>
      <c r="BF1827" s="30" t="s">
        <v>54452</v>
      </c>
      <c r="BG1827" s="30">
        <v>8</v>
      </c>
      <c r="BH1827" s="30"/>
      <c r="BI1827" s="31"/>
    </row>
    <row r="1828" spans="1:61" ht="16.5">
      <c r="A1828" s="21" t="s">
        <v>2810</v>
      </c>
      <c r="B1828" s="21">
        <v>2457</v>
      </c>
      <c r="C1828" s="21">
        <v>1949988</v>
      </c>
      <c r="D1828" s="21">
        <v>1228116548</v>
      </c>
      <c r="E1828" s="22">
        <v>1201110038209</v>
      </c>
      <c r="F1828" s="24" t="s">
        <v>2811</v>
      </c>
      <c r="G1828" s="24" t="s">
        <v>44</v>
      </c>
      <c r="H1828" s="24" t="s">
        <v>51</v>
      </c>
      <c r="I1828" s="24" t="s">
        <v>52</v>
      </c>
      <c r="J1828" s="24" t="s">
        <v>1045</v>
      </c>
      <c r="K1828" s="21">
        <v>17</v>
      </c>
      <c r="L1828" s="32" t="s">
        <v>2812</v>
      </c>
      <c r="M1828" s="21" t="s">
        <v>2813</v>
      </c>
      <c r="N1828" s="21">
        <v>1</v>
      </c>
      <c r="O1828" s="21" t="s">
        <v>55</v>
      </c>
      <c r="P1828" s="21">
        <v>0</v>
      </c>
      <c r="Q1828" s="21">
        <v>0</v>
      </c>
      <c r="R1828" s="21">
        <v>0</v>
      </c>
      <c r="S1828" s="21">
        <v>0</v>
      </c>
      <c r="T1828" s="21">
        <v>0</v>
      </c>
      <c r="U1828" s="21">
        <v>0</v>
      </c>
      <c r="V1828" s="33">
        <v>300172</v>
      </c>
      <c r="W1828" s="21">
        <v>0</v>
      </c>
      <c r="X1828" s="21">
        <v>0</v>
      </c>
      <c r="Y1828" s="33">
        <v>22593210</v>
      </c>
      <c r="Z1828" s="16" t="s">
        <v>56</v>
      </c>
      <c r="AA1828" s="102">
        <v>0</v>
      </c>
      <c r="AB1828" s="21">
        <v>225.9</v>
      </c>
      <c r="AC1828" s="99">
        <v>0</v>
      </c>
      <c r="AD1828" s="99">
        <v>0</v>
      </c>
      <c r="AE1828" s="21">
        <v>3</v>
      </c>
      <c r="AF1828" s="21">
        <f t="shared" si="28"/>
        <v>228.9</v>
      </c>
      <c r="AG1828" s="21" t="s">
        <v>2814</v>
      </c>
      <c r="AH1828" s="24" t="s">
        <v>2815</v>
      </c>
      <c r="AI1828" s="24" t="s">
        <v>2816</v>
      </c>
      <c r="AJ1828" s="27" t="s">
        <v>32328</v>
      </c>
      <c r="AK1828" s="28" t="s">
        <v>70</v>
      </c>
      <c r="AL1828" s="28">
        <v>10</v>
      </c>
      <c r="AM1828" s="28">
        <v>19860321</v>
      </c>
      <c r="AN1828" s="29">
        <v>505</v>
      </c>
      <c r="AO1828" s="29">
        <v>202306</v>
      </c>
      <c r="AP1828" s="29">
        <v>2022</v>
      </c>
      <c r="AQ1828" s="28">
        <v>147685364</v>
      </c>
      <c r="AR1828" s="28">
        <v>284859350</v>
      </c>
      <c r="AS1828" s="28">
        <v>7994519</v>
      </c>
      <c r="AT1828" s="30">
        <v>1</v>
      </c>
      <c r="AU1828" s="30"/>
      <c r="AV1828" s="30"/>
      <c r="AW1828" s="30"/>
      <c r="AX1828" s="30"/>
      <c r="AY1828" s="30"/>
      <c r="AZ1828" s="30"/>
      <c r="BA1828" s="30"/>
      <c r="BB1828" s="30" t="s">
        <v>54452</v>
      </c>
      <c r="BC1828" s="30" t="s">
        <v>54452</v>
      </c>
      <c r="BD1828" s="30" t="s">
        <v>54452</v>
      </c>
      <c r="BE1828" s="30" t="s">
        <v>54452</v>
      </c>
      <c r="BF1828" s="30" t="s">
        <v>54452</v>
      </c>
      <c r="BG1828" s="30">
        <v>5</v>
      </c>
      <c r="BH1828" s="30" t="s">
        <v>2817</v>
      </c>
      <c r="BI1828" s="31"/>
    </row>
    <row r="1829" spans="1:61" ht="16.5">
      <c r="A1829" s="21" t="s">
        <v>12078</v>
      </c>
      <c r="B1829" s="21">
        <v>12103</v>
      </c>
      <c r="C1829" s="21">
        <v>8995304</v>
      </c>
      <c r="D1829" s="21">
        <v>5238101495</v>
      </c>
      <c r="E1829" s="22">
        <v>1615110252042</v>
      </c>
      <c r="F1829" s="24" t="s">
        <v>12079</v>
      </c>
      <c r="G1829" s="24" t="s">
        <v>44</v>
      </c>
      <c r="H1829" s="24" t="s">
        <v>51</v>
      </c>
      <c r="I1829" s="24" t="s">
        <v>65</v>
      </c>
      <c r="J1829" s="24" t="s">
        <v>8264</v>
      </c>
      <c r="K1829" s="21">
        <v>54</v>
      </c>
      <c r="L1829" s="32" t="s">
        <v>12080</v>
      </c>
      <c r="M1829" s="21" t="s">
        <v>12081</v>
      </c>
      <c r="N1829" s="21">
        <v>1</v>
      </c>
      <c r="O1829" s="21">
        <v>0</v>
      </c>
      <c r="P1829" s="21">
        <v>0</v>
      </c>
      <c r="Q1829" s="21">
        <v>0</v>
      </c>
      <c r="R1829" s="21">
        <v>0</v>
      </c>
      <c r="S1829" s="21">
        <v>0</v>
      </c>
      <c r="T1829" s="21">
        <v>0</v>
      </c>
      <c r="U1829" s="21">
        <v>0</v>
      </c>
      <c r="V1829" s="21">
        <v>0</v>
      </c>
      <c r="W1829" s="21">
        <v>0</v>
      </c>
      <c r="X1829" s="21">
        <v>0</v>
      </c>
      <c r="Y1829" s="21">
        <v>0</v>
      </c>
      <c r="Z1829" s="16" t="s">
        <v>315</v>
      </c>
      <c r="AA1829" s="101">
        <v>0</v>
      </c>
      <c r="AB1829" s="98">
        <v>0</v>
      </c>
      <c r="AC1829" s="98">
        <v>0</v>
      </c>
      <c r="AD1829" s="98">
        <v>0</v>
      </c>
      <c r="AE1829" s="98">
        <v>0</v>
      </c>
      <c r="AF1829" s="21">
        <f t="shared" si="28"/>
        <v>0</v>
      </c>
      <c r="AG1829" s="21" t="s">
        <v>12082</v>
      </c>
      <c r="AH1829" s="24" t="s">
        <v>12083</v>
      </c>
      <c r="AI1829" s="24" t="s">
        <v>12084</v>
      </c>
      <c r="AJ1829" s="27" t="s">
        <v>32329</v>
      </c>
      <c r="AK1829" s="28" t="s">
        <v>60</v>
      </c>
      <c r="AL1829" s="28">
        <v>10</v>
      </c>
      <c r="AM1829" s="28">
        <v>20190612</v>
      </c>
      <c r="AN1829" s="29">
        <v>458</v>
      </c>
      <c r="AO1829" s="29">
        <v>202212</v>
      </c>
      <c r="AP1829" s="29">
        <v>2022</v>
      </c>
      <c r="AQ1829" s="28">
        <v>24315599</v>
      </c>
      <c r="AR1829" s="28">
        <v>1910565</v>
      </c>
      <c r="AS1829" s="28">
        <v>100000</v>
      </c>
      <c r="AT1829" s="30">
        <v>1</v>
      </c>
      <c r="AU1829" s="30"/>
      <c r="AV1829" s="30"/>
      <c r="AW1829" s="30"/>
      <c r="AX1829" s="30"/>
      <c r="AY1829" s="30"/>
      <c r="AZ1829" s="30"/>
      <c r="BA1829" s="30"/>
      <c r="BB1829" s="30" t="s">
        <v>54452</v>
      </c>
      <c r="BC1829" s="30" t="s">
        <v>54452</v>
      </c>
      <c r="BD1829" s="30" t="s">
        <v>54452</v>
      </c>
      <c r="BE1829" s="30" t="s">
        <v>54452</v>
      </c>
      <c r="BF1829" s="30" t="s">
        <v>54452</v>
      </c>
      <c r="BG1829" s="30">
        <v>4</v>
      </c>
      <c r="BH1829" s="30" t="s">
        <v>921</v>
      </c>
      <c r="BI1829" s="31"/>
    </row>
    <row r="1830" spans="1:61" ht="16.5">
      <c r="A1830" s="21" t="s">
        <v>10910</v>
      </c>
      <c r="B1830" s="21">
        <v>11198</v>
      </c>
      <c r="C1830" s="21">
        <v>1293213</v>
      </c>
      <c r="D1830" s="21">
        <v>1318145523</v>
      </c>
      <c r="E1830" s="22">
        <v>1201110161620</v>
      </c>
      <c r="F1830" s="24" t="s">
        <v>10911</v>
      </c>
      <c r="G1830" s="24" t="s">
        <v>44</v>
      </c>
      <c r="H1830" s="24" t="s">
        <v>51</v>
      </c>
      <c r="I1830" s="24" t="s">
        <v>65</v>
      </c>
      <c r="J1830" s="24" t="s">
        <v>3829</v>
      </c>
      <c r="K1830" s="21">
        <v>50</v>
      </c>
      <c r="L1830" s="21"/>
      <c r="M1830" s="21" t="s">
        <v>10743</v>
      </c>
      <c r="N1830" s="21">
        <v>1</v>
      </c>
      <c r="O1830" s="21" t="s">
        <v>83</v>
      </c>
      <c r="P1830" s="21">
        <v>0</v>
      </c>
      <c r="Q1830" s="21">
        <v>0</v>
      </c>
      <c r="R1830" s="33">
        <v>11696240</v>
      </c>
      <c r="S1830" s="21">
        <v>0</v>
      </c>
      <c r="T1830" s="21">
        <v>0</v>
      </c>
      <c r="U1830" s="33">
        <f>1600787921+46521690</f>
        <v>1647309611</v>
      </c>
      <c r="V1830" s="21">
        <v>0</v>
      </c>
      <c r="W1830" s="33">
        <v>5606000</v>
      </c>
      <c r="X1830" s="21">
        <v>0</v>
      </c>
      <c r="Y1830" s="21">
        <v>0</v>
      </c>
      <c r="Z1830" s="21" t="s">
        <v>315</v>
      </c>
      <c r="AA1830" s="102">
        <v>0</v>
      </c>
      <c r="AB1830" s="21">
        <v>0.1</v>
      </c>
      <c r="AC1830" s="99">
        <v>0</v>
      </c>
      <c r="AD1830" s="21">
        <v>16.399999999999999</v>
      </c>
      <c r="AE1830" s="99">
        <v>0</v>
      </c>
      <c r="AF1830" s="21">
        <f t="shared" si="28"/>
        <v>16.5</v>
      </c>
      <c r="AG1830" s="21" t="s">
        <v>10762</v>
      </c>
      <c r="AH1830" s="24" t="s">
        <v>10912</v>
      </c>
      <c r="AI1830" s="24" t="s">
        <v>10913</v>
      </c>
      <c r="AJ1830" s="27" t="s">
        <v>32330</v>
      </c>
      <c r="AK1830" s="28" t="s">
        <v>60</v>
      </c>
      <c r="AL1830" s="28">
        <v>10</v>
      </c>
      <c r="AM1830" s="28">
        <v>19971112</v>
      </c>
      <c r="AN1830" s="29">
        <v>347</v>
      </c>
      <c r="AO1830" s="29">
        <v>202212</v>
      </c>
      <c r="AP1830" s="29">
        <v>2022</v>
      </c>
      <c r="AQ1830" s="28">
        <v>33471312</v>
      </c>
      <c r="AR1830" s="28">
        <v>8977869</v>
      </c>
      <c r="AS1830" s="28">
        <v>600000</v>
      </c>
      <c r="AT1830" s="30">
        <v>1</v>
      </c>
      <c r="AU1830" s="30"/>
      <c r="AV1830" s="30"/>
      <c r="AW1830" s="30"/>
      <c r="AX1830" s="30"/>
      <c r="AY1830" s="30"/>
      <c r="AZ1830" s="30"/>
      <c r="BA1830" s="30"/>
      <c r="BB1830" s="30" t="s">
        <v>54452</v>
      </c>
      <c r="BC1830" s="30" t="s">
        <v>54452</v>
      </c>
      <c r="BD1830" s="30" t="s">
        <v>54452</v>
      </c>
      <c r="BE1830" s="30" t="s">
        <v>54452</v>
      </c>
      <c r="BF1830" s="30" t="s">
        <v>54452</v>
      </c>
      <c r="BG1830" s="30">
        <v>8</v>
      </c>
      <c r="BH1830" s="30" t="s">
        <v>10182</v>
      </c>
      <c r="BI1830" s="31"/>
    </row>
    <row r="1831" spans="1:61" ht="16.5">
      <c r="A1831" s="21" t="s">
        <v>4426</v>
      </c>
      <c r="B1831" s="21">
        <v>4149</v>
      </c>
      <c r="C1831" s="21">
        <v>1364442</v>
      </c>
      <c r="D1831" s="21">
        <v>1398100802</v>
      </c>
      <c r="E1831" s="22">
        <v>1101110391047</v>
      </c>
      <c r="F1831" s="24" t="s">
        <v>4427</v>
      </c>
      <c r="G1831" s="24" t="s">
        <v>44</v>
      </c>
      <c r="H1831" s="24" t="s">
        <v>51</v>
      </c>
      <c r="I1831" s="24" t="s">
        <v>65</v>
      </c>
      <c r="J1831" s="24" t="s">
        <v>1944</v>
      </c>
      <c r="K1831" s="21">
        <v>26</v>
      </c>
      <c r="L1831" s="32" t="s">
        <v>4428</v>
      </c>
      <c r="M1831" s="21" t="s">
        <v>4429</v>
      </c>
      <c r="N1831" s="21">
        <v>1</v>
      </c>
      <c r="O1831" s="21" t="s">
        <v>55</v>
      </c>
      <c r="P1831" s="33">
        <v>5005778</v>
      </c>
      <c r="Q1831" s="21">
        <v>0</v>
      </c>
      <c r="R1831" s="33">
        <v>15847874</v>
      </c>
      <c r="S1831" s="21">
        <v>0</v>
      </c>
      <c r="T1831" s="21">
        <v>0</v>
      </c>
      <c r="U1831" s="33">
        <v>184280</v>
      </c>
      <c r="V1831" s="21">
        <v>0</v>
      </c>
      <c r="W1831" s="21">
        <v>0</v>
      </c>
      <c r="X1831" s="21">
        <v>0</v>
      </c>
      <c r="Y1831" s="33">
        <v>791735</v>
      </c>
      <c r="Z1831" s="16" t="s">
        <v>126</v>
      </c>
      <c r="AA1831" s="21">
        <v>50</v>
      </c>
      <c r="AB1831" s="21">
        <v>166.3</v>
      </c>
      <c r="AC1831" s="99">
        <v>0</v>
      </c>
      <c r="AD1831" s="21">
        <v>1.8</v>
      </c>
      <c r="AE1831" s="99">
        <v>0</v>
      </c>
      <c r="AF1831" s="21">
        <f t="shared" si="28"/>
        <v>218.10000000000002</v>
      </c>
      <c r="AG1831" s="21" t="s">
        <v>4430</v>
      </c>
      <c r="AH1831" s="24" t="s">
        <v>4431</v>
      </c>
      <c r="AI1831" s="24" t="s">
        <v>4432</v>
      </c>
      <c r="AJ1831" s="27" t="s">
        <v>32331</v>
      </c>
      <c r="AK1831" s="28" t="s">
        <v>60</v>
      </c>
      <c r="AL1831" s="28">
        <v>10</v>
      </c>
      <c r="AM1831" s="28">
        <v>19790111</v>
      </c>
      <c r="AN1831" s="29">
        <v>505</v>
      </c>
      <c r="AO1831" s="29">
        <v>202304</v>
      </c>
      <c r="AP1831" s="29">
        <v>2022</v>
      </c>
      <c r="AQ1831" s="28">
        <v>135598533</v>
      </c>
      <c r="AR1831" s="28">
        <v>303157391</v>
      </c>
      <c r="AS1831" s="28">
        <v>386300</v>
      </c>
      <c r="AT1831" s="30">
        <v>1</v>
      </c>
      <c r="AU1831" s="30"/>
      <c r="AV1831" s="30"/>
      <c r="AW1831" s="30"/>
      <c r="AX1831" s="30"/>
      <c r="AY1831" s="30"/>
      <c r="AZ1831" s="30"/>
      <c r="BA1831" s="30"/>
      <c r="BB1831" s="30" t="s">
        <v>54452</v>
      </c>
      <c r="BC1831" s="30" t="s">
        <v>54452</v>
      </c>
      <c r="BD1831" s="30" t="s">
        <v>54452</v>
      </c>
      <c r="BE1831" s="30" t="s">
        <v>54452</v>
      </c>
      <c r="BF1831" s="30" t="s">
        <v>4433</v>
      </c>
      <c r="BG1831" s="30">
        <v>2</v>
      </c>
      <c r="BH1831" s="30"/>
      <c r="BI1831" s="31"/>
    </row>
    <row r="1832" spans="1:61" ht="16.5">
      <c r="A1832" s="21" t="s">
        <v>3203</v>
      </c>
      <c r="B1832" s="21">
        <v>2953</v>
      </c>
      <c r="C1832" s="21">
        <v>5027670</v>
      </c>
      <c r="D1832" s="21">
        <v>1018683593</v>
      </c>
      <c r="E1832" s="22">
        <v>1101115237452</v>
      </c>
      <c r="F1832" s="24" t="s">
        <v>3204</v>
      </c>
      <c r="G1832" s="24" t="s">
        <v>44</v>
      </c>
      <c r="H1832" s="24" t="s">
        <v>51</v>
      </c>
      <c r="I1832" s="24" t="s">
        <v>52</v>
      </c>
      <c r="J1832" s="24" t="s">
        <v>68</v>
      </c>
      <c r="K1832" s="21">
        <v>20</v>
      </c>
      <c r="L1832" s="32" t="s">
        <v>3205</v>
      </c>
      <c r="M1832" s="21" t="s">
        <v>3206</v>
      </c>
      <c r="N1832" s="21">
        <v>1</v>
      </c>
      <c r="O1832" s="21" t="s">
        <v>83</v>
      </c>
      <c r="P1832" s="33">
        <v>419172180</v>
      </c>
      <c r="Q1832" s="33">
        <v>278938139</v>
      </c>
      <c r="R1832" s="33">
        <v>908738162</v>
      </c>
      <c r="S1832" s="33">
        <v>1988531177</v>
      </c>
      <c r="T1832" s="21">
        <v>0</v>
      </c>
      <c r="U1832" s="33">
        <v>1414639012</v>
      </c>
      <c r="V1832" s="33">
        <v>1098350559</v>
      </c>
      <c r="W1832" s="21">
        <v>0</v>
      </c>
      <c r="X1832" s="21">
        <v>0</v>
      </c>
      <c r="Y1832" s="33">
        <v>395252139</v>
      </c>
      <c r="Z1832" s="16"/>
      <c r="AA1832" s="21">
        <v>4.0999999999999996</v>
      </c>
      <c r="AB1832" s="21">
        <v>15.8</v>
      </c>
      <c r="AC1832" s="21">
        <v>19.8</v>
      </c>
      <c r="AD1832" s="21">
        <v>14.1</v>
      </c>
      <c r="AE1832" s="21">
        <v>10.9</v>
      </c>
      <c r="AF1832" s="21">
        <f t="shared" si="28"/>
        <v>64.7</v>
      </c>
      <c r="AG1832" s="21" t="s">
        <v>3199</v>
      </c>
      <c r="AH1832" s="24" t="s">
        <v>3207</v>
      </c>
      <c r="AI1832" s="24" t="s">
        <v>3208</v>
      </c>
      <c r="AJ1832" s="27" t="s">
        <v>31198</v>
      </c>
      <c r="AK1832" s="28" t="s">
        <v>60</v>
      </c>
      <c r="AL1832" s="28">
        <v>10</v>
      </c>
      <c r="AM1832" s="28">
        <v>20131001</v>
      </c>
      <c r="AN1832" s="29">
        <v>824</v>
      </c>
      <c r="AO1832" s="29">
        <v>202212</v>
      </c>
      <c r="AP1832" s="29">
        <v>2022</v>
      </c>
      <c r="AQ1832" s="28">
        <v>680418377</v>
      </c>
      <c r="AR1832" s="28">
        <v>749981629</v>
      </c>
      <c r="AS1832" s="28">
        <v>54663790</v>
      </c>
      <c r="AT1832" s="30">
        <v>1</v>
      </c>
      <c r="AU1832" s="30"/>
      <c r="AV1832" s="30"/>
      <c r="AW1832" s="30"/>
      <c r="AX1832" s="30"/>
      <c r="AY1832" s="30"/>
      <c r="AZ1832" s="30"/>
      <c r="BA1832" s="30"/>
      <c r="BB1832" s="30" t="s">
        <v>54452</v>
      </c>
      <c r="BC1832" s="30" t="s">
        <v>54452</v>
      </c>
      <c r="BD1832" s="30" t="s">
        <v>54452</v>
      </c>
      <c r="BE1832" s="30" t="s">
        <v>54452</v>
      </c>
      <c r="BF1832" s="30" t="s">
        <v>54452</v>
      </c>
      <c r="BG1832" s="30">
        <v>4</v>
      </c>
      <c r="BH1832" s="30" t="s">
        <v>237</v>
      </c>
      <c r="BI1832" s="31"/>
    </row>
    <row r="1833" spans="1:61" ht="16.5">
      <c r="A1833" s="21" t="s">
        <v>8740</v>
      </c>
      <c r="B1833" s="21">
        <v>8954</v>
      </c>
      <c r="C1833" s="21">
        <v>1852156</v>
      </c>
      <c r="D1833" s="21">
        <v>1078611651</v>
      </c>
      <c r="E1833" s="22">
        <v>1101112432427</v>
      </c>
      <c r="F1833" s="24" t="s">
        <v>8741</v>
      </c>
      <c r="G1833" s="24" t="s">
        <v>44</v>
      </c>
      <c r="H1833" s="24" t="s">
        <v>51</v>
      </c>
      <c r="I1833" s="24" t="s">
        <v>52</v>
      </c>
      <c r="J1833" s="24" t="s">
        <v>313</v>
      </c>
      <c r="K1833" s="21">
        <v>46</v>
      </c>
      <c r="L1833" s="32" t="s">
        <v>8742</v>
      </c>
      <c r="M1833" s="21" t="s">
        <v>8743</v>
      </c>
      <c r="N1833" s="21">
        <v>1</v>
      </c>
      <c r="O1833" s="21" t="s">
        <v>55</v>
      </c>
      <c r="P1833" s="33">
        <v>16706</v>
      </c>
      <c r="Q1833" s="33">
        <v>335899</v>
      </c>
      <c r="R1833" s="21">
        <v>0</v>
      </c>
      <c r="S1833" s="21">
        <v>0</v>
      </c>
      <c r="T1833" s="21">
        <v>0</v>
      </c>
      <c r="U1833" s="33">
        <v>68747</v>
      </c>
      <c r="V1833" s="33">
        <v>2451512</v>
      </c>
      <c r="W1833" s="21">
        <v>0</v>
      </c>
      <c r="X1833" s="33">
        <v>7823870</v>
      </c>
      <c r="Y1833" s="33">
        <v>3156700</v>
      </c>
      <c r="Z1833" s="16"/>
      <c r="AA1833" s="21">
        <v>0.1</v>
      </c>
      <c r="AB1833" s="21">
        <v>34.9</v>
      </c>
      <c r="AC1833" s="99">
        <v>0</v>
      </c>
      <c r="AD1833" s="21">
        <v>0.6</v>
      </c>
      <c r="AE1833" s="21">
        <v>102.7</v>
      </c>
      <c r="AF1833" s="21">
        <f t="shared" si="28"/>
        <v>138.30000000000001</v>
      </c>
      <c r="AG1833" s="21" t="s">
        <v>8744</v>
      </c>
      <c r="AH1833" s="24" t="s">
        <v>8745</v>
      </c>
      <c r="AI1833" s="24" t="s">
        <v>8746</v>
      </c>
      <c r="AJ1833" s="27" t="s">
        <v>32332</v>
      </c>
      <c r="AK1833" s="28" t="s">
        <v>60</v>
      </c>
      <c r="AL1833" s="28">
        <v>10</v>
      </c>
      <c r="AM1833" s="28">
        <v>20020125</v>
      </c>
      <c r="AN1833" s="29">
        <v>787</v>
      </c>
      <c r="AO1833" s="29">
        <v>202212</v>
      </c>
      <c r="AP1833" s="29">
        <v>2022</v>
      </c>
      <c r="AQ1833" s="28">
        <v>150906603</v>
      </c>
      <c r="AR1833" s="28">
        <v>131851906</v>
      </c>
      <c r="AS1833" s="28">
        <v>45000000</v>
      </c>
      <c r="AT1833" s="30">
        <v>2</v>
      </c>
      <c r="AU1833" s="30"/>
      <c r="AV1833" s="30"/>
      <c r="AW1833" s="30"/>
      <c r="AX1833" s="30"/>
      <c r="AY1833" s="30"/>
      <c r="AZ1833" s="30"/>
      <c r="BA1833" s="30"/>
      <c r="BB1833" s="30" t="s">
        <v>54452</v>
      </c>
      <c r="BC1833" s="30" t="s">
        <v>54452</v>
      </c>
      <c r="BD1833" s="30" t="s">
        <v>54452</v>
      </c>
      <c r="BE1833" s="30" t="s">
        <v>54452</v>
      </c>
      <c r="BF1833" s="30" t="s">
        <v>8747</v>
      </c>
      <c r="BG1833" s="30">
        <v>2</v>
      </c>
      <c r="BH1833" s="30"/>
      <c r="BI1833" s="31"/>
    </row>
    <row r="1834" spans="1:61" ht="16.5">
      <c r="A1834" s="21" t="s">
        <v>9185</v>
      </c>
      <c r="B1834" s="21">
        <v>9394</v>
      </c>
      <c r="C1834" s="21">
        <v>1338815</v>
      </c>
      <c r="D1834" s="21">
        <v>3018144690</v>
      </c>
      <c r="E1834" s="22">
        <v>1501110047767</v>
      </c>
      <c r="F1834" s="24" t="s">
        <v>9186</v>
      </c>
      <c r="G1834" s="24" t="s">
        <v>44</v>
      </c>
      <c r="H1834" s="24" t="s">
        <v>51</v>
      </c>
      <c r="I1834" s="24" t="s">
        <v>52</v>
      </c>
      <c r="J1834" s="24" t="s">
        <v>6569</v>
      </c>
      <c r="K1834" s="21">
        <v>47</v>
      </c>
      <c r="L1834" s="32" t="s">
        <v>9187</v>
      </c>
      <c r="M1834" s="21" t="s">
        <v>9188</v>
      </c>
      <c r="N1834" s="21">
        <v>1</v>
      </c>
      <c r="O1834" s="21" t="s">
        <v>55</v>
      </c>
      <c r="P1834" s="21">
        <v>0</v>
      </c>
      <c r="Q1834" s="21">
        <v>0</v>
      </c>
      <c r="R1834" s="21">
        <v>0</v>
      </c>
      <c r="S1834" s="33">
        <v>168000</v>
      </c>
      <c r="T1834" s="21">
        <v>0</v>
      </c>
      <c r="U1834" s="21">
        <v>0</v>
      </c>
      <c r="V1834" s="33">
        <v>364955</v>
      </c>
      <c r="W1834" s="21">
        <v>0</v>
      </c>
      <c r="X1834" s="33">
        <v>90906</v>
      </c>
      <c r="Y1834" s="33">
        <v>26470513</v>
      </c>
      <c r="Z1834" s="16" t="s">
        <v>315</v>
      </c>
      <c r="AA1834" s="102">
        <v>0</v>
      </c>
      <c r="AB1834" s="21">
        <v>264.7</v>
      </c>
      <c r="AC1834" s="21">
        <v>1.6</v>
      </c>
      <c r="AD1834" s="99">
        <v>0</v>
      </c>
      <c r="AE1834" s="21">
        <v>4.5</v>
      </c>
      <c r="AF1834" s="21">
        <f t="shared" si="28"/>
        <v>270.8</v>
      </c>
      <c r="AG1834" s="21" t="s">
        <v>9138</v>
      </c>
      <c r="AH1834" s="24" t="s">
        <v>9189</v>
      </c>
      <c r="AI1834" s="24" t="s">
        <v>9190</v>
      </c>
      <c r="AJ1834" s="27" t="s">
        <v>32333</v>
      </c>
      <c r="AK1834" s="28" t="s">
        <v>60</v>
      </c>
      <c r="AL1834" s="28">
        <v>10</v>
      </c>
      <c r="AM1834" s="28">
        <v>20000710</v>
      </c>
      <c r="AN1834" s="29">
        <v>411</v>
      </c>
      <c r="AO1834" s="29">
        <v>202212</v>
      </c>
      <c r="AP1834" s="29">
        <v>2022</v>
      </c>
      <c r="AQ1834" s="28">
        <v>392462392</v>
      </c>
      <c r="AR1834" s="28">
        <v>127148472</v>
      </c>
      <c r="AS1834" s="28">
        <v>11009750</v>
      </c>
      <c r="AT1834" s="30">
        <v>1</v>
      </c>
      <c r="AU1834" s="30"/>
      <c r="AV1834" s="30"/>
      <c r="AW1834" s="30"/>
      <c r="AX1834" s="30"/>
      <c r="AY1834" s="30"/>
      <c r="AZ1834" s="30"/>
      <c r="BA1834" s="30"/>
      <c r="BB1834" s="30" t="s">
        <v>54452</v>
      </c>
      <c r="BC1834" s="30" t="s">
        <v>54452</v>
      </c>
      <c r="BD1834" s="30" t="s">
        <v>54452</v>
      </c>
      <c r="BE1834" s="30" t="s">
        <v>54452</v>
      </c>
      <c r="BF1834" s="30" t="s">
        <v>54452</v>
      </c>
      <c r="BG1834" s="30">
        <v>7</v>
      </c>
      <c r="BH1834" s="30" t="s">
        <v>9191</v>
      </c>
      <c r="BI1834" s="31"/>
    </row>
    <row r="1835" spans="1:61" ht="16.5">
      <c r="A1835" s="21" t="s">
        <v>14452</v>
      </c>
      <c r="B1835" s="21">
        <v>14011</v>
      </c>
      <c r="C1835" s="21">
        <v>2230686</v>
      </c>
      <c r="D1835" s="21">
        <v>1148633202</v>
      </c>
      <c r="E1835" s="22">
        <v>1101112926446</v>
      </c>
      <c r="F1835" s="24" t="s">
        <v>14453</v>
      </c>
      <c r="G1835" s="24" t="s">
        <v>44</v>
      </c>
      <c r="H1835" s="24" t="s">
        <v>51</v>
      </c>
      <c r="I1835" s="24" t="s">
        <v>52</v>
      </c>
      <c r="J1835" s="24" t="s">
        <v>966</v>
      </c>
      <c r="K1835" s="21">
        <v>62</v>
      </c>
      <c r="L1835" s="32" t="s">
        <v>14454</v>
      </c>
      <c r="M1835" s="21" t="s">
        <v>14455</v>
      </c>
      <c r="N1835" s="21">
        <v>1</v>
      </c>
      <c r="O1835" s="21" t="s">
        <v>55</v>
      </c>
      <c r="P1835" s="33">
        <v>3359880</v>
      </c>
      <c r="Q1835" s="33">
        <v>1180498</v>
      </c>
      <c r="R1835" s="33">
        <v>356574</v>
      </c>
      <c r="S1835" s="21">
        <v>0</v>
      </c>
      <c r="T1835" s="21">
        <v>0</v>
      </c>
      <c r="U1835" s="33">
        <v>533288</v>
      </c>
      <c r="V1835" s="21">
        <v>0</v>
      </c>
      <c r="W1835" s="33">
        <v>163947</v>
      </c>
      <c r="X1835" s="21">
        <v>0</v>
      </c>
      <c r="Y1835" s="21">
        <v>0</v>
      </c>
      <c r="Z1835" s="16" t="s">
        <v>315</v>
      </c>
      <c r="AA1835" s="21">
        <v>33.5</v>
      </c>
      <c r="AB1835" s="21">
        <v>15.3</v>
      </c>
      <c r="AC1835" s="99">
        <v>0</v>
      </c>
      <c r="AD1835" s="21">
        <v>5.3</v>
      </c>
      <c r="AE1835" s="21">
        <v>1.6</v>
      </c>
      <c r="AF1835" s="21">
        <f t="shared" si="28"/>
        <v>55.699999999999996</v>
      </c>
      <c r="AG1835" s="21" t="s">
        <v>14404</v>
      </c>
      <c r="AH1835" s="24" t="s">
        <v>14456</v>
      </c>
      <c r="AI1835" s="24" t="s">
        <v>14457</v>
      </c>
      <c r="AJ1835" s="27" t="s">
        <v>32334</v>
      </c>
      <c r="AK1835" s="28" t="s">
        <v>60</v>
      </c>
      <c r="AL1835" s="28">
        <v>10</v>
      </c>
      <c r="AM1835" s="28">
        <v>20031231</v>
      </c>
      <c r="AN1835" s="29">
        <v>428</v>
      </c>
      <c r="AO1835" s="29">
        <v>202307</v>
      </c>
      <c r="AP1835" s="29">
        <v>2022</v>
      </c>
      <c r="AQ1835" s="28">
        <v>74325011</v>
      </c>
      <c r="AR1835" s="28">
        <v>35927380</v>
      </c>
      <c r="AS1835" s="28">
        <v>7084905</v>
      </c>
      <c r="AT1835" s="30">
        <v>1</v>
      </c>
      <c r="AU1835" s="30"/>
      <c r="AV1835" s="30"/>
      <c r="AW1835" s="30"/>
      <c r="AX1835" s="30"/>
      <c r="AY1835" s="30"/>
      <c r="AZ1835" s="30"/>
      <c r="BA1835" s="30"/>
      <c r="BB1835" s="30" t="s">
        <v>54452</v>
      </c>
      <c r="BC1835" s="30" t="s">
        <v>54452</v>
      </c>
      <c r="BD1835" s="30" t="s">
        <v>54452</v>
      </c>
      <c r="BE1835" s="30" t="s">
        <v>54452</v>
      </c>
      <c r="BF1835" s="30" t="s">
        <v>54452</v>
      </c>
      <c r="BG1835" s="30">
        <v>4</v>
      </c>
      <c r="BH1835" s="30" t="s">
        <v>3728</v>
      </c>
      <c r="BI1835" s="31"/>
    </row>
    <row r="1836" spans="1:61" ht="16.5">
      <c r="A1836" s="21" t="s">
        <v>15515</v>
      </c>
      <c r="B1836" s="21">
        <v>14717</v>
      </c>
      <c r="C1836" s="21">
        <v>5956116</v>
      </c>
      <c r="D1836" s="21">
        <v>2308107807</v>
      </c>
      <c r="E1836" s="22">
        <v>1101115494151</v>
      </c>
      <c r="F1836" s="24" t="s">
        <v>15516</v>
      </c>
      <c r="G1836" s="24" t="s">
        <v>44</v>
      </c>
      <c r="H1836" s="24" t="s">
        <v>51</v>
      </c>
      <c r="I1836" s="24" t="s">
        <v>63</v>
      </c>
      <c r="J1836" s="24" t="s">
        <v>363</v>
      </c>
      <c r="K1836" s="21">
        <v>63</v>
      </c>
      <c r="L1836" s="32" t="s">
        <v>15517</v>
      </c>
      <c r="M1836" s="21" t="s">
        <v>15518</v>
      </c>
      <c r="N1836" s="21">
        <v>1</v>
      </c>
      <c r="O1836" s="21" t="s">
        <v>55</v>
      </c>
      <c r="P1836" s="21">
        <v>0</v>
      </c>
      <c r="Q1836" s="33">
        <v>13978560</v>
      </c>
      <c r="R1836" s="21">
        <v>0</v>
      </c>
      <c r="S1836" s="21">
        <v>0</v>
      </c>
      <c r="T1836" s="21">
        <v>0</v>
      </c>
      <c r="U1836" s="33">
        <f>334142+105537</f>
        <v>439679</v>
      </c>
      <c r="V1836" s="33">
        <v>3790663</v>
      </c>
      <c r="W1836" s="21">
        <v>0</v>
      </c>
      <c r="X1836" s="21">
        <v>0</v>
      </c>
      <c r="Y1836" s="33">
        <v>797585</v>
      </c>
      <c r="Z1836" s="16" t="s">
        <v>315</v>
      </c>
      <c r="AA1836" s="102">
        <v>0</v>
      </c>
      <c r="AB1836" s="21">
        <v>147.69999999999999</v>
      </c>
      <c r="AC1836" s="99">
        <v>0</v>
      </c>
      <c r="AD1836" s="21">
        <v>4.3</v>
      </c>
      <c r="AE1836" s="21">
        <v>37.9</v>
      </c>
      <c r="AF1836" s="21">
        <f t="shared" si="28"/>
        <v>189.9</v>
      </c>
      <c r="AG1836" s="21" t="s">
        <v>15309</v>
      </c>
      <c r="AH1836" s="24" t="s">
        <v>15519</v>
      </c>
      <c r="AI1836" s="24" t="s">
        <v>15520</v>
      </c>
      <c r="AJ1836" s="27" t="s">
        <v>31708</v>
      </c>
      <c r="AK1836" s="28" t="s">
        <v>60</v>
      </c>
      <c r="AL1836" s="28">
        <v>10</v>
      </c>
      <c r="AM1836" s="28">
        <v>20140820</v>
      </c>
      <c r="AN1836" s="29">
        <v>798</v>
      </c>
      <c r="AO1836" s="29">
        <v>202305</v>
      </c>
      <c r="AP1836" s="29">
        <v>2022</v>
      </c>
      <c r="AQ1836" s="28">
        <v>332445346</v>
      </c>
      <c r="AR1836" s="28">
        <v>228748200</v>
      </c>
      <c r="AS1836" s="28">
        <v>1100000</v>
      </c>
      <c r="AT1836" s="30">
        <v>2</v>
      </c>
      <c r="AU1836" s="30"/>
      <c r="AV1836" s="30"/>
      <c r="AW1836" s="30"/>
      <c r="AX1836" s="30"/>
      <c r="AY1836" s="30"/>
      <c r="AZ1836" s="30"/>
      <c r="BA1836" s="30"/>
      <c r="BB1836" s="30" t="s">
        <v>54452</v>
      </c>
      <c r="BC1836" s="30" t="s">
        <v>54452</v>
      </c>
      <c r="BD1836" s="30" t="s">
        <v>54452</v>
      </c>
      <c r="BE1836" s="30" t="s">
        <v>54452</v>
      </c>
      <c r="BF1836" s="30" t="s">
        <v>54452</v>
      </c>
      <c r="BG1836" s="30">
        <v>7</v>
      </c>
      <c r="BH1836" s="30"/>
      <c r="BI1836" s="31"/>
    </row>
    <row r="1837" spans="1:61" ht="16.5">
      <c r="A1837" s="21" t="s">
        <v>11256</v>
      </c>
      <c r="B1837" s="21">
        <v>11490</v>
      </c>
      <c r="C1837" s="21">
        <v>1951847</v>
      </c>
      <c r="D1837" s="21">
        <v>1248131846</v>
      </c>
      <c r="E1837" s="22">
        <v>1301110004456</v>
      </c>
      <c r="F1837" s="24" t="s">
        <v>11257</v>
      </c>
      <c r="G1837" s="24" t="s">
        <v>44</v>
      </c>
      <c r="H1837" s="24" t="s">
        <v>51</v>
      </c>
      <c r="I1837" s="24" t="s">
        <v>52</v>
      </c>
      <c r="J1837" s="24" t="s">
        <v>3829</v>
      </c>
      <c r="K1837" s="21">
        <v>50</v>
      </c>
      <c r="L1837" s="21"/>
      <c r="M1837" s="21" t="s">
        <v>11258</v>
      </c>
      <c r="N1837" s="21">
        <v>1</v>
      </c>
      <c r="O1837" s="21" t="s">
        <v>55</v>
      </c>
      <c r="P1837" s="21">
        <v>0</v>
      </c>
      <c r="Q1837" s="33">
        <v>131000</v>
      </c>
      <c r="R1837" s="21">
        <v>0</v>
      </c>
      <c r="S1837" s="33">
        <v>24000</v>
      </c>
      <c r="T1837" s="21">
        <v>0</v>
      </c>
      <c r="U1837" s="33">
        <v>583671</v>
      </c>
      <c r="V1837" s="21">
        <v>0</v>
      </c>
      <c r="W1837" s="33">
        <v>27026</v>
      </c>
      <c r="X1837" s="21">
        <v>0</v>
      </c>
      <c r="Y1837" s="33">
        <v>271010</v>
      </c>
      <c r="Z1837" s="21" t="s">
        <v>315</v>
      </c>
      <c r="AA1837" s="102">
        <v>0</v>
      </c>
      <c r="AB1837" s="21">
        <v>4</v>
      </c>
      <c r="AC1837" s="21">
        <v>0.2</v>
      </c>
      <c r="AD1837" s="21">
        <v>5.8</v>
      </c>
      <c r="AE1837" s="21">
        <v>0.2</v>
      </c>
      <c r="AF1837" s="21">
        <f t="shared" si="28"/>
        <v>10.199999999999999</v>
      </c>
      <c r="AG1837" s="21" t="s">
        <v>11259</v>
      </c>
      <c r="AH1837" s="24" t="s">
        <v>11260</v>
      </c>
      <c r="AI1837" s="24" t="s">
        <v>11261</v>
      </c>
      <c r="AJ1837" s="27" t="s">
        <v>32335</v>
      </c>
      <c r="AK1837" s="28" t="s">
        <v>60</v>
      </c>
      <c r="AL1837" s="28">
        <v>10</v>
      </c>
      <c r="AM1837" s="28">
        <v>19840410</v>
      </c>
      <c r="AN1837" s="29">
        <v>326</v>
      </c>
      <c r="AO1837" s="29">
        <v>202305</v>
      </c>
      <c r="AP1837" s="29">
        <v>2022</v>
      </c>
      <c r="AQ1837" s="28">
        <v>145828775</v>
      </c>
      <c r="AR1837" s="28">
        <v>143907163</v>
      </c>
      <c r="AS1837" s="28">
        <v>1650000</v>
      </c>
      <c r="AT1837" s="30">
        <v>1</v>
      </c>
      <c r="AU1837" s="30"/>
      <c r="AV1837" s="30"/>
      <c r="AW1837" s="30"/>
      <c r="AX1837" s="30"/>
      <c r="AY1837" s="30"/>
      <c r="AZ1837" s="30"/>
      <c r="BA1837" s="30"/>
      <c r="BB1837" s="30" t="s">
        <v>54452</v>
      </c>
      <c r="BC1837" s="30" t="s">
        <v>54452</v>
      </c>
      <c r="BD1837" s="30" t="s">
        <v>54452</v>
      </c>
      <c r="BE1837" s="30" t="s">
        <v>54452</v>
      </c>
      <c r="BF1837" s="30" t="s">
        <v>54452</v>
      </c>
      <c r="BG1837" s="30">
        <v>13</v>
      </c>
      <c r="BH1837" s="30"/>
      <c r="BI1837" s="31"/>
    </row>
    <row r="1838" spans="1:61" ht="16.5">
      <c r="A1838" s="21" t="s">
        <v>15473</v>
      </c>
      <c r="B1838" s="21">
        <v>14700</v>
      </c>
      <c r="C1838" s="21">
        <v>1396142</v>
      </c>
      <c r="D1838" s="21">
        <v>2158125903</v>
      </c>
      <c r="E1838" s="22">
        <v>1101110248529</v>
      </c>
      <c r="F1838" s="24" t="s">
        <v>15474</v>
      </c>
      <c r="G1838" s="24" t="s">
        <v>44</v>
      </c>
      <c r="H1838" s="24" t="s">
        <v>51</v>
      </c>
      <c r="I1838" s="24" t="s">
        <v>52</v>
      </c>
      <c r="J1838" s="24" t="s">
        <v>363</v>
      </c>
      <c r="K1838" s="21">
        <v>63</v>
      </c>
      <c r="L1838" s="32" t="s">
        <v>15475</v>
      </c>
      <c r="M1838" s="21" t="s">
        <v>15476</v>
      </c>
      <c r="N1838" s="21">
        <v>1</v>
      </c>
      <c r="O1838" s="21" t="s">
        <v>55</v>
      </c>
      <c r="P1838" s="21">
        <v>0</v>
      </c>
      <c r="Q1838" s="21">
        <v>0</v>
      </c>
      <c r="R1838" s="21">
        <v>0</v>
      </c>
      <c r="S1838" s="21">
        <v>0</v>
      </c>
      <c r="T1838" s="21">
        <v>0</v>
      </c>
      <c r="U1838" s="21">
        <v>0</v>
      </c>
      <c r="V1838" s="33">
        <v>1295420</v>
      </c>
      <c r="W1838" s="21">
        <v>0</v>
      </c>
      <c r="X1838" s="21">
        <v>0</v>
      </c>
      <c r="Y1838" s="21">
        <v>0</v>
      </c>
      <c r="Z1838" s="16" t="s">
        <v>315</v>
      </c>
      <c r="AA1838" s="102">
        <v>0</v>
      </c>
      <c r="AB1838" s="99">
        <v>0</v>
      </c>
      <c r="AC1838" s="99">
        <v>0</v>
      </c>
      <c r="AD1838" s="99">
        <v>0</v>
      </c>
      <c r="AE1838" s="21">
        <v>12.9</v>
      </c>
      <c r="AF1838" s="21">
        <f t="shared" si="28"/>
        <v>12.9</v>
      </c>
      <c r="AG1838" s="21" t="s">
        <v>15477</v>
      </c>
      <c r="AH1838" s="24" t="s">
        <v>15478</v>
      </c>
      <c r="AI1838" s="24" t="s">
        <v>15479</v>
      </c>
      <c r="AJ1838" s="27" t="s">
        <v>32336</v>
      </c>
      <c r="AK1838" s="28" t="s">
        <v>60</v>
      </c>
      <c r="AL1838" s="28">
        <v>10</v>
      </c>
      <c r="AM1838" s="28">
        <v>19790307</v>
      </c>
      <c r="AN1838" s="29">
        <v>1251</v>
      </c>
      <c r="AO1838" s="29">
        <v>202306</v>
      </c>
      <c r="AP1838" s="29">
        <v>2022</v>
      </c>
      <c r="AQ1838" s="28">
        <v>144771198</v>
      </c>
      <c r="AR1838" s="28">
        <v>63016017</v>
      </c>
      <c r="AS1838" s="28">
        <v>1622340</v>
      </c>
      <c r="AT1838" s="30">
        <v>2</v>
      </c>
      <c r="AU1838" s="30"/>
      <c r="AV1838" s="30"/>
      <c r="AW1838" s="30"/>
      <c r="AX1838" s="30"/>
      <c r="AY1838" s="30"/>
      <c r="AZ1838" s="30"/>
      <c r="BA1838" s="30"/>
      <c r="BB1838" s="30" t="s">
        <v>54452</v>
      </c>
      <c r="BC1838" s="30" t="s">
        <v>54452</v>
      </c>
      <c r="BD1838" s="30" t="s">
        <v>54452</v>
      </c>
      <c r="BE1838" s="30" t="s">
        <v>54452</v>
      </c>
      <c r="BF1838" s="30" t="s">
        <v>54452</v>
      </c>
      <c r="BG1838" s="30">
        <v>7</v>
      </c>
      <c r="BH1838" s="30" t="s">
        <v>15480</v>
      </c>
      <c r="BI1838" s="31"/>
    </row>
    <row r="1839" spans="1:61" ht="16.5">
      <c r="A1839" s="21" t="s">
        <v>8869</v>
      </c>
      <c r="B1839" s="21">
        <v>9103</v>
      </c>
      <c r="C1839" s="21">
        <v>1385673</v>
      </c>
      <c r="D1839" s="21">
        <v>2298119166</v>
      </c>
      <c r="E1839" s="22">
        <v>1101111031113</v>
      </c>
      <c r="F1839" s="24" t="s">
        <v>8870</v>
      </c>
      <c r="G1839" s="24" t="s">
        <v>44</v>
      </c>
      <c r="H1839" s="24" t="s">
        <v>51</v>
      </c>
      <c r="I1839" s="24" t="s">
        <v>52</v>
      </c>
      <c r="J1839" s="24" t="s">
        <v>313</v>
      </c>
      <c r="K1839" s="21">
        <v>46</v>
      </c>
      <c r="L1839" s="32" t="s">
        <v>8871</v>
      </c>
      <c r="M1839" s="21" t="s">
        <v>8872</v>
      </c>
      <c r="N1839" s="21">
        <v>1</v>
      </c>
      <c r="O1839" s="21" t="s">
        <v>55</v>
      </c>
      <c r="P1839" s="33">
        <v>922188</v>
      </c>
      <c r="Q1839" s="21">
        <v>0</v>
      </c>
      <c r="R1839" s="39">
        <v>175029</v>
      </c>
      <c r="S1839" s="21">
        <v>0</v>
      </c>
      <c r="T1839" s="21">
        <v>0</v>
      </c>
      <c r="U1839" s="33">
        <v>599223</v>
      </c>
      <c r="V1839" s="21">
        <v>0</v>
      </c>
      <c r="W1839" s="33">
        <v>229460</v>
      </c>
      <c r="X1839" s="21">
        <v>0</v>
      </c>
      <c r="Y1839" s="33">
        <v>516991</v>
      </c>
      <c r="Z1839" s="16" t="s">
        <v>315</v>
      </c>
      <c r="AA1839" s="21">
        <v>9.1999999999999993</v>
      </c>
      <c r="AB1839" s="21">
        <v>6.9</v>
      </c>
      <c r="AC1839" s="99">
        <v>0</v>
      </c>
      <c r="AD1839" s="21">
        <v>5.9</v>
      </c>
      <c r="AE1839" s="21">
        <v>2.2000000000000002</v>
      </c>
      <c r="AF1839" s="21">
        <f t="shared" si="28"/>
        <v>24.2</v>
      </c>
      <c r="AG1839" s="21" t="s">
        <v>8833</v>
      </c>
      <c r="AH1839" s="24" t="s">
        <v>8873</v>
      </c>
      <c r="AI1839" s="24" t="s">
        <v>8874</v>
      </c>
      <c r="AJ1839" s="27" t="s">
        <v>32337</v>
      </c>
      <c r="AK1839" s="28" t="s">
        <v>60</v>
      </c>
      <c r="AL1839" s="28">
        <v>10</v>
      </c>
      <c r="AM1839" s="28">
        <v>19940422</v>
      </c>
      <c r="AN1839" s="29">
        <v>351</v>
      </c>
      <c r="AO1839" s="29">
        <v>202304</v>
      </c>
      <c r="AP1839" s="29">
        <v>2022</v>
      </c>
      <c r="AQ1839" s="28">
        <v>453144306</v>
      </c>
      <c r="AR1839" s="28">
        <v>211109465</v>
      </c>
      <c r="AS1839" s="28">
        <v>3700000</v>
      </c>
      <c r="AT1839" s="30">
        <v>1</v>
      </c>
      <c r="AU1839" s="30"/>
      <c r="AV1839" s="30"/>
      <c r="AW1839" s="30"/>
      <c r="AX1839" s="30"/>
      <c r="AY1839" s="30"/>
      <c r="AZ1839" s="30"/>
      <c r="BA1839" s="30"/>
      <c r="BB1839" s="30" t="s">
        <v>54452</v>
      </c>
      <c r="BC1839" s="30" t="s">
        <v>54452</v>
      </c>
      <c r="BD1839" s="30" t="s">
        <v>54452</v>
      </c>
      <c r="BE1839" s="30" t="s">
        <v>54452</v>
      </c>
      <c r="BF1839" s="30" t="s">
        <v>54452</v>
      </c>
      <c r="BG1839" s="30">
        <v>4</v>
      </c>
      <c r="BH1839" s="30" t="s">
        <v>237</v>
      </c>
      <c r="BI1839" s="31"/>
    </row>
    <row r="1840" spans="1:61" ht="16.5">
      <c r="A1840" s="21" t="s">
        <v>2937</v>
      </c>
      <c r="B1840" s="21">
        <v>2606</v>
      </c>
      <c r="C1840" s="21">
        <v>5978939</v>
      </c>
      <c r="D1840" s="21">
        <v>1018693655</v>
      </c>
      <c r="E1840" s="22">
        <v>1101115554418</v>
      </c>
      <c r="F1840" s="24" t="s">
        <v>2938</v>
      </c>
      <c r="G1840" s="24" t="s">
        <v>44</v>
      </c>
      <c r="H1840" s="24" t="s">
        <v>51</v>
      </c>
      <c r="I1840" s="24" t="s">
        <v>52</v>
      </c>
      <c r="J1840" s="24" t="s">
        <v>1045</v>
      </c>
      <c r="K1840" s="21">
        <v>17</v>
      </c>
      <c r="L1840" s="32" t="s">
        <v>2939</v>
      </c>
      <c r="M1840" s="21" t="s">
        <v>980</v>
      </c>
      <c r="N1840" s="21">
        <v>1</v>
      </c>
      <c r="O1840" s="21" t="s">
        <v>55</v>
      </c>
      <c r="P1840" s="21">
        <v>0</v>
      </c>
      <c r="Q1840" s="21">
        <v>0</v>
      </c>
      <c r="R1840" s="21">
        <v>0</v>
      </c>
      <c r="S1840" s="21">
        <v>0</v>
      </c>
      <c r="T1840" s="21">
        <v>0</v>
      </c>
      <c r="U1840" s="21">
        <v>0</v>
      </c>
      <c r="V1840" s="21">
        <v>0</v>
      </c>
      <c r="W1840" s="21">
        <v>0</v>
      </c>
      <c r="X1840" s="33">
        <v>239610</v>
      </c>
      <c r="Y1840" s="33">
        <v>44724435</v>
      </c>
      <c r="Z1840" s="16" t="s">
        <v>56</v>
      </c>
      <c r="AA1840" s="102">
        <v>0</v>
      </c>
      <c r="AB1840" s="21">
        <v>447.2</v>
      </c>
      <c r="AC1840" s="99">
        <v>0</v>
      </c>
      <c r="AD1840" s="99">
        <v>0</v>
      </c>
      <c r="AE1840" s="21">
        <v>2.2999999999999998</v>
      </c>
      <c r="AF1840" s="21">
        <f t="shared" si="28"/>
        <v>449.5</v>
      </c>
      <c r="AG1840" s="21" t="s">
        <v>2940</v>
      </c>
      <c r="AH1840" s="24" t="s">
        <v>2941</v>
      </c>
      <c r="AI1840" s="24" t="s">
        <v>1589</v>
      </c>
      <c r="AJ1840" s="27" t="s">
        <v>32338</v>
      </c>
      <c r="AK1840" s="28" t="s">
        <v>156</v>
      </c>
      <c r="AL1840" s="28">
        <v>10</v>
      </c>
      <c r="AM1840" s="28">
        <v>20141103</v>
      </c>
      <c r="AN1840" s="29">
        <v>523</v>
      </c>
      <c r="AO1840" s="29">
        <v>202306</v>
      </c>
      <c r="AP1840" s="29">
        <v>2022</v>
      </c>
      <c r="AQ1840" s="28">
        <v>407352726</v>
      </c>
      <c r="AR1840" s="28">
        <v>642309324</v>
      </c>
      <c r="AS1840" s="28">
        <v>78943355</v>
      </c>
      <c r="AT1840" s="30">
        <v>1</v>
      </c>
      <c r="AU1840" s="30"/>
      <c r="AV1840" s="30"/>
      <c r="AW1840" s="30"/>
      <c r="AX1840" s="30"/>
      <c r="AY1840" s="30"/>
      <c r="AZ1840" s="30"/>
      <c r="BA1840" s="30"/>
      <c r="BB1840" s="30" t="s">
        <v>54452</v>
      </c>
      <c r="BC1840" s="30" t="s">
        <v>54452</v>
      </c>
      <c r="BD1840" s="30" t="s">
        <v>54452</v>
      </c>
      <c r="BE1840" s="30" t="s">
        <v>54452</v>
      </c>
      <c r="BF1840" s="30" t="s">
        <v>54452</v>
      </c>
      <c r="BG1840" s="30">
        <v>4</v>
      </c>
      <c r="BH1840" s="30" t="s">
        <v>237</v>
      </c>
      <c r="BI1840" s="31"/>
    </row>
    <row r="1841" spans="1:61" ht="16.5">
      <c r="A1841" s="21" t="s">
        <v>3753</v>
      </c>
      <c r="B1841" s="21">
        <v>3564</v>
      </c>
      <c r="C1841" s="21">
        <v>1821482</v>
      </c>
      <c r="D1841" s="21">
        <v>2298115613</v>
      </c>
      <c r="E1841" s="22">
        <v>1101110035728</v>
      </c>
      <c r="F1841" s="24" t="s">
        <v>3754</v>
      </c>
      <c r="G1841" s="24" t="s">
        <v>44</v>
      </c>
      <c r="H1841" s="24" t="s">
        <v>51</v>
      </c>
      <c r="I1841" s="24" t="s">
        <v>65</v>
      </c>
      <c r="J1841" s="24" t="s">
        <v>1001</v>
      </c>
      <c r="K1841" s="21">
        <v>24</v>
      </c>
      <c r="L1841" s="32" t="s">
        <v>3755</v>
      </c>
      <c r="M1841" s="21" t="s">
        <v>3756</v>
      </c>
      <c r="N1841" s="21">
        <v>1</v>
      </c>
      <c r="O1841" s="21" t="s">
        <v>55</v>
      </c>
      <c r="P1841" s="33">
        <v>5698661</v>
      </c>
      <c r="Q1841" s="33">
        <v>3513665</v>
      </c>
      <c r="R1841" s="33">
        <v>239886</v>
      </c>
      <c r="S1841" s="33">
        <v>35700</v>
      </c>
      <c r="T1841" s="21">
        <v>0</v>
      </c>
      <c r="U1841" s="33">
        <v>54285</v>
      </c>
      <c r="V1841" s="33">
        <v>413189</v>
      </c>
      <c r="W1841" s="21">
        <v>0</v>
      </c>
      <c r="X1841" s="21">
        <v>0</v>
      </c>
      <c r="Y1841" s="33">
        <v>1359350</v>
      </c>
      <c r="Z1841" s="16" t="s">
        <v>56</v>
      </c>
      <c r="AA1841" s="21">
        <v>56.9</v>
      </c>
      <c r="AB1841" s="21">
        <v>51.1</v>
      </c>
      <c r="AC1841" s="21">
        <v>0.3</v>
      </c>
      <c r="AD1841" s="21">
        <v>0.5</v>
      </c>
      <c r="AE1841" s="21">
        <v>4.0999999999999996</v>
      </c>
      <c r="AF1841" s="21">
        <f t="shared" si="28"/>
        <v>112.89999999999999</v>
      </c>
      <c r="AG1841" s="21" t="s">
        <v>3757</v>
      </c>
      <c r="AH1841" s="24" t="s">
        <v>3758</v>
      </c>
      <c r="AI1841" s="24" t="s">
        <v>3759</v>
      </c>
      <c r="AJ1841" s="27" t="s">
        <v>31383</v>
      </c>
      <c r="AK1841" s="28" t="s">
        <v>60</v>
      </c>
      <c r="AL1841" s="28">
        <v>10</v>
      </c>
      <c r="AM1841" s="28">
        <v>19621222</v>
      </c>
      <c r="AN1841" s="29">
        <v>305</v>
      </c>
      <c r="AO1841" s="29">
        <v>202304</v>
      </c>
      <c r="AP1841" s="29">
        <v>2022</v>
      </c>
      <c r="AQ1841" s="28">
        <v>58598542</v>
      </c>
      <c r="AR1841" s="28">
        <v>86645362</v>
      </c>
      <c r="AS1841" s="28">
        <v>16000000</v>
      </c>
      <c r="AT1841" s="30">
        <v>1</v>
      </c>
      <c r="AU1841" s="30"/>
      <c r="AV1841" s="30"/>
      <c r="AW1841" s="30"/>
      <c r="AX1841" s="30"/>
      <c r="AY1841" s="30"/>
      <c r="AZ1841" s="30"/>
      <c r="BA1841" s="30"/>
      <c r="BB1841" s="30" t="s">
        <v>54452</v>
      </c>
      <c r="BC1841" s="30" t="s">
        <v>54452</v>
      </c>
      <c r="BD1841" s="30" t="s">
        <v>54452</v>
      </c>
      <c r="BE1841" s="30" t="s">
        <v>54452</v>
      </c>
      <c r="BF1841" s="30" t="s">
        <v>54452</v>
      </c>
      <c r="BG1841" s="30">
        <v>4</v>
      </c>
      <c r="BH1841" s="30" t="s">
        <v>237</v>
      </c>
      <c r="BI1841" s="31"/>
    </row>
    <row r="1842" spans="1:61" ht="16.5">
      <c r="A1842" s="21" t="s">
        <v>495</v>
      </c>
      <c r="B1842" s="21">
        <v>374</v>
      </c>
      <c r="C1842" s="21">
        <v>4052395</v>
      </c>
      <c r="D1842" s="21">
        <v>1018666838</v>
      </c>
      <c r="E1842" s="22">
        <v>1101114720945</v>
      </c>
      <c r="F1842" s="24" t="s">
        <v>496</v>
      </c>
      <c r="G1842" s="24" t="s">
        <v>44</v>
      </c>
      <c r="H1842" s="24" t="s">
        <v>51</v>
      </c>
      <c r="I1842" s="24" t="s">
        <v>52</v>
      </c>
      <c r="J1842" s="24" t="s">
        <v>72</v>
      </c>
      <c r="K1842" s="21">
        <v>1</v>
      </c>
      <c r="L1842" s="32" t="s">
        <v>497</v>
      </c>
      <c r="M1842" s="21" t="s">
        <v>498</v>
      </c>
      <c r="N1842" s="26">
        <v>1</v>
      </c>
      <c r="O1842" s="26" t="s">
        <v>351</v>
      </c>
      <c r="P1842" s="21">
        <v>0</v>
      </c>
      <c r="Q1842" s="21">
        <v>0</v>
      </c>
      <c r="R1842" s="21">
        <v>0</v>
      </c>
      <c r="S1842" s="21">
        <v>0</v>
      </c>
      <c r="T1842" s="21">
        <v>0</v>
      </c>
      <c r="U1842" s="21">
        <v>0</v>
      </c>
      <c r="V1842" s="21">
        <v>0</v>
      </c>
      <c r="W1842" s="21">
        <v>0</v>
      </c>
      <c r="X1842" s="33">
        <v>2150</v>
      </c>
      <c r="Y1842" s="33">
        <v>31990</v>
      </c>
      <c r="Z1842" s="21" t="s">
        <v>56</v>
      </c>
      <c r="AA1842" s="103">
        <v>0</v>
      </c>
      <c r="AB1842" s="37">
        <v>319.89999999999998</v>
      </c>
      <c r="AC1842" s="100">
        <v>0</v>
      </c>
      <c r="AD1842" s="100">
        <v>0</v>
      </c>
      <c r="AE1842" s="37">
        <v>21.5</v>
      </c>
      <c r="AF1842" s="21">
        <f t="shared" si="28"/>
        <v>341.4</v>
      </c>
      <c r="AG1842" s="21" t="s">
        <v>499</v>
      </c>
      <c r="AH1842" s="24" t="s">
        <v>500</v>
      </c>
      <c r="AI1842" s="24" t="s">
        <v>501</v>
      </c>
      <c r="AJ1842" s="27" t="s">
        <v>32338</v>
      </c>
      <c r="AK1842" s="28" t="s">
        <v>156</v>
      </c>
      <c r="AL1842" s="28">
        <v>10</v>
      </c>
      <c r="AM1842" s="28">
        <v>20111101</v>
      </c>
      <c r="AN1842" s="29">
        <v>1339</v>
      </c>
      <c r="AO1842" s="29">
        <v>202306</v>
      </c>
      <c r="AP1842" s="29">
        <v>2022</v>
      </c>
      <c r="AQ1842" s="28">
        <v>1998768182</v>
      </c>
      <c r="AR1842" s="28">
        <v>2278458050</v>
      </c>
      <c r="AS1842" s="28">
        <v>53417595</v>
      </c>
      <c r="AT1842" s="30">
        <v>1</v>
      </c>
      <c r="AU1842" s="30"/>
      <c r="AV1842" s="30"/>
      <c r="AW1842" s="30"/>
      <c r="AX1842" s="30"/>
      <c r="AY1842" s="30"/>
      <c r="AZ1842" s="30"/>
      <c r="BA1842" s="30"/>
      <c r="BB1842" s="30" t="s">
        <v>54452</v>
      </c>
      <c r="BC1842" s="30" t="s">
        <v>54452</v>
      </c>
      <c r="BD1842" s="30" t="s">
        <v>54452</v>
      </c>
      <c r="BE1842" s="30" t="s">
        <v>54452</v>
      </c>
      <c r="BF1842" s="30" t="s">
        <v>502</v>
      </c>
      <c r="BG1842" s="30">
        <v>2</v>
      </c>
      <c r="BH1842" s="30" t="s">
        <v>503</v>
      </c>
      <c r="BI1842" s="31"/>
    </row>
    <row r="1843" spans="1:61" ht="16.5">
      <c r="A1843" s="21" t="s">
        <v>27958</v>
      </c>
      <c r="B1843" s="21">
        <v>23834</v>
      </c>
      <c r="C1843" s="21">
        <v>1214651</v>
      </c>
      <c r="D1843" s="21">
        <v>6078138188</v>
      </c>
      <c r="E1843" s="22">
        <v>1746110027042</v>
      </c>
      <c r="F1843" s="24" t="s">
        <v>27959</v>
      </c>
      <c r="G1843" s="24" t="s">
        <v>104</v>
      </c>
      <c r="H1843" s="24" t="s">
        <v>51</v>
      </c>
      <c r="I1843" s="24" t="s">
        <v>65</v>
      </c>
      <c r="J1843" s="24" t="s">
        <v>966</v>
      </c>
      <c r="K1843" s="21">
        <v>62</v>
      </c>
      <c r="L1843" s="32" t="s">
        <v>27960</v>
      </c>
      <c r="M1843" s="21" t="s">
        <v>27961</v>
      </c>
      <c r="N1843" s="21">
        <v>1</v>
      </c>
      <c r="O1843" s="21" t="s">
        <v>55</v>
      </c>
      <c r="P1843" s="21">
        <v>0</v>
      </c>
      <c r="Q1843" s="21">
        <v>0</v>
      </c>
      <c r="R1843" s="21">
        <v>0</v>
      </c>
      <c r="S1843" s="21">
        <v>0</v>
      </c>
      <c r="T1843" s="21">
        <v>0</v>
      </c>
      <c r="U1843" s="33">
        <v>459972</v>
      </c>
      <c r="V1843" s="21">
        <v>0</v>
      </c>
      <c r="W1843" s="21">
        <v>0</v>
      </c>
      <c r="X1843" s="21">
        <v>0</v>
      </c>
      <c r="Y1843" s="21">
        <v>0</v>
      </c>
      <c r="Z1843" s="16" t="s">
        <v>315</v>
      </c>
      <c r="AA1843" s="102">
        <v>0</v>
      </c>
      <c r="AB1843" s="99">
        <v>0</v>
      </c>
      <c r="AC1843" s="99">
        <v>0</v>
      </c>
      <c r="AD1843" s="21">
        <v>4.5</v>
      </c>
      <c r="AE1843" s="99">
        <v>0</v>
      </c>
      <c r="AF1843" s="21">
        <f t="shared" si="28"/>
        <v>4.5</v>
      </c>
      <c r="AG1843" s="21" t="s">
        <v>27962</v>
      </c>
      <c r="AH1843" s="24" t="s">
        <v>27963</v>
      </c>
      <c r="AI1843" s="24" t="s">
        <v>27964</v>
      </c>
      <c r="AJ1843" s="27" t="s">
        <v>32339</v>
      </c>
      <c r="AK1843" s="28" t="s">
        <v>60</v>
      </c>
      <c r="AL1843" s="28">
        <v>10</v>
      </c>
      <c r="AM1843" s="28">
        <v>19961130</v>
      </c>
      <c r="AN1843" s="29">
        <v>1189</v>
      </c>
      <c r="AO1843" s="29">
        <v>202303</v>
      </c>
      <c r="AP1843" s="29">
        <v>2022</v>
      </c>
      <c r="AQ1843" s="28">
        <v>36766743</v>
      </c>
      <c r="AR1843" s="28">
        <v>9301464</v>
      </c>
      <c r="AS1843" s="28">
        <v>1000000</v>
      </c>
      <c r="AT1843" s="30">
        <v>1</v>
      </c>
      <c r="AU1843" s="30"/>
      <c r="AV1843" s="30"/>
      <c r="AW1843" s="30"/>
      <c r="AX1843" s="30"/>
      <c r="AY1843" s="30"/>
      <c r="AZ1843" s="30"/>
      <c r="BA1843" s="30"/>
      <c r="BB1843" s="30" t="s">
        <v>54452</v>
      </c>
      <c r="BC1843" s="30" t="s">
        <v>54452</v>
      </c>
      <c r="BD1843" s="30" t="s">
        <v>54452</v>
      </c>
      <c r="BE1843" s="30" t="s">
        <v>54452</v>
      </c>
      <c r="BF1843" s="30" t="s">
        <v>27965</v>
      </c>
      <c r="BG1843" s="30">
        <v>2</v>
      </c>
      <c r="BH1843" s="30"/>
      <c r="BI1843" s="31"/>
    </row>
    <row r="1844" spans="1:61" ht="16.5">
      <c r="A1844" s="21" t="s">
        <v>4028</v>
      </c>
      <c r="B1844" s="21">
        <v>3893</v>
      </c>
      <c r="C1844" s="21">
        <v>1698124</v>
      </c>
      <c r="D1844" s="21">
        <v>5048100194</v>
      </c>
      <c r="E1844" s="22">
        <v>1701110001925</v>
      </c>
      <c r="F1844" s="24" t="s">
        <v>4029</v>
      </c>
      <c r="G1844" s="24" t="s">
        <v>44</v>
      </c>
      <c r="H1844" s="24" t="s">
        <v>51</v>
      </c>
      <c r="I1844" s="24" t="s">
        <v>65</v>
      </c>
      <c r="J1844" s="24" t="s">
        <v>1001</v>
      </c>
      <c r="K1844" s="21">
        <v>24</v>
      </c>
      <c r="L1844" s="32" t="s">
        <v>4030</v>
      </c>
      <c r="M1844" s="21" t="s">
        <v>4031</v>
      </c>
      <c r="N1844" s="21">
        <v>1</v>
      </c>
      <c r="O1844" s="21" t="s">
        <v>55</v>
      </c>
      <c r="P1844" s="21">
        <v>0</v>
      </c>
      <c r="Q1844" s="39">
        <v>146342</v>
      </c>
      <c r="R1844" s="21">
        <v>0</v>
      </c>
      <c r="S1844" s="33">
        <v>141312</v>
      </c>
      <c r="T1844" s="21">
        <v>0</v>
      </c>
      <c r="U1844" s="39">
        <v>3395</v>
      </c>
      <c r="V1844" s="39">
        <v>3395</v>
      </c>
      <c r="W1844" s="21">
        <v>0</v>
      </c>
      <c r="X1844" s="21">
        <v>0</v>
      </c>
      <c r="Y1844" s="33">
        <v>144422</v>
      </c>
      <c r="Z1844" s="16" t="s">
        <v>126</v>
      </c>
      <c r="AA1844" s="102">
        <v>0</v>
      </c>
      <c r="AB1844" s="21">
        <v>2.9</v>
      </c>
      <c r="AC1844" s="21">
        <v>1.4</v>
      </c>
      <c r="AD1844" s="99">
        <v>0</v>
      </c>
      <c r="AE1844" s="99">
        <v>0</v>
      </c>
      <c r="AF1844" s="21">
        <f t="shared" si="28"/>
        <v>4.3</v>
      </c>
      <c r="AG1844" s="21" t="s">
        <v>4032</v>
      </c>
      <c r="AH1844" s="24" t="s">
        <v>4033</v>
      </c>
      <c r="AI1844" s="24" t="s">
        <v>4034</v>
      </c>
      <c r="AJ1844" s="27" t="s">
        <v>32340</v>
      </c>
      <c r="AK1844" s="28" t="s">
        <v>60</v>
      </c>
      <c r="AL1844" s="28">
        <v>10</v>
      </c>
      <c r="AM1844" s="28">
        <v>19681001</v>
      </c>
      <c r="AN1844" s="29">
        <v>314</v>
      </c>
      <c r="AO1844" s="29">
        <v>202303</v>
      </c>
      <c r="AP1844" s="29">
        <v>2022</v>
      </c>
      <c r="AQ1844" s="28">
        <v>30029115</v>
      </c>
      <c r="AR1844" s="28">
        <v>46238130</v>
      </c>
      <c r="AS1844" s="28">
        <v>250000</v>
      </c>
      <c r="AT1844" s="30">
        <v>1</v>
      </c>
      <c r="AU1844" s="30"/>
      <c r="AV1844" s="30"/>
      <c r="AW1844" s="30"/>
      <c r="AX1844" s="30"/>
      <c r="AY1844" s="30"/>
      <c r="AZ1844" s="30"/>
      <c r="BA1844" s="30"/>
      <c r="BB1844" s="30" t="s">
        <v>54452</v>
      </c>
      <c r="BC1844" s="30" t="s">
        <v>54452</v>
      </c>
      <c r="BD1844" s="30" t="s">
        <v>54452</v>
      </c>
      <c r="BE1844" s="30" t="s">
        <v>54452</v>
      </c>
      <c r="BF1844" s="30" t="s">
        <v>54452</v>
      </c>
      <c r="BG1844" s="30">
        <v>5</v>
      </c>
      <c r="BH1844" s="30"/>
      <c r="BI1844" s="31"/>
    </row>
    <row r="1845" spans="1:61" ht="16.5">
      <c r="A1845" s="21" t="s">
        <v>14331</v>
      </c>
      <c r="B1845" s="21">
        <v>13967</v>
      </c>
      <c r="C1845" s="21">
        <v>3261046</v>
      </c>
      <c r="D1845" s="21">
        <v>6098178959</v>
      </c>
      <c r="E1845" s="22">
        <v>1955110080386</v>
      </c>
      <c r="F1845" s="24" t="s">
        <v>14332</v>
      </c>
      <c r="G1845" s="24" t="s">
        <v>44</v>
      </c>
      <c r="H1845" s="24" t="s">
        <v>51</v>
      </c>
      <c r="I1845" s="24" t="s">
        <v>65</v>
      </c>
      <c r="J1845" s="24" t="s">
        <v>966</v>
      </c>
      <c r="K1845" s="21">
        <v>62</v>
      </c>
      <c r="L1845" s="32" t="s">
        <v>14333</v>
      </c>
      <c r="M1845" s="21" t="s">
        <v>13802</v>
      </c>
      <c r="N1845" s="21">
        <v>1</v>
      </c>
      <c r="O1845" s="21" t="s">
        <v>83</v>
      </c>
      <c r="P1845" s="21">
        <v>0</v>
      </c>
      <c r="Q1845" s="21">
        <v>0</v>
      </c>
      <c r="R1845" s="21">
        <v>0</v>
      </c>
      <c r="S1845" s="21">
        <v>0</v>
      </c>
      <c r="T1845" s="21">
        <v>0</v>
      </c>
      <c r="U1845" s="33">
        <v>47983000</v>
      </c>
      <c r="V1845" s="21">
        <v>0</v>
      </c>
      <c r="W1845" s="33">
        <v>10684456</v>
      </c>
      <c r="X1845" s="21">
        <v>0</v>
      </c>
      <c r="Y1845" s="21">
        <v>0</v>
      </c>
      <c r="Z1845" s="16" t="s">
        <v>315</v>
      </c>
      <c r="AA1845" s="102">
        <v>0</v>
      </c>
      <c r="AB1845" s="99">
        <v>0</v>
      </c>
      <c r="AC1845" s="99">
        <v>0</v>
      </c>
      <c r="AD1845" s="21">
        <v>0.4</v>
      </c>
      <c r="AE1845" s="21">
        <v>0.1</v>
      </c>
      <c r="AF1845" s="21">
        <f t="shared" si="28"/>
        <v>0.5</v>
      </c>
      <c r="AG1845" s="21" t="s">
        <v>14276</v>
      </c>
      <c r="AH1845" s="24" t="s">
        <v>14334</v>
      </c>
      <c r="AI1845" s="24" t="s">
        <v>14335</v>
      </c>
      <c r="AJ1845" s="27" t="s">
        <v>32341</v>
      </c>
      <c r="AK1845" s="28" t="s">
        <v>60</v>
      </c>
      <c r="AL1845" s="28">
        <v>10</v>
      </c>
      <c r="AM1845" s="28">
        <v>20070701</v>
      </c>
      <c r="AN1845" s="29">
        <v>625</v>
      </c>
      <c r="AO1845" s="29">
        <v>202212</v>
      </c>
      <c r="AP1845" s="29">
        <v>2022</v>
      </c>
      <c r="AQ1845" s="28">
        <v>21412726</v>
      </c>
      <c r="AR1845" s="28">
        <v>5668192</v>
      </c>
      <c r="AS1845" s="28">
        <v>1000000</v>
      </c>
      <c r="AT1845" s="30">
        <v>1</v>
      </c>
      <c r="AU1845" s="30"/>
      <c r="AV1845" s="30"/>
      <c r="AW1845" s="30"/>
      <c r="AX1845" s="30"/>
      <c r="AY1845" s="30"/>
      <c r="AZ1845" s="30"/>
      <c r="BA1845" s="30"/>
      <c r="BB1845" s="30" t="s">
        <v>54452</v>
      </c>
      <c r="BC1845" s="30" t="s">
        <v>54452</v>
      </c>
      <c r="BD1845" s="30" t="s">
        <v>54452</v>
      </c>
      <c r="BE1845" s="30" t="s">
        <v>54452</v>
      </c>
      <c r="BF1845" s="30" t="s">
        <v>54452</v>
      </c>
      <c r="BG1845" s="30">
        <v>8</v>
      </c>
      <c r="BH1845" s="30"/>
      <c r="BI1845" s="31"/>
    </row>
    <row r="1846" spans="1:61" ht="16.5">
      <c r="A1846" s="21" t="s">
        <v>15847</v>
      </c>
      <c r="B1846" s="21">
        <v>14897</v>
      </c>
      <c r="C1846" s="21">
        <v>1386459</v>
      </c>
      <c r="D1846" s="21">
        <v>6058124465</v>
      </c>
      <c r="E1846" s="22">
        <v>1101110956033</v>
      </c>
      <c r="F1846" s="24" t="s">
        <v>15848</v>
      </c>
      <c r="G1846" s="24" t="s">
        <v>44</v>
      </c>
      <c r="H1846" s="24" t="s">
        <v>51</v>
      </c>
      <c r="I1846" s="24" t="s">
        <v>65</v>
      </c>
      <c r="J1846" s="24" t="s">
        <v>363</v>
      </c>
      <c r="K1846" s="21">
        <v>63</v>
      </c>
      <c r="L1846" s="32" t="s">
        <v>15849</v>
      </c>
      <c r="M1846" s="21" t="s">
        <v>15850</v>
      </c>
      <c r="N1846" s="21">
        <v>1</v>
      </c>
      <c r="O1846" s="21" t="s">
        <v>55</v>
      </c>
      <c r="P1846" s="21">
        <v>0</v>
      </c>
      <c r="Q1846" s="33">
        <v>57232</v>
      </c>
      <c r="R1846" s="21">
        <v>0</v>
      </c>
      <c r="S1846" s="21">
        <v>0</v>
      </c>
      <c r="T1846" s="21">
        <v>0</v>
      </c>
      <c r="U1846" s="33">
        <v>197812</v>
      </c>
      <c r="V1846" s="21">
        <v>0</v>
      </c>
      <c r="W1846" s="33">
        <v>125040</v>
      </c>
      <c r="X1846" s="21">
        <v>0</v>
      </c>
      <c r="Y1846" s="21">
        <v>0</v>
      </c>
      <c r="Z1846" s="16" t="s">
        <v>315</v>
      </c>
      <c r="AA1846" s="102">
        <v>0</v>
      </c>
      <c r="AB1846" s="21">
        <v>0.5</v>
      </c>
      <c r="AC1846" s="99">
        <v>0</v>
      </c>
      <c r="AD1846" s="21">
        <v>1.9</v>
      </c>
      <c r="AE1846" s="21">
        <v>1.2</v>
      </c>
      <c r="AF1846" s="21">
        <f t="shared" si="28"/>
        <v>3.5999999999999996</v>
      </c>
      <c r="AG1846" s="21" t="s">
        <v>15851</v>
      </c>
      <c r="AH1846" s="24" t="s">
        <v>15852</v>
      </c>
      <c r="AI1846" s="24" t="s">
        <v>15853</v>
      </c>
      <c r="AJ1846" s="27" t="s">
        <v>32342</v>
      </c>
      <c r="AK1846" s="28" t="s">
        <v>60</v>
      </c>
      <c r="AL1846" s="28">
        <v>10</v>
      </c>
      <c r="AM1846" s="28">
        <v>19930707</v>
      </c>
      <c r="AN1846" s="29">
        <v>467</v>
      </c>
      <c r="AO1846" s="29">
        <v>202212</v>
      </c>
      <c r="AP1846" s="29">
        <v>2022</v>
      </c>
      <c r="AQ1846" s="28">
        <v>85300526</v>
      </c>
      <c r="AR1846" s="28">
        <v>70529784</v>
      </c>
      <c r="AS1846" s="28">
        <v>3050000</v>
      </c>
      <c r="AT1846" s="30">
        <v>2</v>
      </c>
      <c r="AU1846" s="30"/>
      <c r="AV1846" s="30"/>
      <c r="AW1846" s="30"/>
      <c r="AX1846" s="30"/>
      <c r="AY1846" s="30"/>
      <c r="AZ1846" s="30"/>
      <c r="BA1846" s="30"/>
      <c r="BB1846" s="30" t="s">
        <v>54452</v>
      </c>
      <c r="BC1846" s="30" t="s">
        <v>54452</v>
      </c>
      <c r="BD1846" s="30" t="s">
        <v>54452</v>
      </c>
      <c r="BE1846" s="30" t="s">
        <v>54452</v>
      </c>
      <c r="BF1846" s="30" t="s">
        <v>15854</v>
      </c>
      <c r="BG1846" s="30">
        <v>2</v>
      </c>
      <c r="BH1846" s="30" t="s">
        <v>101</v>
      </c>
      <c r="BI1846" s="31"/>
    </row>
    <row r="1847" spans="1:61" ht="16.5">
      <c r="A1847" s="21" t="s">
        <v>6678</v>
      </c>
      <c r="B1847" s="21">
        <v>6837</v>
      </c>
      <c r="C1847" s="21">
        <v>3692515</v>
      </c>
      <c r="D1847" s="21">
        <v>1068669145</v>
      </c>
      <c r="E1847" s="22">
        <v>1101114249458</v>
      </c>
      <c r="F1847" s="24" t="s">
        <v>6679</v>
      </c>
      <c r="G1847" s="24" t="s">
        <v>44</v>
      </c>
      <c r="H1847" s="24" t="s">
        <v>51</v>
      </c>
      <c r="I1847" s="24" t="s">
        <v>52</v>
      </c>
      <c r="J1847" s="24" t="s">
        <v>1033</v>
      </c>
      <c r="K1847" s="21">
        <v>38</v>
      </c>
      <c r="L1847" s="32" t="s">
        <v>6680</v>
      </c>
      <c r="M1847" s="21" t="s">
        <v>6681</v>
      </c>
      <c r="N1847" s="26">
        <v>1</v>
      </c>
      <c r="O1847" s="26" t="s">
        <v>351</v>
      </c>
      <c r="P1847" s="21">
        <v>0</v>
      </c>
      <c r="Q1847" s="21">
        <v>0</v>
      </c>
      <c r="R1847" s="69">
        <v>597</v>
      </c>
      <c r="S1847" s="41">
        <v>1011</v>
      </c>
      <c r="T1847" s="21">
        <v>0</v>
      </c>
      <c r="U1847" s="69">
        <v>134</v>
      </c>
      <c r="V1847" s="69">
        <v>325</v>
      </c>
      <c r="W1847" s="41">
        <v>1389</v>
      </c>
      <c r="X1847" s="69">
        <v>661</v>
      </c>
      <c r="Y1847" s="41">
        <v>3694</v>
      </c>
      <c r="Z1847" s="21"/>
      <c r="AA1847" s="103">
        <v>0</v>
      </c>
      <c r="AB1847" s="37">
        <v>42.9</v>
      </c>
      <c r="AC1847" s="37">
        <v>10.1</v>
      </c>
      <c r="AD1847" s="37">
        <v>1.3</v>
      </c>
      <c r="AE1847" s="37">
        <v>23.7</v>
      </c>
      <c r="AF1847" s="21">
        <f t="shared" si="28"/>
        <v>78</v>
      </c>
      <c r="AG1847" s="21" t="s">
        <v>6682</v>
      </c>
      <c r="AH1847" s="24" t="s">
        <v>6683</v>
      </c>
      <c r="AI1847" s="24" t="s">
        <v>6684</v>
      </c>
      <c r="AJ1847" s="27" t="s">
        <v>32343</v>
      </c>
      <c r="AK1847" s="28" t="s">
        <v>70</v>
      </c>
      <c r="AL1847" s="28">
        <v>10</v>
      </c>
      <c r="AM1847" s="28">
        <v>19840224</v>
      </c>
      <c r="AN1847" s="29">
        <v>572</v>
      </c>
      <c r="AO1847" s="29">
        <v>202306</v>
      </c>
      <c r="AP1847" s="29">
        <v>2022</v>
      </c>
      <c r="AQ1847" s="28">
        <v>470224617</v>
      </c>
      <c r="AR1847" s="28">
        <v>404391578</v>
      </c>
      <c r="AS1847" s="28">
        <v>3833943</v>
      </c>
      <c r="AT1847" s="30">
        <v>1</v>
      </c>
      <c r="AU1847" s="30"/>
      <c r="AV1847" s="30"/>
      <c r="AW1847" s="30"/>
      <c r="AX1847" s="30"/>
      <c r="AY1847" s="30"/>
      <c r="AZ1847" s="30"/>
      <c r="BA1847" s="30"/>
      <c r="BB1847" s="30" t="s">
        <v>54452</v>
      </c>
      <c r="BC1847" s="30" t="s">
        <v>54452</v>
      </c>
      <c r="BD1847" s="30" t="s">
        <v>54452</v>
      </c>
      <c r="BE1847" s="30" t="s">
        <v>54452</v>
      </c>
      <c r="BF1847" s="30" t="s">
        <v>54452</v>
      </c>
      <c r="BG1847" s="30">
        <v>4</v>
      </c>
      <c r="BH1847" s="30" t="s">
        <v>237</v>
      </c>
      <c r="BI1847" s="31"/>
    </row>
    <row r="1848" spans="1:61" ht="16.5">
      <c r="A1848" s="21" t="s">
        <v>11574</v>
      </c>
      <c r="B1848" s="21">
        <v>11749</v>
      </c>
      <c r="C1848" s="21">
        <v>6722661</v>
      </c>
      <c r="D1848" s="21">
        <v>6108605373</v>
      </c>
      <c r="E1848" s="22">
        <v>2301110171923</v>
      </c>
      <c r="F1848" s="24" t="s">
        <v>11575</v>
      </c>
      <c r="G1848" s="24" t="s">
        <v>44</v>
      </c>
      <c r="H1848" s="24" t="s">
        <v>51</v>
      </c>
      <c r="I1848" s="24" t="s">
        <v>52</v>
      </c>
      <c r="J1848" s="24" t="s">
        <v>1180</v>
      </c>
      <c r="K1848" s="21">
        <v>53</v>
      </c>
      <c r="L1848" s="32" t="s">
        <v>11576</v>
      </c>
      <c r="M1848" s="21" t="s">
        <v>4893</v>
      </c>
      <c r="N1848" s="21">
        <v>1</v>
      </c>
      <c r="O1848" s="21" t="s">
        <v>83</v>
      </c>
      <c r="P1848" s="21">
        <v>0</v>
      </c>
      <c r="Q1848" s="21">
        <v>0</v>
      </c>
      <c r="R1848" s="21">
        <v>0</v>
      </c>
      <c r="S1848" s="21">
        <v>0</v>
      </c>
      <c r="T1848" s="21">
        <v>0</v>
      </c>
      <c r="U1848" s="33">
        <v>1832520280</v>
      </c>
      <c r="V1848" s="21">
        <v>0</v>
      </c>
      <c r="W1848" s="33">
        <v>163000000</v>
      </c>
      <c r="X1848" s="33">
        <v>16300000</v>
      </c>
      <c r="Y1848" s="33">
        <v>3016000000</v>
      </c>
      <c r="Z1848" s="16" t="s">
        <v>315</v>
      </c>
      <c r="AA1848" s="102">
        <v>0</v>
      </c>
      <c r="AB1848" s="21">
        <v>30.1</v>
      </c>
      <c r="AC1848" s="99">
        <v>0</v>
      </c>
      <c r="AD1848" s="21">
        <v>18.3</v>
      </c>
      <c r="AE1848" s="21">
        <v>1.7</v>
      </c>
      <c r="AF1848" s="21">
        <f t="shared" ref="AF1848:AF1911" si="29">SUM(AA1848:AE1848)</f>
        <v>50.100000000000009</v>
      </c>
      <c r="AG1848" s="21" t="s">
        <v>11577</v>
      </c>
      <c r="AH1848" s="24" t="s">
        <v>11578</v>
      </c>
      <c r="AI1848" s="24" t="s">
        <v>11579</v>
      </c>
      <c r="AJ1848" s="27" t="s">
        <v>31127</v>
      </c>
      <c r="AK1848" s="28" t="s">
        <v>60</v>
      </c>
      <c r="AL1848" s="28">
        <v>10</v>
      </c>
      <c r="AM1848" s="28">
        <v>20101224</v>
      </c>
      <c r="AN1848" s="29">
        <v>3016</v>
      </c>
      <c r="AO1848" s="29">
        <v>202306</v>
      </c>
      <c r="AP1848" s="29">
        <v>2022</v>
      </c>
      <c r="AQ1848" s="28">
        <v>97757628</v>
      </c>
      <c r="AR1848" s="28">
        <v>21830709</v>
      </c>
      <c r="AS1848" s="28">
        <v>200000</v>
      </c>
      <c r="AT1848" s="30">
        <v>1</v>
      </c>
      <c r="AU1848" s="30"/>
      <c r="AV1848" s="30"/>
      <c r="AW1848" s="30"/>
      <c r="AX1848" s="30"/>
      <c r="AY1848" s="30"/>
      <c r="AZ1848" s="30"/>
      <c r="BA1848" s="30"/>
      <c r="BB1848" s="30" t="s">
        <v>54452</v>
      </c>
      <c r="BC1848" s="30" t="s">
        <v>54452</v>
      </c>
      <c r="BD1848" s="30" t="s">
        <v>54452</v>
      </c>
      <c r="BE1848" s="30" t="s">
        <v>54452</v>
      </c>
      <c r="BF1848" s="30" t="s">
        <v>54452</v>
      </c>
      <c r="BG1848" s="30">
        <v>4</v>
      </c>
      <c r="BH1848" s="30" t="s">
        <v>237</v>
      </c>
      <c r="BI1848" s="31"/>
    </row>
    <row r="1849" spans="1:61" ht="16.5">
      <c r="A1849" s="21" t="s">
        <v>30281</v>
      </c>
      <c r="B1849" s="21">
        <v>24549</v>
      </c>
      <c r="C1849" s="21">
        <v>1486335</v>
      </c>
      <c r="D1849" s="21">
        <v>1088164141</v>
      </c>
      <c r="E1849" s="22">
        <v>1101112923864</v>
      </c>
      <c r="F1849" s="24" t="s">
        <v>30282</v>
      </c>
      <c r="G1849" s="24" t="s">
        <v>104</v>
      </c>
      <c r="H1849" s="24" t="s">
        <v>51</v>
      </c>
      <c r="I1849" s="24" t="s">
        <v>52</v>
      </c>
      <c r="J1849" s="24" t="s">
        <v>363</v>
      </c>
      <c r="K1849" s="21">
        <v>63</v>
      </c>
      <c r="L1849" s="32" t="s">
        <v>30283</v>
      </c>
      <c r="M1849" s="21" t="s">
        <v>30284</v>
      </c>
      <c r="N1849" s="21">
        <v>1</v>
      </c>
      <c r="O1849" s="21" t="s">
        <v>83</v>
      </c>
      <c r="P1849" s="21">
        <v>0</v>
      </c>
      <c r="Q1849" s="21">
        <v>0</v>
      </c>
      <c r="R1849" s="21">
        <v>0</v>
      </c>
      <c r="S1849" s="33">
        <v>420000</v>
      </c>
      <c r="T1849" s="21">
        <v>0</v>
      </c>
      <c r="U1849" s="21">
        <v>0</v>
      </c>
      <c r="V1849" s="33">
        <v>12120000</v>
      </c>
      <c r="W1849" s="21">
        <v>0</v>
      </c>
      <c r="X1849" s="21">
        <v>0</v>
      </c>
      <c r="Y1849" s="21">
        <v>0</v>
      </c>
      <c r="Z1849" s="16" t="s">
        <v>315</v>
      </c>
      <c r="AA1849" s="102">
        <v>0</v>
      </c>
      <c r="AB1849" s="99">
        <v>0</v>
      </c>
      <c r="AC1849" s="99">
        <v>0</v>
      </c>
      <c r="AD1849" s="99">
        <v>0</v>
      </c>
      <c r="AE1849" s="21">
        <v>0.1</v>
      </c>
      <c r="AF1849" s="21">
        <f t="shared" si="29"/>
        <v>0.1</v>
      </c>
      <c r="AG1849" s="21" t="s">
        <v>30285</v>
      </c>
      <c r="AH1849" s="24" t="s">
        <v>11578</v>
      </c>
      <c r="AI1849" s="24" t="s">
        <v>30286</v>
      </c>
      <c r="AJ1849" s="27" t="s">
        <v>32344</v>
      </c>
      <c r="AK1849" s="28" t="s">
        <v>60</v>
      </c>
      <c r="AL1849" s="28">
        <v>10</v>
      </c>
      <c r="AM1849" s="28">
        <v>20031229</v>
      </c>
      <c r="AN1849" s="29">
        <v>4135</v>
      </c>
      <c r="AO1849" s="29">
        <v>202112</v>
      </c>
      <c r="AP1849" s="29">
        <v>2022</v>
      </c>
      <c r="AQ1849" s="28">
        <v>204051733</v>
      </c>
      <c r="AR1849" s="28">
        <v>27363347</v>
      </c>
      <c r="AS1849" s="28">
        <v>600000</v>
      </c>
      <c r="AT1849" s="30">
        <v>1</v>
      </c>
      <c r="AU1849" s="30"/>
      <c r="AV1849" s="30"/>
      <c r="AW1849" s="30"/>
      <c r="AX1849" s="30"/>
      <c r="AY1849" s="30"/>
      <c r="AZ1849" s="30"/>
      <c r="BA1849" s="30"/>
      <c r="BB1849" s="30" t="s">
        <v>54452</v>
      </c>
      <c r="BC1849" s="30" t="s">
        <v>54452</v>
      </c>
      <c r="BD1849" s="30" t="s">
        <v>54452</v>
      </c>
      <c r="BE1849" s="30" t="s">
        <v>54452</v>
      </c>
      <c r="BF1849" s="30" t="s">
        <v>54452</v>
      </c>
      <c r="BG1849" s="30">
        <v>8</v>
      </c>
      <c r="BH1849" s="30"/>
      <c r="BI1849" s="31"/>
    </row>
    <row r="1850" spans="1:61" ht="16.5">
      <c r="A1850" s="21" t="s">
        <v>30238</v>
      </c>
      <c r="B1850" s="21">
        <v>24538</v>
      </c>
      <c r="C1850" s="21">
        <v>1140902</v>
      </c>
      <c r="D1850" s="21">
        <v>1188115986</v>
      </c>
      <c r="E1850" s="22">
        <v>1101110195390</v>
      </c>
      <c r="F1850" s="24" t="s">
        <v>30239</v>
      </c>
      <c r="G1850" s="24" t="s">
        <v>104</v>
      </c>
      <c r="H1850" s="24" t="s">
        <v>51</v>
      </c>
      <c r="I1850" s="24" t="s">
        <v>52</v>
      </c>
      <c r="J1850" s="24" t="s">
        <v>363</v>
      </c>
      <c r="K1850" s="21">
        <v>63</v>
      </c>
      <c r="L1850" s="32" t="s">
        <v>30240</v>
      </c>
      <c r="M1850" s="21" t="s">
        <v>30241</v>
      </c>
      <c r="N1850" s="21">
        <v>1</v>
      </c>
      <c r="O1850" s="21" t="s">
        <v>83</v>
      </c>
      <c r="P1850" s="21">
        <v>0</v>
      </c>
      <c r="Q1850" s="21">
        <v>0</v>
      </c>
      <c r="R1850" s="21">
        <v>0</v>
      </c>
      <c r="S1850" s="33">
        <v>434656370</v>
      </c>
      <c r="T1850" s="21">
        <v>0</v>
      </c>
      <c r="U1850" s="33">
        <v>458630375</v>
      </c>
      <c r="V1850" s="21">
        <v>0</v>
      </c>
      <c r="W1850" s="33">
        <v>1387793244</v>
      </c>
      <c r="X1850" s="21">
        <v>0</v>
      </c>
      <c r="Y1850" s="21">
        <v>0</v>
      </c>
      <c r="Z1850" s="16" t="s">
        <v>315</v>
      </c>
      <c r="AA1850" s="102">
        <v>0</v>
      </c>
      <c r="AB1850" s="99">
        <v>0</v>
      </c>
      <c r="AC1850" s="21">
        <v>4.3</v>
      </c>
      <c r="AD1850" s="21">
        <v>4.5</v>
      </c>
      <c r="AE1850" s="21">
        <v>13.8</v>
      </c>
      <c r="AF1850" s="21">
        <f t="shared" si="29"/>
        <v>22.6</v>
      </c>
      <c r="AG1850" s="21" t="s">
        <v>30242</v>
      </c>
      <c r="AH1850" s="24" t="s">
        <v>11578</v>
      </c>
      <c r="AI1850" s="24" t="s">
        <v>30243</v>
      </c>
      <c r="AJ1850" s="27" t="s">
        <v>31127</v>
      </c>
      <c r="AK1850" s="28" t="s">
        <v>60</v>
      </c>
      <c r="AL1850" s="28">
        <v>10</v>
      </c>
      <c r="AM1850" s="28">
        <v>19760525</v>
      </c>
      <c r="AN1850" s="29">
        <v>34208</v>
      </c>
      <c r="AO1850" s="29">
        <v>202212</v>
      </c>
      <c r="AP1850" s="29">
        <v>2022</v>
      </c>
      <c r="AQ1850" s="28">
        <v>801875341</v>
      </c>
      <c r="AR1850" s="28">
        <v>261501896</v>
      </c>
      <c r="AS1850" s="28">
        <v>2200000</v>
      </c>
      <c r="AT1850" s="30">
        <v>1</v>
      </c>
      <c r="AU1850" s="30"/>
      <c r="AV1850" s="30"/>
      <c r="AW1850" s="30"/>
      <c r="AX1850" s="30"/>
      <c r="AY1850" s="30"/>
      <c r="AZ1850" s="30"/>
      <c r="BA1850" s="30"/>
      <c r="BB1850" s="30" t="s">
        <v>54452</v>
      </c>
      <c r="BC1850" s="30" t="s">
        <v>54452</v>
      </c>
      <c r="BD1850" s="30" t="s">
        <v>54452</v>
      </c>
      <c r="BE1850" s="30" t="s">
        <v>54452</v>
      </c>
      <c r="BF1850" s="30" t="s">
        <v>54452</v>
      </c>
      <c r="BG1850" s="30">
        <v>8</v>
      </c>
      <c r="BH1850" s="30"/>
      <c r="BI1850" s="31"/>
    </row>
    <row r="1851" spans="1:61" ht="16.5">
      <c r="A1851" s="21" t="s">
        <v>11567</v>
      </c>
      <c r="B1851" s="21">
        <v>11748</v>
      </c>
      <c r="C1851" s="21">
        <v>8785538</v>
      </c>
      <c r="D1851" s="21">
        <v>2848801115</v>
      </c>
      <c r="E1851" s="22">
        <v>1101116948595</v>
      </c>
      <c r="F1851" s="24" t="s">
        <v>11568</v>
      </c>
      <c r="G1851" s="24" t="s">
        <v>44</v>
      </c>
      <c r="H1851" s="24" t="s">
        <v>51</v>
      </c>
      <c r="I1851" s="24" t="s">
        <v>65</v>
      </c>
      <c r="J1851" s="24" t="s">
        <v>363</v>
      </c>
      <c r="K1851" s="21">
        <v>63</v>
      </c>
      <c r="L1851" s="32" t="s">
        <v>11569</v>
      </c>
      <c r="M1851" s="21" t="s">
        <v>11570</v>
      </c>
      <c r="N1851" s="21">
        <v>1</v>
      </c>
      <c r="O1851" s="21" t="s">
        <v>83</v>
      </c>
      <c r="P1851" s="21">
        <v>0</v>
      </c>
      <c r="Q1851" s="21">
        <v>0</v>
      </c>
      <c r="R1851" s="21">
        <v>0</v>
      </c>
      <c r="S1851" s="33">
        <v>412000000</v>
      </c>
      <c r="T1851" s="21">
        <v>0</v>
      </c>
      <c r="U1851" s="33">
        <v>27612000</v>
      </c>
      <c r="V1851" s="21">
        <v>0</v>
      </c>
      <c r="W1851" s="33">
        <v>76517937</v>
      </c>
      <c r="X1851" s="33">
        <v>45312000</v>
      </c>
      <c r="Y1851" s="33">
        <v>423978000</v>
      </c>
      <c r="Z1851" s="16" t="s">
        <v>315</v>
      </c>
      <c r="AA1851" s="102">
        <v>0</v>
      </c>
      <c r="AB1851" s="21">
        <v>4.2</v>
      </c>
      <c r="AC1851" s="21">
        <v>4.0999999999999996</v>
      </c>
      <c r="AD1851" s="21">
        <v>0.2</v>
      </c>
      <c r="AE1851" s="21">
        <v>1.2</v>
      </c>
      <c r="AF1851" s="21">
        <f t="shared" si="29"/>
        <v>9.6999999999999993</v>
      </c>
      <c r="AG1851" s="21" t="s">
        <v>11571</v>
      </c>
      <c r="AH1851" s="24" t="s">
        <v>11572</v>
      </c>
      <c r="AI1851" s="24" t="s">
        <v>11573</v>
      </c>
      <c r="AJ1851" s="27" t="s">
        <v>32345</v>
      </c>
      <c r="AK1851" s="28" t="s">
        <v>60</v>
      </c>
      <c r="AL1851" s="28">
        <v>10</v>
      </c>
      <c r="AM1851" s="28">
        <v>20190301</v>
      </c>
      <c r="AN1851" s="29">
        <v>399</v>
      </c>
      <c r="AO1851" s="29">
        <v>202212</v>
      </c>
      <c r="AP1851" s="29">
        <v>2022</v>
      </c>
      <c r="AQ1851" s="28">
        <v>96403152</v>
      </c>
      <c r="AR1851" s="28">
        <v>79980630</v>
      </c>
      <c r="AS1851" s="28">
        <v>854354</v>
      </c>
      <c r="AT1851" s="30">
        <v>1</v>
      </c>
      <c r="AU1851" s="30"/>
      <c r="AV1851" s="30"/>
      <c r="AW1851" s="30"/>
      <c r="AX1851" s="30"/>
      <c r="AY1851" s="30"/>
      <c r="AZ1851" s="30"/>
      <c r="BA1851" s="30"/>
      <c r="BB1851" s="30" t="s">
        <v>54452</v>
      </c>
      <c r="BC1851" s="30" t="s">
        <v>54452</v>
      </c>
      <c r="BD1851" s="30" t="s">
        <v>54452</v>
      </c>
      <c r="BE1851" s="30" t="s">
        <v>54452</v>
      </c>
      <c r="BF1851" s="30" t="s">
        <v>54452</v>
      </c>
      <c r="BG1851" s="30">
        <v>4</v>
      </c>
      <c r="BH1851" s="30" t="s">
        <v>237</v>
      </c>
      <c r="BI1851" s="31"/>
    </row>
    <row r="1852" spans="1:61" ht="16.5">
      <c r="A1852" s="21" t="s">
        <v>12997</v>
      </c>
      <c r="B1852" s="21">
        <v>12718</v>
      </c>
      <c r="C1852" s="21">
        <v>3081505</v>
      </c>
      <c r="D1852" s="21">
        <v>2018600043</v>
      </c>
      <c r="E1852" s="22">
        <v>1101113584847</v>
      </c>
      <c r="F1852" s="24" t="s">
        <v>12998</v>
      </c>
      <c r="G1852" s="24" t="s">
        <v>44</v>
      </c>
      <c r="H1852" s="24" t="s">
        <v>51</v>
      </c>
      <c r="I1852" s="24" t="s">
        <v>65</v>
      </c>
      <c r="J1852" s="24" t="s">
        <v>966</v>
      </c>
      <c r="K1852" s="21">
        <v>62</v>
      </c>
      <c r="L1852" s="32" t="s">
        <v>12999</v>
      </c>
      <c r="M1852" s="21" t="s">
        <v>13000</v>
      </c>
      <c r="N1852" s="21">
        <v>1</v>
      </c>
      <c r="O1852" s="21" t="s">
        <v>55</v>
      </c>
      <c r="P1852" s="21">
        <v>0</v>
      </c>
      <c r="Q1852" s="21">
        <v>0</v>
      </c>
      <c r="R1852" s="21">
        <v>0</v>
      </c>
      <c r="S1852" s="21">
        <v>0</v>
      </c>
      <c r="T1852" s="21">
        <v>0</v>
      </c>
      <c r="U1852" s="33">
        <v>6482</v>
      </c>
      <c r="V1852" s="21">
        <v>0</v>
      </c>
      <c r="W1852" s="21">
        <v>0</v>
      </c>
      <c r="X1852" s="21">
        <v>0</v>
      </c>
      <c r="Y1852" s="21">
        <v>0</v>
      </c>
      <c r="Z1852" s="16" t="s">
        <v>315</v>
      </c>
      <c r="AA1852" s="102">
        <v>0</v>
      </c>
      <c r="AB1852" s="99">
        <v>0</v>
      </c>
      <c r="AC1852" s="99">
        <v>0</v>
      </c>
      <c r="AD1852" s="99">
        <v>0</v>
      </c>
      <c r="AE1852" s="99">
        <v>0</v>
      </c>
      <c r="AF1852" s="21">
        <f t="shared" si="29"/>
        <v>0</v>
      </c>
      <c r="AG1852" s="21" t="s">
        <v>13001</v>
      </c>
      <c r="AH1852" s="24" t="s">
        <v>13002</v>
      </c>
      <c r="AI1852" s="24" t="s">
        <v>13003</v>
      </c>
      <c r="AJ1852" s="27" t="s">
        <v>32346</v>
      </c>
      <c r="AK1852" s="28" t="s">
        <v>60</v>
      </c>
      <c r="AL1852" s="28">
        <v>10</v>
      </c>
      <c r="AM1852" s="28">
        <v>20070131</v>
      </c>
      <c r="AN1852" s="29">
        <v>516</v>
      </c>
      <c r="AO1852" s="29">
        <v>202212</v>
      </c>
      <c r="AP1852" s="29">
        <v>2022</v>
      </c>
      <c r="AQ1852" s="28">
        <v>22325720</v>
      </c>
      <c r="AR1852" s="28">
        <v>8813433</v>
      </c>
      <c r="AS1852" s="28">
        <v>850000</v>
      </c>
      <c r="AT1852" s="30">
        <v>2</v>
      </c>
      <c r="AU1852" s="30"/>
      <c r="AV1852" s="30"/>
      <c r="AW1852" s="30"/>
      <c r="AX1852" s="30"/>
      <c r="AY1852" s="30"/>
      <c r="AZ1852" s="30"/>
      <c r="BA1852" s="30"/>
      <c r="BB1852" s="30" t="s">
        <v>54452</v>
      </c>
      <c r="BC1852" s="30" t="s">
        <v>54452</v>
      </c>
      <c r="BD1852" s="30" t="s">
        <v>54452</v>
      </c>
      <c r="BE1852" s="30" t="s">
        <v>54452</v>
      </c>
      <c r="BF1852" s="30" t="s">
        <v>13004</v>
      </c>
      <c r="BG1852" s="30">
        <v>2</v>
      </c>
      <c r="BH1852" s="30"/>
      <c r="BI1852" s="31"/>
    </row>
    <row r="1853" spans="1:61" ht="16.5">
      <c r="A1853" s="21" t="s">
        <v>172</v>
      </c>
      <c r="B1853" s="21">
        <v>87</v>
      </c>
      <c r="C1853" s="21">
        <v>1727696</v>
      </c>
      <c r="D1853" s="21">
        <v>1048127881</v>
      </c>
      <c r="E1853" s="22">
        <v>1101110104820</v>
      </c>
      <c r="F1853" s="24" t="s">
        <v>173</v>
      </c>
      <c r="G1853" s="24" t="s">
        <v>44</v>
      </c>
      <c r="H1853" s="24" t="s">
        <v>51</v>
      </c>
      <c r="I1853" s="24" t="s">
        <v>52</v>
      </c>
      <c r="J1853" s="24" t="s">
        <v>72</v>
      </c>
      <c r="K1853" s="21">
        <v>1</v>
      </c>
      <c r="L1853" s="32" t="s">
        <v>174</v>
      </c>
      <c r="M1853" s="21" t="s">
        <v>175</v>
      </c>
      <c r="N1853" s="26">
        <v>1</v>
      </c>
      <c r="O1853" s="26" t="s">
        <v>55</v>
      </c>
      <c r="P1853" s="21">
        <v>0</v>
      </c>
      <c r="Q1853" s="21">
        <v>0</v>
      </c>
      <c r="R1853" s="21">
        <v>0</v>
      </c>
      <c r="S1853" s="21">
        <v>0</v>
      </c>
      <c r="T1853" s="21">
        <v>0</v>
      </c>
      <c r="U1853" s="21">
        <v>0</v>
      </c>
      <c r="V1853" s="41">
        <v>537912</v>
      </c>
      <c r="W1853" s="21">
        <v>0</v>
      </c>
      <c r="X1853" s="21">
        <v>0</v>
      </c>
      <c r="Y1853" s="41">
        <v>82733</v>
      </c>
      <c r="Z1853" s="21" t="s">
        <v>56</v>
      </c>
      <c r="AA1853" s="102">
        <v>0</v>
      </c>
      <c r="AB1853" s="21">
        <v>0.8</v>
      </c>
      <c r="AC1853" s="99">
        <v>0</v>
      </c>
      <c r="AD1853" s="99">
        <v>0</v>
      </c>
      <c r="AE1853" s="21">
        <v>5.3</v>
      </c>
      <c r="AF1853" s="21">
        <f t="shared" si="29"/>
        <v>6.1</v>
      </c>
      <c r="AG1853" s="21" t="s">
        <v>176</v>
      </c>
      <c r="AH1853" s="24" t="s">
        <v>177</v>
      </c>
      <c r="AI1853" s="24" t="s">
        <v>178</v>
      </c>
      <c r="AJ1853" s="27" t="s">
        <v>32347</v>
      </c>
      <c r="AK1853" s="28" t="s">
        <v>156</v>
      </c>
      <c r="AL1853" s="28">
        <v>10</v>
      </c>
      <c r="AM1853" s="28">
        <v>19690609</v>
      </c>
      <c r="AN1853" s="29">
        <v>849</v>
      </c>
      <c r="AO1853" s="29">
        <v>202306</v>
      </c>
      <c r="AP1853" s="29">
        <v>2022</v>
      </c>
      <c r="AQ1853" s="28">
        <v>369125207</v>
      </c>
      <c r="AR1853" s="28">
        <v>343207955</v>
      </c>
      <c r="AS1853" s="28">
        <v>47113695</v>
      </c>
      <c r="AT1853" s="30">
        <v>2</v>
      </c>
      <c r="AU1853" s="30"/>
      <c r="AV1853" s="30"/>
      <c r="AW1853" s="30"/>
      <c r="AX1853" s="30"/>
      <c r="AY1853" s="30"/>
      <c r="AZ1853" s="30"/>
      <c r="BA1853" s="30"/>
      <c r="BB1853" s="30" t="s">
        <v>54452</v>
      </c>
      <c r="BC1853" s="30" t="s">
        <v>54452</v>
      </c>
      <c r="BD1853" s="30" t="s">
        <v>54452</v>
      </c>
      <c r="BE1853" s="30" t="s">
        <v>54452</v>
      </c>
      <c r="BF1853" s="30" t="s">
        <v>54452</v>
      </c>
      <c r="BG1853" s="30">
        <v>7</v>
      </c>
      <c r="BH1853" s="30" t="s">
        <v>121</v>
      </c>
      <c r="BI1853" s="31"/>
    </row>
    <row r="1854" spans="1:61" ht="16.5">
      <c r="A1854" s="21" t="s">
        <v>223</v>
      </c>
      <c r="B1854" s="21">
        <v>149</v>
      </c>
      <c r="C1854" s="21">
        <v>1992016</v>
      </c>
      <c r="D1854" s="21">
        <v>1148134190</v>
      </c>
      <c r="E1854" s="22">
        <v>1101110042278</v>
      </c>
      <c r="F1854" s="24" t="s">
        <v>224</v>
      </c>
      <c r="G1854" s="24" t="s">
        <v>44</v>
      </c>
      <c r="H1854" s="24" t="s">
        <v>51</v>
      </c>
      <c r="I1854" s="24" t="s">
        <v>52</v>
      </c>
      <c r="J1854" s="24" t="s">
        <v>72</v>
      </c>
      <c r="K1854" s="21">
        <v>1</v>
      </c>
      <c r="L1854" s="32" t="s">
        <v>225</v>
      </c>
      <c r="M1854" s="21" t="s">
        <v>175</v>
      </c>
      <c r="N1854" s="21">
        <v>1</v>
      </c>
      <c r="O1854" s="21" t="s">
        <v>55</v>
      </c>
      <c r="P1854" s="63">
        <v>0</v>
      </c>
      <c r="Q1854" s="39">
        <v>454070</v>
      </c>
      <c r="R1854" s="39">
        <v>182208</v>
      </c>
      <c r="S1854" s="39">
        <v>1205260</v>
      </c>
      <c r="T1854" s="63">
        <v>0</v>
      </c>
      <c r="U1854" s="21">
        <v>0</v>
      </c>
      <c r="V1854" s="21">
        <v>0</v>
      </c>
      <c r="W1854" s="21">
        <v>0</v>
      </c>
      <c r="X1854" s="42">
        <v>2585362</v>
      </c>
      <c r="Y1854" s="42">
        <v>1531595</v>
      </c>
      <c r="Z1854" s="16" t="s">
        <v>56</v>
      </c>
      <c r="AA1854" s="102">
        <v>0</v>
      </c>
      <c r="AB1854" s="21">
        <v>21.6</v>
      </c>
      <c r="AC1854" s="21">
        <v>12</v>
      </c>
      <c r="AD1854" s="99">
        <v>0</v>
      </c>
      <c r="AE1854" s="21">
        <v>25.8</v>
      </c>
      <c r="AF1854" s="21">
        <f t="shared" si="29"/>
        <v>59.400000000000006</v>
      </c>
      <c r="AG1854" s="21" t="s">
        <v>226</v>
      </c>
      <c r="AH1854" s="24" t="s">
        <v>227</v>
      </c>
      <c r="AI1854" s="24" t="s">
        <v>228</v>
      </c>
      <c r="AJ1854" s="27" t="s">
        <v>32347</v>
      </c>
      <c r="AK1854" s="28" t="s">
        <v>156</v>
      </c>
      <c r="AL1854" s="28">
        <v>10</v>
      </c>
      <c r="AM1854" s="28">
        <v>19640501</v>
      </c>
      <c r="AN1854" s="29">
        <v>884</v>
      </c>
      <c r="AO1854" s="29">
        <v>202306</v>
      </c>
      <c r="AP1854" s="29">
        <v>2022</v>
      </c>
      <c r="AQ1854" s="28">
        <v>1407384624</v>
      </c>
      <c r="AR1854" s="28">
        <v>758321849</v>
      </c>
      <c r="AS1854" s="28">
        <v>45841235</v>
      </c>
      <c r="AT1854" s="30">
        <v>1</v>
      </c>
      <c r="AU1854" s="30"/>
      <c r="AV1854" s="30"/>
      <c r="AW1854" s="30"/>
      <c r="AX1854" s="30"/>
      <c r="AY1854" s="30"/>
      <c r="AZ1854" s="30"/>
      <c r="BA1854" s="30"/>
      <c r="BB1854" s="30" t="s">
        <v>54452</v>
      </c>
      <c r="BC1854" s="30" t="s">
        <v>54452</v>
      </c>
      <c r="BD1854" s="30" t="s">
        <v>54452</v>
      </c>
      <c r="BE1854" s="30" t="s">
        <v>54452</v>
      </c>
      <c r="BF1854" s="30" t="s">
        <v>54452</v>
      </c>
      <c r="BG1854" s="30">
        <v>7</v>
      </c>
      <c r="BH1854" s="30" t="s">
        <v>229</v>
      </c>
      <c r="BI1854" s="31"/>
    </row>
    <row r="1855" spans="1:61" ht="16.5">
      <c r="A1855" s="21" t="s">
        <v>13912</v>
      </c>
      <c r="B1855" s="21">
        <v>13677</v>
      </c>
      <c r="C1855" s="21">
        <v>2589891</v>
      </c>
      <c r="D1855" s="21">
        <v>1138600917</v>
      </c>
      <c r="E1855" s="22">
        <v>1101113318387</v>
      </c>
      <c r="F1855" s="24" t="s">
        <v>13913</v>
      </c>
      <c r="G1855" s="24" t="s">
        <v>44</v>
      </c>
      <c r="H1855" s="24" t="s">
        <v>51</v>
      </c>
      <c r="I1855" s="24" t="s">
        <v>52</v>
      </c>
      <c r="J1855" s="24" t="s">
        <v>462</v>
      </c>
      <c r="K1855" s="21">
        <v>56</v>
      </c>
      <c r="L1855" s="32" t="s">
        <v>13914</v>
      </c>
      <c r="M1855" s="21" t="s">
        <v>13915</v>
      </c>
      <c r="N1855" s="26">
        <v>1</v>
      </c>
      <c r="O1855" s="26" t="s">
        <v>55</v>
      </c>
      <c r="P1855" s="21">
        <v>0</v>
      </c>
      <c r="Q1855" s="21">
        <v>0</v>
      </c>
      <c r="R1855" s="21">
        <v>0</v>
      </c>
      <c r="S1855" s="21">
        <v>0</v>
      </c>
      <c r="T1855" s="21">
        <v>0</v>
      </c>
      <c r="U1855" s="21">
        <v>0</v>
      </c>
      <c r="V1855" s="21">
        <v>0</v>
      </c>
      <c r="W1855" s="33">
        <v>1011909</v>
      </c>
      <c r="X1855" s="33">
        <v>1366727</v>
      </c>
      <c r="Y1855" s="21">
        <v>0</v>
      </c>
      <c r="Z1855" s="21"/>
      <c r="AA1855" s="102">
        <v>0</v>
      </c>
      <c r="AB1855" s="99">
        <v>0</v>
      </c>
      <c r="AC1855" s="99">
        <v>0</v>
      </c>
      <c r="AD1855" s="99">
        <v>0</v>
      </c>
      <c r="AE1855" s="21">
        <v>23.7</v>
      </c>
      <c r="AF1855" s="21">
        <f t="shared" si="29"/>
        <v>23.7</v>
      </c>
      <c r="AG1855" s="21" t="s">
        <v>13916</v>
      </c>
      <c r="AH1855" s="24" t="s">
        <v>13917</v>
      </c>
      <c r="AI1855" s="24" t="s">
        <v>13918</v>
      </c>
      <c r="AJ1855" s="27" t="s">
        <v>32348</v>
      </c>
      <c r="AK1855" s="28" t="s">
        <v>70</v>
      </c>
      <c r="AL1855" s="28">
        <v>10</v>
      </c>
      <c r="AM1855" s="28">
        <v>20051007</v>
      </c>
      <c r="AN1855" s="29">
        <v>494</v>
      </c>
      <c r="AO1855" s="29">
        <v>202306</v>
      </c>
      <c r="AP1855" s="29">
        <v>2022</v>
      </c>
      <c r="AQ1855" s="28">
        <v>113536192</v>
      </c>
      <c r="AR1855" s="28">
        <v>202231214</v>
      </c>
      <c r="AS1855" s="28">
        <v>5837132</v>
      </c>
      <c r="AT1855" s="30">
        <v>1</v>
      </c>
      <c r="AU1855" s="30"/>
      <c r="AV1855" s="30"/>
      <c r="AW1855" s="30"/>
      <c r="AX1855" s="30"/>
      <c r="AY1855" s="30"/>
      <c r="AZ1855" s="30"/>
      <c r="BA1855" s="30"/>
      <c r="BB1855" s="30" t="s">
        <v>54452</v>
      </c>
      <c r="BC1855" s="30" t="s">
        <v>54452</v>
      </c>
      <c r="BD1855" s="30" t="s">
        <v>54452</v>
      </c>
      <c r="BE1855" s="30" t="s">
        <v>54452</v>
      </c>
      <c r="BF1855" s="30" t="s">
        <v>54452</v>
      </c>
      <c r="BG1855" s="30">
        <v>4</v>
      </c>
      <c r="BH1855" s="30" t="s">
        <v>3728</v>
      </c>
      <c r="BI1855" s="31"/>
    </row>
    <row r="1856" spans="1:61" ht="16.5">
      <c r="A1856" s="21" t="s">
        <v>9684</v>
      </c>
      <c r="B1856" s="21">
        <v>9955</v>
      </c>
      <c r="C1856" s="21">
        <v>1373215</v>
      </c>
      <c r="D1856" s="21">
        <v>2208100544</v>
      </c>
      <c r="E1856" s="22">
        <v>1101110759724</v>
      </c>
      <c r="F1856" s="24" t="s">
        <v>9685</v>
      </c>
      <c r="G1856" s="24" t="s">
        <v>44</v>
      </c>
      <c r="H1856" s="24" t="s">
        <v>51</v>
      </c>
      <c r="I1856" s="24" t="s">
        <v>52</v>
      </c>
      <c r="J1856" s="24" t="s">
        <v>171</v>
      </c>
      <c r="K1856" s="21">
        <v>48</v>
      </c>
      <c r="L1856" s="32" t="s">
        <v>9686</v>
      </c>
      <c r="M1856" s="21" t="s">
        <v>9687</v>
      </c>
      <c r="N1856" s="21">
        <v>1</v>
      </c>
      <c r="O1856" s="21" t="s">
        <v>55</v>
      </c>
      <c r="P1856" s="21">
        <v>0</v>
      </c>
      <c r="Q1856" s="21">
        <v>0</v>
      </c>
      <c r="R1856" s="33">
        <v>849514</v>
      </c>
      <c r="S1856" s="21">
        <v>0</v>
      </c>
      <c r="T1856" s="21">
        <v>0</v>
      </c>
      <c r="U1856" s="21">
        <v>0</v>
      </c>
      <c r="V1856" s="33">
        <v>206566</v>
      </c>
      <c r="W1856" s="33">
        <v>351066</v>
      </c>
      <c r="X1856" s="21">
        <v>0</v>
      </c>
      <c r="Y1856" s="21">
        <v>0</v>
      </c>
      <c r="Z1856" s="16" t="s">
        <v>315</v>
      </c>
      <c r="AA1856" s="102">
        <v>0</v>
      </c>
      <c r="AB1856" s="21">
        <v>8.4</v>
      </c>
      <c r="AC1856" s="99">
        <v>0</v>
      </c>
      <c r="AD1856" s="99">
        <v>0</v>
      </c>
      <c r="AE1856" s="21">
        <v>5.5</v>
      </c>
      <c r="AF1856" s="21">
        <f t="shared" si="29"/>
        <v>13.9</v>
      </c>
      <c r="AG1856" s="21" t="s">
        <v>9688</v>
      </c>
      <c r="AH1856" s="24" t="s">
        <v>9677</v>
      </c>
      <c r="AI1856" s="24" t="s">
        <v>9689</v>
      </c>
      <c r="AJ1856" s="27" t="s">
        <v>30703</v>
      </c>
      <c r="AK1856" s="28" t="s">
        <v>60</v>
      </c>
      <c r="AL1856" s="28">
        <v>10</v>
      </c>
      <c r="AM1856" s="28">
        <v>19910701</v>
      </c>
      <c r="AN1856" s="29">
        <v>402</v>
      </c>
      <c r="AO1856" s="29">
        <v>202212</v>
      </c>
      <c r="AP1856" s="29">
        <v>2022</v>
      </c>
      <c r="AQ1856" s="28">
        <v>484094893</v>
      </c>
      <c r="AR1856" s="28">
        <v>293126645</v>
      </c>
      <c r="AS1856" s="28">
        <v>3722400</v>
      </c>
      <c r="AT1856" s="30">
        <v>1</v>
      </c>
      <c r="AU1856" s="30"/>
      <c r="AV1856" s="30"/>
      <c r="AW1856" s="30"/>
      <c r="AX1856" s="30"/>
      <c r="AY1856" s="30"/>
      <c r="AZ1856" s="30"/>
      <c r="BA1856" s="30"/>
      <c r="BB1856" s="30" t="s">
        <v>54452</v>
      </c>
      <c r="BC1856" s="30" t="s">
        <v>54452</v>
      </c>
      <c r="BD1856" s="30" t="s">
        <v>54452</v>
      </c>
      <c r="BE1856" s="30" t="s">
        <v>54452</v>
      </c>
      <c r="BF1856" s="30" t="s">
        <v>54452</v>
      </c>
      <c r="BG1856" s="30">
        <v>4</v>
      </c>
      <c r="BH1856" s="30" t="s">
        <v>9492</v>
      </c>
      <c r="BI1856" s="31"/>
    </row>
    <row r="1857" spans="1:61" ht="16.5">
      <c r="A1857" s="21" t="s">
        <v>347</v>
      </c>
      <c r="B1857" s="21">
        <v>277</v>
      </c>
      <c r="C1857" s="21">
        <v>1662646</v>
      </c>
      <c r="D1857" s="21">
        <v>1328100631</v>
      </c>
      <c r="E1857" s="22">
        <v>1152110000287</v>
      </c>
      <c r="F1857" s="24" t="s">
        <v>348</v>
      </c>
      <c r="G1857" s="24" t="s">
        <v>44</v>
      </c>
      <c r="H1857" s="24" t="s">
        <v>51</v>
      </c>
      <c r="I1857" s="24" t="s">
        <v>52</v>
      </c>
      <c r="J1857" s="24" t="s">
        <v>72</v>
      </c>
      <c r="K1857" s="21">
        <v>1</v>
      </c>
      <c r="L1857" s="32" t="s">
        <v>349</v>
      </c>
      <c r="M1857" s="21" t="s">
        <v>350</v>
      </c>
      <c r="N1857" s="21">
        <v>1</v>
      </c>
      <c r="O1857" s="21" t="s">
        <v>351</v>
      </c>
      <c r="P1857" s="36">
        <v>270</v>
      </c>
      <c r="Q1857" s="36">
        <v>5</v>
      </c>
      <c r="R1857" s="36">
        <v>191</v>
      </c>
      <c r="S1857" s="33">
        <v>2630</v>
      </c>
      <c r="T1857" s="21">
        <v>0</v>
      </c>
      <c r="U1857" s="36">
        <v>363</v>
      </c>
      <c r="V1857" s="33">
        <v>5399</v>
      </c>
      <c r="W1857" s="21">
        <v>0</v>
      </c>
      <c r="X1857" s="21">
        <v>0</v>
      </c>
      <c r="Y1857" s="33">
        <v>14029</v>
      </c>
      <c r="Z1857" s="16" t="s">
        <v>56</v>
      </c>
      <c r="AA1857" s="37">
        <v>2.7</v>
      </c>
      <c r="AB1857" s="37">
        <v>142.19999999999999</v>
      </c>
      <c r="AC1857" s="37">
        <v>26.3</v>
      </c>
      <c r="AD1857" s="37">
        <v>3.6</v>
      </c>
      <c r="AE1857" s="37">
        <v>53.9</v>
      </c>
      <c r="AF1857" s="21">
        <f t="shared" si="29"/>
        <v>228.7</v>
      </c>
      <c r="AG1857" s="21" t="s">
        <v>352</v>
      </c>
      <c r="AH1857" s="24" t="s">
        <v>353</v>
      </c>
      <c r="AI1857" s="24" t="s">
        <v>354</v>
      </c>
      <c r="AJ1857" s="27" t="s">
        <v>32349</v>
      </c>
      <c r="AK1857" s="28" t="s">
        <v>156</v>
      </c>
      <c r="AL1857" s="28">
        <v>10</v>
      </c>
      <c r="AM1857" s="28">
        <v>19670913</v>
      </c>
      <c r="AN1857" s="29">
        <v>1957</v>
      </c>
      <c r="AO1857" s="29">
        <v>202306</v>
      </c>
      <c r="AP1857" s="29">
        <v>2022</v>
      </c>
      <c r="AQ1857" s="28">
        <v>1091455402</v>
      </c>
      <c r="AR1857" s="28">
        <v>743539884</v>
      </c>
      <c r="AS1857" s="28">
        <v>49756205</v>
      </c>
      <c r="AT1857" s="30">
        <v>1</v>
      </c>
      <c r="AU1857" s="30"/>
      <c r="AV1857" s="30"/>
      <c r="AW1857" s="30"/>
      <c r="AX1857" s="30"/>
      <c r="AY1857" s="30"/>
      <c r="AZ1857" s="30"/>
      <c r="BA1857" s="30"/>
      <c r="BB1857" s="30" t="s">
        <v>54452</v>
      </c>
      <c r="BC1857" s="30" t="s">
        <v>54452</v>
      </c>
      <c r="BD1857" s="30" t="s">
        <v>54452</v>
      </c>
      <c r="BE1857" s="30" t="s">
        <v>54452</v>
      </c>
      <c r="BF1857" s="30" t="s">
        <v>355</v>
      </c>
      <c r="BG1857" s="30">
        <v>2</v>
      </c>
      <c r="BH1857" s="30" t="s">
        <v>356</v>
      </c>
      <c r="BI1857" s="31"/>
    </row>
    <row r="1858" spans="1:61" ht="16.5">
      <c r="A1858" s="21" t="s">
        <v>13573</v>
      </c>
      <c r="B1858" s="21">
        <v>13400</v>
      </c>
      <c r="C1858" s="21">
        <v>5860756</v>
      </c>
      <c r="D1858" s="21">
        <v>2208871844</v>
      </c>
      <c r="E1858" s="22">
        <v>1101115307388</v>
      </c>
      <c r="F1858" s="24" t="s">
        <v>13574</v>
      </c>
      <c r="G1858" s="24" t="s">
        <v>44</v>
      </c>
      <c r="H1858" s="24" t="s">
        <v>51</v>
      </c>
      <c r="I1858" s="24" t="s">
        <v>52</v>
      </c>
      <c r="J1858" s="24" t="s">
        <v>467</v>
      </c>
      <c r="K1858" s="21">
        <v>49</v>
      </c>
      <c r="L1858" s="32" t="s">
        <v>13575</v>
      </c>
      <c r="M1858" s="21" t="s">
        <v>6397</v>
      </c>
      <c r="N1858" s="26">
        <v>1</v>
      </c>
      <c r="O1858" s="26" t="s">
        <v>55</v>
      </c>
      <c r="P1858" s="33">
        <v>106263831</v>
      </c>
      <c r="Q1858" s="21">
        <v>0</v>
      </c>
      <c r="R1858" s="21">
        <v>0</v>
      </c>
      <c r="S1858" s="21">
        <v>0</v>
      </c>
      <c r="T1858" s="21">
        <v>0</v>
      </c>
      <c r="U1858" s="21">
        <v>0</v>
      </c>
      <c r="V1858" s="21">
        <v>0</v>
      </c>
      <c r="W1858" s="33">
        <v>1060990</v>
      </c>
      <c r="X1858" s="33">
        <v>533613</v>
      </c>
      <c r="Y1858" s="33">
        <v>65668272</v>
      </c>
      <c r="Z1858" s="21"/>
      <c r="AA1858" s="21">
        <v>1062.5999999999999</v>
      </c>
      <c r="AB1858" s="21">
        <v>656.6</v>
      </c>
      <c r="AC1858" s="99">
        <v>0</v>
      </c>
      <c r="AD1858" s="99">
        <v>0</v>
      </c>
      <c r="AE1858" s="21">
        <v>15.9</v>
      </c>
      <c r="AF1858" s="21">
        <f t="shared" si="29"/>
        <v>1735.1</v>
      </c>
      <c r="AG1858" s="21" t="s">
        <v>10605</v>
      </c>
      <c r="AH1858" s="24">
        <v>16615566</v>
      </c>
      <c r="AI1858" s="24" t="s">
        <v>13576</v>
      </c>
      <c r="AJ1858" s="27" t="s">
        <v>31424</v>
      </c>
      <c r="AK1858" s="28" t="s">
        <v>60</v>
      </c>
      <c r="AL1858" s="28">
        <v>10</v>
      </c>
      <c r="AM1858" s="28">
        <v>20140106</v>
      </c>
      <c r="AN1858" s="29">
        <v>361</v>
      </c>
      <c r="AO1858" s="29">
        <v>202306</v>
      </c>
      <c r="AP1858" s="29">
        <v>2022</v>
      </c>
      <c r="AQ1858" s="28">
        <v>320103289</v>
      </c>
      <c r="AR1858" s="28">
        <v>1814377855</v>
      </c>
      <c r="AS1858" s="28">
        <v>21179090</v>
      </c>
      <c r="AT1858" s="30">
        <v>1</v>
      </c>
      <c r="AU1858" s="30"/>
      <c r="AV1858" s="30"/>
      <c r="AW1858" s="30"/>
      <c r="AX1858" s="30"/>
      <c r="AY1858" s="30"/>
      <c r="AZ1858" s="30"/>
      <c r="BA1858" s="30"/>
      <c r="BB1858" s="30" t="s">
        <v>54452</v>
      </c>
      <c r="BC1858" s="30" t="s">
        <v>54452</v>
      </c>
      <c r="BD1858" s="30" t="s">
        <v>54452</v>
      </c>
      <c r="BE1858" s="30" t="s">
        <v>54452</v>
      </c>
      <c r="BF1858" s="30" t="s">
        <v>13577</v>
      </c>
      <c r="BG1858" s="30">
        <v>2</v>
      </c>
      <c r="BH1858" s="30" t="s">
        <v>13578</v>
      </c>
      <c r="BI1858" s="31"/>
    </row>
    <row r="1859" spans="1:61" ht="16.5">
      <c r="A1859" s="21" t="s">
        <v>29877</v>
      </c>
      <c r="B1859" s="21">
        <v>24429</v>
      </c>
      <c r="C1859" s="21">
        <v>1559796</v>
      </c>
      <c r="D1859" s="21">
        <v>2148729704</v>
      </c>
      <c r="E1859" s="22">
        <v>1101112729379</v>
      </c>
      <c r="F1859" s="24" t="s">
        <v>29878</v>
      </c>
      <c r="G1859" s="24" t="s">
        <v>104</v>
      </c>
      <c r="H1859" s="24" t="s">
        <v>51</v>
      </c>
      <c r="I1859" s="24" t="s">
        <v>65</v>
      </c>
      <c r="J1859" s="24" t="s">
        <v>363</v>
      </c>
      <c r="K1859" s="21">
        <v>63</v>
      </c>
      <c r="L1859" s="32" t="s">
        <v>29879</v>
      </c>
      <c r="M1859" s="21" t="s">
        <v>29880</v>
      </c>
      <c r="N1859" s="21">
        <v>1</v>
      </c>
      <c r="O1859" s="21" t="s">
        <v>55</v>
      </c>
      <c r="P1859" s="21">
        <v>0</v>
      </c>
      <c r="Q1859" s="21">
        <v>0</v>
      </c>
      <c r="R1859" s="21">
        <v>0</v>
      </c>
      <c r="S1859" s="21">
        <v>0</v>
      </c>
      <c r="T1859" s="21">
        <v>0</v>
      </c>
      <c r="U1859" s="21">
        <v>0</v>
      </c>
      <c r="V1859" s="21">
        <v>0</v>
      </c>
      <c r="W1859" s="33">
        <v>45445</v>
      </c>
      <c r="X1859" s="21">
        <v>0</v>
      </c>
      <c r="Y1859" s="21">
        <v>0</v>
      </c>
      <c r="Z1859" s="16" t="s">
        <v>315</v>
      </c>
      <c r="AA1859" s="102">
        <v>0</v>
      </c>
      <c r="AB1859" s="99">
        <v>0</v>
      </c>
      <c r="AC1859" s="99">
        <v>0</v>
      </c>
      <c r="AD1859" s="99">
        <v>0</v>
      </c>
      <c r="AE1859" s="21">
        <v>0.4</v>
      </c>
      <c r="AF1859" s="21">
        <f t="shared" si="29"/>
        <v>0.4</v>
      </c>
      <c r="AG1859" s="21" t="s">
        <v>29881</v>
      </c>
      <c r="AH1859" s="24" t="s">
        <v>29882</v>
      </c>
      <c r="AI1859" s="24" t="s">
        <v>29883</v>
      </c>
      <c r="AJ1859" s="27" t="s">
        <v>32350</v>
      </c>
      <c r="AK1859" s="28" t="s">
        <v>60</v>
      </c>
      <c r="AL1859" s="28">
        <v>10</v>
      </c>
      <c r="AM1859" s="28">
        <v>20030306</v>
      </c>
      <c r="AN1859" s="29">
        <v>336</v>
      </c>
      <c r="AO1859" s="29">
        <v>202212</v>
      </c>
      <c r="AP1859" s="29">
        <v>2022</v>
      </c>
      <c r="AQ1859" s="28">
        <v>13538093</v>
      </c>
      <c r="AR1859" s="28">
        <v>4495009</v>
      </c>
      <c r="AS1859" s="28">
        <v>720000</v>
      </c>
      <c r="AT1859" s="30">
        <v>2</v>
      </c>
      <c r="AU1859" s="30"/>
      <c r="AV1859" s="30"/>
      <c r="AW1859" s="30"/>
      <c r="AX1859" s="30"/>
      <c r="AY1859" s="30"/>
      <c r="AZ1859" s="30"/>
      <c r="BA1859" s="30"/>
      <c r="BB1859" s="30" t="s">
        <v>54452</v>
      </c>
      <c r="BC1859" s="30" t="s">
        <v>54452</v>
      </c>
      <c r="BD1859" s="30" t="s">
        <v>54452</v>
      </c>
      <c r="BE1859" s="30" t="s">
        <v>54452</v>
      </c>
      <c r="BF1859" s="30" t="s">
        <v>29884</v>
      </c>
      <c r="BG1859" s="30">
        <v>2</v>
      </c>
      <c r="BH1859" s="30" t="s">
        <v>101</v>
      </c>
      <c r="BI1859" s="31"/>
    </row>
    <row r="1860" spans="1:61" ht="16.5">
      <c r="A1860" s="21" t="s">
        <v>11625</v>
      </c>
      <c r="B1860" s="21">
        <v>11780</v>
      </c>
      <c r="C1860" s="21">
        <v>1904908</v>
      </c>
      <c r="D1860" s="21">
        <v>1138133183</v>
      </c>
      <c r="E1860" s="22">
        <v>1101111139595</v>
      </c>
      <c r="F1860" s="24" t="s">
        <v>11626</v>
      </c>
      <c r="G1860" s="24" t="s">
        <v>44</v>
      </c>
      <c r="H1860" s="24" t="s">
        <v>51</v>
      </c>
      <c r="I1860" s="24" t="s">
        <v>65</v>
      </c>
      <c r="J1860" s="24" t="s">
        <v>1180</v>
      </c>
      <c r="K1860" s="21">
        <v>53</v>
      </c>
      <c r="L1860" s="32" t="s">
        <v>11627</v>
      </c>
      <c r="M1860" s="21" t="s">
        <v>2968</v>
      </c>
      <c r="N1860" s="21">
        <v>1</v>
      </c>
      <c r="O1860" s="21" t="s">
        <v>55</v>
      </c>
      <c r="P1860" s="21">
        <v>0</v>
      </c>
      <c r="Q1860" s="21">
        <v>0</v>
      </c>
      <c r="R1860" s="21">
        <v>0</v>
      </c>
      <c r="S1860" s="21">
        <v>0</v>
      </c>
      <c r="T1860" s="21">
        <v>0</v>
      </c>
      <c r="U1860" s="33">
        <v>55076</v>
      </c>
      <c r="V1860" s="33">
        <v>147395</v>
      </c>
      <c r="W1860" s="33">
        <v>208502</v>
      </c>
      <c r="X1860" s="21">
        <v>0</v>
      </c>
      <c r="Y1860" s="33">
        <v>126950</v>
      </c>
      <c r="Z1860" s="16" t="s">
        <v>315</v>
      </c>
      <c r="AA1860" s="102">
        <v>0</v>
      </c>
      <c r="AB1860" s="21">
        <v>1.2</v>
      </c>
      <c r="AC1860" s="99">
        <v>0</v>
      </c>
      <c r="AD1860" s="21">
        <v>0.5</v>
      </c>
      <c r="AE1860" s="21">
        <v>3.5</v>
      </c>
      <c r="AF1860" s="21">
        <f t="shared" si="29"/>
        <v>5.2</v>
      </c>
      <c r="AG1860" s="21" t="s">
        <v>3071</v>
      </c>
      <c r="AH1860" s="24" t="s">
        <v>11628</v>
      </c>
      <c r="AI1860" s="24" t="s">
        <v>11629</v>
      </c>
      <c r="AJ1860" s="27" t="s">
        <v>32231</v>
      </c>
      <c r="AK1860" s="28" t="s">
        <v>60</v>
      </c>
      <c r="AL1860" s="28">
        <v>10</v>
      </c>
      <c r="AM1860" s="28">
        <v>19950321</v>
      </c>
      <c r="AN1860" s="29">
        <v>324</v>
      </c>
      <c r="AO1860" s="29">
        <v>202307</v>
      </c>
      <c r="AP1860" s="29">
        <v>2022</v>
      </c>
      <c r="AQ1860" s="28">
        <v>44413444</v>
      </c>
      <c r="AR1860" s="28">
        <v>16290684</v>
      </c>
      <c r="AS1860" s="28">
        <v>425000</v>
      </c>
      <c r="AT1860" s="30">
        <v>1</v>
      </c>
      <c r="AU1860" s="30"/>
      <c r="AV1860" s="30"/>
      <c r="AW1860" s="30"/>
      <c r="AX1860" s="30"/>
      <c r="AY1860" s="30"/>
      <c r="AZ1860" s="30"/>
      <c r="BA1860" s="30"/>
      <c r="BB1860" s="30" t="s">
        <v>54452</v>
      </c>
      <c r="BC1860" s="30" t="s">
        <v>54452</v>
      </c>
      <c r="BD1860" s="30" t="s">
        <v>54452</v>
      </c>
      <c r="BE1860" s="30" t="s">
        <v>54452</v>
      </c>
      <c r="BF1860" s="30" t="s">
        <v>54452</v>
      </c>
      <c r="BG1860" s="30">
        <v>13</v>
      </c>
      <c r="BH1860" s="30"/>
      <c r="BI1860" s="31"/>
    </row>
    <row r="1861" spans="1:61" ht="16.5">
      <c r="A1861" s="21" t="s">
        <v>12311</v>
      </c>
      <c r="B1861" s="21">
        <v>12204</v>
      </c>
      <c r="C1861" s="21">
        <v>4181132</v>
      </c>
      <c r="D1861" s="21">
        <v>1018676277</v>
      </c>
      <c r="E1861" s="22">
        <v>1101115006112</v>
      </c>
      <c r="F1861" s="24" t="s">
        <v>12312</v>
      </c>
      <c r="G1861" s="24" t="s">
        <v>44</v>
      </c>
      <c r="H1861" s="24" t="s">
        <v>51</v>
      </c>
      <c r="I1861" s="24" t="s">
        <v>52</v>
      </c>
      <c r="J1861" s="24" t="s">
        <v>605</v>
      </c>
      <c r="K1861" s="21">
        <v>55</v>
      </c>
      <c r="L1861" s="32" t="s">
        <v>12313</v>
      </c>
      <c r="M1861" s="21" t="s">
        <v>12314</v>
      </c>
      <c r="N1861" s="21">
        <v>1</v>
      </c>
      <c r="O1861" s="21" t="s">
        <v>351</v>
      </c>
      <c r="P1861" s="21">
        <v>0</v>
      </c>
      <c r="Q1861" s="21">
        <v>0</v>
      </c>
      <c r="R1861" s="21">
        <v>0</v>
      </c>
      <c r="S1861" s="33">
        <v>4343</v>
      </c>
      <c r="T1861" s="21">
        <v>0</v>
      </c>
      <c r="U1861" s="21">
        <v>0</v>
      </c>
      <c r="V1861" s="21">
        <v>0</v>
      </c>
      <c r="W1861" s="33">
        <v>15433</v>
      </c>
      <c r="X1861" s="33">
        <v>17754</v>
      </c>
      <c r="Y1861" s="33">
        <v>5345</v>
      </c>
      <c r="Z1861" s="16" t="s">
        <v>315</v>
      </c>
      <c r="AA1861" s="103">
        <v>0</v>
      </c>
      <c r="AB1861" s="37">
        <v>53.4</v>
      </c>
      <c r="AC1861" s="37">
        <v>43.4</v>
      </c>
      <c r="AD1861" s="100">
        <v>0</v>
      </c>
      <c r="AE1861" s="37">
        <v>331.8</v>
      </c>
      <c r="AF1861" s="21">
        <f t="shared" si="29"/>
        <v>428.6</v>
      </c>
      <c r="AG1861" s="21" t="s">
        <v>12315</v>
      </c>
      <c r="AH1861" s="24" t="s">
        <v>12316</v>
      </c>
      <c r="AI1861" s="24" t="s">
        <v>12317</v>
      </c>
      <c r="AJ1861" s="27" t="s">
        <v>32351</v>
      </c>
      <c r="AK1861" s="28" t="s">
        <v>60</v>
      </c>
      <c r="AL1861" s="28">
        <v>10</v>
      </c>
      <c r="AM1861" s="28">
        <v>20121121</v>
      </c>
      <c r="AN1861" s="29">
        <v>1090</v>
      </c>
      <c r="AO1861" s="29">
        <v>202305</v>
      </c>
      <c r="AP1861" s="29">
        <v>2022</v>
      </c>
      <c r="AQ1861" s="28">
        <v>757435721</v>
      </c>
      <c r="AR1861" s="28">
        <v>506881845</v>
      </c>
      <c r="AS1861" s="28">
        <v>2565000</v>
      </c>
      <c r="AT1861" s="30">
        <v>1</v>
      </c>
      <c r="AU1861" s="30"/>
      <c r="AV1861" s="30"/>
      <c r="AW1861" s="30"/>
      <c r="AX1861" s="30"/>
      <c r="AY1861" s="30"/>
      <c r="AZ1861" s="30"/>
      <c r="BA1861" s="30"/>
      <c r="BB1861" s="30" t="s">
        <v>54452</v>
      </c>
      <c r="BC1861" s="30" t="s">
        <v>54452</v>
      </c>
      <c r="BD1861" s="30" t="s">
        <v>54452</v>
      </c>
      <c r="BE1861" s="30" t="s">
        <v>54452</v>
      </c>
      <c r="BF1861" s="30" t="s">
        <v>54452</v>
      </c>
      <c r="BG1861" s="30">
        <v>8</v>
      </c>
      <c r="BH1861" s="30" t="s">
        <v>12318</v>
      </c>
      <c r="BI1861" s="31"/>
    </row>
    <row r="1862" spans="1:61" ht="16.5">
      <c r="A1862" s="21" t="s">
        <v>10509</v>
      </c>
      <c r="B1862" s="21">
        <v>10949</v>
      </c>
      <c r="C1862" s="21">
        <v>5956350</v>
      </c>
      <c r="D1862" s="21">
        <v>2618117293</v>
      </c>
      <c r="E1862" s="22">
        <v>1101115493913</v>
      </c>
      <c r="F1862" s="24" t="s">
        <v>10510</v>
      </c>
      <c r="G1862" s="24" t="s">
        <v>44</v>
      </c>
      <c r="H1862" s="24" t="s">
        <v>51</v>
      </c>
      <c r="I1862" s="24" t="s">
        <v>65</v>
      </c>
      <c r="J1862" s="24" t="s">
        <v>975</v>
      </c>
      <c r="K1862" s="21">
        <v>5</v>
      </c>
      <c r="L1862" s="32" t="s">
        <v>10511</v>
      </c>
      <c r="M1862" s="21" t="s">
        <v>10512</v>
      </c>
      <c r="N1862" s="21">
        <v>1</v>
      </c>
      <c r="O1862" s="21" t="s">
        <v>55</v>
      </c>
      <c r="P1862" s="21">
        <v>0</v>
      </c>
      <c r="Q1862" s="33">
        <v>16400</v>
      </c>
      <c r="R1862" s="21">
        <v>0</v>
      </c>
      <c r="S1862" s="21">
        <v>0</v>
      </c>
      <c r="T1862" s="21">
        <v>0</v>
      </c>
      <c r="U1862" s="21">
        <v>0</v>
      </c>
      <c r="V1862" s="21">
        <v>0</v>
      </c>
      <c r="W1862" s="33">
        <v>213460</v>
      </c>
      <c r="X1862" s="33">
        <v>7450042</v>
      </c>
      <c r="Y1862" s="33">
        <v>3860000</v>
      </c>
      <c r="Z1862" s="16" t="s">
        <v>126</v>
      </c>
      <c r="AA1862" s="102">
        <v>0</v>
      </c>
      <c r="AB1862" s="21">
        <v>38.700000000000003</v>
      </c>
      <c r="AC1862" s="99">
        <v>0</v>
      </c>
      <c r="AD1862" s="99">
        <v>0</v>
      </c>
      <c r="AE1862" s="21">
        <v>76.599999999999994</v>
      </c>
      <c r="AF1862" s="21">
        <f t="shared" si="29"/>
        <v>115.3</v>
      </c>
      <c r="AG1862" s="21" t="s">
        <v>10513</v>
      </c>
      <c r="AH1862" s="24" t="s">
        <v>10514</v>
      </c>
      <c r="AI1862" s="24" t="s">
        <v>10515</v>
      </c>
      <c r="AJ1862" s="27" t="s">
        <v>32352</v>
      </c>
      <c r="AK1862" s="28" t="s">
        <v>60</v>
      </c>
      <c r="AL1862" s="28">
        <v>10</v>
      </c>
      <c r="AM1862" s="28">
        <v>20140819</v>
      </c>
      <c r="AN1862" s="29">
        <v>325</v>
      </c>
      <c r="AO1862" s="29">
        <v>202212</v>
      </c>
      <c r="AP1862" s="29">
        <v>2022</v>
      </c>
      <c r="AQ1862" s="28">
        <v>201473089</v>
      </c>
      <c r="AR1862" s="28">
        <v>132444746</v>
      </c>
      <c r="AS1862" s="28">
        <v>100000</v>
      </c>
      <c r="AT1862" s="30">
        <v>1</v>
      </c>
      <c r="AU1862" s="30"/>
      <c r="AV1862" s="30"/>
      <c r="AW1862" s="30"/>
      <c r="AX1862" s="30"/>
      <c r="AY1862" s="30"/>
      <c r="AZ1862" s="30"/>
      <c r="BA1862" s="30"/>
      <c r="BB1862" s="30" t="s">
        <v>54452</v>
      </c>
      <c r="BC1862" s="30" t="s">
        <v>54452</v>
      </c>
      <c r="BD1862" s="30" t="s">
        <v>54452</v>
      </c>
      <c r="BE1862" s="30" t="s">
        <v>54452</v>
      </c>
      <c r="BF1862" s="30" t="s">
        <v>54452</v>
      </c>
      <c r="BG1862" s="30">
        <v>4</v>
      </c>
      <c r="BH1862" s="30" t="s">
        <v>10516</v>
      </c>
      <c r="BI1862" s="31"/>
    </row>
    <row r="1863" spans="1:61" ht="16.5">
      <c r="A1863" s="21" t="s">
        <v>5368</v>
      </c>
      <c r="B1863" s="21">
        <v>5209</v>
      </c>
      <c r="C1863" s="21">
        <v>1575471</v>
      </c>
      <c r="D1863" s="21">
        <v>1348108395</v>
      </c>
      <c r="E1863" s="22">
        <v>1101110086169</v>
      </c>
      <c r="F1863" s="24" t="s">
        <v>5369</v>
      </c>
      <c r="G1863" s="24" t="s">
        <v>44</v>
      </c>
      <c r="H1863" s="24" t="s">
        <v>51</v>
      </c>
      <c r="I1863" s="24" t="s">
        <v>52</v>
      </c>
      <c r="J1863" s="24" t="s">
        <v>3656</v>
      </c>
      <c r="K1863" s="21">
        <v>31</v>
      </c>
      <c r="L1863" s="32" t="s">
        <v>5370</v>
      </c>
      <c r="M1863" s="21" t="s">
        <v>5371</v>
      </c>
      <c r="N1863" s="21">
        <v>1</v>
      </c>
      <c r="O1863" s="21" t="s">
        <v>55</v>
      </c>
      <c r="P1863" s="21">
        <v>0</v>
      </c>
      <c r="Q1863" s="21">
        <v>0</v>
      </c>
      <c r="R1863" s="21">
        <v>0</v>
      </c>
      <c r="S1863" s="21">
        <v>0</v>
      </c>
      <c r="T1863" s="21">
        <v>0</v>
      </c>
      <c r="U1863" s="21">
        <v>0</v>
      </c>
      <c r="V1863" s="21">
        <v>0</v>
      </c>
      <c r="W1863" s="33">
        <v>42767</v>
      </c>
      <c r="X1863" s="33">
        <v>142855</v>
      </c>
      <c r="Y1863" s="21">
        <v>0</v>
      </c>
      <c r="Z1863" s="16" t="s">
        <v>126</v>
      </c>
      <c r="AA1863" s="102">
        <v>0</v>
      </c>
      <c r="AB1863" s="99">
        <v>0</v>
      </c>
      <c r="AC1863" s="99">
        <v>0</v>
      </c>
      <c r="AD1863" s="99">
        <v>0</v>
      </c>
      <c r="AE1863" s="21">
        <v>1.8</v>
      </c>
      <c r="AF1863" s="21">
        <f t="shared" si="29"/>
        <v>1.8</v>
      </c>
      <c r="AG1863" s="21" t="s">
        <v>5372</v>
      </c>
      <c r="AH1863" s="24" t="s">
        <v>5373</v>
      </c>
      <c r="AI1863" s="24" t="s">
        <v>5374</v>
      </c>
      <c r="AJ1863" s="27" t="s">
        <v>32353</v>
      </c>
      <c r="AK1863" s="28" t="s">
        <v>70</v>
      </c>
      <c r="AL1863" s="28">
        <v>10</v>
      </c>
      <c r="AM1863" s="28">
        <v>19680128</v>
      </c>
      <c r="AN1863" s="29">
        <v>1042</v>
      </c>
      <c r="AO1863" s="29">
        <v>202306</v>
      </c>
      <c r="AP1863" s="29">
        <v>2022</v>
      </c>
      <c r="AQ1863" s="28">
        <v>9640960</v>
      </c>
      <c r="AR1863" s="28">
        <v>124395555</v>
      </c>
      <c r="AS1863" s="28">
        <v>13100013</v>
      </c>
      <c r="AT1863" s="30">
        <v>1</v>
      </c>
      <c r="AU1863" s="30"/>
      <c r="AV1863" s="30"/>
      <c r="AW1863" s="30"/>
      <c r="AX1863" s="30"/>
      <c r="AY1863" s="30"/>
      <c r="AZ1863" s="30"/>
      <c r="BA1863" s="30"/>
      <c r="BB1863" s="30" t="s">
        <v>54452</v>
      </c>
      <c r="BC1863" s="30" t="s">
        <v>54452</v>
      </c>
      <c r="BD1863" s="30" t="s">
        <v>54452</v>
      </c>
      <c r="BE1863" s="30" t="s">
        <v>54452</v>
      </c>
      <c r="BF1863" s="30" t="s">
        <v>54452</v>
      </c>
      <c r="BG1863" s="30">
        <v>7</v>
      </c>
      <c r="BH1863" s="30" t="s">
        <v>5075</v>
      </c>
      <c r="BI1863" s="31"/>
    </row>
    <row r="1864" spans="1:61" ht="16.5">
      <c r="A1864" s="21" t="s">
        <v>5429</v>
      </c>
      <c r="B1864" s="21">
        <v>5326</v>
      </c>
      <c r="C1864" s="21">
        <v>1604355</v>
      </c>
      <c r="D1864" s="21">
        <v>3118101999</v>
      </c>
      <c r="E1864" s="22">
        <v>1101110548771</v>
      </c>
      <c r="F1864" s="24" t="s">
        <v>5430</v>
      </c>
      <c r="G1864" s="24" t="s">
        <v>44</v>
      </c>
      <c r="H1864" s="24" t="s">
        <v>51</v>
      </c>
      <c r="I1864" s="24" t="s">
        <v>65</v>
      </c>
      <c r="J1864" s="24" t="s">
        <v>1980</v>
      </c>
      <c r="K1864" s="21">
        <v>32</v>
      </c>
      <c r="L1864" s="32" t="s">
        <v>5431</v>
      </c>
      <c r="M1864" s="21" t="s">
        <v>5432</v>
      </c>
      <c r="N1864" s="21">
        <v>1</v>
      </c>
      <c r="O1864" s="21" t="s">
        <v>55</v>
      </c>
      <c r="P1864" s="33">
        <v>94050</v>
      </c>
      <c r="Q1864" s="33">
        <v>620562</v>
      </c>
      <c r="R1864" s="33">
        <v>53200</v>
      </c>
      <c r="S1864" s="33">
        <v>1240650</v>
      </c>
      <c r="T1864" s="21">
        <v>0</v>
      </c>
      <c r="U1864" s="33">
        <v>24800</v>
      </c>
      <c r="V1864" s="33">
        <v>903438</v>
      </c>
      <c r="W1864" s="33">
        <v>514214</v>
      </c>
      <c r="X1864" s="21">
        <f>SUM(746096,72920,298473)</f>
        <v>1117489</v>
      </c>
      <c r="Y1864" s="33">
        <v>163550</v>
      </c>
      <c r="Z1864" s="16" t="s">
        <v>126</v>
      </c>
      <c r="AA1864" s="21">
        <v>0.9</v>
      </c>
      <c r="AB1864" s="21">
        <v>8.3000000000000007</v>
      </c>
      <c r="AC1864" s="21">
        <v>12.4</v>
      </c>
      <c r="AD1864" s="21">
        <v>0.2</v>
      </c>
      <c r="AE1864" s="21">
        <v>25.3</v>
      </c>
      <c r="AF1864" s="21">
        <f t="shared" si="29"/>
        <v>47.1</v>
      </c>
      <c r="AG1864" s="21" t="s">
        <v>5433</v>
      </c>
      <c r="AH1864" s="24" t="s">
        <v>5434</v>
      </c>
      <c r="AI1864" s="24" t="s">
        <v>5435</v>
      </c>
      <c r="AJ1864" s="27" t="s">
        <v>32354</v>
      </c>
      <c r="AK1864" s="28" t="s">
        <v>70</v>
      </c>
      <c r="AL1864" s="28">
        <v>10</v>
      </c>
      <c r="AM1864" s="28">
        <v>19871004</v>
      </c>
      <c r="AN1864" s="29">
        <v>408</v>
      </c>
      <c r="AO1864" s="29">
        <v>202306</v>
      </c>
      <c r="AP1864" s="29">
        <v>2022</v>
      </c>
      <c r="AQ1864" s="28">
        <v>139048658</v>
      </c>
      <c r="AR1864" s="28">
        <v>235342277</v>
      </c>
      <c r="AS1864" s="28">
        <v>10769576</v>
      </c>
      <c r="AT1864" s="30">
        <v>1</v>
      </c>
      <c r="AU1864" s="30"/>
      <c r="AV1864" s="30"/>
      <c r="AW1864" s="30"/>
      <c r="AX1864" s="30"/>
      <c r="AY1864" s="30"/>
      <c r="AZ1864" s="30"/>
      <c r="BA1864" s="30"/>
      <c r="BB1864" s="30" t="s">
        <v>54452</v>
      </c>
      <c r="BC1864" s="30" t="s">
        <v>54452</v>
      </c>
      <c r="BD1864" s="30" t="s">
        <v>54452</v>
      </c>
      <c r="BE1864" s="30" t="s">
        <v>54452</v>
      </c>
      <c r="BF1864" s="30" t="s">
        <v>54452</v>
      </c>
      <c r="BG1864" s="30">
        <v>4</v>
      </c>
      <c r="BH1864" s="30" t="s">
        <v>237</v>
      </c>
      <c r="BI1864" s="31"/>
    </row>
    <row r="1865" spans="1:61" ht="16.5">
      <c r="A1865" s="21" t="s">
        <v>10472</v>
      </c>
      <c r="B1865" s="21">
        <v>10910</v>
      </c>
      <c r="C1865" s="21">
        <v>8384243</v>
      </c>
      <c r="D1865" s="21">
        <v>8938800792</v>
      </c>
      <c r="E1865" s="22">
        <v>1101116555770</v>
      </c>
      <c r="F1865" s="24" t="s">
        <v>10473</v>
      </c>
      <c r="G1865" s="24" t="s">
        <v>44</v>
      </c>
      <c r="H1865" s="24" t="s">
        <v>51</v>
      </c>
      <c r="I1865" s="24" t="s">
        <v>52</v>
      </c>
      <c r="J1865" s="24" t="s">
        <v>467</v>
      </c>
      <c r="K1865" s="21">
        <v>49</v>
      </c>
      <c r="L1865" s="32" t="s">
        <v>10474</v>
      </c>
      <c r="M1865" s="21" t="s">
        <v>10475</v>
      </c>
      <c r="N1865" s="21">
        <v>1</v>
      </c>
      <c r="O1865" s="21" t="s">
        <v>351</v>
      </c>
      <c r="P1865" s="33">
        <v>26657</v>
      </c>
      <c r="Q1865" s="33">
        <v>5559</v>
      </c>
      <c r="R1865" s="36">
        <v>176</v>
      </c>
      <c r="S1865" s="21">
        <v>0</v>
      </c>
      <c r="T1865" s="21">
        <v>0</v>
      </c>
      <c r="U1865" s="21">
        <v>0</v>
      </c>
      <c r="V1865" s="33">
        <v>117705</v>
      </c>
      <c r="W1865" s="21">
        <v>0</v>
      </c>
      <c r="X1865" s="33">
        <v>79969</v>
      </c>
      <c r="Y1865" s="36">
        <v>172</v>
      </c>
      <c r="Z1865" s="16" t="s">
        <v>126</v>
      </c>
      <c r="AA1865" s="37">
        <v>266.5</v>
      </c>
      <c r="AB1865" s="37">
        <v>59</v>
      </c>
      <c r="AC1865" s="100">
        <v>0</v>
      </c>
      <c r="AD1865" s="100">
        <v>0</v>
      </c>
      <c r="AE1865" s="37">
        <v>1976.7</v>
      </c>
      <c r="AF1865" s="21">
        <f t="shared" si="29"/>
        <v>2302.1999999999998</v>
      </c>
      <c r="AG1865" s="21" t="s">
        <v>10469</v>
      </c>
      <c r="AH1865" s="24" t="s">
        <v>10476</v>
      </c>
      <c r="AI1865" s="24" t="s">
        <v>10477</v>
      </c>
      <c r="AJ1865" s="27" t="s">
        <v>32355</v>
      </c>
      <c r="AK1865" s="28" t="s">
        <v>156</v>
      </c>
      <c r="AL1865" s="28">
        <v>10</v>
      </c>
      <c r="AM1865" s="28">
        <v>20171101</v>
      </c>
      <c r="AN1865" s="29">
        <v>2682</v>
      </c>
      <c r="AO1865" s="29">
        <v>202306</v>
      </c>
      <c r="AP1865" s="29">
        <v>2022</v>
      </c>
      <c r="AQ1865" s="28">
        <v>7577772993</v>
      </c>
      <c r="AR1865" s="28">
        <v>2857090834</v>
      </c>
      <c r="AS1865" s="28">
        <v>17283906</v>
      </c>
      <c r="AT1865" s="30">
        <v>1</v>
      </c>
      <c r="AU1865" s="30"/>
      <c r="AV1865" s="30"/>
      <c r="AW1865" s="30"/>
      <c r="AX1865" s="30"/>
      <c r="AY1865" s="30"/>
      <c r="AZ1865" s="30"/>
      <c r="BA1865" s="30"/>
      <c r="BB1865" s="30" t="s">
        <v>54452</v>
      </c>
      <c r="BC1865" s="30" t="s">
        <v>54452</v>
      </c>
      <c r="BD1865" s="30" t="s">
        <v>54452</v>
      </c>
      <c r="BE1865" s="30" t="s">
        <v>54452</v>
      </c>
      <c r="BF1865" s="30" t="s">
        <v>10478</v>
      </c>
      <c r="BG1865" s="30">
        <v>2</v>
      </c>
      <c r="BH1865" s="30"/>
      <c r="BI1865" s="31"/>
    </row>
    <row r="1866" spans="1:61" ht="16.5">
      <c r="A1866" s="21" t="s">
        <v>11552</v>
      </c>
      <c r="B1866" s="21">
        <v>11694</v>
      </c>
      <c r="C1866" s="21">
        <v>1732429</v>
      </c>
      <c r="D1866" s="21">
        <v>1358134654</v>
      </c>
      <c r="E1866" s="22">
        <v>1345110036845</v>
      </c>
      <c r="F1866" s="24" t="s">
        <v>11553</v>
      </c>
      <c r="G1866" s="24" t="s">
        <v>44</v>
      </c>
      <c r="H1866" s="24" t="s">
        <v>51</v>
      </c>
      <c r="I1866" s="24" t="s">
        <v>52</v>
      </c>
      <c r="J1866" s="24" t="s">
        <v>1180</v>
      </c>
      <c r="K1866" s="21">
        <v>53</v>
      </c>
      <c r="L1866" s="32" t="s">
        <v>11554</v>
      </c>
      <c r="M1866" s="21" t="s">
        <v>11094</v>
      </c>
      <c r="N1866" s="21">
        <v>1</v>
      </c>
      <c r="O1866" s="21" t="s">
        <v>55</v>
      </c>
      <c r="P1866" s="21">
        <v>0</v>
      </c>
      <c r="Q1866" s="33">
        <v>14544</v>
      </c>
      <c r="R1866" s="33">
        <v>25180</v>
      </c>
      <c r="S1866" s="33">
        <v>3125709</v>
      </c>
      <c r="T1866" s="21">
        <v>0</v>
      </c>
      <c r="U1866" s="21">
        <v>0</v>
      </c>
      <c r="V1866" s="33">
        <v>1367328</v>
      </c>
      <c r="W1866" s="21">
        <v>0</v>
      </c>
      <c r="X1866" s="33">
        <v>1622648</v>
      </c>
      <c r="Y1866" s="33">
        <v>4611400</v>
      </c>
      <c r="Z1866" s="16" t="s">
        <v>315</v>
      </c>
      <c r="AA1866" s="102">
        <v>0</v>
      </c>
      <c r="AB1866" s="21">
        <v>46.5</v>
      </c>
      <c r="AC1866" s="21">
        <v>31.2</v>
      </c>
      <c r="AD1866" s="99">
        <v>0</v>
      </c>
      <c r="AE1866" s="21">
        <v>29.8</v>
      </c>
      <c r="AF1866" s="21">
        <f t="shared" si="29"/>
        <v>107.5</v>
      </c>
      <c r="AG1866" s="21" t="s">
        <v>11550</v>
      </c>
      <c r="AH1866" s="24" t="s">
        <v>11555</v>
      </c>
      <c r="AI1866" s="24" t="s">
        <v>11556</v>
      </c>
      <c r="AJ1866" s="27" t="s">
        <v>32356</v>
      </c>
      <c r="AK1866" s="28" t="s">
        <v>60</v>
      </c>
      <c r="AL1866" s="28">
        <v>10</v>
      </c>
      <c r="AM1866" s="28">
        <v>19991115</v>
      </c>
      <c r="AN1866" s="29">
        <v>451</v>
      </c>
      <c r="AO1866" s="29">
        <v>202212</v>
      </c>
      <c r="AP1866" s="29">
        <v>2022</v>
      </c>
      <c r="AQ1866" s="28">
        <v>275512227</v>
      </c>
      <c r="AR1866" s="28">
        <v>142273846</v>
      </c>
      <c r="AS1866" s="28">
        <v>3834510</v>
      </c>
      <c r="AT1866" s="30">
        <v>1</v>
      </c>
      <c r="AU1866" s="30"/>
      <c r="AV1866" s="30"/>
      <c r="AW1866" s="30"/>
      <c r="AX1866" s="30"/>
      <c r="AY1866" s="30"/>
      <c r="AZ1866" s="30"/>
      <c r="BA1866" s="30"/>
      <c r="BB1866" s="30" t="s">
        <v>54452</v>
      </c>
      <c r="BC1866" s="30" t="s">
        <v>54452</v>
      </c>
      <c r="BD1866" s="30" t="s">
        <v>54452</v>
      </c>
      <c r="BE1866" s="30" t="s">
        <v>54452</v>
      </c>
      <c r="BF1866" s="30" t="s">
        <v>54452</v>
      </c>
      <c r="BG1866" s="30">
        <v>13</v>
      </c>
      <c r="BH1866" s="30"/>
      <c r="BI1866" s="31"/>
    </row>
    <row r="1867" spans="1:61" ht="16.5">
      <c r="A1867" s="21" t="s">
        <v>13757</v>
      </c>
      <c r="B1867" s="21">
        <v>13573</v>
      </c>
      <c r="C1867" s="21">
        <v>1718440</v>
      </c>
      <c r="D1867" s="21">
        <v>2208655078</v>
      </c>
      <c r="E1867" s="22">
        <v>1101112689507</v>
      </c>
      <c r="F1867" s="24" t="s">
        <v>13758</v>
      </c>
      <c r="G1867" s="24" t="s">
        <v>44</v>
      </c>
      <c r="H1867" s="24" t="s">
        <v>51</v>
      </c>
      <c r="I1867" s="24" t="s">
        <v>63</v>
      </c>
      <c r="J1867" s="24" t="s">
        <v>581</v>
      </c>
      <c r="K1867" s="21">
        <v>60</v>
      </c>
      <c r="L1867" s="32" t="s">
        <v>13759</v>
      </c>
      <c r="M1867" s="21" t="s">
        <v>13760</v>
      </c>
      <c r="N1867" s="21">
        <v>1</v>
      </c>
      <c r="O1867" s="21" t="s">
        <v>55</v>
      </c>
      <c r="P1867" s="21">
        <v>0</v>
      </c>
      <c r="Q1867" s="21">
        <v>0</v>
      </c>
      <c r="R1867" s="21">
        <v>0</v>
      </c>
      <c r="S1867" s="21">
        <v>0</v>
      </c>
      <c r="T1867" s="21">
        <v>0</v>
      </c>
      <c r="U1867" s="21">
        <v>0</v>
      </c>
      <c r="V1867" s="21">
        <v>0</v>
      </c>
      <c r="W1867" s="33">
        <v>12489</v>
      </c>
      <c r="X1867" s="33">
        <v>716465</v>
      </c>
      <c r="Y1867" s="21">
        <v>0</v>
      </c>
      <c r="Z1867" s="16" t="s">
        <v>315</v>
      </c>
      <c r="AA1867" s="102">
        <v>0</v>
      </c>
      <c r="AB1867" s="99">
        <v>0</v>
      </c>
      <c r="AC1867" s="99">
        <v>0</v>
      </c>
      <c r="AD1867" s="99">
        <v>0</v>
      </c>
      <c r="AE1867" s="21">
        <v>7.2</v>
      </c>
      <c r="AF1867" s="21">
        <f t="shared" si="29"/>
        <v>7.2</v>
      </c>
      <c r="AG1867" s="21" t="s">
        <v>13761</v>
      </c>
      <c r="AH1867" s="24" t="s">
        <v>13762</v>
      </c>
      <c r="AI1867" s="24" t="s">
        <v>13763</v>
      </c>
      <c r="AJ1867" s="27" t="s">
        <v>30981</v>
      </c>
      <c r="AK1867" s="28" t="s">
        <v>60</v>
      </c>
      <c r="AL1867" s="28">
        <v>10</v>
      </c>
      <c r="AM1867" s="28">
        <v>20030109</v>
      </c>
      <c r="AN1867" s="29">
        <v>583</v>
      </c>
      <c r="AO1867" s="29">
        <v>202212</v>
      </c>
      <c r="AP1867" s="29">
        <v>2022</v>
      </c>
      <c r="AQ1867" s="28">
        <v>178356921</v>
      </c>
      <c r="AR1867" s="28">
        <v>50406784</v>
      </c>
      <c r="AS1867" s="28">
        <v>5399122</v>
      </c>
      <c r="AT1867" s="30">
        <v>1</v>
      </c>
      <c r="AU1867" s="30"/>
      <c r="AV1867" s="30"/>
      <c r="AW1867" s="30"/>
      <c r="AX1867" s="30"/>
      <c r="AY1867" s="30"/>
      <c r="AZ1867" s="30"/>
      <c r="BA1867" s="30"/>
      <c r="BB1867" s="30" t="s">
        <v>54452</v>
      </c>
      <c r="BC1867" s="30" t="s">
        <v>54452</v>
      </c>
      <c r="BD1867" s="30" t="s">
        <v>54452</v>
      </c>
      <c r="BE1867" s="30" t="s">
        <v>54452</v>
      </c>
      <c r="BF1867" s="30" t="s">
        <v>13764</v>
      </c>
      <c r="BG1867" s="30">
        <v>2</v>
      </c>
      <c r="BH1867" s="30" t="s">
        <v>13765</v>
      </c>
      <c r="BI1867" s="31"/>
    </row>
    <row r="1868" spans="1:61" ht="16.5">
      <c r="A1868" s="21" t="s">
        <v>1168</v>
      </c>
      <c r="B1868" s="21">
        <v>1016</v>
      </c>
      <c r="C1868" s="21">
        <v>1254040</v>
      </c>
      <c r="D1868" s="21">
        <v>2118156627</v>
      </c>
      <c r="E1868" s="22">
        <v>1101110682131</v>
      </c>
      <c r="F1868" s="24" t="s">
        <v>1169</v>
      </c>
      <c r="G1868" s="24" t="s">
        <v>44</v>
      </c>
      <c r="H1868" s="24" t="s">
        <v>51</v>
      </c>
      <c r="I1868" s="24" t="s">
        <v>52</v>
      </c>
      <c r="J1868" s="24" t="s">
        <v>975</v>
      </c>
      <c r="K1868" s="21">
        <v>5</v>
      </c>
      <c r="L1868" s="32" t="s">
        <v>1170</v>
      </c>
      <c r="M1868" s="21" t="s">
        <v>1171</v>
      </c>
      <c r="N1868" s="21">
        <v>1</v>
      </c>
      <c r="O1868" s="21" t="s">
        <v>151</v>
      </c>
      <c r="P1868" s="39">
        <v>21137</v>
      </c>
      <c r="Q1868" s="39">
        <v>12097297</v>
      </c>
      <c r="R1868" s="39">
        <v>3463659</v>
      </c>
      <c r="S1868" s="39">
        <v>60385</v>
      </c>
      <c r="T1868" s="21">
        <v>0</v>
      </c>
      <c r="U1868" s="39">
        <v>66578</v>
      </c>
      <c r="V1868" s="39">
        <v>808502</v>
      </c>
      <c r="W1868" s="39">
        <v>1876513</v>
      </c>
      <c r="X1868" s="39">
        <v>12017965</v>
      </c>
      <c r="Y1868" s="39">
        <v>18561</v>
      </c>
      <c r="Z1868" s="16" t="s">
        <v>56</v>
      </c>
      <c r="AA1868" s="21">
        <v>0.2</v>
      </c>
      <c r="AB1868" s="21">
        <v>155.69999999999999</v>
      </c>
      <c r="AC1868" s="21">
        <v>0.6</v>
      </c>
      <c r="AD1868" s="21">
        <v>0.6</v>
      </c>
      <c r="AE1868" s="21">
        <v>147</v>
      </c>
      <c r="AF1868" s="21">
        <f t="shared" si="29"/>
        <v>304.09999999999997</v>
      </c>
      <c r="AG1868" s="21" t="s">
        <v>1172</v>
      </c>
      <c r="AH1868" s="24" t="s">
        <v>1173</v>
      </c>
      <c r="AI1868" s="24" t="s">
        <v>1174</v>
      </c>
      <c r="AJ1868" s="27" t="s">
        <v>32357</v>
      </c>
      <c r="AK1868" s="28" t="s">
        <v>60</v>
      </c>
      <c r="AL1868" s="28">
        <v>10</v>
      </c>
      <c r="AM1868" s="28">
        <v>19930421</v>
      </c>
      <c r="AN1868" s="29">
        <v>376</v>
      </c>
      <c r="AO1868" s="29">
        <v>202212</v>
      </c>
      <c r="AP1868" s="29">
        <v>2022</v>
      </c>
      <c r="AQ1868" s="28">
        <v>376998683</v>
      </c>
      <c r="AR1868" s="28">
        <v>459775978</v>
      </c>
      <c r="AS1868" s="28">
        <v>3457630</v>
      </c>
      <c r="AT1868" s="30">
        <v>1</v>
      </c>
      <c r="AU1868" s="30"/>
      <c r="AV1868" s="30"/>
      <c r="AW1868" s="30"/>
      <c r="AX1868" s="30"/>
      <c r="AY1868" s="30"/>
      <c r="AZ1868" s="30"/>
      <c r="BA1868" s="30"/>
      <c r="BB1868" s="30" t="s">
        <v>54452</v>
      </c>
      <c r="BC1868" s="30" t="s">
        <v>54452</v>
      </c>
      <c r="BD1868" s="30" t="s">
        <v>54452</v>
      </c>
      <c r="BE1868" s="30" t="s">
        <v>54452</v>
      </c>
      <c r="BF1868" s="30" t="s">
        <v>54452</v>
      </c>
      <c r="BG1868" s="30">
        <v>4</v>
      </c>
      <c r="BH1868" s="30" t="s">
        <v>1175</v>
      </c>
      <c r="BI1868" s="31"/>
    </row>
    <row r="1869" spans="1:61" ht="16.5">
      <c r="A1869" s="21" t="s">
        <v>1134</v>
      </c>
      <c r="B1869" s="21">
        <v>976</v>
      </c>
      <c r="C1869" s="21">
        <v>1446713</v>
      </c>
      <c r="D1869" s="21">
        <v>1188103063</v>
      </c>
      <c r="E1869" s="22">
        <v>1101110005995</v>
      </c>
      <c r="F1869" s="24" t="s">
        <v>1135</v>
      </c>
      <c r="G1869" s="24" t="s">
        <v>44</v>
      </c>
      <c r="H1869" s="24" t="s">
        <v>51</v>
      </c>
      <c r="I1869" s="24" t="s">
        <v>52</v>
      </c>
      <c r="J1869" s="24" t="s">
        <v>975</v>
      </c>
      <c r="K1869" s="21">
        <v>5</v>
      </c>
      <c r="L1869" s="32" t="s">
        <v>1136</v>
      </c>
      <c r="M1869" s="21" t="s">
        <v>1137</v>
      </c>
      <c r="N1869" s="21">
        <v>1</v>
      </c>
      <c r="O1869" s="21" t="s">
        <v>83</v>
      </c>
      <c r="P1869" s="21">
        <v>0</v>
      </c>
      <c r="Q1869" s="21">
        <v>0</v>
      </c>
      <c r="R1869" s="21">
        <v>0</v>
      </c>
      <c r="S1869" s="21">
        <v>0</v>
      </c>
      <c r="T1869" s="21">
        <v>0</v>
      </c>
      <c r="U1869" s="21">
        <v>0</v>
      </c>
      <c r="V1869" s="21">
        <v>0</v>
      </c>
      <c r="W1869" s="21">
        <v>0</v>
      </c>
      <c r="X1869" s="33">
        <v>321234008</v>
      </c>
      <c r="Y1869" s="33">
        <v>12411494589</v>
      </c>
      <c r="Z1869" s="16" t="s">
        <v>56</v>
      </c>
      <c r="AA1869" s="102">
        <v>0</v>
      </c>
      <c r="AB1869" s="21">
        <v>124.1</v>
      </c>
      <c r="AC1869" s="99">
        <v>0</v>
      </c>
      <c r="AD1869" s="99">
        <v>0</v>
      </c>
      <c r="AE1869" s="21">
        <v>3.2</v>
      </c>
      <c r="AF1869" s="21">
        <f t="shared" si="29"/>
        <v>127.3</v>
      </c>
      <c r="AG1869" s="21" t="s">
        <v>1138</v>
      </c>
      <c r="AH1869" s="24" t="s">
        <v>1139</v>
      </c>
      <c r="AI1869" s="24" t="s">
        <v>1140</v>
      </c>
      <c r="AJ1869" s="27" t="s">
        <v>32358</v>
      </c>
      <c r="AK1869" s="28" t="s">
        <v>156</v>
      </c>
      <c r="AL1869" s="28">
        <v>10</v>
      </c>
      <c r="AM1869" s="28">
        <v>19550513</v>
      </c>
      <c r="AN1869" s="29">
        <v>546</v>
      </c>
      <c r="AO1869" s="29">
        <v>202306</v>
      </c>
      <c r="AP1869" s="29">
        <v>2022</v>
      </c>
      <c r="AQ1869" s="28">
        <v>168169259</v>
      </c>
      <c r="AR1869" s="28">
        <v>657344581</v>
      </c>
      <c r="AS1869" s="28">
        <v>4200000</v>
      </c>
      <c r="AT1869" s="30">
        <v>1</v>
      </c>
      <c r="AU1869" s="30"/>
      <c r="AV1869" s="30"/>
      <c r="AW1869" s="30"/>
      <c r="AX1869" s="30"/>
      <c r="AY1869" s="30"/>
      <c r="AZ1869" s="30"/>
      <c r="BA1869" s="30"/>
      <c r="BB1869" s="30" t="s">
        <v>54452</v>
      </c>
      <c r="BC1869" s="30" t="s">
        <v>54452</v>
      </c>
      <c r="BD1869" s="30" t="s">
        <v>54452</v>
      </c>
      <c r="BE1869" s="30" t="s">
        <v>54452</v>
      </c>
      <c r="BF1869" s="30" t="s">
        <v>54452</v>
      </c>
      <c r="BG1869" s="30">
        <v>4</v>
      </c>
      <c r="BH1869" s="30" t="s">
        <v>237</v>
      </c>
      <c r="BI1869" s="31"/>
    </row>
    <row r="1870" spans="1:61" ht="16.5">
      <c r="A1870" s="21" t="s">
        <v>5800</v>
      </c>
      <c r="B1870" s="21">
        <v>5761</v>
      </c>
      <c r="C1870" s="21">
        <v>1712157</v>
      </c>
      <c r="D1870" s="21">
        <v>6068128130</v>
      </c>
      <c r="E1870" s="22">
        <v>1801110331502</v>
      </c>
      <c r="F1870" s="24" t="s">
        <v>5801</v>
      </c>
      <c r="G1870" s="24" t="s">
        <v>44</v>
      </c>
      <c r="H1870" s="24" t="s">
        <v>51</v>
      </c>
      <c r="I1870" s="24" t="s">
        <v>65</v>
      </c>
      <c r="J1870" s="24" t="s">
        <v>1011</v>
      </c>
      <c r="K1870" s="21">
        <v>35</v>
      </c>
      <c r="L1870" s="32" t="s">
        <v>5802</v>
      </c>
      <c r="M1870" s="21" t="s">
        <v>5803</v>
      </c>
      <c r="N1870" s="21">
        <v>1</v>
      </c>
      <c r="O1870" s="21" t="s">
        <v>55</v>
      </c>
      <c r="P1870" s="33">
        <v>16000</v>
      </c>
      <c r="Q1870" s="21">
        <v>0</v>
      </c>
      <c r="R1870" s="21">
        <v>0</v>
      </c>
      <c r="S1870" s="33">
        <v>2716875</v>
      </c>
      <c r="T1870" s="21">
        <v>0</v>
      </c>
      <c r="U1870" s="21">
        <v>0</v>
      </c>
      <c r="V1870" s="21">
        <v>0</v>
      </c>
      <c r="W1870" s="21">
        <v>0</v>
      </c>
      <c r="X1870" s="21">
        <f>SUM(40600,145847)</f>
        <v>186447</v>
      </c>
      <c r="Y1870" s="33">
        <v>31756934</v>
      </c>
      <c r="Z1870" s="16" t="s">
        <v>126</v>
      </c>
      <c r="AA1870" s="21">
        <v>0.1</v>
      </c>
      <c r="AB1870" s="21">
        <v>317.5</v>
      </c>
      <c r="AC1870" s="21">
        <v>27.1</v>
      </c>
      <c r="AD1870" s="99">
        <v>0</v>
      </c>
      <c r="AE1870" s="21">
        <v>1.8</v>
      </c>
      <c r="AF1870" s="21">
        <f t="shared" si="29"/>
        <v>346.50000000000006</v>
      </c>
      <c r="AG1870" s="21" t="s">
        <v>5804</v>
      </c>
      <c r="AH1870" s="24" t="s">
        <v>5805</v>
      </c>
      <c r="AI1870" s="24" t="s">
        <v>5806</v>
      </c>
      <c r="AJ1870" s="27" t="s">
        <v>32359</v>
      </c>
      <c r="AK1870" s="28" t="s">
        <v>70</v>
      </c>
      <c r="AL1870" s="28">
        <v>10</v>
      </c>
      <c r="AM1870" s="28">
        <v>20000726</v>
      </c>
      <c r="AN1870" s="29">
        <v>369</v>
      </c>
      <c r="AO1870" s="29">
        <v>202306</v>
      </c>
      <c r="AP1870" s="29">
        <v>2022</v>
      </c>
      <c r="AQ1870" s="28">
        <v>141441476</v>
      </c>
      <c r="AR1870" s="28">
        <v>234625561</v>
      </c>
      <c r="AS1870" s="28">
        <v>4562587</v>
      </c>
      <c r="AT1870" s="30">
        <v>1</v>
      </c>
      <c r="AU1870" s="30"/>
      <c r="AV1870" s="30"/>
      <c r="AW1870" s="30"/>
      <c r="AX1870" s="30"/>
      <c r="AY1870" s="30"/>
      <c r="AZ1870" s="30"/>
      <c r="BA1870" s="30"/>
      <c r="BB1870" s="30" t="s">
        <v>54452</v>
      </c>
      <c r="BC1870" s="30" t="s">
        <v>54452</v>
      </c>
      <c r="BD1870" s="30" t="s">
        <v>54452</v>
      </c>
      <c r="BE1870" s="30" t="s">
        <v>54452</v>
      </c>
      <c r="BF1870" s="30" t="s">
        <v>54452</v>
      </c>
      <c r="BG1870" s="30">
        <v>7</v>
      </c>
      <c r="BH1870" s="30" t="s">
        <v>5807</v>
      </c>
      <c r="BI1870" s="31"/>
    </row>
    <row r="1871" spans="1:61" ht="16.5">
      <c r="A1871" s="21" t="s">
        <v>7002</v>
      </c>
      <c r="B1871" s="21">
        <v>7094</v>
      </c>
      <c r="C1871" s="21">
        <v>1835510</v>
      </c>
      <c r="D1871" s="21">
        <v>4108138338</v>
      </c>
      <c r="E1871" s="22">
        <v>2001110071940</v>
      </c>
      <c r="F1871" s="24" t="s">
        <v>7003</v>
      </c>
      <c r="G1871" s="24" t="s">
        <v>44</v>
      </c>
      <c r="H1871" s="24" t="s">
        <v>51</v>
      </c>
      <c r="I1871" s="24" t="s">
        <v>52</v>
      </c>
      <c r="J1871" s="24" t="s">
        <v>1033</v>
      </c>
      <c r="K1871" s="21">
        <v>38</v>
      </c>
      <c r="L1871" s="32" t="s">
        <v>7004</v>
      </c>
      <c r="M1871" s="21" t="s">
        <v>7005</v>
      </c>
      <c r="N1871" s="21">
        <v>1</v>
      </c>
      <c r="O1871" s="21" t="s">
        <v>83</v>
      </c>
      <c r="P1871" s="33">
        <v>445010000</v>
      </c>
      <c r="Q1871" s="39">
        <v>3214881579</v>
      </c>
      <c r="R1871" s="33">
        <v>40835853</v>
      </c>
      <c r="S1871" s="33">
        <v>85509320</v>
      </c>
      <c r="T1871" s="21">
        <v>0</v>
      </c>
      <c r="U1871" s="21">
        <v>0</v>
      </c>
      <c r="V1871" s="33">
        <v>143387682</v>
      </c>
      <c r="W1871" s="33">
        <v>386536689</v>
      </c>
      <c r="X1871" s="21">
        <v>0</v>
      </c>
      <c r="Y1871" s="33">
        <v>20634510291</v>
      </c>
      <c r="Z1871" s="16" t="s">
        <v>126</v>
      </c>
      <c r="AA1871" s="21">
        <v>4.4000000000000004</v>
      </c>
      <c r="AB1871" s="21">
        <v>238.9</v>
      </c>
      <c r="AC1871" s="21">
        <v>0.8</v>
      </c>
      <c r="AD1871" s="99">
        <v>0</v>
      </c>
      <c r="AE1871" s="21">
        <v>5.2</v>
      </c>
      <c r="AF1871" s="21">
        <f t="shared" si="29"/>
        <v>249.3</v>
      </c>
      <c r="AG1871" s="21" t="s">
        <v>7006</v>
      </c>
      <c r="AH1871" s="24" t="s">
        <v>7007</v>
      </c>
      <c r="AI1871" s="24" t="s">
        <v>7008</v>
      </c>
      <c r="AJ1871" s="27" t="s">
        <v>32360</v>
      </c>
      <c r="AK1871" s="28" t="s">
        <v>60</v>
      </c>
      <c r="AL1871" s="28">
        <v>10</v>
      </c>
      <c r="AM1871" s="28">
        <v>19970206</v>
      </c>
      <c r="AN1871" s="29">
        <v>476</v>
      </c>
      <c r="AO1871" s="29">
        <v>202303</v>
      </c>
      <c r="AP1871" s="29">
        <v>2022</v>
      </c>
      <c r="AQ1871" s="28">
        <v>233146016</v>
      </c>
      <c r="AR1871" s="28">
        <v>373238702</v>
      </c>
      <c r="AS1871" s="28">
        <v>7301390</v>
      </c>
      <c r="AT1871" s="30">
        <v>1</v>
      </c>
      <c r="AU1871" s="30"/>
      <c r="AV1871" s="30"/>
      <c r="AW1871" s="30"/>
      <c r="AX1871" s="30"/>
      <c r="AY1871" s="30"/>
      <c r="AZ1871" s="30"/>
      <c r="BA1871" s="30"/>
      <c r="BB1871" s="30" t="s">
        <v>54452</v>
      </c>
      <c r="BC1871" s="30" t="s">
        <v>54452</v>
      </c>
      <c r="BD1871" s="30" t="s">
        <v>54452</v>
      </c>
      <c r="BE1871" s="30" t="s">
        <v>54452</v>
      </c>
      <c r="BF1871" s="30" t="s">
        <v>7009</v>
      </c>
      <c r="BG1871" s="30">
        <v>2</v>
      </c>
      <c r="BH1871" s="30"/>
      <c r="BI1871" s="31"/>
    </row>
    <row r="1872" spans="1:61" ht="16.5">
      <c r="A1872" s="21" t="s">
        <v>11305</v>
      </c>
      <c r="B1872" s="21">
        <v>11535</v>
      </c>
      <c r="C1872" s="21">
        <v>6748933</v>
      </c>
      <c r="D1872" s="21">
        <v>5318600487</v>
      </c>
      <c r="E1872" s="22">
        <v>2850110327094</v>
      </c>
      <c r="F1872" s="24" t="s">
        <v>11306</v>
      </c>
      <c r="G1872" s="24" t="s">
        <v>44</v>
      </c>
      <c r="H1872" s="24" t="s">
        <v>51</v>
      </c>
      <c r="I1872" s="24" t="s">
        <v>65</v>
      </c>
      <c r="J1872" s="24" t="s">
        <v>1180</v>
      </c>
      <c r="K1872" s="21">
        <v>53</v>
      </c>
      <c r="L1872" s="32" t="s">
        <v>11307</v>
      </c>
      <c r="M1872" s="21" t="s">
        <v>11308</v>
      </c>
      <c r="N1872" s="21">
        <v>1</v>
      </c>
      <c r="O1872" s="21" t="s">
        <v>83</v>
      </c>
      <c r="P1872" s="21">
        <v>0</v>
      </c>
      <c r="Q1872" s="21">
        <v>0</v>
      </c>
      <c r="R1872" s="21">
        <v>0</v>
      </c>
      <c r="S1872" s="21">
        <v>0</v>
      </c>
      <c r="T1872" s="21">
        <v>0</v>
      </c>
      <c r="U1872" s="33">
        <v>384627490</v>
      </c>
      <c r="V1872" s="21">
        <v>0</v>
      </c>
      <c r="W1872" s="21">
        <v>0</v>
      </c>
      <c r="X1872" s="21">
        <v>0</v>
      </c>
      <c r="Y1872" s="21">
        <v>0</v>
      </c>
      <c r="Z1872" s="16" t="s">
        <v>315</v>
      </c>
      <c r="AA1872" s="102">
        <v>0</v>
      </c>
      <c r="AB1872" s="99">
        <v>0</v>
      </c>
      <c r="AC1872" s="99">
        <v>0</v>
      </c>
      <c r="AD1872" s="21">
        <v>3.8</v>
      </c>
      <c r="AE1872" s="99">
        <v>0</v>
      </c>
      <c r="AF1872" s="21">
        <f t="shared" si="29"/>
        <v>3.8</v>
      </c>
      <c r="AG1872" s="21" t="s">
        <v>11309</v>
      </c>
      <c r="AH1872" s="24" t="s">
        <v>11310</v>
      </c>
      <c r="AI1872" s="24" t="s">
        <v>11311</v>
      </c>
      <c r="AJ1872" s="27" t="s">
        <v>32361</v>
      </c>
      <c r="AK1872" s="28" t="s">
        <v>60</v>
      </c>
      <c r="AL1872" s="28">
        <v>10</v>
      </c>
      <c r="AM1872" s="28">
        <v>20160617</v>
      </c>
      <c r="AN1872" s="29">
        <v>366</v>
      </c>
      <c r="AO1872" s="29">
        <v>202212</v>
      </c>
      <c r="AP1872" s="29">
        <v>2022</v>
      </c>
      <c r="AQ1872" s="28">
        <v>51734031</v>
      </c>
      <c r="AR1872" s="28">
        <v>10588581</v>
      </c>
      <c r="AS1872" s="28">
        <v>120000</v>
      </c>
      <c r="AT1872" s="30">
        <v>2</v>
      </c>
      <c r="AU1872" s="30"/>
      <c r="AV1872" s="30"/>
      <c r="AW1872" s="30"/>
      <c r="AX1872" s="30"/>
      <c r="AY1872" s="30"/>
      <c r="AZ1872" s="30"/>
      <c r="BA1872" s="30"/>
      <c r="BB1872" s="30" t="s">
        <v>54452</v>
      </c>
      <c r="BC1872" s="30" t="s">
        <v>54452</v>
      </c>
      <c r="BD1872" s="30" t="s">
        <v>54452</v>
      </c>
      <c r="BE1872" s="30" t="s">
        <v>54452</v>
      </c>
      <c r="BF1872" s="30" t="s">
        <v>11312</v>
      </c>
      <c r="BG1872" s="30">
        <v>2</v>
      </c>
      <c r="BH1872" s="30" t="s">
        <v>101</v>
      </c>
      <c r="BI1872" s="31"/>
    </row>
    <row r="1873" spans="1:61" ht="16.5">
      <c r="A1873" s="21" t="s">
        <v>9274</v>
      </c>
      <c r="B1873" s="21">
        <v>9475</v>
      </c>
      <c r="C1873" s="21">
        <v>1508254</v>
      </c>
      <c r="D1873" s="21">
        <v>1148166275</v>
      </c>
      <c r="E1873" s="22">
        <v>1101111059181</v>
      </c>
      <c r="F1873" s="24" t="s">
        <v>9275</v>
      </c>
      <c r="G1873" s="24" t="s">
        <v>44</v>
      </c>
      <c r="H1873" s="24" t="s">
        <v>51</v>
      </c>
      <c r="I1873" s="24" t="s">
        <v>65</v>
      </c>
      <c r="J1873" s="24" t="s">
        <v>171</v>
      </c>
      <c r="K1873" s="21">
        <v>48</v>
      </c>
      <c r="L1873" s="32" t="s">
        <v>9276</v>
      </c>
      <c r="M1873" s="21" t="s">
        <v>9277</v>
      </c>
      <c r="N1873" s="21">
        <v>1</v>
      </c>
      <c r="O1873" s="21" t="s">
        <v>83</v>
      </c>
      <c r="P1873" s="21">
        <v>0</v>
      </c>
      <c r="Q1873" s="21">
        <v>0</v>
      </c>
      <c r="R1873" s="21">
        <v>0</v>
      </c>
      <c r="S1873" s="21">
        <v>0</v>
      </c>
      <c r="T1873" s="21">
        <v>0</v>
      </c>
      <c r="U1873" s="33">
        <v>266168980</v>
      </c>
      <c r="V1873" s="33">
        <v>81175000</v>
      </c>
      <c r="W1873" s="21">
        <v>0</v>
      </c>
      <c r="X1873" s="33">
        <v>782100000</v>
      </c>
      <c r="Y1873" s="21">
        <v>0</v>
      </c>
      <c r="Z1873" s="16" t="s">
        <v>315</v>
      </c>
      <c r="AA1873" s="102">
        <v>0</v>
      </c>
      <c r="AB1873" s="99">
        <v>0</v>
      </c>
      <c r="AC1873" s="99">
        <v>0</v>
      </c>
      <c r="AD1873" s="21">
        <v>2.6</v>
      </c>
      <c r="AE1873" s="21">
        <v>8.6</v>
      </c>
      <c r="AF1873" s="21">
        <f t="shared" si="29"/>
        <v>11.2</v>
      </c>
      <c r="AG1873" s="21" t="s">
        <v>9278</v>
      </c>
      <c r="AH1873" s="24" t="s">
        <v>9279</v>
      </c>
      <c r="AI1873" s="24" t="s">
        <v>9280</v>
      </c>
      <c r="AJ1873" s="27" t="s">
        <v>32362</v>
      </c>
      <c r="AK1873" s="28" t="s">
        <v>60</v>
      </c>
      <c r="AL1873" s="28">
        <v>10</v>
      </c>
      <c r="AM1873" s="28">
        <v>19940720</v>
      </c>
      <c r="AN1873" s="29">
        <v>469</v>
      </c>
      <c r="AO1873" s="29">
        <v>202212</v>
      </c>
      <c r="AP1873" s="29">
        <v>2022</v>
      </c>
      <c r="AQ1873" s="28">
        <v>75960803</v>
      </c>
      <c r="AR1873" s="28">
        <v>84912917</v>
      </c>
      <c r="AS1873" s="28">
        <v>1683600</v>
      </c>
      <c r="AT1873" s="30">
        <v>2</v>
      </c>
      <c r="AU1873" s="30"/>
      <c r="AV1873" s="30"/>
      <c r="AW1873" s="30"/>
      <c r="AX1873" s="30"/>
      <c r="AY1873" s="30"/>
      <c r="AZ1873" s="30"/>
      <c r="BA1873" s="30"/>
      <c r="BB1873" s="30" t="s">
        <v>54452</v>
      </c>
      <c r="BC1873" s="30" t="s">
        <v>54452</v>
      </c>
      <c r="BD1873" s="30" t="s">
        <v>54452</v>
      </c>
      <c r="BE1873" s="30" t="s">
        <v>54452</v>
      </c>
      <c r="BF1873" s="30" t="s">
        <v>9281</v>
      </c>
      <c r="BG1873" s="30">
        <v>2</v>
      </c>
      <c r="BH1873" s="30"/>
      <c r="BI1873" s="31"/>
    </row>
    <row r="1874" spans="1:61" ht="16.5">
      <c r="A1874" s="21" t="s">
        <v>10325</v>
      </c>
      <c r="B1874" s="21">
        <v>10791</v>
      </c>
      <c r="C1874" s="21">
        <v>2208680</v>
      </c>
      <c r="D1874" s="21">
        <v>2158661559</v>
      </c>
      <c r="E1874" s="22">
        <v>1101116177433</v>
      </c>
      <c r="F1874" s="24" t="s">
        <v>10326</v>
      </c>
      <c r="G1874" s="24" t="s">
        <v>44</v>
      </c>
      <c r="H1874" s="24" t="s">
        <v>51</v>
      </c>
      <c r="I1874" s="24" t="s">
        <v>52</v>
      </c>
      <c r="J1874" s="24" t="s">
        <v>171</v>
      </c>
      <c r="K1874" s="21">
        <v>48</v>
      </c>
      <c r="L1874" s="32" t="s">
        <v>10327</v>
      </c>
      <c r="M1874" s="21" t="s">
        <v>10328</v>
      </c>
      <c r="N1874" s="21">
        <v>1</v>
      </c>
      <c r="O1874" s="21" t="s">
        <v>55</v>
      </c>
      <c r="P1874" s="21">
        <v>0</v>
      </c>
      <c r="Q1874" s="21">
        <v>0</v>
      </c>
      <c r="R1874" s="21">
        <v>0</v>
      </c>
      <c r="S1874" s="33">
        <v>401486</v>
      </c>
      <c r="T1874" s="21">
        <v>0</v>
      </c>
      <c r="U1874" s="21">
        <v>0</v>
      </c>
      <c r="V1874" s="33">
        <v>1626516</v>
      </c>
      <c r="W1874" s="21">
        <v>0</v>
      </c>
      <c r="X1874" s="33">
        <f>4153269+18913227</f>
        <v>23066496</v>
      </c>
      <c r="Y1874" s="33">
        <v>7520454</v>
      </c>
      <c r="Z1874" s="16" t="s">
        <v>126</v>
      </c>
      <c r="AA1874" s="102">
        <v>0</v>
      </c>
      <c r="AB1874" s="21">
        <v>75.2</v>
      </c>
      <c r="AC1874" s="21">
        <v>4</v>
      </c>
      <c r="AD1874" s="99">
        <v>0</v>
      </c>
      <c r="AE1874" s="21">
        <v>246.9</v>
      </c>
      <c r="AF1874" s="21">
        <f t="shared" si="29"/>
        <v>326.10000000000002</v>
      </c>
      <c r="AG1874" s="21" t="s">
        <v>10301</v>
      </c>
      <c r="AH1874" s="24" t="s">
        <v>10329</v>
      </c>
      <c r="AI1874" s="24" t="s">
        <v>10330</v>
      </c>
      <c r="AJ1874" s="27" t="s">
        <v>31115</v>
      </c>
      <c r="AK1874" s="28" t="s">
        <v>60</v>
      </c>
      <c r="AL1874" s="28">
        <v>10</v>
      </c>
      <c r="AM1874" s="28">
        <v>20040909</v>
      </c>
      <c r="AN1874" s="29">
        <v>308</v>
      </c>
      <c r="AO1874" s="29">
        <v>202307</v>
      </c>
      <c r="AP1874" s="29">
        <v>2022</v>
      </c>
      <c r="AQ1874" s="28">
        <v>507491760</v>
      </c>
      <c r="AR1874" s="28">
        <v>451695700</v>
      </c>
      <c r="AS1874" s="28">
        <v>654815</v>
      </c>
      <c r="AT1874" s="30">
        <v>1</v>
      </c>
      <c r="AU1874" s="30"/>
      <c r="AV1874" s="30"/>
      <c r="AW1874" s="30"/>
      <c r="AX1874" s="30"/>
      <c r="AY1874" s="30"/>
      <c r="AZ1874" s="30"/>
      <c r="BA1874" s="30"/>
      <c r="BB1874" s="30" t="s">
        <v>54452</v>
      </c>
      <c r="BC1874" s="30" t="s">
        <v>54452</v>
      </c>
      <c r="BD1874" s="30" t="s">
        <v>54452</v>
      </c>
      <c r="BE1874" s="30" t="s">
        <v>54452</v>
      </c>
      <c r="BF1874" s="30" t="s">
        <v>54452</v>
      </c>
      <c r="BG1874" s="30">
        <v>4</v>
      </c>
      <c r="BH1874" s="30" t="s">
        <v>10331</v>
      </c>
      <c r="BI1874" s="31"/>
    </row>
    <row r="1875" spans="1:61" ht="16.5">
      <c r="A1875" s="21" t="s">
        <v>12415</v>
      </c>
      <c r="B1875" s="21">
        <v>12258</v>
      </c>
      <c r="C1875" s="21">
        <v>1570615</v>
      </c>
      <c r="D1875" s="21">
        <v>2118707735</v>
      </c>
      <c r="E1875" s="22">
        <v>1101112427098</v>
      </c>
      <c r="F1875" s="24" t="s">
        <v>12416</v>
      </c>
      <c r="G1875" s="24" t="s">
        <v>44</v>
      </c>
      <c r="H1875" s="24" t="s">
        <v>51</v>
      </c>
      <c r="I1875" s="24" t="s">
        <v>52</v>
      </c>
      <c r="J1875" s="24" t="s">
        <v>462</v>
      </c>
      <c r="K1875" s="21">
        <v>56</v>
      </c>
      <c r="L1875" s="32" t="s">
        <v>12417</v>
      </c>
      <c r="M1875" s="21" t="s">
        <v>12418</v>
      </c>
      <c r="N1875" s="21">
        <v>1</v>
      </c>
      <c r="O1875" s="21" t="s">
        <v>55</v>
      </c>
      <c r="P1875" s="21">
        <v>0</v>
      </c>
      <c r="Q1875" s="21">
        <v>0</v>
      </c>
      <c r="R1875" s="21">
        <v>0</v>
      </c>
      <c r="S1875" s="21">
        <v>0</v>
      </c>
      <c r="T1875" s="21">
        <v>0</v>
      </c>
      <c r="U1875" s="33">
        <v>7260</v>
      </c>
      <c r="V1875" s="21">
        <v>0</v>
      </c>
      <c r="W1875" s="33">
        <v>816381</v>
      </c>
      <c r="X1875" s="21">
        <v>0</v>
      </c>
      <c r="Y1875" s="33">
        <v>26706791</v>
      </c>
      <c r="Z1875" s="16" t="s">
        <v>315</v>
      </c>
      <c r="AA1875" s="102">
        <v>0</v>
      </c>
      <c r="AB1875" s="21">
        <v>267</v>
      </c>
      <c r="AC1875" s="99">
        <v>0</v>
      </c>
      <c r="AD1875" s="99">
        <v>0</v>
      </c>
      <c r="AE1875" s="21">
        <v>8.1</v>
      </c>
      <c r="AF1875" s="21">
        <f t="shared" si="29"/>
        <v>275.10000000000002</v>
      </c>
      <c r="AG1875" s="21" t="s">
        <v>12419</v>
      </c>
      <c r="AH1875" s="24" t="s">
        <v>12420</v>
      </c>
      <c r="AI1875" s="24" t="s">
        <v>12421</v>
      </c>
      <c r="AJ1875" s="27" t="s">
        <v>32363</v>
      </c>
      <c r="AK1875" s="28" t="s">
        <v>156</v>
      </c>
      <c r="AL1875" s="28">
        <v>10</v>
      </c>
      <c r="AM1875" s="28">
        <v>20020121</v>
      </c>
      <c r="AN1875" s="29">
        <v>1078</v>
      </c>
      <c r="AO1875" s="29">
        <v>202306</v>
      </c>
      <c r="AP1875" s="29">
        <v>2022</v>
      </c>
      <c r="AQ1875" s="28">
        <v>208542777</v>
      </c>
      <c r="AR1875" s="28">
        <v>306759391</v>
      </c>
      <c r="AS1875" s="28">
        <v>6498371</v>
      </c>
      <c r="AT1875" s="30">
        <v>1</v>
      </c>
      <c r="AU1875" s="30"/>
      <c r="AV1875" s="30"/>
      <c r="AW1875" s="30"/>
      <c r="AX1875" s="30"/>
      <c r="AY1875" s="30"/>
      <c r="AZ1875" s="30"/>
      <c r="BA1875" s="30"/>
      <c r="BB1875" s="30" t="s">
        <v>54452</v>
      </c>
      <c r="BC1875" s="30" t="s">
        <v>54452</v>
      </c>
      <c r="BD1875" s="30" t="s">
        <v>54452</v>
      </c>
      <c r="BE1875" s="30" t="s">
        <v>54452</v>
      </c>
      <c r="BF1875" s="30" t="s">
        <v>12422</v>
      </c>
      <c r="BG1875" s="30">
        <v>2</v>
      </c>
      <c r="BH1875" s="30"/>
      <c r="BI1875" s="31"/>
    </row>
    <row r="1876" spans="1:61" ht="16.5">
      <c r="A1876" s="21" t="s">
        <v>6237</v>
      </c>
      <c r="B1876" s="21">
        <v>6312</v>
      </c>
      <c r="C1876" s="21">
        <v>2106623</v>
      </c>
      <c r="D1876" s="21">
        <v>1248620228</v>
      </c>
      <c r="E1876" s="22">
        <v>1348110094590</v>
      </c>
      <c r="F1876" s="24" t="s">
        <v>6238</v>
      </c>
      <c r="G1876" s="24" t="s">
        <v>44</v>
      </c>
      <c r="H1876" s="24" t="s">
        <v>51</v>
      </c>
      <c r="I1876" s="24" t="s">
        <v>65</v>
      </c>
      <c r="J1876" s="24" t="s">
        <v>1042</v>
      </c>
      <c r="K1876" s="21">
        <v>36</v>
      </c>
      <c r="L1876" s="32" t="s">
        <v>6239</v>
      </c>
      <c r="M1876" s="21" t="s">
        <v>6240</v>
      </c>
      <c r="N1876" s="21">
        <v>1</v>
      </c>
      <c r="O1876" s="21" t="s">
        <v>55</v>
      </c>
      <c r="P1876" s="21">
        <v>0</v>
      </c>
      <c r="Q1876" s="39">
        <v>1877549</v>
      </c>
      <c r="R1876" s="39">
        <v>2964</v>
      </c>
      <c r="S1876" s="39">
        <v>651513</v>
      </c>
      <c r="T1876" s="21">
        <v>0</v>
      </c>
      <c r="U1876" s="39">
        <v>52456</v>
      </c>
      <c r="V1876" s="33">
        <v>34420</v>
      </c>
      <c r="W1876" s="33">
        <v>226009</v>
      </c>
      <c r="X1876" s="21">
        <f>SUM(2020,6016736)</f>
        <v>6018756</v>
      </c>
      <c r="Y1876" s="21">
        <v>0</v>
      </c>
      <c r="Z1876" s="16" t="s">
        <v>126</v>
      </c>
      <c r="AA1876" s="102">
        <v>0</v>
      </c>
      <c r="AB1876" s="21">
        <v>18.8</v>
      </c>
      <c r="AC1876" s="21">
        <v>6.5</v>
      </c>
      <c r="AD1876" s="21">
        <v>0.5</v>
      </c>
      <c r="AE1876" s="21">
        <v>62.7</v>
      </c>
      <c r="AF1876" s="21">
        <f t="shared" si="29"/>
        <v>88.5</v>
      </c>
      <c r="AG1876" s="21" t="s">
        <v>6241</v>
      </c>
      <c r="AH1876" s="24" t="s">
        <v>6242</v>
      </c>
      <c r="AI1876" s="24" t="s">
        <v>6243</v>
      </c>
      <c r="AJ1876" s="27" t="s">
        <v>32364</v>
      </c>
      <c r="AK1876" s="28" t="s">
        <v>60</v>
      </c>
      <c r="AL1876" s="28">
        <v>10</v>
      </c>
      <c r="AM1876" s="28">
        <v>20040427</v>
      </c>
      <c r="AN1876" s="29">
        <v>449</v>
      </c>
      <c r="AO1876" s="29">
        <v>202212</v>
      </c>
      <c r="AP1876" s="29">
        <v>2022</v>
      </c>
      <c r="AQ1876" s="28">
        <v>51589573</v>
      </c>
      <c r="AR1876" s="28">
        <v>51597713</v>
      </c>
      <c r="AS1876" s="28">
        <v>1750000</v>
      </c>
      <c r="AT1876" s="30">
        <v>1</v>
      </c>
      <c r="AU1876" s="30"/>
      <c r="AV1876" s="30"/>
      <c r="AW1876" s="30"/>
      <c r="AX1876" s="30"/>
      <c r="AY1876" s="30"/>
      <c r="AZ1876" s="30"/>
      <c r="BA1876" s="30"/>
      <c r="BB1876" s="30" t="s">
        <v>54452</v>
      </c>
      <c r="BC1876" s="30" t="s">
        <v>54452</v>
      </c>
      <c r="BD1876" s="30" t="s">
        <v>54452</v>
      </c>
      <c r="BE1876" s="30" t="s">
        <v>54452</v>
      </c>
      <c r="BF1876" s="30" t="s">
        <v>6244</v>
      </c>
      <c r="BG1876" s="30">
        <v>2</v>
      </c>
      <c r="BH1876" s="30"/>
      <c r="BI1876" s="31"/>
    </row>
    <row r="1877" spans="1:61" ht="16.5">
      <c r="A1877" s="21" t="s">
        <v>13557</v>
      </c>
      <c r="B1877" s="21">
        <v>13381</v>
      </c>
      <c r="C1877" s="21">
        <v>4220306</v>
      </c>
      <c r="D1877" s="21">
        <v>1208801280</v>
      </c>
      <c r="E1877" s="22">
        <v>1101115119080</v>
      </c>
      <c r="F1877" s="24" t="s">
        <v>13558</v>
      </c>
      <c r="G1877" s="24" t="s">
        <v>44</v>
      </c>
      <c r="H1877" s="24" t="s">
        <v>51</v>
      </c>
      <c r="I1877" s="24" t="s">
        <v>65</v>
      </c>
      <c r="J1877" s="24" t="s">
        <v>1449</v>
      </c>
      <c r="K1877" s="21">
        <v>61</v>
      </c>
      <c r="L1877" s="32" t="s">
        <v>13559</v>
      </c>
      <c r="M1877" s="21" t="s">
        <v>3981</v>
      </c>
      <c r="N1877" s="26">
        <v>1</v>
      </c>
      <c r="O1877" s="26" t="s">
        <v>55</v>
      </c>
      <c r="P1877" s="21">
        <v>0</v>
      </c>
      <c r="Q1877" s="21">
        <v>0</v>
      </c>
      <c r="R1877" s="21">
        <v>0</v>
      </c>
      <c r="S1877" s="21">
        <v>0</v>
      </c>
      <c r="T1877" s="21">
        <v>0</v>
      </c>
      <c r="U1877" s="21">
        <v>0</v>
      </c>
      <c r="V1877" s="21">
        <v>0</v>
      </c>
      <c r="W1877" s="33">
        <v>4566033</v>
      </c>
      <c r="X1877" s="33">
        <v>15459841</v>
      </c>
      <c r="Y1877" s="33">
        <v>16765298</v>
      </c>
      <c r="Z1877" s="21"/>
      <c r="AA1877" s="102">
        <v>0</v>
      </c>
      <c r="AB1877" s="21">
        <v>167.6</v>
      </c>
      <c r="AC1877" s="99">
        <v>0</v>
      </c>
      <c r="AD1877" s="99">
        <v>0</v>
      </c>
      <c r="AE1877" s="21">
        <v>200.2</v>
      </c>
      <c r="AF1877" s="21">
        <f t="shared" si="29"/>
        <v>367.79999999999995</v>
      </c>
      <c r="AG1877" s="21" t="s">
        <v>13560</v>
      </c>
      <c r="AH1877" s="24" t="s">
        <v>13561</v>
      </c>
      <c r="AI1877" s="24" t="s">
        <v>13562</v>
      </c>
      <c r="AJ1877" s="27" t="s">
        <v>30929</v>
      </c>
      <c r="AK1877" s="28" t="s">
        <v>60</v>
      </c>
      <c r="AL1877" s="28">
        <v>10</v>
      </c>
      <c r="AM1877" s="28">
        <v>20130423</v>
      </c>
      <c r="AN1877" s="29">
        <v>826</v>
      </c>
      <c r="AO1877" s="29">
        <v>202303</v>
      </c>
      <c r="AP1877" s="29">
        <v>2022</v>
      </c>
      <c r="AQ1877" s="28">
        <v>330776822</v>
      </c>
      <c r="AR1877" s="28">
        <v>1409128658</v>
      </c>
      <c r="AS1877" s="28">
        <v>35060231</v>
      </c>
      <c r="AT1877" s="30">
        <v>1</v>
      </c>
      <c r="AU1877" s="30"/>
      <c r="AV1877" s="30"/>
      <c r="AW1877" s="30"/>
      <c r="AX1877" s="30"/>
      <c r="AY1877" s="30"/>
      <c r="AZ1877" s="30"/>
      <c r="BA1877" s="30"/>
      <c r="BB1877" s="30" t="s">
        <v>54452</v>
      </c>
      <c r="BC1877" s="30" t="s">
        <v>54452</v>
      </c>
      <c r="BD1877" s="30" t="s">
        <v>54452</v>
      </c>
      <c r="BE1877" s="30" t="s">
        <v>54452</v>
      </c>
      <c r="BF1877" s="30" t="s">
        <v>54452</v>
      </c>
      <c r="BG1877" s="30">
        <v>4</v>
      </c>
      <c r="BH1877" s="30" t="s">
        <v>921</v>
      </c>
      <c r="BI1877" s="31"/>
    </row>
    <row r="1878" spans="1:61" ht="16.5">
      <c r="A1878" s="21" t="s">
        <v>12057</v>
      </c>
      <c r="B1878" s="21">
        <v>12096</v>
      </c>
      <c r="C1878" s="21">
        <v>6200804</v>
      </c>
      <c r="D1878" s="21">
        <v>5058181749</v>
      </c>
      <c r="E1878" s="22">
        <v>1712110081362</v>
      </c>
      <c r="F1878" s="24" t="s">
        <v>12058</v>
      </c>
      <c r="G1878" s="24" t="s">
        <v>44</v>
      </c>
      <c r="H1878" s="24" t="s">
        <v>51</v>
      </c>
      <c r="I1878" s="24" t="s">
        <v>63</v>
      </c>
      <c r="J1878" s="24" t="s">
        <v>8264</v>
      </c>
      <c r="K1878" s="21">
        <v>54</v>
      </c>
      <c r="L1878" s="32" t="s">
        <v>12059</v>
      </c>
      <c r="M1878" s="21" t="s">
        <v>12060</v>
      </c>
      <c r="N1878" s="21">
        <v>1</v>
      </c>
      <c r="O1878" s="21" t="s">
        <v>83</v>
      </c>
      <c r="P1878" s="21">
        <v>0</v>
      </c>
      <c r="Q1878" s="33">
        <v>35000000</v>
      </c>
      <c r="R1878" s="33">
        <v>130000000</v>
      </c>
      <c r="S1878" s="33">
        <v>244991400</v>
      </c>
      <c r="T1878" s="21">
        <v>0</v>
      </c>
      <c r="U1878" s="33">
        <v>1557309637</v>
      </c>
      <c r="V1878" s="21">
        <v>0</v>
      </c>
      <c r="W1878" s="33">
        <v>158009819</v>
      </c>
      <c r="X1878" s="33">
        <v>483749474</v>
      </c>
      <c r="Y1878" s="33">
        <v>3144834000</v>
      </c>
      <c r="Z1878" s="16" t="s">
        <v>315</v>
      </c>
      <c r="AA1878" s="102">
        <v>0</v>
      </c>
      <c r="AB1878" s="21">
        <v>33</v>
      </c>
      <c r="AC1878" s="21">
        <v>2.4</v>
      </c>
      <c r="AD1878" s="21">
        <v>15.5</v>
      </c>
      <c r="AE1878" s="21">
        <v>6.4</v>
      </c>
      <c r="AF1878" s="21">
        <f t="shared" si="29"/>
        <v>57.3</v>
      </c>
      <c r="AG1878" s="21" t="s">
        <v>12061</v>
      </c>
      <c r="AH1878" s="24">
        <v>18991888</v>
      </c>
      <c r="AI1878" s="24" t="s">
        <v>12062</v>
      </c>
      <c r="AJ1878" s="27" t="s">
        <v>32365</v>
      </c>
      <c r="AK1878" s="28" t="s">
        <v>60</v>
      </c>
      <c r="AL1878" s="28">
        <v>10</v>
      </c>
      <c r="AM1878" s="28">
        <v>20140901</v>
      </c>
      <c r="AN1878" s="29">
        <v>327</v>
      </c>
      <c r="AO1878" s="29">
        <v>202212</v>
      </c>
      <c r="AP1878" s="29">
        <v>2022</v>
      </c>
      <c r="AQ1878" s="28">
        <v>121703353</v>
      </c>
      <c r="AR1878" s="28">
        <v>584540517</v>
      </c>
      <c r="AS1878" s="28">
        <v>28910110</v>
      </c>
      <c r="AT1878" s="30">
        <v>1</v>
      </c>
      <c r="AU1878" s="30"/>
      <c r="AV1878" s="30"/>
      <c r="AW1878" s="30"/>
      <c r="AX1878" s="30"/>
      <c r="AY1878" s="30"/>
      <c r="AZ1878" s="30"/>
      <c r="BA1878" s="30"/>
      <c r="BB1878" s="30" t="s">
        <v>54452</v>
      </c>
      <c r="BC1878" s="30" t="s">
        <v>54452</v>
      </c>
      <c r="BD1878" s="30" t="s">
        <v>54452</v>
      </c>
      <c r="BE1878" s="30" t="s">
        <v>54452</v>
      </c>
      <c r="BF1878" s="30" t="s">
        <v>54452</v>
      </c>
      <c r="BG1878" s="30">
        <v>4</v>
      </c>
      <c r="BH1878" s="30" t="s">
        <v>237</v>
      </c>
      <c r="BI1878" s="31"/>
    </row>
    <row r="1879" spans="1:61" ht="16.5">
      <c r="A1879" s="21" t="s">
        <v>5976</v>
      </c>
      <c r="B1879" s="21">
        <v>6047</v>
      </c>
      <c r="C1879" s="21">
        <v>1791766</v>
      </c>
      <c r="D1879" s="21">
        <v>2028135574</v>
      </c>
      <c r="E1879" s="22">
        <v>1101110509872</v>
      </c>
      <c r="F1879" s="24" t="s">
        <v>5977</v>
      </c>
      <c r="G1879" s="24" t="s">
        <v>44</v>
      </c>
      <c r="H1879" s="24" t="s">
        <v>51</v>
      </c>
      <c r="I1879" s="24" t="s">
        <v>65</v>
      </c>
      <c r="J1879" s="24" t="s">
        <v>1045</v>
      </c>
      <c r="K1879" s="21">
        <v>17</v>
      </c>
      <c r="L1879" s="32" t="s">
        <v>5978</v>
      </c>
      <c r="M1879" s="21" t="s">
        <v>5979</v>
      </c>
      <c r="N1879" s="26">
        <v>1</v>
      </c>
      <c r="O1879" s="26" t="s">
        <v>55</v>
      </c>
      <c r="P1879" s="21">
        <v>0</v>
      </c>
      <c r="Q1879" s="21">
        <v>0</v>
      </c>
      <c r="R1879" s="21">
        <v>0</v>
      </c>
      <c r="S1879" s="33">
        <v>309400</v>
      </c>
      <c r="T1879" s="21">
        <v>0</v>
      </c>
      <c r="U1879" s="33">
        <v>281703</v>
      </c>
      <c r="V1879" s="33">
        <v>27400</v>
      </c>
      <c r="W1879" s="33">
        <v>177224</v>
      </c>
      <c r="X1879" s="33">
        <f>77304+258260</f>
        <v>335564</v>
      </c>
      <c r="Y1879" s="33">
        <v>558800</v>
      </c>
      <c r="Z1879" s="21" t="s">
        <v>5733</v>
      </c>
      <c r="AA1879" s="102">
        <v>0</v>
      </c>
      <c r="AB1879" s="21">
        <v>5.5</v>
      </c>
      <c r="AC1879" s="21">
        <v>3</v>
      </c>
      <c r="AD1879" s="21">
        <v>2.8</v>
      </c>
      <c r="AE1879" s="21">
        <v>5.4</v>
      </c>
      <c r="AF1879" s="21">
        <f t="shared" si="29"/>
        <v>16.700000000000003</v>
      </c>
      <c r="AG1879" s="21" t="s">
        <v>5980</v>
      </c>
      <c r="AH1879" s="24" t="s">
        <v>5981</v>
      </c>
      <c r="AI1879" s="24" t="s">
        <v>5982</v>
      </c>
      <c r="AJ1879" s="27" t="s">
        <v>32366</v>
      </c>
      <c r="AK1879" s="28" t="s">
        <v>70</v>
      </c>
      <c r="AL1879" s="28">
        <v>10</v>
      </c>
      <c r="AM1879" s="28">
        <v>19861107</v>
      </c>
      <c r="AN1879" s="29">
        <v>320</v>
      </c>
      <c r="AO1879" s="29">
        <v>202306</v>
      </c>
      <c r="AP1879" s="29">
        <v>2022</v>
      </c>
      <c r="AQ1879" s="28">
        <v>157342080</v>
      </c>
      <c r="AR1879" s="28">
        <v>161145165</v>
      </c>
      <c r="AS1879" s="28">
        <v>17241947</v>
      </c>
      <c r="AT1879" s="30">
        <v>1</v>
      </c>
      <c r="AU1879" s="30"/>
      <c r="AV1879" s="30"/>
      <c r="AW1879" s="30"/>
      <c r="AX1879" s="30"/>
      <c r="AY1879" s="30"/>
      <c r="AZ1879" s="30"/>
      <c r="BA1879" s="30"/>
      <c r="BB1879" s="30" t="s">
        <v>54452</v>
      </c>
      <c r="BC1879" s="30" t="s">
        <v>54452</v>
      </c>
      <c r="BD1879" s="30" t="s">
        <v>54452</v>
      </c>
      <c r="BE1879" s="30" t="s">
        <v>54452</v>
      </c>
      <c r="BF1879" s="30" t="s">
        <v>5983</v>
      </c>
      <c r="BG1879" s="30">
        <v>2</v>
      </c>
      <c r="BH1879" s="30"/>
      <c r="BI1879" s="31"/>
    </row>
    <row r="1880" spans="1:61" ht="16.5">
      <c r="A1880" s="21" t="s">
        <v>10630</v>
      </c>
      <c r="B1880" s="21">
        <v>11044</v>
      </c>
      <c r="C1880" s="21">
        <v>5991752</v>
      </c>
      <c r="D1880" s="21">
        <v>2208893187</v>
      </c>
      <c r="E1880" s="22">
        <v>1101115587592</v>
      </c>
      <c r="F1880" s="24" t="s">
        <v>10631</v>
      </c>
      <c r="G1880" s="24" t="s">
        <v>44</v>
      </c>
      <c r="H1880" s="24" t="s">
        <v>51</v>
      </c>
      <c r="I1880" s="24" t="s">
        <v>65</v>
      </c>
      <c r="J1880" s="24" t="s">
        <v>462</v>
      </c>
      <c r="K1880" s="21">
        <v>56</v>
      </c>
      <c r="L1880" s="21"/>
      <c r="M1880" s="21" t="s">
        <v>3553</v>
      </c>
      <c r="N1880" s="21">
        <v>1</v>
      </c>
      <c r="O1880" s="21" t="s">
        <v>55</v>
      </c>
      <c r="P1880" s="21">
        <v>0</v>
      </c>
      <c r="Q1880" s="21">
        <v>0</v>
      </c>
      <c r="R1880" s="33">
        <v>571591</v>
      </c>
      <c r="S1880" s="21">
        <v>0</v>
      </c>
      <c r="T1880" s="21">
        <v>0</v>
      </c>
      <c r="U1880" s="21">
        <v>0</v>
      </c>
      <c r="V1880" s="21">
        <v>0</v>
      </c>
      <c r="W1880" s="33">
        <v>567245</v>
      </c>
      <c r="X1880" s="21">
        <v>0</v>
      </c>
      <c r="Y1880" s="21">
        <v>0</v>
      </c>
      <c r="Z1880" s="21" t="s">
        <v>315</v>
      </c>
      <c r="AA1880" s="102">
        <v>0</v>
      </c>
      <c r="AB1880" s="21">
        <v>5.7</v>
      </c>
      <c r="AC1880" s="99">
        <v>0</v>
      </c>
      <c r="AD1880" s="99">
        <v>0</v>
      </c>
      <c r="AE1880" s="21">
        <v>5.6</v>
      </c>
      <c r="AF1880" s="21">
        <f t="shared" si="29"/>
        <v>11.3</v>
      </c>
      <c r="AG1880" s="21" t="s">
        <v>10632</v>
      </c>
      <c r="AH1880" s="24" t="s">
        <v>10633</v>
      </c>
      <c r="AI1880" s="24" t="s">
        <v>10634</v>
      </c>
      <c r="AJ1880" s="27" t="s">
        <v>32367</v>
      </c>
      <c r="AK1880" s="28" t="s">
        <v>60</v>
      </c>
      <c r="AL1880" s="28">
        <v>10</v>
      </c>
      <c r="AM1880" s="28">
        <v>20141212</v>
      </c>
      <c r="AN1880" s="29">
        <v>397</v>
      </c>
      <c r="AO1880" s="29">
        <v>202212</v>
      </c>
      <c r="AP1880" s="29">
        <v>2022</v>
      </c>
      <c r="AQ1880" s="28">
        <v>117217990</v>
      </c>
      <c r="AR1880" s="28">
        <v>98890905</v>
      </c>
      <c r="AS1880" s="28">
        <v>474574</v>
      </c>
      <c r="AT1880" s="30">
        <v>1</v>
      </c>
      <c r="AU1880" s="30"/>
      <c r="AV1880" s="30"/>
      <c r="AW1880" s="30"/>
      <c r="AX1880" s="30"/>
      <c r="AY1880" s="30"/>
      <c r="AZ1880" s="30"/>
      <c r="BA1880" s="30"/>
      <c r="BB1880" s="30" t="s">
        <v>54452</v>
      </c>
      <c r="BC1880" s="30" t="s">
        <v>54452</v>
      </c>
      <c r="BD1880" s="30" t="s">
        <v>54452</v>
      </c>
      <c r="BE1880" s="30" t="s">
        <v>54452</v>
      </c>
      <c r="BF1880" s="30" t="s">
        <v>10635</v>
      </c>
      <c r="BG1880" s="30">
        <v>2</v>
      </c>
      <c r="BH1880" s="30" t="s">
        <v>10636</v>
      </c>
      <c r="BI1880" s="31"/>
    </row>
    <row r="1881" spans="1:61" ht="16.5">
      <c r="A1881" s="21" t="s">
        <v>14943</v>
      </c>
      <c r="B1881" s="21">
        <v>14287</v>
      </c>
      <c r="C1881" s="21">
        <v>2247811</v>
      </c>
      <c r="D1881" s="21">
        <v>1078659408</v>
      </c>
      <c r="E1881" s="22">
        <v>1101113163899</v>
      </c>
      <c r="F1881" s="24" t="s">
        <v>14944</v>
      </c>
      <c r="G1881" s="24" t="s">
        <v>44</v>
      </c>
      <c r="H1881" s="24" t="s">
        <v>51</v>
      </c>
      <c r="I1881" s="24" t="s">
        <v>65</v>
      </c>
      <c r="J1881" s="24" t="s">
        <v>363</v>
      </c>
      <c r="K1881" s="21">
        <v>63</v>
      </c>
      <c r="L1881" s="32" t="s">
        <v>14945</v>
      </c>
      <c r="M1881" s="21" t="s">
        <v>14946</v>
      </c>
      <c r="N1881" s="21">
        <v>1</v>
      </c>
      <c r="O1881" s="21" t="s">
        <v>83</v>
      </c>
      <c r="P1881" s="21">
        <v>0</v>
      </c>
      <c r="Q1881" s="21">
        <v>0</v>
      </c>
      <c r="R1881" s="21">
        <v>0</v>
      </c>
      <c r="S1881" s="21">
        <v>0</v>
      </c>
      <c r="T1881" s="21">
        <v>0</v>
      </c>
      <c r="U1881" s="21">
        <v>0</v>
      </c>
      <c r="V1881" s="21">
        <v>0</v>
      </c>
      <c r="W1881" s="33">
        <v>3938820</v>
      </c>
      <c r="X1881" s="21">
        <v>0</v>
      </c>
      <c r="Y1881" s="21">
        <v>0</v>
      </c>
      <c r="Z1881" s="16" t="s">
        <v>315</v>
      </c>
      <c r="AA1881" s="102">
        <v>0</v>
      </c>
      <c r="AB1881" s="99">
        <v>0</v>
      </c>
      <c r="AC1881" s="99">
        <v>0</v>
      </c>
      <c r="AD1881" s="99">
        <v>0</v>
      </c>
      <c r="AE1881" s="99">
        <v>0</v>
      </c>
      <c r="AF1881" s="21">
        <f t="shared" si="29"/>
        <v>0</v>
      </c>
      <c r="AG1881" s="21" t="s">
        <v>14947</v>
      </c>
      <c r="AH1881" s="24" t="s">
        <v>14948</v>
      </c>
      <c r="AI1881" s="24" t="s">
        <v>14949</v>
      </c>
      <c r="AJ1881" s="27" t="s">
        <v>31190</v>
      </c>
      <c r="AK1881" s="28" t="s">
        <v>60</v>
      </c>
      <c r="AL1881" s="28">
        <v>10</v>
      </c>
      <c r="AM1881" s="28">
        <v>20050201</v>
      </c>
      <c r="AN1881" s="29">
        <v>703</v>
      </c>
      <c r="AO1881" s="29">
        <v>202303</v>
      </c>
      <c r="AP1881" s="29">
        <v>2022</v>
      </c>
      <c r="AQ1881" s="28">
        <v>23144004</v>
      </c>
      <c r="AR1881" s="28">
        <v>9739452</v>
      </c>
      <c r="AS1881" s="28">
        <v>300000</v>
      </c>
      <c r="AT1881" s="30">
        <v>2</v>
      </c>
      <c r="AU1881" s="30"/>
      <c r="AV1881" s="30"/>
      <c r="AW1881" s="30"/>
      <c r="AX1881" s="30"/>
      <c r="AY1881" s="30"/>
      <c r="AZ1881" s="30"/>
      <c r="BA1881" s="30"/>
      <c r="BB1881" s="30" t="s">
        <v>54452</v>
      </c>
      <c r="BC1881" s="30" t="s">
        <v>54452</v>
      </c>
      <c r="BD1881" s="30" t="s">
        <v>54452</v>
      </c>
      <c r="BE1881" s="30" t="s">
        <v>54452</v>
      </c>
      <c r="BF1881" s="30" t="s">
        <v>54452</v>
      </c>
      <c r="BG1881" s="30">
        <v>7</v>
      </c>
      <c r="BH1881" s="30"/>
      <c r="BI1881" s="31"/>
    </row>
    <row r="1882" spans="1:61" ht="16.5">
      <c r="A1882" s="21" t="s">
        <v>5130</v>
      </c>
      <c r="B1882" s="21">
        <v>4820</v>
      </c>
      <c r="C1882" s="21">
        <v>1407365</v>
      </c>
      <c r="D1882" s="21">
        <v>1208193796</v>
      </c>
      <c r="E1882" s="22">
        <v>1101111775894</v>
      </c>
      <c r="F1882" s="24" t="s">
        <v>5131</v>
      </c>
      <c r="G1882" s="24" t="s">
        <v>44</v>
      </c>
      <c r="H1882" s="24" t="s">
        <v>51</v>
      </c>
      <c r="I1882" s="24" t="s">
        <v>52</v>
      </c>
      <c r="J1882" s="24" t="s">
        <v>1010</v>
      </c>
      <c r="K1882" s="21">
        <v>30</v>
      </c>
      <c r="L1882" s="32" t="s">
        <v>5132</v>
      </c>
      <c r="M1882" s="21" t="s">
        <v>5133</v>
      </c>
      <c r="N1882" s="21">
        <v>1</v>
      </c>
      <c r="O1882" s="21" t="s">
        <v>55</v>
      </c>
      <c r="P1882" s="51">
        <v>9503303</v>
      </c>
      <c r="Q1882" s="51">
        <v>504277</v>
      </c>
      <c r="R1882" s="21">
        <v>0</v>
      </c>
      <c r="S1882" s="51">
        <v>1083010</v>
      </c>
      <c r="T1882" s="21">
        <v>0</v>
      </c>
      <c r="U1882" s="51">
        <v>122645</v>
      </c>
      <c r="V1882" s="51">
        <v>1270498</v>
      </c>
      <c r="W1882" s="21">
        <v>0</v>
      </c>
      <c r="X1882" s="21">
        <f>SUM(162600,762564)</f>
        <v>925164</v>
      </c>
      <c r="Y1882" s="51">
        <v>633751</v>
      </c>
      <c r="Z1882" s="16" t="s">
        <v>126</v>
      </c>
      <c r="AA1882" s="21">
        <v>95</v>
      </c>
      <c r="AB1882" s="21">
        <v>11.3</v>
      </c>
      <c r="AC1882" s="21">
        <v>10.8</v>
      </c>
      <c r="AD1882" s="21">
        <v>1.2</v>
      </c>
      <c r="AE1882" s="21">
        <v>21.9</v>
      </c>
      <c r="AF1882" s="21">
        <f t="shared" si="29"/>
        <v>140.19999999999999</v>
      </c>
      <c r="AG1882" s="21" t="s">
        <v>5047</v>
      </c>
      <c r="AH1882" s="24" t="s">
        <v>5134</v>
      </c>
      <c r="AI1882" s="24" t="s">
        <v>5135</v>
      </c>
      <c r="AJ1882" s="27" t="s">
        <v>32368</v>
      </c>
      <c r="AK1882" s="28" t="s">
        <v>70</v>
      </c>
      <c r="AL1882" s="28">
        <v>10</v>
      </c>
      <c r="AM1882" s="28">
        <v>19990918</v>
      </c>
      <c r="AN1882" s="29">
        <v>484</v>
      </c>
      <c r="AO1882" s="29">
        <v>202306</v>
      </c>
      <c r="AP1882" s="29">
        <v>2022</v>
      </c>
      <c r="AQ1882" s="28">
        <v>226546008</v>
      </c>
      <c r="AR1882" s="28">
        <v>289330092</v>
      </c>
      <c r="AS1882" s="28">
        <v>5000933</v>
      </c>
      <c r="AT1882" s="30">
        <v>1</v>
      </c>
      <c r="AU1882" s="30"/>
      <c r="AV1882" s="30"/>
      <c r="AW1882" s="30"/>
      <c r="AX1882" s="30"/>
      <c r="AY1882" s="30"/>
      <c r="AZ1882" s="30"/>
      <c r="BA1882" s="30"/>
      <c r="BB1882" s="30" t="s">
        <v>54452</v>
      </c>
      <c r="BC1882" s="30" t="s">
        <v>54452</v>
      </c>
      <c r="BD1882" s="30" t="s">
        <v>54452</v>
      </c>
      <c r="BE1882" s="30" t="s">
        <v>54452</v>
      </c>
      <c r="BF1882" s="30" t="s">
        <v>54452</v>
      </c>
      <c r="BG1882" s="30">
        <v>5</v>
      </c>
      <c r="BH1882" s="30"/>
      <c r="BI1882" s="31"/>
    </row>
    <row r="1883" spans="1:61" ht="16.5">
      <c r="A1883" s="21" t="s">
        <v>16435</v>
      </c>
      <c r="B1883" s="21">
        <v>23833</v>
      </c>
      <c r="C1883" s="21">
        <v>1568487</v>
      </c>
      <c r="D1883" s="21">
        <v>6088125575</v>
      </c>
      <c r="E1883" s="22">
        <v>1901110027034</v>
      </c>
      <c r="F1883" s="24" t="s">
        <v>16436</v>
      </c>
      <c r="G1883" s="24" t="s">
        <v>104</v>
      </c>
      <c r="H1883" s="24" t="s">
        <v>51</v>
      </c>
      <c r="I1883" s="24" t="s">
        <v>65</v>
      </c>
      <c r="J1883" s="24" t="s">
        <v>966</v>
      </c>
      <c r="K1883" s="21">
        <v>62</v>
      </c>
      <c r="L1883" s="32" t="s">
        <v>16437</v>
      </c>
      <c r="M1883" s="21" t="s">
        <v>16438</v>
      </c>
      <c r="N1883" s="21">
        <v>1</v>
      </c>
      <c r="O1883" s="21">
        <v>0</v>
      </c>
      <c r="P1883" s="21">
        <v>0</v>
      </c>
      <c r="Q1883" s="21">
        <v>0</v>
      </c>
      <c r="R1883" s="21">
        <v>0</v>
      </c>
      <c r="S1883" s="21">
        <v>0</v>
      </c>
      <c r="T1883" s="21">
        <v>0</v>
      </c>
      <c r="U1883" s="21">
        <v>0</v>
      </c>
      <c r="V1883" s="21">
        <v>0</v>
      </c>
      <c r="W1883" s="21">
        <v>0</v>
      </c>
      <c r="X1883" s="21">
        <v>0</v>
      </c>
      <c r="Y1883" s="21">
        <v>0</v>
      </c>
      <c r="Z1883" s="16" t="s">
        <v>315</v>
      </c>
      <c r="AA1883" s="101">
        <v>0</v>
      </c>
      <c r="AB1883" s="98">
        <v>0</v>
      </c>
      <c r="AC1883" s="98">
        <v>0</v>
      </c>
      <c r="AD1883" s="98">
        <v>0</v>
      </c>
      <c r="AE1883" s="98">
        <v>0</v>
      </c>
      <c r="AF1883" s="21">
        <f t="shared" si="29"/>
        <v>0</v>
      </c>
      <c r="AG1883" s="21" t="s">
        <v>16439</v>
      </c>
      <c r="AH1883" s="24" t="s">
        <v>16440</v>
      </c>
      <c r="AI1883" s="24" t="s">
        <v>16441</v>
      </c>
      <c r="AJ1883" s="27" t="s">
        <v>32369</v>
      </c>
      <c r="AK1883" s="28" t="s">
        <v>47</v>
      </c>
      <c r="AL1883" s="28">
        <v>10</v>
      </c>
      <c r="AM1883" s="28">
        <v>19960402</v>
      </c>
      <c r="AN1883" s="29">
        <v>348</v>
      </c>
      <c r="AO1883" s="29">
        <v>202212</v>
      </c>
      <c r="AP1883" s="29">
        <v>2022</v>
      </c>
      <c r="AQ1883" s="28">
        <v>10321923</v>
      </c>
      <c r="AR1883" s="28">
        <v>3568751</v>
      </c>
      <c r="AS1883" s="28">
        <v>1000000</v>
      </c>
      <c r="AT1883" s="30">
        <v>1</v>
      </c>
      <c r="AU1883" s="30"/>
      <c r="AV1883" s="30"/>
      <c r="AW1883" s="30"/>
      <c r="AX1883" s="30"/>
      <c r="AY1883" s="30"/>
      <c r="AZ1883" s="30"/>
      <c r="BA1883" s="30"/>
      <c r="BB1883" s="30" t="s">
        <v>54452</v>
      </c>
      <c r="BC1883" s="30" t="s">
        <v>54452</v>
      </c>
      <c r="BD1883" s="30" t="s">
        <v>54452</v>
      </c>
      <c r="BE1883" s="30" t="s">
        <v>54452</v>
      </c>
      <c r="BF1883" s="30" t="s">
        <v>54452</v>
      </c>
      <c r="BG1883" s="30">
        <v>7</v>
      </c>
      <c r="BH1883" s="30" t="s">
        <v>16442</v>
      </c>
      <c r="BI1883" s="31"/>
    </row>
    <row r="1884" spans="1:61" ht="16.5">
      <c r="A1884" s="21" t="s">
        <v>15253</v>
      </c>
      <c r="B1884" s="21">
        <v>14575</v>
      </c>
      <c r="C1884" s="21">
        <v>8587390</v>
      </c>
      <c r="D1884" s="21">
        <v>6538801121</v>
      </c>
      <c r="E1884" s="22">
        <v>1101116744654</v>
      </c>
      <c r="F1884" s="24" t="s">
        <v>15254</v>
      </c>
      <c r="G1884" s="24" t="s">
        <v>44</v>
      </c>
      <c r="H1884" s="24" t="s">
        <v>51</v>
      </c>
      <c r="I1884" s="24" t="s">
        <v>65</v>
      </c>
      <c r="J1884" s="24" t="s">
        <v>363</v>
      </c>
      <c r="K1884" s="21">
        <v>63</v>
      </c>
      <c r="L1884" s="32" t="s">
        <v>15255</v>
      </c>
      <c r="M1884" s="21" t="s">
        <v>9772</v>
      </c>
      <c r="N1884" s="21">
        <v>1</v>
      </c>
      <c r="O1884" s="21">
        <v>0</v>
      </c>
      <c r="P1884" s="21">
        <v>0</v>
      </c>
      <c r="Q1884" s="21">
        <v>0</v>
      </c>
      <c r="R1884" s="21">
        <v>0</v>
      </c>
      <c r="S1884" s="21">
        <v>0</v>
      </c>
      <c r="T1884" s="21">
        <v>0</v>
      </c>
      <c r="U1884" s="21">
        <v>0</v>
      </c>
      <c r="V1884" s="21">
        <v>0</v>
      </c>
      <c r="W1884" s="21">
        <v>0</v>
      </c>
      <c r="X1884" s="21">
        <v>0</v>
      </c>
      <c r="Y1884" s="21">
        <v>0</v>
      </c>
      <c r="Z1884" s="16" t="s">
        <v>315</v>
      </c>
      <c r="AA1884" s="101">
        <v>0</v>
      </c>
      <c r="AB1884" s="98">
        <v>0</v>
      </c>
      <c r="AC1884" s="98">
        <v>0</v>
      </c>
      <c r="AD1884" s="98">
        <v>0</v>
      </c>
      <c r="AE1884" s="98">
        <v>0</v>
      </c>
      <c r="AF1884" s="21">
        <f t="shared" si="29"/>
        <v>0</v>
      </c>
      <c r="AG1884" s="21" t="s">
        <v>15256</v>
      </c>
      <c r="AH1884" s="24" t="s">
        <v>15257</v>
      </c>
      <c r="AI1884" s="24" t="s">
        <v>768</v>
      </c>
      <c r="AJ1884" s="27" t="s">
        <v>32370</v>
      </c>
      <c r="AK1884" s="28" t="s">
        <v>60</v>
      </c>
      <c r="AL1884" s="28">
        <v>10</v>
      </c>
      <c r="AM1884" s="28">
        <v>20180509</v>
      </c>
      <c r="AN1884" s="29">
        <v>304</v>
      </c>
      <c r="AO1884" s="29">
        <v>202212</v>
      </c>
      <c r="AP1884" s="29">
        <v>2022</v>
      </c>
      <c r="AQ1884" s="28">
        <v>18629543</v>
      </c>
      <c r="AR1884" s="28">
        <v>3471341</v>
      </c>
      <c r="AS1884" s="28">
        <v>50000</v>
      </c>
      <c r="AT1884" s="30">
        <v>2</v>
      </c>
      <c r="AU1884" s="30"/>
      <c r="AV1884" s="30"/>
      <c r="AW1884" s="30"/>
      <c r="AX1884" s="30"/>
      <c r="AY1884" s="30"/>
      <c r="AZ1884" s="30"/>
      <c r="BA1884" s="30"/>
      <c r="BB1884" s="30" t="s">
        <v>54452</v>
      </c>
      <c r="BC1884" s="30" t="s">
        <v>54452</v>
      </c>
      <c r="BD1884" s="30" t="s">
        <v>54452</v>
      </c>
      <c r="BE1884" s="30" t="s">
        <v>54452</v>
      </c>
      <c r="BF1884" s="30" t="s">
        <v>54452</v>
      </c>
      <c r="BG1884" s="30">
        <v>7</v>
      </c>
      <c r="BH1884" s="30"/>
      <c r="BI1884" s="31"/>
    </row>
    <row r="1885" spans="1:61" ht="16.5">
      <c r="A1885" s="21" t="s">
        <v>12107</v>
      </c>
      <c r="B1885" s="21">
        <v>12127</v>
      </c>
      <c r="C1885" s="21">
        <v>4017565</v>
      </c>
      <c r="D1885" s="21">
        <v>1078754832</v>
      </c>
      <c r="E1885" s="22">
        <v>1101114635615</v>
      </c>
      <c r="F1885" s="24" t="s">
        <v>12108</v>
      </c>
      <c r="G1885" s="24" t="s">
        <v>44</v>
      </c>
      <c r="H1885" s="24" t="s">
        <v>51</v>
      </c>
      <c r="I1885" s="24" t="s">
        <v>65</v>
      </c>
      <c r="J1885" s="24" t="s">
        <v>605</v>
      </c>
      <c r="K1885" s="21">
        <v>55</v>
      </c>
      <c r="L1885" s="32" t="s">
        <v>12109</v>
      </c>
      <c r="M1885" s="21" t="s">
        <v>10328</v>
      </c>
      <c r="N1885" s="21">
        <v>2</v>
      </c>
      <c r="O1885" s="21" t="s">
        <v>55</v>
      </c>
      <c r="P1885" s="21">
        <v>0</v>
      </c>
      <c r="Q1885" s="21">
        <v>0</v>
      </c>
      <c r="R1885" s="33">
        <v>6089399</v>
      </c>
      <c r="S1885" s="21">
        <v>0</v>
      </c>
      <c r="T1885" s="21">
        <v>0</v>
      </c>
      <c r="U1885" s="21">
        <v>0</v>
      </c>
      <c r="V1885" s="33">
        <v>784496</v>
      </c>
      <c r="W1885" s="21">
        <v>0</v>
      </c>
      <c r="X1885" s="33">
        <v>13245581</v>
      </c>
      <c r="Y1885" s="33">
        <v>1467800</v>
      </c>
      <c r="Z1885" s="16" t="s">
        <v>315</v>
      </c>
      <c r="AA1885" s="102">
        <v>0</v>
      </c>
      <c r="AB1885" s="21">
        <v>75.5</v>
      </c>
      <c r="AC1885" s="99">
        <v>0</v>
      </c>
      <c r="AD1885" s="99">
        <v>0</v>
      </c>
      <c r="AE1885" s="21">
        <v>140.30000000000001</v>
      </c>
      <c r="AF1885" s="21">
        <f t="shared" si="29"/>
        <v>215.8</v>
      </c>
      <c r="AG1885" s="21" t="s">
        <v>12110</v>
      </c>
      <c r="AH1885" s="24" t="s">
        <v>10329</v>
      </c>
      <c r="AI1885" s="24" t="s">
        <v>12111</v>
      </c>
      <c r="AJ1885" s="27" t="s">
        <v>32143</v>
      </c>
      <c r="AK1885" s="28" t="s">
        <v>60</v>
      </c>
      <c r="AL1885" s="28">
        <v>10</v>
      </c>
      <c r="AM1885" s="28">
        <v>20110628</v>
      </c>
      <c r="AN1885" s="29">
        <v>413</v>
      </c>
      <c r="AO1885" s="29">
        <v>202212</v>
      </c>
      <c r="AP1885" s="29">
        <v>2022</v>
      </c>
      <c r="AQ1885" s="28">
        <v>60180571</v>
      </c>
      <c r="AR1885" s="28">
        <v>60218959</v>
      </c>
      <c r="AS1885" s="28">
        <v>74515</v>
      </c>
      <c r="AT1885" s="30">
        <v>1</v>
      </c>
      <c r="AU1885" s="30"/>
      <c r="AV1885" s="30"/>
      <c r="AW1885" s="30"/>
      <c r="AX1885" s="30"/>
      <c r="AY1885" s="30"/>
      <c r="AZ1885" s="30"/>
      <c r="BA1885" s="30"/>
      <c r="BB1885" s="30" t="s">
        <v>54452</v>
      </c>
      <c r="BC1885" s="30" t="s">
        <v>54452</v>
      </c>
      <c r="BD1885" s="30" t="s">
        <v>54452</v>
      </c>
      <c r="BE1885" s="30" t="s">
        <v>54452</v>
      </c>
      <c r="BF1885" s="30" t="s">
        <v>12112</v>
      </c>
      <c r="BG1885" s="30">
        <v>2</v>
      </c>
      <c r="BH1885" s="30"/>
      <c r="BI1885" s="31"/>
    </row>
    <row r="1886" spans="1:61" ht="16.5">
      <c r="A1886" s="21" t="s">
        <v>12020</v>
      </c>
      <c r="B1886" s="21">
        <v>12079</v>
      </c>
      <c r="C1886" s="21">
        <v>1972529</v>
      </c>
      <c r="D1886" s="21">
        <v>6058109668</v>
      </c>
      <c r="E1886" s="22">
        <v>1801110053461</v>
      </c>
      <c r="F1886" s="24" t="s">
        <v>12021</v>
      </c>
      <c r="G1886" s="24" t="s">
        <v>44</v>
      </c>
      <c r="H1886" s="24" t="s">
        <v>51</v>
      </c>
      <c r="I1886" s="24" t="s">
        <v>63</v>
      </c>
      <c r="J1886" s="24" t="s">
        <v>8264</v>
      </c>
      <c r="K1886" s="21">
        <v>54</v>
      </c>
      <c r="L1886" s="32" t="s">
        <v>12022</v>
      </c>
      <c r="M1886" s="21" t="s">
        <v>12023</v>
      </c>
      <c r="N1886" s="21">
        <v>1</v>
      </c>
      <c r="O1886" s="21" t="s">
        <v>351</v>
      </c>
      <c r="P1886" s="21">
        <v>0</v>
      </c>
      <c r="Q1886" s="33">
        <v>4270</v>
      </c>
      <c r="R1886" s="21">
        <v>0</v>
      </c>
      <c r="S1886" s="33">
        <v>1163</v>
      </c>
      <c r="T1886" s="21">
        <v>0</v>
      </c>
      <c r="U1886" s="36">
        <v>21</v>
      </c>
      <c r="V1886" s="36">
        <v>16</v>
      </c>
      <c r="W1886" s="33">
        <v>1245</v>
      </c>
      <c r="X1886" s="33">
        <v>5476</v>
      </c>
      <c r="Y1886" s="33">
        <v>26989</v>
      </c>
      <c r="Z1886" s="16" t="s">
        <v>315</v>
      </c>
      <c r="AA1886" s="103">
        <v>0</v>
      </c>
      <c r="AB1886" s="37">
        <v>312.5</v>
      </c>
      <c r="AC1886" s="37">
        <v>11.6</v>
      </c>
      <c r="AD1886" s="37">
        <v>0.2</v>
      </c>
      <c r="AE1886" s="37">
        <v>67.3</v>
      </c>
      <c r="AF1886" s="21">
        <f t="shared" si="29"/>
        <v>391.6</v>
      </c>
      <c r="AG1886" s="21" t="s">
        <v>11941</v>
      </c>
      <c r="AH1886" s="24" t="s">
        <v>12024</v>
      </c>
      <c r="AI1886" s="24" t="s">
        <v>12025</v>
      </c>
      <c r="AJ1886" s="27" t="s">
        <v>32371</v>
      </c>
      <c r="AK1886" s="28" t="s">
        <v>60</v>
      </c>
      <c r="AL1886" s="28">
        <v>10</v>
      </c>
      <c r="AM1886" s="28">
        <v>19781125</v>
      </c>
      <c r="AN1886" s="29">
        <v>765</v>
      </c>
      <c r="AO1886" s="29">
        <v>202212</v>
      </c>
      <c r="AP1886" s="29">
        <v>2022</v>
      </c>
      <c r="AQ1886" s="28">
        <v>186025809</v>
      </c>
      <c r="AR1886" s="28">
        <v>1697428813</v>
      </c>
      <c r="AS1886" s="28">
        <v>244010000</v>
      </c>
      <c r="AT1886" s="30">
        <v>1</v>
      </c>
      <c r="AU1886" s="30"/>
      <c r="AV1886" s="30"/>
      <c r="AW1886" s="30"/>
      <c r="AX1886" s="30"/>
      <c r="AY1886" s="30"/>
      <c r="AZ1886" s="30"/>
      <c r="BA1886" s="30"/>
      <c r="BB1886" s="30" t="s">
        <v>54452</v>
      </c>
      <c r="BC1886" s="30" t="s">
        <v>54452</v>
      </c>
      <c r="BD1886" s="30" t="s">
        <v>54452</v>
      </c>
      <c r="BE1886" s="30" t="s">
        <v>54452</v>
      </c>
      <c r="BF1886" s="30" t="s">
        <v>54452</v>
      </c>
      <c r="BG1886" s="30">
        <v>4</v>
      </c>
      <c r="BH1886" s="30" t="s">
        <v>237</v>
      </c>
      <c r="BI1886" s="31"/>
    </row>
    <row r="1887" spans="1:61" ht="16.5">
      <c r="A1887" s="21" t="s">
        <v>7986</v>
      </c>
      <c r="B1887" s="21">
        <v>8216</v>
      </c>
      <c r="C1887" s="21">
        <v>1406597</v>
      </c>
      <c r="D1887" s="21">
        <v>6178101562</v>
      </c>
      <c r="E1887" s="22">
        <v>1801110039495</v>
      </c>
      <c r="F1887" s="24" t="s">
        <v>7987</v>
      </c>
      <c r="G1887" s="24" t="s">
        <v>44</v>
      </c>
      <c r="H1887" s="24" t="s">
        <v>51</v>
      </c>
      <c r="I1887" s="24" t="s">
        <v>63</v>
      </c>
      <c r="J1887" s="24" t="s">
        <v>1247</v>
      </c>
      <c r="K1887" s="21">
        <v>44</v>
      </c>
      <c r="L1887" s="32" t="s">
        <v>7988</v>
      </c>
      <c r="M1887" s="21" t="s">
        <v>7989</v>
      </c>
      <c r="N1887" s="21">
        <v>1</v>
      </c>
      <c r="O1887" s="21" t="s">
        <v>55</v>
      </c>
      <c r="P1887" s="33">
        <v>9087</v>
      </c>
      <c r="Q1887" s="33">
        <v>1933247</v>
      </c>
      <c r="R1887" s="33">
        <v>30506276</v>
      </c>
      <c r="S1887" s="33">
        <v>2387844</v>
      </c>
      <c r="T1887" s="21">
        <v>0</v>
      </c>
      <c r="U1887" s="33">
        <v>706848</v>
      </c>
      <c r="V1887" s="33">
        <v>1623933</v>
      </c>
      <c r="W1887" s="33">
        <v>637968</v>
      </c>
      <c r="X1887" s="21">
        <v>0</v>
      </c>
      <c r="Y1887" s="33">
        <v>14007819</v>
      </c>
      <c r="Z1887" s="16"/>
      <c r="AA1887" s="102">
        <v>0</v>
      </c>
      <c r="AB1887" s="21">
        <v>464.4</v>
      </c>
      <c r="AC1887" s="21">
        <v>23.8</v>
      </c>
      <c r="AD1887" s="21">
        <v>7</v>
      </c>
      <c r="AE1887" s="21">
        <v>22.6</v>
      </c>
      <c r="AF1887" s="21">
        <f t="shared" si="29"/>
        <v>517.79999999999995</v>
      </c>
      <c r="AG1887" s="21" t="s">
        <v>7990</v>
      </c>
      <c r="AH1887" s="24" t="s">
        <v>7991</v>
      </c>
      <c r="AI1887" s="24" t="s">
        <v>7992</v>
      </c>
      <c r="AJ1887" s="27" t="s">
        <v>32372</v>
      </c>
      <c r="AK1887" s="28" t="s">
        <v>60</v>
      </c>
      <c r="AL1887" s="28">
        <v>10</v>
      </c>
      <c r="AM1887" s="28">
        <v>19810304</v>
      </c>
      <c r="AN1887" s="29">
        <v>336</v>
      </c>
      <c r="AO1887" s="29">
        <v>202212</v>
      </c>
      <c r="AP1887" s="29">
        <v>2022</v>
      </c>
      <c r="AQ1887" s="28">
        <v>1319178591</v>
      </c>
      <c r="AR1887" s="28">
        <v>1169573270</v>
      </c>
      <c r="AS1887" s="28">
        <v>55000000</v>
      </c>
      <c r="AT1887" s="30">
        <v>1</v>
      </c>
      <c r="AU1887" s="30"/>
      <c r="AV1887" s="30"/>
      <c r="AW1887" s="30"/>
      <c r="AX1887" s="30"/>
      <c r="AY1887" s="30"/>
      <c r="AZ1887" s="30"/>
      <c r="BA1887" s="30"/>
      <c r="BB1887" s="30" t="s">
        <v>54452</v>
      </c>
      <c r="BC1887" s="30" t="s">
        <v>54452</v>
      </c>
      <c r="BD1887" s="30" t="s">
        <v>54452</v>
      </c>
      <c r="BE1887" s="30" t="s">
        <v>54452</v>
      </c>
      <c r="BF1887" s="30" t="s">
        <v>54452</v>
      </c>
      <c r="BG1887" s="30">
        <v>4</v>
      </c>
      <c r="BH1887" s="30" t="s">
        <v>7956</v>
      </c>
      <c r="BI1887" s="31"/>
    </row>
    <row r="1888" spans="1:61" ht="16.5">
      <c r="A1888" s="21" t="s">
        <v>9715</v>
      </c>
      <c r="B1888" s="21">
        <v>9987</v>
      </c>
      <c r="C1888" s="21">
        <v>2810343</v>
      </c>
      <c r="D1888" s="21">
        <v>6058183009</v>
      </c>
      <c r="E1888" s="22">
        <v>1801110593102</v>
      </c>
      <c r="F1888" s="24" t="s">
        <v>9716</v>
      </c>
      <c r="G1888" s="24" t="s">
        <v>44</v>
      </c>
      <c r="H1888" s="24" t="s">
        <v>51</v>
      </c>
      <c r="I1888" s="24" t="s">
        <v>52</v>
      </c>
      <c r="J1888" s="24" t="s">
        <v>171</v>
      </c>
      <c r="K1888" s="21">
        <v>48</v>
      </c>
      <c r="L1888" s="32" t="s">
        <v>9717</v>
      </c>
      <c r="M1888" s="21" t="s">
        <v>9718</v>
      </c>
      <c r="N1888" s="21">
        <v>1</v>
      </c>
      <c r="O1888" s="21" t="s">
        <v>55</v>
      </c>
      <c r="P1888" s="21">
        <v>0</v>
      </c>
      <c r="Q1888" s="21">
        <v>0</v>
      </c>
      <c r="R1888" s="21">
        <v>0</v>
      </c>
      <c r="S1888" s="21">
        <v>0</v>
      </c>
      <c r="T1888" s="21">
        <v>0</v>
      </c>
      <c r="U1888" s="33">
        <v>91633</v>
      </c>
      <c r="V1888" s="21">
        <v>0</v>
      </c>
      <c r="W1888" s="21">
        <v>0</v>
      </c>
      <c r="X1888" s="33">
        <v>64995</v>
      </c>
      <c r="Y1888" s="33">
        <v>15136132</v>
      </c>
      <c r="Z1888" s="16" t="s">
        <v>315</v>
      </c>
      <c r="AA1888" s="102">
        <v>0</v>
      </c>
      <c r="AB1888" s="21">
        <v>151.30000000000001</v>
      </c>
      <c r="AC1888" s="99">
        <v>0</v>
      </c>
      <c r="AD1888" s="21">
        <v>0.9</v>
      </c>
      <c r="AE1888" s="21">
        <v>0.6</v>
      </c>
      <c r="AF1888" s="21">
        <f t="shared" si="29"/>
        <v>152.80000000000001</v>
      </c>
      <c r="AG1888" s="21" t="s">
        <v>76</v>
      </c>
      <c r="AH1888" s="24" t="s">
        <v>9719</v>
      </c>
      <c r="AI1888" s="24" t="s">
        <v>9720</v>
      </c>
      <c r="AJ1888" s="27" t="s">
        <v>32373</v>
      </c>
      <c r="AK1888" s="28" t="s">
        <v>60</v>
      </c>
      <c r="AL1888" s="28">
        <v>10</v>
      </c>
      <c r="AM1888" s="28">
        <v>20070526</v>
      </c>
      <c r="AN1888" s="29">
        <v>422</v>
      </c>
      <c r="AO1888" s="29">
        <v>202302</v>
      </c>
      <c r="AP1888" s="29">
        <v>2022</v>
      </c>
      <c r="AQ1888" s="28">
        <v>1017864311</v>
      </c>
      <c r="AR1888" s="28">
        <v>348954251</v>
      </c>
      <c r="AS1888" s="28">
        <v>3604960</v>
      </c>
      <c r="AT1888" s="30">
        <v>1</v>
      </c>
      <c r="AU1888" s="30"/>
      <c r="AV1888" s="30"/>
      <c r="AW1888" s="30"/>
      <c r="AX1888" s="30"/>
      <c r="AY1888" s="30"/>
      <c r="AZ1888" s="30"/>
      <c r="BA1888" s="30"/>
      <c r="BB1888" s="30" t="s">
        <v>54452</v>
      </c>
      <c r="BC1888" s="30" t="s">
        <v>54452</v>
      </c>
      <c r="BD1888" s="30" t="s">
        <v>54452</v>
      </c>
      <c r="BE1888" s="30" t="s">
        <v>54452</v>
      </c>
      <c r="BF1888" s="30" t="s">
        <v>54452</v>
      </c>
      <c r="BG1888" s="30">
        <v>13</v>
      </c>
      <c r="BH1888" s="30"/>
      <c r="BI1888" s="31"/>
    </row>
    <row r="1889" spans="1:61" ht="16.5">
      <c r="A1889" s="21" t="s">
        <v>6939</v>
      </c>
      <c r="B1889" s="21">
        <v>7040</v>
      </c>
      <c r="C1889" s="21">
        <v>1712068</v>
      </c>
      <c r="D1889" s="21">
        <v>3018118907</v>
      </c>
      <c r="E1889" s="22">
        <v>1501110016811</v>
      </c>
      <c r="F1889" s="24" t="s">
        <v>6940</v>
      </c>
      <c r="G1889" s="24" t="s">
        <v>44</v>
      </c>
      <c r="H1889" s="24" t="s">
        <v>51</v>
      </c>
      <c r="I1889" s="24" t="s">
        <v>52</v>
      </c>
      <c r="J1889" s="24" t="s">
        <v>1033</v>
      </c>
      <c r="K1889" s="21">
        <v>38</v>
      </c>
      <c r="L1889" s="32" t="s">
        <v>6941</v>
      </c>
      <c r="M1889" s="21" t="s">
        <v>6942</v>
      </c>
      <c r="N1889" s="21">
        <v>1</v>
      </c>
      <c r="O1889" s="21" t="s">
        <v>351</v>
      </c>
      <c r="P1889" s="21">
        <v>0</v>
      </c>
      <c r="Q1889" s="36">
        <v>79</v>
      </c>
      <c r="R1889" s="36">
        <v>68</v>
      </c>
      <c r="S1889" s="36">
        <v>338</v>
      </c>
      <c r="T1889" s="21">
        <v>0</v>
      </c>
      <c r="U1889" s="36">
        <v>8</v>
      </c>
      <c r="V1889" s="33">
        <v>2266</v>
      </c>
      <c r="W1889" s="36">
        <v>67</v>
      </c>
      <c r="X1889" s="21">
        <v>0</v>
      </c>
      <c r="Y1889" s="33">
        <v>6334</v>
      </c>
      <c r="Z1889" s="16" t="s">
        <v>126</v>
      </c>
      <c r="AA1889" s="103">
        <v>0</v>
      </c>
      <c r="AB1889" s="37">
        <v>64.8</v>
      </c>
      <c r="AC1889" s="37">
        <v>3.3</v>
      </c>
      <c r="AD1889" s="100">
        <v>0</v>
      </c>
      <c r="AE1889" s="37">
        <v>23.3</v>
      </c>
      <c r="AF1889" s="21">
        <f t="shared" si="29"/>
        <v>91.399999999999991</v>
      </c>
      <c r="AG1889" s="21" t="s">
        <v>6943</v>
      </c>
      <c r="AH1889" s="24" t="s">
        <v>6944</v>
      </c>
      <c r="AI1889" s="24" t="s">
        <v>6945</v>
      </c>
      <c r="AJ1889" s="27" t="s">
        <v>32374</v>
      </c>
      <c r="AK1889" s="28" t="s">
        <v>60</v>
      </c>
      <c r="AL1889" s="28">
        <v>10</v>
      </c>
      <c r="AM1889" s="28">
        <v>19931201</v>
      </c>
      <c r="AN1889" s="29">
        <v>445</v>
      </c>
      <c r="AO1889" s="29">
        <v>202303</v>
      </c>
      <c r="AP1889" s="29">
        <v>2022</v>
      </c>
      <c r="AQ1889" s="28">
        <v>311442740</v>
      </c>
      <c r="AR1889" s="28">
        <v>196271590</v>
      </c>
      <c r="AS1889" s="28">
        <v>31000000</v>
      </c>
      <c r="AT1889" s="30">
        <v>1</v>
      </c>
      <c r="AU1889" s="30"/>
      <c r="AV1889" s="30"/>
      <c r="AW1889" s="30"/>
      <c r="AX1889" s="30"/>
      <c r="AY1889" s="30"/>
      <c r="AZ1889" s="30"/>
      <c r="BA1889" s="30"/>
      <c r="BB1889" s="30" t="s">
        <v>54452</v>
      </c>
      <c r="BC1889" s="30" t="s">
        <v>54452</v>
      </c>
      <c r="BD1889" s="30" t="s">
        <v>54452</v>
      </c>
      <c r="BE1889" s="30" t="s">
        <v>54452</v>
      </c>
      <c r="BF1889" s="30" t="s">
        <v>54452</v>
      </c>
      <c r="BG1889" s="30">
        <v>4</v>
      </c>
      <c r="BH1889" s="30" t="s">
        <v>6946</v>
      </c>
      <c r="BI1889" s="31"/>
    </row>
    <row r="1890" spans="1:61" ht="16.5">
      <c r="A1890" s="21" t="s">
        <v>12399</v>
      </c>
      <c r="B1890" s="21">
        <v>12252</v>
      </c>
      <c r="C1890" s="21">
        <v>3693971</v>
      </c>
      <c r="D1890" s="21">
        <v>2208792541</v>
      </c>
      <c r="E1890" s="22">
        <v>1101114253508</v>
      </c>
      <c r="F1890" s="24" t="s">
        <v>12400</v>
      </c>
      <c r="G1890" s="24" t="s">
        <v>44</v>
      </c>
      <c r="H1890" s="24" t="s">
        <v>51</v>
      </c>
      <c r="I1890" s="24" t="s">
        <v>52</v>
      </c>
      <c r="J1890" s="24" t="s">
        <v>605</v>
      </c>
      <c r="K1890" s="21">
        <v>55</v>
      </c>
      <c r="L1890" s="32" t="s">
        <v>12401</v>
      </c>
      <c r="M1890" s="21" t="s">
        <v>12402</v>
      </c>
      <c r="N1890" s="21">
        <v>1</v>
      </c>
      <c r="O1890" s="21" t="s">
        <v>55</v>
      </c>
      <c r="P1890" s="21">
        <v>0</v>
      </c>
      <c r="Q1890" s="21">
        <v>0</v>
      </c>
      <c r="R1890" s="21">
        <v>0</v>
      </c>
      <c r="S1890" s="21">
        <v>0</v>
      </c>
      <c r="T1890" s="21">
        <v>0</v>
      </c>
      <c r="U1890" s="21">
        <v>0</v>
      </c>
      <c r="V1890" s="33">
        <v>2227066</v>
      </c>
      <c r="W1890" s="21">
        <v>0</v>
      </c>
      <c r="X1890" s="33">
        <v>17792172</v>
      </c>
      <c r="Y1890" s="33">
        <v>587461</v>
      </c>
      <c r="Z1890" s="16" t="s">
        <v>315</v>
      </c>
      <c r="AA1890" s="102">
        <v>0</v>
      </c>
      <c r="AB1890" s="21">
        <v>5.8</v>
      </c>
      <c r="AC1890" s="99">
        <v>0</v>
      </c>
      <c r="AD1890" s="99">
        <v>0</v>
      </c>
      <c r="AE1890" s="21">
        <v>200.1</v>
      </c>
      <c r="AF1890" s="21">
        <f t="shared" si="29"/>
        <v>205.9</v>
      </c>
      <c r="AG1890" s="21" t="s">
        <v>12093</v>
      </c>
      <c r="AH1890" s="24" t="s">
        <v>12403</v>
      </c>
      <c r="AI1890" s="24" t="s">
        <v>12404</v>
      </c>
      <c r="AJ1890" s="27" t="s">
        <v>32375</v>
      </c>
      <c r="AK1890" s="28" t="s">
        <v>60</v>
      </c>
      <c r="AL1890" s="28">
        <v>10</v>
      </c>
      <c r="AM1890" s="28">
        <v>20100104</v>
      </c>
      <c r="AN1890" s="29">
        <v>650</v>
      </c>
      <c r="AO1890" s="29">
        <v>202212</v>
      </c>
      <c r="AP1890" s="29">
        <v>2022</v>
      </c>
      <c r="AQ1890" s="28">
        <v>103729195</v>
      </c>
      <c r="AR1890" s="28">
        <v>72287654</v>
      </c>
      <c r="AS1890" s="28">
        <v>16725595</v>
      </c>
      <c r="AT1890" s="30">
        <v>2</v>
      </c>
      <c r="AU1890" s="30"/>
      <c r="AV1890" s="30"/>
      <c r="AW1890" s="30"/>
      <c r="AX1890" s="30"/>
      <c r="AY1890" s="30"/>
      <c r="AZ1890" s="30"/>
      <c r="BA1890" s="30"/>
      <c r="BB1890" s="30" t="s">
        <v>54452</v>
      </c>
      <c r="BC1890" s="30" t="s">
        <v>54452</v>
      </c>
      <c r="BD1890" s="30" t="s">
        <v>54452</v>
      </c>
      <c r="BE1890" s="30" t="s">
        <v>54452</v>
      </c>
      <c r="BF1890" s="30" t="s">
        <v>12405</v>
      </c>
      <c r="BG1890" s="30">
        <v>2</v>
      </c>
      <c r="BH1890" s="30" t="s">
        <v>12406</v>
      </c>
      <c r="BI1890" s="31"/>
    </row>
    <row r="1891" spans="1:61" ht="16.5">
      <c r="A1891" s="21" t="s">
        <v>3190</v>
      </c>
      <c r="B1891" s="21">
        <v>2944</v>
      </c>
      <c r="C1891" s="21">
        <v>1627198</v>
      </c>
      <c r="D1891" s="21">
        <v>2038143780</v>
      </c>
      <c r="E1891" s="22">
        <v>1101110113384</v>
      </c>
      <c r="F1891" s="24" t="s">
        <v>3191</v>
      </c>
      <c r="G1891" s="24" t="s">
        <v>44</v>
      </c>
      <c r="H1891" s="24" t="s">
        <v>51</v>
      </c>
      <c r="I1891" s="24" t="s">
        <v>52</v>
      </c>
      <c r="J1891" s="24" t="s">
        <v>68</v>
      </c>
      <c r="K1891" s="21">
        <v>20</v>
      </c>
      <c r="L1891" s="32" t="s">
        <v>3192</v>
      </c>
      <c r="M1891" s="21" t="s">
        <v>3193</v>
      </c>
      <c r="N1891" s="26">
        <v>1</v>
      </c>
      <c r="O1891" s="26" t="s">
        <v>55</v>
      </c>
      <c r="P1891" s="33">
        <v>2396</v>
      </c>
      <c r="Q1891" s="21">
        <v>0</v>
      </c>
      <c r="R1891" s="33">
        <v>266390</v>
      </c>
      <c r="S1891" s="33">
        <v>708440</v>
      </c>
      <c r="T1891" s="21">
        <v>0</v>
      </c>
      <c r="U1891" s="33">
        <v>126573</v>
      </c>
      <c r="V1891" s="21">
        <v>0</v>
      </c>
      <c r="W1891" s="21">
        <v>0</v>
      </c>
      <c r="X1891" s="33">
        <f>130372+137891</f>
        <v>268263</v>
      </c>
      <c r="Y1891" s="33">
        <v>68755592</v>
      </c>
      <c r="Z1891" s="21" t="s">
        <v>126</v>
      </c>
      <c r="AA1891" s="102">
        <v>0</v>
      </c>
      <c r="AB1891" s="21">
        <v>690.2</v>
      </c>
      <c r="AC1891" s="21">
        <v>7</v>
      </c>
      <c r="AD1891" s="21">
        <v>1.2</v>
      </c>
      <c r="AE1891" s="21">
        <v>2.6</v>
      </c>
      <c r="AF1891" s="21">
        <f t="shared" si="29"/>
        <v>701.00000000000011</v>
      </c>
      <c r="AG1891" s="21" t="s">
        <v>3194</v>
      </c>
      <c r="AH1891" s="24" t="s">
        <v>3195</v>
      </c>
      <c r="AI1891" s="24" t="s">
        <v>3196</v>
      </c>
      <c r="AJ1891" s="27" t="s">
        <v>31096</v>
      </c>
      <c r="AK1891" s="28" t="s">
        <v>156</v>
      </c>
      <c r="AL1891" s="28">
        <v>10</v>
      </c>
      <c r="AM1891" s="28">
        <v>19710409</v>
      </c>
      <c r="AN1891" s="29">
        <v>404</v>
      </c>
      <c r="AO1891" s="29">
        <v>202306</v>
      </c>
      <c r="AP1891" s="29">
        <v>2022</v>
      </c>
      <c r="AQ1891" s="28">
        <v>350832794</v>
      </c>
      <c r="AR1891" s="28">
        <v>462714949</v>
      </c>
      <c r="AS1891" s="28">
        <v>34280000</v>
      </c>
      <c r="AT1891" s="30">
        <v>1</v>
      </c>
      <c r="AU1891" s="30"/>
      <c r="AV1891" s="30"/>
      <c r="AW1891" s="30"/>
      <c r="AX1891" s="30"/>
      <c r="AY1891" s="30"/>
      <c r="AZ1891" s="30"/>
      <c r="BA1891" s="30"/>
      <c r="BB1891" s="30" t="s">
        <v>54452</v>
      </c>
      <c r="BC1891" s="30" t="s">
        <v>54452</v>
      </c>
      <c r="BD1891" s="30" t="s">
        <v>54452</v>
      </c>
      <c r="BE1891" s="30" t="s">
        <v>54452</v>
      </c>
      <c r="BF1891" s="30" t="s">
        <v>54452</v>
      </c>
      <c r="BG1891" s="30">
        <v>4</v>
      </c>
      <c r="BH1891" s="30" t="s">
        <v>48</v>
      </c>
      <c r="BI1891" s="31"/>
    </row>
    <row r="1892" spans="1:61" ht="16.5">
      <c r="A1892" s="21" t="s">
        <v>7524</v>
      </c>
      <c r="B1892" s="21">
        <v>7602</v>
      </c>
      <c r="C1892" s="21">
        <v>4005029</v>
      </c>
      <c r="D1892" s="21">
        <v>5058164231</v>
      </c>
      <c r="E1892" s="22">
        <v>1712110064110</v>
      </c>
      <c r="F1892" s="24" t="s">
        <v>7525</v>
      </c>
      <c r="G1892" s="24" t="s">
        <v>44</v>
      </c>
      <c r="H1892" s="24" t="s">
        <v>51</v>
      </c>
      <c r="I1892" s="24" t="s">
        <v>52</v>
      </c>
      <c r="J1892" s="24" t="s">
        <v>1033</v>
      </c>
      <c r="K1892" s="21">
        <v>38</v>
      </c>
      <c r="L1892" s="32" t="s">
        <v>7526</v>
      </c>
      <c r="M1892" s="21" t="s">
        <v>7527</v>
      </c>
      <c r="N1892" s="21">
        <v>1</v>
      </c>
      <c r="O1892" s="21" t="s">
        <v>55</v>
      </c>
      <c r="P1892" s="21">
        <v>0</v>
      </c>
      <c r="Q1892" s="21">
        <v>0</v>
      </c>
      <c r="R1892" s="21">
        <v>0</v>
      </c>
      <c r="S1892" s="21">
        <v>0</v>
      </c>
      <c r="T1892" s="21">
        <v>0</v>
      </c>
      <c r="U1892" s="21">
        <v>0</v>
      </c>
      <c r="V1892" s="21">
        <v>0</v>
      </c>
      <c r="W1892" s="21">
        <v>0</v>
      </c>
      <c r="X1892" s="21">
        <v>0</v>
      </c>
      <c r="Y1892" s="68">
        <v>18693747</v>
      </c>
      <c r="Z1892" s="16" t="s">
        <v>1249</v>
      </c>
      <c r="AA1892" s="102">
        <v>0</v>
      </c>
      <c r="AB1892" s="21">
        <v>186.9</v>
      </c>
      <c r="AC1892" s="99">
        <v>0</v>
      </c>
      <c r="AD1892" s="99">
        <v>0</v>
      </c>
      <c r="AE1892" s="99">
        <v>0</v>
      </c>
      <c r="AF1892" s="21">
        <f t="shared" si="29"/>
        <v>186.9</v>
      </c>
      <c r="AG1892" s="21" t="s">
        <v>2987</v>
      </c>
      <c r="AH1892" s="24" t="s">
        <v>7528</v>
      </c>
      <c r="AI1892" s="24" t="s">
        <v>7529</v>
      </c>
      <c r="AJ1892" s="27" t="s">
        <v>32376</v>
      </c>
      <c r="AK1892" s="28" t="s">
        <v>60</v>
      </c>
      <c r="AL1892" s="28">
        <v>10</v>
      </c>
      <c r="AM1892" s="28">
        <v>20110518</v>
      </c>
      <c r="AN1892" s="29">
        <v>896</v>
      </c>
      <c r="AO1892" s="29">
        <v>202304</v>
      </c>
      <c r="AP1892" s="29">
        <v>2022</v>
      </c>
      <c r="AQ1892" s="28">
        <v>533225007</v>
      </c>
      <c r="AR1892" s="28">
        <v>827744494</v>
      </c>
      <c r="AS1892" s="28">
        <v>3000000</v>
      </c>
      <c r="AT1892" s="30">
        <v>1</v>
      </c>
      <c r="AU1892" s="30"/>
      <c r="AV1892" s="30"/>
      <c r="AW1892" s="30"/>
      <c r="AX1892" s="30"/>
      <c r="AY1892" s="30"/>
      <c r="AZ1892" s="30"/>
      <c r="BA1892" s="30"/>
      <c r="BB1892" s="30" t="s">
        <v>54452</v>
      </c>
      <c r="BC1892" s="30" t="s">
        <v>54452</v>
      </c>
      <c r="BD1892" s="30" t="s">
        <v>54452</v>
      </c>
      <c r="BE1892" s="30" t="s">
        <v>54452</v>
      </c>
      <c r="BF1892" s="30" t="s">
        <v>54452</v>
      </c>
      <c r="BG1892" s="30">
        <v>7</v>
      </c>
      <c r="BH1892" s="30" t="s">
        <v>7530</v>
      </c>
      <c r="BI1892" s="31"/>
    </row>
    <row r="1893" spans="1:61" ht="16.5">
      <c r="A1893" s="21" t="s">
        <v>16443</v>
      </c>
      <c r="B1893" s="21">
        <v>20806</v>
      </c>
      <c r="C1893" s="21">
        <v>6560819</v>
      </c>
      <c r="D1893" s="21">
        <v>2318800219</v>
      </c>
      <c r="E1893" s="22">
        <v>1348110354184</v>
      </c>
      <c r="F1893" s="24" t="s">
        <v>16444</v>
      </c>
      <c r="G1893" s="24" t="s">
        <v>104</v>
      </c>
      <c r="H1893" s="24" t="s">
        <v>51</v>
      </c>
      <c r="I1893" s="24" t="s">
        <v>65</v>
      </c>
      <c r="J1893" s="24" t="s">
        <v>2778</v>
      </c>
      <c r="K1893" s="21">
        <v>25</v>
      </c>
      <c r="L1893" s="32" t="s">
        <v>16445</v>
      </c>
      <c r="M1893" s="21" t="s">
        <v>16446</v>
      </c>
      <c r="N1893" s="26">
        <v>1</v>
      </c>
      <c r="O1893" s="26">
        <v>0</v>
      </c>
      <c r="P1893" s="26">
        <v>0</v>
      </c>
      <c r="Q1893" s="26">
        <v>0</v>
      </c>
      <c r="R1893" s="26">
        <v>0</v>
      </c>
      <c r="S1893" s="26">
        <v>0</v>
      </c>
      <c r="T1893" s="26">
        <v>0</v>
      </c>
      <c r="U1893" s="26">
        <v>0</v>
      </c>
      <c r="V1893" s="26">
        <v>0</v>
      </c>
      <c r="W1893" s="26">
        <v>0</v>
      </c>
      <c r="X1893" s="26">
        <v>0</v>
      </c>
      <c r="Y1893" s="26">
        <v>0</v>
      </c>
      <c r="Z1893" s="16" t="s">
        <v>315</v>
      </c>
      <c r="AA1893" s="101">
        <v>0</v>
      </c>
      <c r="AB1893" s="98">
        <v>0</v>
      </c>
      <c r="AC1893" s="98">
        <v>0</v>
      </c>
      <c r="AD1893" s="98">
        <v>0</v>
      </c>
      <c r="AE1893" s="98">
        <v>0</v>
      </c>
      <c r="AF1893" s="21">
        <f t="shared" si="29"/>
        <v>0</v>
      </c>
      <c r="AG1893" s="21" t="s">
        <v>16447</v>
      </c>
      <c r="AH1893" s="24" t="s">
        <v>16448</v>
      </c>
      <c r="AI1893" s="24" t="s">
        <v>16449</v>
      </c>
      <c r="AJ1893" s="27" t="s">
        <v>31216</v>
      </c>
      <c r="AK1893" s="28" t="s">
        <v>60</v>
      </c>
      <c r="AL1893" s="28">
        <v>10</v>
      </c>
      <c r="AM1893" s="28">
        <v>20151211</v>
      </c>
      <c r="AN1893" s="29">
        <v>1171</v>
      </c>
      <c r="AO1893" s="29">
        <v>202012</v>
      </c>
      <c r="AP1893" s="29"/>
      <c r="AQ1893" s="28"/>
      <c r="AR1893" s="28"/>
      <c r="AS1893" s="28"/>
      <c r="AT1893" s="30">
        <v>1</v>
      </c>
      <c r="AU1893" s="30"/>
      <c r="AV1893" s="30"/>
      <c r="AW1893" s="30"/>
      <c r="AX1893" s="30"/>
      <c r="AY1893" s="30"/>
      <c r="AZ1893" s="30"/>
      <c r="BA1893" s="30"/>
      <c r="BB1893" s="30" t="s">
        <v>54452</v>
      </c>
      <c r="BC1893" s="30" t="s">
        <v>54452</v>
      </c>
      <c r="BD1893" s="30" t="s">
        <v>54452</v>
      </c>
      <c r="BE1893" s="30" t="s">
        <v>54452</v>
      </c>
      <c r="BF1893" s="30" t="s">
        <v>54452</v>
      </c>
      <c r="BG1893" s="30">
        <v>7</v>
      </c>
      <c r="BH1893" s="30" t="s">
        <v>645</v>
      </c>
      <c r="BI1893" s="31"/>
    </row>
    <row r="1894" spans="1:61" ht="16.5">
      <c r="A1894" s="21" t="s">
        <v>14779</v>
      </c>
      <c r="B1894" s="21">
        <v>14197</v>
      </c>
      <c r="C1894" s="21">
        <v>1717895</v>
      </c>
      <c r="D1894" s="21">
        <v>6108104796</v>
      </c>
      <c r="E1894" s="22">
        <v>1812110007902</v>
      </c>
      <c r="F1894" s="24" t="s">
        <v>14780</v>
      </c>
      <c r="G1894" s="24" t="s">
        <v>44</v>
      </c>
      <c r="H1894" s="24" t="s">
        <v>51</v>
      </c>
      <c r="I1894" s="24" t="s">
        <v>52</v>
      </c>
      <c r="J1894" s="24" t="s">
        <v>363</v>
      </c>
      <c r="K1894" s="21">
        <v>63</v>
      </c>
      <c r="L1894" s="32" t="s">
        <v>14781</v>
      </c>
      <c r="M1894" s="21" t="s">
        <v>14782</v>
      </c>
      <c r="N1894" s="21">
        <v>1</v>
      </c>
      <c r="O1894" s="21" t="s">
        <v>55</v>
      </c>
      <c r="P1894" s="21">
        <v>0</v>
      </c>
      <c r="Q1894" s="21">
        <v>0</v>
      </c>
      <c r="R1894" s="21">
        <v>0</v>
      </c>
      <c r="S1894" s="21">
        <v>0</v>
      </c>
      <c r="T1894" s="21">
        <v>0</v>
      </c>
      <c r="U1894" s="21">
        <v>0</v>
      </c>
      <c r="V1894" s="21">
        <v>0</v>
      </c>
      <c r="W1894" s="21">
        <v>0</v>
      </c>
      <c r="X1894" s="21">
        <v>0</v>
      </c>
      <c r="Y1894" s="33">
        <v>27051226</v>
      </c>
      <c r="Z1894" s="16" t="s">
        <v>315</v>
      </c>
      <c r="AA1894" s="102">
        <v>0</v>
      </c>
      <c r="AB1894" s="21">
        <v>270.5</v>
      </c>
      <c r="AC1894" s="99">
        <v>0</v>
      </c>
      <c r="AD1894" s="99">
        <v>0</v>
      </c>
      <c r="AE1894" s="99">
        <v>0</v>
      </c>
      <c r="AF1894" s="21">
        <f t="shared" si="29"/>
        <v>270.5</v>
      </c>
      <c r="AG1894" s="21" t="s">
        <v>3005</v>
      </c>
      <c r="AH1894" s="24" t="s">
        <v>14783</v>
      </c>
      <c r="AI1894" s="24" t="s">
        <v>14784</v>
      </c>
      <c r="AJ1894" s="27" t="s">
        <v>32377</v>
      </c>
      <c r="AK1894" s="28" t="s">
        <v>60</v>
      </c>
      <c r="AL1894" s="28">
        <v>10</v>
      </c>
      <c r="AM1894" s="28">
        <v>19870527</v>
      </c>
      <c r="AN1894" s="29">
        <v>463</v>
      </c>
      <c r="AO1894" s="29">
        <v>202212</v>
      </c>
      <c r="AP1894" s="29">
        <v>2022</v>
      </c>
      <c r="AQ1894" s="28">
        <v>453071926</v>
      </c>
      <c r="AR1894" s="28">
        <v>308451839</v>
      </c>
      <c r="AS1894" s="28">
        <v>800000</v>
      </c>
      <c r="AT1894" s="30">
        <v>1</v>
      </c>
      <c r="AU1894" s="30"/>
      <c r="AV1894" s="30"/>
      <c r="AW1894" s="30"/>
      <c r="AX1894" s="30"/>
      <c r="AY1894" s="30"/>
      <c r="AZ1894" s="30"/>
      <c r="BA1894" s="30"/>
      <c r="BB1894" s="30" t="s">
        <v>54452</v>
      </c>
      <c r="BC1894" s="30" t="s">
        <v>54452</v>
      </c>
      <c r="BD1894" s="30" t="s">
        <v>54452</v>
      </c>
      <c r="BE1894" s="30" t="s">
        <v>54452</v>
      </c>
      <c r="BF1894" s="30" t="s">
        <v>54452</v>
      </c>
      <c r="BG1894" s="30">
        <v>8</v>
      </c>
      <c r="BH1894" s="30"/>
      <c r="BI1894" s="31"/>
    </row>
    <row r="1895" spans="1:61" ht="16.5">
      <c r="A1895" s="21" t="s">
        <v>5032</v>
      </c>
      <c r="B1895" s="21">
        <v>4730</v>
      </c>
      <c r="C1895" s="21">
        <v>1354090</v>
      </c>
      <c r="D1895" s="21">
        <v>2068116910</v>
      </c>
      <c r="E1895" s="22">
        <v>1101110706915</v>
      </c>
      <c r="F1895" s="24" t="s">
        <v>5033</v>
      </c>
      <c r="G1895" s="24" t="s">
        <v>44</v>
      </c>
      <c r="H1895" s="24" t="s">
        <v>51</v>
      </c>
      <c r="I1895" s="24" t="s">
        <v>52</v>
      </c>
      <c r="J1895" s="24" t="s">
        <v>3052</v>
      </c>
      <c r="K1895" s="21">
        <v>29</v>
      </c>
      <c r="L1895" s="32" t="s">
        <v>5034</v>
      </c>
      <c r="M1895" s="21" t="s">
        <v>4204</v>
      </c>
      <c r="N1895" s="21">
        <v>1</v>
      </c>
      <c r="O1895" s="21" t="s">
        <v>83</v>
      </c>
      <c r="P1895" s="21">
        <v>0</v>
      </c>
      <c r="Q1895" s="21">
        <v>0</v>
      </c>
      <c r="R1895" s="21">
        <v>0</v>
      </c>
      <c r="S1895" s="39">
        <v>1406318987</v>
      </c>
      <c r="T1895" s="21">
        <v>0</v>
      </c>
      <c r="U1895" s="21">
        <v>0</v>
      </c>
      <c r="V1895" s="21">
        <v>0</v>
      </c>
      <c r="W1895" s="21">
        <v>0</v>
      </c>
      <c r="X1895" s="21">
        <v>0</v>
      </c>
      <c r="Y1895" s="33">
        <v>6127500000</v>
      </c>
      <c r="Z1895" s="16" t="s">
        <v>126</v>
      </c>
      <c r="AA1895" s="102">
        <v>0</v>
      </c>
      <c r="AB1895" s="21">
        <v>61.2</v>
      </c>
      <c r="AC1895" s="21">
        <v>14</v>
      </c>
      <c r="AD1895" s="99">
        <v>0</v>
      </c>
      <c r="AE1895" s="99">
        <v>0</v>
      </c>
      <c r="AF1895" s="21">
        <f t="shared" si="29"/>
        <v>75.2</v>
      </c>
      <c r="AG1895" s="21" t="s">
        <v>5035</v>
      </c>
      <c r="AH1895" s="24" t="s">
        <v>5036</v>
      </c>
      <c r="AI1895" s="24" t="s">
        <v>5037</v>
      </c>
      <c r="AJ1895" s="27" t="s">
        <v>32378</v>
      </c>
      <c r="AK1895" s="28" t="s">
        <v>60</v>
      </c>
      <c r="AL1895" s="28">
        <v>10</v>
      </c>
      <c r="AM1895" s="28">
        <v>19990901</v>
      </c>
      <c r="AN1895" s="29">
        <v>479</v>
      </c>
      <c r="AO1895" s="29">
        <v>202212</v>
      </c>
      <c r="AP1895" s="29">
        <v>2022</v>
      </c>
      <c r="AQ1895" s="28">
        <v>140005975</v>
      </c>
      <c r="AR1895" s="28">
        <v>223685208</v>
      </c>
      <c r="AS1895" s="28">
        <v>500000</v>
      </c>
      <c r="AT1895" s="30">
        <v>1</v>
      </c>
      <c r="AU1895" s="30"/>
      <c r="AV1895" s="30"/>
      <c r="AW1895" s="30"/>
      <c r="AX1895" s="30"/>
      <c r="AY1895" s="30"/>
      <c r="AZ1895" s="30"/>
      <c r="BA1895" s="30"/>
      <c r="BB1895" s="30" t="s">
        <v>54452</v>
      </c>
      <c r="BC1895" s="30" t="s">
        <v>54452</v>
      </c>
      <c r="BD1895" s="30" t="s">
        <v>54452</v>
      </c>
      <c r="BE1895" s="30" t="s">
        <v>54452</v>
      </c>
      <c r="BF1895" s="30" t="s">
        <v>54452</v>
      </c>
      <c r="BG1895" s="30">
        <v>5</v>
      </c>
      <c r="BH1895" s="30"/>
      <c r="BI1895" s="31"/>
    </row>
    <row r="1896" spans="1:61" ht="16.5">
      <c r="A1896" s="21" t="s">
        <v>16450</v>
      </c>
      <c r="B1896" s="21">
        <v>9059</v>
      </c>
      <c r="C1896" s="21">
        <v>6030915</v>
      </c>
      <c r="D1896" s="21">
        <v>4108706027</v>
      </c>
      <c r="E1896" s="22">
        <v>2001110416359</v>
      </c>
      <c r="F1896" s="24" t="s">
        <v>16451</v>
      </c>
      <c r="G1896" s="24" t="s">
        <v>44</v>
      </c>
      <c r="H1896" s="24" t="s">
        <v>51</v>
      </c>
      <c r="I1896" s="24" t="s">
        <v>65</v>
      </c>
      <c r="J1896" s="24" t="s">
        <v>313</v>
      </c>
      <c r="K1896" s="21">
        <v>46</v>
      </c>
      <c r="L1896" s="32" t="s">
        <v>16452</v>
      </c>
      <c r="M1896" s="21" t="s">
        <v>16453</v>
      </c>
      <c r="N1896" s="26">
        <v>1</v>
      </c>
      <c r="O1896" s="26">
        <v>0</v>
      </c>
      <c r="P1896" s="26">
        <v>0</v>
      </c>
      <c r="Q1896" s="26">
        <v>0</v>
      </c>
      <c r="R1896" s="26">
        <v>0</v>
      </c>
      <c r="S1896" s="26">
        <v>0</v>
      </c>
      <c r="T1896" s="26">
        <v>0</v>
      </c>
      <c r="U1896" s="26">
        <v>0</v>
      </c>
      <c r="V1896" s="26">
        <v>0</v>
      </c>
      <c r="W1896" s="26">
        <v>0</v>
      </c>
      <c r="X1896" s="26">
        <v>0</v>
      </c>
      <c r="Y1896" s="26">
        <v>0</v>
      </c>
      <c r="Z1896" s="21"/>
      <c r="AA1896" s="101">
        <v>0</v>
      </c>
      <c r="AB1896" s="98">
        <v>0</v>
      </c>
      <c r="AC1896" s="98">
        <v>0</v>
      </c>
      <c r="AD1896" s="98">
        <v>0</v>
      </c>
      <c r="AE1896" s="98">
        <v>0</v>
      </c>
      <c r="AF1896" s="21">
        <f t="shared" si="29"/>
        <v>0</v>
      </c>
      <c r="AG1896" s="21" t="s">
        <v>8772</v>
      </c>
      <c r="AH1896" s="24" t="s">
        <v>16454</v>
      </c>
      <c r="AI1896" s="24" t="s">
        <v>16455</v>
      </c>
      <c r="AJ1896" s="27" t="s">
        <v>32379</v>
      </c>
      <c r="AK1896" s="28" t="s">
        <v>47</v>
      </c>
      <c r="AL1896" s="28">
        <v>10</v>
      </c>
      <c r="AM1896" s="28">
        <v>20141230</v>
      </c>
      <c r="AN1896" s="29">
        <v>330</v>
      </c>
      <c r="AO1896" s="29">
        <v>202304</v>
      </c>
      <c r="AP1896" s="29">
        <v>2022</v>
      </c>
      <c r="AQ1896" s="28">
        <v>23211088</v>
      </c>
      <c r="AR1896" s="28">
        <v>6574348</v>
      </c>
      <c r="AS1896" s="28">
        <v>300000</v>
      </c>
      <c r="AT1896" s="30">
        <v>1</v>
      </c>
      <c r="AU1896" s="30"/>
      <c r="AV1896" s="30"/>
      <c r="AW1896" s="30"/>
      <c r="AX1896" s="30"/>
      <c r="AY1896" s="30"/>
      <c r="AZ1896" s="30"/>
      <c r="BA1896" s="30"/>
      <c r="BB1896" s="30" t="s">
        <v>54452</v>
      </c>
      <c r="BC1896" s="30" t="s">
        <v>54452</v>
      </c>
      <c r="BD1896" s="30" t="s">
        <v>54452</v>
      </c>
      <c r="BE1896" s="30" t="s">
        <v>54452</v>
      </c>
      <c r="BF1896" s="30" t="s">
        <v>54452</v>
      </c>
      <c r="BG1896" s="30">
        <v>7</v>
      </c>
      <c r="BH1896" s="30"/>
      <c r="BI1896" s="31"/>
    </row>
    <row r="1897" spans="1:61" ht="16.5">
      <c r="A1897" s="21" t="s">
        <v>13165</v>
      </c>
      <c r="B1897" s="21">
        <v>12899</v>
      </c>
      <c r="C1897" s="21">
        <v>5941987</v>
      </c>
      <c r="D1897" s="21">
        <v>1198691245</v>
      </c>
      <c r="E1897" s="22">
        <v>1101115463718</v>
      </c>
      <c r="F1897" s="24" t="s">
        <v>13166</v>
      </c>
      <c r="G1897" s="24" t="s">
        <v>44</v>
      </c>
      <c r="H1897" s="24" t="s">
        <v>51</v>
      </c>
      <c r="I1897" s="24" t="s">
        <v>65</v>
      </c>
      <c r="J1897" s="24" t="s">
        <v>1449</v>
      </c>
      <c r="K1897" s="21">
        <v>61</v>
      </c>
      <c r="L1897" s="32" t="s">
        <v>13167</v>
      </c>
      <c r="M1897" s="21" t="s">
        <v>1947</v>
      </c>
      <c r="N1897" s="21">
        <v>1</v>
      </c>
      <c r="O1897" s="21" t="s">
        <v>55</v>
      </c>
      <c r="P1897" s="21">
        <v>0</v>
      </c>
      <c r="Q1897" s="21">
        <v>0</v>
      </c>
      <c r="R1897" s="21">
        <v>0</v>
      </c>
      <c r="S1897" s="21">
        <v>0</v>
      </c>
      <c r="T1897" s="21">
        <v>0</v>
      </c>
      <c r="U1897" s="33">
        <v>131414</v>
      </c>
      <c r="V1897" s="21">
        <v>0</v>
      </c>
      <c r="W1897" s="33">
        <v>3198225</v>
      </c>
      <c r="X1897" s="21">
        <v>0</v>
      </c>
      <c r="Y1897" s="33">
        <v>2544000</v>
      </c>
      <c r="Z1897" s="16" t="s">
        <v>315</v>
      </c>
      <c r="AA1897" s="102">
        <v>0</v>
      </c>
      <c r="AB1897" s="21">
        <v>25.4</v>
      </c>
      <c r="AC1897" s="99">
        <v>0</v>
      </c>
      <c r="AD1897" s="21">
        <v>1.3</v>
      </c>
      <c r="AE1897" s="21">
        <v>31.9</v>
      </c>
      <c r="AF1897" s="21">
        <f t="shared" si="29"/>
        <v>58.599999999999994</v>
      </c>
      <c r="AG1897" s="21" t="s">
        <v>13168</v>
      </c>
      <c r="AH1897" s="24" t="s">
        <v>13169</v>
      </c>
      <c r="AI1897" s="24" t="s">
        <v>13170</v>
      </c>
      <c r="AJ1897" s="27" t="s">
        <v>31280</v>
      </c>
      <c r="AK1897" s="28" t="s">
        <v>60</v>
      </c>
      <c r="AL1897" s="28">
        <v>10</v>
      </c>
      <c r="AM1897" s="28">
        <v>20140711</v>
      </c>
      <c r="AN1897" s="29">
        <v>611</v>
      </c>
      <c r="AO1897" s="29">
        <v>202212</v>
      </c>
      <c r="AP1897" s="29">
        <v>2022</v>
      </c>
      <c r="AQ1897" s="28">
        <v>186417639</v>
      </c>
      <c r="AR1897" s="28">
        <v>370113151</v>
      </c>
      <c r="AS1897" s="28">
        <v>417593</v>
      </c>
      <c r="AT1897" s="30">
        <v>1</v>
      </c>
      <c r="AU1897" s="30"/>
      <c r="AV1897" s="30"/>
      <c r="AW1897" s="30"/>
      <c r="AX1897" s="30"/>
      <c r="AY1897" s="30"/>
      <c r="AZ1897" s="30"/>
      <c r="BA1897" s="30"/>
      <c r="BB1897" s="30" t="s">
        <v>54452</v>
      </c>
      <c r="BC1897" s="30" t="s">
        <v>54452</v>
      </c>
      <c r="BD1897" s="30" t="s">
        <v>54452</v>
      </c>
      <c r="BE1897" s="30" t="s">
        <v>54452</v>
      </c>
      <c r="BF1897" s="30" t="s">
        <v>54452</v>
      </c>
      <c r="BG1897" s="30">
        <v>8</v>
      </c>
      <c r="BH1897" s="30"/>
      <c r="BI1897" s="31"/>
    </row>
    <row r="1898" spans="1:61" ht="16.5">
      <c r="A1898" s="21" t="s">
        <v>16458</v>
      </c>
      <c r="B1898" s="21">
        <v>23850</v>
      </c>
      <c r="C1898" s="21">
        <v>6397289</v>
      </c>
      <c r="D1898" s="21">
        <v>4558600048</v>
      </c>
      <c r="E1898" s="22">
        <v>1101115660570</v>
      </c>
      <c r="F1898" s="24" t="s">
        <v>16459</v>
      </c>
      <c r="G1898" s="24" t="s">
        <v>104</v>
      </c>
      <c r="H1898" s="24" t="s">
        <v>51</v>
      </c>
      <c r="I1898" s="24" t="s">
        <v>65</v>
      </c>
      <c r="J1898" s="24" t="s">
        <v>966</v>
      </c>
      <c r="K1898" s="21">
        <v>62</v>
      </c>
      <c r="L1898" s="32" t="s">
        <v>16460</v>
      </c>
      <c r="M1898" s="21" t="s">
        <v>13779</v>
      </c>
      <c r="N1898" s="21">
        <v>1</v>
      </c>
      <c r="O1898" s="21">
        <v>0</v>
      </c>
      <c r="P1898" s="21">
        <v>0</v>
      </c>
      <c r="Q1898" s="21">
        <v>0</v>
      </c>
      <c r="R1898" s="21">
        <v>0</v>
      </c>
      <c r="S1898" s="21">
        <v>0</v>
      </c>
      <c r="T1898" s="21">
        <v>0</v>
      </c>
      <c r="U1898" s="21">
        <v>0</v>
      </c>
      <c r="V1898" s="21">
        <v>0</v>
      </c>
      <c r="W1898" s="21">
        <v>0</v>
      </c>
      <c r="X1898" s="21">
        <v>0</v>
      </c>
      <c r="Y1898" s="21">
        <v>0</v>
      </c>
      <c r="Z1898" s="16" t="s">
        <v>315</v>
      </c>
      <c r="AA1898" s="101">
        <v>0</v>
      </c>
      <c r="AB1898" s="98">
        <v>0</v>
      </c>
      <c r="AC1898" s="98">
        <v>0</v>
      </c>
      <c r="AD1898" s="98">
        <v>0</v>
      </c>
      <c r="AE1898" s="98">
        <v>0</v>
      </c>
      <c r="AF1898" s="21">
        <f t="shared" si="29"/>
        <v>0</v>
      </c>
      <c r="AG1898" s="21" t="s">
        <v>16461</v>
      </c>
      <c r="AH1898" s="24" t="s">
        <v>16462</v>
      </c>
      <c r="AI1898" s="24" t="s">
        <v>16463</v>
      </c>
      <c r="AJ1898" s="27" t="s">
        <v>32380</v>
      </c>
      <c r="AK1898" s="28" t="s">
        <v>47</v>
      </c>
      <c r="AL1898" s="28">
        <v>10</v>
      </c>
      <c r="AM1898" s="28">
        <v>20150309</v>
      </c>
      <c r="AN1898" s="29">
        <v>632</v>
      </c>
      <c r="AO1898" s="29">
        <v>202304</v>
      </c>
      <c r="AP1898" s="29">
        <v>2022</v>
      </c>
      <c r="AQ1898" s="28">
        <v>17659117</v>
      </c>
      <c r="AR1898" s="28">
        <v>3461273</v>
      </c>
      <c r="AS1898" s="28">
        <v>800000</v>
      </c>
      <c r="AT1898" s="30">
        <v>1</v>
      </c>
      <c r="AU1898" s="30"/>
      <c r="AV1898" s="30"/>
      <c r="AW1898" s="30"/>
      <c r="AX1898" s="30"/>
      <c r="AY1898" s="30"/>
      <c r="AZ1898" s="30"/>
      <c r="BA1898" s="30"/>
      <c r="BB1898" s="30" t="s">
        <v>54452</v>
      </c>
      <c r="BC1898" s="30" t="s">
        <v>54452</v>
      </c>
      <c r="BD1898" s="30" t="s">
        <v>54452</v>
      </c>
      <c r="BE1898" s="30" t="s">
        <v>54452</v>
      </c>
      <c r="BF1898" s="30" t="s">
        <v>54452</v>
      </c>
      <c r="BG1898" s="30">
        <v>7</v>
      </c>
      <c r="BH1898" s="30" t="s">
        <v>645</v>
      </c>
      <c r="BI1898" s="31"/>
    </row>
    <row r="1899" spans="1:61" ht="16.5">
      <c r="A1899" s="21" t="s">
        <v>16464</v>
      </c>
      <c r="B1899" s="21">
        <v>20227</v>
      </c>
      <c r="C1899" s="21">
        <v>1841336</v>
      </c>
      <c r="D1899" s="21">
        <v>2118179300</v>
      </c>
      <c r="E1899" s="22">
        <v>1101110544232</v>
      </c>
      <c r="F1899" s="24" t="s">
        <v>16465</v>
      </c>
      <c r="G1899" s="24" t="s">
        <v>104</v>
      </c>
      <c r="H1899" s="24" t="s">
        <v>51</v>
      </c>
      <c r="I1899" s="24" t="s">
        <v>65</v>
      </c>
      <c r="J1899" s="24" t="s">
        <v>975</v>
      </c>
      <c r="K1899" s="21">
        <v>5</v>
      </c>
      <c r="L1899" s="32" t="s">
        <v>16466</v>
      </c>
      <c r="M1899" s="21" t="s">
        <v>16467</v>
      </c>
      <c r="N1899" s="21">
        <v>1</v>
      </c>
      <c r="O1899" s="21">
        <v>0</v>
      </c>
      <c r="P1899" s="21">
        <v>0</v>
      </c>
      <c r="Q1899" s="21">
        <v>0</v>
      </c>
      <c r="R1899" s="21">
        <v>0</v>
      </c>
      <c r="S1899" s="21">
        <v>0</v>
      </c>
      <c r="T1899" s="21">
        <v>0</v>
      </c>
      <c r="U1899" s="21">
        <v>0</v>
      </c>
      <c r="V1899" s="21">
        <v>0</v>
      </c>
      <c r="W1899" s="21">
        <v>0</v>
      </c>
      <c r="X1899" s="21">
        <v>0</v>
      </c>
      <c r="Y1899" s="21">
        <v>0</v>
      </c>
      <c r="Z1899" s="16" t="s">
        <v>315</v>
      </c>
      <c r="AA1899" s="101">
        <v>0</v>
      </c>
      <c r="AB1899" s="98">
        <v>0</v>
      </c>
      <c r="AC1899" s="98">
        <v>0</v>
      </c>
      <c r="AD1899" s="98">
        <v>0</v>
      </c>
      <c r="AE1899" s="98">
        <v>0</v>
      </c>
      <c r="AF1899" s="21">
        <f t="shared" si="29"/>
        <v>0</v>
      </c>
      <c r="AG1899" s="21" t="s">
        <v>16468</v>
      </c>
      <c r="AH1899" s="24" t="s">
        <v>16469</v>
      </c>
      <c r="AI1899" s="24" t="s">
        <v>16470</v>
      </c>
      <c r="AJ1899" s="27" t="s">
        <v>32381</v>
      </c>
      <c r="AK1899" s="28" t="s">
        <v>60</v>
      </c>
      <c r="AL1899" s="28">
        <v>10</v>
      </c>
      <c r="AM1899" s="28">
        <v>19871001</v>
      </c>
      <c r="AN1899" s="29">
        <v>368</v>
      </c>
      <c r="AO1899" s="29">
        <v>202006</v>
      </c>
      <c r="AP1899" s="29"/>
      <c r="AQ1899" s="28"/>
      <c r="AR1899" s="28"/>
      <c r="AS1899" s="28"/>
      <c r="AT1899" s="30">
        <v>1</v>
      </c>
      <c r="AU1899" s="30"/>
      <c r="AV1899" s="30"/>
      <c r="AW1899" s="30"/>
      <c r="AX1899" s="30"/>
      <c r="AY1899" s="30"/>
      <c r="AZ1899" s="30"/>
      <c r="BA1899" s="30"/>
      <c r="BB1899" s="30" t="s">
        <v>54452</v>
      </c>
      <c r="BC1899" s="30" t="s">
        <v>54452</v>
      </c>
      <c r="BD1899" s="30" t="s">
        <v>54452</v>
      </c>
      <c r="BE1899" s="30" t="s">
        <v>54452</v>
      </c>
      <c r="BF1899" s="30" t="s">
        <v>54452</v>
      </c>
      <c r="BG1899" s="30">
        <v>8</v>
      </c>
      <c r="BH1899" s="30"/>
      <c r="BI1899" s="31"/>
    </row>
    <row r="1900" spans="1:61" ht="16.5">
      <c r="A1900" s="21" t="s">
        <v>11901</v>
      </c>
      <c r="B1900" s="21">
        <v>11997</v>
      </c>
      <c r="C1900" s="21">
        <v>1580444</v>
      </c>
      <c r="D1900" s="21">
        <v>1058185467</v>
      </c>
      <c r="E1900" s="22">
        <v>1101111377161</v>
      </c>
      <c r="F1900" s="24" t="s">
        <v>11902</v>
      </c>
      <c r="G1900" s="24" t="s">
        <v>44</v>
      </c>
      <c r="H1900" s="24" t="s">
        <v>51</v>
      </c>
      <c r="I1900" s="24" t="s">
        <v>52</v>
      </c>
      <c r="J1900" s="24" t="s">
        <v>1180</v>
      </c>
      <c r="K1900" s="21">
        <v>53</v>
      </c>
      <c r="L1900" s="32" t="s">
        <v>11903</v>
      </c>
      <c r="M1900" s="21" t="s">
        <v>11904</v>
      </c>
      <c r="N1900" s="21">
        <v>1</v>
      </c>
      <c r="O1900" s="21" t="s">
        <v>55</v>
      </c>
      <c r="P1900" s="21">
        <v>0</v>
      </c>
      <c r="Q1900" s="21">
        <v>0</v>
      </c>
      <c r="R1900" s="21">
        <v>0</v>
      </c>
      <c r="S1900" s="21">
        <v>0</v>
      </c>
      <c r="T1900" s="21">
        <v>0</v>
      </c>
      <c r="U1900" s="33">
        <v>1726708</v>
      </c>
      <c r="V1900" s="21">
        <v>0</v>
      </c>
      <c r="W1900" s="33">
        <v>339486</v>
      </c>
      <c r="X1900" s="33">
        <v>368081</v>
      </c>
      <c r="Y1900" s="33">
        <v>592420</v>
      </c>
      <c r="Z1900" s="16" t="s">
        <v>315</v>
      </c>
      <c r="AA1900" s="102">
        <v>0</v>
      </c>
      <c r="AB1900" s="21">
        <v>5.9</v>
      </c>
      <c r="AC1900" s="99">
        <v>0</v>
      </c>
      <c r="AD1900" s="21">
        <v>17.2</v>
      </c>
      <c r="AE1900" s="21">
        <v>7</v>
      </c>
      <c r="AF1900" s="21">
        <f t="shared" si="29"/>
        <v>30.1</v>
      </c>
      <c r="AG1900" s="21" t="s">
        <v>11905</v>
      </c>
      <c r="AH1900" s="24" t="s">
        <v>11906</v>
      </c>
      <c r="AI1900" s="24" t="s">
        <v>11907</v>
      </c>
      <c r="AJ1900" s="27" t="s">
        <v>31776</v>
      </c>
      <c r="AK1900" s="28" t="s">
        <v>60</v>
      </c>
      <c r="AL1900" s="28">
        <v>10</v>
      </c>
      <c r="AM1900" s="28">
        <v>19970213</v>
      </c>
      <c r="AN1900" s="29">
        <v>569</v>
      </c>
      <c r="AO1900" s="29">
        <v>202212</v>
      </c>
      <c r="AP1900" s="29">
        <v>2022</v>
      </c>
      <c r="AQ1900" s="28">
        <v>48343970</v>
      </c>
      <c r="AR1900" s="28">
        <v>23974844</v>
      </c>
      <c r="AS1900" s="28">
        <v>1388100</v>
      </c>
      <c r="AT1900" s="30">
        <v>1</v>
      </c>
      <c r="AU1900" s="30"/>
      <c r="AV1900" s="30"/>
      <c r="AW1900" s="30"/>
      <c r="AX1900" s="30"/>
      <c r="AY1900" s="30"/>
      <c r="AZ1900" s="30"/>
      <c r="BA1900" s="30"/>
      <c r="BB1900" s="30" t="s">
        <v>54452</v>
      </c>
      <c r="BC1900" s="30" t="s">
        <v>54452</v>
      </c>
      <c r="BD1900" s="30" t="s">
        <v>54452</v>
      </c>
      <c r="BE1900" s="30" t="s">
        <v>54452</v>
      </c>
      <c r="BF1900" s="30" t="s">
        <v>54452</v>
      </c>
      <c r="BG1900" s="30">
        <v>13</v>
      </c>
      <c r="BH1900" s="30"/>
      <c r="BI1900" s="31"/>
    </row>
    <row r="1901" spans="1:61" ht="16.5">
      <c r="A1901" s="21" t="s">
        <v>29934</v>
      </c>
      <c r="B1901" s="21">
        <v>24443</v>
      </c>
      <c r="C1901" s="21">
        <v>3711565</v>
      </c>
      <c r="D1901" s="21">
        <v>1058742062</v>
      </c>
      <c r="E1901" s="22">
        <v>1101114300680</v>
      </c>
      <c r="F1901" s="24" t="s">
        <v>29935</v>
      </c>
      <c r="G1901" s="24" t="s">
        <v>104</v>
      </c>
      <c r="H1901" s="24" t="s">
        <v>51</v>
      </c>
      <c r="I1901" s="24" t="s">
        <v>52</v>
      </c>
      <c r="J1901" s="24" t="s">
        <v>363</v>
      </c>
      <c r="K1901" s="21">
        <v>63</v>
      </c>
      <c r="L1901" s="32" t="s">
        <v>29936</v>
      </c>
      <c r="M1901" s="21" t="s">
        <v>29937</v>
      </c>
      <c r="N1901" s="21">
        <v>2</v>
      </c>
      <c r="O1901" s="21" t="s">
        <v>83</v>
      </c>
      <c r="P1901" s="21">
        <v>0</v>
      </c>
      <c r="Q1901" s="21">
        <v>0</v>
      </c>
      <c r="R1901" s="44">
        <v>13962600</v>
      </c>
      <c r="S1901" s="44">
        <v>24449090</v>
      </c>
      <c r="T1901" s="21">
        <v>0</v>
      </c>
      <c r="U1901" s="44">
        <v>230536406</v>
      </c>
      <c r="V1901" s="21">
        <v>0</v>
      </c>
      <c r="W1901" s="44">
        <v>271812954</v>
      </c>
      <c r="X1901" s="21">
        <v>0</v>
      </c>
      <c r="Y1901" s="21">
        <v>0</v>
      </c>
      <c r="Z1901" s="16" t="s">
        <v>315</v>
      </c>
      <c r="AA1901" s="102">
        <v>0</v>
      </c>
      <c r="AB1901" s="21">
        <v>0.1</v>
      </c>
      <c r="AC1901" s="21">
        <v>0.2</v>
      </c>
      <c r="AD1901" s="21">
        <v>2.2999999999999998</v>
      </c>
      <c r="AE1901" s="21">
        <v>2.7</v>
      </c>
      <c r="AF1901" s="21">
        <f t="shared" si="29"/>
        <v>5.3</v>
      </c>
      <c r="AG1901" s="21" t="s">
        <v>29938</v>
      </c>
      <c r="AH1901" s="24" t="s">
        <v>29939</v>
      </c>
      <c r="AI1901" s="24" t="s">
        <v>29940</v>
      </c>
      <c r="AJ1901" s="27" t="s">
        <v>32382</v>
      </c>
      <c r="AK1901" s="28" t="s">
        <v>60</v>
      </c>
      <c r="AL1901" s="28">
        <v>10</v>
      </c>
      <c r="AM1901" s="28">
        <v>20100401</v>
      </c>
      <c r="AN1901" s="29">
        <v>5082</v>
      </c>
      <c r="AO1901" s="29">
        <v>202304</v>
      </c>
      <c r="AP1901" s="29">
        <v>2022</v>
      </c>
      <c r="AQ1901" s="28">
        <v>265870442</v>
      </c>
      <c r="AR1901" s="28">
        <v>52374336</v>
      </c>
      <c r="AS1901" s="28">
        <v>5000000</v>
      </c>
      <c r="AT1901" s="30">
        <v>2</v>
      </c>
      <c r="AU1901" s="30"/>
      <c r="AV1901" s="30"/>
      <c r="AW1901" s="30"/>
      <c r="AX1901" s="30"/>
      <c r="AY1901" s="30"/>
      <c r="AZ1901" s="30"/>
      <c r="BA1901" s="30"/>
      <c r="BB1901" s="30" t="s">
        <v>54452</v>
      </c>
      <c r="BC1901" s="30" t="s">
        <v>54452</v>
      </c>
      <c r="BD1901" s="30" t="s">
        <v>54452</v>
      </c>
      <c r="BE1901" s="30" t="s">
        <v>54452</v>
      </c>
      <c r="BF1901" s="30" t="s">
        <v>54452</v>
      </c>
      <c r="BG1901" s="30">
        <v>7</v>
      </c>
      <c r="BH1901" s="93">
        <v>6.25E-2</v>
      </c>
      <c r="BI1901" s="31"/>
    </row>
    <row r="1902" spans="1:61" ht="16.5">
      <c r="A1902" s="21" t="s">
        <v>29639</v>
      </c>
      <c r="B1902" s="21">
        <v>24345</v>
      </c>
      <c r="C1902" s="21">
        <v>1650049</v>
      </c>
      <c r="D1902" s="21">
        <v>1078156667</v>
      </c>
      <c r="E1902" s="22">
        <v>1101111294266</v>
      </c>
      <c r="F1902" s="24" t="s">
        <v>29640</v>
      </c>
      <c r="G1902" s="24" t="s">
        <v>104</v>
      </c>
      <c r="H1902" s="24" t="s">
        <v>51</v>
      </c>
      <c r="I1902" s="24" t="s">
        <v>65</v>
      </c>
      <c r="J1902" s="24" t="s">
        <v>363</v>
      </c>
      <c r="K1902" s="21">
        <v>63</v>
      </c>
      <c r="L1902" s="32" t="s">
        <v>29641</v>
      </c>
      <c r="M1902" s="21" t="s">
        <v>16157</v>
      </c>
      <c r="N1902" s="21">
        <v>1</v>
      </c>
      <c r="O1902" s="21" t="s">
        <v>83</v>
      </c>
      <c r="P1902" s="21">
        <v>0</v>
      </c>
      <c r="Q1902" s="21">
        <v>0</v>
      </c>
      <c r="R1902" s="21">
        <v>0</v>
      </c>
      <c r="S1902" s="21">
        <v>0</v>
      </c>
      <c r="T1902" s="21">
        <v>0</v>
      </c>
      <c r="U1902" s="44">
        <v>113199400</v>
      </c>
      <c r="V1902" s="21">
        <v>0</v>
      </c>
      <c r="W1902" s="44">
        <v>6727780</v>
      </c>
      <c r="X1902" s="21">
        <v>0</v>
      </c>
      <c r="Y1902" s="21">
        <v>0</v>
      </c>
      <c r="Z1902" s="16" t="s">
        <v>315</v>
      </c>
      <c r="AA1902" s="102">
        <v>0</v>
      </c>
      <c r="AB1902" s="99">
        <v>0</v>
      </c>
      <c r="AC1902" s="99">
        <v>0</v>
      </c>
      <c r="AD1902" s="21">
        <v>1.1000000000000001</v>
      </c>
      <c r="AE1902" s="99">
        <v>0</v>
      </c>
      <c r="AF1902" s="21">
        <f t="shared" si="29"/>
        <v>1.1000000000000001</v>
      </c>
      <c r="AG1902" s="21" t="s">
        <v>29642</v>
      </c>
      <c r="AH1902" s="24" t="s">
        <v>29643</v>
      </c>
      <c r="AI1902" s="24" t="s">
        <v>29644</v>
      </c>
      <c r="AJ1902" s="27" t="s">
        <v>32383</v>
      </c>
      <c r="AK1902" s="28" t="s">
        <v>60</v>
      </c>
      <c r="AL1902" s="28">
        <v>10</v>
      </c>
      <c r="AM1902" s="28">
        <v>19960705</v>
      </c>
      <c r="AN1902" s="29">
        <v>813</v>
      </c>
      <c r="AO1902" s="29">
        <v>202304</v>
      </c>
      <c r="AP1902" s="29">
        <v>2022</v>
      </c>
      <c r="AQ1902" s="28">
        <v>58179611</v>
      </c>
      <c r="AR1902" s="28">
        <v>9795368</v>
      </c>
      <c r="AS1902" s="28">
        <v>400000</v>
      </c>
      <c r="AT1902" s="30">
        <v>2</v>
      </c>
      <c r="AU1902" s="30"/>
      <c r="AV1902" s="30"/>
      <c r="AW1902" s="30"/>
      <c r="AX1902" s="30"/>
      <c r="AY1902" s="30"/>
      <c r="AZ1902" s="30"/>
      <c r="BA1902" s="30"/>
      <c r="BB1902" s="30" t="s">
        <v>54452</v>
      </c>
      <c r="BC1902" s="30" t="s">
        <v>54452</v>
      </c>
      <c r="BD1902" s="30" t="s">
        <v>54452</v>
      </c>
      <c r="BE1902" s="30" t="s">
        <v>54452</v>
      </c>
      <c r="BF1902" s="30" t="s">
        <v>54452</v>
      </c>
      <c r="BG1902" s="30">
        <v>7</v>
      </c>
      <c r="BH1902" s="30" t="s">
        <v>29645</v>
      </c>
      <c r="BI1902" s="31"/>
    </row>
    <row r="1903" spans="1:61" ht="16.5">
      <c r="A1903" s="21" t="s">
        <v>8251</v>
      </c>
      <c r="B1903" s="21">
        <v>8431</v>
      </c>
      <c r="C1903" s="21">
        <v>2939179</v>
      </c>
      <c r="D1903" s="21">
        <v>6058187475</v>
      </c>
      <c r="E1903" s="22">
        <v>1801110624311</v>
      </c>
      <c r="F1903" s="24" t="s">
        <v>8252</v>
      </c>
      <c r="G1903" s="24" t="s">
        <v>44</v>
      </c>
      <c r="H1903" s="24" t="s">
        <v>51</v>
      </c>
      <c r="I1903" s="24" t="s">
        <v>52</v>
      </c>
      <c r="J1903" s="24" t="s">
        <v>313</v>
      </c>
      <c r="K1903" s="21">
        <v>46</v>
      </c>
      <c r="L1903" s="32" t="s">
        <v>8253</v>
      </c>
      <c r="M1903" s="21" t="s">
        <v>8254</v>
      </c>
      <c r="N1903" s="21">
        <v>1</v>
      </c>
      <c r="O1903" s="21" t="s">
        <v>55</v>
      </c>
      <c r="P1903" s="39">
        <v>1367086</v>
      </c>
      <c r="Q1903" s="39">
        <v>3483468</v>
      </c>
      <c r="R1903" s="21">
        <v>0</v>
      </c>
      <c r="S1903" s="21">
        <v>0</v>
      </c>
      <c r="T1903" s="21">
        <v>0</v>
      </c>
      <c r="U1903" s="39">
        <v>64932</v>
      </c>
      <c r="V1903" s="21">
        <v>0</v>
      </c>
      <c r="W1903" s="39">
        <v>3231839</v>
      </c>
      <c r="X1903" s="21">
        <v>0</v>
      </c>
      <c r="Y1903" s="33">
        <v>15959347</v>
      </c>
      <c r="Z1903" s="16" t="s">
        <v>1249</v>
      </c>
      <c r="AA1903" s="21">
        <v>13.6</v>
      </c>
      <c r="AB1903" s="21">
        <v>194.4</v>
      </c>
      <c r="AC1903" s="99">
        <v>0</v>
      </c>
      <c r="AD1903" s="21">
        <v>0.6</v>
      </c>
      <c r="AE1903" s="21">
        <v>32.299999999999997</v>
      </c>
      <c r="AF1903" s="21">
        <f t="shared" si="29"/>
        <v>240.89999999999998</v>
      </c>
      <c r="AG1903" s="21" t="s">
        <v>8255</v>
      </c>
      <c r="AH1903" s="24" t="s">
        <v>8256</v>
      </c>
      <c r="AI1903" s="24" t="s">
        <v>8257</v>
      </c>
      <c r="AJ1903" s="27" t="s">
        <v>32384</v>
      </c>
      <c r="AK1903" s="28" t="s">
        <v>60</v>
      </c>
      <c r="AL1903" s="28">
        <v>10</v>
      </c>
      <c r="AM1903" s="28">
        <v>20080303</v>
      </c>
      <c r="AN1903" s="29">
        <v>606</v>
      </c>
      <c r="AO1903" s="29">
        <v>202212</v>
      </c>
      <c r="AP1903" s="29">
        <v>2022</v>
      </c>
      <c r="AQ1903" s="28">
        <v>1028374527</v>
      </c>
      <c r="AR1903" s="28">
        <v>1996044444</v>
      </c>
      <c r="AS1903" s="28">
        <v>12000000</v>
      </c>
      <c r="AT1903" s="30">
        <v>1</v>
      </c>
      <c r="AU1903" s="30"/>
      <c r="AV1903" s="30"/>
      <c r="AW1903" s="30"/>
      <c r="AX1903" s="30"/>
      <c r="AY1903" s="30"/>
      <c r="AZ1903" s="30"/>
      <c r="BA1903" s="30"/>
      <c r="BB1903" s="30" t="s">
        <v>54452</v>
      </c>
      <c r="BC1903" s="30" t="s">
        <v>54452</v>
      </c>
      <c r="BD1903" s="30" t="s">
        <v>54452</v>
      </c>
      <c r="BE1903" s="30" t="s">
        <v>54452</v>
      </c>
      <c r="BF1903" s="30" t="s">
        <v>54452</v>
      </c>
      <c r="BG1903" s="30">
        <v>8</v>
      </c>
      <c r="BH1903" s="30" t="s">
        <v>8258</v>
      </c>
      <c r="BI1903" s="31"/>
    </row>
    <row r="1904" spans="1:61" ht="16.5">
      <c r="A1904" s="21" t="s">
        <v>1695</v>
      </c>
      <c r="B1904" s="21">
        <v>1609</v>
      </c>
      <c r="C1904" s="21">
        <v>1730377</v>
      </c>
      <c r="D1904" s="21">
        <v>1208158519</v>
      </c>
      <c r="E1904" s="22">
        <v>1101110857841</v>
      </c>
      <c r="F1904" s="24" t="s">
        <v>1696</v>
      </c>
      <c r="G1904" s="24" t="s">
        <v>44</v>
      </c>
      <c r="H1904" s="24" t="s">
        <v>51</v>
      </c>
      <c r="I1904" s="24" t="s">
        <v>52</v>
      </c>
      <c r="J1904" s="24" t="s">
        <v>1481</v>
      </c>
      <c r="K1904" s="21">
        <v>12</v>
      </c>
      <c r="L1904" s="32" t="s">
        <v>1697</v>
      </c>
      <c r="M1904" s="21" t="s">
        <v>1698</v>
      </c>
      <c r="N1904" s="21">
        <v>1</v>
      </c>
      <c r="O1904" s="21" t="s">
        <v>55</v>
      </c>
      <c r="P1904" s="52">
        <v>17561891</v>
      </c>
      <c r="Q1904" s="52">
        <v>246500</v>
      </c>
      <c r="R1904" s="52">
        <v>313200</v>
      </c>
      <c r="S1904" s="52">
        <v>1123028</v>
      </c>
      <c r="T1904" s="21">
        <v>0</v>
      </c>
      <c r="U1904" s="52">
        <v>80000</v>
      </c>
      <c r="V1904" s="52">
        <v>30976</v>
      </c>
      <c r="W1904" s="21">
        <v>0</v>
      </c>
      <c r="X1904" s="52">
        <v>203427</v>
      </c>
      <c r="Y1904" s="52">
        <v>13783766</v>
      </c>
      <c r="Z1904" s="16" t="s">
        <v>56</v>
      </c>
      <c r="AA1904" s="21">
        <v>175.6</v>
      </c>
      <c r="AB1904" s="21">
        <v>143.4</v>
      </c>
      <c r="AC1904" s="21">
        <v>11.2</v>
      </c>
      <c r="AD1904" s="21">
        <v>0.8</v>
      </c>
      <c r="AE1904" s="21">
        <v>2.2999999999999998</v>
      </c>
      <c r="AF1904" s="21">
        <f t="shared" si="29"/>
        <v>333.3</v>
      </c>
      <c r="AG1904" s="21" t="s">
        <v>1699</v>
      </c>
      <c r="AH1904" s="24" t="s">
        <v>1700</v>
      </c>
      <c r="AI1904" s="24" t="s">
        <v>1701</v>
      </c>
      <c r="AJ1904" s="27" t="s">
        <v>32385</v>
      </c>
      <c r="AK1904" s="28" t="s">
        <v>60</v>
      </c>
      <c r="AL1904" s="28">
        <v>10</v>
      </c>
      <c r="AM1904" s="28">
        <v>19920515</v>
      </c>
      <c r="AN1904" s="29">
        <v>315</v>
      </c>
      <c r="AO1904" s="29">
        <v>202212</v>
      </c>
      <c r="AP1904" s="29">
        <v>2022</v>
      </c>
      <c r="AQ1904" s="28">
        <v>588866078</v>
      </c>
      <c r="AR1904" s="28">
        <v>422645541</v>
      </c>
      <c r="AS1904" s="28">
        <v>123000000</v>
      </c>
      <c r="AT1904" s="30">
        <v>1</v>
      </c>
      <c r="AU1904" s="30"/>
      <c r="AV1904" s="30"/>
      <c r="AW1904" s="30"/>
      <c r="AX1904" s="30"/>
      <c r="AY1904" s="30"/>
      <c r="AZ1904" s="30"/>
      <c r="BA1904" s="30"/>
      <c r="BB1904" s="30" t="s">
        <v>54452</v>
      </c>
      <c r="BC1904" s="30" t="s">
        <v>54452</v>
      </c>
      <c r="BD1904" s="30" t="s">
        <v>54452</v>
      </c>
      <c r="BE1904" s="30" t="s">
        <v>54452</v>
      </c>
      <c r="BF1904" s="30" t="s">
        <v>54452</v>
      </c>
      <c r="BG1904" s="30">
        <v>4</v>
      </c>
      <c r="BH1904" s="30" t="s">
        <v>1702</v>
      </c>
      <c r="BI1904" s="31"/>
    </row>
    <row r="1905" spans="1:61" ht="16.5">
      <c r="A1905" s="21" t="s">
        <v>17747</v>
      </c>
      <c r="B1905" s="21">
        <v>20452</v>
      </c>
      <c r="C1905" s="21">
        <v>1665376</v>
      </c>
      <c r="D1905" s="21">
        <v>3018127217</v>
      </c>
      <c r="E1905" s="22">
        <v>1601110032542</v>
      </c>
      <c r="F1905" s="24" t="s">
        <v>17748</v>
      </c>
      <c r="G1905" s="24" t="s">
        <v>104</v>
      </c>
      <c r="H1905" s="24" t="s">
        <v>51</v>
      </c>
      <c r="I1905" s="24" t="s">
        <v>65</v>
      </c>
      <c r="J1905" s="24" t="s">
        <v>264</v>
      </c>
      <c r="K1905" s="21">
        <v>15</v>
      </c>
      <c r="L1905" s="32" t="s">
        <v>17749</v>
      </c>
      <c r="M1905" s="21" t="s">
        <v>17750</v>
      </c>
      <c r="N1905" s="21">
        <v>1</v>
      </c>
      <c r="O1905" s="21" t="s">
        <v>55</v>
      </c>
      <c r="P1905" s="21">
        <v>0</v>
      </c>
      <c r="Q1905" s="33">
        <v>1595104</v>
      </c>
      <c r="R1905" s="33">
        <v>52882</v>
      </c>
      <c r="S1905" s="33">
        <v>1770349</v>
      </c>
      <c r="T1905" s="21">
        <v>0</v>
      </c>
      <c r="U1905" s="33">
        <v>81177</v>
      </c>
      <c r="V1905" s="33">
        <v>1038906</v>
      </c>
      <c r="W1905" s="33">
        <v>1031759</v>
      </c>
      <c r="X1905" s="33">
        <v>1287596</v>
      </c>
      <c r="Y1905" s="33">
        <v>11064540</v>
      </c>
      <c r="Z1905" s="16" t="s">
        <v>315</v>
      </c>
      <c r="AA1905" s="102">
        <v>0</v>
      </c>
      <c r="AB1905" s="21">
        <v>127.1</v>
      </c>
      <c r="AC1905" s="21">
        <v>17.7</v>
      </c>
      <c r="AD1905" s="21">
        <v>0.8</v>
      </c>
      <c r="AE1905" s="21">
        <v>33.5</v>
      </c>
      <c r="AF1905" s="21">
        <f t="shared" si="29"/>
        <v>179.1</v>
      </c>
      <c r="AG1905" s="21" t="s">
        <v>2095</v>
      </c>
      <c r="AH1905" s="24">
        <v>15889788</v>
      </c>
      <c r="AI1905" s="24" t="s">
        <v>17751</v>
      </c>
      <c r="AJ1905" s="27" t="s">
        <v>32386</v>
      </c>
      <c r="AK1905" s="28" t="s">
        <v>70</v>
      </c>
      <c r="AL1905" s="28">
        <v>10</v>
      </c>
      <c r="AM1905" s="28">
        <v>19920828</v>
      </c>
      <c r="AN1905" s="29">
        <v>617</v>
      </c>
      <c r="AO1905" s="29">
        <v>202306</v>
      </c>
      <c r="AP1905" s="29">
        <v>2022</v>
      </c>
      <c r="AQ1905" s="28">
        <v>64771213</v>
      </c>
      <c r="AR1905" s="28">
        <v>235940188</v>
      </c>
      <c r="AS1905" s="28">
        <v>12905146</v>
      </c>
      <c r="AT1905" s="30">
        <v>1</v>
      </c>
      <c r="AU1905" s="30"/>
      <c r="AV1905" s="30"/>
      <c r="AW1905" s="30"/>
      <c r="AX1905" s="30"/>
      <c r="AY1905" s="30"/>
      <c r="AZ1905" s="30"/>
      <c r="BA1905" s="30"/>
      <c r="BB1905" s="30" t="s">
        <v>54452</v>
      </c>
      <c r="BC1905" s="30" t="s">
        <v>54452</v>
      </c>
      <c r="BD1905" s="30" t="s">
        <v>54452</v>
      </c>
      <c r="BE1905" s="30" t="s">
        <v>54452</v>
      </c>
      <c r="BF1905" s="30" t="s">
        <v>54452</v>
      </c>
      <c r="BG1905" s="30">
        <v>7</v>
      </c>
      <c r="BH1905" s="30"/>
      <c r="BI1905" s="31"/>
    </row>
    <row r="1906" spans="1:61" ht="16.5">
      <c r="A1906" s="21" t="s">
        <v>2708</v>
      </c>
      <c r="B1906" s="21">
        <v>2340</v>
      </c>
      <c r="C1906" s="21">
        <v>2260994</v>
      </c>
      <c r="D1906" s="21">
        <v>1238187177</v>
      </c>
      <c r="E1906" s="22">
        <v>1348110324294</v>
      </c>
      <c r="F1906" s="24" t="s">
        <v>2709</v>
      </c>
      <c r="G1906" s="24" t="s">
        <v>44</v>
      </c>
      <c r="H1906" s="24" t="s">
        <v>51</v>
      </c>
      <c r="I1906" s="24" t="s">
        <v>65</v>
      </c>
      <c r="J1906" s="24" t="s">
        <v>264</v>
      </c>
      <c r="K1906" s="21">
        <v>15</v>
      </c>
      <c r="L1906" s="32" t="s">
        <v>2710</v>
      </c>
      <c r="M1906" s="21" t="s">
        <v>2711</v>
      </c>
      <c r="N1906" s="21">
        <v>1</v>
      </c>
      <c r="O1906" s="21" t="s">
        <v>55</v>
      </c>
      <c r="P1906" s="21">
        <v>0</v>
      </c>
      <c r="Q1906" s="21">
        <v>0</v>
      </c>
      <c r="R1906" s="21">
        <v>0</v>
      </c>
      <c r="S1906" s="33">
        <v>1146833</v>
      </c>
      <c r="T1906" s="21">
        <v>0</v>
      </c>
      <c r="U1906" s="21">
        <v>0</v>
      </c>
      <c r="V1906" s="33">
        <v>2300</v>
      </c>
      <c r="W1906" s="33">
        <v>1254490</v>
      </c>
      <c r="X1906" s="33">
        <v>2721589</v>
      </c>
      <c r="Y1906" s="33">
        <v>36220837</v>
      </c>
      <c r="Z1906" s="16" t="s">
        <v>56</v>
      </c>
      <c r="AA1906" s="102">
        <v>0</v>
      </c>
      <c r="AB1906" s="21">
        <v>362.2</v>
      </c>
      <c r="AC1906" s="21">
        <v>11.4</v>
      </c>
      <c r="AD1906" s="99">
        <v>0</v>
      </c>
      <c r="AE1906" s="21">
        <v>39.700000000000003</v>
      </c>
      <c r="AF1906" s="21">
        <f t="shared" si="29"/>
        <v>413.29999999999995</v>
      </c>
      <c r="AG1906" s="21" t="s">
        <v>2712</v>
      </c>
      <c r="AH1906" s="24" t="s">
        <v>2713</v>
      </c>
      <c r="AI1906" s="24" t="s">
        <v>2714</v>
      </c>
      <c r="AJ1906" s="27" t="s">
        <v>32387</v>
      </c>
      <c r="AK1906" s="28" t="s">
        <v>156</v>
      </c>
      <c r="AL1906" s="28">
        <v>10</v>
      </c>
      <c r="AM1906" s="28">
        <v>20150129</v>
      </c>
      <c r="AN1906" s="29">
        <v>335</v>
      </c>
      <c r="AO1906" s="29">
        <v>202306</v>
      </c>
      <c r="AP1906" s="29">
        <v>2022</v>
      </c>
      <c r="AQ1906" s="28">
        <v>475158632</v>
      </c>
      <c r="AR1906" s="28">
        <v>1096584391</v>
      </c>
      <c r="AS1906" s="28">
        <v>50938024</v>
      </c>
      <c r="AT1906" s="30">
        <v>1</v>
      </c>
      <c r="AU1906" s="30"/>
      <c r="AV1906" s="30"/>
      <c r="AW1906" s="30"/>
      <c r="AX1906" s="30"/>
      <c r="AY1906" s="30"/>
      <c r="AZ1906" s="30"/>
      <c r="BA1906" s="30"/>
      <c r="BB1906" s="30" t="s">
        <v>54452</v>
      </c>
      <c r="BC1906" s="30" t="s">
        <v>54452</v>
      </c>
      <c r="BD1906" s="30" t="s">
        <v>54452</v>
      </c>
      <c r="BE1906" s="30" t="s">
        <v>54452</v>
      </c>
      <c r="BF1906" s="30" t="s">
        <v>54452</v>
      </c>
      <c r="BG1906" s="30">
        <v>5</v>
      </c>
      <c r="BH1906" s="30"/>
      <c r="BI1906" s="31"/>
    </row>
    <row r="1907" spans="1:61" ht="16.5">
      <c r="A1907" s="21" t="s">
        <v>2666</v>
      </c>
      <c r="B1907" s="21">
        <v>2298</v>
      </c>
      <c r="C1907" s="21">
        <v>1160435</v>
      </c>
      <c r="D1907" s="21">
        <v>6038107005</v>
      </c>
      <c r="E1907" s="22">
        <v>1801110058742</v>
      </c>
      <c r="F1907" s="24" t="s">
        <v>2667</v>
      </c>
      <c r="G1907" s="24" t="s">
        <v>44</v>
      </c>
      <c r="H1907" s="24" t="s">
        <v>51</v>
      </c>
      <c r="I1907" s="24" t="s">
        <v>52</v>
      </c>
      <c r="J1907" s="24" t="s">
        <v>264</v>
      </c>
      <c r="K1907" s="21">
        <v>15</v>
      </c>
      <c r="L1907" s="32" t="s">
        <v>2668</v>
      </c>
      <c r="M1907" s="21" t="s">
        <v>2669</v>
      </c>
      <c r="N1907" s="21">
        <v>1</v>
      </c>
      <c r="O1907" s="21" t="s">
        <v>55</v>
      </c>
      <c r="P1907" s="21">
        <v>0</v>
      </c>
      <c r="Q1907" s="39">
        <v>132300</v>
      </c>
      <c r="R1907" s="21">
        <v>0</v>
      </c>
      <c r="S1907" s="33">
        <v>1604903</v>
      </c>
      <c r="T1907" s="21">
        <v>0</v>
      </c>
      <c r="U1907" s="21">
        <v>0</v>
      </c>
      <c r="V1907" s="21">
        <v>0</v>
      </c>
      <c r="W1907" s="21">
        <v>0</v>
      </c>
      <c r="X1907" s="33">
        <v>185187</v>
      </c>
      <c r="Y1907" s="42">
        <v>24106390</v>
      </c>
      <c r="Z1907" s="16" t="s">
        <v>56</v>
      </c>
      <c r="AA1907" s="102">
        <v>0</v>
      </c>
      <c r="AB1907" s="21">
        <v>242.3</v>
      </c>
      <c r="AC1907" s="21">
        <v>16</v>
      </c>
      <c r="AD1907" s="99">
        <v>0</v>
      </c>
      <c r="AE1907" s="21">
        <v>1.8</v>
      </c>
      <c r="AF1907" s="21">
        <f t="shared" si="29"/>
        <v>260.10000000000002</v>
      </c>
      <c r="AG1907" s="21" t="s">
        <v>2433</v>
      </c>
      <c r="AH1907" s="24" t="s">
        <v>2670</v>
      </c>
      <c r="AI1907" s="24" t="s">
        <v>2671</v>
      </c>
      <c r="AJ1907" s="27" t="s">
        <v>32388</v>
      </c>
      <c r="AK1907" s="28" t="s">
        <v>70</v>
      </c>
      <c r="AL1907" s="28">
        <v>10</v>
      </c>
      <c r="AM1907" s="28">
        <v>19850321</v>
      </c>
      <c r="AN1907" s="29">
        <v>592</v>
      </c>
      <c r="AO1907" s="29">
        <v>202306</v>
      </c>
      <c r="AP1907" s="29">
        <v>2022</v>
      </c>
      <c r="AQ1907" s="28">
        <v>156664733</v>
      </c>
      <c r="AR1907" s="28">
        <v>300656586</v>
      </c>
      <c r="AS1907" s="28">
        <v>15880524</v>
      </c>
      <c r="AT1907" s="30">
        <v>1</v>
      </c>
      <c r="AU1907" s="30"/>
      <c r="AV1907" s="30"/>
      <c r="AW1907" s="30"/>
      <c r="AX1907" s="30"/>
      <c r="AY1907" s="30"/>
      <c r="AZ1907" s="30"/>
      <c r="BA1907" s="30"/>
      <c r="BB1907" s="30" t="s">
        <v>54452</v>
      </c>
      <c r="BC1907" s="30" t="s">
        <v>54452</v>
      </c>
      <c r="BD1907" s="30" t="s">
        <v>54452</v>
      </c>
      <c r="BE1907" s="30" t="s">
        <v>54452</v>
      </c>
      <c r="BF1907" s="30" t="s">
        <v>54452</v>
      </c>
      <c r="BG1907" s="30">
        <v>4</v>
      </c>
      <c r="BH1907" s="30" t="s">
        <v>921</v>
      </c>
      <c r="BI1907" s="31"/>
    </row>
    <row r="1908" spans="1:61" ht="16.5">
      <c r="A1908" s="21" t="s">
        <v>17251</v>
      </c>
      <c r="B1908" s="21">
        <v>20258</v>
      </c>
      <c r="C1908" s="21">
        <v>1311511</v>
      </c>
      <c r="D1908" s="21">
        <v>2118630525</v>
      </c>
      <c r="E1908" s="22">
        <v>1101110983430</v>
      </c>
      <c r="F1908" s="24" t="s">
        <v>17252</v>
      </c>
      <c r="G1908" s="24" t="s">
        <v>104</v>
      </c>
      <c r="H1908" s="24" t="s">
        <v>51</v>
      </c>
      <c r="I1908" s="24" t="s">
        <v>52</v>
      </c>
      <c r="J1908" s="24" t="s">
        <v>975</v>
      </c>
      <c r="K1908" s="21">
        <v>5</v>
      </c>
      <c r="L1908" s="32" t="s">
        <v>17253</v>
      </c>
      <c r="M1908" s="21" t="s">
        <v>17254</v>
      </c>
      <c r="N1908" s="21">
        <v>1</v>
      </c>
      <c r="O1908" s="21" t="s">
        <v>55</v>
      </c>
      <c r="P1908" s="33">
        <v>1827717</v>
      </c>
      <c r="Q1908" s="33">
        <v>116779</v>
      </c>
      <c r="R1908" s="21">
        <v>0</v>
      </c>
      <c r="S1908" s="33">
        <v>8800</v>
      </c>
      <c r="T1908" s="21">
        <v>0</v>
      </c>
      <c r="U1908" s="33">
        <v>130609</v>
      </c>
      <c r="V1908" s="21">
        <v>0</v>
      </c>
      <c r="W1908" s="33">
        <v>236647</v>
      </c>
      <c r="X1908" s="33">
        <v>2418300</v>
      </c>
      <c r="Y1908" s="33">
        <v>1983800</v>
      </c>
      <c r="Z1908" s="16" t="s">
        <v>315</v>
      </c>
      <c r="AA1908" s="21">
        <v>18.2</v>
      </c>
      <c r="AB1908" s="21">
        <v>21</v>
      </c>
      <c r="AC1908" s="99">
        <v>0</v>
      </c>
      <c r="AD1908" s="21">
        <v>1.3</v>
      </c>
      <c r="AE1908" s="21">
        <v>26.5</v>
      </c>
      <c r="AF1908" s="21">
        <f t="shared" si="29"/>
        <v>67</v>
      </c>
      <c r="AG1908" s="21" t="s">
        <v>17255</v>
      </c>
      <c r="AH1908" s="24" t="s">
        <v>17256</v>
      </c>
      <c r="AI1908" s="24" t="s">
        <v>17257</v>
      </c>
      <c r="AJ1908" s="27" t="s">
        <v>32389</v>
      </c>
      <c r="AK1908" s="28" t="s">
        <v>60</v>
      </c>
      <c r="AL1908" s="28">
        <v>10</v>
      </c>
      <c r="AM1908" s="28">
        <v>19940303</v>
      </c>
      <c r="AN1908" s="29">
        <v>632</v>
      </c>
      <c r="AO1908" s="29">
        <v>202012</v>
      </c>
      <c r="AP1908" s="29">
        <v>2022</v>
      </c>
      <c r="AQ1908" s="28">
        <v>260761654</v>
      </c>
      <c r="AR1908" s="28">
        <v>226268709</v>
      </c>
      <c r="AS1908" s="28">
        <v>2000000</v>
      </c>
      <c r="AT1908" s="30">
        <v>1</v>
      </c>
      <c r="AU1908" s="30"/>
      <c r="AV1908" s="30"/>
      <c r="AW1908" s="30"/>
      <c r="AX1908" s="30"/>
      <c r="AY1908" s="30"/>
      <c r="AZ1908" s="30"/>
      <c r="BA1908" s="30"/>
      <c r="BB1908" s="30" t="s">
        <v>54452</v>
      </c>
      <c r="BC1908" s="30" t="s">
        <v>54452</v>
      </c>
      <c r="BD1908" s="30" t="s">
        <v>54452</v>
      </c>
      <c r="BE1908" s="30" t="s">
        <v>54452</v>
      </c>
      <c r="BF1908" s="30" t="s">
        <v>17258</v>
      </c>
      <c r="BG1908" s="30">
        <v>2</v>
      </c>
      <c r="BH1908" s="30"/>
      <c r="BI1908" s="31"/>
    </row>
    <row r="1909" spans="1:61" ht="16.5">
      <c r="A1909" s="21" t="s">
        <v>9157</v>
      </c>
      <c r="B1909" s="21">
        <v>9369</v>
      </c>
      <c r="C1909" s="21">
        <v>1126008</v>
      </c>
      <c r="D1909" s="21">
        <v>1398125991</v>
      </c>
      <c r="E1909" s="22">
        <v>1201110130542</v>
      </c>
      <c r="F1909" s="24" t="s">
        <v>9158</v>
      </c>
      <c r="G1909" s="24" t="s">
        <v>44</v>
      </c>
      <c r="H1909" s="24" t="s">
        <v>51</v>
      </c>
      <c r="I1909" s="24" t="s">
        <v>52</v>
      </c>
      <c r="J1909" s="24" t="s">
        <v>6569</v>
      </c>
      <c r="K1909" s="21">
        <v>47</v>
      </c>
      <c r="L1909" s="32" t="s">
        <v>9159</v>
      </c>
      <c r="M1909" s="21" t="s">
        <v>5422</v>
      </c>
      <c r="N1909" s="21">
        <v>1</v>
      </c>
      <c r="O1909" s="21" t="s">
        <v>55</v>
      </c>
      <c r="P1909" s="33">
        <v>114678</v>
      </c>
      <c r="Q1909" s="33">
        <v>290846</v>
      </c>
      <c r="R1909" s="21">
        <v>0</v>
      </c>
      <c r="S1909" s="33">
        <v>77400</v>
      </c>
      <c r="T1909" s="21">
        <v>0</v>
      </c>
      <c r="U1909" s="33">
        <v>946046</v>
      </c>
      <c r="V1909" s="21">
        <v>0</v>
      </c>
      <c r="W1909" s="33">
        <v>915356</v>
      </c>
      <c r="X1909" s="33">
        <v>937870</v>
      </c>
      <c r="Y1909" s="33">
        <v>3031044</v>
      </c>
      <c r="Z1909" s="16" t="s">
        <v>315</v>
      </c>
      <c r="AA1909" s="21">
        <v>1.1000000000000001</v>
      </c>
      <c r="AB1909" s="21">
        <v>33.200000000000003</v>
      </c>
      <c r="AC1909" s="21">
        <v>0.7</v>
      </c>
      <c r="AD1909" s="21">
        <v>9.4</v>
      </c>
      <c r="AE1909" s="21">
        <v>18.5</v>
      </c>
      <c r="AF1909" s="21">
        <f t="shared" si="29"/>
        <v>62.900000000000006</v>
      </c>
      <c r="AG1909" s="21" t="s">
        <v>9160</v>
      </c>
      <c r="AH1909" s="24" t="s">
        <v>9161</v>
      </c>
      <c r="AI1909" s="24" t="s">
        <v>9162</v>
      </c>
      <c r="AJ1909" s="27" t="s">
        <v>32390</v>
      </c>
      <c r="AK1909" s="28" t="s">
        <v>60</v>
      </c>
      <c r="AL1909" s="28">
        <v>10</v>
      </c>
      <c r="AM1909" s="28">
        <v>19960316</v>
      </c>
      <c r="AN1909" s="29">
        <v>862</v>
      </c>
      <c r="AO1909" s="29">
        <v>202212</v>
      </c>
      <c r="AP1909" s="29">
        <v>2022</v>
      </c>
      <c r="AQ1909" s="28">
        <v>1124749315</v>
      </c>
      <c r="AR1909" s="28">
        <v>264913661</v>
      </c>
      <c r="AS1909" s="28">
        <v>1700000</v>
      </c>
      <c r="AT1909" s="30">
        <v>1</v>
      </c>
      <c r="AU1909" s="30"/>
      <c r="AV1909" s="30"/>
      <c r="AW1909" s="30"/>
      <c r="AX1909" s="30"/>
      <c r="AY1909" s="30"/>
      <c r="AZ1909" s="30"/>
      <c r="BA1909" s="30"/>
      <c r="BB1909" s="30" t="s">
        <v>54452</v>
      </c>
      <c r="BC1909" s="30" t="s">
        <v>54452</v>
      </c>
      <c r="BD1909" s="30" t="s">
        <v>54452</v>
      </c>
      <c r="BE1909" s="30" t="s">
        <v>54452</v>
      </c>
      <c r="BF1909" s="30" t="s">
        <v>9163</v>
      </c>
      <c r="BG1909" s="30">
        <v>2</v>
      </c>
      <c r="BH1909" s="30"/>
      <c r="BI1909" s="31"/>
    </row>
    <row r="1910" spans="1:61" ht="16.5">
      <c r="A1910" s="21" t="s">
        <v>5068</v>
      </c>
      <c r="B1910" s="21">
        <v>4772</v>
      </c>
      <c r="C1910" s="21">
        <v>2817923</v>
      </c>
      <c r="D1910" s="21">
        <v>1068649737</v>
      </c>
      <c r="E1910" s="22">
        <v>1101113631036</v>
      </c>
      <c r="F1910" s="24" t="s">
        <v>5069</v>
      </c>
      <c r="G1910" s="24" t="s">
        <v>44</v>
      </c>
      <c r="H1910" s="24" t="s">
        <v>51</v>
      </c>
      <c r="I1910" s="24" t="s">
        <v>52</v>
      </c>
      <c r="J1910" s="24" t="s">
        <v>2830</v>
      </c>
      <c r="K1910" s="21">
        <v>34</v>
      </c>
      <c r="L1910" s="32" t="s">
        <v>5070</v>
      </c>
      <c r="M1910" s="21" t="s">
        <v>5071</v>
      </c>
      <c r="N1910" s="26">
        <v>1</v>
      </c>
      <c r="O1910" s="26" t="s">
        <v>55</v>
      </c>
      <c r="P1910" s="21">
        <v>0</v>
      </c>
      <c r="Q1910" s="21">
        <v>0</v>
      </c>
      <c r="R1910" s="21">
        <v>0</v>
      </c>
      <c r="S1910" s="51">
        <v>2536420</v>
      </c>
      <c r="T1910" s="21">
        <v>0</v>
      </c>
      <c r="U1910" s="51">
        <v>2589838</v>
      </c>
      <c r="V1910" s="21">
        <v>0</v>
      </c>
      <c r="W1910" s="51">
        <v>1195074</v>
      </c>
      <c r="X1910" s="51">
        <v>5774427</v>
      </c>
      <c r="Y1910" s="51">
        <v>1699914</v>
      </c>
      <c r="Z1910" s="21" t="s">
        <v>126</v>
      </c>
      <c r="AA1910" s="102">
        <v>0</v>
      </c>
      <c r="AB1910" s="21">
        <v>16.899999999999999</v>
      </c>
      <c r="AC1910" s="21">
        <v>25.3</v>
      </c>
      <c r="AD1910" s="21">
        <v>25.8</v>
      </c>
      <c r="AE1910" s="21">
        <v>69.599999999999994</v>
      </c>
      <c r="AF1910" s="21">
        <f t="shared" si="29"/>
        <v>137.6</v>
      </c>
      <c r="AG1910" s="21" t="s">
        <v>5072</v>
      </c>
      <c r="AH1910" s="24" t="s">
        <v>5073</v>
      </c>
      <c r="AI1910" s="24" t="s">
        <v>5074</v>
      </c>
      <c r="AJ1910" s="27" t="s">
        <v>32391</v>
      </c>
      <c r="AK1910" s="28" t="s">
        <v>60</v>
      </c>
      <c r="AL1910" s="28">
        <v>10</v>
      </c>
      <c r="AM1910" s="28">
        <v>20070303</v>
      </c>
      <c r="AN1910" s="29">
        <v>1202</v>
      </c>
      <c r="AO1910" s="29">
        <v>202306</v>
      </c>
      <c r="AP1910" s="29">
        <v>2022</v>
      </c>
      <c r="AQ1910" s="28">
        <v>485352563</v>
      </c>
      <c r="AR1910" s="28">
        <v>977103267</v>
      </c>
      <c r="AS1910" s="28">
        <v>7959824</v>
      </c>
      <c r="AT1910" s="30">
        <v>1</v>
      </c>
      <c r="AU1910" s="30"/>
      <c r="AV1910" s="30"/>
      <c r="AW1910" s="30"/>
      <c r="AX1910" s="30"/>
      <c r="AY1910" s="30"/>
      <c r="AZ1910" s="30"/>
      <c r="BA1910" s="30"/>
      <c r="BB1910" s="30" t="s">
        <v>54452</v>
      </c>
      <c r="BC1910" s="30" t="s">
        <v>54452</v>
      </c>
      <c r="BD1910" s="30" t="s">
        <v>54452</v>
      </c>
      <c r="BE1910" s="30" t="s">
        <v>54452</v>
      </c>
      <c r="BF1910" s="30" t="s">
        <v>54452</v>
      </c>
      <c r="BG1910" s="30">
        <v>7</v>
      </c>
      <c r="BH1910" s="30" t="s">
        <v>5075</v>
      </c>
      <c r="BI1910" s="31"/>
    </row>
    <row r="1911" spans="1:61" ht="16.5">
      <c r="A1911" s="21" t="s">
        <v>696</v>
      </c>
      <c r="B1911" s="21">
        <v>519</v>
      </c>
      <c r="C1911" s="21">
        <v>8381845</v>
      </c>
      <c r="D1911" s="21">
        <v>3588700860</v>
      </c>
      <c r="E1911" s="22">
        <v>1101116549905</v>
      </c>
      <c r="F1911" s="24" t="s">
        <v>697</v>
      </c>
      <c r="G1911" s="24" t="s">
        <v>44</v>
      </c>
      <c r="H1911" s="24" t="s">
        <v>51</v>
      </c>
      <c r="I1911" s="24" t="s">
        <v>65</v>
      </c>
      <c r="J1911" s="24" t="s">
        <v>171</v>
      </c>
      <c r="K1911" s="21">
        <v>48</v>
      </c>
      <c r="L1911" s="32" t="s">
        <v>698</v>
      </c>
      <c r="M1911" s="21" t="s">
        <v>699</v>
      </c>
      <c r="N1911" s="21">
        <v>1</v>
      </c>
      <c r="O1911" s="21" t="s">
        <v>55</v>
      </c>
      <c r="P1911" s="21">
        <v>0</v>
      </c>
      <c r="Q1911" s="21">
        <v>0</v>
      </c>
      <c r="R1911" s="21">
        <v>0</v>
      </c>
      <c r="S1911" s="21">
        <v>0</v>
      </c>
      <c r="T1911" s="21">
        <v>0</v>
      </c>
      <c r="U1911" s="39">
        <v>7577</v>
      </c>
      <c r="V1911" s="21">
        <v>0</v>
      </c>
      <c r="W1911" s="39">
        <v>1300463</v>
      </c>
      <c r="X1911" s="42">
        <v>2602664</v>
      </c>
      <c r="Y1911" s="21">
        <v>0</v>
      </c>
      <c r="Z1911" s="16" t="s">
        <v>56</v>
      </c>
      <c r="AA1911" s="102">
        <v>0</v>
      </c>
      <c r="AB1911" s="99">
        <v>0</v>
      </c>
      <c r="AC1911" s="99">
        <v>0</v>
      </c>
      <c r="AD1911" s="99">
        <v>0</v>
      </c>
      <c r="AE1911" s="21">
        <v>39</v>
      </c>
      <c r="AF1911" s="21">
        <f t="shared" si="29"/>
        <v>39</v>
      </c>
      <c r="AG1911" s="21" t="s">
        <v>700</v>
      </c>
      <c r="AH1911" s="24">
        <v>18111111</v>
      </c>
      <c r="AI1911" s="24" t="s">
        <v>701</v>
      </c>
      <c r="AJ1911" s="27" t="s">
        <v>32392</v>
      </c>
      <c r="AK1911" s="28" t="s">
        <v>60</v>
      </c>
      <c r="AL1911" s="28">
        <v>10</v>
      </c>
      <c r="AM1911" s="28">
        <v>20171026</v>
      </c>
      <c r="AN1911" s="29">
        <v>326</v>
      </c>
      <c r="AO1911" s="29">
        <v>202212</v>
      </c>
      <c r="AP1911" s="29">
        <v>2022</v>
      </c>
      <c r="AQ1911" s="28">
        <v>30126429</v>
      </c>
      <c r="AR1911" s="28">
        <v>21876045</v>
      </c>
      <c r="AS1911" s="28">
        <v>900000</v>
      </c>
      <c r="AT1911" s="30">
        <v>1</v>
      </c>
      <c r="AU1911" s="30"/>
      <c r="AV1911" s="30"/>
      <c r="AW1911" s="30"/>
      <c r="AX1911" s="30"/>
      <c r="AY1911" s="30"/>
      <c r="AZ1911" s="30"/>
      <c r="BA1911" s="30"/>
      <c r="BB1911" s="30" t="s">
        <v>54452</v>
      </c>
      <c r="BC1911" s="30" t="s">
        <v>54452</v>
      </c>
      <c r="BD1911" s="30" t="s">
        <v>54452</v>
      </c>
      <c r="BE1911" s="30" t="s">
        <v>54452</v>
      </c>
      <c r="BF1911" s="30" t="s">
        <v>54452</v>
      </c>
      <c r="BG1911" s="30">
        <v>8</v>
      </c>
      <c r="BH1911" s="30"/>
      <c r="BI1911" s="31"/>
    </row>
    <row r="1912" spans="1:61" ht="16.5">
      <c r="A1912" s="21" t="s">
        <v>10342</v>
      </c>
      <c r="B1912" s="21">
        <v>10800</v>
      </c>
      <c r="C1912" s="21">
        <v>9306553</v>
      </c>
      <c r="D1912" s="21">
        <v>5528101912</v>
      </c>
      <c r="E1912" s="22">
        <v>1346110103577</v>
      </c>
      <c r="F1912" s="24" t="s">
        <v>10343</v>
      </c>
      <c r="G1912" s="24" t="s">
        <v>44</v>
      </c>
      <c r="H1912" s="24" t="s">
        <v>51</v>
      </c>
      <c r="I1912" s="24" t="s">
        <v>52</v>
      </c>
      <c r="J1912" s="24" t="s">
        <v>2778</v>
      </c>
      <c r="K1912" s="21">
        <v>25</v>
      </c>
      <c r="L1912" s="32" t="s">
        <v>10344</v>
      </c>
      <c r="M1912" s="21" t="s">
        <v>10345</v>
      </c>
      <c r="N1912" s="21">
        <v>1</v>
      </c>
      <c r="O1912" s="21" t="s">
        <v>55</v>
      </c>
      <c r="P1912" s="33">
        <v>2309369</v>
      </c>
      <c r="Q1912" s="33">
        <v>230550</v>
      </c>
      <c r="R1912" s="21">
        <v>0</v>
      </c>
      <c r="S1912" s="33">
        <v>5922846</v>
      </c>
      <c r="T1912" s="21">
        <v>0</v>
      </c>
      <c r="U1912" s="21">
        <v>0</v>
      </c>
      <c r="V1912" s="33">
        <v>1139929</v>
      </c>
      <c r="W1912" s="33">
        <v>162700</v>
      </c>
      <c r="X1912" s="33">
        <v>1278656</v>
      </c>
      <c r="Y1912" s="33">
        <v>4490046</v>
      </c>
      <c r="Z1912" s="16" t="s">
        <v>126</v>
      </c>
      <c r="AA1912" s="21">
        <v>23</v>
      </c>
      <c r="AB1912" s="21">
        <v>47.2</v>
      </c>
      <c r="AC1912" s="21">
        <v>59.2</v>
      </c>
      <c r="AD1912" s="99">
        <v>0</v>
      </c>
      <c r="AE1912" s="21">
        <v>25.8</v>
      </c>
      <c r="AF1912" s="21">
        <f t="shared" ref="AF1912:AF1975" si="30">SUM(AA1912:AE1912)</f>
        <v>155.20000000000002</v>
      </c>
      <c r="AG1912" s="21" t="s">
        <v>10346</v>
      </c>
      <c r="AH1912" s="24" t="s">
        <v>10347</v>
      </c>
      <c r="AI1912" s="24" t="s">
        <v>10348</v>
      </c>
      <c r="AJ1912" s="27" t="s">
        <v>32393</v>
      </c>
      <c r="AK1912" s="28" t="s">
        <v>60</v>
      </c>
      <c r="AL1912" s="28">
        <v>10</v>
      </c>
      <c r="AM1912" s="28">
        <v>20200204</v>
      </c>
      <c r="AN1912" s="29">
        <v>396</v>
      </c>
      <c r="AO1912" s="29">
        <v>202212</v>
      </c>
      <c r="AP1912" s="29">
        <v>2022</v>
      </c>
      <c r="AQ1912" s="28">
        <v>121827425</v>
      </c>
      <c r="AR1912" s="28">
        <v>180708409</v>
      </c>
      <c r="AS1912" s="28">
        <v>2723563</v>
      </c>
      <c r="AT1912" s="30">
        <v>1</v>
      </c>
      <c r="AU1912" s="30"/>
      <c r="AV1912" s="30"/>
      <c r="AW1912" s="30"/>
      <c r="AX1912" s="30"/>
      <c r="AY1912" s="30"/>
      <c r="AZ1912" s="30"/>
      <c r="BA1912" s="30"/>
      <c r="BB1912" s="30" t="s">
        <v>54452</v>
      </c>
      <c r="BC1912" s="30" t="s">
        <v>54452</v>
      </c>
      <c r="BD1912" s="30" t="s">
        <v>54452</v>
      </c>
      <c r="BE1912" s="30" t="s">
        <v>54452</v>
      </c>
      <c r="BF1912" s="30" t="s">
        <v>54452</v>
      </c>
      <c r="BG1912" s="30">
        <v>8</v>
      </c>
      <c r="BH1912" s="30" t="s">
        <v>10349</v>
      </c>
      <c r="BI1912" s="31"/>
    </row>
    <row r="1913" spans="1:61" ht="16.5">
      <c r="A1913" s="21" t="s">
        <v>29761</v>
      </c>
      <c r="B1913" s="21">
        <v>24383</v>
      </c>
      <c r="C1913" s="21">
        <v>5863648</v>
      </c>
      <c r="D1913" s="21">
        <v>1068703854</v>
      </c>
      <c r="E1913" s="22">
        <v>1101115309425</v>
      </c>
      <c r="F1913" s="24" t="s">
        <v>29762</v>
      </c>
      <c r="G1913" s="24" t="s">
        <v>104</v>
      </c>
      <c r="H1913" s="24" t="s">
        <v>51</v>
      </c>
      <c r="I1913" s="24" t="s">
        <v>65</v>
      </c>
      <c r="J1913" s="24" t="s">
        <v>363</v>
      </c>
      <c r="K1913" s="21">
        <v>63</v>
      </c>
      <c r="L1913" s="32" t="s">
        <v>29763</v>
      </c>
      <c r="M1913" s="21" t="s">
        <v>29764</v>
      </c>
      <c r="N1913" s="21">
        <v>1</v>
      </c>
      <c r="O1913" s="21">
        <v>0</v>
      </c>
      <c r="P1913" s="21">
        <v>0</v>
      </c>
      <c r="Q1913" s="21">
        <v>0</v>
      </c>
      <c r="R1913" s="21">
        <v>0</v>
      </c>
      <c r="S1913" s="21">
        <v>0</v>
      </c>
      <c r="T1913" s="21">
        <v>0</v>
      </c>
      <c r="U1913" s="21">
        <v>0</v>
      </c>
      <c r="V1913" s="21">
        <v>0</v>
      </c>
      <c r="W1913" s="21">
        <v>0</v>
      </c>
      <c r="X1913" s="21">
        <v>0</v>
      </c>
      <c r="Y1913" s="21">
        <v>0</v>
      </c>
      <c r="Z1913" s="16" t="s">
        <v>315</v>
      </c>
      <c r="AA1913" s="101">
        <v>0</v>
      </c>
      <c r="AB1913" s="98">
        <v>0</v>
      </c>
      <c r="AC1913" s="98">
        <v>0</v>
      </c>
      <c r="AD1913" s="98">
        <v>0</v>
      </c>
      <c r="AE1913" s="98">
        <v>0</v>
      </c>
      <c r="AF1913" s="21">
        <f t="shared" si="30"/>
        <v>0</v>
      </c>
      <c r="AG1913" s="21" t="s">
        <v>13744</v>
      </c>
      <c r="AH1913" s="24" t="s">
        <v>29765</v>
      </c>
      <c r="AI1913" s="24" t="s">
        <v>29766</v>
      </c>
      <c r="AJ1913" s="27" t="s">
        <v>31573</v>
      </c>
      <c r="AK1913" s="28" t="s">
        <v>60</v>
      </c>
      <c r="AL1913" s="28">
        <v>10</v>
      </c>
      <c r="AM1913" s="28">
        <v>20140107</v>
      </c>
      <c r="AN1913" s="29">
        <v>345</v>
      </c>
      <c r="AO1913" s="29">
        <v>202212</v>
      </c>
      <c r="AP1913" s="29">
        <v>2022</v>
      </c>
      <c r="AQ1913" s="28">
        <v>13324685</v>
      </c>
      <c r="AR1913" s="28">
        <v>2277234</v>
      </c>
      <c r="AS1913" s="28">
        <v>100000</v>
      </c>
      <c r="AT1913" s="30">
        <v>1</v>
      </c>
      <c r="AU1913" s="30"/>
      <c r="AV1913" s="30"/>
      <c r="AW1913" s="30"/>
      <c r="AX1913" s="30"/>
      <c r="AY1913" s="30"/>
      <c r="AZ1913" s="30"/>
      <c r="BA1913" s="30"/>
      <c r="BB1913" s="30" t="s">
        <v>54452</v>
      </c>
      <c r="BC1913" s="30" t="s">
        <v>54452</v>
      </c>
      <c r="BD1913" s="30" t="s">
        <v>54452</v>
      </c>
      <c r="BE1913" s="30" t="s">
        <v>54452</v>
      </c>
      <c r="BF1913" s="30" t="s">
        <v>54452</v>
      </c>
      <c r="BG1913" s="30">
        <v>7</v>
      </c>
      <c r="BH1913" s="30" t="s">
        <v>16288</v>
      </c>
      <c r="BI1913" s="31"/>
    </row>
    <row r="1914" spans="1:61" ht="16.5">
      <c r="A1914" s="21" t="s">
        <v>4021</v>
      </c>
      <c r="B1914" s="21">
        <v>3891</v>
      </c>
      <c r="C1914" s="21">
        <v>3684554</v>
      </c>
      <c r="D1914" s="21">
        <v>3128612096</v>
      </c>
      <c r="E1914" s="22">
        <v>1615110112361</v>
      </c>
      <c r="F1914" s="24" t="s">
        <v>4022</v>
      </c>
      <c r="G1914" s="24" t="s">
        <v>44</v>
      </c>
      <c r="H1914" s="24" t="s">
        <v>51</v>
      </c>
      <c r="I1914" s="24" t="s">
        <v>65</v>
      </c>
      <c r="J1914" s="24" t="s">
        <v>1944</v>
      </c>
      <c r="K1914" s="21">
        <v>26</v>
      </c>
      <c r="L1914" s="32" t="s">
        <v>4023</v>
      </c>
      <c r="M1914" s="21" t="s">
        <v>4024</v>
      </c>
      <c r="N1914" s="21">
        <v>1</v>
      </c>
      <c r="O1914" s="21" t="s">
        <v>55</v>
      </c>
      <c r="P1914" s="21">
        <v>0</v>
      </c>
      <c r="Q1914" s="21">
        <v>0</v>
      </c>
      <c r="R1914" s="21">
        <v>0</v>
      </c>
      <c r="S1914" s="39">
        <v>590000</v>
      </c>
      <c r="T1914" s="21">
        <v>0</v>
      </c>
      <c r="U1914" s="39">
        <v>113248</v>
      </c>
      <c r="V1914" s="21">
        <v>0</v>
      </c>
      <c r="W1914" s="21">
        <v>0</v>
      </c>
      <c r="X1914" s="21">
        <v>0</v>
      </c>
      <c r="Y1914" s="39">
        <v>1439200</v>
      </c>
      <c r="Z1914" s="16" t="s">
        <v>126</v>
      </c>
      <c r="AA1914" s="102">
        <v>0</v>
      </c>
      <c r="AB1914" s="21">
        <v>14.3</v>
      </c>
      <c r="AC1914" s="21">
        <v>5.9</v>
      </c>
      <c r="AD1914" s="21">
        <v>1.1000000000000001</v>
      </c>
      <c r="AE1914" s="99">
        <v>0</v>
      </c>
      <c r="AF1914" s="21">
        <f t="shared" si="30"/>
        <v>21.300000000000004</v>
      </c>
      <c r="AG1914" s="21" t="s">
        <v>4025</v>
      </c>
      <c r="AH1914" s="24" t="s">
        <v>4026</v>
      </c>
      <c r="AI1914" s="24" t="s">
        <v>4027</v>
      </c>
      <c r="AJ1914" s="27" t="s">
        <v>32394</v>
      </c>
      <c r="AK1914" s="28" t="s">
        <v>60</v>
      </c>
      <c r="AL1914" s="28">
        <v>10</v>
      </c>
      <c r="AM1914" s="28">
        <v>20091120</v>
      </c>
      <c r="AN1914" s="29">
        <v>606</v>
      </c>
      <c r="AO1914" s="29">
        <v>202303</v>
      </c>
      <c r="AP1914" s="29">
        <v>2022</v>
      </c>
      <c r="AQ1914" s="28">
        <v>112553534</v>
      </c>
      <c r="AR1914" s="28">
        <v>158543562</v>
      </c>
      <c r="AS1914" s="28">
        <v>300000</v>
      </c>
      <c r="AT1914" s="30">
        <v>1</v>
      </c>
      <c r="AU1914" s="30"/>
      <c r="AV1914" s="30"/>
      <c r="AW1914" s="30"/>
      <c r="AX1914" s="30"/>
      <c r="AY1914" s="30"/>
      <c r="AZ1914" s="30"/>
      <c r="BA1914" s="30"/>
      <c r="BB1914" s="30" t="s">
        <v>54452</v>
      </c>
      <c r="BC1914" s="30" t="s">
        <v>54452</v>
      </c>
      <c r="BD1914" s="30" t="s">
        <v>54452</v>
      </c>
      <c r="BE1914" s="30" t="s">
        <v>54452</v>
      </c>
      <c r="BF1914" s="30" t="s">
        <v>54452</v>
      </c>
      <c r="BG1914" s="30">
        <v>4</v>
      </c>
      <c r="BH1914" s="30" t="s">
        <v>237</v>
      </c>
      <c r="BI1914" s="31"/>
    </row>
    <row r="1915" spans="1:61" ht="16.5">
      <c r="A1915" s="21" t="s">
        <v>6559</v>
      </c>
      <c r="B1915" s="21">
        <v>6683</v>
      </c>
      <c r="C1915" s="21">
        <v>1355958</v>
      </c>
      <c r="D1915" s="21">
        <v>2118196221</v>
      </c>
      <c r="E1915" s="22">
        <v>1101110911192</v>
      </c>
      <c r="F1915" s="24" t="s">
        <v>6560</v>
      </c>
      <c r="G1915" s="24" t="s">
        <v>44</v>
      </c>
      <c r="H1915" s="24" t="s">
        <v>51</v>
      </c>
      <c r="I1915" s="24" t="s">
        <v>52</v>
      </c>
      <c r="J1915" s="24" t="s">
        <v>1042</v>
      </c>
      <c r="K1915" s="21">
        <v>36</v>
      </c>
      <c r="L1915" s="32" t="s">
        <v>6561</v>
      </c>
      <c r="M1915" s="21" t="s">
        <v>6562</v>
      </c>
      <c r="N1915" s="21">
        <v>1</v>
      </c>
      <c r="O1915" s="21" t="s">
        <v>55</v>
      </c>
      <c r="P1915" s="39">
        <v>337660</v>
      </c>
      <c r="Q1915" s="39">
        <v>1840259</v>
      </c>
      <c r="R1915" s="39">
        <v>161395</v>
      </c>
      <c r="S1915" s="33">
        <v>64351</v>
      </c>
      <c r="T1915" s="21">
        <v>0</v>
      </c>
      <c r="U1915" s="21">
        <v>0</v>
      </c>
      <c r="V1915" s="33">
        <v>299999</v>
      </c>
      <c r="W1915" s="33">
        <v>325414</v>
      </c>
      <c r="X1915" s="21">
        <v>0</v>
      </c>
      <c r="Y1915" s="33">
        <v>117931</v>
      </c>
      <c r="Z1915" s="16" t="s">
        <v>126</v>
      </c>
      <c r="AA1915" s="21">
        <v>3.3</v>
      </c>
      <c r="AB1915" s="21">
        <v>21.1</v>
      </c>
      <c r="AC1915" s="21">
        <v>0.6</v>
      </c>
      <c r="AD1915" s="99">
        <v>0</v>
      </c>
      <c r="AE1915" s="21">
        <v>6.2</v>
      </c>
      <c r="AF1915" s="21">
        <f t="shared" si="30"/>
        <v>31.200000000000003</v>
      </c>
      <c r="AG1915" s="21" t="s">
        <v>6563</v>
      </c>
      <c r="AH1915" s="24" t="s">
        <v>6564</v>
      </c>
      <c r="AI1915" s="24" t="s">
        <v>6565</v>
      </c>
      <c r="AJ1915" s="27" t="s">
        <v>32395</v>
      </c>
      <c r="AK1915" s="28" t="s">
        <v>70</v>
      </c>
      <c r="AL1915" s="28">
        <v>10</v>
      </c>
      <c r="AM1915" s="28">
        <v>19921230</v>
      </c>
      <c r="AN1915" s="29">
        <v>341</v>
      </c>
      <c r="AO1915" s="29">
        <v>202306</v>
      </c>
      <c r="AP1915" s="29">
        <v>2022</v>
      </c>
      <c r="AQ1915" s="28">
        <v>149558261</v>
      </c>
      <c r="AR1915" s="28">
        <v>166224333</v>
      </c>
      <c r="AS1915" s="28">
        <v>4293410</v>
      </c>
      <c r="AT1915" s="30">
        <v>1</v>
      </c>
      <c r="AU1915" s="30"/>
      <c r="AV1915" s="30"/>
      <c r="AW1915" s="30"/>
      <c r="AX1915" s="30"/>
      <c r="AY1915" s="30"/>
      <c r="AZ1915" s="30"/>
      <c r="BA1915" s="30"/>
      <c r="BB1915" s="30" t="s">
        <v>54452</v>
      </c>
      <c r="BC1915" s="30" t="s">
        <v>54452</v>
      </c>
      <c r="BD1915" s="30" t="s">
        <v>54452</v>
      </c>
      <c r="BE1915" s="30" t="s">
        <v>54452</v>
      </c>
      <c r="BF1915" s="30" t="s">
        <v>6566</v>
      </c>
      <c r="BG1915" s="30">
        <v>2</v>
      </c>
      <c r="BH1915" s="30"/>
      <c r="BI1915" s="31"/>
    </row>
    <row r="1916" spans="1:61" ht="16.5">
      <c r="A1916" s="21" t="s">
        <v>30276</v>
      </c>
      <c r="B1916" s="21">
        <v>24548</v>
      </c>
      <c r="C1916" s="21">
        <v>2261213</v>
      </c>
      <c r="D1916" s="21">
        <v>1208680224</v>
      </c>
      <c r="E1916" s="22">
        <v>1101113206970</v>
      </c>
      <c r="F1916" s="24" t="s">
        <v>30277</v>
      </c>
      <c r="G1916" s="24" t="s">
        <v>104</v>
      </c>
      <c r="H1916" s="24" t="s">
        <v>51</v>
      </c>
      <c r="I1916" s="24" t="s">
        <v>65</v>
      </c>
      <c r="J1916" s="24" t="s">
        <v>363</v>
      </c>
      <c r="K1916" s="21">
        <v>63</v>
      </c>
      <c r="L1916" s="32" t="s">
        <v>30278</v>
      </c>
      <c r="M1916" s="21" t="s">
        <v>10185</v>
      </c>
      <c r="N1916" s="21">
        <v>1</v>
      </c>
      <c r="O1916" s="21" t="s">
        <v>55</v>
      </c>
      <c r="P1916" s="21">
        <v>0</v>
      </c>
      <c r="Q1916" s="21">
        <v>0</v>
      </c>
      <c r="R1916" s="21">
        <v>0</v>
      </c>
      <c r="S1916" s="21">
        <v>0</v>
      </c>
      <c r="T1916" s="21">
        <v>0</v>
      </c>
      <c r="U1916" s="21">
        <v>0</v>
      </c>
      <c r="V1916" s="21">
        <v>0</v>
      </c>
      <c r="W1916" s="44">
        <v>5772</v>
      </c>
      <c r="X1916" s="21">
        <v>0</v>
      </c>
      <c r="Y1916" s="21">
        <v>0</v>
      </c>
      <c r="Z1916" s="16" t="s">
        <v>315</v>
      </c>
      <c r="AA1916" s="102">
        <v>0</v>
      </c>
      <c r="AB1916" s="99">
        <v>0</v>
      </c>
      <c r="AC1916" s="99">
        <v>0</v>
      </c>
      <c r="AD1916" s="99">
        <v>0</v>
      </c>
      <c r="AE1916" s="99">
        <v>0</v>
      </c>
      <c r="AF1916" s="21">
        <f t="shared" si="30"/>
        <v>0</v>
      </c>
      <c r="AG1916" s="21" t="s">
        <v>29759</v>
      </c>
      <c r="AH1916" s="24" t="s">
        <v>30279</v>
      </c>
      <c r="AI1916" s="24" t="s">
        <v>30280</v>
      </c>
      <c r="AJ1916" s="27" t="s">
        <v>32396</v>
      </c>
      <c r="AK1916" s="28" t="s">
        <v>60</v>
      </c>
      <c r="AL1916" s="28">
        <v>10</v>
      </c>
      <c r="AM1916" s="28">
        <v>20050420</v>
      </c>
      <c r="AN1916" s="29">
        <v>377</v>
      </c>
      <c r="AO1916" s="29">
        <v>202212</v>
      </c>
      <c r="AP1916" s="29">
        <v>2022</v>
      </c>
      <c r="AQ1916" s="28">
        <v>486038</v>
      </c>
      <c r="AR1916" s="28">
        <v>1609732</v>
      </c>
      <c r="AS1916" s="28">
        <v>300000</v>
      </c>
      <c r="AT1916" s="30">
        <v>2</v>
      </c>
      <c r="AU1916" s="30"/>
      <c r="AV1916" s="30"/>
      <c r="AW1916" s="30"/>
      <c r="AX1916" s="30"/>
      <c r="AY1916" s="30"/>
      <c r="AZ1916" s="30"/>
      <c r="BA1916" s="30"/>
      <c r="BB1916" s="30" t="s">
        <v>54452</v>
      </c>
      <c r="BC1916" s="30" t="s">
        <v>54452</v>
      </c>
      <c r="BD1916" s="30" t="s">
        <v>54452</v>
      </c>
      <c r="BE1916" s="30" t="s">
        <v>54452</v>
      </c>
      <c r="BF1916" s="30" t="s">
        <v>54452</v>
      </c>
      <c r="BG1916" s="30">
        <v>7</v>
      </c>
      <c r="BH1916" s="30" t="s">
        <v>121</v>
      </c>
      <c r="BI1916" s="31"/>
    </row>
    <row r="1917" spans="1:61" ht="16.5">
      <c r="A1917" s="21" t="s">
        <v>14465</v>
      </c>
      <c r="B1917" s="21">
        <v>14014</v>
      </c>
      <c r="C1917" s="21">
        <v>1101106</v>
      </c>
      <c r="D1917" s="21">
        <v>1208623470</v>
      </c>
      <c r="E1917" s="22">
        <v>1101112275827</v>
      </c>
      <c r="F1917" s="24" t="s">
        <v>14466</v>
      </c>
      <c r="G1917" s="24" t="s">
        <v>44</v>
      </c>
      <c r="H1917" s="24" t="s">
        <v>51</v>
      </c>
      <c r="I1917" s="24" t="s">
        <v>52</v>
      </c>
      <c r="J1917" s="24" t="s">
        <v>966</v>
      </c>
      <c r="K1917" s="21">
        <v>62</v>
      </c>
      <c r="L1917" s="32" t="s">
        <v>14467</v>
      </c>
      <c r="M1917" s="21" t="s">
        <v>277</v>
      </c>
      <c r="N1917" s="21">
        <v>1</v>
      </c>
      <c r="O1917" s="21" t="s">
        <v>55</v>
      </c>
      <c r="P1917" s="21">
        <v>0</v>
      </c>
      <c r="Q1917" s="21">
        <v>0</v>
      </c>
      <c r="R1917" s="33">
        <v>69353</v>
      </c>
      <c r="S1917" s="21">
        <v>0</v>
      </c>
      <c r="T1917" s="21">
        <v>0</v>
      </c>
      <c r="U1917" s="33">
        <v>2062215</v>
      </c>
      <c r="V1917" s="21">
        <v>0</v>
      </c>
      <c r="W1917" s="33">
        <v>139966</v>
      </c>
      <c r="X1917" s="21">
        <v>0</v>
      </c>
      <c r="Y1917" s="21">
        <v>0</v>
      </c>
      <c r="Z1917" s="16" t="s">
        <v>315</v>
      </c>
      <c r="AA1917" s="102">
        <v>0</v>
      </c>
      <c r="AB1917" s="21">
        <v>0.6</v>
      </c>
      <c r="AC1917" s="99">
        <v>0</v>
      </c>
      <c r="AD1917" s="21">
        <v>20.6</v>
      </c>
      <c r="AE1917" s="21">
        <v>1.3</v>
      </c>
      <c r="AF1917" s="21">
        <f t="shared" si="30"/>
        <v>22.500000000000004</v>
      </c>
      <c r="AG1917" s="21" t="s">
        <v>14468</v>
      </c>
      <c r="AH1917" s="24" t="s">
        <v>14469</v>
      </c>
      <c r="AI1917" s="24" t="s">
        <v>14470</v>
      </c>
      <c r="AJ1917" s="27" t="s">
        <v>31210</v>
      </c>
      <c r="AK1917" s="28" t="s">
        <v>60</v>
      </c>
      <c r="AL1917" s="28">
        <v>10</v>
      </c>
      <c r="AM1917" s="28">
        <v>20010702</v>
      </c>
      <c r="AN1917" s="29">
        <v>518</v>
      </c>
      <c r="AO1917" s="29">
        <v>202304</v>
      </c>
      <c r="AP1917" s="29">
        <v>2022</v>
      </c>
      <c r="AQ1917" s="28">
        <v>80535434</v>
      </c>
      <c r="AR1917" s="28">
        <v>43058061</v>
      </c>
      <c r="AS1917" s="28">
        <v>7399920</v>
      </c>
      <c r="AT1917" s="30">
        <v>2</v>
      </c>
      <c r="AU1917" s="30"/>
      <c r="AV1917" s="30"/>
      <c r="AW1917" s="30"/>
      <c r="AX1917" s="30"/>
      <c r="AY1917" s="30"/>
      <c r="AZ1917" s="30"/>
      <c r="BA1917" s="30"/>
      <c r="BB1917" s="30" t="s">
        <v>54452</v>
      </c>
      <c r="BC1917" s="30" t="s">
        <v>54452</v>
      </c>
      <c r="BD1917" s="30" t="s">
        <v>54452</v>
      </c>
      <c r="BE1917" s="30" t="s">
        <v>54452</v>
      </c>
      <c r="BF1917" s="30" t="s">
        <v>54452</v>
      </c>
      <c r="BG1917" s="30">
        <v>7</v>
      </c>
      <c r="BH1917" s="30" t="s">
        <v>10696</v>
      </c>
      <c r="BI1917" s="31"/>
    </row>
    <row r="1918" spans="1:61" ht="16.5">
      <c r="A1918" s="21" t="s">
        <v>12971</v>
      </c>
      <c r="B1918" s="21">
        <v>12689</v>
      </c>
      <c r="C1918" s="21">
        <v>1383689</v>
      </c>
      <c r="D1918" s="21">
        <v>1208184846</v>
      </c>
      <c r="E1918" s="22">
        <v>1101111617533</v>
      </c>
      <c r="F1918" s="24" t="s">
        <v>12972</v>
      </c>
      <c r="G1918" s="24" t="s">
        <v>44</v>
      </c>
      <c r="H1918" s="24" t="s">
        <v>51</v>
      </c>
      <c r="I1918" s="24" t="s">
        <v>63</v>
      </c>
      <c r="J1918" s="24" t="s">
        <v>462</v>
      </c>
      <c r="K1918" s="21">
        <v>56</v>
      </c>
      <c r="L1918" s="32" t="s">
        <v>12973</v>
      </c>
      <c r="M1918" s="21" t="s">
        <v>12974</v>
      </c>
      <c r="N1918" s="21">
        <v>1</v>
      </c>
      <c r="O1918" s="21" t="s">
        <v>55</v>
      </c>
      <c r="P1918" s="21">
        <v>0</v>
      </c>
      <c r="Q1918" s="21">
        <v>0</v>
      </c>
      <c r="R1918" s="21">
        <v>0</v>
      </c>
      <c r="S1918" s="33">
        <v>155593</v>
      </c>
      <c r="T1918" s="21">
        <v>0</v>
      </c>
      <c r="U1918" s="21">
        <v>0</v>
      </c>
      <c r="V1918" s="21">
        <v>0</v>
      </c>
      <c r="W1918" s="21">
        <v>0</v>
      </c>
      <c r="X1918" s="33">
        <f>69836+180650</f>
        <v>250486</v>
      </c>
      <c r="Y1918" s="21">
        <v>0</v>
      </c>
      <c r="Z1918" s="16" t="s">
        <v>315</v>
      </c>
      <c r="AA1918" s="102">
        <v>0</v>
      </c>
      <c r="AB1918" s="99">
        <v>0</v>
      </c>
      <c r="AC1918" s="21">
        <v>1.5</v>
      </c>
      <c r="AD1918" s="99">
        <v>0</v>
      </c>
      <c r="AE1918" s="21">
        <v>2.5</v>
      </c>
      <c r="AF1918" s="21">
        <f t="shared" si="30"/>
        <v>4</v>
      </c>
      <c r="AG1918" s="21" t="s">
        <v>12975</v>
      </c>
      <c r="AH1918" s="24" t="s">
        <v>12976</v>
      </c>
      <c r="AI1918" s="24" t="s">
        <v>12977</v>
      </c>
      <c r="AJ1918" s="27" t="s">
        <v>31221</v>
      </c>
      <c r="AK1918" s="28" t="s">
        <v>60</v>
      </c>
      <c r="AL1918" s="28">
        <v>10</v>
      </c>
      <c r="AM1918" s="28">
        <v>19981209</v>
      </c>
      <c r="AN1918" s="29">
        <v>1731</v>
      </c>
      <c r="AO1918" s="29">
        <v>202306</v>
      </c>
      <c r="AP1918" s="29">
        <v>2022</v>
      </c>
      <c r="AQ1918" s="28">
        <v>303634349</v>
      </c>
      <c r="AR1918" s="28">
        <v>153632471</v>
      </c>
      <c r="AS1918" s="28">
        <v>3145755</v>
      </c>
      <c r="AT1918" s="30">
        <v>1</v>
      </c>
      <c r="AU1918" s="30"/>
      <c r="AV1918" s="30"/>
      <c r="AW1918" s="30"/>
      <c r="AX1918" s="30"/>
      <c r="AY1918" s="30"/>
      <c r="AZ1918" s="30"/>
      <c r="BA1918" s="30"/>
      <c r="BB1918" s="30" t="s">
        <v>54452</v>
      </c>
      <c r="BC1918" s="30" t="s">
        <v>54452</v>
      </c>
      <c r="BD1918" s="30" t="s">
        <v>54452</v>
      </c>
      <c r="BE1918" s="30" t="s">
        <v>54452</v>
      </c>
      <c r="BF1918" s="30" t="s">
        <v>54452</v>
      </c>
      <c r="BG1918" s="30">
        <v>7</v>
      </c>
      <c r="BH1918" s="30"/>
      <c r="BI1918" s="31"/>
    </row>
    <row r="1919" spans="1:61" ht="16.5">
      <c r="A1919" s="21" t="s">
        <v>12596</v>
      </c>
      <c r="B1919" s="21">
        <v>12370</v>
      </c>
      <c r="C1919" s="21">
        <v>3171529</v>
      </c>
      <c r="D1919" s="21">
        <v>1308637705</v>
      </c>
      <c r="E1919" s="22">
        <v>1211110177973</v>
      </c>
      <c r="F1919" s="24" t="s">
        <v>12597</v>
      </c>
      <c r="G1919" s="24" t="s">
        <v>44</v>
      </c>
      <c r="H1919" s="24" t="s">
        <v>51</v>
      </c>
      <c r="I1919" s="24" t="s">
        <v>52</v>
      </c>
      <c r="J1919" s="24" t="s">
        <v>462</v>
      </c>
      <c r="K1919" s="21">
        <v>56</v>
      </c>
      <c r="L1919" s="32" t="s">
        <v>12598</v>
      </c>
      <c r="M1919" s="21" t="s">
        <v>12599</v>
      </c>
      <c r="N1919" s="21">
        <v>1</v>
      </c>
      <c r="O1919" s="21" t="s">
        <v>55</v>
      </c>
      <c r="P1919" s="21">
        <v>0</v>
      </c>
      <c r="Q1919" s="21">
        <v>0</v>
      </c>
      <c r="R1919" s="33">
        <v>24360</v>
      </c>
      <c r="S1919" s="21">
        <v>0</v>
      </c>
      <c r="T1919" s="21">
        <v>0</v>
      </c>
      <c r="U1919" s="21">
        <v>0</v>
      </c>
      <c r="V1919" s="21">
        <v>0</v>
      </c>
      <c r="W1919" s="33">
        <v>4403</v>
      </c>
      <c r="X1919" s="21">
        <v>0</v>
      </c>
      <c r="Y1919" s="21">
        <v>0</v>
      </c>
      <c r="Z1919" s="16" t="s">
        <v>315</v>
      </c>
      <c r="AA1919" s="102">
        <v>0</v>
      </c>
      <c r="AB1919" s="21">
        <v>0.2</v>
      </c>
      <c r="AC1919" s="99">
        <v>0</v>
      </c>
      <c r="AD1919" s="99">
        <v>0</v>
      </c>
      <c r="AE1919" s="99">
        <v>0</v>
      </c>
      <c r="AF1919" s="21">
        <f t="shared" si="30"/>
        <v>0.2</v>
      </c>
      <c r="AG1919" s="21" t="s">
        <v>12600</v>
      </c>
      <c r="AH1919" s="24" t="s">
        <v>12601</v>
      </c>
      <c r="AI1919" s="24" t="s">
        <v>12602</v>
      </c>
      <c r="AJ1919" s="27" t="s">
        <v>32397</v>
      </c>
      <c r="AK1919" s="28" t="s">
        <v>60</v>
      </c>
      <c r="AL1919" s="28">
        <v>10</v>
      </c>
      <c r="AM1919" s="28">
        <v>20081001</v>
      </c>
      <c r="AN1919" s="29">
        <v>557</v>
      </c>
      <c r="AO1919" s="29">
        <v>202212</v>
      </c>
      <c r="AP1919" s="29">
        <v>2022</v>
      </c>
      <c r="AQ1919" s="28">
        <v>77955644</v>
      </c>
      <c r="AR1919" s="28">
        <v>105608555</v>
      </c>
      <c r="AS1919" s="28">
        <v>500000</v>
      </c>
      <c r="AT1919" s="30">
        <v>1</v>
      </c>
      <c r="AU1919" s="30"/>
      <c r="AV1919" s="30"/>
      <c r="AW1919" s="30"/>
      <c r="AX1919" s="30"/>
      <c r="AY1919" s="30"/>
      <c r="AZ1919" s="30"/>
      <c r="BA1919" s="30"/>
      <c r="BB1919" s="30" t="s">
        <v>54452</v>
      </c>
      <c r="BC1919" s="30" t="s">
        <v>54452</v>
      </c>
      <c r="BD1919" s="30" t="s">
        <v>54452</v>
      </c>
      <c r="BE1919" s="30" t="s">
        <v>54452</v>
      </c>
      <c r="BF1919" s="30" t="s">
        <v>54452</v>
      </c>
      <c r="BG1919" s="30">
        <v>8</v>
      </c>
      <c r="BH1919" s="30"/>
      <c r="BI1919" s="31"/>
    </row>
    <row r="1920" spans="1:61" ht="16.5">
      <c r="A1920" s="21" t="s">
        <v>13500</v>
      </c>
      <c r="B1920" s="21">
        <v>13325</v>
      </c>
      <c r="C1920" s="21">
        <v>1145984</v>
      </c>
      <c r="D1920" s="21">
        <v>1148196221</v>
      </c>
      <c r="E1920" s="22">
        <v>1101111905441</v>
      </c>
      <c r="F1920" s="24" t="s">
        <v>13501</v>
      </c>
      <c r="G1920" s="24" t="s">
        <v>44</v>
      </c>
      <c r="H1920" s="24" t="s">
        <v>51</v>
      </c>
      <c r="I1920" s="24" t="s">
        <v>63</v>
      </c>
      <c r="J1920" s="24" t="s">
        <v>5648</v>
      </c>
      <c r="K1920" s="21">
        <v>59</v>
      </c>
      <c r="L1920" s="32" t="s">
        <v>13502</v>
      </c>
      <c r="M1920" s="21" t="s">
        <v>3475</v>
      </c>
      <c r="N1920" s="21">
        <v>1</v>
      </c>
      <c r="O1920" s="21" t="s">
        <v>55</v>
      </c>
      <c r="P1920" s="21">
        <v>0</v>
      </c>
      <c r="Q1920" s="21">
        <v>0</v>
      </c>
      <c r="R1920" s="21">
        <v>0</v>
      </c>
      <c r="S1920" s="33">
        <v>44296</v>
      </c>
      <c r="T1920" s="21">
        <v>0</v>
      </c>
      <c r="U1920" s="21">
        <v>0</v>
      </c>
      <c r="V1920" s="21">
        <v>0</v>
      </c>
      <c r="W1920" s="33">
        <v>164931</v>
      </c>
      <c r="X1920" s="33">
        <v>1922864</v>
      </c>
      <c r="Y1920" s="21">
        <v>0</v>
      </c>
      <c r="Z1920" s="16" t="s">
        <v>315</v>
      </c>
      <c r="AA1920" s="102">
        <v>0</v>
      </c>
      <c r="AB1920" s="99">
        <v>0</v>
      </c>
      <c r="AC1920" s="21">
        <v>0.4</v>
      </c>
      <c r="AD1920" s="99">
        <v>0</v>
      </c>
      <c r="AE1920" s="21">
        <v>20.8</v>
      </c>
      <c r="AF1920" s="21">
        <f t="shared" si="30"/>
        <v>21.2</v>
      </c>
      <c r="AG1920" s="21" t="s">
        <v>13503</v>
      </c>
      <c r="AH1920" s="24">
        <v>15448774</v>
      </c>
      <c r="AI1920" s="24" t="s">
        <v>13504</v>
      </c>
      <c r="AJ1920" s="27" t="s">
        <v>32037</v>
      </c>
      <c r="AK1920" s="28" t="s">
        <v>60</v>
      </c>
      <c r="AL1920" s="28">
        <v>10</v>
      </c>
      <c r="AM1920" s="28">
        <v>20000314</v>
      </c>
      <c r="AN1920" s="29">
        <v>366</v>
      </c>
      <c r="AO1920" s="29">
        <v>202212</v>
      </c>
      <c r="AP1920" s="29">
        <v>2022</v>
      </c>
      <c r="AQ1920" s="28">
        <v>287608752</v>
      </c>
      <c r="AR1920" s="28">
        <v>121303671</v>
      </c>
      <c r="AS1920" s="28">
        <v>40072084</v>
      </c>
      <c r="AT1920" s="30">
        <v>2</v>
      </c>
      <c r="AU1920" s="30"/>
      <c r="AV1920" s="30"/>
      <c r="AW1920" s="30"/>
      <c r="AX1920" s="30"/>
      <c r="AY1920" s="30"/>
      <c r="AZ1920" s="30"/>
      <c r="BA1920" s="30"/>
      <c r="BB1920" s="30" t="s">
        <v>54452</v>
      </c>
      <c r="BC1920" s="30" t="s">
        <v>54452</v>
      </c>
      <c r="BD1920" s="30" t="s">
        <v>54452</v>
      </c>
      <c r="BE1920" s="30" t="s">
        <v>54452</v>
      </c>
      <c r="BF1920" s="30" t="s">
        <v>54452</v>
      </c>
      <c r="BG1920" s="30">
        <v>7</v>
      </c>
      <c r="BH1920" s="30"/>
      <c r="BI1920" s="31"/>
    </row>
    <row r="1921" spans="1:61" ht="16.5">
      <c r="A1921" s="21" t="s">
        <v>886</v>
      </c>
      <c r="B1921" s="21">
        <v>707</v>
      </c>
      <c r="C1921" s="21">
        <v>1332489</v>
      </c>
      <c r="D1921" s="21">
        <v>6088107131</v>
      </c>
      <c r="E1921" s="22">
        <v>1901110002721</v>
      </c>
      <c r="F1921" s="24" t="s">
        <v>887</v>
      </c>
      <c r="G1921" s="24" t="s">
        <v>44</v>
      </c>
      <c r="H1921" s="24" t="s">
        <v>51</v>
      </c>
      <c r="I1921" s="24" t="s">
        <v>52</v>
      </c>
      <c r="J1921" s="24" t="s">
        <v>279</v>
      </c>
      <c r="K1921" s="21">
        <v>2</v>
      </c>
      <c r="L1921" s="32" t="s">
        <v>888</v>
      </c>
      <c r="M1921" s="21" t="s">
        <v>889</v>
      </c>
      <c r="N1921" s="21">
        <v>1</v>
      </c>
      <c r="O1921" s="21" t="s">
        <v>151</v>
      </c>
      <c r="P1921" s="63">
        <v>0</v>
      </c>
      <c r="Q1921" s="63">
        <v>0</v>
      </c>
      <c r="R1921" s="39">
        <v>11800</v>
      </c>
      <c r="S1921" s="39">
        <v>91460</v>
      </c>
      <c r="T1921" s="21">
        <v>0</v>
      </c>
      <c r="U1921" s="21">
        <v>0</v>
      </c>
      <c r="V1921" s="21">
        <v>0</v>
      </c>
      <c r="W1921" s="21">
        <v>0</v>
      </c>
      <c r="X1921" s="42">
        <v>4902140</v>
      </c>
      <c r="Y1921" s="33">
        <v>2334023</v>
      </c>
      <c r="Z1921" s="16" t="s">
        <v>56</v>
      </c>
      <c r="AA1921" s="102">
        <v>0</v>
      </c>
      <c r="AB1921" s="21">
        <v>23.4</v>
      </c>
      <c r="AC1921" s="21">
        <v>0.9</v>
      </c>
      <c r="AD1921" s="99">
        <v>0</v>
      </c>
      <c r="AE1921" s="21">
        <v>49</v>
      </c>
      <c r="AF1921" s="21">
        <f t="shared" si="30"/>
        <v>73.3</v>
      </c>
      <c r="AG1921" s="21" t="s">
        <v>890</v>
      </c>
      <c r="AH1921" s="24">
        <v>15882226</v>
      </c>
      <c r="AI1921" s="24" t="s">
        <v>891</v>
      </c>
      <c r="AJ1921" s="27" t="s">
        <v>32398</v>
      </c>
      <c r="AK1921" s="28" t="s">
        <v>156</v>
      </c>
      <c r="AL1921" s="28">
        <v>10</v>
      </c>
      <c r="AM1921" s="28">
        <v>19730919</v>
      </c>
      <c r="AN1921" s="29">
        <v>402</v>
      </c>
      <c r="AO1921" s="29">
        <v>202306</v>
      </c>
      <c r="AP1921" s="29">
        <v>2022</v>
      </c>
      <c r="AQ1921" s="28">
        <v>148218922</v>
      </c>
      <c r="AR1921" s="28">
        <v>597841141</v>
      </c>
      <c r="AS1921" s="28">
        <v>5700000</v>
      </c>
      <c r="AT1921" s="30">
        <v>1</v>
      </c>
      <c r="AU1921" s="30"/>
      <c r="AV1921" s="30"/>
      <c r="AW1921" s="30"/>
      <c r="AX1921" s="30"/>
      <c r="AY1921" s="30"/>
      <c r="AZ1921" s="30"/>
      <c r="BA1921" s="30"/>
      <c r="BB1921" s="30" t="s">
        <v>54452</v>
      </c>
      <c r="BC1921" s="30" t="s">
        <v>54452</v>
      </c>
      <c r="BD1921" s="30" t="s">
        <v>54452</v>
      </c>
      <c r="BE1921" s="30" t="s">
        <v>54452</v>
      </c>
      <c r="BF1921" s="30" t="s">
        <v>892</v>
      </c>
      <c r="BG1921" s="30">
        <v>2</v>
      </c>
      <c r="BH1921" s="30" t="s">
        <v>893</v>
      </c>
      <c r="BI1921" s="31"/>
    </row>
    <row r="1922" spans="1:61" ht="16.5">
      <c r="A1922" s="21" t="s">
        <v>15300</v>
      </c>
      <c r="B1922" s="21">
        <v>14618</v>
      </c>
      <c r="C1922" s="21">
        <v>2239108</v>
      </c>
      <c r="D1922" s="21">
        <v>2208701360</v>
      </c>
      <c r="E1922" s="22">
        <v>1101113133107</v>
      </c>
      <c r="F1922" s="24" t="s">
        <v>15301</v>
      </c>
      <c r="G1922" s="24" t="s">
        <v>44</v>
      </c>
      <c r="H1922" s="24" t="s">
        <v>51</v>
      </c>
      <c r="I1922" s="24" t="s">
        <v>65</v>
      </c>
      <c r="J1922" s="24" t="s">
        <v>363</v>
      </c>
      <c r="K1922" s="21">
        <v>63</v>
      </c>
      <c r="L1922" s="32" t="s">
        <v>15302</v>
      </c>
      <c r="M1922" s="21" t="s">
        <v>15303</v>
      </c>
      <c r="N1922" s="21">
        <v>1</v>
      </c>
      <c r="O1922" s="21" t="s">
        <v>55</v>
      </c>
      <c r="P1922" s="33">
        <v>9146287</v>
      </c>
      <c r="Q1922" s="33">
        <v>21965563</v>
      </c>
      <c r="R1922" s="21">
        <v>0</v>
      </c>
      <c r="S1922" s="21">
        <v>0</v>
      </c>
      <c r="T1922" s="21">
        <v>0</v>
      </c>
      <c r="U1922" s="21">
        <v>0</v>
      </c>
      <c r="V1922" s="21">
        <v>0</v>
      </c>
      <c r="W1922" s="33">
        <v>7825</v>
      </c>
      <c r="X1922" s="21">
        <v>0</v>
      </c>
      <c r="Y1922" s="33">
        <v>549093</v>
      </c>
      <c r="Z1922" s="16" t="s">
        <v>315</v>
      </c>
      <c r="AA1922" s="21">
        <v>91.4</v>
      </c>
      <c r="AB1922" s="21">
        <v>225.1</v>
      </c>
      <c r="AC1922" s="99">
        <v>0</v>
      </c>
      <c r="AD1922" s="99">
        <v>0</v>
      </c>
      <c r="AE1922" s="99">
        <v>0</v>
      </c>
      <c r="AF1922" s="21">
        <f t="shared" si="30"/>
        <v>316.5</v>
      </c>
      <c r="AG1922" s="21" t="s">
        <v>15304</v>
      </c>
      <c r="AH1922" s="24" t="s">
        <v>15305</v>
      </c>
      <c r="AI1922" s="24" t="s">
        <v>15306</v>
      </c>
      <c r="AJ1922" s="27" t="s">
        <v>32399</v>
      </c>
      <c r="AK1922" s="28" t="s">
        <v>60</v>
      </c>
      <c r="AL1922" s="28">
        <v>10</v>
      </c>
      <c r="AM1922" s="28">
        <v>20041216</v>
      </c>
      <c r="AN1922" s="29">
        <v>707</v>
      </c>
      <c r="AO1922" s="29">
        <v>202212</v>
      </c>
      <c r="AP1922" s="29">
        <v>2022</v>
      </c>
      <c r="AQ1922" s="28">
        <v>63679939</v>
      </c>
      <c r="AR1922" s="28">
        <v>84732982</v>
      </c>
      <c r="AS1922" s="28">
        <v>700000</v>
      </c>
      <c r="AT1922" s="30">
        <v>1</v>
      </c>
      <c r="AU1922" s="30"/>
      <c r="AV1922" s="30"/>
      <c r="AW1922" s="30"/>
      <c r="AX1922" s="30"/>
      <c r="AY1922" s="30"/>
      <c r="AZ1922" s="30"/>
      <c r="BA1922" s="30"/>
      <c r="BB1922" s="30" t="s">
        <v>54452</v>
      </c>
      <c r="BC1922" s="30" t="s">
        <v>54452</v>
      </c>
      <c r="BD1922" s="30" t="s">
        <v>54452</v>
      </c>
      <c r="BE1922" s="30" t="s">
        <v>54452</v>
      </c>
      <c r="BF1922" s="30" t="s">
        <v>15307</v>
      </c>
      <c r="BG1922" s="30">
        <v>2</v>
      </c>
      <c r="BH1922" s="30"/>
      <c r="BI1922" s="31"/>
    </row>
    <row r="1923" spans="1:61" ht="16.5">
      <c r="A1923" s="21" t="s">
        <v>10623</v>
      </c>
      <c r="B1923" s="21">
        <v>11040</v>
      </c>
      <c r="C1923" s="21">
        <v>4141968</v>
      </c>
      <c r="D1923" s="21">
        <v>2118879575</v>
      </c>
      <c r="E1923" s="22">
        <v>1101114898916</v>
      </c>
      <c r="F1923" s="24" t="s">
        <v>10624</v>
      </c>
      <c r="G1923" s="24" t="s">
        <v>44</v>
      </c>
      <c r="H1923" s="24" t="s">
        <v>51</v>
      </c>
      <c r="I1923" s="24" t="s">
        <v>52</v>
      </c>
      <c r="J1923" s="24" t="s">
        <v>462</v>
      </c>
      <c r="K1923" s="21">
        <v>56</v>
      </c>
      <c r="L1923" s="21"/>
      <c r="M1923" s="21" t="s">
        <v>10625</v>
      </c>
      <c r="N1923" s="21">
        <v>1</v>
      </c>
      <c r="O1923" s="21" t="s">
        <v>55</v>
      </c>
      <c r="P1923" s="33">
        <v>943</v>
      </c>
      <c r="Q1923" s="21">
        <v>0</v>
      </c>
      <c r="R1923" s="33">
        <v>4478462</v>
      </c>
      <c r="S1923" s="21">
        <v>0</v>
      </c>
      <c r="T1923" s="21">
        <v>0</v>
      </c>
      <c r="U1923" s="21">
        <v>0</v>
      </c>
      <c r="V1923" s="21">
        <v>0</v>
      </c>
      <c r="W1923" s="33">
        <v>2884343</v>
      </c>
      <c r="X1923" s="33">
        <v>12310250</v>
      </c>
      <c r="Y1923" s="33">
        <v>27514211</v>
      </c>
      <c r="Z1923" s="21" t="s">
        <v>315</v>
      </c>
      <c r="AA1923" s="102">
        <v>0</v>
      </c>
      <c r="AB1923" s="21">
        <v>319.89999999999998</v>
      </c>
      <c r="AC1923" s="99">
        <v>0</v>
      </c>
      <c r="AD1923" s="99">
        <v>0</v>
      </c>
      <c r="AE1923" s="21">
        <v>151.9</v>
      </c>
      <c r="AF1923" s="21">
        <f t="shared" si="30"/>
        <v>471.79999999999995</v>
      </c>
      <c r="AG1923" s="21" t="s">
        <v>10626</v>
      </c>
      <c r="AH1923" s="24" t="s">
        <v>10627</v>
      </c>
      <c r="AI1923" s="24" t="s">
        <v>10628</v>
      </c>
      <c r="AJ1923" s="27" t="s">
        <v>32400</v>
      </c>
      <c r="AK1923" s="28" t="s">
        <v>60</v>
      </c>
      <c r="AL1923" s="28">
        <v>10</v>
      </c>
      <c r="AM1923" s="28">
        <v>20120625</v>
      </c>
      <c r="AN1923" s="29">
        <v>1354</v>
      </c>
      <c r="AO1923" s="29">
        <v>202212</v>
      </c>
      <c r="AP1923" s="29">
        <v>2022</v>
      </c>
      <c r="AQ1923" s="28">
        <v>645162111</v>
      </c>
      <c r="AR1923" s="28">
        <v>1401176067</v>
      </c>
      <c r="AS1923" s="28">
        <v>163375</v>
      </c>
      <c r="AT1923" s="30">
        <v>1</v>
      </c>
      <c r="AU1923" s="30"/>
      <c r="AV1923" s="30"/>
      <c r="AW1923" s="30"/>
      <c r="AX1923" s="30"/>
      <c r="AY1923" s="30"/>
      <c r="AZ1923" s="30"/>
      <c r="BA1923" s="30"/>
      <c r="BB1923" s="30" t="s">
        <v>54452</v>
      </c>
      <c r="BC1923" s="30" t="s">
        <v>54452</v>
      </c>
      <c r="BD1923" s="30" t="s">
        <v>54452</v>
      </c>
      <c r="BE1923" s="30" t="s">
        <v>54452</v>
      </c>
      <c r="BF1923" s="30" t="s">
        <v>10629</v>
      </c>
      <c r="BG1923" s="30">
        <v>2</v>
      </c>
      <c r="BH1923" s="30"/>
      <c r="BI1923" s="31"/>
    </row>
    <row r="1924" spans="1:61" ht="16.5">
      <c r="A1924" s="21" t="s">
        <v>15548</v>
      </c>
      <c r="B1924" s="21">
        <v>14730</v>
      </c>
      <c r="C1924" s="21">
        <v>1880177</v>
      </c>
      <c r="D1924" s="21">
        <v>4088142391</v>
      </c>
      <c r="E1924" s="22">
        <v>2001110122386</v>
      </c>
      <c r="F1924" s="24" t="s">
        <v>15549</v>
      </c>
      <c r="G1924" s="24" t="s">
        <v>44</v>
      </c>
      <c r="H1924" s="24" t="s">
        <v>51</v>
      </c>
      <c r="I1924" s="24" t="s">
        <v>65</v>
      </c>
      <c r="J1924" s="24" t="s">
        <v>363</v>
      </c>
      <c r="K1924" s="21">
        <v>63</v>
      </c>
      <c r="L1924" s="32" t="s">
        <v>15550</v>
      </c>
      <c r="M1924" s="21" t="s">
        <v>15551</v>
      </c>
      <c r="N1924" s="21">
        <v>1</v>
      </c>
      <c r="O1924" s="21" t="s">
        <v>83</v>
      </c>
      <c r="P1924" s="21">
        <v>0</v>
      </c>
      <c r="Q1924" s="33">
        <v>13935169</v>
      </c>
      <c r="R1924" s="21">
        <v>0</v>
      </c>
      <c r="S1924" s="21">
        <v>0</v>
      </c>
      <c r="T1924" s="21">
        <v>0</v>
      </c>
      <c r="U1924" s="33">
        <v>71694940</v>
      </c>
      <c r="V1924" s="21">
        <v>0</v>
      </c>
      <c r="W1924" s="33">
        <v>275942683</v>
      </c>
      <c r="X1924" s="21">
        <v>0</v>
      </c>
      <c r="Y1924" s="21">
        <v>0</v>
      </c>
      <c r="Z1924" s="16" t="s">
        <v>315</v>
      </c>
      <c r="AA1924" s="102">
        <v>0</v>
      </c>
      <c r="AB1924" s="21">
        <v>0.1</v>
      </c>
      <c r="AC1924" s="99">
        <v>0</v>
      </c>
      <c r="AD1924" s="21">
        <v>0.7</v>
      </c>
      <c r="AE1924" s="21">
        <v>2.7</v>
      </c>
      <c r="AF1924" s="21">
        <f t="shared" si="30"/>
        <v>3.5</v>
      </c>
      <c r="AG1924" s="21" t="s">
        <v>15311</v>
      </c>
      <c r="AH1924" s="24" t="s">
        <v>15552</v>
      </c>
      <c r="AI1924" s="24" t="s">
        <v>15553</v>
      </c>
      <c r="AJ1924" s="27" t="s">
        <v>31140</v>
      </c>
      <c r="AK1924" s="28" t="s">
        <v>60</v>
      </c>
      <c r="AL1924" s="28">
        <v>10</v>
      </c>
      <c r="AM1924" s="28">
        <v>20001005</v>
      </c>
      <c r="AN1924" s="29">
        <v>611</v>
      </c>
      <c r="AO1924" s="29">
        <v>202304</v>
      </c>
      <c r="AP1924" s="29">
        <v>2022</v>
      </c>
      <c r="AQ1924" s="28">
        <v>58975465</v>
      </c>
      <c r="AR1924" s="28">
        <v>47864012</v>
      </c>
      <c r="AS1924" s="28">
        <v>540000</v>
      </c>
      <c r="AT1924" s="30">
        <v>2</v>
      </c>
      <c r="AU1924" s="30"/>
      <c r="AV1924" s="30"/>
      <c r="AW1924" s="30"/>
      <c r="AX1924" s="30"/>
      <c r="AY1924" s="30"/>
      <c r="AZ1924" s="30"/>
      <c r="BA1924" s="30"/>
      <c r="BB1924" s="30" t="s">
        <v>54452</v>
      </c>
      <c r="BC1924" s="30" t="s">
        <v>54452</v>
      </c>
      <c r="BD1924" s="30" t="s">
        <v>54452</v>
      </c>
      <c r="BE1924" s="30" t="s">
        <v>54452</v>
      </c>
      <c r="BF1924" s="30" t="s">
        <v>54452</v>
      </c>
      <c r="BG1924" s="30">
        <v>7</v>
      </c>
      <c r="BH1924" s="30"/>
      <c r="BI1924" s="31"/>
    </row>
    <row r="1925" spans="1:61" ht="16.5">
      <c r="A1925" s="21" t="s">
        <v>28009</v>
      </c>
      <c r="B1925" s="21">
        <v>23849</v>
      </c>
      <c r="C1925" s="21">
        <v>1642023</v>
      </c>
      <c r="D1925" s="21">
        <v>5018111085</v>
      </c>
      <c r="E1925" s="22">
        <v>1701110042698</v>
      </c>
      <c r="F1925" s="24" t="s">
        <v>28010</v>
      </c>
      <c r="G1925" s="24" t="s">
        <v>104</v>
      </c>
      <c r="H1925" s="24" t="s">
        <v>51</v>
      </c>
      <c r="I1925" s="24" t="s">
        <v>65</v>
      </c>
      <c r="J1925" s="24" t="s">
        <v>966</v>
      </c>
      <c r="K1925" s="21">
        <v>62</v>
      </c>
      <c r="L1925" s="32" t="s">
        <v>28011</v>
      </c>
      <c r="M1925" s="21" t="s">
        <v>28012</v>
      </c>
      <c r="N1925" s="21">
        <v>1</v>
      </c>
      <c r="O1925" s="21" t="s">
        <v>55</v>
      </c>
      <c r="P1925" s="21">
        <v>0</v>
      </c>
      <c r="Q1925" s="21">
        <v>0</v>
      </c>
      <c r="R1925" s="21">
        <v>0</v>
      </c>
      <c r="S1925" s="21">
        <v>0</v>
      </c>
      <c r="T1925" s="21">
        <v>0</v>
      </c>
      <c r="U1925" s="21">
        <v>0</v>
      </c>
      <c r="V1925" s="33">
        <v>11100</v>
      </c>
      <c r="W1925" s="33">
        <v>51219</v>
      </c>
      <c r="X1925" s="33">
        <v>22155</v>
      </c>
      <c r="Y1925" s="21">
        <v>0</v>
      </c>
      <c r="Z1925" s="16" t="s">
        <v>315</v>
      </c>
      <c r="AA1925" s="102">
        <v>0</v>
      </c>
      <c r="AB1925" s="99">
        <v>0</v>
      </c>
      <c r="AC1925" s="99">
        <v>0</v>
      </c>
      <c r="AD1925" s="99">
        <v>0</v>
      </c>
      <c r="AE1925" s="21">
        <v>0.8</v>
      </c>
      <c r="AF1925" s="21">
        <f t="shared" si="30"/>
        <v>0.8</v>
      </c>
      <c r="AG1925" s="21" t="s">
        <v>28013</v>
      </c>
      <c r="AH1925" s="24" t="s">
        <v>28014</v>
      </c>
      <c r="AI1925" s="24" t="s">
        <v>26352</v>
      </c>
      <c r="AJ1925" s="27" t="s">
        <v>32401</v>
      </c>
      <c r="AK1925" s="28" t="s">
        <v>60</v>
      </c>
      <c r="AL1925" s="28">
        <v>10</v>
      </c>
      <c r="AM1925" s="28">
        <v>19900501</v>
      </c>
      <c r="AN1925" s="29">
        <v>995</v>
      </c>
      <c r="AO1925" s="29">
        <v>202304</v>
      </c>
      <c r="AP1925" s="29">
        <v>2022</v>
      </c>
      <c r="AQ1925" s="28">
        <v>34589886</v>
      </c>
      <c r="AR1925" s="28">
        <v>8561876</v>
      </c>
      <c r="AS1925" s="28">
        <v>1420000</v>
      </c>
      <c r="AT1925" s="30">
        <v>1</v>
      </c>
      <c r="AU1925" s="30"/>
      <c r="AV1925" s="30"/>
      <c r="AW1925" s="30"/>
      <c r="AX1925" s="30"/>
      <c r="AY1925" s="30"/>
      <c r="AZ1925" s="30"/>
      <c r="BA1925" s="30"/>
      <c r="BB1925" s="30" t="s">
        <v>54452</v>
      </c>
      <c r="BC1925" s="30" t="s">
        <v>54452</v>
      </c>
      <c r="BD1925" s="30" t="s">
        <v>54452</v>
      </c>
      <c r="BE1925" s="30" t="s">
        <v>54452</v>
      </c>
      <c r="BF1925" s="30" t="s">
        <v>54452</v>
      </c>
      <c r="BG1925" s="30">
        <v>7</v>
      </c>
      <c r="BH1925" s="30" t="s">
        <v>28015</v>
      </c>
      <c r="BI1925" s="31"/>
    </row>
    <row r="1926" spans="1:61" ht="16.5">
      <c r="A1926" s="21" t="s">
        <v>5684</v>
      </c>
      <c r="B1926" s="21">
        <v>5612</v>
      </c>
      <c r="C1926" s="21">
        <v>9612646</v>
      </c>
      <c r="D1926" s="21">
        <v>2638101759</v>
      </c>
      <c r="E1926" s="22">
        <v>1942110326208</v>
      </c>
      <c r="F1926" s="24" t="s">
        <v>5685</v>
      </c>
      <c r="G1926" s="24" t="s">
        <v>44</v>
      </c>
      <c r="H1926" s="24" t="s">
        <v>51</v>
      </c>
      <c r="I1926" s="24" t="s">
        <v>52</v>
      </c>
      <c r="J1926" s="24" t="s">
        <v>1042</v>
      </c>
      <c r="K1926" s="21">
        <v>36</v>
      </c>
      <c r="L1926" s="32" t="s">
        <v>5686</v>
      </c>
      <c r="M1926" s="21" t="s">
        <v>5687</v>
      </c>
      <c r="N1926" s="21">
        <v>1</v>
      </c>
      <c r="O1926" s="21" t="s">
        <v>55</v>
      </c>
      <c r="P1926" s="21">
        <v>0</v>
      </c>
      <c r="Q1926" s="33">
        <v>211151</v>
      </c>
      <c r="R1926" s="21">
        <v>0</v>
      </c>
      <c r="S1926" s="33">
        <v>238319</v>
      </c>
      <c r="T1926" s="21">
        <v>0</v>
      </c>
      <c r="U1926" s="21">
        <v>0</v>
      </c>
      <c r="V1926" s="21">
        <v>0</v>
      </c>
      <c r="W1926" s="21">
        <v>0</v>
      </c>
      <c r="X1926" s="33">
        <v>2303302</v>
      </c>
      <c r="Y1926" s="33">
        <v>3456831</v>
      </c>
      <c r="Z1926" s="16" t="s">
        <v>126</v>
      </c>
      <c r="AA1926" s="102">
        <v>0</v>
      </c>
      <c r="AB1926" s="21">
        <v>36.6</v>
      </c>
      <c r="AC1926" s="21">
        <v>2.2999999999999998</v>
      </c>
      <c r="AD1926" s="99">
        <v>0</v>
      </c>
      <c r="AE1926" s="21">
        <v>23</v>
      </c>
      <c r="AF1926" s="21">
        <f t="shared" si="30"/>
        <v>61.9</v>
      </c>
      <c r="AG1926" s="21" t="s">
        <v>5688</v>
      </c>
      <c r="AH1926" s="24" t="s">
        <v>5689</v>
      </c>
      <c r="AI1926" s="24" t="s">
        <v>5690</v>
      </c>
      <c r="AJ1926" s="27" t="s">
        <v>32402</v>
      </c>
      <c r="AK1926" s="28" t="s">
        <v>60</v>
      </c>
      <c r="AL1926" s="28">
        <v>10</v>
      </c>
      <c r="AM1926" s="28">
        <v>20201201</v>
      </c>
      <c r="AN1926" s="29">
        <v>480</v>
      </c>
      <c r="AO1926" s="29">
        <v>202303</v>
      </c>
      <c r="AP1926" s="29">
        <v>2022</v>
      </c>
      <c r="AQ1926" s="28">
        <v>431418790</v>
      </c>
      <c r="AR1926" s="28">
        <v>503350492</v>
      </c>
      <c r="AS1926" s="28">
        <v>3000000</v>
      </c>
      <c r="AT1926" s="30">
        <v>1</v>
      </c>
      <c r="AU1926" s="30"/>
      <c r="AV1926" s="30"/>
      <c r="AW1926" s="30"/>
      <c r="AX1926" s="30"/>
      <c r="AY1926" s="30"/>
      <c r="AZ1926" s="30"/>
      <c r="BA1926" s="30"/>
      <c r="BB1926" s="30" t="s">
        <v>54452</v>
      </c>
      <c r="BC1926" s="30" t="s">
        <v>54452</v>
      </c>
      <c r="BD1926" s="30" t="s">
        <v>54452</v>
      </c>
      <c r="BE1926" s="30" t="s">
        <v>54452</v>
      </c>
      <c r="BF1926" s="30" t="s">
        <v>54452</v>
      </c>
      <c r="BG1926" s="30">
        <v>7</v>
      </c>
      <c r="BH1926" s="30" t="s">
        <v>645</v>
      </c>
      <c r="BI1926" s="31"/>
    </row>
    <row r="1927" spans="1:61" ht="16.5">
      <c r="A1927" s="21" t="s">
        <v>29696</v>
      </c>
      <c r="B1927" s="21">
        <v>24362</v>
      </c>
      <c r="C1927" s="21">
        <v>6733586</v>
      </c>
      <c r="D1927" s="21">
        <v>1198670560</v>
      </c>
      <c r="E1927" s="22">
        <v>1101115116606</v>
      </c>
      <c r="F1927" s="24" t="s">
        <v>29697</v>
      </c>
      <c r="G1927" s="24" t="s">
        <v>104</v>
      </c>
      <c r="H1927" s="24" t="s">
        <v>51</v>
      </c>
      <c r="I1927" s="24" t="s">
        <v>65</v>
      </c>
      <c r="J1927" s="24" t="s">
        <v>363</v>
      </c>
      <c r="K1927" s="21">
        <v>63</v>
      </c>
      <c r="L1927" s="32" t="s">
        <v>29698</v>
      </c>
      <c r="M1927" s="21" t="s">
        <v>29699</v>
      </c>
      <c r="N1927" s="21">
        <v>1</v>
      </c>
      <c r="O1927" s="21" t="s">
        <v>55</v>
      </c>
      <c r="P1927" s="21">
        <v>0</v>
      </c>
      <c r="Q1927" s="21">
        <v>0</v>
      </c>
      <c r="R1927" s="21">
        <v>0</v>
      </c>
      <c r="S1927" s="21">
        <v>0</v>
      </c>
      <c r="T1927" s="21">
        <v>0</v>
      </c>
      <c r="U1927" s="33">
        <v>10454</v>
      </c>
      <c r="V1927" s="21">
        <v>0</v>
      </c>
      <c r="W1927" s="33">
        <v>16037</v>
      </c>
      <c r="X1927" s="21">
        <v>0</v>
      </c>
      <c r="Y1927" s="21">
        <v>0</v>
      </c>
      <c r="Z1927" s="16" t="s">
        <v>315</v>
      </c>
      <c r="AA1927" s="102">
        <v>0</v>
      </c>
      <c r="AB1927" s="99">
        <v>0</v>
      </c>
      <c r="AC1927" s="99">
        <v>0</v>
      </c>
      <c r="AD1927" s="21">
        <v>0.1</v>
      </c>
      <c r="AE1927" s="21">
        <v>0.1</v>
      </c>
      <c r="AF1927" s="21">
        <f t="shared" si="30"/>
        <v>0.2</v>
      </c>
      <c r="AG1927" s="21" t="s">
        <v>28400</v>
      </c>
      <c r="AH1927" s="24" t="s">
        <v>29700</v>
      </c>
      <c r="AI1927" s="24" t="s">
        <v>29701</v>
      </c>
      <c r="AJ1927" s="27" t="s">
        <v>32110</v>
      </c>
      <c r="AK1927" s="28" t="s">
        <v>60</v>
      </c>
      <c r="AL1927" s="28">
        <v>10</v>
      </c>
      <c r="AM1927" s="28">
        <v>20130506</v>
      </c>
      <c r="AN1927" s="29">
        <v>336</v>
      </c>
      <c r="AO1927" s="29">
        <v>202303</v>
      </c>
      <c r="AP1927" s="29">
        <v>2022</v>
      </c>
      <c r="AQ1927" s="28">
        <v>32862970</v>
      </c>
      <c r="AR1927" s="28">
        <v>6119365</v>
      </c>
      <c r="AS1927" s="28">
        <v>150000</v>
      </c>
      <c r="AT1927" s="30">
        <v>2</v>
      </c>
      <c r="AU1927" s="30"/>
      <c r="AV1927" s="30"/>
      <c r="AW1927" s="30"/>
      <c r="AX1927" s="30"/>
      <c r="AY1927" s="30"/>
      <c r="AZ1927" s="30"/>
      <c r="BA1927" s="30"/>
      <c r="BB1927" s="30" t="s">
        <v>54452</v>
      </c>
      <c r="BC1927" s="30" t="s">
        <v>54452</v>
      </c>
      <c r="BD1927" s="30" t="s">
        <v>54452</v>
      </c>
      <c r="BE1927" s="30" t="s">
        <v>54452</v>
      </c>
      <c r="BF1927" s="30" t="s">
        <v>54452</v>
      </c>
      <c r="BG1927" s="30">
        <v>7</v>
      </c>
      <c r="BH1927" s="30"/>
      <c r="BI1927" s="31"/>
    </row>
    <row r="1928" spans="1:61" ht="16.5">
      <c r="A1928" s="21" t="s">
        <v>6796</v>
      </c>
      <c r="B1928" s="21">
        <v>6937</v>
      </c>
      <c r="C1928" s="21">
        <v>1711477</v>
      </c>
      <c r="D1928" s="21">
        <v>1348102523</v>
      </c>
      <c r="E1928" s="22">
        <v>1301110008961</v>
      </c>
      <c r="F1928" s="24" t="s">
        <v>6797</v>
      </c>
      <c r="G1928" s="24" t="s">
        <v>44</v>
      </c>
      <c r="H1928" s="24" t="s">
        <v>51</v>
      </c>
      <c r="I1928" s="24" t="s">
        <v>52</v>
      </c>
      <c r="J1928" s="24" t="s">
        <v>1033</v>
      </c>
      <c r="K1928" s="21">
        <v>38</v>
      </c>
      <c r="L1928" s="32" t="s">
        <v>6798</v>
      </c>
      <c r="M1928" s="21" t="s">
        <v>6799</v>
      </c>
      <c r="N1928" s="26">
        <v>1</v>
      </c>
      <c r="O1928" s="26" t="s">
        <v>83</v>
      </c>
      <c r="P1928" s="21">
        <v>0</v>
      </c>
      <c r="Q1928" s="49">
        <v>18000000</v>
      </c>
      <c r="R1928" s="49">
        <v>5000000</v>
      </c>
      <c r="S1928" s="49">
        <v>522098000</v>
      </c>
      <c r="T1928" s="21">
        <v>0</v>
      </c>
      <c r="U1928" s="49">
        <v>128031392</v>
      </c>
      <c r="V1928" s="49">
        <v>258671000</v>
      </c>
      <c r="W1928" s="21">
        <v>0</v>
      </c>
      <c r="X1928" s="49">
        <v>1539915457</v>
      </c>
      <c r="Y1928" s="49">
        <v>19099535344</v>
      </c>
      <c r="Z1928" s="21"/>
      <c r="AA1928" s="102">
        <v>0</v>
      </c>
      <c r="AB1928" s="21">
        <v>191.2</v>
      </c>
      <c r="AC1928" s="21">
        <v>5.2</v>
      </c>
      <c r="AD1928" s="21">
        <v>1.2</v>
      </c>
      <c r="AE1928" s="21">
        <v>17.899999999999999</v>
      </c>
      <c r="AF1928" s="21">
        <f t="shared" si="30"/>
        <v>215.49999999999997</v>
      </c>
      <c r="AG1928" s="21" t="s">
        <v>2787</v>
      </c>
      <c r="AH1928" s="24" t="s">
        <v>6800</v>
      </c>
      <c r="AI1928" s="24" t="s">
        <v>6801</v>
      </c>
      <c r="AJ1928" s="27" t="s">
        <v>32403</v>
      </c>
      <c r="AK1928" s="28" t="s">
        <v>70</v>
      </c>
      <c r="AL1928" s="28">
        <v>10</v>
      </c>
      <c r="AM1928" s="28">
        <v>19780107</v>
      </c>
      <c r="AN1928" s="29">
        <v>1140</v>
      </c>
      <c r="AO1928" s="29">
        <v>202306</v>
      </c>
      <c r="AP1928" s="29">
        <v>2022</v>
      </c>
      <c r="AQ1928" s="28">
        <v>708067443</v>
      </c>
      <c r="AR1928" s="28">
        <v>552225913</v>
      </c>
      <c r="AS1928" s="28">
        <v>36616729</v>
      </c>
      <c r="AT1928" s="30">
        <v>1</v>
      </c>
      <c r="AU1928" s="30"/>
      <c r="AV1928" s="30"/>
      <c r="AW1928" s="30"/>
      <c r="AX1928" s="30"/>
      <c r="AY1928" s="30"/>
      <c r="AZ1928" s="30"/>
      <c r="BA1928" s="30"/>
      <c r="BB1928" s="30" t="s">
        <v>54452</v>
      </c>
      <c r="BC1928" s="30" t="s">
        <v>54452</v>
      </c>
      <c r="BD1928" s="30" t="s">
        <v>54452</v>
      </c>
      <c r="BE1928" s="30" t="s">
        <v>54452</v>
      </c>
      <c r="BF1928" s="30" t="s">
        <v>54452</v>
      </c>
      <c r="BG1928" s="30">
        <v>8</v>
      </c>
      <c r="BH1928" s="30"/>
      <c r="BI1928" s="31"/>
    </row>
    <row r="1929" spans="1:61" ht="16.5">
      <c r="A1929" s="21" t="s">
        <v>4681</v>
      </c>
      <c r="B1929" s="21">
        <v>4350</v>
      </c>
      <c r="C1929" s="21">
        <v>1403308</v>
      </c>
      <c r="D1929" s="21">
        <v>1348154564</v>
      </c>
      <c r="E1929" s="22">
        <v>1355110106027</v>
      </c>
      <c r="F1929" s="24" t="s">
        <v>4682</v>
      </c>
      <c r="G1929" s="24" t="s">
        <v>44</v>
      </c>
      <c r="H1929" s="24" t="s">
        <v>51</v>
      </c>
      <c r="I1929" s="24" t="s">
        <v>52</v>
      </c>
      <c r="J1929" s="24" t="s">
        <v>467</v>
      </c>
      <c r="K1929" s="21">
        <v>49</v>
      </c>
      <c r="L1929" s="32" t="s">
        <v>4683</v>
      </c>
      <c r="M1929" s="21" t="s">
        <v>4684</v>
      </c>
      <c r="N1929" s="21">
        <v>1</v>
      </c>
      <c r="O1929" s="21" t="s">
        <v>55</v>
      </c>
      <c r="P1929" s="33">
        <v>42735</v>
      </c>
      <c r="Q1929" s="33">
        <v>220093</v>
      </c>
      <c r="R1929" s="21">
        <v>0</v>
      </c>
      <c r="S1929" s="33">
        <v>1291000</v>
      </c>
      <c r="T1929" s="21">
        <v>0</v>
      </c>
      <c r="U1929" s="21">
        <v>0</v>
      </c>
      <c r="V1929" s="21">
        <v>0</v>
      </c>
      <c r="W1929" s="33">
        <v>1108113</v>
      </c>
      <c r="X1929" s="33">
        <v>256381</v>
      </c>
      <c r="Y1929" s="33">
        <v>41223549</v>
      </c>
      <c r="Z1929" s="16" t="s">
        <v>126</v>
      </c>
      <c r="AA1929" s="21">
        <v>0.4</v>
      </c>
      <c r="AB1929" s="21">
        <v>414.4</v>
      </c>
      <c r="AC1929" s="21">
        <v>12.9</v>
      </c>
      <c r="AD1929" s="99">
        <v>0</v>
      </c>
      <c r="AE1929" s="21">
        <v>13.6</v>
      </c>
      <c r="AF1929" s="21">
        <f t="shared" si="30"/>
        <v>441.29999999999995</v>
      </c>
      <c r="AG1929" s="21" t="s">
        <v>4685</v>
      </c>
      <c r="AH1929" s="24" t="s">
        <v>4686</v>
      </c>
      <c r="AI1929" s="24" t="s">
        <v>4687</v>
      </c>
      <c r="AJ1929" s="27" t="s">
        <v>32404</v>
      </c>
      <c r="AK1929" s="28" t="s">
        <v>70</v>
      </c>
      <c r="AL1929" s="28">
        <v>10</v>
      </c>
      <c r="AM1929" s="28">
        <v>20000424</v>
      </c>
      <c r="AN1929" s="29">
        <v>411</v>
      </c>
      <c r="AO1929" s="29">
        <v>202306</v>
      </c>
      <c r="AP1929" s="29">
        <v>2022</v>
      </c>
      <c r="AQ1929" s="28">
        <v>152376149</v>
      </c>
      <c r="AR1929" s="28">
        <v>880812824</v>
      </c>
      <c r="AS1929" s="28">
        <v>39860811</v>
      </c>
      <c r="AT1929" s="30">
        <v>1</v>
      </c>
      <c r="AU1929" s="30"/>
      <c r="AV1929" s="30"/>
      <c r="AW1929" s="30"/>
      <c r="AX1929" s="30"/>
      <c r="AY1929" s="30"/>
      <c r="AZ1929" s="30"/>
      <c r="BA1929" s="30"/>
      <c r="BB1929" s="30" t="s">
        <v>54452</v>
      </c>
      <c r="BC1929" s="30" t="s">
        <v>54452</v>
      </c>
      <c r="BD1929" s="30" t="s">
        <v>54452</v>
      </c>
      <c r="BE1929" s="30" t="s">
        <v>54452</v>
      </c>
      <c r="BF1929" s="30" t="s">
        <v>4688</v>
      </c>
      <c r="BG1929" s="30">
        <v>2</v>
      </c>
      <c r="BH1929" s="30"/>
      <c r="BI1929" s="31"/>
    </row>
    <row r="1930" spans="1:61" ht="16.5">
      <c r="A1930" s="21" t="s">
        <v>11251</v>
      </c>
      <c r="B1930" s="21">
        <v>11489</v>
      </c>
      <c r="C1930" s="21">
        <v>1163071</v>
      </c>
      <c r="D1930" s="21">
        <v>1248121028</v>
      </c>
      <c r="E1930" s="22">
        <v>1301110022359</v>
      </c>
      <c r="F1930" s="24" t="s">
        <v>11252</v>
      </c>
      <c r="G1930" s="24" t="s">
        <v>44</v>
      </c>
      <c r="H1930" s="24" t="s">
        <v>51</v>
      </c>
      <c r="I1930" s="24" t="s">
        <v>52</v>
      </c>
      <c r="J1930" s="24" t="s">
        <v>3829</v>
      </c>
      <c r="K1930" s="21">
        <v>50</v>
      </c>
      <c r="L1930" s="21"/>
      <c r="M1930" s="21" t="s">
        <v>11253</v>
      </c>
      <c r="N1930" s="21">
        <v>1</v>
      </c>
      <c r="O1930" s="21" t="s">
        <v>55</v>
      </c>
      <c r="P1930" s="21">
        <v>0</v>
      </c>
      <c r="Q1930" s="21">
        <v>0</v>
      </c>
      <c r="R1930" s="21">
        <v>0</v>
      </c>
      <c r="S1930" s="21">
        <v>0</v>
      </c>
      <c r="T1930" s="21">
        <v>0</v>
      </c>
      <c r="U1930" s="33">
        <v>4315137</v>
      </c>
      <c r="V1930" s="21">
        <v>0</v>
      </c>
      <c r="W1930" s="33">
        <v>76297</v>
      </c>
      <c r="X1930" s="21">
        <v>0</v>
      </c>
      <c r="Y1930" s="33">
        <v>159000</v>
      </c>
      <c r="Z1930" s="21" t="s">
        <v>315</v>
      </c>
      <c r="AA1930" s="102">
        <v>0</v>
      </c>
      <c r="AB1930" s="21">
        <v>1.5</v>
      </c>
      <c r="AC1930" s="99">
        <v>0</v>
      </c>
      <c r="AD1930" s="21">
        <v>43.1</v>
      </c>
      <c r="AE1930" s="21">
        <v>0.7</v>
      </c>
      <c r="AF1930" s="21">
        <f t="shared" si="30"/>
        <v>45.300000000000004</v>
      </c>
      <c r="AG1930" s="21" t="s">
        <v>11239</v>
      </c>
      <c r="AH1930" s="24" t="s">
        <v>11254</v>
      </c>
      <c r="AI1930" s="24" t="s">
        <v>11255</v>
      </c>
      <c r="AJ1930" s="27" t="s">
        <v>32405</v>
      </c>
      <c r="AK1930" s="28" t="s">
        <v>60</v>
      </c>
      <c r="AL1930" s="28">
        <v>10</v>
      </c>
      <c r="AM1930" s="28">
        <v>19930701</v>
      </c>
      <c r="AN1930" s="29">
        <v>1430</v>
      </c>
      <c r="AO1930" s="29">
        <v>202212</v>
      </c>
      <c r="AP1930" s="29">
        <v>2022</v>
      </c>
      <c r="AQ1930" s="28">
        <v>203591696</v>
      </c>
      <c r="AR1930" s="28">
        <v>49209134</v>
      </c>
      <c r="AS1930" s="28">
        <v>1000000</v>
      </c>
      <c r="AT1930" s="30">
        <v>1</v>
      </c>
      <c r="AU1930" s="30"/>
      <c r="AV1930" s="30"/>
      <c r="AW1930" s="30"/>
      <c r="AX1930" s="30"/>
      <c r="AY1930" s="30"/>
      <c r="AZ1930" s="30"/>
      <c r="BA1930" s="30"/>
      <c r="BB1930" s="30" t="s">
        <v>54452</v>
      </c>
      <c r="BC1930" s="30" t="s">
        <v>54452</v>
      </c>
      <c r="BD1930" s="30" t="s">
        <v>54452</v>
      </c>
      <c r="BE1930" s="30" t="s">
        <v>54452</v>
      </c>
      <c r="BF1930" s="30" t="s">
        <v>54452</v>
      </c>
      <c r="BG1930" s="30">
        <v>13</v>
      </c>
      <c r="BH1930" s="30"/>
      <c r="BI1930" s="31"/>
    </row>
    <row r="1931" spans="1:61" ht="16.5">
      <c r="A1931" s="21" t="s">
        <v>6828</v>
      </c>
      <c r="B1931" s="21">
        <v>6959</v>
      </c>
      <c r="C1931" s="21">
        <v>1534805</v>
      </c>
      <c r="D1931" s="21">
        <v>3128121377</v>
      </c>
      <c r="E1931" s="22">
        <v>1648110008462</v>
      </c>
      <c r="F1931" s="24" t="s">
        <v>6829</v>
      </c>
      <c r="G1931" s="24" t="s">
        <v>44</v>
      </c>
      <c r="H1931" s="24" t="s">
        <v>51</v>
      </c>
      <c r="I1931" s="24" t="s">
        <v>52</v>
      </c>
      <c r="J1931" s="24" t="s">
        <v>1033</v>
      </c>
      <c r="K1931" s="21">
        <v>38</v>
      </c>
      <c r="L1931" s="32" t="s">
        <v>6830</v>
      </c>
      <c r="M1931" s="21" t="s">
        <v>6831</v>
      </c>
      <c r="N1931" s="21">
        <v>1</v>
      </c>
      <c r="O1931" s="21" t="s">
        <v>83</v>
      </c>
      <c r="P1931" s="21">
        <v>0</v>
      </c>
      <c r="Q1931" s="21">
        <v>0</v>
      </c>
      <c r="R1931" s="21">
        <v>0</v>
      </c>
      <c r="S1931" s="21">
        <v>0</v>
      </c>
      <c r="T1931" s="21">
        <v>0</v>
      </c>
      <c r="U1931" s="21">
        <v>0</v>
      </c>
      <c r="V1931" s="21">
        <v>0</v>
      </c>
      <c r="W1931" s="21">
        <v>0</v>
      </c>
      <c r="X1931" s="33">
        <v>297012662</v>
      </c>
      <c r="Y1931" s="33">
        <v>14453704167</v>
      </c>
      <c r="Z1931" s="16" t="s">
        <v>126</v>
      </c>
      <c r="AA1931" s="102">
        <v>0</v>
      </c>
      <c r="AB1931" s="21">
        <v>144.5</v>
      </c>
      <c r="AC1931" s="99">
        <v>0</v>
      </c>
      <c r="AD1931" s="99">
        <v>0</v>
      </c>
      <c r="AE1931" s="21">
        <v>2.9</v>
      </c>
      <c r="AF1931" s="21">
        <f t="shared" si="30"/>
        <v>147.4</v>
      </c>
      <c r="AG1931" s="21" t="s">
        <v>3683</v>
      </c>
      <c r="AH1931" s="24" t="s">
        <v>6832</v>
      </c>
      <c r="AI1931" s="24" t="s">
        <v>6833</v>
      </c>
      <c r="AJ1931" s="27" t="s">
        <v>32406</v>
      </c>
      <c r="AK1931" s="28" t="s">
        <v>60</v>
      </c>
      <c r="AL1931" s="28">
        <v>10</v>
      </c>
      <c r="AM1931" s="28">
        <v>19950726</v>
      </c>
      <c r="AN1931" s="29">
        <v>330</v>
      </c>
      <c r="AO1931" s="29">
        <v>202203</v>
      </c>
      <c r="AP1931" s="29">
        <v>2022</v>
      </c>
      <c r="AQ1931" s="28">
        <v>215126585</v>
      </c>
      <c r="AR1931" s="28">
        <v>308043055</v>
      </c>
      <c r="AS1931" s="28">
        <v>12405510</v>
      </c>
      <c r="AT1931" s="30">
        <v>1</v>
      </c>
      <c r="AU1931" s="30"/>
      <c r="AV1931" s="30"/>
      <c r="AW1931" s="30"/>
      <c r="AX1931" s="30"/>
      <c r="AY1931" s="30"/>
      <c r="AZ1931" s="30"/>
      <c r="BA1931" s="30"/>
      <c r="BB1931" s="30" t="s">
        <v>54452</v>
      </c>
      <c r="BC1931" s="30" t="s">
        <v>54452</v>
      </c>
      <c r="BD1931" s="30" t="s">
        <v>54452</v>
      </c>
      <c r="BE1931" s="30" t="s">
        <v>54452</v>
      </c>
      <c r="BF1931" s="30" t="s">
        <v>54452</v>
      </c>
      <c r="BG1931" s="30">
        <v>8</v>
      </c>
      <c r="BH1931" s="30"/>
      <c r="BI1931" s="31"/>
    </row>
    <row r="1932" spans="1:61" ht="16.5">
      <c r="A1932" s="21" t="s">
        <v>9859</v>
      </c>
      <c r="B1932" s="21">
        <v>10138</v>
      </c>
      <c r="C1932" s="21">
        <v>3852972</v>
      </c>
      <c r="D1932" s="21">
        <v>1068674819</v>
      </c>
      <c r="E1932" s="22">
        <v>1101114459726</v>
      </c>
      <c r="F1932" s="24" t="s">
        <v>9860</v>
      </c>
      <c r="G1932" s="24" t="s">
        <v>44</v>
      </c>
      <c r="H1932" s="24" t="s">
        <v>51</v>
      </c>
      <c r="I1932" s="24" t="s">
        <v>52</v>
      </c>
      <c r="J1932" s="24" t="s">
        <v>171</v>
      </c>
      <c r="K1932" s="21">
        <v>48</v>
      </c>
      <c r="L1932" s="32" t="s">
        <v>9861</v>
      </c>
      <c r="M1932" s="21" t="s">
        <v>3232</v>
      </c>
      <c r="N1932" s="21">
        <v>1</v>
      </c>
      <c r="O1932" s="21" t="s">
        <v>55</v>
      </c>
      <c r="P1932" s="33">
        <v>516323</v>
      </c>
      <c r="Q1932" s="33">
        <v>56888</v>
      </c>
      <c r="R1932" s="21">
        <v>0</v>
      </c>
      <c r="S1932" s="21">
        <v>0</v>
      </c>
      <c r="T1932" s="21">
        <v>0</v>
      </c>
      <c r="U1932" s="21">
        <v>0</v>
      </c>
      <c r="V1932" s="21">
        <v>0</v>
      </c>
      <c r="W1932" s="33">
        <v>422153</v>
      </c>
      <c r="X1932" s="33">
        <v>2376915</v>
      </c>
      <c r="Y1932" s="21">
        <v>0</v>
      </c>
      <c r="Z1932" s="16" t="s">
        <v>126</v>
      </c>
      <c r="AA1932" s="21">
        <v>5.0999999999999996</v>
      </c>
      <c r="AB1932" s="21">
        <v>0.5</v>
      </c>
      <c r="AC1932" s="99">
        <v>0</v>
      </c>
      <c r="AD1932" s="99">
        <v>0</v>
      </c>
      <c r="AE1932" s="21">
        <v>27.9</v>
      </c>
      <c r="AF1932" s="21">
        <f t="shared" si="30"/>
        <v>33.5</v>
      </c>
      <c r="AG1932" s="21" t="s">
        <v>9862</v>
      </c>
      <c r="AH1932" s="24" t="s">
        <v>9863</v>
      </c>
      <c r="AI1932" s="24" t="s">
        <v>9864</v>
      </c>
      <c r="AJ1932" s="27" t="s">
        <v>32407</v>
      </c>
      <c r="AK1932" s="28" t="s">
        <v>60</v>
      </c>
      <c r="AL1932" s="28">
        <v>10</v>
      </c>
      <c r="AM1932" s="28">
        <v>20101101</v>
      </c>
      <c r="AN1932" s="29">
        <v>390</v>
      </c>
      <c r="AO1932" s="29">
        <v>202212</v>
      </c>
      <c r="AP1932" s="29">
        <v>2022</v>
      </c>
      <c r="AQ1932" s="28">
        <v>177551363</v>
      </c>
      <c r="AR1932" s="28">
        <v>147805923</v>
      </c>
      <c r="AS1932" s="28">
        <v>975000</v>
      </c>
      <c r="AT1932" s="30">
        <v>2</v>
      </c>
      <c r="AU1932" s="30"/>
      <c r="AV1932" s="30"/>
      <c r="AW1932" s="30"/>
      <c r="AX1932" s="30"/>
      <c r="AY1932" s="30"/>
      <c r="AZ1932" s="30"/>
      <c r="BA1932" s="30"/>
      <c r="BB1932" s="30" t="s">
        <v>54452</v>
      </c>
      <c r="BC1932" s="30" t="s">
        <v>54452</v>
      </c>
      <c r="BD1932" s="30" t="s">
        <v>54452</v>
      </c>
      <c r="BE1932" s="30" t="s">
        <v>54452</v>
      </c>
      <c r="BF1932" s="30" t="s">
        <v>9865</v>
      </c>
      <c r="BG1932" s="30">
        <v>2</v>
      </c>
      <c r="BH1932" s="30" t="s">
        <v>101</v>
      </c>
      <c r="BI1932" s="31"/>
    </row>
    <row r="1933" spans="1:61" ht="16.5">
      <c r="A1933" s="21" t="s">
        <v>537</v>
      </c>
      <c r="B1933" s="21">
        <v>384</v>
      </c>
      <c r="C1933" s="21">
        <v>1706989</v>
      </c>
      <c r="D1933" s="21">
        <v>3018113334</v>
      </c>
      <c r="E1933" s="22">
        <v>1543110002036</v>
      </c>
      <c r="F1933" s="24" t="s">
        <v>538</v>
      </c>
      <c r="G1933" s="24" t="s">
        <v>44</v>
      </c>
      <c r="H1933" s="24" t="s">
        <v>51</v>
      </c>
      <c r="I1933" s="24" t="s">
        <v>52</v>
      </c>
      <c r="J1933" s="24" t="s">
        <v>72</v>
      </c>
      <c r="K1933" s="21">
        <v>1</v>
      </c>
      <c r="L1933" s="32" t="s">
        <v>539</v>
      </c>
      <c r="M1933" s="21" t="s">
        <v>540</v>
      </c>
      <c r="N1933" s="21">
        <v>1</v>
      </c>
      <c r="O1933" s="21" t="s">
        <v>55</v>
      </c>
      <c r="P1933" s="21">
        <v>0</v>
      </c>
      <c r="Q1933" s="42">
        <v>121000</v>
      </c>
      <c r="R1933" s="21">
        <v>0</v>
      </c>
      <c r="S1933" s="42">
        <v>330400</v>
      </c>
      <c r="T1933" s="21">
        <v>0</v>
      </c>
      <c r="U1933" s="42">
        <v>365868</v>
      </c>
      <c r="V1933" s="42">
        <v>279124</v>
      </c>
      <c r="W1933" s="21">
        <v>0</v>
      </c>
      <c r="X1933" s="21">
        <v>0</v>
      </c>
      <c r="Y1933" s="42">
        <v>20597778</v>
      </c>
      <c r="Z1933" s="16" t="s">
        <v>56</v>
      </c>
      <c r="AA1933" s="102">
        <v>0</v>
      </c>
      <c r="AB1933" s="21">
        <v>207.1</v>
      </c>
      <c r="AC1933" s="21">
        <v>3.3</v>
      </c>
      <c r="AD1933" s="21">
        <v>3.6</v>
      </c>
      <c r="AE1933" s="21">
        <v>2.7</v>
      </c>
      <c r="AF1933" s="21">
        <f t="shared" si="30"/>
        <v>216.7</v>
      </c>
      <c r="AG1933" s="21" t="s">
        <v>541</v>
      </c>
      <c r="AH1933" s="24" t="s">
        <v>542</v>
      </c>
      <c r="AI1933" s="24" t="s">
        <v>543</v>
      </c>
      <c r="AJ1933" s="27" t="s">
        <v>32408</v>
      </c>
      <c r="AK1933" s="28" t="s">
        <v>60</v>
      </c>
      <c r="AL1933" s="28">
        <v>10</v>
      </c>
      <c r="AM1933" s="28">
        <v>19911001</v>
      </c>
      <c r="AN1933" s="29">
        <v>540</v>
      </c>
      <c r="AO1933" s="29">
        <v>202303</v>
      </c>
      <c r="AP1933" s="29">
        <v>2022</v>
      </c>
      <c r="AQ1933" s="28">
        <v>140074149</v>
      </c>
      <c r="AR1933" s="28">
        <v>122368319</v>
      </c>
      <c r="AS1933" s="28">
        <v>1869190</v>
      </c>
      <c r="AT1933" s="30">
        <v>1</v>
      </c>
      <c r="AU1933" s="30"/>
      <c r="AV1933" s="30"/>
      <c r="AW1933" s="30"/>
      <c r="AX1933" s="30"/>
      <c r="AY1933" s="30"/>
      <c r="AZ1933" s="30"/>
      <c r="BA1933" s="30"/>
      <c r="BB1933" s="30" t="s">
        <v>54452</v>
      </c>
      <c r="BC1933" s="30" t="s">
        <v>54452</v>
      </c>
      <c r="BD1933" s="30" t="s">
        <v>54452</v>
      </c>
      <c r="BE1933" s="30" t="s">
        <v>54452</v>
      </c>
      <c r="BF1933" s="30" t="s">
        <v>544</v>
      </c>
      <c r="BG1933" s="30">
        <v>2</v>
      </c>
      <c r="BH1933" s="30" t="s">
        <v>101</v>
      </c>
      <c r="BI1933" s="31"/>
    </row>
    <row r="1934" spans="1:61" ht="16.5">
      <c r="A1934" s="21" t="s">
        <v>29374</v>
      </c>
      <c r="B1934" s="21">
        <v>24263</v>
      </c>
      <c r="C1934" s="21">
        <v>2833951</v>
      </c>
      <c r="D1934" s="21">
        <v>1058711797</v>
      </c>
      <c r="E1934" s="22">
        <v>1101113730242</v>
      </c>
      <c r="F1934" s="24" t="s">
        <v>29375</v>
      </c>
      <c r="G1934" s="24" t="s">
        <v>104</v>
      </c>
      <c r="H1934" s="24" t="s">
        <v>51</v>
      </c>
      <c r="I1934" s="24" t="s">
        <v>65</v>
      </c>
      <c r="J1934" s="24" t="s">
        <v>363</v>
      </c>
      <c r="K1934" s="21">
        <v>63</v>
      </c>
      <c r="L1934" s="32" t="s">
        <v>29376</v>
      </c>
      <c r="M1934" s="21" t="s">
        <v>29377</v>
      </c>
      <c r="N1934" s="21">
        <v>1</v>
      </c>
      <c r="O1934" s="21">
        <v>0</v>
      </c>
      <c r="P1934" s="21">
        <v>0</v>
      </c>
      <c r="Q1934" s="21">
        <v>0</v>
      </c>
      <c r="R1934" s="21">
        <v>0</v>
      </c>
      <c r="S1934" s="21">
        <v>0</v>
      </c>
      <c r="T1934" s="21">
        <v>0</v>
      </c>
      <c r="U1934" s="21">
        <v>0</v>
      </c>
      <c r="V1934" s="21">
        <v>0</v>
      </c>
      <c r="W1934" s="21">
        <v>0</v>
      </c>
      <c r="X1934" s="21">
        <v>0</v>
      </c>
      <c r="Y1934" s="21">
        <v>0</v>
      </c>
      <c r="Z1934" s="16" t="s">
        <v>315</v>
      </c>
      <c r="AA1934" s="101">
        <v>0</v>
      </c>
      <c r="AB1934" s="98">
        <v>0</v>
      </c>
      <c r="AC1934" s="98">
        <v>0</v>
      </c>
      <c r="AD1934" s="98">
        <v>0</v>
      </c>
      <c r="AE1934" s="98">
        <v>0</v>
      </c>
      <c r="AF1934" s="21">
        <f t="shared" si="30"/>
        <v>0</v>
      </c>
      <c r="AG1934" s="21" t="s">
        <v>28964</v>
      </c>
      <c r="AH1934" s="24" t="s">
        <v>29378</v>
      </c>
      <c r="AI1934" s="24" t="s">
        <v>29379</v>
      </c>
      <c r="AJ1934" s="27" t="s">
        <v>32409</v>
      </c>
      <c r="AK1934" s="28" t="s">
        <v>60</v>
      </c>
      <c r="AL1934" s="28">
        <v>10</v>
      </c>
      <c r="AM1934" s="28">
        <v>20070802</v>
      </c>
      <c r="AN1934" s="29">
        <v>341</v>
      </c>
      <c r="AO1934" s="29">
        <v>202212</v>
      </c>
      <c r="AP1934" s="29">
        <v>2022</v>
      </c>
      <c r="AQ1934" s="28">
        <v>13208668</v>
      </c>
      <c r="AR1934" s="28">
        <v>4862117</v>
      </c>
      <c r="AS1934" s="28">
        <v>100000</v>
      </c>
      <c r="AT1934" s="30">
        <v>1</v>
      </c>
      <c r="AU1934" s="30"/>
      <c r="AV1934" s="30"/>
      <c r="AW1934" s="30"/>
      <c r="AX1934" s="30"/>
      <c r="AY1934" s="30"/>
      <c r="AZ1934" s="30"/>
      <c r="BA1934" s="30"/>
      <c r="BB1934" s="30" t="s">
        <v>54452</v>
      </c>
      <c r="BC1934" s="30" t="s">
        <v>54452</v>
      </c>
      <c r="BD1934" s="30" t="s">
        <v>54452</v>
      </c>
      <c r="BE1934" s="30" t="s">
        <v>54452</v>
      </c>
      <c r="BF1934" s="30" t="s">
        <v>54452</v>
      </c>
      <c r="BG1934" s="30">
        <v>8</v>
      </c>
      <c r="BH1934" s="30" t="s">
        <v>29380</v>
      </c>
      <c r="BI1934" s="31"/>
    </row>
    <row r="1935" spans="1:61" ht="16.5">
      <c r="A1935" s="21" t="s">
        <v>15009</v>
      </c>
      <c r="B1935" s="21">
        <v>14354</v>
      </c>
      <c r="C1935" s="21">
        <v>1177024</v>
      </c>
      <c r="D1935" s="21">
        <v>1208188352</v>
      </c>
      <c r="E1935" s="22">
        <v>1101111679343</v>
      </c>
      <c r="F1935" s="24" t="s">
        <v>15010</v>
      </c>
      <c r="G1935" s="24" t="s">
        <v>44</v>
      </c>
      <c r="H1935" s="24" t="s">
        <v>51</v>
      </c>
      <c r="I1935" s="24" t="s">
        <v>63</v>
      </c>
      <c r="J1935" s="24" t="s">
        <v>363</v>
      </c>
      <c r="K1935" s="21">
        <v>63</v>
      </c>
      <c r="L1935" s="32" t="s">
        <v>15011</v>
      </c>
      <c r="M1935" s="21" t="s">
        <v>5650</v>
      </c>
      <c r="N1935" s="21">
        <v>1</v>
      </c>
      <c r="O1935" s="21" t="s">
        <v>55</v>
      </c>
      <c r="P1935" s="21">
        <v>0</v>
      </c>
      <c r="Q1935" s="21">
        <v>0</v>
      </c>
      <c r="R1935" s="21">
        <v>0</v>
      </c>
      <c r="S1935" s="21">
        <v>0</v>
      </c>
      <c r="T1935" s="21">
        <v>0</v>
      </c>
      <c r="U1935" s="21">
        <v>0</v>
      </c>
      <c r="V1935" s="21">
        <v>0</v>
      </c>
      <c r="W1935" s="33">
        <v>313609</v>
      </c>
      <c r="X1935" s="33">
        <v>281158</v>
      </c>
      <c r="Y1935" s="21">
        <v>0</v>
      </c>
      <c r="Z1935" s="16" t="s">
        <v>315</v>
      </c>
      <c r="AA1935" s="102">
        <v>0</v>
      </c>
      <c r="AB1935" s="99">
        <v>0</v>
      </c>
      <c r="AC1935" s="99">
        <v>0</v>
      </c>
      <c r="AD1935" s="99">
        <v>0</v>
      </c>
      <c r="AE1935" s="21">
        <v>5.9</v>
      </c>
      <c r="AF1935" s="21">
        <f t="shared" si="30"/>
        <v>5.9</v>
      </c>
      <c r="AG1935" s="21" t="s">
        <v>15012</v>
      </c>
      <c r="AH1935" s="24" t="s">
        <v>15013</v>
      </c>
      <c r="AI1935" s="24" t="s">
        <v>15014</v>
      </c>
      <c r="AJ1935" s="27" t="s">
        <v>32410</v>
      </c>
      <c r="AK1935" s="28" t="s">
        <v>60</v>
      </c>
      <c r="AL1935" s="28">
        <v>10</v>
      </c>
      <c r="AM1935" s="28">
        <v>19990412</v>
      </c>
      <c r="AN1935" s="29">
        <v>396</v>
      </c>
      <c r="AO1935" s="29">
        <v>202212</v>
      </c>
      <c r="AP1935" s="29">
        <v>2022</v>
      </c>
      <c r="AQ1935" s="28">
        <v>80621734</v>
      </c>
      <c r="AR1935" s="28">
        <v>233473039</v>
      </c>
      <c r="AS1935" s="28">
        <v>1073281</v>
      </c>
      <c r="AT1935" s="30">
        <v>1</v>
      </c>
      <c r="AU1935" s="30"/>
      <c r="AV1935" s="30"/>
      <c r="AW1935" s="30"/>
      <c r="AX1935" s="30"/>
      <c r="AY1935" s="30"/>
      <c r="AZ1935" s="30"/>
      <c r="BA1935" s="30"/>
      <c r="BB1935" s="30" t="s">
        <v>54452</v>
      </c>
      <c r="BC1935" s="30" t="s">
        <v>54452</v>
      </c>
      <c r="BD1935" s="30" t="s">
        <v>54452</v>
      </c>
      <c r="BE1935" s="30" t="s">
        <v>54452</v>
      </c>
      <c r="BF1935" s="30" t="s">
        <v>54452</v>
      </c>
      <c r="BG1935" s="30">
        <v>4</v>
      </c>
      <c r="BH1935" s="30" t="s">
        <v>921</v>
      </c>
      <c r="BI1935" s="31"/>
    </row>
    <row r="1936" spans="1:61" ht="16.5">
      <c r="A1936" s="21" t="s">
        <v>16471</v>
      </c>
      <c r="B1936" s="21">
        <v>12139</v>
      </c>
      <c r="C1936" s="21">
        <v>8243778</v>
      </c>
      <c r="D1936" s="21">
        <v>7828600713</v>
      </c>
      <c r="E1936" s="22">
        <v>2201110164954</v>
      </c>
      <c r="F1936" s="24" t="s">
        <v>16472</v>
      </c>
      <c r="G1936" s="24" t="s">
        <v>44</v>
      </c>
      <c r="H1936" s="24" t="s">
        <v>51</v>
      </c>
      <c r="I1936" s="24" t="s">
        <v>65</v>
      </c>
      <c r="J1936" s="24" t="s">
        <v>171</v>
      </c>
      <c r="K1936" s="21">
        <v>48</v>
      </c>
      <c r="L1936" s="32" t="s">
        <v>16473</v>
      </c>
      <c r="M1936" s="21" t="s">
        <v>16474</v>
      </c>
      <c r="N1936" s="21">
        <v>1</v>
      </c>
      <c r="O1936" s="21">
        <v>0</v>
      </c>
      <c r="P1936" s="21">
        <v>0</v>
      </c>
      <c r="Q1936" s="21">
        <v>0</v>
      </c>
      <c r="R1936" s="21">
        <v>0</v>
      </c>
      <c r="S1936" s="21">
        <v>0</v>
      </c>
      <c r="T1936" s="21">
        <v>0</v>
      </c>
      <c r="U1936" s="21">
        <v>0</v>
      </c>
      <c r="V1936" s="21">
        <v>0</v>
      </c>
      <c r="W1936" s="21">
        <v>0</v>
      </c>
      <c r="X1936" s="21">
        <v>0</v>
      </c>
      <c r="Y1936" s="21">
        <v>0</v>
      </c>
      <c r="Z1936" s="16" t="s">
        <v>315</v>
      </c>
      <c r="AA1936" s="101">
        <v>0</v>
      </c>
      <c r="AB1936" s="98">
        <v>0</v>
      </c>
      <c r="AC1936" s="98">
        <v>0</v>
      </c>
      <c r="AD1936" s="98">
        <v>0</v>
      </c>
      <c r="AE1936" s="98">
        <v>0</v>
      </c>
      <c r="AF1936" s="21">
        <f t="shared" si="30"/>
        <v>0</v>
      </c>
      <c r="AG1936" s="21" t="s">
        <v>16475</v>
      </c>
      <c r="AH1936" s="24" t="s">
        <v>16476</v>
      </c>
      <c r="AI1936" s="24" t="s">
        <v>16477</v>
      </c>
      <c r="AJ1936" s="27" t="s">
        <v>32411</v>
      </c>
      <c r="AK1936" s="28" t="s">
        <v>60</v>
      </c>
      <c r="AL1936" s="28">
        <v>10</v>
      </c>
      <c r="AM1936" s="28">
        <v>20170717</v>
      </c>
      <c r="AN1936" s="29">
        <v>367</v>
      </c>
      <c r="AO1936" s="29">
        <v>202208</v>
      </c>
      <c r="AP1936" s="29"/>
      <c r="AQ1936" s="28"/>
      <c r="AR1936" s="28"/>
      <c r="AS1936" s="28"/>
      <c r="AT1936" s="30">
        <v>1</v>
      </c>
      <c r="AU1936" s="30"/>
      <c r="AV1936" s="30"/>
      <c r="AW1936" s="30"/>
      <c r="AX1936" s="30"/>
      <c r="AY1936" s="30"/>
      <c r="AZ1936" s="30"/>
      <c r="BA1936" s="30"/>
      <c r="BB1936" s="30" t="s">
        <v>54452</v>
      </c>
      <c r="BC1936" s="30" t="s">
        <v>54452</v>
      </c>
      <c r="BD1936" s="30" t="s">
        <v>54452</v>
      </c>
      <c r="BE1936" s="30" t="s">
        <v>54452</v>
      </c>
      <c r="BF1936" s="30" t="s">
        <v>54452</v>
      </c>
      <c r="BG1936" s="30">
        <v>4</v>
      </c>
      <c r="BH1936" s="30" t="s">
        <v>16478</v>
      </c>
      <c r="BI1936" s="31"/>
    </row>
    <row r="1937" spans="1:61" ht="16.5">
      <c r="A1937" s="21" t="s">
        <v>13131</v>
      </c>
      <c r="B1937" s="21">
        <v>12874</v>
      </c>
      <c r="C1937" s="21">
        <v>1613397</v>
      </c>
      <c r="D1937" s="21">
        <v>1148197458</v>
      </c>
      <c r="E1937" s="22">
        <v>1101111932626</v>
      </c>
      <c r="F1937" s="24" t="s">
        <v>13132</v>
      </c>
      <c r="G1937" s="24" t="s">
        <v>44</v>
      </c>
      <c r="H1937" s="24" t="s">
        <v>51</v>
      </c>
      <c r="I1937" s="24" t="s">
        <v>65</v>
      </c>
      <c r="J1937" s="24" t="s">
        <v>2955</v>
      </c>
      <c r="K1937" s="21">
        <v>27</v>
      </c>
      <c r="L1937" s="32" t="s">
        <v>13133</v>
      </c>
      <c r="M1937" s="21" t="s">
        <v>13134</v>
      </c>
      <c r="N1937" s="21">
        <v>1</v>
      </c>
      <c r="O1937" s="21" t="s">
        <v>55</v>
      </c>
      <c r="P1937" s="21">
        <v>0</v>
      </c>
      <c r="Q1937" s="21">
        <v>0</v>
      </c>
      <c r="R1937" s="21">
        <v>0</v>
      </c>
      <c r="S1937" s="33">
        <f>251107+1421160</f>
        <v>1672267</v>
      </c>
      <c r="T1937" s="21">
        <v>0</v>
      </c>
      <c r="U1937" s="21">
        <v>0</v>
      </c>
      <c r="V1937" s="21">
        <v>0</v>
      </c>
      <c r="W1937" s="33">
        <v>545778</v>
      </c>
      <c r="X1937" s="33">
        <f>267122+2590499</f>
        <v>2857621</v>
      </c>
      <c r="Y1937" s="21">
        <v>0</v>
      </c>
      <c r="Z1937" s="16" t="s">
        <v>315</v>
      </c>
      <c r="AA1937" s="102">
        <v>0</v>
      </c>
      <c r="AB1937" s="99">
        <v>0</v>
      </c>
      <c r="AC1937" s="21">
        <v>16.7</v>
      </c>
      <c r="AD1937" s="99">
        <v>0</v>
      </c>
      <c r="AE1937" s="21">
        <v>34</v>
      </c>
      <c r="AF1937" s="21">
        <f t="shared" si="30"/>
        <v>50.7</v>
      </c>
      <c r="AG1937" s="21" t="s">
        <v>13135</v>
      </c>
      <c r="AH1937" s="24" t="s">
        <v>13136</v>
      </c>
      <c r="AI1937" s="24" t="s">
        <v>13137</v>
      </c>
      <c r="AJ1937" s="27" t="s">
        <v>32412</v>
      </c>
      <c r="AK1937" s="28" t="s">
        <v>60</v>
      </c>
      <c r="AL1937" s="28">
        <v>10</v>
      </c>
      <c r="AM1937" s="28">
        <v>20000415</v>
      </c>
      <c r="AN1937" s="29">
        <v>305</v>
      </c>
      <c r="AO1937" s="29">
        <v>202302</v>
      </c>
      <c r="AP1937" s="29">
        <v>2022</v>
      </c>
      <c r="AQ1937" s="28">
        <v>271394625</v>
      </c>
      <c r="AR1937" s="28">
        <v>319898307</v>
      </c>
      <c r="AS1937" s="28">
        <v>4574556</v>
      </c>
      <c r="AT1937" s="30">
        <v>3</v>
      </c>
      <c r="AU1937" s="30"/>
      <c r="AV1937" s="30"/>
      <c r="AW1937" s="30"/>
      <c r="AX1937" s="30"/>
      <c r="AY1937" s="30"/>
      <c r="AZ1937" s="30"/>
      <c r="BA1937" s="30"/>
      <c r="BB1937" s="30" t="s">
        <v>54452</v>
      </c>
      <c r="BC1937" s="30" t="s">
        <v>54452</v>
      </c>
      <c r="BD1937" s="30" t="s">
        <v>54452</v>
      </c>
      <c r="BE1937" s="30" t="s">
        <v>54452</v>
      </c>
      <c r="BF1937" s="30" t="s">
        <v>13138</v>
      </c>
      <c r="BG1937" s="30">
        <v>2</v>
      </c>
      <c r="BH1937" s="30"/>
      <c r="BI1937" s="31"/>
    </row>
    <row r="1938" spans="1:61" ht="16.5">
      <c r="A1938" s="21" t="s">
        <v>2157</v>
      </c>
      <c r="B1938" s="21">
        <v>2117</v>
      </c>
      <c r="C1938" s="21">
        <v>1746123</v>
      </c>
      <c r="D1938" s="21">
        <v>3128142130</v>
      </c>
      <c r="E1938" s="22">
        <v>1648110016928</v>
      </c>
      <c r="F1938" s="24" t="s">
        <v>2158</v>
      </c>
      <c r="G1938" s="24" t="s">
        <v>44</v>
      </c>
      <c r="H1938" s="24" t="s">
        <v>51</v>
      </c>
      <c r="I1938" s="24" t="s">
        <v>52</v>
      </c>
      <c r="J1938" s="24" t="s">
        <v>264</v>
      </c>
      <c r="K1938" s="21">
        <v>15</v>
      </c>
      <c r="L1938" s="32" t="s">
        <v>2159</v>
      </c>
      <c r="M1938" s="21" t="s">
        <v>2160</v>
      </c>
      <c r="N1938" s="21">
        <v>1</v>
      </c>
      <c r="O1938" s="21" t="s">
        <v>151</v>
      </c>
      <c r="P1938" s="21">
        <v>0</v>
      </c>
      <c r="Q1938" s="21">
        <v>0</v>
      </c>
      <c r="R1938" s="21">
        <v>0</v>
      </c>
      <c r="S1938" s="21">
        <v>0</v>
      </c>
      <c r="T1938" s="21">
        <v>0</v>
      </c>
      <c r="U1938" s="21">
        <v>0</v>
      </c>
      <c r="V1938" s="21">
        <v>0</v>
      </c>
      <c r="W1938" s="21">
        <v>0</v>
      </c>
      <c r="X1938" s="33">
        <v>277473</v>
      </c>
      <c r="Y1938" s="33">
        <v>11806191</v>
      </c>
      <c r="Z1938" s="16" t="s">
        <v>56</v>
      </c>
      <c r="AA1938" s="102">
        <v>0</v>
      </c>
      <c r="AB1938" s="21">
        <v>118</v>
      </c>
      <c r="AC1938" s="99">
        <v>0</v>
      </c>
      <c r="AD1938" s="99">
        <v>0</v>
      </c>
      <c r="AE1938" s="21">
        <v>2.7</v>
      </c>
      <c r="AF1938" s="21">
        <f t="shared" si="30"/>
        <v>120.7</v>
      </c>
      <c r="AG1938" s="21" t="s">
        <v>2161</v>
      </c>
      <c r="AH1938" s="24" t="s">
        <v>2162</v>
      </c>
      <c r="AI1938" s="24" t="s">
        <v>2163</v>
      </c>
      <c r="AJ1938" s="27" t="s">
        <v>32413</v>
      </c>
      <c r="AK1938" s="28" t="s">
        <v>70</v>
      </c>
      <c r="AL1938" s="28">
        <v>10</v>
      </c>
      <c r="AM1938" s="28">
        <v>20000529</v>
      </c>
      <c r="AN1938" s="29">
        <v>736</v>
      </c>
      <c r="AO1938" s="29">
        <v>202306</v>
      </c>
      <c r="AP1938" s="29">
        <v>2022</v>
      </c>
      <c r="AQ1938" s="28">
        <v>183090463</v>
      </c>
      <c r="AR1938" s="28">
        <v>561354418</v>
      </c>
      <c r="AS1938" s="28">
        <v>3574125</v>
      </c>
      <c r="AT1938" s="30">
        <v>1</v>
      </c>
      <c r="AU1938" s="30"/>
      <c r="AV1938" s="30"/>
      <c r="AW1938" s="30"/>
      <c r="AX1938" s="30"/>
      <c r="AY1938" s="30"/>
      <c r="AZ1938" s="30"/>
      <c r="BA1938" s="30"/>
      <c r="BB1938" s="30" t="s">
        <v>54452</v>
      </c>
      <c r="BC1938" s="30" t="s">
        <v>54452</v>
      </c>
      <c r="BD1938" s="30" t="s">
        <v>54452</v>
      </c>
      <c r="BE1938" s="30" t="s">
        <v>54452</v>
      </c>
      <c r="BF1938" s="30" t="s">
        <v>54452</v>
      </c>
      <c r="BG1938" s="30">
        <v>4</v>
      </c>
      <c r="BH1938" s="30" t="s">
        <v>237</v>
      </c>
      <c r="BI1938" s="31"/>
    </row>
    <row r="1939" spans="1:61" ht="16.5">
      <c r="A1939" s="21" t="s">
        <v>5079</v>
      </c>
      <c r="B1939" s="21">
        <v>4787</v>
      </c>
      <c r="C1939" s="21">
        <v>1323138</v>
      </c>
      <c r="D1939" s="21">
        <v>5048143999</v>
      </c>
      <c r="E1939" s="22">
        <v>1701110213231</v>
      </c>
      <c r="F1939" s="24" t="s">
        <v>5080</v>
      </c>
      <c r="G1939" s="24" t="s">
        <v>44</v>
      </c>
      <c r="H1939" s="24" t="s">
        <v>51</v>
      </c>
      <c r="I1939" s="24" t="s">
        <v>52</v>
      </c>
      <c r="J1939" s="24" t="s">
        <v>1010</v>
      </c>
      <c r="K1939" s="21">
        <v>30</v>
      </c>
      <c r="L1939" s="32" t="s">
        <v>5081</v>
      </c>
      <c r="M1939" s="21" t="s">
        <v>5082</v>
      </c>
      <c r="N1939" s="21">
        <v>1</v>
      </c>
      <c r="O1939" s="21" t="s">
        <v>83</v>
      </c>
      <c r="P1939" s="21">
        <v>0</v>
      </c>
      <c r="Q1939" s="21">
        <v>0</v>
      </c>
      <c r="R1939" s="21">
        <v>0</v>
      </c>
      <c r="S1939" s="33">
        <v>534219887</v>
      </c>
      <c r="T1939" s="21">
        <v>0</v>
      </c>
      <c r="U1939" s="33">
        <v>5000000</v>
      </c>
      <c r="V1939" s="33">
        <v>46391941</v>
      </c>
      <c r="W1939" s="33">
        <v>3807953657</v>
      </c>
      <c r="X1939" s="33">
        <v>28246000</v>
      </c>
      <c r="Y1939" s="33">
        <v>28632909483</v>
      </c>
      <c r="Z1939" s="16" t="s">
        <v>126</v>
      </c>
      <c r="AA1939" s="102">
        <v>0</v>
      </c>
      <c r="AB1939" s="21">
        <v>286.3</v>
      </c>
      <c r="AC1939" s="21">
        <v>5.3</v>
      </c>
      <c r="AD1939" s="99">
        <v>0</v>
      </c>
      <c r="AE1939" s="21">
        <v>38.799999999999997</v>
      </c>
      <c r="AF1939" s="21">
        <f t="shared" si="30"/>
        <v>330.40000000000003</v>
      </c>
      <c r="AG1939" s="21" t="s">
        <v>5078</v>
      </c>
      <c r="AH1939" s="24" t="s">
        <v>5083</v>
      </c>
      <c r="AI1939" s="24" t="s">
        <v>5084</v>
      </c>
      <c r="AJ1939" s="27" t="s">
        <v>32414</v>
      </c>
      <c r="AK1939" s="28" t="s">
        <v>60</v>
      </c>
      <c r="AL1939" s="28">
        <v>10</v>
      </c>
      <c r="AM1939" s="28">
        <v>20020103</v>
      </c>
      <c r="AN1939" s="29">
        <v>702</v>
      </c>
      <c r="AO1939" s="29">
        <v>202306</v>
      </c>
      <c r="AP1939" s="29">
        <v>2022</v>
      </c>
      <c r="AQ1939" s="28">
        <v>211977658</v>
      </c>
      <c r="AR1939" s="28">
        <v>290699262</v>
      </c>
      <c r="AS1939" s="28">
        <v>5715140</v>
      </c>
      <c r="AT1939" s="30">
        <v>1</v>
      </c>
      <c r="AU1939" s="30"/>
      <c r="AV1939" s="30"/>
      <c r="AW1939" s="30"/>
      <c r="AX1939" s="30"/>
      <c r="AY1939" s="30"/>
      <c r="AZ1939" s="30"/>
      <c r="BA1939" s="30"/>
      <c r="BB1939" s="30" t="s">
        <v>54452</v>
      </c>
      <c r="BC1939" s="30" t="s">
        <v>54452</v>
      </c>
      <c r="BD1939" s="30" t="s">
        <v>54452</v>
      </c>
      <c r="BE1939" s="30" t="s">
        <v>54452</v>
      </c>
      <c r="BF1939" s="30" t="s">
        <v>5085</v>
      </c>
      <c r="BG1939" s="30">
        <v>2</v>
      </c>
      <c r="BH1939" s="30"/>
      <c r="BI1939" s="31"/>
    </row>
    <row r="1940" spans="1:61" ht="16.5">
      <c r="A1940" s="21" t="s">
        <v>10413</v>
      </c>
      <c r="B1940" s="21">
        <v>10845</v>
      </c>
      <c r="C1940" s="21">
        <v>1113377</v>
      </c>
      <c r="D1940" s="21">
        <v>1198100851</v>
      </c>
      <c r="E1940" s="22">
        <v>1101110222557</v>
      </c>
      <c r="F1940" s="24" t="s">
        <v>10414</v>
      </c>
      <c r="G1940" s="24" t="s">
        <v>44</v>
      </c>
      <c r="H1940" s="24" t="s">
        <v>51</v>
      </c>
      <c r="I1940" s="24" t="s">
        <v>52</v>
      </c>
      <c r="J1940" s="24" t="s">
        <v>467</v>
      </c>
      <c r="K1940" s="21">
        <v>49</v>
      </c>
      <c r="L1940" s="32" t="s">
        <v>10415</v>
      </c>
      <c r="M1940" s="21" t="s">
        <v>6534</v>
      </c>
      <c r="N1940" s="21">
        <v>1</v>
      </c>
      <c r="O1940" s="21" t="s">
        <v>55</v>
      </c>
      <c r="P1940" s="21">
        <v>0</v>
      </c>
      <c r="Q1940" s="21">
        <v>0</v>
      </c>
      <c r="R1940" s="36">
        <v>381</v>
      </c>
      <c r="S1940" s="21">
        <v>0</v>
      </c>
      <c r="T1940" s="21">
        <v>0</v>
      </c>
      <c r="U1940" s="33">
        <v>191118</v>
      </c>
      <c r="V1940" s="21">
        <v>0</v>
      </c>
      <c r="W1940" s="33">
        <v>1932137</v>
      </c>
      <c r="X1940" s="21">
        <v>0</v>
      </c>
      <c r="Y1940" s="33">
        <v>1115793</v>
      </c>
      <c r="Z1940" s="16" t="s">
        <v>126</v>
      </c>
      <c r="AA1940" s="102">
        <v>0</v>
      </c>
      <c r="AB1940" s="21">
        <v>11.1</v>
      </c>
      <c r="AC1940" s="99">
        <v>0</v>
      </c>
      <c r="AD1940" s="21">
        <v>1.9</v>
      </c>
      <c r="AE1940" s="21">
        <v>19.3</v>
      </c>
      <c r="AF1940" s="21">
        <f t="shared" si="30"/>
        <v>32.299999999999997</v>
      </c>
      <c r="AG1940" s="21" t="s">
        <v>10416</v>
      </c>
      <c r="AH1940" s="24">
        <v>15661560</v>
      </c>
      <c r="AI1940" s="24" t="s">
        <v>10417</v>
      </c>
      <c r="AJ1940" s="27" t="s">
        <v>32415</v>
      </c>
      <c r="AK1940" s="28" t="s">
        <v>60</v>
      </c>
      <c r="AL1940" s="28">
        <v>10</v>
      </c>
      <c r="AM1940" s="28">
        <v>19750620</v>
      </c>
      <c r="AN1940" s="29">
        <v>1098</v>
      </c>
      <c r="AO1940" s="29">
        <v>202212</v>
      </c>
      <c r="AP1940" s="29">
        <v>2022</v>
      </c>
      <c r="AQ1940" s="28">
        <v>450344611</v>
      </c>
      <c r="AR1940" s="28">
        <v>445989519</v>
      </c>
      <c r="AS1940" s="28">
        <v>15479000</v>
      </c>
      <c r="AT1940" s="30">
        <v>1</v>
      </c>
      <c r="AU1940" s="30"/>
      <c r="AV1940" s="30"/>
      <c r="AW1940" s="30"/>
      <c r="AX1940" s="30"/>
      <c r="AY1940" s="30"/>
      <c r="AZ1940" s="30"/>
      <c r="BA1940" s="30"/>
      <c r="BB1940" s="30" t="s">
        <v>54452</v>
      </c>
      <c r="BC1940" s="30" t="s">
        <v>54452</v>
      </c>
      <c r="BD1940" s="30" t="s">
        <v>54452</v>
      </c>
      <c r="BE1940" s="30" t="s">
        <v>54452</v>
      </c>
      <c r="BF1940" s="30" t="s">
        <v>54452</v>
      </c>
      <c r="BG1940" s="30">
        <v>4</v>
      </c>
      <c r="BH1940" s="30" t="s">
        <v>10418</v>
      </c>
      <c r="BI1940" s="31"/>
    </row>
    <row r="1941" spans="1:61" ht="16.5">
      <c r="A1941" s="21" t="s">
        <v>12489</v>
      </c>
      <c r="B1941" s="21">
        <v>12327</v>
      </c>
      <c r="C1941" s="21">
        <v>1180344</v>
      </c>
      <c r="D1941" s="21">
        <v>1018150419</v>
      </c>
      <c r="E1941" s="22">
        <v>1101111777816</v>
      </c>
      <c r="F1941" s="24" t="s">
        <v>12490</v>
      </c>
      <c r="G1941" s="24" t="s">
        <v>44</v>
      </c>
      <c r="H1941" s="24" t="s">
        <v>51</v>
      </c>
      <c r="I1941" s="24" t="s">
        <v>52</v>
      </c>
      <c r="J1941" s="24" t="s">
        <v>462</v>
      </c>
      <c r="K1941" s="21">
        <v>56</v>
      </c>
      <c r="L1941" s="32" t="s">
        <v>12491</v>
      </c>
      <c r="M1941" s="21" t="s">
        <v>12492</v>
      </c>
      <c r="N1941" s="21">
        <v>1</v>
      </c>
      <c r="O1941" s="21" t="s">
        <v>55</v>
      </c>
      <c r="P1941" s="21">
        <v>0</v>
      </c>
      <c r="Q1941" s="21">
        <v>0</v>
      </c>
      <c r="R1941" s="21">
        <v>0</v>
      </c>
      <c r="S1941" s="21">
        <v>0</v>
      </c>
      <c r="T1941" s="21">
        <v>0</v>
      </c>
      <c r="U1941" s="33">
        <v>192779</v>
      </c>
      <c r="V1941" s="33">
        <v>65617</v>
      </c>
      <c r="W1941" s="21">
        <v>0</v>
      </c>
      <c r="X1941" s="21">
        <v>0</v>
      </c>
      <c r="Y1941" s="21">
        <v>0</v>
      </c>
      <c r="Z1941" s="16" t="s">
        <v>315</v>
      </c>
      <c r="AA1941" s="102">
        <v>0</v>
      </c>
      <c r="AB1941" s="99">
        <v>0</v>
      </c>
      <c r="AC1941" s="99">
        <v>0</v>
      </c>
      <c r="AD1941" s="21">
        <v>1.9</v>
      </c>
      <c r="AE1941" s="21">
        <v>0.6</v>
      </c>
      <c r="AF1941" s="21">
        <f t="shared" si="30"/>
        <v>2.5</v>
      </c>
      <c r="AG1941" s="21" t="s">
        <v>12493</v>
      </c>
      <c r="AH1941" s="24" t="s">
        <v>12494</v>
      </c>
      <c r="AI1941" s="24" t="s">
        <v>12495</v>
      </c>
      <c r="AJ1941" s="27" t="s">
        <v>32416</v>
      </c>
      <c r="AK1941" s="28" t="s">
        <v>60</v>
      </c>
      <c r="AL1941" s="28">
        <v>10</v>
      </c>
      <c r="AM1941" s="28">
        <v>20000101</v>
      </c>
      <c r="AN1941" s="29">
        <v>358</v>
      </c>
      <c r="AO1941" s="29">
        <v>202304</v>
      </c>
      <c r="AP1941" s="29">
        <v>2022</v>
      </c>
      <c r="AQ1941" s="28">
        <v>72473734</v>
      </c>
      <c r="AR1941" s="28">
        <v>153747034</v>
      </c>
      <c r="AS1941" s="28">
        <v>7746400</v>
      </c>
      <c r="AT1941" s="30">
        <v>1</v>
      </c>
      <c r="AU1941" s="30"/>
      <c r="AV1941" s="30"/>
      <c r="AW1941" s="30"/>
      <c r="AX1941" s="30"/>
      <c r="AY1941" s="30"/>
      <c r="AZ1941" s="30"/>
      <c r="BA1941" s="30"/>
      <c r="BB1941" s="30" t="s">
        <v>54452</v>
      </c>
      <c r="BC1941" s="30" t="s">
        <v>54452</v>
      </c>
      <c r="BD1941" s="30" t="s">
        <v>54452</v>
      </c>
      <c r="BE1941" s="30" t="s">
        <v>54452</v>
      </c>
      <c r="BF1941" s="30" t="s">
        <v>12496</v>
      </c>
      <c r="BG1941" s="30">
        <v>2</v>
      </c>
      <c r="BH1941" s="30"/>
      <c r="BI1941" s="31"/>
    </row>
    <row r="1942" spans="1:61" ht="16.5">
      <c r="A1942" s="21" t="s">
        <v>29839</v>
      </c>
      <c r="B1942" s="21">
        <v>24416</v>
      </c>
      <c r="C1942" s="21">
        <v>1389618</v>
      </c>
      <c r="D1942" s="21">
        <v>1208185831</v>
      </c>
      <c r="E1942" s="22">
        <v>1101111635642</v>
      </c>
      <c r="F1942" s="24" t="s">
        <v>29840</v>
      </c>
      <c r="G1942" s="24" t="s">
        <v>104</v>
      </c>
      <c r="H1942" s="24" t="s">
        <v>51</v>
      </c>
      <c r="I1942" s="24" t="s">
        <v>52</v>
      </c>
      <c r="J1942" s="24" t="s">
        <v>363</v>
      </c>
      <c r="K1942" s="21">
        <v>63</v>
      </c>
      <c r="L1942" s="32" t="s">
        <v>29841</v>
      </c>
      <c r="M1942" s="21" t="s">
        <v>11607</v>
      </c>
      <c r="N1942" s="21">
        <v>1</v>
      </c>
      <c r="O1942" s="21" t="s">
        <v>55</v>
      </c>
      <c r="P1942" s="21">
        <v>0</v>
      </c>
      <c r="Q1942" s="21">
        <v>0</v>
      </c>
      <c r="R1942" s="21">
        <v>0</v>
      </c>
      <c r="S1942" s="21">
        <v>0</v>
      </c>
      <c r="T1942" s="21">
        <v>0</v>
      </c>
      <c r="U1942" s="21">
        <v>0</v>
      </c>
      <c r="V1942" s="21">
        <v>0</v>
      </c>
      <c r="W1942" s="33">
        <v>207206</v>
      </c>
      <c r="X1942" s="21">
        <v>0</v>
      </c>
      <c r="Y1942" s="21">
        <v>0</v>
      </c>
      <c r="Z1942" s="16" t="s">
        <v>315</v>
      </c>
      <c r="AA1942" s="102">
        <v>0</v>
      </c>
      <c r="AB1942" s="99">
        <v>0</v>
      </c>
      <c r="AC1942" s="99">
        <v>0</v>
      </c>
      <c r="AD1942" s="99">
        <v>0</v>
      </c>
      <c r="AE1942" s="21">
        <v>2</v>
      </c>
      <c r="AF1942" s="21">
        <f t="shared" si="30"/>
        <v>2</v>
      </c>
      <c r="AG1942" s="21" t="s">
        <v>29842</v>
      </c>
      <c r="AH1942" s="24" t="s">
        <v>29843</v>
      </c>
      <c r="AI1942" s="24" t="s">
        <v>29844</v>
      </c>
      <c r="AJ1942" s="27" t="s">
        <v>32417</v>
      </c>
      <c r="AK1942" s="28" t="s">
        <v>60</v>
      </c>
      <c r="AL1942" s="28">
        <v>10</v>
      </c>
      <c r="AM1942" s="28">
        <v>19990118</v>
      </c>
      <c r="AN1942" s="29">
        <v>6149</v>
      </c>
      <c r="AO1942" s="29">
        <v>202212</v>
      </c>
      <c r="AP1942" s="29">
        <v>2022</v>
      </c>
      <c r="AQ1942" s="28">
        <v>291249549</v>
      </c>
      <c r="AR1942" s="28">
        <v>77733478</v>
      </c>
      <c r="AS1942" s="28">
        <v>2100000</v>
      </c>
      <c r="AT1942" s="30">
        <v>2</v>
      </c>
      <c r="AU1942" s="30"/>
      <c r="AV1942" s="30"/>
      <c r="AW1942" s="30"/>
      <c r="AX1942" s="30"/>
      <c r="AY1942" s="30"/>
      <c r="AZ1942" s="30"/>
      <c r="BA1942" s="30"/>
      <c r="BB1942" s="30" t="s">
        <v>54452</v>
      </c>
      <c r="BC1942" s="30" t="s">
        <v>54452</v>
      </c>
      <c r="BD1942" s="30" t="s">
        <v>54452</v>
      </c>
      <c r="BE1942" s="30" t="s">
        <v>54452</v>
      </c>
      <c r="BF1942" s="30" t="s">
        <v>54452</v>
      </c>
      <c r="BG1942" s="30">
        <v>7</v>
      </c>
      <c r="BH1942" s="30" t="s">
        <v>29845</v>
      </c>
      <c r="BI1942" s="31"/>
    </row>
    <row r="1943" spans="1:61" ht="16.5">
      <c r="A1943" s="21" t="s">
        <v>30090</v>
      </c>
      <c r="B1943" s="21">
        <v>24491</v>
      </c>
      <c r="C1943" s="21">
        <v>1288581</v>
      </c>
      <c r="D1943" s="21">
        <v>5148130787</v>
      </c>
      <c r="E1943" s="22">
        <v>1701110138166</v>
      </c>
      <c r="F1943" s="24" t="s">
        <v>30091</v>
      </c>
      <c r="G1943" s="24" t="s">
        <v>104</v>
      </c>
      <c r="H1943" s="24" t="s">
        <v>51</v>
      </c>
      <c r="I1943" s="24" t="s">
        <v>65</v>
      </c>
      <c r="J1943" s="24" t="s">
        <v>363</v>
      </c>
      <c r="K1943" s="21">
        <v>63</v>
      </c>
      <c r="L1943" s="32" t="s">
        <v>30092</v>
      </c>
      <c r="M1943" s="21" t="s">
        <v>30093</v>
      </c>
      <c r="N1943" s="21">
        <v>1</v>
      </c>
      <c r="O1943" s="21" t="s">
        <v>55</v>
      </c>
      <c r="P1943" s="21">
        <v>0</v>
      </c>
      <c r="Q1943" s="21">
        <v>0</v>
      </c>
      <c r="R1943" s="21">
        <v>0</v>
      </c>
      <c r="S1943" s="33">
        <v>16657</v>
      </c>
      <c r="T1943" s="21">
        <v>0</v>
      </c>
      <c r="U1943" s="33">
        <v>340399</v>
      </c>
      <c r="V1943" s="33">
        <v>27705</v>
      </c>
      <c r="W1943" s="33">
        <v>14460</v>
      </c>
      <c r="X1943" s="33">
        <v>1510</v>
      </c>
      <c r="Y1943" s="21">
        <v>0</v>
      </c>
      <c r="Z1943" s="16" t="s">
        <v>315</v>
      </c>
      <c r="AA1943" s="102">
        <v>0</v>
      </c>
      <c r="AB1943" s="99">
        <v>0</v>
      </c>
      <c r="AC1943" s="21">
        <v>0.1</v>
      </c>
      <c r="AD1943" s="21">
        <v>3.4</v>
      </c>
      <c r="AE1943" s="21">
        <v>0.4</v>
      </c>
      <c r="AF1943" s="21">
        <f t="shared" si="30"/>
        <v>3.9</v>
      </c>
      <c r="AG1943" s="21" t="s">
        <v>28964</v>
      </c>
      <c r="AH1943" s="24" t="s">
        <v>30094</v>
      </c>
      <c r="AI1943" s="24" t="s">
        <v>30095</v>
      </c>
      <c r="AJ1943" s="27" t="s">
        <v>32418</v>
      </c>
      <c r="AK1943" s="28" t="s">
        <v>60</v>
      </c>
      <c r="AL1943" s="28">
        <v>10</v>
      </c>
      <c r="AM1943" s="28">
        <v>19980810</v>
      </c>
      <c r="AN1943" s="29">
        <v>935</v>
      </c>
      <c r="AO1943" s="29">
        <v>202302</v>
      </c>
      <c r="AP1943" s="29">
        <v>2022</v>
      </c>
      <c r="AQ1943" s="28">
        <v>23277216</v>
      </c>
      <c r="AR1943" s="28">
        <v>8189158</v>
      </c>
      <c r="AS1943" s="28">
        <v>1000000</v>
      </c>
      <c r="AT1943" s="30">
        <v>2</v>
      </c>
      <c r="AU1943" s="30"/>
      <c r="AV1943" s="30"/>
      <c r="AW1943" s="30"/>
      <c r="AX1943" s="30"/>
      <c r="AY1943" s="30"/>
      <c r="AZ1943" s="30"/>
      <c r="BA1943" s="30"/>
      <c r="BB1943" s="30" t="s">
        <v>54452</v>
      </c>
      <c r="BC1943" s="30" t="s">
        <v>54452</v>
      </c>
      <c r="BD1943" s="30" t="s">
        <v>54452</v>
      </c>
      <c r="BE1943" s="30" t="s">
        <v>54452</v>
      </c>
      <c r="BF1943" s="30" t="s">
        <v>54452</v>
      </c>
      <c r="BG1943" s="30">
        <v>7</v>
      </c>
      <c r="BH1943" s="30" t="s">
        <v>30096</v>
      </c>
      <c r="BI1943" s="31"/>
    </row>
    <row r="1944" spans="1:61" ht="16.5">
      <c r="A1944" s="21" t="s">
        <v>30260</v>
      </c>
      <c r="B1944" s="21">
        <v>24542</v>
      </c>
      <c r="C1944" s="21">
        <v>3055562</v>
      </c>
      <c r="D1944" s="21">
        <v>1058703472</v>
      </c>
      <c r="E1944" s="22">
        <v>1101113569906</v>
      </c>
      <c r="F1944" s="24" t="s">
        <v>30261</v>
      </c>
      <c r="G1944" s="24" t="s">
        <v>104</v>
      </c>
      <c r="H1944" s="24" t="s">
        <v>51</v>
      </c>
      <c r="I1944" s="24" t="s">
        <v>65</v>
      </c>
      <c r="J1944" s="24" t="s">
        <v>363</v>
      </c>
      <c r="K1944" s="21">
        <v>63</v>
      </c>
      <c r="L1944" s="32" t="s">
        <v>30262</v>
      </c>
      <c r="M1944" s="21" t="s">
        <v>30263</v>
      </c>
      <c r="N1944" s="21">
        <v>1</v>
      </c>
      <c r="O1944" s="21" t="s">
        <v>55</v>
      </c>
      <c r="P1944" s="21">
        <v>0</v>
      </c>
      <c r="Q1944" s="21">
        <v>0</v>
      </c>
      <c r="R1944" s="21">
        <v>0</v>
      </c>
      <c r="S1944" s="33">
        <v>3159</v>
      </c>
      <c r="T1944" s="21">
        <v>0</v>
      </c>
      <c r="U1944" s="33">
        <v>51727</v>
      </c>
      <c r="V1944" s="21">
        <v>0</v>
      </c>
      <c r="W1944" s="21">
        <v>0</v>
      </c>
      <c r="X1944" s="21">
        <v>0</v>
      </c>
      <c r="Y1944" s="21">
        <v>0</v>
      </c>
      <c r="Z1944" s="16" t="s">
        <v>315</v>
      </c>
      <c r="AA1944" s="102">
        <v>0</v>
      </c>
      <c r="AB1944" s="99">
        <v>0</v>
      </c>
      <c r="AC1944" s="99">
        <v>0</v>
      </c>
      <c r="AD1944" s="21">
        <v>0.5</v>
      </c>
      <c r="AE1944" s="99">
        <v>0</v>
      </c>
      <c r="AF1944" s="21">
        <f t="shared" si="30"/>
        <v>0.5</v>
      </c>
      <c r="AG1944" s="21" t="s">
        <v>30264</v>
      </c>
      <c r="AH1944" s="24" t="s">
        <v>11911</v>
      </c>
      <c r="AI1944" s="24" t="s">
        <v>30265</v>
      </c>
      <c r="AJ1944" s="27" t="s">
        <v>32419</v>
      </c>
      <c r="AK1944" s="28" t="s">
        <v>60</v>
      </c>
      <c r="AL1944" s="28">
        <v>10</v>
      </c>
      <c r="AM1944" s="28">
        <v>20061128</v>
      </c>
      <c r="AN1944" s="29">
        <v>1566</v>
      </c>
      <c r="AO1944" s="29">
        <v>202303</v>
      </c>
      <c r="AP1944" s="29">
        <v>2022</v>
      </c>
      <c r="AQ1944" s="28">
        <v>44662294</v>
      </c>
      <c r="AR1944" s="28">
        <v>16816164</v>
      </c>
      <c r="AS1944" s="28">
        <v>451795</v>
      </c>
      <c r="AT1944" s="30">
        <v>2</v>
      </c>
      <c r="AU1944" s="30"/>
      <c r="AV1944" s="30"/>
      <c r="AW1944" s="30"/>
      <c r="AX1944" s="30"/>
      <c r="AY1944" s="30"/>
      <c r="AZ1944" s="30"/>
      <c r="BA1944" s="30"/>
      <c r="BB1944" s="30" t="s">
        <v>54452</v>
      </c>
      <c r="BC1944" s="30" t="s">
        <v>54452</v>
      </c>
      <c r="BD1944" s="30" t="s">
        <v>54452</v>
      </c>
      <c r="BE1944" s="30" t="s">
        <v>54452</v>
      </c>
      <c r="BF1944" s="30" t="s">
        <v>54452</v>
      </c>
      <c r="BG1944" s="30">
        <v>7</v>
      </c>
      <c r="BH1944" s="30" t="s">
        <v>16288</v>
      </c>
      <c r="BI1944" s="31"/>
    </row>
    <row r="1945" spans="1:61" ht="16.5">
      <c r="A1945" s="21" t="s">
        <v>30212</v>
      </c>
      <c r="B1945" s="21">
        <v>24530</v>
      </c>
      <c r="C1945" s="21">
        <v>1454539</v>
      </c>
      <c r="D1945" s="21">
        <v>2098116016</v>
      </c>
      <c r="E1945" s="22">
        <v>1101111118416</v>
      </c>
      <c r="F1945" s="24" t="s">
        <v>30213</v>
      </c>
      <c r="G1945" s="24" t="s">
        <v>104</v>
      </c>
      <c r="H1945" s="24" t="s">
        <v>51</v>
      </c>
      <c r="I1945" s="24" t="s">
        <v>65</v>
      </c>
      <c r="J1945" s="24" t="s">
        <v>363</v>
      </c>
      <c r="K1945" s="21">
        <v>63</v>
      </c>
      <c r="L1945" s="32" t="s">
        <v>30214</v>
      </c>
      <c r="M1945" s="21" t="s">
        <v>30215</v>
      </c>
      <c r="N1945" s="21">
        <v>1</v>
      </c>
      <c r="O1945" s="21" t="s">
        <v>83</v>
      </c>
      <c r="P1945" s="33">
        <v>16341332958</v>
      </c>
      <c r="Q1945" s="33">
        <v>750000002</v>
      </c>
      <c r="R1945" s="21">
        <v>0</v>
      </c>
      <c r="S1945" s="33">
        <v>400000</v>
      </c>
      <c r="T1945" s="21">
        <v>0</v>
      </c>
      <c r="U1945" s="33">
        <v>64940980</v>
      </c>
      <c r="V1945" s="21">
        <v>0</v>
      </c>
      <c r="W1945" s="21">
        <v>0</v>
      </c>
      <c r="X1945" s="21">
        <v>0</v>
      </c>
      <c r="Y1945" s="21">
        <v>0</v>
      </c>
      <c r="Z1945" s="16" t="s">
        <v>315</v>
      </c>
      <c r="AA1945" s="21">
        <v>163.4</v>
      </c>
      <c r="AB1945" s="21">
        <v>7.5</v>
      </c>
      <c r="AC1945" s="99">
        <v>0</v>
      </c>
      <c r="AD1945" s="21">
        <v>0.6</v>
      </c>
      <c r="AE1945" s="99">
        <v>0</v>
      </c>
      <c r="AF1945" s="21">
        <f t="shared" si="30"/>
        <v>171.5</v>
      </c>
      <c r="AG1945" s="21" t="s">
        <v>30216</v>
      </c>
      <c r="AH1945" s="24" t="s">
        <v>30217</v>
      </c>
      <c r="AI1945" s="24" t="s">
        <v>30218</v>
      </c>
      <c r="AJ1945" s="27" t="s">
        <v>32420</v>
      </c>
      <c r="AK1945" s="28" t="s">
        <v>60</v>
      </c>
      <c r="AL1945" s="28">
        <v>10</v>
      </c>
      <c r="AM1945" s="28">
        <v>19950112</v>
      </c>
      <c r="AN1945" s="29">
        <v>433</v>
      </c>
      <c r="AO1945" s="29">
        <v>202212</v>
      </c>
      <c r="AP1945" s="29">
        <v>2022</v>
      </c>
      <c r="AQ1945" s="28">
        <v>11615936</v>
      </c>
      <c r="AR1945" s="28">
        <v>16241625</v>
      </c>
      <c r="AS1945" s="28">
        <v>500000</v>
      </c>
      <c r="AT1945" s="30">
        <v>2</v>
      </c>
      <c r="AU1945" s="30"/>
      <c r="AV1945" s="30"/>
      <c r="AW1945" s="30"/>
      <c r="AX1945" s="30"/>
      <c r="AY1945" s="30"/>
      <c r="AZ1945" s="30"/>
      <c r="BA1945" s="30"/>
      <c r="BB1945" s="30" t="s">
        <v>54452</v>
      </c>
      <c r="BC1945" s="30" t="s">
        <v>54452</v>
      </c>
      <c r="BD1945" s="30" t="s">
        <v>54452</v>
      </c>
      <c r="BE1945" s="30" t="s">
        <v>54452</v>
      </c>
      <c r="BF1945" s="30" t="s">
        <v>54452</v>
      </c>
      <c r="BG1945" s="30">
        <v>7</v>
      </c>
      <c r="BH1945" s="30" t="s">
        <v>30219</v>
      </c>
      <c r="BI1945" s="31"/>
    </row>
    <row r="1946" spans="1:61" ht="16.5">
      <c r="A1946" s="21" t="s">
        <v>13428</v>
      </c>
      <c r="B1946" s="21">
        <v>13282</v>
      </c>
      <c r="C1946" s="21">
        <v>1499912</v>
      </c>
      <c r="D1946" s="21">
        <v>2038153328</v>
      </c>
      <c r="E1946" s="22">
        <v>1101110974794</v>
      </c>
      <c r="F1946" s="24" t="s">
        <v>13429</v>
      </c>
      <c r="G1946" s="24" t="s">
        <v>44</v>
      </c>
      <c r="H1946" s="24" t="s">
        <v>51</v>
      </c>
      <c r="I1946" s="24" t="s">
        <v>52</v>
      </c>
      <c r="J1946" s="24" t="s">
        <v>3733</v>
      </c>
      <c r="K1946" s="21">
        <v>58</v>
      </c>
      <c r="L1946" s="32" t="s">
        <v>13430</v>
      </c>
      <c r="M1946" s="21" t="s">
        <v>5128</v>
      </c>
      <c r="N1946" s="26">
        <v>1</v>
      </c>
      <c r="O1946" s="26" t="s">
        <v>55</v>
      </c>
      <c r="P1946" s="21">
        <v>0</v>
      </c>
      <c r="Q1946" s="33">
        <v>420000</v>
      </c>
      <c r="R1946" s="21">
        <v>0</v>
      </c>
      <c r="S1946" s="33">
        <f>1316240+7154352</f>
        <v>8470592</v>
      </c>
      <c r="T1946" s="21">
        <v>0</v>
      </c>
      <c r="U1946" s="21">
        <v>0</v>
      </c>
      <c r="V1946" s="21">
        <v>0</v>
      </c>
      <c r="W1946" s="33">
        <v>476556</v>
      </c>
      <c r="X1946" s="33">
        <v>542200</v>
      </c>
      <c r="Y1946" s="33">
        <v>2673900</v>
      </c>
      <c r="Z1946" s="21"/>
      <c r="AA1946" s="102">
        <v>0</v>
      </c>
      <c r="AB1946" s="21">
        <v>30.9</v>
      </c>
      <c r="AC1946" s="21">
        <v>84.7</v>
      </c>
      <c r="AD1946" s="99">
        <v>0</v>
      </c>
      <c r="AE1946" s="21">
        <v>10.1</v>
      </c>
      <c r="AF1946" s="21">
        <f t="shared" si="30"/>
        <v>125.69999999999999</v>
      </c>
      <c r="AG1946" s="21" t="s">
        <v>13431</v>
      </c>
      <c r="AH1946" s="24" t="s">
        <v>13432</v>
      </c>
      <c r="AI1946" s="24" t="s">
        <v>13433</v>
      </c>
      <c r="AJ1946" s="27" t="s">
        <v>32421</v>
      </c>
      <c r="AK1946" s="28" t="s">
        <v>60</v>
      </c>
      <c r="AL1946" s="28">
        <v>10</v>
      </c>
      <c r="AM1946" s="28">
        <v>19930923</v>
      </c>
      <c r="AN1946" s="29">
        <v>359</v>
      </c>
      <c r="AO1946" s="29">
        <v>202306</v>
      </c>
      <c r="AP1946" s="29">
        <v>2022</v>
      </c>
      <c r="AQ1946" s="28">
        <v>214625919</v>
      </c>
      <c r="AR1946" s="28">
        <v>429364558</v>
      </c>
      <c r="AS1946" s="28">
        <v>261296565</v>
      </c>
      <c r="AT1946" s="30">
        <v>1</v>
      </c>
      <c r="AU1946" s="30"/>
      <c r="AV1946" s="30"/>
      <c r="AW1946" s="30"/>
      <c r="AX1946" s="30"/>
      <c r="AY1946" s="30"/>
      <c r="AZ1946" s="30"/>
      <c r="BA1946" s="30"/>
      <c r="BB1946" s="30" t="s">
        <v>54452</v>
      </c>
      <c r="BC1946" s="30" t="s">
        <v>54452</v>
      </c>
      <c r="BD1946" s="30" t="s">
        <v>54452</v>
      </c>
      <c r="BE1946" s="30" t="s">
        <v>54452</v>
      </c>
      <c r="BF1946" s="30" t="s">
        <v>54452</v>
      </c>
      <c r="BG1946" s="30">
        <v>7</v>
      </c>
      <c r="BH1946" s="30"/>
      <c r="BI1946" s="31"/>
    </row>
    <row r="1947" spans="1:61" ht="16.5">
      <c r="A1947" s="21" t="s">
        <v>12577</v>
      </c>
      <c r="B1947" s="21">
        <v>12352</v>
      </c>
      <c r="C1947" s="21">
        <v>1887928</v>
      </c>
      <c r="D1947" s="21">
        <v>2038108444</v>
      </c>
      <c r="E1947" s="22">
        <v>1101110046808</v>
      </c>
      <c r="F1947" s="24" t="s">
        <v>12578</v>
      </c>
      <c r="G1947" s="24" t="s">
        <v>44</v>
      </c>
      <c r="H1947" s="24" t="s">
        <v>51</v>
      </c>
      <c r="I1947" s="24" t="s">
        <v>52</v>
      </c>
      <c r="J1947" s="24" t="s">
        <v>462</v>
      </c>
      <c r="K1947" s="21">
        <v>56</v>
      </c>
      <c r="L1947" s="32" t="s">
        <v>12579</v>
      </c>
      <c r="M1947" s="21" t="s">
        <v>12580</v>
      </c>
      <c r="N1947" s="21">
        <v>1</v>
      </c>
      <c r="O1947" s="21" t="s">
        <v>55</v>
      </c>
      <c r="P1947" s="21">
        <v>0</v>
      </c>
      <c r="Q1947" s="21">
        <v>0</v>
      </c>
      <c r="R1947" s="21">
        <v>0</v>
      </c>
      <c r="S1947" s="33">
        <v>32487</v>
      </c>
      <c r="T1947" s="21">
        <v>0</v>
      </c>
      <c r="U1947" s="21">
        <v>0</v>
      </c>
      <c r="V1947" s="21">
        <v>0</v>
      </c>
      <c r="W1947" s="21">
        <v>0</v>
      </c>
      <c r="X1947" s="21">
        <v>0</v>
      </c>
      <c r="Y1947" s="21">
        <v>0</v>
      </c>
      <c r="Z1947" s="16" t="s">
        <v>315</v>
      </c>
      <c r="AA1947" s="102">
        <v>0</v>
      </c>
      <c r="AB1947" s="99">
        <v>0</v>
      </c>
      <c r="AC1947" s="21">
        <v>0.3</v>
      </c>
      <c r="AD1947" s="99">
        <v>0</v>
      </c>
      <c r="AE1947" s="99">
        <v>0</v>
      </c>
      <c r="AF1947" s="21">
        <f t="shared" si="30"/>
        <v>0.3</v>
      </c>
      <c r="AG1947" s="21" t="s">
        <v>12581</v>
      </c>
      <c r="AH1947" s="24" t="s">
        <v>12582</v>
      </c>
      <c r="AI1947" s="24" t="s">
        <v>12583</v>
      </c>
      <c r="AJ1947" s="27" t="s">
        <v>32421</v>
      </c>
      <c r="AK1947" s="28" t="s">
        <v>60</v>
      </c>
      <c r="AL1947" s="28">
        <v>10</v>
      </c>
      <c r="AM1947" s="28">
        <v>19640921</v>
      </c>
      <c r="AN1947" s="29">
        <v>791</v>
      </c>
      <c r="AO1947" s="29">
        <v>202212</v>
      </c>
      <c r="AP1947" s="29">
        <v>2022</v>
      </c>
      <c r="AQ1947" s="28">
        <v>236047320</v>
      </c>
      <c r="AR1947" s="28">
        <v>374133752</v>
      </c>
      <c r="AS1947" s="28">
        <v>34578000</v>
      </c>
      <c r="AT1947" s="30">
        <v>1</v>
      </c>
      <c r="AU1947" s="30"/>
      <c r="AV1947" s="30"/>
      <c r="AW1947" s="30"/>
      <c r="AX1947" s="30"/>
      <c r="AY1947" s="30"/>
      <c r="AZ1947" s="30"/>
      <c r="BA1947" s="30"/>
      <c r="BB1947" s="30" t="s">
        <v>54452</v>
      </c>
      <c r="BC1947" s="30" t="s">
        <v>54452</v>
      </c>
      <c r="BD1947" s="30" t="s">
        <v>54452</v>
      </c>
      <c r="BE1947" s="30" t="s">
        <v>54452</v>
      </c>
      <c r="BF1947" s="30" t="s">
        <v>12584</v>
      </c>
      <c r="BG1947" s="30">
        <v>2</v>
      </c>
      <c r="BH1947" s="30"/>
      <c r="BI1947" s="31"/>
    </row>
    <row r="1948" spans="1:61" ht="16.5">
      <c r="A1948" s="21" t="s">
        <v>16240</v>
      </c>
      <c r="B1948" s="21">
        <v>15264</v>
      </c>
      <c r="C1948" s="21">
        <v>1224201</v>
      </c>
      <c r="D1948" s="21">
        <v>2088124115</v>
      </c>
      <c r="E1948" s="22">
        <v>1101111423576</v>
      </c>
      <c r="F1948" s="24" t="s">
        <v>16241</v>
      </c>
      <c r="G1948" s="24" t="s">
        <v>44</v>
      </c>
      <c r="H1948" s="24" t="s">
        <v>51</v>
      </c>
      <c r="I1948" s="24" t="s">
        <v>52</v>
      </c>
      <c r="J1948" s="24" t="s">
        <v>363</v>
      </c>
      <c r="K1948" s="21">
        <v>63</v>
      </c>
      <c r="L1948" s="32" t="s">
        <v>16242</v>
      </c>
      <c r="M1948" s="21" t="s">
        <v>2990</v>
      </c>
      <c r="N1948" s="21">
        <v>1</v>
      </c>
      <c r="O1948" s="21" t="s">
        <v>55</v>
      </c>
      <c r="P1948" s="33">
        <v>8082759</v>
      </c>
      <c r="Q1948" s="21">
        <v>0</v>
      </c>
      <c r="R1948" s="21">
        <v>0</v>
      </c>
      <c r="S1948" s="33">
        <v>5349322</v>
      </c>
      <c r="T1948" s="21">
        <v>0</v>
      </c>
      <c r="U1948" s="33">
        <v>31412</v>
      </c>
      <c r="V1948" s="33">
        <v>6486</v>
      </c>
      <c r="W1948" s="33">
        <v>731577</v>
      </c>
      <c r="X1948" s="33">
        <v>777100</v>
      </c>
      <c r="Y1948" s="33">
        <v>2179342</v>
      </c>
      <c r="Z1948" s="16" t="s">
        <v>315</v>
      </c>
      <c r="AA1948" s="21">
        <v>80.8</v>
      </c>
      <c r="AB1948" s="21">
        <v>21.7</v>
      </c>
      <c r="AC1948" s="21">
        <v>53.4</v>
      </c>
      <c r="AD1948" s="21">
        <v>0.3</v>
      </c>
      <c r="AE1948" s="21">
        <v>15.1</v>
      </c>
      <c r="AF1948" s="21">
        <f t="shared" si="30"/>
        <v>171.3</v>
      </c>
      <c r="AG1948" s="21" t="s">
        <v>16243</v>
      </c>
      <c r="AH1948" s="24" t="s">
        <v>16244</v>
      </c>
      <c r="AI1948" s="24" t="s">
        <v>16245</v>
      </c>
      <c r="AJ1948" s="27" t="s">
        <v>32422</v>
      </c>
      <c r="AK1948" s="28" t="s">
        <v>70</v>
      </c>
      <c r="AL1948" s="28">
        <v>10</v>
      </c>
      <c r="AM1948" s="28">
        <v>19970605</v>
      </c>
      <c r="AN1948" s="29">
        <v>541</v>
      </c>
      <c r="AO1948" s="29">
        <v>202306</v>
      </c>
      <c r="AP1948" s="29">
        <v>2022</v>
      </c>
      <c r="AQ1948" s="28">
        <v>107283584</v>
      </c>
      <c r="AR1948" s="28">
        <v>212180336</v>
      </c>
      <c r="AS1948" s="28">
        <v>5420700</v>
      </c>
      <c r="AT1948" s="30">
        <v>1</v>
      </c>
      <c r="AU1948" s="30"/>
      <c r="AV1948" s="30"/>
      <c r="AW1948" s="30"/>
      <c r="AX1948" s="30"/>
      <c r="AY1948" s="30"/>
      <c r="AZ1948" s="30"/>
      <c r="BA1948" s="30"/>
      <c r="BB1948" s="30" t="s">
        <v>54452</v>
      </c>
      <c r="BC1948" s="30" t="s">
        <v>54452</v>
      </c>
      <c r="BD1948" s="30" t="s">
        <v>54452</v>
      </c>
      <c r="BE1948" s="30" t="s">
        <v>54452</v>
      </c>
      <c r="BF1948" s="30" t="s">
        <v>16246</v>
      </c>
      <c r="BG1948" s="30">
        <v>2</v>
      </c>
      <c r="BH1948" s="30" t="s">
        <v>16247</v>
      </c>
      <c r="BI1948" s="31"/>
    </row>
    <row r="1949" spans="1:61" ht="16.5">
      <c r="A1949" s="21" t="s">
        <v>15098</v>
      </c>
      <c r="B1949" s="21">
        <v>14459</v>
      </c>
      <c r="C1949" s="21">
        <v>1860016</v>
      </c>
      <c r="D1949" s="21">
        <v>1058198720</v>
      </c>
      <c r="E1949" s="22">
        <v>1101111670234</v>
      </c>
      <c r="F1949" s="24" t="s">
        <v>15099</v>
      </c>
      <c r="G1949" s="24" t="s">
        <v>44</v>
      </c>
      <c r="H1949" s="24" t="s">
        <v>51</v>
      </c>
      <c r="I1949" s="24" t="s">
        <v>52</v>
      </c>
      <c r="J1949" s="24" t="s">
        <v>363</v>
      </c>
      <c r="K1949" s="21">
        <v>63</v>
      </c>
      <c r="L1949" s="32" t="s">
        <v>15100</v>
      </c>
      <c r="M1949" s="21" t="s">
        <v>5376</v>
      </c>
      <c r="N1949" s="26">
        <v>1</v>
      </c>
      <c r="O1949" s="26" t="s">
        <v>55</v>
      </c>
      <c r="P1949" s="21">
        <v>0</v>
      </c>
      <c r="Q1949" s="21">
        <v>0</v>
      </c>
      <c r="R1949" s="21">
        <v>0</v>
      </c>
      <c r="S1949" s="21">
        <v>0</v>
      </c>
      <c r="T1949" s="21">
        <v>0</v>
      </c>
      <c r="U1949" s="21">
        <v>0</v>
      </c>
      <c r="V1949" s="21">
        <v>0</v>
      </c>
      <c r="W1949" s="21">
        <v>0</v>
      </c>
      <c r="X1949" s="21">
        <v>0</v>
      </c>
      <c r="Y1949" s="41">
        <v>13578629</v>
      </c>
      <c r="Z1949" s="21"/>
      <c r="AA1949" s="102">
        <v>0</v>
      </c>
      <c r="AB1949" s="21">
        <v>135.69999999999999</v>
      </c>
      <c r="AC1949" s="99">
        <v>0</v>
      </c>
      <c r="AD1949" s="99">
        <v>0</v>
      </c>
      <c r="AE1949" s="99">
        <v>0</v>
      </c>
      <c r="AF1949" s="21">
        <f t="shared" si="30"/>
        <v>135.69999999999999</v>
      </c>
      <c r="AG1949" s="21" t="s">
        <v>15101</v>
      </c>
      <c r="AH1949" s="24" t="s">
        <v>15102</v>
      </c>
      <c r="AI1949" s="24" t="s">
        <v>15103</v>
      </c>
      <c r="AJ1949" s="27" t="s">
        <v>32423</v>
      </c>
      <c r="AK1949" s="28" t="s">
        <v>70</v>
      </c>
      <c r="AL1949" s="28">
        <v>10</v>
      </c>
      <c r="AM1949" s="28">
        <v>19990325</v>
      </c>
      <c r="AN1949" s="29">
        <v>301</v>
      </c>
      <c r="AO1949" s="29">
        <v>202303</v>
      </c>
      <c r="AP1949" s="29">
        <v>2022</v>
      </c>
      <c r="AQ1949" s="28">
        <v>38851572</v>
      </c>
      <c r="AR1949" s="28">
        <v>37079438</v>
      </c>
      <c r="AS1949" s="28">
        <v>8968459</v>
      </c>
      <c r="AT1949" s="30">
        <v>1</v>
      </c>
      <c r="AU1949" s="30"/>
      <c r="AV1949" s="30"/>
      <c r="AW1949" s="30"/>
      <c r="AX1949" s="30"/>
      <c r="AY1949" s="30"/>
      <c r="AZ1949" s="30"/>
      <c r="BA1949" s="30"/>
      <c r="BB1949" s="30" t="s">
        <v>54452</v>
      </c>
      <c r="BC1949" s="30" t="s">
        <v>54452</v>
      </c>
      <c r="BD1949" s="30" t="s">
        <v>54452</v>
      </c>
      <c r="BE1949" s="30" t="s">
        <v>54452</v>
      </c>
      <c r="BF1949" s="30" t="s">
        <v>54452</v>
      </c>
      <c r="BG1949" s="30">
        <v>4</v>
      </c>
      <c r="BH1949" s="30" t="s">
        <v>5942</v>
      </c>
      <c r="BI1949" s="31"/>
    </row>
    <row r="1950" spans="1:61" ht="16.5">
      <c r="A1950" s="21" t="s">
        <v>15998</v>
      </c>
      <c r="B1950" s="21">
        <v>15035</v>
      </c>
      <c r="C1950" s="21">
        <v>6430853</v>
      </c>
      <c r="D1950" s="21">
        <v>3378700086</v>
      </c>
      <c r="E1950" s="22">
        <v>2055110043993</v>
      </c>
      <c r="F1950" s="24" t="s">
        <v>15999</v>
      </c>
      <c r="G1950" s="24" t="s">
        <v>44</v>
      </c>
      <c r="H1950" s="24" t="s">
        <v>51</v>
      </c>
      <c r="I1950" s="24" t="s">
        <v>65</v>
      </c>
      <c r="J1950" s="24" t="s">
        <v>363</v>
      </c>
      <c r="K1950" s="21">
        <v>63</v>
      </c>
      <c r="L1950" s="32" t="s">
        <v>16000</v>
      </c>
      <c r="M1950" s="21" t="s">
        <v>3039</v>
      </c>
      <c r="N1950" s="21">
        <v>1</v>
      </c>
      <c r="O1950" s="21" t="s">
        <v>55</v>
      </c>
      <c r="P1950" s="21">
        <v>0</v>
      </c>
      <c r="Q1950" s="21">
        <v>0</v>
      </c>
      <c r="R1950" s="21">
        <v>0</v>
      </c>
      <c r="S1950" s="21">
        <v>0</v>
      </c>
      <c r="T1950" s="21">
        <v>0</v>
      </c>
      <c r="U1950" s="33">
        <v>24214</v>
      </c>
      <c r="V1950" s="21">
        <v>0</v>
      </c>
      <c r="W1950" s="33">
        <v>7298</v>
      </c>
      <c r="X1950" s="21">
        <v>0</v>
      </c>
      <c r="Y1950" s="21">
        <v>0</v>
      </c>
      <c r="Z1950" s="16" t="s">
        <v>315</v>
      </c>
      <c r="AA1950" s="102">
        <v>0</v>
      </c>
      <c r="AB1950" s="99">
        <v>0</v>
      </c>
      <c r="AC1950" s="99">
        <v>0</v>
      </c>
      <c r="AD1950" s="21">
        <v>0.2</v>
      </c>
      <c r="AE1950" s="99">
        <v>0</v>
      </c>
      <c r="AF1950" s="21">
        <f t="shared" si="30"/>
        <v>0.2</v>
      </c>
      <c r="AG1950" s="21" t="s">
        <v>16001</v>
      </c>
      <c r="AH1950" s="24" t="s">
        <v>16002</v>
      </c>
      <c r="AI1950" s="24" t="s">
        <v>16003</v>
      </c>
      <c r="AJ1950" s="27" t="s">
        <v>32424</v>
      </c>
      <c r="AK1950" s="28" t="s">
        <v>60</v>
      </c>
      <c r="AL1950" s="28">
        <v>10</v>
      </c>
      <c r="AM1950" s="28">
        <v>20150611</v>
      </c>
      <c r="AN1950" s="29">
        <v>398</v>
      </c>
      <c r="AO1950" s="29">
        <v>202305</v>
      </c>
      <c r="AP1950" s="29">
        <v>2022</v>
      </c>
      <c r="AQ1950" s="28">
        <v>30946048</v>
      </c>
      <c r="AR1950" s="28">
        <v>13526729</v>
      </c>
      <c r="AS1950" s="28">
        <v>1401570</v>
      </c>
      <c r="AT1950" s="30">
        <v>1</v>
      </c>
      <c r="AU1950" s="30"/>
      <c r="AV1950" s="30"/>
      <c r="AW1950" s="30"/>
      <c r="AX1950" s="30"/>
      <c r="AY1950" s="30"/>
      <c r="AZ1950" s="30"/>
      <c r="BA1950" s="30"/>
      <c r="BB1950" s="30" t="s">
        <v>54452</v>
      </c>
      <c r="BC1950" s="30" t="s">
        <v>54452</v>
      </c>
      <c r="BD1950" s="30" t="s">
        <v>54452</v>
      </c>
      <c r="BE1950" s="30" t="s">
        <v>54452</v>
      </c>
      <c r="BF1950" s="30" t="s">
        <v>54452</v>
      </c>
      <c r="BG1950" s="30">
        <v>7</v>
      </c>
      <c r="BH1950" s="30" t="s">
        <v>5444</v>
      </c>
      <c r="BI1950" s="31"/>
    </row>
    <row r="1951" spans="1:61" ht="16.5">
      <c r="A1951" s="21" t="s">
        <v>16866</v>
      </c>
      <c r="B1951" s="21">
        <v>22287</v>
      </c>
      <c r="C1951" s="21">
        <v>1377335</v>
      </c>
      <c r="D1951" s="21">
        <v>5058113294</v>
      </c>
      <c r="E1951" s="22">
        <v>1712110015535</v>
      </c>
      <c r="F1951" s="24" t="s">
        <v>16867</v>
      </c>
      <c r="G1951" s="24" t="s">
        <v>104</v>
      </c>
      <c r="H1951" s="24" t="s">
        <v>51</v>
      </c>
      <c r="I1951" s="24" t="s">
        <v>65</v>
      </c>
      <c r="J1951" s="24" t="s">
        <v>171</v>
      </c>
      <c r="K1951" s="21">
        <v>48</v>
      </c>
      <c r="L1951" s="32" t="s">
        <v>16868</v>
      </c>
      <c r="M1951" s="21" t="s">
        <v>16869</v>
      </c>
      <c r="N1951" s="21">
        <v>1</v>
      </c>
      <c r="O1951" s="21">
        <v>0</v>
      </c>
      <c r="P1951" s="21">
        <v>0</v>
      </c>
      <c r="Q1951" s="21">
        <v>0</v>
      </c>
      <c r="R1951" s="21">
        <v>0</v>
      </c>
      <c r="S1951" s="21">
        <v>0</v>
      </c>
      <c r="T1951" s="21">
        <v>0</v>
      </c>
      <c r="U1951" s="21">
        <v>0</v>
      </c>
      <c r="V1951" s="21">
        <v>0</v>
      </c>
      <c r="W1951" s="21">
        <v>0</v>
      </c>
      <c r="X1951" s="21">
        <v>0</v>
      </c>
      <c r="Y1951" s="21">
        <v>0</v>
      </c>
      <c r="Z1951" s="16" t="s">
        <v>315</v>
      </c>
      <c r="AA1951" s="101">
        <v>0</v>
      </c>
      <c r="AB1951" s="98">
        <v>0</v>
      </c>
      <c r="AC1951" s="98">
        <v>0</v>
      </c>
      <c r="AD1951" s="98">
        <v>0</v>
      </c>
      <c r="AE1951" s="98">
        <v>0</v>
      </c>
      <c r="AF1951" s="21">
        <f t="shared" si="30"/>
        <v>0</v>
      </c>
      <c r="AG1951" s="21" t="s">
        <v>10724</v>
      </c>
      <c r="AH1951" s="24" t="s">
        <v>16870</v>
      </c>
      <c r="AI1951" s="24" t="s">
        <v>16871</v>
      </c>
      <c r="AJ1951" s="27" t="s">
        <v>32425</v>
      </c>
      <c r="AK1951" s="28" t="s">
        <v>47</v>
      </c>
      <c r="AL1951" s="28">
        <v>10</v>
      </c>
      <c r="AM1951" s="28">
        <v>19970515</v>
      </c>
      <c r="AN1951" s="29">
        <v>300</v>
      </c>
      <c r="AO1951" s="29">
        <v>201312</v>
      </c>
      <c r="AP1951" s="29"/>
      <c r="AQ1951" s="28"/>
      <c r="AR1951" s="28"/>
      <c r="AS1951" s="28"/>
      <c r="AT1951" s="30">
        <v>1</v>
      </c>
      <c r="AU1951" s="30"/>
      <c r="AV1951" s="30"/>
      <c r="AW1951" s="30"/>
      <c r="AX1951" s="30"/>
      <c r="AY1951" s="30"/>
      <c r="AZ1951" s="30"/>
      <c r="BA1951" s="30"/>
      <c r="BB1951" s="30" t="s">
        <v>54452</v>
      </c>
      <c r="BC1951" s="30" t="s">
        <v>54452</v>
      </c>
      <c r="BD1951" s="30" t="s">
        <v>54452</v>
      </c>
      <c r="BE1951" s="30" t="s">
        <v>54452</v>
      </c>
      <c r="BF1951" s="30" t="s">
        <v>54452</v>
      </c>
      <c r="BG1951" s="30">
        <v>4</v>
      </c>
      <c r="BH1951" s="30" t="s">
        <v>252</v>
      </c>
      <c r="BI1951" s="31"/>
    </row>
    <row r="1952" spans="1:61" ht="16.5">
      <c r="A1952" s="21" t="s">
        <v>147</v>
      </c>
      <c r="B1952" s="21">
        <v>54</v>
      </c>
      <c r="C1952" s="21">
        <v>1418661</v>
      </c>
      <c r="D1952" s="21">
        <v>1358103151</v>
      </c>
      <c r="E1952" s="22">
        <v>1345110004149</v>
      </c>
      <c r="F1952" s="24" t="s">
        <v>148</v>
      </c>
      <c r="G1952" s="24" t="s">
        <v>44</v>
      </c>
      <c r="H1952" s="24" t="s">
        <v>51</v>
      </c>
      <c r="I1952" s="24" t="s">
        <v>52</v>
      </c>
      <c r="J1952" s="24" t="s">
        <v>72</v>
      </c>
      <c r="K1952" s="21">
        <v>1</v>
      </c>
      <c r="L1952" s="32" t="s">
        <v>149</v>
      </c>
      <c r="M1952" s="21" t="s">
        <v>150</v>
      </c>
      <c r="N1952" s="21">
        <v>1</v>
      </c>
      <c r="O1952" s="21" t="s">
        <v>151</v>
      </c>
      <c r="P1952" s="33">
        <v>1275493</v>
      </c>
      <c r="Q1952" s="33">
        <v>3002091</v>
      </c>
      <c r="R1952" s="33">
        <v>21957</v>
      </c>
      <c r="S1952" s="33">
        <v>143554</v>
      </c>
      <c r="T1952" s="21">
        <v>0</v>
      </c>
      <c r="U1952" s="34">
        <v>0</v>
      </c>
      <c r="V1952" s="68">
        <v>2</v>
      </c>
      <c r="W1952" s="68">
        <v>188555</v>
      </c>
      <c r="X1952" s="42">
        <v>902760</v>
      </c>
      <c r="Y1952" s="42">
        <v>3590065</v>
      </c>
      <c r="Z1952" s="16" t="s">
        <v>56</v>
      </c>
      <c r="AA1952" s="21">
        <v>12.7</v>
      </c>
      <c r="AB1952" s="21">
        <v>66.099999999999994</v>
      </c>
      <c r="AC1952" s="21">
        <v>1.4</v>
      </c>
      <c r="AD1952" s="99">
        <v>0</v>
      </c>
      <c r="AE1952" s="21">
        <v>10.9</v>
      </c>
      <c r="AF1952" s="21">
        <f t="shared" si="30"/>
        <v>91.100000000000009</v>
      </c>
      <c r="AG1952" s="21" t="s">
        <v>153</v>
      </c>
      <c r="AH1952" s="24" t="s">
        <v>154</v>
      </c>
      <c r="AI1952" s="24" t="s">
        <v>155</v>
      </c>
      <c r="AJ1952" s="27" t="s">
        <v>32426</v>
      </c>
      <c r="AK1952" s="28" t="s">
        <v>156</v>
      </c>
      <c r="AL1952" s="28">
        <v>10</v>
      </c>
      <c r="AM1952" s="28">
        <v>19850927</v>
      </c>
      <c r="AN1952" s="29">
        <v>536</v>
      </c>
      <c r="AO1952" s="29">
        <v>202306</v>
      </c>
      <c r="AP1952" s="29">
        <v>2022</v>
      </c>
      <c r="AQ1952" s="28">
        <v>320679009</v>
      </c>
      <c r="AR1952" s="28">
        <v>170180863</v>
      </c>
      <c r="AS1952" s="28">
        <v>31755614</v>
      </c>
      <c r="AT1952" s="30">
        <v>1</v>
      </c>
      <c r="AU1952" s="30"/>
      <c r="AV1952" s="30"/>
      <c r="AW1952" s="30"/>
      <c r="AX1952" s="30"/>
      <c r="AY1952" s="30"/>
      <c r="AZ1952" s="30"/>
      <c r="BA1952" s="30"/>
      <c r="BB1952" s="30" t="s">
        <v>54452</v>
      </c>
      <c r="BC1952" s="30" t="s">
        <v>54452</v>
      </c>
      <c r="BD1952" s="30" t="s">
        <v>54452</v>
      </c>
      <c r="BE1952" s="30" t="s">
        <v>54452</v>
      </c>
      <c r="BF1952" s="30" t="s">
        <v>54452</v>
      </c>
      <c r="BG1952" s="30">
        <v>4</v>
      </c>
      <c r="BH1952" s="30" t="s">
        <v>61</v>
      </c>
      <c r="BI1952" s="31"/>
    </row>
    <row r="1953" spans="1:61" ht="16.5">
      <c r="A1953" s="21" t="s">
        <v>14020</v>
      </c>
      <c r="B1953" s="21">
        <v>13757</v>
      </c>
      <c r="C1953" s="21">
        <v>2650507</v>
      </c>
      <c r="D1953" s="21">
        <v>1208701134</v>
      </c>
      <c r="E1953" s="22">
        <v>1101113451682</v>
      </c>
      <c r="F1953" s="24" t="s">
        <v>14021</v>
      </c>
      <c r="G1953" s="24" t="s">
        <v>44</v>
      </c>
      <c r="H1953" s="24" t="s">
        <v>51</v>
      </c>
      <c r="I1953" s="24" t="s">
        <v>65</v>
      </c>
      <c r="J1953" s="24" t="s">
        <v>1449</v>
      </c>
      <c r="K1953" s="21">
        <v>61</v>
      </c>
      <c r="L1953" s="32" t="s">
        <v>14022</v>
      </c>
      <c r="M1953" s="21" t="s">
        <v>14023</v>
      </c>
      <c r="N1953" s="21">
        <v>1</v>
      </c>
      <c r="O1953" s="21" t="s">
        <v>83</v>
      </c>
      <c r="P1953" s="21">
        <v>0</v>
      </c>
      <c r="Q1953" s="21">
        <v>0</v>
      </c>
      <c r="R1953" s="33">
        <v>565000000</v>
      </c>
      <c r="S1953" s="21">
        <v>0</v>
      </c>
      <c r="T1953" s="21">
        <v>0</v>
      </c>
      <c r="U1953" s="21">
        <v>0</v>
      </c>
      <c r="V1953" s="21">
        <v>0</v>
      </c>
      <c r="W1953" s="33">
        <v>75600752</v>
      </c>
      <c r="X1953" s="33">
        <v>2113143051</v>
      </c>
      <c r="Y1953" s="21">
        <v>0</v>
      </c>
      <c r="Z1953" s="16" t="s">
        <v>315</v>
      </c>
      <c r="AA1953" s="102">
        <v>0</v>
      </c>
      <c r="AB1953" s="21">
        <v>5.6</v>
      </c>
      <c r="AC1953" s="99">
        <v>0</v>
      </c>
      <c r="AD1953" s="99">
        <v>0</v>
      </c>
      <c r="AE1953" s="21">
        <v>21.8</v>
      </c>
      <c r="AF1953" s="21">
        <f t="shared" si="30"/>
        <v>27.4</v>
      </c>
      <c r="AG1953" s="21" t="s">
        <v>14024</v>
      </c>
      <c r="AH1953" s="24" t="s">
        <v>14025</v>
      </c>
      <c r="AI1953" s="24" t="s">
        <v>14026</v>
      </c>
      <c r="AJ1953" s="27" t="s">
        <v>32427</v>
      </c>
      <c r="AK1953" s="28" t="s">
        <v>60</v>
      </c>
      <c r="AL1953" s="28">
        <v>10</v>
      </c>
      <c r="AM1953" s="28">
        <v>20060503</v>
      </c>
      <c r="AN1953" s="29">
        <v>300</v>
      </c>
      <c r="AO1953" s="29">
        <v>202306</v>
      </c>
      <c r="AP1953" s="29">
        <v>2022</v>
      </c>
      <c r="AQ1953" s="28">
        <v>32072465</v>
      </c>
      <c r="AR1953" s="28">
        <v>34125792</v>
      </c>
      <c r="AS1953" s="28">
        <v>525000</v>
      </c>
      <c r="AT1953" s="30">
        <v>1</v>
      </c>
      <c r="AU1953" s="30"/>
      <c r="AV1953" s="30"/>
      <c r="AW1953" s="30"/>
      <c r="AX1953" s="30"/>
      <c r="AY1953" s="30"/>
      <c r="AZ1953" s="30"/>
      <c r="BA1953" s="30"/>
      <c r="BB1953" s="30" t="s">
        <v>54452</v>
      </c>
      <c r="BC1953" s="30" t="s">
        <v>54452</v>
      </c>
      <c r="BD1953" s="30" t="s">
        <v>54452</v>
      </c>
      <c r="BE1953" s="30" t="s">
        <v>54452</v>
      </c>
      <c r="BF1953" s="30" t="s">
        <v>14027</v>
      </c>
      <c r="BG1953" s="30">
        <v>2</v>
      </c>
      <c r="BH1953" s="30"/>
      <c r="BI1953" s="31"/>
    </row>
    <row r="1954" spans="1:61" ht="16.5">
      <c r="A1954" s="21" t="s">
        <v>17169</v>
      </c>
      <c r="B1954" s="21">
        <v>10136</v>
      </c>
      <c r="C1954" s="21">
        <v>1855648</v>
      </c>
      <c r="D1954" s="21">
        <v>1028141612</v>
      </c>
      <c r="E1954" s="22">
        <v>1101111370991</v>
      </c>
      <c r="F1954" s="24" t="s">
        <v>17170</v>
      </c>
      <c r="G1954" s="24" t="s">
        <v>44</v>
      </c>
      <c r="H1954" s="24" t="s">
        <v>51</v>
      </c>
      <c r="I1954" s="24" t="s">
        <v>52</v>
      </c>
      <c r="J1954" s="24" t="s">
        <v>171</v>
      </c>
      <c r="K1954" s="21">
        <v>48</v>
      </c>
      <c r="L1954" s="32" t="s">
        <v>17171</v>
      </c>
      <c r="M1954" s="21" t="s">
        <v>17172</v>
      </c>
      <c r="N1954" s="26">
        <v>1</v>
      </c>
      <c r="O1954" s="26" t="s">
        <v>55</v>
      </c>
      <c r="P1954" s="21">
        <v>0</v>
      </c>
      <c r="Q1954" s="21">
        <v>0</v>
      </c>
      <c r="R1954" s="21">
        <v>0</v>
      </c>
      <c r="S1954" s="21">
        <v>0</v>
      </c>
      <c r="T1954" s="21">
        <v>0</v>
      </c>
      <c r="U1954" s="21">
        <v>0</v>
      </c>
      <c r="V1954" s="21">
        <v>0</v>
      </c>
      <c r="W1954" s="33">
        <v>48206599</v>
      </c>
      <c r="X1954" s="33">
        <v>2188150</v>
      </c>
      <c r="Y1954" s="21">
        <v>0</v>
      </c>
      <c r="Z1954" s="16" t="s">
        <v>315</v>
      </c>
      <c r="AA1954" s="102">
        <v>0</v>
      </c>
      <c r="AB1954" s="99">
        <v>0</v>
      </c>
      <c r="AC1954" s="99">
        <v>0</v>
      </c>
      <c r="AD1954" s="99">
        <v>0</v>
      </c>
      <c r="AE1954" s="21">
        <v>503.9</v>
      </c>
      <c r="AF1954" s="21">
        <f t="shared" si="30"/>
        <v>503.9</v>
      </c>
      <c r="AG1954" s="21" t="s">
        <v>17173</v>
      </c>
      <c r="AH1954" s="24" t="s">
        <v>17174</v>
      </c>
      <c r="AI1954" s="24" t="s">
        <v>17175</v>
      </c>
      <c r="AJ1954" s="27" t="s">
        <v>30796</v>
      </c>
      <c r="AK1954" s="28" t="s">
        <v>60</v>
      </c>
      <c r="AL1954" s="28">
        <v>10</v>
      </c>
      <c r="AM1954" s="28">
        <v>19970401</v>
      </c>
      <c r="AN1954" s="29">
        <v>1295</v>
      </c>
      <c r="AO1954" s="29">
        <v>202303</v>
      </c>
      <c r="AP1954" s="29">
        <v>2022</v>
      </c>
      <c r="AQ1954" s="28">
        <v>1185584435</v>
      </c>
      <c r="AR1954" s="28">
        <v>754529886</v>
      </c>
      <c r="AS1954" s="28">
        <v>5887560</v>
      </c>
      <c r="AT1954" s="30">
        <v>1</v>
      </c>
      <c r="AU1954" s="30"/>
      <c r="AV1954" s="30"/>
      <c r="AW1954" s="30"/>
      <c r="AX1954" s="30"/>
      <c r="AY1954" s="30"/>
      <c r="AZ1954" s="30"/>
      <c r="BA1954" s="30"/>
      <c r="BB1954" s="30" t="s">
        <v>54452</v>
      </c>
      <c r="BC1954" s="30" t="s">
        <v>54452</v>
      </c>
      <c r="BD1954" s="30" t="s">
        <v>54452</v>
      </c>
      <c r="BE1954" s="30" t="s">
        <v>54452</v>
      </c>
      <c r="BF1954" s="30" t="s">
        <v>54452</v>
      </c>
      <c r="BG1954" s="30">
        <v>7</v>
      </c>
      <c r="BH1954" s="30"/>
      <c r="BI1954" s="31"/>
    </row>
    <row r="1955" spans="1:61" ht="16.5">
      <c r="A1955" s="21" t="s">
        <v>5164</v>
      </c>
      <c r="B1955" s="21">
        <v>4866</v>
      </c>
      <c r="C1955" s="21">
        <v>1551116</v>
      </c>
      <c r="D1955" s="21">
        <v>2298128272</v>
      </c>
      <c r="E1955" s="22">
        <v>1101111437379</v>
      </c>
      <c r="F1955" s="24" t="s">
        <v>5165</v>
      </c>
      <c r="G1955" s="24" t="s">
        <v>44</v>
      </c>
      <c r="H1955" s="24" t="s">
        <v>51</v>
      </c>
      <c r="I1955" s="24" t="s">
        <v>52</v>
      </c>
      <c r="J1955" s="24" t="s">
        <v>1010</v>
      </c>
      <c r="K1955" s="21">
        <v>30</v>
      </c>
      <c r="L1955" s="32" t="s">
        <v>5166</v>
      </c>
      <c r="M1955" s="21" t="s">
        <v>5167</v>
      </c>
      <c r="N1955" s="21">
        <v>1</v>
      </c>
      <c r="O1955" s="21" t="s">
        <v>83</v>
      </c>
      <c r="P1955" s="21">
        <v>0</v>
      </c>
      <c r="Q1955" s="21">
        <v>0</v>
      </c>
      <c r="R1955" s="21">
        <v>0</v>
      </c>
      <c r="S1955" s="21">
        <v>0</v>
      </c>
      <c r="T1955" s="21">
        <v>0</v>
      </c>
      <c r="U1955" s="33">
        <v>26650262</v>
      </c>
      <c r="V1955" s="33">
        <v>1168681536</v>
      </c>
      <c r="W1955" s="21">
        <v>0</v>
      </c>
      <c r="X1955" s="21">
        <f>SUM(391334000,583945097)</f>
        <v>975279097</v>
      </c>
      <c r="Y1955" s="33">
        <v>882438081</v>
      </c>
      <c r="Z1955" s="16" t="s">
        <v>126</v>
      </c>
      <c r="AA1955" s="102">
        <v>0</v>
      </c>
      <c r="AB1955" s="21">
        <v>8.8000000000000007</v>
      </c>
      <c r="AC1955" s="99">
        <v>0</v>
      </c>
      <c r="AD1955" s="21">
        <v>0.2</v>
      </c>
      <c r="AE1955" s="21">
        <v>21.4</v>
      </c>
      <c r="AF1955" s="21">
        <f t="shared" si="30"/>
        <v>30.4</v>
      </c>
      <c r="AG1955" s="21" t="s">
        <v>5168</v>
      </c>
      <c r="AH1955" s="24" t="s">
        <v>5169</v>
      </c>
      <c r="AI1955" s="24" t="s">
        <v>5170</v>
      </c>
      <c r="AJ1955" s="27" t="s">
        <v>32428</v>
      </c>
      <c r="AK1955" s="28" t="s">
        <v>70</v>
      </c>
      <c r="AL1955" s="28">
        <v>10</v>
      </c>
      <c r="AM1955" s="28">
        <v>19970708</v>
      </c>
      <c r="AN1955" s="29">
        <v>367</v>
      </c>
      <c r="AO1955" s="29">
        <v>202306</v>
      </c>
      <c r="AP1955" s="29">
        <v>2022</v>
      </c>
      <c r="AQ1955" s="28">
        <v>196496546</v>
      </c>
      <c r="AR1955" s="28">
        <v>206639025</v>
      </c>
      <c r="AS1955" s="28">
        <v>13290347</v>
      </c>
      <c r="AT1955" s="30">
        <v>1</v>
      </c>
      <c r="AU1955" s="30"/>
      <c r="AV1955" s="30"/>
      <c r="AW1955" s="30"/>
      <c r="AX1955" s="30"/>
      <c r="AY1955" s="30"/>
      <c r="AZ1955" s="30"/>
      <c r="BA1955" s="30"/>
      <c r="BB1955" s="30" t="s">
        <v>54452</v>
      </c>
      <c r="BC1955" s="30" t="s">
        <v>54452</v>
      </c>
      <c r="BD1955" s="30" t="s">
        <v>54452</v>
      </c>
      <c r="BE1955" s="30" t="s">
        <v>54452</v>
      </c>
      <c r="BF1955" s="30" t="s">
        <v>5171</v>
      </c>
      <c r="BG1955" s="30">
        <v>2</v>
      </c>
      <c r="BH1955" s="30"/>
      <c r="BI1955" s="31"/>
    </row>
    <row r="1956" spans="1:61" ht="16.5">
      <c r="A1956" s="21" t="s">
        <v>10578</v>
      </c>
      <c r="B1956" s="21">
        <v>10998</v>
      </c>
      <c r="C1956" s="21">
        <v>3230868</v>
      </c>
      <c r="D1956" s="21">
        <v>1248655902</v>
      </c>
      <c r="E1956" s="22">
        <v>1358110139452</v>
      </c>
      <c r="F1956" s="24" t="s">
        <v>10579</v>
      </c>
      <c r="G1956" s="24" t="s">
        <v>44</v>
      </c>
      <c r="H1956" s="24" t="s">
        <v>51</v>
      </c>
      <c r="I1956" s="24" t="s">
        <v>65</v>
      </c>
      <c r="J1956" s="24" t="s">
        <v>171</v>
      </c>
      <c r="K1956" s="21">
        <v>48</v>
      </c>
      <c r="L1956" s="32" t="s">
        <v>10580</v>
      </c>
      <c r="M1956" s="21" t="s">
        <v>10581</v>
      </c>
      <c r="N1956" s="21">
        <v>1</v>
      </c>
      <c r="O1956" s="21" t="s">
        <v>55</v>
      </c>
      <c r="P1956" s="21">
        <v>0</v>
      </c>
      <c r="Q1956" s="21">
        <v>0</v>
      </c>
      <c r="R1956" s="21">
        <v>0</v>
      </c>
      <c r="S1956" s="21">
        <v>0</v>
      </c>
      <c r="T1956" s="21">
        <v>0</v>
      </c>
      <c r="U1956" s="21">
        <v>0</v>
      </c>
      <c r="V1956" s="21">
        <v>0</v>
      </c>
      <c r="W1956" s="33">
        <v>3613</v>
      </c>
      <c r="X1956" s="21">
        <v>0</v>
      </c>
      <c r="Y1956" s="21">
        <v>0</v>
      </c>
      <c r="Z1956" s="16" t="s">
        <v>126</v>
      </c>
      <c r="AA1956" s="102">
        <v>0</v>
      </c>
      <c r="AB1956" s="99">
        <v>0</v>
      </c>
      <c r="AC1956" s="99">
        <v>0</v>
      </c>
      <c r="AD1956" s="99">
        <v>0</v>
      </c>
      <c r="AE1956" s="99">
        <v>0</v>
      </c>
      <c r="AF1956" s="21">
        <f t="shared" si="30"/>
        <v>0</v>
      </c>
      <c r="AG1956" s="21" t="s">
        <v>10582</v>
      </c>
      <c r="AH1956" s="24">
        <v>15776512</v>
      </c>
      <c r="AI1956" s="24" t="s">
        <v>10583</v>
      </c>
      <c r="AJ1956" s="27" t="s">
        <v>32429</v>
      </c>
      <c r="AK1956" s="28" t="s">
        <v>60</v>
      </c>
      <c r="AL1956" s="28">
        <v>10</v>
      </c>
      <c r="AM1956" s="28">
        <v>20070510</v>
      </c>
      <c r="AN1956" s="29">
        <v>331</v>
      </c>
      <c r="AO1956" s="29">
        <v>202212</v>
      </c>
      <c r="AP1956" s="29"/>
      <c r="AQ1956" s="28"/>
      <c r="AR1956" s="28"/>
      <c r="AS1956" s="28"/>
      <c r="AT1956" s="30">
        <v>1</v>
      </c>
      <c r="AU1956" s="30"/>
      <c r="AV1956" s="30"/>
      <c r="AW1956" s="30"/>
      <c r="AX1956" s="30"/>
      <c r="AY1956" s="30"/>
      <c r="AZ1956" s="30"/>
      <c r="BA1956" s="30"/>
      <c r="BB1956" s="30" t="s">
        <v>54452</v>
      </c>
      <c r="BC1956" s="30" t="s">
        <v>54452</v>
      </c>
      <c r="BD1956" s="30" t="s">
        <v>54452</v>
      </c>
      <c r="BE1956" s="30" t="s">
        <v>54452</v>
      </c>
      <c r="BF1956" s="30" t="s">
        <v>54452</v>
      </c>
      <c r="BG1956" s="30">
        <v>8</v>
      </c>
      <c r="BH1956" s="30" t="s">
        <v>10584</v>
      </c>
      <c r="BI1956" s="31"/>
    </row>
    <row r="1957" spans="1:61" ht="16.5">
      <c r="A1957" s="21" t="s">
        <v>22527</v>
      </c>
      <c r="B1957" s="21">
        <v>22257</v>
      </c>
      <c r="C1957" s="21">
        <v>4208666</v>
      </c>
      <c r="D1957" s="21">
        <v>1178183462</v>
      </c>
      <c r="E1957" s="22">
        <v>1101115082922</v>
      </c>
      <c r="F1957" s="24" t="s">
        <v>22528</v>
      </c>
      <c r="G1957" s="24" t="s">
        <v>104</v>
      </c>
      <c r="H1957" s="24" t="s">
        <v>51</v>
      </c>
      <c r="I1957" s="24" t="s">
        <v>63</v>
      </c>
      <c r="J1957" s="24" t="s">
        <v>6569</v>
      </c>
      <c r="K1957" s="21">
        <v>47</v>
      </c>
      <c r="L1957" s="32" t="s">
        <v>22529</v>
      </c>
      <c r="M1957" s="21" t="s">
        <v>22530</v>
      </c>
      <c r="N1957" s="21">
        <v>1</v>
      </c>
      <c r="O1957" s="21" t="s">
        <v>55</v>
      </c>
      <c r="P1957" s="21">
        <v>0</v>
      </c>
      <c r="Q1957" s="21">
        <v>0</v>
      </c>
      <c r="R1957" s="21">
        <v>0</v>
      </c>
      <c r="S1957" s="21">
        <v>0</v>
      </c>
      <c r="T1957" s="21">
        <v>0</v>
      </c>
      <c r="U1957" s="21">
        <v>0</v>
      </c>
      <c r="V1957" s="21">
        <v>0</v>
      </c>
      <c r="W1957" s="21">
        <v>0</v>
      </c>
      <c r="X1957" s="33">
        <f>267513+4050963</f>
        <v>4318476</v>
      </c>
      <c r="Y1957" s="21">
        <v>0</v>
      </c>
      <c r="Z1957" s="16" t="s">
        <v>315</v>
      </c>
      <c r="AA1957" s="102">
        <v>0</v>
      </c>
      <c r="AB1957" s="99">
        <v>0</v>
      </c>
      <c r="AC1957" s="99">
        <v>0</v>
      </c>
      <c r="AD1957" s="99">
        <v>0</v>
      </c>
      <c r="AE1957" s="21">
        <v>43.1</v>
      </c>
      <c r="AF1957" s="21">
        <f t="shared" si="30"/>
        <v>43.1</v>
      </c>
      <c r="AG1957" s="21" t="s">
        <v>22531</v>
      </c>
      <c r="AH1957" s="24" t="s">
        <v>22532</v>
      </c>
      <c r="AI1957" s="24" t="s">
        <v>22533</v>
      </c>
      <c r="AJ1957" s="27" t="s">
        <v>32430</v>
      </c>
      <c r="AK1957" s="28" t="s">
        <v>60</v>
      </c>
      <c r="AL1957" s="28">
        <v>10</v>
      </c>
      <c r="AM1957" s="28">
        <v>20130307</v>
      </c>
      <c r="AN1957" s="29">
        <v>520</v>
      </c>
      <c r="AO1957" s="29">
        <v>202212</v>
      </c>
      <c r="AP1957" s="29">
        <v>2022</v>
      </c>
      <c r="AQ1957" s="28">
        <v>75025079</v>
      </c>
      <c r="AR1957" s="28">
        <v>42590542</v>
      </c>
      <c r="AS1957" s="28">
        <v>1000000</v>
      </c>
      <c r="AT1957" s="30">
        <v>2</v>
      </c>
      <c r="AU1957" s="30"/>
      <c r="AV1957" s="30"/>
      <c r="AW1957" s="30"/>
      <c r="AX1957" s="30"/>
      <c r="AY1957" s="30"/>
      <c r="AZ1957" s="30"/>
      <c r="BA1957" s="30"/>
      <c r="BB1957" s="30" t="s">
        <v>54452</v>
      </c>
      <c r="BC1957" s="30" t="s">
        <v>54452</v>
      </c>
      <c r="BD1957" s="30" t="s">
        <v>54452</v>
      </c>
      <c r="BE1957" s="30" t="s">
        <v>54452</v>
      </c>
      <c r="BF1957" s="30" t="s">
        <v>22534</v>
      </c>
      <c r="BG1957" s="30">
        <v>2</v>
      </c>
      <c r="BH1957" s="30"/>
      <c r="BI1957" s="31"/>
    </row>
    <row r="1958" spans="1:61" ht="16.5">
      <c r="A1958" s="21" t="s">
        <v>13635</v>
      </c>
      <c r="B1958" s="21">
        <v>13461</v>
      </c>
      <c r="C1958" s="21">
        <v>1386664</v>
      </c>
      <c r="D1958" s="21">
        <v>1058180119</v>
      </c>
      <c r="E1958" s="22">
        <v>1101111293119</v>
      </c>
      <c r="F1958" s="24" t="s">
        <v>13636</v>
      </c>
      <c r="G1958" s="24" t="s">
        <v>44</v>
      </c>
      <c r="H1958" s="24" t="s">
        <v>51</v>
      </c>
      <c r="I1958" s="24" t="s">
        <v>65</v>
      </c>
      <c r="J1958" s="24" t="s">
        <v>581</v>
      </c>
      <c r="K1958" s="21">
        <v>60</v>
      </c>
      <c r="L1958" s="32" t="s">
        <v>13637</v>
      </c>
      <c r="M1958" s="21" t="s">
        <v>555</v>
      </c>
      <c r="N1958" s="21">
        <v>1</v>
      </c>
      <c r="O1958" s="21" t="s">
        <v>55</v>
      </c>
      <c r="P1958" s="21">
        <v>0</v>
      </c>
      <c r="Q1958" s="21">
        <v>0</v>
      </c>
      <c r="R1958" s="21">
        <v>0</v>
      </c>
      <c r="S1958" s="21">
        <v>0</v>
      </c>
      <c r="T1958" s="21">
        <v>0</v>
      </c>
      <c r="U1958" s="33">
        <v>714943</v>
      </c>
      <c r="V1958" s="21">
        <v>0</v>
      </c>
      <c r="W1958" s="33">
        <v>173679</v>
      </c>
      <c r="X1958" s="33">
        <v>16991</v>
      </c>
      <c r="Y1958" s="21">
        <v>0</v>
      </c>
      <c r="Z1958" s="16" t="s">
        <v>315</v>
      </c>
      <c r="AA1958" s="102">
        <v>0</v>
      </c>
      <c r="AB1958" s="99">
        <v>0</v>
      </c>
      <c r="AC1958" s="99">
        <v>0</v>
      </c>
      <c r="AD1958" s="21">
        <v>7.1</v>
      </c>
      <c r="AE1958" s="21">
        <v>1.9</v>
      </c>
      <c r="AF1958" s="21">
        <f t="shared" si="30"/>
        <v>9</v>
      </c>
      <c r="AG1958" s="21" t="s">
        <v>13638</v>
      </c>
      <c r="AH1958" s="24" t="s">
        <v>13639</v>
      </c>
      <c r="AI1958" s="24" t="s">
        <v>13640</v>
      </c>
      <c r="AJ1958" s="27" t="s">
        <v>32431</v>
      </c>
      <c r="AK1958" s="28" t="s">
        <v>70</v>
      </c>
      <c r="AL1958" s="28">
        <v>10</v>
      </c>
      <c r="AM1958" s="28">
        <v>19960704</v>
      </c>
      <c r="AN1958" s="29">
        <v>388</v>
      </c>
      <c r="AO1958" s="29">
        <v>202306</v>
      </c>
      <c r="AP1958" s="29">
        <v>2022</v>
      </c>
      <c r="AQ1958" s="28">
        <v>32820905</v>
      </c>
      <c r="AR1958" s="28">
        <v>24087435</v>
      </c>
      <c r="AS1958" s="28">
        <v>4836961</v>
      </c>
      <c r="AT1958" s="30">
        <v>2</v>
      </c>
      <c r="AU1958" s="30"/>
      <c r="AV1958" s="30"/>
      <c r="AW1958" s="30"/>
      <c r="AX1958" s="30"/>
      <c r="AY1958" s="30"/>
      <c r="AZ1958" s="30"/>
      <c r="BA1958" s="30"/>
      <c r="BB1958" s="30" t="s">
        <v>54452</v>
      </c>
      <c r="BC1958" s="30" t="s">
        <v>54452</v>
      </c>
      <c r="BD1958" s="30" t="s">
        <v>54452</v>
      </c>
      <c r="BE1958" s="30" t="s">
        <v>54452</v>
      </c>
      <c r="BF1958" s="30" t="s">
        <v>13641</v>
      </c>
      <c r="BG1958" s="30">
        <v>2</v>
      </c>
      <c r="BH1958" s="30"/>
      <c r="BI1958" s="31"/>
    </row>
    <row r="1959" spans="1:61" ht="16.5">
      <c r="A1959" s="21" t="s">
        <v>11790</v>
      </c>
      <c r="B1959" s="21">
        <v>11864</v>
      </c>
      <c r="C1959" s="21">
        <v>3233758</v>
      </c>
      <c r="D1959" s="21">
        <v>1298623763</v>
      </c>
      <c r="E1959" s="22">
        <v>1311110213965</v>
      </c>
      <c r="F1959" s="24" t="s">
        <v>11791</v>
      </c>
      <c r="G1959" s="24" t="s">
        <v>44</v>
      </c>
      <c r="H1959" s="24" t="s">
        <v>51</v>
      </c>
      <c r="I1959" s="24" t="s">
        <v>65</v>
      </c>
      <c r="J1959" s="24" t="s">
        <v>363</v>
      </c>
      <c r="K1959" s="21">
        <v>63</v>
      </c>
      <c r="L1959" s="32" t="s">
        <v>11792</v>
      </c>
      <c r="M1959" s="21" t="s">
        <v>11793</v>
      </c>
      <c r="N1959" s="21">
        <v>1</v>
      </c>
      <c r="O1959" s="21">
        <v>0</v>
      </c>
      <c r="P1959" s="21">
        <v>0</v>
      </c>
      <c r="Q1959" s="21">
        <v>0</v>
      </c>
      <c r="R1959" s="21">
        <v>0</v>
      </c>
      <c r="S1959" s="21">
        <v>0</v>
      </c>
      <c r="T1959" s="21">
        <v>0</v>
      </c>
      <c r="U1959" s="21">
        <v>0</v>
      </c>
      <c r="V1959" s="21">
        <v>0</v>
      </c>
      <c r="W1959" s="21">
        <v>0</v>
      </c>
      <c r="X1959" s="21">
        <v>0</v>
      </c>
      <c r="Y1959" s="21">
        <v>0</v>
      </c>
      <c r="Z1959" s="16" t="s">
        <v>315</v>
      </c>
      <c r="AA1959" s="101">
        <v>0</v>
      </c>
      <c r="AB1959" s="98">
        <v>0</v>
      </c>
      <c r="AC1959" s="98">
        <v>0</v>
      </c>
      <c r="AD1959" s="98">
        <v>0</v>
      </c>
      <c r="AE1959" s="98">
        <v>0</v>
      </c>
      <c r="AF1959" s="21">
        <f t="shared" si="30"/>
        <v>0</v>
      </c>
      <c r="AG1959" s="21" t="s">
        <v>11794</v>
      </c>
      <c r="AH1959" s="24" t="s">
        <v>11795</v>
      </c>
      <c r="AI1959" s="24" t="s">
        <v>11796</v>
      </c>
      <c r="AJ1959" s="27" t="s">
        <v>32432</v>
      </c>
      <c r="AK1959" s="28" t="s">
        <v>60</v>
      </c>
      <c r="AL1959" s="28">
        <v>10</v>
      </c>
      <c r="AM1959" s="28">
        <v>20080708</v>
      </c>
      <c r="AN1959" s="29">
        <v>463</v>
      </c>
      <c r="AO1959" s="29">
        <v>202212</v>
      </c>
      <c r="AP1959" s="29">
        <v>2022</v>
      </c>
      <c r="AQ1959" s="28">
        <v>32535671</v>
      </c>
      <c r="AR1959" s="28">
        <v>4850558</v>
      </c>
      <c r="AS1959" s="28">
        <v>100000</v>
      </c>
      <c r="AT1959" s="30">
        <v>1</v>
      </c>
      <c r="AU1959" s="30"/>
      <c r="AV1959" s="30"/>
      <c r="AW1959" s="30"/>
      <c r="AX1959" s="30"/>
      <c r="AY1959" s="30"/>
      <c r="AZ1959" s="30"/>
      <c r="BA1959" s="30"/>
      <c r="BB1959" s="30" t="s">
        <v>54452</v>
      </c>
      <c r="BC1959" s="30" t="s">
        <v>54452</v>
      </c>
      <c r="BD1959" s="30" t="s">
        <v>54452</v>
      </c>
      <c r="BE1959" s="30" t="s">
        <v>54452</v>
      </c>
      <c r="BF1959" s="30" t="s">
        <v>54452</v>
      </c>
      <c r="BG1959" s="30">
        <v>7</v>
      </c>
      <c r="BH1959" s="30" t="s">
        <v>11797</v>
      </c>
      <c r="BI1959" s="31"/>
    </row>
    <row r="1960" spans="1:61" ht="16.5">
      <c r="A1960" s="21" t="s">
        <v>14343</v>
      </c>
      <c r="B1960" s="21">
        <v>13969</v>
      </c>
      <c r="C1960" s="21">
        <v>2759292</v>
      </c>
      <c r="D1960" s="21">
        <v>6178163840</v>
      </c>
      <c r="E1960" s="22">
        <v>1801110572867</v>
      </c>
      <c r="F1960" s="24" t="s">
        <v>14344</v>
      </c>
      <c r="G1960" s="24" t="s">
        <v>44</v>
      </c>
      <c r="H1960" s="24" t="s">
        <v>51</v>
      </c>
      <c r="I1960" s="24" t="s">
        <v>65</v>
      </c>
      <c r="J1960" s="24" t="s">
        <v>966</v>
      </c>
      <c r="K1960" s="21">
        <v>62</v>
      </c>
      <c r="L1960" s="32" t="s">
        <v>14345</v>
      </c>
      <c r="M1960" s="21" t="s">
        <v>14346</v>
      </c>
      <c r="N1960" s="21">
        <v>1</v>
      </c>
      <c r="O1960" s="21" t="s">
        <v>55</v>
      </c>
      <c r="P1960" s="21">
        <v>0</v>
      </c>
      <c r="Q1960" s="21">
        <v>0</v>
      </c>
      <c r="R1960" s="21">
        <v>0</v>
      </c>
      <c r="S1960" s="21">
        <v>0</v>
      </c>
      <c r="T1960" s="21">
        <v>0</v>
      </c>
      <c r="U1960" s="33">
        <v>61215</v>
      </c>
      <c r="V1960" s="33">
        <v>6107</v>
      </c>
      <c r="W1960" s="21">
        <v>0</v>
      </c>
      <c r="X1960" s="21">
        <v>0</v>
      </c>
      <c r="Y1960" s="21">
        <v>0</v>
      </c>
      <c r="Z1960" s="16" t="s">
        <v>315</v>
      </c>
      <c r="AA1960" s="102">
        <v>0</v>
      </c>
      <c r="AB1960" s="99">
        <v>0</v>
      </c>
      <c r="AC1960" s="99">
        <v>0</v>
      </c>
      <c r="AD1960" s="21">
        <v>0.6</v>
      </c>
      <c r="AE1960" s="99">
        <v>0</v>
      </c>
      <c r="AF1960" s="21">
        <f t="shared" si="30"/>
        <v>0.6</v>
      </c>
      <c r="AG1960" s="21" t="s">
        <v>14347</v>
      </c>
      <c r="AH1960" s="24" t="s">
        <v>14348</v>
      </c>
      <c r="AI1960" s="24" t="s">
        <v>14349</v>
      </c>
      <c r="AJ1960" s="27" t="s">
        <v>32433</v>
      </c>
      <c r="AK1960" s="28" t="s">
        <v>60</v>
      </c>
      <c r="AL1960" s="28">
        <v>10</v>
      </c>
      <c r="AM1960" s="28">
        <v>20061108</v>
      </c>
      <c r="AN1960" s="29">
        <v>823</v>
      </c>
      <c r="AO1960" s="29">
        <v>202304</v>
      </c>
      <c r="AP1960" s="29">
        <v>2022</v>
      </c>
      <c r="AQ1960" s="28">
        <v>23726030</v>
      </c>
      <c r="AR1960" s="28">
        <v>4123316</v>
      </c>
      <c r="AS1960" s="28">
        <v>1000000</v>
      </c>
      <c r="AT1960" s="30">
        <v>2</v>
      </c>
      <c r="AU1960" s="30"/>
      <c r="AV1960" s="30"/>
      <c r="AW1960" s="30"/>
      <c r="AX1960" s="30"/>
      <c r="AY1960" s="30"/>
      <c r="AZ1960" s="30"/>
      <c r="BA1960" s="30"/>
      <c r="BB1960" s="30" t="s">
        <v>54452</v>
      </c>
      <c r="BC1960" s="30" t="s">
        <v>54452</v>
      </c>
      <c r="BD1960" s="30" t="s">
        <v>54452</v>
      </c>
      <c r="BE1960" s="30" t="s">
        <v>54452</v>
      </c>
      <c r="BF1960" s="30" t="s">
        <v>54452</v>
      </c>
      <c r="BG1960" s="30">
        <v>7</v>
      </c>
      <c r="BH1960" s="30"/>
      <c r="BI1960" s="31"/>
    </row>
    <row r="1961" spans="1:61" ht="16.5">
      <c r="A1961" s="21" t="s">
        <v>4549</v>
      </c>
      <c r="B1961" s="21">
        <v>4264</v>
      </c>
      <c r="C1961" s="21">
        <v>1773497</v>
      </c>
      <c r="D1961" s="21">
        <v>1198102465</v>
      </c>
      <c r="E1961" s="22">
        <v>1101110131724</v>
      </c>
      <c r="F1961" s="24" t="s">
        <v>4550</v>
      </c>
      <c r="G1961" s="24" t="s">
        <v>44</v>
      </c>
      <c r="H1961" s="24" t="s">
        <v>51</v>
      </c>
      <c r="I1961" s="24" t="s">
        <v>52</v>
      </c>
      <c r="J1961" s="24" t="s">
        <v>1944</v>
      </c>
      <c r="K1961" s="21">
        <v>26</v>
      </c>
      <c r="L1961" s="32" t="s">
        <v>4551</v>
      </c>
      <c r="M1961" s="21" t="s">
        <v>4552</v>
      </c>
      <c r="N1961" s="21">
        <v>1</v>
      </c>
      <c r="O1961" s="21" t="s">
        <v>55</v>
      </c>
      <c r="P1961" s="21">
        <v>0</v>
      </c>
      <c r="Q1961" s="33">
        <v>470000</v>
      </c>
      <c r="R1961" s="21">
        <v>0</v>
      </c>
      <c r="S1961" s="33">
        <v>255476</v>
      </c>
      <c r="T1961" s="21">
        <v>0</v>
      </c>
      <c r="U1961" s="33">
        <v>4400</v>
      </c>
      <c r="V1961" s="33">
        <v>342642</v>
      </c>
      <c r="W1961" s="33">
        <v>297728</v>
      </c>
      <c r="X1961" s="21">
        <v>0</v>
      </c>
      <c r="Y1961" s="39">
        <v>2234715</v>
      </c>
      <c r="Z1961" s="16" t="s">
        <v>126</v>
      </c>
      <c r="AA1961" s="102">
        <v>0</v>
      </c>
      <c r="AB1961" s="21">
        <v>27</v>
      </c>
      <c r="AC1961" s="21">
        <v>2.5</v>
      </c>
      <c r="AD1961" s="99">
        <v>0</v>
      </c>
      <c r="AE1961" s="21">
        <v>6.4</v>
      </c>
      <c r="AF1961" s="21">
        <f t="shared" si="30"/>
        <v>35.9</v>
      </c>
      <c r="AG1961" s="21" t="s">
        <v>4553</v>
      </c>
      <c r="AH1961" s="24" t="s">
        <v>4554</v>
      </c>
      <c r="AI1961" s="24" t="s">
        <v>4555</v>
      </c>
      <c r="AJ1961" s="27" t="s">
        <v>32434</v>
      </c>
      <c r="AK1961" s="28" t="s">
        <v>60</v>
      </c>
      <c r="AL1961" s="28">
        <v>10</v>
      </c>
      <c r="AM1961" s="28">
        <v>19720706</v>
      </c>
      <c r="AN1961" s="29">
        <v>464</v>
      </c>
      <c r="AO1961" s="29">
        <v>202303</v>
      </c>
      <c r="AP1961" s="29">
        <v>2022</v>
      </c>
      <c r="AQ1961" s="28">
        <v>171450927</v>
      </c>
      <c r="AR1961" s="28">
        <v>134928364</v>
      </c>
      <c r="AS1961" s="28">
        <v>9654540</v>
      </c>
      <c r="AT1961" s="30">
        <v>1</v>
      </c>
      <c r="AU1961" s="30"/>
      <c r="AV1961" s="30"/>
      <c r="AW1961" s="30"/>
      <c r="AX1961" s="30"/>
      <c r="AY1961" s="30"/>
      <c r="AZ1961" s="30"/>
      <c r="BA1961" s="30"/>
      <c r="BB1961" s="30" t="s">
        <v>54452</v>
      </c>
      <c r="BC1961" s="30" t="s">
        <v>54452</v>
      </c>
      <c r="BD1961" s="30" t="s">
        <v>54452</v>
      </c>
      <c r="BE1961" s="30" t="s">
        <v>54452</v>
      </c>
      <c r="BF1961" s="30" t="s">
        <v>54452</v>
      </c>
      <c r="BG1961" s="30">
        <v>4</v>
      </c>
      <c r="BH1961" s="30" t="s">
        <v>237</v>
      </c>
      <c r="BI1961" s="31"/>
    </row>
    <row r="1962" spans="1:61" ht="16.5">
      <c r="A1962" s="21" t="s">
        <v>10585</v>
      </c>
      <c r="B1962" s="21">
        <v>11002</v>
      </c>
      <c r="C1962" s="21">
        <v>1819059</v>
      </c>
      <c r="D1962" s="21">
        <v>2018177964</v>
      </c>
      <c r="E1962" s="22">
        <v>1101112644585</v>
      </c>
      <c r="F1962" s="94" t="s">
        <v>10586</v>
      </c>
      <c r="G1962" s="24" t="s">
        <v>44</v>
      </c>
      <c r="H1962" s="24" t="s">
        <v>51</v>
      </c>
      <c r="I1962" s="24" t="s">
        <v>65</v>
      </c>
      <c r="J1962" s="24" t="s">
        <v>467</v>
      </c>
      <c r="K1962" s="21">
        <v>49</v>
      </c>
      <c r="L1962" s="21"/>
      <c r="M1962" s="21" t="s">
        <v>10587</v>
      </c>
      <c r="N1962" s="21">
        <v>1</v>
      </c>
      <c r="O1962" s="21" t="s">
        <v>55</v>
      </c>
      <c r="P1962" s="21">
        <v>0</v>
      </c>
      <c r="Q1962" s="21">
        <v>0</v>
      </c>
      <c r="R1962" s="21">
        <v>0</v>
      </c>
      <c r="S1962" s="33">
        <v>51935237</v>
      </c>
      <c r="T1962" s="21">
        <v>0</v>
      </c>
      <c r="U1962" s="21">
        <v>0</v>
      </c>
      <c r="V1962" s="21">
        <v>0</v>
      </c>
      <c r="W1962" s="33">
        <v>493935256</v>
      </c>
      <c r="X1962" s="33">
        <v>2068411003</v>
      </c>
      <c r="Y1962" s="21">
        <v>0</v>
      </c>
      <c r="Z1962" s="21"/>
      <c r="AA1962" s="102">
        <v>0</v>
      </c>
      <c r="AB1962" s="99">
        <v>0</v>
      </c>
      <c r="AC1962" s="21">
        <v>519.29999999999995</v>
      </c>
      <c r="AD1962" s="99">
        <v>0</v>
      </c>
      <c r="AE1962" s="21">
        <v>25623.4</v>
      </c>
      <c r="AF1962" s="21">
        <f t="shared" si="30"/>
        <v>26142.7</v>
      </c>
      <c r="AG1962" s="21" t="s">
        <v>10588</v>
      </c>
      <c r="AH1962" s="24" t="s">
        <v>10589</v>
      </c>
      <c r="AI1962" s="24" t="s">
        <v>10590</v>
      </c>
      <c r="AJ1962" s="27" t="s">
        <v>32435</v>
      </c>
      <c r="AK1962" s="28" t="s">
        <v>60</v>
      </c>
      <c r="AL1962" s="28">
        <v>10</v>
      </c>
      <c r="AM1962" s="28">
        <v>20021102</v>
      </c>
      <c r="AN1962" s="29">
        <v>432</v>
      </c>
      <c r="AO1962" s="29">
        <v>202206</v>
      </c>
      <c r="AP1962" s="29">
        <v>2022</v>
      </c>
      <c r="AQ1962" s="28">
        <v>123422556</v>
      </c>
      <c r="AR1962" s="28">
        <v>75374007</v>
      </c>
      <c r="AS1962" s="28">
        <v>66665</v>
      </c>
      <c r="AT1962" s="30">
        <v>2</v>
      </c>
      <c r="AU1962" s="30"/>
      <c r="AV1962" s="30"/>
      <c r="AW1962" s="30"/>
      <c r="AX1962" s="30"/>
      <c r="AY1962" s="30"/>
      <c r="AZ1962" s="30"/>
      <c r="BA1962" s="30"/>
      <c r="BB1962" s="30" t="s">
        <v>54452</v>
      </c>
      <c r="BC1962" s="30" t="s">
        <v>54452</v>
      </c>
      <c r="BD1962" s="30" t="s">
        <v>54452</v>
      </c>
      <c r="BE1962" s="30" t="s">
        <v>54452</v>
      </c>
      <c r="BF1962" s="30" t="s">
        <v>10591</v>
      </c>
      <c r="BG1962" s="30">
        <v>2</v>
      </c>
      <c r="BH1962" s="30" t="s">
        <v>101</v>
      </c>
      <c r="BI1962" s="31"/>
    </row>
    <row r="1963" spans="1:61" ht="16.5">
      <c r="A1963" s="21" t="s">
        <v>30330</v>
      </c>
      <c r="B1963" s="21">
        <v>24565</v>
      </c>
      <c r="C1963" s="21">
        <v>1957690</v>
      </c>
      <c r="D1963" s="21">
        <v>1058621100</v>
      </c>
      <c r="E1963" s="22">
        <v>1101112156465</v>
      </c>
      <c r="F1963" s="24" t="s">
        <v>30331</v>
      </c>
      <c r="G1963" s="24" t="s">
        <v>104</v>
      </c>
      <c r="H1963" s="24" t="s">
        <v>51</v>
      </c>
      <c r="I1963" s="24" t="s">
        <v>65</v>
      </c>
      <c r="J1963" s="24" t="s">
        <v>363</v>
      </c>
      <c r="K1963" s="21">
        <v>63</v>
      </c>
      <c r="L1963" s="32" t="s">
        <v>30332</v>
      </c>
      <c r="M1963" s="21" t="s">
        <v>30333</v>
      </c>
      <c r="N1963" s="21">
        <v>1</v>
      </c>
      <c r="O1963" s="21" t="s">
        <v>55</v>
      </c>
      <c r="P1963" s="21">
        <v>0</v>
      </c>
      <c r="Q1963" s="21">
        <v>0</v>
      </c>
      <c r="R1963" s="21">
        <v>0</v>
      </c>
      <c r="S1963" s="21">
        <v>0</v>
      </c>
      <c r="T1963" s="21">
        <v>0</v>
      </c>
      <c r="U1963" s="21">
        <v>0</v>
      </c>
      <c r="V1963" s="21">
        <v>0</v>
      </c>
      <c r="W1963" s="33">
        <v>2783</v>
      </c>
      <c r="X1963" s="21">
        <v>0</v>
      </c>
      <c r="Y1963" s="21">
        <v>0</v>
      </c>
      <c r="Z1963" s="16" t="s">
        <v>315</v>
      </c>
      <c r="AA1963" s="102">
        <v>0</v>
      </c>
      <c r="AB1963" s="99">
        <v>0</v>
      </c>
      <c r="AC1963" s="99">
        <v>0</v>
      </c>
      <c r="AD1963" s="99">
        <v>0</v>
      </c>
      <c r="AE1963" s="99">
        <v>0</v>
      </c>
      <c r="AF1963" s="21">
        <f t="shared" si="30"/>
        <v>0</v>
      </c>
      <c r="AG1963" s="21" t="s">
        <v>28964</v>
      </c>
      <c r="AH1963" s="24" t="s">
        <v>30334</v>
      </c>
      <c r="AI1963" s="24" t="s">
        <v>30335</v>
      </c>
      <c r="AJ1963" s="27" t="s">
        <v>31693</v>
      </c>
      <c r="AK1963" s="28" t="s">
        <v>60</v>
      </c>
      <c r="AL1963" s="28">
        <v>10</v>
      </c>
      <c r="AM1963" s="28">
        <v>20010122</v>
      </c>
      <c r="AN1963" s="29">
        <v>433</v>
      </c>
      <c r="AO1963" s="29">
        <v>202212</v>
      </c>
      <c r="AP1963" s="29">
        <v>2022</v>
      </c>
      <c r="AQ1963" s="28">
        <v>17123233</v>
      </c>
      <c r="AR1963" s="28">
        <v>5372178</v>
      </c>
      <c r="AS1963" s="28">
        <v>250000</v>
      </c>
      <c r="AT1963" s="30">
        <v>2</v>
      </c>
      <c r="AU1963" s="30"/>
      <c r="AV1963" s="30"/>
      <c r="AW1963" s="30"/>
      <c r="AX1963" s="30"/>
      <c r="AY1963" s="30"/>
      <c r="AZ1963" s="30"/>
      <c r="BA1963" s="30"/>
      <c r="BB1963" s="30" t="s">
        <v>54452</v>
      </c>
      <c r="BC1963" s="30" t="s">
        <v>54452</v>
      </c>
      <c r="BD1963" s="30" t="s">
        <v>54452</v>
      </c>
      <c r="BE1963" s="30" t="s">
        <v>54452</v>
      </c>
      <c r="BF1963" s="30" t="s">
        <v>54452</v>
      </c>
      <c r="BG1963" s="30">
        <v>7</v>
      </c>
      <c r="BH1963" s="30" t="s">
        <v>30336</v>
      </c>
      <c r="BI1963" s="31"/>
    </row>
    <row r="1964" spans="1:61" ht="16.5">
      <c r="A1964" s="21" t="s">
        <v>3072</v>
      </c>
      <c r="B1964" s="21">
        <v>2833</v>
      </c>
      <c r="C1964" s="21">
        <v>2615093</v>
      </c>
      <c r="D1964" s="21">
        <v>3128180212</v>
      </c>
      <c r="E1964" s="22">
        <v>1648110035647</v>
      </c>
      <c r="F1964" s="24" t="s">
        <v>3073</v>
      </c>
      <c r="G1964" s="24" t="s">
        <v>44</v>
      </c>
      <c r="H1964" s="24" t="s">
        <v>51</v>
      </c>
      <c r="I1964" s="24" t="s">
        <v>52</v>
      </c>
      <c r="J1964" s="24" t="s">
        <v>1045</v>
      </c>
      <c r="K1964" s="21">
        <v>17</v>
      </c>
      <c r="L1964" s="32" t="s">
        <v>3074</v>
      </c>
      <c r="M1964" s="21" t="s">
        <v>3075</v>
      </c>
      <c r="N1964" s="26">
        <v>1</v>
      </c>
      <c r="O1964" s="26" t="s">
        <v>55</v>
      </c>
      <c r="P1964" s="41">
        <v>889702</v>
      </c>
      <c r="Q1964" s="41">
        <v>3850397</v>
      </c>
      <c r="R1964" s="38">
        <v>29806</v>
      </c>
      <c r="S1964" s="41">
        <v>4279388</v>
      </c>
      <c r="T1964" s="21">
        <v>0</v>
      </c>
      <c r="U1964" s="21">
        <v>0</v>
      </c>
      <c r="V1964" s="41">
        <v>509740</v>
      </c>
      <c r="W1964" s="21">
        <v>0</v>
      </c>
      <c r="X1964" s="41">
        <v>251908</v>
      </c>
      <c r="Y1964" s="41">
        <v>29715197</v>
      </c>
      <c r="Z1964" s="21" t="s">
        <v>126</v>
      </c>
      <c r="AA1964" s="21">
        <v>8.8000000000000007</v>
      </c>
      <c r="AB1964" s="21">
        <v>335.9</v>
      </c>
      <c r="AC1964" s="21">
        <v>42.7</v>
      </c>
      <c r="AD1964" s="99">
        <v>0</v>
      </c>
      <c r="AE1964" s="21">
        <v>7.6</v>
      </c>
      <c r="AF1964" s="21">
        <f t="shared" si="30"/>
        <v>395</v>
      </c>
      <c r="AG1964" s="21" t="s">
        <v>3076</v>
      </c>
      <c r="AH1964" s="24" t="s">
        <v>3077</v>
      </c>
      <c r="AI1964" s="24" t="s">
        <v>3078</v>
      </c>
      <c r="AJ1964" s="27" t="s">
        <v>32436</v>
      </c>
      <c r="AK1964" s="28" t="s">
        <v>156</v>
      </c>
      <c r="AL1964" s="28">
        <v>10</v>
      </c>
      <c r="AM1964" s="28">
        <v>20060101</v>
      </c>
      <c r="AN1964" s="29">
        <v>445</v>
      </c>
      <c r="AO1964" s="29">
        <v>202306</v>
      </c>
      <c r="AP1964" s="29">
        <v>2022</v>
      </c>
      <c r="AQ1964" s="28">
        <v>227923191</v>
      </c>
      <c r="AR1964" s="28">
        <v>567175879</v>
      </c>
      <c r="AS1964" s="28">
        <v>27500000</v>
      </c>
      <c r="AT1964" s="30">
        <v>1</v>
      </c>
      <c r="AU1964" s="30"/>
      <c r="AV1964" s="30"/>
      <c r="AW1964" s="30"/>
      <c r="AX1964" s="30"/>
      <c r="AY1964" s="30"/>
      <c r="AZ1964" s="30"/>
      <c r="BA1964" s="30"/>
      <c r="BB1964" s="30" t="s">
        <v>54452</v>
      </c>
      <c r="BC1964" s="30" t="s">
        <v>54452</v>
      </c>
      <c r="BD1964" s="30" t="s">
        <v>54452</v>
      </c>
      <c r="BE1964" s="30" t="s">
        <v>54452</v>
      </c>
      <c r="BF1964" s="30" t="s">
        <v>54452</v>
      </c>
      <c r="BG1964" s="30">
        <v>8</v>
      </c>
      <c r="BH1964" s="30"/>
      <c r="BI1964" s="31"/>
    </row>
    <row r="1965" spans="1:61" ht="16.5">
      <c r="A1965" s="21" t="s">
        <v>11997</v>
      </c>
      <c r="B1965" s="21">
        <v>12037</v>
      </c>
      <c r="C1965" s="21">
        <v>1734915</v>
      </c>
      <c r="D1965" s="21">
        <v>1358142741</v>
      </c>
      <c r="E1965" s="22">
        <v>1345110045797</v>
      </c>
      <c r="F1965" s="24" t="s">
        <v>11998</v>
      </c>
      <c r="G1965" s="24" t="s">
        <v>44</v>
      </c>
      <c r="H1965" s="24" t="s">
        <v>51</v>
      </c>
      <c r="I1965" s="24" t="s">
        <v>52</v>
      </c>
      <c r="J1965" s="24" t="s">
        <v>8264</v>
      </c>
      <c r="K1965" s="21">
        <v>54</v>
      </c>
      <c r="L1965" s="32" t="s">
        <v>11999</v>
      </c>
      <c r="M1965" s="21" t="s">
        <v>12000</v>
      </c>
      <c r="N1965" s="21">
        <v>1</v>
      </c>
      <c r="O1965" s="21" t="s">
        <v>55</v>
      </c>
      <c r="P1965" s="21">
        <v>0</v>
      </c>
      <c r="Q1965" s="33">
        <v>71148</v>
      </c>
      <c r="R1965" s="33">
        <v>27100</v>
      </c>
      <c r="S1965" s="33">
        <v>441008</v>
      </c>
      <c r="T1965" s="21">
        <v>0</v>
      </c>
      <c r="U1965" s="33">
        <v>65401</v>
      </c>
      <c r="V1965" s="33">
        <v>641625</v>
      </c>
      <c r="W1965" s="21">
        <v>0</v>
      </c>
      <c r="X1965" s="21">
        <v>0</v>
      </c>
      <c r="Y1965" s="33">
        <v>702560</v>
      </c>
      <c r="Z1965" s="16" t="s">
        <v>315</v>
      </c>
      <c r="AA1965" s="102">
        <v>0</v>
      </c>
      <c r="AB1965" s="21">
        <v>8</v>
      </c>
      <c r="AC1965" s="21">
        <v>4.4000000000000004</v>
      </c>
      <c r="AD1965" s="21">
        <v>0.6</v>
      </c>
      <c r="AE1965" s="21">
        <v>6.4</v>
      </c>
      <c r="AF1965" s="21">
        <f t="shared" si="30"/>
        <v>19.399999999999999</v>
      </c>
      <c r="AG1965" s="21" t="s">
        <v>11941</v>
      </c>
      <c r="AH1965" s="24" t="s">
        <v>12001</v>
      </c>
      <c r="AI1965" s="24" t="s">
        <v>12002</v>
      </c>
      <c r="AJ1965" s="27" t="s">
        <v>31131</v>
      </c>
      <c r="AK1965" s="28" t="s">
        <v>60</v>
      </c>
      <c r="AL1965" s="28">
        <v>10</v>
      </c>
      <c r="AM1965" s="28">
        <v>20010102</v>
      </c>
      <c r="AN1965" s="29">
        <v>518</v>
      </c>
      <c r="AO1965" s="29">
        <v>202212</v>
      </c>
      <c r="AP1965" s="29">
        <v>2022</v>
      </c>
      <c r="AQ1965" s="28">
        <v>103050873</v>
      </c>
      <c r="AR1965" s="28">
        <v>331158491</v>
      </c>
      <c r="AS1965" s="28">
        <v>13100000</v>
      </c>
      <c r="AT1965" s="30">
        <v>1</v>
      </c>
      <c r="AU1965" s="30"/>
      <c r="AV1965" s="30"/>
      <c r="AW1965" s="30"/>
      <c r="AX1965" s="30"/>
      <c r="AY1965" s="30"/>
      <c r="AZ1965" s="30"/>
      <c r="BA1965" s="30"/>
      <c r="BB1965" s="30" t="s">
        <v>54452</v>
      </c>
      <c r="BC1965" s="30" t="s">
        <v>54452</v>
      </c>
      <c r="BD1965" s="30" t="s">
        <v>54452</v>
      </c>
      <c r="BE1965" s="30" t="s">
        <v>54452</v>
      </c>
      <c r="BF1965" s="30" t="s">
        <v>54452</v>
      </c>
      <c r="BG1965" s="30">
        <v>13</v>
      </c>
      <c r="BH1965" s="30"/>
      <c r="BI1965" s="31"/>
    </row>
    <row r="1966" spans="1:61" ht="16.5">
      <c r="A1966" s="21" t="s">
        <v>8843</v>
      </c>
      <c r="B1966" s="21">
        <v>9081</v>
      </c>
      <c r="C1966" s="21">
        <v>1325737</v>
      </c>
      <c r="D1966" s="21">
        <v>1118128082</v>
      </c>
      <c r="E1966" s="22">
        <v>1101111346794</v>
      </c>
      <c r="F1966" s="24" t="s">
        <v>8844</v>
      </c>
      <c r="G1966" s="24" t="s">
        <v>44</v>
      </c>
      <c r="H1966" s="24" t="s">
        <v>51</v>
      </c>
      <c r="I1966" s="24" t="s">
        <v>65</v>
      </c>
      <c r="J1966" s="24" t="s">
        <v>3656</v>
      </c>
      <c r="K1966" s="21">
        <v>31</v>
      </c>
      <c r="L1966" s="32" t="s">
        <v>8845</v>
      </c>
      <c r="M1966" s="21" t="s">
        <v>8846</v>
      </c>
      <c r="N1966" s="21">
        <v>1</v>
      </c>
      <c r="O1966" s="21" t="s">
        <v>55</v>
      </c>
      <c r="P1966" s="33">
        <v>104132</v>
      </c>
      <c r="Q1966" s="33">
        <v>4723435</v>
      </c>
      <c r="R1966" s="39">
        <v>63241</v>
      </c>
      <c r="S1966" s="33">
        <v>134140</v>
      </c>
      <c r="T1966" s="21">
        <v>0</v>
      </c>
      <c r="U1966" s="33">
        <v>234471</v>
      </c>
      <c r="V1966" s="33">
        <v>119047</v>
      </c>
      <c r="W1966" s="21">
        <v>0</v>
      </c>
      <c r="X1966" s="21">
        <v>0</v>
      </c>
      <c r="Y1966" s="33">
        <v>96440</v>
      </c>
      <c r="Z1966" s="16" t="s">
        <v>315</v>
      </c>
      <c r="AA1966" s="21">
        <v>1</v>
      </c>
      <c r="AB1966" s="21">
        <v>48.8</v>
      </c>
      <c r="AC1966" s="21">
        <v>1.3</v>
      </c>
      <c r="AD1966" s="21">
        <v>2.2999999999999998</v>
      </c>
      <c r="AE1966" s="21">
        <v>1.1000000000000001</v>
      </c>
      <c r="AF1966" s="21">
        <f t="shared" si="30"/>
        <v>54.499999999999993</v>
      </c>
      <c r="AG1966" s="21" t="s">
        <v>8847</v>
      </c>
      <c r="AH1966" s="24" t="s">
        <v>8848</v>
      </c>
      <c r="AI1966" s="24" t="s">
        <v>8849</v>
      </c>
      <c r="AJ1966" s="27" t="s">
        <v>32437</v>
      </c>
      <c r="AK1966" s="28" t="s">
        <v>60</v>
      </c>
      <c r="AL1966" s="28">
        <v>10</v>
      </c>
      <c r="AM1966" s="28">
        <v>19961220</v>
      </c>
      <c r="AN1966" s="29">
        <v>371</v>
      </c>
      <c r="AO1966" s="29">
        <v>202303</v>
      </c>
      <c r="AP1966" s="29">
        <v>2022</v>
      </c>
      <c r="AQ1966" s="28">
        <v>114192652</v>
      </c>
      <c r="AR1966" s="28">
        <v>85618635</v>
      </c>
      <c r="AS1966" s="28">
        <v>600000</v>
      </c>
      <c r="AT1966" s="30">
        <v>1</v>
      </c>
      <c r="AU1966" s="30"/>
      <c r="AV1966" s="30"/>
      <c r="AW1966" s="30"/>
      <c r="AX1966" s="30"/>
      <c r="AY1966" s="30"/>
      <c r="AZ1966" s="30"/>
      <c r="BA1966" s="30"/>
      <c r="BB1966" s="30" t="s">
        <v>54452</v>
      </c>
      <c r="BC1966" s="30" t="s">
        <v>54452</v>
      </c>
      <c r="BD1966" s="30" t="s">
        <v>54452</v>
      </c>
      <c r="BE1966" s="30" t="s">
        <v>54452</v>
      </c>
      <c r="BF1966" s="30" t="s">
        <v>54452</v>
      </c>
      <c r="BG1966" s="30">
        <v>7</v>
      </c>
      <c r="BH1966" s="30" t="s">
        <v>8850</v>
      </c>
      <c r="BI1966" s="31"/>
    </row>
    <row r="1967" spans="1:61" ht="16.5">
      <c r="A1967" s="21" t="s">
        <v>11338</v>
      </c>
      <c r="B1967" s="21">
        <v>11558</v>
      </c>
      <c r="C1967" s="21">
        <v>1942644</v>
      </c>
      <c r="D1967" s="21">
        <v>1268168621</v>
      </c>
      <c r="E1967" s="22">
        <v>1344110022862</v>
      </c>
      <c r="F1967" s="24" t="s">
        <v>11339</v>
      </c>
      <c r="G1967" s="24" t="s">
        <v>44</v>
      </c>
      <c r="H1967" s="24" t="s">
        <v>51</v>
      </c>
      <c r="I1967" s="24" t="s">
        <v>65</v>
      </c>
      <c r="J1967" s="24" t="s">
        <v>1180</v>
      </c>
      <c r="K1967" s="21">
        <v>53</v>
      </c>
      <c r="L1967" s="32" t="s">
        <v>11340</v>
      </c>
      <c r="M1967" s="21" t="s">
        <v>11341</v>
      </c>
      <c r="N1967" s="21">
        <v>1</v>
      </c>
      <c r="O1967" s="21" t="s">
        <v>55</v>
      </c>
      <c r="P1967" s="21">
        <v>0</v>
      </c>
      <c r="Q1967" s="21">
        <v>0</v>
      </c>
      <c r="R1967" s="21">
        <v>0</v>
      </c>
      <c r="S1967" s="21">
        <v>0</v>
      </c>
      <c r="T1967" s="21">
        <v>0</v>
      </c>
      <c r="U1967" s="33">
        <v>854970</v>
      </c>
      <c r="V1967" s="21">
        <v>0</v>
      </c>
      <c r="W1967" s="21">
        <v>0</v>
      </c>
      <c r="X1967" s="21">
        <v>0</v>
      </c>
      <c r="Y1967" s="21">
        <v>0</v>
      </c>
      <c r="Z1967" s="16" t="s">
        <v>315</v>
      </c>
      <c r="AA1967" s="102">
        <v>0</v>
      </c>
      <c r="AB1967" s="99">
        <v>0</v>
      </c>
      <c r="AC1967" s="99">
        <v>0</v>
      </c>
      <c r="AD1967" s="21">
        <v>8.5</v>
      </c>
      <c r="AE1967" s="99">
        <v>0</v>
      </c>
      <c r="AF1967" s="21">
        <f t="shared" si="30"/>
        <v>8.5</v>
      </c>
      <c r="AG1967" s="21" t="s">
        <v>11342</v>
      </c>
      <c r="AH1967" s="24" t="s">
        <v>11343</v>
      </c>
      <c r="AI1967" s="24" t="s">
        <v>11344</v>
      </c>
      <c r="AJ1967" s="27" t="s">
        <v>32438</v>
      </c>
      <c r="AK1967" s="28" t="s">
        <v>60</v>
      </c>
      <c r="AL1967" s="28">
        <v>10</v>
      </c>
      <c r="AM1967" s="28">
        <v>20030108</v>
      </c>
      <c r="AN1967" s="29">
        <v>359</v>
      </c>
      <c r="AO1967" s="29">
        <v>202212</v>
      </c>
      <c r="AP1967" s="29">
        <v>2022</v>
      </c>
      <c r="AQ1967" s="28">
        <v>32467505</v>
      </c>
      <c r="AR1967" s="28">
        <v>7339431</v>
      </c>
      <c r="AS1967" s="28">
        <v>250000</v>
      </c>
      <c r="AT1967" s="30">
        <v>1</v>
      </c>
      <c r="AU1967" s="30"/>
      <c r="AV1967" s="30"/>
      <c r="AW1967" s="30"/>
      <c r="AX1967" s="30"/>
      <c r="AY1967" s="30"/>
      <c r="AZ1967" s="30"/>
      <c r="BA1967" s="30"/>
      <c r="BB1967" s="30" t="s">
        <v>54452</v>
      </c>
      <c r="BC1967" s="30" t="s">
        <v>54452</v>
      </c>
      <c r="BD1967" s="30" t="s">
        <v>54452</v>
      </c>
      <c r="BE1967" s="30" t="s">
        <v>54452</v>
      </c>
      <c r="BF1967" s="30" t="s">
        <v>54452</v>
      </c>
      <c r="BG1967" s="30">
        <v>13</v>
      </c>
      <c r="BH1967" s="30"/>
      <c r="BI1967" s="31"/>
    </row>
    <row r="1968" spans="1:61" ht="16.5">
      <c r="A1968" s="21" t="s">
        <v>13298</v>
      </c>
      <c r="B1968" s="21">
        <v>13129</v>
      </c>
      <c r="C1968" s="21">
        <v>6512875</v>
      </c>
      <c r="D1968" s="21">
        <v>6068700134</v>
      </c>
      <c r="E1968" s="22">
        <v>1311110418804</v>
      </c>
      <c r="F1968" s="24" t="s">
        <v>13299</v>
      </c>
      <c r="G1968" s="24" t="s">
        <v>44</v>
      </c>
      <c r="H1968" s="24" t="s">
        <v>51</v>
      </c>
      <c r="I1968" s="24" t="s">
        <v>63</v>
      </c>
      <c r="J1968" s="24" t="s">
        <v>462</v>
      </c>
      <c r="K1968" s="21">
        <v>56</v>
      </c>
      <c r="L1968" s="32" t="s">
        <v>13300</v>
      </c>
      <c r="M1968" s="21" t="s">
        <v>13301</v>
      </c>
      <c r="N1968" s="21">
        <v>1</v>
      </c>
      <c r="O1968" s="21" t="s">
        <v>55</v>
      </c>
      <c r="P1968" s="21">
        <v>0</v>
      </c>
      <c r="Q1968" s="21">
        <v>0</v>
      </c>
      <c r="R1968" s="21">
        <v>0</v>
      </c>
      <c r="S1968" s="21">
        <v>0</v>
      </c>
      <c r="T1968" s="21">
        <v>0</v>
      </c>
      <c r="U1968" s="21">
        <v>0</v>
      </c>
      <c r="V1968" s="21">
        <v>0</v>
      </c>
      <c r="W1968" s="33">
        <v>2226971</v>
      </c>
      <c r="X1968" s="21">
        <v>0</v>
      </c>
      <c r="Y1968" s="21">
        <v>0</v>
      </c>
      <c r="Z1968" s="16" t="s">
        <v>315</v>
      </c>
      <c r="AA1968" s="102">
        <v>0</v>
      </c>
      <c r="AB1968" s="99">
        <v>0</v>
      </c>
      <c r="AC1968" s="99">
        <v>0</v>
      </c>
      <c r="AD1968" s="99">
        <v>0</v>
      </c>
      <c r="AE1968" s="21">
        <v>22.2</v>
      </c>
      <c r="AF1968" s="21">
        <f t="shared" si="30"/>
        <v>22.2</v>
      </c>
      <c r="AG1968" s="21" t="s">
        <v>13302</v>
      </c>
      <c r="AH1968" s="24" t="s">
        <v>13303</v>
      </c>
      <c r="AI1968" s="24" t="s">
        <v>13304</v>
      </c>
      <c r="AJ1968" s="27" t="s">
        <v>31908</v>
      </c>
      <c r="AK1968" s="28" t="s">
        <v>60</v>
      </c>
      <c r="AL1968" s="28">
        <v>10</v>
      </c>
      <c r="AM1968" s="28">
        <v>20150806</v>
      </c>
      <c r="AN1968" s="29">
        <v>608</v>
      </c>
      <c r="AO1968" s="29">
        <v>202212</v>
      </c>
      <c r="AP1968" s="29">
        <v>2022</v>
      </c>
      <c r="AQ1968" s="28">
        <v>38248915</v>
      </c>
      <c r="AR1968" s="28">
        <v>30353655</v>
      </c>
      <c r="AS1968" s="28">
        <v>4500000</v>
      </c>
      <c r="AT1968" s="30">
        <v>1</v>
      </c>
      <c r="AU1968" s="30"/>
      <c r="AV1968" s="30"/>
      <c r="AW1968" s="30"/>
      <c r="AX1968" s="30"/>
      <c r="AY1968" s="30"/>
      <c r="AZ1968" s="30"/>
      <c r="BA1968" s="30"/>
      <c r="BB1968" s="30" t="s">
        <v>54452</v>
      </c>
      <c r="BC1968" s="30" t="s">
        <v>54452</v>
      </c>
      <c r="BD1968" s="30" t="s">
        <v>54452</v>
      </c>
      <c r="BE1968" s="30" t="s">
        <v>54452</v>
      </c>
      <c r="BF1968" s="30" t="s">
        <v>54452</v>
      </c>
      <c r="BG1968" s="30">
        <v>7</v>
      </c>
      <c r="BH1968" s="30"/>
      <c r="BI1968" s="31"/>
    </row>
    <row r="1969" spans="1:61" ht="16.5">
      <c r="A1969" s="21" t="s">
        <v>3328</v>
      </c>
      <c r="B1969" s="21">
        <v>3046</v>
      </c>
      <c r="C1969" s="21">
        <v>1523297</v>
      </c>
      <c r="D1969" s="21">
        <v>5068108019</v>
      </c>
      <c r="E1969" s="22">
        <v>1746110009701</v>
      </c>
      <c r="F1969" s="24" t="s">
        <v>3329</v>
      </c>
      <c r="G1969" s="24" t="s">
        <v>44</v>
      </c>
      <c r="H1969" s="24" t="s">
        <v>51</v>
      </c>
      <c r="I1969" s="24" t="s">
        <v>52</v>
      </c>
      <c r="J1969" s="24" t="s">
        <v>1004</v>
      </c>
      <c r="K1969" s="21">
        <v>21</v>
      </c>
      <c r="L1969" s="32" t="s">
        <v>3330</v>
      </c>
      <c r="M1969" s="21" t="s">
        <v>3331</v>
      </c>
      <c r="N1969" s="21">
        <v>1</v>
      </c>
      <c r="O1969" s="21" t="s">
        <v>55</v>
      </c>
      <c r="P1969" s="21">
        <v>0</v>
      </c>
      <c r="Q1969" s="33">
        <v>77768</v>
      </c>
      <c r="R1969" s="21">
        <v>0</v>
      </c>
      <c r="S1969" s="33">
        <v>845800</v>
      </c>
      <c r="T1969" s="21">
        <v>0</v>
      </c>
      <c r="U1969" s="21">
        <v>0</v>
      </c>
      <c r="V1969" s="21">
        <v>0</v>
      </c>
      <c r="W1969" s="21">
        <v>0</v>
      </c>
      <c r="X1969" s="33">
        <v>1960219</v>
      </c>
      <c r="Y1969" s="21">
        <v>0</v>
      </c>
      <c r="Z1969" s="16" t="s">
        <v>56</v>
      </c>
      <c r="AA1969" s="102">
        <v>0</v>
      </c>
      <c r="AB1969" s="21">
        <v>0.7</v>
      </c>
      <c r="AC1969" s="21">
        <v>8.4</v>
      </c>
      <c r="AD1969" s="99">
        <v>0</v>
      </c>
      <c r="AE1969" s="21">
        <v>19.600000000000001</v>
      </c>
      <c r="AF1969" s="21">
        <f t="shared" si="30"/>
        <v>28.700000000000003</v>
      </c>
      <c r="AG1969" s="21" t="s">
        <v>3332</v>
      </c>
      <c r="AH1969" s="24" t="s">
        <v>3333</v>
      </c>
      <c r="AI1969" s="24" t="s">
        <v>3334</v>
      </c>
      <c r="AJ1969" s="27" t="s">
        <v>32439</v>
      </c>
      <c r="AK1969" s="28" t="s">
        <v>60</v>
      </c>
      <c r="AL1969" s="28">
        <v>10</v>
      </c>
      <c r="AM1969" s="28">
        <v>19900410</v>
      </c>
      <c r="AN1969" s="29">
        <v>310</v>
      </c>
      <c r="AO1969" s="29">
        <v>202212</v>
      </c>
      <c r="AP1969" s="29">
        <v>2022</v>
      </c>
      <c r="AQ1969" s="28">
        <v>1000391554</v>
      </c>
      <c r="AR1969" s="28">
        <v>407180676</v>
      </c>
      <c r="AS1969" s="28">
        <v>5598735</v>
      </c>
      <c r="AT1969" s="30">
        <v>1</v>
      </c>
      <c r="AU1969" s="30"/>
      <c r="AV1969" s="30"/>
      <c r="AW1969" s="30"/>
      <c r="AX1969" s="30"/>
      <c r="AY1969" s="30"/>
      <c r="AZ1969" s="30"/>
      <c r="BA1969" s="30"/>
      <c r="BB1969" s="30" t="s">
        <v>54452</v>
      </c>
      <c r="BC1969" s="30" t="s">
        <v>54452</v>
      </c>
      <c r="BD1969" s="30" t="s">
        <v>54452</v>
      </c>
      <c r="BE1969" s="30" t="s">
        <v>54452</v>
      </c>
      <c r="BF1969" s="30" t="s">
        <v>3335</v>
      </c>
      <c r="BG1969" s="30">
        <v>2</v>
      </c>
      <c r="BH1969" s="30" t="s">
        <v>3336</v>
      </c>
      <c r="BI1969" s="31"/>
    </row>
    <row r="1970" spans="1:61" ht="16.5">
      <c r="A1970" s="21" t="s">
        <v>4689</v>
      </c>
      <c r="B1970" s="21">
        <v>4356</v>
      </c>
      <c r="C1970" s="21">
        <v>5896190</v>
      </c>
      <c r="D1970" s="21">
        <v>1348724586</v>
      </c>
      <c r="E1970" s="22">
        <v>1314110317688</v>
      </c>
      <c r="F1970" s="24" t="s">
        <v>4690</v>
      </c>
      <c r="G1970" s="24" t="s">
        <v>44</v>
      </c>
      <c r="H1970" s="24" t="s">
        <v>51</v>
      </c>
      <c r="I1970" s="24" t="s">
        <v>65</v>
      </c>
      <c r="J1970" s="24" t="s">
        <v>1944</v>
      </c>
      <c r="K1970" s="21">
        <v>26</v>
      </c>
      <c r="L1970" s="32" t="s">
        <v>4691</v>
      </c>
      <c r="M1970" s="21" t="s">
        <v>4692</v>
      </c>
      <c r="N1970" s="21">
        <v>1</v>
      </c>
      <c r="O1970" s="21" t="s">
        <v>55</v>
      </c>
      <c r="P1970" s="21">
        <v>0</v>
      </c>
      <c r="Q1970" s="21">
        <v>0</v>
      </c>
      <c r="R1970" s="33">
        <v>40000</v>
      </c>
      <c r="S1970" s="21">
        <v>0</v>
      </c>
      <c r="T1970" s="21">
        <v>0</v>
      </c>
      <c r="U1970" s="33">
        <v>2700</v>
      </c>
      <c r="V1970" s="21">
        <v>0</v>
      </c>
      <c r="W1970" s="39">
        <v>32900</v>
      </c>
      <c r="X1970" s="21">
        <v>0</v>
      </c>
      <c r="Y1970" s="33">
        <v>58500</v>
      </c>
      <c r="Z1970" s="16" t="s">
        <v>126</v>
      </c>
      <c r="AA1970" s="102">
        <v>0</v>
      </c>
      <c r="AB1970" s="21">
        <v>0.9</v>
      </c>
      <c r="AC1970" s="99">
        <v>0</v>
      </c>
      <c r="AD1970" s="99">
        <v>0</v>
      </c>
      <c r="AE1970" s="21">
        <v>0.3</v>
      </c>
      <c r="AF1970" s="21">
        <f t="shared" si="30"/>
        <v>1.2</v>
      </c>
      <c r="AG1970" s="21" t="s">
        <v>4693</v>
      </c>
      <c r="AH1970" s="24" t="s">
        <v>4694</v>
      </c>
      <c r="AI1970" s="24" t="s">
        <v>4695</v>
      </c>
      <c r="AJ1970" s="27" t="s">
        <v>32440</v>
      </c>
      <c r="AK1970" s="28" t="s">
        <v>60</v>
      </c>
      <c r="AL1970" s="28">
        <v>10</v>
      </c>
      <c r="AM1970" s="29">
        <v>20140409</v>
      </c>
      <c r="AN1970" s="29">
        <v>1354</v>
      </c>
      <c r="AO1970" s="29">
        <v>202305</v>
      </c>
      <c r="AP1970" s="29">
        <v>2022</v>
      </c>
      <c r="AQ1970" s="28">
        <v>8539629</v>
      </c>
      <c r="AR1970" s="28">
        <v>12705694</v>
      </c>
      <c r="AS1970" s="28">
        <v>900000</v>
      </c>
      <c r="AT1970" s="30">
        <v>1</v>
      </c>
      <c r="AU1970" s="30"/>
      <c r="AV1970" s="30"/>
      <c r="AW1970" s="30"/>
      <c r="AX1970" s="30"/>
      <c r="AY1970" s="30"/>
      <c r="AZ1970" s="30"/>
      <c r="BA1970" s="30"/>
      <c r="BB1970" s="30" t="s">
        <v>54452</v>
      </c>
      <c r="BC1970" s="30" t="s">
        <v>54452</v>
      </c>
      <c r="BD1970" s="30" t="s">
        <v>54452</v>
      </c>
      <c r="BE1970" s="30" t="s">
        <v>54452</v>
      </c>
      <c r="BF1970" s="30" t="s">
        <v>54452</v>
      </c>
      <c r="BG1970" s="30">
        <v>7</v>
      </c>
      <c r="BH1970" s="30" t="s">
        <v>645</v>
      </c>
      <c r="BI1970" s="31"/>
    </row>
    <row r="1971" spans="1:61" ht="16.5">
      <c r="A1971" s="21" t="s">
        <v>5095</v>
      </c>
      <c r="B1971" s="21">
        <v>4796</v>
      </c>
      <c r="C1971" s="21">
        <v>1432639</v>
      </c>
      <c r="D1971" s="21">
        <v>6218101561</v>
      </c>
      <c r="E1971" s="22">
        <v>1845110003290</v>
      </c>
      <c r="F1971" s="24" t="s">
        <v>5096</v>
      </c>
      <c r="G1971" s="24" t="s">
        <v>44</v>
      </c>
      <c r="H1971" s="24" t="s">
        <v>51</v>
      </c>
      <c r="I1971" s="24" t="s">
        <v>65</v>
      </c>
      <c r="J1971" s="24" t="s">
        <v>1010</v>
      </c>
      <c r="K1971" s="21">
        <v>30</v>
      </c>
      <c r="L1971" s="32" t="s">
        <v>5097</v>
      </c>
      <c r="M1971" s="21" t="s">
        <v>5098</v>
      </c>
      <c r="N1971" s="21">
        <v>1</v>
      </c>
      <c r="O1971" s="21" t="s">
        <v>55</v>
      </c>
      <c r="P1971" s="33">
        <v>243073</v>
      </c>
      <c r="Q1971" s="21">
        <v>0</v>
      </c>
      <c r="R1971" s="21">
        <v>0</v>
      </c>
      <c r="S1971" s="33">
        <v>221555</v>
      </c>
      <c r="T1971" s="21">
        <v>0</v>
      </c>
      <c r="U1971" s="33">
        <v>6596</v>
      </c>
      <c r="V1971" s="21">
        <v>0</v>
      </c>
      <c r="W1971" s="21">
        <v>0</v>
      </c>
      <c r="X1971" s="33">
        <v>4117139</v>
      </c>
      <c r="Y1971" s="33">
        <v>2743000</v>
      </c>
      <c r="Z1971" s="16" t="s">
        <v>126</v>
      </c>
      <c r="AA1971" s="21">
        <v>2.4</v>
      </c>
      <c r="AB1971" s="21">
        <v>27.4</v>
      </c>
      <c r="AC1971" s="21">
        <v>2.2000000000000002</v>
      </c>
      <c r="AD1971" s="99">
        <v>0</v>
      </c>
      <c r="AE1971" s="21">
        <v>41.1</v>
      </c>
      <c r="AF1971" s="21">
        <f t="shared" si="30"/>
        <v>73.099999999999994</v>
      </c>
      <c r="AG1971" s="21" t="s">
        <v>5099</v>
      </c>
      <c r="AH1971" s="24" t="s">
        <v>5100</v>
      </c>
      <c r="AI1971" s="24" t="s">
        <v>5101</v>
      </c>
      <c r="AJ1971" s="27" t="s">
        <v>32441</v>
      </c>
      <c r="AK1971" s="28" t="s">
        <v>70</v>
      </c>
      <c r="AL1971" s="28">
        <v>10</v>
      </c>
      <c r="AM1971" s="28">
        <v>19880125</v>
      </c>
      <c r="AN1971" s="29">
        <v>452</v>
      </c>
      <c r="AO1971" s="29">
        <v>202306</v>
      </c>
      <c r="AP1971" s="29">
        <v>2022</v>
      </c>
      <c r="AQ1971" s="28">
        <v>102495944</v>
      </c>
      <c r="AR1971" s="28">
        <v>274711021</v>
      </c>
      <c r="AS1971" s="28">
        <v>7940878</v>
      </c>
      <c r="AT1971" s="30">
        <v>1</v>
      </c>
      <c r="AU1971" s="30"/>
      <c r="AV1971" s="30"/>
      <c r="AW1971" s="30"/>
      <c r="AX1971" s="30"/>
      <c r="AY1971" s="30"/>
      <c r="AZ1971" s="30"/>
      <c r="BA1971" s="30"/>
      <c r="BB1971" s="30" t="s">
        <v>54452</v>
      </c>
      <c r="BC1971" s="30" t="s">
        <v>54452</v>
      </c>
      <c r="BD1971" s="30" t="s">
        <v>54452</v>
      </c>
      <c r="BE1971" s="30" t="s">
        <v>54452</v>
      </c>
      <c r="BF1971" s="30" t="s">
        <v>5102</v>
      </c>
      <c r="BG1971" s="30">
        <v>2</v>
      </c>
      <c r="BH1971" s="30"/>
      <c r="BI1971" s="31"/>
    </row>
    <row r="1972" spans="1:61" ht="16.5">
      <c r="A1972" s="21" t="s">
        <v>5495</v>
      </c>
      <c r="B1972" s="21">
        <v>5363</v>
      </c>
      <c r="C1972" s="21">
        <v>1241613</v>
      </c>
      <c r="D1972" s="21">
        <v>6218101580</v>
      </c>
      <c r="E1972" s="22">
        <v>1845110000642</v>
      </c>
      <c r="F1972" s="24" t="s">
        <v>5496</v>
      </c>
      <c r="G1972" s="24" t="s">
        <v>44</v>
      </c>
      <c r="H1972" s="24" t="s">
        <v>51</v>
      </c>
      <c r="I1972" s="24" t="s">
        <v>52</v>
      </c>
      <c r="J1972" s="24" t="s">
        <v>1980</v>
      </c>
      <c r="K1972" s="21">
        <v>32</v>
      </c>
      <c r="L1972" s="32" t="s">
        <v>5497</v>
      </c>
      <c r="M1972" s="21" t="s">
        <v>5498</v>
      </c>
      <c r="N1972" s="21">
        <v>1</v>
      </c>
      <c r="O1972" s="21" t="s">
        <v>55</v>
      </c>
      <c r="P1972" s="33">
        <v>342990</v>
      </c>
      <c r="Q1972" s="33">
        <v>3293458</v>
      </c>
      <c r="R1972" s="33">
        <v>121769</v>
      </c>
      <c r="S1972" s="33">
        <v>9063136</v>
      </c>
      <c r="T1972" s="21">
        <v>0</v>
      </c>
      <c r="U1972" s="33">
        <v>283702</v>
      </c>
      <c r="V1972" s="21">
        <v>0</v>
      </c>
      <c r="W1972" s="21">
        <v>0</v>
      </c>
      <c r="X1972" s="39">
        <v>2251988</v>
      </c>
      <c r="Y1972" s="33">
        <v>15372178</v>
      </c>
      <c r="Z1972" s="16" t="s">
        <v>126</v>
      </c>
      <c r="AA1972" s="21">
        <v>3.4</v>
      </c>
      <c r="AB1972" s="21">
        <v>187.8</v>
      </c>
      <c r="AC1972" s="21">
        <v>90.6</v>
      </c>
      <c r="AD1972" s="21">
        <v>2.8</v>
      </c>
      <c r="AE1972" s="21">
        <v>22.5</v>
      </c>
      <c r="AF1972" s="21">
        <f t="shared" si="30"/>
        <v>307.10000000000002</v>
      </c>
      <c r="AG1972" s="21" t="s">
        <v>5499</v>
      </c>
      <c r="AH1972" s="24" t="s">
        <v>5500</v>
      </c>
      <c r="AI1972" s="24" t="s">
        <v>5501</v>
      </c>
      <c r="AJ1972" s="27" t="s">
        <v>32442</v>
      </c>
      <c r="AK1972" s="28" t="s">
        <v>156</v>
      </c>
      <c r="AL1972" s="28">
        <v>10</v>
      </c>
      <c r="AM1972" s="28">
        <v>19710623</v>
      </c>
      <c r="AN1972" s="29">
        <v>1138</v>
      </c>
      <c r="AO1972" s="29">
        <v>202306</v>
      </c>
      <c r="AP1972" s="29">
        <v>2022</v>
      </c>
      <c r="AQ1972" s="28">
        <v>772331699</v>
      </c>
      <c r="AR1972" s="28">
        <v>1632577263</v>
      </c>
      <c r="AS1972" s="28">
        <v>4997003</v>
      </c>
      <c r="AT1972" s="30">
        <v>2</v>
      </c>
      <c r="AU1972" s="30"/>
      <c r="AV1972" s="30"/>
      <c r="AW1972" s="30"/>
      <c r="AX1972" s="30"/>
      <c r="AY1972" s="30"/>
      <c r="AZ1972" s="30"/>
      <c r="BA1972" s="30"/>
      <c r="BB1972" s="30" t="s">
        <v>54452</v>
      </c>
      <c r="BC1972" s="30" t="s">
        <v>54452</v>
      </c>
      <c r="BD1972" s="30" t="s">
        <v>54452</v>
      </c>
      <c r="BE1972" s="30" t="s">
        <v>54452</v>
      </c>
      <c r="BF1972" s="30" t="s">
        <v>5502</v>
      </c>
      <c r="BG1972" s="30">
        <v>2</v>
      </c>
      <c r="BH1972" s="30" t="s">
        <v>853</v>
      </c>
      <c r="BI1972" s="31"/>
    </row>
    <row r="1973" spans="1:61" ht="16.5">
      <c r="A1973" s="21" t="s">
        <v>6072</v>
      </c>
      <c r="B1973" s="21">
        <v>6150</v>
      </c>
      <c r="C1973" s="21">
        <v>6672906</v>
      </c>
      <c r="D1973" s="21">
        <v>8278100291</v>
      </c>
      <c r="E1973" s="22">
        <v>1942110254136</v>
      </c>
      <c r="F1973" s="24" t="s">
        <v>6073</v>
      </c>
      <c r="G1973" s="24" t="s">
        <v>44</v>
      </c>
      <c r="H1973" s="24" t="s">
        <v>51</v>
      </c>
      <c r="I1973" s="24" t="s">
        <v>52</v>
      </c>
      <c r="J1973" s="24" t="s">
        <v>1011</v>
      </c>
      <c r="K1973" s="21">
        <v>35</v>
      </c>
      <c r="L1973" s="32" t="s">
        <v>6074</v>
      </c>
      <c r="M1973" s="21" t="s">
        <v>6075</v>
      </c>
      <c r="N1973" s="21">
        <v>1</v>
      </c>
      <c r="O1973" s="21" t="s">
        <v>351</v>
      </c>
      <c r="P1973" s="21">
        <v>0</v>
      </c>
      <c r="Q1973" s="36">
        <v>40</v>
      </c>
      <c r="R1973" s="21">
        <v>0</v>
      </c>
      <c r="S1973" s="33">
        <v>2625</v>
      </c>
      <c r="T1973" s="21">
        <v>0</v>
      </c>
      <c r="U1973" s="36">
        <v>104</v>
      </c>
      <c r="V1973" s="33">
        <v>2705</v>
      </c>
      <c r="W1973" s="33">
        <v>1129</v>
      </c>
      <c r="X1973" s="21">
        <v>0</v>
      </c>
      <c r="Y1973" s="33">
        <v>6082</v>
      </c>
      <c r="Z1973" s="16" t="s">
        <v>126</v>
      </c>
      <c r="AA1973" s="103">
        <v>0</v>
      </c>
      <c r="AB1973" s="37">
        <v>61.2</v>
      </c>
      <c r="AC1973" s="37">
        <v>26.2</v>
      </c>
      <c r="AD1973" s="37">
        <v>1</v>
      </c>
      <c r="AE1973" s="37">
        <v>38.299999999999997</v>
      </c>
      <c r="AF1973" s="21">
        <f t="shared" si="30"/>
        <v>126.7</v>
      </c>
      <c r="AG1973" s="21" t="s">
        <v>6076</v>
      </c>
      <c r="AH1973" s="24" t="s">
        <v>6077</v>
      </c>
      <c r="AI1973" s="24" t="s">
        <v>6078</v>
      </c>
      <c r="AJ1973" s="27" t="s">
        <v>32443</v>
      </c>
      <c r="AK1973" s="28" t="s">
        <v>60</v>
      </c>
      <c r="AL1973" s="28">
        <v>10</v>
      </c>
      <c r="AM1973" s="28">
        <v>20160311</v>
      </c>
      <c r="AN1973" s="29">
        <v>1307</v>
      </c>
      <c r="AO1973" s="29">
        <v>202212</v>
      </c>
      <c r="AP1973" s="29">
        <v>2022</v>
      </c>
      <c r="AQ1973" s="28">
        <v>1827987249</v>
      </c>
      <c r="AR1973" s="28">
        <v>1589839571</v>
      </c>
      <c r="AS1973" s="28">
        <v>26884105</v>
      </c>
      <c r="AT1973" s="30">
        <v>2</v>
      </c>
      <c r="AU1973" s="30"/>
      <c r="AV1973" s="30"/>
      <c r="AW1973" s="30"/>
      <c r="AX1973" s="30"/>
      <c r="AY1973" s="30"/>
      <c r="AZ1973" s="30"/>
      <c r="BA1973" s="30"/>
      <c r="BB1973" s="30" t="s">
        <v>54452</v>
      </c>
      <c r="BC1973" s="30" t="s">
        <v>54452</v>
      </c>
      <c r="BD1973" s="30" t="s">
        <v>54452</v>
      </c>
      <c r="BE1973" s="30" t="s">
        <v>54452</v>
      </c>
      <c r="BF1973" s="30" t="s">
        <v>54452</v>
      </c>
      <c r="BG1973" s="30">
        <v>4</v>
      </c>
      <c r="BH1973" s="30" t="s">
        <v>6079</v>
      </c>
      <c r="BI1973" s="31"/>
    </row>
    <row r="1974" spans="1:61" ht="16.5">
      <c r="A1974" s="21" t="s">
        <v>4434</v>
      </c>
      <c r="B1974" s="21">
        <v>4150</v>
      </c>
      <c r="C1974" s="21">
        <v>1780662</v>
      </c>
      <c r="D1974" s="21">
        <v>1398111954</v>
      </c>
      <c r="E1974" s="22">
        <v>1244110006602</v>
      </c>
      <c r="F1974" s="24" t="s">
        <v>4435</v>
      </c>
      <c r="G1974" s="24" t="s">
        <v>44</v>
      </c>
      <c r="H1974" s="24" t="s">
        <v>51</v>
      </c>
      <c r="I1974" s="24" t="s">
        <v>52</v>
      </c>
      <c r="J1974" s="24" t="s">
        <v>1944</v>
      </c>
      <c r="K1974" s="21">
        <v>26</v>
      </c>
      <c r="L1974" s="32" t="s">
        <v>4436</v>
      </c>
      <c r="M1974" s="21" t="s">
        <v>4437</v>
      </c>
      <c r="N1974" s="21">
        <v>1</v>
      </c>
      <c r="O1974" s="21" t="s">
        <v>55</v>
      </c>
      <c r="P1974" s="33">
        <v>1401</v>
      </c>
      <c r="Q1974" s="21">
        <v>0</v>
      </c>
      <c r="R1974" s="21">
        <v>0</v>
      </c>
      <c r="S1974" s="33">
        <v>18000</v>
      </c>
      <c r="T1974" s="21">
        <v>0</v>
      </c>
      <c r="U1974" s="21">
        <v>0</v>
      </c>
      <c r="V1974" s="21">
        <v>0</v>
      </c>
      <c r="W1974" s="21">
        <v>0</v>
      </c>
      <c r="X1974" s="33">
        <v>176936</v>
      </c>
      <c r="Y1974" s="33">
        <v>3849018</v>
      </c>
      <c r="Z1974" s="16" t="s">
        <v>126</v>
      </c>
      <c r="AA1974" s="102">
        <v>0</v>
      </c>
      <c r="AB1974" s="21">
        <v>38.4</v>
      </c>
      <c r="AC1974" s="21">
        <v>0.1</v>
      </c>
      <c r="AD1974" s="99">
        <v>0</v>
      </c>
      <c r="AE1974" s="21">
        <v>1.7</v>
      </c>
      <c r="AF1974" s="21">
        <f t="shared" si="30"/>
        <v>40.200000000000003</v>
      </c>
      <c r="AG1974" s="21" t="s">
        <v>4438</v>
      </c>
      <c r="AH1974" s="24" t="s">
        <v>4439</v>
      </c>
      <c r="AI1974" s="24" t="s">
        <v>4440</v>
      </c>
      <c r="AJ1974" s="27" t="s">
        <v>32444</v>
      </c>
      <c r="AK1974" s="28" t="s">
        <v>70</v>
      </c>
      <c r="AL1974" s="28">
        <v>10</v>
      </c>
      <c r="AM1974" s="28">
        <v>19871205</v>
      </c>
      <c r="AN1974" s="29">
        <v>1049</v>
      </c>
      <c r="AO1974" s="29">
        <v>202306</v>
      </c>
      <c r="AP1974" s="29">
        <v>2022</v>
      </c>
      <c r="AQ1974" s="28">
        <v>327913392</v>
      </c>
      <c r="AR1974" s="28">
        <v>225443965</v>
      </c>
      <c r="AS1974" s="28">
        <v>11372252</v>
      </c>
      <c r="AT1974" s="30">
        <v>2</v>
      </c>
      <c r="AU1974" s="30"/>
      <c r="AV1974" s="30"/>
      <c r="AW1974" s="30"/>
      <c r="AX1974" s="30"/>
      <c r="AY1974" s="30"/>
      <c r="AZ1974" s="30"/>
      <c r="BA1974" s="30"/>
      <c r="BB1974" s="30" t="s">
        <v>54452</v>
      </c>
      <c r="BC1974" s="30" t="s">
        <v>54452</v>
      </c>
      <c r="BD1974" s="30" t="s">
        <v>54452</v>
      </c>
      <c r="BE1974" s="30" t="s">
        <v>54452</v>
      </c>
      <c r="BF1974" s="30" t="s">
        <v>54452</v>
      </c>
      <c r="BG1974" s="30">
        <v>5</v>
      </c>
      <c r="BH1974" s="30"/>
      <c r="BI1974" s="31"/>
    </row>
    <row r="1975" spans="1:61" ht="16.5">
      <c r="A1975" s="21" t="s">
        <v>11852</v>
      </c>
      <c r="B1975" s="21">
        <v>11946</v>
      </c>
      <c r="C1975" s="21">
        <v>1297134</v>
      </c>
      <c r="D1975" s="21">
        <v>1058619360</v>
      </c>
      <c r="E1975" s="22">
        <v>1101112118267</v>
      </c>
      <c r="F1975" s="24" t="s">
        <v>11853</v>
      </c>
      <c r="G1975" s="24" t="s">
        <v>44</v>
      </c>
      <c r="H1975" s="24" t="s">
        <v>51</v>
      </c>
      <c r="I1975" s="24" t="s">
        <v>52</v>
      </c>
      <c r="J1975" s="24" t="s">
        <v>1180</v>
      </c>
      <c r="K1975" s="21">
        <v>53</v>
      </c>
      <c r="L1975" s="32" t="s">
        <v>11854</v>
      </c>
      <c r="M1975" s="21" t="s">
        <v>11855</v>
      </c>
      <c r="N1975" s="21">
        <v>1</v>
      </c>
      <c r="O1975" s="21" t="s">
        <v>55</v>
      </c>
      <c r="P1975" s="21">
        <v>0</v>
      </c>
      <c r="Q1975" s="21">
        <v>0</v>
      </c>
      <c r="R1975" s="21">
        <v>0</v>
      </c>
      <c r="S1975" s="21">
        <v>0</v>
      </c>
      <c r="T1975" s="21">
        <v>0</v>
      </c>
      <c r="U1975" s="33">
        <v>416033</v>
      </c>
      <c r="V1975" s="21">
        <v>0</v>
      </c>
      <c r="W1975" s="33">
        <v>4821952</v>
      </c>
      <c r="X1975" s="33">
        <v>14788784</v>
      </c>
      <c r="Y1975" s="33">
        <v>11781525</v>
      </c>
      <c r="Z1975" s="16" t="s">
        <v>315</v>
      </c>
      <c r="AA1975" s="102">
        <v>0</v>
      </c>
      <c r="AB1975" s="21">
        <v>117.8</v>
      </c>
      <c r="AC1975" s="99">
        <v>0</v>
      </c>
      <c r="AD1975" s="21">
        <v>4.0999999999999996</v>
      </c>
      <c r="AE1975" s="21">
        <v>196.1</v>
      </c>
      <c r="AF1975" s="21">
        <f t="shared" si="30"/>
        <v>318</v>
      </c>
      <c r="AG1975" s="21" t="s">
        <v>11856</v>
      </c>
      <c r="AH1975" s="24" t="s">
        <v>11857</v>
      </c>
      <c r="AI1975" s="24" t="s">
        <v>11858</v>
      </c>
      <c r="AJ1975" s="27" t="s">
        <v>32445</v>
      </c>
      <c r="AK1975" s="28" t="s">
        <v>60</v>
      </c>
      <c r="AL1975" s="28">
        <v>10</v>
      </c>
      <c r="AM1975" s="28">
        <v>20001127</v>
      </c>
      <c r="AN1975" s="29">
        <v>1522</v>
      </c>
      <c r="AO1975" s="29">
        <v>202303</v>
      </c>
      <c r="AP1975" s="29">
        <v>2022</v>
      </c>
      <c r="AQ1975" s="28">
        <v>813607985</v>
      </c>
      <c r="AR1975" s="28">
        <v>233779562</v>
      </c>
      <c r="AS1975" s="28">
        <v>3000000</v>
      </c>
      <c r="AT1975" s="30">
        <v>2</v>
      </c>
      <c r="AU1975" s="30"/>
      <c r="AV1975" s="30"/>
      <c r="AW1975" s="30"/>
      <c r="AX1975" s="30"/>
      <c r="AY1975" s="30"/>
      <c r="AZ1975" s="30"/>
      <c r="BA1975" s="30"/>
      <c r="BB1975" s="30" t="s">
        <v>54452</v>
      </c>
      <c r="BC1975" s="30" t="s">
        <v>54452</v>
      </c>
      <c r="BD1975" s="30" t="s">
        <v>54452</v>
      </c>
      <c r="BE1975" s="30" t="s">
        <v>54452</v>
      </c>
      <c r="BF1975" s="30" t="s">
        <v>54452</v>
      </c>
      <c r="BG1975" s="30">
        <v>4</v>
      </c>
      <c r="BH1975" s="30" t="s">
        <v>237</v>
      </c>
      <c r="BI1975" s="31"/>
    </row>
    <row r="1976" spans="1:61" ht="16.5">
      <c r="A1976" s="21" t="s">
        <v>7219</v>
      </c>
      <c r="B1976" s="21">
        <v>7276</v>
      </c>
      <c r="C1976" s="21">
        <v>3966966</v>
      </c>
      <c r="D1976" s="21">
        <v>4108645979</v>
      </c>
      <c r="E1976" s="22">
        <v>2001110311145</v>
      </c>
      <c r="F1976" s="24" t="s">
        <v>7220</v>
      </c>
      <c r="G1976" s="24" t="s">
        <v>44</v>
      </c>
      <c r="H1976" s="24" t="s">
        <v>51</v>
      </c>
      <c r="I1976" s="24" t="s">
        <v>52</v>
      </c>
      <c r="J1976" s="24" t="s">
        <v>2830</v>
      </c>
      <c r="K1976" s="21">
        <v>34</v>
      </c>
      <c r="L1976" s="32" t="s">
        <v>7221</v>
      </c>
      <c r="M1976" s="21" t="s">
        <v>7222</v>
      </c>
      <c r="N1976" s="21">
        <v>1</v>
      </c>
      <c r="O1976" s="21" t="s">
        <v>55</v>
      </c>
      <c r="P1976" s="39">
        <v>2006963</v>
      </c>
      <c r="Q1976" s="39">
        <v>141716</v>
      </c>
      <c r="R1976" s="39">
        <v>606530</v>
      </c>
      <c r="S1976" s="33">
        <v>1364038</v>
      </c>
      <c r="T1976" s="21">
        <v>0</v>
      </c>
      <c r="U1976" s="21">
        <v>0</v>
      </c>
      <c r="V1976" s="33">
        <v>270265</v>
      </c>
      <c r="W1976" s="33">
        <v>334325</v>
      </c>
      <c r="X1976" s="21">
        <v>0</v>
      </c>
      <c r="Y1976" s="33">
        <v>2602263</v>
      </c>
      <c r="Z1976" s="16" t="s">
        <v>126</v>
      </c>
      <c r="AA1976" s="21">
        <v>20</v>
      </c>
      <c r="AB1976" s="21">
        <v>33.5</v>
      </c>
      <c r="AC1976" s="21">
        <v>13.6</v>
      </c>
      <c r="AD1976" s="99">
        <v>0</v>
      </c>
      <c r="AE1976" s="21">
        <v>6</v>
      </c>
      <c r="AF1976" s="21">
        <f t="shared" ref="AF1976:AF2039" si="31">SUM(AA1976:AE1976)</f>
        <v>73.099999999999994</v>
      </c>
      <c r="AG1976" s="21" t="s">
        <v>7223</v>
      </c>
      <c r="AH1976" s="24" t="s">
        <v>7224</v>
      </c>
      <c r="AI1976" s="24" t="s">
        <v>7225</v>
      </c>
      <c r="AJ1976" s="27" t="s">
        <v>32446</v>
      </c>
      <c r="AK1976" s="28" t="s">
        <v>60</v>
      </c>
      <c r="AL1976" s="28">
        <v>10</v>
      </c>
      <c r="AM1976" s="28">
        <v>20110111</v>
      </c>
      <c r="AN1976" s="29">
        <v>353</v>
      </c>
      <c r="AO1976" s="29">
        <v>202212</v>
      </c>
      <c r="AP1976" s="29">
        <v>2022</v>
      </c>
      <c r="AQ1976" s="28">
        <v>274107246</v>
      </c>
      <c r="AR1976" s="28">
        <v>209588305</v>
      </c>
      <c r="AS1976" s="28">
        <v>1604150</v>
      </c>
      <c r="AT1976" s="30">
        <v>2</v>
      </c>
      <c r="AU1976" s="30"/>
      <c r="AV1976" s="30"/>
      <c r="AW1976" s="30"/>
      <c r="AX1976" s="30"/>
      <c r="AY1976" s="30"/>
      <c r="AZ1976" s="30"/>
      <c r="BA1976" s="30"/>
      <c r="BB1976" s="30" t="s">
        <v>54452</v>
      </c>
      <c r="BC1976" s="30" t="s">
        <v>54452</v>
      </c>
      <c r="BD1976" s="30" t="s">
        <v>54452</v>
      </c>
      <c r="BE1976" s="30" t="s">
        <v>54452</v>
      </c>
      <c r="BF1976" s="30" t="s">
        <v>54452</v>
      </c>
      <c r="BG1976" s="30">
        <v>7</v>
      </c>
      <c r="BH1976" s="30"/>
      <c r="BI1976" s="31"/>
    </row>
    <row r="1977" spans="1:61" ht="16.5">
      <c r="A1977" s="21" t="s">
        <v>15439</v>
      </c>
      <c r="B1977" s="21">
        <v>14691</v>
      </c>
      <c r="C1977" s="21">
        <v>1907270</v>
      </c>
      <c r="D1977" s="21">
        <v>2118675027</v>
      </c>
      <c r="E1977" s="22">
        <v>1101112226268</v>
      </c>
      <c r="F1977" s="24" t="s">
        <v>15440</v>
      </c>
      <c r="G1977" s="24" t="s">
        <v>44</v>
      </c>
      <c r="H1977" s="24" t="s">
        <v>51</v>
      </c>
      <c r="I1977" s="24" t="s">
        <v>52</v>
      </c>
      <c r="J1977" s="24" t="s">
        <v>363</v>
      </c>
      <c r="K1977" s="21">
        <v>63</v>
      </c>
      <c r="L1977" s="32" t="s">
        <v>15441</v>
      </c>
      <c r="M1977" s="21" t="s">
        <v>15442</v>
      </c>
      <c r="N1977" s="21">
        <v>1</v>
      </c>
      <c r="O1977" s="21" t="s">
        <v>55</v>
      </c>
      <c r="P1977" s="21">
        <v>0</v>
      </c>
      <c r="Q1977" s="21">
        <v>0</v>
      </c>
      <c r="R1977" s="21">
        <v>0</v>
      </c>
      <c r="S1977" s="33">
        <v>4900</v>
      </c>
      <c r="T1977" s="21">
        <v>0</v>
      </c>
      <c r="U1977" s="21">
        <v>0</v>
      </c>
      <c r="V1977" s="21">
        <v>0</v>
      </c>
      <c r="W1977" s="33">
        <v>15055</v>
      </c>
      <c r="X1977" s="33">
        <v>27000</v>
      </c>
      <c r="Y1977" s="21">
        <v>0</v>
      </c>
      <c r="Z1977" s="16" t="s">
        <v>315</v>
      </c>
      <c r="AA1977" s="102">
        <v>0</v>
      </c>
      <c r="AB1977" s="99">
        <v>0</v>
      </c>
      <c r="AC1977" s="99">
        <v>0</v>
      </c>
      <c r="AD1977" s="99">
        <v>0</v>
      </c>
      <c r="AE1977" s="21">
        <v>0.4</v>
      </c>
      <c r="AF1977" s="21">
        <f t="shared" si="31"/>
        <v>0.4</v>
      </c>
      <c r="AG1977" s="21" t="s">
        <v>15311</v>
      </c>
      <c r="AH1977" s="24" t="s">
        <v>15443</v>
      </c>
      <c r="AI1977" s="24" t="s">
        <v>15444</v>
      </c>
      <c r="AJ1977" s="27" t="s">
        <v>32447</v>
      </c>
      <c r="AK1977" s="28" t="s">
        <v>60</v>
      </c>
      <c r="AL1977" s="28">
        <v>10</v>
      </c>
      <c r="AM1977" s="28">
        <v>20010502</v>
      </c>
      <c r="AN1977" s="29">
        <v>635</v>
      </c>
      <c r="AO1977" s="29">
        <v>202304</v>
      </c>
      <c r="AP1977" s="29">
        <v>2022</v>
      </c>
      <c r="AQ1977" s="28">
        <v>121183747</v>
      </c>
      <c r="AR1977" s="28">
        <v>118018367</v>
      </c>
      <c r="AS1977" s="28">
        <v>1000000</v>
      </c>
      <c r="AT1977" s="30">
        <v>2</v>
      </c>
      <c r="AU1977" s="30"/>
      <c r="AV1977" s="30"/>
      <c r="AW1977" s="30"/>
      <c r="AX1977" s="30"/>
      <c r="AY1977" s="30"/>
      <c r="AZ1977" s="30"/>
      <c r="BA1977" s="30"/>
      <c r="BB1977" s="30" t="s">
        <v>54452</v>
      </c>
      <c r="BC1977" s="30" t="s">
        <v>54452</v>
      </c>
      <c r="BD1977" s="30" t="s">
        <v>54452</v>
      </c>
      <c r="BE1977" s="30" t="s">
        <v>54452</v>
      </c>
      <c r="BF1977" s="30" t="s">
        <v>54452</v>
      </c>
      <c r="BG1977" s="30">
        <v>7</v>
      </c>
      <c r="BH1977" s="30"/>
      <c r="BI1977" s="31"/>
    </row>
    <row r="1978" spans="1:61" ht="16.5">
      <c r="A1978" s="21" t="s">
        <v>3128</v>
      </c>
      <c r="B1978" s="21">
        <v>2872</v>
      </c>
      <c r="C1978" s="21">
        <v>1743116</v>
      </c>
      <c r="D1978" s="21">
        <v>1268143237</v>
      </c>
      <c r="E1978" s="22">
        <v>1342110035116</v>
      </c>
      <c r="F1978" s="24" t="s">
        <v>3129</v>
      </c>
      <c r="G1978" s="24" t="s">
        <v>44</v>
      </c>
      <c r="H1978" s="24" t="s">
        <v>51</v>
      </c>
      <c r="I1978" s="24" t="s">
        <v>65</v>
      </c>
      <c r="J1978" s="24" t="s">
        <v>1935</v>
      </c>
      <c r="K1978" s="21">
        <v>18</v>
      </c>
      <c r="L1978" s="32" t="s">
        <v>3130</v>
      </c>
      <c r="M1978" s="21" t="s">
        <v>3131</v>
      </c>
      <c r="N1978" s="21">
        <v>1</v>
      </c>
      <c r="O1978" s="21" t="s">
        <v>83</v>
      </c>
      <c r="P1978" s="51">
        <v>175173716</v>
      </c>
      <c r="Q1978" s="51">
        <v>580437800</v>
      </c>
      <c r="R1978" s="51">
        <v>16059000</v>
      </c>
      <c r="S1978" s="51">
        <v>4671940000</v>
      </c>
      <c r="T1978" s="21">
        <v>0</v>
      </c>
      <c r="U1978" s="51">
        <v>25579824</v>
      </c>
      <c r="V1978" s="21">
        <v>0</v>
      </c>
      <c r="W1978" s="21">
        <v>0</v>
      </c>
      <c r="X1978" s="51">
        <v>443400000</v>
      </c>
      <c r="Y1978" s="51">
        <v>4723835270</v>
      </c>
      <c r="Z1978" s="16" t="s">
        <v>56</v>
      </c>
      <c r="AA1978" s="21">
        <v>1.7</v>
      </c>
      <c r="AB1978" s="21">
        <v>53.2</v>
      </c>
      <c r="AC1978" s="21">
        <v>46.7</v>
      </c>
      <c r="AD1978" s="21">
        <v>0.2</v>
      </c>
      <c r="AE1978" s="21">
        <v>4.4000000000000004</v>
      </c>
      <c r="AF1978" s="21">
        <f t="shared" si="31"/>
        <v>106.20000000000002</v>
      </c>
      <c r="AG1978" s="21" t="s">
        <v>3132</v>
      </c>
      <c r="AH1978" s="24" t="s">
        <v>3133</v>
      </c>
      <c r="AI1978" s="24" t="s">
        <v>3134</v>
      </c>
      <c r="AJ1978" s="27" t="s">
        <v>32448</v>
      </c>
      <c r="AK1978" s="28" t="s">
        <v>60</v>
      </c>
      <c r="AL1978" s="28">
        <v>10</v>
      </c>
      <c r="AM1978" s="28">
        <v>20000201</v>
      </c>
      <c r="AN1978" s="29">
        <v>342</v>
      </c>
      <c r="AO1978" s="29">
        <v>202212</v>
      </c>
      <c r="AP1978" s="29">
        <v>2022</v>
      </c>
      <c r="AQ1978" s="28">
        <v>78259098</v>
      </c>
      <c r="AR1978" s="28">
        <v>162314777</v>
      </c>
      <c r="AS1978" s="28">
        <v>5150620</v>
      </c>
      <c r="AT1978" s="30">
        <v>2</v>
      </c>
      <c r="AU1978" s="30"/>
      <c r="AV1978" s="30"/>
      <c r="AW1978" s="30"/>
      <c r="AX1978" s="30"/>
      <c r="AY1978" s="30"/>
      <c r="AZ1978" s="30"/>
      <c r="BA1978" s="30"/>
      <c r="BB1978" s="30" t="s">
        <v>54452</v>
      </c>
      <c r="BC1978" s="30" t="s">
        <v>54452</v>
      </c>
      <c r="BD1978" s="30" t="s">
        <v>54452</v>
      </c>
      <c r="BE1978" s="30" t="s">
        <v>54452</v>
      </c>
      <c r="BF1978" s="30" t="s">
        <v>54452</v>
      </c>
      <c r="BG1978" s="30">
        <v>4</v>
      </c>
      <c r="BH1978" s="30" t="s">
        <v>237</v>
      </c>
      <c r="BI1978" s="31"/>
    </row>
    <row r="1979" spans="1:61" ht="16.5">
      <c r="A1979" s="21" t="s">
        <v>1962</v>
      </c>
      <c r="B1979" s="21">
        <v>1982</v>
      </c>
      <c r="C1979" s="21">
        <v>1605586</v>
      </c>
      <c r="D1979" s="21">
        <v>1338122642</v>
      </c>
      <c r="E1979" s="22">
        <v>1341110010839</v>
      </c>
      <c r="F1979" s="24" t="s">
        <v>1963</v>
      </c>
      <c r="G1979" s="24" t="s">
        <v>44</v>
      </c>
      <c r="H1979" s="24" t="s">
        <v>51</v>
      </c>
      <c r="I1979" s="24" t="s">
        <v>52</v>
      </c>
      <c r="J1979" s="24" t="s">
        <v>1463</v>
      </c>
      <c r="K1979" s="21">
        <v>11</v>
      </c>
      <c r="L1979" s="32" t="s">
        <v>1964</v>
      </c>
      <c r="M1979" s="21" t="s">
        <v>1965</v>
      </c>
      <c r="N1979" s="21">
        <v>1</v>
      </c>
      <c r="O1979" s="21" t="s">
        <v>83</v>
      </c>
      <c r="P1979" s="21">
        <v>0</v>
      </c>
      <c r="Q1979" s="33">
        <v>338991870</v>
      </c>
      <c r="R1979" s="33">
        <v>314140000</v>
      </c>
      <c r="S1979" s="33">
        <v>1610409000</v>
      </c>
      <c r="T1979" s="21">
        <v>0</v>
      </c>
      <c r="U1979" s="33">
        <v>212416961</v>
      </c>
      <c r="V1979" s="33">
        <v>100531910</v>
      </c>
      <c r="W1979" s="33">
        <v>484695350</v>
      </c>
      <c r="X1979" s="21">
        <v>0</v>
      </c>
      <c r="Y1979" s="33">
        <v>18800846169</v>
      </c>
      <c r="Z1979" s="16" t="s">
        <v>56</v>
      </c>
      <c r="AA1979" s="102">
        <v>0</v>
      </c>
      <c r="AB1979" s="21">
        <v>194.5</v>
      </c>
      <c r="AC1979" s="21">
        <v>16.100000000000001</v>
      </c>
      <c r="AD1979" s="21">
        <v>2.1</v>
      </c>
      <c r="AE1979" s="21">
        <v>5.8</v>
      </c>
      <c r="AF1979" s="21">
        <f t="shared" si="31"/>
        <v>218.5</v>
      </c>
      <c r="AG1979" s="21" t="s">
        <v>1966</v>
      </c>
      <c r="AH1979" s="24" t="s">
        <v>1967</v>
      </c>
      <c r="AI1979" s="24" t="s">
        <v>1968</v>
      </c>
      <c r="AJ1979" s="27" t="s">
        <v>32449</v>
      </c>
      <c r="AK1979" s="28" t="s">
        <v>60</v>
      </c>
      <c r="AL1979" s="28">
        <v>10</v>
      </c>
      <c r="AM1979" s="28">
        <v>19840701</v>
      </c>
      <c r="AN1979" s="29">
        <v>373</v>
      </c>
      <c r="AO1979" s="29">
        <v>202212</v>
      </c>
      <c r="AP1979" s="29">
        <v>2022</v>
      </c>
      <c r="AQ1979" s="28">
        <v>1099651676</v>
      </c>
      <c r="AR1979" s="28">
        <v>532996453</v>
      </c>
      <c r="AS1979" s="28">
        <v>4200000</v>
      </c>
      <c r="AT1979" s="30">
        <v>1</v>
      </c>
      <c r="AU1979" s="30"/>
      <c r="AV1979" s="30"/>
      <c r="AW1979" s="30"/>
      <c r="AX1979" s="30"/>
      <c r="AY1979" s="30"/>
      <c r="AZ1979" s="30"/>
      <c r="BA1979" s="30"/>
      <c r="BB1979" s="30" t="s">
        <v>54452</v>
      </c>
      <c r="BC1979" s="30" t="s">
        <v>54452</v>
      </c>
      <c r="BD1979" s="30" t="s">
        <v>54452</v>
      </c>
      <c r="BE1979" s="30" t="s">
        <v>54452</v>
      </c>
      <c r="BF1979" s="30" t="s">
        <v>54452</v>
      </c>
      <c r="BG1979" s="30">
        <v>7</v>
      </c>
      <c r="BH1979" s="30"/>
      <c r="BI1979" s="31"/>
    </row>
    <row r="1980" spans="1:61" ht="16.5">
      <c r="A1980" s="21" t="s">
        <v>14111</v>
      </c>
      <c r="B1980" s="21">
        <v>13828</v>
      </c>
      <c r="C1980" s="21">
        <v>1346318</v>
      </c>
      <c r="D1980" s="21">
        <v>1078609325</v>
      </c>
      <c r="E1980" s="22">
        <v>1101112411520</v>
      </c>
      <c r="F1980" s="24" t="s">
        <v>14112</v>
      </c>
      <c r="G1980" s="24" t="s">
        <v>44</v>
      </c>
      <c r="H1980" s="24" t="s">
        <v>51</v>
      </c>
      <c r="I1980" s="24" t="s">
        <v>63</v>
      </c>
      <c r="J1980" s="24" t="s">
        <v>467</v>
      </c>
      <c r="K1980" s="21">
        <v>49</v>
      </c>
      <c r="L1980" s="32" t="s">
        <v>14113</v>
      </c>
      <c r="M1980" s="21" t="s">
        <v>14114</v>
      </c>
      <c r="N1980" s="21">
        <v>1</v>
      </c>
      <c r="O1980" s="21" t="s">
        <v>351</v>
      </c>
      <c r="P1980" s="51">
        <v>74560</v>
      </c>
      <c r="Q1980" s="79">
        <v>10</v>
      </c>
      <c r="R1980" s="21">
        <v>0</v>
      </c>
      <c r="S1980" s="79">
        <v>800</v>
      </c>
      <c r="T1980" s="21">
        <v>0</v>
      </c>
      <c r="U1980" s="79">
        <v>752</v>
      </c>
      <c r="V1980" s="79">
        <v>6</v>
      </c>
      <c r="W1980" s="51">
        <v>1905</v>
      </c>
      <c r="X1980" s="21">
        <v>0</v>
      </c>
      <c r="Y1980" s="51">
        <v>19135</v>
      </c>
      <c r="Z1980" s="16" t="s">
        <v>315</v>
      </c>
      <c r="AA1980" s="37">
        <v>745.6</v>
      </c>
      <c r="AB1980" s="37">
        <v>191.4</v>
      </c>
      <c r="AC1980" s="37">
        <v>8</v>
      </c>
      <c r="AD1980" s="37">
        <v>7.5</v>
      </c>
      <c r="AE1980" s="37">
        <v>19.100000000000001</v>
      </c>
      <c r="AF1980" s="21">
        <f t="shared" si="31"/>
        <v>971.6</v>
      </c>
      <c r="AG1980" s="21" t="s">
        <v>14115</v>
      </c>
      <c r="AH1980" s="24" t="s">
        <v>14116</v>
      </c>
      <c r="AI1980" s="24" t="s">
        <v>14117</v>
      </c>
      <c r="AJ1980" s="27" t="s">
        <v>31984</v>
      </c>
      <c r="AK1980" s="28" t="s">
        <v>60</v>
      </c>
      <c r="AL1980" s="28">
        <v>10</v>
      </c>
      <c r="AM1980" s="28">
        <v>20020103</v>
      </c>
      <c r="AN1980" s="29">
        <v>505</v>
      </c>
      <c r="AO1980" s="29">
        <v>202306</v>
      </c>
      <c r="AP1980" s="29">
        <v>2022</v>
      </c>
      <c r="AQ1980" s="28">
        <v>193236000</v>
      </c>
      <c r="AR1980" s="28">
        <v>1760518000</v>
      </c>
      <c r="AS1980" s="28">
        <v>25800000</v>
      </c>
      <c r="AT1980" s="30">
        <v>2</v>
      </c>
      <c r="AU1980" s="30"/>
      <c r="AV1980" s="30"/>
      <c r="AW1980" s="30"/>
      <c r="AX1980" s="30"/>
      <c r="AY1980" s="30"/>
      <c r="AZ1980" s="30"/>
      <c r="BA1980" s="30"/>
      <c r="BB1980" s="30" t="s">
        <v>54452</v>
      </c>
      <c r="BC1980" s="30" t="s">
        <v>54452</v>
      </c>
      <c r="BD1980" s="30" t="s">
        <v>54452</v>
      </c>
      <c r="BE1980" s="30" t="s">
        <v>54452</v>
      </c>
      <c r="BF1980" s="30" t="s">
        <v>54452</v>
      </c>
      <c r="BG1980" s="30">
        <v>8</v>
      </c>
      <c r="BH1980" s="30"/>
      <c r="BI1980" s="31"/>
    </row>
    <row r="1981" spans="1:61" ht="16.5">
      <c r="A1981" s="21" t="s">
        <v>6570</v>
      </c>
      <c r="B1981" s="21">
        <v>6726</v>
      </c>
      <c r="C1981" s="21">
        <v>1426634</v>
      </c>
      <c r="D1981" s="21">
        <v>6218114106</v>
      </c>
      <c r="E1981" s="22">
        <v>1845110009735</v>
      </c>
      <c r="F1981" s="24" t="s">
        <v>6571</v>
      </c>
      <c r="G1981" s="24" t="s">
        <v>44</v>
      </c>
      <c r="H1981" s="24" t="s">
        <v>51</v>
      </c>
      <c r="I1981" s="24" t="s">
        <v>52</v>
      </c>
      <c r="J1981" s="24" t="s">
        <v>1033</v>
      </c>
      <c r="K1981" s="21">
        <v>38</v>
      </c>
      <c r="L1981" s="32" t="s">
        <v>6572</v>
      </c>
      <c r="M1981" s="21" t="s">
        <v>6573</v>
      </c>
      <c r="N1981" s="21">
        <v>1</v>
      </c>
      <c r="O1981" s="21" t="s">
        <v>55</v>
      </c>
      <c r="P1981" s="21">
        <v>0</v>
      </c>
      <c r="Q1981" s="21">
        <v>0</v>
      </c>
      <c r="R1981" s="21">
        <v>0</v>
      </c>
      <c r="S1981" s="33">
        <v>1233024</v>
      </c>
      <c r="T1981" s="21">
        <v>0</v>
      </c>
      <c r="U1981" s="21">
        <v>0</v>
      </c>
      <c r="V1981" s="33">
        <v>212400</v>
      </c>
      <c r="W1981" s="33">
        <v>55020</v>
      </c>
      <c r="X1981" s="21">
        <v>0</v>
      </c>
      <c r="Y1981" s="33">
        <v>2190720</v>
      </c>
      <c r="Z1981" s="16" t="s">
        <v>126</v>
      </c>
      <c r="AA1981" s="102">
        <v>0</v>
      </c>
      <c r="AB1981" s="21">
        <v>21.9</v>
      </c>
      <c r="AC1981" s="21">
        <v>12.3</v>
      </c>
      <c r="AD1981" s="99">
        <v>0</v>
      </c>
      <c r="AE1981" s="21">
        <v>2.6</v>
      </c>
      <c r="AF1981" s="21">
        <f t="shared" si="31"/>
        <v>36.800000000000004</v>
      </c>
      <c r="AG1981" s="21" t="s">
        <v>6574</v>
      </c>
      <c r="AH1981" s="24" t="s">
        <v>6575</v>
      </c>
      <c r="AI1981" s="24" t="s">
        <v>6576</v>
      </c>
      <c r="AJ1981" s="27" t="s">
        <v>32450</v>
      </c>
      <c r="AK1981" s="28" t="s">
        <v>60</v>
      </c>
      <c r="AL1981" s="28">
        <v>10</v>
      </c>
      <c r="AM1981" s="28">
        <v>19790125</v>
      </c>
      <c r="AN1981" s="29">
        <v>342</v>
      </c>
      <c r="AO1981" s="29">
        <v>202306</v>
      </c>
      <c r="AP1981" s="29">
        <v>2022</v>
      </c>
      <c r="AQ1981" s="28">
        <v>199054770</v>
      </c>
      <c r="AR1981" s="28">
        <v>208751570</v>
      </c>
      <c r="AS1981" s="28">
        <v>5693300</v>
      </c>
      <c r="AT1981" s="30">
        <v>2</v>
      </c>
      <c r="AU1981" s="30"/>
      <c r="AV1981" s="30"/>
      <c r="AW1981" s="30"/>
      <c r="AX1981" s="30"/>
      <c r="AY1981" s="30"/>
      <c r="AZ1981" s="30"/>
      <c r="BA1981" s="30"/>
      <c r="BB1981" s="30" t="s">
        <v>54452</v>
      </c>
      <c r="BC1981" s="30" t="s">
        <v>54452</v>
      </c>
      <c r="BD1981" s="30" t="s">
        <v>54452</v>
      </c>
      <c r="BE1981" s="30" t="s">
        <v>54452</v>
      </c>
      <c r="BF1981" s="30" t="s">
        <v>6577</v>
      </c>
      <c r="BG1981" s="30">
        <v>2</v>
      </c>
      <c r="BH1981" s="30"/>
      <c r="BI1981" s="31"/>
    </row>
    <row r="1982" spans="1:61" ht="16.5">
      <c r="A1982" s="21" t="s">
        <v>7589</v>
      </c>
      <c r="B1982" s="21">
        <v>7661</v>
      </c>
      <c r="C1982" s="21">
        <v>1709547</v>
      </c>
      <c r="D1982" s="21">
        <v>6208110295</v>
      </c>
      <c r="E1982" s="22">
        <v>1801110025147</v>
      </c>
      <c r="F1982" s="24" t="s">
        <v>7590</v>
      </c>
      <c r="G1982" s="24" t="s">
        <v>44</v>
      </c>
      <c r="H1982" s="24" t="s">
        <v>51</v>
      </c>
      <c r="I1982" s="24" t="s">
        <v>52</v>
      </c>
      <c r="J1982" s="24" t="s">
        <v>1033</v>
      </c>
      <c r="K1982" s="21">
        <v>38</v>
      </c>
      <c r="L1982" s="32" t="s">
        <v>7591</v>
      </c>
      <c r="M1982" s="21" t="s">
        <v>4261</v>
      </c>
      <c r="N1982" s="21">
        <v>1</v>
      </c>
      <c r="O1982" s="21" t="s">
        <v>55</v>
      </c>
      <c r="P1982" s="21">
        <v>0</v>
      </c>
      <c r="Q1982" s="21">
        <v>0</v>
      </c>
      <c r="R1982" s="80">
        <v>13200</v>
      </c>
      <c r="S1982" s="21">
        <v>0</v>
      </c>
      <c r="T1982" s="21">
        <v>0</v>
      </c>
      <c r="U1982" s="21">
        <v>0</v>
      </c>
      <c r="V1982" s="21">
        <v>0</v>
      </c>
      <c r="W1982" s="21">
        <v>0</v>
      </c>
      <c r="X1982" s="72">
        <v>59400</v>
      </c>
      <c r="Y1982" s="80">
        <v>8113315</v>
      </c>
      <c r="Z1982" s="16" t="s">
        <v>1249</v>
      </c>
      <c r="AA1982" s="102">
        <v>0</v>
      </c>
      <c r="AB1982" s="21">
        <v>81.2</v>
      </c>
      <c r="AC1982" s="99">
        <v>0</v>
      </c>
      <c r="AD1982" s="99">
        <v>0</v>
      </c>
      <c r="AE1982" s="21">
        <v>0.5</v>
      </c>
      <c r="AF1982" s="21">
        <f t="shared" si="31"/>
        <v>81.7</v>
      </c>
      <c r="AG1982" s="21" t="s">
        <v>3977</v>
      </c>
      <c r="AH1982" s="24" t="s">
        <v>7592</v>
      </c>
      <c r="AI1982" s="24" t="s">
        <v>7593</v>
      </c>
      <c r="AJ1982" s="27" t="s">
        <v>32451</v>
      </c>
      <c r="AK1982" s="28" t="s">
        <v>156</v>
      </c>
      <c r="AL1982" s="28">
        <v>10</v>
      </c>
      <c r="AM1982" s="28">
        <v>19760803</v>
      </c>
      <c r="AN1982" s="29">
        <v>733</v>
      </c>
      <c r="AO1982" s="29">
        <v>202306</v>
      </c>
      <c r="AP1982" s="29">
        <v>2022</v>
      </c>
      <c r="AQ1982" s="28">
        <v>472804592</v>
      </c>
      <c r="AR1982" s="28">
        <v>398240294</v>
      </c>
      <c r="AS1982" s="28">
        <v>19444285</v>
      </c>
      <c r="AT1982" s="30">
        <v>3</v>
      </c>
      <c r="AU1982" s="30"/>
      <c r="AV1982" s="30"/>
      <c r="AW1982" s="30"/>
      <c r="AX1982" s="30"/>
      <c r="AY1982" s="30"/>
      <c r="AZ1982" s="30"/>
      <c r="BA1982" s="30"/>
      <c r="BB1982" s="30" t="s">
        <v>54452</v>
      </c>
      <c r="BC1982" s="30" t="s">
        <v>54452</v>
      </c>
      <c r="BD1982" s="30" t="s">
        <v>54452</v>
      </c>
      <c r="BE1982" s="30" t="s">
        <v>54452</v>
      </c>
      <c r="BF1982" s="30" t="s">
        <v>7594</v>
      </c>
      <c r="BG1982" s="30">
        <v>2</v>
      </c>
      <c r="BH1982" s="30"/>
      <c r="BI1982" s="31"/>
    </row>
    <row r="1983" spans="1:61" ht="16.5">
      <c r="A1983" s="21" t="s">
        <v>17533</v>
      </c>
      <c r="B1983" s="21">
        <v>8736</v>
      </c>
      <c r="C1983" s="21">
        <v>9683509</v>
      </c>
      <c r="D1983" s="21">
        <v>6138702047</v>
      </c>
      <c r="E1983" s="22">
        <v>1314110483330</v>
      </c>
      <c r="F1983" s="24" t="s">
        <v>17534</v>
      </c>
      <c r="G1983" s="24" t="s">
        <v>44</v>
      </c>
      <c r="H1983" s="24" t="s">
        <v>51</v>
      </c>
      <c r="I1983" s="24" t="s">
        <v>65</v>
      </c>
      <c r="J1983" s="24" t="s">
        <v>313</v>
      </c>
      <c r="K1983" s="21">
        <v>46</v>
      </c>
      <c r="L1983" s="32" t="s">
        <v>17535</v>
      </c>
      <c r="M1983" s="21" t="s">
        <v>17536</v>
      </c>
      <c r="N1983" s="26">
        <v>1</v>
      </c>
      <c r="O1983" s="26">
        <v>0</v>
      </c>
      <c r="P1983" s="26">
        <v>0</v>
      </c>
      <c r="Q1983" s="26">
        <v>0</v>
      </c>
      <c r="R1983" s="26">
        <v>0</v>
      </c>
      <c r="S1983" s="26">
        <v>0</v>
      </c>
      <c r="T1983" s="26">
        <v>0</v>
      </c>
      <c r="U1983" s="26">
        <v>0</v>
      </c>
      <c r="V1983" s="26">
        <v>0</v>
      </c>
      <c r="W1983" s="26">
        <v>0</v>
      </c>
      <c r="X1983" s="26">
        <v>0</v>
      </c>
      <c r="Y1983" s="26">
        <v>0</v>
      </c>
      <c r="Z1983" s="21"/>
      <c r="AA1983" s="101">
        <v>0</v>
      </c>
      <c r="AB1983" s="98">
        <v>0</v>
      </c>
      <c r="AC1983" s="98">
        <v>0</v>
      </c>
      <c r="AD1983" s="98">
        <v>0</v>
      </c>
      <c r="AE1983" s="98">
        <v>0</v>
      </c>
      <c r="AF1983" s="21">
        <f t="shared" si="31"/>
        <v>0</v>
      </c>
      <c r="AG1983" s="21" t="s">
        <v>17537</v>
      </c>
      <c r="AH1983" s="24"/>
      <c r="AI1983" s="24" t="s">
        <v>17538</v>
      </c>
      <c r="AJ1983" s="27" t="s">
        <v>32452</v>
      </c>
      <c r="AK1983" s="28" t="s">
        <v>47</v>
      </c>
      <c r="AL1983" s="28">
        <v>10</v>
      </c>
      <c r="AM1983" s="28">
        <v>20210122</v>
      </c>
      <c r="AN1983" s="29">
        <v>302</v>
      </c>
      <c r="AO1983" s="29">
        <v>202304</v>
      </c>
      <c r="AP1983" s="29"/>
      <c r="AQ1983" s="28"/>
      <c r="AR1983" s="28"/>
      <c r="AS1983" s="28"/>
      <c r="AT1983" s="30">
        <v>2</v>
      </c>
      <c r="AU1983" s="30"/>
      <c r="AV1983" s="30"/>
      <c r="AW1983" s="30"/>
      <c r="AX1983" s="30"/>
      <c r="AY1983" s="30"/>
      <c r="AZ1983" s="30"/>
      <c r="BA1983" s="30"/>
      <c r="BB1983" s="30" t="s">
        <v>54452</v>
      </c>
      <c r="BC1983" s="30" t="s">
        <v>54452</v>
      </c>
      <c r="BD1983" s="30" t="s">
        <v>54452</v>
      </c>
      <c r="BE1983" s="30" t="s">
        <v>54452</v>
      </c>
      <c r="BF1983" s="30" t="s">
        <v>54452</v>
      </c>
      <c r="BG1983" s="30">
        <v>8</v>
      </c>
      <c r="BH1983" s="30"/>
      <c r="BI1983" s="31"/>
    </row>
    <row r="1984" spans="1:61" ht="16.5">
      <c r="A1984" s="21" t="s">
        <v>7663</v>
      </c>
      <c r="B1984" s="21">
        <v>7719</v>
      </c>
      <c r="C1984" s="21">
        <v>11034329</v>
      </c>
      <c r="D1984" s="21">
        <v>2458102444</v>
      </c>
      <c r="E1984" s="22">
        <v>1949110061264</v>
      </c>
      <c r="F1984" s="24" t="s">
        <v>7664</v>
      </c>
      <c r="G1984" s="24" t="s">
        <v>44</v>
      </c>
      <c r="H1984" s="24" t="s">
        <v>51</v>
      </c>
      <c r="I1984" s="24" t="s">
        <v>65</v>
      </c>
      <c r="J1984" s="24" t="s">
        <v>2407</v>
      </c>
      <c r="K1984" s="21">
        <v>39</v>
      </c>
      <c r="L1984" s="32" t="s">
        <v>7665</v>
      </c>
      <c r="M1984" s="21" t="s">
        <v>7666</v>
      </c>
      <c r="N1984" s="21">
        <v>1</v>
      </c>
      <c r="O1984" s="21" t="s">
        <v>55</v>
      </c>
      <c r="P1984" s="33">
        <v>11811</v>
      </c>
      <c r="Q1984" s="33">
        <v>11529</v>
      </c>
      <c r="R1984" s="21">
        <v>0</v>
      </c>
      <c r="S1984" s="33">
        <v>154000</v>
      </c>
      <c r="T1984" s="21">
        <v>0</v>
      </c>
      <c r="U1984" s="21">
        <v>0</v>
      </c>
      <c r="V1984" s="21">
        <v>0</v>
      </c>
      <c r="W1984" s="33">
        <v>8511</v>
      </c>
      <c r="X1984" s="21">
        <v>0</v>
      </c>
      <c r="Y1984" s="21">
        <v>0</v>
      </c>
      <c r="Z1984" s="16" t="s">
        <v>1249</v>
      </c>
      <c r="AA1984" s="21">
        <v>0.1</v>
      </c>
      <c r="AB1984" s="21">
        <v>0.1</v>
      </c>
      <c r="AC1984" s="21">
        <v>1.5</v>
      </c>
      <c r="AD1984" s="99">
        <v>0</v>
      </c>
      <c r="AE1984" s="99">
        <v>0</v>
      </c>
      <c r="AF1984" s="21">
        <f t="shared" si="31"/>
        <v>1.7</v>
      </c>
      <c r="AG1984" s="21" t="s">
        <v>7667</v>
      </c>
      <c r="AH1984" s="24" t="s">
        <v>7668</v>
      </c>
      <c r="AI1984" s="24" t="s">
        <v>1312</v>
      </c>
      <c r="AJ1984" s="27" t="s">
        <v>32453</v>
      </c>
      <c r="AK1984" s="28" t="s">
        <v>60</v>
      </c>
      <c r="AL1984" s="28">
        <v>10</v>
      </c>
      <c r="AM1984" s="28">
        <v>20220103</v>
      </c>
      <c r="AN1984" s="29">
        <v>339</v>
      </c>
      <c r="AO1984" s="29">
        <v>202212</v>
      </c>
      <c r="AP1984" s="29">
        <v>2022</v>
      </c>
      <c r="AQ1984" s="28">
        <v>48007814</v>
      </c>
      <c r="AR1984" s="28">
        <v>22287797</v>
      </c>
      <c r="AS1984" s="28">
        <v>579356</v>
      </c>
      <c r="AT1984" s="30">
        <v>2</v>
      </c>
      <c r="AU1984" s="30"/>
      <c r="AV1984" s="30"/>
      <c r="AW1984" s="30"/>
      <c r="AX1984" s="30"/>
      <c r="AY1984" s="30"/>
      <c r="AZ1984" s="30"/>
      <c r="BA1984" s="30"/>
      <c r="BB1984" s="30" t="s">
        <v>54452</v>
      </c>
      <c r="BC1984" s="30" t="s">
        <v>54452</v>
      </c>
      <c r="BD1984" s="30" t="s">
        <v>54452</v>
      </c>
      <c r="BE1984" s="30" t="s">
        <v>54452</v>
      </c>
      <c r="BF1984" s="30" t="s">
        <v>54452</v>
      </c>
      <c r="BG1984" s="30">
        <v>4</v>
      </c>
      <c r="BH1984" s="30" t="s">
        <v>237</v>
      </c>
      <c r="BI1984" s="31"/>
    </row>
    <row r="1985" spans="1:61" ht="16.5">
      <c r="A1985" s="21" t="s">
        <v>4036</v>
      </c>
      <c r="B1985" s="21">
        <v>3906</v>
      </c>
      <c r="C1985" s="21">
        <v>1632916</v>
      </c>
      <c r="D1985" s="21">
        <v>2118110771</v>
      </c>
      <c r="E1985" s="22">
        <v>1101110026206</v>
      </c>
      <c r="F1985" s="24" t="s">
        <v>4037</v>
      </c>
      <c r="G1985" s="24" t="s">
        <v>44</v>
      </c>
      <c r="H1985" s="24" t="s">
        <v>51</v>
      </c>
      <c r="I1985" s="24" t="s">
        <v>63</v>
      </c>
      <c r="J1985" s="24" t="s">
        <v>2778</v>
      </c>
      <c r="K1985" s="21">
        <v>25</v>
      </c>
      <c r="L1985" s="32" t="s">
        <v>4038</v>
      </c>
      <c r="M1985" s="21" t="s">
        <v>4039</v>
      </c>
      <c r="N1985" s="21">
        <v>1</v>
      </c>
      <c r="O1985" s="21" t="s">
        <v>351</v>
      </c>
      <c r="P1985" s="68">
        <v>0</v>
      </c>
      <c r="Q1985" s="68">
        <v>0</v>
      </c>
      <c r="R1985" s="33">
        <v>19</v>
      </c>
      <c r="S1985" s="33">
        <v>31</v>
      </c>
      <c r="T1985" s="21">
        <v>0</v>
      </c>
      <c r="U1985" s="21">
        <v>0</v>
      </c>
      <c r="V1985" s="21">
        <v>0</v>
      </c>
      <c r="W1985" s="21">
        <v>0</v>
      </c>
      <c r="X1985" s="33">
        <v>328</v>
      </c>
      <c r="Y1985" s="68">
        <v>195459</v>
      </c>
      <c r="Z1985" s="16" t="s">
        <v>126</v>
      </c>
      <c r="AA1985" s="103">
        <v>0</v>
      </c>
      <c r="AB1985" s="37">
        <v>1954.7</v>
      </c>
      <c r="AC1985" s="37">
        <v>0.3</v>
      </c>
      <c r="AD1985" s="100">
        <v>0</v>
      </c>
      <c r="AE1985" s="37">
        <v>3.2</v>
      </c>
      <c r="AF1985" s="21">
        <f t="shared" si="31"/>
        <v>1958.2</v>
      </c>
      <c r="AG1985" s="21" t="s">
        <v>4040</v>
      </c>
      <c r="AH1985" s="24" t="s">
        <v>4041</v>
      </c>
      <c r="AI1985" s="24" t="s">
        <v>4042</v>
      </c>
      <c r="AJ1985" s="27" t="s">
        <v>32454</v>
      </c>
      <c r="AK1985" s="28" t="s">
        <v>156</v>
      </c>
      <c r="AL1985" s="28">
        <v>10</v>
      </c>
      <c r="AM1985" s="28">
        <v>19530428</v>
      </c>
      <c r="AN1985" s="29">
        <v>2026</v>
      </c>
      <c r="AO1985" s="29">
        <v>202306</v>
      </c>
      <c r="AP1985" s="29">
        <v>2022</v>
      </c>
      <c r="AQ1985" s="28">
        <v>1675287534</v>
      </c>
      <c r="AR1985" s="28">
        <v>2120023184</v>
      </c>
      <c r="AS1985" s="28">
        <v>222555835</v>
      </c>
      <c r="AT1985" s="30">
        <v>2</v>
      </c>
      <c r="AU1985" s="30"/>
      <c r="AV1985" s="30"/>
      <c r="AW1985" s="30"/>
      <c r="AX1985" s="30"/>
      <c r="AY1985" s="30"/>
      <c r="AZ1985" s="30"/>
      <c r="BA1985" s="30"/>
      <c r="BB1985" s="30" t="s">
        <v>54452</v>
      </c>
      <c r="BC1985" s="30" t="s">
        <v>54452</v>
      </c>
      <c r="BD1985" s="30" t="s">
        <v>54452</v>
      </c>
      <c r="BE1985" s="30" t="s">
        <v>54452</v>
      </c>
      <c r="BF1985" s="30" t="s">
        <v>54452</v>
      </c>
      <c r="BG1985" s="30">
        <v>4</v>
      </c>
      <c r="BH1985" s="30" t="s">
        <v>237</v>
      </c>
      <c r="BI1985" s="31"/>
    </row>
    <row r="1986" spans="1:61" ht="16.5">
      <c r="A1986" s="21" t="s">
        <v>4450</v>
      </c>
      <c r="B1986" s="21">
        <v>4160</v>
      </c>
      <c r="C1986" s="21">
        <v>1768016</v>
      </c>
      <c r="D1986" s="21">
        <v>5148134293</v>
      </c>
      <c r="E1986" s="22">
        <v>1701110157356</v>
      </c>
      <c r="F1986" s="24" t="s">
        <v>4451</v>
      </c>
      <c r="G1986" s="24" t="s">
        <v>44</v>
      </c>
      <c r="H1986" s="24" t="s">
        <v>51</v>
      </c>
      <c r="I1986" s="24" t="s">
        <v>65</v>
      </c>
      <c r="J1986" s="24" t="s">
        <v>1944</v>
      </c>
      <c r="K1986" s="21">
        <v>26</v>
      </c>
      <c r="L1986" s="32" t="s">
        <v>4452</v>
      </c>
      <c r="M1986" s="21" t="s">
        <v>4453</v>
      </c>
      <c r="N1986" s="26">
        <v>1</v>
      </c>
      <c r="O1986" s="26" t="s">
        <v>55</v>
      </c>
      <c r="P1986" s="21">
        <v>0</v>
      </c>
      <c r="Q1986" s="33">
        <v>8001485</v>
      </c>
      <c r="R1986" s="33">
        <v>278000</v>
      </c>
      <c r="S1986" s="33">
        <f>45152085+32216697</f>
        <v>77368782</v>
      </c>
      <c r="T1986" s="21">
        <v>0</v>
      </c>
      <c r="U1986" s="33">
        <v>83743</v>
      </c>
      <c r="V1986" s="33">
        <v>120645</v>
      </c>
      <c r="W1986" s="33">
        <v>855591</v>
      </c>
      <c r="X1986" s="33">
        <v>4173561</v>
      </c>
      <c r="Y1986" s="33">
        <v>7730624</v>
      </c>
      <c r="Z1986" s="21" t="s">
        <v>126</v>
      </c>
      <c r="AA1986" s="102">
        <v>0</v>
      </c>
      <c r="AB1986" s="21">
        <v>160.1</v>
      </c>
      <c r="AC1986" s="21">
        <v>773.6</v>
      </c>
      <c r="AD1986" s="21">
        <v>0.8</v>
      </c>
      <c r="AE1986" s="21">
        <v>51.4</v>
      </c>
      <c r="AF1986" s="21">
        <f t="shared" si="31"/>
        <v>985.9</v>
      </c>
      <c r="AG1986" s="21" t="s">
        <v>4454</v>
      </c>
      <c r="AH1986" s="24" t="s">
        <v>4455</v>
      </c>
      <c r="AI1986" s="24" t="s">
        <v>4456</v>
      </c>
      <c r="AJ1986" s="27" t="s">
        <v>32455</v>
      </c>
      <c r="AK1986" s="28" t="s">
        <v>60</v>
      </c>
      <c r="AL1986" s="28">
        <v>10</v>
      </c>
      <c r="AM1986" s="28">
        <v>19990830</v>
      </c>
      <c r="AN1986" s="29">
        <v>569</v>
      </c>
      <c r="AO1986" s="29">
        <v>202212</v>
      </c>
      <c r="AP1986" s="29">
        <v>2022</v>
      </c>
      <c r="AQ1986" s="28">
        <v>121950713</v>
      </c>
      <c r="AR1986" s="28">
        <v>114245419</v>
      </c>
      <c r="AS1986" s="28">
        <v>3000000</v>
      </c>
      <c r="AT1986" s="30">
        <v>2</v>
      </c>
      <c r="AU1986" s="30"/>
      <c r="AV1986" s="30"/>
      <c r="AW1986" s="30"/>
      <c r="AX1986" s="30"/>
      <c r="AY1986" s="30"/>
      <c r="AZ1986" s="30"/>
      <c r="BA1986" s="30"/>
      <c r="BB1986" s="30" t="s">
        <v>54452</v>
      </c>
      <c r="BC1986" s="30" t="s">
        <v>54452</v>
      </c>
      <c r="BD1986" s="30" t="s">
        <v>54452</v>
      </c>
      <c r="BE1986" s="30" t="s">
        <v>54452</v>
      </c>
      <c r="BF1986" s="30" t="s">
        <v>4457</v>
      </c>
      <c r="BG1986" s="30">
        <v>2</v>
      </c>
      <c r="BH1986" s="30"/>
      <c r="BI1986" s="31"/>
    </row>
    <row r="1987" spans="1:61" ht="16.5">
      <c r="A1987" s="21" t="s">
        <v>4750</v>
      </c>
      <c r="B1987" s="21">
        <v>4395</v>
      </c>
      <c r="C1987" s="21">
        <v>1840868</v>
      </c>
      <c r="D1987" s="21">
        <v>3128131249</v>
      </c>
      <c r="E1987" s="22">
        <v>1615110027883</v>
      </c>
      <c r="F1987" s="24" t="s">
        <v>4751</v>
      </c>
      <c r="G1987" s="24" t="s">
        <v>44</v>
      </c>
      <c r="H1987" s="24" t="s">
        <v>51</v>
      </c>
      <c r="I1987" s="24" t="s">
        <v>52</v>
      </c>
      <c r="J1987" s="24" t="s">
        <v>1944</v>
      </c>
      <c r="K1987" s="21">
        <v>26</v>
      </c>
      <c r="L1987" s="32" t="s">
        <v>4752</v>
      </c>
      <c r="M1987" s="21" t="s">
        <v>4753</v>
      </c>
      <c r="N1987" s="21">
        <v>1</v>
      </c>
      <c r="O1987" s="21" t="s">
        <v>55</v>
      </c>
      <c r="P1987" s="21">
        <v>0</v>
      </c>
      <c r="Q1987" s="21">
        <v>0</v>
      </c>
      <c r="R1987" s="21">
        <v>0</v>
      </c>
      <c r="S1987" s="33">
        <v>5826644</v>
      </c>
      <c r="T1987" s="21">
        <v>0</v>
      </c>
      <c r="U1987" s="33">
        <v>2657</v>
      </c>
      <c r="V1987" s="33">
        <v>492095</v>
      </c>
      <c r="W1987" s="33">
        <v>314663</v>
      </c>
      <c r="X1987" s="21">
        <f>SUM(171524,800284)</f>
        <v>971808</v>
      </c>
      <c r="Y1987" s="21">
        <v>0</v>
      </c>
      <c r="Z1987" s="16" t="s">
        <v>126</v>
      </c>
      <c r="AA1987" s="102">
        <v>0</v>
      </c>
      <c r="AB1987" s="99">
        <v>0</v>
      </c>
      <c r="AC1987" s="21">
        <v>58.2</v>
      </c>
      <c r="AD1987" s="99">
        <v>0</v>
      </c>
      <c r="AE1987" s="21">
        <v>17.7</v>
      </c>
      <c r="AF1987" s="21">
        <f t="shared" si="31"/>
        <v>75.900000000000006</v>
      </c>
      <c r="AG1987" s="21" t="s">
        <v>4754</v>
      </c>
      <c r="AH1987" s="24" t="s">
        <v>4755</v>
      </c>
      <c r="AI1987" s="24" t="s">
        <v>4756</v>
      </c>
      <c r="AJ1987" s="27" t="s">
        <v>32456</v>
      </c>
      <c r="AK1987" s="28" t="s">
        <v>156</v>
      </c>
      <c r="AL1987" s="28">
        <v>10</v>
      </c>
      <c r="AM1987" s="28">
        <v>19980922</v>
      </c>
      <c r="AN1987" s="29">
        <v>469</v>
      </c>
      <c r="AO1987" s="29">
        <v>202306</v>
      </c>
      <c r="AP1987" s="29">
        <v>2022</v>
      </c>
      <c r="AQ1987" s="28">
        <v>641554240</v>
      </c>
      <c r="AR1987" s="28">
        <v>389586094</v>
      </c>
      <c r="AS1987" s="28">
        <v>6925845</v>
      </c>
      <c r="AT1987" s="30">
        <v>2</v>
      </c>
      <c r="AU1987" s="30"/>
      <c r="AV1987" s="30"/>
      <c r="AW1987" s="30"/>
      <c r="AX1987" s="30"/>
      <c r="AY1987" s="30"/>
      <c r="AZ1987" s="30"/>
      <c r="BA1987" s="30"/>
      <c r="BB1987" s="30" t="s">
        <v>54452</v>
      </c>
      <c r="BC1987" s="30" t="s">
        <v>54452</v>
      </c>
      <c r="BD1987" s="30" t="s">
        <v>54452</v>
      </c>
      <c r="BE1987" s="30" t="s">
        <v>54452</v>
      </c>
      <c r="BF1987" s="30" t="s">
        <v>54452</v>
      </c>
      <c r="BG1987" s="30">
        <v>5</v>
      </c>
      <c r="BH1987" s="30"/>
      <c r="BI1987" s="31"/>
    </row>
    <row r="1988" spans="1:61" ht="16.5">
      <c r="A1988" s="21" t="s">
        <v>5022</v>
      </c>
      <c r="B1988" s="21">
        <v>4718</v>
      </c>
      <c r="C1988" s="21">
        <v>1900451</v>
      </c>
      <c r="D1988" s="21">
        <v>2148629288</v>
      </c>
      <c r="E1988" s="22">
        <v>1101111637383</v>
      </c>
      <c r="F1988" s="24" t="s">
        <v>5023</v>
      </c>
      <c r="G1988" s="24" t="s">
        <v>44</v>
      </c>
      <c r="H1988" s="24" t="s">
        <v>51</v>
      </c>
      <c r="I1988" s="24" t="s">
        <v>63</v>
      </c>
      <c r="J1988" s="24" t="s">
        <v>171</v>
      </c>
      <c r="K1988" s="21">
        <v>48</v>
      </c>
      <c r="L1988" s="32" t="s">
        <v>5024</v>
      </c>
      <c r="M1988" s="21" t="s">
        <v>5025</v>
      </c>
      <c r="N1988" s="21">
        <v>1</v>
      </c>
      <c r="O1988" s="21" t="s">
        <v>55</v>
      </c>
      <c r="P1988" s="21">
        <v>0</v>
      </c>
      <c r="Q1988" s="21">
        <v>0</v>
      </c>
      <c r="R1988" s="21">
        <v>0</v>
      </c>
      <c r="S1988" s="21">
        <v>0</v>
      </c>
      <c r="T1988" s="21">
        <v>0</v>
      </c>
      <c r="U1988" s="21">
        <v>0</v>
      </c>
      <c r="V1988" s="33">
        <v>63073</v>
      </c>
      <c r="W1988" s="33">
        <v>338654</v>
      </c>
      <c r="X1988" s="21">
        <f>SUM(300415,164394)</f>
        <v>464809</v>
      </c>
      <c r="Y1988" s="33">
        <v>244268</v>
      </c>
      <c r="Z1988" s="16" t="s">
        <v>126</v>
      </c>
      <c r="AA1988" s="102">
        <v>0</v>
      </c>
      <c r="AB1988" s="21">
        <v>2.4</v>
      </c>
      <c r="AC1988" s="99">
        <v>0</v>
      </c>
      <c r="AD1988" s="99">
        <v>0</v>
      </c>
      <c r="AE1988" s="21">
        <v>8.6</v>
      </c>
      <c r="AF1988" s="21">
        <f t="shared" si="31"/>
        <v>11</v>
      </c>
      <c r="AG1988" s="21" t="s">
        <v>5026</v>
      </c>
      <c r="AH1988" s="24" t="s">
        <v>5027</v>
      </c>
      <c r="AI1988" s="24" t="s">
        <v>5028</v>
      </c>
      <c r="AJ1988" s="27" t="s">
        <v>32457</v>
      </c>
      <c r="AK1988" s="28" t="s">
        <v>70</v>
      </c>
      <c r="AL1988" s="28">
        <v>10</v>
      </c>
      <c r="AM1988" s="28">
        <v>19990120</v>
      </c>
      <c r="AN1988" s="29">
        <v>352</v>
      </c>
      <c r="AO1988" s="29">
        <v>202306</v>
      </c>
      <c r="AP1988" s="29">
        <v>2022</v>
      </c>
      <c r="AQ1988" s="28">
        <v>257714680</v>
      </c>
      <c r="AR1988" s="28">
        <v>270673858</v>
      </c>
      <c r="AS1988" s="28">
        <v>37810787</v>
      </c>
      <c r="AT1988" s="30">
        <v>2</v>
      </c>
      <c r="AU1988" s="30"/>
      <c r="AV1988" s="30"/>
      <c r="AW1988" s="30"/>
      <c r="AX1988" s="30"/>
      <c r="AY1988" s="30"/>
      <c r="AZ1988" s="30"/>
      <c r="BA1988" s="30"/>
      <c r="BB1988" s="30" t="s">
        <v>54452</v>
      </c>
      <c r="BC1988" s="30" t="s">
        <v>54452</v>
      </c>
      <c r="BD1988" s="30" t="s">
        <v>54452</v>
      </c>
      <c r="BE1988" s="30" t="s">
        <v>54452</v>
      </c>
      <c r="BF1988" s="30" t="s">
        <v>54452</v>
      </c>
      <c r="BG1988" s="30">
        <v>8</v>
      </c>
      <c r="BH1988" s="30" t="s">
        <v>4598</v>
      </c>
      <c r="BI1988" s="31"/>
    </row>
    <row r="1989" spans="1:61" ht="16.5">
      <c r="A1989" s="21" t="s">
        <v>14636</v>
      </c>
      <c r="B1989" s="21">
        <v>14084</v>
      </c>
      <c r="C1989" s="21">
        <v>1127650</v>
      </c>
      <c r="D1989" s="21">
        <v>1018157329</v>
      </c>
      <c r="E1989" s="22">
        <v>1101111953953</v>
      </c>
      <c r="F1989" s="24" t="s">
        <v>14637</v>
      </c>
      <c r="G1989" s="24" t="s">
        <v>44</v>
      </c>
      <c r="H1989" s="24" t="s">
        <v>51</v>
      </c>
      <c r="I1989" s="24" t="s">
        <v>52</v>
      </c>
      <c r="J1989" s="24" t="s">
        <v>363</v>
      </c>
      <c r="K1989" s="21">
        <v>63</v>
      </c>
      <c r="L1989" s="32" t="s">
        <v>14638</v>
      </c>
      <c r="M1989" s="21" t="s">
        <v>14639</v>
      </c>
      <c r="N1989" s="26">
        <v>1</v>
      </c>
      <c r="O1989" s="26" t="s">
        <v>55</v>
      </c>
      <c r="P1989" s="33">
        <v>67800</v>
      </c>
      <c r="Q1989" s="33">
        <v>302980</v>
      </c>
      <c r="R1989" s="21">
        <v>0</v>
      </c>
      <c r="S1989" s="21">
        <v>0</v>
      </c>
      <c r="T1989" s="21">
        <v>0</v>
      </c>
      <c r="U1989" s="21">
        <v>0</v>
      </c>
      <c r="V1989" s="21">
        <v>0</v>
      </c>
      <c r="W1989" s="33">
        <v>163890</v>
      </c>
      <c r="X1989" s="33">
        <v>123281</v>
      </c>
      <c r="Y1989" s="21">
        <v>0</v>
      </c>
      <c r="Z1989" s="21"/>
      <c r="AA1989" s="21">
        <v>0.6</v>
      </c>
      <c r="AB1989" s="21">
        <v>3</v>
      </c>
      <c r="AC1989" s="99">
        <v>0</v>
      </c>
      <c r="AD1989" s="99">
        <v>0</v>
      </c>
      <c r="AE1989" s="21">
        <v>2.8</v>
      </c>
      <c r="AF1989" s="21">
        <f t="shared" si="31"/>
        <v>6.4</v>
      </c>
      <c r="AG1989" s="21" t="s">
        <v>14640</v>
      </c>
      <c r="AH1989" s="24" t="s">
        <v>14641</v>
      </c>
      <c r="AI1989" s="24" t="s">
        <v>14642</v>
      </c>
      <c r="AJ1989" s="27" t="s">
        <v>32458</v>
      </c>
      <c r="AK1989" s="28" t="s">
        <v>70</v>
      </c>
      <c r="AL1989" s="28">
        <v>10</v>
      </c>
      <c r="AM1989" s="28">
        <v>20000427</v>
      </c>
      <c r="AN1989" s="29">
        <v>344</v>
      </c>
      <c r="AO1989" s="29">
        <v>202306</v>
      </c>
      <c r="AP1989" s="29">
        <v>2022</v>
      </c>
      <c r="AQ1989" s="28">
        <v>32200497</v>
      </c>
      <c r="AR1989" s="28">
        <v>69589465</v>
      </c>
      <c r="AS1989" s="28">
        <v>2962860</v>
      </c>
      <c r="AT1989" s="30">
        <v>2</v>
      </c>
      <c r="AU1989" s="30"/>
      <c r="AV1989" s="30"/>
      <c r="AW1989" s="30"/>
      <c r="AX1989" s="30"/>
      <c r="AY1989" s="30"/>
      <c r="AZ1989" s="30"/>
      <c r="BA1989" s="30"/>
      <c r="BB1989" s="30" t="s">
        <v>54452</v>
      </c>
      <c r="BC1989" s="30" t="s">
        <v>54452</v>
      </c>
      <c r="BD1989" s="30" t="s">
        <v>54452</v>
      </c>
      <c r="BE1989" s="30" t="s">
        <v>54452</v>
      </c>
      <c r="BF1989" s="30" t="s">
        <v>14643</v>
      </c>
      <c r="BG1989" s="30">
        <v>2</v>
      </c>
      <c r="BH1989" s="30" t="s">
        <v>10696</v>
      </c>
      <c r="BI1989" s="31"/>
    </row>
    <row r="1990" spans="1:61" ht="16.5">
      <c r="A1990" s="21" t="s">
        <v>15869</v>
      </c>
      <c r="B1990" s="21">
        <v>14928</v>
      </c>
      <c r="C1990" s="21">
        <v>1489845</v>
      </c>
      <c r="D1990" s="21">
        <v>3108106803</v>
      </c>
      <c r="E1990" s="22">
        <v>1611110002693</v>
      </c>
      <c r="F1990" s="24" t="s">
        <v>15870</v>
      </c>
      <c r="G1990" s="24" t="s">
        <v>44</v>
      </c>
      <c r="H1990" s="24" t="s">
        <v>51</v>
      </c>
      <c r="I1990" s="24" t="s">
        <v>65</v>
      </c>
      <c r="J1990" s="24" t="s">
        <v>363</v>
      </c>
      <c r="K1990" s="21">
        <v>63</v>
      </c>
      <c r="L1990" s="32" t="s">
        <v>15871</v>
      </c>
      <c r="M1990" s="21" t="s">
        <v>15872</v>
      </c>
      <c r="N1990" s="21">
        <v>1</v>
      </c>
      <c r="O1990" s="21" t="s">
        <v>55</v>
      </c>
      <c r="P1990" s="21">
        <v>0</v>
      </c>
      <c r="Q1990" s="33">
        <v>7180</v>
      </c>
      <c r="R1990" s="21">
        <v>0</v>
      </c>
      <c r="S1990" s="21">
        <v>0</v>
      </c>
      <c r="T1990" s="21">
        <v>0</v>
      </c>
      <c r="U1990" s="33">
        <v>309649</v>
      </c>
      <c r="V1990" s="33">
        <v>67921</v>
      </c>
      <c r="W1990" s="33">
        <v>115523</v>
      </c>
      <c r="X1990" s="33">
        <v>30000</v>
      </c>
      <c r="Y1990" s="21">
        <v>0</v>
      </c>
      <c r="Z1990" s="16" t="s">
        <v>315</v>
      </c>
      <c r="AA1990" s="102">
        <v>0</v>
      </c>
      <c r="AB1990" s="99">
        <v>0</v>
      </c>
      <c r="AC1990" s="99">
        <v>0</v>
      </c>
      <c r="AD1990" s="21">
        <v>3</v>
      </c>
      <c r="AE1990" s="21">
        <v>2.1</v>
      </c>
      <c r="AF1990" s="21">
        <f t="shared" si="31"/>
        <v>5.0999999999999996</v>
      </c>
      <c r="AG1990" s="21" t="s">
        <v>15873</v>
      </c>
      <c r="AH1990" s="24" t="s">
        <v>15874</v>
      </c>
      <c r="AI1990" s="24" t="s">
        <v>15875</v>
      </c>
      <c r="AJ1990" s="27" t="s">
        <v>32459</v>
      </c>
      <c r="AK1990" s="28" t="s">
        <v>60</v>
      </c>
      <c r="AL1990" s="28">
        <v>10</v>
      </c>
      <c r="AM1990" s="28">
        <v>19940912</v>
      </c>
      <c r="AN1990" s="29">
        <v>331</v>
      </c>
      <c r="AO1990" s="29">
        <v>202305</v>
      </c>
      <c r="AP1990" s="29">
        <v>2022</v>
      </c>
      <c r="AQ1990" s="28">
        <v>44257785</v>
      </c>
      <c r="AR1990" s="28">
        <v>34264723</v>
      </c>
      <c r="AS1990" s="28">
        <v>10729990</v>
      </c>
      <c r="AT1990" s="30">
        <v>2</v>
      </c>
      <c r="AU1990" s="30"/>
      <c r="AV1990" s="30"/>
      <c r="AW1990" s="30"/>
      <c r="AX1990" s="30"/>
      <c r="AY1990" s="30"/>
      <c r="AZ1990" s="30"/>
      <c r="BA1990" s="30"/>
      <c r="BB1990" s="30" t="s">
        <v>54452</v>
      </c>
      <c r="BC1990" s="30" t="s">
        <v>54452</v>
      </c>
      <c r="BD1990" s="30" t="s">
        <v>54452</v>
      </c>
      <c r="BE1990" s="30" t="s">
        <v>54452</v>
      </c>
      <c r="BF1990" s="30" t="s">
        <v>54452</v>
      </c>
      <c r="BG1990" s="30">
        <v>7</v>
      </c>
      <c r="BH1990" s="30" t="s">
        <v>15660</v>
      </c>
      <c r="BI1990" s="31"/>
    </row>
    <row r="1991" spans="1:61" ht="16.5">
      <c r="A1991" s="21" t="s">
        <v>7189</v>
      </c>
      <c r="B1991" s="21">
        <v>7239</v>
      </c>
      <c r="C1991" s="21">
        <v>1594015</v>
      </c>
      <c r="D1991" s="21">
        <v>3128109408</v>
      </c>
      <c r="E1991" s="22">
        <v>1348110012386</v>
      </c>
      <c r="F1991" s="24" t="s">
        <v>7190</v>
      </c>
      <c r="G1991" s="24" t="s">
        <v>44</v>
      </c>
      <c r="H1991" s="24" t="s">
        <v>51</v>
      </c>
      <c r="I1991" s="24" t="s">
        <v>52</v>
      </c>
      <c r="J1991" s="24" t="s">
        <v>1033</v>
      </c>
      <c r="K1991" s="21">
        <v>38</v>
      </c>
      <c r="L1991" s="32" t="s">
        <v>7191</v>
      </c>
      <c r="M1991" s="21" t="s">
        <v>7192</v>
      </c>
      <c r="N1991" s="21">
        <v>1</v>
      </c>
      <c r="O1991" s="21" t="s">
        <v>55</v>
      </c>
      <c r="P1991" s="21">
        <v>0</v>
      </c>
      <c r="Q1991" s="21">
        <v>0</v>
      </c>
      <c r="R1991" s="21">
        <v>0</v>
      </c>
      <c r="S1991" s="33">
        <v>2527911</v>
      </c>
      <c r="T1991" s="21">
        <v>0</v>
      </c>
      <c r="U1991" s="33">
        <v>77021</v>
      </c>
      <c r="V1991" s="33">
        <v>9513547</v>
      </c>
      <c r="W1991" s="33">
        <v>120708</v>
      </c>
      <c r="X1991" s="21">
        <v>0</v>
      </c>
      <c r="Y1991" s="33">
        <v>28164979</v>
      </c>
      <c r="Z1991" s="16" t="s">
        <v>126</v>
      </c>
      <c r="AA1991" s="102">
        <v>0</v>
      </c>
      <c r="AB1991" s="21">
        <v>281.60000000000002</v>
      </c>
      <c r="AC1991" s="21">
        <v>25.2</v>
      </c>
      <c r="AD1991" s="21">
        <v>0.7</v>
      </c>
      <c r="AE1991" s="21">
        <v>96.3</v>
      </c>
      <c r="AF1991" s="21">
        <f t="shared" si="31"/>
        <v>403.8</v>
      </c>
      <c r="AG1991" s="21" t="s">
        <v>7193</v>
      </c>
      <c r="AH1991" s="24" t="s">
        <v>7194</v>
      </c>
      <c r="AI1991" s="24" t="s">
        <v>7195</v>
      </c>
      <c r="AJ1991" s="27" t="s">
        <v>32460</v>
      </c>
      <c r="AK1991" s="28" t="s">
        <v>60</v>
      </c>
      <c r="AL1991" s="28">
        <v>10</v>
      </c>
      <c r="AM1991" s="28">
        <v>19890203</v>
      </c>
      <c r="AN1991" s="29">
        <v>505</v>
      </c>
      <c r="AO1991" s="29">
        <v>202304</v>
      </c>
      <c r="AP1991" s="29">
        <v>2022</v>
      </c>
      <c r="AQ1991" s="28">
        <v>1145617489</v>
      </c>
      <c r="AR1991" s="28">
        <v>413687383</v>
      </c>
      <c r="AS1991" s="28">
        <v>8000000</v>
      </c>
      <c r="AT1991" s="30">
        <v>2</v>
      </c>
      <c r="AU1991" s="30"/>
      <c r="AV1991" s="30"/>
      <c r="AW1991" s="30"/>
      <c r="AX1991" s="30"/>
      <c r="AY1991" s="30"/>
      <c r="AZ1991" s="30"/>
      <c r="BA1991" s="30"/>
      <c r="BB1991" s="30" t="s">
        <v>54452</v>
      </c>
      <c r="BC1991" s="30" t="s">
        <v>54452</v>
      </c>
      <c r="BD1991" s="30" t="s">
        <v>54452</v>
      </c>
      <c r="BE1991" s="30" t="s">
        <v>54452</v>
      </c>
      <c r="BF1991" s="30" t="s">
        <v>7196</v>
      </c>
      <c r="BG1991" s="30">
        <v>2</v>
      </c>
      <c r="BH1991" s="30"/>
      <c r="BI1991" s="31"/>
    </row>
    <row r="1992" spans="1:61" ht="16.5">
      <c r="A1992" s="21" t="s">
        <v>7156</v>
      </c>
      <c r="B1992" s="21">
        <v>7215</v>
      </c>
      <c r="C1992" s="21">
        <v>1705342</v>
      </c>
      <c r="D1992" s="21">
        <v>2208123514</v>
      </c>
      <c r="E1992" s="22">
        <v>1101110343957</v>
      </c>
      <c r="F1992" s="24" t="s">
        <v>7157</v>
      </c>
      <c r="G1992" s="24" t="s">
        <v>44</v>
      </c>
      <c r="H1992" s="24" t="s">
        <v>51</v>
      </c>
      <c r="I1992" s="24" t="s">
        <v>52</v>
      </c>
      <c r="J1992" s="24" t="s">
        <v>965</v>
      </c>
      <c r="K1992" s="21">
        <v>4</v>
      </c>
      <c r="L1992" s="32" t="s">
        <v>7158</v>
      </c>
      <c r="M1992" s="21" t="s">
        <v>7159</v>
      </c>
      <c r="N1992" s="21">
        <v>1</v>
      </c>
      <c r="O1992" s="21" t="s">
        <v>55</v>
      </c>
      <c r="P1992" s="21">
        <v>0</v>
      </c>
      <c r="Q1992" s="21">
        <v>0</v>
      </c>
      <c r="R1992" s="33">
        <v>114100</v>
      </c>
      <c r="S1992" s="33">
        <v>140244</v>
      </c>
      <c r="T1992" s="21">
        <v>0</v>
      </c>
      <c r="U1992" s="33">
        <v>202226</v>
      </c>
      <c r="V1992" s="33">
        <v>327927</v>
      </c>
      <c r="W1992" s="21">
        <v>0</v>
      </c>
      <c r="X1992" s="21">
        <v>0</v>
      </c>
      <c r="Y1992" s="33">
        <v>261940</v>
      </c>
      <c r="Z1992" s="16" t="s">
        <v>126</v>
      </c>
      <c r="AA1992" s="102">
        <v>0</v>
      </c>
      <c r="AB1992" s="21">
        <v>3.7</v>
      </c>
      <c r="AC1992" s="21">
        <v>1.4</v>
      </c>
      <c r="AD1992" s="21">
        <v>2</v>
      </c>
      <c r="AE1992" s="21">
        <v>3.2</v>
      </c>
      <c r="AF1992" s="21">
        <f t="shared" si="31"/>
        <v>10.3</v>
      </c>
      <c r="AG1992" s="21" t="s">
        <v>7160</v>
      </c>
      <c r="AH1992" s="24" t="s">
        <v>7161</v>
      </c>
      <c r="AI1992" s="24" t="s">
        <v>7162</v>
      </c>
      <c r="AJ1992" s="27" t="s">
        <v>32461</v>
      </c>
      <c r="AK1992" s="28" t="s">
        <v>156</v>
      </c>
      <c r="AL1992" s="28">
        <v>10</v>
      </c>
      <c r="AM1992" s="28">
        <v>19830211</v>
      </c>
      <c r="AN1992" s="29">
        <v>579</v>
      </c>
      <c r="AO1992" s="29">
        <v>202306</v>
      </c>
      <c r="AP1992" s="29">
        <v>2022</v>
      </c>
      <c r="AQ1992" s="28">
        <v>227240330</v>
      </c>
      <c r="AR1992" s="28">
        <v>287289681</v>
      </c>
      <c r="AS1992" s="28">
        <v>82666700</v>
      </c>
      <c r="AT1992" s="30">
        <v>2</v>
      </c>
      <c r="AU1992" s="30"/>
      <c r="AV1992" s="30"/>
      <c r="AW1992" s="30"/>
      <c r="AX1992" s="30"/>
      <c r="AY1992" s="30"/>
      <c r="AZ1992" s="30"/>
      <c r="BA1992" s="30"/>
      <c r="BB1992" s="30" t="s">
        <v>54452</v>
      </c>
      <c r="BC1992" s="30" t="s">
        <v>54452</v>
      </c>
      <c r="BD1992" s="30" t="s">
        <v>54452</v>
      </c>
      <c r="BE1992" s="30" t="s">
        <v>54452</v>
      </c>
      <c r="BF1992" s="30" t="s">
        <v>54452</v>
      </c>
      <c r="BG1992" s="30">
        <v>4</v>
      </c>
      <c r="BH1992" s="30" t="s">
        <v>7163</v>
      </c>
      <c r="BI1992" s="31"/>
    </row>
    <row r="1993" spans="1:61" ht="16.5">
      <c r="A1993" s="21" t="s">
        <v>16083</v>
      </c>
      <c r="B1993" s="21">
        <v>15106</v>
      </c>
      <c r="C1993" s="21">
        <v>2218623</v>
      </c>
      <c r="D1993" s="21">
        <v>1298154164</v>
      </c>
      <c r="E1993" s="22">
        <v>1311110082427</v>
      </c>
      <c r="F1993" s="24" t="s">
        <v>16084</v>
      </c>
      <c r="G1993" s="24" t="s">
        <v>44</v>
      </c>
      <c r="H1993" s="24" t="s">
        <v>51</v>
      </c>
      <c r="I1993" s="24" t="s">
        <v>63</v>
      </c>
      <c r="J1993" s="24" t="s">
        <v>2778</v>
      </c>
      <c r="K1993" s="21">
        <v>25</v>
      </c>
      <c r="L1993" s="32" t="s">
        <v>16085</v>
      </c>
      <c r="M1993" s="21" t="s">
        <v>16086</v>
      </c>
      <c r="N1993" s="26">
        <v>1</v>
      </c>
      <c r="O1993" s="26" t="s">
        <v>55</v>
      </c>
      <c r="P1993" s="95">
        <v>7700</v>
      </c>
      <c r="Q1993" s="33">
        <v>19917474</v>
      </c>
      <c r="R1993" s="21">
        <v>0</v>
      </c>
      <c r="S1993" s="33">
        <v>278880668</v>
      </c>
      <c r="T1993" s="21">
        <v>0</v>
      </c>
      <c r="U1993" s="21">
        <v>0</v>
      </c>
      <c r="V1993" s="21">
        <v>0</v>
      </c>
      <c r="W1993" s="21">
        <v>0</v>
      </c>
      <c r="X1993" s="33">
        <v>613254</v>
      </c>
      <c r="Y1993" s="33">
        <v>32870083</v>
      </c>
      <c r="Z1993" s="21"/>
      <c r="AA1993" s="102">
        <v>0</v>
      </c>
      <c r="AB1993" s="21">
        <v>527.79999999999995</v>
      </c>
      <c r="AC1993" s="21">
        <v>2788.8</v>
      </c>
      <c r="AD1993" s="99">
        <v>0</v>
      </c>
      <c r="AE1993" s="21">
        <v>6.1</v>
      </c>
      <c r="AF1993" s="21">
        <f t="shared" si="31"/>
        <v>3322.7000000000003</v>
      </c>
      <c r="AG1993" s="21" t="s">
        <v>16087</v>
      </c>
      <c r="AH1993" s="24" t="s">
        <v>16088</v>
      </c>
      <c r="AI1993" s="24" t="s">
        <v>16089</v>
      </c>
      <c r="AJ1993" s="27" t="s">
        <v>32462</v>
      </c>
      <c r="AK1993" s="28" t="s">
        <v>70</v>
      </c>
      <c r="AL1993" s="28">
        <v>10</v>
      </c>
      <c r="AM1993" s="28">
        <v>20020906</v>
      </c>
      <c r="AN1993" s="29">
        <v>638</v>
      </c>
      <c r="AO1993" s="29">
        <v>202306</v>
      </c>
      <c r="AP1993" s="29">
        <v>2022</v>
      </c>
      <c r="AQ1993" s="28">
        <v>277655938</v>
      </c>
      <c r="AR1993" s="28">
        <v>767016734</v>
      </c>
      <c r="AS1993" s="28">
        <v>8540125</v>
      </c>
      <c r="AT1993" s="30">
        <v>2</v>
      </c>
      <c r="AU1993" s="30"/>
      <c r="AV1993" s="30"/>
      <c r="AW1993" s="30"/>
      <c r="AX1993" s="30"/>
      <c r="AY1993" s="30"/>
      <c r="AZ1993" s="30"/>
      <c r="BA1993" s="30"/>
      <c r="BB1993" s="30" t="s">
        <v>54452</v>
      </c>
      <c r="BC1993" s="30" t="s">
        <v>54452</v>
      </c>
      <c r="BD1993" s="30" t="s">
        <v>54452</v>
      </c>
      <c r="BE1993" s="30" t="s">
        <v>54452</v>
      </c>
      <c r="BF1993" s="30" t="s">
        <v>54452</v>
      </c>
      <c r="BG1993" s="30">
        <v>4</v>
      </c>
      <c r="BH1993" s="30" t="s">
        <v>237</v>
      </c>
      <c r="BI1993" s="31"/>
    </row>
    <row r="1994" spans="1:61" ht="16.5">
      <c r="A1994" s="21" t="s">
        <v>4335</v>
      </c>
      <c r="B1994" s="21">
        <v>4097</v>
      </c>
      <c r="C1994" s="21">
        <v>1148941</v>
      </c>
      <c r="D1994" s="21">
        <v>1078100237</v>
      </c>
      <c r="E1994" s="22">
        <v>1101110013774</v>
      </c>
      <c r="F1994" s="24" t="s">
        <v>4336</v>
      </c>
      <c r="G1994" s="24" t="s">
        <v>44</v>
      </c>
      <c r="H1994" s="24" t="s">
        <v>51</v>
      </c>
      <c r="I1994" s="24" t="s">
        <v>63</v>
      </c>
      <c r="J1994" s="24" t="s">
        <v>1944</v>
      </c>
      <c r="K1994" s="21">
        <v>26</v>
      </c>
      <c r="L1994" s="32" t="s">
        <v>4337</v>
      </c>
      <c r="M1994" s="21" t="s">
        <v>4338</v>
      </c>
      <c r="N1994" s="26">
        <v>1</v>
      </c>
      <c r="O1994" s="26" t="s">
        <v>351</v>
      </c>
      <c r="P1994" s="90">
        <v>24</v>
      </c>
      <c r="Q1994" s="26">
        <v>779</v>
      </c>
      <c r="R1994" s="21">
        <v>0</v>
      </c>
      <c r="S1994" s="33">
        <v>2264</v>
      </c>
      <c r="T1994" s="21">
        <v>0</v>
      </c>
      <c r="U1994" s="21">
        <v>0</v>
      </c>
      <c r="V1994" s="21">
        <v>0</v>
      </c>
      <c r="W1994" s="21">
        <v>0</v>
      </c>
      <c r="X1994" s="33">
        <v>11489</v>
      </c>
      <c r="Y1994" s="33">
        <v>48224</v>
      </c>
      <c r="Z1994" s="21" t="s">
        <v>126</v>
      </c>
      <c r="AA1994" s="37">
        <v>0.2</v>
      </c>
      <c r="AB1994" s="37">
        <v>490</v>
      </c>
      <c r="AC1994" s="37">
        <v>22.6</v>
      </c>
      <c r="AD1994" s="100">
        <v>0</v>
      </c>
      <c r="AE1994" s="37">
        <v>114.8</v>
      </c>
      <c r="AF1994" s="21">
        <f t="shared" si="31"/>
        <v>627.59999999999991</v>
      </c>
      <c r="AG1994" s="21" t="s">
        <v>4339</v>
      </c>
      <c r="AH1994" s="24" t="s">
        <v>4340</v>
      </c>
      <c r="AI1994" s="24" t="s">
        <v>4341</v>
      </c>
      <c r="AJ1994" s="27" t="s">
        <v>32463</v>
      </c>
      <c r="AK1994" s="28" t="s">
        <v>156</v>
      </c>
      <c r="AL1994" s="28">
        <v>10</v>
      </c>
      <c r="AM1994" s="28">
        <v>19331218</v>
      </c>
      <c r="AN1994" s="29">
        <v>1892</v>
      </c>
      <c r="AO1994" s="29">
        <v>202306</v>
      </c>
      <c r="AP1994" s="29">
        <v>2022</v>
      </c>
      <c r="AQ1994" s="28">
        <v>1077195113</v>
      </c>
      <c r="AR1994" s="28">
        <v>5012811344</v>
      </c>
      <c r="AS1994" s="28">
        <v>123738105</v>
      </c>
      <c r="AT1994" s="30">
        <v>2</v>
      </c>
      <c r="AU1994" s="30"/>
      <c r="AV1994" s="30"/>
      <c r="AW1994" s="30"/>
      <c r="AX1994" s="30"/>
      <c r="AY1994" s="30"/>
      <c r="AZ1994" s="30"/>
      <c r="BA1994" s="30"/>
      <c r="BB1994" s="30" t="s">
        <v>54452</v>
      </c>
      <c r="BC1994" s="30" t="s">
        <v>54452</v>
      </c>
      <c r="BD1994" s="30" t="s">
        <v>54452</v>
      </c>
      <c r="BE1994" s="30" t="s">
        <v>54452</v>
      </c>
      <c r="BF1994" s="30" t="s">
        <v>54452</v>
      </c>
      <c r="BG1994" s="30">
        <v>7</v>
      </c>
      <c r="BH1994" s="30" t="s">
        <v>4342</v>
      </c>
      <c r="BI1994" s="31"/>
    </row>
    <row r="1995" spans="1:61" ht="16.5">
      <c r="A1995" s="21" t="s">
        <v>7299</v>
      </c>
      <c r="B1995" s="21">
        <v>7380</v>
      </c>
      <c r="C1995" s="21">
        <v>2777961</v>
      </c>
      <c r="D1995" s="21">
        <v>6178164382</v>
      </c>
      <c r="E1995" s="22">
        <v>1801110578089</v>
      </c>
      <c r="F1995" s="24" t="s">
        <v>7300</v>
      </c>
      <c r="G1995" s="24" t="s">
        <v>44</v>
      </c>
      <c r="H1995" s="24" t="s">
        <v>51</v>
      </c>
      <c r="I1995" s="24" t="s">
        <v>52</v>
      </c>
      <c r="J1995" s="24" t="s">
        <v>1033</v>
      </c>
      <c r="K1995" s="21">
        <v>38</v>
      </c>
      <c r="L1995" s="32" t="s">
        <v>7301</v>
      </c>
      <c r="M1995" s="21" t="s">
        <v>7302</v>
      </c>
      <c r="N1995" s="21">
        <v>1</v>
      </c>
      <c r="O1995" s="21" t="s">
        <v>55</v>
      </c>
      <c r="P1995" s="21">
        <v>0</v>
      </c>
      <c r="Q1995" s="21">
        <v>0</v>
      </c>
      <c r="R1995" s="21">
        <v>0</v>
      </c>
      <c r="S1995" s="21">
        <v>0</v>
      </c>
      <c r="T1995" s="21">
        <v>0</v>
      </c>
      <c r="U1995" s="21">
        <v>0</v>
      </c>
      <c r="V1995" s="21">
        <v>0</v>
      </c>
      <c r="W1995" s="21">
        <v>0</v>
      </c>
      <c r="X1995" s="21">
        <v>0</v>
      </c>
      <c r="Y1995" s="39">
        <v>10814228</v>
      </c>
      <c r="Z1995" s="16" t="s">
        <v>126</v>
      </c>
      <c r="AA1995" s="102">
        <v>0</v>
      </c>
      <c r="AB1995" s="21">
        <v>108.1</v>
      </c>
      <c r="AC1995" s="99">
        <v>0</v>
      </c>
      <c r="AD1995" s="99">
        <v>0</v>
      </c>
      <c r="AE1995" s="99">
        <v>0</v>
      </c>
      <c r="AF1995" s="21">
        <f t="shared" si="31"/>
        <v>108.1</v>
      </c>
      <c r="AG1995" s="21" t="s">
        <v>2798</v>
      </c>
      <c r="AH1995" s="24" t="s">
        <v>7303</v>
      </c>
      <c r="AI1995" s="24" t="s">
        <v>7304</v>
      </c>
      <c r="AJ1995" s="27" t="s">
        <v>32464</v>
      </c>
      <c r="AK1995" s="28" t="s">
        <v>60</v>
      </c>
      <c r="AL1995" s="28">
        <v>10</v>
      </c>
      <c r="AM1995" s="28">
        <v>20061229</v>
      </c>
      <c r="AN1995" s="29">
        <v>338</v>
      </c>
      <c r="AO1995" s="29">
        <v>202212</v>
      </c>
      <c r="AP1995" s="29">
        <v>2022</v>
      </c>
      <c r="AQ1995" s="28">
        <v>231880083</v>
      </c>
      <c r="AR1995" s="28">
        <v>135266801</v>
      </c>
      <c r="AS1995" s="28">
        <v>19364350</v>
      </c>
      <c r="AT1995" s="30">
        <v>2</v>
      </c>
      <c r="AU1995" s="30"/>
      <c r="AV1995" s="30"/>
      <c r="AW1995" s="30"/>
      <c r="AX1995" s="30"/>
      <c r="AY1995" s="30"/>
      <c r="AZ1995" s="30"/>
      <c r="BA1995" s="30"/>
      <c r="BB1995" s="30" t="s">
        <v>54452</v>
      </c>
      <c r="BC1995" s="30" t="s">
        <v>54452</v>
      </c>
      <c r="BD1995" s="30" t="s">
        <v>54452</v>
      </c>
      <c r="BE1995" s="30" t="s">
        <v>54452</v>
      </c>
      <c r="BF1995" s="30" t="s">
        <v>54452</v>
      </c>
      <c r="BG1995" s="30">
        <v>8</v>
      </c>
      <c r="BH1995" s="30"/>
      <c r="BI1995" s="31"/>
    </row>
    <row r="1996" spans="1:61" ht="16.5">
      <c r="A1996" s="21" t="s">
        <v>7289</v>
      </c>
      <c r="B1996" s="21">
        <v>7367</v>
      </c>
      <c r="C1996" s="21">
        <v>2778058</v>
      </c>
      <c r="D1996" s="21">
        <v>6108185334</v>
      </c>
      <c r="E1996" s="22">
        <v>2301110128734</v>
      </c>
      <c r="F1996" s="24" t="s">
        <v>7290</v>
      </c>
      <c r="G1996" s="24" t="s">
        <v>44</v>
      </c>
      <c r="H1996" s="24" t="s">
        <v>51</v>
      </c>
      <c r="I1996" s="24" t="s">
        <v>52</v>
      </c>
      <c r="J1996" s="24" t="s">
        <v>1033</v>
      </c>
      <c r="K1996" s="21">
        <v>38</v>
      </c>
      <c r="L1996" s="32" t="s">
        <v>7291</v>
      </c>
      <c r="M1996" s="21" t="s">
        <v>7292</v>
      </c>
      <c r="N1996" s="21">
        <v>1</v>
      </c>
      <c r="O1996" s="21" t="s">
        <v>55</v>
      </c>
      <c r="P1996" s="21">
        <v>0</v>
      </c>
      <c r="Q1996" s="21">
        <v>0</v>
      </c>
      <c r="R1996" s="21">
        <v>0</v>
      </c>
      <c r="S1996" s="21">
        <v>0</v>
      </c>
      <c r="T1996" s="21">
        <v>0</v>
      </c>
      <c r="U1996" s="21">
        <v>0</v>
      </c>
      <c r="V1996" s="21">
        <v>0</v>
      </c>
      <c r="W1996" s="21">
        <v>0</v>
      </c>
      <c r="X1996" s="21">
        <v>0</v>
      </c>
      <c r="Y1996" s="21">
        <v>0</v>
      </c>
      <c r="Z1996" s="16" t="s">
        <v>126</v>
      </c>
      <c r="AA1996" s="102">
        <v>0</v>
      </c>
      <c r="AB1996" s="99">
        <v>0</v>
      </c>
      <c r="AC1996" s="99">
        <v>0</v>
      </c>
      <c r="AD1996" s="99">
        <v>0</v>
      </c>
      <c r="AE1996" s="99">
        <v>0</v>
      </c>
      <c r="AF1996" s="21">
        <f t="shared" si="31"/>
        <v>0</v>
      </c>
      <c r="AG1996" s="21" t="s">
        <v>2798</v>
      </c>
      <c r="AH1996" s="24" t="s">
        <v>7293</v>
      </c>
      <c r="AI1996" s="24" t="s">
        <v>7294</v>
      </c>
      <c r="AJ1996" s="27" t="s">
        <v>32465</v>
      </c>
      <c r="AK1996" s="28" t="s">
        <v>60</v>
      </c>
      <c r="AL1996" s="28">
        <v>10</v>
      </c>
      <c r="AM1996" s="28">
        <v>20061229</v>
      </c>
      <c r="AN1996" s="29">
        <v>757</v>
      </c>
      <c r="AO1996" s="29">
        <v>202212</v>
      </c>
      <c r="AP1996" s="29">
        <v>2022</v>
      </c>
      <c r="AQ1996" s="28">
        <v>703556047</v>
      </c>
      <c r="AR1996" s="28">
        <v>625080207</v>
      </c>
      <c r="AS1996" s="28">
        <v>3003000</v>
      </c>
      <c r="AT1996" s="30">
        <v>2</v>
      </c>
      <c r="AU1996" s="30"/>
      <c r="AV1996" s="30"/>
      <c r="AW1996" s="30"/>
      <c r="AX1996" s="30"/>
      <c r="AY1996" s="30"/>
      <c r="AZ1996" s="30"/>
      <c r="BA1996" s="30"/>
      <c r="BB1996" s="30" t="s">
        <v>54452</v>
      </c>
      <c r="BC1996" s="30" t="s">
        <v>54452</v>
      </c>
      <c r="BD1996" s="30" t="s">
        <v>54452</v>
      </c>
      <c r="BE1996" s="30" t="s">
        <v>54452</v>
      </c>
      <c r="BF1996" s="30" t="s">
        <v>54452</v>
      </c>
      <c r="BG1996" s="30">
        <v>8</v>
      </c>
      <c r="BH1996" s="30"/>
      <c r="BI1996" s="31"/>
    </row>
    <row r="1997" spans="1:61" ht="16.5">
      <c r="A1997" s="21" t="s">
        <v>3250</v>
      </c>
      <c r="B1997" s="21">
        <v>3025</v>
      </c>
      <c r="C1997" s="21">
        <v>3710999</v>
      </c>
      <c r="D1997" s="21">
        <v>4168170578</v>
      </c>
      <c r="E1997" s="22">
        <v>2046110031210</v>
      </c>
      <c r="F1997" s="24" t="s">
        <v>3251</v>
      </c>
      <c r="G1997" s="24" t="s">
        <v>44</v>
      </c>
      <c r="H1997" s="24" t="s">
        <v>51</v>
      </c>
      <c r="I1997" s="24" t="s">
        <v>65</v>
      </c>
      <c r="J1997" s="24" t="s">
        <v>1042</v>
      </c>
      <c r="K1997" s="21">
        <v>36</v>
      </c>
      <c r="L1997" s="32" t="s">
        <v>3252</v>
      </c>
      <c r="M1997" s="21" t="s">
        <v>3253</v>
      </c>
      <c r="N1997" s="21">
        <v>1</v>
      </c>
      <c r="O1997" s="21" t="s">
        <v>55</v>
      </c>
      <c r="P1997" s="21">
        <v>0</v>
      </c>
      <c r="Q1997" s="21">
        <v>0</v>
      </c>
      <c r="R1997" s="21">
        <v>0</v>
      </c>
      <c r="S1997" s="21">
        <v>0</v>
      </c>
      <c r="T1997" s="21">
        <v>0</v>
      </c>
      <c r="U1997" s="33">
        <v>594186</v>
      </c>
      <c r="V1997" s="21">
        <v>0</v>
      </c>
      <c r="W1997" s="33">
        <v>8600</v>
      </c>
      <c r="X1997" s="33">
        <v>24227</v>
      </c>
      <c r="Y1997" s="21">
        <v>0</v>
      </c>
      <c r="Z1997" s="16" t="s">
        <v>56</v>
      </c>
      <c r="AA1997" s="102">
        <v>0</v>
      </c>
      <c r="AB1997" s="99">
        <v>0</v>
      </c>
      <c r="AC1997" s="99">
        <v>0</v>
      </c>
      <c r="AD1997" s="21">
        <v>5.9</v>
      </c>
      <c r="AE1997" s="21">
        <v>0.3</v>
      </c>
      <c r="AF1997" s="21">
        <f t="shared" si="31"/>
        <v>6.2</v>
      </c>
      <c r="AG1997" s="21" t="s">
        <v>3254</v>
      </c>
      <c r="AH1997" s="24" t="s">
        <v>3255</v>
      </c>
      <c r="AI1997" s="24" t="s">
        <v>3256</v>
      </c>
      <c r="AJ1997" s="27" t="s">
        <v>32466</v>
      </c>
      <c r="AK1997" s="28" t="s">
        <v>60</v>
      </c>
      <c r="AL1997" s="28">
        <v>10</v>
      </c>
      <c r="AM1997" s="28">
        <v>20100120</v>
      </c>
      <c r="AN1997" s="29">
        <v>416</v>
      </c>
      <c r="AO1997" s="29">
        <v>202212</v>
      </c>
      <c r="AP1997" s="29">
        <v>2022</v>
      </c>
      <c r="AQ1997" s="28">
        <v>30023509</v>
      </c>
      <c r="AR1997" s="28">
        <v>8872113</v>
      </c>
      <c r="AS1997" s="28">
        <v>400000</v>
      </c>
      <c r="AT1997" s="30">
        <v>2</v>
      </c>
      <c r="AU1997" s="30"/>
      <c r="AV1997" s="30"/>
      <c r="AW1997" s="30"/>
      <c r="AX1997" s="30"/>
      <c r="AY1997" s="30"/>
      <c r="AZ1997" s="30"/>
      <c r="BA1997" s="30"/>
      <c r="BB1997" s="30" t="s">
        <v>54452</v>
      </c>
      <c r="BC1997" s="30" t="s">
        <v>54452</v>
      </c>
      <c r="BD1997" s="30" t="s">
        <v>54452</v>
      </c>
      <c r="BE1997" s="30" t="s">
        <v>54452</v>
      </c>
      <c r="BF1997" s="30" t="s">
        <v>54452</v>
      </c>
      <c r="BG1997" s="30">
        <v>4</v>
      </c>
      <c r="BH1997" s="30" t="s">
        <v>237</v>
      </c>
      <c r="BI1997" s="31"/>
    </row>
    <row r="1998" spans="1:61" ht="16.5">
      <c r="A1998" s="21" t="s">
        <v>15792</v>
      </c>
      <c r="B1998" s="21">
        <v>14856</v>
      </c>
      <c r="C1998" s="21">
        <v>1854773</v>
      </c>
      <c r="D1998" s="21">
        <v>2208632319</v>
      </c>
      <c r="E1998" s="22">
        <v>1101112462218</v>
      </c>
      <c r="F1998" s="24" t="s">
        <v>15793</v>
      </c>
      <c r="G1998" s="24" t="s">
        <v>44</v>
      </c>
      <c r="H1998" s="24" t="s">
        <v>51</v>
      </c>
      <c r="I1998" s="24" t="s">
        <v>52</v>
      </c>
      <c r="J1998" s="24" t="s">
        <v>363</v>
      </c>
      <c r="K1998" s="21">
        <v>63</v>
      </c>
      <c r="L1998" s="32" t="s">
        <v>15794</v>
      </c>
      <c r="M1998" s="21" t="s">
        <v>15795</v>
      </c>
      <c r="N1998" s="21">
        <v>1</v>
      </c>
      <c r="O1998" s="21" t="s">
        <v>55</v>
      </c>
      <c r="P1998" s="21">
        <v>0</v>
      </c>
      <c r="Q1998" s="21">
        <v>0</v>
      </c>
      <c r="R1998" s="21">
        <v>0</v>
      </c>
      <c r="S1998" s="21">
        <v>0</v>
      </c>
      <c r="T1998" s="21">
        <v>0</v>
      </c>
      <c r="U1998" s="21">
        <v>0</v>
      </c>
      <c r="V1998" s="21">
        <v>0</v>
      </c>
      <c r="W1998" s="33">
        <v>428177</v>
      </c>
      <c r="X1998" s="33">
        <v>16896</v>
      </c>
      <c r="Y1998" s="33">
        <v>8148448</v>
      </c>
      <c r="Z1998" s="16" t="s">
        <v>315</v>
      </c>
      <c r="AA1998" s="102">
        <v>0</v>
      </c>
      <c r="AB1998" s="21">
        <v>81.400000000000006</v>
      </c>
      <c r="AC1998" s="99">
        <v>0</v>
      </c>
      <c r="AD1998" s="99">
        <v>0</v>
      </c>
      <c r="AE1998" s="21">
        <v>4.4000000000000004</v>
      </c>
      <c r="AF1998" s="21">
        <f t="shared" si="31"/>
        <v>85.800000000000011</v>
      </c>
      <c r="AG1998" s="21" t="s">
        <v>15796</v>
      </c>
      <c r="AH1998" s="24" t="s">
        <v>15797</v>
      </c>
      <c r="AI1998" s="24" t="s">
        <v>15798</v>
      </c>
      <c r="AJ1998" s="27" t="s">
        <v>32467</v>
      </c>
      <c r="AK1998" s="28" t="s">
        <v>60</v>
      </c>
      <c r="AL1998" s="28">
        <v>10</v>
      </c>
      <c r="AM1998" s="28">
        <v>20020302</v>
      </c>
      <c r="AN1998" s="29">
        <v>925</v>
      </c>
      <c r="AO1998" s="29">
        <v>202305</v>
      </c>
      <c r="AP1998" s="29">
        <v>2022</v>
      </c>
      <c r="AQ1998" s="28">
        <v>109886872</v>
      </c>
      <c r="AR1998" s="28">
        <v>70272451</v>
      </c>
      <c r="AS1998" s="28">
        <v>2200000</v>
      </c>
      <c r="AT1998" s="30">
        <v>2</v>
      </c>
      <c r="AU1998" s="30"/>
      <c r="AV1998" s="30"/>
      <c r="AW1998" s="30"/>
      <c r="AX1998" s="30"/>
      <c r="AY1998" s="30"/>
      <c r="AZ1998" s="30"/>
      <c r="BA1998" s="30"/>
      <c r="BB1998" s="30" t="s">
        <v>54452</v>
      </c>
      <c r="BC1998" s="30" t="s">
        <v>54452</v>
      </c>
      <c r="BD1998" s="30" t="s">
        <v>54452</v>
      </c>
      <c r="BE1998" s="30" t="s">
        <v>54452</v>
      </c>
      <c r="BF1998" s="30" t="s">
        <v>54452</v>
      </c>
      <c r="BG1998" s="30">
        <v>5</v>
      </c>
      <c r="BH1998" s="30" t="s">
        <v>1277</v>
      </c>
      <c r="BI1998" s="31"/>
    </row>
    <row r="1999" spans="1:61" ht="16.5">
      <c r="A1999" s="21" t="s">
        <v>1657</v>
      </c>
      <c r="B1999" s="21">
        <v>1559</v>
      </c>
      <c r="C1999" s="21">
        <v>1330975</v>
      </c>
      <c r="D1999" s="21">
        <v>1378107814</v>
      </c>
      <c r="E1999" s="22">
        <v>1201110003848</v>
      </c>
      <c r="F1999" s="24" t="s">
        <v>1658</v>
      </c>
      <c r="G1999" s="24" t="s">
        <v>44</v>
      </c>
      <c r="H1999" s="24" t="s">
        <v>51</v>
      </c>
      <c r="I1999" s="24" t="s">
        <v>52</v>
      </c>
      <c r="J1999" s="24" t="s">
        <v>1465</v>
      </c>
      <c r="K1999" s="21">
        <v>10</v>
      </c>
      <c r="L1999" s="32" t="s">
        <v>1659</v>
      </c>
      <c r="M1999" s="21" t="s">
        <v>1660</v>
      </c>
      <c r="N1999" s="21">
        <v>1</v>
      </c>
      <c r="O1999" s="21" t="s">
        <v>55</v>
      </c>
      <c r="P1999" s="51">
        <v>27157300</v>
      </c>
      <c r="Q1999" s="51">
        <v>1967913</v>
      </c>
      <c r="R1999" s="51">
        <v>193200</v>
      </c>
      <c r="S1999" s="51">
        <v>17217355</v>
      </c>
      <c r="T1999" s="21">
        <v>0</v>
      </c>
      <c r="U1999" s="51">
        <v>72200</v>
      </c>
      <c r="V1999" s="51">
        <v>8104226</v>
      </c>
      <c r="W1999" s="51">
        <v>837800</v>
      </c>
      <c r="X1999" s="51">
        <v>579052</v>
      </c>
      <c r="Y1999" s="51">
        <v>6322913</v>
      </c>
      <c r="Z1999" s="16" t="s">
        <v>56</v>
      </c>
      <c r="AA1999" s="21">
        <v>271.5</v>
      </c>
      <c r="AB1999" s="21">
        <v>84.8</v>
      </c>
      <c r="AC1999" s="21">
        <v>172.1</v>
      </c>
      <c r="AD1999" s="21">
        <v>0.7</v>
      </c>
      <c r="AE1999" s="21">
        <v>95.2</v>
      </c>
      <c r="AF1999" s="21">
        <f t="shared" si="31"/>
        <v>624.30000000000007</v>
      </c>
      <c r="AG1999" s="21" t="s">
        <v>1661</v>
      </c>
      <c r="AH1999" s="24" t="s">
        <v>1662</v>
      </c>
      <c r="AI1999" s="24" t="s">
        <v>1663</v>
      </c>
      <c r="AJ1999" s="27" t="s">
        <v>32468</v>
      </c>
      <c r="AK1999" s="28" t="s">
        <v>70</v>
      </c>
      <c r="AL1999" s="28">
        <v>10</v>
      </c>
      <c r="AM1999" s="28">
        <v>19730710</v>
      </c>
      <c r="AN1999" s="29">
        <v>1350</v>
      </c>
      <c r="AO1999" s="29">
        <v>202306</v>
      </c>
      <c r="AP1999" s="29">
        <v>2022</v>
      </c>
      <c r="AQ1999" s="28">
        <v>1050272303</v>
      </c>
      <c r="AR1999" s="28">
        <v>1083270869</v>
      </c>
      <c r="AS1999" s="28">
        <v>25707247</v>
      </c>
      <c r="AT1999" s="30">
        <v>2</v>
      </c>
      <c r="AU1999" s="30"/>
      <c r="AV1999" s="30"/>
      <c r="AW1999" s="30"/>
      <c r="AX1999" s="30"/>
      <c r="AY1999" s="30"/>
      <c r="AZ1999" s="30"/>
      <c r="BA1999" s="30"/>
      <c r="BB1999" s="30" t="s">
        <v>54452</v>
      </c>
      <c r="BC1999" s="30" t="s">
        <v>54452</v>
      </c>
      <c r="BD1999" s="30" t="s">
        <v>54452</v>
      </c>
      <c r="BE1999" s="30" t="s">
        <v>54452</v>
      </c>
      <c r="BF1999" s="30" t="s">
        <v>54452</v>
      </c>
      <c r="BG1999" s="30">
        <v>7</v>
      </c>
      <c r="BH1999" s="30"/>
      <c r="BI1999" s="31"/>
    </row>
    <row r="2000" spans="1:61" ht="16.5">
      <c r="A2000" s="21" t="s">
        <v>15779</v>
      </c>
      <c r="B2000" s="21">
        <v>14852</v>
      </c>
      <c r="C2000" s="21">
        <v>1900035</v>
      </c>
      <c r="D2000" s="21">
        <v>2198107585</v>
      </c>
      <c r="E2000" s="22">
        <v>1101110059885</v>
      </c>
      <c r="F2000" s="24" t="s">
        <v>15780</v>
      </c>
      <c r="G2000" s="24" t="s">
        <v>44</v>
      </c>
      <c r="H2000" s="24" t="s">
        <v>51</v>
      </c>
      <c r="I2000" s="24" t="s">
        <v>52</v>
      </c>
      <c r="J2000" s="24" t="s">
        <v>363</v>
      </c>
      <c r="K2000" s="21">
        <v>63</v>
      </c>
      <c r="L2000" s="32" t="s">
        <v>15781</v>
      </c>
      <c r="M2000" s="21" t="s">
        <v>15782</v>
      </c>
      <c r="N2000" s="21">
        <v>1</v>
      </c>
      <c r="O2000" s="21" t="s">
        <v>55</v>
      </c>
      <c r="P2000" s="21">
        <v>0</v>
      </c>
      <c r="Q2000" s="21">
        <v>0</v>
      </c>
      <c r="R2000" s="21">
        <v>0</v>
      </c>
      <c r="S2000" s="21">
        <v>0</v>
      </c>
      <c r="T2000" s="21">
        <v>0</v>
      </c>
      <c r="U2000" s="33">
        <v>62265</v>
      </c>
      <c r="V2000" s="21">
        <v>0</v>
      </c>
      <c r="W2000" s="21">
        <v>0</v>
      </c>
      <c r="X2000" s="33">
        <v>294580</v>
      </c>
      <c r="Y2000" s="21">
        <v>0</v>
      </c>
      <c r="Z2000" s="16" t="s">
        <v>315</v>
      </c>
      <c r="AA2000" s="102">
        <v>0</v>
      </c>
      <c r="AB2000" s="99">
        <v>0</v>
      </c>
      <c r="AC2000" s="99">
        <v>0</v>
      </c>
      <c r="AD2000" s="21">
        <v>0.6</v>
      </c>
      <c r="AE2000" s="21">
        <v>2.9</v>
      </c>
      <c r="AF2000" s="21">
        <f t="shared" si="31"/>
        <v>3.5</v>
      </c>
      <c r="AG2000" s="21" t="s">
        <v>15783</v>
      </c>
      <c r="AH2000" s="24" t="s">
        <v>15784</v>
      </c>
      <c r="AI2000" s="24" t="s">
        <v>15785</v>
      </c>
      <c r="AJ2000" s="27" t="s">
        <v>32469</v>
      </c>
      <c r="AK2000" s="28" t="s">
        <v>60</v>
      </c>
      <c r="AL2000" s="28">
        <v>10</v>
      </c>
      <c r="AM2000" s="28">
        <v>19651211</v>
      </c>
      <c r="AN2000" s="29">
        <v>592</v>
      </c>
      <c r="AO2000" s="29">
        <v>202212</v>
      </c>
      <c r="AP2000" s="29">
        <v>2022</v>
      </c>
      <c r="AQ2000" s="28">
        <v>96644960</v>
      </c>
      <c r="AR2000" s="28">
        <v>64974174</v>
      </c>
      <c r="AS2000" s="28">
        <v>881530</v>
      </c>
      <c r="AT2000" s="30">
        <v>2</v>
      </c>
      <c r="AU2000" s="30"/>
      <c r="AV2000" s="30"/>
      <c r="AW2000" s="30"/>
      <c r="AX2000" s="30"/>
      <c r="AY2000" s="30"/>
      <c r="AZ2000" s="30"/>
      <c r="BA2000" s="30"/>
      <c r="BB2000" s="30" t="s">
        <v>54452</v>
      </c>
      <c r="BC2000" s="30" t="s">
        <v>54452</v>
      </c>
      <c r="BD2000" s="30" t="s">
        <v>54452</v>
      </c>
      <c r="BE2000" s="30" t="s">
        <v>54452</v>
      </c>
      <c r="BF2000" s="30" t="s">
        <v>54452</v>
      </c>
      <c r="BG2000" s="30">
        <v>7</v>
      </c>
      <c r="BH2000" s="30" t="s">
        <v>15660</v>
      </c>
      <c r="BI2000" s="31"/>
    </row>
    <row r="2001" spans="1:61" ht="16.5">
      <c r="A2001" s="21" t="s">
        <v>565</v>
      </c>
      <c r="B2001" s="21">
        <v>404</v>
      </c>
      <c r="C2001" s="21">
        <v>1407796</v>
      </c>
      <c r="D2001" s="21">
        <v>3128125280</v>
      </c>
      <c r="E2001" s="22">
        <v>1615110022122</v>
      </c>
      <c r="F2001" s="24" t="s">
        <v>566</v>
      </c>
      <c r="G2001" s="24" t="s">
        <v>44</v>
      </c>
      <c r="H2001" s="24" t="s">
        <v>51</v>
      </c>
      <c r="I2001" s="24" t="s">
        <v>52</v>
      </c>
      <c r="J2001" s="24" t="s">
        <v>72</v>
      </c>
      <c r="K2001" s="21">
        <v>1</v>
      </c>
      <c r="L2001" s="32" t="s">
        <v>567</v>
      </c>
      <c r="M2001" s="21" t="s">
        <v>568</v>
      </c>
      <c r="N2001" s="21">
        <v>1</v>
      </c>
      <c r="O2001" s="21" t="s">
        <v>55</v>
      </c>
      <c r="P2001" s="33">
        <v>47500</v>
      </c>
      <c r="Q2001" s="63">
        <v>0</v>
      </c>
      <c r="R2001" s="33">
        <v>91063</v>
      </c>
      <c r="S2001" s="33">
        <v>1481328</v>
      </c>
      <c r="T2001" s="21">
        <v>0</v>
      </c>
      <c r="U2001" s="33">
        <v>374161</v>
      </c>
      <c r="V2001" s="33">
        <v>8028601</v>
      </c>
      <c r="W2001" s="21">
        <v>0</v>
      </c>
      <c r="X2001" s="21">
        <v>0</v>
      </c>
      <c r="Y2001" s="33">
        <v>6949082</v>
      </c>
      <c r="Z2001" s="16" t="s">
        <v>56</v>
      </c>
      <c r="AA2001" s="21">
        <v>0.4</v>
      </c>
      <c r="AB2001" s="21">
        <v>70.400000000000006</v>
      </c>
      <c r="AC2001" s="21">
        <v>14.8</v>
      </c>
      <c r="AD2001" s="21">
        <v>3.7</v>
      </c>
      <c r="AE2001" s="21">
        <v>80.2</v>
      </c>
      <c r="AF2001" s="21">
        <f t="shared" si="31"/>
        <v>169.5</v>
      </c>
      <c r="AG2001" s="21" t="s">
        <v>569</v>
      </c>
      <c r="AH2001" s="24" t="s">
        <v>570</v>
      </c>
      <c r="AI2001" s="24" t="s">
        <v>571</v>
      </c>
      <c r="AJ2001" s="27" t="s">
        <v>31508</v>
      </c>
      <c r="AK2001" s="28" t="s">
        <v>60</v>
      </c>
      <c r="AL2001" s="28">
        <v>10</v>
      </c>
      <c r="AM2001" s="28">
        <v>19970117</v>
      </c>
      <c r="AN2001" s="29">
        <v>2978</v>
      </c>
      <c r="AO2001" s="29">
        <v>202305</v>
      </c>
      <c r="AP2001" s="29">
        <v>2022</v>
      </c>
      <c r="AQ2001" s="28">
        <v>2070789585</v>
      </c>
      <c r="AR2001" s="28">
        <v>679924674</v>
      </c>
      <c r="AS2001" s="28">
        <v>7290025</v>
      </c>
      <c r="AT2001" s="30">
        <v>2</v>
      </c>
      <c r="AU2001" s="30"/>
      <c r="AV2001" s="30"/>
      <c r="AW2001" s="30"/>
      <c r="AX2001" s="30"/>
      <c r="AY2001" s="30"/>
      <c r="AZ2001" s="30"/>
      <c r="BA2001" s="30"/>
      <c r="BB2001" s="30" t="s">
        <v>54452</v>
      </c>
      <c r="BC2001" s="30" t="s">
        <v>54452</v>
      </c>
      <c r="BD2001" s="30" t="s">
        <v>54452</v>
      </c>
      <c r="BE2001" s="30" t="s">
        <v>54452</v>
      </c>
      <c r="BF2001" s="30" t="s">
        <v>54452</v>
      </c>
      <c r="BG2001" s="30">
        <v>7</v>
      </c>
      <c r="BH2001" s="30" t="s">
        <v>572</v>
      </c>
      <c r="BI2001" s="31"/>
    </row>
    <row r="2002" spans="1:61" ht="16.5">
      <c r="A2002" s="21" t="s">
        <v>6193</v>
      </c>
      <c r="B2002" s="21">
        <v>6288</v>
      </c>
      <c r="C2002" s="21">
        <v>1164900</v>
      </c>
      <c r="D2002" s="21">
        <v>1138143717</v>
      </c>
      <c r="E2002" s="22">
        <v>1101111420746</v>
      </c>
      <c r="F2002" s="24" t="s">
        <v>6194</v>
      </c>
      <c r="G2002" s="24" t="s">
        <v>44</v>
      </c>
      <c r="H2002" s="24" t="s">
        <v>51</v>
      </c>
      <c r="I2002" s="24" t="s">
        <v>65</v>
      </c>
      <c r="J2002" s="24" t="s">
        <v>1042</v>
      </c>
      <c r="K2002" s="21">
        <v>36</v>
      </c>
      <c r="L2002" s="32" t="s">
        <v>6195</v>
      </c>
      <c r="M2002" s="21" t="s">
        <v>6196</v>
      </c>
      <c r="N2002" s="21">
        <v>1</v>
      </c>
      <c r="O2002" s="21" t="s">
        <v>55</v>
      </c>
      <c r="P2002" s="21">
        <v>0</v>
      </c>
      <c r="Q2002" s="21">
        <v>0</v>
      </c>
      <c r="R2002" s="33">
        <v>247279</v>
      </c>
      <c r="S2002" s="33">
        <v>8096511</v>
      </c>
      <c r="T2002" s="21">
        <v>0</v>
      </c>
      <c r="U2002" s="33">
        <v>62099</v>
      </c>
      <c r="V2002" s="21">
        <v>0</v>
      </c>
      <c r="W2002" s="33">
        <v>669414</v>
      </c>
      <c r="X2002" s="33">
        <v>3165793</v>
      </c>
      <c r="Y2002" s="33">
        <v>2552453</v>
      </c>
      <c r="Z2002" s="16" t="s">
        <v>126</v>
      </c>
      <c r="AA2002" s="102">
        <v>0</v>
      </c>
      <c r="AB2002" s="21">
        <v>27.9</v>
      </c>
      <c r="AC2002" s="21">
        <v>80.900000000000006</v>
      </c>
      <c r="AD2002" s="21">
        <v>0.6</v>
      </c>
      <c r="AE2002" s="21">
        <v>38.299999999999997</v>
      </c>
      <c r="AF2002" s="21">
        <f t="shared" si="31"/>
        <v>147.69999999999999</v>
      </c>
      <c r="AG2002" s="21" t="s">
        <v>6197</v>
      </c>
      <c r="AH2002" s="24" t="s">
        <v>6198</v>
      </c>
      <c r="AI2002" s="24" t="s">
        <v>6199</v>
      </c>
      <c r="AJ2002" s="27" t="s">
        <v>32470</v>
      </c>
      <c r="AK2002" s="28" t="s">
        <v>60</v>
      </c>
      <c r="AL2002" s="28">
        <v>10</v>
      </c>
      <c r="AM2002" s="28">
        <v>19970530</v>
      </c>
      <c r="AN2002" s="29">
        <v>301</v>
      </c>
      <c r="AO2002" s="29">
        <v>202212</v>
      </c>
      <c r="AP2002" s="29">
        <v>2022</v>
      </c>
      <c r="AQ2002" s="28">
        <v>64509776</v>
      </c>
      <c r="AR2002" s="28">
        <v>77233112</v>
      </c>
      <c r="AS2002" s="28">
        <v>1430880</v>
      </c>
      <c r="AT2002" s="30">
        <v>2</v>
      </c>
      <c r="AU2002" s="30"/>
      <c r="AV2002" s="30"/>
      <c r="AW2002" s="30"/>
      <c r="AX2002" s="30"/>
      <c r="AY2002" s="30"/>
      <c r="AZ2002" s="30"/>
      <c r="BA2002" s="30"/>
      <c r="BB2002" s="30" t="s">
        <v>54452</v>
      </c>
      <c r="BC2002" s="30" t="s">
        <v>54452</v>
      </c>
      <c r="BD2002" s="30" t="s">
        <v>54452</v>
      </c>
      <c r="BE2002" s="30" t="s">
        <v>54452</v>
      </c>
      <c r="BF2002" s="30" t="s">
        <v>6200</v>
      </c>
      <c r="BG2002" s="30">
        <v>2</v>
      </c>
      <c r="BH2002" s="30"/>
      <c r="BI2002" s="31"/>
    </row>
    <row r="2003" spans="1:61" ht="16.5">
      <c r="A2003" s="21" t="s">
        <v>668</v>
      </c>
      <c r="B2003" s="21">
        <v>502</v>
      </c>
      <c r="C2003" s="21">
        <v>1142730</v>
      </c>
      <c r="D2003" s="21">
        <v>2148668729</v>
      </c>
      <c r="E2003" s="22">
        <v>1101112101816</v>
      </c>
      <c r="F2003" s="24" t="s">
        <v>669</v>
      </c>
      <c r="G2003" s="24" t="s">
        <v>44</v>
      </c>
      <c r="H2003" s="24" t="s">
        <v>51</v>
      </c>
      <c r="I2003" s="24" t="s">
        <v>52</v>
      </c>
      <c r="J2003" s="24" t="s">
        <v>72</v>
      </c>
      <c r="K2003" s="21">
        <v>1</v>
      </c>
      <c r="L2003" s="32" t="s">
        <v>670</v>
      </c>
      <c r="M2003" s="21" t="s">
        <v>671</v>
      </c>
      <c r="N2003" s="21">
        <v>1</v>
      </c>
      <c r="O2003" s="21" t="s">
        <v>55</v>
      </c>
      <c r="P2003" s="33">
        <v>645557</v>
      </c>
      <c r="Q2003" s="33">
        <v>991666</v>
      </c>
      <c r="R2003" s="33">
        <v>1111486</v>
      </c>
      <c r="S2003" s="33">
        <v>24318628</v>
      </c>
      <c r="T2003" s="21">
        <v>0</v>
      </c>
      <c r="U2003" s="33">
        <v>1083</v>
      </c>
      <c r="V2003" s="33">
        <v>8238229</v>
      </c>
      <c r="W2003" s="21">
        <v>0</v>
      </c>
      <c r="X2003" s="21">
        <v>0</v>
      </c>
      <c r="Y2003" s="33">
        <v>13619494</v>
      </c>
      <c r="Z2003" s="16" t="s">
        <v>56</v>
      </c>
      <c r="AA2003" s="21">
        <v>6.4</v>
      </c>
      <c r="AB2003" s="21">
        <v>157.19999999999999</v>
      </c>
      <c r="AC2003" s="21">
        <v>243.1</v>
      </c>
      <c r="AD2003" s="99">
        <v>0</v>
      </c>
      <c r="AE2003" s="21">
        <v>82.3</v>
      </c>
      <c r="AF2003" s="21">
        <f t="shared" si="31"/>
        <v>489</v>
      </c>
      <c r="AG2003" s="21" t="s">
        <v>672</v>
      </c>
      <c r="AH2003" s="24" t="s">
        <v>673</v>
      </c>
      <c r="AI2003" s="24" t="s">
        <v>674</v>
      </c>
      <c r="AJ2003" s="27" t="s">
        <v>31508</v>
      </c>
      <c r="AK2003" s="28" t="s">
        <v>156</v>
      </c>
      <c r="AL2003" s="28">
        <v>10</v>
      </c>
      <c r="AM2003" s="28">
        <v>20001101</v>
      </c>
      <c r="AN2003" s="29">
        <v>3053</v>
      </c>
      <c r="AO2003" s="29">
        <v>202306</v>
      </c>
      <c r="AP2003" s="29">
        <v>2022</v>
      </c>
      <c r="AQ2003" s="28">
        <v>1876232243</v>
      </c>
      <c r="AR2003" s="28">
        <v>1442896840</v>
      </c>
      <c r="AS2003" s="28">
        <v>19295620</v>
      </c>
      <c r="AT2003" s="30">
        <v>1</v>
      </c>
      <c r="AU2003" s="30"/>
      <c r="AV2003" s="30"/>
      <c r="AW2003" s="30"/>
      <c r="AX2003" s="30"/>
      <c r="AY2003" s="30"/>
      <c r="AZ2003" s="30"/>
      <c r="BA2003" s="30"/>
      <c r="BB2003" s="30" t="s">
        <v>54452</v>
      </c>
      <c r="BC2003" s="30" t="s">
        <v>54452</v>
      </c>
      <c r="BD2003" s="30" t="s">
        <v>54452</v>
      </c>
      <c r="BE2003" s="30" t="s">
        <v>54452</v>
      </c>
      <c r="BF2003" s="30" t="s">
        <v>675</v>
      </c>
      <c r="BG2003" s="30">
        <v>2</v>
      </c>
      <c r="BH2003" s="30" t="s">
        <v>676</v>
      </c>
      <c r="BI2003" s="31"/>
    </row>
    <row r="2004" spans="1:61" ht="16.5">
      <c r="A2004" s="21" t="s">
        <v>114</v>
      </c>
      <c r="B2004" s="21">
        <v>43</v>
      </c>
      <c r="C2004" s="21">
        <v>1197060</v>
      </c>
      <c r="D2004" s="21">
        <v>4018106526</v>
      </c>
      <c r="E2004" s="22">
        <v>2111110005365</v>
      </c>
      <c r="F2004" s="24" t="s">
        <v>115</v>
      </c>
      <c r="G2004" s="24" t="s">
        <v>44</v>
      </c>
      <c r="H2004" s="24" t="s">
        <v>51</v>
      </c>
      <c r="I2004" s="24" t="s">
        <v>52</v>
      </c>
      <c r="J2004" s="24" t="s">
        <v>72</v>
      </c>
      <c r="K2004" s="21">
        <v>1</v>
      </c>
      <c r="L2004" s="32" t="s">
        <v>116</v>
      </c>
      <c r="M2004" s="21" t="s">
        <v>117</v>
      </c>
      <c r="N2004" s="21">
        <v>1</v>
      </c>
      <c r="O2004" s="21" t="s">
        <v>55</v>
      </c>
      <c r="P2004" s="21">
        <v>0</v>
      </c>
      <c r="Q2004" s="21">
        <v>0</v>
      </c>
      <c r="R2004" s="21">
        <v>0</v>
      </c>
      <c r="S2004" s="42">
        <v>133070</v>
      </c>
      <c r="T2004" s="21">
        <v>0</v>
      </c>
      <c r="U2004" s="21">
        <v>0</v>
      </c>
      <c r="V2004" s="21">
        <v>0</v>
      </c>
      <c r="W2004" s="21">
        <v>0</v>
      </c>
      <c r="X2004" s="42">
        <v>444017</v>
      </c>
      <c r="Y2004" s="42">
        <v>1837734</v>
      </c>
      <c r="Z2004" s="16" t="s">
        <v>56</v>
      </c>
      <c r="AA2004" s="102">
        <v>0</v>
      </c>
      <c r="AB2004" s="21">
        <v>18.3</v>
      </c>
      <c r="AC2004" s="21">
        <v>1.3</v>
      </c>
      <c r="AD2004" s="99">
        <v>0</v>
      </c>
      <c r="AE2004" s="21">
        <v>4.4000000000000004</v>
      </c>
      <c r="AF2004" s="21">
        <f t="shared" si="31"/>
        <v>24</v>
      </c>
      <c r="AG2004" s="21" t="s">
        <v>118</v>
      </c>
      <c r="AH2004" s="24" t="s">
        <v>119</v>
      </c>
      <c r="AI2004" s="24" t="s">
        <v>120</v>
      </c>
      <c r="AJ2004" s="27" t="s">
        <v>32471</v>
      </c>
      <c r="AK2004" s="28" t="s">
        <v>70</v>
      </c>
      <c r="AL2004" s="28">
        <v>10</v>
      </c>
      <c r="AM2004" s="28">
        <v>19930217</v>
      </c>
      <c r="AN2004" s="29">
        <v>559</v>
      </c>
      <c r="AO2004" s="29">
        <v>202306</v>
      </c>
      <c r="AP2004" s="29">
        <v>2022</v>
      </c>
      <c r="AQ2004" s="28">
        <v>336765794</v>
      </c>
      <c r="AR2004" s="28">
        <v>283095855</v>
      </c>
      <c r="AS2004" s="28">
        <v>12915882</v>
      </c>
      <c r="AT2004" s="30">
        <v>2</v>
      </c>
      <c r="AU2004" s="30"/>
      <c r="AV2004" s="30"/>
      <c r="AW2004" s="30"/>
      <c r="AX2004" s="30"/>
      <c r="AY2004" s="30"/>
      <c r="AZ2004" s="30"/>
      <c r="BA2004" s="30"/>
      <c r="BB2004" s="30" t="s">
        <v>54452</v>
      </c>
      <c r="BC2004" s="30" t="s">
        <v>54452</v>
      </c>
      <c r="BD2004" s="30" t="s">
        <v>54452</v>
      </c>
      <c r="BE2004" s="30" t="s">
        <v>54452</v>
      </c>
      <c r="BF2004" s="30" t="s">
        <v>54452</v>
      </c>
      <c r="BG2004" s="30">
        <v>7</v>
      </c>
      <c r="BH2004" s="30" t="s">
        <v>121</v>
      </c>
      <c r="BI2004" s="31"/>
    </row>
    <row r="2005" spans="1:61" ht="16.5">
      <c r="A2005" s="21" t="s">
        <v>15554</v>
      </c>
      <c r="B2005" s="21">
        <v>14734</v>
      </c>
      <c r="C2005" s="21">
        <v>1524409</v>
      </c>
      <c r="D2005" s="21">
        <v>5028123570</v>
      </c>
      <c r="E2005" s="22">
        <v>1701110066804</v>
      </c>
      <c r="F2005" s="24" t="s">
        <v>15555</v>
      </c>
      <c r="G2005" s="24" t="s">
        <v>44</v>
      </c>
      <c r="H2005" s="24" t="s">
        <v>51</v>
      </c>
      <c r="I2005" s="24" t="s">
        <v>65</v>
      </c>
      <c r="J2005" s="24" t="s">
        <v>363</v>
      </c>
      <c r="K2005" s="21">
        <v>63</v>
      </c>
      <c r="L2005" s="32" t="s">
        <v>15556</v>
      </c>
      <c r="M2005" s="21" t="s">
        <v>2597</v>
      </c>
      <c r="N2005" s="21">
        <v>1</v>
      </c>
      <c r="O2005" s="21" t="s">
        <v>55</v>
      </c>
      <c r="P2005" s="33">
        <v>193211</v>
      </c>
      <c r="Q2005" s="33">
        <v>2549</v>
      </c>
      <c r="R2005" s="33">
        <v>202453</v>
      </c>
      <c r="S2005" s="33">
        <v>29298</v>
      </c>
      <c r="T2005" s="21">
        <v>0</v>
      </c>
      <c r="U2005" s="33">
        <v>136268</v>
      </c>
      <c r="V2005" s="21">
        <v>0</v>
      </c>
      <c r="W2005" s="33">
        <v>201845</v>
      </c>
      <c r="X2005" s="33">
        <f>64860+94622</f>
        <v>159482</v>
      </c>
      <c r="Y2005" s="39">
        <v>12273</v>
      </c>
      <c r="Z2005" s="16" t="s">
        <v>315</v>
      </c>
      <c r="AA2005" s="21">
        <v>1.9</v>
      </c>
      <c r="AB2005" s="21">
        <v>2.1</v>
      </c>
      <c r="AC2005" s="21">
        <v>0.2</v>
      </c>
      <c r="AD2005" s="21">
        <v>1.3</v>
      </c>
      <c r="AE2005" s="21">
        <v>3.6</v>
      </c>
      <c r="AF2005" s="21">
        <f t="shared" si="31"/>
        <v>9.1</v>
      </c>
      <c r="AG2005" s="21" t="s">
        <v>15557</v>
      </c>
      <c r="AH2005" s="24" t="s">
        <v>15558</v>
      </c>
      <c r="AI2005" s="24" t="s">
        <v>15559</v>
      </c>
      <c r="AJ2005" s="27" t="s">
        <v>32472</v>
      </c>
      <c r="AK2005" s="28" t="s">
        <v>60</v>
      </c>
      <c r="AL2005" s="28">
        <v>10</v>
      </c>
      <c r="AM2005" s="28">
        <v>19930529</v>
      </c>
      <c r="AN2005" s="29">
        <v>407</v>
      </c>
      <c r="AO2005" s="29">
        <v>202212</v>
      </c>
      <c r="AP2005" s="29">
        <v>2022</v>
      </c>
      <c r="AQ2005" s="28">
        <v>50006268</v>
      </c>
      <c r="AR2005" s="28">
        <v>80997203</v>
      </c>
      <c r="AS2005" s="28">
        <v>1103550</v>
      </c>
      <c r="AT2005" s="30">
        <v>2</v>
      </c>
      <c r="AU2005" s="30"/>
      <c r="AV2005" s="30"/>
      <c r="AW2005" s="30"/>
      <c r="AX2005" s="30"/>
      <c r="AY2005" s="30"/>
      <c r="AZ2005" s="30"/>
      <c r="BA2005" s="30"/>
      <c r="BB2005" s="30" t="s">
        <v>54452</v>
      </c>
      <c r="BC2005" s="30" t="s">
        <v>54452</v>
      </c>
      <c r="BD2005" s="30" t="s">
        <v>54452</v>
      </c>
      <c r="BE2005" s="30" t="s">
        <v>54452</v>
      </c>
      <c r="BF2005" s="30" t="s">
        <v>54452</v>
      </c>
      <c r="BG2005" s="30">
        <v>7</v>
      </c>
      <c r="BH2005" s="30" t="s">
        <v>15560</v>
      </c>
      <c r="BI2005" s="31"/>
    </row>
    <row r="2006" spans="1:61" ht="16.5">
      <c r="A2006" s="21" t="s">
        <v>20473</v>
      </c>
      <c r="B2006" s="21">
        <v>21487</v>
      </c>
      <c r="C2006" s="21">
        <v>8987917</v>
      </c>
      <c r="D2006" s="21">
        <v>7488101454</v>
      </c>
      <c r="E2006" s="22">
        <v>1511110070460</v>
      </c>
      <c r="F2006" s="24" t="s">
        <v>20474</v>
      </c>
      <c r="G2006" s="24" t="s">
        <v>104</v>
      </c>
      <c r="H2006" s="24" t="s">
        <v>51</v>
      </c>
      <c r="I2006" s="24" t="s">
        <v>65</v>
      </c>
      <c r="J2006" s="24" t="s">
        <v>1033</v>
      </c>
      <c r="K2006" s="21">
        <v>38</v>
      </c>
      <c r="L2006" s="32" t="s">
        <v>20475</v>
      </c>
      <c r="M2006" s="21" t="s">
        <v>20476</v>
      </c>
      <c r="N2006" s="21">
        <v>1</v>
      </c>
      <c r="O2006" s="21">
        <v>0</v>
      </c>
      <c r="P2006" s="21">
        <v>0</v>
      </c>
      <c r="Q2006" s="21">
        <v>0</v>
      </c>
      <c r="R2006" s="21">
        <v>0</v>
      </c>
      <c r="S2006" s="21">
        <v>0</v>
      </c>
      <c r="T2006" s="21">
        <v>0</v>
      </c>
      <c r="U2006" s="21">
        <v>0</v>
      </c>
      <c r="V2006" s="21">
        <v>0</v>
      </c>
      <c r="W2006" s="21">
        <v>0</v>
      </c>
      <c r="X2006" s="21">
        <v>0</v>
      </c>
      <c r="Y2006" s="21">
        <v>0</v>
      </c>
      <c r="Z2006" s="16" t="s">
        <v>315</v>
      </c>
      <c r="AA2006" s="101">
        <v>0</v>
      </c>
      <c r="AB2006" s="98">
        <v>0</v>
      </c>
      <c r="AC2006" s="98">
        <v>0</v>
      </c>
      <c r="AD2006" s="98">
        <v>0</v>
      </c>
      <c r="AE2006" s="98">
        <v>0</v>
      </c>
      <c r="AF2006" s="21">
        <f t="shared" si="31"/>
        <v>0</v>
      </c>
      <c r="AG2006" s="21" t="s">
        <v>2798</v>
      </c>
      <c r="AH2006" s="24" t="s">
        <v>20477</v>
      </c>
      <c r="AI2006" s="24" t="s">
        <v>20478</v>
      </c>
      <c r="AJ2006" s="27" t="s">
        <v>32473</v>
      </c>
      <c r="AK2006" s="28" t="s">
        <v>60</v>
      </c>
      <c r="AL2006" s="28">
        <v>10</v>
      </c>
      <c r="AM2006" s="28">
        <v>20190524</v>
      </c>
      <c r="AN2006" s="29">
        <v>574</v>
      </c>
      <c r="AO2006" s="29">
        <v>202112</v>
      </c>
      <c r="AP2006" s="29"/>
      <c r="AQ2006" s="28"/>
      <c r="AR2006" s="28"/>
      <c r="AS2006" s="28"/>
      <c r="AT2006" s="30">
        <v>2</v>
      </c>
      <c r="AU2006" s="30"/>
      <c r="AV2006" s="30"/>
      <c r="AW2006" s="30"/>
      <c r="AX2006" s="30"/>
      <c r="AY2006" s="30"/>
      <c r="AZ2006" s="30"/>
      <c r="BA2006" s="30"/>
      <c r="BB2006" s="30" t="s">
        <v>54452</v>
      </c>
      <c r="BC2006" s="30" t="s">
        <v>54452</v>
      </c>
      <c r="BD2006" s="30" t="s">
        <v>54452</v>
      </c>
      <c r="BE2006" s="30" t="s">
        <v>54452</v>
      </c>
      <c r="BF2006" s="30" t="s">
        <v>54452</v>
      </c>
      <c r="BG2006" s="30">
        <v>4</v>
      </c>
      <c r="BH2006" s="30" t="s">
        <v>237</v>
      </c>
      <c r="BI2006" s="31"/>
    </row>
    <row r="2007" spans="1:61" ht="16.5">
      <c r="A2007" s="21" t="s">
        <v>29685</v>
      </c>
      <c r="B2007" s="21">
        <v>24357</v>
      </c>
      <c r="C2007" s="21">
        <v>1986378</v>
      </c>
      <c r="D2007" s="21">
        <v>2018184413</v>
      </c>
      <c r="E2007" s="22">
        <v>1101112892093</v>
      </c>
      <c r="F2007" s="24" t="s">
        <v>29686</v>
      </c>
      <c r="G2007" s="24" t="s">
        <v>104</v>
      </c>
      <c r="H2007" s="24" t="s">
        <v>51</v>
      </c>
      <c r="I2007" s="24" t="s">
        <v>52</v>
      </c>
      <c r="J2007" s="24" t="s">
        <v>363</v>
      </c>
      <c r="K2007" s="21">
        <v>63</v>
      </c>
      <c r="L2007" s="32" t="s">
        <v>29687</v>
      </c>
      <c r="M2007" s="21" t="s">
        <v>29688</v>
      </c>
      <c r="N2007" s="21">
        <v>1</v>
      </c>
      <c r="O2007" s="21" t="s">
        <v>55</v>
      </c>
      <c r="P2007" s="21">
        <v>0</v>
      </c>
      <c r="Q2007" s="21">
        <v>0</v>
      </c>
      <c r="R2007" s="21">
        <v>0</v>
      </c>
      <c r="S2007" s="21">
        <v>0</v>
      </c>
      <c r="T2007" s="21">
        <v>0</v>
      </c>
      <c r="U2007" s="21">
        <v>0</v>
      </c>
      <c r="V2007" s="21">
        <v>0</v>
      </c>
      <c r="W2007" s="33">
        <v>81329</v>
      </c>
      <c r="X2007" s="21">
        <v>0</v>
      </c>
      <c r="Y2007" s="21">
        <v>0</v>
      </c>
      <c r="Z2007" s="16" t="s">
        <v>315</v>
      </c>
      <c r="AA2007" s="102">
        <v>0</v>
      </c>
      <c r="AB2007" s="99">
        <v>0</v>
      </c>
      <c r="AC2007" s="99">
        <v>0</v>
      </c>
      <c r="AD2007" s="99">
        <v>0</v>
      </c>
      <c r="AE2007" s="21">
        <v>0.8</v>
      </c>
      <c r="AF2007" s="21">
        <f t="shared" si="31"/>
        <v>0.8</v>
      </c>
      <c r="AG2007" s="21" t="s">
        <v>26435</v>
      </c>
      <c r="AH2007" s="24" t="s">
        <v>29689</v>
      </c>
      <c r="AI2007" s="24" t="s">
        <v>29690</v>
      </c>
      <c r="AJ2007" s="27" t="s">
        <v>32474</v>
      </c>
      <c r="AK2007" s="28" t="s">
        <v>60</v>
      </c>
      <c r="AL2007" s="28">
        <v>10</v>
      </c>
      <c r="AM2007" s="28">
        <v>20031107</v>
      </c>
      <c r="AN2007" s="29">
        <v>1955</v>
      </c>
      <c r="AO2007" s="29">
        <v>202304</v>
      </c>
      <c r="AP2007" s="29">
        <v>2022</v>
      </c>
      <c r="AQ2007" s="28">
        <v>70256793</v>
      </c>
      <c r="AR2007" s="28">
        <v>18596814</v>
      </c>
      <c r="AS2007" s="28">
        <v>200000</v>
      </c>
      <c r="AT2007" s="30">
        <v>2</v>
      </c>
      <c r="AU2007" s="30"/>
      <c r="AV2007" s="30"/>
      <c r="AW2007" s="30"/>
      <c r="AX2007" s="30"/>
      <c r="AY2007" s="30"/>
      <c r="AZ2007" s="30"/>
      <c r="BA2007" s="30"/>
      <c r="BB2007" s="30" t="s">
        <v>54452</v>
      </c>
      <c r="BC2007" s="30" t="s">
        <v>54452</v>
      </c>
      <c r="BD2007" s="30" t="s">
        <v>54452</v>
      </c>
      <c r="BE2007" s="30" t="s">
        <v>54452</v>
      </c>
      <c r="BF2007" s="30" t="s">
        <v>54452</v>
      </c>
      <c r="BG2007" s="30">
        <v>7</v>
      </c>
      <c r="BH2007" s="30" t="s">
        <v>15660</v>
      </c>
      <c r="BI2007" s="31"/>
    </row>
    <row r="2008" spans="1:61" ht="16.5">
      <c r="A2008" s="21" t="s">
        <v>17727</v>
      </c>
      <c r="B2008" s="21">
        <v>2942</v>
      </c>
      <c r="C2008" s="21">
        <v>1792801</v>
      </c>
      <c r="D2008" s="21">
        <v>1168134352</v>
      </c>
      <c r="E2008" s="22">
        <v>1101110005333</v>
      </c>
      <c r="F2008" s="24" t="s">
        <v>7296</v>
      </c>
      <c r="G2008" s="24" t="s">
        <v>44</v>
      </c>
      <c r="H2008" s="24" t="s">
        <v>51</v>
      </c>
      <c r="I2008" s="24" t="s">
        <v>52</v>
      </c>
      <c r="J2008" s="24" t="s">
        <v>68</v>
      </c>
      <c r="K2008" s="21">
        <v>20</v>
      </c>
      <c r="L2008" s="32" t="s">
        <v>17728</v>
      </c>
      <c r="M2008" s="21" t="s">
        <v>17729</v>
      </c>
      <c r="N2008" s="21">
        <v>1</v>
      </c>
      <c r="O2008" s="21">
        <v>0</v>
      </c>
      <c r="P2008" s="21">
        <v>0</v>
      </c>
      <c r="Q2008" s="21">
        <v>0</v>
      </c>
      <c r="R2008" s="21">
        <v>0</v>
      </c>
      <c r="S2008" s="21">
        <v>0</v>
      </c>
      <c r="T2008" s="21">
        <v>0</v>
      </c>
      <c r="U2008" s="21">
        <v>0</v>
      </c>
      <c r="V2008" s="21">
        <v>0</v>
      </c>
      <c r="W2008" s="21">
        <v>0</v>
      </c>
      <c r="X2008" s="21">
        <v>0</v>
      </c>
      <c r="Y2008" s="21">
        <v>0</v>
      </c>
      <c r="Z2008" s="16" t="s">
        <v>56</v>
      </c>
      <c r="AA2008" s="101">
        <v>0</v>
      </c>
      <c r="AB2008" s="98">
        <v>0</v>
      </c>
      <c r="AC2008" s="98">
        <v>0</v>
      </c>
      <c r="AD2008" s="98">
        <v>0</v>
      </c>
      <c r="AE2008" s="98">
        <v>0</v>
      </c>
      <c r="AF2008" s="21">
        <f t="shared" si="31"/>
        <v>0</v>
      </c>
      <c r="AG2008" s="21" t="s">
        <v>17730</v>
      </c>
      <c r="AH2008" s="24" t="s">
        <v>17731</v>
      </c>
      <c r="AI2008" s="24" t="s">
        <v>17732</v>
      </c>
      <c r="AJ2008" s="27" t="s">
        <v>32475</v>
      </c>
      <c r="AK2008" s="28" t="s">
        <v>156</v>
      </c>
      <c r="AL2008" s="28">
        <v>10</v>
      </c>
      <c r="AM2008" s="28">
        <v>19550825</v>
      </c>
      <c r="AN2008" s="29">
        <v>555</v>
      </c>
      <c r="AO2008" s="29">
        <v>202306</v>
      </c>
      <c r="AP2008" s="29">
        <v>2022</v>
      </c>
      <c r="AQ2008" s="28">
        <v>625318466</v>
      </c>
      <c r="AR2008" s="28">
        <v>926206557</v>
      </c>
      <c r="AS2008" s="28">
        <v>119855250</v>
      </c>
      <c r="AT2008" s="30">
        <v>2</v>
      </c>
      <c r="AU2008" s="30"/>
      <c r="AV2008" s="30"/>
      <c r="AW2008" s="30"/>
      <c r="AX2008" s="30"/>
      <c r="AY2008" s="30"/>
      <c r="AZ2008" s="30"/>
      <c r="BA2008" s="30"/>
      <c r="BB2008" s="30" t="s">
        <v>54452</v>
      </c>
      <c r="BC2008" s="30" t="s">
        <v>54452</v>
      </c>
      <c r="BD2008" s="30" t="s">
        <v>54452</v>
      </c>
      <c r="BE2008" s="30" t="s">
        <v>54452</v>
      </c>
      <c r="BF2008" s="30" t="s">
        <v>54452</v>
      </c>
      <c r="BG2008" s="30">
        <v>7</v>
      </c>
      <c r="BH2008" s="30"/>
      <c r="BI2008" s="31"/>
    </row>
    <row r="2009" spans="1:61" ht="16.5">
      <c r="A2009" s="21" t="s">
        <v>12503</v>
      </c>
      <c r="B2009" s="21">
        <v>12329</v>
      </c>
      <c r="C2009" s="21">
        <v>1629853</v>
      </c>
      <c r="D2009" s="21">
        <v>1028103525</v>
      </c>
      <c r="E2009" s="22">
        <v>1101110013310</v>
      </c>
      <c r="F2009" s="24" t="s">
        <v>12504</v>
      </c>
      <c r="G2009" s="24" t="s">
        <v>44</v>
      </c>
      <c r="H2009" s="24" t="s">
        <v>51</v>
      </c>
      <c r="I2009" s="24" t="s">
        <v>52</v>
      </c>
      <c r="J2009" s="24" t="s">
        <v>462</v>
      </c>
      <c r="K2009" s="21">
        <v>56</v>
      </c>
      <c r="L2009" s="32" t="s">
        <v>12505</v>
      </c>
      <c r="M2009" s="21" t="s">
        <v>12506</v>
      </c>
      <c r="N2009" s="21">
        <v>1</v>
      </c>
      <c r="O2009" s="21" t="s">
        <v>55</v>
      </c>
      <c r="P2009" s="33">
        <v>28304</v>
      </c>
      <c r="Q2009" s="33">
        <v>607473</v>
      </c>
      <c r="R2009" s="21">
        <v>0</v>
      </c>
      <c r="S2009" s="21">
        <v>0</v>
      </c>
      <c r="T2009" s="21">
        <v>0</v>
      </c>
      <c r="U2009" s="33">
        <v>40278</v>
      </c>
      <c r="V2009" s="33">
        <v>397424</v>
      </c>
      <c r="W2009" s="33">
        <v>11935</v>
      </c>
      <c r="X2009" s="21">
        <v>0</v>
      </c>
      <c r="Y2009" s="33">
        <v>13841900</v>
      </c>
      <c r="Z2009" s="16" t="s">
        <v>315</v>
      </c>
      <c r="AA2009" s="21">
        <v>0.2</v>
      </c>
      <c r="AB2009" s="21">
        <v>144.4</v>
      </c>
      <c r="AC2009" s="99">
        <v>0</v>
      </c>
      <c r="AD2009" s="21">
        <v>0.4</v>
      </c>
      <c r="AE2009" s="21">
        <v>4</v>
      </c>
      <c r="AF2009" s="21">
        <f t="shared" si="31"/>
        <v>149</v>
      </c>
      <c r="AG2009" s="21" t="s">
        <v>12507</v>
      </c>
      <c r="AH2009" s="24" t="s">
        <v>12508</v>
      </c>
      <c r="AI2009" s="24" t="s">
        <v>12509</v>
      </c>
      <c r="AJ2009" s="27" t="s">
        <v>31922</v>
      </c>
      <c r="AK2009" s="28" t="s">
        <v>60</v>
      </c>
      <c r="AL2009" s="28">
        <v>10</v>
      </c>
      <c r="AM2009" s="28">
        <v>19210926</v>
      </c>
      <c r="AN2009" s="29">
        <v>613</v>
      </c>
      <c r="AO2009" s="29">
        <v>202212</v>
      </c>
      <c r="AP2009" s="29">
        <v>2022</v>
      </c>
      <c r="AQ2009" s="28">
        <v>268496524</v>
      </c>
      <c r="AR2009" s="28">
        <v>465360275</v>
      </c>
      <c r="AS2009" s="28">
        <v>15000000</v>
      </c>
      <c r="AT2009" s="30">
        <v>2</v>
      </c>
      <c r="AU2009" s="30"/>
      <c r="AV2009" s="30"/>
      <c r="AW2009" s="30"/>
      <c r="AX2009" s="30"/>
      <c r="AY2009" s="30"/>
      <c r="AZ2009" s="30"/>
      <c r="BA2009" s="30"/>
      <c r="BB2009" s="30" t="s">
        <v>54452</v>
      </c>
      <c r="BC2009" s="30" t="s">
        <v>54452</v>
      </c>
      <c r="BD2009" s="30" t="s">
        <v>54452</v>
      </c>
      <c r="BE2009" s="30" t="s">
        <v>54452</v>
      </c>
      <c r="BF2009" s="30" t="s">
        <v>54452</v>
      </c>
      <c r="BG2009" s="30">
        <v>7</v>
      </c>
      <c r="BH2009" s="30" t="s">
        <v>12510</v>
      </c>
      <c r="BI2009" s="31"/>
    </row>
    <row r="2010" spans="1:61" ht="16.5">
      <c r="A2010" s="21" t="s">
        <v>7629</v>
      </c>
      <c r="B2010" s="21">
        <v>7693</v>
      </c>
      <c r="C2010" s="21">
        <v>1993583</v>
      </c>
      <c r="D2010" s="21">
        <v>2148108385</v>
      </c>
      <c r="E2010" s="22">
        <v>1101110404361</v>
      </c>
      <c r="F2010" s="24" t="s">
        <v>7630</v>
      </c>
      <c r="G2010" s="24" t="s">
        <v>44</v>
      </c>
      <c r="H2010" s="24" t="s">
        <v>51</v>
      </c>
      <c r="I2010" s="24" t="s">
        <v>52</v>
      </c>
      <c r="J2010" s="24" t="s">
        <v>1481</v>
      </c>
      <c r="K2010" s="21">
        <v>12</v>
      </c>
      <c r="L2010" s="32" t="s">
        <v>7631</v>
      </c>
      <c r="M2010" s="21" t="s">
        <v>282</v>
      </c>
      <c r="N2010" s="26">
        <v>1</v>
      </c>
      <c r="O2010" s="26" t="s">
        <v>83</v>
      </c>
      <c r="P2010" s="33">
        <v>356531770</v>
      </c>
      <c r="Q2010" s="21">
        <v>0</v>
      </c>
      <c r="R2010" s="21">
        <v>0</v>
      </c>
      <c r="S2010" s="33">
        <v>155872000</v>
      </c>
      <c r="T2010" s="21">
        <v>0</v>
      </c>
      <c r="U2010" s="21">
        <v>0</v>
      </c>
      <c r="V2010" s="33">
        <v>71822000</v>
      </c>
      <c r="W2010" s="33">
        <v>806075415</v>
      </c>
      <c r="X2010" s="21">
        <v>0</v>
      </c>
      <c r="Y2010" s="33">
        <v>5601372990</v>
      </c>
      <c r="Z2010" s="21"/>
      <c r="AA2010" s="21">
        <v>3.5</v>
      </c>
      <c r="AB2010" s="21">
        <v>56</v>
      </c>
      <c r="AC2010" s="21">
        <v>1.5</v>
      </c>
      <c r="AD2010" s="99">
        <v>0</v>
      </c>
      <c r="AE2010" s="21">
        <v>8.6999999999999993</v>
      </c>
      <c r="AF2010" s="21">
        <f t="shared" si="31"/>
        <v>69.7</v>
      </c>
      <c r="AG2010" s="21" t="s">
        <v>7632</v>
      </c>
      <c r="AH2010" s="24" t="s">
        <v>7633</v>
      </c>
      <c r="AI2010" s="24" t="s">
        <v>7634</v>
      </c>
      <c r="AJ2010" s="27" t="s">
        <v>32476</v>
      </c>
      <c r="AK2010" s="28" t="s">
        <v>70</v>
      </c>
      <c r="AL2010" s="28">
        <v>10</v>
      </c>
      <c r="AM2010" s="28">
        <v>19850731</v>
      </c>
      <c r="AN2010" s="29">
        <v>493</v>
      </c>
      <c r="AO2010" s="29">
        <v>202306</v>
      </c>
      <c r="AP2010" s="29">
        <v>2022</v>
      </c>
      <c r="AQ2010" s="28">
        <v>434151552</v>
      </c>
      <c r="AR2010" s="28">
        <v>344008474</v>
      </c>
      <c r="AS2010" s="28">
        <v>15212026</v>
      </c>
      <c r="AT2010" s="30">
        <v>2</v>
      </c>
      <c r="AU2010" s="30"/>
      <c r="AV2010" s="30"/>
      <c r="AW2010" s="30"/>
      <c r="AX2010" s="30"/>
      <c r="AY2010" s="30"/>
      <c r="AZ2010" s="30"/>
      <c r="BA2010" s="30"/>
      <c r="BB2010" s="30" t="s">
        <v>54452</v>
      </c>
      <c r="BC2010" s="30" t="s">
        <v>54452</v>
      </c>
      <c r="BD2010" s="30" t="s">
        <v>54452</v>
      </c>
      <c r="BE2010" s="30" t="s">
        <v>54452</v>
      </c>
      <c r="BF2010" s="30" t="s">
        <v>54452</v>
      </c>
      <c r="BG2010" s="30">
        <v>8</v>
      </c>
      <c r="BH2010" s="30"/>
      <c r="BI2010" s="31"/>
    </row>
    <row r="2011" spans="1:61" ht="16.5">
      <c r="A2011" s="21" t="s">
        <v>3010</v>
      </c>
      <c r="B2011" s="21">
        <v>2712</v>
      </c>
      <c r="C2011" s="21">
        <v>1599011</v>
      </c>
      <c r="D2011" s="21">
        <v>6228123758</v>
      </c>
      <c r="E2011" s="22">
        <v>1846110031348</v>
      </c>
      <c r="F2011" s="24" t="s">
        <v>3011</v>
      </c>
      <c r="G2011" s="24" t="s">
        <v>44</v>
      </c>
      <c r="H2011" s="24" t="s">
        <v>51</v>
      </c>
      <c r="I2011" s="24" t="s">
        <v>52</v>
      </c>
      <c r="J2011" s="24" t="s">
        <v>1045</v>
      </c>
      <c r="K2011" s="21">
        <v>17</v>
      </c>
      <c r="L2011" s="32" t="s">
        <v>3012</v>
      </c>
      <c r="M2011" s="21" t="s">
        <v>3013</v>
      </c>
      <c r="N2011" s="21">
        <v>1</v>
      </c>
      <c r="O2011" s="21" t="s">
        <v>55</v>
      </c>
      <c r="P2011" s="21">
        <v>0</v>
      </c>
      <c r="Q2011" s="21">
        <v>0</v>
      </c>
      <c r="R2011" s="21">
        <v>0</v>
      </c>
      <c r="S2011" s="33">
        <v>218500</v>
      </c>
      <c r="T2011" s="21">
        <v>0</v>
      </c>
      <c r="U2011" s="21">
        <v>0</v>
      </c>
      <c r="V2011" s="33">
        <v>79550</v>
      </c>
      <c r="W2011" s="33">
        <v>499165</v>
      </c>
      <c r="X2011" s="21">
        <v>0</v>
      </c>
      <c r="Y2011" s="33">
        <v>359782</v>
      </c>
      <c r="Z2011" s="16" t="s">
        <v>56</v>
      </c>
      <c r="AA2011" s="102">
        <v>0</v>
      </c>
      <c r="AB2011" s="21">
        <v>3.5</v>
      </c>
      <c r="AC2011" s="21">
        <v>2.1</v>
      </c>
      <c r="AD2011" s="99">
        <v>0</v>
      </c>
      <c r="AE2011" s="21">
        <v>5.7</v>
      </c>
      <c r="AF2011" s="21">
        <f t="shared" si="31"/>
        <v>11.3</v>
      </c>
      <c r="AG2011" s="21" t="s">
        <v>3014</v>
      </c>
      <c r="AH2011" s="24" t="s">
        <v>3015</v>
      </c>
      <c r="AI2011" s="24" t="s">
        <v>3016</v>
      </c>
      <c r="AJ2011" s="27" t="s">
        <v>32477</v>
      </c>
      <c r="AK2011" s="28" t="s">
        <v>60</v>
      </c>
      <c r="AL2011" s="28">
        <v>10</v>
      </c>
      <c r="AM2011" s="28">
        <v>19990302</v>
      </c>
      <c r="AN2011" s="29">
        <v>336</v>
      </c>
      <c r="AO2011" s="29">
        <v>202212</v>
      </c>
      <c r="AP2011" s="29">
        <v>2022</v>
      </c>
      <c r="AQ2011" s="28">
        <v>101645972</v>
      </c>
      <c r="AR2011" s="28">
        <v>69294867</v>
      </c>
      <c r="AS2011" s="28">
        <v>730392</v>
      </c>
      <c r="AT2011" s="30">
        <v>2</v>
      </c>
      <c r="AU2011" s="30"/>
      <c r="AV2011" s="30"/>
      <c r="AW2011" s="30"/>
      <c r="AX2011" s="30"/>
      <c r="AY2011" s="30"/>
      <c r="AZ2011" s="30"/>
      <c r="BA2011" s="30"/>
      <c r="BB2011" s="30" t="s">
        <v>54452</v>
      </c>
      <c r="BC2011" s="30" t="s">
        <v>54452</v>
      </c>
      <c r="BD2011" s="30" t="s">
        <v>54452</v>
      </c>
      <c r="BE2011" s="30" t="s">
        <v>54452</v>
      </c>
      <c r="BF2011" s="30" t="s">
        <v>3017</v>
      </c>
      <c r="BG2011" s="30">
        <v>2</v>
      </c>
      <c r="BH2011" s="30" t="s">
        <v>2496</v>
      </c>
      <c r="BI2011" s="31"/>
    </row>
    <row r="2012" spans="1:61" ht="16.5">
      <c r="A2012" s="21" t="s">
        <v>17464</v>
      </c>
      <c r="B2012" s="21">
        <v>20339</v>
      </c>
      <c r="C2012" s="21">
        <v>3003399</v>
      </c>
      <c r="D2012" s="21">
        <v>6038168642</v>
      </c>
      <c r="E2012" s="22">
        <v>1801110633031</v>
      </c>
      <c r="F2012" s="24" t="s">
        <v>17465</v>
      </c>
      <c r="G2012" s="24" t="s">
        <v>104</v>
      </c>
      <c r="H2012" s="24" t="s">
        <v>51</v>
      </c>
      <c r="I2012" s="24" t="s">
        <v>52</v>
      </c>
      <c r="J2012" s="24" t="s">
        <v>1463</v>
      </c>
      <c r="K2012" s="21">
        <v>11</v>
      </c>
      <c r="L2012" s="32" t="s">
        <v>17466</v>
      </c>
      <c r="M2012" s="21" t="s">
        <v>17467</v>
      </c>
      <c r="N2012" s="21">
        <v>1</v>
      </c>
      <c r="O2012" s="21" t="s">
        <v>83</v>
      </c>
      <c r="P2012" s="21">
        <v>0</v>
      </c>
      <c r="Q2012" s="21">
        <v>0</v>
      </c>
      <c r="R2012" s="51">
        <v>55070000</v>
      </c>
      <c r="S2012" s="51">
        <v>829350000</v>
      </c>
      <c r="T2012" s="21">
        <v>0</v>
      </c>
      <c r="U2012" s="51">
        <v>19400000</v>
      </c>
      <c r="V2012" s="51">
        <v>305958050</v>
      </c>
      <c r="W2012" s="51">
        <v>157717118</v>
      </c>
      <c r="X2012" s="21">
        <v>0</v>
      </c>
      <c r="Y2012" s="51">
        <v>5706824338</v>
      </c>
      <c r="Z2012" s="16" t="s">
        <v>315</v>
      </c>
      <c r="AA2012" s="102">
        <v>0</v>
      </c>
      <c r="AB2012" s="21">
        <v>57.6</v>
      </c>
      <c r="AC2012" s="21">
        <v>8.1999999999999993</v>
      </c>
      <c r="AD2012" s="21">
        <v>0.1</v>
      </c>
      <c r="AE2012" s="21">
        <v>4.5999999999999996</v>
      </c>
      <c r="AF2012" s="21">
        <f t="shared" si="31"/>
        <v>70.499999999999986</v>
      </c>
      <c r="AG2012" s="21" t="s">
        <v>17468</v>
      </c>
      <c r="AH2012" s="24" t="s">
        <v>17469</v>
      </c>
      <c r="AI2012" s="24" t="s">
        <v>7634</v>
      </c>
      <c r="AJ2012" s="27" t="s">
        <v>32476</v>
      </c>
      <c r="AK2012" s="28" t="s">
        <v>156</v>
      </c>
      <c r="AL2012" s="28">
        <v>10</v>
      </c>
      <c r="AM2012" s="28">
        <v>20080514</v>
      </c>
      <c r="AN2012" s="29">
        <v>631</v>
      </c>
      <c r="AO2012" s="29">
        <v>202306</v>
      </c>
      <c r="AP2012" s="29">
        <v>2022</v>
      </c>
      <c r="AQ2012" s="28">
        <v>529993482</v>
      </c>
      <c r="AR2012" s="28">
        <v>482177264</v>
      </c>
      <c r="AS2012" s="28">
        <v>49689728</v>
      </c>
      <c r="AT2012" s="30">
        <v>2</v>
      </c>
      <c r="AU2012" s="30"/>
      <c r="AV2012" s="30"/>
      <c r="AW2012" s="30"/>
      <c r="AX2012" s="30"/>
      <c r="AY2012" s="30"/>
      <c r="AZ2012" s="30"/>
      <c r="BA2012" s="30"/>
      <c r="BB2012" s="30" t="s">
        <v>54452</v>
      </c>
      <c r="BC2012" s="30" t="s">
        <v>54452</v>
      </c>
      <c r="BD2012" s="30" t="s">
        <v>54452</v>
      </c>
      <c r="BE2012" s="30" t="s">
        <v>54452</v>
      </c>
      <c r="BF2012" s="30" t="s">
        <v>54452</v>
      </c>
      <c r="BG2012" s="30">
        <v>4</v>
      </c>
      <c r="BH2012" s="30" t="s">
        <v>17470</v>
      </c>
      <c r="BI2012" s="31"/>
    </row>
    <row r="2013" spans="1:61" ht="16.5">
      <c r="A2013" s="21" t="s">
        <v>15841</v>
      </c>
      <c r="B2013" s="21">
        <v>14891</v>
      </c>
      <c r="C2013" s="21">
        <v>1840602</v>
      </c>
      <c r="D2013" s="21">
        <v>5138109001</v>
      </c>
      <c r="E2013" s="22">
        <v>1760110006228</v>
      </c>
      <c r="F2013" s="24" t="s">
        <v>15842</v>
      </c>
      <c r="G2013" s="24" t="s">
        <v>44</v>
      </c>
      <c r="H2013" s="24" t="s">
        <v>51</v>
      </c>
      <c r="I2013" s="24" t="s">
        <v>65</v>
      </c>
      <c r="J2013" s="24" t="s">
        <v>363</v>
      </c>
      <c r="K2013" s="21">
        <v>63</v>
      </c>
      <c r="L2013" s="32" t="s">
        <v>15843</v>
      </c>
      <c r="M2013" s="21" t="s">
        <v>15844</v>
      </c>
      <c r="N2013" s="21">
        <v>1</v>
      </c>
      <c r="O2013" s="21" t="s">
        <v>55</v>
      </c>
      <c r="P2013" s="21">
        <v>0</v>
      </c>
      <c r="Q2013" s="21">
        <v>0</v>
      </c>
      <c r="R2013" s="21">
        <v>0</v>
      </c>
      <c r="S2013" s="33">
        <v>212980</v>
      </c>
      <c r="T2013" s="21">
        <v>0</v>
      </c>
      <c r="U2013" s="33">
        <v>118688</v>
      </c>
      <c r="V2013" s="21">
        <v>0</v>
      </c>
      <c r="W2013" s="33">
        <v>239484</v>
      </c>
      <c r="X2013" s="33">
        <v>393262</v>
      </c>
      <c r="Y2013" s="21">
        <v>0</v>
      </c>
      <c r="Z2013" s="16" t="s">
        <v>315</v>
      </c>
      <c r="AA2013" s="102">
        <v>0</v>
      </c>
      <c r="AB2013" s="99">
        <v>0</v>
      </c>
      <c r="AC2013" s="21">
        <v>2.1</v>
      </c>
      <c r="AD2013" s="21">
        <v>1.1000000000000001</v>
      </c>
      <c r="AE2013" s="21">
        <v>6.3</v>
      </c>
      <c r="AF2013" s="21">
        <f t="shared" si="31"/>
        <v>9.5</v>
      </c>
      <c r="AG2013" s="21" t="s">
        <v>15824</v>
      </c>
      <c r="AH2013" s="24" t="s">
        <v>15845</v>
      </c>
      <c r="AI2013" s="24" t="s">
        <v>15846</v>
      </c>
      <c r="AJ2013" s="27" t="s">
        <v>32478</v>
      </c>
      <c r="AK2013" s="28" t="s">
        <v>60</v>
      </c>
      <c r="AL2013" s="28">
        <v>10</v>
      </c>
      <c r="AM2013" s="28">
        <v>19910901</v>
      </c>
      <c r="AN2013" s="29">
        <v>555</v>
      </c>
      <c r="AO2013" s="29">
        <v>202212</v>
      </c>
      <c r="AP2013" s="29">
        <v>2022</v>
      </c>
      <c r="AQ2013" s="28">
        <v>80756347</v>
      </c>
      <c r="AR2013" s="28">
        <v>28947539</v>
      </c>
      <c r="AS2013" s="28">
        <v>900000</v>
      </c>
      <c r="AT2013" s="30">
        <v>1</v>
      </c>
      <c r="AU2013" s="30"/>
      <c r="AV2013" s="30"/>
      <c r="AW2013" s="30"/>
      <c r="AX2013" s="30"/>
      <c r="AY2013" s="30"/>
      <c r="AZ2013" s="30"/>
      <c r="BA2013" s="30"/>
      <c r="BB2013" s="30" t="s">
        <v>54452</v>
      </c>
      <c r="BC2013" s="30" t="s">
        <v>54452</v>
      </c>
      <c r="BD2013" s="30" t="s">
        <v>54452</v>
      </c>
      <c r="BE2013" s="30" t="s">
        <v>54452</v>
      </c>
      <c r="BF2013" s="30" t="s">
        <v>54452</v>
      </c>
      <c r="BG2013" s="30">
        <v>7</v>
      </c>
      <c r="BH2013" s="30" t="s">
        <v>15660</v>
      </c>
      <c r="BI2013" s="31"/>
    </row>
    <row r="2014" spans="1:61" ht="16.5">
      <c r="A2014" s="21" t="s">
        <v>9219</v>
      </c>
      <c r="B2014" s="21">
        <v>9413</v>
      </c>
      <c r="C2014" s="21">
        <v>1573928</v>
      </c>
      <c r="D2014" s="21">
        <v>6218101557</v>
      </c>
      <c r="E2014" s="22">
        <v>1801110083301</v>
      </c>
      <c r="F2014" s="24" t="s">
        <v>9220</v>
      </c>
      <c r="G2014" s="24" t="s">
        <v>44</v>
      </c>
      <c r="H2014" s="24" t="s">
        <v>51</v>
      </c>
      <c r="I2014" s="24" t="s">
        <v>52</v>
      </c>
      <c r="J2014" s="24" t="s">
        <v>6569</v>
      </c>
      <c r="K2014" s="21">
        <v>47</v>
      </c>
      <c r="L2014" s="32" t="s">
        <v>9221</v>
      </c>
      <c r="M2014" s="21" t="s">
        <v>9222</v>
      </c>
      <c r="N2014" s="21">
        <v>1</v>
      </c>
      <c r="O2014" s="21" t="s">
        <v>55</v>
      </c>
      <c r="P2014" s="21">
        <v>0</v>
      </c>
      <c r="Q2014" s="33">
        <v>50411</v>
      </c>
      <c r="R2014" s="33">
        <v>3640</v>
      </c>
      <c r="S2014" s="33">
        <v>107571</v>
      </c>
      <c r="T2014" s="21">
        <v>0</v>
      </c>
      <c r="U2014" s="33">
        <v>80851</v>
      </c>
      <c r="V2014" s="33">
        <v>399003</v>
      </c>
      <c r="W2014" s="33">
        <v>237222</v>
      </c>
      <c r="X2014" s="33">
        <v>869421</v>
      </c>
      <c r="Y2014" s="33">
        <v>24999419</v>
      </c>
      <c r="Z2014" s="16" t="s">
        <v>315</v>
      </c>
      <c r="AA2014" s="102">
        <v>0</v>
      </c>
      <c r="AB2014" s="21">
        <v>250.5</v>
      </c>
      <c r="AC2014" s="21">
        <v>1</v>
      </c>
      <c r="AD2014" s="21">
        <v>0.8</v>
      </c>
      <c r="AE2014" s="21">
        <v>15</v>
      </c>
      <c r="AF2014" s="21">
        <f t="shared" si="31"/>
        <v>267.3</v>
      </c>
      <c r="AG2014" s="21" t="s">
        <v>9223</v>
      </c>
      <c r="AH2014" s="24" t="s">
        <v>9224</v>
      </c>
      <c r="AI2014" s="24" t="s">
        <v>9225</v>
      </c>
      <c r="AJ2014" s="27" t="s">
        <v>32479</v>
      </c>
      <c r="AK2014" s="28" t="s">
        <v>60</v>
      </c>
      <c r="AL2014" s="28">
        <v>10</v>
      </c>
      <c r="AM2014" s="28">
        <v>19881130</v>
      </c>
      <c r="AN2014" s="29">
        <v>929</v>
      </c>
      <c r="AO2014" s="29">
        <v>202212</v>
      </c>
      <c r="AP2014" s="29">
        <v>2022</v>
      </c>
      <c r="AQ2014" s="28">
        <v>850061315</v>
      </c>
      <c r="AR2014" s="28">
        <v>225693450</v>
      </c>
      <c r="AS2014" s="28">
        <v>5500000</v>
      </c>
      <c r="AT2014" s="30">
        <v>2</v>
      </c>
      <c r="AU2014" s="30"/>
      <c r="AV2014" s="30"/>
      <c r="AW2014" s="30"/>
      <c r="AX2014" s="30"/>
      <c r="AY2014" s="30"/>
      <c r="AZ2014" s="30"/>
      <c r="BA2014" s="30"/>
      <c r="BB2014" s="30" t="s">
        <v>54452</v>
      </c>
      <c r="BC2014" s="30" t="s">
        <v>54452</v>
      </c>
      <c r="BD2014" s="30" t="s">
        <v>54452</v>
      </c>
      <c r="BE2014" s="30" t="s">
        <v>54452</v>
      </c>
      <c r="BF2014" s="30" t="s">
        <v>54452</v>
      </c>
      <c r="BG2014" s="30">
        <v>4</v>
      </c>
      <c r="BH2014" s="30" t="s">
        <v>237</v>
      </c>
      <c r="BI2014" s="31"/>
    </row>
    <row r="2015" spans="1:61" ht="16.5">
      <c r="A2015" s="21" t="s">
        <v>6716</v>
      </c>
      <c r="B2015" s="21">
        <v>6859</v>
      </c>
      <c r="C2015" s="21">
        <v>1253903</v>
      </c>
      <c r="D2015" s="21">
        <v>1338123812</v>
      </c>
      <c r="E2015" s="22">
        <v>1348110004490</v>
      </c>
      <c r="F2015" s="24" t="s">
        <v>6717</v>
      </c>
      <c r="G2015" s="24" t="s">
        <v>44</v>
      </c>
      <c r="H2015" s="24" t="s">
        <v>51</v>
      </c>
      <c r="I2015" s="24" t="s">
        <v>52</v>
      </c>
      <c r="J2015" s="24" t="s">
        <v>1033</v>
      </c>
      <c r="K2015" s="21">
        <v>38</v>
      </c>
      <c r="L2015" s="32" t="s">
        <v>6718</v>
      </c>
      <c r="M2015" s="21" t="s">
        <v>6719</v>
      </c>
      <c r="N2015" s="21">
        <v>1</v>
      </c>
      <c r="O2015" s="21" t="s">
        <v>55</v>
      </c>
      <c r="P2015" s="33">
        <v>63883</v>
      </c>
      <c r="Q2015" s="39">
        <v>64659</v>
      </c>
      <c r="R2015" s="39">
        <v>377120</v>
      </c>
      <c r="S2015" s="33">
        <v>6323712</v>
      </c>
      <c r="T2015" s="21">
        <v>0</v>
      </c>
      <c r="U2015" s="21">
        <v>0</v>
      </c>
      <c r="V2015" s="33">
        <v>4774675</v>
      </c>
      <c r="W2015" s="33">
        <v>258741</v>
      </c>
      <c r="X2015" s="21">
        <v>0</v>
      </c>
      <c r="Y2015" s="33">
        <v>16865372</v>
      </c>
      <c r="Z2015" s="16" t="s">
        <v>126</v>
      </c>
      <c r="AA2015" s="21">
        <v>0.6</v>
      </c>
      <c r="AB2015" s="21">
        <v>173</v>
      </c>
      <c r="AC2015" s="21">
        <v>63.2</v>
      </c>
      <c r="AD2015" s="99">
        <v>0</v>
      </c>
      <c r="AE2015" s="21">
        <v>50.3</v>
      </c>
      <c r="AF2015" s="21">
        <f t="shared" si="31"/>
        <v>287.10000000000002</v>
      </c>
      <c r="AG2015" s="21" t="s">
        <v>6720</v>
      </c>
      <c r="AH2015" s="24" t="s">
        <v>6721</v>
      </c>
      <c r="AI2015" s="24" t="s">
        <v>6722</v>
      </c>
      <c r="AJ2015" s="27" t="s">
        <v>32480</v>
      </c>
      <c r="AK2015" s="28" t="s">
        <v>60</v>
      </c>
      <c r="AL2015" s="28">
        <v>10</v>
      </c>
      <c r="AM2015" s="28">
        <v>19861113</v>
      </c>
      <c r="AN2015" s="29">
        <v>508</v>
      </c>
      <c r="AO2015" s="29">
        <v>202212</v>
      </c>
      <c r="AP2015" s="29">
        <v>2022</v>
      </c>
      <c r="AQ2015" s="28">
        <v>422154645</v>
      </c>
      <c r="AR2015" s="28">
        <v>335931363</v>
      </c>
      <c r="AS2015" s="28">
        <v>3282910</v>
      </c>
      <c r="AT2015" s="30">
        <v>2</v>
      </c>
      <c r="AU2015" s="30"/>
      <c r="AV2015" s="30"/>
      <c r="AW2015" s="30"/>
      <c r="AX2015" s="30"/>
      <c r="AY2015" s="30"/>
      <c r="AZ2015" s="30"/>
      <c r="BA2015" s="30"/>
      <c r="BB2015" s="30" t="s">
        <v>54452</v>
      </c>
      <c r="BC2015" s="30" t="s">
        <v>54452</v>
      </c>
      <c r="BD2015" s="30" t="s">
        <v>54452</v>
      </c>
      <c r="BE2015" s="30" t="s">
        <v>54452</v>
      </c>
      <c r="BF2015" s="30" t="s">
        <v>54452</v>
      </c>
      <c r="BG2015" s="30">
        <v>8</v>
      </c>
      <c r="BH2015" s="30"/>
      <c r="BI2015" s="31"/>
    </row>
    <row r="2016" spans="1:61" ht="16.5">
      <c r="A2016" s="21" t="s">
        <v>6732</v>
      </c>
      <c r="B2016" s="21">
        <v>6866</v>
      </c>
      <c r="C2016" s="21">
        <v>1674866</v>
      </c>
      <c r="D2016" s="21">
        <v>1398101043</v>
      </c>
      <c r="E2016" s="22">
        <v>1201110019522</v>
      </c>
      <c r="F2016" s="24" t="s">
        <v>6733</v>
      </c>
      <c r="G2016" s="24" t="s">
        <v>44</v>
      </c>
      <c r="H2016" s="24" t="s">
        <v>51</v>
      </c>
      <c r="I2016" s="24" t="s">
        <v>52</v>
      </c>
      <c r="J2016" s="24" t="s">
        <v>1033</v>
      </c>
      <c r="K2016" s="21">
        <v>38</v>
      </c>
      <c r="L2016" s="32" t="s">
        <v>6734</v>
      </c>
      <c r="M2016" s="21" t="s">
        <v>6735</v>
      </c>
      <c r="N2016" s="21">
        <v>1</v>
      </c>
      <c r="O2016" s="21" t="s">
        <v>55</v>
      </c>
      <c r="P2016" s="21">
        <v>0</v>
      </c>
      <c r="Q2016" s="21">
        <v>0</v>
      </c>
      <c r="R2016" s="21">
        <v>0</v>
      </c>
      <c r="S2016" s="33">
        <v>7850297</v>
      </c>
      <c r="T2016" s="21">
        <v>0</v>
      </c>
      <c r="U2016" s="33">
        <v>243858</v>
      </c>
      <c r="V2016" s="21">
        <v>0</v>
      </c>
      <c r="W2016" s="33">
        <v>129081</v>
      </c>
      <c r="X2016" s="21">
        <v>0</v>
      </c>
      <c r="Y2016" s="39">
        <v>11300</v>
      </c>
      <c r="Z2016" s="16" t="s">
        <v>126</v>
      </c>
      <c r="AA2016" s="102">
        <v>0</v>
      </c>
      <c r="AB2016" s="21">
        <v>0.1</v>
      </c>
      <c r="AC2016" s="21">
        <v>78.5</v>
      </c>
      <c r="AD2016" s="21">
        <v>2.4</v>
      </c>
      <c r="AE2016" s="21">
        <v>1.2</v>
      </c>
      <c r="AF2016" s="21">
        <f t="shared" si="31"/>
        <v>82.2</v>
      </c>
      <c r="AG2016" s="21" t="s">
        <v>3781</v>
      </c>
      <c r="AH2016" s="24" t="s">
        <v>6736</v>
      </c>
      <c r="AI2016" s="24" t="s">
        <v>6737</v>
      </c>
      <c r="AJ2016" s="27" t="s">
        <v>32481</v>
      </c>
      <c r="AK2016" s="28" t="s">
        <v>60</v>
      </c>
      <c r="AL2016" s="28">
        <v>10</v>
      </c>
      <c r="AM2016" s="28">
        <v>19850701</v>
      </c>
      <c r="AN2016" s="29">
        <v>871</v>
      </c>
      <c r="AO2016" s="29">
        <v>202212</v>
      </c>
      <c r="AP2016" s="29">
        <v>2022</v>
      </c>
      <c r="AQ2016" s="28">
        <v>339341540</v>
      </c>
      <c r="AR2016" s="28">
        <v>312365284</v>
      </c>
      <c r="AS2016" s="28">
        <v>2000000</v>
      </c>
      <c r="AT2016" s="30">
        <v>3</v>
      </c>
      <c r="AU2016" s="30"/>
      <c r="AV2016" s="30"/>
      <c r="AW2016" s="30"/>
      <c r="AX2016" s="30"/>
      <c r="AY2016" s="30"/>
      <c r="AZ2016" s="30"/>
      <c r="BA2016" s="30"/>
      <c r="BB2016" s="30" t="s">
        <v>54452</v>
      </c>
      <c r="BC2016" s="30" t="s">
        <v>54452</v>
      </c>
      <c r="BD2016" s="30" t="s">
        <v>54452</v>
      </c>
      <c r="BE2016" s="30" t="s">
        <v>54452</v>
      </c>
      <c r="BF2016" s="30" t="s">
        <v>6738</v>
      </c>
      <c r="BG2016" s="30">
        <v>2</v>
      </c>
      <c r="BH2016" s="30"/>
      <c r="BI2016" s="31"/>
    </row>
    <row r="2017" spans="1:61" ht="16.5">
      <c r="A2017" s="21" t="s">
        <v>11528</v>
      </c>
      <c r="B2017" s="21">
        <v>11677</v>
      </c>
      <c r="C2017" s="21">
        <v>1141058</v>
      </c>
      <c r="D2017" s="21">
        <v>1058169429</v>
      </c>
      <c r="E2017" s="22">
        <v>1101110124521</v>
      </c>
      <c r="F2017" s="24" t="s">
        <v>2699</v>
      </c>
      <c r="G2017" s="24" t="s">
        <v>44</v>
      </c>
      <c r="H2017" s="24" t="s">
        <v>51</v>
      </c>
      <c r="I2017" s="24" t="s">
        <v>52</v>
      </c>
      <c r="J2017" s="24" t="s">
        <v>3829</v>
      </c>
      <c r="K2017" s="21">
        <v>50</v>
      </c>
      <c r="L2017" s="32" t="s">
        <v>11529</v>
      </c>
      <c r="M2017" s="21" t="s">
        <v>11530</v>
      </c>
      <c r="N2017" s="21">
        <v>1</v>
      </c>
      <c r="O2017" s="21" t="s">
        <v>55</v>
      </c>
      <c r="P2017" s="21">
        <v>0</v>
      </c>
      <c r="Q2017" s="21">
        <v>0</v>
      </c>
      <c r="R2017" s="21">
        <v>0</v>
      </c>
      <c r="S2017" s="21">
        <v>0</v>
      </c>
      <c r="T2017" s="33">
        <f>15731598+712055</f>
        <v>16443653</v>
      </c>
      <c r="U2017" s="21">
        <v>0</v>
      </c>
      <c r="V2017" s="33">
        <f>52827+1000</f>
        <v>53827</v>
      </c>
      <c r="W2017" s="33">
        <v>2116180</v>
      </c>
      <c r="X2017" s="21">
        <v>0</v>
      </c>
      <c r="Y2017" s="33">
        <v>2587016</v>
      </c>
      <c r="Z2017" s="16" t="s">
        <v>315</v>
      </c>
      <c r="AA2017" s="102">
        <v>0</v>
      </c>
      <c r="AB2017" s="21">
        <v>25.8</v>
      </c>
      <c r="AC2017" s="99">
        <v>0</v>
      </c>
      <c r="AD2017" s="21">
        <v>164.4</v>
      </c>
      <c r="AE2017" s="21">
        <v>21.7</v>
      </c>
      <c r="AF2017" s="21">
        <f t="shared" si="31"/>
        <v>211.9</v>
      </c>
      <c r="AG2017" s="21" t="s">
        <v>11531</v>
      </c>
      <c r="AH2017" s="24" t="s">
        <v>11532</v>
      </c>
      <c r="AI2017" s="24" t="s">
        <v>11533</v>
      </c>
      <c r="AJ2017" s="27" t="s">
        <v>31180</v>
      </c>
      <c r="AK2017" s="28" t="s">
        <v>156</v>
      </c>
      <c r="AL2017" s="28">
        <v>10</v>
      </c>
      <c r="AM2017" s="28">
        <v>19650114</v>
      </c>
      <c r="AN2017" s="29">
        <v>809</v>
      </c>
      <c r="AO2017" s="29">
        <v>202306</v>
      </c>
      <c r="AP2017" s="29">
        <v>2022</v>
      </c>
      <c r="AQ2017" s="28">
        <v>728039189</v>
      </c>
      <c r="AR2017" s="28">
        <v>517263612</v>
      </c>
      <c r="AS2017" s="28">
        <v>52599963</v>
      </c>
      <c r="AT2017" s="30">
        <v>2</v>
      </c>
      <c r="AU2017" s="30"/>
      <c r="AV2017" s="30"/>
      <c r="AW2017" s="30"/>
      <c r="AX2017" s="30"/>
      <c r="AY2017" s="30"/>
      <c r="AZ2017" s="30"/>
      <c r="BA2017" s="30"/>
      <c r="BB2017" s="30" t="s">
        <v>54452</v>
      </c>
      <c r="BC2017" s="30" t="s">
        <v>54452</v>
      </c>
      <c r="BD2017" s="30" t="s">
        <v>54452</v>
      </c>
      <c r="BE2017" s="30" t="s">
        <v>54452</v>
      </c>
      <c r="BF2017" s="30" t="s">
        <v>54452</v>
      </c>
      <c r="BG2017" s="30">
        <v>13</v>
      </c>
      <c r="BH2017" s="30"/>
      <c r="BI2017" s="31"/>
    </row>
    <row r="2018" spans="1:61" ht="16.5">
      <c r="A2018" s="21" t="s">
        <v>22472</v>
      </c>
      <c r="B2018" s="21">
        <v>22246</v>
      </c>
      <c r="C2018" s="21">
        <v>1213934</v>
      </c>
      <c r="D2018" s="21">
        <v>1138142533</v>
      </c>
      <c r="E2018" s="22">
        <v>1101111387087</v>
      </c>
      <c r="F2018" s="24" t="s">
        <v>22473</v>
      </c>
      <c r="G2018" s="24" t="s">
        <v>104</v>
      </c>
      <c r="H2018" s="24" t="s">
        <v>51</v>
      </c>
      <c r="I2018" s="24" t="s">
        <v>65</v>
      </c>
      <c r="J2018" s="24" t="s">
        <v>313</v>
      </c>
      <c r="K2018" s="21">
        <v>46</v>
      </c>
      <c r="L2018" s="32" t="s">
        <v>22474</v>
      </c>
      <c r="M2018" s="21" t="s">
        <v>22475</v>
      </c>
      <c r="N2018" s="21">
        <v>1</v>
      </c>
      <c r="O2018" s="21" t="s">
        <v>83</v>
      </c>
      <c r="P2018" s="21">
        <v>0</v>
      </c>
      <c r="Q2018" s="21">
        <v>0</v>
      </c>
      <c r="R2018" s="21">
        <v>0</v>
      </c>
      <c r="S2018" s="21">
        <v>0</v>
      </c>
      <c r="T2018" s="21">
        <v>0</v>
      </c>
      <c r="U2018" s="21">
        <v>0</v>
      </c>
      <c r="V2018" s="21">
        <v>0</v>
      </c>
      <c r="W2018" s="33">
        <v>93843180</v>
      </c>
      <c r="X2018" s="21">
        <v>0</v>
      </c>
      <c r="Y2018" s="21">
        <v>0</v>
      </c>
      <c r="Z2018" s="16" t="s">
        <v>315</v>
      </c>
      <c r="AA2018" s="102">
        <v>0</v>
      </c>
      <c r="AB2018" s="99">
        <v>0</v>
      </c>
      <c r="AC2018" s="99">
        <v>0</v>
      </c>
      <c r="AD2018" s="99">
        <v>0</v>
      </c>
      <c r="AE2018" s="21">
        <v>0.9</v>
      </c>
      <c r="AF2018" s="21">
        <f t="shared" si="31"/>
        <v>0.9</v>
      </c>
      <c r="AG2018" s="21" t="s">
        <v>22476</v>
      </c>
      <c r="AH2018" s="24" t="s">
        <v>22477</v>
      </c>
      <c r="AI2018" s="24" t="s">
        <v>22478</v>
      </c>
      <c r="AJ2018" s="27" t="s">
        <v>32482</v>
      </c>
      <c r="AK2018" s="28" t="s">
        <v>60</v>
      </c>
      <c r="AL2018" s="28">
        <v>10</v>
      </c>
      <c r="AM2018" s="28">
        <v>19970310</v>
      </c>
      <c r="AN2018" s="29">
        <v>333</v>
      </c>
      <c r="AO2018" s="29">
        <v>202212</v>
      </c>
      <c r="AP2018" s="29">
        <v>2022</v>
      </c>
      <c r="AQ2018" s="28">
        <v>19646975</v>
      </c>
      <c r="AR2018" s="28">
        <v>17832080</v>
      </c>
      <c r="AS2018" s="28">
        <v>500000</v>
      </c>
      <c r="AT2018" s="30">
        <v>2</v>
      </c>
      <c r="AU2018" s="30"/>
      <c r="AV2018" s="30"/>
      <c r="AW2018" s="30"/>
      <c r="AX2018" s="30"/>
      <c r="AY2018" s="30"/>
      <c r="AZ2018" s="30"/>
      <c r="BA2018" s="30"/>
      <c r="BB2018" s="30" t="s">
        <v>54452</v>
      </c>
      <c r="BC2018" s="30" t="s">
        <v>54452</v>
      </c>
      <c r="BD2018" s="30" t="s">
        <v>54452</v>
      </c>
      <c r="BE2018" s="30" t="s">
        <v>54452</v>
      </c>
      <c r="BF2018" s="30" t="s">
        <v>54452</v>
      </c>
      <c r="BG2018" s="30">
        <v>7</v>
      </c>
      <c r="BH2018" s="30" t="s">
        <v>22479</v>
      </c>
      <c r="BI2018" s="31"/>
    </row>
    <row r="2019" spans="1:61" ht="16.5">
      <c r="A2019" s="21" t="s">
        <v>15402</v>
      </c>
      <c r="B2019" s="21">
        <v>14680</v>
      </c>
      <c r="C2019" s="21">
        <v>1508651</v>
      </c>
      <c r="D2019" s="21">
        <v>2048108919</v>
      </c>
      <c r="E2019" s="22">
        <v>1101110037550</v>
      </c>
      <c r="F2019" s="24" t="s">
        <v>15403</v>
      </c>
      <c r="G2019" s="24" t="s">
        <v>44</v>
      </c>
      <c r="H2019" s="24" t="s">
        <v>51</v>
      </c>
      <c r="I2019" s="24" t="s">
        <v>52</v>
      </c>
      <c r="J2019" s="24" t="s">
        <v>363</v>
      </c>
      <c r="K2019" s="21">
        <v>63</v>
      </c>
      <c r="L2019" s="32" t="s">
        <v>15404</v>
      </c>
      <c r="M2019" s="21" t="s">
        <v>15405</v>
      </c>
      <c r="N2019" s="21">
        <v>1</v>
      </c>
      <c r="O2019" s="21" t="s">
        <v>55</v>
      </c>
      <c r="P2019" s="21">
        <v>0</v>
      </c>
      <c r="Q2019" s="21">
        <v>0</v>
      </c>
      <c r="R2019" s="21">
        <v>0</v>
      </c>
      <c r="S2019" s="21">
        <v>0</v>
      </c>
      <c r="T2019" s="21">
        <v>0</v>
      </c>
      <c r="U2019" s="21">
        <v>0</v>
      </c>
      <c r="V2019" s="21">
        <v>0</v>
      </c>
      <c r="W2019" s="33">
        <v>262200</v>
      </c>
      <c r="X2019" s="21">
        <v>0</v>
      </c>
      <c r="Y2019" s="21">
        <v>0</v>
      </c>
      <c r="Z2019" s="16" t="s">
        <v>315</v>
      </c>
      <c r="AA2019" s="102">
        <v>0</v>
      </c>
      <c r="AB2019" s="99">
        <v>0</v>
      </c>
      <c r="AC2019" s="99">
        <v>0</v>
      </c>
      <c r="AD2019" s="99">
        <v>0</v>
      </c>
      <c r="AE2019" s="21">
        <v>2.6</v>
      </c>
      <c r="AF2019" s="21">
        <f t="shared" si="31"/>
        <v>2.6</v>
      </c>
      <c r="AG2019" s="21" t="s">
        <v>15406</v>
      </c>
      <c r="AH2019" s="24" t="s">
        <v>15407</v>
      </c>
      <c r="AI2019" s="24" t="s">
        <v>15408</v>
      </c>
      <c r="AJ2019" s="27" t="s">
        <v>32483</v>
      </c>
      <c r="AK2019" s="28" t="s">
        <v>60</v>
      </c>
      <c r="AL2019" s="28">
        <v>10</v>
      </c>
      <c r="AM2019" s="28">
        <v>19620420</v>
      </c>
      <c r="AN2019" s="29">
        <v>1496</v>
      </c>
      <c r="AO2019" s="29">
        <v>202305</v>
      </c>
      <c r="AP2019" s="29">
        <v>2022</v>
      </c>
      <c r="AQ2019" s="28">
        <v>204395071</v>
      </c>
      <c r="AR2019" s="28">
        <v>129717574</v>
      </c>
      <c r="AS2019" s="28">
        <v>2000000</v>
      </c>
      <c r="AT2019" s="30">
        <v>2</v>
      </c>
      <c r="AU2019" s="30"/>
      <c r="AV2019" s="30"/>
      <c r="AW2019" s="30"/>
      <c r="AX2019" s="30"/>
      <c r="AY2019" s="30"/>
      <c r="AZ2019" s="30"/>
      <c r="BA2019" s="30"/>
      <c r="BB2019" s="30" t="s">
        <v>54452</v>
      </c>
      <c r="BC2019" s="30" t="s">
        <v>54452</v>
      </c>
      <c r="BD2019" s="30" t="s">
        <v>54452</v>
      </c>
      <c r="BE2019" s="30" t="s">
        <v>54452</v>
      </c>
      <c r="BF2019" s="30" t="s">
        <v>15409</v>
      </c>
      <c r="BG2019" s="30">
        <v>2</v>
      </c>
      <c r="BH2019" s="30"/>
      <c r="BI2019" s="31"/>
    </row>
    <row r="2020" spans="1:61" ht="16.5">
      <c r="A2020" s="21" t="s">
        <v>2260</v>
      </c>
      <c r="B2020" s="21">
        <v>2167</v>
      </c>
      <c r="C2020" s="21">
        <v>1302680</v>
      </c>
      <c r="D2020" s="21">
        <v>1138103336</v>
      </c>
      <c r="E2020" s="22">
        <v>1101110352156</v>
      </c>
      <c r="F2020" s="24" t="s">
        <v>2261</v>
      </c>
      <c r="G2020" s="24" t="s">
        <v>44</v>
      </c>
      <c r="H2020" s="24" t="s">
        <v>51</v>
      </c>
      <c r="I2020" s="24" t="s">
        <v>52</v>
      </c>
      <c r="J2020" s="24" t="s">
        <v>264</v>
      </c>
      <c r="K2020" s="21">
        <v>15</v>
      </c>
      <c r="L2020" s="32" t="s">
        <v>2262</v>
      </c>
      <c r="M2020" s="21" t="s">
        <v>2263</v>
      </c>
      <c r="N2020" s="21">
        <v>1</v>
      </c>
      <c r="O2020" s="21" t="s">
        <v>55</v>
      </c>
      <c r="P2020" s="21">
        <v>0</v>
      </c>
      <c r="Q2020" s="33">
        <v>20000</v>
      </c>
      <c r="R2020" s="21">
        <v>0</v>
      </c>
      <c r="S2020" s="33">
        <v>11300</v>
      </c>
      <c r="T2020" s="21">
        <v>0</v>
      </c>
      <c r="U2020" s="21">
        <v>0</v>
      </c>
      <c r="V2020" s="21">
        <v>0</v>
      </c>
      <c r="W2020" s="21">
        <v>0</v>
      </c>
      <c r="X2020" s="33">
        <v>641633</v>
      </c>
      <c r="Y2020" s="33">
        <v>3544000</v>
      </c>
      <c r="Z2020" s="16" t="s">
        <v>56</v>
      </c>
      <c r="AA2020" s="102">
        <v>0</v>
      </c>
      <c r="AB2020" s="21">
        <v>35.6</v>
      </c>
      <c r="AC2020" s="21">
        <v>0.1</v>
      </c>
      <c r="AD2020" s="99">
        <v>0</v>
      </c>
      <c r="AE2020" s="21">
        <v>6.4</v>
      </c>
      <c r="AF2020" s="21">
        <f t="shared" si="31"/>
        <v>42.1</v>
      </c>
      <c r="AG2020" s="21" t="s">
        <v>2264</v>
      </c>
      <c r="AH2020" s="24" t="s">
        <v>2265</v>
      </c>
      <c r="AI2020" s="24" t="s">
        <v>2266</v>
      </c>
      <c r="AJ2020" s="27" t="s">
        <v>31455</v>
      </c>
      <c r="AK2020" s="28" t="s">
        <v>70</v>
      </c>
      <c r="AL2020" s="28">
        <v>10</v>
      </c>
      <c r="AM2020" s="28">
        <v>19830701</v>
      </c>
      <c r="AN2020" s="29">
        <v>403</v>
      </c>
      <c r="AO2020" s="29">
        <v>202306</v>
      </c>
      <c r="AP2020" s="29">
        <v>2022</v>
      </c>
      <c r="AQ2020" s="28">
        <v>194434109</v>
      </c>
      <c r="AR2020" s="28">
        <v>171003306</v>
      </c>
      <c r="AS2020" s="28">
        <v>14232496</v>
      </c>
      <c r="AT2020" s="30">
        <v>2</v>
      </c>
      <c r="AU2020" s="30"/>
      <c r="AV2020" s="30"/>
      <c r="AW2020" s="30"/>
      <c r="AX2020" s="30"/>
      <c r="AY2020" s="30"/>
      <c r="AZ2020" s="30"/>
      <c r="BA2020" s="30"/>
      <c r="BB2020" s="30" t="s">
        <v>54452</v>
      </c>
      <c r="BC2020" s="30" t="s">
        <v>54452</v>
      </c>
      <c r="BD2020" s="30" t="s">
        <v>54452</v>
      </c>
      <c r="BE2020" s="30" t="s">
        <v>54452</v>
      </c>
      <c r="BF2020" s="30" t="s">
        <v>2267</v>
      </c>
      <c r="BG2020" s="30">
        <v>2</v>
      </c>
      <c r="BH2020" s="30"/>
      <c r="BI2020" s="31"/>
    </row>
    <row r="2021" spans="1:61" ht="16.5">
      <c r="A2021" s="21" t="s">
        <v>3820</v>
      </c>
      <c r="B2021" s="21">
        <v>3627</v>
      </c>
      <c r="C2021" s="21">
        <v>3714912</v>
      </c>
      <c r="D2021" s="21">
        <v>3018606430</v>
      </c>
      <c r="E2021" s="22">
        <v>1501110134952</v>
      </c>
      <c r="F2021" s="24" t="s">
        <v>3821</v>
      </c>
      <c r="G2021" s="24" t="s">
        <v>44</v>
      </c>
      <c r="H2021" s="24" t="s">
        <v>51</v>
      </c>
      <c r="I2021" s="24" t="s">
        <v>65</v>
      </c>
      <c r="J2021" s="24" t="s">
        <v>1944</v>
      </c>
      <c r="K2021" s="21">
        <v>26</v>
      </c>
      <c r="L2021" s="32" t="s">
        <v>3822</v>
      </c>
      <c r="M2021" s="21" t="s">
        <v>3823</v>
      </c>
      <c r="N2021" s="21">
        <v>1</v>
      </c>
      <c r="O2021" s="21" t="s">
        <v>55</v>
      </c>
      <c r="P2021" s="21">
        <v>0</v>
      </c>
      <c r="Q2021" s="21">
        <v>0</v>
      </c>
      <c r="R2021" s="21">
        <v>0</v>
      </c>
      <c r="S2021" s="33">
        <v>12000</v>
      </c>
      <c r="T2021" s="21">
        <v>0</v>
      </c>
      <c r="U2021" s="21">
        <v>0</v>
      </c>
      <c r="V2021" s="21">
        <v>0</v>
      </c>
      <c r="W2021" s="21">
        <v>0</v>
      </c>
      <c r="X2021" s="33">
        <v>158693</v>
      </c>
      <c r="Y2021" s="33">
        <v>11225081</v>
      </c>
      <c r="Z2021" s="16" t="s">
        <v>56</v>
      </c>
      <c r="AA2021" s="102">
        <v>0</v>
      </c>
      <c r="AB2021" s="21">
        <v>112.2</v>
      </c>
      <c r="AC2021" s="21">
        <v>0.1</v>
      </c>
      <c r="AD2021" s="99">
        <v>0</v>
      </c>
      <c r="AE2021" s="21">
        <v>1.5</v>
      </c>
      <c r="AF2021" s="21">
        <f t="shared" si="31"/>
        <v>113.8</v>
      </c>
      <c r="AG2021" s="21" t="s">
        <v>3824</v>
      </c>
      <c r="AH2021" s="24" t="s">
        <v>3825</v>
      </c>
      <c r="AI2021" s="24" t="s">
        <v>3826</v>
      </c>
      <c r="AJ2021" s="27" t="s">
        <v>32484</v>
      </c>
      <c r="AK2021" s="28" t="s">
        <v>60</v>
      </c>
      <c r="AL2021" s="28">
        <v>10</v>
      </c>
      <c r="AM2021" s="28">
        <v>20100325</v>
      </c>
      <c r="AN2021" s="29">
        <v>343</v>
      </c>
      <c r="AO2021" s="29">
        <v>202212</v>
      </c>
      <c r="AP2021" s="29">
        <v>2022</v>
      </c>
      <c r="AQ2021" s="28">
        <v>84281839</v>
      </c>
      <c r="AR2021" s="28">
        <v>128665450</v>
      </c>
      <c r="AS2021" s="28">
        <v>2916392</v>
      </c>
      <c r="AT2021" s="30">
        <v>2</v>
      </c>
      <c r="AU2021" s="30"/>
      <c r="AV2021" s="30"/>
      <c r="AW2021" s="30"/>
      <c r="AX2021" s="30"/>
      <c r="AY2021" s="30"/>
      <c r="AZ2021" s="30"/>
      <c r="BA2021" s="30"/>
      <c r="BB2021" s="30" t="s">
        <v>54452</v>
      </c>
      <c r="BC2021" s="30" t="s">
        <v>54452</v>
      </c>
      <c r="BD2021" s="30" t="s">
        <v>54452</v>
      </c>
      <c r="BE2021" s="30" t="s">
        <v>54452</v>
      </c>
      <c r="BF2021" s="30" t="s">
        <v>3827</v>
      </c>
      <c r="BG2021" s="30">
        <v>2</v>
      </c>
      <c r="BH2021" s="30"/>
      <c r="BI2021" s="31"/>
    </row>
    <row r="2022" spans="1:61" ht="16.5">
      <c r="A2022" s="21" t="s">
        <v>3876</v>
      </c>
      <c r="B2022" s="21">
        <v>3740</v>
      </c>
      <c r="C2022" s="21">
        <v>1869135</v>
      </c>
      <c r="D2022" s="21">
        <v>1138100023</v>
      </c>
      <c r="E2022" s="22">
        <v>1101110031578</v>
      </c>
      <c r="F2022" s="24" t="s">
        <v>3877</v>
      </c>
      <c r="G2022" s="24" t="s">
        <v>44</v>
      </c>
      <c r="H2022" s="24" t="s">
        <v>51</v>
      </c>
      <c r="I2022" s="24" t="s">
        <v>52</v>
      </c>
      <c r="J2022" s="24" t="s">
        <v>1001</v>
      </c>
      <c r="K2022" s="21">
        <v>24</v>
      </c>
      <c r="L2022" s="32" t="s">
        <v>3878</v>
      </c>
      <c r="M2022" s="21" t="s">
        <v>3879</v>
      </c>
      <c r="N2022" s="21">
        <v>1</v>
      </c>
      <c r="O2022" s="21" t="s">
        <v>55</v>
      </c>
      <c r="P2022" s="21">
        <v>0</v>
      </c>
      <c r="Q2022" s="21">
        <v>0</v>
      </c>
      <c r="R2022" s="21">
        <v>0</v>
      </c>
      <c r="S2022" s="21">
        <v>0</v>
      </c>
      <c r="T2022" s="21">
        <v>0</v>
      </c>
      <c r="U2022" s="33">
        <v>98112</v>
      </c>
      <c r="V2022" s="33">
        <v>735191</v>
      </c>
      <c r="W2022" s="33">
        <v>83000</v>
      </c>
      <c r="X2022" s="21">
        <v>0</v>
      </c>
      <c r="Y2022" s="33">
        <v>8923187</v>
      </c>
      <c r="Z2022" s="16" t="s">
        <v>56</v>
      </c>
      <c r="AA2022" s="102">
        <v>0</v>
      </c>
      <c r="AB2022" s="21">
        <v>89.2</v>
      </c>
      <c r="AC2022" s="99">
        <v>0</v>
      </c>
      <c r="AD2022" s="21">
        <v>0.9</v>
      </c>
      <c r="AE2022" s="21">
        <v>8.1</v>
      </c>
      <c r="AF2022" s="21">
        <f t="shared" si="31"/>
        <v>98.2</v>
      </c>
      <c r="AG2022" s="21" t="s">
        <v>3880</v>
      </c>
      <c r="AH2022" s="24" t="s">
        <v>3881</v>
      </c>
      <c r="AI2022" s="24" t="s">
        <v>3882</v>
      </c>
      <c r="AJ2022" s="27" t="s">
        <v>32485</v>
      </c>
      <c r="AK2022" s="28" t="s">
        <v>60</v>
      </c>
      <c r="AL2022" s="28">
        <v>10</v>
      </c>
      <c r="AM2022" s="28">
        <v>19590521</v>
      </c>
      <c r="AN2022" s="29">
        <v>421</v>
      </c>
      <c r="AO2022" s="29">
        <v>202212</v>
      </c>
      <c r="AP2022" s="29">
        <v>2022</v>
      </c>
      <c r="AQ2022" s="28">
        <v>334243401</v>
      </c>
      <c r="AR2022" s="28">
        <v>519915136</v>
      </c>
      <c r="AS2022" s="28">
        <v>4950000</v>
      </c>
      <c r="AT2022" s="30">
        <v>2</v>
      </c>
      <c r="AU2022" s="30"/>
      <c r="AV2022" s="30"/>
      <c r="AW2022" s="30"/>
      <c r="AX2022" s="30"/>
      <c r="AY2022" s="30"/>
      <c r="AZ2022" s="30"/>
      <c r="BA2022" s="30"/>
      <c r="BB2022" s="30" t="s">
        <v>54452</v>
      </c>
      <c r="BC2022" s="30" t="s">
        <v>54452</v>
      </c>
      <c r="BD2022" s="30" t="s">
        <v>54452</v>
      </c>
      <c r="BE2022" s="30" t="s">
        <v>54452</v>
      </c>
      <c r="BF2022" s="30" t="s">
        <v>54452</v>
      </c>
      <c r="BG2022" s="30">
        <v>3</v>
      </c>
      <c r="BH2022" s="30" t="s">
        <v>3883</v>
      </c>
      <c r="BI2022" s="31"/>
    </row>
    <row r="2023" spans="1:61" ht="16.5">
      <c r="A2023" s="21" t="s">
        <v>5144</v>
      </c>
      <c r="B2023" s="21">
        <v>4838</v>
      </c>
      <c r="C2023" s="21">
        <v>8021185</v>
      </c>
      <c r="D2023" s="21">
        <v>1348738310</v>
      </c>
      <c r="E2023" s="22">
        <v>1101116246759</v>
      </c>
      <c r="F2023" s="24" t="s">
        <v>5145</v>
      </c>
      <c r="G2023" s="24" t="s">
        <v>44</v>
      </c>
      <c r="H2023" s="24" t="s">
        <v>51</v>
      </c>
      <c r="I2023" s="24" t="s">
        <v>65</v>
      </c>
      <c r="J2023" s="24" t="s">
        <v>1010</v>
      </c>
      <c r="K2023" s="21">
        <v>30</v>
      </c>
      <c r="L2023" s="32" t="s">
        <v>5146</v>
      </c>
      <c r="M2023" s="21" t="s">
        <v>5147</v>
      </c>
      <c r="N2023" s="85">
        <v>1</v>
      </c>
      <c r="O2023" s="85" t="s">
        <v>55</v>
      </c>
      <c r="P2023" s="21">
        <v>0</v>
      </c>
      <c r="Q2023" s="21">
        <v>0</v>
      </c>
      <c r="R2023" s="21">
        <v>0</v>
      </c>
      <c r="S2023" s="33">
        <v>1513503</v>
      </c>
      <c r="T2023" s="21">
        <v>0</v>
      </c>
      <c r="U2023" s="33">
        <v>7354</v>
      </c>
      <c r="V2023" s="33">
        <v>101190</v>
      </c>
      <c r="W2023" s="33">
        <v>132293</v>
      </c>
      <c r="X2023" s="33">
        <v>384633</v>
      </c>
      <c r="Y2023" s="33">
        <v>1325665</v>
      </c>
      <c r="Z2023" s="21" t="s">
        <v>126</v>
      </c>
      <c r="AA2023" s="102">
        <v>0</v>
      </c>
      <c r="AB2023" s="21">
        <v>13.2</v>
      </c>
      <c r="AC2023" s="21">
        <v>15.1</v>
      </c>
      <c r="AD2023" s="99">
        <v>0</v>
      </c>
      <c r="AE2023" s="21">
        <v>6.1</v>
      </c>
      <c r="AF2023" s="21">
        <f t="shared" si="31"/>
        <v>34.4</v>
      </c>
      <c r="AG2023" s="21" t="s">
        <v>5047</v>
      </c>
      <c r="AH2023" s="24" t="s">
        <v>5148</v>
      </c>
      <c r="AI2023" s="24" t="s">
        <v>5149</v>
      </c>
      <c r="AJ2023" s="27" t="s">
        <v>32486</v>
      </c>
      <c r="AK2023" s="28" t="s">
        <v>70</v>
      </c>
      <c r="AL2023" s="28">
        <v>10</v>
      </c>
      <c r="AM2023" s="28">
        <v>20161201</v>
      </c>
      <c r="AN2023" s="29">
        <v>382</v>
      </c>
      <c r="AO2023" s="29">
        <v>202306</v>
      </c>
      <c r="AP2023" s="29">
        <v>2022</v>
      </c>
      <c r="AQ2023" s="28">
        <v>74493583</v>
      </c>
      <c r="AR2023" s="28">
        <v>119679959</v>
      </c>
      <c r="AS2023" s="28">
        <v>7378945</v>
      </c>
      <c r="AT2023" s="30">
        <v>2</v>
      </c>
      <c r="AU2023" s="30"/>
      <c r="AV2023" s="30"/>
      <c r="AW2023" s="30"/>
      <c r="AX2023" s="30"/>
      <c r="AY2023" s="30"/>
      <c r="AZ2023" s="30"/>
      <c r="BA2023" s="30"/>
      <c r="BB2023" s="30" t="s">
        <v>54452</v>
      </c>
      <c r="BC2023" s="30" t="s">
        <v>54452</v>
      </c>
      <c r="BD2023" s="30" t="s">
        <v>54452</v>
      </c>
      <c r="BE2023" s="30" t="s">
        <v>54452</v>
      </c>
      <c r="BF2023" s="30" t="s">
        <v>5150</v>
      </c>
      <c r="BG2023" s="30">
        <v>2</v>
      </c>
      <c r="BH2023" s="30" t="s">
        <v>48</v>
      </c>
      <c r="BI2023" s="31"/>
    </row>
    <row r="2024" spans="1:61" ht="16.5">
      <c r="A2024" s="21" t="s">
        <v>13362</v>
      </c>
      <c r="B2024" s="21">
        <v>13227</v>
      </c>
      <c r="C2024" s="21">
        <v>4068236</v>
      </c>
      <c r="D2024" s="21">
        <v>1288668864</v>
      </c>
      <c r="E2024" s="22">
        <v>2850110209804</v>
      </c>
      <c r="F2024" s="24" t="s">
        <v>13363</v>
      </c>
      <c r="G2024" s="24" t="s">
        <v>44</v>
      </c>
      <c r="H2024" s="24" t="s">
        <v>51</v>
      </c>
      <c r="I2024" s="24" t="s">
        <v>65</v>
      </c>
      <c r="J2024" s="24" t="s">
        <v>9501</v>
      </c>
      <c r="K2024" s="21">
        <v>57</v>
      </c>
      <c r="L2024" s="32" t="s">
        <v>13364</v>
      </c>
      <c r="M2024" s="21" t="s">
        <v>13365</v>
      </c>
      <c r="N2024" s="21">
        <v>1</v>
      </c>
      <c r="O2024" s="21" t="s">
        <v>55</v>
      </c>
      <c r="P2024" s="21">
        <v>0</v>
      </c>
      <c r="Q2024" s="21">
        <v>0</v>
      </c>
      <c r="R2024" s="33">
        <v>62473</v>
      </c>
      <c r="S2024" s="33">
        <f>15079+1543171</f>
        <v>1558250</v>
      </c>
      <c r="T2024" s="21">
        <v>0</v>
      </c>
      <c r="U2024" s="33">
        <v>1085</v>
      </c>
      <c r="V2024" s="21">
        <v>0</v>
      </c>
      <c r="W2024" s="33">
        <v>1200</v>
      </c>
      <c r="X2024" s="21">
        <v>0</v>
      </c>
      <c r="Y2024" s="33">
        <v>1038241</v>
      </c>
      <c r="Z2024" s="16" t="s">
        <v>315</v>
      </c>
      <c r="AA2024" s="102">
        <v>0</v>
      </c>
      <c r="AB2024" s="21">
        <v>11</v>
      </c>
      <c r="AC2024" s="21">
        <v>15.5</v>
      </c>
      <c r="AD2024" s="99">
        <v>0</v>
      </c>
      <c r="AE2024" s="99">
        <v>0</v>
      </c>
      <c r="AF2024" s="21">
        <f t="shared" si="31"/>
        <v>26.5</v>
      </c>
      <c r="AG2024" s="21" t="s">
        <v>13366</v>
      </c>
      <c r="AH2024" s="24" t="s">
        <v>13367</v>
      </c>
      <c r="AI2024" s="24" t="s">
        <v>13368</v>
      </c>
      <c r="AJ2024" s="27" t="s">
        <v>30981</v>
      </c>
      <c r="AK2024" s="28" t="s">
        <v>70</v>
      </c>
      <c r="AL2024" s="28">
        <v>10</v>
      </c>
      <c r="AM2024" s="28">
        <v>20111229</v>
      </c>
      <c r="AN2024" s="29">
        <v>346</v>
      </c>
      <c r="AO2024" s="29">
        <v>202306</v>
      </c>
      <c r="AP2024" s="29">
        <v>2022</v>
      </c>
      <c r="AQ2024" s="28">
        <v>32698202</v>
      </c>
      <c r="AR2024" s="28">
        <v>66349294</v>
      </c>
      <c r="AS2024" s="28">
        <v>12705168</v>
      </c>
      <c r="AT2024" s="30">
        <v>2</v>
      </c>
      <c r="AU2024" s="30"/>
      <c r="AV2024" s="30"/>
      <c r="AW2024" s="30"/>
      <c r="AX2024" s="30"/>
      <c r="AY2024" s="30"/>
      <c r="AZ2024" s="30"/>
      <c r="BA2024" s="30"/>
      <c r="BB2024" s="30" t="s">
        <v>54452</v>
      </c>
      <c r="BC2024" s="30" t="s">
        <v>54452</v>
      </c>
      <c r="BD2024" s="30" t="s">
        <v>54452</v>
      </c>
      <c r="BE2024" s="30" t="s">
        <v>54452</v>
      </c>
      <c r="BF2024" s="30" t="s">
        <v>13369</v>
      </c>
      <c r="BG2024" s="30">
        <v>2</v>
      </c>
      <c r="BH2024" s="30"/>
      <c r="BI2024" s="31"/>
    </row>
    <row r="2025" spans="1:61" ht="16.5">
      <c r="A2025" s="21" t="s">
        <v>2027</v>
      </c>
      <c r="B2025" s="21">
        <v>2058</v>
      </c>
      <c r="C2025" s="21">
        <v>2640397</v>
      </c>
      <c r="D2025" s="21">
        <v>6208124727</v>
      </c>
      <c r="E2025" s="22">
        <v>2301110120607</v>
      </c>
      <c r="F2025" s="24" t="s">
        <v>2028</v>
      </c>
      <c r="G2025" s="24" t="s">
        <v>44</v>
      </c>
      <c r="H2025" s="24" t="s">
        <v>51</v>
      </c>
      <c r="I2025" s="24" t="s">
        <v>65</v>
      </c>
      <c r="J2025" s="24" t="s">
        <v>1465</v>
      </c>
      <c r="K2025" s="21">
        <v>10</v>
      </c>
      <c r="L2025" s="32" t="s">
        <v>2029</v>
      </c>
      <c r="M2025" s="21" t="s">
        <v>2030</v>
      </c>
      <c r="N2025" s="26">
        <v>1</v>
      </c>
      <c r="O2025" s="26" t="s">
        <v>55</v>
      </c>
      <c r="P2025" s="21">
        <v>0</v>
      </c>
      <c r="Q2025" s="33">
        <v>232382</v>
      </c>
      <c r="R2025" s="21">
        <v>0</v>
      </c>
      <c r="S2025" s="33">
        <v>1285956</v>
      </c>
      <c r="T2025" s="21">
        <v>0</v>
      </c>
      <c r="U2025" s="33">
        <v>17321</v>
      </c>
      <c r="V2025" s="33">
        <v>3003765</v>
      </c>
      <c r="W2025" s="33">
        <v>218236</v>
      </c>
      <c r="X2025" s="21">
        <v>0</v>
      </c>
      <c r="Y2025" s="33">
        <v>53995628</v>
      </c>
      <c r="Z2025" s="21" t="s">
        <v>56</v>
      </c>
      <c r="AA2025" s="102">
        <v>0</v>
      </c>
      <c r="AB2025" s="21">
        <v>542.20000000000005</v>
      </c>
      <c r="AC2025" s="21">
        <v>12.8</v>
      </c>
      <c r="AD2025" s="21">
        <v>0.1</v>
      </c>
      <c r="AE2025" s="21">
        <v>32.200000000000003</v>
      </c>
      <c r="AF2025" s="21">
        <f t="shared" si="31"/>
        <v>587.30000000000007</v>
      </c>
      <c r="AG2025" s="21" t="s">
        <v>2031</v>
      </c>
      <c r="AH2025" s="24" t="s">
        <v>2032</v>
      </c>
      <c r="AI2025" s="24" t="s">
        <v>2033</v>
      </c>
      <c r="AJ2025" s="27" t="s">
        <v>32487</v>
      </c>
      <c r="AK2025" s="28" t="s">
        <v>70</v>
      </c>
      <c r="AL2025" s="28">
        <v>10</v>
      </c>
      <c r="AM2025" s="28">
        <v>20060316</v>
      </c>
      <c r="AN2025" s="29">
        <v>314</v>
      </c>
      <c r="AO2025" s="29">
        <v>202306</v>
      </c>
      <c r="AP2025" s="29">
        <v>2022</v>
      </c>
      <c r="AQ2025" s="28">
        <v>110913950</v>
      </c>
      <c r="AR2025" s="28">
        <v>277291783</v>
      </c>
      <c r="AS2025" s="28">
        <v>9188714</v>
      </c>
      <c r="AT2025" s="30">
        <v>2</v>
      </c>
      <c r="AU2025" s="30"/>
      <c r="AV2025" s="30"/>
      <c r="AW2025" s="30"/>
      <c r="AX2025" s="30"/>
      <c r="AY2025" s="30"/>
      <c r="AZ2025" s="30"/>
      <c r="BA2025" s="30"/>
      <c r="BB2025" s="30" t="s">
        <v>54452</v>
      </c>
      <c r="BC2025" s="30" t="s">
        <v>54452</v>
      </c>
      <c r="BD2025" s="30" t="s">
        <v>54452</v>
      </c>
      <c r="BE2025" s="30" t="s">
        <v>54452</v>
      </c>
      <c r="BF2025" s="30" t="s">
        <v>54452</v>
      </c>
      <c r="BG2025" s="30">
        <v>4</v>
      </c>
      <c r="BH2025" s="30" t="s">
        <v>237</v>
      </c>
      <c r="BI2025" s="31"/>
    </row>
    <row r="2026" spans="1:61" ht="16.5">
      <c r="A2026" s="21" t="s">
        <v>1195</v>
      </c>
      <c r="B2026" s="21">
        <v>1051</v>
      </c>
      <c r="C2026" s="21">
        <v>6503355</v>
      </c>
      <c r="D2026" s="21">
        <v>6258600138</v>
      </c>
      <c r="E2026" s="22">
        <v>1801110981331</v>
      </c>
      <c r="F2026" s="24" t="s">
        <v>1196</v>
      </c>
      <c r="G2026" s="24" t="s">
        <v>44</v>
      </c>
      <c r="H2026" s="24" t="s">
        <v>51</v>
      </c>
      <c r="I2026" s="24" t="s">
        <v>65</v>
      </c>
      <c r="J2026" s="24" t="s">
        <v>975</v>
      </c>
      <c r="K2026" s="21">
        <v>5</v>
      </c>
      <c r="L2026" s="32" t="s">
        <v>1197</v>
      </c>
      <c r="M2026" s="21" t="s">
        <v>1198</v>
      </c>
      <c r="N2026" s="21">
        <v>1</v>
      </c>
      <c r="O2026" s="21" t="s">
        <v>55</v>
      </c>
      <c r="P2026" s="21">
        <v>0</v>
      </c>
      <c r="Q2026" s="21">
        <v>0</v>
      </c>
      <c r="R2026" s="21">
        <v>0</v>
      </c>
      <c r="S2026" s="68">
        <v>304054</v>
      </c>
      <c r="T2026" s="21">
        <v>0</v>
      </c>
      <c r="U2026" s="33">
        <v>108583</v>
      </c>
      <c r="V2026" s="21">
        <v>0</v>
      </c>
      <c r="W2026" s="33">
        <v>62430</v>
      </c>
      <c r="X2026" s="33">
        <v>43599</v>
      </c>
      <c r="Y2026" s="21">
        <v>0</v>
      </c>
      <c r="Z2026" s="16" t="s">
        <v>56</v>
      </c>
      <c r="AA2026" s="102">
        <v>0</v>
      </c>
      <c r="AB2026" s="99">
        <v>0</v>
      </c>
      <c r="AC2026" s="21">
        <v>3</v>
      </c>
      <c r="AD2026" s="21">
        <v>1</v>
      </c>
      <c r="AE2026" s="21">
        <v>1</v>
      </c>
      <c r="AF2026" s="21">
        <f t="shared" si="31"/>
        <v>5</v>
      </c>
      <c r="AG2026" s="21" t="s">
        <v>1199</v>
      </c>
      <c r="AH2026" s="24" t="s">
        <v>1200</v>
      </c>
      <c r="AI2026" s="24" t="s">
        <v>1201</v>
      </c>
      <c r="AJ2026" s="27" t="s">
        <v>32488</v>
      </c>
      <c r="AK2026" s="28" t="s">
        <v>60</v>
      </c>
      <c r="AL2026" s="28">
        <v>10</v>
      </c>
      <c r="AM2026" s="28">
        <v>20150707</v>
      </c>
      <c r="AN2026" s="29">
        <v>442</v>
      </c>
      <c r="AO2026" s="29">
        <v>202212</v>
      </c>
      <c r="AP2026" s="29">
        <v>2022</v>
      </c>
      <c r="AQ2026" s="28">
        <v>13323352</v>
      </c>
      <c r="AR2026" s="28">
        <v>5684638</v>
      </c>
      <c r="AS2026" s="28">
        <v>792960</v>
      </c>
      <c r="AT2026" s="30">
        <v>2</v>
      </c>
      <c r="AU2026" s="30"/>
      <c r="AV2026" s="30"/>
      <c r="AW2026" s="30"/>
      <c r="AX2026" s="30"/>
      <c r="AY2026" s="30"/>
      <c r="AZ2026" s="30"/>
      <c r="BA2026" s="30"/>
      <c r="BB2026" s="30" t="s">
        <v>54452</v>
      </c>
      <c r="BC2026" s="30" t="s">
        <v>54452</v>
      </c>
      <c r="BD2026" s="30" t="s">
        <v>54452</v>
      </c>
      <c r="BE2026" s="30" t="s">
        <v>54452</v>
      </c>
      <c r="BF2026" s="30" t="s">
        <v>54452</v>
      </c>
      <c r="BG2026" s="30">
        <v>4</v>
      </c>
      <c r="BH2026" s="30" t="s">
        <v>921</v>
      </c>
      <c r="BI2026" s="31"/>
    </row>
    <row r="2027" spans="1:61" ht="16.5">
      <c r="A2027" s="21" t="s">
        <v>13229</v>
      </c>
      <c r="B2027" s="21">
        <v>12996</v>
      </c>
      <c r="C2027" s="21">
        <v>3741102</v>
      </c>
      <c r="D2027" s="21">
        <v>2148859980</v>
      </c>
      <c r="E2027" s="22">
        <v>1101114357110</v>
      </c>
      <c r="F2027" s="24" t="s">
        <v>13230</v>
      </c>
      <c r="G2027" s="24" t="s">
        <v>44</v>
      </c>
      <c r="H2027" s="24" t="s">
        <v>51</v>
      </c>
      <c r="I2027" s="24" t="s">
        <v>65</v>
      </c>
      <c r="J2027" s="24" t="s">
        <v>9501</v>
      </c>
      <c r="K2027" s="21">
        <v>57</v>
      </c>
      <c r="L2027" s="32" t="s">
        <v>13231</v>
      </c>
      <c r="M2027" s="21" t="s">
        <v>5292</v>
      </c>
      <c r="N2027" s="26">
        <v>1</v>
      </c>
      <c r="O2027" s="26" t="s">
        <v>55</v>
      </c>
      <c r="P2027" s="21">
        <v>0</v>
      </c>
      <c r="Q2027" s="21">
        <v>0</v>
      </c>
      <c r="R2027" s="21">
        <v>0</v>
      </c>
      <c r="S2027" s="21">
        <v>0</v>
      </c>
      <c r="T2027" s="21">
        <v>0</v>
      </c>
      <c r="U2027" s="33">
        <v>6698</v>
      </c>
      <c r="V2027" s="21">
        <v>0</v>
      </c>
      <c r="W2027" s="33">
        <v>348725</v>
      </c>
      <c r="X2027" s="21">
        <v>0</v>
      </c>
      <c r="Y2027" s="21">
        <v>0</v>
      </c>
      <c r="Z2027" s="21"/>
      <c r="AA2027" s="102">
        <v>0</v>
      </c>
      <c r="AB2027" s="99">
        <v>0</v>
      </c>
      <c r="AC2027" s="99">
        <v>0</v>
      </c>
      <c r="AD2027" s="99">
        <v>0</v>
      </c>
      <c r="AE2027" s="21">
        <v>3.4</v>
      </c>
      <c r="AF2027" s="21">
        <f t="shared" si="31"/>
        <v>3.4</v>
      </c>
      <c r="AG2027" s="21" t="s">
        <v>13104</v>
      </c>
      <c r="AH2027" s="24" t="s">
        <v>13232</v>
      </c>
      <c r="AI2027" s="24" t="s">
        <v>13233</v>
      </c>
      <c r="AJ2027" s="27" t="s">
        <v>32489</v>
      </c>
      <c r="AK2027" s="28" t="s">
        <v>60</v>
      </c>
      <c r="AL2027" s="28">
        <v>10</v>
      </c>
      <c r="AM2027" s="28">
        <v>20100601</v>
      </c>
      <c r="AN2027" s="29">
        <v>336</v>
      </c>
      <c r="AO2027" s="29">
        <v>202306</v>
      </c>
      <c r="AP2027" s="29">
        <v>2022</v>
      </c>
      <c r="AQ2027" s="28">
        <v>71840796</v>
      </c>
      <c r="AR2027" s="28">
        <v>123043677</v>
      </c>
      <c r="AS2027" s="28">
        <v>1232501</v>
      </c>
      <c r="AT2027" s="30">
        <v>2</v>
      </c>
      <c r="AU2027" s="30"/>
      <c r="AV2027" s="30"/>
      <c r="AW2027" s="30"/>
      <c r="AX2027" s="30"/>
      <c r="AY2027" s="30"/>
      <c r="AZ2027" s="30"/>
      <c r="BA2027" s="30"/>
      <c r="BB2027" s="30" t="s">
        <v>54452</v>
      </c>
      <c r="BC2027" s="30" t="s">
        <v>54452</v>
      </c>
      <c r="BD2027" s="30" t="s">
        <v>54452</v>
      </c>
      <c r="BE2027" s="30" t="s">
        <v>54452</v>
      </c>
      <c r="BF2027" s="30" t="s">
        <v>54452</v>
      </c>
      <c r="BG2027" s="30">
        <v>4</v>
      </c>
      <c r="BH2027" s="30" t="s">
        <v>921</v>
      </c>
      <c r="BI2027" s="31"/>
    </row>
    <row r="2028" spans="1:61" ht="16.5">
      <c r="A2028" s="21" t="s">
        <v>13200</v>
      </c>
      <c r="B2028" s="21">
        <v>12936</v>
      </c>
      <c r="C2028" s="21">
        <v>1458675</v>
      </c>
      <c r="D2028" s="21">
        <v>1348108473</v>
      </c>
      <c r="E2028" s="22">
        <v>1201110005266</v>
      </c>
      <c r="F2028" s="24" t="s">
        <v>13201</v>
      </c>
      <c r="G2028" s="24" t="s">
        <v>44</v>
      </c>
      <c r="H2028" s="24" t="s">
        <v>51</v>
      </c>
      <c r="I2028" s="24" t="s">
        <v>52</v>
      </c>
      <c r="J2028" s="24" t="s">
        <v>462</v>
      </c>
      <c r="K2028" s="21">
        <v>56</v>
      </c>
      <c r="L2028" s="32" t="s">
        <v>13202</v>
      </c>
      <c r="M2028" s="21" t="s">
        <v>13203</v>
      </c>
      <c r="N2028" s="21">
        <v>1</v>
      </c>
      <c r="O2028" s="21" t="s">
        <v>55</v>
      </c>
      <c r="P2028" s="21">
        <v>0</v>
      </c>
      <c r="Q2028" s="21">
        <v>0</v>
      </c>
      <c r="R2028" s="21">
        <v>0</v>
      </c>
      <c r="S2028" s="33">
        <v>647400</v>
      </c>
      <c r="T2028" s="21">
        <v>0</v>
      </c>
      <c r="U2028" s="33">
        <v>178849</v>
      </c>
      <c r="V2028" s="21">
        <v>0</v>
      </c>
      <c r="W2028" s="33">
        <v>13487091</v>
      </c>
      <c r="X2028" s="21">
        <v>0</v>
      </c>
      <c r="Y2028" s="33">
        <v>3133221</v>
      </c>
      <c r="Z2028" s="16" t="s">
        <v>315</v>
      </c>
      <c r="AA2028" s="102">
        <v>0</v>
      </c>
      <c r="AB2028" s="21">
        <v>31.3</v>
      </c>
      <c r="AC2028" s="21">
        <v>6.4</v>
      </c>
      <c r="AD2028" s="21">
        <v>1.7</v>
      </c>
      <c r="AE2028" s="21">
        <v>134.80000000000001</v>
      </c>
      <c r="AF2028" s="21">
        <f t="shared" si="31"/>
        <v>174.20000000000002</v>
      </c>
      <c r="AG2028" s="21" t="s">
        <v>13204</v>
      </c>
      <c r="AH2028" s="24" t="s">
        <v>13205</v>
      </c>
      <c r="AI2028" s="24" t="s">
        <v>13206</v>
      </c>
      <c r="AJ2028" s="27" t="s">
        <v>32490</v>
      </c>
      <c r="AK2028" s="28" t="s">
        <v>156</v>
      </c>
      <c r="AL2028" s="28">
        <v>10</v>
      </c>
      <c r="AM2028" s="28">
        <v>19770820</v>
      </c>
      <c r="AN2028" s="29">
        <v>1797</v>
      </c>
      <c r="AO2028" s="29">
        <v>202306</v>
      </c>
      <c r="AP2028" s="29">
        <v>2022</v>
      </c>
      <c r="AQ2028" s="28">
        <v>297680162</v>
      </c>
      <c r="AR2028" s="28">
        <v>823154130</v>
      </c>
      <c r="AS2028" s="28">
        <v>15738997</v>
      </c>
      <c r="AT2028" s="30">
        <v>2</v>
      </c>
      <c r="AU2028" s="30"/>
      <c r="AV2028" s="30"/>
      <c r="AW2028" s="30"/>
      <c r="AX2028" s="30"/>
      <c r="AY2028" s="30"/>
      <c r="AZ2028" s="30"/>
      <c r="BA2028" s="30"/>
      <c r="BB2028" s="30" t="s">
        <v>54452</v>
      </c>
      <c r="BC2028" s="30" t="s">
        <v>54452</v>
      </c>
      <c r="BD2028" s="30" t="s">
        <v>54452</v>
      </c>
      <c r="BE2028" s="30" t="s">
        <v>54452</v>
      </c>
      <c r="BF2028" s="30" t="s">
        <v>54452</v>
      </c>
      <c r="BG2028" s="30">
        <v>4</v>
      </c>
      <c r="BH2028" s="30" t="s">
        <v>13152</v>
      </c>
      <c r="BI2028" s="31"/>
    </row>
    <row r="2029" spans="1:61" ht="16.5">
      <c r="A2029" s="21" t="s">
        <v>1280</v>
      </c>
      <c r="B2029" s="21">
        <v>1133</v>
      </c>
      <c r="C2029" s="21">
        <v>3171348</v>
      </c>
      <c r="D2029" s="21">
        <v>2118819183</v>
      </c>
      <c r="E2029" s="22">
        <v>1101113979006</v>
      </c>
      <c r="F2029" s="24" t="s">
        <v>1281</v>
      </c>
      <c r="G2029" s="24" t="s">
        <v>44</v>
      </c>
      <c r="H2029" s="24" t="s">
        <v>51</v>
      </c>
      <c r="I2029" s="24" t="s">
        <v>63</v>
      </c>
      <c r="J2029" s="24" t="s">
        <v>467</v>
      </c>
      <c r="K2029" s="21">
        <v>49</v>
      </c>
      <c r="L2029" s="32" t="s">
        <v>1282</v>
      </c>
      <c r="M2029" s="21" t="s">
        <v>1283</v>
      </c>
      <c r="N2029" s="21">
        <v>1</v>
      </c>
      <c r="O2029" s="21" t="s">
        <v>55</v>
      </c>
      <c r="P2029" s="21">
        <v>0</v>
      </c>
      <c r="Q2029" s="21">
        <v>0</v>
      </c>
      <c r="R2029" s="21">
        <v>0</v>
      </c>
      <c r="S2029" s="21">
        <v>0</v>
      </c>
      <c r="T2029" s="21">
        <v>0</v>
      </c>
      <c r="U2029" s="21">
        <v>0</v>
      </c>
      <c r="V2029" s="39">
        <v>649632</v>
      </c>
      <c r="W2029" s="21">
        <v>0</v>
      </c>
      <c r="X2029" s="39">
        <v>2119671</v>
      </c>
      <c r="Y2029" s="21">
        <v>0</v>
      </c>
      <c r="Z2029" s="16" t="s">
        <v>56</v>
      </c>
      <c r="AA2029" s="102">
        <v>0</v>
      </c>
      <c r="AB2029" s="99">
        <v>0</v>
      </c>
      <c r="AC2029" s="99">
        <v>0</v>
      </c>
      <c r="AD2029" s="99">
        <v>0</v>
      </c>
      <c r="AE2029" s="21">
        <v>27.6</v>
      </c>
      <c r="AF2029" s="21">
        <f t="shared" si="31"/>
        <v>27.6</v>
      </c>
      <c r="AG2029" s="21" t="s">
        <v>1284</v>
      </c>
      <c r="AH2029" s="24" t="s">
        <v>1285</v>
      </c>
      <c r="AI2029" s="24" t="s">
        <v>1286</v>
      </c>
      <c r="AJ2029" s="27" t="s">
        <v>32140</v>
      </c>
      <c r="AK2029" s="28" t="s">
        <v>60</v>
      </c>
      <c r="AL2029" s="28">
        <v>10</v>
      </c>
      <c r="AM2029" s="28">
        <v>20081006</v>
      </c>
      <c r="AN2029" s="29">
        <v>301</v>
      </c>
      <c r="AO2029" s="29">
        <v>202212</v>
      </c>
      <c r="AP2029" s="29">
        <v>2022</v>
      </c>
      <c r="AQ2029" s="28">
        <v>134390071</v>
      </c>
      <c r="AR2029" s="28">
        <v>92957424</v>
      </c>
      <c r="AS2029" s="28">
        <v>240000</v>
      </c>
      <c r="AT2029" s="30">
        <v>2</v>
      </c>
      <c r="AU2029" s="30"/>
      <c r="AV2029" s="30"/>
      <c r="AW2029" s="30"/>
      <c r="AX2029" s="30"/>
      <c r="AY2029" s="30"/>
      <c r="AZ2029" s="30"/>
      <c r="BA2029" s="30"/>
      <c r="BB2029" s="30" t="s">
        <v>54452</v>
      </c>
      <c r="BC2029" s="30" t="s">
        <v>54452</v>
      </c>
      <c r="BD2029" s="30" t="s">
        <v>54452</v>
      </c>
      <c r="BE2029" s="30" t="s">
        <v>54452</v>
      </c>
      <c r="BF2029" s="30" t="s">
        <v>54452</v>
      </c>
      <c r="BG2029" s="30">
        <v>8</v>
      </c>
      <c r="BH2029" s="30"/>
      <c r="BI2029" s="31"/>
    </row>
    <row r="2030" spans="1:61" ht="16.5">
      <c r="A2030" s="21" t="s">
        <v>29446</v>
      </c>
      <c r="B2030" s="21">
        <v>24286</v>
      </c>
      <c r="C2030" s="21">
        <v>2280509</v>
      </c>
      <c r="D2030" s="21">
        <v>2018193192</v>
      </c>
      <c r="E2030" s="22">
        <v>1101113280049</v>
      </c>
      <c r="F2030" s="24" t="s">
        <v>29447</v>
      </c>
      <c r="G2030" s="24" t="s">
        <v>104</v>
      </c>
      <c r="H2030" s="24" t="s">
        <v>51</v>
      </c>
      <c r="I2030" s="24" t="s">
        <v>52</v>
      </c>
      <c r="J2030" s="24" t="s">
        <v>363</v>
      </c>
      <c r="K2030" s="21">
        <v>63</v>
      </c>
      <c r="L2030" s="32" t="s">
        <v>29448</v>
      </c>
      <c r="M2030" s="21" t="s">
        <v>29449</v>
      </c>
      <c r="N2030" s="21">
        <v>1</v>
      </c>
      <c r="O2030" s="21" t="s">
        <v>83</v>
      </c>
      <c r="P2030" s="21">
        <v>0</v>
      </c>
      <c r="Q2030" s="21">
        <v>0</v>
      </c>
      <c r="R2030" s="21">
        <v>0</v>
      </c>
      <c r="S2030" s="21">
        <v>0</v>
      </c>
      <c r="T2030" s="21">
        <v>0</v>
      </c>
      <c r="U2030" s="33">
        <v>27840500</v>
      </c>
      <c r="V2030" s="21">
        <v>0</v>
      </c>
      <c r="W2030" s="21">
        <v>0</v>
      </c>
      <c r="X2030" s="21">
        <v>0</v>
      </c>
      <c r="Y2030" s="21">
        <v>0</v>
      </c>
      <c r="Z2030" s="16" t="s">
        <v>315</v>
      </c>
      <c r="AA2030" s="102">
        <v>0</v>
      </c>
      <c r="AB2030" s="99">
        <v>0</v>
      </c>
      <c r="AC2030" s="99">
        <v>0</v>
      </c>
      <c r="AD2030" s="21">
        <v>0.2</v>
      </c>
      <c r="AE2030" s="99">
        <v>0</v>
      </c>
      <c r="AF2030" s="21">
        <f t="shared" si="31"/>
        <v>0.2</v>
      </c>
      <c r="AG2030" s="21" t="s">
        <v>11272</v>
      </c>
      <c r="AH2030" s="24" t="s">
        <v>29450</v>
      </c>
      <c r="AI2030" s="24" t="s">
        <v>29451</v>
      </c>
      <c r="AJ2030" s="27" t="s">
        <v>32491</v>
      </c>
      <c r="AK2030" s="28" t="s">
        <v>60</v>
      </c>
      <c r="AL2030" s="28">
        <v>10</v>
      </c>
      <c r="AM2030" s="28">
        <v>20050801</v>
      </c>
      <c r="AN2030" s="29">
        <v>339</v>
      </c>
      <c r="AO2030" s="29">
        <v>202212</v>
      </c>
      <c r="AP2030" s="29">
        <v>2022</v>
      </c>
      <c r="AQ2030" s="28">
        <v>21511161</v>
      </c>
      <c r="AR2030" s="28">
        <v>6850809</v>
      </c>
      <c r="AS2030" s="28">
        <v>475920</v>
      </c>
      <c r="AT2030" s="30">
        <v>2</v>
      </c>
      <c r="AU2030" s="30"/>
      <c r="AV2030" s="30"/>
      <c r="AW2030" s="30"/>
      <c r="AX2030" s="30"/>
      <c r="AY2030" s="30"/>
      <c r="AZ2030" s="30"/>
      <c r="BA2030" s="30"/>
      <c r="BB2030" s="30" t="s">
        <v>54452</v>
      </c>
      <c r="BC2030" s="30" t="s">
        <v>54452</v>
      </c>
      <c r="BD2030" s="30" t="s">
        <v>54452</v>
      </c>
      <c r="BE2030" s="30" t="s">
        <v>54452</v>
      </c>
      <c r="BF2030" s="30" t="s">
        <v>54452</v>
      </c>
      <c r="BG2030" s="30">
        <v>7</v>
      </c>
      <c r="BH2030" s="30" t="s">
        <v>29452</v>
      </c>
      <c r="BI2030" s="31"/>
    </row>
    <row r="2031" spans="1:61" ht="16.5">
      <c r="A2031" s="21" t="s">
        <v>12787</v>
      </c>
      <c r="B2031" s="21">
        <v>12480</v>
      </c>
      <c r="C2031" s="21">
        <v>4124884</v>
      </c>
      <c r="D2031" s="21">
        <v>2148896326</v>
      </c>
      <c r="E2031" s="22">
        <v>1101114855924</v>
      </c>
      <c r="F2031" s="24" t="s">
        <v>12788</v>
      </c>
      <c r="G2031" s="24" t="s">
        <v>44</v>
      </c>
      <c r="H2031" s="24" t="s">
        <v>51</v>
      </c>
      <c r="I2031" s="24" t="s">
        <v>52</v>
      </c>
      <c r="J2031" s="24" t="s">
        <v>462</v>
      </c>
      <c r="K2031" s="21">
        <v>56</v>
      </c>
      <c r="L2031" s="32" t="s">
        <v>12789</v>
      </c>
      <c r="M2031" s="21" t="s">
        <v>12790</v>
      </c>
      <c r="N2031" s="26">
        <v>2</v>
      </c>
      <c r="O2031" s="26" t="s">
        <v>55</v>
      </c>
      <c r="P2031" s="41">
        <v>4769654</v>
      </c>
      <c r="Q2031" s="41">
        <v>37750</v>
      </c>
      <c r="R2031" s="21">
        <v>0</v>
      </c>
      <c r="S2031" s="41">
        <v>199724</v>
      </c>
      <c r="T2031" s="21">
        <v>0</v>
      </c>
      <c r="U2031" s="41">
        <v>122063</v>
      </c>
      <c r="V2031" s="41">
        <v>252750</v>
      </c>
      <c r="W2031" s="41">
        <v>91250</v>
      </c>
      <c r="X2031" s="21">
        <v>0</v>
      </c>
      <c r="Y2031" s="21">
        <v>0</v>
      </c>
      <c r="Z2031" s="21"/>
      <c r="AA2031" s="21">
        <v>47.6</v>
      </c>
      <c r="AB2031" s="21">
        <v>0.3</v>
      </c>
      <c r="AC2031" s="21">
        <v>1.9</v>
      </c>
      <c r="AD2031" s="21">
        <v>1.2</v>
      </c>
      <c r="AE2031" s="21">
        <v>3.4</v>
      </c>
      <c r="AF2031" s="21">
        <f t="shared" si="31"/>
        <v>54.4</v>
      </c>
      <c r="AG2031" s="21" t="s">
        <v>12791</v>
      </c>
      <c r="AH2031" s="24" t="s">
        <v>12792</v>
      </c>
      <c r="AI2031" s="24" t="s">
        <v>12793</v>
      </c>
      <c r="AJ2031" s="27" t="s">
        <v>31376</v>
      </c>
      <c r="AK2031" s="28" t="s">
        <v>156</v>
      </c>
      <c r="AL2031" s="28">
        <v>10</v>
      </c>
      <c r="AM2031" s="28">
        <v>20120501</v>
      </c>
      <c r="AN2031" s="29">
        <v>318</v>
      </c>
      <c r="AO2031" s="29">
        <v>202306</v>
      </c>
      <c r="AP2031" s="29">
        <v>2022</v>
      </c>
      <c r="AQ2031" s="28">
        <v>206870475</v>
      </c>
      <c r="AR2031" s="28">
        <v>723165536</v>
      </c>
      <c r="AS2031" s="28">
        <v>9187251</v>
      </c>
      <c r="AT2031" s="30">
        <v>2</v>
      </c>
      <c r="AU2031" s="30"/>
      <c r="AV2031" s="30"/>
      <c r="AW2031" s="30"/>
      <c r="AX2031" s="30"/>
      <c r="AY2031" s="30"/>
      <c r="AZ2031" s="30"/>
      <c r="BA2031" s="30"/>
      <c r="BB2031" s="30" t="s">
        <v>54452</v>
      </c>
      <c r="BC2031" s="30" t="s">
        <v>54452</v>
      </c>
      <c r="BD2031" s="30" t="s">
        <v>54452</v>
      </c>
      <c r="BE2031" s="30" t="s">
        <v>54452</v>
      </c>
      <c r="BF2031" s="30" t="s">
        <v>54452</v>
      </c>
      <c r="BG2031" s="30">
        <v>8</v>
      </c>
      <c r="BH2031" s="30"/>
      <c r="BI2031" s="31"/>
    </row>
    <row r="2032" spans="1:61" ht="16.5">
      <c r="A2032" s="21" t="s">
        <v>10309</v>
      </c>
      <c r="B2032" s="21">
        <v>10784</v>
      </c>
      <c r="C2032" s="21">
        <v>1808271</v>
      </c>
      <c r="D2032" s="21">
        <v>2118600870</v>
      </c>
      <c r="E2032" s="22">
        <v>1101111002122</v>
      </c>
      <c r="F2032" s="24" t="s">
        <v>10310</v>
      </c>
      <c r="G2032" s="24" t="s">
        <v>44</v>
      </c>
      <c r="H2032" s="24" t="s">
        <v>51</v>
      </c>
      <c r="I2032" s="24" t="s">
        <v>52</v>
      </c>
      <c r="J2032" s="24" t="s">
        <v>171</v>
      </c>
      <c r="K2032" s="21">
        <v>48</v>
      </c>
      <c r="L2032" s="32" t="s">
        <v>10311</v>
      </c>
      <c r="M2032" s="21" t="s">
        <v>10312</v>
      </c>
      <c r="N2032" s="21">
        <v>1</v>
      </c>
      <c r="O2032" s="21" t="s">
        <v>55</v>
      </c>
      <c r="P2032" s="33">
        <v>35957</v>
      </c>
      <c r="Q2032" s="33">
        <v>32868</v>
      </c>
      <c r="R2032" s="21">
        <v>0</v>
      </c>
      <c r="S2032" s="33">
        <v>105551</v>
      </c>
      <c r="T2032" s="21">
        <v>0</v>
      </c>
      <c r="U2032" s="33">
        <v>106187</v>
      </c>
      <c r="V2032" s="21">
        <v>0</v>
      </c>
      <c r="W2032" s="33">
        <v>535433</v>
      </c>
      <c r="X2032" s="33">
        <v>2497638</v>
      </c>
      <c r="Y2032" s="33">
        <v>1514254</v>
      </c>
      <c r="Z2032" s="16" t="s">
        <v>126</v>
      </c>
      <c r="AA2032" s="21">
        <v>0.3</v>
      </c>
      <c r="AB2032" s="21">
        <v>15.4</v>
      </c>
      <c r="AC2032" s="21">
        <v>1</v>
      </c>
      <c r="AD2032" s="21">
        <v>1</v>
      </c>
      <c r="AE2032" s="21">
        <v>30.3</v>
      </c>
      <c r="AF2032" s="21">
        <f t="shared" si="31"/>
        <v>48</v>
      </c>
      <c r="AG2032" s="21" t="s">
        <v>10313</v>
      </c>
      <c r="AH2032" s="24" t="s">
        <v>10314</v>
      </c>
      <c r="AI2032" s="24" t="s">
        <v>10315</v>
      </c>
      <c r="AJ2032" s="27" t="s">
        <v>32492</v>
      </c>
      <c r="AK2032" s="28" t="s">
        <v>60</v>
      </c>
      <c r="AL2032" s="28">
        <v>10</v>
      </c>
      <c r="AM2032" s="28">
        <v>19940112</v>
      </c>
      <c r="AN2032" s="29">
        <v>736</v>
      </c>
      <c r="AO2032" s="29">
        <v>202212</v>
      </c>
      <c r="AP2032" s="29">
        <v>2022</v>
      </c>
      <c r="AQ2032" s="28">
        <v>263286184</v>
      </c>
      <c r="AR2032" s="28">
        <v>162412047</v>
      </c>
      <c r="AS2032" s="28">
        <v>2049725</v>
      </c>
      <c r="AT2032" s="30">
        <v>2</v>
      </c>
      <c r="AU2032" s="30"/>
      <c r="AV2032" s="30"/>
      <c r="AW2032" s="30"/>
      <c r="AX2032" s="30"/>
      <c r="AY2032" s="30"/>
      <c r="AZ2032" s="30"/>
      <c r="BA2032" s="30"/>
      <c r="BB2032" s="30" t="s">
        <v>54452</v>
      </c>
      <c r="BC2032" s="30" t="s">
        <v>54452</v>
      </c>
      <c r="BD2032" s="30" t="s">
        <v>54452</v>
      </c>
      <c r="BE2032" s="30" t="s">
        <v>54452</v>
      </c>
      <c r="BF2032" s="30" t="s">
        <v>54452</v>
      </c>
      <c r="BG2032" s="30">
        <v>4</v>
      </c>
      <c r="BH2032" s="30" t="s">
        <v>10316</v>
      </c>
      <c r="BI2032" s="31"/>
    </row>
    <row r="2033" spans="1:61" ht="16.5">
      <c r="A2033" s="21" t="s">
        <v>30220</v>
      </c>
      <c r="B2033" s="21">
        <v>24532</v>
      </c>
      <c r="C2033" s="21">
        <v>1455786</v>
      </c>
      <c r="D2033" s="21">
        <v>2208157498</v>
      </c>
      <c r="E2033" s="22">
        <v>1101111623043</v>
      </c>
      <c r="F2033" s="24" t="s">
        <v>30221</v>
      </c>
      <c r="G2033" s="24" t="s">
        <v>104</v>
      </c>
      <c r="H2033" s="24" t="s">
        <v>51</v>
      </c>
      <c r="I2033" s="24" t="s">
        <v>65</v>
      </c>
      <c r="J2033" s="24" t="s">
        <v>363</v>
      </c>
      <c r="K2033" s="21">
        <v>63</v>
      </c>
      <c r="L2033" s="32" t="s">
        <v>30222</v>
      </c>
      <c r="M2033" s="21" t="s">
        <v>30223</v>
      </c>
      <c r="N2033" s="21">
        <v>1</v>
      </c>
      <c r="O2033" s="21" t="s">
        <v>83</v>
      </c>
      <c r="P2033" s="21">
        <v>0</v>
      </c>
      <c r="Q2033" s="21">
        <v>0</v>
      </c>
      <c r="R2033" s="21">
        <v>0</v>
      </c>
      <c r="S2033" s="21">
        <v>0</v>
      </c>
      <c r="T2033" s="21">
        <v>0</v>
      </c>
      <c r="U2033" s="21">
        <v>0</v>
      </c>
      <c r="V2033" s="21">
        <v>0</v>
      </c>
      <c r="W2033" s="33">
        <v>363892079</v>
      </c>
      <c r="X2033" s="21">
        <v>0</v>
      </c>
      <c r="Y2033" s="21">
        <v>0</v>
      </c>
      <c r="Z2033" s="16" t="s">
        <v>315</v>
      </c>
      <c r="AA2033" s="102">
        <v>0</v>
      </c>
      <c r="AB2033" s="99">
        <v>0</v>
      </c>
      <c r="AC2033" s="99">
        <v>0</v>
      </c>
      <c r="AD2033" s="99">
        <v>0</v>
      </c>
      <c r="AE2033" s="21">
        <v>3.6</v>
      </c>
      <c r="AF2033" s="21">
        <f t="shared" si="31"/>
        <v>3.6</v>
      </c>
      <c r="AG2033" s="21" t="s">
        <v>30224</v>
      </c>
      <c r="AH2033" s="24" t="s">
        <v>30225</v>
      </c>
      <c r="AI2033" s="24" t="s">
        <v>30226</v>
      </c>
      <c r="AJ2033" s="27" t="s">
        <v>32493</v>
      </c>
      <c r="AK2033" s="28" t="s">
        <v>60</v>
      </c>
      <c r="AL2033" s="28">
        <v>10</v>
      </c>
      <c r="AM2033" s="28">
        <v>19990104</v>
      </c>
      <c r="AN2033" s="29">
        <v>1819</v>
      </c>
      <c r="AO2033" s="29">
        <v>202212</v>
      </c>
      <c r="AP2033" s="29">
        <v>2022</v>
      </c>
      <c r="AQ2033" s="28">
        <v>73950450</v>
      </c>
      <c r="AR2033" s="28">
        <v>13143502</v>
      </c>
      <c r="AS2033" s="28">
        <v>1000000</v>
      </c>
      <c r="AT2033" s="30">
        <v>2</v>
      </c>
      <c r="AU2033" s="30"/>
      <c r="AV2033" s="30"/>
      <c r="AW2033" s="30"/>
      <c r="AX2033" s="30"/>
      <c r="AY2033" s="30"/>
      <c r="AZ2033" s="30"/>
      <c r="BA2033" s="30"/>
      <c r="BB2033" s="30" t="s">
        <v>54452</v>
      </c>
      <c r="BC2033" s="30" t="s">
        <v>54452</v>
      </c>
      <c r="BD2033" s="30" t="s">
        <v>54452</v>
      </c>
      <c r="BE2033" s="30" t="s">
        <v>54452</v>
      </c>
      <c r="BF2033" s="30" t="s">
        <v>54452</v>
      </c>
      <c r="BG2033" s="30">
        <v>7</v>
      </c>
      <c r="BH2033" s="30" t="s">
        <v>121</v>
      </c>
      <c r="BI2033" s="31"/>
    </row>
    <row r="2034" spans="1:61" ht="16.5">
      <c r="A2034" s="21" t="s">
        <v>1084</v>
      </c>
      <c r="B2034" s="21">
        <v>934</v>
      </c>
      <c r="C2034" s="21">
        <v>2222328</v>
      </c>
      <c r="D2034" s="21">
        <v>1068626388</v>
      </c>
      <c r="E2034" s="22">
        <v>1101112958259</v>
      </c>
      <c r="F2034" s="24" t="s">
        <v>1085</v>
      </c>
      <c r="G2034" s="24" t="s">
        <v>44</v>
      </c>
      <c r="H2034" s="24" t="s">
        <v>51</v>
      </c>
      <c r="I2034" s="24" t="s">
        <v>65</v>
      </c>
      <c r="J2034" s="24" t="s">
        <v>1086</v>
      </c>
      <c r="K2034" s="21">
        <v>6</v>
      </c>
      <c r="L2034" s="32" t="s">
        <v>1087</v>
      </c>
      <c r="M2034" s="21" t="s">
        <v>1088</v>
      </c>
      <c r="N2034" s="26">
        <v>1</v>
      </c>
      <c r="O2034" s="26" t="s">
        <v>55</v>
      </c>
      <c r="P2034" s="21">
        <v>0</v>
      </c>
      <c r="Q2034" s="21">
        <v>0</v>
      </c>
      <c r="R2034" s="21">
        <v>0</v>
      </c>
      <c r="S2034" s="21">
        <v>0</v>
      </c>
      <c r="T2034" s="21">
        <v>0</v>
      </c>
      <c r="U2034" s="33">
        <v>252405</v>
      </c>
      <c r="V2034" s="21">
        <v>0</v>
      </c>
      <c r="W2034" s="33">
        <v>1937709</v>
      </c>
      <c r="X2034" s="33">
        <v>3730420</v>
      </c>
      <c r="Y2034" s="33">
        <v>12585015</v>
      </c>
      <c r="Z2034" s="21" t="s">
        <v>56</v>
      </c>
      <c r="AA2034" s="102">
        <v>0</v>
      </c>
      <c r="AB2034" s="21">
        <v>125.8</v>
      </c>
      <c r="AC2034" s="99">
        <v>0</v>
      </c>
      <c r="AD2034" s="21">
        <v>2.5</v>
      </c>
      <c r="AE2034" s="21">
        <v>56.6</v>
      </c>
      <c r="AF2034" s="21">
        <f t="shared" si="31"/>
        <v>184.9</v>
      </c>
      <c r="AG2034" s="21" t="s">
        <v>1089</v>
      </c>
      <c r="AH2034" s="24" t="s">
        <v>1090</v>
      </c>
      <c r="AI2034" s="24" t="s">
        <v>1091</v>
      </c>
      <c r="AJ2034" s="27" t="s">
        <v>32494</v>
      </c>
      <c r="AK2034" s="28" t="s">
        <v>70</v>
      </c>
      <c r="AL2034" s="28">
        <v>10</v>
      </c>
      <c r="AM2034" s="28">
        <v>20040220</v>
      </c>
      <c r="AN2034" s="29">
        <v>469</v>
      </c>
      <c r="AO2034" s="29">
        <v>202306</v>
      </c>
      <c r="AP2034" s="29">
        <v>2022</v>
      </c>
      <c r="AQ2034" s="28">
        <v>471359451</v>
      </c>
      <c r="AR2034" s="28">
        <v>515684155</v>
      </c>
      <c r="AS2034" s="28">
        <v>7272328</v>
      </c>
      <c r="AT2034" s="30">
        <v>2</v>
      </c>
      <c r="AU2034" s="30"/>
      <c r="AV2034" s="30"/>
      <c r="AW2034" s="30"/>
      <c r="AX2034" s="30"/>
      <c r="AY2034" s="30"/>
      <c r="AZ2034" s="30"/>
      <c r="BA2034" s="30"/>
      <c r="BB2034" s="30" t="s">
        <v>54452</v>
      </c>
      <c r="BC2034" s="30" t="s">
        <v>54452</v>
      </c>
      <c r="BD2034" s="30" t="s">
        <v>54452</v>
      </c>
      <c r="BE2034" s="30" t="s">
        <v>54452</v>
      </c>
      <c r="BF2034" s="30" t="s">
        <v>54452</v>
      </c>
      <c r="BG2034" s="30">
        <v>7</v>
      </c>
      <c r="BH2034" s="30"/>
      <c r="BI2034" s="31"/>
    </row>
    <row r="2035" spans="1:61" ht="16.5">
      <c r="A2035" s="21" t="s">
        <v>29500</v>
      </c>
      <c r="B2035" s="21">
        <v>24305</v>
      </c>
      <c r="C2035" s="21">
        <v>4086445</v>
      </c>
      <c r="D2035" s="21">
        <v>2018625933</v>
      </c>
      <c r="E2035" s="22">
        <v>1101114808197</v>
      </c>
      <c r="F2035" s="24" t="s">
        <v>29501</v>
      </c>
      <c r="G2035" s="24" t="s">
        <v>104</v>
      </c>
      <c r="H2035" s="24" t="s">
        <v>51</v>
      </c>
      <c r="I2035" s="24" t="s">
        <v>65</v>
      </c>
      <c r="J2035" s="24" t="s">
        <v>363</v>
      </c>
      <c r="K2035" s="21">
        <v>63</v>
      </c>
      <c r="L2035" s="32" t="s">
        <v>29502</v>
      </c>
      <c r="M2035" s="21" t="s">
        <v>3415</v>
      </c>
      <c r="N2035" s="21">
        <v>1</v>
      </c>
      <c r="O2035" s="21">
        <v>0</v>
      </c>
      <c r="P2035" s="21">
        <v>0</v>
      </c>
      <c r="Q2035" s="21">
        <v>0</v>
      </c>
      <c r="R2035" s="21">
        <v>0</v>
      </c>
      <c r="S2035" s="21">
        <v>0</v>
      </c>
      <c r="T2035" s="21">
        <v>0</v>
      </c>
      <c r="U2035" s="21">
        <v>0</v>
      </c>
      <c r="V2035" s="21">
        <v>0</v>
      </c>
      <c r="W2035" s="21">
        <v>0</v>
      </c>
      <c r="X2035" s="21">
        <v>0</v>
      </c>
      <c r="Y2035" s="21">
        <v>0</v>
      </c>
      <c r="Z2035" s="16" t="s">
        <v>315</v>
      </c>
      <c r="AA2035" s="101">
        <v>0</v>
      </c>
      <c r="AB2035" s="98">
        <v>0</v>
      </c>
      <c r="AC2035" s="98">
        <v>0</v>
      </c>
      <c r="AD2035" s="98">
        <v>0</v>
      </c>
      <c r="AE2035" s="98">
        <v>0</v>
      </c>
      <c r="AF2035" s="21">
        <f t="shared" si="31"/>
        <v>0</v>
      </c>
      <c r="AG2035" s="21" t="s">
        <v>29503</v>
      </c>
      <c r="AH2035" s="24" t="s">
        <v>29504</v>
      </c>
      <c r="AI2035" s="24" t="s">
        <v>29505</v>
      </c>
      <c r="AJ2035" s="27" t="s">
        <v>32495</v>
      </c>
      <c r="AK2035" s="28" t="s">
        <v>60</v>
      </c>
      <c r="AL2035" s="28">
        <v>10</v>
      </c>
      <c r="AM2035" s="28">
        <v>20120228</v>
      </c>
      <c r="AN2035" s="29">
        <v>369</v>
      </c>
      <c r="AO2035" s="29">
        <v>202212</v>
      </c>
      <c r="AP2035" s="29">
        <v>2022</v>
      </c>
      <c r="AQ2035" s="28">
        <v>17405507</v>
      </c>
      <c r="AR2035" s="28">
        <v>2134644</v>
      </c>
      <c r="AS2035" s="28">
        <v>100000</v>
      </c>
      <c r="AT2035" s="30">
        <v>2</v>
      </c>
      <c r="AU2035" s="30"/>
      <c r="AV2035" s="30"/>
      <c r="AW2035" s="30"/>
      <c r="AX2035" s="30"/>
      <c r="AY2035" s="30"/>
      <c r="AZ2035" s="30"/>
      <c r="BA2035" s="30"/>
      <c r="BB2035" s="30" t="s">
        <v>54452</v>
      </c>
      <c r="BC2035" s="30" t="s">
        <v>54452</v>
      </c>
      <c r="BD2035" s="30" t="s">
        <v>54452</v>
      </c>
      <c r="BE2035" s="30" t="s">
        <v>54452</v>
      </c>
      <c r="BF2035" s="30" t="s">
        <v>54452</v>
      </c>
      <c r="BG2035" s="30">
        <v>7</v>
      </c>
      <c r="BH2035" s="30"/>
      <c r="BI2035" s="31"/>
    </row>
    <row r="2036" spans="1:61" ht="16.5">
      <c r="A2036" s="21" t="s">
        <v>15575</v>
      </c>
      <c r="B2036" s="21">
        <v>14741</v>
      </c>
      <c r="C2036" s="21">
        <v>1738014</v>
      </c>
      <c r="D2036" s="21">
        <v>6108120549</v>
      </c>
      <c r="E2036" s="22">
        <v>1812110029394</v>
      </c>
      <c r="F2036" s="24" t="s">
        <v>15576</v>
      </c>
      <c r="G2036" s="24" t="s">
        <v>44</v>
      </c>
      <c r="H2036" s="24" t="s">
        <v>51</v>
      </c>
      <c r="I2036" s="24" t="s">
        <v>65</v>
      </c>
      <c r="J2036" s="24" t="s">
        <v>363</v>
      </c>
      <c r="K2036" s="21">
        <v>63</v>
      </c>
      <c r="L2036" s="32" t="s">
        <v>15577</v>
      </c>
      <c r="M2036" s="21" t="s">
        <v>15578</v>
      </c>
      <c r="N2036" s="21">
        <v>1</v>
      </c>
      <c r="O2036" s="21" t="s">
        <v>55</v>
      </c>
      <c r="P2036" s="33">
        <v>2184</v>
      </c>
      <c r="Q2036" s="33">
        <v>6954</v>
      </c>
      <c r="R2036" s="21">
        <v>0</v>
      </c>
      <c r="S2036" s="21">
        <v>0</v>
      </c>
      <c r="T2036" s="21">
        <v>0</v>
      </c>
      <c r="U2036" s="21">
        <v>0</v>
      </c>
      <c r="V2036" s="21">
        <v>0</v>
      </c>
      <c r="W2036" s="33">
        <v>129513</v>
      </c>
      <c r="X2036" s="21">
        <v>0</v>
      </c>
      <c r="Y2036" s="21">
        <v>0</v>
      </c>
      <c r="Z2036" s="16" t="s">
        <v>315</v>
      </c>
      <c r="AA2036" s="102">
        <v>0</v>
      </c>
      <c r="AB2036" s="99">
        <v>0</v>
      </c>
      <c r="AC2036" s="99">
        <v>0</v>
      </c>
      <c r="AD2036" s="99">
        <v>0</v>
      </c>
      <c r="AE2036" s="21">
        <v>1.2</v>
      </c>
      <c r="AF2036" s="21">
        <f t="shared" si="31"/>
        <v>1.2</v>
      </c>
      <c r="AG2036" s="21" t="s">
        <v>15579</v>
      </c>
      <c r="AH2036" s="24" t="s">
        <v>15580</v>
      </c>
      <c r="AI2036" s="24" t="s">
        <v>15581</v>
      </c>
      <c r="AJ2036" s="27" t="s">
        <v>32496</v>
      </c>
      <c r="AK2036" s="28" t="s">
        <v>60</v>
      </c>
      <c r="AL2036" s="28">
        <v>10</v>
      </c>
      <c r="AM2036" s="28">
        <v>19941207</v>
      </c>
      <c r="AN2036" s="29">
        <v>305</v>
      </c>
      <c r="AO2036" s="29">
        <v>202212</v>
      </c>
      <c r="AP2036" s="29">
        <v>2022</v>
      </c>
      <c r="AQ2036" s="28">
        <v>26661843</v>
      </c>
      <c r="AR2036" s="28">
        <v>40609716</v>
      </c>
      <c r="AS2036" s="28">
        <v>600000</v>
      </c>
      <c r="AT2036" s="30">
        <v>2</v>
      </c>
      <c r="AU2036" s="30"/>
      <c r="AV2036" s="30"/>
      <c r="AW2036" s="30"/>
      <c r="AX2036" s="30"/>
      <c r="AY2036" s="30"/>
      <c r="AZ2036" s="30"/>
      <c r="BA2036" s="30"/>
      <c r="BB2036" s="30" t="s">
        <v>54452</v>
      </c>
      <c r="BC2036" s="30" t="s">
        <v>54452</v>
      </c>
      <c r="BD2036" s="30" t="s">
        <v>54452</v>
      </c>
      <c r="BE2036" s="30" t="s">
        <v>54452</v>
      </c>
      <c r="BF2036" s="30" t="s">
        <v>15582</v>
      </c>
      <c r="BG2036" s="30">
        <v>2</v>
      </c>
      <c r="BH2036" s="30" t="s">
        <v>15583</v>
      </c>
      <c r="BI2036" s="31"/>
    </row>
    <row r="2037" spans="1:61" ht="16.5">
      <c r="A2037" s="21" t="s">
        <v>2792</v>
      </c>
      <c r="B2037" s="21">
        <v>2426</v>
      </c>
      <c r="C2037" s="21">
        <v>1981011</v>
      </c>
      <c r="D2037" s="21">
        <v>6158124555</v>
      </c>
      <c r="E2037" s="22">
        <v>1955110054076</v>
      </c>
      <c r="F2037" s="24" t="s">
        <v>2793</v>
      </c>
      <c r="G2037" s="24" t="s">
        <v>44</v>
      </c>
      <c r="H2037" s="24" t="s">
        <v>51</v>
      </c>
      <c r="I2037" s="24" t="s">
        <v>52</v>
      </c>
      <c r="J2037" s="24" t="s">
        <v>1707</v>
      </c>
      <c r="K2037" s="21">
        <v>16</v>
      </c>
      <c r="L2037" s="32" t="s">
        <v>2794</v>
      </c>
      <c r="M2037" s="21" t="s">
        <v>2795</v>
      </c>
      <c r="N2037" s="21">
        <v>1</v>
      </c>
      <c r="O2037" s="21" t="s">
        <v>55</v>
      </c>
      <c r="P2037" s="21">
        <v>0</v>
      </c>
      <c r="Q2037" s="33">
        <v>15500</v>
      </c>
      <c r="R2037" s="21">
        <v>0</v>
      </c>
      <c r="S2037" s="33">
        <v>199522</v>
      </c>
      <c r="T2037" s="21">
        <v>0</v>
      </c>
      <c r="U2037" s="21">
        <v>0</v>
      </c>
      <c r="V2037" s="21">
        <v>0</v>
      </c>
      <c r="W2037" s="33">
        <v>223739</v>
      </c>
      <c r="X2037" s="33">
        <v>2317307</v>
      </c>
      <c r="Y2037" s="33">
        <v>3819431</v>
      </c>
      <c r="Z2037" s="16" t="s">
        <v>56</v>
      </c>
      <c r="AA2037" s="102">
        <v>0</v>
      </c>
      <c r="AB2037" s="21">
        <v>38.299999999999997</v>
      </c>
      <c r="AC2037" s="21">
        <v>1.9</v>
      </c>
      <c r="AD2037" s="99">
        <v>0</v>
      </c>
      <c r="AE2037" s="21">
        <v>25.4</v>
      </c>
      <c r="AF2037" s="21">
        <f t="shared" si="31"/>
        <v>65.599999999999994</v>
      </c>
      <c r="AG2037" s="21" t="s">
        <v>2787</v>
      </c>
      <c r="AH2037" s="24" t="s">
        <v>2796</v>
      </c>
      <c r="AI2037" s="24" t="s">
        <v>2797</v>
      </c>
      <c r="AJ2037" s="27" t="s">
        <v>32497</v>
      </c>
      <c r="AK2037" s="28" t="s">
        <v>60</v>
      </c>
      <c r="AL2037" s="28">
        <v>10</v>
      </c>
      <c r="AM2037" s="28">
        <v>20020201</v>
      </c>
      <c r="AN2037" s="29">
        <v>712</v>
      </c>
      <c r="AO2037" s="29">
        <v>202212</v>
      </c>
      <c r="AP2037" s="29">
        <v>2022</v>
      </c>
      <c r="AQ2037" s="28">
        <v>362513017</v>
      </c>
      <c r="AR2037" s="28">
        <v>229188493</v>
      </c>
      <c r="AS2037" s="28">
        <v>783790</v>
      </c>
      <c r="AT2037" s="30">
        <v>2</v>
      </c>
      <c r="AU2037" s="30"/>
      <c r="AV2037" s="30"/>
      <c r="AW2037" s="30"/>
      <c r="AX2037" s="30"/>
      <c r="AY2037" s="30"/>
      <c r="AZ2037" s="30"/>
      <c r="BA2037" s="30"/>
      <c r="BB2037" s="30" t="s">
        <v>54452</v>
      </c>
      <c r="BC2037" s="30" t="s">
        <v>54452</v>
      </c>
      <c r="BD2037" s="30" t="s">
        <v>54452</v>
      </c>
      <c r="BE2037" s="30" t="s">
        <v>54452</v>
      </c>
      <c r="BF2037" s="30" t="s">
        <v>54452</v>
      </c>
      <c r="BG2037" s="30">
        <v>8</v>
      </c>
      <c r="BH2037" s="30"/>
      <c r="BI2037" s="31"/>
    </row>
    <row r="2038" spans="1:61" ht="16.5">
      <c r="A2038" s="21" t="s">
        <v>14478</v>
      </c>
      <c r="B2038" s="21">
        <v>14016</v>
      </c>
      <c r="C2038" s="21">
        <v>2760759</v>
      </c>
      <c r="D2038" s="21">
        <v>2148746436</v>
      </c>
      <c r="E2038" s="22">
        <v>1101112927387</v>
      </c>
      <c r="F2038" s="24" t="s">
        <v>14479</v>
      </c>
      <c r="G2038" s="24" t="s">
        <v>44</v>
      </c>
      <c r="H2038" s="24" t="s">
        <v>51</v>
      </c>
      <c r="I2038" s="24" t="s">
        <v>52</v>
      </c>
      <c r="J2038" s="24" t="s">
        <v>966</v>
      </c>
      <c r="K2038" s="21">
        <v>62</v>
      </c>
      <c r="L2038" s="32" t="s">
        <v>14480</v>
      </c>
      <c r="M2038" s="21" t="s">
        <v>14481</v>
      </c>
      <c r="N2038" s="21">
        <v>1</v>
      </c>
      <c r="O2038" s="21" t="s">
        <v>55</v>
      </c>
      <c r="P2038" s="33">
        <v>5891</v>
      </c>
      <c r="Q2038" s="33">
        <v>164999</v>
      </c>
      <c r="R2038" s="33">
        <v>45779</v>
      </c>
      <c r="S2038" s="21">
        <v>0</v>
      </c>
      <c r="T2038" s="21">
        <v>0</v>
      </c>
      <c r="U2038" s="33">
        <v>858146</v>
      </c>
      <c r="V2038" s="21">
        <v>0</v>
      </c>
      <c r="W2038" s="33">
        <v>164006</v>
      </c>
      <c r="X2038" s="21">
        <v>0</v>
      </c>
      <c r="Y2038" s="21">
        <v>0</v>
      </c>
      <c r="Z2038" s="16" t="s">
        <v>315</v>
      </c>
      <c r="AA2038" s="102">
        <v>0</v>
      </c>
      <c r="AB2038" s="21">
        <v>2.1</v>
      </c>
      <c r="AC2038" s="99">
        <v>0</v>
      </c>
      <c r="AD2038" s="21">
        <v>8.5</v>
      </c>
      <c r="AE2038" s="21">
        <v>1.6</v>
      </c>
      <c r="AF2038" s="21">
        <f t="shared" si="31"/>
        <v>12.2</v>
      </c>
      <c r="AG2038" s="21" t="s">
        <v>14482</v>
      </c>
      <c r="AH2038" s="24" t="s">
        <v>14483</v>
      </c>
      <c r="AI2038" s="24" t="s">
        <v>14484</v>
      </c>
      <c r="AJ2038" s="27" t="s">
        <v>32498</v>
      </c>
      <c r="AK2038" s="28" t="s">
        <v>60</v>
      </c>
      <c r="AL2038" s="28">
        <v>10</v>
      </c>
      <c r="AM2038" s="28">
        <v>20040102</v>
      </c>
      <c r="AN2038" s="29">
        <v>601</v>
      </c>
      <c r="AO2038" s="29">
        <v>202304</v>
      </c>
      <c r="AP2038" s="29">
        <v>2022</v>
      </c>
      <c r="AQ2038" s="28">
        <v>72153654</v>
      </c>
      <c r="AR2038" s="28">
        <v>31487622</v>
      </c>
      <c r="AS2038" s="28">
        <v>7270500</v>
      </c>
      <c r="AT2038" s="30">
        <v>2</v>
      </c>
      <c r="AU2038" s="30"/>
      <c r="AV2038" s="30"/>
      <c r="AW2038" s="30"/>
      <c r="AX2038" s="30"/>
      <c r="AY2038" s="30"/>
      <c r="AZ2038" s="30"/>
      <c r="BA2038" s="30"/>
      <c r="BB2038" s="30" t="s">
        <v>54452</v>
      </c>
      <c r="BC2038" s="30" t="s">
        <v>54452</v>
      </c>
      <c r="BD2038" s="30" t="s">
        <v>54452</v>
      </c>
      <c r="BE2038" s="30" t="s">
        <v>54452</v>
      </c>
      <c r="BF2038" s="30" t="s">
        <v>14485</v>
      </c>
      <c r="BG2038" s="30">
        <v>2</v>
      </c>
      <c r="BH2038" s="30" t="s">
        <v>7248</v>
      </c>
      <c r="BI2038" s="31"/>
    </row>
    <row r="2039" spans="1:61" ht="16.5">
      <c r="A2039" s="21" t="s">
        <v>15078</v>
      </c>
      <c r="B2039" s="21">
        <v>14433</v>
      </c>
      <c r="C2039" s="21">
        <v>8573121</v>
      </c>
      <c r="D2039" s="21">
        <v>8218801030</v>
      </c>
      <c r="E2039" s="22">
        <v>1101116707800</v>
      </c>
      <c r="F2039" s="24" t="s">
        <v>15079</v>
      </c>
      <c r="G2039" s="24" t="s">
        <v>44</v>
      </c>
      <c r="H2039" s="24" t="s">
        <v>51</v>
      </c>
      <c r="I2039" s="24" t="s">
        <v>63</v>
      </c>
      <c r="J2039" s="24" t="s">
        <v>363</v>
      </c>
      <c r="K2039" s="21">
        <v>63</v>
      </c>
      <c r="L2039" s="32" t="s">
        <v>15080</v>
      </c>
      <c r="M2039" s="21" t="s">
        <v>574</v>
      </c>
      <c r="N2039" s="21">
        <v>1</v>
      </c>
      <c r="O2039" s="21" t="s">
        <v>83</v>
      </c>
      <c r="P2039" s="21">
        <v>0</v>
      </c>
      <c r="Q2039" s="21">
        <v>0</v>
      </c>
      <c r="R2039" s="21">
        <v>0</v>
      </c>
      <c r="S2039" s="21">
        <v>0</v>
      </c>
      <c r="T2039" s="21">
        <v>0</v>
      </c>
      <c r="U2039" s="21">
        <v>0</v>
      </c>
      <c r="V2039" s="21">
        <v>0</v>
      </c>
      <c r="W2039" s="33">
        <v>546269319</v>
      </c>
      <c r="X2039" s="21">
        <v>0</v>
      </c>
      <c r="Y2039" s="33">
        <v>375510000</v>
      </c>
      <c r="Z2039" s="16" t="s">
        <v>315</v>
      </c>
      <c r="AA2039" s="102">
        <v>0</v>
      </c>
      <c r="AB2039" s="21">
        <v>3.7</v>
      </c>
      <c r="AC2039" s="99">
        <v>0</v>
      </c>
      <c r="AD2039" s="99">
        <v>0</v>
      </c>
      <c r="AE2039" s="21">
        <v>5.4</v>
      </c>
      <c r="AF2039" s="21">
        <f t="shared" si="31"/>
        <v>9.1000000000000014</v>
      </c>
      <c r="AG2039" s="21" t="s">
        <v>15081</v>
      </c>
      <c r="AH2039" s="24" t="s">
        <v>15082</v>
      </c>
      <c r="AI2039" s="24" t="s">
        <v>15083</v>
      </c>
      <c r="AJ2039" s="27" t="s">
        <v>31475</v>
      </c>
      <c r="AK2039" s="28" t="s">
        <v>60</v>
      </c>
      <c r="AL2039" s="28">
        <v>10</v>
      </c>
      <c r="AM2039" s="28">
        <v>20180402</v>
      </c>
      <c r="AN2039" s="29">
        <v>448</v>
      </c>
      <c r="AO2039" s="29">
        <v>202303</v>
      </c>
      <c r="AP2039" s="29">
        <v>2022</v>
      </c>
      <c r="AQ2039" s="28">
        <v>265892443</v>
      </c>
      <c r="AR2039" s="28">
        <v>277576566</v>
      </c>
      <c r="AS2039" s="28">
        <v>209250</v>
      </c>
      <c r="AT2039" s="30">
        <v>2</v>
      </c>
      <c r="AU2039" s="30"/>
      <c r="AV2039" s="30"/>
      <c r="AW2039" s="30"/>
      <c r="AX2039" s="30"/>
      <c r="AY2039" s="30"/>
      <c r="AZ2039" s="30"/>
      <c r="BA2039" s="30"/>
      <c r="BB2039" s="30" t="s">
        <v>54452</v>
      </c>
      <c r="BC2039" s="30" t="s">
        <v>54452</v>
      </c>
      <c r="BD2039" s="30" t="s">
        <v>54452</v>
      </c>
      <c r="BE2039" s="30" t="s">
        <v>54452</v>
      </c>
      <c r="BF2039" s="30" t="s">
        <v>15084</v>
      </c>
      <c r="BG2039" s="30">
        <v>2</v>
      </c>
      <c r="BH2039" s="30"/>
      <c r="BI2039" s="31"/>
    </row>
    <row r="2040" spans="1:61" ht="16.5">
      <c r="A2040" s="21" t="s">
        <v>29612</v>
      </c>
      <c r="B2040" s="21">
        <v>24339</v>
      </c>
      <c r="C2040" s="21">
        <v>1456219</v>
      </c>
      <c r="D2040" s="21">
        <v>4098153251</v>
      </c>
      <c r="E2040" s="22">
        <v>2001110114250</v>
      </c>
      <c r="F2040" s="24" t="s">
        <v>29613</v>
      </c>
      <c r="G2040" s="24" t="s">
        <v>104</v>
      </c>
      <c r="H2040" s="24" t="s">
        <v>51</v>
      </c>
      <c r="I2040" s="24" t="s">
        <v>65</v>
      </c>
      <c r="J2040" s="24" t="s">
        <v>363</v>
      </c>
      <c r="K2040" s="21">
        <v>63</v>
      </c>
      <c r="L2040" s="32" t="s">
        <v>29614</v>
      </c>
      <c r="M2040" s="21" t="s">
        <v>29615</v>
      </c>
      <c r="N2040" s="21">
        <v>1</v>
      </c>
      <c r="O2040" s="21" t="s">
        <v>55</v>
      </c>
      <c r="P2040" s="21">
        <v>0</v>
      </c>
      <c r="Q2040" s="21">
        <v>0</v>
      </c>
      <c r="R2040" s="21">
        <v>0</v>
      </c>
      <c r="S2040" s="21">
        <v>0</v>
      </c>
      <c r="T2040" s="21">
        <v>0</v>
      </c>
      <c r="U2040" s="33">
        <v>11500</v>
      </c>
      <c r="V2040" s="21">
        <v>0</v>
      </c>
      <c r="W2040" s="33">
        <v>18636</v>
      </c>
      <c r="X2040" s="21">
        <v>0</v>
      </c>
      <c r="Y2040" s="33">
        <v>436489</v>
      </c>
      <c r="Z2040" s="16" t="s">
        <v>315</v>
      </c>
      <c r="AA2040" s="102">
        <v>0</v>
      </c>
      <c r="AB2040" s="21">
        <v>4.3</v>
      </c>
      <c r="AC2040" s="99">
        <v>0</v>
      </c>
      <c r="AD2040" s="21">
        <v>0.1</v>
      </c>
      <c r="AE2040" s="21">
        <v>0.1</v>
      </c>
      <c r="AF2040" s="21">
        <f t="shared" ref="AF2040:AF2103" si="32">SUM(AA2040:AE2040)</f>
        <v>4.4999999999999991</v>
      </c>
      <c r="AG2040" s="21" t="s">
        <v>29616</v>
      </c>
      <c r="AH2040" s="24" t="s">
        <v>29617</v>
      </c>
      <c r="AI2040" s="24" t="s">
        <v>29618</v>
      </c>
      <c r="AJ2040" s="27" t="s">
        <v>32499</v>
      </c>
      <c r="AK2040" s="28" t="s">
        <v>60</v>
      </c>
      <c r="AL2040" s="28">
        <v>10</v>
      </c>
      <c r="AM2040" s="28">
        <v>20000404</v>
      </c>
      <c r="AN2040" s="29">
        <v>1798</v>
      </c>
      <c r="AO2040" s="29">
        <v>202304</v>
      </c>
      <c r="AP2040" s="29">
        <v>2022</v>
      </c>
      <c r="AQ2040" s="28">
        <v>57147030</v>
      </c>
      <c r="AR2040" s="28">
        <v>16434239</v>
      </c>
      <c r="AS2040" s="28">
        <v>1010000</v>
      </c>
      <c r="AT2040" s="30">
        <v>2</v>
      </c>
      <c r="AU2040" s="30"/>
      <c r="AV2040" s="30"/>
      <c r="AW2040" s="30"/>
      <c r="AX2040" s="30"/>
      <c r="AY2040" s="30"/>
      <c r="AZ2040" s="30"/>
      <c r="BA2040" s="30"/>
      <c r="BB2040" s="30" t="s">
        <v>54452</v>
      </c>
      <c r="BC2040" s="30" t="s">
        <v>54452</v>
      </c>
      <c r="BD2040" s="30" t="s">
        <v>54452</v>
      </c>
      <c r="BE2040" s="30" t="s">
        <v>54452</v>
      </c>
      <c r="BF2040" s="30" t="s">
        <v>54452</v>
      </c>
      <c r="BG2040" s="30">
        <v>4</v>
      </c>
      <c r="BH2040" s="30" t="s">
        <v>29619</v>
      </c>
      <c r="BI2040" s="31"/>
    </row>
    <row r="2041" spans="1:61" ht="16.5">
      <c r="A2041" s="21" t="s">
        <v>1122</v>
      </c>
      <c r="B2041" s="21">
        <v>964</v>
      </c>
      <c r="C2041" s="21">
        <v>1716210</v>
      </c>
      <c r="D2041" s="21">
        <v>2118119302</v>
      </c>
      <c r="E2041" s="22">
        <v>1101110319320</v>
      </c>
      <c r="F2041" s="24" t="s">
        <v>1123</v>
      </c>
      <c r="G2041" s="24" t="s">
        <v>44</v>
      </c>
      <c r="H2041" s="24" t="s">
        <v>51</v>
      </c>
      <c r="I2041" s="24" t="s">
        <v>52</v>
      </c>
      <c r="J2041" s="24" t="s">
        <v>975</v>
      </c>
      <c r="K2041" s="21">
        <v>5</v>
      </c>
      <c r="L2041" s="32" t="s">
        <v>1124</v>
      </c>
      <c r="M2041" s="21" t="s">
        <v>1125</v>
      </c>
      <c r="N2041" s="21">
        <v>1</v>
      </c>
      <c r="O2041" s="21" t="s">
        <v>55</v>
      </c>
      <c r="P2041" s="21">
        <v>0</v>
      </c>
      <c r="Q2041" s="21">
        <v>0</v>
      </c>
      <c r="R2041" s="21">
        <v>0</v>
      </c>
      <c r="S2041" s="21">
        <v>0</v>
      </c>
      <c r="T2041" s="21">
        <v>0</v>
      </c>
      <c r="U2041" s="21">
        <v>0</v>
      </c>
      <c r="V2041" s="21">
        <v>0</v>
      </c>
      <c r="W2041" s="33">
        <v>229680</v>
      </c>
      <c r="X2041" s="39">
        <v>2482795</v>
      </c>
      <c r="Y2041" s="21">
        <v>0</v>
      </c>
      <c r="Z2041" s="16" t="s">
        <v>56</v>
      </c>
      <c r="AA2041" s="102">
        <v>0</v>
      </c>
      <c r="AB2041" s="99">
        <v>0</v>
      </c>
      <c r="AC2041" s="99">
        <v>0</v>
      </c>
      <c r="AD2041" s="99">
        <v>0</v>
      </c>
      <c r="AE2041" s="21">
        <v>27.1</v>
      </c>
      <c r="AF2041" s="21">
        <f t="shared" si="32"/>
        <v>27.1</v>
      </c>
      <c r="AG2041" s="21" t="s">
        <v>1126</v>
      </c>
      <c r="AH2041" s="24" t="s">
        <v>1127</v>
      </c>
      <c r="AI2041" s="24" t="s">
        <v>1128</v>
      </c>
      <c r="AJ2041" s="27" t="s">
        <v>32500</v>
      </c>
      <c r="AK2041" s="28" t="s">
        <v>156</v>
      </c>
      <c r="AL2041" s="28">
        <v>10</v>
      </c>
      <c r="AM2041" s="28">
        <v>19820526</v>
      </c>
      <c r="AN2041" s="29">
        <v>423</v>
      </c>
      <c r="AO2041" s="29">
        <v>202306</v>
      </c>
      <c r="AP2041" s="29">
        <v>2022</v>
      </c>
      <c r="AQ2041" s="28">
        <v>319305280</v>
      </c>
      <c r="AR2041" s="28">
        <v>297649820</v>
      </c>
      <c r="AS2041" s="28">
        <v>26906155</v>
      </c>
      <c r="AT2041" s="30">
        <v>2</v>
      </c>
      <c r="AU2041" s="30"/>
      <c r="AV2041" s="30"/>
      <c r="AW2041" s="30"/>
      <c r="AX2041" s="30"/>
      <c r="AY2041" s="30"/>
      <c r="AZ2041" s="30"/>
      <c r="BA2041" s="30"/>
      <c r="BB2041" s="30" t="s">
        <v>54452</v>
      </c>
      <c r="BC2041" s="30" t="s">
        <v>54452</v>
      </c>
      <c r="BD2041" s="30" t="s">
        <v>54452</v>
      </c>
      <c r="BE2041" s="30" t="s">
        <v>54452</v>
      </c>
      <c r="BF2041" s="30" t="s">
        <v>54452</v>
      </c>
      <c r="BG2041" s="30">
        <v>8</v>
      </c>
      <c r="BH2041" s="30"/>
      <c r="BI2041" s="31"/>
    </row>
    <row r="2042" spans="1:61" ht="16.5">
      <c r="A2042" s="21" t="s">
        <v>15638</v>
      </c>
      <c r="B2042" s="21">
        <v>14802</v>
      </c>
      <c r="C2042" s="21">
        <v>1892383</v>
      </c>
      <c r="D2042" s="21">
        <v>1028103786</v>
      </c>
      <c r="E2042" s="22">
        <v>1101110074437</v>
      </c>
      <c r="F2042" s="24" t="s">
        <v>15639</v>
      </c>
      <c r="G2042" s="24" t="s">
        <v>44</v>
      </c>
      <c r="H2042" s="24" t="s">
        <v>51</v>
      </c>
      <c r="I2042" s="24" t="s">
        <v>65</v>
      </c>
      <c r="J2042" s="24" t="s">
        <v>363</v>
      </c>
      <c r="K2042" s="21">
        <v>63</v>
      </c>
      <c r="L2042" s="32" t="s">
        <v>15640</v>
      </c>
      <c r="M2042" s="21" t="s">
        <v>8695</v>
      </c>
      <c r="N2042" s="21">
        <v>1</v>
      </c>
      <c r="O2042" s="21" t="s">
        <v>83</v>
      </c>
      <c r="P2042" s="21">
        <v>0</v>
      </c>
      <c r="Q2042" s="21">
        <v>0</v>
      </c>
      <c r="R2042" s="21">
        <v>0</v>
      </c>
      <c r="S2042" s="33">
        <v>158329818</v>
      </c>
      <c r="T2042" s="21">
        <v>0</v>
      </c>
      <c r="U2042" s="21">
        <v>0</v>
      </c>
      <c r="V2042" s="21">
        <v>0</v>
      </c>
      <c r="W2042" s="33">
        <v>77471455</v>
      </c>
      <c r="X2042" s="33">
        <v>25305000</v>
      </c>
      <c r="Y2042" s="21">
        <v>0</v>
      </c>
      <c r="Z2042" s="16" t="s">
        <v>315</v>
      </c>
      <c r="AA2042" s="102">
        <v>0</v>
      </c>
      <c r="AB2042" s="99">
        <v>0</v>
      </c>
      <c r="AC2042" s="21">
        <v>1.5</v>
      </c>
      <c r="AD2042" s="99">
        <v>0</v>
      </c>
      <c r="AE2042" s="21">
        <v>1</v>
      </c>
      <c r="AF2042" s="21">
        <f t="shared" si="32"/>
        <v>2.5</v>
      </c>
      <c r="AG2042" s="21" t="s">
        <v>15641</v>
      </c>
      <c r="AH2042" s="24" t="s">
        <v>15642</v>
      </c>
      <c r="AI2042" s="24" t="s">
        <v>15643</v>
      </c>
      <c r="AJ2042" s="27" t="s">
        <v>32501</v>
      </c>
      <c r="AK2042" s="28" t="s">
        <v>60</v>
      </c>
      <c r="AL2042" s="28">
        <v>10</v>
      </c>
      <c r="AM2042" s="28">
        <v>19670201</v>
      </c>
      <c r="AN2042" s="29">
        <v>479</v>
      </c>
      <c r="AO2042" s="29">
        <v>202212</v>
      </c>
      <c r="AP2042" s="29">
        <v>2022</v>
      </c>
      <c r="AQ2042" s="28">
        <v>45879844</v>
      </c>
      <c r="AR2042" s="28">
        <v>34996130</v>
      </c>
      <c r="AS2042" s="28">
        <v>990000</v>
      </c>
      <c r="AT2042" s="30">
        <v>2</v>
      </c>
      <c r="AU2042" s="30"/>
      <c r="AV2042" s="30"/>
      <c r="AW2042" s="30"/>
      <c r="AX2042" s="30"/>
      <c r="AY2042" s="30"/>
      <c r="AZ2042" s="30"/>
      <c r="BA2042" s="30"/>
      <c r="BB2042" s="30" t="s">
        <v>54452</v>
      </c>
      <c r="BC2042" s="30" t="s">
        <v>54452</v>
      </c>
      <c r="BD2042" s="30" t="s">
        <v>54452</v>
      </c>
      <c r="BE2042" s="30" t="s">
        <v>54452</v>
      </c>
      <c r="BF2042" s="30" t="s">
        <v>54452</v>
      </c>
      <c r="BG2042" s="30">
        <v>7</v>
      </c>
      <c r="BH2042" s="30" t="s">
        <v>15644</v>
      </c>
      <c r="BI2042" s="31"/>
    </row>
    <row r="2043" spans="1:61" ht="16.5">
      <c r="A2043" s="21" t="s">
        <v>11398</v>
      </c>
      <c r="B2043" s="21">
        <v>11588</v>
      </c>
      <c r="C2043" s="21">
        <v>1696201</v>
      </c>
      <c r="D2043" s="21">
        <v>1088143409</v>
      </c>
      <c r="E2043" s="22">
        <v>1101110671522</v>
      </c>
      <c r="F2043" s="24" t="s">
        <v>11399</v>
      </c>
      <c r="G2043" s="24" t="s">
        <v>44</v>
      </c>
      <c r="H2043" s="24" t="s">
        <v>51</v>
      </c>
      <c r="I2043" s="24" t="s">
        <v>63</v>
      </c>
      <c r="J2043" s="24" t="s">
        <v>3829</v>
      </c>
      <c r="K2043" s="21">
        <v>50</v>
      </c>
      <c r="L2043" s="32" t="s">
        <v>11400</v>
      </c>
      <c r="M2043" s="21" t="s">
        <v>11401</v>
      </c>
      <c r="N2043" s="21">
        <v>1</v>
      </c>
      <c r="O2043" s="21" t="s">
        <v>55</v>
      </c>
      <c r="P2043" s="33">
        <v>6893669</v>
      </c>
      <c r="Q2043" s="33">
        <v>612920</v>
      </c>
      <c r="R2043" s="33">
        <f>1101238+12272093+1967043</f>
        <v>15340374</v>
      </c>
      <c r="S2043" s="33">
        <v>10956648</v>
      </c>
      <c r="T2043" s="21">
        <v>0</v>
      </c>
      <c r="U2043" s="21">
        <v>0</v>
      </c>
      <c r="V2043" s="33">
        <v>5065555</v>
      </c>
      <c r="W2043" s="21">
        <v>0</v>
      </c>
      <c r="X2043" s="33">
        <v>1203189</v>
      </c>
      <c r="Y2043" s="33">
        <v>2371897</v>
      </c>
      <c r="Z2043" s="16" t="s">
        <v>315</v>
      </c>
      <c r="AA2043" s="21">
        <v>68.900000000000006</v>
      </c>
      <c r="AB2043" s="21">
        <v>183.2</v>
      </c>
      <c r="AC2043" s="21">
        <v>109.5</v>
      </c>
      <c r="AD2043" s="99">
        <v>0</v>
      </c>
      <c r="AE2043" s="21">
        <v>62.6</v>
      </c>
      <c r="AF2043" s="21">
        <f t="shared" si="32"/>
        <v>424.20000000000005</v>
      </c>
      <c r="AG2043" s="21" t="s">
        <v>11397</v>
      </c>
      <c r="AH2043" s="24" t="s">
        <v>11402</v>
      </c>
      <c r="AI2043" s="24" t="s">
        <v>11403</v>
      </c>
      <c r="AJ2043" s="27" t="s">
        <v>32502</v>
      </c>
      <c r="AK2043" s="28" t="s">
        <v>60</v>
      </c>
      <c r="AL2043" s="28">
        <v>10</v>
      </c>
      <c r="AM2043" s="28">
        <v>19900122</v>
      </c>
      <c r="AN2043" s="29">
        <v>368</v>
      </c>
      <c r="AO2043" s="29">
        <v>202212</v>
      </c>
      <c r="AP2043" s="29">
        <v>2022</v>
      </c>
      <c r="AQ2043" s="28">
        <v>186499256</v>
      </c>
      <c r="AR2043" s="28">
        <v>1054980509</v>
      </c>
      <c r="AS2043" s="28">
        <v>198122170</v>
      </c>
      <c r="AT2043" s="30">
        <v>2</v>
      </c>
      <c r="AU2043" s="30"/>
      <c r="AV2043" s="30"/>
      <c r="AW2043" s="30"/>
      <c r="AX2043" s="30"/>
      <c r="AY2043" s="30"/>
      <c r="AZ2043" s="30"/>
      <c r="BA2043" s="30"/>
      <c r="BB2043" s="30" t="s">
        <v>54452</v>
      </c>
      <c r="BC2043" s="30" t="s">
        <v>54452</v>
      </c>
      <c r="BD2043" s="30" t="s">
        <v>54452</v>
      </c>
      <c r="BE2043" s="30" t="s">
        <v>54452</v>
      </c>
      <c r="BF2043" s="30" t="s">
        <v>54452</v>
      </c>
      <c r="BG2043" s="30">
        <v>4</v>
      </c>
      <c r="BH2043" s="30" t="s">
        <v>237</v>
      </c>
      <c r="BI2043" s="31"/>
    </row>
    <row r="2044" spans="1:61" ht="16.5">
      <c r="A2044" s="21" t="s">
        <v>3022</v>
      </c>
      <c r="B2044" s="21">
        <v>2738</v>
      </c>
      <c r="C2044" s="21">
        <v>1460163</v>
      </c>
      <c r="D2044" s="21">
        <v>1398100699</v>
      </c>
      <c r="E2044" s="22">
        <v>1201110014415</v>
      </c>
      <c r="F2044" s="24" t="s">
        <v>3023</v>
      </c>
      <c r="G2044" s="24" t="s">
        <v>44</v>
      </c>
      <c r="H2044" s="24" t="s">
        <v>51</v>
      </c>
      <c r="I2044" s="24" t="s">
        <v>52</v>
      </c>
      <c r="J2044" s="24" t="s">
        <v>1045</v>
      </c>
      <c r="K2044" s="21">
        <v>17</v>
      </c>
      <c r="L2044" s="32" t="s">
        <v>3024</v>
      </c>
      <c r="M2044" s="21" t="s">
        <v>3025</v>
      </c>
      <c r="N2044" s="21">
        <v>1</v>
      </c>
      <c r="O2044" s="21" t="s">
        <v>55</v>
      </c>
      <c r="P2044" s="21">
        <v>0</v>
      </c>
      <c r="Q2044" s="21">
        <v>0</v>
      </c>
      <c r="R2044" s="21">
        <v>0</v>
      </c>
      <c r="S2044" s="21">
        <v>0</v>
      </c>
      <c r="T2044" s="21">
        <v>0</v>
      </c>
      <c r="U2044" s="21">
        <v>0</v>
      </c>
      <c r="V2044" s="21">
        <v>0</v>
      </c>
      <c r="W2044" s="21">
        <v>0</v>
      </c>
      <c r="X2044" s="21">
        <v>0</v>
      </c>
      <c r="Y2044" s="33">
        <v>11232629</v>
      </c>
      <c r="Z2044" s="16" t="s">
        <v>56</v>
      </c>
      <c r="AA2044" s="102">
        <v>0</v>
      </c>
      <c r="AB2044" s="21">
        <v>112.3</v>
      </c>
      <c r="AC2044" s="99">
        <v>0</v>
      </c>
      <c r="AD2044" s="99">
        <v>0</v>
      </c>
      <c r="AE2044" s="99">
        <v>0</v>
      </c>
      <c r="AF2044" s="21">
        <f t="shared" si="32"/>
        <v>112.3</v>
      </c>
      <c r="AG2044" s="21" t="s">
        <v>3026</v>
      </c>
      <c r="AH2044" s="24" t="s">
        <v>3027</v>
      </c>
      <c r="AI2044" s="24" t="s">
        <v>3028</v>
      </c>
      <c r="AJ2044" s="27" t="s">
        <v>32503</v>
      </c>
      <c r="AK2044" s="28" t="s">
        <v>60</v>
      </c>
      <c r="AL2044" s="28">
        <v>10</v>
      </c>
      <c r="AM2044" s="28">
        <v>19830511</v>
      </c>
      <c r="AN2044" s="29">
        <v>919</v>
      </c>
      <c r="AO2044" s="29">
        <v>202212</v>
      </c>
      <c r="AP2044" s="29">
        <v>2022</v>
      </c>
      <c r="AQ2044" s="28">
        <v>537044762</v>
      </c>
      <c r="AR2044" s="28">
        <v>343373078</v>
      </c>
      <c r="AS2044" s="28">
        <v>7872000</v>
      </c>
      <c r="AT2044" s="30">
        <v>2</v>
      </c>
      <c r="AU2044" s="30"/>
      <c r="AV2044" s="30"/>
      <c r="AW2044" s="30"/>
      <c r="AX2044" s="30"/>
      <c r="AY2044" s="30"/>
      <c r="AZ2044" s="30"/>
      <c r="BA2044" s="30"/>
      <c r="BB2044" s="30" t="s">
        <v>54452</v>
      </c>
      <c r="BC2044" s="30" t="s">
        <v>54452</v>
      </c>
      <c r="BD2044" s="30" t="s">
        <v>54452</v>
      </c>
      <c r="BE2044" s="30" t="s">
        <v>54452</v>
      </c>
      <c r="BF2044" s="30" t="s">
        <v>54452</v>
      </c>
      <c r="BG2044" s="30">
        <v>8</v>
      </c>
      <c r="BH2044" s="30" t="s">
        <v>3029</v>
      </c>
      <c r="BI2044" s="31"/>
    </row>
    <row r="2045" spans="1:61" ht="16.5">
      <c r="A2045" s="21" t="s">
        <v>14487</v>
      </c>
      <c r="B2045" s="21">
        <v>14018</v>
      </c>
      <c r="C2045" s="21">
        <v>2752526</v>
      </c>
      <c r="D2045" s="21">
        <v>2208654666</v>
      </c>
      <c r="E2045" s="22">
        <v>1101112683210</v>
      </c>
      <c r="F2045" s="24" t="s">
        <v>14488</v>
      </c>
      <c r="G2045" s="24" t="s">
        <v>44</v>
      </c>
      <c r="H2045" s="24" t="s">
        <v>51</v>
      </c>
      <c r="I2045" s="24" t="s">
        <v>52</v>
      </c>
      <c r="J2045" s="24" t="s">
        <v>966</v>
      </c>
      <c r="K2045" s="21">
        <v>62</v>
      </c>
      <c r="L2045" s="32" t="s">
        <v>14489</v>
      </c>
      <c r="M2045" s="21" t="s">
        <v>14490</v>
      </c>
      <c r="N2045" s="21">
        <v>1</v>
      </c>
      <c r="O2045" s="21" t="s">
        <v>55</v>
      </c>
      <c r="P2045" s="21">
        <v>0</v>
      </c>
      <c r="Q2045" s="21">
        <v>0</v>
      </c>
      <c r="R2045" s="33">
        <v>63591</v>
      </c>
      <c r="S2045" s="21">
        <v>0</v>
      </c>
      <c r="T2045" s="21">
        <v>0</v>
      </c>
      <c r="U2045" s="33">
        <v>217517</v>
      </c>
      <c r="V2045" s="21">
        <v>0</v>
      </c>
      <c r="W2045" s="33">
        <v>81150</v>
      </c>
      <c r="X2045" s="21">
        <v>0</v>
      </c>
      <c r="Y2045" s="21">
        <v>0</v>
      </c>
      <c r="Z2045" s="16" t="s">
        <v>315</v>
      </c>
      <c r="AA2045" s="102">
        <v>0</v>
      </c>
      <c r="AB2045" s="21">
        <v>0.6</v>
      </c>
      <c r="AC2045" s="99">
        <v>0</v>
      </c>
      <c r="AD2045" s="21">
        <v>2.1</v>
      </c>
      <c r="AE2045" s="21">
        <v>0.8</v>
      </c>
      <c r="AF2045" s="21">
        <f t="shared" si="32"/>
        <v>3.5</v>
      </c>
      <c r="AG2045" s="21" t="s">
        <v>14491</v>
      </c>
      <c r="AH2045" s="24" t="s">
        <v>14492</v>
      </c>
      <c r="AI2045" s="24" t="s">
        <v>14493</v>
      </c>
      <c r="AJ2045" s="27" t="s">
        <v>32504</v>
      </c>
      <c r="AK2045" s="28" t="s">
        <v>60</v>
      </c>
      <c r="AL2045" s="28">
        <v>10</v>
      </c>
      <c r="AM2045" s="28">
        <v>19850515</v>
      </c>
      <c r="AN2045" s="29">
        <v>441</v>
      </c>
      <c r="AO2045" s="29">
        <v>202305</v>
      </c>
      <c r="AP2045" s="29">
        <v>2022</v>
      </c>
      <c r="AQ2045" s="28">
        <v>70196745</v>
      </c>
      <c r="AR2045" s="28">
        <v>31322932</v>
      </c>
      <c r="AS2045" s="28">
        <v>7238000</v>
      </c>
      <c r="AT2045" s="30">
        <v>2</v>
      </c>
      <c r="AU2045" s="30"/>
      <c r="AV2045" s="30"/>
      <c r="AW2045" s="30"/>
      <c r="AX2045" s="30"/>
      <c r="AY2045" s="30"/>
      <c r="AZ2045" s="30"/>
      <c r="BA2045" s="30"/>
      <c r="BB2045" s="30" t="s">
        <v>54452</v>
      </c>
      <c r="BC2045" s="30" t="s">
        <v>54452</v>
      </c>
      <c r="BD2045" s="30" t="s">
        <v>54452</v>
      </c>
      <c r="BE2045" s="30" t="s">
        <v>54452</v>
      </c>
      <c r="BF2045" s="30" t="s">
        <v>14494</v>
      </c>
      <c r="BG2045" s="30">
        <v>2</v>
      </c>
      <c r="BH2045" s="30" t="s">
        <v>14495</v>
      </c>
      <c r="BI2045" s="31"/>
    </row>
    <row r="2046" spans="1:61" ht="16.5">
      <c r="A2046" s="21" t="s">
        <v>3606</v>
      </c>
      <c r="B2046" s="21">
        <v>3293</v>
      </c>
      <c r="C2046" s="21">
        <v>1630115</v>
      </c>
      <c r="D2046" s="21">
        <v>1338123689</v>
      </c>
      <c r="E2046" s="22">
        <v>1301110007137</v>
      </c>
      <c r="F2046" s="24" t="s">
        <v>2970</v>
      </c>
      <c r="G2046" s="24" t="s">
        <v>44</v>
      </c>
      <c r="H2046" s="24" t="s">
        <v>51</v>
      </c>
      <c r="I2046" s="24" t="s">
        <v>52</v>
      </c>
      <c r="J2046" s="24" t="s">
        <v>1654</v>
      </c>
      <c r="K2046" s="21">
        <v>22</v>
      </c>
      <c r="L2046" s="32" t="s">
        <v>3607</v>
      </c>
      <c r="M2046" s="21" t="s">
        <v>3608</v>
      </c>
      <c r="N2046" s="21">
        <v>1</v>
      </c>
      <c r="O2046" s="21" t="s">
        <v>55</v>
      </c>
      <c r="P2046" s="21">
        <v>0</v>
      </c>
      <c r="Q2046" s="21">
        <v>0</v>
      </c>
      <c r="R2046" s="21">
        <v>0</v>
      </c>
      <c r="S2046" s="21">
        <v>0</v>
      </c>
      <c r="T2046" s="21">
        <v>0</v>
      </c>
      <c r="U2046" s="39">
        <v>119082</v>
      </c>
      <c r="V2046" s="39">
        <v>85449</v>
      </c>
      <c r="W2046" s="21">
        <v>0</v>
      </c>
      <c r="X2046" s="33">
        <v>184539</v>
      </c>
      <c r="Y2046" s="33">
        <v>4099623</v>
      </c>
      <c r="Z2046" s="16" t="s">
        <v>56</v>
      </c>
      <c r="AA2046" s="102">
        <v>0</v>
      </c>
      <c r="AB2046" s="21">
        <v>40.9</v>
      </c>
      <c r="AC2046" s="99">
        <v>0</v>
      </c>
      <c r="AD2046" s="21">
        <v>1.1000000000000001</v>
      </c>
      <c r="AE2046" s="21">
        <v>2.6</v>
      </c>
      <c r="AF2046" s="21">
        <f t="shared" si="32"/>
        <v>44.6</v>
      </c>
      <c r="AG2046" s="21" t="s">
        <v>3609</v>
      </c>
      <c r="AH2046" s="24" t="s">
        <v>3610</v>
      </c>
      <c r="AI2046" s="24" t="s">
        <v>3611</v>
      </c>
      <c r="AJ2046" s="27" t="s">
        <v>32505</v>
      </c>
      <c r="AK2046" s="28" t="s">
        <v>156</v>
      </c>
      <c r="AL2046" s="28">
        <v>10</v>
      </c>
      <c r="AM2046" s="28">
        <v>19771219</v>
      </c>
      <c r="AN2046" s="29">
        <v>394</v>
      </c>
      <c r="AO2046" s="29">
        <v>202306</v>
      </c>
      <c r="AP2046" s="29">
        <v>2022</v>
      </c>
      <c r="AQ2046" s="28">
        <v>654317789</v>
      </c>
      <c r="AR2046" s="28">
        <v>562912422</v>
      </c>
      <c r="AS2046" s="28">
        <v>45571320</v>
      </c>
      <c r="AT2046" s="30">
        <v>2</v>
      </c>
      <c r="AU2046" s="30"/>
      <c r="AV2046" s="30"/>
      <c r="AW2046" s="30"/>
      <c r="AX2046" s="30"/>
      <c r="AY2046" s="30"/>
      <c r="AZ2046" s="30"/>
      <c r="BA2046" s="30"/>
      <c r="BB2046" s="30" t="s">
        <v>54452</v>
      </c>
      <c r="BC2046" s="30" t="s">
        <v>54452</v>
      </c>
      <c r="BD2046" s="30" t="s">
        <v>54452</v>
      </c>
      <c r="BE2046" s="30" t="s">
        <v>54452</v>
      </c>
      <c r="BF2046" s="30" t="s">
        <v>54452</v>
      </c>
      <c r="BG2046" s="30">
        <v>7</v>
      </c>
      <c r="BH2046" s="30"/>
      <c r="BI2046" s="31"/>
    </row>
    <row r="2047" spans="1:61" ht="16.5">
      <c r="A2047" s="21" t="s">
        <v>7327</v>
      </c>
      <c r="B2047" s="21">
        <v>7394</v>
      </c>
      <c r="C2047" s="21">
        <v>1459942</v>
      </c>
      <c r="D2047" s="21">
        <v>6218109748</v>
      </c>
      <c r="E2047" s="22">
        <v>1845110006244</v>
      </c>
      <c r="F2047" s="24" t="s">
        <v>7328</v>
      </c>
      <c r="G2047" s="24" t="s">
        <v>44</v>
      </c>
      <c r="H2047" s="24" t="s">
        <v>51</v>
      </c>
      <c r="I2047" s="24" t="s">
        <v>52</v>
      </c>
      <c r="J2047" s="24" t="s">
        <v>1033</v>
      </c>
      <c r="K2047" s="21">
        <v>38</v>
      </c>
      <c r="L2047" s="32" t="s">
        <v>7329</v>
      </c>
      <c r="M2047" s="21" t="s">
        <v>7330</v>
      </c>
      <c r="N2047" s="21">
        <v>1</v>
      </c>
      <c r="O2047" s="21" t="s">
        <v>55</v>
      </c>
      <c r="P2047" s="21">
        <v>0</v>
      </c>
      <c r="Q2047" s="21">
        <v>0</v>
      </c>
      <c r="R2047" s="21">
        <v>0</v>
      </c>
      <c r="S2047" s="33">
        <v>149480</v>
      </c>
      <c r="T2047" s="21">
        <v>0</v>
      </c>
      <c r="U2047" s="33">
        <v>31009</v>
      </c>
      <c r="V2047" s="21">
        <v>0</v>
      </c>
      <c r="W2047" s="33">
        <v>879970</v>
      </c>
      <c r="X2047" s="33">
        <v>2500</v>
      </c>
      <c r="Y2047" s="33">
        <v>12375028</v>
      </c>
      <c r="Z2047" s="16" t="s">
        <v>126</v>
      </c>
      <c r="AA2047" s="102">
        <v>0</v>
      </c>
      <c r="AB2047" s="21">
        <v>123.7</v>
      </c>
      <c r="AC2047" s="21">
        <v>1.4</v>
      </c>
      <c r="AD2047" s="21">
        <v>0.3</v>
      </c>
      <c r="AE2047" s="21">
        <v>8.8000000000000007</v>
      </c>
      <c r="AF2047" s="21">
        <f t="shared" si="32"/>
        <v>134.20000000000002</v>
      </c>
      <c r="AG2047" s="21" t="s">
        <v>6758</v>
      </c>
      <c r="AH2047" s="24" t="s">
        <v>7331</v>
      </c>
      <c r="AI2047" s="24" t="s">
        <v>7332</v>
      </c>
      <c r="AJ2047" s="27" t="s">
        <v>32506</v>
      </c>
      <c r="AK2047" s="28" t="s">
        <v>60</v>
      </c>
      <c r="AL2047" s="28">
        <v>10</v>
      </c>
      <c r="AM2047" s="28">
        <v>19901101</v>
      </c>
      <c r="AN2047" s="29">
        <v>305</v>
      </c>
      <c r="AO2047" s="29">
        <v>202303</v>
      </c>
      <c r="AP2047" s="29">
        <v>2022</v>
      </c>
      <c r="AQ2047" s="28">
        <v>389178706</v>
      </c>
      <c r="AR2047" s="28">
        <v>157318331</v>
      </c>
      <c r="AS2047" s="28">
        <v>3250000</v>
      </c>
      <c r="AT2047" s="30">
        <v>2</v>
      </c>
      <c r="AU2047" s="30"/>
      <c r="AV2047" s="30"/>
      <c r="AW2047" s="30"/>
      <c r="AX2047" s="30"/>
      <c r="AY2047" s="30"/>
      <c r="AZ2047" s="30"/>
      <c r="BA2047" s="30"/>
      <c r="BB2047" s="30" t="s">
        <v>54452</v>
      </c>
      <c r="BC2047" s="30" t="s">
        <v>54452</v>
      </c>
      <c r="BD2047" s="30" t="s">
        <v>54452</v>
      </c>
      <c r="BE2047" s="30" t="s">
        <v>54452</v>
      </c>
      <c r="BF2047" s="30" t="s">
        <v>54452</v>
      </c>
      <c r="BG2047" s="30">
        <v>4</v>
      </c>
      <c r="BH2047" s="30" t="s">
        <v>237</v>
      </c>
      <c r="BI2047" s="31"/>
    </row>
    <row r="2048" spans="1:61" ht="16.5">
      <c r="A2048" s="21" t="s">
        <v>7088</v>
      </c>
      <c r="B2048" s="21">
        <v>7159</v>
      </c>
      <c r="C2048" s="21">
        <v>1350096</v>
      </c>
      <c r="D2048" s="21">
        <v>1278100094</v>
      </c>
      <c r="E2048" s="22">
        <v>1115110000136</v>
      </c>
      <c r="F2048" s="24" t="s">
        <v>7089</v>
      </c>
      <c r="G2048" s="24" t="s">
        <v>44</v>
      </c>
      <c r="H2048" s="24" t="s">
        <v>51</v>
      </c>
      <c r="I2048" s="24" t="s">
        <v>52</v>
      </c>
      <c r="J2048" s="24" t="s">
        <v>1033</v>
      </c>
      <c r="K2048" s="21">
        <v>38</v>
      </c>
      <c r="L2048" s="32" t="s">
        <v>7090</v>
      </c>
      <c r="M2048" s="21" t="s">
        <v>7091</v>
      </c>
      <c r="N2048" s="21">
        <v>1</v>
      </c>
      <c r="O2048" s="21" t="s">
        <v>55</v>
      </c>
      <c r="P2048" s="21">
        <v>0</v>
      </c>
      <c r="Q2048" s="21">
        <v>0</v>
      </c>
      <c r="R2048" s="39">
        <v>301741</v>
      </c>
      <c r="S2048" s="39">
        <v>1203100</v>
      </c>
      <c r="T2048" s="21">
        <v>0</v>
      </c>
      <c r="U2048" s="21">
        <v>0</v>
      </c>
      <c r="V2048" s="21">
        <v>0</v>
      </c>
      <c r="W2048" s="21">
        <v>0</v>
      </c>
      <c r="X2048" s="33">
        <v>534582</v>
      </c>
      <c r="Y2048" s="33">
        <v>285640</v>
      </c>
      <c r="Z2048" s="16" t="s">
        <v>126</v>
      </c>
      <c r="AA2048" s="102">
        <v>0</v>
      </c>
      <c r="AB2048" s="21">
        <v>5.8</v>
      </c>
      <c r="AC2048" s="21">
        <v>12</v>
      </c>
      <c r="AD2048" s="99">
        <v>0</v>
      </c>
      <c r="AE2048" s="21">
        <v>5.3</v>
      </c>
      <c r="AF2048" s="21">
        <f t="shared" si="32"/>
        <v>23.1</v>
      </c>
      <c r="AG2048" s="21" t="s">
        <v>3071</v>
      </c>
      <c r="AH2048" s="24" t="s">
        <v>7092</v>
      </c>
      <c r="AI2048" s="24" t="s">
        <v>7093</v>
      </c>
      <c r="AJ2048" s="27" t="s">
        <v>32061</v>
      </c>
      <c r="AK2048" s="28" t="s">
        <v>156</v>
      </c>
      <c r="AL2048" s="28">
        <v>10</v>
      </c>
      <c r="AM2048" s="28">
        <v>19600116</v>
      </c>
      <c r="AN2048" s="29">
        <v>368</v>
      </c>
      <c r="AO2048" s="29">
        <v>202306</v>
      </c>
      <c r="AP2048" s="29">
        <v>2022</v>
      </c>
      <c r="AQ2048" s="28">
        <v>492214794</v>
      </c>
      <c r="AR2048" s="28">
        <v>421159049</v>
      </c>
      <c r="AS2048" s="28">
        <v>57670564</v>
      </c>
      <c r="AT2048" s="30">
        <v>2</v>
      </c>
      <c r="AU2048" s="30"/>
      <c r="AV2048" s="30"/>
      <c r="AW2048" s="30"/>
      <c r="AX2048" s="30"/>
      <c r="AY2048" s="30"/>
      <c r="AZ2048" s="30"/>
      <c r="BA2048" s="30"/>
      <c r="BB2048" s="30" t="s">
        <v>54452</v>
      </c>
      <c r="BC2048" s="30" t="s">
        <v>54452</v>
      </c>
      <c r="BD2048" s="30" t="s">
        <v>54452</v>
      </c>
      <c r="BE2048" s="30" t="s">
        <v>54452</v>
      </c>
      <c r="BF2048" s="30" t="s">
        <v>54452</v>
      </c>
      <c r="BG2048" s="30">
        <v>7</v>
      </c>
      <c r="BH2048" s="30"/>
      <c r="BI2048" s="31"/>
    </row>
    <row r="2049" spans="1:61" ht="16.5">
      <c r="A2049" s="21" t="s">
        <v>10914</v>
      </c>
      <c r="B2049" s="21">
        <v>11200</v>
      </c>
      <c r="C2049" s="21">
        <v>1283882</v>
      </c>
      <c r="D2049" s="21">
        <v>1328129962</v>
      </c>
      <c r="E2049" s="22">
        <v>1152110029792</v>
      </c>
      <c r="F2049" s="24" t="s">
        <v>10915</v>
      </c>
      <c r="G2049" s="24" t="s">
        <v>44</v>
      </c>
      <c r="H2049" s="24" t="s">
        <v>51</v>
      </c>
      <c r="I2049" s="24" t="s">
        <v>52</v>
      </c>
      <c r="J2049" s="24" t="s">
        <v>3829</v>
      </c>
      <c r="K2049" s="21">
        <v>50</v>
      </c>
      <c r="L2049" s="21"/>
      <c r="M2049" s="21" t="s">
        <v>10738</v>
      </c>
      <c r="N2049" s="21">
        <v>1</v>
      </c>
      <c r="O2049" s="21" t="s">
        <v>55</v>
      </c>
      <c r="P2049" s="21">
        <v>0</v>
      </c>
      <c r="Q2049" s="21">
        <v>0</v>
      </c>
      <c r="R2049" s="21">
        <v>0</v>
      </c>
      <c r="S2049" s="21">
        <v>0</v>
      </c>
      <c r="T2049" s="21">
        <v>0</v>
      </c>
      <c r="U2049" s="33">
        <v>1560180</v>
      </c>
      <c r="V2049" s="21">
        <v>0</v>
      </c>
      <c r="W2049" s="21">
        <v>0</v>
      </c>
      <c r="X2049" s="21">
        <v>0</v>
      </c>
      <c r="Y2049" s="21">
        <v>0</v>
      </c>
      <c r="Z2049" s="21" t="s">
        <v>315</v>
      </c>
      <c r="AA2049" s="102">
        <v>0</v>
      </c>
      <c r="AB2049" s="99">
        <v>0</v>
      </c>
      <c r="AC2049" s="99">
        <v>0</v>
      </c>
      <c r="AD2049" s="21">
        <v>15.6</v>
      </c>
      <c r="AE2049" s="99">
        <v>0</v>
      </c>
      <c r="AF2049" s="21">
        <f t="shared" si="32"/>
        <v>15.6</v>
      </c>
      <c r="AG2049" s="21" t="s">
        <v>10916</v>
      </c>
      <c r="AH2049" s="24" t="s">
        <v>10917</v>
      </c>
      <c r="AI2049" s="24" t="s">
        <v>10918</v>
      </c>
      <c r="AJ2049" s="27" t="s">
        <v>32507</v>
      </c>
      <c r="AK2049" s="28" t="s">
        <v>60</v>
      </c>
      <c r="AL2049" s="28">
        <v>10</v>
      </c>
      <c r="AM2049" s="28">
        <v>19990320</v>
      </c>
      <c r="AN2049" s="29">
        <v>726</v>
      </c>
      <c r="AO2049" s="29">
        <v>202212</v>
      </c>
      <c r="AP2049" s="29">
        <v>2022</v>
      </c>
      <c r="AQ2049" s="28">
        <v>81806936</v>
      </c>
      <c r="AR2049" s="28">
        <v>59588303</v>
      </c>
      <c r="AS2049" s="28">
        <v>500000</v>
      </c>
      <c r="AT2049" s="30">
        <v>2</v>
      </c>
      <c r="AU2049" s="30"/>
      <c r="AV2049" s="30"/>
      <c r="AW2049" s="30"/>
      <c r="AX2049" s="30"/>
      <c r="AY2049" s="30"/>
      <c r="AZ2049" s="30"/>
      <c r="BA2049" s="30"/>
      <c r="BB2049" s="30" t="s">
        <v>54452</v>
      </c>
      <c r="BC2049" s="30" t="s">
        <v>54452</v>
      </c>
      <c r="BD2049" s="30" t="s">
        <v>54452</v>
      </c>
      <c r="BE2049" s="30" t="s">
        <v>54452</v>
      </c>
      <c r="BF2049" s="30" t="s">
        <v>10919</v>
      </c>
      <c r="BG2049" s="30">
        <v>2</v>
      </c>
      <c r="BH2049" s="30"/>
      <c r="BI2049" s="31"/>
    </row>
    <row r="2050" spans="1:61" ht="16.5">
      <c r="A2050" s="21" t="s">
        <v>11012</v>
      </c>
      <c r="B2050" s="21">
        <v>11235</v>
      </c>
      <c r="C2050" s="21">
        <v>1654896</v>
      </c>
      <c r="D2050" s="21">
        <v>2168108945</v>
      </c>
      <c r="E2050" s="22">
        <v>1101110125719</v>
      </c>
      <c r="F2050" s="24" t="s">
        <v>11013</v>
      </c>
      <c r="G2050" s="24" t="s">
        <v>44</v>
      </c>
      <c r="H2050" s="24" t="s">
        <v>51</v>
      </c>
      <c r="I2050" s="24" t="s">
        <v>52</v>
      </c>
      <c r="J2050" s="24" t="s">
        <v>3829</v>
      </c>
      <c r="K2050" s="21">
        <v>50</v>
      </c>
      <c r="L2050" s="21"/>
      <c r="M2050" s="21" t="s">
        <v>10738</v>
      </c>
      <c r="N2050" s="21">
        <v>1</v>
      </c>
      <c r="O2050" s="21" t="s">
        <v>55</v>
      </c>
      <c r="P2050" s="21">
        <v>0</v>
      </c>
      <c r="Q2050" s="21">
        <v>0</v>
      </c>
      <c r="R2050" s="33">
        <v>112371</v>
      </c>
      <c r="S2050" s="21">
        <v>0</v>
      </c>
      <c r="T2050" s="21">
        <v>0</v>
      </c>
      <c r="U2050" s="33">
        <v>5031891</v>
      </c>
      <c r="V2050" s="21">
        <v>0</v>
      </c>
      <c r="W2050" s="21">
        <v>0</v>
      </c>
      <c r="X2050" s="21">
        <v>0</v>
      </c>
      <c r="Y2050" s="33">
        <v>113609</v>
      </c>
      <c r="Z2050" s="21" t="s">
        <v>315</v>
      </c>
      <c r="AA2050" s="102">
        <v>0</v>
      </c>
      <c r="AB2050" s="21">
        <v>2.2000000000000002</v>
      </c>
      <c r="AC2050" s="99">
        <v>0</v>
      </c>
      <c r="AD2050" s="21">
        <v>50.3</v>
      </c>
      <c r="AE2050" s="99">
        <v>0</v>
      </c>
      <c r="AF2050" s="21">
        <f t="shared" si="32"/>
        <v>52.5</v>
      </c>
      <c r="AG2050" s="21" t="s">
        <v>10756</v>
      </c>
      <c r="AH2050" s="24" t="s">
        <v>11006</v>
      </c>
      <c r="AI2050" s="24" t="s">
        <v>11007</v>
      </c>
      <c r="AJ2050" s="27" t="s">
        <v>32367</v>
      </c>
      <c r="AK2050" s="28" t="s">
        <v>60</v>
      </c>
      <c r="AL2050" s="28">
        <v>10</v>
      </c>
      <c r="AM2050" s="28">
        <v>19720125</v>
      </c>
      <c r="AN2050" s="29">
        <v>585</v>
      </c>
      <c r="AO2050" s="29">
        <v>202212</v>
      </c>
      <c r="AP2050" s="29">
        <v>2022</v>
      </c>
      <c r="AQ2050" s="28">
        <v>55573025</v>
      </c>
      <c r="AR2050" s="28">
        <v>67776262</v>
      </c>
      <c r="AS2050" s="28">
        <v>3548700</v>
      </c>
      <c r="AT2050" s="30">
        <v>2</v>
      </c>
      <c r="AU2050" s="30"/>
      <c r="AV2050" s="30"/>
      <c r="AW2050" s="30"/>
      <c r="AX2050" s="30"/>
      <c r="AY2050" s="30"/>
      <c r="AZ2050" s="30"/>
      <c r="BA2050" s="30"/>
      <c r="BB2050" s="30" t="s">
        <v>54452</v>
      </c>
      <c r="BC2050" s="30" t="s">
        <v>54452</v>
      </c>
      <c r="BD2050" s="30" t="s">
        <v>54452</v>
      </c>
      <c r="BE2050" s="30" t="s">
        <v>54452</v>
      </c>
      <c r="BF2050" s="30" t="s">
        <v>54452</v>
      </c>
      <c r="BG2050" s="30">
        <v>8</v>
      </c>
      <c r="BH2050" s="30"/>
      <c r="BI2050" s="31"/>
    </row>
    <row r="2051" spans="1:61" ht="16.5">
      <c r="A2051" s="21" t="s">
        <v>18606</v>
      </c>
      <c r="B2051" s="21">
        <v>2624</v>
      </c>
      <c r="C2051" s="21">
        <v>2913335</v>
      </c>
      <c r="D2051" s="21">
        <v>1268608220</v>
      </c>
      <c r="E2051" s="22">
        <v>1357110065899</v>
      </c>
      <c r="F2051" s="24" t="s">
        <v>7693</v>
      </c>
      <c r="G2051" s="24" t="s">
        <v>44</v>
      </c>
      <c r="H2051" s="24" t="s">
        <v>51</v>
      </c>
      <c r="I2051" s="24" t="s">
        <v>65</v>
      </c>
      <c r="J2051" s="24" t="s">
        <v>1045</v>
      </c>
      <c r="K2051" s="21">
        <v>17</v>
      </c>
      <c r="L2051" s="32" t="s">
        <v>7109</v>
      </c>
      <c r="M2051" s="21" t="s">
        <v>18607</v>
      </c>
      <c r="N2051" s="21">
        <v>1</v>
      </c>
      <c r="O2051" s="21">
        <v>0</v>
      </c>
      <c r="P2051" s="21">
        <v>0</v>
      </c>
      <c r="Q2051" s="21">
        <v>0</v>
      </c>
      <c r="R2051" s="21">
        <v>0</v>
      </c>
      <c r="S2051" s="21">
        <v>0</v>
      </c>
      <c r="T2051" s="21">
        <v>0</v>
      </c>
      <c r="U2051" s="21">
        <v>0</v>
      </c>
      <c r="V2051" s="21">
        <v>0</v>
      </c>
      <c r="W2051" s="21">
        <v>0</v>
      </c>
      <c r="X2051" s="21">
        <v>0</v>
      </c>
      <c r="Y2051" s="21">
        <v>0</v>
      </c>
      <c r="Z2051" s="16"/>
      <c r="AA2051" s="101">
        <v>0</v>
      </c>
      <c r="AB2051" s="98">
        <v>0</v>
      </c>
      <c r="AC2051" s="98">
        <v>0</v>
      </c>
      <c r="AD2051" s="98">
        <v>0</v>
      </c>
      <c r="AE2051" s="98">
        <v>0</v>
      </c>
      <c r="AF2051" s="21">
        <f t="shared" si="32"/>
        <v>0</v>
      </c>
      <c r="AG2051" s="21" t="s">
        <v>18608</v>
      </c>
      <c r="AH2051" s="24" t="s">
        <v>18609</v>
      </c>
      <c r="AI2051" s="24" t="s">
        <v>18610</v>
      </c>
      <c r="AJ2051" s="27" t="s">
        <v>32508</v>
      </c>
      <c r="AK2051" s="28" t="s">
        <v>60</v>
      </c>
      <c r="AL2051" s="28">
        <v>10</v>
      </c>
      <c r="AM2051" s="28">
        <v>20080101</v>
      </c>
      <c r="AN2051" s="29">
        <v>394</v>
      </c>
      <c r="AO2051" s="29">
        <v>202212</v>
      </c>
      <c r="AP2051" s="29">
        <v>2022</v>
      </c>
      <c r="AQ2051" s="28">
        <v>128410751</v>
      </c>
      <c r="AR2051" s="28">
        <v>149355765</v>
      </c>
      <c r="AS2051" s="28">
        <v>34000000</v>
      </c>
      <c r="AT2051" s="30">
        <v>2</v>
      </c>
      <c r="AU2051" s="30"/>
      <c r="AV2051" s="30"/>
      <c r="AW2051" s="30"/>
      <c r="AX2051" s="30"/>
      <c r="AY2051" s="30"/>
      <c r="AZ2051" s="30"/>
      <c r="BA2051" s="30"/>
      <c r="BB2051" s="30" t="s">
        <v>54452</v>
      </c>
      <c r="BC2051" s="30" t="s">
        <v>54452</v>
      </c>
      <c r="BD2051" s="30" t="s">
        <v>54452</v>
      </c>
      <c r="BE2051" s="30" t="s">
        <v>54452</v>
      </c>
      <c r="BF2051" s="30" t="s">
        <v>54452</v>
      </c>
      <c r="BG2051" s="30">
        <v>4</v>
      </c>
      <c r="BH2051" s="30" t="s">
        <v>237</v>
      </c>
      <c r="BI2051" s="31"/>
    </row>
    <row r="2052" spans="1:61" ht="16.5">
      <c r="A2052" s="21" t="s">
        <v>10887</v>
      </c>
      <c r="B2052" s="21">
        <v>11188</v>
      </c>
      <c r="C2052" s="21">
        <v>2608373</v>
      </c>
      <c r="D2052" s="21">
        <v>1268170883</v>
      </c>
      <c r="E2052" s="22">
        <v>1342110057342</v>
      </c>
      <c r="F2052" s="24" t="s">
        <v>10888</v>
      </c>
      <c r="G2052" s="24" t="s">
        <v>44</v>
      </c>
      <c r="H2052" s="24" t="s">
        <v>51</v>
      </c>
      <c r="I2052" s="24" t="s">
        <v>65</v>
      </c>
      <c r="J2052" s="24" t="s">
        <v>3829</v>
      </c>
      <c r="K2052" s="21">
        <v>50</v>
      </c>
      <c r="L2052" s="21"/>
      <c r="M2052" s="21" t="s">
        <v>10738</v>
      </c>
      <c r="N2052" s="21">
        <v>1</v>
      </c>
      <c r="O2052" s="21" t="s">
        <v>55</v>
      </c>
      <c r="P2052" s="21">
        <v>0</v>
      </c>
      <c r="Q2052" s="21">
        <v>0</v>
      </c>
      <c r="R2052" s="21">
        <v>0</v>
      </c>
      <c r="S2052" s="21">
        <v>0</v>
      </c>
      <c r="T2052" s="21">
        <v>0</v>
      </c>
      <c r="U2052" s="33">
        <v>5307388</v>
      </c>
      <c r="V2052" s="21">
        <v>0</v>
      </c>
      <c r="W2052" s="21">
        <v>0</v>
      </c>
      <c r="X2052" s="33">
        <v>3500</v>
      </c>
      <c r="Y2052" s="21">
        <v>0</v>
      </c>
      <c r="Z2052" s="21" t="s">
        <v>315</v>
      </c>
      <c r="AA2052" s="102">
        <v>0</v>
      </c>
      <c r="AB2052" s="99">
        <v>0</v>
      </c>
      <c r="AC2052" s="99">
        <v>0</v>
      </c>
      <c r="AD2052" s="21">
        <v>53</v>
      </c>
      <c r="AE2052" s="99">
        <v>0</v>
      </c>
      <c r="AF2052" s="21">
        <f t="shared" si="32"/>
        <v>53</v>
      </c>
      <c r="AG2052" s="21" t="s">
        <v>10842</v>
      </c>
      <c r="AH2052" s="24" t="s">
        <v>10889</v>
      </c>
      <c r="AI2052" s="24" t="s">
        <v>10890</v>
      </c>
      <c r="AJ2052" s="27" t="s">
        <v>32509</v>
      </c>
      <c r="AK2052" s="28" t="s">
        <v>60</v>
      </c>
      <c r="AL2052" s="28">
        <v>10</v>
      </c>
      <c r="AM2052" s="28">
        <v>20030415</v>
      </c>
      <c r="AN2052" s="29">
        <v>697</v>
      </c>
      <c r="AO2052" s="29">
        <v>202212</v>
      </c>
      <c r="AP2052" s="29">
        <v>2022</v>
      </c>
      <c r="AQ2052" s="28">
        <v>80773214</v>
      </c>
      <c r="AR2052" s="28">
        <v>37167036</v>
      </c>
      <c r="AS2052" s="28">
        <v>750000</v>
      </c>
      <c r="AT2052" s="30">
        <v>2</v>
      </c>
      <c r="AU2052" s="30"/>
      <c r="AV2052" s="30"/>
      <c r="AW2052" s="30"/>
      <c r="AX2052" s="30"/>
      <c r="AY2052" s="30"/>
      <c r="AZ2052" s="30"/>
      <c r="BA2052" s="30"/>
      <c r="BB2052" s="30" t="s">
        <v>54452</v>
      </c>
      <c r="BC2052" s="30" t="s">
        <v>54452</v>
      </c>
      <c r="BD2052" s="30" t="s">
        <v>54452</v>
      </c>
      <c r="BE2052" s="30" t="s">
        <v>54452</v>
      </c>
      <c r="BF2052" s="30" t="s">
        <v>54452</v>
      </c>
      <c r="BG2052" s="30">
        <v>4</v>
      </c>
      <c r="BH2052" s="30" t="s">
        <v>10891</v>
      </c>
      <c r="BI2052" s="31"/>
    </row>
    <row r="2053" spans="1:61" ht="16.5">
      <c r="A2053" s="21" t="s">
        <v>11004</v>
      </c>
      <c r="B2053" s="21">
        <v>11233</v>
      </c>
      <c r="C2053" s="21">
        <v>1800844</v>
      </c>
      <c r="D2053" s="21">
        <v>2168101369</v>
      </c>
      <c r="E2053" s="22">
        <v>1101110159130</v>
      </c>
      <c r="F2053" s="24" t="s">
        <v>11005</v>
      </c>
      <c r="G2053" s="24" t="s">
        <v>44</v>
      </c>
      <c r="H2053" s="24" t="s">
        <v>51</v>
      </c>
      <c r="I2053" s="24" t="s">
        <v>52</v>
      </c>
      <c r="J2053" s="24" t="s">
        <v>3829</v>
      </c>
      <c r="K2053" s="21">
        <v>50</v>
      </c>
      <c r="L2053" s="21"/>
      <c r="M2053" s="21" t="s">
        <v>10738</v>
      </c>
      <c r="N2053" s="21">
        <v>1</v>
      </c>
      <c r="O2053" s="21" t="s">
        <v>55</v>
      </c>
      <c r="P2053" s="21">
        <v>0</v>
      </c>
      <c r="Q2053" s="21">
        <v>0</v>
      </c>
      <c r="R2053" s="33">
        <v>721596</v>
      </c>
      <c r="S2053" s="21">
        <v>0</v>
      </c>
      <c r="T2053" s="21">
        <v>0</v>
      </c>
      <c r="U2053" s="33">
        <v>6326706</v>
      </c>
      <c r="V2053" s="21">
        <v>0</v>
      </c>
      <c r="W2053" s="21">
        <v>0</v>
      </c>
      <c r="X2053" s="21">
        <v>0</v>
      </c>
      <c r="Y2053" s="33">
        <v>127314</v>
      </c>
      <c r="Z2053" s="21" t="s">
        <v>315</v>
      </c>
      <c r="AA2053" s="102">
        <v>0</v>
      </c>
      <c r="AB2053" s="21">
        <v>8.4</v>
      </c>
      <c r="AC2053" s="99">
        <v>0</v>
      </c>
      <c r="AD2053" s="21">
        <v>63.2</v>
      </c>
      <c r="AE2053" s="99">
        <v>0</v>
      </c>
      <c r="AF2053" s="21">
        <f t="shared" si="32"/>
        <v>71.600000000000009</v>
      </c>
      <c r="AG2053" s="21" t="s">
        <v>10758</v>
      </c>
      <c r="AH2053" s="24" t="s">
        <v>11006</v>
      </c>
      <c r="AI2053" s="24" t="s">
        <v>11007</v>
      </c>
      <c r="AJ2053" s="27" t="s">
        <v>32367</v>
      </c>
      <c r="AK2053" s="28" t="s">
        <v>60</v>
      </c>
      <c r="AL2053" s="28">
        <v>10</v>
      </c>
      <c r="AM2053" s="28">
        <v>19740201</v>
      </c>
      <c r="AN2053" s="29">
        <v>344</v>
      </c>
      <c r="AO2053" s="29">
        <v>202212</v>
      </c>
      <c r="AP2053" s="29">
        <v>2022</v>
      </c>
      <c r="AQ2053" s="28">
        <v>32350763</v>
      </c>
      <c r="AR2053" s="28">
        <v>40417178</v>
      </c>
      <c r="AS2053" s="28">
        <v>1500000</v>
      </c>
      <c r="AT2053" s="30">
        <v>2</v>
      </c>
      <c r="AU2053" s="30"/>
      <c r="AV2053" s="30"/>
      <c r="AW2053" s="30"/>
      <c r="AX2053" s="30"/>
      <c r="AY2053" s="30"/>
      <c r="AZ2053" s="30"/>
      <c r="BA2053" s="30"/>
      <c r="BB2053" s="30" t="s">
        <v>54452</v>
      </c>
      <c r="BC2053" s="30" t="s">
        <v>54452</v>
      </c>
      <c r="BD2053" s="30" t="s">
        <v>54452</v>
      </c>
      <c r="BE2053" s="30" t="s">
        <v>54452</v>
      </c>
      <c r="BF2053" s="30" t="s">
        <v>54452</v>
      </c>
      <c r="BG2053" s="30">
        <v>8</v>
      </c>
      <c r="BH2053" s="30"/>
      <c r="BI2053" s="31"/>
    </row>
    <row r="2054" spans="1:61" ht="16.5">
      <c r="A2054" s="21" t="s">
        <v>10736</v>
      </c>
      <c r="B2054" s="21">
        <v>11119</v>
      </c>
      <c r="C2054" s="21">
        <v>1377822</v>
      </c>
      <c r="D2054" s="21">
        <v>1268100825</v>
      </c>
      <c r="E2054" s="22">
        <v>1342110000490</v>
      </c>
      <c r="F2054" s="24" t="s">
        <v>10737</v>
      </c>
      <c r="G2054" s="24" t="s">
        <v>44</v>
      </c>
      <c r="H2054" s="24" t="s">
        <v>51</v>
      </c>
      <c r="I2054" s="24" t="s">
        <v>52</v>
      </c>
      <c r="J2054" s="24" t="s">
        <v>3829</v>
      </c>
      <c r="K2054" s="21">
        <v>50</v>
      </c>
      <c r="L2054" s="21"/>
      <c r="M2054" s="21" t="s">
        <v>10738</v>
      </c>
      <c r="N2054" s="21">
        <v>1</v>
      </c>
      <c r="O2054" s="21" t="s">
        <v>55</v>
      </c>
      <c r="P2054" s="33">
        <v>22147</v>
      </c>
      <c r="Q2054" s="21">
        <v>0</v>
      </c>
      <c r="R2054" s="33">
        <v>106468</v>
      </c>
      <c r="S2054" s="21">
        <v>0</v>
      </c>
      <c r="T2054" s="21">
        <v>0</v>
      </c>
      <c r="U2054" s="33">
        <f>12147241+99436</f>
        <v>12246677</v>
      </c>
      <c r="V2054" s="21">
        <v>0</v>
      </c>
      <c r="W2054" s="33">
        <v>9625</v>
      </c>
      <c r="X2054" s="33">
        <v>1142215</v>
      </c>
      <c r="Y2054" s="33">
        <v>3482907</v>
      </c>
      <c r="Z2054" s="21"/>
      <c r="AA2054" s="21">
        <v>0.2</v>
      </c>
      <c r="AB2054" s="21">
        <v>35.799999999999997</v>
      </c>
      <c r="AC2054" s="99">
        <v>0</v>
      </c>
      <c r="AD2054" s="21">
        <v>122.4</v>
      </c>
      <c r="AE2054" s="21">
        <v>11.5</v>
      </c>
      <c r="AF2054" s="21">
        <f t="shared" si="32"/>
        <v>169.9</v>
      </c>
      <c r="AG2054" s="21" t="s">
        <v>10739</v>
      </c>
      <c r="AH2054" s="24" t="s">
        <v>10740</v>
      </c>
      <c r="AI2054" s="24" t="s">
        <v>10741</v>
      </c>
      <c r="AJ2054" s="27" t="s">
        <v>32510</v>
      </c>
      <c r="AK2054" s="28" t="s">
        <v>60</v>
      </c>
      <c r="AL2054" s="28">
        <v>10</v>
      </c>
      <c r="AM2054" s="28">
        <v>19540302</v>
      </c>
      <c r="AN2054" s="29">
        <v>1699</v>
      </c>
      <c r="AO2054" s="29">
        <v>202212</v>
      </c>
      <c r="AP2054" s="29">
        <v>2022</v>
      </c>
      <c r="AQ2054" s="28">
        <v>233026835</v>
      </c>
      <c r="AR2054" s="28">
        <v>418664509</v>
      </c>
      <c r="AS2054" s="28">
        <v>2500000</v>
      </c>
      <c r="AT2054" s="30">
        <v>2</v>
      </c>
      <c r="AU2054" s="30"/>
      <c r="AV2054" s="30"/>
      <c r="AW2054" s="30"/>
      <c r="AX2054" s="30"/>
      <c r="AY2054" s="30"/>
      <c r="AZ2054" s="30"/>
      <c r="BA2054" s="30"/>
      <c r="BB2054" s="30" t="s">
        <v>54452</v>
      </c>
      <c r="BC2054" s="30" t="s">
        <v>54452</v>
      </c>
      <c r="BD2054" s="30" t="s">
        <v>54452</v>
      </c>
      <c r="BE2054" s="30" t="s">
        <v>54452</v>
      </c>
      <c r="BF2054" s="30" t="s">
        <v>54452</v>
      </c>
      <c r="BG2054" s="30">
        <v>7</v>
      </c>
      <c r="BH2054" s="30" t="s">
        <v>10742</v>
      </c>
      <c r="BI2054" s="31"/>
    </row>
    <row r="2055" spans="1:61" ht="16.5">
      <c r="A2055" s="21" t="s">
        <v>2113</v>
      </c>
      <c r="B2055" s="21">
        <v>2103</v>
      </c>
      <c r="C2055" s="21">
        <v>1433399</v>
      </c>
      <c r="D2055" s="21">
        <v>1248601143</v>
      </c>
      <c r="E2055" s="22">
        <v>1348110075342</v>
      </c>
      <c r="F2055" s="24" t="s">
        <v>2114</v>
      </c>
      <c r="G2055" s="24" t="s">
        <v>44</v>
      </c>
      <c r="H2055" s="24" t="s">
        <v>51</v>
      </c>
      <c r="I2055" s="24" t="s">
        <v>52</v>
      </c>
      <c r="J2055" s="24" t="s">
        <v>264</v>
      </c>
      <c r="K2055" s="21">
        <v>15</v>
      </c>
      <c r="L2055" s="32" t="s">
        <v>2115</v>
      </c>
      <c r="M2055" s="21" t="s">
        <v>2116</v>
      </c>
      <c r="N2055" s="26">
        <v>1</v>
      </c>
      <c r="O2055" s="26" t="s">
        <v>55</v>
      </c>
      <c r="P2055" s="33">
        <v>17398183</v>
      </c>
      <c r="Q2055" s="33">
        <v>2449924</v>
      </c>
      <c r="R2055" s="21">
        <v>0</v>
      </c>
      <c r="S2055" s="33">
        <v>11608529</v>
      </c>
      <c r="T2055" s="21">
        <v>0</v>
      </c>
      <c r="U2055" s="33">
        <v>97301</v>
      </c>
      <c r="V2055" s="33">
        <v>316020</v>
      </c>
      <c r="W2055" s="33">
        <v>983388</v>
      </c>
      <c r="X2055" s="33">
        <v>145916</v>
      </c>
      <c r="Y2055" s="33">
        <v>18469684</v>
      </c>
      <c r="Z2055" s="21" t="s">
        <v>56</v>
      </c>
      <c r="AA2055" s="21">
        <v>173.9</v>
      </c>
      <c r="AB2055" s="21">
        <v>209.1</v>
      </c>
      <c r="AC2055" s="21">
        <v>116</v>
      </c>
      <c r="AD2055" s="21">
        <v>0.9</v>
      </c>
      <c r="AE2055" s="21">
        <v>14.4</v>
      </c>
      <c r="AF2055" s="21">
        <f t="shared" si="32"/>
        <v>514.29999999999995</v>
      </c>
      <c r="AG2055" s="21" t="s">
        <v>2117</v>
      </c>
      <c r="AH2055" s="24" t="s">
        <v>2118</v>
      </c>
      <c r="AI2055" s="24" t="s">
        <v>2119</v>
      </c>
      <c r="AJ2055" s="27" t="s">
        <v>32511</v>
      </c>
      <c r="AK2055" s="28" t="s">
        <v>156</v>
      </c>
      <c r="AL2055" s="28">
        <v>10</v>
      </c>
      <c r="AM2055" s="28">
        <v>20021001</v>
      </c>
      <c r="AN2055" s="29">
        <v>1694</v>
      </c>
      <c r="AO2055" s="29">
        <v>202306</v>
      </c>
      <c r="AP2055" s="29">
        <v>2022</v>
      </c>
      <c r="AQ2055" s="28">
        <v>1161253630</v>
      </c>
      <c r="AR2055" s="28">
        <v>1374022214</v>
      </c>
      <c r="AS2055" s="28">
        <v>28966438</v>
      </c>
      <c r="AT2055" s="30">
        <v>2</v>
      </c>
      <c r="AU2055" s="30"/>
      <c r="AV2055" s="30"/>
      <c r="AW2055" s="30"/>
      <c r="AX2055" s="30"/>
      <c r="AY2055" s="30"/>
      <c r="AZ2055" s="30"/>
      <c r="BA2055" s="30"/>
      <c r="BB2055" s="30" t="s">
        <v>54452</v>
      </c>
      <c r="BC2055" s="30" t="s">
        <v>54452</v>
      </c>
      <c r="BD2055" s="30" t="s">
        <v>54452</v>
      </c>
      <c r="BE2055" s="30" t="s">
        <v>54452</v>
      </c>
      <c r="BF2055" s="30" t="s">
        <v>54452</v>
      </c>
      <c r="BG2055" s="30">
        <v>4</v>
      </c>
      <c r="BH2055" s="30" t="s">
        <v>2120</v>
      </c>
      <c r="BI2055" s="31"/>
    </row>
    <row r="2056" spans="1:61" ht="16.5">
      <c r="A2056" s="21" t="s">
        <v>7863</v>
      </c>
      <c r="B2056" s="21">
        <v>8119</v>
      </c>
      <c r="C2056" s="21">
        <v>1929204</v>
      </c>
      <c r="D2056" s="21">
        <v>1298100178</v>
      </c>
      <c r="E2056" s="22">
        <v>1311110000271</v>
      </c>
      <c r="F2056" s="24" t="s">
        <v>474</v>
      </c>
      <c r="G2056" s="24" t="s">
        <v>44</v>
      </c>
      <c r="H2056" s="24" t="s">
        <v>51</v>
      </c>
      <c r="I2056" s="24" t="s">
        <v>52</v>
      </c>
      <c r="J2056" s="24" t="s">
        <v>1293</v>
      </c>
      <c r="K2056" s="21">
        <v>42</v>
      </c>
      <c r="L2056" s="32" t="s">
        <v>7864</v>
      </c>
      <c r="M2056" s="21" t="s">
        <v>7865</v>
      </c>
      <c r="N2056" s="21">
        <v>1</v>
      </c>
      <c r="O2056" s="21" t="s">
        <v>55</v>
      </c>
      <c r="P2056" s="21">
        <v>0</v>
      </c>
      <c r="Q2056" s="21">
        <v>0</v>
      </c>
      <c r="R2056" s="21">
        <v>0</v>
      </c>
      <c r="S2056" s="21">
        <v>0</v>
      </c>
      <c r="T2056" s="21">
        <v>0</v>
      </c>
      <c r="U2056" s="21">
        <v>0</v>
      </c>
      <c r="V2056" s="21">
        <v>0</v>
      </c>
      <c r="W2056" s="21">
        <v>0</v>
      </c>
      <c r="X2056" s="21">
        <v>0</v>
      </c>
      <c r="Y2056" s="21">
        <v>0</v>
      </c>
      <c r="Z2056" s="16" t="s">
        <v>1249</v>
      </c>
      <c r="AA2056" s="102">
        <v>0</v>
      </c>
      <c r="AB2056" s="99">
        <v>0</v>
      </c>
      <c r="AC2056" s="99">
        <v>0</v>
      </c>
      <c r="AD2056" s="99">
        <v>0</v>
      </c>
      <c r="AE2056" s="99">
        <v>0</v>
      </c>
      <c r="AF2056" s="21">
        <f t="shared" si="32"/>
        <v>0</v>
      </c>
      <c r="AG2056" s="21" t="s">
        <v>2371</v>
      </c>
      <c r="AH2056" s="24" t="s">
        <v>7866</v>
      </c>
      <c r="AI2056" s="24" t="s">
        <v>7867</v>
      </c>
      <c r="AJ2056" s="27" t="s">
        <v>32512</v>
      </c>
      <c r="AK2056" s="28" t="s">
        <v>156</v>
      </c>
      <c r="AL2056" s="28">
        <v>10</v>
      </c>
      <c r="AM2056" s="28">
        <v>19610110</v>
      </c>
      <c r="AN2056" s="29">
        <v>350</v>
      </c>
      <c r="AO2056" s="29">
        <v>202306</v>
      </c>
      <c r="AP2056" s="29">
        <v>2022</v>
      </c>
      <c r="AQ2056" s="28">
        <v>102401976</v>
      </c>
      <c r="AR2056" s="28">
        <v>467020461</v>
      </c>
      <c r="AS2056" s="28">
        <v>29070990</v>
      </c>
      <c r="AT2056" s="30">
        <v>1</v>
      </c>
      <c r="AU2056" s="30"/>
      <c r="AV2056" s="30"/>
      <c r="AW2056" s="30"/>
      <c r="AX2056" s="30"/>
      <c r="AY2056" s="30"/>
      <c r="AZ2056" s="30"/>
      <c r="BA2056" s="30"/>
      <c r="BB2056" s="30" t="s">
        <v>54452</v>
      </c>
      <c r="BC2056" s="30" t="s">
        <v>54452</v>
      </c>
      <c r="BD2056" s="30" t="s">
        <v>54452</v>
      </c>
      <c r="BE2056" s="30" t="s">
        <v>54452</v>
      </c>
      <c r="BF2056" s="30" t="s">
        <v>7868</v>
      </c>
      <c r="BG2056" s="30">
        <v>2</v>
      </c>
      <c r="BH2056" s="30"/>
      <c r="BI2056" s="31"/>
    </row>
    <row r="2057" spans="1:61" ht="16.5">
      <c r="A2057" s="21" t="s">
        <v>8647</v>
      </c>
      <c r="B2057" s="21">
        <v>8843</v>
      </c>
      <c r="C2057" s="21">
        <v>2241910</v>
      </c>
      <c r="D2057" s="21">
        <v>3018179942</v>
      </c>
      <c r="E2057" s="22">
        <v>1543110016706</v>
      </c>
      <c r="F2057" s="24" t="s">
        <v>8648</v>
      </c>
      <c r="G2057" s="24" t="s">
        <v>44</v>
      </c>
      <c r="H2057" s="24" t="s">
        <v>51</v>
      </c>
      <c r="I2057" s="24" t="s">
        <v>52</v>
      </c>
      <c r="J2057" s="24" t="s">
        <v>1001</v>
      </c>
      <c r="K2057" s="21">
        <v>24</v>
      </c>
      <c r="L2057" s="32" t="s">
        <v>8649</v>
      </c>
      <c r="M2057" s="21" t="s">
        <v>8650</v>
      </c>
      <c r="N2057" s="21">
        <v>1</v>
      </c>
      <c r="O2057" s="21" t="s">
        <v>83</v>
      </c>
      <c r="P2057" s="21">
        <v>0</v>
      </c>
      <c r="Q2057" s="21">
        <v>0</v>
      </c>
      <c r="R2057" s="33">
        <v>141383578</v>
      </c>
      <c r="S2057" s="33">
        <v>1300507502</v>
      </c>
      <c r="T2057" s="21">
        <v>0</v>
      </c>
      <c r="U2057" s="21">
        <v>0</v>
      </c>
      <c r="V2057" s="21">
        <v>0</v>
      </c>
      <c r="W2057" s="33">
        <v>1407059185</v>
      </c>
      <c r="X2057" s="33">
        <v>410026739</v>
      </c>
      <c r="Y2057" s="33">
        <v>9232184061</v>
      </c>
      <c r="Z2057" s="16" t="s">
        <v>1249</v>
      </c>
      <c r="AA2057" s="102">
        <v>0</v>
      </c>
      <c r="AB2057" s="21">
        <v>93.7</v>
      </c>
      <c r="AC2057" s="21">
        <v>13</v>
      </c>
      <c r="AD2057" s="99">
        <v>0</v>
      </c>
      <c r="AE2057" s="21">
        <v>18.100000000000001</v>
      </c>
      <c r="AF2057" s="21">
        <f t="shared" si="32"/>
        <v>124.80000000000001</v>
      </c>
      <c r="AG2057" s="21" t="s">
        <v>8651</v>
      </c>
      <c r="AH2057" s="24" t="s">
        <v>8652</v>
      </c>
      <c r="AI2057" s="24" t="s">
        <v>8653</v>
      </c>
      <c r="AJ2057" s="27" t="s">
        <v>32513</v>
      </c>
      <c r="AK2057" s="28" t="s">
        <v>60</v>
      </c>
      <c r="AL2057" s="28">
        <v>10</v>
      </c>
      <c r="AM2057" s="28">
        <v>20050104</v>
      </c>
      <c r="AN2057" s="29">
        <v>1002</v>
      </c>
      <c r="AO2057" s="29">
        <v>202305</v>
      </c>
      <c r="AP2057" s="29">
        <v>2022</v>
      </c>
      <c r="AQ2057" s="28">
        <v>332540138</v>
      </c>
      <c r="AR2057" s="28">
        <v>153145444</v>
      </c>
      <c r="AS2057" s="28">
        <v>23700000</v>
      </c>
      <c r="AT2057" s="30">
        <v>2</v>
      </c>
      <c r="AU2057" s="30"/>
      <c r="AV2057" s="30"/>
      <c r="AW2057" s="30"/>
      <c r="AX2057" s="30"/>
      <c r="AY2057" s="30"/>
      <c r="AZ2057" s="30"/>
      <c r="BA2057" s="30"/>
      <c r="BB2057" s="30" t="s">
        <v>54452</v>
      </c>
      <c r="BC2057" s="30" t="s">
        <v>54452</v>
      </c>
      <c r="BD2057" s="30" t="s">
        <v>54452</v>
      </c>
      <c r="BE2057" s="30" t="s">
        <v>54452</v>
      </c>
      <c r="BF2057" s="30" t="s">
        <v>8654</v>
      </c>
      <c r="BG2057" s="30">
        <v>2</v>
      </c>
      <c r="BH2057" s="30" t="s">
        <v>8655</v>
      </c>
      <c r="BI2057" s="31"/>
    </row>
    <row r="2058" spans="1:61" ht="16.5">
      <c r="A2058" s="21" t="s">
        <v>4320</v>
      </c>
      <c r="B2058" s="21">
        <v>4089</v>
      </c>
      <c r="C2058" s="21">
        <v>1408912</v>
      </c>
      <c r="D2058" s="21">
        <v>5138100714</v>
      </c>
      <c r="E2058" s="22">
        <v>1753110000457</v>
      </c>
      <c r="F2058" s="24" t="s">
        <v>4321</v>
      </c>
      <c r="G2058" s="24" t="s">
        <v>44</v>
      </c>
      <c r="H2058" s="24" t="s">
        <v>51</v>
      </c>
      <c r="I2058" s="24" t="s">
        <v>65</v>
      </c>
      <c r="J2058" s="24" t="s">
        <v>1033</v>
      </c>
      <c r="K2058" s="21">
        <v>38</v>
      </c>
      <c r="L2058" s="32" t="s">
        <v>4322</v>
      </c>
      <c r="M2058" s="21" t="s">
        <v>4323</v>
      </c>
      <c r="N2058" s="21">
        <v>1</v>
      </c>
      <c r="O2058" s="21" t="s">
        <v>55</v>
      </c>
      <c r="P2058" s="21">
        <v>0</v>
      </c>
      <c r="Q2058" s="21">
        <v>0</v>
      </c>
      <c r="R2058" s="39">
        <v>906500</v>
      </c>
      <c r="S2058" s="39">
        <v>2751383</v>
      </c>
      <c r="T2058" s="21">
        <v>0</v>
      </c>
      <c r="U2058" s="33">
        <v>51561</v>
      </c>
      <c r="V2058" s="33">
        <v>177740</v>
      </c>
      <c r="W2058" s="21">
        <v>0</v>
      </c>
      <c r="X2058" s="21">
        <v>0</v>
      </c>
      <c r="Y2058" s="21">
        <v>0</v>
      </c>
      <c r="Z2058" s="16" t="s">
        <v>126</v>
      </c>
      <c r="AA2058" s="102">
        <v>0</v>
      </c>
      <c r="AB2058" s="21">
        <v>9</v>
      </c>
      <c r="AC2058" s="21">
        <v>27.5</v>
      </c>
      <c r="AD2058" s="21">
        <v>0.5</v>
      </c>
      <c r="AE2058" s="21">
        <v>1.7</v>
      </c>
      <c r="AF2058" s="21">
        <f t="shared" si="32"/>
        <v>38.700000000000003</v>
      </c>
      <c r="AG2058" s="21" t="s">
        <v>4324</v>
      </c>
      <c r="AH2058" s="24" t="s">
        <v>4325</v>
      </c>
      <c r="AI2058" s="24" t="s">
        <v>4326</v>
      </c>
      <c r="AJ2058" s="27" t="s">
        <v>32514</v>
      </c>
      <c r="AK2058" s="28" t="s">
        <v>60</v>
      </c>
      <c r="AL2058" s="28">
        <v>10</v>
      </c>
      <c r="AM2058" s="28">
        <v>19730906</v>
      </c>
      <c r="AN2058" s="29">
        <v>328</v>
      </c>
      <c r="AO2058" s="29">
        <v>202304</v>
      </c>
      <c r="AP2058" s="29">
        <v>2022</v>
      </c>
      <c r="AQ2058" s="28">
        <v>96040726</v>
      </c>
      <c r="AR2058" s="28">
        <v>69673603</v>
      </c>
      <c r="AS2058" s="28">
        <v>1313150</v>
      </c>
      <c r="AT2058" s="30">
        <v>2</v>
      </c>
      <c r="AU2058" s="30"/>
      <c r="AV2058" s="30"/>
      <c r="AW2058" s="30"/>
      <c r="AX2058" s="30"/>
      <c r="AY2058" s="30"/>
      <c r="AZ2058" s="30"/>
      <c r="BA2058" s="30"/>
      <c r="BB2058" s="30" t="s">
        <v>54452</v>
      </c>
      <c r="BC2058" s="30" t="s">
        <v>54452</v>
      </c>
      <c r="BD2058" s="30" t="s">
        <v>54452</v>
      </c>
      <c r="BE2058" s="30" t="s">
        <v>54452</v>
      </c>
      <c r="BF2058" s="30" t="s">
        <v>54452</v>
      </c>
      <c r="BG2058" s="30">
        <v>7</v>
      </c>
      <c r="BH2058" s="30"/>
      <c r="BI2058" s="31"/>
    </row>
    <row r="2059" spans="1:61" ht="16.5">
      <c r="A2059" s="21" t="s">
        <v>18661</v>
      </c>
      <c r="B2059" s="21">
        <v>457</v>
      </c>
      <c r="C2059" s="21">
        <v>2123901</v>
      </c>
      <c r="D2059" s="21">
        <v>1218130848</v>
      </c>
      <c r="E2059" s="22">
        <v>1201110194952</v>
      </c>
      <c r="F2059" s="24" t="s">
        <v>18662</v>
      </c>
      <c r="G2059" s="24" t="s">
        <v>44</v>
      </c>
      <c r="H2059" s="24" t="s">
        <v>51</v>
      </c>
      <c r="I2059" s="24" t="s">
        <v>65</v>
      </c>
      <c r="J2059" s="24" t="s">
        <v>72</v>
      </c>
      <c r="K2059" s="21">
        <v>1</v>
      </c>
      <c r="L2059" s="32" t="s">
        <v>18663</v>
      </c>
      <c r="M2059" s="21" t="s">
        <v>18664</v>
      </c>
      <c r="N2059" s="26">
        <v>1</v>
      </c>
      <c r="O2059" s="26">
        <v>0</v>
      </c>
      <c r="P2059" s="26">
        <v>0</v>
      </c>
      <c r="Q2059" s="26">
        <v>0</v>
      </c>
      <c r="R2059" s="26">
        <v>0</v>
      </c>
      <c r="S2059" s="26">
        <v>0</v>
      </c>
      <c r="T2059" s="26">
        <v>0</v>
      </c>
      <c r="U2059" s="26">
        <v>0</v>
      </c>
      <c r="V2059" s="26">
        <v>0</v>
      </c>
      <c r="W2059" s="26">
        <v>0</v>
      </c>
      <c r="X2059" s="26">
        <v>0</v>
      </c>
      <c r="Y2059" s="26">
        <v>0</v>
      </c>
      <c r="Z2059" s="16" t="s">
        <v>56</v>
      </c>
      <c r="AA2059" s="101">
        <v>0</v>
      </c>
      <c r="AB2059" s="98">
        <v>0</v>
      </c>
      <c r="AC2059" s="98">
        <v>0</v>
      </c>
      <c r="AD2059" s="98">
        <v>0</v>
      </c>
      <c r="AE2059" s="98">
        <v>0</v>
      </c>
      <c r="AF2059" s="21">
        <f t="shared" si="32"/>
        <v>0</v>
      </c>
      <c r="AG2059" s="21" t="s">
        <v>618</v>
      </c>
      <c r="AH2059" s="24" t="s">
        <v>18665</v>
      </c>
      <c r="AI2059" s="24" t="s">
        <v>18666</v>
      </c>
      <c r="AJ2059" s="27" t="s">
        <v>32515</v>
      </c>
      <c r="AK2059" s="28" t="s">
        <v>60</v>
      </c>
      <c r="AL2059" s="28">
        <v>10</v>
      </c>
      <c r="AM2059" s="28">
        <v>19990701</v>
      </c>
      <c r="AN2059" s="29">
        <v>323</v>
      </c>
      <c r="AO2059" s="29">
        <v>202212</v>
      </c>
      <c r="AP2059" s="29">
        <v>2022</v>
      </c>
      <c r="AQ2059" s="28">
        <v>16779627</v>
      </c>
      <c r="AR2059" s="28">
        <v>2023915</v>
      </c>
      <c r="AS2059" s="28">
        <v>50000</v>
      </c>
      <c r="AT2059" s="30">
        <v>2</v>
      </c>
      <c r="AU2059" s="30"/>
      <c r="AV2059" s="30"/>
      <c r="AW2059" s="30"/>
      <c r="AX2059" s="30"/>
      <c r="AY2059" s="30"/>
      <c r="AZ2059" s="30"/>
      <c r="BA2059" s="30"/>
      <c r="BB2059" s="30" t="s">
        <v>54452</v>
      </c>
      <c r="BC2059" s="30" t="s">
        <v>54452</v>
      </c>
      <c r="BD2059" s="30" t="s">
        <v>54452</v>
      </c>
      <c r="BE2059" s="30" t="s">
        <v>54452</v>
      </c>
      <c r="BF2059" s="30" t="s">
        <v>54452</v>
      </c>
      <c r="BG2059" s="30">
        <v>7</v>
      </c>
      <c r="BH2059" s="30" t="s">
        <v>121</v>
      </c>
      <c r="BI2059" s="31"/>
    </row>
    <row r="2060" spans="1:61" ht="16.5">
      <c r="A2060" s="21" t="s">
        <v>9820</v>
      </c>
      <c r="B2060" s="21">
        <v>10114</v>
      </c>
      <c r="C2060" s="21">
        <v>3266130</v>
      </c>
      <c r="D2060" s="21">
        <v>1228604367</v>
      </c>
      <c r="E2060" s="22">
        <v>1201110490665</v>
      </c>
      <c r="F2060" s="24" t="s">
        <v>9821</v>
      </c>
      <c r="G2060" s="24" t="s">
        <v>44</v>
      </c>
      <c r="H2060" s="24" t="s">
        <v>51</v>
      </c>
      <c r="I2060" s="24" t="s">
        <v>52</v>
      </c>
      <c r="J2060" s="24" t="s">
        <v>171</v>
      </c>
      <c r="K2060" s="21">
        <v>48</v>
      </c>
      <c r="L2060" s="32" t="s">
        <v>9822</v>
      </c>
      <c r="M2060" s="21" t="s">
        <v>9823</v>
      </c>
      <c r="N2060" s="21">
        <v>1</v>
      </c>
      <c r="O2060" s="21" t="s">
        <v>83</v>
      </c>
      <c r="P2060" s="21">
        <v>0</v>
      </c>
      <c r="Q2060" s="21">
        <v>0</v>
      </c>
      <c r="R2060" s="21">
        <v>0</v>
      </c>
      <c r="S2060" s="21">
        <v>0</v>
      </c>
      <c r="T2060" s="21">
        <v>0</v>
      </c>
      <c r="U2060" s="21">
        <v>0</v>
      </c>
      <c r="V2060" s="21">
        <v>0</v>
      </c>
      <c r="W2060" s="33">
        <v>380853638</v>
      </c>
      <c r="X2060" s="33">
        <v>8161876225</v>
      </c>
      <c r="Y2060" s="33">
        <v>181818182</v>
      </c>
      <c r="Z2060" s="16" t="s">
        <v>126</v>
      </c>
      <c r="AA2060" s="102">
        <v>0</v>
      </c>
      <c r="AB2060" s="21">
        <v>1.8</v>
      </c>
      <c r="AC2060" s="99">
        <v>0</v>
      </c>
      <c r="AD2060" s="99">
        <v>0</v>
      </c>
      <c r="AE2060" s="21">
        <v>85.4</v>
      </c>
      <c r="AF2060" s="21">
        <f t="shared" si="32"/>
        <v>87.2</v>
      </c>
      <c r="AG2060" s="21" t="s">
        <v>9824</v>
      </c>
      <c r="AH2060" s="24" t="s">
        <v>9825</v>
      </c>
      <c r="AI2060" s="24" t="s">
        <v>9826</v>
      </c>
      <c r="AJ2060" s="27" t="s">
        <v>32516</v>
      </c>
      <c r="AK2060" s="28" t="s">
        <v>60</v>
      </c>
      <c r="AL2060" s="28">
        <v>10</v>
      </c>
      <c r="AM2060" s="28">
        <v>20090401</v>
      </c>
      <c r="AN2060" s="29">
        <v>762</v>
      </c>
      <c r="AO2060" s="29">
        <v>202212</v>
      </c>
      <c r="AP2060" s="29">
        <v>2022</v>
      </c>
      <c r="AQ2060" s="28">
        <v>317252770</v>
      </c>
      <c r="AR2060" s="28">
        <v>99332593</v>
      </c>
      <c r="AS2060" s="28">
        <v>100000</v>
      </c>
      <c r="AT2060" s="30">
        <v>2</v>
      </c>
      <c r="AU2060" s="30"/>
      <c r="AV2060" s="30"/>
      <c r="AW2060" s="30"/>
      <c r="AX2060" s="30"/>
      <c r="AY2060" s="30"/>
      <c r="AZ2060" s="30"/>
      <c r="BA2060" s="30"/>
      <c r="BB2060" s="30" t="s">
        <v>54452</v>
      </c>
      <c r="BC2060" s="30" t="s">
        <v>54452</v>
      </c>
      <c r="BD2060" s="30" t="s">
        <v>54452</v>
      </c>
      <c r="BE2060" s="30" t="s">
        <v>54452</v>
      </c>
      <c r="BF2060" s="30" t="s">
        <v>54452</v>
      </c>
      <c r="BG2060" s="30">
        <v>8</v>
      </c>
      <c r="BH2060" s="30"/>
      <c r="BI2060" s="31"/>
    </row>
    <row r="2061" spans="1:61" ht="16.5">
      <c r="A2061" s="21" t="s">
        <v>28173</v>
      </c>
      <c r="B2061" s="21">
        <v>23911</v>
      </c>
      <c r="C2061" s="21">
        <v>3039894</v>
      </c>
      <c r="D2061" s="21">
        <v>1318609240</v>
      </c>
      <c r="E2061" s="22">
        <v>1201110469842</v>
      </c>
      <c r="F2061" s="24" t="s">
        <v>28174</v>
      </c>
      <c r="G2061" s="24" t="s">
        <v>104</v>
      </c>
      <c r="H2061" s="24" t="s">
        <v>51</v>
      </c>
      <c r="I2061" s="24" t="s">
        <v>65</v>
      </c>
      <c r="J2061" s="24" t="s">
        <v>966</v>
      </c>
      <c r="K2061" s="21">
        <v>62</v>
      </c>
      <c r="L2061" s="32" t="s">
        <v>28175</v>
      </c>
      <c r="M2061" s="21" t="s">
        <v>28176</v>
      </c>
      <c r="N2061" s="21">
        <v>1</v>
      </c>
      <c r="O2061" s="21">
        <v>0</v>
      </c>
      <c r="P2061" s="21">
        <v>0</v>
      </c>
      <c r="Q2061" s="21">
        <v>0</v>
      </c>
      <c r="R2061" s="21">
        <v>0</v>
      </c>
      <c r="S2061" s="21">
        <v>0</v>
      </c>
      <c r="T2061" s="21">
        <v>0</v>
      </c>
      <c r="U2061" s="21">
        <v>0</v>
      </c>
      <c r="V2061" s="21">
        <v>0</v>
      </c>
      <c r="W2061" s="21">
        <v>0</v>
      </c>
      <c r="X2061" s="21">
        <v>0</v>
      </c>
      <c r="Y2061" s="21">
        <v>0</v>
      </c>
      <c r="Z2061" s="16" t="s">
        <v>315</v>
      </c>
      <c r="AA2061" s="101">
        <v>0</v>
      </c>
      <c r="AB2061" s="98">
        <v>0</v>
      </c>
      <c r="AC2061" s="98">
        <v>0</v>
      </c>
      <c r="AD2061" s="98">
        <v>0</v>
      </c>
      <c r="AE2061" s="98">
        <v>0</v>
      </c>
      <c r="AF2061" s="21">
        <f t="shared" si="32"/>
        <v>0</v>
      </c>
      <c r="AG2061" s="21" t="s">
        <v>28177</v>
      </c>
      <c r="AH2061" s="24" t="s">
        <v>28178</v>
      </c>
      <c r="AI2061" s="24" t="s">
        <v>28179</v>
      </c>
      <c r="AJ2061" s="27" t="s">
        <v>32517</v>
      </c>
      <c r="AK2061" s="28" t="s">
        <v>60</v>
      </c>
      <c r="AL2061" s="28">
        <v>10</v>
      </c>
      <c r="AM2061" s="28">
        <v>20080708</v>
      </c>
      <c r="AN2061" s="29">
        <v>672</v>
      </c>
      <c r="AO2061" s="29">
        <v>202212</v>
      </c>
      <c r="AP2061" s="29">
        <v>2022</v>
      </c>
      <c r="AQ2061" s="28">
        <v>20560304</v>
      </c>
      <c r="AR2061" s="28">
        <v>3891232</v>
      </c>
      <c r="AS2061" s="28">
        <v>1002000</v>
      </c>
      <c r="AT2061" s="30">
        <v>2</v>
      </c>
      <c r="AU2061" s="30"/>
      <c r="AV2061" s="30"/>
      <c r="AW2061" s="30"/>
      <c r="AX2061" s="30"/>
      <c r="AY2061" s="30"/>
      <c r="AZ2061" s="30"/>
      <c r="BA2061" s="30"/>
      <c r="BB2061" s="30" t="s">
        <v>54452</v>
      </c>
      <c r="BC2061" s="30" t="s">
        <v>54452</v>
      </c>
      <c r="BD2061" s="30" t="s">
        <v>54452</v>
      </c>
      <c r="BE2061" s="30" t="s">
        <v>54452</v>
      </c>
      <c r="BF2061" s="30" t="s">
        <v>54452</v>
      </c>
      <c r="BG2061" s="30">
        <v>5</v>
      </c>
      <c r="BH2061" s="30" t="s">
        <v>28180</v>
      </c>
      <c r="BI2061" s="31"/>
    </row>
    <row r="2062" spans="1:61" ht="16.5">
      <c r="A2062" s="21" t="s">
        <v>7063</v>
      </c>
      <c r="B2062" s="21">
        <v>7148</v>
      </c>
      <c r="C2062" s="21">
        <v>1816764</v>
      </c>
      <c r="D2062" s="21">
        <v>1258105619</v>
      </c>
      <c r="E2062" s="22">
        <v>1347110003577</v>
      </c>
      <c r="F2062" s="24" t="s">
        <v>7064</v>
      </c>
      <c r="G2062" s="24" t="s">
        <v>44</v>
      </c>
      <c r="H2062" s="24" t="s">
        <v>51</v>
      </c>
      <c r="I2062" s="24" t="s">
        <v>52</v>
      </c>
      <c r="J2062" s="24" t="s">
        <v>1033</v>
      </c>
      <c r="K2062" s="21">
        <v>38</v>
      </c>
      <c r="L2062" s="32" t="s">
        <v>7065</v>
      </c>
      <c r="M2062" s="21" t="s">
        <v>7066</v>
      </c>
      <c r="N2062" s="21">
        <v>1</v>
      </c>
      <c r="O2062" s="21" t="s">
        <v>55</v>
      </c>
      <c r="P2062" s="21">
        <v>0</v>
      </c>
      <c r="Q2062" s="21">
        <v>0</v>
      </c>
      <c r="R2062" s="39">
        <v>222300</v>
      </c>
      <c r="S2062" s="33">
        <v>810429</v>
      </c>
      <c r="T2062" s="21">
        <v>0</v>
      </c>
      <c r="U2062" s="33">
        <v>437511</v>
      </c>
      <c r="V2062" s="39">
        <v>336334</v>
      </c>
      <c r="W2062" s="33">
        <v>483458</v>
      </c>
      <c r="X2062" s="21">
        <v>0</v>
      </c>
      <c r="Y2062" s="33">
        <v>21252943</v>
      </c>
      <c r="Z2062" s="16" t="s">
        <v>126</v>
      </c>
      <c r="AA2062" s="102">
        <v>0</v>
      </c>
      <c r="AB2062" s="21">
        <v>214.7</v>
      </c>
      <c r="AC2062" s="21">
        <v>8.1</v>
      </c>
      <c r="AD2062" s="21">
        <v>4.3</v>
      </c>
      <c r="AE2062" s="21">
        <v>8.1</v>
      </c>
      <c r="AF2062" s="21">
        <f t="shared" si="32"/>
        <v>235.2</v>
      </c>
      <c r="AG2062" s="21" t="s">
        <v>7067</v>
      </c>
      <c r="AH2062" s="24" t="s">
        <v>7068</v>
      </c>
      <c r="AI2062" s="24" t="s">
        <v>7069</v>
      </c>
      <c r="AJ2062" s="27" t="s">
        <v>32518</v>
      </c>
      <c r="AK2062" s="28" t="s">
        <v>60</v>
      </c>
      <c r="AL2062" s="28">
        <v>10</v>
      </c>
      <c r="AM2062" s="28">
        <v>19890221</v>
      </c>
      <c r="AN2062" s="29">
        <v>335</v>
      </c>
      <c r="AO2062" s="29">
        <v>202212</v>
      </c>
      <c r="AP2062" s="29">
        <v>2022</v>
      </c>
      <c r="AQ2062" s="28">
        <v>227706536</v>
      </c>
      <c r="AR2062" s="28">
        <v>116868555</v>
      </c>
      <c r="AS2062" s="28">
        <v>4000000</v>
      </c>
      <c r="AT2062" s="30">
        <v>1</v>
      </c>
      <c r="AU2062" s="30"/>
      <c r="AV2062" s="30"/>
      <c r="AW2062" s="30"/>
      <c r="AX2062" s="30"/>
      <c r="AY2062" s="30"/>
      <c r="AZ2062" s="30"/>
      <c r="BA2062" s="30"/>
      <c r="BB2062" s="30" t="s">
        <v>54452</v>
      </c>
      <c r="BC2062" s="30" t="s">
        <v>54452</v>
      </c>
      <c r="BD2062" s="30" t="s">
        <v>54452</v>
      </c>
      <c r="BE2062" s="30" t="s">
        <v>54452</v>
      </c>
      <c r="BF2062" s="30" t="s">
        <v>54452</v>
      </c>
      <c r="BG2062" s="30">
        <v>7</v>
      </c>
      <c r="BH2062" s="30"/>
      <c r="BI2062" s="31"/>
    </row>
    <row r="2063" spans="1:61" ht="16.5">
      <c r="A2063" s="21" t="s">
        <v>18975</v>
      </c>
      <c r="B2063" s="21">
        <v>8693</v>
      </c>
      <c r="C2063" s="21">
        <v>12171244</v>
      </c>
      <c r="D2063" s="21">
        <v>5728602981</v>
      </c>
      <c r="E2063" s="22">
        <v>1452110031195</v>
      </c>
      <c r="F2063" s="24" t="s">
        <v>18976</v>
      </c>
      <c r="G2063" s="24" t="s">
        <v>44</v>
      </c>
      <c r="H2063" s="24" t="s">
        <v>51</v>
      </c>
      <c r="I2063" s="24" t="s">
        <v>65</v>
      </c>
      <c r="J2063" s="24" t="s">
        <v>313</v>
      </c>
      <c r="K2063" s="21">
        <v>46</v>
      </c>
      <c r="L2063" s="32" t="s">
        <v>18977</v>
      </c>
      <c r="M2063" s="21" t="s">
        <v>18978</v>
      </c>
      <c r="N2063" s="26">
        <v>1</v>
      </c>
      <c r="O2063" s="26" t="s">
        <v>55</v>
      </c>
      <c r="P2063" s="41">
        <v>10978</v>
      </c>
      <c r="Q2063" s="69">
        <v>261</v>
      </c>
      <c r="R2063" s="41">
        <v>35500</v>
      </c>
      <c r="S2063" s="41">
        <v>544088</v>
      </c>
      <c r="T2063" s="21">
        <v>0</v>
      </c>
      <c r="U2063" s="41">
        <v>43915</v>
      </c>
      <c r="V2063" s="41">
        <v>170302</v>
      </c>
      <c r="W2063" s="41">
        <v>352670</v>
      </c>
      <c r="X2063" s="21">
        <v>0</v>
      </c>
      <c r="Y2063" s="41">
        <v>8143561</v>
      </c>
      <c r="Z2063" s="21"/>
      <c r="AA2063" s="21">
        <v>0.1</v>
      </c>
      <c r="AB2063" s="21">
        <v>81.7</v>
      </c>
      <c r="AC2063" s="21">
        <v>5.4</v>
      </c>
      <c r="AD2063" s="21">
        <v>0.4</v>
      </c>
      <c r="AE2063" s="21">
        <v>5.2</v>
      </c>
      <c r="AF2063" s="21">
        <f t="shared" si="32"/>
        <v>92.800000000000011</v>
      </c>
      <c r="AG2063" s="21" t="s">
        <v>18979</v>
      </c>
      <c r="AH2063" s="24" t="s">
        <v>18980</v>
      </c>
      <c r="AI2063" s="24" t="s">
        <v>18981</v>
      </c>
      <c r="AJ2063" s="27" t="s">
        <v>32519</v>
      </c>
      <c r="AK2063" s="28" t="s">
        <v>60</v>
      </c>
      <c r="AL2063" s="28"/>
      <c r="AM2063" s="28">
        <v>20230201</v>
      </c>
      <c r="AN2063" s="29">
        <v>408</v>
      </c>
      <c r="AO2063" s="29">
        <v>202303</v>
      </c>
      <c r="AP2063" s="29"/>
      <c r="AQ2063" s="28"/>
      <c r="AR2063" s="28"/>
      <c r="AS2063" s="28"/>
      <c r="AT2063" s="30">
        <v>2</v>
      </c>
      <c r="AU2063" s="30"/>
      <c r="AV2063" s="30"/>
      <c r="AW2063" s="30"/>
      <c r="AX2063" s="30"/>
      <c r="AY2063" s="30"/>
      <c r="AZ2063" s="30"/>
      <c r="BA2063" s="30"/>
      <c r="BB2063" s="30" t="s">
        <v>54452</v>
      </c>
      <c r="BC2063" s="30" t="s">
        <v>54452</v>
      </c>
      <c r="BD2063" s="30" t="s">
        <v>54452</v>
      </c>
      <c r="BE2063" s="30" t="s">
        <v>54452</v>
      </c>
      <c r="BF2063" s="30" t="s">
        <v>54452</v>
      </c>
      <c r="BG2063" s="30">
        <v>4</v>
      </c>
      <c r="BH2063" s="30" t="s">
        <v>237</v>
      </c>
      <c r="BI2063" s="31"/>
    </row>
    <row r="2064" spans="1:61" ht="16.5">
      <c r="A2064" s="21" t="s">
        <v>10210</v>
      </c>
      <c r="B2064" s="21">
        <v>10665</v>
      </c>
      <c r="C2064" s="21">
        <v>1449617</v>
      </c>
      <c r="D2064" s="21">
        <v>1108130979</v>
      </c>
      <c r="E2064" s="22">
        <v>1101111081093</v>
      </c>
      <c r="F2064" s="24" t="s">
        <v>10211</v>
      </c>
      <c r="G2064" s="24" t="s">
        <v>44</v>
      </c>
      <c r="H2064" s="24" t="s">
        <v>51</v>
      </c>
      <c r="I2064" s="24" t="s">
        <v>63</v>
      </c>
      <c r="J2064" s="24" t="s">
        <v>171</v>
      </c>
      <c r="K2064" s="21">
        <v>48</v>
      </c>
      <c r="L2064" s="32" t="s">
        <v>10212</v>
      </c>
      <c r="M2064" s="21" t="s">
        <v>10213</v>
      </c>
      <c r="N2064" s="21">
        <v>1</v>
      </c>
      <c r="O2064" s="21" t="s">
        <v>55</v>
      </c>
      <c r="P2064" s="21">
        <v>0</v>
      </c>
      <c r="Q2064" s="33">
        <v>2427745</v>
      </c>
      <c r="R2064" s="21">
        <v>0</v>
      </c>
      <c r="S2064" s="33">
        <v>428286</v>
      </c>
      <c r="T2064" s="21">
        <v>0</v>
      </c>
      <c r="U2064" s="21">
        <v>0</v>
      </c>
      <c r="V2064" s="21">
        <v>0</v>
      </c>
      <c r="W2064" s="33">
        <v>428119</v>
      </c>
      <c r="X2064" s="21">
        <v>0</v>
      </c>
      <c r="Y2064" s="33">
        <v>8155404</v>
      </c>
      <c r="Z2064" s="16" t="s">
        <v>126</v>
      </c>
      <c r="AA2064" s="102">
        <v>0</v>
      </c>
      <c r="AB2064" s="21">
        <v>105.8</v>
      </c>
      <c r="AC2064" s="21">
        <v>4.2</v>
      </c>
      <c r="AD2064" s="99">
        <v>0</v>
      </c>
      <c r="AE2064" s="21">
        <v>4.2</v>
      </c>
      <c r="AF2064" s="21">
        <f t="shared" si="32"/>
        <v>114.2</v>
      </c>
      <c r="AG2064" s="21" t="s">
        <v>10214</v>
      </c>
      <c r="AH2064" s="24" t="s">
        <v>1736</v>
      </c>
      <c r="AI2064" s="24" t="s">
        <v>10215</v>
      </c>
      <c r="AJ2064" s="27" t="s">
        <v>31487</v>
      </c>
      <c r="AK2064" s="28" t="s">
        <v>60</v>
      </c>
      <c r="AL2064" s="28">
        <v>10</v>
      </c>
      <c r="AM2064" s="28">
        <v>19941001</v>
      </c>
      <c r="AN2064" s="29">
        <v>514</v>
      </c>
      <c r="AO2064" s="29">
        <v>202306</v>
      </c>
      <c r="AP2064" s="29">
        <v>2022</v>
      </c>
      <c r="AQ2064" s="28">
        <v>2316030805</v>
      </c>
      <c r="AR2064" s="28">
        <v>2861086799</v>
      </c>
      <c r="AS2064" s="28">
        <v>52639465</v>
      </c>
      <c r="AT2064" s="30">
        <v>2</v>
      </c>
      <c r="AU2064" s="30"/>
      <c r="AV2064" s="30"/>
      <c r="AW2064" s="30"/>
      <c r="AX2064" s="30"/>
      <c r="AY2064" s="30"/>
      <c r="AZ2064" s="30"/>
      <c r="BA2064" s="30"/>
      <c r="BB2064" s="30" t="s">
        <v>54452</v>
      </c>
      <c r="BC2064" s="30" t="s">
        <v>54452</v>
      </c>
      <c r="BD2064" s="30" t="s">
        <v>54452</v>
      </c>
      <c r="BE2064" s="30" t="s">
        <v>54452</v>
      </c>
      <c r="BF2064" s="30" t="s">
        <v>54452</v>
      </c>
      <c r="BG2064" s="30">
        <v>7</v>
      </c>
      <c r="BH2064" s="30" t="s">
        <v>9729</v>
      </c>
      <c r="BI2064" s="31"/>
    </row>
    <row r="2065" spans="1:61" ht="16.5">
      <c r="A2065" s="21" t="s">
        <v>3991</v>
      </c>
      <c r="B2065" s="21">
        <v>3849</v>
      </c>
      <c r="C2065" s="21">
        <v>1794793</v>
      </c>
      <c r="D2065" s="21">
        <v>2208104875</v>
      </c>
      <c r="E2065" s="22">
        <v>1101110073877</v>
      </c>
      <c r="F2065" s="24" t="s">
        <v>3992</v>
      </c>
      <c r="G2065" s="24" t="s">
        <v>44</v>
      </c>
      <c r="H2065" s="24" t="s">
        <v>51</v>
      </c>
      <c r="I2065" s="24" t="s">
        <v>52</v>
      </c>
      <c r="J2065" s="24" t="s">
        <v>1001</v>
      </c>
      <c r="K2065" s="21">
        <v>24</v>
      </c>
      <c r="L2065" s="32" t="s">
        <v>3993</v>
      </c>
      <c r="M2065" s="21" t="s">
        <v>3994</v>
      </c>
      <c r="N2065" s="73">
        <v>1</v>
      </c>
      <c r="O2065" s="73" t="s">
        <v>55</v>
      </c>
      <c r="P2065" s="33">
        <v>18635</v>
      </c>
      <c r="Q2065" s="33">
        <v>24249</v>
      </c>
      <c r="R2065" s="21">
        <v>0</v>
      </c>
      <c r="S2065" s="33">
        <v>1411524</v>
      </c>
      <c r="T2065" s="21">
        <v>0</v>
      </c>
      <c r="U2065" s="21">
        <v>0</v>
      </c>
      <c r="V2065" s="21">
        <v>0</v>
      </c>
      <c r="W2065" s="21">
        <v>0</v>
      </c>
      <c r="X2065" s="33">
        <v>446121</v>
      </c>
      <c r="Y2065" s="33">
        <v>5271777</v>
      </c>
      <c r="Z2065" s="21" t="s">
        <v>126</v>
      </c>
      <c r="AA2065" s="21">
        <v>0.1</v>
      </c>
      <c r="AB2065" s="21">
        <v>52.9</v>
      </c>
      <c r="AC2065" s="21">
        <v>14.1</v>
      </c>
      <c r="AD2065" s="99">
        <v>0</v>
      </c>
      <c r="AE2065" s="21">
        <v>4.4000000000000004</v>
      </c>
      <c r="AF2065" s="21">
        <f t="shared" si="32"/>
        <v>71.5</v>
      </c>
      <c r="AG2065" s="21" t="s">
        <v>3947</v>
      </c>
      <c r="AH2065" s="24" t="s">
        <v>3995</v>
      </c>
      <c r="AI2065" s="24" t="s">
        <v>1741</v>
      </c>
      <c r="AJ2065" s="27" t="s">
        <v>32520</v>
      </c>
      <c r="AK2065" s="28" t="s">
        <v>70</v>
      </c>
      <c r="AL2065" s="28">
        <v>10</v>
      </c>
      <c r="AM2065" s="28">
        <v>19661224</v>
      </c>
      <c r="AN2065" s="29">
        <v>438</v>
      </c>
      <c r="AO2065" s="29">
        <v>202306</v>
      </c>
      <c r="AP2065" s="29">
        <v>2022</v>
      </c>
      <c r="AQ2065" s="28">
        <v>275979620</v>
      </c>
      <c r="AR2065" s="28">
        <v>185246796</v>
      </c>
      <c r="AS2065" s="28">
        <v>7951600</v>
      </c>
      <c r="AT2065" s="30">
        <v>2</v>
      </c>
      <c r="AU2065" s="30"/>
      <c r="AV2065" s="30"/>
      <c r="AW2065" s="30"/>
      <c r="AX2065" s="30"/>
      <c r="AY2065" s="30"/>
      <c r="AZ2065" s="30"/>
      <c r="BA2065" s="30"/>
      <c r="BB2065" s="30" t="s">
        <v>54452</v>
      </c>
      <c r="BC2065" s="30" t="s">
        <v>54452</v>
      </c>
      <c r="BD2065" s="30" t="s">
        <v>54452</v>
      </c>
      <c r="BE2065" s="30" t="s">
        <v>54452</v>
      </c>
      <c r="BF2065" s="30" t="s">
        <v>54452</v>
      </c>
      <c r="BG2065" s="30">
        <v>5</v>
      </c>
      <c r="BH2065" s="93"/>
      <c r="BI2065" s="31"/>
    </row>
    <row r="2066" spans="1:61" ht="16.5">
      <c r="A2066" s="21" t="s">
        <v>367</v>
      </c>
      <c r="B2066" s="21">
        <v>285</v>
      </c>
      <c r="C2066" s="21">
        <v>1317637</v>
      </c>
      <c r="D2066" s="21">
        <v>4018105115</v>
      </c>
      <c r="E2066" s="22">
        <v>2149110003857</v>
      </c>
      <c r="F2066" s="24" t="s">
        <v>368</v>
      </c>
      <c r="G2066" s="24" t="s">
        <v>44</v>
      </c>
      <c r="H2066" s="24" t="s">
        <v>51</v>
      </c>
      <c r="I2066" s="24" t="s">
        <v>65</v>
      </c>
      <c r="J2066" s="24" t="s">
        <v>72</v>
      </c>
      <c r="K2066" s="21">
        <v>1</v>
      </c>
      <c r="L2066" s="32" t="s">
        <v>369</v>
      </c>
      <c r="M2066" s="21" t="s">
        <v>370</v>
      </c>
      <c r="N2066" s="21">
        <v>1</v>
      </c>
      <c r="O2066" s="21" t="s">
        <v>371</v>
      </c>
      <c r="P2066" s="21">
        <v>0</v>
      </c>
      <c r="Q2066" s="42">
        <v>171988</v>
      </c>
      <c r="R2066" s="42">
        <v>796428</v>
      </c>
      <c r="S2066" s="42">
        <v>2009593</v>
      </c>
      <c r="T2066" s="21">
        <v>0</v>
      </c>
      <c r="U2066" s="39">
        <v>22096</v>
      </c>
      <c r="V2066" s="42">
        <v>29440</v>
      </c>
      <c r="W2066" s="21">
        <v>0</v>
      </c>
      <c r="X2066" s="68">
        <v>13499</v>
      </c>
      <c r="Y2066" s="33">
        <v>338446</v>
      </c>
      <c r="Z2066" s="16" t="s">
        <v>56</v>
      </c>
      <c r="AA2066" s="102">
        <v>0</v>
      </c>
      <c r="AB2066" s="21">
        <v>13</v>
      </c>
      <c r="AC2066" s="21">
        <v>20</v>
      </c>
      <c r="AD2066" s="21">
        <v>0.2</v>
      </c>
      <c r="AE2066" s="21">
        <v>0.4</v>
      </c>
      <c r="AF2066" s="21">
        <f t="shared" si="32"/>
        <v>33.6</v>
      </c>
      <c r="AG2066" s="21" t="s">
        <v>372</v>
      </c>
      <c r="AH2066" s="24" t="s">
        <v>373</v>
      </c>
      <c r="AI2066" s="24" t="s">
        <v>374</v>
      </c>
      <c r="AJ2066" s="27" t="s">
        <v>32521</v>
      </c>
      <c r="AK2066" s="28" t="s">
        <v>60</v>
      </c>
      <c r="AL2066" s="28">
        <v>10</v>
      </c>
      <c r="AM2066" s="28">
        <v>19880115</v>
      </c>
      <c r="AN2066" s="29">
        <v>345</v>
      </c>
      <c r="AO2066" s="29">
        <v>202307</v>
      </c>
      <c r="AP2066" s="29">
        <v>2022</v>
      </c>
      <c r="AQ2066" s="28">
        <v>114400546</v>
      </c>
      <c r="AR2066" s="28">
        <v>102962968</v>
      </c>
      <c r="AS2066" s="28">
        <v>1925000</v>
      </c>
      <c r="AT2066" s="30">
        <v>1</v>
      </c>
      <c r="AU2066" s="30"/>
      <c r="AV2066" s="30"/>
      <c r="AW2066" s="30"/>
      <c r="AX2066" s="30"/>
      <c r="AY2066" s="30"/>
      <c r="AZ2066" s="30"/>
      <c r="BA2066" s="30"/>
      <c r="BB2066" s="30" t="s">
        <v>54452</v>
      </c>
      <c r="BC2066" s="30" t="s">
        <v>54452</v>
      </c>
      <c r="BD2066" s="30" t="s">
        <v>54452</v>
      </c>
      <c r="BE2066" s="30" t="s">
        <v>54452</v>
      </c>
      <c r="BF2066" s="30" t="s">
        <v>375</v>
      </c>
      <c r="BG2066" s="30">
        <v>2</v>
      </c>
      <c r="BH2066" s="30" t="s">
        <v>101</v>
      </c>
      <c r="BI2066" s="31"/>
    </row>
    <row r="2067" spans="1:61" ht="16.5">
      <c r="A2067" s="21" t="s">
        <v>14307</v>
      </c>
      <c r="B2067" s="21">
        <v>13960</v>
      </c>
      <c r="C2067" s="21">
        <v>2121750</v>
      </c>
      <c r="D2067" s="21">
        <v>3128146567</v>
      </c>
      <c r="E2067" s="22">
        <v>1615110041081</v>
      </c>
      <c r="F2067" s="24" t="s">
        <v>14308</v>
      </c>
      <c r="G2067" s="24" t="s">
        <v>44</v>
      </c>
      <c r="H2067" s="24" t="s">
        <v>51</v>
      </c>
      <c r="I2067" s="24" t="s">
        <v>65</v>
      </c>
      <c r="J2067" s="24" t="s">
        <v>966</v>
      </c>
      <c r="K2067" s="21">
        <v>62</v>
      </c>
      <c r="L2067" s="32" t="s">
        <v>14309</v>
      </c>
      <c r="M2067" s="21" t="s">
        <v>14310</v>
      </c>
      <c r="N2067" s="21">
        <v>1</v>
      </c>
      <c r="O2067" s="21" t="s">
        <v>55</v>
      </c>
      <c r="P2067" s="21">
        <v>0</v>
      </c>
      <c r="Q2067" s="21">
        <v>0</v>
      </c>
      <c r="R2067" s="21">
        <v>0</v>
      </c>
      <c r="S2067" s="21">
        <v>0</v>
      </c>
      <c r="T2067" s="21">
        <v>0</v>
      </c>
      <c r="U2067" s="21">
        <v>0</v>
      </c>
      <c r="V2067" s="21">
        <v>0</v>
      </c>
      <c r="W2067" s="33">
        <v>16500</v>
      </c>
      <c r="X2067" s="21">
        <v>0</v>
      </c>
      <c r="Y2067" s="21">
        <v>0</v>
      </c>
      <c r="Z2067" s="16" t="s">
        <v>315</v>
      </c>
      <c r="AA2067" s="102">
        <v>0</v>
      </c>
      <c r="AB2067" s="99">
        <v>0</v>
      </c>
      <c r="AC2067" s="99">
        <v>0</v>
      </c>
      <c r="AD2067" s="99">
        <v>0</v>
      </c>
      <c r="AE2067" s="21">
        <v>0.1</v>
      </c>
      <c r="AF2067" s="21">
        <f t="shared" si="32"/>
        <v>0.1</v>
      </c>
      <c r="AG2067" s="21" t="s">
        <v>14311</v>
      </c>
      <c r="AH2067" s="24" t="s">
        <v>14312</v>
      </c>
      <c r="AI2067" s="24" t="s">
        <v>14313</v>
      </c>
      <c r="AJ2067" s="27" t="s">
        <v>32522</v>
      </c>
      <c r="AK2067" s="28" t="s">
        <v>60</v>
      </c>
      <c r="AL2067" s="28">
        <v>10</v>
      </c>
      <c r="AM2067" s="28">
        <v>20010212</v>
      </c>
      <c r="AN2067" s="29">
        <v>850</v>
      </c>
      <c r="AO2067" s="29">
        <v>202212</v>
      </c>
      <c r="AP2067" s="29">
        <v>2022</v>
      </c>
      <c r="AQ2067" s="28">
        <v>22581751</v>
      </c>
      <c r="AR2067" s="28">
        <v>4573202</v>
      </c>
      <c r="AS2067" s="28">
        <v>1000000</v>
      </c>
      <c r="AT2067" s="30">
        <v>2</v>
      </c>
      <c r="AU2067" s="30"/>
      <c r="AV2067" s="30"/>
      <c r="AW2067" s="30"/>
      <c r="AX2067" s="30"/>
      <c r="AY2067" s="30"/>
      <c r="AZ2067" s="30"/>
      <c r="BA2067" s="30"/>
      <c r="BB2067" s="30" t="s">
        <v>54452</v>
      </c>
      <c r="BC2067" s="30" t="s">
        <v>54452</v>
      </c>
      <c r="BD2067" s="30" t="s">
        <v>54452</v>
      </c>
      <c r="BE2067" s="30" t="s">
        <v>54452</v>
      </c>
      <c r="BF2067" s="30" t="s">
        <v>54452</v>
      </c>
      <c r="BG2067" s="30">
        <v>7</v>
      </c>
      <c r="BH2067" s="30" t="s">
        <v>14314</v>
      </c>
      <c r="BI2067" s="31"/>
    </row>
    <row r="2068" spans="1:61" ht="16.5">
      <c r="A2068" s="21" t="s">
        <v>29860</v>
      </c>
      <c r="B2068" s="21">
        <v>24422</v>
      </c>
      <c r="C2068" s="21">
        <v>3319317</v>
      </c>
      <c r="D2068" s="21">
        <v>1048620239</v>
      </c>
      <c r="E2068" s="22">
        <v>1101114077958</v>
      </c>
      <c r="F2068" s="24" t="s">
        <v>29861</v>
      </c>
      <c r="G2068" s="24" t="s">
        <v>104</v>
      </c>
      <c r="H2068" s="24" t="s">
        <v>51</v>
      </c>
      <c r="I2068" s="24" t="s">
        <v>65</v>
      </c>
      <c r="J2068" s="24" t="s">
        <v>363</v>
      </c>
      <c r="K2068" s="21">
        <v>63</v>
      </c>
      <c r="L2068" s="32" t="s">
        <v>29862</v>
      </c>
      <c r="M2068" s="21" t="s">
        <v>7729</v>
      </c>
      <c r="N2068" s="21">
        <v>1</v>
      </c>
      <c r="O2068" s="21" t="s">
        <v>55</v>
      </c>
      <c r="P2068" s="21">
        <v>0</v>
      </c>
      <c r="Q2068" s="21">
        <v>0</v>
      </c>
      <c r="R2068" s="21">
        <v>0</v>
      </c>
      <c r="S2068" s="21">
        <v>0</v>
      </c>
      <c r="T2068" s="21">
        <v>0</v>
      </c>
      <c r="U2068" s="21">
        <v>0</v>
      </c>
      <c r="V2068" s="21">
        <v>0</v>
      </c>
      <c r="W2068" s="36">
        <v>662</v>
      </c>
      <c r="X2068" s="21">
        <v>0</v>
      </c>
      <c r="Y2068" s="21">
        <v>0</v>
      </c>
      <c r="Z2068" s="16" t="s">
        <v>315</v>
      </c>
      <c r="AA2068" s="102">
        <v>0</v>
      </c>
      <c r="AB2068" s="99">
        <v>0</v>
      </c>
      <c r="AC2068" s="99">
        <v>0</v>
      </c>
      <c r="AD2068" s="99">
        <v>0</v>
      </c>
      <c r="AE2068" s="99">
        <v>0</v>
      </c>
      <c r="AF2068" s="21">
        <f t="shared" si="32"/>
        <v>0</v>
      </c>
      <c r="AG2068" s="21" t="s">
        <v>27899</v>
      </c>
      <c r="AH2068" s="24" t="s">
        <v>29863</v>
      </c>
      <c r="AI2068" s="24" t="s">
        <v>29864</v>
      </c>
      <c r="AJ2068" s="27" t="s">
        <v>32523</v>
      </c>
      <c r="AK2068" s="28" t="s">
        <v>60</v>
      </c>
      <c r="AL2068" s="28">
        <v>10</v>
      </c>
      <c r="AM2068" s="28">
        <v>20090414</v>
      </c>
      <c r="AN2068" s="29">
        <v>1124</v>
      </c>
      <c r="AO2068" s="29">
        <v>202212</v>
      </c>
      <c r="AP2068" s="29">
        <v>2022</v>
      </c>
      <c r="AQ2068" s="28">
        <v>55284166</v>
      </c>
      <c r="AR2068" s="28">
        <v>9109157</v>
      </c>
      <c r="AS2068" s="28">
        <v>200000</v>
      </c>
      <c r="AT2068" s="30">
        <v>2</v>
      </c>
      <c r="AU2068" s="30"/>
      <c r="AV2068" s="30"/>
      <c r="AW2068" s="30"/>
      <c r="AX2068" s="30"/>
      <c r="AY2068" s="30"/>
      <c r="AZ2068" s="30"/>
      <c r="BA2068" s="30"/>
      <c r="BB2068" s="30" t="s">
        <v>54452</v>
      </c>
      <c r="BC2068" s="30" t="s">
        <v>54452</v>
      </c>
      <c r="BD2068" s="30" t="s">
        <v>54452</v>
      </c>
      <c r="BE2068" s="30" t="s">
        <v>54452</v>
      </c>
      <c r="BF2068" s="30" t="s">
        <v>54452</v>
      </c>
      <c r="BG2068" s="30">
        <v>7</v>
      </c>
      <c r="BH2068" s="30" t="s">
        <v>29865</v>
      </c>
      <c r="BI2068" s="31"/>
    </row>
    <row r="2069" spans="1:61" ht="16.5">
      <c r="A2069" s="21" t="s">
        <v>15387</v>
      </c>
      <c r="B2069" s="21">
        <v>14671</v>
      </c>
      <c r="C2069" s="21">
        <v>1798968</v>
      </c>
      <c r="D2069" s="21">
        <v>1328112608</v>
      </c>
      <c r="E2069" s="22">
        <v>1152110017050</v>
      </c>
      <c r="F2069" s="24" t="s">
        <v>15388</v>
      </c>
      <c r="G2069" s="24" t="s">
        <v>44</v>
      </c>
      <c r="H2069" s="24" t="s">
        <v>51</v>
      </c>
      <c r="I2069" s="24" t="s">
        <v>65</v>
      </c>
      <c r="J2069" s="24" t="s">
        <v>363</v>
      </c>
      <c r="K2069" s="21">
        <v>63</v>
      </c>
      <c r="L2069" s="32" t="s">
        <v>15389</v>
      </c>
      <c r="M2069" s="21" t="s">
        <v>6433</v>
      </c>
      <c r="N2069" s="21">
        <v>1</v>
      </c>
      <c r="O2069" s="21" t="s">
        <v>83</v>
      </c>
      <c r="P2069" s="21">
        <v>0</v>
      </c>
      <c r="Q2069" s="33">
        <v>829117273</v>
      </c>
      <c r="R2069" s="21">
        <v>0</v>
      </c>
      <c r="S2069" s="21">
        <v>0</v>
      </c>
      <c r="T2069" s="21">
        <v>0</v>
      </c>
      <c r="U2069" s="33">
        <v>732497380</v>
      </c>
      <c r="V2069" s="33">
        <v>272394319</v>
      </c>
      <c r="W2069" s="21">
        <v>0</v>
      </c>
      <c r="X2069" s="21">
        <v>0</v>
      </c>
      <c r="Y2069" s="21">
        <v>0</v>
      </c>
      <c r="Z2069" s="16" t="s">
        <v>315</v>
      </c>
      <c r="AA2069" s="102">
        <v>0</v>
      </c>
      <c r="AB2069" s="21">
        <v>8.1999999999999993</v>
      </c>
      <c r="AC2069" s="99">
        <v>0</v>
      </c>
      <c r="AD2069" s="21">
        <v>7.3</v>
      </c>
      <c r="AE2069" s="21">
        <v>2.7</v>
      </c>
      <c r="AF2069" s="21">
        <f t="shared" si="32"/>
        <v>18.2</v>
      </c>
      <c r="AG2069" s="21" t="s">
        <v>15390</v>
      </c>
      <c r="AH2069" s="24" t="s">
        <v>15391</v>
      </c>
      <c r="AI2069" s="24" t="s">
        <v>15392</v>
      </c>
      <c r="AJ2069" s="27" t="s">
        <v>32461</v>
      </c>
      <c r="AK2069" s="28" t="s">
        <v>60</v>
      </c>
      <c r="AL2069" s="28">
        <v>10</v>
      </c>
      <c r="AM2069" s="28">
        <v>19951218</v>
      </c>
      <c r="AN2069" s="29">
        <v>435</v>
      </c>
      <c r="AO2069" s="29">
        <v>202212</v>
      </c>
      <c r="AP2069" s="29">
        <v>2022</v>
      </c>
      <c r="AQ2069" s="28">
        <v>44073650</v>
      </c>
      <c r="AR2069" s="28">
        <v>46404368</v>
      </c>
      <c r="AS2069" s="28">
        <v>500000</v>
      </c>
      <c r="AT2069" s="30">
        <v>2</v>
      </c>
      <c r="AU2069" s="30"/>
      <c r="AV2069" s="30"/>
      <c r="AW2069" s="30"/>
      <c r="AX2069" s="30"/>
      <c r="AY2069" s="30"/>
      <c r="AZ2069" s="30"/>
      <c r="BA2069" s="30"/>
      <c r="BB2069" s="30" t="s">
        <v>54452</v>
      </c>
      <c r="BC2069" s="30" t="s">
        <v>54452</v>
      </c>
      <c r="BD2069" s="30" t="s">
        <v>54452</v>
      </c>
      <c r="BE2069" s="30" t="s">
        <v>54452</v>
      </c>
      <c r="BF2069" s="30" t="s">
        <v>54452</v>
      </c>
      <c r="BG2069" s="30">
        <v>7</v>
      </c>
      <c r="BH2069" s="30"/>
      <c r="BI2069" s="31"/>
    </row>
    <row r="2070" spans="1:61" ht="16.5">
      <c r="A2070" s="21" t="s">
        <v>6518</v>
      </c>
      <c r="B2070" s="21">
        <v>6606</v>
      </c>
      <c r="C2070" s="21">
        <v>1147958</v>
      </c>
      <c r="D2070" s="21">
        <v>4108149892</v>
      </c>
      <c r="E2070" s="22">
        <v>2001110097272</v>
      </c>
      <c r="F2070" s="24" t="s">
        <v>6519</v>
      </c>
      <c r="G2070" s="24" t="s">
        <v>44</v>
      </c>
      <c r="H2070" s="24" t="s">
        <v>51</v>
      </c>
      <c r="I2070" s="24" t="s">
        <v>65</v>
      </c>
      <c r="J2070" s="24" t="s">
        <v>1045</v>
      </c>
      <c r="K2070" s="21">
        <v>17</v>
      </c>
      <c r="L2070" s="32" t="s">
        <v>6520</v>
      </c>
      <c r="M2070" s="21" t="s">
        <v>6521</v>
      </c>
      <c r="N2070" s="21">
        <v>1</v>
      </c>
      <c r="O2070" s="21" t="s">
        <v>55</v>
      </c>
      <c r="P2070" s="21">
        <v>0</v>
      </c>
      <c r="Q2070" s="21">
        <v>0</v>
      </c>
      <c r="R2070" s="33">
        <v>42347</v>
      </c>
      <c r="S2070" s="33">
        <v>1367418</v>
      </c>
      <c r="T2070" s="21">
        <v>0</v>
      </c>
      <c r="U2070" s="21">
        <v>0</v>
      </c>
      <c r="V2070" s="33">
        <v>112307</v>
      </c>
      <c r="W2070" s="33">
        <v>44395</v>
      </c>
      <c r="X2070" s="21">
        <v>0</v>
      </c>
      <c r="Y2070" s="33">
        <v>2160738</v>
      </c>
      <c r="Z2070" s="16" t="s">
        <v>126</v>
      </c>
      <c r="AA2070" s="102">
        <v>0</v>
      </c>
      <c r="AB2070" s="21">
        <v>22</v>
      </c>
      <c r="AC2070" s="21">
        <v>13.6</v>
      </c>
      <c r="AD2070" s="99">
        <v>0</v>
      </c>
      <c r="AE2070" s="21">
        <v>1.5</v>
      </c>
      <c r="AF2070" s="21">
        <f t="shared" si="32"/>
        <v>37.1</v>
      </c>
      <c r="AG2070" s="21" t="s">
        <v>6522</v>
      </c>
      <c r="AH2070" s="24" t="s">
        <v>6523</v>
      </c>
      <c r="AI2070" s="24" t="s">
        <v>6524</v>
      </c>
      <c r="AJ2070" s="27" t="s">
        <v>32524</v>
      </c>
      <c r="AK2070" s="28" t="s">
        <v>156</v>
      </c>
      <c r="AL2070" s="28">
        <v>10</v>
      </c>
      <c r="AM2070" s="28">
        <v>19990402</v>
      </c>
      <c r="AN2070" s="29">
        <v>335</v>
      </c>
      <c r="AO2070" s="29">
        <v>202306</v>
      </c>
      <c r="AP2070" s="29">
        <v>2022</v>
      </c>
      <c r="AQ2070" s="28">
        <v>31113110</v>
      </c>
      <c r="AR2070" s="28">
        <v>80697224</v>
      </c>
      <c r="AS2070" s="28">
        <v>6970526</v>
      </c>
      <c r="AT2070" s="30">
        <v>2</v>
      </c>
      <c r="AU2070" s="30"/>
      <c r="AV2070" s="30"/>
      <c r="AW2070" s="30"/>
      <c r="AX2070" s="30"/>
      <c r="AY2070" s="30"/>
      <c r="AZ2070" s="30"/>
      <c r="BA2070" s="30"/>
      <c r="BB2070" s="30" t="s">
        <v>54452</v>
      </c>
      <c r="BC2070" s="30" t="s">
        <v>54452</v>
      </c>
      <c r="BD2070" s="30" t="s">
        <v>54452</v>
      </c>
      <c r="BE2070" s="30" t="s">
        <v>54452</v>
      </c>
      <c r="BF2070" s="30" t="s">
        <v>54452</v>
      </c>
      <c r="BG2070" s="30">
        <v>4</v>
      </c>
      <c r="BH2070" s="30" t="s">
        <v>237</v>
      </c>
      <c r="BI2070" s="31"/>
    </row>
    <row r="2071" spans="1:61" ht="16.5">
      <c r="A2071" s="21" t="s">
        <v>16189</v>
      </c>
      <c r="B2071" s="21">
        <v>15209</v>
      </c>
      <c r="C2071" s="21">
        <v>1396887</v>
      </c>
      <c r="D2071" s="21">
        <v>2208122757</v>
      </c>
      <c r="E2071" s="22">
        <v>1101111179088</v>
      </c>
      <c r="F2071" s="24" t="s">
        <v>16190</v>
      </c>
      <c r="G2071" s="24" t="s">
        <v>44</v>
      </c>
      <c r="H2071" s="24" t="s">
        <v>51</v>
      </c>
      <c r="I2071" s="24" t="s">
        <v>52</v>
      </c>
      <c r="J2071" s="24" t="s">
        <v>313</v>
      </c>
      <c r="K2071" s="21">
        <v>46</v>
      </c>
      <c r="L2071" s="32" t="s">
        <v>16191</v>
      </c>
      <c r="M2071" s="21" t="s">
        <v>16192</v>
      </c>
      <c r="N2071" s="21">
        <v>1</v>
      </c>
      <c r="O2071" s="21" t="s">
        <v>55</v>
      </c>
      <c r="P2071" s="21">
        <v>0</v>
      </c>
      <c r="Q2071" s="21">
        <v>0</v>
      </c>
      <c r="R2071" s="33">
        <v>65600</v>
      </c>
      <c r="S2071" s="21">
        <v>0</v>
      </c>
      <c r="T2071" s="21">
        <v>0</v>
      </c>
      <c r="U2071" s="21">
        <v>0</v>
      </c>
      <c r="V2071" s="21">
        <v>0</v>
      </c>
      <c r="W2071" s="33">
        <v>180465</v>
      </c>
      <c r="X2071" s="21">
        <v>0</v>
      </c>
      <c r="Y2071" s="33">
        <v>877714</v>
      </c>
      <c r="Z2071" s="16" t="s">
        <v>315</v>
      </c>
      <c r="AA2071" s="102">
        <v>0</v>
      </c>
      <c r="AB2071" s="21">
        <v>9.4</v>
      </c>
      <c r="AC2071" s="99">
        <v>0</v>
      </c>
      <c r="AD2071" s="99">
        <v>0</v>
      </c>
      <c r="AE2071" s="21">
        <v>1.8</v>
      </c>
      <c r="AF2071" s="21">
        <f t="shared" si="32"/>
        <v>11.200000000000001</v>
      </c>
      <c r="AG2071" s="21" t="s">
        <v>7813</v>
      </c>
      <c r="AH2071" s="24" t="s">
        <v>16193</v>
      </c>
      <c r="AI2071" s="24" t="s">
        <v>16194</v>
      </c>
      <c r="AJ2071" s="27" t="s">
        <v>32525</v>
      </c>
      <c r="AK2071" s="28" t="s">
        <v>60</v>
      </c>
      <c r="AL2071" s="28">
        <v>10</v>
      </c>
      <c r="AM2071" s="28">
        <v>19950720</v>
      </c>
      <c r="AN2071" s="29">
        <v>427</v>
      </c>
      <c r="AO2071" s="29">
        <v>202304</v>
      </c>
      <c r="AP2071" s="29">
        <v>2022</v>
      </c>
      <c r="AQ2071" s="28">
        <v>349577794</v>
      </c>
      <c r="AR2071" s="28">
        <v>195883953</v>
      </c>
      <c r="AS2071" s="28">
        <v>1720000</v>
      </c>
      <c r="AT2071" s="30">
        <v>2</v>
      </c>
      <c r="AU2071" s="30"/>
      <c r="AV2071" s="30"/>
      <c r="AW2071" s="30"/>
      <c r="AX2071" s="30"/>
      <c r="AY2071" s="30"/>
      <c r="AZ2071" s="30"/>
      <c r="BA2071" s="30"/>
      <c r="BB2071" s="30" t="s">
        <v>54452</v>
      </c>
      <c r="BC2071" s="30" t="s">
        <v>54452</v>
      </c>
      <c r="BD2071" s="30" t="s">
        <v>54452</v>
      </c>
      <c r="BE2071" s="30" t="s">
        <v>54452</v>
      </c>
      <c r="BF2071" s="30" t="s">
        <v>54452</v>
      </c>
      <c r="BG2071" s="30">
        <v>7</v>
      </c>
      <c r="BH2071" s="30" t="s">
        <v>16195</v>
      </c>
      <c r="BI2071" s="31"/>
    </row>
    <row r="2072" spans="1:61" ht="16.5">
      <c r="A2072" s="21" t="s">
        <v>7613</v>
      </c>
      <c r="B2072" s="21">
        <v>7683</v>
      </c>
      <c r="C2072" s="21">
        <v>8514211</v>
      </c>
      <c r="D2072" s="21">
        <v>8088100209</v>
      </c>
      <c r="E2072" s="22">
        <v>1101115816909</v>
      </c>
      <c r="F2072" s="24" t="s">
        <v>7614</v>
      </c>
      <c r="G2072" s="24" t="s">
        <v>44</v>
      </c>
      <c r="H2072" s="24" t="s">
        <v>51</v>
      </c>
      <c r="I2072" s="24" t="s">
        <v>65</v>
      </c>
      <c r="J2072" s="24" t="s">
        <v>1033</v>
      </c>
      <c r="K2072" s="21">
        <v>38</v>
      </c>
      <c r="L2072" s="32" t="s">
        <v>7615</v>
      </c>
      <c r="M2072" s="21" t="s">
        <v>7616</v>
      </c>
      <c r="N2072" s="21">
        <v>1</v>
      </c>
      <c r="O2072" s="21" t="s">
        <v>55</v>
      </c>
      <c r="P2072" s="21">
        <v>0</v>
      </c>
      <c r="Q2072" s="21">
        <v>0</v>
      </c>
      <c r="R2072" s="21">
        <v>0</v>
      </c>
      <c r="S2072" s="21">
        <v>0</v>
      </c>
      <c r="T2072" s="21">
        <v>0</v>
      </c>
      <c r="U2072" s="33">
        <v>131123</v>
      </c>
      <c r="V2072" s="21">
        <v>0</v>
      </c>
      <c r="W2072" s="33">
        <v>2712</v>
      </c>
      <c r="X2072" s="21">
        <v>0</v>
      </c>
      <c r="Y2072" s="21">
        <v>0</v>
      </c>
      <c r="Z2072" s="16" t="s">
        <v>1249</v>
      </c>
      <c r="AA2072" s="102">
        <v>0</v>
      </c>
      <c r="AB2072" s="99">
        <v>0</v>
      </c>
      <c r="AC2072" s="99">
        <v>0</v>
      </c>
      <c r="AD2072" s="21">
        <v>1.3</v>
      </c>
      <c r="AE2072" s="99">
        <v>0</v>
      </c>
      <c r="AF2072" s="21">
        <f t="shared" si="32"/>
        <v>1.3</v>
      </c>
      <c r="AG2072" s="21" t="s">
        <v>7617</v>
      </c>
      <c r="AH2072" s="24" t="s">
        <v>7618</v>
      </c>
      <c r="AI2072" s="24" t="s">
        <v>7619</v>
      </c>
      <c r="AJ2072" s="27" t="s">
        <v>32526</v>
      </c>
      <c r="AK2072" s="28" t="s">
        <v>60</v>
      </c>
      <c r="AL2072" s="28">
        <v>10</v>
      </c>
      <c r="AM2072" s="28">
        <v>20150824</v>
      </c>
      <c r="AN2072" s="29">
        <v>433</v>
      </c>
      <c r="AO2072" s="29">
        <v>202303</v>
      </c>
      <c r="AP2072" s="29">
        <v>2022</v>
      </c>
      <c r="AQ2072" s="28">
        <v>33077848</v>
      </c>
      <c r="AR2072" s="28">
        <v>7389833</v>
      </c>
      <c r="AS2072" s="28">
        <v>300000</v>
      </c>
      <c r="AT2072" s="30">
        <v>2</v>
      </c>
      <c r="AU2072" s="30"/>
      <c r="AV2072" s="30"/>
      <c r="AW2072" s="30"/>
      <c r="AX2072" s="30"/>
      <c r="AY2072" s="30"/>
      <c r="AZ2072" s="30"/>
      <c r="BA2072" s="30"/>
      <c r="BB2072" s="30" t="s">
        <v>54452</v>
      </c>
      <c r="BC2072" s="30" t="s">
        <v>54452</v>
      </c>
      <c r="BD2072" s="30" t="s">
        <v>54452</v>
      </c>
      <c r="BE2072" s="30" t="s">
        <v>54452</v>
      </c>
      <c r="BF2072" s="30" t="s">
        <v>54452</v>
      </c>
      <c r="BG2072" s="30">
        <v>7</v>
      </c>
      <c r="BH2072" s="30"/>
      <c r="BI2072" s="31"/>
    </row>
    <row r="2073" spans="1:61" ht="16.5">
      <c r="A2073" s="21" t="s">
        <v>5239</v>
      </c>
      <c r="B2073" s="21">
        <v>5012</v>
      </c>
      <c r="C2073" s="21">
        <v>1142941</v>
      </c>
      <c r="D2073" s="21">
        <v>1348129935</v>
      </c>
      <c r="E2073" s="22">
        <v>1350110049607</v>
      </c>
      <c r="F2073" s="24" t="s">
        <v>5240</v>
      </c>
      <c r="G2073" s="24" t="s">
        <v>44</v>
      </c>
      <c r="H2073" s="24" t="s">
        <v>51</v>
      </c>
      <c r="I2073" s="24" t="s">
        <v>52</v>
      </c>
      <c r="J2073" s="24" t="s">
        <v>3656</v>
      </c>
      <c r="K2073" s="21">
        <v>31</v>
      </c>
      <c r="L2073" s="32" t="s">
        <v>5241</v>
      </c>
      <c r="M2073" s="21" t="s">
        <v>5242</v>
      </c>
      <c r="N2073" s="21">
        <v>1</v>
      </c>
      <c r="O2073" s="21" t="s">
        <v>55</v>
      </c>
      <c r="P2073" s="21">
        <v>0</v>
      </c>
      <c r="Q2073" s="21">
        <v>0</v>
      </c>
      <c r="R2073" s="33">
        <v>557914</v>
      </c>
      <c r="S2073" s="33">
        <v>505084</v>
      </c>
      <c r="T2073" s="21">
        <v>0</v>
      </c>
      <c r="U2073" s="33">
        <v>22770</v>
      </c>
      <c r="V2073" s="33">
        <v>37880</v>
      </c>
      <c r="W2073" s="33">
        <v>1308907</v>
      </c>
      <c r="X2073" s="21">
        <f>SUM(2503688,772736)</f>
        <v>3276424</v>
      </c>
      <c r="Y2073" s="33">
        <v>1985586</v>
      </c>
      <c r="Z2073" s="16" t="s">
        <v>126</v>
      </c>
      <c r="AA2073" s="102">
        <v>0</v>
      </c>
      <c r="AB2073" s="21">
        <v>25.4</v>
      </c>
      <c r="AC2073" s="21">
        <v>5</v>
      </c>
      <c r="AD2073" s="21">
        <v>0.2</v>
      </c>
      <c r="AE2073" s="21">
        <v>46.2</v>
      </c>
      <c r="AF2073" s="21">
        <f t="shared" si="32"/>
        <v>76.8</v>
      </c>
      <c r="AG2073" s="21" t="s">
        <v>5243</v>
      </c>
      <c r="AH2073" s="24" t="s">
        <v>5244</v>
      </c>
      <c r="AI2073" s="24" t="s">
        <v>5245</v>
      </c>
      <c r="AJ2073" s="27" t="s">
        <v>32527</v>
      </c>
      <c r="AK2073" s="28" t="s">
        <v>70</v>
      </c>
      <c r="AL2073" s="28">
        <v>10</v>
      </c>
      <c r="AM2073" s="28">
        <v>19960109</v>
      </c>
      <c r="AN2073" s="29">
        <v>662</v>
      </c>
      <c r="AO2073" s="29">
        <v>202306</v>
      </c>
      <c r="AP2073" s="29">
        <v>2022</v>
      </c>
      <c r="AQ2073" s="28">
        <v>207477918</v>
      </c>
      <c r="AR2073" s="28">
        <v>660903996</v>
      </c>
      <c r="AS2073" s="28">
        <v>17330260</v>
      </c>
      <c r="AT2073" s="30">
        <v>2</v>
      </c>
      <c r="AU2073" s="30"/>
      <c r="AV2073" s="30"/>
      <c r="AW2073" s="30"/>
      <c r="AX2073" s="30"/>
      <c r="AY2073" s="30"/>
      <c r="AZ2073" s="30"/>
      <c r="BA2073" s="30"/>
      <c r="BB2073" s="30" t="s">
        <v>54452</v>
      </c>
      <c r="BC2073" s="30" t="s">
        <v>54452</v>
      </c>
      <c r="BD2073" s="30" t="s">
        <v>54452</v>
      </c>
      <c r="BE2073" s="30" t="s">
        <v>54452</v>
      </c>
      <c r="BF2073" s="30" t="s">
        <v>5246</v>
      </c>
      <c r="BG2073" s="30">
        <v>2</v>
      </c>
      <c r="BH2073" s="30"/>
      <c r="BI2073" s="31"/>
    </row>
    <row r="2074" spans="1:61" ht="16.5">
      <c r="A2074" s="21" t="s">
        <v>13748</v>
      </c>
      <c r="B2074" s="21">
        <v>13567</v>
      </c>
      <c r="C2074" s="21">
        <v>1363231</v>
      </c>
      <c r="D2074" s="21">
        <v>2208102810</v>
      </c>
      <c r="E2074" s="22">
        <v>1101110414758</v>
      </c>
      <c r="F2074" s="24" t="s">
        <v>13749</v>
      </c>
      <c r="G2074" s="24" t="s">
        <v>44</v>
      </c>
      <c r="H2074" s="24" t="s">
        <v>51</v>
      </c>
      <c r="I2074" s="24" t="s">
        <v>52</v>
      </c>
      <c r="J2074" s="24" t="s">
        <v>462</v>
      </c>
      <c r="K2074" s="21">
        <v>56</v>
      </c>
      <c r="L2074" s="32" t="s">
        <v>13750</v>
      </c>
      <c r="M2074" s="21" t="s">
        <v>13751</v>
      </c>
      <c r="N2074" s="21">
        <v>1</v>
      </c>
      <c r="O2074" s="21" t="s">
        <v>55</v>
      </c>
      <c r="P2074" s="21">
        <v>0</v>
      </c>
      <c r="Q2074" s="21">
        <v>0</v>
      </c>
      <c r="R2074" s="21">
        <v>0</v>
      </c>
      <c r="S2074" s="21">
        <v>0</v>
      </c>
      <c r="T2074" s="21">
        <v>0</v>
      </c>
      <c r="U2074" s="21">
        <v>0</v>
      </c>
      <c r="V2074" s="21">
        <v>0</v>
      </c>
      <c r="W2074" s="33">
        <v>3589755</v>
      </c>
      <c r="X2074" s="21">
        <v>0</v>
      </c>
      <c r="Y2074" s="33">
        <v>37406183</v>
      </c>
      <c r="Z2074" s="16" t="s">
        <v>315</v>
      </c>
      <c r="AA2074" s="102">
        <v>0</v>
      </c>
      <c r="AB2074" s="21">
        <v>374</v>
      </c>
      <c r="AC2074" s="99">
        <v>0</v>
      </c>
      <c r="AD2074" s="99">
        <v>0</v>
      </c>
      <c r="AE2074" s="21">
        <v>35.799999999999997</v>
      </c>
      <c r="AF2074" s="21">
        <f t="shared" si="32"/>
        <v>409.8</v>
      </c>
      <c r="AG2074" s="21" t="s">
        <v>13752</v>
      </c>
      <c r="AH2074" s="24" t="s">
        <v>13753</v>
      </c>
      <c r="AI2074" s="24" t="s">
        <v>13754</v>
      </c>
      <c r="AJ2074" s="27" t="s">
        <v>32528</v>
      </c>
      <c r="AK2074" s="28" t="s">
        <v>156</v>
      </c>
      <c r="AL2074" s="28">
        <v>10</v>
      </c>
      <c r="AM2074" s="28">
        <v>19860109</v>
      </c>
      <c r="AN2074" s="29">
        <v>675</v>
      </c>
      <c r="AO2074" s="29">
        <v>202306</v>
      </c>
      <c r="AP2074" s="29">
        <v>2022</v>
      </c>
      <c r="AQ2074" s="28">
        <v>301413316</v>
      </c>
      <c r="AR2074" s="28">
        <v>1139873834</v>
      </c>
      <c r="AS2074" s="28">
        <v>22433309</v>
      </c>
      <c r="AT2074" s="30">
        <v>1</v>
      </c>
      <c r="AU2074" s="30"/>
      <c r="AV2074" s="30"/>
      <c r="AW2074" s="30"/>
      <c r="AX2074" s="30"/>
      <c r="AY2074" s="30"/>
      <c r="AZ2074" s="30"/>
      <c r="BA2074" s="30"/>
      <c r="BB2074" s="30" t="s">
        <v>54452</v>
      </c>
      <c r="BC2074" s="30" t="s">
        <v>54452</v>
      </c>
      <c r="BD2074" s="30" t="s">
        <v>54452</v>
      </c>
      <c r="BE2074" s="30" t="s">
        <v>54452</v>
      </c>
      <c r="BF2074" s="30" t="s">
        <v>13755</v>
      </c>
      <c r="BG2074" s="30">
        <v>2</v>
      </c>
      <c r="BH2074" s="30"/>
      <c r="BI2074" s="31"/>
    </row>
    <row r="2075" spans="1:61" ht="16.5">
      <c r="A2075" s="21" t="s">
        <v>7359</v>
      </c>
      <c r="B2075" s="21">
        <v>7435</v>
      </c>
      <c r="C2075" s="21">
        <v>1797733</v>
      </c>
      <c r="D2075" s="21">
        <v>5058103234</v>
      </c>
      <c r="E2075" s="22">
        <v>1712110003043</v>
      </c>
      <c r="F2075" s="24" t="s">
        <v>6770</v>
      </c>
      <c r="G2075" s="24" t="s">
        <v>44</v>
      </c>
      <c r="H2075" s="24" t="s">
        <v>51</v>
      </c>
      <c r="I2075" s="24" t="s">
        <v>52</v>
      </c>
      <c r="J2075" s="24" t="s">
        <v>1033</v>
      </c>
      <c r="K2075" s="21">
        <v>38</v>
      </c>
      <c r="L2075" s="32" t="s">
        <v>7360</v>
      </c>
      <c r="M2075" s="21" t="s">
        <v>7361</v>
      </c>
      <c r="N2075" s="21">
        <v>1</v>
      </c>
      <c r="O2075" s="21" t="s">
        <v>55</v>
      </c>
      <c r="P2075" s="36">
        <v>506</v>
      </c>
      <c r="Q2075" s="21">
        <v>0</v>
      </c>
      <c r="R2075" s="21">
        <v>0</v>
      </c>
      <c r="S2075" s="21">
        <v>0</v>
      </c>
      <c r="T2075" s="21">
        <v>0</v>
      </c>
      <c r="U2075" s="21">
        <v>0</v>
      </c>
      <c r="V2075" s="33">
        <v>24349</v>
      </c>
      <c r="W2075" s="21">
        <v>0</v>
      </c>
      <c r="X2075" s="21">
        <v>0</v>
      </c>
      <c r="Y2075" s="33">
        <v>11234847</v>
      </c>
      <c r="Z2075" s="16" t="s">
        <v>126</v>
      </c>
      <c r="AA2075" s="102">
        <v>0</v>
      </c>
      <c r="AB2075" s="21">
        <v>112.3</v>
      </c>
      <c r="AC2075" s="99">
        <v>0</v>
      </c>
      <c r="AD2075" s="99">
        <v>0</v>
      </c>
      <c r="AE2075" s="21">
        <v>0.2</v>
      </c>
      <c r="AF2075" s="21">
        <f t="shared" si="32"/>
        <v>112.5</v>
      </c>
      <c r="AG2075" s="21" t="s">
        <v>2798</v>
      </c>
      <c r="AH2075" s="24" t="s">
        <v>7362</v>
      </c>
      <c r="AI2075" s="24" t="s">
        <v>7363</v>
      </c>
      <c r="AJ2075" s="27" t="s">
        <v>32529</v>
      </c>
      <c r="AK2075" s="28" t="s">
        <v>60</v>
      </c>
      <c r="AL2075" s="28">
        <v>10</v>
      </c>
      <c r="AM2075" s="28">
        <v>19871201</v>
      </c>
      <c r="AN2075" s="29">
        <v>1300</v>
      </c>
      <c r="AO2075" s="29">
        <v>202308</v>
      </c>
      <c r="AP2075" s="29">
        <v>2022</v>
      </c>
      <c r="AQ2075" s="28">
        <v>862126792</v>
      </c>
      <c r="AR2075" s="28">
        <v>569541084</v>
      </c>
      <c r="AS2075" s="28">
        <v>2954000</v>
      </c>
      <c r="AT2075" s="30">
        <v>2</v>
      </c>
      <c r="AU2075" s="30"/>
      <c r="AV2075" s="30"/>
      <c r="AW2075" s="30"/>
      <c r="AX2075" s="30"/>
      <c r="AY2075" s="30"/>
      <c r="AZ2075" s="30"/>
      <c r="BA2075" s="30"/>
      <c r="BB2075" s="30" t="s">
        <v>54452</v>
      </c>
      <c r="BC2075" s="30" t="s">
        <v>54452</v>
      </c>
      <c r="BD2075" s="30" t="s">
        <v>54452</v>
      </c>
      <c r="BE2075" s="30" t="s">
        <v>54452</v>
      </c>
      <c r="BF2075" s="30" t="s">
        <v>54452</v>
      </c>
      <c r="BG2075" s="30">
        <v>7</v>
      </c>
      <c r="BH2075" s="30"/>
      <c r="BI2075" s="31"/>
    </row>
    <row r="2076" spans="1:61" ht="16.5">
      <c r="A2076" s="21" t="s">
        <v>15711</v>
      </c>
      <c r="B2076" s="21">
        <v>14831</v>
      </c>
      <c r="C2076" s="21">
        <v>1522452</v>
      </c>
      <c r="D2076" s="21">
        <v>1358111947</v>
      </c>
      <c r="E2076" s="22">
        <v>1101110929806</v>
      </c>
      <c r="F2076" s="24" t="s">
        <v>15712</v>
      </c>
      <c r="G2076" s="24" t="s">
        <v>44</v>
      </c>
      <c r="H2076" s="24" t="s">
        <v>51</v>
      </c>
      <c r="I2076" s="24" t="s">
        <v>65</v>
      </c>
      <c r="J2076" s="24" t="s">
        <v>363</v>
      </c>
      <c r="K2076" s="21">
        <v>63</v>
      </c>
      <c r="L2076" s="32" t="s">
        <v>15713</v>
      </c>
      <c r="M2076" s="21" t="s">
        <v>15714</v>
      </c>
      <c r="N2076" s="21">
        <v>1</v>
      </c>
      <c r="O2076" s="21" t="s">
        <v>55</v>
      </c>
      <c r="P2076" s="21">
        <v>0</v>
      </c>
      <c r="Q2076" s="21">
        <v>0</v>
      </c>
      <c r="R2076" s="21">
        <v>0</v>
      </c>
      <c r="S2076" s="21">
        <v>0</v>
      </c>
      <c r="T2076" s="21">
        <v>0</v>
      </c>
      <c r="U2076" s="21">
        <v>0</v>
      </c>
      <c r="V2076" s="33">
        <v>66413</v>
      </c>
      <c r="W2076" s="33">
        <v>288404</v>
      </c>
      <c r="X2076" s="33">
        <v>37000</v>
      </c>
      <c r="Y2076" s="21">
        <v>0</v>
      </c>
      <c r="Z2076" s="16" t="s">
        <v>315</v>
      </c>
      <c r="AA2076" s="102">
        <v>0</v>
      </c>
      <c r="AB2076" s="99">
        <v>0</v>
      </c>
      <c r="AC2076" s="99">
        <v>0</v>
      </c>
      <c r="AD2076" s="99">
        <v>0</v>
      </c>
      <c r="AE2076" s="21">
        <v>3.9</v>
      </c>
      <c r="AF2076" s="21">
        <f t="shared" si="32"/>
        <v>3.9</v>
      </c>
      <c r="AG2076" s="21" t="s">
        <v>15715</v>
      </c>
      <c r="AH2076" s="24" t="s">
        <v>15716</v>
      </c>
      <c r="AI2076" s="24" t="s">
        <v>15717</v>
      </c>
      <c r="AJ2076" s="27" t="s">
        <v>32530</v>
      </c>
      <c r="AK2076" s="28" t="s">
        <v>60</v>
      </c>
      <c r="AL2076" s="28">
        <v>10</v>
      </c>
      <c r="AM2076" s="28">
        <v>19930324</v>
      </c>
      <c r="AN2076" s="29">
        <v>511</v>
      </c>
      <c r="AO2076" s="29">
        <v>202304</v>
      </c>
      <c r="AP2076" s="29">
        <v>2022</v>
      </c>
      <c r="AQ2076" s="28">
        <v>73954893</v>
      </c>
      <c r="AR2076" s="28">
        <v>72659452</v>
      </c>
      <c r="AS2076" s="28">
        <v>1600000</v>
      </c>
      <c r="AT2076" s="30">
        <v>2</v>
      </c>
      <c r="AU2076" s="30"/>
      <c r="AV2076" s="30"/>
      <c r="AW2076" s="30"/>
      <c r="AX2076" s="30"/>
      <c r="AY2076" s="30"/>
      <c r="AZ2076" s="30"/>
      <c r="BA2076" s="30"/>
      <c r="BB2076" s="30" t="s">
        <v>54452</v>
      </c>
      <c r="BC2076" s="30" t="s">
        <v>54452</v>
      </c>
      <c r="BD2076" s="30" t="s">
        <v>54452</v>
      </c>
      <c r="BE2076" s="30" t="s">
        <v>54452</v>
      </c>
      <c r="BF2076" s="30" t="s">
        <v>15718</v>
      </c>
      <c r="BG2076" s="30">
        <v>2</v>
      </c>
      <c r="BH2076" s="30"/>
      <c r="BI2076" s="31"/>
    </row>
    <row r="2077" spans="1:61" ht="16.5">
      <c r="A2077" s="21" t="s">
        <v>9447</v>
      </c>
      <c r="B2077" s="21">
        <v>9690</v>
      </c>
      <c r="C2077" s="21">
        <v>8352824</v>
      </c>
      <c r="D2077" s="21">
        <v>2508600900</v>
      </c>
      <c r="E2077" s="22">
        <v>2001110508338</v>
      </c>
      <c r="F2077" s="24" t="s">
        <v>9448</v>
      </c>
      <c r="G2077" s="24" t="s">
        <v>44</v>
      </c>
      <c r="H2077" s="24" t="s">
        <v>51</v>
      </c>
      <c r="I2077" s="24" t="s">
        <v>65</v>
      </c>
      <c r="J2077" s="24" t="s">
        <v>467</v>
      </c>
      <c r="K2077" s="21">
        <v>49</v>
      </c>
      <c r="L2077" s="32" t="s">
        <v>9449</v>
      </c>
      <c r="M2077" s="21" t="s">
        <v>9450</v>
      </c>
      <c r="N2077" s="21">
        <v>1</v>
      </c>
      <c r="O2077" s="21" t="s">
        <v>55</v>
      </c>
      <c r="P2077" s="21">
        <v>0</v>
      </c>
      <c r="Q2077" s="33">
        <v>8542661</v>
      </c>
      <c r="R2077" s="21">
        <v>0</v>
      </c>
      <c r="S2077" s="33">
        <v>1961200</v>
      </c>
      <c r="T2077" s="21">
        <v>0</v>
      </c>
      <c r="U2077" s="33">
        <v>92231</v>
      </c>
      <c r="V2077" s="21">
        <v>0</v>
      </c>
      <c r="W2077" s="33">
        <v>1709553</v>
      </c>
      <c r="X2077" s="21">
        <v>0</v>
      </c>
      <c r="Y2077" s="33">
        <v>18908</v>
      </c>
      <c r="Z2077" s="16" t="s">
        <v>315</v>
      </c>
      <c r="AA2077" s="102">
        <v>0</v>
      </c>
      <c r="AB2077" s="21">
        <v>85.6</v>
      </c>
      <c r="AC2077" s="21">
        <v>19.600000000000001</v>
      </c>
      <c r="AD2077" s="21">
        <v>0.9</v>
      </c>
      <c r="AE2077" s="21">
        <v>17</v>
      </c>
      <c r="AF2077" s="21">
        <f t="shared" si="32"/>
        <v>123.1</v>
      </c>
      <c r="AG2077" s="21" t="s">
        <v>9451</v>
      </c>
      <c r="AH2077" s="24" t="s">
        <v>9452</v>
      </c>
      <c r="AI2077" s="24" t="s">
        <v>9453</v>
      </c>
      <c r="AJ2077" s="27" t="s">
        <v>32531</v>
      </c>
      <c r="AK2077" s="28" t="s">
        <v>60</v>
      </c>
      <c r="AL2077" s="28">
        <v>10</v>
      </c>
      <c r="AM2077" s="28">
        <v>20171010</v>
      </c>
      <c r="AN2077" s="29">
        <v>463</v>
      </c>
      <c r="AO2077" s="29">
        <v>202212</v>
      </c>
      <c r="AP2077" s="29">
        <v>2022</v>
      </c>
      <c r="AQ2077" s="28">
        <v>164864918</v>
      </c>
      <c r="AR2077" s="28">
        <v>93510708</v>
      </c>
      <c r="AS2077" s="28">
        <v>2191680</v>
      </c>
      <c r="AT2077" s="30">
        <v>2</v>
      </c>
      <c r="AU2077" s="30"/>
      <c r="AV2077" s="30"/>
      <c r="AW2077" s="30"/>
      <c r="AX2077" s="30"/>
      <c r="AY2077" s="30"/>
      <c r="AZ2077" s="30"/>
      <c r="BA2077" s="30"/>
      <c r="BB2077" s="30" t="s">
        <v>54452</v>
      </c>
      <c r="BC2077" s="30" t="s">
        <v>54452</v>
      </c>
      <c r="BD2077" s="30" t="s">
        <v>54452</v>
      </c>
      <c r="BE2077" s="30" t="s">
        <v>54452</v>
      </c>
      <c r="BF2077" s="30" t="s">
        <v>54452</v>
      </c>
      <c r="BG2077" s="30">
        <v>7</v>
      </c>
      <c r="BH2077" s="30"/>
      <c r="BI2077" s="31"/>
    </row>
    <row r="2078" spans="1:61" ht="16.5">
      <c r="A2078" s="21" t="s">
        <v>9419</v>
      </c>
      <c r="B2078" s="21">
        <v>9656</v>
      </c>
      <c r="C2078" s="21">
        <v>9308741</v>
      </c>
      <c r="D2078" s="21">
        <v>8568801695</v>
      </c>
      <c r="E2078" s="22">
        <v>1101117386017</v>
      </c>
      <c r="F2078" s="24" t="s">
        <v>9420</v>
      </c>
      <c r="G2078" s="24" t="s">
        <v>44</v>
      </c>
      <c r="H2078" s="24" t="s">
        <v>51</v>
      </c>
      <c r="I2078" s="24" t="s">
        <v>65</v>
      </c>
      <c r="J2078" s="24" t="s">
        <v>171</v>
      </c>
      <c r="K2078" s="21">
        <v>48</v>
      </c>
      <c r="L2078" s="32" t="s">
        <v>9421</v>
      </c>
      <c r="M2078" s="21" t="s">
        <v>7389</v>
      </c>
      <c r="N2078" s="21">
        <v>1</v>
      </c>
      <c r="O2078" s="21">
        <v>0</v>
      </c>
      <c r="P2078" s="21">
        <v>0</v>
      </c>
      <c r="Q2078" s="21">
        <v>0</v>
      </c>
      <c r="R2078" s="21">
        <v>0</v>
      </c>
      <c r="S2078" s="21">
        <v>0</v>
      </c>
      <c r="T2078" s="21">
        <v>0</v>
      </c>
      <c r="U2078" s="21">
        <v>0</v>
      </c>
      <c r="V2078" s="21">
        <v>0</v>
      </c>
      <c r="W2078" s="21">
        <v>0</v>
      </c>
      <c r="X2078" s="21">
        <v>0</v>
      </c>
      <c r="Y2078" s="21">
        <v>0</v>
      </c>
      <c r="Z2078" s="16" t="s">
        <v>315</v>
      </c>
      <c r="AA2078" s="101">
        <v>0</v>
      </c>
      <c r="AB2078" s="98">
        <v>0</v>
      </c>
      <c r="AC2078" s="98">
        <v>0</v>
      </c>
      <c r="AD2078" s="98">
        <v>0</v>
      </c>
      <c r="AE2078" s="98">
        <v>0</v>
      </c>
      <c r="AF2078" s="21">
        <f t="shared" si="32"/>
        <v>0</v>
      </c>
      <c r="AG2078" s="21" t="s">
        <v>9422</v>
      </c>
      <c r="AH2078" s="24" t="s">
        <v>9423</v>
      </c>
      <c r="AI2078" s="24" t="s">
        <v>9424</v>
      </c>
      <c r="AJ2078" s="27" t="s">
        <v>30871</v>
      </c>
      <c r="AK2078" s="28" t="s">
        <v>47</v>
      </c>
      <c r="AL2078" s="28">
        <v>10</v>
      </c>
      <c r="AM2078" s="28">
        <v>20200211</v>
      </c>
      <c r="AN2078" s="29">
        <v>479</v>
      </c>
      <c r="AO2078" s="29">
        <v>202211</v>
      </c>
      <c r="AP2078" s="29"/>
      <c r="AQ2078" s="28"/>
      <c r="AR2078" s="28"/>
      <c r="AS2078" s="28"/>
      <c r="AT2078" s="30">
        <v>2</v>
      </c>
      <c r="AU2078" s="30"/>
      <c r="AV2078" s="30"/>
      <c r="AW2078" s="30"/>
      <c r="AX2078" s="30"/>
      <c r="AY2078" s="30"/>
      <c r="AZ2078" s="30"/>
      <c r="BA2078" s="30"/>
      <c r="BB2078" s="30" t="s">
        <v>54452</v>
      </c>
      <c r="BC2078" s="30" t="s">
        <v>54452</v>
      </c>
      <c r="BD2078" s="30" t="s">
        <v>54452</v>
      </c>
      <c r="BE2078" s="30" t="s">
        <v>54452</v>
      </c>
      <c r="BF2078" s="30" t="s">
        <v>54452</v>
      </c>
      <c r="BG2078" s="30">
        <v>7</v>
      </c>
      <c r="BH2078" s="30"/>
      <c r="BI2078" s="31"/>
    </row>
    <row r="2079" spans="1:61" ht="16.5">
      <c r="A2079" s="21" t="s">
        <v>2978</v>
      </c>
      <c r="B2079" s="21">
        <v>2662</v>
      </c>
      <c r="C2079" s="21">
        <v>1562343</v>
      </c>
      <c r="D2079" s="21">
        <v>2118144306</v>
      </c>
      <c r="E2079" s="22">
        <v>1753110001322</v>
      </c>
      <c r="F2079" s="24" t="s">
        <v>2979</v>
      </c>
      <c r="G2079" s="24" t="s">
        <v>44</v>
      </c>
      <c r="H2079" s="24" t="s">
        <v>51</v>
      </c>
      <c r="I2079" s="24" t="s">
        <v>52</v>
      </c>
      <c r="J2079" s="24" t="s">
        <v>1045</v>
      </c>
      <c r="K2079" s="21">
        <v>17</v>
      </c>
      <c r="L2079" s="32" t="s">
        <v>2980</v>
      </c>
      <c r="M2079" s="21" t="s">
        <v>2981</v>
      </c>
      <c r="N2079" s="21">
        <v>1</v>
      </c>
      <c r="O2079" s="21" t="s">
        <v>55</v>
      </c>
      <c r="P2079" s="21">
        <v>0</v>
      </c>
      <c r="Q2079" s="33">
        <v>30417</v>
      </c>
      <c r="R2079" s="21">
        <v>0</v>
      </c>
      <c r="S2079" s="33">
        <v>896035</v>
      </c>
      <c r="T2079" s="21">
        <v>0</v>
      </c>
      <c r="U2079" s="33">
        <v>180077</v>
      </c>
      <c r="V2079" s="33">
        <v>5166124</v>
      </c>
      <c r="W2079" s="33">
        <v>280657</v>
      </c>
      <c r="X2079" s="21">
        <v>0</v>
      </c>
      <c r="Y2079" s="33">
        <v>561774</v>
      </c>
      <c r="Z2079" s="16" t="s">
        <v>56</v>
      </c>
      <c r="AA2079" s="102">
        <v>0</v>
      </c>
      <c r="AB2079" s="21">
        <v>5.9</v>
      </c>
      <c r="AC2079" s="21">
        <v>8.9</v>
      </c>
      <c r="AD2079" s="21">
        <v>1.8</v>
      </c>
      <c r="AE2079" s="21">
        <v>54.4</v>
      </c>
      <c r="AF2079" s="21">
        <f t="shared" si="32"/>
        <v>71</v>
      </c>
      <c r="AG2079" s="21" t="s">
        <v>2982</v>
      </c>
      <c r="AH2079" s="24" t="s">
        <v>2983</v>
      </c>
      <c r="AI2079" s="24" t="s">
        <v>2984</v>
      </c>
      <c r="AJ2079" s="27" t="s">
        <v>32532</v>
      </c>
      <c r="AK2079" s="28" t="s">
        <v>60</v>
      </c>
      <c r="AL2079" s="28">
        <v>10</v>
      </c>
      <c r="AM2079" s="28">
        <v>19850131</v>
      </c>
      <c r="AN2079" s="29">
        <v>600</v>
      </c>
      <c r="AO2079" s="29">
        <v>202306</v>
      </c>
      <c r="AP2079" s="29">
        <v>2022</v>
      </c>
      <c r="AQ2079" s="28">
        <v>452990870</v>
      </c>
      <c r="AR2079" s="28">
        <v>495044100</v>
      </c>
      <c r="AS2079" s="28">
        <v>34400000</v>
      </c>
      <c r="AT2079" s="30">
        <v>2</v>
      </c>
      <c r="AU2079" s="30"/>
      <c r="AV2079" s="30"/>
      <c r="AW2079" s="30"/>
      <c r="AX2079" s="30"/>
      <c r="AY2079" s="30"/>
      <c r="AZ2079" s="30"/>
      <c r="BA2079" s="30"/>
      <c r="BB2079" s="30" t="s">
        <v>54452</v>
      </c>
      <c r="BC2079" s="30" t="s">
        <v>54452</v>
      </c>
      <c r="BD2079" s="30" t="s">
        <v>54452</v>
      </c>
      <c r="BE2079" s="30" t="s">
        <v>54452</v>
      </c>
      <c r="BF2079" s="30" t="s">
        <v>54452</v>
      </c>
      <c r="BG2079" s="30">
        <v>7</v>
      </c>
      <c r="BH2079" s="30"/>
      <c r="BI2079" s="31"/>
    </row>
    <row r="2080" spans="1:61" ht="16.5">
      <c r="A2080" s="21" t="s">
        <v>6323</v>
      </c>
      <c r="B2080" s="21">
        <v>6403</v>
      </c>
      <c r="C2080" s="21">
        <v>1197877</v>
      </c>
      <c r="D2080" s="21">
        <v>2128144110</v>
      </c>
      <c r="E2080" s="22">
        <v>1101111784952</v>
      </c>
      <c r="F2080" s="24" t="s">
        <v>6324</v>
      </c>
      <c r="G2080" s="24" t="s">
        <v>44</v>
      </c>
      <c r="H2080" s="24" t="s">
        <v>51</v>
      </c>
      <c r="I2080" s="24" t="s">
        <v>65</v>
      </c>
      <c r="J2080" s="24" t="s">
        <v>1042</v>
      </c>
      <c r="K2080" s="21">
        <v>36</v>
      </c>
      <c r="L2080" s="32" t="s">
        <v>6325</v>
      </c>
      <c r="M2080" s="21" t="s">
        <v>6326</v>
      </c>
      <c r="N2080" s="21">
        <v>1</v>
      </c>
      <c r="O2080" s="21" t="s">
        <v>55</v>
      </c>
      <c r="P2080" s="39">
        <v>954493</v>
      </c>
      <c r="Q2080" s="33">
        <v>1145507</v>
      </c>
      <c r="R2080" s="21">
        <v>0</v>
      </c>
      <c r="S2080" s="33">
        <v>2200241</v>
      </c>
      <c r="T2080" s="21">
        <v>0</v>
      </c>
      <c r="U2080" s="39">
        <v>18187</v>
      </c>
      <c r="V2080" s="21">
        <v>0</v>
      </c>
      <c r="W2080" s="33">
        <v>57755</v>
      </c>
      <c r="X2080" s="33">
        <v>26500</v>
      </c>
      <c r="Y2080" s="33">
        <v>12765919</v>
      </c>
      <c r="Z2080" s="16" t="s">
        <v>126</v>
      </c>
      <c r="AA2080" s="21">
        <v>9.5</v>
      </c>
      <c r="AB2080" s="21">
        <v>139.1</v>
      </c>
      <c r="AC2080" s="21">
        <v>22</v>
      </c>
      <c r="AD2080" s="21">
        <v>0.1</v>
      </c>
      <c r="AE2080" s="21">
        <v>0.8</v>
      </c>
      <c r="AF2080" s="21">
        <f t="shared" si="32"/>
        <v>171.5</v>
      </c>
      <c r="AG2080" s="21" t="s">
        <v>6327</v>
      </c>
      <c r="AH2080" s="24" t="s">
        <v>6328</v>
      </c>
      <c r="AI2080" s="24" t="s">
        <v>6329</v>
      </c>
      <c r="AJ2080" s="27" t="s">
        <v>32533</v>
      </c>
      <c r="AK2080" s="28" t="s">
        <v>70</v>
      </c>
      <c r="AL2080" s="28">
        <v>10</v>
      </c>
      <c r="AM2080" s="28">
        <v>19991007</v>
      </c>
      <c r="AN2080" s="29">
        <v>329</v>
      </c>
      <c r="AO2080" s="29">
        <v>202306</v>
      </c>
      <c r="AP2080" s="29">
        <v>2022</v>
      </c>
      <c r="AQ2080" s="28">
        <v>114240537</v>
      </c>
      <c r="AR2080" s="28">
        <v>303062390</v>
      </c>
      <c r="AS2080" s="28">
        <v>4369262</v>
      </c>
      <c r="AT2080" s="30">
        <v>1</v>
      </c>
      <c r="AU2080" s="30"/>
      <c r="AV2080" s="30"/>
      <c r="AW2080" s="30"/>
      <c r="AX2080" s="30"/>
      <c r="AY2080" s="30"/>
      <c r="AZ2080" s="30"/>
      <c r="BA2080" s="30"/>
      <c r="BB2080" s="30" t="s">
        <v>54452</v>
      </c>
      <c r="BC2080" s="30" t="s">
        <v>54452</v>
      </c>
      <c r="BD2080" s="30" t="s">
        <v>54452</v>
      </c>
      <c r="BE2080" s="30" t="s">
        <v>54452</v>
      </c>
      <c r="BF2080" s="30" t="s">
        <v>54452</v>
      </c>
      <c r="BG2080" s="30">
        <v>7</v>
      </c>
      <c r="BH2080" s="30" t="s">
        <v>6330</v>
      </c>
      <c r="BI2080" s="31"/>
    </row>
    <row r="2081" spans="1:61" ht="16.5">
      <c r="A2081" s="21" t="s">
        <v>9017</v>
      </c>
      <c r="B2081" s="21">
        <v>9232</v>
      </c>
      <c r="C2081" s="21">
        <v>2189186</v>
      </c>
      <c r="D2081" s="21">
        <v>2208691701</v>
      </c>
      <c r="E2081" s="22">
        <v>1101113067463</v>
      </c>
      <c r="F2081" s="24" t="s">
        <v>9018</v>
      </c>
      <c r="G2081" s="24" t="s">
        <v>44</v>
      </c>
      <c r="H2081" s="24" t="s">
        <v>51</v>
      </c>
      <c r="I2081" s="24" t="s">
        <v>65</v>
      </c>
      <c r="J2081" s="24" t="s">
        <v>313</v>
      </c>
      <c r="K2081" s="21">
        <v>46</v>
      </c>
      <c r="L2081" s="32" t="s">
        <v>9019</v>
      </c>
      <c r="M2081" s="21" t="s">
        <v>9020</v>
      </c>
      <c r="N2081" s="21">
        <v>1</v>
      </c>
      <c r="O2081" s="21" t="s">
        <v>55</v>
      </c>
      <c r="P2081" s="33">
        <v>5562325</v>
      </c>
      <c r="Q2081" s="33">
        <v>13207062</v>
      </c>
      <c r="R2081" s="21">
        <v>0</v>
      </c>
      <c r="S2081" s="33">
        <v>166902</v>
      </c>
      <c r="T2081" s="21">
        <v>0</v>
      </c>
      <c r="U2081" s="33">
        <v>281972</v>
      </c>
      <c r="V2081" s="21">
        <v>0</v>
      </c>
      <c r="W2081" s="33">
        <v>3740</v>
      </c>
      <c r="X2081" s="33">
        <v>12684</v>
      </c>
      <c r="Y2081" s="33">
        <v>90828</v>
      </c>
      <c r="Z2081" s="16" t="s">
        <v>315</v>
      </c>
      <c r="AA2081" s="21">
        <v>55.6</v>
      </c>
      <c r="AB2081" s="21">
        <v>132.9</v>
      </c>
      <c r="AC2081" s="21">
        <v>1.6</v>
      </c>
      <c r="AD2081" s="21">
        <v>2.8</v>
      </c>
      <c r="AE2081" s="21">
        <v>0.1</v>
      </c>
      <c r="AF2081" s="21">
        <f t="shared" si="32"/>
        <v>193</v>
      </c>
      <c r="AG2081" s="21" t="s">
        <v>9021</v>
      </c>
      <c r="AH2081" s="24" t="s">
        <v>9022</v>
      </c>
      <c r="AI2081" s="24" t="s">
        <v>9023</v>
      </c>
      <c r="AJ2081" s="27" t="s">
        <v>31945</v>
      </c>
      <c r="AK2081" s="28" t="s">
        <v>60</v>
      </c>
      <c r="AL2081" s="28">
        <v>10</v>
      </c>
      <c r="AM2081" s="28">
        <v>20040816</v>
      </c>
      <c r="AN2081" s="29">
        <v>485</v>
      </c>
      <c r="AO2081" s="29">
        <v>202212</v>
      </c>
      <c r="AP2081" s="29">
        <v>2022</v>
      </c>
      <c r="AQ2081" s="28">
        <v>68153652</v>
      </c>
      <c r="AR2081" s="28">
        <v>71812305</v>
      </c>
      <c r="AS2081" s="28">
        <v>800000</v>
      </c>
      <c r="AT2081" s="30">
        <v>2</v>
      </c>
      <c r="AU2081" s="30"/>
      <c r="AV2081" s="30"/>
      <c r="AW2081" s="30"/>
      <c r="AX2081" s="30"/>
      <c r="AY2081" s="30"/>
      <c r="AZ2081" s="30"/>
      <c r="BA2081" s="30"/>
      <c r="BB2081" s="30" t="s">
        <v>54452</v>
      </c>
      <c r="BC2081" s="30" t="s">
        <v>54452</v>
      </c>
      <c r="BD2081" s="30" t="s">
        <v>54452</v>
      </c>
      <c r="BE2081" s="30" t="s">
        <v>54452</v>
      </c>
      <c r="BF2081" s="30" t="s">
        <v>54452</v>
      </c>
      <c r="BG2081" s="30">
        <v>8</v>
      </c>
      <c r="BH2081" s="30"/>
      <c r="BI2081" s="31"/>
    </row>
    <row r="2082" spans="1:61" ht="16.5">
      <c r="A2082" s="21" t="s">
        <v>9347</v>
      </c>
      <c r="B2082" s="21">
        <v>9552</v>
      </c>
      <c r="C2082" s="21">
        <v>6394578</v>
      </c>
      <c r="D2082" s="21">
        <v>1048659132</v>
      </c>
      <c r="E2082" s="22">
        <v>1101115653666</v>
      </c>
      <c r="F2082" s="24" t="s">
        <v>9348</v>
      </c>
      <c r="G2082" s="24" t="s">
        <v>44</v>
      </c>
      <c r="H2082" s="24" t="s">
        <v>51</v>
      </c>
      <c r="I2082" s="24" t="s">
        <v>63</v>
      </c>
      <c r="J2082" s="24" t="s">
        <v>171</v>
      </c>
      <c r="K2082" s="21">
        <v>48</v>
      </c>
      <c r="L2082" s="32" t="s">
        <v>9349</v>
      </c>
      <c r="M2082" s="21" t="s">
        <v>6507</v>
      </c>
      <c r="N2082" s="21">
        <v>1</v>
      </c>
      <c r="O2082" s="21" t="s">
        <v>55</v>
      </c>
      <c r="P2082" s="33">
        <v>19002</v>
      </c>
      <c r="Q2082" s="33">
        <v>3628304</v>
      </c>
      <c r="R2082" s="21">
        <v>0</v>
      </c>
      <c r="S2082" s="21">
        <v>0</v>
      </c>
      <c r="T2082" s="21">
        <v>0</v>
      </c>
      <c r="U2082" s="21">
        <v>0</v>
      </c>
      <c r="V2082" s="21">
        <v>0</v>
      </c>
      <c r="W2082" s="21">
        <v>0</v>
      </c>
      <c r="X2082" s="21">
        <v>0</v>
      </c>
      <c r="Y2082" s="36">
        <v>300</v>
      </c>
      <c r="Z2082" s="16" t="s">
        <v>315</v>
      </c>
      <c r="AA2082" s="21">
        <v>0.1</v>
      </c>
      <c r="AB2082" s="21">
        <v>36.200000000000003</v>
      </c>
      <c r="AC2082" s="99">
        <v>0</v>
      </c>
      <c r="AD2082" s="99">
        <v>0</v>
      </c>
      <c r="AE2082" s="99">
        <v>0</v>
      </c>
      <c r="AF2082" s="21">
        <f t="shared" si="32"/>
        <v>36.300000000000004</v>
      </c>
      <c r="AG2082" s="21" t="s">
        <v>9350</v>
      </c>
      <c r="AH2082" s="24" t="s">
        <v>9351</v>
      </c>
      <c r="AI2082" s="24" t="s">
        <v>9352</v>
      </c>
      <c r="AJ2082" s="27" t="s">
        <v>32173</v>
      </c>
      <c r="AK2082" s="28" t="s">
        <v>60</v>
      </c>
      <c r="AL2082" s="28">
        <v>10</v>
      </c>
      <c r="AM2082" s="28">
        <v>20150302</v>
      </c>
      <c r="AN2082" s="29">
        <v>2293</v>
      </c>
      <c r="AO2082" s="29">
        <v>202212</v>
      </c>
      <c r="AP2082" s="29">
        <v>2022</v>
      </c>
      <c r="AQ2082" s="28">
        <v>1247811265</v>
      </c>
      <c r="AR2082" s="28">
        <v>728486415</v>
      </c>
      <c r="AS2082" s="28">
        <v>500000000</v>
      </c>
      <c r="AT2082" s="30">
        <v>2</v>
      </c>
      <c r="AU2082" s="30"/>
      <c r="AV2082" s="30"/>
      <c r="AW2082" s="30"/>
      <c r="AX2082" s="30"/>
      <c r="AY2082" s="30"/>
      <c r="AZ2082" s="30"/>
      <c r="BA2082" s="30"/>
      <c r="BB2082" s="30" t="s">
        <v>54452</v>
      </c>
      <c r="BC2082" s="30" t="s">
        <v>54452</v>
      </c>
      <c r="BD2082" s="30" t="s">
        <v>54452</v>
      </c>
      <c r="BE2082" s="30" t="s">
        <v>54452</v>
      </c>
      <c r="BF2082" s="30" t="s">
        <v>54452</v>
      </c>
      <c r="BG2082" s="30">
        <v>5</v>
      </c>
      <c r="BH2082" s="30" t="s">
        <v>9353</v>
      </c>
      <c r="BI2082" s="31"/>
    </row>
    <row r="2083" spans="1:61" ht="16.5">
      <c r="A2083" s="21" t="s">
        <v>29657</v>
      </c>
      <c r="B2083" s="21">
        <v>24351</v>
      </c>
      <c r="C2083" s="21">
        <v>1457750</v>
      </c>
      <c r="D2083" s="21">
        <v>1068195255</v>
      </c>
      <c r="E2083" s="22">
        <v>1101112126351</v>
      </c>
      <c r="F2083" s="24" t="s">
        <v>29658</v>
      </c>
      <c r="G2083" s="24" t="s">
        <v>104</v>
      </c>
      <c r="H2083" s="24" t="s">
        <v>51</v>
      </c>
      <c r="I2083" s="24" t="s">
        <v>63</v>
      </c>
      <c r="J2083" s="24" t="s">
        <v>363</v>
      </c>
      <c r="K2083" s="21">
        <v>63</v>
      </c>
      <c r="L2083" s="32" t="s">
        <v>29659</v>
      </c>
      <c r="M2083" s="21" t="s">
        <v>29660</v>
      </c>
      <c r="N2083" s="21">
        <v>1</v>
      </c>
      <c r="O2083" s="21" t="s">
        <v>55</v>
      </c>
      <c r="P2083" s="21">
        <v>0</v>
      </c>
      <c r="Q2083" s="21">
        <v>0</v>
      </c>
      <c r="R2083" s="33">
        <v>98195</v>
      </c>
      <c r="S2083" s="21">
        <v>0</v>
      </c>
      <c r="T2083" s="21">
        <v>0</v>
      </c>
      <c r="U2083" s="36">
        <v>10</v>
      </c>
      <c r="V2083" s="33">
        <v>222758</v>
      </c>
      <c r="W2083" s="21">
        <v>0</v>
      </c>
      <c r="X2083" s="21">
        <v>0</v>
      </c>
      <c r="Y2083" s="21">
        <v>0</v>
      </c>
      <c r="Z2083" s="16" t="s">
        <v>315</v>
      </c>
      <c r="AA2083" s="102">
        <v>0</v>
      </c>
      <c r="AB2083" s="21">
        <v>0.9</v>
      </c>
      <c r="AC2083" s="99">
        <v>0</v>
      </c>
      <c r="AD2083" s="99">
        <v>0</v>
      </c>
      <c r="AE2083" s="21">
        <v>2.2000000000000002</v>
      </c>
      <c r="AF2083" s="21">
        <f t="shared" si="32"/>
        <v>3.1</v>
      </c>
      <c r="AG2083" s="21" t="s">
        <v>29661</v>
      </c>
      <c r="AH2083" s="24"/>
      <c r="AI2083" s="24" t="s">
        <v>29662</v>
      </c>
      <c r="AJ2083" s="27" t="s">
        <v>32534</v>
      </c>
      <c r="AK2083" s="28" t="s">
        <v>60</v>
      </c>
      <c r="AL2083" s="28">
        <v>10</v>
      </c>
      <c r="AM2083" s="28">
        <v>20010102</v>
      </c>
      <c r="AN2083" s="29">
        <v>6246</v>
      </c>
      <c r="AO2083" s="29">
        <v>202212</v>
      </c>
      <c r="AP2083" s="29">
        <v>2022</v>
      </c>
      <c r="AQ2083" s="28">
        <v>220634722</v>
      </c>
      <c r="AR2083" s="28">
        <v>40763967</v>
      </c>
      <c r="AS2083" s="28">
        <v>500000</v>
      </c>
      <c r="AT2083" s="30">
        <v>2</v>
      </c>
      <c r="AU2083" s="30"/>
      <c r="AV2083" s="30"/>
      <c r="AW2083" s="30"/>
      <c r="AX2083" s="30"/>
      <c r="AY2083" s="30"/>
      <c r="AZ2083" s="30"/>
      <c r="BA2083" s="30"/>
      <c r="BB2083" s="30" t="s">
        <v>54452</v>
      </c>
      <c r="BC2083" s="30" t="s">
        <v>54452</v>
      </c>
      <c r="BD2083" s="30" t="s">
        <v>54452</v>
      </c>
      <c r="BE2083" s="30" t="s">
        <v>54452</v>
      </c>
      <c r="BF2083" s="30" t="s">
        <v>29663</v>
      </c>
      <c r="BG2083" s="30">
        <v>2</v>
      </c>
      <c r="BH2083" s="30"/>
      <c r="BI2083" s="31"/>
    </row>
    <row r="2084" spans="1:61" ht="16.5">
      <c r="A2084" s="21" t="s">
        <v>9367</v>
      </c>
      <c r="B2084" s="21">
        <v>9570</v>
      </c>
      <c r="C2084" s="21">
        <v>1800603</v>
      </c>
      <c r="D2084" s="21">
        <v>2298116010</v>
      </c>
      <c r="E2084" s="22">
        <v>1101111141566</v>
      </c>
      <c r="F2084" s="24" t="s">
        <v>9368</v>
      </c>
      <c r="G2084" s="24" t="s">
        <v>44</v>
      </c>
      <c r="H2084" s="24" t="s">
        <v>51</v>
      </c>
      <c r="I2084" s="24" t="s">
        <v>63</v>
      </c>
      <c r="J2084" s="24" t="s">
        <v>171</v>
      </c>
      <c r="K2084" s="21">
        <v>48</v>
      </c>
      <c r="L2084" s="32" t="s">
        <v>9369</v>
      </c>
      <c r="M2084" s="21" t="s">
        <v>6507</v>
      </c>
      <c r="N2084" s="21">
        <v>1</v>
      </c>
      <c r="O2084" s="21" t="s">
        <v>83</v>
      </c>
      <c r="P2084" s="21">
        <v>0</v>
      </c>
      <c r="Q2084" s="51">
        <v>1354814512</v>
      </c>
      <c r="R2084" s="51">
        <v>5715897</v>
      </c>
      <c r="S2084" s="51">
        <v>870912014</v>
      </c>
      <c r="T2084" s="21">
        <v>0</v>
      </c>
      <c r="U2084" s="51">
        <v>143131430</v>
      </c>
      <c r="V2084" s="51">
        <v>3832255815</v>
      </c>
      <c r="W2084" s="21">
        <v>0</v>
      </c>
      <c r="X2084" s="51">
        <v>2100226150</v>
      </c>
      <c r="Y2084" s="51">
        <v>1148129369</v>
      </c>
      <c r="Z2084" s="16" t="s">
        <v>315</v>
      </c>
      <c r="AA2084" s="102">
        <v>0</v>
      </c>
      <c r="AB2084" s="21">
        <v>25</v>
      </c>
      <c r="AC2084" s="21">
        <v>8.6999999999999993</v>
      </c>
      <c r="AD2084" s="21">
        <v>1.4</v>
      </c>
      <c r="AE2084" s="21">
        <v>59.3</v>
      </c>
      <c r="AF2084" s="21">
        <f t="shared" si="32"/>
        <v>94.4</v>
      </c>
      <c r="AG2084" s="21" t="s">
        <v>9350</v>
      </c>
      <c r="AH2084" s="24" t="s">
        <v>9370</v>
      </c>
      <c r="AI2084" s="24" t="s">
        <v>9371</v>
      </c>
      <c r="AJ2084" s="27" t="s">
        <v>32535</v>
      </c>
      <c r="AK2084" s="28" t="s">
        <v>60</v>
      </c>
      <c r="AL2084" s="28">
        <v>10</v>
      </c>
      <c r="AM2084" s="28">
        <v>19950501</v>
      </c>
      <c r="AN2084" s="29">
        <v>2303</v>
      </c>
      <c r="AO2084" s="29">
        <v>202212</v>
      </c>
      <c r="AP2084" s="29">
        <v>2022</v>
      </c>
      <c r="AQ2084" s="28">
        <v>1316363141</v>
      </c>
      <c r="AR2084" s="28">
        <v>391251512</v>
      </c>
      <c r="AS2084" s="28">
        <v>123828280</v>
      </c>
      <c r="AT2084" s="30">
        <v>2</v>
      </c>
      <c r="AU2084" s="30"/>
      <c r="AV2084" s="30"/>
      <c r="AW2084" s="30"/>
      <c r="AX2084" s="30"/>
      <c r="AY2084" s="30"/>
      <c r="AZ2084" s="30"/>
      <c r="BA2084" s="30"/>
      <c r="BB2084" s="30" t="s">
        <v>54452</v>
      </c>
      <c r="BC2084" s="30" t="s">
        <v>54452</v>
      </c>
      <c r="BD2084" s="30" t="s">
        <v>54452</v>
      </c>
      <c r="BE2084" s="30" t="s">
        <v>54452</v>
      </c>
      <c r="BF2084" s="30" t="s">
        <v>54452</v>
      </c>
      <c r="BG2084" s="30">
        <v>4</v>
      </c>
      <c r="BH2084" s="30" t="s">
        <v>9287</v>
      </c>
      <c r="BI2084" s="31"/>
    </row>
    <row r="2085" spans="1:61" ht="16.5">
      <c r="A2085" s="21" t="s">
        <v>845</v>
      </c>
      <c r="B2085" s="21">
        <v>668</v>
      </c>
      <c r="C2085" s="21">
        <v>1753327</v>
      </c>
      <c r="D2085" s="21">
        <v>2128159971</v>
      </c>
      <c r="E2085" s="22">
        <v>1101112600313</v>
      </c>
      <c r="F2085" s="24" t="s">
        <v>846</v>
      </c>
      <c r="G2085" s="24" t="s">
        <v>44</v>
      </c>
      <c r="H2085" s="24" t="s">
        <v>51</v>
      </c>
      <c r="I2085" s="24" t="s">
        <v>63</v>
      </c>
      <c r="J2085" s="24" t="s">
        <v>72</v>
      </c>
      <c r="K2085" s="21">
        <v>1</v>
      </c>
      <c r="L2085" s="32" t="s">
        <v>847</v>
      </c>
      <c r="M2085" s="21" t="s">
        <v>848</v>
      </c>
      <c r="N2085" s="21">
        <v>1</v>
      </c>
      <c r="O2085" s="21" t="s">
        <v>55</v>
      </c>
      <c r="P2085" s="21">
        <v>0</v>
      </c>
      <c r="Q2085" s="33">
        <v>618390</v>
      </c>
      <c r="R2085" s="33">
        <v>811569</v>
      </c>
      <c r="S2085" s="33">
        <v>12099563</v>
      </c>
      <c r="T2085" s="21">
        <v>0</v>
      </c>
      <c r="U2085" s="33">
        <v>19500</v>
      </c>
      <c r="V2085" s="33">
        <v>6196010</v>
      </c>
      <c r="W2085" s="21">
        <v>0</v>
      </c>
      <c r="X2085" s="21">
        <v>0</v>
      </c>
      <c r="Y2085" s="39">
        <v>633975</v>
      </c>
      <c r="Z2085" s="16" t="s">
        <v>56</v>
      </c>
      <c r="AA2085" s="102">
        <v>0</v>
      </c>
      <c r="AB2085" s="21">
        <v>20.6</v>
      </c>
      <c r="AC2085" s="21">
        <v>120.9</v>
      </c>
      <c r="AD2085" s="21">
        <v>0.1</v>
      </c>
      <c r="AE2085" s="21">
        <v>61.9</v>
      </c>
      <c r="AF2085" s="21">
        <f t="shared" si="32"/>
        <v>203.5</v>
      </c>
      <c r="AG2085" s="21" t="s">
        <v>849</v>
      </c>
      <c r="AH2085" s="24" t="s">
        <v>850</v>
      </c>
      <c r="AI2085" s="24" t="s">
        <v>851</v>
      </c>
      <c r="AJ2085" s="27" t="s">
        <v>32536</v>
      </c>
      <c r="AK2085" s="28" t="s">
        <v>60</v>
      </c>
      <c r="AL2085" s="28">
        <v>10</v>
      </c>
      <c r="AM2085" s="28">
        <v>20020901</v>
      </c>
      <c r="AN2085" s="29">
        <v>760</v>
      </c>
      <c r="AO2085" s="29">
        <v>202212</v>
      </c>
      <c r="AP2085" s="29">
        <v>2022</v>
      </c>
      <c r="AQ2085" s="28">
        <v>2117154479</v>
      </c>
      <c r="AR2085" s="28">
        <v>1348602181</v>
      </c>
      <c r="AS2085" s="28">
        <v>66768010</v>
      </c>
      <c r="AT2085" s="30">
        <v>2</v>
      </c>
      <c r="AU2085" s="30"/>
      <c r="AV2085" s="30"/>
      <c r="AW2085" s="30"/>
      <c r="AX2085" s="30"/>
      <c r="AY2085" s="30"/>
      <c r="AZ2085" s="30"/>
      <c r="BA2085" s="30"/>
      <c r="BB2085" s="30" t="s">
        <v>54452</v>
      </c>
      <c r="BC2085" s="30" t="s">
        <v>54452</v>
      </c>
      <c r="BD2085" s="30" t="s">
        <v>54452</v>
      </c>
      <c r="BE2085" s="30" t="s">
        <v>54452</v>
      </c>
      <c r="BF2085" s="30" t="s">
        <v>852</v>
      </c>
      <c r="BG2085" s="30">
        <v>2</v>
      </c>
      <c r="BH2085" s="30" t="s">
        <v>853</v>
      </c>
      <c r="BI2085" s="31"/>
    </row>
    <row r="2086" spans="1:61" ht="16.5">
      <c r="A2086" s="21" t="s">
        <v>16641</v>
      </c>
      <c r="B2086" s="21">
        <v>20044</v>
      </c>
      <c r="C2086" s="21">
        <v>2949434</v>
      </c>
      <c r="D2086" s="21">
        <v>2158687597</v>
      </c>
      <c r="E2086" s="22">
        <v>1101113499567</v>
      </c>
      <c r="F2086" s="24" t="s">
        <v>16642</v>
      </c>
      <c r="G2086" s="24" t="s">
        <v>104</v>
      </c>
      <c r="H2086" s="24" t="s">
        <v>51</v>
      </c>
      <c r="I2086" s="24" t="s">
        <v>63</v>
      </c>
      <c r="J2086" s="24" t="s">
        <v>72</v>
      </c>
      <c r="K2086" s="21">
        <v>1</v>
      </c>
      <c r="L2086" s="32" t="s">
        <v>16643</v>
      </c>
      <c r="M2086" s="21" t="s">
        <v>16644</v>
      </c>
      <c r="N2086" s="21">
        <v>1</v>
      </c>
      <c r="O2086" s="21" t="s">
        <v>55</v>
      </c>
      <c r="P2086" s="33">
        <v>3364</v>
      </c>
      <c r="Q2086" s="33">
        <v>110531</v>
      </c>
      <c r="R2086" s="33">
        <v>138397</v>
      </c>
      <c r="S2086" s="33">
        <v>2574764</v>
      </c>
      <c r="T2086" s="21">
        <v>0</v>
      </c>
      <c r="U2086" s="21">
        <v>0</v>
      </c>
      <c r="V2086" s="33">
        <v>317374</v>
      </c>
      <c r="W2086" s="21">
        <v>0</v>
      </c>
      <c r="X2086" s="33">
        <v>68727</v>
      </c>
      <c r="Y2086" s="33">
        <v>987124</v>
      </c>
      <c r="Z2086" s="16" t="s">
        <v>315</v>
      </c>
      <c r="AA2086" s="102">
        <v>0</v>
      </c>
      <c r="AB2086" s="21">
        <v>12.3</v>
      </c>
      <c r="AC2086" s="21">
        <v>25.7</v>
      </c>
      <c r="AD2086" s="99">
        <v>0</v>
      </c>
      <c r="AE2086" s="21">
        <v>3.8</v>
      </c>
      <c r="AF2086" s="21">
        <f t="shared" si="32"/>
        <v>41.8</v>
      </c>
      <c r="AG2086" s="21" t="s">
        <v>16645</v>
      </c>
      <c r="AH2086" s="24" t="s">
        <v>16646</v>
      </c>
      <c r="AI2086" s="24" t="s">
        <v>851</v>
      </c>
      <c r="AJ2086" s="27" t="s">
        <v>32536</v>
      </c>
      <c r="AK2086" s="28" t="s">
        <v>60</v>
      </c>
      <c r="AL2086" s="28">
        <v>10</v>
      </c>
      <c r="AM2086" s="28">
        <v>20060801</v>
      </c>
      <c r="AN2086" s="29">
        <v>485</v>
      </c>
      <c r="AO2086" s="29">
        <v>202212</v>
      </c>
      <c r="AP2086" s="29">
        <v>2022</v>
      </c>
      <c r="AQ2086" s="28">
        <v>751643613</v>
      </c>
      <c r="AR2086" s="28">
        <v>262096170</v>
      </c>
      <c r="AS2086" s="28">
        <v>135573720</v>
      </c>
      <c r="AT2086" s="30">
        <v>2</v>
      </c>
      <c r="AU2086" s="30"/>
      <c r="AV2086" s="30"/>
      <c r="AW2086" s="30"/>
      <c r="AX2086" s="30"/>
      <c r="AY2086" s="30"/>
      <c r="AZ2086" s="30"/>
      <c r="BA2086" s="30"/>
      <c r="BB2086" s="30" t="s">
        <v>54452</v>
      </c>
      <c r="BC2086" s="30" t="s">
        <v>54452</v>
      </c>
      <c r="BD2086" s="30" t="s">
        <v>54452</v>
      </c>
      <c r="BE2086" s="30" t="s">
        <v>54452</v>
      </c>
      <c r="BF2086" s="30" t="s">
        <v>54452</v>
      </c>
      <c r="BG2086" s="30">
        <v>4</v>
      </c>
      <c r="BH2086" s="30" t="s">
        <v>237</v>
      </c>
      <c r="BI2086" s="31"/>
    </row>
    <row r="2087" spans="1:61" ht="16.5">
      <c r="A2087" s="21" t="s">
        <v>9372</v>
      </c>
      <c r="B2087" s="21">
        <v>9575</v>
      </c>
      <c r="C2087" s="21">
        <v>3872676</v>
      </c>
      <c r="D2087" s="21">
        <v>3108118712</v>
      </c>
      <c r="E2087" s="22">
        <v>1611110010737</v>
      </c>
      <c r="F2087" s="24" t="s">
        <v>9373</v>
      </c>
      <c r="G2087" s="24" t="s">
        <v>44</v>
      </c>
      <c r="H2087" s="24" t="s">
        <v>51</v>
      </c>
      <c r="I2087" s="24" t="s">
        <v>65</v>
      </c>
      <c r="J2087" s="24" t="s">
        <v>171</v>
      </c>
      <c r="K2087" s="21">
        <v>48</v>
      </c>
      <c r="L2087" s="32" t="s">
        <v>9374</v>
      </c>
      <c r="M2087" s="21" t="s">
        <v>9375</v>
      </c>
      <c r="N2087" s="21">
        <v>1</v>
      </c>
      <c r="O2087" s="21" t="s">
        <v>55</v>
      </c>
      <c r="P2087" s="21">
        <v>0</v>
      </c>
      <c r="Q2087" s="21">
        <v>0</v>
      </c>
      <c r="R2087" s="21">
        <v>0</v>
      </c>
      <c r="S2087" s="21">
        <v>0</v>
      </c>
      <c r="T2087" s="21">
        <v>0</v>
      </c>
      <c r="U2087" s="21">
        <v>0</v>
      </c>
      <c r="V2087" s="21">
        <v>0</v>
      </c>
      <c r="W2087" s="33">
        <v>7212</v>
      </c>
      <c r="X2087" s="33">
        <v>175316</v>
      </c>
      <c r="Y2087" s="21">
        <v>0</v>
      </c>
      <c r="Z2087" s="16" t="s">
        <v>315</v>
      </c>
      <c r="AA2087" s="102">
        <v>0</v>
      </c>
      <c r="AB2087" s="99">
        <v>0</v>
      </c>
      <c r="AC2087" s="99">
        <v>0</v>
      </c>
      <c r="AD2087" s="99">
        <v>0</v>
      </c>
      <c r="AE2087" s="21">
        <v>1.8</v>
      </c>
      <c r="AF2087" s="21">
        <f t="shared" si="32"/>
        <v>1.8</v>
      </c>
      <c r="AG2087" s="21" t="s">
        <v>9376</v>
      </c>
      <c r="AH2087" s="24" t="s">
        <v>9377</v>
      </c>
      <c r="AI2087" s="24" t="s">
        <v>9378</v>
      </c>
      <c r="AJ2087" s="27" t="s">
        <v>32537</v>
      </c>
      <c r="AK2087" s="28" t="s">
        <v>60</v>
      </c>
      <c r="AL2087" s="28">
        <v>10</v>
      </c>
      <c r="AM2087" s="28">
        <v>20060202</v>
      </c>
      <c r="AN2087" s="29">
        <v>342</v>
      </c>
      <c r="AO2087" s="29">
        <v>202212</v>
      </c>
      <c r="AP2087" s="29">
        <v>2022</v>
      </c>
      <c r="AQ2087" s="28">
        <v>66515625</v>
      </c>
      <c r="AR2087" s="28">
        <v>18490975</v>
      </c>
      <c r="AS2087" s="28">
        <v>6700000</v>
      </c>
      <c r="AT2087" s="30">
        <v>2</v>
      </c>
      <c r="AU2087" s="30"/>
      <c r="AV2087" s="30"/>
      <c r="AW2087" s="30"/>
      <c r="AX2087" s="30"/>
      <c r="AY2087" s="30"/>
      <c r="AZ2087" s="30"/>
      <c r="BA2087" s="30"/>
      <c r="BB2087" s="30" t="s">
        <v>54452</v>
      </c>
      <c r="BC2087" s="30" t="s">
        <v>54452</v>
      </c>
      <c r="BD2087" s="30" t="s">
        <v>54452</v>
      </c>
      <c r="BE2087" s="30" t="s">
        <v>54452</v>
      </c>
      <c r="BF2087" s="30" t="s">
        <v>54452</v>
      </c>
      <c r="BG2087" s="30">
        <v>8</v>
      </c>
      <c r="BH2087" s="30"/>
      <c r="BI2087" s="31"/>
    </row>
    <row r="2088" spans="1:61" ht="16.5">
      <c r="A2088" s="21" t="s">
        <v>513</v>
      </c>
      <c r="B2088" s="21">
        <v>377</v>
      </c>
      <c r="C2088" s="21">
        <v>1663253</v>
      </c>
      <c r="D2088" s="21">
        <v>1188103914</v>
      </c>
      <c r="E2088" s="22">
        <v>1101110057574</v>
      </c>
      <c r="F2088" s="24" t="s">
        <v>514</v>
      </c>
      <c r="G2088" s="24" t="s">
        <v>44</v>
      </c>
      <c r="H2088" s="24" t="s">
        <v>51</v>
      </c>
      <c r="I2088" s="24" t="s">
        <v>52</v>
      </c>
      <c r="J2088" s="24" t="s">
        <v>72</v>
      </c>
      <c r="K2088" s="21">
        <v>1</v>
      </c>
      <c r="L2088" s="32" t="s">
        <v>515</v>
      </c>
      <c r="M2088" s="21" t="s">
        <v>516</v>
      </c>
      <c r="N2088" s="21">
        <v>1</v>
      </c>
      <c r="O2088" s="21" t="s">
        <v>55</v>
      </c>
      <c r="P2088" s="21">
        <v>0</v>
      </c>
      <c r="Q2088" s="42">
        <v>397153</v>
      </c>
      <c r="R2088" s="42">
        <v>84579</v>
      </c>
      <c r="S2088" s="42">
        <v>2471284</v>
      </c>
      <c r="T2088" s="21">
        <v>0</v>
      </c>
      <c r="U2088" s="42">
        <v>1003268</v>
      </c>
      <c r="V2088" s="21">
        <v>0</v>
      </c>
      <c r="W2088" s="21">
        <v>0</v>
      </c>
      <c r="X2088" s="42">
        <v>1682494</v>
      </c>
      <c r="Y2088" s="42">
        <v>31046820</v>
      </c>
      <c r="Z2088" s="16" t="s">
        <v>56</v>
      </c>
      <c r="AA2088" s="102">
        <v>0</v>
      </c>
      <c r="AB2088" s="21">
        <v>315.2</v>
      </c>
      <c r="AC2088" s="21">
        <v>24.7</v>
      </c>
      <c r="AD2088" s="21">
        <v>10</v>
      </c>
      <c r="AE2088" s="21">
        <v>16.8</v>
      </c>
      <c r="AF2088" s="21">
        <f t="shared" si="32"/>
        <v>366.7</v>
      </c>
      <c r="AG2088" s="21" t="s">
        <v>517</v>
      </c>
      <c r="AH2088" s="24" t="s">
        <v>518</v>
      </c>
      <c r="AI2088" s="24" t="s">
        <v>519</v>
      </c>
      <c r="AJ2088" s="27" t="s">
        <v>32538</v>
      </c>
      <c r="AK2088" s="28" t="s">
        <v>156</v>
      </c>
      <c r="AL2088" s="28">
        <v>10</v>
      </c>
      <c r="AM2088" s="28">
        <v>19650918</v>
      </c>
      <c r="AN2088" s="29">
        <v>5313</v>
      </c>
      <c r="AO2088" s="29">
        <v>202306</v>
      </c>
      <c r="AP2088" s="29">
        <v>2022</v>
      </c>
      <c r="AQ2088" s="28">
        <v>2395960802</v>
      </c>
      <c r="AR2088" s="28">
        <v>2687384597</v>
      </c>
      <c r="AS2088" s="28">
        <v>30413210</v>
      </c>
      <c r="AT2088" s="30">
        <v>1</v>
      </c>
      <c r="AU2088" s="30"/>
      <c r="AV2088" s="30"/>
      <c r="AW2088" s="30"/>
      <c r="AX2088" s="30"/>
      <c r="AY2088" s="30"/>
      <c r="AZ2088" s="30"/>
      <c r="BA2088" s="30"/>
      <c r="BB2088" s="30" t="s">
        <v>54452</v>
      </c>
      <c r="BC2088" s="30" t="s">
        <v>54452</v>
      </c>
      <c r="BD2088" s="30" t="s">
        <v>54452</v>
      </c>
      <c r="BE2088" s="30" t="s">
        <v>54452</v>
      </c>
      <c r="BF2088" s="30" t="s">
        <v>54452</v>
      </c>
      <c r="BG2088" s="30">
        <v>7</v>
      </c>
      <c r="BH2088" s="30" t="s">
        <v>520</v>
      </c>
      <c r="BI2088" s="31"/>
    </row>
    <row r="2089" spans="1:61" ht="16.5">
      <c r="A2089" s="21" t="s">
        <v>8355</v>
      </c>
      <c r="B2089" s="21">
        <v>8526</v>
      </c>
      <c r="C2089" s="21">
        <v>1495122</v>
      </c>
      <c r="D2089" s="21">
        <v>1358144619</v>
      </c>
      <c r="E2089" s="22">
        <v>1345110047793</v>
      </c>
      <c r="F2089" s="24" t="s">
        <v>8356</v>
      </c>
      <c r="G2089" s="24" t="s">
        <v>44</v>
      </c>
      <c r="H2089" s="24" t="s">
        <v>51</v>
      </c>
      <c r="I2089" s="24" t="s">
        <v>52</v>
      </c>
      <c r="J2089" s="24" t="s">
        <v>313</v>
      </c>
      <c r="K2089" s="21">
        <v>46</v>
      </c>
      <c r="L2089" s="32" t="s">
        <v>8357</v>
      </c>
      <c r="M2089" s="21" t="s">
        <v>8358</v>
      </c>
      <c r="N2089" s="21">
        <v>1</v>
      </c>
      <c r="O2089" s="21" t="s">
        <v>55</v>
      </c>
      <c r="P2089" s="21">
        <v>0</v>
      </c>
      <c r="Q2089" s="21">
        <v>0</v>
      </c>
      <c r="R2089" s="21">
        <v>0</v>
      </c>
      <c r="S2089" s="21">
        <v>0</v>
      </c>
      <c r="T2089" s="21">
        <v>0</v>
      </c>
      <c r="U2089" s="21">
        <v>0</v>
      </c>
      <c r="V2089" s="33">
        <v>1222389</v>
      </c>
      <c r="W2089" s="21">
        <v>0</v>
      </c>
      <c r="X2089" s="21">
        <v>0</v>
      </c>
      <c r="Y2089" s="21">
        <v>0</v>
      </c>
      <c r="Z2089" s="16"/>
      <c r="AA2089" s="102">
        <v>0</v>
      </c>
      <c r="AB2089" s="99">
        <v>0</v>
      </c>
      <c r="AC2089" s="99">
        <v>0</v>
      </c>
      <c r="AD2089" s="99">
        <v>0</v>
      </c>
      <c r="AE2089" s="21">
        <v>12.2</v>
      </c>
      <c r="AF2089" s="21">
        <f t="shared" si="32"/>
        <v>12.2</v>
      </c>
      <c r="AG2089" s="21" t="s">
        <v>8359</v>
      </c>
      <c r="AH2089" s="24" t="s">
        <v>8360</v>
      </c>
      <c r="AI2089" s="24" t="s">
        <v>8361</v>
      </c>
      <c r="AJ2089" s="27" t="s">
        <v>31390</v>
      </c>
      <c r="AK2089" s="28" t="s">
        <v>60</v>
      </c>
      <c r="AL2089" s="28">
        <v>10</v>
      </c>
      <c r="AM2089" s="28">
        <v>20010316</v>
      </c>
      <c r="AN2089" s="29">
        <v>322</v>
      </c>
      <c r="AO2089" s="29">
        <v>202306</v>
      </c>
      <c r="AP2089" s="29">
        <v>2022</v>
      </c>
      <c r="AQ2089" s="28">
        <v>159082903</v>
      </c>
      <c r="AR2089" s="28">
        <v>82615512</v>
      </c>
      <c r="AS2089" s="28">
        <v>3000000</v>
      </c>
      <c r="AT2089" s="30">
        <v>2</v>
      </c>
      <c r="AU2089" s="30"/>
      <c r="AV2089" s="30"/>
      <c r="AW2089" s="30"/>
      <c r="AX2089" s="30"/>
      <c r="AY2089" s="30"/>
      <c r="AZ2089" s="30"/>
      <c r="BA2089" s="30"/>
      <c r="BB2089" s="30" t="s">
        <v>54452</v>
      </c>
      <c r="BC2089" s="30" t="s">
        <v>54452</v>
      </c>
      <c r="BD2089" s="30" t="s">
        <v>54452</v>
      </c>
      <c r="BE2089" s="30" t="s">
        <v>54452</v>
      </c>
      <c r="BF2089" s="30" t="s">
        <v>54452</v>
      </c>
      <c r="BG2089" s="30">
        <v>7</v>
      </c>
      <c r="BH2089" s="30"/>
      <c r="BI2089" s="31"/>
    </row>
    <row r="2090" spans="1:61" ht="16.5">
      <c r="A2090" s="21" t="s">
        <v>2444</v>
      </c>
      <c r="B2090" s="21">
        <v>2229</v>
      </c>
      <c r="C2090" s="21">
        <v>2208248</v>
      </c>
      <c r="D2090" s="21">
        <v>1358172584</v>
      </c>
      <c r="E2090" s="22">
        <v>1345110083218</v>
      </c>
      <c r="F2090" s="24" t="s">
        <v>2445</v>
      </c>
      <c r="G2090" s="24" t="s">
        <v>44</v>
      </c>
      <c r="H2090" s="24" t="s">
        <v>51</v>
      </c>
      <c r="I2090" s="24" t="s">
        <v>52</v>
      </c>
      <c r="J2090" s="24" t="s">
        <v>264</v>
      </c>
      <c r="K2090" s="21">
        <v>15</v>
      </c>
      <c r="L2090" s="32" t="s">
        <v>2446</v>
      </c>
      <c r="M2090" s="21" t="s">
        <v>365</v>
      </c>
      <c r="N2090" s="26">
        <v>1</v>
      </c>
      <c r="O2090" s="26" t="s">
        <v>55</v>
      </c>
      <c r="P2090" s="21">
        <v>0</v>
      </c>
      <c r="Q2090" s="21">
        <v>0</v>
      </c>
      <c r="R2090" s="33">
        <v>54000</v>
      </c>
      <c r="S2090" s="33">
        <v>484730</v>
      </c>
      <c r="T2090" s="21">
        <v>0</v>
      </c>
      <c r="U2090" s="21">
        <v>0</v>
      </c>
      <c r="V2090" s="33">
        <v>62433</v>
      </c>
      <c r="W2090" s="21">
        <v>0</v>
      </c>
      <c r="X2090" s="21">
        <v>0</v>
      </c>
      <c r="Y2090" s="33">
        <v>6696237</v>
      </c>
      <c r="Z2090" s="21" t="s">
        <v>56</v>
      </c>
      <c r="AA2090" s="102">
        <v>0</v>
      </c>
      <c r="AB2090" s="21">
        <v>67.5</v>
      </c>
      <c r="AC2090" s="21">
        <v>4.8</v>
      </c>
      <c r="AD2090" s="99">
        <v>0</v>
      </c>
      <c r="AE2090" s="21">
        <v>0.6</v>
      </c>
      <c r="AF2090" s="21">
        <f t="shared" si="32"/>
        <v>72.899999999999991</v>
      </c>
      <c r="AG2090" s="21" t="s">
        <v>2447</v>
      </c>
      <c r="AH2090" s="24" t="s">
        <v>2448</v>
      </c>
      <c r="AI2090" s="24" t="s">
        <v>2449</v>
      </c>
      <c r="AJ2090" s="27" t="s">
        <v>31437</v>
      </c>
      <c r="AK2090" s="28" t="s">
        <v>70</v>
      </c>
      <c r="AL2090" s="28">
        <v>10</v>
      </c>
      <c r="AM2090" s="28">
        <v>20040902</v>
      </c>
      <c r="AN2090" s="29">
        <v>307</v>
      </c>
      <c r="AO2090" s="29">
        <v>202306</v>
      </c>
      <c r="AP2090" s="29">
        <v>2022</v>
      </c>
      <c r="AQ2090" s="28">
        <v>109729117</v>
      </c>
      <c r="AR2090" s="28">
        <v>150243171</v>
      </c>
      <c r="AS2090" s="28">
        <v>8876138</v>
      </c>
      <c r="AT2090" s="30">
        <v>2</v>
      </c>
      <c r="AU2090" s="30"/>
      <c r="AV2090" s="30"/>
      <c r="AW2090" s="30"/>
      <c r="AX2090" s="30"/>
      <c r="AY2090" s="30"/>
      <c r="AZ2090" s="30"/>
      <c r="BA2090" s="30"/>
      <c r="BB2090" s="30" t="s">
        <v>54452</v>
      </c>
      <c r="BC2090" s="30" t="s">
        <v>54452</v>
      </c>
      <c r="BD2090" s="30" t="s">
        <v>54452</v>
      </c>
      <c r="BE2090" s="30" t="s">
        <v>54452</v>
      </c>
      <c r="BF2090" s="30" t="s">
        <v>2450</v>
      </c>
      <c r="BG2090" s="30">
        <v>2</v>
      </c>
      <c r="BH2090" s="30" t="s">
        <v>2451</v>
      </c>
      <c r="BI2090" s="31"/>
    </row>
    <row r="2091" spans="1:61" ht="16.5">
      <c r="A2091" s="21" t="s">
        <v>2612</v>
      </c>
      <c r="B2091" s="21">
        <v>2272</v>
      </c>
      <c r="C2091" s="21">
        <v>1197527</v>
      </c>
      <c r="D2091" s="21">
        <v>3038117108</v>
      </c>
      <c r="E2091" s="22">
        <v>1101110109854</v>
      </c>
      <c r="F2091" s="24" t="s">
        <v>2613</v>
      </c>
      <c r="G2091" s="24" t="s">
        <v>44</v>
      </c>
      <c r="H2091" s="24" t="s">
        <v>51</v>
      </c>
      <c r="I2091" s="24" t="s">
        <v>52</v>
      </c>
      <c r="J2091" s="24" t="s">
        <v>264</v>
      </c>
      <c r="K2091" s="21">
        <v>15</v>
      </c>
      <c r="L2091" s="32" t="s">
        <v>2614</v>
      </c>
      <c r="M2091" s="21" t="s">
        <v>2615</v>
      </c>
      <c r="N2091" s="26">
        <v>1</v>
      </c>
      <c r="O2091" s="26" t="s">
        <v>351</v>
      </c>
      <c r="P2091" s="21">
        <v>0</v>
      </c>
      <c r="Q2091" s="36">
        <v>624</v>
      </c>
      <c r="R2091" s="21">
        <v>0</v>
      </c>
      <c r="S2091" s="33">
        <v>13610</v>
      </c>
      <c r="T2091" s="21">
        <v>0</v>
      </c>
      <c r="U2091" s="21">
        <v>0</v>
      </c>
      <c r="V2091" s="21">
        <v>0</v>
      </c>
      <c r="W2091" s="21">
        <v>0</v>
      </c>
      <c r="X2091" s="33">
        <v>3263</v>
      </c>
      <c r="Y2091" s="33">
        <v>23163</v>
      </c>
      <c r="Z2091" s="21" t="s">
        <v>56</v>
      </c>
      <c r="AA2091" s="103">
        <v>0</v>
      </c>
      <c r="AB2091" s="37">
        <v>237.8</v>
      </c>
      <c r="AC2091" s="37">
        <v>136.1</v>
      </c>
      <c r="AD2091" s="100">
        <v>0</v>
      </c>
      <c r="AE2091" s="37">
        <v>32.6</v>
      </c>
      <c r="AF2091" s="21">
        <f t="shared" si="32"/>
        <v>406.5</v>
      </c>
      <c r="AG2091" s="21" t="s">
        <v>2616</v>
      </c>
      <c r="AH2091" s="24" t="s">
        <v>2617</v>
      </c>
      <c r="AI2091" s="24" t="s">
        <v>2618</v>
      </c>
      <c r="AJ2091" s="27" t="s">
        <v>31114</v>
      </c>
      <c r="AK2091" s="28" t="s">
        <v>156</v>
      </c>
      <c r="AL2091" s="28">
        <v>10</v>
      </c>
      <c r="AM2091" s="28">
        <v>19691101</v>
      </c>
      <c r="AN2091" s="29">
        <v>2355</v>
      </c>
      <c r="AO2091" s="29">
        <v>202306</v>
      </c>
      <c r="AP2091" s="29">
        <v>2022</v>
      </c>
      <c r="AQ2091" s="28">
        <v>1244928840</v>
      </c>
      <c r="AR2091" s="28">
        <v>1943161484</v>
      </c>
      <c r="AS2091" s="28">
        <v>58432690</v>
      </c>
      <c r="AT2091" s="30">
        <v>2</v>
      </c>
      <c r="AU2091" s="30"/>
      <c r="AV2091" s="30"/>
      <c r="AW2091" s="30"/>
      <c r="AX2091" s="30"/>
      <c r="AY2091" s="30"/>
      <c r="AZ2091" s="30"/>
      <c r="BA2091" s="30"/>
      <c r="BB2091" s="30" t="s">
        <v>54452</v>
      </c>
      <c r="BC2091" s="30" t="s">
        <v>54452</v>
      </c>
      <c r="BD2091" s="30" t="s">
        <v>54452</v>
      </c>
      <c r="BE2091" s="30" t="s">
        <v>54452</v>
      </c>
      <c r="BF2091" s="30" t="s">
        <v>54452</v>
      </c>
      <c r="BG2091" s="30">
        <v>4</v>
      </c>
      <c r="BH2091" s="30" t="s">
        <v>237</v>
      </c>
      <c r="BI2091" s="31"/>
    </row>
    <row r="2092" spans="1:61" ht="16.5">
      <c r="A2092" s="21" t="s">
        <v>2903</v>
      </c>
      <c r="B2092" s="21">
        <v>2568</v>
      </c>
      <c r="C2092" s="21">
        <v>1712903</v>
      </c>
      <c r="D2092" s="21">
        <v>3118104924</v>
      </c>
      <c r="E2092" s="22">
        <v>1101111029267</v>
      </c>
      <c r="F2092" s="24" t="s">
        <v>2904</v>
      </c>
      <c r="G2092" s="24" t="s">
        <v>44</v>
      </c>
      <c r="H2092" s="24" t="s">
        <v>51</v>
      </c>
      <c r="I2092" s="24" t="s">
        <v>52</v>
      </c>
      <c r="J2092" s="24" t="s">
        <v>1045</v>
      </c>
      <c r="K2092" s="21">
        <v>17</v>
      </c>
      <c r="L2092" s="32" t="s">
        <v>2905</v>
      </c>
      <c r="M2092" s="21" t="s">
        <v>2906</v>
      </c>
      <c r="N2092" s="21">
        <v>1</v>
      </c>
      <c r="O2092" s="21" t="s">
        <v>55</v>
      </c>
      <c r="P2092" s="21">
        <v>0</v>
      </c>
      <c r="Q2092" s="21">
        <v>0</v>
      </c>
      <c r="R2092" s="33">
        <v>29100</v>
      </c>
      <c r="S2092" s="33">
        <v>2862375</v>
      </c>
      <c r="T2092" s="21">
        <v>0</v>
      </c>
      <c r="U2092" s="33">
        <v>1135</v>
      </c>
      <c r="V2092" s="33">
        <v>506470</v>
      </c>
      <c r="W2092" s="33">
        <v>502206</v>
      </c>
      <c r="X2092" s="33">
        <v>382618</v>
      </c>
      <c r="Y2092" s="33">
        <v>513426</v>
      </c>
      <c r="Z2092" s="16" t="s">
        <v>56</v>
      </c>
      <c r="AA2092" s="102">
        <v>0</v>
      </c>
      <c r="AB2092" s="21">
        <v>5.4</v>
      </c>
      <c r="AC2092" s="21">
        <v>28.6</v>
      </c>
      <c r="AD2092" s="99">
        <v>0</v>
      </c>
      <c r="AE2092" s="21">
        <v>13.9</v>
      </c>
      <c r="AF2092" s="21">
        <f t="shared" si="32"/>
        <v>47.9</v>
      </c>
      <c r="AG2092" s="21" t="s">
        <v>2907</v>
      </c>
      <c r="AH2092" s="24" t="s">
        <v>2908</v>
      </c>
      <c r="AI2092" s="24" t="s">
        <v>2909</v>
      </c>
      <c r="AJ2092" s="27" t="s">
        <v>32539</v>
      </c>
      <c r="AK2092" s="28" t="s">
        <v>60</v>
      </c>
      <c r="AL2092" s="28">
        <v>10</v>
      </c>
      <c r="AM2092" s="28">
        <v>19940520</v>
      </c>
      <c r="AN2092" s="29">
        <v>516</v>
      </c>
      <c r="AO2092" s="29">
        <v>202212</v>
      </c>
      <c r="AP2092" s="29">
        <v>2022</v>
      </c>
      <c r="AQ2092" s="28">
        <v>340329289</v>
      </c>
      <c r="AR2092" s="28">
        <v>282293789</v>
      </c>
      <c r="AS2092" s="28">
        <v>7232060</v>
      </c>
      <c r="AT2092" s="30">
        <v>2</v>
      </c>
      <c r="AU2092" s="30"/>
      <c r="AV2092" s="30"/>
      <c r="AW2092" s="30"/>
      <c r="AX2092" s="30"/>
      <c r="AY2092" s="30"/>
      <c r="AZ2092" s="30"/>
      <c r="BA2092" s="30"/>
      <c r="BB2092" s="30" t="s">
        <v>54452</v>
      </c>
      <c r="BC2092" s="30" t="s">
        <v>54452</v>
      </c>
      <c r="BD2092" s="30" t="s">
        <v>54452</v>
      </c>
      <c r="BE2092" s="30" t="s">
        <v>54452</v>
      </c>
      <c r="BF2092" s="30" t="s">
        <v>54452</v>
      </c>
      <c r="BG2092" s="30">
        <v>7</v>
      </c>
      <c r="BH2092" s="30"/>
      <c r="BI2092" s="31"/>
    </row>
    <row r="2093" spans="1:61" ht="16.5">
      <c r="A2093" s="21" t="s">
        <v>9578</v>
      </c>
      <c r="B2093" s="21">
        <v>9827</v>
      </c>
      <c r="C2093" s="21">
        <v>1827705</v>
      </c>
      <c r="D2093" s="21">
        <v>1058163269</v>
      </c>
      <c r="E2093" s="22">
        <v>1101111024712</v>
      </c>
      <c r="F2093" s="24" t="s">
        <v>9579</v>
      </c>
      <c r="G2093" s="24" t="s">
        <v>44</v>
      </c>
      <c r="H2093" s="24" t="s">
        <v>51</v>
      </c>
      <c r="I2093" s="24" t="s">
        <v>65</v>
      </c>
      <c r="J2093" s="24" t="s">
        <v>1086</v>
      </c>
      <c r="K2093" s="21">
        <v>6</v>
      </c>
      <c r="L2093" s="32" t="s">
        <v>9580</v>
      </c>
      <c r="M2093" s="21" t="s">
        <v>9581</v>
      </c>
      <c r="N2093" s="21">
        <v>1</v>
      </c>
      <c r="O2093" s="21" t="s">
        <v>55</v>
      </c>
      <c r="P2093" s="21">
        <v>0</v>
      </c>
      <c r="Q2093" s="21">
        <v>0</v>
      </c>
      <c r="R2093" s="21">
        <v>0</v>
      </c>
      <c r="S2093" s="33">
        <v>266320</v>
      </c>
      <c r="T2093" s="21">
        <v>0</v>
      </c>
      <c r="U2093" s="21">
        <v>0</v>
      </c>
      <c r="V2093" s="21">
        <v>0</v>
      </c>
      <c r="W2093" s="33">
        <v>72287</v>
      </c>
      <c r="X2093" s="33">
        <f>16050+596600</f>
        <v>612650</v>
      </c>
      <c r="Y2093" s="33">
        <v>1844807</v>
      </c>
      <c r="Z2093" s="16" t="s">
        <v>315</v>
      </c>
      <c r="AA2093" s="102">
        <v>0</v>
      </c>
      <c r="AB2093" s="21">
        <v>18.399999999999999</v>
      </c>
      <c r="AC2093" s="21">
        <v>2.6</v>
      </c>
      <c r="AD2093" s="99">
        <v>0</v>
      </c>
      <c r="AE2093" s="21">
        <v>6.8</v>
      </c>
      <c r="AF2093" s="21">
        <f t="shared" si="32"/>
        <v>27.8</v>
      </c>
      <c r="AG2093" s="21" t="s">
        <v>9582</v>
      </c>
      <c r="AH2093" s="24" t="s">
        <v>9583</v>
      </c>
      <c r="AI2093" s="24" t="s">
        <v>9584</v>
      </c>
      <c r="AJ2093" s="27" t="s">
        <v>32540</v>
      </c>
      <c r="AK2093" s="28" t="s">
        <v>60</v>
      </c>
      <c r="AL2093" s="28">
        <v>10</v>
      </c>
      <c r="AM2093" s="28">
        <v>19940401</v>
      </c>
      <c r="AN2093" s="29">
        <v>360</v>
      </c>
      <c r="AO2093" s="29">
        <v>202212</v>
      </c>
      <c r="AP2093" s="29">
        <v>2022</v>
      </c>
      <c r="AQ2093" s="28">
        <v>47645444</v>
      </c>
      <c r="AR2093" s="28">
        <v>63012725</v>
      </c>
      <c r="AS2093" s="28">
        <v>1250000</v>
      </c>
      <c r="AT2093" s="30">
        <v>2</v>
      </c>
      <c r="AU2093" s="30"/>
      <c r="AV2093" s="30"/>
      <c r="AW2093" s="30"/>
      <c r="AX2093" s="30"/>
      <c r="AY2093" s="30"/>
      <c r="AZ2093" s="30"/>
      <c r="BA2093" s="30"/>
      <c r="BB2093" s="30" t="s">
        <v>54452</v>
      </c>
      <c r="BC2093" s="30" t="s">
        <v>54452</v>
      </c>
      <c r="BD2093" s="30" t="s">
        <v>54452</v>
      </c>
      <c r="BE2093" s="30" t="s">
        <v>54452</v>
      </c>
      <c r="BF2093" s="30" t="s">
        <v>54452</v>
      </c>
      <c r="BG2093" s="30">
        <v>4</v>
      </c>
      <c r="BH2093" s="30" t="s">
        <v>9287</v>
      </c>
      <c r="BI2093" s="31"/>
    </row>
    <row r="2094" spans="1:61" ht="16.5">
      <c r="A2094" s="21" t="s">
        <v>758</v>
      </c>
      <c r="B2094" s="21">
        <v>584</v>
      </c>
      <c r="C2094" s="21">
        <v>3201751</v>
      </c>
      <c r="D2094" s="21">
        <v>3178111175</v>
      </c>
      <c r="E2094" s="22">
        <v>1501110120399</v>
      </c>
      <c r="F2094" s="24" t="s">
        <v>759</v>
      </c>
      <c r="G2094" s="24" t="s">
        <v>44</v>
      </c>
      <c r="H2094" s="24" t="s">
        <v>51</v>
      </c>
      <c r="I2094" s="24" t="s">
        <v>52</v>
      </c>
      <c r="J2094" s="24" t="s">
        <v>72</v>
      </c>
      <c r="K2094" s="21">
        <v>1</v>
      </c>
      <c r="L2094" s="32" t="s">
        <v>760</v>
      </c>
      <c r="M2094" s="21" t="s">
        <v>761</v>
      </c>
      <c r="N2094" s="26">
        <v>1</v>
      </c>
      <c r="O2094" s="26" t="s">
        <v>55</v>
      </c>
      <c r="P2094" s="21">
        <v>0</v>
      </c>
      <c r="Q2094" s="33">
        <v>2256236</v>
      </c>
      <c r="R2094" s="33">
        <v>18500</v>
      </c>
      <c r="S2094" s="33">
        <v>7021362</v>
      </c>
      <c r="T2094" s="21">
        <v>0</v>
      </c>
      <c r="U2094" s="33">
        <v>293245</v>
      </c>
      <c r="V2094" s="33">
        <v>534110</v>
      </c>
      <c r="W2094" s="33">
        <v>194606</v>
      </c>
      <c r="X2094" s="33">
        <v>179750</v>
      </c>
      <c r="Y2094" s="33">
        <v>32060</v>
      </c>
      <c r="Z2094" s="21" t="s">
        <v>56</v>
      </c>
      <c r="AA2094" s="102">
        <v>0</v>
      </c>
      <c r="AB2094" s="21">
        <v>23</v>
      </c>
      <c r="AC2094" s="21">
        <v>70.2</v>
      </c>
      <c r="AD2094" s="21">
        <v>2.9</v>
      </c>
      <c r="AE2094" s="21">
        <v>9</v>
      </c>
      <c r="AF2094" s="21">
        <f t="shared" si="32"/>
        <v>105.10000000000001</v>
      </c>
      <c r="AG2094" s="21" t="s">
        <v>762</v>
      </c>
      <c r="AH2094" s="24" t="s">
        <v>763</v>
      </c>
      <c r="AI2094" s="24" t="s">
        <v>764</v>
      </c>
      <c r="AJ2094" s="27" t="s">
        <v>32541</v>
      </c>
      <c r="AK2094" s="28" t="s">
        <v>70</v>
      </c>
      <c r="AL2094" s="28">
        <v>10</v>
      </c>
      <c r="AM2094" s="28">
        <v>20081127</v>
      </c>
      <c r="AN2094" s="29">
        <v>429</v>
      </c>
      <c r="AO2094" s="29">
        <v>202306</v>
      </c>
      <c r="AP2094" s="29">
        <v>2022</v>
      </c>
      <c r="AQ2094" s="28">
        <v>280698426</v>
      </c>
      <c r="AR2094" s="28">
        <v>270036581</v>
      </c>
      <c r="AS2094" s="28">
        <v>9377424</v>
      </c>
      <c r="AT2094" s="30">
        <v>1</v>
      </c>
      <c r="AU2094" s="30"/>
      <c r="AV2094" s="30"/>
      <c r="AW2094" s="30"/>
      <c r="AX2094" s="30"/>
      <c r="AY2094" s="30"/>
      <c r="AZ2094" s="30"/>
      <c r="BA2094" s="30"/>
      <c r="BB2094" s="30" t="s">
        <v>54452</v>
      </c>
      <c r="BC2094" s="30" t="s">
        <v>54452</v>
      </c>
      <c r="BD2094" s="30" t="s">
        <v>54452</v>
      </c>
      <c r="BE2094" s="30" t="s">
        <v>54452</v>
      </c>
      <c r="BF2094" s="30" t="s">
        <v>765</v>
      </c>
      <c r="BG2094" s="30">
        <v>2</v>
      </c>
      <c r="BH2094" s="30" t="s">
        <v>766</v>
      </c>
      <c r="BI2094" s="31"/>
    </row>
    <row r="2095" spans="1:61" ht="16.5">
      <c r="A2095" s="21" t="s">
        <v>17691</v>
      </c>
      <c r="B2095" s="21">
        <v>20425</v>
      </c>
      <c r="C2095" s="21">
        <v>2654372</v>
      </c>
      <c r="D2095" s="21">
        <v>1238606034</v>
      </c>
      <c r="E2095" s="22">
        <v>1341110142575</v>
      </c>
      <c r="F2095" s="24" t="s">
        <v>17692</v>
      </c>
      <c r="G2095" s="24" t="s">
        <v>104</v>
      </c>
      <c r="H2095" s="24" t="s">
        <v>51</v>
      </c>
      <c r="I2095" s="24" t="s">
        <v>52</v>
      </c>
      <c r="J2095" s="24" t="s">
        <v>593</v>
      </c>
      <c r="K2095" s="21">
        <v>14</v>
      </c>
      <c r="L2095" s="32" t="s">
        <v>17693</v>
      </c>
      <c r="M2095" s="21" t="s">
        <v>1791</v>
      </c>
      <c r="N2095" s="21">
        <v>1</v>
      </c>
      <c r="O2095" s="21" t="s">
        <v>55</v>
      </c>
      <c r="P2095" s="33">
        <v>684657</v>
      </c>
      <c r="Q2095" s="33">
        <v>90750</v>
      </c>
      <c r="R2095" s="33">
        <v>176500</v>
      </c>
      <c r="S2095" s="33">
        <v>4269967</v>
      </c>
      <c r="T2095" s="21">
        <v>0</v>
      </c>
      <c r="U2095" s="33">
        <v>279384</v>
      </c>
      <c r="V2095" s="21">
        <v>0</v>
      </c>
      <c r="W2095" s="21">
        <v>0</v>
      </c>
      <c r="X2095" s="33">
        <v>5162543</v>
      </c>
      <c r="Y2095" s="21">
        <v>0</v>
      </c>
      <c r="Z2095" s="16" t="s">
        <v>315</v>
      </c>
      <c r="AA2095" s="21">
        <v>6.8</v>
      </c>
      <c r="AB2095" s="21">
        <v>2.6</v>
      </c>
      <c r="AC2095" s="21">
        <v>42.6</v>
      </c>
      <c r="AD2095" s="21">
        <v>2.7</v>
      </c>
      <c r="AE2095" s="21">
        <v>51.6</v>
      </c>
      <c r="AF2095" s="21">
        <f t="shared" si="32"/>
        <v>106.30000000000001</v>
      </c>
      <c r="AG2095" s="21" t="s">
        <v>17694</v>
      </c>
      <c r="AH2095" s="24" t="s">
        <v>17695</v>
      </c>
      <c r="AI2095" s="24" t="s">
        <v>17696</v>
      </c>
      <c r="AJ2095" s="27" t="s">
        <v>32542</v>
      </c>
      <c r="AK2095" s="28" t="s">
        <v>156</v>
      </c>
      <c r="AL2095" s="28">
        <v>10</v>
      </c>
      <c r="AM2095" s="28">
        <v>20060602</v>
      </c>
      <c r="AN2095" s="29">
        <v>798</v>
      </c>
      <c r="AO2095" s="29">
        <v>202306</v>
      </c>
      <c r="AP2095" s="29">
        <v>2022</v>
      </c>
      <c r="AQ2095" s="28">
        <v>667825639</v>
      </c>
      <c r="AR2095" s="28">
        <v>593723438</v>
      </c>
      <c r="AS2095" s="28">
        <v>10231563</v>
      </c>
      <c r="AT2095" s="30">
        <v>2</v>
      </c>
      <c r="AU2095" s="30"/>
      <c r="AV2095" s="30"/>
      <c r="AW2095" s="30"/>
      <c r="AX2095" s="30"/>
      <c r="AY2095" s="30"/>
      <c r="AZ2095" s="30"/>
      <c r="BA2095" s="30"/>
      <c r="BB2095" s="30" t="s">
        <v>54452</v>
      </c>
      <c r="BC2095" s="30" t="s">
        <v>54452</v>
      </c>
      <c r="BD2095" s="30" t="s">
        <v>54452</v>
      </c>
      <c r="BE2095" s="30" t="s">
        <v>54452</v>
      </c>
      <c r="BF2095" s="30" t="s">
        <v>17697</v>
      </c>
      <c r="BG2095" s="30">
        <v>2</v>
      </c>
      <c r="BH2095" s="30"/>
      <c r="BI2095" s="31"/>
    </row>
    <row r="2096" spans="1:61" ht="16.5">
      <c r="A2096" s="21" t="s">
        <v>1781</v>
      </c>
      <c r="B2096" s="21">
        <v>1724</v>
      </c>
      <c r="C2096" s="21">
        <v>1107151</v>
      </c>
      <c r="D2096" s="21">
        <v>1238139506</v>
      </c>
      <c r="E2096" s="22">
        <v>1341110048492</v>
      </c>
      <c r="F2096" s="24" t="s">
        <v>1782</v>
      </c>
      <c r="G2096" s="24" t="s">
        <v>44</v>
      </c>
      <c r="H2096" s="24" t="s">
        <v>51</v>
      </c>
      <c r="I2096" s="24" t="s">
        <v>52</v>
      </c>
      <c r="J2096" s="24" t="s">
        <v>593</v>
      </c>
      <c r="K2096" s="21">
        <v>14</v>
      </c>
      <c r="L2096" s="32" t="s">
        <v>1783</v>
      </c>
      <c r="M2096" s="21" t="s">
        <v>1784</v>
      </c>
      <c r="N2096" s="21">
        <v>1</v>
      </c>
      <c r="O2096" s="21" t="s">
        <v>55</v>
      </c>
      <c r="P2096" s="39">
        <v>65405</v>
      </c>
      <c r="Q2096" s="39">
        <v>226257</v>
      </c>
      <c r="R2096" s="39">
        <v>46500</v>
      </c>
      <c r="S2096" s="39">
        <v>193682</v>
      </c>
      <c r="T2096" s="21">
        <v>0</v>
      </c>
      <c r="U2096" s="39">
        <v>4248</v>
      </c>
      <c r="V2096" s="21">
        <v>0</v>
      </c>
      <c r="W2096" s="21">
        <v>0</v>
      </c>
      <c r="X2096" s="33">
        <v>493082</v>
      </c>
      <c r="Y2096" s="39">
        <v>7291627</v>
      </c>
      <c r="Z2096" s="16" t="s">
        <v>56</v>
      </c>
      <c r="AA2096" s="21">
        <v>0.6</v>
      </c>
      <c r="AB2096" s="21">
        <v>75.599999999999994</v>
      </c>
      <c r="AC2096" s="21">
        <v>1.9</v>
      </c>
      <c r="AD2096" s="99">
        <v>0</v>
      </c>
      <c r="AE2096" s="21">
        <v>4.9000000000000004</v>
      </c>
      <c r="AF2096" s="21">
        <f t="shared" si="32"/>
        <v>83</v>
      </c>
      <c r="AG2096" s="21" t="s">
        <v>1785</v>
      </c>
      <c r="AH2096" s="24" t="s">
        <v>1786</v>
      </c>
      <c r="AI2096" s="24" t="s">
        <v>1787</v>
      </c>
      <c r="AJ2096" s="27" t="s">
        <v>32543</v>
      </c>
      <c r="AK2096" s="28" t="s">
        <v>60</v>
      </c>
      <c r="AL2096" s="28">
        <v>10</v>
      </c>
      <c r="AM2096" s="28">
        <v>19960101</v>
      </c>
      <c r="AN2096" s="29">
        <v>360</v>
      </c>
      <c r="AO2096" s="29">
        <v>202303</v>
      </c>
      <c r="AP2096" s="29">
        <v>2022</v>
      </c>
      <c r="AQ2096" s="28">
        <v>171715837</v>
      </c>
      <c r="AR2096" s="28">
        <v>233668664</v>
      </c>
      <c r="AS2096" s="28">
        <v>76346445</v>
      </c>
      <c r="AT2096" s="30">
        <v>2</v>
      </c>
      <c r="AU2096" s="30"/>
      <c r="AV2096" s="30"/>
      <c r="AW2096" s="30"/>
      <c r="AX2096" s="30"/>
      <c r="AY2096" s="30"/>
      <c r="AZ2096" s="30"/>
      <c r="BA2096" s="30"/>
      <c r="BB2096" s="30" t="s">
        <v>54452</v>
      </c>
      <c r="BC2096" s="30" t="s">
        <v>54452</v>
      </c>
      <c r="BD2096" s="30" t="s">
        <v>54452</v>
      </c>
      <c r="BE2096" s="30" t="s">
        <v>54452</v>
      </c>
      <c r="BF2096" s="30" t="s">
        <v>54452</v>
      </c>
      <c r="BG2096" s="30">
        <v>4</v>
      </c>
      <c r="BH2096" s="30" t="s">
        <v>237</v>
      </c>
      <c r="BI2096" s="31"/>
    </row>
    <row r="2097" spans="1:61" ht="16.5">
      <c r="A2097" s="21" t="s">
        <v>12626</v>
      </c>
      <c r="B2097" s="21">
        <v>12389</v>
      </c>
      <c r="C2097" s="21">
        <v>5882801</v>
      </c>
      <c r="D2097" s="21">
        <v>1138681996</v>
      </c>
      <c r="E2097" s="22">
        <v>1101115356062</v>
      </c>
      <c r="F2097" s="24" t="s">
        <v>12627</v>
      </c>
      <c r="G2097" s="24" t="s">
        <v>44</v>
      </c>
      <c r="H2097" s="24" t="s">
        <v>51</v>
      </c>
      <c r="I2097" s="24" t="s">
        <v>63</v>
      </c>
      <c r="J2097" s="24" t="s">
        <v>462</v>
      </c>
      <c r="K2097" s="21">
        <v>56</v>
      </c>
      <c r="L2097" s="32" t="s">
        <v>12628</v>
      </c>
      <c r="M2097" s="21" t="s">
        <v>12629</v>
      </c>
      <c r="N2097" s="21">
        <v>1</v>
      </c>
      <c r="O2097" s="21" t="s">
        <v>55</v>
      </c>
      <c r="P2097" s="33">
        <v>155263</v>
      </c>
      <c r="Q2097" s="33">
        <v>1511470</v>
      </c>
      <c r="R2097" s="21">
        <v>0</v>
      </c>
      <c r="S2097" s="33">
        <v>81390</v>
      </c>
      <c r="T2097" s="21">
        <v>0</v>
      </c>
      <c r="U2097" s="21">
        <v>0</v>
      </c>
      <c r="V2097" s="21">
        <v>0</v>
      </c>
      <c r="W2097" s="33">
        <v>759291</v>
      </c>
      <c r="X2097" s="21">
        <v>0</v>
      </c>
      <c r="Y2097" s="33">
        <v>2733072</v>
      </c>
      <c r="Z2097" s="16" t="s">
        <v>315</v>
      </c>
      <c r="AA2097" s="21">
        <v>1.5</v>
      </c>
      <c r="AB2097" s="21">
        <v>42.4</v>
      </c>
      <c r="AC2097" s="21">
        <v>0.8</v>
      </c>
      <c r="AD2097" s="99">
        <v>0</v>
      </c>
      <c r="AE2097" s="21">
        <v>7.5</v>
      </c>
      <c r="AF2097" s="21">
        <f t="shared" si="32"/>
        <v>52.199999999999996</v>
      </c>
      <c r="AG2097" s="21" t="s">
        <v>12630</v>
      </c>
      <c r="AH2097" s="24" t="s">
        <v>12631</v>
      </c>
      <c r="AI2097" s="24" t="s">
        <v>9787</v>
      </c>
      <c r="AJ2097" s="27" t="s">
        <v>31593</v>
      </c>
      <c r="AK2097" s="28" t="s">
        <v>60</v>
      </c>
      <c r="AL2097" s="28">
        <v>10</v>
      </c>
      <c r="AM2097" s="28">
        <v>20140305</v>
      </c>
      <c r="AN2097" s="29">
        <v>786</v>
      </c>
      <c r="AO2097" s="29">
        <v>202212</v>
      </c>
      <c r="AP2097" s="29">
        <v>2022</v>
      </c>
      <c r="AQ2097" s="28">
        <v>75119808</v>
      </c>
      <c r="AR2097" s="28">
        <v>222053414</v>
      </c>
      <c r="AS2097" s="28">
        <v>1277852</v>
      </c>
      <c r="AT2097" s="30">
        <v>2</v>
      </c>
      <c r="AU2097" s="30"/>
      <c r="AV2097" s="30"/>
      <c r="AW2097" s="30"/>
      <c r="AX2097" s="30"/>
      <c r="AY2097" s="30"/>
      <c r="AZ2097" s="30"/>
      <c r="BA2097" s="30"/>
      <c r="BB2097" s="30" t="s">
        <v>54452</v>
      </c>
      <c r="BC2097" s="30" t="s">
        <v>54452</v>
      </c>
      <c r="BD2097" s="30" t="s">
        <v>54452</v>
      </c>
      <c r="BE2097" s="30" t="s">
        <v>54452</v>
      </c>
      <c r="BF2097" s="30" t="s">
        <v>54452</v>
      </c>
      <c r="BG2097" s="30">
        <v>8</v>
      </c>
      <c r="BH2097" s="30"/>
      <c r="BI2097" s="31"/>
    </row>
    <row r="2098" spans="1:61" ht="16.5">
      <c r="A2098" s="21" t="s">
        <v>14050</v>
      </c>
      <c r="B2098" s="21">
        <v>13783</v>
      </c>
      <c r="C2098" s="21">
        <v>1467561</v>
      </c>
      <c r="D2098" s="21">
        <v>2298100046</v>
      </c>
      <c r="E2098" s="22">
        <v>1101111122392</v>
      </c>
      <c r="F2098" s="24" t="s">
        <v>14051</v>
      </c>
      <c r="G2098" s="24" t="s">
        <v>44</v>
      </c>
      <c r="H2098" s="24" t="s">
        <v>51</v>
      </c>
      <c r="I2098" s="24" t="s">
        <v>63</v>
      </c>
      <c r="J2098" s="24" t="s">
        <v>1449</v>
      </c>
      <c r="K2098" s="21">
        <v>61</v>
      </c>
      <c r="L2098" s="32" t="s">
        <v>14052</v>
      </c>
      <c r="M2098" s="21" t="s">
        <v>14053</v>
      </c>
      <c r="N2098" s="21">
        <v>1</v>
      </c>
      <c r="O2098" s="21" t="s">
        <v>55</v>
      </c>
      <c r="P2098" s="21">
        <v>0</v>
      </c>
      <c r="Q2098" s="21">
        <v>0</v>
      </c>
      <c r="R2098" s="21">
        <v>0</v>
      </c>
      <c r="S2098" s="21">
        <v>0</v>
      </c>
      <c r="T2098" s="21">
        <v>0</v>
      </c>
      <c r="U2098" s="21">
        <v>0</v>
      </c>
      <c r="V2098" s="21">
        <v>0</v>
      </c>
      <c r="W2098" s="33">
        <v>1002613</v>
      </c>
      <c r="X2098" s="21">
        <v>0</v>
      </c>
      <c r="Y2098" s="21">
        <v>0</v>
      </c>
      <c r="Z2098" s="16" t="s">
        <v>315</v>
      </c>
      <c r="AA2098" s="102">
        <v>0</v>
      </c>
      <c r="AB2098" s="99">
        <v>0</v>
      </c>
      <c r="AC2098" s="99">
        <v>0</v>
      </c>
      <c r="AD2098" s="99">
        <v>0</v>
      </c>
      <c r="AE2098" s="21">
        <v>10</v>
      </c>
      <c r="AF2098" s="21">
        <f t="shared" si="32"/>
        <v>10</v>
      </c>
      <c r="AG2098" s="21" t="s">
        <v>14054</v>
      </c>
      <c r="AH2098" s="24" t="s">
        <v>14055</v>
      </c>
      <c r="AI2098" s="24" t="s">
        <v>14056</v>
      </c>
      <c r="AJ2098" s="27" t="s">
        <v>32544</v>
      </c>
      <c r="AK2098" s="28" t="s">
        <v>60</v>
      </c>
      <c r="AL2098" s="28">
        <v>10</v>
      </c>
      <c r="AM2098" s="28">
        <v>19950121</v>
      </c>
      <c r="AN2098" s="29">
        <v>615</v>
      </c>
      <c r="AO2098" s="29">
        <v>202212</v>
      </c>
      <c r="AP2098" s="29">
        <v>2022</v>
      </c>
      <c r="AQ2098" s="28">
        <v>53062604</v>
      </c>
      <c r="AR2098" s="28">
        <v>36861558</v>
      </c>
      <c r="AS2098" s="28">
        <v>500000</v>
      </c>
      <c r="AT2098" s="30">
        <v>2</v>
      </c>
      <c r="AU2098" s="30"/>
      <c r="AV2098" s="30"/>
      <c r="AW2098" s="30"/>
      <c r="AX2098" s="30"/>
      <c r="AY2098" s="30"/>
      <c r="AZ2098" s="30"/>
      <c r="BA2098" s="30"/>
      <c r="BB2098" s="30" t="s">
        <v>54452</v>
      </c>
      <c r="BC2098" s="30" t="s">
        <v>54452</v>
      </c>
      <c r="BD2098" s="30" t="s">
        <v>54452</v>
      </c>
      <c r="BE2098" s="30" t="s">
        <v>54452</v>
      </c>
      <c r="BF2098" s="30" t="s">
        <v>54452</v>
      </c>
      <c r="BG2098" s="30">
        <v>4</v>
      </c>
      <c r="BH2098" s="30" t="s">
        <v>921</v>
      </c>
      <c r="BI2098" s="31"/>
    </row>
    <row r="2099" spans="1:61" ht="16.5">
      <c r="A2099" s="21" t="s">
        <v>2753</v>
      </c>
      <c r="B2099" s="21">
        <v>2379</v>
      </c>
      <c r="C2099" s="21">
        <v>1469717</v>
      </c>
      <c r="D2099" s="21">
        <v>6188115827</v>
      </c>
      <c r="E2099" s="22">
        <v>1846110000583</v>
      </c>
      <c r="F2099" s="24" t="s">
        <v>2754</v>
      </c>
      <c r="G2099" s="24" t="s">
        <v>44</v>
      </c>
      <c r="H2099" s="24" t="s">
        <v>51</v>
      </c>
      <c r="I2099" s="24" t="s">
        <v>52</v>
      </c>
      <c r="J2099" s="24" t="s">
        <v>1707</v>
      </c>
      <c r="K2099" s="21">
        <v>16</v>
      </c>
      <c r="L2099" s="32" t="s">
        <v>2755</v>
      </c>
      <c r="M2099" s="21" t="s">
        <v>2756</v>
      </c>
      <c r="N2099" s="21">
        <v>1</v>
      </c>
      <c r="O2099" s="21" t="s">
        <v>55</v>
      </c>
      <c r="P2099" s="21">
        <v>0</v>
      </c>
      <c r="Q2099" s="21">
        <v>0</v>
      </c>
      <c r="R2099" s="21">
        <v>0</v>
      </c>
      <c r="S2099" s="21">
        <v>0</v>
      </c>
      <c r="T2099" s="21">
        <v>0</v>
      </c>
      <c r="U2099" s="21">
        <v>0</v>
      </c>
      <c r="V2099" s="21">
        <v>0</v>
      </c>
      <c r="W2099" s="21">
        <v>0</v>
      </c>
      <c r="X2099" s="21">
        <v>0</v>
      </c>
      <c r="Y2099" s="33">
        <v>7221684</v>
      </c>
      <c r="Z2099" s="16" t="s">
        <v>56</v>
      </c>
      <c r="AA2099" s="102">
        <v>0</v>
      </c>
      <c r="AB2099" s="21">
        <v>72.2</v>
      </c>
      <c r="AC2099" s="99">
        <v>0</v>
      </c>
      <c r="AD2099" s="99">
        <v>0</v>
      </c>
      <c r="AE2099" s="99">
        <v>0</v>
      </c>
      <c r="AF2099" s="21">
        <f t="shared" si="32"/>
        <v>72.2</v>
      </c>
      <c r="AG2099" s="21" t="s">
        <v>2757</v>
      </c>
      <c r="AH2099" s="24" t="s">
        <v>2758</v>
      </c>
      <c r="AI2099" s="24" t="s">
        <v>2759</v>
      </c>
      <c r="AJ2099" s="27" t="s">
        <v>32545</v>
      </c>
      <c r="AK2099" s="28" t="s">
        <v>156</v>
      </c>
      <c r="AL2099" s="28">
        <v>10</v>
      </c>
      <c r="AM2099" s="28">
        <v>19680910</v>
      </c>
      <c r="AN2099" s="29">
        <v>853</v>
      </c>
      <c r="AO2099" s="29">
        <v>202306</v>
      </c>
      <c r="AP2099" s="29">
        <v>2022</v>
      </c>
      <c r="AQ2099" s="28">
        <v>737876931</v>
      </c>
      <c r="AR2099" s="28">
        <v>736767227</v>
      </c>
      <c r="AS2099" s="28">
        <v>28572289</v>
      </c>
      <c r="AT2099" s="30">
        <v>2</v>
      </c>
      <c r="AU2099" s="30"/>
      <c r="AV2099" s="30"/>
      <c r="AW2099" s="30"/>
      <c r="AX2099" s="30"/>
      <c r="AY2099" s="30"/>
      <c r="AZ2099" s="30"/>
      <c r="BA2099" s="30"/>
      <c r="BB2099" s="30" t="s">
        <v>54452</v>
      </c>
      <c r="BC2099" s="30" t="s">
        <v>54452</v>
      </c>
      <c r="BD2099" s="30" t="s">
        <v>54452</v>
      </c>
      <c r="BE2099" s="30" t="s">
        <v>54452</v>
      </c>
      <c r="BF2099" s="30" t="s">
        <v>54452</v>
      </c>
      <c r="BG2099" s="30">
        <v>7</v>
      </c>
      <c r="BH2099" s="30"/>
      <c r="BI2099" s="31"/>
    </row>
    <row r="2100" spans="1:61" ht="16.5">
      <c r="A2100" s="21" t="s">
        <v>4252</v>
      </c>
      <c r="B2100" s="21">
        <v>4040</v>
      </c>
      <c r="C2100" s="21">
        <v>8922928</v>
      </c>
      <c r="D2100" s="21">
        <v>4138601441</v>
      </c>
      <c r="E2100" s="22">
        <v>1501110267365</v>
      </c>
      <c r="F2100" s="24" t="s">
        <v>4253</v>
      </c>
      <c r="G2100" s="24" t="s">
        <v>44</v>
      </c>
      <c r="H2100" s="24" t="s">
        <v>51</v>
      </c>
      <c r="I2100" s="24" t="s">
        <v>52</v>
      </c>
      <c r="J2100" s="24" t="s">
        <v>2778</v>
      </c>
      <c r="K2100" s="21">
        <v>25</v>
      </c>
      <c r="L2100" s="32" t="s">
        <v>4254</v>
      </c>
      <c r="M2100" s="21" t="s">
        <v>4255</v>
      </c>
      <c r="N2100" s="21">
        <v>1</v>
      </c>
      <c r="O2100" s="21" t="s">
        <v>55</v>
      </c>
      <c r="P2100" s="21">
        <v>0</v>
      </c>
      <c r="Q2100" s="21">
        <v>0</v>
      </c>
      <c r="R2100" s="21">
        <v>0</v>
      </c>
      <c r="S2100" s="21">
        <v>0</v>
      </c>
      <c r="T2100" s="21">
        <v>0</v>
      </c>
      <c r="U2100" s="21">
        <v>0</v>
      </c>
      <c r="V2100" s="21">
        <v>0</v>
      </c>
      <c r="W2100" s="21">
        <v>0</v>
      </c>
      <c r="X2100" s="21">
        <v>0</v>
      </c>
      <c r="Y2100" s="33">
        <v>106276815</v>
      </c>
      <c r="Z2100" s="16" t="s">
        <v>126</v>
      </c>
      <c r="AA2100" s="102">
        <v>0</v>
      </c>
      <c r="AB2100" s="21">
        <v>1062.7</v>
      </c>
      <c r="AC2100" s="99">
        <v>0</v>
      </c>
      <c r="AD2100" s="99">
        <v>0</v>
      </c>
      <c r="AE2100" s="99">
        <v>0</v>
      </c>
      <c r="AF2100" s="21">
        <f t="shared" si="32"/>
        <v>1062.7</v>
      </c>
      <c r="AG2100" s="21" t="s">
        <v>4256</v>
      </c>
      <c r="AH2100" s="24" t="s">
        <v>4257</v>
      </c>
      <c r="AI2100" s="24" t="s">
        <v>4258</v>
      </c>
      <c r="AJ2100" s="27" t="s">
        <v>32546</v>
      </c>
      <c r="AK2100" s="28" t="s">
        <v>70</v>
      </c>
      <c r="AL2100" s="28">
        <v>10</v>
      </c>
      <c r="AM2100" s="28">
        <v>20190401</v>
      </c>
      <c r="AN2100" s="29">
        <v>405</v>
      </c>
      <c r="AO2100" s="29">
        <v>202306</v>
      </c>
      <c r="AP2100" s="29">
        <v>2022</v>
      </c>
      <c r="AQ2100" s="28">
        <v>153861205</v>
      </c>
      <c r="AR2100" s="28">
        <v>457968267</v>
      </c>
      <c r="AS2100" s="28">
        <v>6092023</v>
      </c>
      <c r="AT2100" s="30">
        <v>2</v>
      </c>
      <c r="AU2100" s="30"/>
      <c r="AV2100" s="30"/>
      <c r="AW2100" s="30"/>
      <c r="AX2100" s="30"/>
      <c r="AY2100" s="30"/>
      <c r="AZ2100" s="30"/>
      <c r="BA2100" s="30"/>
      <c r="BB2100" s="30" t="s">
        <v>54452</v>
      </c>
      <c r="BC2100" s="30" t="s">
        <v>54452</v>
      </c>
      <c r="BD2100" s="30" t="s">
        <v>54452</v>
      </c>
      <c r="BE2100" s="30" t="s">
        <v>54452</v>
      </c>
      <c r="BF2100" s="30" t="s">
        <v>54452</v>
      </c>
      <c r="BG2100" s="30">
        <v>4</v>
      </c>
      <c r="BH2100" s="30" t="s">
        <v>237</v>
      </c>
      <c r="BI2100" s="31"/>
    </row>
    <row r="2101" spans="1:61" ht="16.5">
      <c r="A2101" s="21" t="s">
        <v>19327</v>
      </c>
      <c r="B2101" s="21">
        <v>4042</v>
      </c>
      <c r="C2101" s="21">
        <v>9310205</v>
      </c>
      <c r="D2101" s="21">
        <v>4368601309</v>
      </c>
      <c r="E2101" s="22">
        <v>1501110282058</v>
      </c>
      <c r="F2101" s="24" t="s">
        <v>19328</v>
      </c>
      <c r="G2101" s="24" t="s">
        <v>44</v>
      </c>
      <c r="H2101" s="24" t="s">
        <v>51</v>
      </c>
      <c r="I2101" s="24" t="s">
        <v>52</v>
      </c>
      <c r="J2101" s="24" t="s">
        <v>2778</v>
      </c>
      <c r="K2101" s="21">
        <v>25</v>
      </c>
      <c r="L2101" s="32" t="s">
        <v>19329</v>
      </c>
      <c r="M2101" s="21" t="s">
        <v>4119</v>
      </c>
      <c r="N2101" s="21">
        <v>1</v>
      </c>
      <c r="O2101" s="21">
        <v>0</v>
      </c>
      <c r="P2101" s="21">
        <v>0</v>
      </c>
      <c r="Q2101" s="21">
        <v>0</v>
      </c>
      <c r="R2101" s="21">
        <v>0</v>
      </c>
      <c r="S2101" s="21">
        <v>0</v>
      </c>
      <c r="T2101" s="21">
        <v>0</v>
      </c>
      <c r="U2101" s="21">
        <v>0</v>
      </c>
      <c r="V2101" s="21">
        <v>0</v>
      </c>
      <c r="W2101" s="21">
        <v>0</v>
      </c>
      <c r="X2101" s="21">
        <v>0</v>
      </c>
      <c r="Y2101" s="21">
        <v>0</v>
      </c>
      <c r="Z2101" s="16" t="s">
        <v>126</v>
      </c>
      <c r="AA2101" s="101">
        <v>0</v>
      </c>
      <c r="AB2101" s="98">
        <v>0</v>
      </c>
      <c r="AC2101" s="98">
        <v>0</v>
      </c>
      <c r="AD2101" s="98">
        <v>0</v>
      </c>
      <c r="AE2101" s="98">
        <v>0</v>
      </c>
      <c r="AF2101" s="21">
        <f t="shared" si="32"/>
        <v>0</v>
      </c>
      <c r="AG2101" s="21" t="s">
        <v>19330</v>
      </c>
      <c r="AH2101" s="24" t="s">
        <v>19331</v>
      </c>
      <c r="AI2101" s="24" t="s">
        <v>19332</v>
      </c>
      <c r="AJ2101" s="27" t="s">
        <v>32547</v>
      </c>
      <c r="AK2101" s="28" t="s">
        <v>60</v>
      </c>
      <c r="AL2101" s="28">
        <v>10</v>
      </c>
      <c r="AM2101" s="28">
        <v>20200204</v>
      </c>
      <c r="AN2101" s="29">
        <v>460</v>
      </c>
      <c r="AO2101" s="29">
        <v>202307</v>
      </c>
      <c r="AP2101" s="29">
        <v>2022</v>
      </c>
      <c r="AQ2101" s="28">
        <v>36946477</v>
      </c>
      <c r="AR2101" s="28">
        <v>298110929</v>
      </c>
      <c r="AS2101" s="28">
        <v>5000000</v>
      </c>
      <c r="AT2101" s="30">
        <v>2</v>
      </c>
      <c r="AU2101" s="30"/>
      <c r="AV2101" s="30"/>
      <c r="AW2101" s="30"/>
      <c r="AX2101" s="30"/>
      <c r="AY2101" s="30"/>
      <c r="AZ2101" s="30"/>
      <c r="BA2101" s="30"/>
      <c r="BB2101" s="30" t="s">
        <v>54452</v>
      </c>
      <c r="BC2101" s="30" t="s">
        <v>54452</v>
      </c>
      <c r="BD2101" s="30" t="s">
        <v>54452</v>
      </c>
      <c r="BE2101" s="30" t="s">
        <v>54452</v>
      </c>
      <c r="BF2101" s="30" t="s">
        <v>54452</v>
      </c>
      <c r="BG2101" s="30">
        <v>4</v>
      </c>
      <c r="BH2101" s="30" t="s">
        <v>237</v>
      </c>
      <c r="BI2101" s="31"/>
    </row>
    <row r="2102" spans="1:61" ht="16.5">
      <c r="A2102" s="21" t="s">
        <v>4116</v>
      </c>
      <c r="B2102" s="21">
        <v>3961</v>
      </c>
      <c r="C2102" s="21">
        <v>1114053</v>
      </c>
      <c r="D2102" s="21">
        <v>3038105198</v>
      </c>
      <c r="E2102" s="22">
        <v>1545110002355</v>
      </c>
      <c r="F2102" s="24" t="s">
        <v>4117</v>
      </c>
      <c r="G2102" s="24" t="s">
        <v>44</v>
      </c>
      <c r="H2102" s="24" t="s">
        <v>51</v>
      </c>
      <c r="I2102" s="24" t="s">
        <v>52</v>
      </c>
      <c r="J2102" s="24" t="s">
        <v>2778</v>
      </c>
      <c r="K2102" s="21">
        <v>25</v>
      </c>
      <c r="L2102" s="32" t="s">
        <v>4118</v>
      </c>
      <c r="M2102" s="21" t="s">
        <v>4119</v>
      </c>
      <c r="N2102" s="26">
        <v>1</v>
      </c>
      <c r="O2102" s="26" t="s">
        <v>55</v>
      </c>
      <c r="P2102" s="33">
        <v>2720091</v>
      </c>
      <c r="Q2102" s="33">
        <v>2540383</v>
      </c>
      <c r="R2102" s="21">
        <v>0</v>
      </c>
      <c r="S2102" s="33">
        <v>37603085</v>
      </c>
      <c r="T2102" s="21">
        <v>0</v>
      </c>
      <c r="U2102" s="33">
        <v>58366</v>
      </c>
      <c r="V2102" s="21">
        <v>0</v>
      </c>
      <c r="W2102" s="21">
        <v>0</v>
      </c>
      <c r="X2102" s="33">
        <v>610800</v>
      </c>
      <c r="Y2102" s="33">
        <v>11899123</v>
      </c>
      <c r="Z2102" s="21" t="s">
        <v>126</v>
      </c>
      <c r="AA2102" s="21">
        <v>27.2</v>
      </c>
      <c r="AB2102" s="21">
        <v>144.30000000000001</v>
      </c>
      <c r="AC2102" s="21">
        <v>376</v>
      </c>
      <c r="AD2102" s="21">
        <v>0.5</v>
      </c>
      <c r="AE2102" s="21">
        <v>6.1</v>
      </c>
      <c r="AF2102" s="21">
        <f t="shared" si="32"/>
        <v>554.1</v>
      </c>
      <c r="AG2102" s="21" t="s">
        <v>4120</v>
      </c>
      <c r="AH2102" s="24" t="s">
        <v>4121</v>
      </c>
      <c r="AI2102" s="24" t="s">
        <v>4122</v>
      </c>
      <c r="AJ2102" s="27" t="s">
        <v>32548</v>
      </c>
      <c r="AK2102" s="28" t="s">
        <v>70</v>
      </c>
      <c r="AL2102" s="28">
        <v>10</v>
      </c>
      <c r="AM2102" s="28">
        <v>19901227</v>
      </c>
      <c r="AN2102" s="29">
        <v>1129</v>
      </c>
      <c r="AO2102" s="29">
        <v>202306</v>
      </c>
      <c r="AP2102" s="29">
        <v>2022</v>
      </c>
      <c r="AQ2102" s="28">
        <v>417052033</v>
      </c>
      <c r="AR2102" s="28">
        <v>465878355</v>
      </c>
      <c r="AS2102" s="28">
        <v>11629601</v>
      </c>
      <c r="AT2102" s="30">
        <v>2</v>
      </c>
      <c r="AU2102" s="30"/>
      <c r="AV2102" s="30"/>
      <c r="AW2102" s="30"/>
      <c r="AX2102" s="30"/>
      <c r="AY2102" s="30"/>
      <c r="AZ2102" s="30"/>
      <c r="BA2102" s="30"/>
      <c r="BB2102" s="30" t="s">
        <v>54452</v>
      </c>
      <c r="BC2102" s="30" t="s">
        <v>54452</v>
      </c>
      <c r="BD2102" s="30" t="s">
        <v>54452</v>
      </c>
      <c r="BE2102" s="30" t="s">
        <v>54452</v>
      </c>
      <c r="BF2102" s="30" t="s">
        <v>54452</v>
      </c>
      <c r="BG2102" s="30">
        <v>4</v>
      </c>
      <c r="BH2102" s="30" t="s">
        <v>237</v>
      </c>
      <c r="BI2102" s="31"/>
    </row>
    <row r="2103" spans="1:61" ht="16.5">
      <c r="A2103" s="21" t="s">
        <v>12766</v>
      </c>
      <c r="B2103" s="21">
        <v>12473</v>
      </c>
      <c r="C2103" s="21">
        <v>1882452</v>
      </c>
      <c r="D2103" s="21">
        <v>2018164417</v>
      </c>
      <c r="E2103" s="22">
        <v>1101112207268</v>
      </c>
      <c r="F2103" s="24" t="s">
        <v>12767</v>
      </c>
      <c r="G2103" s="24" t="s">
        <v>44</v>
      </c>
      <c r="H2103" s="24" t="s">
        <v>51</v>
      </c>
      <c r="I2103" s="24" t="s">
        <v>63</v>
      </c>
      <c r="J2103" s="24" t="s">
        <v>462</v>
      </c>
      <c r="K2103" s="21">
        <v>56</v>
      </c>
      <c r="L2103" s="32" t="s">
        <v>12768</v>
      </c>
      <c r="M2103" s="21" t="s">
        <v>12769</v>
      </c>
      <c r="N2103" s="21">
        <v>1</v>
      </c>
      <c r="O2103" s="21" t="s">
        <v>55</v>
      </c>
      <c r="P2103" s="21">
        <v>0</v>
      </c>
      <c r="Q2103" s="21">
        <v>0</v>
      </c>
      <c r="R2103" s="21">
        <v>0</v>
      </c>
      <c r="S2103" s="33">
        <v>587338</v>
      </c>
      <c r="T2103" s="21">
        <v>0</v>
      </c>
      <c r="U2103" s="21">
        <v>0</v>
      </c>
      <c r="V2103" s="21">
        <v>0</v>
      </c>
      <c r="W2103" s="33">
        <v>4747783</v>
      </c>
      <c r="X2103" s="21">
        <v>0</v>
      </c>
      <c r="Y2103" s="21">
        <v>0</v>
      </c>
      <c r="Z2103" s="16" t="s">
        <v>315</v>
      </c>
      <c r="AA2103" s="102">
        <v>0</v>
      </c>
      <c r="AB2103" s="99">
        <v>0</v>
      </c>
      <c r="AC2103" s="21">
        <v>5.8</v>
      </c>
      <c r="AD2103" s="99">
        <v>0</v>
      </c>
      <c r="AE2103" s="21">
        <v>47.4</v>
      </c>
      <c r="AF2103" s="21">
        <f t="shared" si="32"/>
        <v>53.199999999999996</v>
      </c>
      <c r="AG2103" s="21" t="s">
        <v>12770</v>
      </c>
      <c r="AH2103" s="24" t="s">
        <v>12771</v>
      </c>
      <c r="AI2103" s="24" t="s">
        <v>12772</v>
      </c>
      <c r="AJ2103" s="27" t="s">
        <v>32549</v>
      </c>
      <c r="AK2103" s="28" t="s">
        <v>60</v>
      </c>
      <c r="AL2103" s="28">
        <v>10</v>
      </c>
      <c r="AM2103" s="28">
        <v>20010402</v>
      </c>
      <c r="AN2103" s="29">
        <v>1134</v>
      </c>
      <c r="AO2103" s="29">
        <v>202212</v>
      </c>
      <c r="AP2103" s="29">
        <v>2022</v>
      </c>
      <c r="AQ2103" s="28">
        <v>951397595</v>
      </c>
      <c r="AR2103" s="28">
        <v>3026946038</v>
      </c>
      <c r="AS2103" s="28">
        <v>181066</v>
      </c>
      <c r="AT2103" s="30">
        <v>2</v>
      </c>
      <c r="AU2103" s="30"/>
      <c r="AV2103" s="30"/>
      <c r="AW2103" s="30"/>
      <c r="AX2103" s="30"/>
      <c r="AY2103" s="30"/>
      <c r="AZ2103" s="30"/>
      <c r="BA2103" s="30"/>
      <c r="BB2103" s="30" t="s">
        <v>54452</v>
      </c>
      <c r="BC2103" s="30" t="s">
        <v>54452</v>
      </c>
      <c r="BD2103" s="30" t="s">
        <v>54452</v>
      </c>
      <c r="BE2103" s="30" t="s">
        <v>54452</v>
      </c>
      <c r="BF2103" s="30" t="s">
        <v>54452</v>
      </c>
      <c r="BG2103" s="30">
        <v>7</v>
      </c>
      <c r="BH2103" s="30" t="s">
        <v>12773</v>
      </c>
      <c r="BI2103" s="31"/>
    </row>
    <row r="2104" spans="1:61" ht="16.5">
      <c r="A2104" s="21" t="s">
        <v>12825</v>
      </c>
      <c r="B2104" s="21">
        <v>12515</v>
      </c>
      <c r="C2104" s="21">
        <v>2802779</v>
      </c>
      <c r="D2104" s="21">
        <v>1208714245</v>
      </c>
      <c r="E2104" s="22">
        <v>1101113667552</v>
      </c>
      <c r="F2104" s="24" t="s">
        <v>12826</v>
      </c>
      <c r="G2104" s="24" t="s">
        <v>44</v>
      </c>
      <c r="H2104" s="24" t="s">
        <v>51</v>
      </c>
      <c r="I2104" s="24" t="s">
        <v>52</v>
      </c>
      <c r="J2104" s="24" t="s">
        <v>462</v>
      </c>
      <c r="K2104" s="21">
        <v>56</v>
      </c>
      <c r="L2104" s="32" t="s">
        <v>12827</v>
      </c>
      <c r="M2104" s="21" t="s">
        <v>12828</v>
      </c>
      <c r="N2104" s="26">
        <v>1</v>
      </c>
      <c r="O2104" s="26" t="s">
        <v>55</v>
      </c>
      <c r="P2104" s="21">
        <v>0</v>
      </c>
      <c r="Q2104" s="21">
        <v>0</v>
      </c>
      <c r="R2104" s="21">
        <v>0</v>
      </c>
      <c r="S2104" s="33">
        <v>208484</v>
      </c>
      <c r="T2104" s="21">
        <v>0</v>
      </c>
      <c r="U2104" s="21">
        <v>0</v>
      </c>
      <c r="V2104" s="21">
        <v>0</v>
      </c>
      <c r="W2104" s="33">
        <v>1193212</v>
      </c>
      <c r="X2104" s="21">
        <v>0</v>
      </c>
      <c r="Y2104" s="21">
        <v>0</v>
      </c>
      <c r="Z2104" s="21"/>
      <c r="AA2104" s="102">
        <v>0</v>
      </c>
      <c r="AB2104" s="99">
        <v>0</v>
      </c>
      <c r="AC2104" s="21">
        <v>2</v>
      </c>
      <c r="AD2104" s="99">
        <v>0</v>
      </c>
      <c r="AE2104" s="21">
        <v>11.9</v>
      </c>
      <c r="AF2104" s="21">
        <f t="shared" ref="AF2104:AF2167" si="33">SUM(AA2104:AE2104)</f>
        <v>13.9</v>
      </c>
      <c r="AG2104" s="21" t="s">
        <v>12829</v>
      </c>
      <c r="AH2104" s="24" t="s">
        <v>12830</v>
      </c>
      <c r="AI2104" s="24" t="s">
        <v>12831</v>
      </c>
      <c r="AJ2104" s="27" t="s">
        <v>32144</v>
      </c>
      <c r="AK2104" s="28" t="s">
        <v>70</v>
      </c>
      <c r="AL2104" s="28">
        <v>10</v>
      </c>
      <c r="AM2104" s="28">
        <v>20070426</v>
      </c>
      <c r="AN2104" s="29">
        <v>1069</v>
      </c>
      <c r="AO2104" s="29">
        <v>202306</v>
      </c>
      <c r="AP2104" s="29">
        <v>2022</v>
      </c>
      <c r="AQ2104" s="28">
        <v>219055097</v>
      </c>
      <c r="AR2104" s="28">
        <v>481769119</v>
      </c>
      <c r="AS2104" s="28">
        <v>11016860</v>
      </c>
      <c r="AT2104" s="30">
        <v>2</v>
      </c>
      <c r="AU2104" s="30"/>
      <c r="AV2104" s="30"/>
      <c r="AW2104" s="30"/>
      <c r="AX2104" s="30"/>
      <c r="AY2104" s="30"/>
      <c r="AZ2104" s="30"/>
      <c r="BA2104" s="30"/>
      <c r="BB2104" s="30" t="s">
        <v>54452</v>
      </c>
      <c r="BC2104" s="30" t="s">
        <v>54452</v>
      </c>
      <c r="BD2104" s="30" t="s">
        <v>54452</v>
      </c>
      <c r="BE2104" s="30" t="s">
        <v>54452</v>
      </c>
      <c r="BF2104" s="30" t="s">
        <v>54452</v>
      </c>
      <c r="BG2104" s="30">
        <v>4</v>
      </c>
      <c r="BH2104" s="30" t="s">
        <v>9287</v>
      </c>
      <c r="BI2104" s="31"/>
    </row>
    <row r="2105" spans="1:61" ht="16.5">
      <c r="A2105" s="21" t="s">
        <v>9192</v>
      </c>
      <c r="B2105" s="21">
        <v>9401</v>
      </c>
      <c r="C2105" s="21">
        <v>1866719</v>
      </c>
      <c r="D2105" s="21">
        <v>4188108269</v>
      </c>
      <c r="E2105" s="22">
        <v>2101110013690</v>
      </c>
      <c r="F2105" s="24" t="s">
        <v>9193</v>
      </c>
      <c r="G2105" s="24" t="s">
        <v>44</v>
      </c>
      <c r="H2105" s="24" t="s">
        <v>51</v>
      </c>
      <c r="I2105" s="24" t="s">
        <v>52</v>
      </c>
      <c r="J2105" s="24" t="s">
        <v>6569</v>
      </c>
      <c r="K2105" s="21">
        <v>47</v>
      </c>
      <c r="L2105" s="32" t="s">
        <v>9194</v>
      </c>
      <c r="M2105" s="21" t="s">
        <v>9195</v>
      </c>
      <c r="N2105" s="21">
        <v>1</v>
      </c>
      <c r="O2105" s="21">
        <v>0</v>
      </c>
      <c r="P2105" s="21">
        <v>0</v>
      </c>
      <c r="Q2105" s="21">
        <v>0</v>
      </c>
      <c r="R2105" s="21">
        <v>0</v>
      </c>
      <c r="S2105" s="21">
        <v>0</v>
      </c>
      <c r="T2105" s="21">
        <v>0</v>
      </c>
      <c r="U2105" s="21">
        <v>0</v>
      </c>
      <c r="V2105" s="21">
        <v>0</v>
      </c>
      <c r="W2105" s="21">
        <v>0</v>
      </c>
      <c r="X2105" s="21">
        <v>0</v>
      </c>
      <c r="Y2105" s="21">
        <v>0</v>
      </c>
      <c r="Z2105" s="16" t="s">
        <v>315</v>
      </c>
      <c r="AA2105" s="101">
        <v>0</v>
      </c>
      <c r="AB2105" s="98">
        <v>0</v>
      </c>
      <c r="AC2105" s="98">
        <v>0</v>
      </c>
      <c r="AD2105" s="98">
        <v>0</v>
      </c>
      <c r="AE2105" s="98">
        <v>0</v>
      </c>
      <c r="AF2105" s="21">
        <f t="shared" si="33"/>
        <v>0</v>
      </c>
      <c r="AG2105" s="21" t="s">
        <v>9196</v>
      </c>
      <c r="AH2105" s="24" t="s">
        <v>9197</v>
      </c>
      <c r="AI2105" s="24" t="s">
        <v>9198</v>
      </c>
      <c r="AJ2105" s="27" t="s">
        <v>32550</v>
      </c>
      <c r="AK2105" s="28" t="s">
        <v>60</v>
      </c>
      <c r="AL2105" s="28">
        <v>10</v>
      </c>
      <c r="AM2105" s="28">
        <v>19940428</v>
      </c>
      <c r="AN2105" s="29">
        <v>310</v>
      </c>
      <c r="AO2105" s="29">
        <v>202212</v>
      </c>
      <c r="AP2105" s="29">
        <v>2022</v>
      </c>
      <c r="AQ2105" s="28">
        <v>261734691</v>
      </c>
      <c r="AR2105" s="28">
        <v>53200748</v>
      </c>
      <c r="AS2105" s="28">
        <v>6000000</v>
      </c>
      <c r="AT2105" s="30">
        <v>2</v>
      </c>
      <c r="AU2105" s="30"/>
      <c r="AV2105" s="30"/>
      <c r="AW2105" s="30"/>
      <c r="AX2105" s="30"/>
      <c r="AY2105" s="30"/>
      <c r="AZ2105" s="30"/>
      <c r="BA2105" s="30"/>
      <c r="BB2105" s="30" t="s">
        <v>54452</v>
      </c>
      <c r="BC2105" s="30" t="s">
        <v>54452</v>
      </c>
      <c r="BD2105" s="30" t="s">
        <v>54452</v>
      </c>
      <c r="BE2105" s="30" t="s">
        <v>54452</v>
      </c>
      <c r="BF2105" s="30" t="s">
        <v>54452</v>
      </c>
      <c r="BG2105" s="30">
        <v>4</v>
      </c>
      <c r="BH2105" s="30" t="s">
        <v>9199</v>
      </c>
      <c r="BI2105" s="31"/>
    </row>
    <row r="2106" spans="1:61" ht="16.5">
      <c r="A2106" s="21" t="s">
        <v>11216</v>
      </c>
      <c r="B2106" s="21">
        <v>11452</v>
      </c>
      <c r="C2106" s="21">
        <v>9554254</v>
      </c>
      <c r="D2106" s="21">
        <v>2618701814</v>
      </c>
      <c r="E2106" s="22">
        <v>1101117639151</v>
      </c>
      <c r="F2106" s="24" t="s">
        <v>11217</v>
      </c>
      <c r="G2106" s="24" t="s">
        <v>44</v>
      </c>
      <c r="H2106" s="24" t="s">
        <v>51</v>
      </c>
      <c r="I2106" s="24" t="s">
        <v>65</v>
      </c>
      <c r="J2106" s="24" t="s">
        <v>3829</v>
      </c>
      <c r="K2106" s="21">
        <v>50</v>
      </c>
      <c r="L2106" s="21"/>
      <c r="M2106" s="21" t="s">
        <v>11218</v>
      </c>
      <c r="N2106" s="21">
        <v>1</v>
      </c>
      <c r="O2106" s="21" t="s">
        <v>55</v>
      </c>
      <c r="P2106" s="21">
        <v>0</v>
      </c>
      <c r="Q2106" s="21">
        <v>0</v>
      </c>
      <c r="R2106" s="21">
        <v>0</v>
      </c>
      <c r="S2106" s="21">
        <v>0</v>
      </c>
      <c r="T2106" s="21">
        <v>0</v>
      </c>
      <c r="U2106" s="33">
        <v>1233497</v>
      </c>
      <c r="V2106" s="21">
        <v>0</v>
      </c>
      <c r="W2106" s="21">
        <v>0</v>
      </c>
      <c r="X2106" s="21">
        <v>0</v>
      </c>
      <c r="Y2106" s="21">
        <v>0</v>
      </c>
      <c r="Z2106" s="21" t="s">
        <v>315</v>
      </c>
      <c r="AA2106" s="102">
        <v>0</v>
      </c>
      <c r="AB2106" s="99">
        <v>0</v>
      </c>
      <c r="AC2106" s="99">
        <v>0</v>
      </c>
      <c r="AD2106" s="21">
        <v>12.3</v>
      </c>
      <c r="AE2106" s="99">
        <v>0</v>
      </c>
      <c r="AF2106" s="21">
        <f t="shared" si="33"/>
        <v>12.3</v>
      </c>
      <c r="AG2106" s="21" t="s">
        <v>11219</v>
      </c>
      <c r="AH2106" s="24" t="s">
        <v>11220</v>
      </c>
      <c r="AI2106" s="24" t="s">
        <v>11221</v>
      </c>
      <c r="AJ2106" s="27" t="s">
        <v>32551</v>
      </c>
      <c r="AK2106" s="28" t="s">
        <v>60</v>
      </c>
      <c r="AL2106" s="28">
        <v>10</v>
      </c>
      <c r="AM2106" s="28">
        <v>20200929</v>
      </c>
      <c r="AN2106" s="29">
        <v>421</v>
      </c>
      <c r="AO2106" s="29">
        <v>202212</v>
      </c>
      <c r="AP2106" s="29">
        <v>2022</v>
      </c>
      <c r="AQ2106" s="28">
        <v>47992057</v>
      </c>
      <c r="AR2106" s="28">
        <v>26262787</v>
      </c>
      <c r="AS2106" s="28">
        <v>950000</v>
      </c>
      <c r="AT2106" s="30">
        <v>2</v>
      </c>
      <c r="AU2106" s="30"/>
      <c r="AV2106" s="30"/>
      <c r="AW2106" s="30"/>
      <c r="AX2106" s="30"/>
      <c r="AY2106" s="30"/>
      <c r="AZ2106" s="30"/>
      <c r="BA2106" s="30"/>
      <c r="BB2106" s="30" t="s">
        <v>54452</v>
      </c>
      <c r="BC2106" s="30" t="s">
        <v>54452</v>
      </c>
      <c r="BD2106" s="30" t="s">
        <v>54452</v>
      </c>
      <c r="BE2106" s="30" t="s">
        <v>54452</v>
      </c>
      <c r="BF2106" s="30" t="s">
        <v>54452</v>
      </c>
      <c r="BG2106" s="30">
        <v>4</v>
      </c>
      <c r="BH2106" s="30" t="s">
        <v>237</v>
      </c>
      <c r="BI2106" s="31"/>
    </row>
    <row r="2107" spans="1:61" ht="16.5">
      <c r="A2107" s="21" t="s">
        <v>3633</v>
      </c>
      <c r="B2107" s="21">
        <v>3329</v>
      </c>
      <c r="C2107" s="21">
        <v>1603935</v>
      </c>
      <c r="D2107" s="21">
        <v>5028100107</v>
      </c>
      <c r="E2107" s="22">
        <v>1701110005042</v>
      </c>
      <c r="F2107" s="24" t="s">
        <v>3634</v>
      </c>
      <c r="G2107" s="24" t="s">
        <v>44</v>
      </c>
      <c r="H2107" s="24" t="s">
        <v>51</v>
      </c>
      <c r="I2107" s="24" t="s">
        <v>63</v>
      </c>
      <c r="J2107" s="24" t="s">
        <v>1654</v>
      </c>
      <c r="K2107" s="21">
        <v>22</v>
      </c>
      <c r="L2107" s="32" t="s">
        <v>3635</v>
      </c>
      <c r="M2107" s="21" t="s">
        <v>3636</v>
      </c>
      <c r="N2107" s="26">
        <v>2</v>
      </c>
      <c r="O2107" s="26" t="s">
        <v>55</v>
      </c>
      <c r="P2107" s="21">
        <v>0</v>
      </c>
      <c r="Q2107" s="21">
        <v>0</v>
      </c>
      <c r="R2107" s="21">
        <v>0</v>
      </c>
      <c r="S2107" s="33">
        <v>1535773</v>
      </c>
      <c r="T2107" s="21">
        <v>0</v>
      </c>
      <c r="U2107" s="21">
        <v>0</v>
      </c>
      <c r="V2107" s="33">
        <v>1265508</v>
      </c>
      <c r="W2107" s="33">
        <v>117615</v>
      </c>
      <c r="X2107" s="33">
        <v>95795</v>
      </c>
      <c r="Y2107" s="33">
        <v>278097</v>
      </c>
      <c r="Z2107" s="21" t="s">
        <v>126</v>
      </c>
      <c r="AA2107" s="102">
        <v>0</v>
      </c>
      <c r="AB2107" s="21">
        <v>2.7</v>
      </c>
      <c r="AC2107" s="21">
        <v>15.3</v>
      </c>
      <c r="AD2107" s="99">
        <v>0</v>
      </c>
      <c r="AE2107" s="21">
        <v>14.7</v>
      </c>
      <c r="AF2107" s="21">
        <f t="shared" si="33"/>
        <v>32.700000000000003</v>
      </c>
      <c r="AG2107" s="21" t="s">
        <v>3637</v>
      </c>
      <c r="AH2107" s="24" t="s">
        <v>3638</v>
      </c>
      <c r="AI2107" s="24" t="s">
        <v>3639</v>
      </c>
      <c r="AJ2107" s="27" t="s">
        <v>32552</v>
      </c>
      <c r="AK2107" s="28" t="s">
        <v>156</v>
      </c>
      <c r="AL2107" s="28">
        <v>10</v>
      </c>
      <c r="AM2107" s="28">
        <v>19730104</v>
      </c>
      <c r="AN2107" s="29">
        <v>546</v>
      </c>
      <c r="AO2107" s="29">
        <v>202306</v>
      </c>
      <c r="AP2107" s="29">
        <v>2022</v>
      </c>
      <c r="AQ2107" s="28">
        <v>255740300</v>
      </c>
      <c r="AR2107" s="28">
        <v>291323169</v>
      </c>
      <c r="AS2107" s="28">
        <v>64693490</v>
      </c>
      <c r="AT2107" s="30">
        <v>2</v>
      </c>
      <c r="AU2107" s="30"/>
      <c r="AV2107" s="30"/>
      <c r="AW2107" s="30"/>
      <c r="AX2107" s="30"/>
      <c r="AY2107" s="30"/>
      <c r="AZ2107" s="30"/>
      <c r="BA2107" s="30"/>
      <c r="BB2107" s="30" t="s">
        <v>54452</v>
      </c>
      <c r="BC2107" s="30" t="s">
        <v>54452</v>
      </c>
      <c r="BD2107" s="30" t="s">
        <v>54452</v>
      </c>
      <c r="BE2107" s="30" t="s">
        <v>54452</v>
      </c>
      <c r="BF2107" s="30" t="s">
        <v>54452</v>
      </c>
      <c r="BG2107" s="30">
        <v>4</v>
      </c>
      <c r="BH2107" s="30" t="s">
        <v>237</v>
      </c>
      <c r="BI2107" s="31"/>
    </row>
    <row r="2108" spans="1:61" ht="16.5">
      <c r="A2108" s="21" t="s">
        <v>1181</v>
      </c>
      <c r="B2108" s="21">
        <v>1039</v>
      </c>
      <c r="C2108" s="21">
        <v>2775240</v>
      </c>
      <c r="D2108" s="21">
        <v>1308624632</v>
      </c>
      <c r="E2108" s="22">
        <v>1211110152602</v>
      </c>
      <c r="F2108" s="24" t="s">
        <v>1182</v>
      </c>
      <c r="G2108" s="24" t="s">
        <v>44</v>
      </c>
      <c r="H2108" s="24" t="s">
        <v>51</v>
      </c>
      <c r="I2108" s="24" t="s">
        <v>65</v>
      </c>
      <c r="J2108" s="24" t="s">
        <v>975</v>
      </c>
      <c r="K2108" s="21">
        <v>5</v>
      </c>
      <c r="L2108" s="32" t="s">
        <v>1183</v>
      </c>
      <c r="M2108" s="21" t="s">
        <v>1184</v>
      </c>
      <c r="N2108" s="21">
        <v>1</v>
      </c>
      <c r="O2108" s="21" t="s">
        <v>55</v>
      </c>
      <c r="P2108" s="21">
        <v>0</v>
      </c>
      <c r="Q2108" s="21">
        <v>0</v>
      </c>
      <c r="R2108" s="21">
        <v>0</v>
      </c>
      <c r="S2108" s="21">
        <v>0</v>
      </c>
      <c r="T2108" s="21">
        <v>0</v>
      </c>
      <c r="U2108" s="21">
        <v>0</v>
      </c>
      <c r="V2108" s="21">
        <v>0</v>
      </c>
      <c r="W2108" s="39">
        <v>909390</v>
      </c>
      <c r="X2108" s="39">
        <v>4091</v>
      </c>
      <c r="Y2108" s="39">
        <v>211868</v>
      </c>
      <c r="Z2108" s="16" t="s">
        <v>56</v>
      </c>
      <c r="AA2108" s="102">
        <v>0</v>
      </c>
      <c r="AB2108" s="21">
        <v>2.1</v>
      </c>
      <c r="AC2108" s="99">
        <v>0</v>
      </c>
      <c r="AD2108" s="99">
        <v>0</v>
      </c>
      <c r="AE2108" s="21">
        <v>9.1</v>
      </c>
      <c r="AF2108" s="21">
        <f t="shared" si="33"/>
        <v>11.2</v>
      </c>
      <c r="AG2108" s="21" t="s">
        <v>1185</v>
      </c>
      <c r="AH2108" s="24" t="s">
        <v>1186</v>
      </c>
      <c r="AI2108" s="24" t="s">
        <v>1187</v>
      </c>
      <c r="AJ2108" s="27" t="s">
        <v>32553</v>
      </c>
      <c r="AK2108" s="28" t="s">
        <v>60</v>
      </c>
      <c r="AL2108" s="28">
        <v>10</v>
      </c>
      <c r="AM2108" s="28">
        <v>20070101</v>
      </c>
      <c r="AN2108" s="29">
        <v>304</v>
      </c>
      <c r="AO2108" s="29">
        <v>202212</v>
      </c>
      <c r="AP2108" s="29">
        <v>2022</v>
      </c>
      <c r="AQ2108" s="28">
        <v>218484771</v>
      </c>
      <c r="AR2108" s="28">
        <v>103716549</v>
      </c>
      <c r="AS2108" s="28">
        <v>195000</v>
      </c>
      <c r="AT2108" s="30">
        <v>2</v>
      </c>
      <c r="AU2108" s="30"/>
      <c r="AV2108" s="30"/>
      <c r="AW2108" s="30"/>
      <c r="AX2108" s="30"/>
      <c r="AY2108" s="30"/>
      <c r="AZ2108" s="30"/>
      <c r="BA2108" s="30"/>
      <c r="BB2108" s="30" t="s">
        <v>54452</v>
      </c>
      <c r="BC2108" s="30" t="s">
        <v>54452</v>
      </c>
      <c r="BD2108" s="30" t="s">
        <v>54452</v>
      </c>
      <c r="BE2108" s="30" t="s">
        <v>54452</v>
      </c>
      <c r="BF2108" s="30" t="s">
        <v>54452</v>
      </c>
      <c r="BG2108" s="30">
        <v>8</v>
      </c>
      <c r="BH2108" s="30"/>
      <c r="BI2108" s="31"/>
    </row>
    <row r="2109" spans="1:61" ht="16.5">
      <c r="A2109" s="21" t="s">
        <v>11042</v>
      </c>
      <c r="B2109" s="21">
        <v>11269</v>
      </c>
      <c r="C2109" s="21">
        <v>1676374</v>
      </c>
      <c r="D2109" s="21">
        <v>4128101915</v>
      </c>
      <c r="E2109" s="22">
        <v>2055110001130</v>
      </c>
      <c r="F2109" s="24" t="s">
        <v>11043</v>
      </c>
      <c r="G2109" s="24" t="s">
        <v>44</v>
      </c>
      <c r="H2109" s="24" t="s">
        <v>51</v>
      </c>
      <c r="I2109" s="24" t="s">
        <v>65</v>
      </c>
      <c r="J2109" s="24" t="s">
        <v>3829</v>
      </c>
      <c r="K2109" s="21">
        <v>50</v>
      </c>
      <c r="L2109" s="21"/>
      <c r="M2109" s="21" t="s">
        <v>11044</v>
      </c>
      <c r="N2109" s="21">
        <v>1</v>
      </c>
      <c r="O2109" s="21" t="s">
        <v>55</v>
      </c>
      <c r="P2109" s="33">
        <v>186278</v>
      </c>
      <c r="Q2109" s="21">
        <v>0</v>
      </c>
      <c r="R2109" s="21">
        <v>0</v>
      </c>
      <c r="S2109" s="21">
        <v>0</v>
      </c>
      <c r="T2109" s="21">
        <v>0</v>
      </c>
      <c r="U2109" s="21">
        <v>0</v>
      </c>
      <c r="V2109" s="21">
        <v>0</v>
      </c>
      <c r="W2109" s="21">
        <v>0</v>
      </c>
      <c r="X2109" s="21">
        <v>0</v>
      </c>
      <c r="Y2109" s="21">
        <v>0</v>
      </c>
      <c r="Z2109" s="21" t="s">
        <v>315</v>
      </c>
      <c r="AA2109" s="21">
        <v>1.8</v>
      </c>
      <c r="AB2109" s="99">
        <v>0</v>
      </c>
      <c r="AC2109" s="99">
        <v>0</v>
      </c>
      <c r="AD2109" s="99">
        <v>0</v>
      </c>
      <c r="AE2109" s="99">
        <v>0</v>
      </c>
      <c r="AF2109" s="21">
        <f t="shared" si="33"/>
        <v>1.8</v>
      </c>
      <c r="AG2109" s="21" t="s">
        <v>10885</v>
      </c>
      <c r="AH2109" s="24" t="s">
        <v>11045</v>
      </c>
      <c r="AI2109" s="24" t="s">
        <v>11046</v>
      </c>
      <c r="AJ2109" s="27" t="s">
        <v>32554</v>
      </c>
      <c r="AK2109" s="28" t="s">
        <v>60</v>
      </c>
      <c r="AL2109" s="28">
        <v>10</v>
      </c>
      <c r="AM2109" s="28">
        <v>19881201</v>
      </c>
      <c r="AN2109" s="29">
        <v>320</v>
      </c>
      <c r="AO2109" s="29">
        <v>202212</v>
      </c>
      <c r="AP2109" s="29">
        <v>2022</v>
      </c>
      <c r="AQ2109" s="28">
        <v>27894718</v>
      </c>
      <c r="AR2109" s="28">
        <v>3806476</v>
      </c>
      <c r="AS2109" s="28">
        <v>4380000</v>
      </c>
      <c r="AT2109" s="30">
        <v>2</v>
      </c>
      <c r="AU2109" s="30"/>
      <c r="AV2109" s="30"/>
      <c r="AW2109" s="30"/>
      <c r="AX2109" s="30"/>
      <c r="AY2109" s="30"/>
      <c r="AZ2109" s="30"/>
      <c r="BA2109" s="30"/>
      <c r="BB2109" s="30" t="s">
        <v>54452</v>
      </c>
      <c r="BC2109" s="30" t="s">
        <v>54452</v>
      </c>
      <c r="BD2109" s="30" t="s">
        <v>54452</v>
      </c>
      <c r="BE2109" s="30" t="s">
        <v>54452</v>
      </c>
      <c r="BF2109" s="30" t="s">
        <v>54452</v>
      </c>
      <c r="BG2109" s="30">
        <v>5</v>
      </c>
      <c r="BH2109" s="30"/>
      <c r="BI2109" s="31"/>
    </row>
    <row r="2110" spans="1:61" ht="16.5">
      <c r="A2110" s="21" t="s">
        <v>14003</v>
      </c>
      <c r="B2110" s="21">
        <v>13744</v>
      </c>
      <c r="C2110" s="21">
        <v>1954875</v>
      </c>
      <c r="D2110" s="21">
        <v>1078624874</v>
      </c>
      <c r="E2110" s="22">
        <v>1101112629347</v>
      </c>
      <c r="F2110" s="24" t="s">
        <v>14004</v>
      </c>
      <c r="G2110" s="24" t="s">
        <v>44</v>
      </c>
      <c r="H2110" s="24" t="s">
        <v>51</v>
      </c>
      <c r="I2110" s="24" t="s">
        <v>52</v>
      </c>
      <c r="J2110" s="24" t="s">
        <v>1449</v>
      </c>
      <c r="K2110" s="21">
        <v>61</v>
      </c>
      <c r="L2110" s="32" t="s">
        <v>14005</v>
      </c>
      <c r="M2110" s="21" t="s">
        <v>14006</v>
      </c>
      <c r="N2110" s="26">
        <v>1</v>
      </c>
      <c r="O2110" s="26" t="s">
        <v>55</v>
      </c>
      <c r="P2110" s="21">
        <v>0</v>
      </c>
      <c r="Q2110" s="21">
        <v>0</v>
      </c>
      <c r="R2110" s="21">
        <v>0</v>
      </c>
      <c r="S2110" s="21">
        <v>0</v>
      </c>
      <c r="T2110" s="21">
        <v>0</v>
      </c>
      <c r="U2110" s="21">
        <v>0</v>
      </c>
      <c r="V2110" s="21">
        <v>0</v>
      </c>
      <c r="W2110" s="41">
        <v>48206599</v>
      </c>
      <c r="X2110" s="41">
        <v>2188150</v>
      </c>
      <c r="Y2110" s="21">
        <v>0</v>
      </c>
      <c r="Z2110" s="21"/>
      <c r="AA2110" s="102">
        <v>0</v>
      </c>
      <c r="AB2110" s="99">
        <v>0</v>
      </c>
      <c r="AC2110" s="99">
        <v>0</v>
      </c>
      <c r="AD2110" s="99">
        <v>0</v>
      </c>
      <c r="AE2110" s="21">
        <v>503.9</v>
      </c>
      <c r="AF2110" s="21">
        <f t="shared" si="33"/>
        <v>503.9</v>
      </c>
      <c r="AG2110" s="21" t="s">
        <v>14007</v>
      </c>
      <c r="AH2110" s="24" t="s">
        <v>14008</v>
      </c>
      <c r="AI2110" s="24" t="s">
        <v>14009</v>
      </c>
      <c r="AJ2110" s="27" t="s">
        <v>32555</v>
      </c>
      <c r="AK2110" s="28" t="s">
        <v>70</v>
      </c>
      <c r="AL2110" s="28">
        <v>10</v>
      </c>
      <c r="AM2110" s="28">
        <v>20021012</v>
      </c>
      <c r="AN2110" s="29">
        <v>321</v>
      </c>
      <c r="AO2110" s="29">
        <v>202306</v>
      </c>
      <c r="AP2110" s="29">
        <v>2022</v>
      </c>
      <c r="AQ2110" s="28">
        <v>63246034</v>
      </c>
      <c r="AR2110" s="28">
        <v>85153246</v>
      </c>
      <c r="AS2110" s="28">
        <v>7700000</v>
      </c>
      <c r="AT2110" s="30">
        <v>2</v>
      </c>
      <c r="AU2110" s="30"/>
      <c r="AV2110" s="30"/>
      <c r="AW2110" s="30"/>
      <c r="AX2110" s="30"/>
      <c r="AY2110" s="30"/>
      <c r="AZ2110" s="30"/>
      <c r="BA2110" s="30"/>
      <c r="BB2110" s="30" t="s">
        <v>54452</v>
      </c>
      <c r="BC2110" s="30" t="s">
        <v>54452</v>
      </c>
      <c r="BD2110" s="30" t="s">
        <v>54452</v>
      </c>
      <c r="BE2110" s="30" t="s">
        <v>54452</v>
      </c>
      <c r="BF2110" s="30" t="s">
        <v>14010</v>
      </c>
      <c r="BG2110" s="30">
        <v>2</v>
      </c>
      <c r="BH2110" s="30" t="s">
        <v>14011</v>
      </c>
      <c r="BI2110" s="31"/>
    </row>
    <row r="2111" spans="1:61" ht="16.5">
      <c r="A2111" s="21" t="s">
        <v>29825</v>
      </c>
      <c r="B2111" s="21">
        <v>24411</v>
      </c>
      <c r="C2111" s="21">
        <v>1858004</v>
      </c>
      <c r="D2111" s="21">
        <v>2138627292</v>
      </c>
      <c r="E2111" s="22">
        <v>1101111283293</v>
      </c>
      <c r="F2111" s="24" t="s">
        <v>29826</v>
      </c>
      <c r="G2111" s="24" t="s">
        <v>104</v>
      </c>
      <c r="H2111" s="24" t="s">
        <v>51</v>
      </c>
      <c r="I2111" s="24" t="s">
        <v>65</v>
      </c>
      <c r="J2111" s="24" t="s">
        <v>363</v>
      </c>
      <c r="K2111" s="21">
        <v>63</v>
      </c>
      <c r="L2111" s="32" t="s">
        <v>29827</v>
      </c>
      <c r="M2111" s="21" t="s">
        <v>29828</v>
      </c>
      <c r="N2111" s="21">
        <v>1</v>
      </c>
      <c r="O2111" s="21" t="s">
        <v>55</v>
      </c>
      <c r="P2111" s="21">
        <v>0</v>
      </c>
      <c r="Q2111" s="21">
        <v>0</v>
      </c>
      <c r="R2111" s="21">
        <v>0</v>
      </c>
      <c r="S2111" s="21">
        <v>0</v>
      </c>
      <c r="T2111" s="21">
        <v>0</v>
      </c>
      <c r="U2111" s="21">
        <v>0</v>
      </c>
      <c r="V2111" s="21">
        <v>0</v>
      </c>
      <c r="W2111" s="33">
        <v>654491</v>
      </c>
      <c r="X2111" s="21">
        <v>0</v>
      </c>
      <c r="Y2111" s="33">
        <v>336880</v>
      </c>
      <c r="Z2111" s="16" t="s">
        <v>315</v>
      </c>
      <c r="AA2111" s="102">
        <v>0</v>
      </c>
      <c r="AB2111" s="21">
        <v>3.3</v>
      </c>
      <c r="AC2111" s="99">
        <v>0</v>
      </c>
      <c r="AD2111" s="99">
        <v>0</v>
      </c>
      <c r="AE2111" s="21">
        <v>6.5</v>
      </c>
      <c r="AF2111" s="21">
        <f t="shared" si="33"/>
        <v>9.8000000000000007</v>
      </c>
      <c r="AG2111" s="21" t="s">
        <v>15311</v>
      </c>
      <c r="AH2111" s="24" t="s">
        <v>29829</v>
      </c>
      <c r="AI2111" s="24" t="s">
        <v>29830</v>
      </c>
      <c r="AJ2111" s="27" t="s">
        <v>32556</v>
      </c>
      <c r="AK2111" s="28" t="s">
        <v>60</v>
      </c>
      <c r="AL2111" s="28">
        <v>10</v>
      </c>
      <c r="AM2111" s="28">
        <v>19940627</v>
      </c>
      <c r="AN2111" s="29">
        <v>597</v>
      </c>
      <c r="AO2111" s="29">
        <v>202112</v>
      </c>
      <c r="AP2111" s="29">
        <v>2022</v>
      </c>
      <c r="AQ2111" s="28">
        <v>27831462</v>
      </c>
      <c r="AR2111" s="28">
        <v>16316190</v>
      </c>
      <c r="AS2111" s="28">
        <v>100000</v>
      </c>
      <c r="AT2111" s="30">
        <v>2</v>
      </c>
      <c r="AU2111" s="30"/>
      <c r="AV2111" s="30"/>
      <c r="AW2111" s="30"/>
      <c r="AX2111" s="30"/>
      <c r="AY2111" s="30"/>
      <c r="AZ2111" s="30"/>
      <c r="BA2111" s="30"/>
      <c r="BB2111" s="30" t="s">
        <v>54452</v>
      </c>
      <c r="BC2111" s="30" t="s">
        <v>54452</v>
      </c>
      <c r="BD2111" s="30" t="s">
        <v>54452</v>
      </c>
      <c r="BE2111" s="30" t="s">
        <v>54452</v>
      </c>
      <c r="BF2111" s="30" t="s">
        <v>54452</v>
      </c>
      <c r="BG2111" s="30">
        <v>4</v>
      </c>
      <c r="BH2111" s="30" t="s">
        <v>237</v>
      </c>
      <c r="BI2111" s="31"/>
    </row>
    <row r="2112" spans="1:61" ht="16.5">
      <c r="A2112" s="21" t="s">
        <v>19551</v>
      </c>
      <c r="B2112" s="21">
        <v>14641</v>
      </c>
      <c r="C2112" s="21">
        <v>12111567</v>
      </c>
      <c r="D2112" s="21">
        <v>2198703053</v>
      </c>
      <c r="E2112" s="22">
        <v>1101118489399</v>
      </c>
      <c r="F2112" s="24" t="s">
        <v>19552</v>
      </c>
      <c r="G2112" s="24" t="s">
        <v>44</v>
      </c>
      <c r="H2112" s="24" t="s">
        <v>51</v>
      </c>
      <c r="I2112" s="24" t="s">
        <v>65</v>
      </c>
      <c r="J2112" s="24" t="s">
        <v>363</v>
      </c>
      <c r="K2112" s="21">
        <v>63</v>
      </c>
      <c r="L2112" s="32" t="s">
        <v>19553</v>
      </c>
      <c r="M2112" s="21" t="s">
        <v>19554</v>
      </c>
      <c r="N2112" s="26">
        <v>1</v>
      </c>
      <c r="O2112" s="26">
        <v>0</v>
      </c>
      <c r="P2112" s="26">
        <v>0</v>
      </c>
      <c r="Q2112" s="26">
        <v>0</v>
      </c>
      <c r="R2112" s="26">
        <v>0</v>
      </c>
      <c r="S2112" s="26">
        <v>0</v>
      </c>
      <c r="T2112" s="26">
        <v>0</v>
      </c>
      <c r="U2112" s="26">
        <v>0</v>
      </c>
      <c r="V2112" s="26">
        <v>0</v>
      </c>
      <c r="W2112" s="26">
        <v>0</v>
      </c>
      <c r="X2112" s="26">
        <v>0</v>
      </c>
      <c r="Y2112" s="26">
        <v>0</v>
      </c>
      <c r="Z2112" s="16" t="s">
        <v>315</v>
      </c>
      <c r="AA2112" s="101">
        <v>0</v>
      </c>
      <c r="AB2112" s="98">
        <v>0</v>
      </c>
      <c r="AC2112" s="98">
        <v>0</v>
      </c>
      <c r="AD2112" s="98">
        <v>0</v>
      </c>
      <c r="AE2112" s="98">
        <v>0</v>
      </c>
      <c r="AF2112" s="21">
        <f t="shared" si="33"/>
        <v>0</v>
      </c>
      <c r="AG2112" s="21" t="s">
        <v>19555</v>
      </c>
      <c r="AH2112" s="24" t="s">
        <v>19556</v>
      </c>
      <c r="AI2112" s="24" t="s">
        <v>19557</v>
      </c>
      <c r="AJ2112" s="27" t="s">
        <v>32556</v>
      </c>
      <c r="AK2112" s="28" t="s">
        <v>577</v>
      </c>
      <c r="AL2112" s="28"/>
      <c r="AM2112" s="28">
        <v>20221130</v>
      </c>
      <c r="AN2112" s="29">
        <v>398</v>
      </c>
      <c r="AO2112" s="29">
        <v>202304</v>
      </c>
      <c r="AP2112" s="29"/>
      <c r="AQ2112" s="28"/>
      <c r="AR2112" s="28"/>
      <c r="AS2112" s="28"/>
      <c r="AT2112" s="30">
        <v>2</v>
      </c>
      <c r="AU2112" s="30"/>
      <c r="AV2112" s="30"/>
      <c r="AW2112" s="30"/>
      <c r="AX2112" s="30"/>
      <c r="AY2112" s="30"/>
      <c r="AZ2112" s="30"/>
      <c r="BA2112" s="30"/>
      <c r="BB2112" s="30" t="s">
        <v>54452</v>
      </c>
      <c r="BC2112" s="30" t="s">
        <v>54452</v>
      </c>
      <c r="BD2112" s="30" t="s">
        <v>54452</v>
      </c>
      <c r="BE2112" s="30" t="s">
        <v>54452</v>
      </c>
      <c r="BF2112" s="30" t="s">
        <v>19558</v>
      </c>
      <c r="BG2112" s="30">
        <v>2</v>
      </c>
      <c r="BH2112" s="30"/>
      <c r="BI2112" s="31"/>
    </row>
    <row r="2113" spans="1:61" ht="16.5">
      <c r="A2113" s="21" t="s">
        <v>15060</v>
      </c>
      <c r="B2113" s="21">
        <v>14396</v>
      </c>
      <c r="C2113" s="21">
        <v>1712398</v>
      </c>
      <c r="D2113" s="21">
        <v>2208180363</v>
      </c>
      <c r="E2113" s="22">
        <v>1101111905516</v>
      </c>
      <c r="F2113" s="24" t="s">
        <v>15061</v>
      </c>
      <c r="G2113" s="24" t="s">
        <v>44</v>
      </c>
      <c r="H2113" s="24" t="s">
        <v>51</v>
      </c>
      <c r="I2113" s="24" t="s">
        <v>63</v>
      </c>
      <c r="J2113" s="24" t="s">
        <v>363</v>
      </c>
      <c r="K2113" s="21">
        <v>63</v>
      </c>
      <c r="L2113" s="32" t="s">
        <v>15062</v>
      </c>
      <c r="M2113" s="21" t="s">
        <v>15063</v>
      </c>
      <c r="N2113" s="21">
        <v>1</v>
      </c>
      <c r="O2113" s="21" t="s">
        <v>55</v>
      </c>
      <c r="P2113" s="21">
        <v>0</v>
      </c>
      <c r="Q2113" s="21">
        <v>0</v>
      </c>
      <c r="R2113" s="21">
        <v>0</v>
      </c>
      <c r="S2113" s="21">
        <v>0</v>
      </c>
      <c r="T2113" s="21">
        <v>0</v>
      </c>
      <c r="U2113" s="21">
        <v>0</v>
      </c>
      <c r="V2113" s="21">
        <v>0</v>
      </c>
      <c r="W2113" s="33">
        <v>3265620</v>
      </c>
      <c r="X2113" s="21">
        <v>0</v>
      </c>
      <c r="Y2113" s="21">
        <v>0</v>
      </c>
      <c r="Z2113" s="16" t="s">
        <v>315</v>
      </c>
      <c r="AA2113" s="102">
        <v>0</v>
      </c>
      <c r="AB2113" s="99">
        <v>0</v>
      </c>
      <c r="AC2113" s="99">
        <v>0</v>
      </c>
      <c r="AD2113" s="99">
        <v>0</v>
      </c>
      <c r="AE2113" s="21">
        <v>32.6</v>
      </c>
      <c r="AF2113" s="21">
        <f t="shared" si="33"/>
        <v>32.6</v>
      </c>
      <c r="AG2113" s="21" t="s">
        <v>15064</v>
      </c>
      <c r="AH2113" s="24" t="s">
        <v>15065</v>
      </c>
      <c r="AI2113" s="24" t="s">
        <v>15066</v>
      </c>
      <c r="AJ2113" s="27" t="s">
        <v>32557</v>
      </c>
      <c r="AK2113" s="28" t="s">
        <v>70</v>
      </c>
      <c r="AL2113" s="28">
        <v>10</v>
      </c>
      <c r="AM2113" s="28">
        <v>20000313</v>
      </c>
      <c r="AN2113" s="29">
        <v>448</v>
      </c>
      <c r="AO2113" s="29">
        <v>202306</v>
      </c>
      <c r="AP2113" s="29">
        <v>2022</v>
      </c>
      <c r="AQ2113" s="28">
        <v>107977420</v>
      </c>
      <c r="AR2113" s="28">
        <v>375227417</v>
      </c>
      <c r="AS2113" s="28">
        <v>5450339</v>
      </c>
      <c r="AT2113" s="30">
        <v>2</v>
      </c>
      <c r="AU2113" s="30"/>
      <c r="AV2113" s="30"/>
      <c r="AW2113" s="30"/>
      <c r="AX2113" s="30"/>
      <c r="AY2113" s="30"/>
      <c r="AZ2113" s="30"/>
      <c r="BA2113" s="30"/>
      <c r="BB2113" s="30" t="s">
        <v>54452</v>
      </c>
      <c r="BC2113" s="30" t="s">
        <v>54452</v>
      </c>
      <c r="BD2113" s="30" t="s">
        <v>54452</v>
      </c>
      <c r="BE2113" s="30" t="s">
        <v>54452</v>
      </c>
      <c r="BF2113" s="30" t="s">
        <v>54452</v>
      </c>
      <c r="BG2113" s="30">
        <v>7</v>
      </c>
      <c r="BH2113" s="30"/>
      <c r="BI2113" s="31"/>
    </row>
    <row r="2114" spans="1:61" ht="16.5">
      <c r="A2114" s="21" t="s">
        <v>14423</v>
      </c>
      <c r="B2114" s="21">
        <v>14006</v>
      </c>
      <c r="C2114" s="21">
        <v>1175049</v>
      </c>
      <c r="D2114" s="21">
        <v>1018166911</v>
      </c>
      <c r="E2114" s="22">
        <v>1101112158031</v>
      </c>
      <c r="F2114" s="24" t="s">
        <v>14424</v>
      </c>
      <c r="G2114" s="24" t="s">
        <v>44</v>
      </c>
      <c r="H2114" s="24" t="s">
        <v>51</v>
      </c>
      <c r="I2114" s="24" t="s">
        <v>52</v>
      </c>
      <c r="J2114" s="24" t="s">
        <v>966</v>
      </c>
      <c r="K2114" s="21">
        <v>62</v>
      </c>
      <c r="L2114" s="32" t="s">
        <v>14425</v>
      </c>
      <c r="M2114" s="21" t="s">
        <v>5887</v>
      </c>
      <c r="N2114" s="21">
        <v>1</v>
      </c>
      <c r="O2114" s="21" t="s">
        <v>55</v>
      </c>
      <c r="P2114" s="21">
        <v>0</v>
      </c>
      <c r="Q2114" s="21">
        <v>0</v>
      </c>
      <c r="R2114" s="21">
        <v>0</v>
      </c>
      <c r="S2114" s="21">
        <v>0</v>
      </c>
      <c r="T2114" s="21">
        <v>0</v>
      </c>
      <c r="U2114" s="33">
        <v>613146</v>
      </c>
      <c r="V2114" s="21">
        <v>0</v>
      </c>
      <c r="W2114" s="33">
        <v>130589</v>
      </c>
      <c r="X2114" s="21">
        <v>0</v>
      </c>
      <c r="Y2114" s="21">
        <v>0</v>
      </c>
      <c r="Z2114" s="16" t="s">
        <v>315</v>
      </c>
      <c r="AA2114" s="102">
        <v>0</v>
      </c>
      <c r="AB2114" s="99">
        <v>0</v>
      </c>
      <c r="AC2114" s="99">
        <v>0</v>
      </c>
      <c r="AD2114" s="21">
        <v>6.1</v>
      </c>
      <c r="AE2114" s="21">
        <v>1.3</v>
      </c>
      <c r="AF2114" s="21">
        <f t="shared" si="33"/>
        <v>7.3999999999999995</v>
      </c>
      <c r="AG2114" s="21" t="s">
        <v>14426</v>
      </c>
      <c r="AH2114" s="24" t="s">
        <v>14427</v>
      </c>
      <c r="AI2114" s="24" t="s">
        <v>14428</v>
      </c>
      <c r="AJ2114" s="27" t="s">
        <v>32458</v>
      </c>
      <c r="AK2114" s="28" t="s">
        <v>60</v>
      </c>
      <c r="AL2114" s="28">
        <v>10</v>
      </c>
      <c r="AM2114" s="28">
        <v>19910701</v>
      </c>
      <c r="AN2114" s="29">
        <v>433</v>
      </c>
      <c r="AO2114" s="29">
        <v>202303</v>
      </c>
      <c r="AP2114" s="29">
        <v>2022</v>
      </c>
      <c r="AQ2114" s="28">
        <v>68862820</v>
      </c>
      <c r="AR2114" s="28">
        <v>52170577</v>
      </c>
      <c r="AS2114" s="28">
        <v>7177740</v>
      </c>
      <c r="AT2114" s="30">
        <v>2</v>
      </c>
      <c r="AU2114" s="30"/>
      <c r="AV2114" s="30"/>
      <c r="AW2114" s="30"/>
      <c r="AX2114" s="30"/>
      <c r="AY2114" s="30"/>
      <c r="AZ2114" s="30"/>
      <c r="BA2114" s="30"/>
      <c r="BB2114" s="30" t="s">
        <v>54452</v>
      </c>
      <c r="BC2114" s="30" t="s">
        <v>54452</v>
      </c>
      <c r="BD2114" s="30" t="s">
        <v>54452</v>
      </c>
      <c r="BE2114" s="30" t="s">
        <v>54452</v>
      </c>
      <c r="BF2114" s="30" t="s">
        <v>14429</v>
      </c>
      <c r="BG2114" s="30">
        <v>2</v>
      </c>
      <c r="BH2114" s="30"/>
      <c r="BI2114" s="31"/>
    </row>
    <row r="2115" spans="1:61" ht="16.5">
      <c r="A2115" s="21" t="s">
        <v>4823</v>
      </c>
      <c r="B2115" s="21">
        <v>4434</v>
      </c>
      <c r="C2115" s="21">
        <v>4093244</v>
      </c>
      <c r="D2115" s="21">
        <v>5138168427</v>
      </c>
      <c r="E2115" s="22">
        <v>1760110075546</v>
      </c>
      <c r="F2115" s="24" t="s">
        <v>4824</v>
      </c>
      <c r="G2115" s="24" t="s">
        <v>44</v>
      </c>
      <c r="H2115" s="24" t="s">
        <v>51</v>
      </c>
      <c r="I2115" s="24" t="s">
        <v>63</v>
      </c>
      <c r="J2115" s="24" t="s">
        <v>1944</v>
      </c>
      <c r="K2115" s="21">
        <v>26</v>
      </c>
      <c r="L2115" s="32" t="s">
        <v>4825</v>
      </c>
      <c r="M2115" s="21" t="s">
        <v>4826</v>
      </c>
      <c r="N2115" s="21">
        <v>1</v>
      </c>
      <c r="O2115" s="21" t="s">
        <v>55</v>
      </c>
      <c r="P2115" s="21">
        <v>0</v>
      </c>
      <c r="Q2115" s="21">
        <v>0</v>
      </c>
      <c r="R2115" s="21">
        <v>0</v>
      </c>
      <c r="S2115" s="21">
        <v>0</v>
      </c>
      <c r="T2115" s="21">
        <v>0</v>
      </c>
      <c r="U2115" s="21">
        <v>0</v>
      </c>
      <c r="V2115" s="21">
        <v>0</v>
      </c>
      <c r="W2115" s="33">
        <v>49877</v>
      </c>
      <c r="X2115" s="21">
        <v>0</v>
      </c>
      <c r="Y2115" s="21">
        <v>0</v>
      </c>
      <c r="Z2115" s="16" t="s">
        <v>126</v>
      </c>
      <c r="AA2115" s="102">
        <v>0</v>
      </c>
      <c r="AB2115" s="99">
        <v>0</v>
      </c>
      <c r="AC2115" s="99">
        <v>0</v>
      </c>
      <c r="AD2115" s="99">
        <v>0</v>
      </c>
      <c r="AE2115" s="21">
        <v>0.4</v>
      </c>
      <c r="AF2115" s="21">
        <f t="shared" si="33"/>
        <v>0.4</v>
      </c>
      <c r="AG2115" s="21" t="s">
        <v>4827</v>
      </c>
      <c r="AH2115" s="24" t="s">
        <v>4828</v>
      </c>
      <c r="AI2115" s="24" t="s">
        <v>4829</v>
      </c>
      <c r="AJ2115" s="27" t="s">
        <v>32558</v>
      </c>
      <c r="AK2115" s="28" t="s">
        <v>60</v>
      </c>
      <c r="AL2115" s="28">
        <v>10</v>
      </c>
      <c r="AM2115" s="28">
        <v>20120321</v>
      </c>
      <c r="AN2115" s="29">
        <v>614</v>
      </c>
      <c r="AO2115" s="29">
        <v>202212</v>
      </c>
      <c r="AP2115" s="29">
        <v>2022</v>
      </c>
      <c r="AQ2115" s="28">
        <v>25500658</v>
      </c>
      <c r="AR2115" s="28">
        <v>5114191</v>
      </c>
      <c r="AS2115" s="28">
        <v>800000</v>
      </c>
      <c r="AT2115" s="30">
        <v>2</v>
      </c>
      <c r="AU2115" s="30"/>
      <c r="AV2115" s="30"/>
      <c r="AW2115" s="30"/>
      <c r="AX2115" s="30"/>
      <c r="AY2115" s="30"/>
      <c r="AZ2115" s="30"/>
      <c r="BA2115" s="30"/>
      <c r="BB2115" s="30" t="s">
        <v>54452</v>
      </c>
      <c r="BC2115" s="30" t="s">
        <v>54452</v>
      </c>
      <c r="BD2115" s="30" t="s">
        <v>54452</v>
      </c>
      <c r="BE2115" s="30" t="s">
        <v>54452</v>
      </c>
      <c r="BF2115" s="30" t="s">
        <v>54452</v>
      </c>
      <c r="BG2115" s="30">
        <v>5</v>
      </c>
      <c r="BH2115" s="30"/>
      <c r="BI2115" s="31"/>
    </row>
    <row r="2116" spans="1:61" ht="16.5">
      <c r="A2116" s="21" t="s">
        <v>15540</v>
      </c>
      <c r="B2116" s="21">
        <v>14729</v>
      </c>
      <c r="C2116" s="21">
        <v>1859121</v>
      </c>
      <c r="D2116" s="21">
        <v>4038115360</v>
      </c>
      <c r="E2116" s="22">
        <v>2149110010092</v>
      </c>
      <c r="F2116" s="24" t="s">
        <v>15541</v>
      </c>
      <c r="G2116" s="24" t="s">
        <v>44</v>
      </c>
      <c r="H2116" s="24" t="s">
        <v>51</v>
      </c>
      <c r="I2116" s="24" t="s">
        <v>65</v>
      </c>
      <c r="J2116" s="24" t="s">
        <v>363</v>
      </c>
      <c r="K2116" s="21">
        <v>63</v>
      </c>
      <c r="L2116" s="32" t="s">
        <v>15542</v>
      </c>
      <c r="M2116" s="21" t="s">
        <v>15543</v>
      </c>
      <c r="N2116" s="21">
        <v>1</v>
      </c>
      <c r="O2116" s="21" t="s">
        <v>55</v>
      </c>
      <c r="P2116" s="21">
        <v>0</v>
      </c>
      <c r="Q2116" s="21">
        <v>0</v>
      </c>
      <c r="R2116" s="21">
        <v>0</v>
      </c>
      <c r="S2116" s="21">
        <v>0</v>
      </c>
      <c r="T2116" s="21">
        <v>0</v>
      </c>
      <c r="U2116" s="33">
        <v>44706</v>
      </c>
      <c r="V2116" s="21">
        <v>0</v>
      </c>
      <c r="W2116" s="21">
        <v>0</v>
      </c>
      <c r="X2116" s="33">
        <v>209518</v>
      </c>
      <c r="Y2116" s="21">
        <v>0</v>
      </c>
      <c r="Z2116" s="16" t="s">
        <v>315</v>
      </c>
      <c r="AA2116" s="102">
        <v>0</v>
      </c>
      <c r="AB2116" s="99">
        <v>0</v>
      </c>
      <c r="AC2116" s="99">
        <v>0</v>
      </c>
      <c r="AD2116" s="21">
        <v>0.4</v>
      </c>
      <c r="AE2116" s="21">
        <v>2</v>
      </c>
      <c r="AF2116" s="21">
        <f t="shared" si="33"/>
        <v>2.4</v>
      </c>
      <c r="AG2116" s="21" t="s">
        <v>15544</v>
      </c>
      <c r="AH2116" s="24" t="s">
        <v>15545</v>
      </c>
      <c r="AI2116" s="24" t="s">
        <v>15546</v>
      </c>
      <c r="AJ2116" s="27" t="s">
        <v>32559</v>
      </c>
      <c r="AK2116" s="28" t="s">
        <v>60</v>
      </c>
      <c r="AL2116" s="28">
        <v>10</v>
      </c>
      <c r="AM2116" s="28">
        <v>19970626</v>
      </c>
      <c r="AN2116" s="29">
        <v>393</v>
      </c>
      <c r="AO2116" s="29">
        <v>202305</v>
      </c>
      <c r="AP2116" s="29">
        <v>2022</v>
      </c>
      <c r="AQ2116" s="28">
        <v>47733695</v>
      </c>
      <c r="AR2116" s="28">
        <v>34173242</v>
      </c>
      <c r="AS2116" s="28">
        <v>510000</v>
      </c>
      <c r="AT2116" s="30">
        <v>2</v>
      </c>
      <c r="AU2116" s="30"/>
      <c r="AV2116" s="30"/>
      <c r="AW2116" s="30"/>
      <c r="AX2116" s="30"/>
      <c r="AY2116" s="30"/>
      <c r="AZ2116" s="30"/>
      <c r="BA2116" s="30"/>
      <c r="BB2116" s="30" t="s">
        <v>54452</v>
      </c>
      <c r="BC2116" s="30" t="s">
        <v>54452</v>
      </c>
      <c r="BD2116" s="30" t="s">
        <v>54452</v>
      </c>
      <c r="BE2116" s="30" t="s">
        <v>54452</v>
      </c>
      <c r="BF2116" s="30" t="s">
        <v>54452</v>
      </c>
      <c r="BG2116" s="30">
        <v>7</v>
      </c>
      <c r="BH2116" s="30" t="s">
        <v>15547</v>
      </c>
      <c r="BI2116" s="31"/>
    </row>
    <row r="2117" spans="1:61" ht="16.5">
      <c r="A2117" s="21" t="s">
        <v>29911</v>
      </c>
      <c r="B2117" s="21">
        <v>24436</v>
      </c>
      <c r="C2117" s="21">
        <v>8083320</v>
      </c>
      <c r="D2117" s="21">
        <v>5958800563</v>
      </c>
      <c r="E2117" s="22">
        <v>1101116290392</v>
      </c>
      <c r="F2117" s="24" t="s">
        <v>29912</v>
      </c>
      <c r="G2117" s="24" t="s">
        <v>104</v>
      </c>
      <c r="H2117" s="24" t="s">
        <v>51</v>
      </c>
      <c r="I2117" s="24" t="s">
        <v>65</v>
      </c>
      <c r="J2117" s="24" t="s">
        <v>363</v>
      </c>
      <c r="K2117" s="21">
        <v>63</v>
      </c>
      <c r="L2117" s="32" t="s">
        <v>29913</v>
      </c>
      <c r="M2117" s="21" t="s">
        <v>2818</v>
      </c>
      <c r="N2117" s="21">
        <v>1</v>
      </c>
      <c r="O2117" s="21" t="s">
        <v>83</v>
      </c>
      <c r="P2117" s="21">
        <v>0</v>
      </c>
      <c r="Q2117" s="21">
        <v>0</v>
      </c>
      <c r="R2117" s="21">
        <v>0</v>
      </c>
      <c r="S2117" s="21">
        <v>0</v>
      </c>
      <c r="T2117" s="21">
        <v>0</v>
      </c>
      <c r="U2117" s="21">
        <v>0</v>
      </c>
      <c r="V2117" s="21">
        <v>0</v>
      </c>
      <c r="W2117" s="33">
        <v>4179090</v>
      </c>
      <c r="X2117" s="21">
        <v>0</v>
      </c>
      <c r="Y2117" s="21">
        <v>0</v>
      </c>
      <c r="Z2117" s="16" t="s">
        <v>315</v>
      </c>
      <c r="AA2117" s="102">
        <v>0</v>
      </c>
      <c r="AB2117" s="99">
        <v>0</v>
      </c>
      <c r="AC2117" s="99">
        <v>0</v>
      </c>
      <c r="AD2117" s="99">
        <v>0</v>
      </c>
      <c r="AE2117" s="99">
        <v>0</v>
      </c>
      <c r="AF2117" s="21">
        <f t="shared" si="33"/>
        <v>0</v>
      </c>
      <c r="AG2117" s="21" t="s">
        <v>27899</v>
      </c>
      <c r="AH2117" s="24" t="s">
        <v>29914</v>
      </c>
      <c r="AI2117" s="24" t="s">
        <v>29915</v>
      </c>
      <c r="AJ2117" s="27" t="s">
        <v>32560</v>
      </c>
      <c r="AK2117" s="28" t="s">
        <v>60</v>
      </c>
      <c r="AL2117" s="28">
        <v>10</v>
      </c>
      <c r="AM2117" s="28">
        <v>20170116</v>
      </c>
      <c r="AN2117" s="29">
        <v>380</v>
      </c>
      <c r="AO2117" s="29">
        <v>202212</v>
      </c>
      <c r="AP2117" s="29">
        <v>2022</v>
      </c>
      <c r="AQ2117" s="28">
        <v>10579413</v>
      </c>
      <c r="AR2117" s="28">
        <v>2257265</v>
      </c>
      <c r="AS2117" s="28">
        <v>100000</v>
      </c>
      <c r="AT2117" s="30">
        <v>2</v>
      </c>
      <c r="AU2117" s="30"/>
      <c r="AV2117" s="30"/>
      <c r="AW2117" s="30"/>
      <c r="AX2117" s="30"/>
      <c r="AY2117" s="30"/>
      <c r="AZ2117" s="30"/>
      <c r="BA2117" s="30"/>
      <c r="BB2117" s="30" t="s">
        <v>54452</v>
      </c>
      <c r="BC2117" s="30" t="s">
        <v>54452</v>
      </c>
      <c r="BD2117" s="30" t="s">
        <v>54452</v>
      </c>
      <c r="BE2117" s="30" t="s">
        <v>54452</v>
      </c>
      <c r="BF2117" s="30" t="s">
        <v>29916</v>
      </c>
      <c r="BG2117" s="30">
        <v>2</v>
      </c>
      <c r="BH2117" s="30"/>
      <c r="BI2117" s="31"/>
    </row>
    <row r="2118" spans="1:61" ht="16.5">
      <c r="A2118" s="21" t="s">
        <v>8482</v>
      </c>
      <c r="B2118" s="21">
        <v>8674</v>
      </c>
      <c r="C2118" s="21">
        <v>1145585</v>
      </c>
      <c r="D2118" s="21">
        <v>1208106796</v>
      </c>
      <c r="E2118" s="22">
        <v>1101110295778</v>
      </c>
      <c r="F2118" s="24" t="s">
        <v>8483</v>
      </c>
      <c r="G2118" s="24" t="s">
        <v>44</v>
      </c>
      <c r="H2118" s="24" t="s">
        <v>51</v>
      </c>
      <c r="I2118" s="24" t="s">
        <v>52</v>
      </c>
      <c r="J2118" s="24" t="s">
        <v>313</v>
      </c>
      <c r="K2118" s="21">
        <v>46</v>
      </c>
      <c r="L2118" s="32" t="s">
        <v>8484</v>
      </c>
      <c r="M2118" s="21" t="s">
        <v>8485</v>
      </c>
      <c r="N2118" s="21">
        <v>1</v>
      </c>
      <c r="O2118" s="21" t="s">
        <v>55</v>
      </c>
      <c r="P2118" s="21">
        <v>0</v>
      </c>
      <c r="Q2118" s="21">
        <v>0</v>
      </c>
      <c r="R2118" s="21">
        <v>0</v>
      </c>
      <c r="S2118" s="21">
        <v>0</v>
      </c>
      <c r="T2118" s="21">
        <v>0</v>
      </c>
      <c r="U2118" s="33">
        <v>383795</v>
      </c>
      <c r="V2118" s="33">
        <v>274642</v>
      </c>
      <c r="W2118" s="33">
        <v>88599</v>
      </c>
      <c r="X2118" s="21">
        <v>0</v>
      </c>
      <c r="Y2118" s="33">
        <v>52000</v>
      </c>
      <c r="Z2118" s="16" t="s">
        <v>1249</v>
      </c>
      <c r="AA2118" s="102">
        <v>0</v>
      </c>
      <c r="AB2118" s="21">
        <v>0.5</v>
      </c>
      <c r="AC2118" s="99">
        <v>0</v>
      </c>
      <c r="AD2118" s="21">
        <v>3.8</v>
      </c>
      <c r="AE2118" s="21">
        <v>3.6</v>
      </c>
      <c r="AF2118" s="21">
        <f t="shared" si="33"/>
        <v>7.9</v>
      </c>
      <c r="AG2118" s="21" t="s">
        <v>8486</v>
      </c>
      <c r="AH2118" s="24" t="s">
        <v>8487</v>
      </c>
      <c r="AI2118" s="24" t="s">
        <v>8488</v>
      </c>
      <c r="AJ2118" s="27" t="s">
        <v>32561</v>
      </c>
      <c r="AK2118" s="28" t="s">
        <v>70</v>
      </c>
      <c r="AL2118" s="28">
        <v>10</v>
      </c>
      <c r="AM2118" s="28">
        <v>19810513</v>
      </c>
      <c r="AN2118" s="29">
        <v>1135</v>
      </c>
      <c r="AO2118" s="29">
        <v>202306</v>
      </c>
      <c r="AP2118" s="29">
        <v>2022</v>
      </c>
      <c r="AQ2118" s="28">
        <v>221256412</v>
      </c>
      <c r="AR2118" s="28">
        <v>342876234</v>
      </c>
      <c r="AS2118" s="28">
        <v>3000000</v>
      </c>
      <c r="AT2118" s="30">
        <v>2</v>
      </c>
      <c r="AU2118" s="30"/>
      <c r="AV2118" s="30"/>
      <c r="AW2118" s="30"/>
      <c r="AX2118" s="30"/>
      <c r="AY2118" s="30"/>
      <c r="AZ2118" s="30"/>
      <c r="BA2118" s="30"/>
      <c r="BB2118" s="30" t="s">
        <v>54452</v>
      </c>
      <c r="BC2118" s="30" t="s">
        <v>54452</v>
      </c>
      <c r="BD2118" s="30" t="s">
        <v>54452</v>
      </c>
      <c r="BE2118" s="30" t="s">
        <v>54452</v>
      </c>
      <c r="BF2118" s="30" t="s">
        <v>54452</v>
      </c>
      <c r="BG2118" s="30">
        <v>7</v>
      </c>
      <c r="BH2118" s="30" t="s">
        <v>8489</v>
      </c>
      <c r="BI2118" s="31"/>
    </row>
    <row r="2119" spans="1:61" ht="16.5">
      <c r="A2119" s="21" t="s">
        <v>7491</v>
      </c>
      <c r="B2119" s="21">
        <v>7573</v>
      </c>
      <c r="C2119" s="21">
        <v>1569684</v>
      </c>
      <c r="D2119" s="21">
        <v>4098107801</v>
      </c>
      <c r="E2119" s="22">
        <v>2059110000169</v>
      </c>
      <c r="F2119" s="24" t="s">
        <v>7492</v>
      </c>
      <c r="G2119" s="24" t="s">
        <v>44</v>
      </c>
      <c r="H2119" s="24" t="s">
        <v>51</v>
      </c>
      <c r="I2119" s="24" t="s">
        <v>52</v>
      </c>
      <c r="J2119" s="24" t="s">
        <v>1980</v>
      </c>
      <c r="K2119" s="21">
        <v>32</v>
      </c>
      <c r="L2119" s="32" t="s">
        <v>7493</v>
      </c>
      <c r="M2119" s="21" t="s">
        <v>7494</v>
      </c>
      <c r="N2119" s="21">
        <v>1</v>
      </c>
      <c r="O2119" s="21" t="s">
        <v>55</v>
      </c>
      <c r="P2119" s="21">
        <v>0</v>
      </c>
      <c r="Q2119" s="21">
        <v>0</v>
      </c>
      <c r="R2119" s="21">
        <v>0</v>
      </c>
      <c r="S2119" s="33">
        <v>1441769</v>
      </c>
      <c r="T2119" s="21">
        <v>0</v>
      </c>
      <c r="U2119" s="33">
        <v>31171</v>
      </c>
      <c r="V2119" s="33">
        <v>263792</v>
      </c>
      <c r="W2119" s="33">
        <v>516927</v>
      </c>
      <c r="X2119" s="33">
        <v>28800</v>
      </c>
      <c r="Y2119" s="33">
        <v>383450</v>
      </c>
      <c r="Z2119" s="16" t="s">
        <v>126</v>
      </c>
      <c r="AA2119" s="102">
        <v>0</v>
      </c>
      <c r="AB2119" s="21">
        <v>3.8</v>
      </c>
      <c r="AC2119" s="21">
        <v>14.4</v>
      </c>
      <c r="AD2119" s="21">
        <v>0.3</v>
      </c>
      <c r="AE2119" s="21">
        <v>8</v>
      </c>
      <c r="AF2119" s="21">
        <f t="shared" si="33"/>
        <v>26.5</v>
      </c>
      <c r="AG2119" s="21" t="s">
        <v>7495</v>
      </c>
      <c r="AH2119" s="24" t="s">
        <v>7496</v>
      </c>
      <c r="AI2119" s="24" t="s">
        <v>7497</v>
      </c>
      <c r="AJ2119" s="27" t="s">
        <v>32562</v>
      </c>
      <c r="AK2119" s="28" t="s">
        <v>156</v>
      </c>
      <c r="AL2119" s="28">
        <v>10</v>
      </c>
      <c r="AM2119" s="28">
        <v>19880715</v>
      </c>
      <c r="AN2119" s="29">
        <v>494</v>
      </c>
      <c r="AO2119" s="29">
        <v>202306</v>
      </c>
      <c r="AP2119" s="29">
        <v>2022</v>
      </c>
      <c r="AQ2119" s="28">
        <v>209082333</v>
      </c>
      <c r="AR2119" s="28">
        <v>392135777</v>
      </c>
      <c r="AS2119" s="28">
        <v>100586397</v>
      </c>
      <c r="AT2119" s="30">
        <v>2</v>
      </c>
      <c r="AU2119" s="30"/>
      <c r="AV2119" s="30"/>
      <c r="AW2119" s="30"/>
      <c r="AX2119" s="30"/>
      <c r="AY2119" s="30"/>
      <c r="AZ2119" s="30"/>
      <c r="BA2119" s="30"/>
      <c r="BB2119" s="30" t="s">
        <v>54452</v>
      </c>
      <c r="BC2119" s="30" t="s">
        <v>54452</v>
      </c>
      <c r="BD2119" s="30" t="s">
        <v>54452</v>
      </c>
      <c r="BE2119" s="30" t="s">
        <v>54452</v>
      </c>
      <c r="BF2119" s="30" t="s">
        <v>54452</v>
      </c>
      <c r="BG2119" s="30">
        <v>4</v>
      </c>
      <c r="BH2119" s="30" t="s">
        <v>237</v>
      </c>
      <c r="BI2119" s="31"/>
    </row>
    <row r="2120" spans="1:61" ht="16.5">
      <c r="A2120" s="21" t="s">
        <v>9473</v>
      </c>
      <c r="B2120" s="21">
        <v>9722</v>
      </c>
      <c r="C2120" s="21">
        <v>1750137</v>
      </c>
      <c r="D2120" s="21">
        <v>1138133785</v>
      </c>
      <c r="E2120" s="22">
        <v>1101110630734</v>
      </c>
      <c r="F2120" s="24" t="s">
        <v>9474</v>
      </c>
      <c r="G2120" s="24" t="s">
        <v>44</v>
      </c>
      <c r="H2120" s="24" t="s">
        <v>51</v>
      </c>
      <c r="I2120" s="24" t="s">
        <v>65</v>
      </c>
      <c r="J2120" s="24" t="s">
        <v>171</v>
      </c>
      <c r="K2120" s="21">
        <v>48</v>
      </c>
      <c r="L2120" s="32" t="s">
        <v>9475</v>
      </c>
      <c r="M2120" s="21" t="s">
        <v>9476</v>
      </c>
      <c r="N2120" s="21">
        <v>1</v>
      </c>
      <c r="O2120" s="21" t="s">
        <v>55</v>
      </c>
      <c r="P2120" s="21">
        <v>0</v>
      </c>
      <c r="Q2120" s="21">
        <v>0</v>
      </c>
      <c r="R2120" s="21">
        <v>0</v>
      </c>
      <c r="S2120" s="21">
        <v>0</v>
      </c>
      <c r="T2120" s="21">
        <v>0</v>
      </c>
      <c r="U2120" s="21">
        <v>0</v>
      </c>
      <c r="V2120" s="21">
        <v>0</v>
      </c>
      <c r="W2120" s="33">
        <v>597613</v>
      </c>
      <c r="X2120" s="21">
        <v>0</v>
      </c>
      <c r="Y2120" s="21">
        <v>0</v>
      </c>
      <c r="Z2120" s="16" t="s">
        <v>315</v>
      </c>
      <c r="AA2120" s="102">
        <v>0</v>
      </c>
      <c r="AB2120" s="99">
        <v>0</v>
      </c>
      <c r="AC2120" s="99">
        <v>0</v>
      </c>
      <c r="AD2120" s="99">
        <v>0</v>
      </c>
      <c r="AE2120" s="21">
        <v>5.9</v>
      </c>
      <c r="AF2120" s="21">
        <f t="shared" si="33"/>
        <v>5.9</v>
      </c>
      <c r="AG2120" s="21" t="s">
        <v>9477</v>
      </c>
      <c r="AH2120" s="24" t="s">
        <v>9478</v>
      </c>
      <c r="AI2120" s="24" t="s">
        <v>9479</v>
      </c>
      <c r="AJ2120" s="27" t="s">
        <v>32563</v>
      </c>
      <c r="AK2120" s="28" t="s">
        <v>60</v>
      </c>
      <c r="AL2120" s="28">
        <v>10</v>
      </c>
      <c r="AM2120" s="28">
        <v>19890530</v>
      </c>
      <c r="AN2120" s="29">
        <v>460</v>
      </c>
      <c r="AO2120" s="29">
        <v>202212</v>
      </c>
      <c r="AP2120" s="29">
        <v>2022</v>
      </c>
      <c r="AQ2120" s="28">
        <v>141419510</v>
      </c>
      <c r="AR2120" s="28">
        <v>109130926</v>
      </c>
      <c r="AS2120" s="28">
        <v>3802150</v>
      </c>
      <c r="AT2120" s="30">
        <v>2</v>
      </c>
      <c r="AU2120" s="30"/>
      <c r="AV2120" s="30"/>
      <c r="AW2120" s="30"/>
      <c r="AX2120" s="30"/>
      <c r="AY2120" s="30"/>
      <c r="AZ2120" s="30"/>
      <c r="BA2120" s="30"/>
      <c r="BB2120" s="30" t="s">
        <v>54452</v>
      </c>
      <c r="BC2120" s="30" t="s">
        <v>54452</v>
      </c>
      <c r="BD2120" s="30" t="s">
        <v>54452</v>
      </c>
      <c r="BE2120" s="30" t="s">
        <v>54452</v>
      </c>
      <c r="BF2120" s="30" t="s">
        <v>54452</v>
      </c>
      <c r="BG2120" s="30">
        <v>7</v>
      </c>
      <c r="BH2120" s="30"/>
      <c r="BI2120" s="31"/>
    </row>
    <row r="2121" spans="1:61" ht="16.5">
      <c r="A2121" s="21" t="s">
        <v>12450</v>
      </c>
      <c r="B2121" s="21">
        <v>12264</v>
      </c>
      <c r="C2121" s="21">
        <v>1610361</v>
      </c>
      <c r="D2121" s="21">
        <v>1058125270</v>
      </c>
      <c r="E2121" s="22">
        <v>1101110503494</v>
      </c>
      <c r="F2121" s="24" t="s">
        <v>12451</v>
      </c>
      <c r="G2121" s="24" t="s">
        <v>44</v>
      </c>
      <c r="H2121" s="24" t="s">
        <v>51</v>
      </c>
      <c r="I2121" s="24" t="s">
        <v>52</v>
      </c>
      <c r="J2121" s="24" t="s">
        <v>462</v>
      </c>
      <c r="K2121" s="21">
        <v>56</v>
      </c>
      <c r="L2121" s="32" t="s">
        <v>12452</v>
      </c>
      <c r="M2121" s="21" t="s">
        <v>12453</v>
      </c>
      <c r="N2121" s="21">
        <v>1</v>
      </c>
      <c r="O2121" s="21" t="s">
        <v>55</v>
      </c>
      <c r="P2121" s="21">
        <v>0</v>
      </c>
      <c r="Q2121" s="21">
        <v>0</v>
      </c>
      <c r="R2121" s="21">
        <v>0</v>
      </c>
      <c r="S2121" s="21">
        <v>0</v>
      </c>
      <c r="T2121" s="21">
        <v>0</v>
      </c>
      <c r="U2121" s="33">
        <v>24998</v>
      </c>
      <c r="V2121" s="21">
        <v>0</v>
      </c>
      <c r="W2121" s="33">
        <v>198310</v>
      </c>
      <c r="X2121" s="21">
        <v>0</v>
      </c>
      <c r="Y2121" s="21">
        <v>0</v>
      </c>
      <c r="Z2121" s="16" t="s">
        <v>315</v>
      </c>
      <c r="AA2121" s="102">
        <v>0</v>
      </c>
      <c r="AB2121" s="99">
        <v>0</v>
      </c>
      <c r="AC2121" s="99">
        <v>0</v>
      </c>
      <c r="AD2121" s="21">
        <v>0.2</v>
      </c>
      <c r="AE2121" s="21">
        <v>1.9</v>
      </c>
      <c r="AF2121" s="21">
        <f t="shared" si="33"/>
        <v>2.1</v>
      </c>
      <c r="AG2121" s="21" t="s">
        <v>12454</v>
      </c>
      <c r="AH2121" s="24" t="s">
        <v>12455</v>
      </c>
      <c r="AI2121" s="24" t="s">
        <v>12456</v>
      </c>
      <c r="AJ2121" s="27" t="s">
        <v>32564</v>
      </c>
      <c r="AK2121" s="28" t="s">
        <v>60</v>
      </c>
      <c r="AL2121" s="28">
        <v>10</v>
      </c>
      <c r="AM2121" s="28">
        <v>19860814</v>
      </c>
      <c r="AN2121" s="29">
        <v>383</v>
      </c>
      <c r="AO2121" s="29">
        <v>202212</v>
      </c>
      <c r="AP2121" s="29">
        <v>2022</v>
      </c>
      <c r="AQ2121" s="28">
        <v>77178368</v>
      </c>
      <c r="AR2121" s="28">
        <v>178235974</v>
      </c>
      <c r="AS2121" s="28">
        <v>4846200</v>
      </c>
      <c r="AT2121" s="30">
        <v>2</v>
      </c>
      <c r="AU2121" s="30"/>
      <c r="AV2121" s="30"/>
      <c r="AW2121" s="30"/>
      <c r="AX2121" s="30"/>
      <c r="AY2121" s="30"/>
      <c r="AZ2121" s="30"/>
      <c r="BA2121" s="30"/>
      <c r="BB2121" s="30" t="s">
        <v>54452</v>
      </c>
      <c r="BC2121" s="30" t="s">
        <v>54452</v>
      </c>
      <c r="BD2121" s="30" t="s">
        <v>54452</v>
      </c>
      <c r="BE2121" s="30" t="s">
        <v>54452</v>
      </c>
      <c r="BF2121" s="30" t="s">
        <v>54452</v>
      </c>
      <c r="BG2121" s="30">
        <v>7</v>
      </c>
      <c r="BH2121" s="30" t="s">
        <v>9729</v>
      </c>
      <c r="BI2121" s="31"/>
    </row>
    <row r="2122" spans="1:61" ht="16.5">
      <c r="A2122" s="21" t="s">
        <v>11164</v>
      </c>
      <c r="B2122" s="21">
        <v>11363</v>
      </c>
      <c r="C2122" s="21">
        <v>1857518</v>
      </c>
      <c r="D2122" s="21">
        <v>3058100637</v>
      </c>
      <c r="E2122" s="22">
        <v>1601110001480</v>
      </c>
      <c r="F2122" s="24" t="s">
        <v>11165</v>
      </c>
      <c r="G2122" s="24" t="s">
        <v>44</v>
      </c>
      <c r="H2122" s="24" t="s">
        <v>51</v>
      </c>
      <c r="I2122" s="24" t="s">
        <v>65</v>
      </c>
      <c r="J2122" s="24" t="s">
        <v>3829</v>
      </c>
      <c r="K2122" s="21">
        <v>50</v>
      </c>
      <c r="L2122" s="21"/>
      <c r="M2122" s="21" t="s">
        <v>11166</v>
      </c>
      <c r="N2122" s="21">
        <v>1</v>
      </c>
      <c r="O2122" s="21" t="s">
        <v>55</v>
      </c>
      <c r="P2122" s="21">
        <v>0</v>
      </c>
      <c r="Q2122" s="21">
        <v>0</v>
      </c>
      <c r="R2122" s="33">
        <v>11660</v>
      </c>
      <c r="S2122" s="21">
        <v>0</v>
      </c>
      <c r="T2122" s="21">
        <v>0</v>
      </c>
      <c r="U2122" s="33">
        <v>978171</v>
      </c>
      <c r="V2122" s="21">
        <v>0</v>
      </c>
      <c r="W2122" s="21">
        <v>0</v>
      </c>
      <c r="X2122" s="21">
        <v>0</v>
      </c>
      <c r="Y2122" s="21">
        <v>0</v>
      </c>
      <c r="Z2122" s="21" t="s">
        <v>315</v>
      </c>
      <c r="AA2122" s="102">
        <v>0</v>
      </c>
      <c r="AB2122" s="21">
        <v>0.1</v>
      </c>
      <c r="AC2122" s="99">
        <v>0</v>
      </c>
      <c r="AD2122" s="21">
        <v>9.6999999999999993</v>
      </c>
      <c r="AE2122" s="99">
        <v>0</v>
      </c>
      <c r="AF2122" s="21">
        <f t="shared" si="33"/>
        <v>9.7999999999999989</v>
      </c>
      <c r="AG2122" s="21" t="s">
        <v>11167</v>
      </c>
      <c r="AH2122" s="24" t="s">
        <v>11168</v>
      </c>
      <c r="AI2122" s="24" t="s">
        <v>11169</v>
      </c>
      <c r="AJ2122" s="27" t="s">
        <v>32565</v>
      </c>
      <c r="AK2122" s="28" t="s">
        <v>60</v>
      </c>
      <c r="AL2122" s="28">
        <v>10</v>
      </c>
      <c r="AM2122" s="28">
        <v>19651230</v>
      </c>
      <c r="AN2122" s="29">
        <v>304</v>
      </c>
      <c r="AO2122" s="29">
        <v>202212</v>
      </c>
      <c r="AP2122" s="29">
        <v>2022</v>
      </c>
      <c r="AQ2122" s="28">
        <v>37237160</v>
      </c>
      <c r="AR2122" s="28">
        <v>31024926</v>
      </c>
      <c r="AS2122" s="28">
        <v>521600</v>
      </c>
      <c r="AT2122" s="30">
        <v>2</v>
      </c>
      <c r="AU2122" s="30"/>
      <c r="AV2122" s="30"/>
      <c r="AW2122" s="30"/>
      <c r="AX2122" s="30"/>
      <c r="AY2122" s="30"/>
      <c r="AZ2122" s="30"/>
      <c r="BA2122" s="30"/>
      <c r="BB2122" s="30" t="s">
        <v>54452</v>
      </c>
      <c r="BC2122" s="30" t="s">
        <v>54452</v>
      </c>
      <c r="BD2122" s="30" t="s">
        <v>54452</v>
      </c>
      <c r="BE2122" s="30" t="s">
        <v>54452</v>
      </c>
      <c r="BF2122" s="30" t="s">
        <v>54452</v>
      </c>
      <c r="BG2122" s="30">
        <v>8</v>
      </c>
      <c r="BH2122" s="30"/>
      <c r="BI2122" s="31"/>
    </row>
    <row r="2123" spans="1:61" ht="16.5">
      <c r="A2123" s="21" t="s">
        <v>19648</v>
      </c>
      <c r="B2123" s="21">
        <v>23869</v>
      </c>
      <c r="C2123" s="21">
        <v>2887140</v>
      </c>
      <c r="D2123" s="21">
        <v>3128195224</v>
      </c>
      <c r="E2123" s="22">
        <v>1615110094444</v>
      </c>
      <c r="F2123" s="24" t="s">
        <v>19649</v>
      </c>
      <c r="G2123" s="24" t="s">
        <v>104</v>
      </c>
      <c r="H2123" s="24" t="s">
        <v>51</v>
      </c>
      <c r="I2123" s="24" t="s">
        <v>65</v>
      </c>
      <c r="J2123" s="24" t="s">
        <v>966</v>
      </c>
      <c r="K2123" s="21">
        <v>62</v>
      </c>
      <c r="L2123" s="32" t="s">
        <v>19650</v>
      </c>
      <c r="M2123" s="21" t="s">
        <v>19651</v>
      </c>
      <c r="N2123" s="85">
        <v>1</v>
      </c>
      <c r="O2123" s="85" t="s">
        <v>351</v>
      </c>
      <c r="P2123" s="69">
        <v>511</v>
      </c>
      <c r="Q2123" s="69">
        <v>185</v>
      </c>
      <c r="R2123" s="41">
        <v>1633</v>
      </c>
      <c r="S2123" s="41">
        <v>1943</v>
      </c>
      <c r="T2123" s="21">
        <v>0</v>
      </c>
      <c r="U2123" s="69">
        <v>28</v>
      </c>
      <c r="V2123" s="69">
        <v>229</v>
      </c>
      <c r="W2123" s="21">
        <v>0</v>
      </c>
      <c r="X2123" s="21">
        <v>0</v>
      </c>
      <c r="Y2123" s="41">
        <v>7389</v>
      </c>
      <c r="Z2123" s="16" t="s">
        <v>315</v>
      </c>
      <c r="AA2123" s="37">
        <v>5.0999999999999996</v>
      </c>
      <c r="AB2123" s="37">
        <v>92</v>
      </c>
      <c r="AC2123" s="37">
        <v>19.399999999999999</v>
      </c>
      <c r="AD2123" s="37">
        <v>0.2</v>
      </c>
      <c r="AE2123" s="37">
        <v>2.2000000000000002</v>
      </c>
      <c r="AF2123" s="21">
        <f t="shared" si="33"/>
        <v>118.9</v>
      </c>
      <c r="AG2123" s="21" t="s">
        <v>19652</v>
      </c>
      <c r="AH2123" s="24" t="s">
        <v>19653</v>
      </c>
      <c r="AI2123" s="24" t="s">
        <v>19654</v>
      </c>
      <c r="AJ2123" s="27" t="s">
        <v>32566</v>
      </c>
      <c r="AK2123" s="28" t="s">
        <v>47</v>
      </c>
      <c r="AL2123" s="28">
        <v>10</v>
      </c>
      <c r="AM2123" s="28">
        <v>20071123</v>
      </c>
      <c r="AN2123" s="29">
        <v>612</v>
      </c>
      <c r="AO2123" s="29">
        <v>202203</v>
      </c>
      <c r="AP2123" s="29">
        <v>2022</v>
      </c>
      <c r="AQ2123" s="28">
        <v>10753495</v>
      </c>
      <c r="AR2123" s="28">
        <v>1610129</v>
      </c>
      <c r="AS2123" s="28">
        <v>700000</v>
      </c>
      <c r="AT2123" s="30">
        <v>2</v>
      </c>
      <c r="AU2123" s="30"/>
      <c r="AV2123" s="30"/>
      <c r="AW2123" s="30"/>
      <c r="AX2123" s="30"/>
      <c r="AY2123" s="30"/>
      <c r="AZ2123" s="30"/>
      <c r="BA2123" s="30"/>
      <c r="BB2123" s="30" t="s">
        <v>54452</v>
      </c>
      <c r="BC2123" s="30" t="s">
        <v>54452</v>
      </c>
      <c r="BD2123" s="30" t="s">
        <v>54452</v>
      </c>
      <c r="BE2123" s="30" t="s">
        <v>54452</v>
      </c>
      <c r="BF2123" s="30" t="s">
        <v>54452</v>
      </c>
      <c r="BG2123" s="30">
        <v>7</v>
      </c>
      <c r="BH2123" s="30" t="s">
        <v>645</v>
      </c>
      <c r="BI2123" s="31"/>
    </row>
    <row r="2124" spans="1:61" ht="16.5">
      <c r="A2124" s="21" t="s">
        <v>11147</v>
      </c>
      <c r="B2124" s="21">
        <v>11357</v>
      </c>
      <c r="C2124" s="21">
        <v>1861778</v>
      </c>
      <c r="D2124" s="21">
        <v>2238100015</v>
      </c>
      <c r="E2124" s="22">
        <v>1452110000017</v>
      </c>
      <c r="F2124" s="24" t="s">
        <v>11148</v>
      </c>
      <c r="G2124" s="24" t="s">
        <v>44</v>
      </c>
      <c r="H2124" s="24" t="s">
        <v>51</v>
      </c>
      <c r="I2124" s="24" t="s">
        <v>65</v>
      </c>
      <c r="J2124" s="24" t="s">
        <v>3829</v>
      </c>
      <c r="K2124" s="21">
        <v>50</v>
      </c>
      <c r="L2124" s="21"/>
      <c r="M2124" s="21" t="s">
        <v>11149</v>
      </c>
      <c r="N2124" s="21">
        <v>1</v>
      </c>
      <c r="O2124" s="21" t="s">
        <v>55</v>
      </c>
      <c r="P2124" s="21">
        <v>0</v>
      </c>
      <c r="Q2124" s="21">
        <v>0</v>
      </c>
      <c r="R2124" s="21">
        <v>0</v>
      </c>
      <c r="S2124" s="21">
        <v>0</v>
      </c>
      <c r="T2124" s="21">
        <v>0</v>
      </c>
      <c r="U2124" s="33">
        <v>2279431</v>
      </c>
      <c r="V2124" s="21">
        <v>0</v>
      </c>
      <c r="W2124" s="21">
        <v>0</v>
      </c>
      <c r="X2124" s="33">
        <v>19031</v>
      </c>
      <c r="Y2124" s="33">
        <v>220545</v>
      </c>
      <c r="Z2124" s="21" t="s">
        <v>315</v>
      </c>
      <c r="AA2124" s="102">
        <v>0</v>
      </c>
      <c r="AB2124" s="21">
        <v>2.2000000000000002</v>
      </c>
      <c r="AC2124" s="99">
        <v>0</v>
      </c>
      <c r="AD2124" s="21">
        <v>22.7</v>
      </c>
      <c r="AE2124" s="21">
        <v>0.1</v>
      </c>
      <c r="AF2124" s="21">
        <f t="shared" si="33"/>
        <v>25</v>
      </c>
      <c r="AG2124" s="21" t="s">
        <v>11150</v>
      </c>
      <c r="AH2124" s="24" t="s">
        <v>11151</v>
      </c>
      <c r="AI2124" s="24" t="s">
        <v>11152</v>
      </c>
      <c r="AJ2124" s="27" t="s">
        <v>32567</v>
      </c>
      <c r="AK2124" s="28" t="s">
        <v>60</v>
      </c>
      <c r="AL2124" s="28">
        <v>10</v>
      </c>
      <c r="AM2124" s="28">
        <v>19520606</v>
      </c>
      <c r="AN2124" s="29">
        <v>443</v>
      </c>
      <c r="AO2124" s="29">
        <v>202209</v>
      </c>
      <c r="AP2124" s="29">
        <v>2022</v>
      </c>
      <c r="AQ2124" s="28">
        <v>47789156</v>
      </c>
      <c r="AR2124" s="28">
        <v>56911432</v>
      </c>
      <c r="AS2124" s="28">
        <v>3185000</v>
      </c>
      <c r="AT2124" s="30">
        <v>2</v>
      </c>
      <c r="AU2124" s="30"/>
      <c r="AV2124" s="30"/>
      <c r="AW2124" s="30"/>
      <c r="AX2124" s="30"/>
      <c r="AY2124" s="30"/>
      <c r="AZ2124" s="30"/>
      <c r="BA2124" s="30"/>
      <c r="BB2124" s="30" t="s">
        <v>54452</v>
      </c>
      <c r="BC2124" s="30" t="s">
        <v>54452</v>
      </c>
      <c r="BD2124" s="30" t="s">
        <v>54452</v>
      </c>
      <c r="BE2124" s="30" t="s">
        <v>54452</v>
      </c>
      <c r="BF2124" s="30" t="s">
        <v>54452</v>
      </c>
      <c r="BG2124" s="30">
        <v>3</v>
      </c>
      <c r="BH2124" s="30" t="s">
        <v>11153</v>
      </c>
      <c r="BI2124" s="31"/>
    </row>
    <row r="2125" spans="1:61" ht="16.5">
      <c r="A2125" s="21" t="s">
        <v>15907</v>
      </c>
      <c r="B2125" s="21">
        <v>14947</v>
      </c>
      <c r="C2125" s="21">
        <v>2612284</v>
      </c>
      <c r="D2125" s="21">
        <v>1088159497</v>
      </c>
      <c r="E2125" s="22">
        <v>1101112733213</v>
      </c>
      <c r="F2125" s="24" t="s">
        <v>15908</v>
      </c>
      <c r="G2125" s="24" t="s">
        <v>44</v>
      </c>
      <c r="H2125" s="24" t="s">
        <v>51</v>
      </c>
      <c r="I2125" s="24" t="s">
        <v>65</v>
      </c>
      <c r="J2125" s="24" t="s">
        <v>2407</v>
      </c>
      <c r="K2125" s="21">
        <v>39</v>
      </c>
      <c r="L2125" s="32" t="s">
        <v>15909</v>
      </c>
      <c r="M2125" s="21" t="s">
        <v>15910</v>
      </c>
      <c r="N2125" s="21">
        <v>1</v>
      </c>
      <c r="O2125" s="21" t="s">
        <v>55</v>
      </c>
      <c r="P2125" s="21">
        <v>0</v>
      </c>
      <c r="Q2125" s="21">
        <v>0</v>
      </c>
      <c r="R2125" s="21">
        <v>0</v>
      </c>
      <c r="S2125" s="21">
        <v>0</v>
      </c>
      <c r="T2125" s="21">
        <v>0</v>
      </c>
      <c r="U2125" s="21">
        <v>0</v>
      </c>
      <c r="V2125" s="21">
        <v>0</v>
      </c>
      <c r="W2125" s="33">
        <v>359623</v>
      </c>
      <c r="X2125" s="33">
        <v>37487</v>
      </c>
      <c r="Y2125" s="21">
        <v>0</v>
      </c>
      <c r="Z2125" s="16" t="s">
        <v>315</v>
      </c>
      <c r="AA2125" s="102">
        <v>0</v>
      </c>
      <c r="AB2125" s="99">
        <v>0</v>
      </c>
      <c r="AC2125" s="99">
        <v>0</v>
      </c>
      <c r="AD2125" s="99">
        <v>0</v>
      </c>
      <c r="AE2125" s="21">
        <v>3.9</v>
      </c>
      <c r="AF2125" s="21">
        <f t="shared" si="33"/>
        <v>3.9</v>
      </c>
      <c r="AG2125" s="21" t="s">
        <v>15911</v>
      </c>
      <c r="AH2125" s="24" t="s">
        <v>15912</v>
      </c>
      <c r="AI2125" s="24" t="s">
        <v>15913</v>
      </c>
      <c r="AJ2125" s="27" t="s">
        <v>32427</v>
      </c>
      <c r="AK2125" s="28" t="s">
        <v>60</v>
      </c>
      <c r="AL2125" s="28">
        <v>10</v>
      </c>
      <c r="AM2125" s="28">
        <v>20030307</v>
      </c>
      <c r="AN2125" s="29">
        <v>576</v>
      </c>
      <c r="AO2125" s="29">
        <v>202212</v>
      </c>
      <c r="AP2125" s="29">
        <v>2022</v>
      </c>
      <c r="AQ2125" s="28">
        <v>57407464</v>
      </c>
      <c r="AR2125" s="28">
        <v>68206916</v>
      </c>
      <c r="AS2125" s="28">
        <v>350000</v>
      </c>
      <c r="AT2125" s="30">
        <v>2</v>
      </c>
      <c r="AU2125" s="30"/>
      <c r="AV2125" s="30"/>
      <c r="AW2125" s="30"/>
      <c r="AX2125" s="30"/>
      <c r="AY2125" s="30"/>
      <c r="AZ2125" s="30"/>
      <c r="BA2125" s="30"/>
      <c r="BB2125" s="30" t="s">
        <v>54452</v>
      </c>
      <c r="BC2125" s="30" t="s">
        <v>54452</v>
      </c>
      <c r="BD2125" s="30" t="s">
        <v>54452</v>
      </c>
      <c r="BE2125" s="30" t="s">
        <v>54452</v>
      </c>
      <c r="BF2125" s="30" t="s">
        <v>15914</v>
      </c>
      <c r="BG2125" s="30">
        <v>2</v>
      </c>
      <c r="BH2125" s="30" t="s">
        <v>101</v>
      </c>
      <c r="BI2125" s="31"/>
    </row>
    <row r="2126" spans="1:61" ht="16.5">
      <c r="A2126" s="21" t="s">
        <v>6277</v>
      </c>
      <c r="B2126" s="21">
        <v>6336</v>
      </c>
      <c r="C2126" s="21">
        <v>1865479</v>
      </c>
      <c r="D2126" s="21">
        <v>1258139609</v>
      </c>
      <c r="E2126" s="22">
        <v>1313110038864</v>
      </c>
      <c r="F2126" s="24" t="s">
        <v>6278</v>
      </c>
      <c r="G2126" s="24" t="s">
        <v>44</v>
      </c>
      <c r="H2126" s="24" t="s">
        <v>51</v>
      </c>
      <c r="I2126" s="24" t="s">
        <v>52</v>
      </c>
      <c r="J2126" s="24" t="s">
        <v>1042</v>
      </c>
      <c r="K2126" s="21">
        <v>36</v>
      </c>
      <c r="L2126" s="32" t="s">
        <v>6279</v>
      </c>
      <c r="M2126" s="21" t="s">
        <v>6280</v>
      </c>
      <c r="N2126" s="85">
        <v>1</v>
      </c>
      <c r="O2126" s="85" t="s">
        <v>55</v>
      </c>
      <c r="P2126" s="41">
        <v>18866204</v>
      </c>
      <c r="Q2126" s="41">
        <v>1171842</v>
      </c>
      <c r="R2126" s="41">
        <v>1171842</v>
      </c>
      <c r="S2126" s="41">
        <v>2067575</v>
      </c>
      <c r="T2126" s="21">
        <v>0</v>
      </c>
      <c r="U2126" s="41">
        <v>279596</v>
      </c>
      <c r="V2126" s="41">
        <v>79006</v>
      </c>
      <c r="W2126" s="41">
        <v>2388568</v>
      </c>
      <c r="X2126" s="38">
        <v>1402319</v>
      </c>
      <c r="Y2126" s="41">
        <v>15610421</v>
      </c>
      <c r="Z2126" s="21" t="s">
        <v>5733</v>
      </c>
      <c r="AA2126" s="21">
        <v>188.6</v>
      </c>
      <c r="AB2126" s="21">
        <v>179.5</v>
      </c>
      <c r="AC2126" s="21">
        <v>20.6</v>
      </c>
      <c r="AD2126" s="21">
        <v>2.7</v>
      </c>
      <c r="AE2126" s="21">
        <v>38.6</v>
      </c>
      <c r="AF2126" s="21">
        <f t="shared" si="33"/>
        <v>430.00000000000006</v>
      </c>
      <c r="AG2126" s="21" t="s">
        <v>6281</v>
      </c>
      <c r="AH2126" s="24" t="s">
        <v>6282</v>
      </c>
      <c r="AI2126" s="24" t="s">
        <v>6283</v>
      </c>
      <c r="AJ2126" s="27" t="s">
        <v>32568</v>
      </c>
      <c r="AK2126" s="28" t="s">
        <v>70</v>
      </c>
      <c r="AL2126" s="28">
        <v>10</v>
      </c>
      <c r="AM2126" s="28">
        <v>20011012</v>
      </c>
      <c r="AN2126" s="29">
        <v>713</v>
      </c>
      <c r="AO2126" s="29">
        <v>202306</v>
      </c>
      <c r="AP2126" s="29">
        <v>2022</v>
      </c>
      <c r="AQ2126" s="28">
        <v>297239968</v>
      </c>
      <c r="AR2126" s="28">
        <v>217364763</v>
      </c>
      <c r="AS2126" s="28">
        <v>4658873</v>
      </c>
      <c r="AT2126" s="30">
        <v>2</v>
      </c>
      <c r="AU2126" s="30"/>
      <c r="AV2126" s="30"/>
      <c r="AW2126" s="30"/>
      <c r="AX2126" s="30"/>
      <c r="AY2126" s="30"/>
      <c r="AZ2126" s="30"/>
      <c r="BA2126" s="30"/>
      <c r="BB2126" s="30" t="s">
        <v>54452</v>
      </c>
      <c r="BC2126" s="30" t="s">
        <v>54452</v>
      </c>
      <c r="BD2126" s="30" t="s">
        <v>54452</v>
      </c>
      <c r="BE2126" s="30" t="s">
        <v>54452</v>
      </c>
      <c r="BF2126" s="30" t="s">
        <v>54452</v>
      </c>
      <c r="BG2126" s="30">
        <v>4</v>
      </c>
      <c r="BH2126" s="30" t="s">
        <v>237</v>
      </c>
      <c r="BI2126" s="31"/>
    </row>
    <row r="2127" spans="1:61" ht="16.5">
      <c r="A2127" s="21" t="s">
        <v>2227</v>
      </c>
      <c r="B2127" s="21">
        <v>2159</v>
      </c>
      <c r="C2127" s="21">
        <v>1374625</v>
      </c>
      <c r="D2127" s="21">
        <v>1068156683</v>
      </c>
      <c r="E2127" s="22">
        <v>1101110111461</v>
      </c>
      <c r="F2127" s="24" t="s">
        <v>2228</v>
      </c>
      <c r="G2127" s="24" t="s">
        <v>44</v>
      </c>
      <c r="H2127" s="24" t="s">
        <v>51</v>
      </c>
      <c r="I2127" s="24" t="s">
        <v>52</v>
      </c>
      <c r="J2127" s="24" t="s">
        <v>171</v>
      </c>
      <c r="K2127" s="21">
        <v>48</v>
      </c>
      <c r="L2127" s="32" t="s">
        <v>2229</v>
      </c>
      <c r="M2127" s="21" t="s">
        <v>2230</v>
      </c>
      <c r="N2127" s="21">
        <v>1</v>
      </c>
      <c r="O2127" s="21" t="s">
        <v>55</v>
      </c>
      <c r="P2127" s="21">
        <v>0</v>
      </c>
      <c r="Q2127" s="33">
        <v>862580</v>
      </c>
      <c r="R2127" s="21">
        <v>0</v>
      </c>
      <c r="S2127" s="21">
        <v>0</v>
      </c>
      <c r="T2127" s="21">
        <v>0</v>
      </c>
      <c r="U2127" s="21">
        <v>0</v>
      </c>
      <c r="V2127" s="21">
        <v>0</v>
      </c>
      <c r="W2127" s="33">
        <v>127257</v>
      </c>
      <c r="X2127" s="21">
        <v>0</v>
      </c>
      <c r="Y2127" s="21">
        <v>0</v>
      </c>
      <c r="Z2127" s="16" t="s">
        <v>56</v>
      </c>
      <c r="AA2127" s="102">
        <v>0</v>
      </c>
      <c r="AB2127" s="21">
        <v>8.6</v>
      </c>
      <c r="AC2127" s="99">
        <v>0</v>
      </c>
      <c r="AD2127" s="99">
        <v>0</v>
      </c>
      <c r="AE2127" s="21">
        <v>1.2</v>
      </c>
      <c r="AF2127" s="21">
        <f t="shared" si="33"/>
        <v>9.7999999999999989</v>
      </c>
      <c r="AG2127" s="21" t="s">
        <v>2231</v>
      </c>
      <c r="AH2127" s="24" t="s">
        <v>2232</v>
      </c>
      <c r="AI2127" s="24" t="s">
        <v>2233</v>
      </c>
      <c r="AJ2127" s="27" t="s">
        <v>30814</v>
      </c>
      <c r="AK2127" s="28" t="s">
        <v>60</v>
      </c>
      <c r="AL2127" s="28">
        <v>10</v>
      </c>
      <c r="AM2127" s="28">
        <v>19860404</v>
      </c>
      <c r="AN2127" s="29">
        <v>423</v>
      </c>
      <c r="AO2127" s="29">
        <v>202212</v>
      </c>
      <c r="AP2127" s="29">
        <v>2022</v>
      </c>
      <c r="AQ2127" s="28">
        <v>275820667</v>
      </c>
      <c r="AR2127" s="28">
        <v>336592036</v>
      </c>
      <c r="AS2127" s="28">
        <v>59723150</v>
      </c>
      <c r="AT2127" s="30">
        <v>2</v>
      </c>
      <c r="AU2127" s="30"/>
      <c r="AV2127" s="30"/>
      <c r="AW2127" s="30"/>
      <c r="AX2127" s="30"/>
      <c r="AY2127" s="30"/>
      <c r="AZ2127" s="30"/>
      <c r="BA2127" s="30"/>
      <c r="BB2127" s="30" t="s">
        <v>54452</v>
      </c>
      <c r="BC2127" s="30" t="s">
        <v>54452</v>
      </c>
      <c r="BD2127" s="30" t="s">
        <v>54452</v>
      </c>
      <c r="BE2127" s="30" t="s">
        <v>54452</v>
      </c>
      <c r="BF2127" s="30" t="s">
        <v>54452</v>
      </c>
      <c r="BG2127" s="30">
        <v>4</v>
      </c>
      <c r="BH2127" s="30" t="s">
        <v>237</v>
      </c>
      <c r="BI2127" s="31"/>
    </row>
    <row r="2128" spans="1:61" ht="16.5">
      <c r="A2128" s="21" t="s">
        <v>29586</v>
      </c>
      <c r="B2128" s="21">
        <v>24329</v>
      </c>
      <c r="C2128" s="21">
        <v>3219721</v>
      </c>
      <c r="D2128" s="21">
        <v>1208736536</v>
      </c>
      <c r="E2128" s="22">
        <v>1101114042555</v>
      </c>
      <c r="F2128" s="24" t="s">
        <v>29587</v>
      </c>
      <c r="G2128" s="24" t="s">
        <v>104</v>
      </c>
      <c r="H2128" s="24" t="s">
        <v>51</v>
      </c>
      <c r="I2128" s="24" t="s">
        <v>65</v>
      </c>
      <c r="J2128" s="24" t="s">
        <v>363</v>
      </c>
      <c r="K2128" s="21">
        <v>63</v>
      </c>
      <c r="L2128" s="32" t="s">
        <v>29588</v>
      </c>
      <c r="M2128" s="21" t="s">
        <v>2856</v>
      </c>
      <c r="N2128" s="21">
        <v>1</v>
      </c>
      <c r="O2128" s="21" t="s">
        <v>55</v>
      </c>
      <c r="P2128" s="21">
        <v>0</v>
      </c>
      <c r="Q2128" s="21">
        <v>0</v>
      </c>
      <c r="R2128" s="21">
        <v>0</v>
      </c>
      <c r="S2128" s="21">
        <v>0</v>
      </c>
      <c r="T2128" s="21">
        <v>0</v>
      </c>
      <c r="U2128" s="33">
        <v>122728</v>
      </c>
      <c r="V2128" s="21">
        <v>0</v>
      </c>
      <c r="W2128" s="33">
        <v>4800</v>
      </c>
      <c r="X2128" s="21">
        <v>0</v>
      </c>
      <c r="Y2128" s="21">
        <v>0</v>
      </c>
      <c r="Z2128" s="16" t="s">
        <v>315</v>
      </c>
      <c r="AA2128" s="102">
        <v>0</v>
      </c>
      <c r="AB2128" s="99">
        <v>0</v>
      </c>
      <c r="AC2128" s="99">
        <v>0</v>
      </c>
      <c r="AD2128" s="21">
        <v>1.2</v>
      </c>
      <c r="AE2128" s="99">
        <v>0</v>
      </c>
      <c r="AF2128" s="21">
        <f t="shared" si="33"/>
        <v>1.2</v>
      </c>
      <c r="AG2128" s="21" t="s">
        <v>28964</v>
      </c>
      <c r="AH2128" s="24" t="s">
        <v>29589</v>
      </c>
      <c r="AI2128" s="24" t="s">
        <v>29590</v>
      </c>
      <c r="AJ2128" s="27" t="s">
        <v>31425</v>
      </c>
      <c r="AK2128" s="28" t="s">
        <v>60</v>
      </c>
      <c r="AL2128" s="28">
        <v>10</v>
      </c>
      <c r="AM2128" s="28">
        <v>20090212</v>
      </c>
      <c r="AN2128" s="29">
        <v>926</v>
      </c>
      <c r="AO2128" s="29">
        <v>202212</v>
      </c>
      <c r="AP2128" s="29">
        <v>2022</v>
      </c>
      <c r="AQ2128" s="28">
        <v>47076692</v>
      </c>
      <c r="AR2128" s="28">
        <v>12402097</v>
      </c>
      <c r="AS2128" s="28">
        <v>500000</v>
      </c>
      <c r="AT2128" s="30">
        <v>2</v>
      </c>
      <c r="AU2128" s="30"/>
      <c r="AV2128" s="30"/>
      <c r="AW2128" s="30"/>
      <c r="AX2128" s="30"/>
      <c r="AY2128" s="30"/>
      <c r="AZ2128" s="30"/>
      <c r="BA2128" s="30"/>
      <c r="BB2128" s="30" t="s">
        <v>54452</v>
      </c>
      <c r="BC2128" s="30" t="s">
        <v>54452</v>
      </c>
      <c r="BD2128" s="30" t="s">
        <v>54452</v>
      </c>
      <c r="BE2128" s="30" t="s">
        <v>54452</v>
      </c>
      <c r="BF2128" s="30" t="s">
        <v>54452</v>
      </c>
      <c r="BG2128" s="30">
        <v>7</v>
      </c>
      <c r="BH2128" s="30" t="s">
        <v>29591</v>
      </c>
      <c r="BI2128" s="31"/>
    </row>
    <row r="2129" spans="1:61" ht="16.5">
      <c r="A2129" s="21" t="s">
        <v>20497</v>
      </c>
      <c r="B2129" s="21">
        <v>21503</v>
      </c>
      <c r="C2129" s="21">
        <v>9301271</v>
      </c>
      <c r="D2129" s="21">
        <v>5858701476</v>
      </c>
      <c r="E2129" s="22">
        <v>1511110073555</v>
      </c>
      <c r="F2129" s="24" t="s">
        <v>20498</v>
      </c>
      <c r="G2129" s="24" t="s">
        <v>104</v>
      </c>
      <c r="H2129" s="24" t="s">
        <v>51</v>
      </c>
      <c r="I2129" s="24" t="s">
        <v>65</v>
      </c>
      <c r="J2129" s="24" t="s">
        <v>1033</v>
      </c>
      <c r="K2129" s="21">
        <v>38</v>
      </c>
      <c r="L2129" s="32" t="s">
        <v>20499</v>
      </c>
      <c r="M2129" s="21" t="s">
        <v>20500</v>
      </c>
      <c r="N2129" s="21">
        <v>1</v>
      </c>
      <c r="O2129" s="21" t="s">
        <v>55</v>
      </c>
      <c r="P2129" s="21">
        <v>0</v>
      </c>
      <c r="Q2129" s="21">
        <v>0</v>
      </c>
      <c r="R2129" s="33">
        <v>43842</v>
      </c>
      <c r="S2129" s="21">
        <v>0</v>
      </c>
      <c r="T2129" s="21">
        <v>0</v>
      </c>
      <c r="U2129" s="21">
        <v>0</v>
      </c>
      <c r="V2129" s="21">
        <v>0</v>
      </c>
      <c r="W2129" s="21">
        <v>0</v>
      </c>
      <c r="X2129" s="21">
        <v>0</v>
      </c>
      <c r="Y2129" s="21">
        <v>0</v>
      </c>
      <c r="Z2129" s="16" t="s">
        <v>315</v>
      </c>
      <c r="AA2129" s="102">
        <v>0</v>
      </c>
      <c r="AB2129" s="21">
        <v>0.4</v>
      </c>
      <c r="AC2129" s="99">
        <v>0</v>
      </c>
      <c r="AD2129" s="99">
        <v>0</v>
      </c>
      <c r="AE2129" s="99">
        <v>0</v>
      </c>
      <c r="AF2129" s="21">
        <f t="shared" si="33"/>
        <v>0.4</v>
      </c>
      <c r="AG2129" s="21" t="s">
        <v>2798</v>
      </c>
      <c r="AH2129" s="24" t="s">
        <v>20501</v>
      </c>
      <c r="AI2129" s="24" t="s">
        <v>20502</v>
      </c>
      <c r="AJ2129" s="27" t="s">
        <v>32569</v>
      </c>
      <c r="AK2129" s="28" t="s">
        <v>60</v>
      </c>
      <c r="AL2129" s="28">
        <v>10</v>
      </c>
      <c r="AM2129" s="28">
        <v>20200121</v>
      </c>
      <c r="AN2129" s="29">
        <v>990</v>
      </c>
      <c r="AO2129" s="29">
        <v>202112</v>
      </c>
      <c r="AP2129" s="29">
        <v>2022</v>
      </c>
      <c r="AQ2129" s="28">
        <v>89627618</v>
      </c>
      <c r="AR2129" s="28">
        <v>2881447</v>
      </c>
      <c r="AS2129" s="28">
        <v>5000</v>
      </c>
      <c r="AT2129" s="30">
        <v>2</v>
      </c>
      <c r="AU2129" s="30"/>
      <c r="AV2129" s="30"/>
      <c r="AW2129" s="30"/>
      <c r="AX2129" s="30"/>
      <c r="AY2129" s="30"/>
      <c r="AZ2129" s="30"/>
      <c r="BA2129" s="30"/>
      <c r="BB2129" s="30" t="s">
        <v>54452</v>
      </c>
      <c r="BC2129" s="30" t="s">
        <v>54452</v>
      </c>
      <c r="BD2129" s="30" t="s">
        <v>54452</v>
      </c>
      <c r="BE2129" s="30" t="s">
        <v>54452</v>
      </c>
      <c r="BF2129" s="30" t="s">
        <v>20503</v>
      </c>
      <c r="BG2129" s="30">
        <v>2</v>
      </c>
      <c r="BH2129" s="30"/>
      <c r="BI2129" s="31"/>
    </row>
    <row r="2130" spans="1:61" ht="16.5">
      <c r="A2130" s="21" t="s">
        <v>27860</v>
      </c>
      <c r="B2130" s="21">
        <v>23809</v>
      </c>
      <c r="C2130" s="21">
        <v>3694140</v>
      </c>
      <c r="D2130" s="21">
        <v>1298641664</v>
      </c>
      <c r="E2130" s="22">
        <v>1311110246536</v>
      </c>
      <c r="F2130" s="24" t="s">
        <v>27861</v>
      </c>
      <c r="G2130" s="24" t="s">
        <v>104</v>
      </c>
      <c r="H2130" s="24" t="s">
        <v>51</v>
      </c>
      <c r="I2130" s="24" t="s">
        <v>63</v>
      </c>
      <c r="J2130" s="24" t="s">
        <v>1449</v>
      </c>
      <c r="K2130" s="21">
        <v>61</v>
      </c>
      <c r="L2130" s="32" t="s">
        <v>27862</v>
      </c>
      <c r="M2130" s="21" t="s">
        <v>27863</v>
      </c>
      <c r="N2130" s="21">
        <v>2</v>
      </c>
      <c r="O2130" s="21" t="s">
        <v>55</v>
      </c>
      <c r="P2130" s="21">
        <v>0</v>
      </c>
      <c r="Q2130" s="21">
        <v>0</v>
      </c>
      <c r="R2130" s="21">
        <v>0</v>
      </c>
      <c r="S2130" s="21">
        <v>0</v>
      </c>
      <c r="T2130" s="21">
        <v>0</v>
      </c>
      <c r="U2130" s="21">
        <v>0</v>
      </c>
      <c r="V2130" s="21">
        <v>0</v>
      </c>
      <c r="W2130" s="33">
        <v>228750</v>
      </c>
      <c r="X2130" s="21">
        <v>0</v>
      </c>
      <c r="Y2130" s="21">
        <v>0</v>
      </c>
      <c r="Z2130" s="16" t="s">
        <v>315</v>
      </c>
      <c r="AA2130" s="102">
        <v>0</v>
      </c>
      <c r="AB2130" s="99">
        <v>0</v>
      </c>
      <c r="AC2130" s="99">
        <v>0</v>
      </c>
      <c r="AD2130" s="99">
        <v>0</v>
      </c>
      <c r="AE2130" s="21">
        <v>2.2000000000000002</v>
      </c>
      <c r="AF2130" s="21">
        <f t="shared" si="33"/>
        <v>2.2000000000000002</v>
      </c>
      <c r="AG2130" s="21" t="s">
        <v>13961</v>
      </c>
      <c r="AH2130" s="24" t="s">
        <v>27864</v>
      </c>
      <c r="AI2130" s="24" t="s">
        <v>27865</v>
      </c>
      <c r="AJ2130" s="27" t="s">
        <v>31996</v>
      </c>
      <c r="AK2130" s="28" t="s">
        <v>60</v>
      </c>
      <c r="AL2130" s="28">
        <v>10</v>
      </c>
      <c r="AM2130" s="28">
        <v>20100104</v>
      </c>
      <c r="AN2130" s="29">
        <v>670</v>
      </c>
      <c r="AO2130" s="29">
        <v>202212</v>
      </c>
      <c r="AP2130" s="29">
        <v>2022</v>
      </c>
      <c r="AQ2130" s="28">
        <v>49571833</v>
      </c>
      <c r="AR2130" s="28">
        <v>34480998</v>
      </c>
      <c r="AS2130" s="28">
        <v>100000</v>
      </c>
      <c r="AT2130" s="30">
        <v>2</v>
      </c>
      <c r="AU2130" s="30"/>
      <c r="AV2130" s="30"/>
      <c r="AW2130" s="30"/>
      <c r="AX2130" s="30"/>
      <c r="AY2130" s="30"/>
      <c r="AZ2130" s="30"/>
      <c r="BA2130" s="30"/>
      <c r="BB2130" s="30" t="s">
        <v>54452</v>
      </c>
      <c r="BC2130" s="30" t="s">
        <v>54452</v>
      </c>
      <c r="BD2130" s="30" t="s">
        <v>54452</v>
      </c>
      <c r="BE2130" s="30" t="s">
        <v>54452</v>
      </c>
      <c r="BF2130" s="30" t="s">
        <v>27866</v>
      </c>
      <c r="BG2130" s="30">
        <v>2</v>
      </c>
      <c r="BH2130" s="30"/>
      <c r="BI2130" s="31"/>
    </row>
    <row r="2131" spans="1:61" ht="16.5">
      <c r="A2131" s="21" t="s">
        <v>12706</v>
      </c>
      <c r="B2131" s="21">
        <v>12448</v>
      </c>
      <c r="C2131" s="21">
        <v>1930472</v>
      </c>
      <c r="D2131" s="21">
        <v>2018156197</v>
      </c>
      <c r="E2131" s="22">
        <v>1101111929839</v>
      </c>
      <c r="F2131" s="24" t="s">
        <v>12707</v>
      </c>
      <c r="G2131" s="24" t="s">
        <v>44</v>
      </c>
      <c r="H2131" s="24" t="s">
        <v>51</v>
      </c>
      <c r="I2131" s="24" t="s">
        <v>52</v>
      </c>
      <c r="J2131" s="24" t="s">
        <v>462</v>
      </c>
      <c r="K2131" s="21">
        <v>56</v>
      </c>
      <c r="L2131" s="32" t="s">
        <v>12708</v>
      </c>
      <c r="M2131" s="21" t="s">
        <v>7914</v>
      </c>
      <c r="N2131" s="21">
        <v>1</v>
      </c>
      <c r="O2131" s="21" t="s">
        <v>55</v>
      </c>
      <c r="P2131" s="21">
        <v>0</v>
      </c>
      <c r="Q2131" s="21">
        <v>0</v>
      </c>
      <c r="R2131" s="21">
        <v>0</v>
      </c>
      <c r="S2131" s="33">
        <v>362508</v>
      </c>
      <c r="T2131" s="21">
        <v>0</v>
      </c>
      <c r="U2131" s="21">
        <v>0</v>
      </c>
      <c r="V2131" s="21">
        <v>0</v>
      </c>
      <c r="W2131" s="33">
        <v>226865</v>
      </c>
      <c r="X2131" s="33">
        <f>621000+3354809</f>
        <v>3975809</v>
      </c>
      <c r="Y2131" s="21">
        <v>0</v>
      </c>
      <c r="Z2131" s="16" t="s">
        <v>315</v>
      </c>
      <c r="AA2131" s="102">
        <v>0</v>
      </c>
      <c r="AB2131" s="99">
        <v>0</v>
      </c>
      <c r="AC2131" s="21">
        <v>3.6</v>
      </c>
      <c r="AD2131" s="99">
        <v>0</v>
      </c>
      <c r="AE2131" s="21">
        <v>42</v>
      </c>
      <c r="AF2131" s="21">
        <f t="shared" si="33"/>
        <v>45.6</v>
      </c>
      <c r="AG2131" s="21" t="s">
        <v>12709</v>
      </c>
      <c r="AH2131" s="24" t="s">
        <v>12710</v>
      </c>
      <c r="AI2131" s="24" t="s">
        <v>12711</v>
      </c>
      <c r="AJ2131" s="27" t="s">
        <v>31181</v>
      </c>
      <c r="AK2131" s="28" t="s">
        <v>60</v>
      </c>
      <c r="AL2131" s="28">
        <v>10</v>
      </c>
      <c r="AM2131" s="28">
        <v>20000404</v>
      </c>
      <c r="AN2131" s="29">
        <v>400</v>
      </c>
      <c r="AO2131" s="29">
        <v>202212</v>
      </c>
      <c r="AP2131" s="29">
        <v>2022</v>
      </c>
      <c r="AQ2131" s="28">
        <v>232717405</v>
      </c>
      <c r="AR2131" s="28">
        <v>292309340</v>
      </c>
      <c r="AS2131" s="28">
        <v>3474450</v>
      </c>
      <c r="AT2131" s="30">
        <v>2</v>
      </c>
      <c r="AU2131" s="30"/>
      <c r="AV2131" s="30"/>
      <c r="AW2131" s="30"/>
      <c r="AX2131" s="30"/>
      <c r="AY2131" s="30"/>
      <c r="AZ2131" s="30"/>
      <c r="BA2131" s="30"/>
      <c r="BB2131" s="30" t="s">
        <v>54452</v>
      </c>
      <c r="BC2131" s="30" t="s">
        <v>54452</v>
      </c>
      <c r="BD2131" s="30" t="s">
        <v>54452</v>
      </c>
      <c r="BE2131" s="30" t="s">
        <v>54452</v>
      </c>
      <c r="BF2131" s="30" t="s">
        <v>54452</v>
      </c>
      <c r="BG2131" s="30">
        <v>4</v>
      </c>
      <c r="BH2131" s="30" t="s">
        <v>9287</v>
      </c>
      <c r="BI2131" s="31"/>
    </row>
    <row r="2132" spans="1:61" ht="16.5">
      <c r="A2132" s="21" t="s">
        <v>22145</v>
      </c>
      <c r="B2132" s="21">
        <v>22088</v>
      </c>
      <c r="C2132" s="21">
        <v>2223603</v>
      </c>
      <c r="D2132" s="21">
        <v>1238195513</v>
      </c>
      <c r="E2132" s="22">
        <v>1341110114764</v>
      </c>
      <c r="F2132" s="24" t="s">
        <v>22146</v>
      </c>
      <c r="G2132" s="24" t="s">
        <v>104</v>
      </c>
      <c r="H2132" s="24" t="s">
        <v>51</v>
      </c>
      <c r="I2132" s="24" t="s">
        <v>52</v>
      </c>
      <c r="J2132" s="24" t="s">
        <v>313</v>
      </c>
      <c r="K2132" s="21">
        <v>46</v>
      </c>
      <c r="L2132" s="32" t="s">
        <v>22147</v>
      </c>
      <c r="M2132" s="21" t="s">
        <v>22148</v>
      </c>
      <c r="N2132" s="21">
        <v>1</v>
      </c>
      <c r="O2132" s="21" t="s">
        <v>55</v>
      </c>
      <c r="P2132" s="21">
        <v>0</v>
      </c>
      <c r="Q2132" s="21">
        <v>0</v>
      </c>
      <c r="R2132" s="21">
        <v>0</v>
      </c>
      <c r="S2132" s="33">
        <v>15574202</v>
      </c>
      <c r="T2132" s="21">
        <v>0</v>
      </c>
      <c r="U2132" s="21">
        <v>0</v>
      </c>
      <c r="V2132" s="33">
        <v>1409200</v>
      </c>
      <c r="W2132" s="33">
        <v>27465</v>
      </c>
      <c r="X2132" s="21">
        <v>0</v>
      </c>
      <c r="Y2132" s="21">
        <v>0</v>
      </c>
      <c r="Z2132" s="16" t="s">
        <v>315</v>
      </c>
      <c r="AA2132" s="102">
        <v>0</v>
      </c>
      <c r="AB2132" s="99">
        <v>0</v>
      </c>
      <c r="AC2132" s="21">
        <v>155.69999999999999</v>
      </c>
      <c r="AD2132" s="99">
        <v>0</v>
      </c>
      <c r="AE2132" s="21">
        <v>14.3</v>
      </c>
      <c r="AF2132" s="21">
        <f t="shared" si="33"/>
        <v>170</v>
      </c>
      <c r="AG2132" s="21" t="s">
        <v>22149</v>
      </c>
      <c r="AH2132" s="24" t="s">
        <v>22150</v>
      </c>
      <c r="AI2132" s="24" t="s">
        <v>22151</v>
      </c>
      <c r="AJ2132" s="27" t="s">
        <v>32570</v>
      </c>
      <c r="AK2132" s="28" t="s">
        <v>60</v>
      </c>
      <c r="AL2132" s="28">
        <v>10</v>
      </c>
      <c r="AM2132" s="28">
        <v>20040116</v>
      </c>
      <c r="AN2132" s="29">
        <v>342</v>
      </c>
      <c r="AO2132" s="29">
        <v>202303</v>
      </c>
      <c r="AP2132" s="29">
        <v>2022</v>
      </c>
      <c r="AQ2132" s="28">
        <v>68711815</v>
      </c>
      <c r="AR2132" s="28">
        <v>57035140</v>
      </c>
      <c r="AS2132" s="28">
        <v>300000</v>
      </c>
      <c r="AT2132" s="30">
        <v>2</v>
      </c>
      <c r="AU2132" s="30"/>
      <c r="AV2132" s="30"/>
      <c r="AW2132" s="30"/>
      <c r="AX2132" s="30"/>
      <c r="AY2132" s="30"/>
      <c r="AZ2132" s="30"/>
      <c r="BA2132" s="30"/>
      <c r="BB2132" s="30" t="s">
        <v>54452</v>
      </c>
      <c r="BC2132" s="30" t="s">
        <v>54452</v>
      </c>
      <c r="BD2132" s="30" t="s">
        <v>54452</v>
      </c>
      <c r="BE2132" s="30" t="s">
        <v>54452</v>
      </c>
      <c r="BF2132" s="30" t="s">
        <v>54452</v>
      </c>
      <c r="BG2132" s="30">
        <v>7</v>
      </c>
      <c r="BH2132" s="30" t="s">
        <v>22152</v>
      </c>
      <c r="BI2132" s="31"/>
    </row>
    <row r="2133" spans="1:61" ht="16.5">
      <c r="A2133" s="21" t="s">
        <v>19735</v>
      </c>
      <c r="B2133" s="21">
        <v>3525</v>
      </c>
      <c r="C2133" s="21">
        <v>9249913</v>
      </c>
      <c r="D2133" s="21">
        <v>3908601487</v>
      </c>
      <c r="E2133" s="22">
        <v>1749110016594</v>
      </c>
      <c r="F2133" s="24" t="s">
        <v>19736</v>
      </c>
      <c r="G2133" s="24" t="s">
        <v>44</v>
      </c>
      <c r="H2133" s="24" t="s">
        <v>51</v>
      </c>
      <c r="I2133" s="24" t="s">
        <v>52</v>
      </c>
      <c r="J2133" s="24" t="s">
        <v>2830</v>
      </c>
      <c r="K2133" s="21">
        <v>34</v>
      </c>
      <c r="L2133" s="32" t="s">
        <v>19737</v>
      </c>
      <c r="M2133" s="21" t="s">
        <v>3086</v>
      </c>
      <c r="N2133" s="26">
        <v>1</v>
      </c>
      <c r="O2133" s="26" t="s">
        <v>55</v>
      </c>
      <c r="P2133" s="21">
        <v>0</v>
      </c>
      <c r="Q2133" s="21">
        <v>0</v>
      </c>
      <c r="R2133" s="33">
        <v>664415</v>
      </c>
      <c r="S2133" s="33">
        <v>15275037</v>
      </c>
      <c r="T2133" s="21">
        <v>0</v>
      </c>
      <c r="U2133" s="33">
        <v>584390</v>
      </c>
      <c r="V2133" s="21">
        <v>0</v>
      </c>
      <c r="W2133" s="21">
        <v>0</v>
      </c>
      <c r="X2133" s="33">
        <v>8875357</v>
      </c>
      <c r="Y2133" s="33">
        <v>25481806</v>
      </c>
      <c r="Z2133" s="16" t="s">
        <v>56</v>
      </c>
      <c r="AA2133" s="102">
        <v>0</v>
      </c>
      <c r="AB2133" s="21">
        <v>261.39999999999998</v>
      </c>
      <c r="AC2133" s="21">
        <v>152.69999999999999</v>
      </c>
      <c r="AD2133" s="21">
        <v>5.8</v>
      </c>
      <c r="AE2133" s="21">
        <v>88.7</v>
      </c>
      <c r="AF2133" s="21">
        <f t="shared" si="33"/>
        <v>508.59999999999997</v>
      </c>
      <c r="AG2133" s="21" t="s">
        <v>19738</v>
      </c>
      <c r="AH2133" s="24" t="s">
        <v>19739</v>
      </c>
      <c r="AI2133" s="24" t="s">
        <v>5909</v>
      </c>
      <c r="AJ2133" s="27" t="s">
        <v>32571</v>
      </c>
      <c r="AK2133" s="28" t="s">
        <v>60</v>
      </c>
      <c r="AL2133" s="28">
        <v>10</v>
      </c>
      <c r="AM2133" s="28">
        <v>20191121</v>
      </c>
      <c r="AN2133" s="29">
        <v>755</v>
      </c>
      <c r="AO2133" s="29">
        <v>202212</v>
      </c>
      <c r="AP2133" s="29">
        <v>2022</v>
      </c>
      <c r="AQ2133" s="28">
        <v>332684815</v>
      </c>
      <c r="AR2133" s="28">
        <v>477146565</v>
      </c>
      <c r="AS2133" s="28">
        <v>1000000</v>
      </c>
      <c r="AT2133" s="30">
        <v>2</v>
      </c>
      <c r="AU2133" s="30"/>
      <c r="AV2133" s="30"/>
      <c r="AW2133" s="30"/>
      <c r="AX2133" s="30"/>
      <c r="AY2133" s="30"/>
      <c r="AZ2133" s="30"/>
      <c r="BA2133" s="30"/>
      <c r="BB2133" s="30" t="s">
        <v>54452</v>
      </c>
      <c r="BC2133" s="30" t="s">
        <v>54452</v>
      </c>
      <c r="BD2133" s="30" t="s">
        <v>54452</v>
      </c>
      <c r="BE2133" s="30" t="s">
        <v>54452</v>
      </c>
      <c r="BF2133" s="30" t="s">
        <v>54452</v>
      </c>
      <c r="BG2133" s="30">
        <v>5</v>
      </c>
      <c r="BH2133" s="30"/>
      <c r="BI2133" s="31"/>
    </row>
    <row r="2134" spans="1:61" ht="16.5">
      <c r="A2134" s="21" t="s">
        <v>15835</v>
      </c>
      <c r="B2134" s="21">
        <v>14888</v>
      </c>
      <c r="C2134" s="21">
        <v>1567004</v>
      </c>
      <c r="D2134" s="21">
        <v>5028171238</v>
      </c>
      <c r="E2134" s="22">
        <v>1701110251166</v>
      </c>
      <c r="F2134" s="24" t="s">
        <v>15836</v>
      </c>
      <c r="G2134" s="24" t="s">
        <v>44</v>
      </c>
      <c r="H2134" s="24" t="s">
        <v>51</v>
      </c>
      <c r="I2134" s="24" t="s">
        <v>65</v>
      </c>
      <c r="J2134" s="24" t="s">
        <v>966</v>
      </c>
      <c r="K2134" s="21">
        <v>62</v>
      </c>
      <c r="L2134" s="32" t="s">
        <v>15837</v>
      </c>
      <c r="M2134" s="21" t="s">
        <v>1923</v>
      </c>
      <c r="N2134" s="21">
        <v>1</v>
      </c>
      <c r="O2134" s="21" t="s">
        <v>83</v>
      </c>
      <c r="P2134" s="21">
        <v>0</v>
      </c>
      <c r="Q2134" s="21">
        <v>0</v>
      </c>
      <c r="R2134" s="21">
        <v>0</v>
      </c>
      <c r="S2134" s="33">
        <v>74682600</v>
      </c>
      <c r="T2134" s="21">
        <v>0</v>
      </c>
      <c r="U2134" s="21">
        <v>0</v>
      </c>
      <c r="V2134" s="21">
        <v>0</v>
      </c>
      <c r="W2134" s="33">
        <v>7300000</v>
      </c>
      <c r="X2134" s="21">
        <v>0</v>
      </c>
      <c r="Y2134" s="21">
        <v>0</v>
      </c>
      <c r="Z2134" s="16" t="s">
        <v>315</v>
      </c>
      <c r="AA2134" s="102">
        <v>0</v>
      </c>
      <c r="AB2134" s="99">
        <v>0</v>
      </c>
      <c r="AC2134" s="21">
        <v>0.7</v>
      </c>
      <c r="AD2134" s="99">
        <v>0</v>
      </c>
      <c r="AE2134" s="99">
        <v>0</v>
      </c>
      <c r="AF2134" s="21">
        <f t="shared" si="33"/>
        <v>0.7</v>
      </c>
      <c r="AG2134" s="21" t="s">
        <v>15838</v>
      </c>
      <c r="AH2134" s="24" t="s">
        <v>15839</v>
      </c>
      <c r="AI2134" s="24" t="s">
        <v>15840</v>
      </c>
      <c r="AJ2134" s="27" t="s">
        <v>32572</v>
      </c>
      <c r="AK2134" s="28" t="s">
        <v>60</v>
      </c>
      <c r="AL2134" s="28">
        <v>10</v>
      </c>
      <c r="AM2134" s="28">
        <v>20030707</v>
      </c>
      <c r="AN2134" s="29">
        <v>1499</v>
      </c>
      <c r="AO2134" s="29">
        <v>202303</v>
      </c>
      <c r="AP2134" s="29">
        <v>2022</v>
      </c>
      <c r="AQ2134" s="28">
        <v>52379568</v>
      </c>
      <c r="AR2134" s="28">
        <v>9835691</v>
      </c>
      <c r="AS2134" s="28">
        <v>1010000</v>
      </c>
      <c r="AT2134" s="30">
        <v>2</v>
      </c>
      <c r="AU2134" s="30"/>
      <c r="AV2134" s="30"/>
      <c r="AW2134" s="30"/>
      <c r="AX2134" s="30"/>
      <c r="AY2134" s="30"/>
      <c r="AZ2134" s="30"/>
      <c r="BA2134" s="30"/>
      <c r="BB2134" s="30" t="s">
        <v>54452</v>
      </c>
      <c r="BC2134" s="30" t="s">
        <v>54452</v>
      </c>
      <c r="BD2134" s="30" t="s">
        <v>54452</v>
      </c>
      <c r="BE2134" s="30" t="s">
        <v>54452</v>
      </c>
      <c r="BF2134" s="30" t="s">
        <v>54452</v>
      </c>
      <c r="BG2134" s="30">
        <v>7</v>
      </c>
      <c r="BH2134" s="30" t="s">
        <v>15660</v>
      </c>
      <c r="BI2134" s="31"/>
    </row>
    <row r="2135" spans="1:61" ht="16.5">
      <c r="A2135" s="21" t="s">
        <v>9075</v>
      </c>
      <c r="B2135" s="21">
        <v>9260</v>
      </c>
      <c r="C2135" s="21">
        <v>1399882</v>
      </c>
      <c r="D2135" s="21">
        <v>1028122615</v>
      </c>
      <c r="E2135" s="22">
        <v>1101110564066</v>
      </c>
      <c r="F2135" s="24" t="s">
        <v>9076</v>
      </c>
      <c r="G2135" s="24" t="s">
        <v>44</v>
      </c>
      <c r="H2135" s="24" t="s">
        <v>51</v>
      </c>
      <c r="I2135" s="24" t="s">
        <v>52</v>
      </c>
      <c r="J2135" s="24" t="s">
        <v>313</v>
      </c>
      <c r="K2135" s="21">
        <v>46</v>
      </c>
      <c r="L2135" s="32" t="s">
        <v>9077</v>
      </c>
      <c r="M2135" s="21" t="s">
        <v>9078</v>
      </c>
      <c r="N2135" s="21">
        <v>1</v>
      </c>
      <c r="O2135" s="21" t="s">
        <v>55</v>
      </c>
      <c r="P2135" s="21">
        <v>0</v>
      </c>
      <c r="Q2135" s="21">
        <v>0</v>
      </c>
      <c r="R2135" s="21">
        <v>0</v>
      </c>
      <c r="S2135" s="21">
        <v>0</v>
      </c>
      <c r="T2135" s="21">
        <v>0</v>
      </c>
      <c r="U2135" s="33">
        <v>109892</v>
      </c>
      <c r="V2135" s="21">
        <v>0</v>
      </c>
      <c r="W2135" s="21">
        <v>0</v>
      </c>
      <c r="X2135" s="33">
        <v>1054998</v>
      </c>
      <c r="Y2135" s="21">
        <v>0</v>
      </c>
      <c r="Z2135" s="16" t="s">
        <v>315</v>
      </c>
      <c r="AA2135" s="102">
        <v>0</v>
      </c>
      <c r="AB2135" s="99">
        <v>0</v>
      </c>
      <c r="AC2135" s="99">
        <v>0</v>
      </c>
      <c r="AD2135" s="21">
        <v>1</v>
      </c>
      <c r="AE2135" s="21">
        <v>10.5</v>
      </c>
      <c r="AF2135" s="21">
        <f t="shared" si="33"/>
        <v>11.5</v>
      </c>
      <c r="AG2135" s="21" t="s">
        <v>9079</v>
      </c>
      <c r="AH2135" s="24" t="s">
        <v>9080</v>
      </c>
      <c r="AI2135" s="24" t="s">
        <v>9081</v>
      </c>
      <c r="AJ2135" s="27" t="s">
        <v>32573</v>
      </c>
      <c r="AK2135" s="28" t="s">
        <v>70</v>
      </c>
      <c r="AL2135" s="28">
        <v>10</v>
      </c>
      <c r="AM2135" s="28">
        <v>19880302</v>
      </c>
      <c r="AN2135" s="29">
        <v>324</v>
      </c>
      <c r="AO2135" s="29">
        <v>202306</v>
      </c>
      <c r="AP2135" s="29">
        <v>2022</v>
      </c>
      <c r="AQ2135" s="28">
        <v>334734258</v>
      </c>
      <c r="AR2135" s="28">
        <v>244675180</v>
      </c>
      <c r="AS2135" s="28">
        <v>3750000</v>
      </c>
      <c r="AT2135" s="30">
        <v>2</v>
      </c>
      <c r="AU2135" s="30"/>
      <c r="AV2135" s="30"/>
      <c r="AW2135" s="30"/>
      <c r="AX2135" s="30"/>
      <c r="AY2135" s="30"/>
      <c r="AZ2135" s="30"/>
      <c r="BA2135" s="30"/>
      <c r="BB2135" s="30" t="s">
        <v>54452</v>
      </c>
      <c r="BC2135" s="30" t="s">
        <v>54452</v>
      </c>
      <c r="BD2135" s="30" t="s">
        <v>54452</v>
      </c>
      <c r="BE2135" s="30" t="s">
        <v>54452</v>
      </c>
      <c r="BF2135" s="30" t="s">
        <v>9082</v>
      </c>
      <c r="BG2135" s="30">
        <v>2</v>
      </c>
      <c r="BH2135" s="30"/>
      <c r="BI2135" s="31"/>
    </row>
    <row r="2136" spans="1:61" ht="16.5">
      <c r="A2136" s="21" t="s">
        <v>19788</v>
      </c>
      <c r="B2136" s="21">
        <v>11077</v>
      </c>
      <c r="C2136" s="21">
        <v>9791726</v>
      </c>
      <c r="D2136" s="21">
        <v>3198601926</v>
      </c>
      <c r="E2136" s="22">
        <v>1760110146983</v>
      </c>
      <c r="F2136" s="24" t="s">
        <v>19789</v>
      </c>
      <c r="G2136" s="24" t="s">
        <v>44</v>
      </c>
      <c r="H2136" s="24" t="s">
        <v>51</v>
      </c>
      <c r="I2136" s="24" t="s">
        <v>65</v>
      </c>
      <c r="J2136" s="24" t="s">
        <v>467</v>
      </c>
      <c r="K2136" s="21">
        <v>49</v>
      </c>
      <c r="L2136" s="32" t="s">
        <v>19790</v>
      </c>
      <c r="M2136" s="21" t="s">
        <v>19791</v>
      </c>
      <c r="N2136" s="26">
        <v>1</v>
      </c>
      <c r="O2136" s="26">
        <v>0</v>
      </c>
      <c r="P2136" s="26">
        <v>0</v>
      </c>
      <c r="Q2136" s="26">
        <v>0</v>
      </c>
      <c r="R2136" s="26">
        <v>0</v>
      </c>
      <c r="S2136" s="26">
        <v>0</v>
      </c>
      <c r="T2136" s="26">
        <v>0</v>
      </c>
      <c r="U2136" s="26">
        <v>0</v>
      </c>
      <c r="V2136" s="26">
        <v>0</v>
      </c>
      <c r="W2136" s="26">
        <v>0</v>
      </c>
      <c r="X2136" s="26">
        <v>0</v>
      </c>
      <c r="Y2136" s="26">
        <v>0</v>
      </c>
      <c r="Z2136" s="21"/>
      <c r="AA2136" s="101">
        <v>0</v>
      </c>
      <c r="AB2136" s="98">
        <v>0</v>
      </c>
      <c r="AC2136" s="98">
        <v>0</v>
      </c>
      <c r="AD2136" s="98">
        <v>0</v>
      </c>
      <c r="AE2136" s="98">
        <v>0</v>
      </c>
      <c r="AF2136" s="21">
        <f t="shared" si="33"/>
        <v>0</v>
      </c>
      <c r="AG2136" s="21" t="s">
        <v>19792</v>
      </c>
      <c r="AH2136" s="24"/>
      <c r="AI2136" s="24" t="s">
        <v>19793</v>
      </c>
      <c r="AJ2136" s="27" t="s">
        <v>32574</v>
      </c>
      <c r="AK2136" s="28" t="s">
        <v>47</v>
      </c>
      <c r="AL2136" s="28">
        <v>10</v>
      </c>
      <c r="AM2136" s="28">
        <v>20210309</v>
      </c>
      <c r="AN2136" s="29">
        <v>379</v>
      </c>
      <c r="AO2136" s="29">
        <v>202304</v>
      </c>
      <c r="AP2136" s="29"/>
      <c r="AQ2136" s="28"/>
      <c r="AR2136" s="28"/>
      <c r="AS2136" s="28"/>
      <c r="AT2136" s="30">
        <v>2</v>
      </c>
      <c r="AU2136" s="30"/>
      <c r="AV2136" s="30"/>
      <c r="AW2136" s="30"/>
      <c r="AX2136" s="30"/>
      <c r="AY2136" s="30"/>
      <c r="AZ2136" s="30"/>
      <c r="BA2136" s="30"/>
      <c r="BB2136" s="30" t="s">
        <v>54452</v>
      </c>
      <c r="BC2136" s="30" t="s">
        <v>54452</v>
      </c>
      <c r="BD2136" s="30" t="s">
        <v>54452</v>
      </c>
      <c r="BE2136" s="30" t="s">
        <v>54452</v>
      </c>
      <c r="BF2136" s="30" t="s">
        <v>54452</v>
      </c>
      <c r="BG2136" s="30">
        <v>8</v>
      </c>
      <c r="BH2136" s="30"/>
      <c r="BI2136" s="31"/>
    </row>
    <row r="2137" spans="1:61" ht="16.5">
      <c r="A2137" s="21" t="s">
        <v>12437</v>
      </c>
      <c r="B2137" s="21">
        <v>12262</v>
      </c>
      <c r="C2137" s="21">
        <v>1291215</v>
      </c>
      <c r="D2137" s="21">
        <v>1018139767</v>
      </c>
      <c r="E2137" s="22">
        <v>1101110679394</v>
      </c>
      <c r="F2137" s="24" t="s">
        <v>12438</v>
      </c>
      <c r="G2137" s="24" t="s">
        <v>44</v>
      </c>
      <c r="H2137" s="24" t="s">
        <v>51</v>
      </c>
      <c r="I2137" s="24" t="s">
        <v>52</v>
      </c>
      <c r="J2137" s="24" t="s">
        <v>462</v>
      </c>
      <c r="K2137" s="21">
        <v>56</v>
      </c>
      <c r="L2137" s="32" t="s">
        <v>12439</v>
      </c>
      <c r="M2137" s="21" t="s">
        <v>12440</v>
      </c>
      <c r="N2137" s="21">
        <v>1</v>
      </c>
      <c r="O2137" s="21" t="s">
        <v>55</v>
      </c>
      <c r="P2137" s="21">
        <v>0</v>
      </c>
      <c r="Q2137" s="33">
        <v>5718274</v>
      </c>
      <c r="R2137" s="33">
        <v>132000</v>
      </c>
      <c r="S2137" s="33">
        <v>76586</v>
      </c>
      <c r="T2137" s="21">
        <v>0</v>
      </c>
      <c r="U2137" s="21">
        <v>0</v>
      </c>
      <c r="V2137" s="33">
        <v>76537</v>
      </c>
      <c r="W2137" s="21">
        <v>0</v>
      </c>
      <c r="X2137" s="33">
        <v>1397907</v>
      </c>
      <c r="Y2137" s="33">
        <v>8258298</v>
      </c>
      <c r="Z2137" s="16" t="s">
        <v>315</v>
      </c>
      <c r="AA2137" s="102">
        <v>0</v>
      </c>
      <c r="AB2137" s="21">
        <v>141</v>
      </c>
      <c r="AC2137" s="21">
        <v>0.7</v>
      </c>
      <c r="AD2137" s="99">
        <v>0</v>
      </c>
      <c r="AE2137" s="21">
        <v>14.7</v>
      </c>
      <c r="AF2137" s="21">
        <f t="shared" si="33"/>
        <v>156.39999999999998</v>
      </c>
      <c r="AG2137" s="21" t="s">
        <v>12441</v>
      </c>
      <c r="AH2137" s="24">
        <v>15885566</v>
      </c>
      <c r="AI2137" s="24" t="s">
        <v>12442</v>
      </c>
      <c r="AJ2137" s="27" t="s">
        <v>32575</v>
      </c>
      <c r="AK2137" s="28" t="s">
        <v>60</v>
      </c>
      <c r="AL2137" s="28">
        <v>10</v>
      </c>
      <c r="AM2137" s="28">
        <v>19900308</v>
      </c>
      <c r="AN2137" s="29">
        <v>895</v>
      </c>
      <c r="AO2137" s="29">
        <v>202212</v>
      </c>
      <c r="AP2137" s="29">
        <v>2022</v>
      </c>
      <c r="AQ2137" s="28">
        <v>265658875</v>
      </c>
      <c r="AR2137" s="28">
        <v>1647307979</v>
      </c>
      <c r="AS2137" s="28">
        <v>16157935</v>
      </c>
      <c r="AT2137" s="30">
        <v>2</v>
      </c>
      <c r="AU2137" s="30"/>
      <c r="AV2137" s="30"/>
      <c r="AW2137" s="30"/>
      <c r="AX2137" s="30"/>
      <c r="AY2137" s="30"/>
      <c r="AZ2137" s="30"/>
      <c r="BA2137" s="30"/>
      <c r="BB2137" s="30" t="s">
        <v>54452</v>
      </c>
      <c r="BC2137" s="30" t="s">
        <v>54452</v>
      </c>
      <c r="BD2137" s="30" t="s">
        <v>54452</v>
      </c>
      <c r="BE2137" s="30" t="s">
        <v>54452</v>
      </c>
      <c r="BF2137" s="30" t="s">
        <v>54452</v>
      </c>
      <c r="BG2137" s="30">
        <v>4</v>
      </c>
      <c r="BH2137" s="30" t="s">
        <v>12378</v>
      </c>
      <c r="BI2137" s="31"/>
    </row>
    <row r="2138" spans="1:61" ht="16.5">
      <c r="A2138" s="21" t="s">
        <v>25815</v>
      </c>
      <c r="B2138" s="21">
        <v>23208</v>
      </c>
      <c r="C2138" s="21">
        <v>3089206</v>
      </c>
      <c r="D2138" s="21">
        <v>2148809030</v>
      </c>
      <c r="E2138" s="22">
        <v>1101113683079</v>
      </c>
      <c r="F2138" s="24" t="s">
        <v>25816</v>
      </c>
      <c r="G2138" s="24" t="s">
        <v>104</v>
      </c>
      <c r="H2138" s="24" t="s">
        <v>51</v>
      </c>
      <c r="I2138" s="24" t="s">
        <v>52</v>
      </c>
      <c r="J2138" s="24" t="s">
        <v>1180</v>
      </c>
      <c r="K2138" s="21">
        <v>53</v>
      </c>
      <c r="L2138" s="32" t="s">
        <v>25817</v>
      </c>
      <c r="M2138" s="21" t="s">
        <v>25818</v>
      </c>
      <c r="N2138" s="21">
        <v>1</v>
      </c>
      <c r="O2138" s="21" t="s">
        <v>55</v>
      </c>
      <c r="P2138" s="33">
        <v>13392</v>
      </c>
      <c r="Q2138" s="21">
        <v>0</v>
      </c>
      <c r="R2138" s="33">
        <v>8460</v>
      </c>
      <c r="S2138" s="33">
        <v>90570</v>
      </c>
      <c r="T2138" s="21">
        <v>0</v>
      </c>
      <c r="U2138" s="33">
        <v>107312</v>
      </c>
      <c r="V2138" s="21">
        <v>0</v>
      </c>
      <c r="W2138" s="21">
        <v>0</v>
      </c>
      <c r="X2138" s="33">
        <v>130004</v>
      </c>
      <c r="Y2138" s="21">
        <v>0</v>
      </c>
      <c r="Z2138" s="16" t="s">
        <v>315</v>
      </c>
      <c r="AA2138" s="21">
        <v>0.1</v>
      </c>
      <c r="AB2138" s="99">
        <v>0</v>
      </c>
      <c r="AC2138" s="21">
        <v>0.9</v>
      </c>
      <c r="AD2138" s="21">
        <v>1</v>
      </c>
      <c r="AE2138" s="21">
        <v>1.3</v>
      </c>
      <c r="AF2138" s="21">
        <f t="shared" si="33"/>
        <v>3.3</v>
      </c>
      <c r="AG2138" s="21" t="s">
        <v>25819</v>
      </c>
      <c r="AH2138" s="24">
        <v>15775840</v>
      </c>
      <c r="AI2138" s="24" t="s">
        <v>9810</v>
      </c>
      <c r="AJ2138" s="27" t="s">
        <v>32575</v>
      </c>
      <c r="AK2138" s="28" t="s">
        <v>60</v>
      </c>
      <c r="AL2138" s="28">
        <v>10</v>
      </c>
      <c r="AM2138" s="28">
        <v>20070528</v>
      </c>
      <c r="AN2138" s="29">
        <v>337</v>
      </c>
      <c r="AO2138" s="29">
        <v>202212</v>
      </c>
      <c r="AP2138" s="29">
        <v>2022</v>
      </c>
      <c r="AQ2138" s="28">
        <v>34267629</v>
      </c>
      <c r="AR2138" s="28">
        <v>81919150</v>
      </c>
      <c r="AS2138" s="28">
        <v>85000000</v>
      </c>
      <c r="AT2138" s="30">
        <v>2</v>
      </c>
      <c r="AU2138" s="30"/>
      <c r="AV2138" s="30"/>
      <c r="AW2138" s="30"/>
      <c r="AX2138" s="30"/>
      <c r="AY2138" s="30"/>
      <c r="AZ2138" s="30"/>
      <c r="BA2138" s="30"/>
      <c r="BB2138" s="30" t="s">
        <v>54452</v>
      </c>
      <c r="BC2138" s="30" t="s">
        <v>54452</v>
      </c>
      <c r="BD2138" s="30" t="s">
        <v>54452</v>
      </c>
      <c r="BE2138" s="30" t="s">
        <v>54452</v>
      </c>
      <c r="BF2138" s="30" t="s">
        <v>54452</v>
      </c>
      <c r="BG2138" s="30">
        <v>4</v>
      </c>
      <c r="BH2138" s="30" t="s">
        <v>9492</v>
      </c>
      <c r="BI2138" s="31"/>
    </row>
    <row r="2139" spans="1:61" ht="16.5">
      <c r="A2139" s="21" t="s">
        <v>9804</v>
      </c>
      <c r="B2139" s="21">
        <v>10093</v>
      </c>
      <c r="C2139" s="21">
        <v>9544865</v>
      </c>
      <c r="D2139" s="21">
        <v>4968602009</v>
      </c>
      <c r="E2139" s="22">
        <v>1101117608362</v>
      </c>
      <c r="F2139" s="24" t="s">
        <v>9805</v>
      </c>
      <c r="G2139" s="24" t="s">
        <v>44</v>
      </c>
      <c r="H2139" s="24" t="s">
        <v>51</v>
      </c>
      <c r="I2139" s="24" t="s">
        <v>52</v>
      </c>
      <c r="J2139" s="24" t="s">
        <v>467</v>
      </c>
      <c r="K2139" s="21">
        <v>49</v>
      </c>
      <c r="L2139" s="32" t="s">
        <v>9806</v>
      </c>
      <c r="M2139" s="21" t="s">
        <v>9807</v>
      </c>
      <c r="N2139" s="21">
        <v>1</v>
      </c>
      <c r="O2139" s="21" t="s">
        <v>55</v>
      </c>
      <c r="P2139" s="21">
        <v>0</v>
      </c>
      <c r="Q2139" s="21">
        <v>0</v>
      </c>
      <c r="R2139" s="21">
        <v>0</v>
      </c>
      <c r="S2139" s="21">
        <v>0</v>
      </c>
      <c r="T2139" s="21">
        <v>0</v>
      </c>
      <c r="U2139" s="33">
        <v>38819</v>
      </c>
      <c r="V2139" s="21">
        <v>0</v>
      </c>
      <c r="W2139" s="33">
        <v>4583020</v>
      </c>
      <c r="X2139" s="21">
        <v>0</v>
      </c>
      <c r="Y2139" s="33">
        <v>15453275</v>
      </c>
      <c r="Z2139" s="16" t="s">
        <v>315</v>
      </c>
      <c r="AA2139" s="102">
        <v>0</v>
      </c>
      <c r="AB2139" s="21">
        <v>154.5</v>
      </c>
      <c r="AC2139" s="99">
        <v>0</v>
      </c>
      <c r="AD2139" s="21">
        <v>0.3</v>
      </c>
      <c r="AE2139" s="21">
        <v>45.8</v>
      </c>
      <c r="AF2139" s="21">
        <f t="shared" si="33"/>
        <v>200.60000000000002</v>
      </c>
      <c r="AG2139" s="21" t="s">
        <v>9808</v>
      </c>
      <c r="AH2139" s="24" t="s">
        <v>9809</v>
      </c>
      <c r="AI2139" s="24" t="s">
        <v>9810</v>
      </c>
      <c r="AJ2139" s="27" t="s">
        <v>32575</v>
      </c>
      <c r="AK2139" s="28" t="s">
        <v>60</v>
      </c>
      <c r="AL2139" s="28">
        <v>10</v>
      </c>
      <c r="AM2139" s="28">
        <v>20200901</v>
      </c>
      <c r="AN2139" s="29">
        <v>1267</v>
      </c>
      <c r="AO2139" s="29">
        <v>202212</v>
      </c>
      <c r="AP2139" s="29">
        <v>2022</v>
      </c>
      <c r="AQ2139" s="28">
        <v>398033207</v>
      </c>
      <c r="AR2139" s="28">
        <v>662823570</v>
      </c>
      <c r="AS2139" s="28">
        <v>2142745</v>
      </c>
      <c r="AT2139" s="30">
        <v>2</v>
      </c>
      <c r="AU2139" s="30"/>
      <c r="AV2139" s="30"/>
      <c r="AW2139" s="30"/>
      <c r="AX2139" s="30"/>
      <c r="AY2139" s="30"/>
      <c r="AZ2139" s="30"/>
      <c r="BA2139" s="30"/>
      <c r="BB2139" s="30" t="s">
        <v>54452</v>
      </c>
      <c r="BC2139" s="30" t="s">
        <v>54452</v>
      </c>
      <c r="BD2139" s="30" t="s">
        <v>54452</v>
      </c>
      <c r="BE2139" s="30" t="s">
        <v>54452</v>
      </c>
      <c r="BF2139" s="30" t="s">
        <v>54452</v>
      </c>
      <c r="BG2139" s="30">
        <v>7</v>
      </c>
      <c r="BH2139" s="30"/>
      <c r="BI2139" s="31"/>
    </row>
    <row r="2140" spans="1:61" ht="16.5">
      <c r="A2140" s="21" t="s">
        <v>10563</v>
      </c>
      <c r="B2140" s="21">
        <v>10978</v>
      </c>
      <c r="C2140" s="21">
        <v>1575442</v>
      </c>
      <c r="D2140" s="21">
        <v>1028111670</v>
      </c>
      <c r="E2140" s="22">
        <v>1101110286058</v>
      </c>
      <c r="F2140" s="24" t="s">
        <v>10564</v>
      </c>
      <c r="G2140" s="24" t="s">
        <v>44</v>
      </c>
      <c r="H2140" s="24" t="s">
        <v>51</v>
      </c>
      <c r="I2140" s="24" t="s">
        <v>52</v>
      </c>
      <c r="J2140" s="24" t="s">
        <v>467</v>
      </c>
      <c r="K2140" s="21">
        <v>49</v>
      </c>
      <c r="L2140" s="32" t="s">
        <v>10565</v>
      </c>
      <c r="M2140" s="21" t="s">
        <v>10566</v>
      </c>
      <c r="N2140" s="21">
        <v>1</v>
      </c>
      <c r="O2140" s="21" t="s">
        <v>55</v>
      </c>
      <c r="P2140" s="33">
        <v>94259</v>
      </c>
      <c r="Q2140" s="21">
        <v>0</v>
      </c>
      <c r="R2140" s="21">
        <v>0</v>
      </c>
      <c r="S2140" s="33">
        <v>165297</v>
      </c>
      <c r="T2140" s="21">
        <v>0</v>
      </c>
      <c r="U2140" s="33">
        <v>78613</v>
      </c>
      <c r="V2140" s="21">
        <v>0</v>
      </c>
      <c r="W2140" s="33">
        <v>11206744</v>
      </c>
      <c r="X2140" s="33">
        <v>15859156</v>
      </c>
      <c r="Y2140" s="33">
        <v>23864613</v>
      </c>
      <c r="Z2140" s="16" t="s">
        <v>126</v>
      </c>
      <c r="AA2140" s="21">
        <v>0.9</v>
      </c>
      <c r="AB2140" s="21">
        <v>238.6</v>
      </c>
      <c r="AC2140" s="21">
        <v>1.6</v>
      </c>
      <c r="AD2140" s="21">
        <v>0.7</v>
      </c>
      <c r="AE2140" s="21">
        <v>270.60000000000002</v>
      </c>
      <c r="AF2140" s="21">
        <f t="shared" si="33"/>
        <v>512.4</v>
      </c>
      <c r="AG2140" s="21" t="s">
        <v>10567</v>
      </c>
      <c r="AH2140" s="24" t="s">
        <v>10568</v>
      </c>
      <c r="AI2140" s="24" t="s">
        <v>9889</v>
      </c>
      <c r="AJ2140" s="27" t="s">
        <v>32576</v>
      </c>
      <c r="AK2140" s="28" t="s">
        <v>60</v>
      </c>
      <c r="AL2140" s="28">
        <v>10</v>
      </c>
      <c r="AM2140" s="28">
        <v>19810401</v>
      </c>
      <c r="AN2140" s="29">
        <v>1165</v>
      </c>
      <c r="AO2140" s="29">
        <v>202212</v>
      </c>
      <c r="AP2140" s="29">
        <v>2022</v>
      </c>
      <c r="AQ2140" s="28">
        <v>832378991</v>
      </c>
      <c r="AR2140" s="28">
        <v>533218910</v>
      </c>
      <c r="AS2140" s="28">
        <v>5019050</v>
      </c>
      <c r="AT2140" s="30">
        <v>2</v>
      </c>
      <c r="AU2140" s="30"/>
      <c r="AV2140" s="30"/>
      <c r="AW2140" s="30"/>
      <c r="AX2140" s="30"/>
      <c r="AY2140" s="30"/>
      <c r="AZ2140" s="30"/>
      <c r="BA2140" s="30"/>
      <c r="BB2140" s="30" t="s">
        <v>54452</v>
      </c>
      <c r="BC2140" s="30" t="s">
        <v>54452</v>
      </c>
      <c r="BD2140" s="30" t="s">
        <v>54452</v>
      </c>
      <c r="BE2140" s="30" t="s">
        <v>54452</v>
      </c>
      <c r="BF2140" s="30" t="s">
        <v>54452</v>
      </c>
      <c r="BG2140" s="30">
        <v>4</v>
      </c>
      <c r="BH2140" s="30" t="s">
        <v>10569</v>
      </c>
      <c r="BI2140" s="31"/>
    </row>
    <row r="2141" spans="1:61" ht="16.5">
      <c r="A2141" s="21" t="s">
        <v>7602</v>
      </c>
      <c r="B2141" s="21">
        <v>7674</v>
      </c>
      <c r="C2141" s="21">
        <v>9335165</v>
      </c>
      <c r="D2141" s="21">
        <v>7228801335</v>
      </c>
      <c r="E2141" s="22">
        <v>1942110316035</v>
      </c>
      <c r="F2141" s="24" t="s">
        <v>1408</v>
      </c>
      <c r="G2141" s="24" t="s">
        <v>44</v>
      </c>
      <c r="H2141" s="24" t="s">
        <v>51</v>
      </c>
      <c r="I2141" s="24" t="s">
        <v>65</v>
      </c>
      <c r="J2141" s="24" t="s">
        <v>1033</v>
      </c>
      <c r="K2141" s="21">
        <v>38</v>
      </c>
      <c r="L2141" s="32" t="s">
        <v>7603</v>
      </c>
      <c r="M2141" s="21" t="s">
        <v>7604</v>
      </c>
      <c r="N2141" s="21">
        <v>1</v>
      </c>
      <c r="O2141" s="21" t="s">
        <v>55</v>
      </c>
      <c r="P2141" s="21">
        <v>0</v>
      </c>
      <c r="Q2141" s="21">
        <v>0</v>
      </c>
      <c r="R2141" s="21">
        <v>0</v>
      </c>
      <c r="S2141" s="21">
        <v>0</v>
      </c>
      <c r="T2141" s="21">
        <v>0</v>
      </c>
      <c r="U2141" s="21">
        <v>0</v>
      </c>
      <c r="V2141" s="21">
        <v>0</v>
      </c>
      <c r="W2141" s="21">
        <v>0</v>
      </c>
      <c r="X2141" s="21">
        <v>0</v>
      </c>
      <c r="Y2141" s="21">
        <v>0</v>
      </c>
      <c r="Z2141" s="16" t="s">
        <v>1249</v>
      </c>
      <c r="AA2141" s="102">
        <v>0</v>
      </c>
      <c r="AB2141" s="99">
        <v>0</v>
      </c>
      <c r="AC2141" s="99">
        <v>0</v>
      </c>
      <c r="AD2141" s="99">
        <v>0</v>
      </c>
      <c r="AE2141" s="99">
        <v>0</v>
      </c>
      <c r="AF2141" s="21">
        <f t="shared" si="33"/>
        <v>0</v>
      </c>
      <c r="AG2141" s="21" t="s">
        <v>3781</v>
      </c>
      <c r="AH2141" s="24" t="s">
        <v>7605</v>
      </c>
      <c r="AI2141" s="24" t="s">
        <v>7606</v>
      </c>
      <c r="AJ2141" s="27" t="s">
        <v>32577</v>
      </c>
      <c r="AK2141" s="28" t="s">
        <v>60</v>
      </c>
      <c r="AL2141" s="28">
        <v>10</v>
      </c>
      <c r="AM2141" s="28">
        <v>20200408</v>
      </c>
      <c r="AN2141" s="29">
        <v>330</v>
      </c>
      <c r="AO2141" s="29">
        <v>202212</v>
      </c>
      <c r="AP2141" s="29">
        <v>2022</v>
      </c>
      <c r="AQ2141" s="28">
        <v>25653580</v>
      </c>
      <c r="AR2141" s="28">
        <v>3446689</v>
      </c>
      <c r="AS2141" s="28">
        <v>50000</v>
      </c>
      <c r="AT2141" s="30">
        <v>2</v>
      </c>
      <c r="AU2141" s="30"/>
      <c r="AV2141" s="30"/>
      <c r="AW2141" s="30"/>
      <c r="AX2141" s="30"/>
      <c r="AY2141" s="30"/>
      <c r="AZ2141" s="30"/>
      <c r="BA2141" s="30"/>
      <c r="BB2141" s="30" t="s">
        <v>54452</v>
      </c>
      <c r="BC2141" s="30" t="s">
        <v>54452</v>
      </c>
      <c r="BD2141" s="30" t="s">
        <v>54452</v>
      </c>
      <c r="BE2141" s="30" t="s">
        <v>54452</v>
      </c>
      <c r="BF2141" s="30" t="s">
        <v>54452</v>
      </c>
      <c r="BG2141" s="30">
        <v>7</v>
      </c>
      <c r="BH2141" s="30"/>
      <c r="BI2141" s="31"/>
    </row>
    <row r="2142" spans="1:61" ht="16.5">
      <c r="A2142" s="21" t="s">
        <v>6581</v>
      </c>
      <c r="B2142" s="21">
        <v>6738</v>
      </c>
      <c r="C2142" s="21">
        <v>9193045</v>
      </c>
      <c r="D2142" s="21">
        <v>4378601471</v>
      </c>
      <c r="E2142" s="22">
        <v>2001110573787</v>
      </c>
      <c r="F2142" s="24" t="s">
        <v>6582</v>
      </c>
      <c r="G2142" s="24" t="s">
        <v>44</v>
      </c>
      <c r="H2142" s="24" t="s">
        <v>51</v>
      </c>
      <c r="I2142" s="24" t="s">
        <v>65</v>
      </c>
      <c r="J2142" s="24" t="s">
        <v>3681</v>
      </c>
      <c r="K2142" s="21">
        <v>37</v>
      </c>
      <c r="L2142" s="32" t="s">
        <v>6583</v>
      </c>
      <c r="M2142" s="21" t="s">
        <v>6584</v>
      </c>
      <c r="N2142" s="21">
        <v>1</v>
      </c>
      <c r="O2142" s="21" t="s">
        <v>55</v>
      </c>
      <c r="P2142" s="33">
        <v>10000</v>
      </c>
      <c r="Q2142" s="33">
        <v>3924254</v>
      </c>
      <c r="R2142" s="33">
        <v>468158</v>
      </c>
      <c r="S2142" s="33">
        <v>3449308</v>
      </c>
      <c r="T2142" s="21">
        <v>0</v>
      </c>
      <c r="U2142" s="33">
        <v>18339</v>
      </c>
      <c r="V2142" s="33">
        <v>455249</v>
      </c>
      <c r="W2142" s="33">
        <v>956891</v>
      </c>
      <c r="X2142" s="33">
        <v>356539</v>
      </c>
      <c r="Y2142" s="33">
        <v>1319595</v>
      </c>
      <c r="Z2142" s="16" t="s">
        <v>126</v>
      </c>
      <c r="AA2142" s="21">
        <v>0.1</v>
      </c>
      <c r="AB2142" s="21">
        <v>57.1</v>
      </c>
      <c r="AC2142" s="21">
        <v>34.4</v>
      </c>
      <c r="AD2142" s="21">
        <v>0.1</v>
      </c>
      <c r="AE2142" s="21">
        <v>17.600000000000001</v>
      </c>
      <c r="AF2142" s="21">
        <f t="shared" si="33"/>
        <v>109.29999999999998</v>
      </c>
      <c r="AG2142" s="21" t="s">
        <v>6585</v>
      </c>
      <c r="AH2142" s="24" t="s">
        <v>6586</v>
      </c>
      <c r="AI2142" s="24" t="s">
        <v>6587</v>
      </c>
      <c r="AJ2142" s="27" t="s">
        <v>32578</v>
      </c>
      <c r="AK2142" s="28" t="s">
        <v>60</v>
      </c>
      <c r="AL2142" s="28">
        <v>10</v>
      </c>
      <c r="AM2142" s="28">
        <v>20190920</v>
      </c>
      <c r="AN2142" s="29">
        <v>553</v>
      </c>
      <c r="AO2142" s="29">
        <v>202212</v>
      </c>
      <c r="AP2142" s="29">
        <v>2022</v>
      </c>
      <c r="AQ2142" s="28">
        <v>104849091</v>
      </c>
      <c r="AR2142" s="28">
        <v>539538586</v>
      </c>
      <c r="AS2142" s="28">
        <v>230000000</v>
      </c>
      <c r="AT2142" s="30">
        <v>2</v>
      </c>
      <c r="AU2142" s="30"/>
      <c r="AV2142" s="30"/>
      <c r="AW2142" s="30"/>
      <c r="AX2142" s="30"/>
      <c r="AY2142" s="30"/>
      <c r="AZ2142" s="30"/>
      <c r="BA2142" s="30"/>
      <c r="BB2142" s="30" t="s">
        <v>54452</v>
      </c>
      <c r="BC2142" s="30" t="s">
        <v>54452</v>
      </c>
      <c r="BD2142" s="30" t="s">
        <v>54452</v>
      </c>
      <c r="BE2142" s="30" t="s">
        <v>54452</v>
      </c>
      <c r="BF2142" s="30" t="s">
        <v>54452</v>
      </c>
      <c r="BG2142" s="30">
        <v>4</v>
      </c>
      <c r="BH2142" s="30" t="s">
        <v>237</v>
      </c>
      <c r="BI2142" s="31"/>
    </row>
    <row r="2143" spans="1:61" ht="16.5">
      <c r="A2143" s="21" t="s">
        <v>3869</v>
      </c>
      <c r="B2143" s="21">
        <v>3733</v>
      </c>
      <c r="C2143" s="21">
        <v>1525965</v>
      </c>
      <c r="D2143" s="21">
        <v>4168101334</v>
      </c>
      <c r="E2143" s="22">
        <v>2046110000124</v>
      </c>
      <c r="F2143" s="24" t="s">
        <v>3870</v>
      </c>
      <c r="G2143" s="24" t="s">
        <v>44</v>
      </c>
      <c r="H2143" s="24" t="s">
        <v>51</v>
      </c>
      <c r="I2143" s="24" t="s">
        <v>65</v>
      </c>
      <c r="J2143" s="24" t="s">
        <v>1001</v>
      </c>
      <c r="K2143" s="21">
        <v>24</v>
      </c>
      <c r="L2143" s="32" t="s">
        <v>3871</v>
      </c>
      <c r="M2143" s="21" t="s">
        <v>3872</v>
      </c>
      <c r="N2143" s="21">
        <v>1</v>
      </c>
      <c r="O2143" s="21" t="s">
        <v>55</v>
      </c>
      <c r="P2143" s="21">
        <v>0</v>
      </c>
      <c r="Q2143" s="21">
        <v>0</v>
      </c>
      <c r="R2143" s="21">
        <v>0</v>
      </c>
      <c r="S2143" s="21">
        <v>0</v>
      </c>
      <c r="T2143" s="21">
        <v>0</v>
      </c>
      <c r="U2143" s="33">
        <v>2253663</v>
      </c>
      <c r="V2143" s="21">
        <v>0</v>
      </c>
      <c r="W2143" s="21">
        <v>0</v>
      </c>
      <c r="X2143" s="33">
        <v>48896</v>
      </c>
      <c r="Y2143" s="21">
        <v>0</v>
      </c>
      <c r="Z2143" s="16" t="s">
        <v>56</v>
      </c>
      <c r="AA2143" s="102">
        <v>0</v>
      </c>
      <c r="AB2143" s="99">
        <v>0</v>
      </c>
      <c r="AC2143" s="99">
        <v>0</v>
      </c>
      <c r="AD2143" s="21">
        <v>22.5</v>
      </c>
      <c r="AE2143" s="21">
        <v>0.4</v>
      </c>
      <c r="AF2143" s="21">
        <f t="shared" si="33"/>
        <v>22.9</v>
      </c>
      <c r="AG2143" s="21" t="s">
        <v>3873</v>
      </c>
      <c r="AH2143" s="24" t="s">
        <v>3874</v>
      </c>
      <c r="AI2143" s="24" t="s">
        <v>3875</v>
      </c>
      <c r="AJ2143" s="27" t="s">
        <v>32579</v>
      </c>
      <c r="AK2143" s="28" t="s">
        <v>60</v>
      </c>
      <c r="AL2143" s="28">
        <v>10</v>
      </c>
      <c r="AM2143" s="28">
        <v>19841129</v>
      </c>
      <c r="AN2143" s="29">
        <v>658</v>
      </c>
      <c r="AO2143" s="29">
        <v>202212</v>
      </c>
      <c r="AP2143" s="29">
        <v>2022</v>
      </c>
      <c r="AQ2143" s="28">
        <v>63739266</v>
      </c>
      <c r="AR2143" s="28">
        <v>22313118</v>
      </c>
      <c r="AS2143" s="28">
        <v>2260240</v>
      </c>
      <c r="AT2143" s="30">
        <v>2</v>
      </c>
      <c r="AU2143" s="30"/>
      <c r="AV2143" s="30"/>
      <c r="AW2143" s="30"/>
      <c r="AX2143" s="30"/>
      <c r="AY2143" s="30"/>
      <c r="AZ2143" s="30"/>
      <c r="BA2143" s="30"/>
      <c r="BB2143" s="30" t="s">
        <v>54452</v>
      </c>
      <c r="BC2143" s="30" t="s">
        <v>54452</v>
      </c>
      <c r="BD2143" s="30" t="s">
        <v>54452</v>
      </c>
      <c r="BE2143" s="30" t="s">
        <v>54452</v>
      </c>
      <c r="BF2143" s="30" t="s">
        <v>54452</v>
      </c>
      <c r="BG2143" s="30">
        <v>4</v>
      </c>
      <c r="BH2143" s="30" t="s">
        <v>237</v>
      </c>
      <c r="BI2143" s="31"/>
    </row>
    <row r="2144" spans="1:61" ht="16.5">
      <c r="A2144" s="21" t="s">
        <v>11111</v>
      </c>
      <c r="B2144" s="21">
        <v>11346</v>
      </c>
      <c r="C2144" s="21">
        <v>11750311</v>
      </c>
      <c r="D2144" s="21">
        <v>7868702549</v>
      </c>
      <c r="E2144" s="22">
        <v>1101118308482</v>
      </c>
      <c r="F2144" s="24" t="s">
        <v>11112</v>
      </c>
      <c r="G2144" s="24" t="s">
        <v>44</v>
      </c>
      <c r="H2144" s="24" t="s">
        <v>51</v>
      </c>
      <c r="I2144" s="24" t="s">
        <v>65</v>
      </c>
      <c r="J2144" s="24" t="s">
        <v>3829</v>
      </c>
      <c r="K2144" s="21">
        <v>50</v>
      </c>
      <c r="L2144" s="21"/>
      <c r="M2144" s="21" t="s">
        <v>4522</v>
      </c>
      <c r="N2144" s="21">
        <v>1</v>
      </c>
      <c r="O2144" s="21" t="s">
        <v>55</v>
      </c>
      <c r="P2144" s="21">
        <v>0</v>
      </c>
      <c r="Q2144" s="21">
        <v>0</v>
      </c>
      <c r="R2144" s="21">
        <v>0</v>
      </c>
      <c r="S2144" s="21">
        <v>0</v>
      </c>
      <c r="T2144" s="21">
        <v>0</v>
      </c>
      <c r="U2144" s="33">
        <v>180675</v>
      </c>
      <c r="V2144" s="21">
        <v>0</v>
      </c>
      <c r="W2144" s="33">
        <v>1650</v>
      </c>
      <c r="X2144" s="21">
        <v>0</v>
      </c>
      <c r="Y2144" s="33">
        <v>75000</v>
      </c>
      <c r="Z2144" s="21" t="s">
        <v>315</v>
      </c>
      <c r="AA2144" s="102">
        <v>0</v>
      </c>
      <c r="AB2144" s="21">
        <v>0.7</v>
      </c>
      <c r="AC2144" s="99">
        <v>0</v>
      </c>
      <c r="AD2144" s="21">
        <v>1.8</v>
      </c>
      <c r="AE2144" s="99">
        <v>0</v>
      </c>
      <c r="AF2144" s="21">
        <f t="shared" si="33"/>
        <v>2.5</v>
      </c>
      <c r="AG2144" s="21" t="s">
        <v>11113</v>
      </c>
      <c r="AH2144" s="24" t="s">
        <v>11114</v>
      </c>
      <c r="AI2144" s="24" t="s">
        <v>11115</v>
      </c>
      <c r="AJ2144" s="27" t="s">
        <v>32580</v>
      </c>
      <c r="AK2144" s="28" t="s">
        <v>60</v>
      </c>
      <c r="AL2144" s="28">
        <v>10</v>
      </c>
      <c r="AM2144" s="28">
        <v>20220523</v>
      </c>
      <c r="AN2144" s="29">
        <v>524</v>
      </c>
      <c r="AO2144" s="29">
        <v>202212</v>
      </c>
      <c r="AP2144" s="29">
        <v>2022</v>
      </c>
      <c r="AQ2144" s="28">
        <v>7734943</v>
      </c>
      <c r="AR2144" s="28">
        <v>24779854</v>
      </c>
      <c r="AS2144" s="28">
        <v>410400</v>
      </c>
      <c r="AT2144" s="30">
        <v>1</v>
      </c>
      <c r="AU2144" s="30"/>
      <c r="AV2144" s="30"/>
      <c r="AW2144" s="30"/>
      <c r="AX2144" s="30"/>
      <c r="AY2144" s="30"/>
      <c r="AZ2144" s="30"/>
      <c r="BA2144" s="30"/>
      <c r="BB2144" s="30" t="s">
        <v>54452</v>
      </c>
      <c r="BC2144" s="30" t="s">
        <v>54452</v>
      </c>
      <c r="BD2144" s="30" t="s">
        <v>54452</v>
      </c>
      <c r="BE2144" s="30" t="s">
        <v>54452</v>
      </c>
      <c r="BF2144" s="30" t="s">
        <v>54452</v>
      </c>
      <c r="BG2144" s="30">
        <v>13</v>
      </c>
      <c r="BH2144" s="30"/>
      <c r="BI2144" s="31"/>
    </row>
    <row r="2145" spans="1:61" ht="16.5">
      <c r="A2145" s="21" t="s">
        <v>12371</v>
      </c>
      <c r="B2145" s="21">
        <v>12245</v>
      </c>
      <c r="C2145" s="21">
        <v>4042627</v>
      </c>
      <c r="D2145" s="21">
        <v>2148884534</v>
      </c>
      <c r="E2145" s="22">
        <v>1101114694918</v>
      </c>
      <c r="F2145" s="24" t="s">
        <v>12372</v>
      </c>
      <c r="G2145" s="24" t="s">
        <v>44</v>
      </c>
      <c r="H2145" s="24" t="s">
        <v>51</v>
      </c>
      <c r="I2145" s="24" t="s">
        <v>52</v>
      </c>
      <c r="J2145" s="24" t="s">
        <v>605</v>
      </c>
      <c r="K2145" s="21">
        <v>55</v>
      </c>
      <c r="L2145" s="32" t="s">
        <v>12373</v>
      </c>
      <c r="M2145" s="21" t="s">
        <v>12374</v>
      </c>
      <c r="N2145" s="21">
        <v>1</v>
      </c>
      <c r="O2145" s="21" t="s">
        <v>55</v>
      </c>
      <c r="P2145" s="21">
        <v>0</v>
      </c>
      <c r="Q2145" s="21">
        <v>0</v>
      </c>
      <c r="R2145" s="33">
        <v>176918</v>
      </c>
      <c r="S2145" s="21">
        <v>0</v>
      </c>
      <c r="T2145" s="21">
        <v>0</v>
      </c>
      <c r="U2145" s="33">
        <v>48153</v>
      </c>
      <c r="V2145" s="21">
        <v>0</v>
      </c>
      <c r="W2145" s="33">
        <v>179087</v>
      </c>
      <c r="X2145" s="33">
        <v>8000</v>
      </c>
      <c r="Y2145" s="33">
        <v>490951</v>
      </c>
      <c r="Z2145" s="16" t="s">
        <v>315</v>
      </c>
      <c r="AA2145" s="102">
        <v>0</v>
      </c>
      <c r="AB2145" s="21">
        <v>6.6</v>
      </c>
      <c r="AC2145" s="99">
        <v>0</v>
      </c>
      <c r="AD2145" s="21">
        <v>0.4</v>
      </c>
      <c r="AE2145" s="21">
        <v>1.8</v>
      </c>
      <c r="AF2145" s="21">
        <f t="shared" si="33"/>
        <v>8.8000000000000007</v>
      </c>
      <c r="AG2145" s="21" t="s">
        <v>12375</v>
      </c>
      <c r="AH2145" s="24" t="s">
        <v>12376</v>
      </c>
      <c r="AI2145" s="24" t="s">
        <v>12377</v>
      </c>
      <c r="AJ2145" s="27" t="s">
        <v>30913</v>
      </c>
      <c r="AK2145" s="28" t="s">
        <v>60</v>
      </c>
      <c r="AL2145" s="28">
        <v>10</v>
      </c>
      <c r="AM2145" s="28">
        <v>20110927</v>
      </c>
      <c r="AN2145" s="29">
        <v>663</v>
      </c>
      <c r="AO2145" s="29">
        <v>202304</v>
      </c>
      <c r="AP2145" s="29">
        <v>2022</v>
      </c>
      <c r="AQ2145" s="28">
        <v>128197855</v>
      </c>
      <c r="AR2145" s="28">
        <v>87825884</v>
      </c>
      <c r="AS2145" s="28">
        <v>912600</v>
      </c>
      <c r="AT2145" s="30">
        <v>2</v>
      </c>
      <c r="AU2145" s="30"/>
      <c r="AV2145" s="30"/>
      <c r="AW2145" s="30"/>
      <c r="AX2145" s="30"/>
      <c r="AY2145" s="30"/>
      <c r="AZ2145" s="30"/>
      <c r="BA2145" s="30"/>
      <c r="BB2145" s="30" t="s">
        <v>54452</v>
      </c>
      <c r="BC2145" s="30" t="s">
        <v>54452</v>
      </c>
      <c r="BD2145" s="30" t="s">
        <v>54452</v>
      </c>
      <c r="BE2145" s="30" t="s">
        <v>54452</v>
      </c>
      <c r="BF2145" s="30" t="s">
        <v>54452</v>
      </c>
      <c r="BG2145" s="30">
        <v>4</v>
      </c>
      <c r="BH2145" s="30" t="s">
        <v>12378</v>
      </c>
      <c r="BI2145" s="31"/>
    </row>
    <row r="2146" spans="1:61" ht="16.5">
      <c r="A2146" s="21" t="s">
        <v>10689</v>
      </c>
      <c r="B2146" s="21">
        <v>11099</v>
      </c>
      <c r="C2146" s="21">
        <v>6397030</v>
      </c>
      <c r="D2146" s="21">
        <v>1058815349</v>
      </c>
      <c r="E2146" s="22">
        <v>1101115657519</v>
      </c>
      <c r="F2146" s="24" t="s">
        <v>10690</v>
      </c>
      <c r="G2146" s="24" t="s">
        <v>44</v>
      </c>
      <c r="H2146" s="24" t="s">
        <v>51</v>
      </c>
      <c r="I2146" s="24" t="s">
        <v>63</v>
      </c>
      <c r="J2146" s="24" t="s">
        <v>467</v>
      </c>
      <c r="K2146" s="21">
        <v>49</v>
      </c>
      <c r="L2146" s="21"/>
      <c r="M2146" s="21" t="s">
        <v>10691</v>
      </c>
      <c r="N2146" s="21">
        <v>1</v>
      </c>
      <c r="O2146" s="21" t="s">
        <v>55</v>
      </c>
      <c r="P2146" s="21">
        <v>0</v>
      </c>
      <c r="Q2146" s="21">
        <v>0</v>
      </c>
      <c r="R2146" s="33">
        <v>1733127</v>
      </c>
      <c r="S2146" s="21">
        <v>0</v>
      </c>
      <c r="T2146" s="21">
        <v>0</v>
      </c>
      <c r="U2146" s="33">
        <v>114234</v>
      </c>
      <c r="V2146" s="21">
        <v>0</v>
      </c>
      <c r="W2146" s="33">
        <v>542596</v>
      </c>
      <c r="X2146" s="33">
        <f>396078+1746831</f>
        <v>2142909</v>
      </c>
      <c r="Y2146" s="21">
        <v>0</v>
      </c>
      <c r="Z2146" s="21"/>
      <c r="AA2146" s="102">
        <v>0</v>
      </c>
      <c r="AB2146" s="21">
        <v>17.3</v>
      </c>
      <c r="AC2146" s="99">
        <v>0</v>
      </c>
      <c r="AD2146" s="21">
        <v>1.1000000000000001</v>
      </c>
      <c r="AE2146" s="21">
        <v>26.8</v>
      </c>
      <c r="AF2146" s="21">
        <f t="shared" si="33"/>
        <v>45.2</v>
      </c>
      <c r="AG2146" s="21" t="s">
        <v>10692</v>
      </c>
      <c r="AH2146" s="24" t="s">
        <v>10693</v>
      </c>
      <c r="AI2146" s="24" t="s">
        <v>10694</v>
      </c>
      <c r="AJ2146" s="27" t="s">
        <v>32581</v>
      </c>
      <c r="AK2146" s="28" t="s">
        <v>60</v>
      </c>
      <c r="AL2146" s="28">
        <v>10</v>
      </c>
      <c r="AM2146" s="28">
        <v>20150305</v>
      </c>
      <c r="AN2146" s="29">
        <v>413</v>
      </c>
      <c r="AO2146" s="29">
        <v>202212</v>
      </c>
      <c r="AP2146" s="29">
        <v>2022</v>
      </c>
      <c r="AQ2146" s="28">
        <v>196428654</v>
      </c>
      <c r="AR2146" s="28">
        <v>146053725</v>
      </c>
      <c r="AS2146" s="28">
        <v>80000000</v>
      </c>
      <c r="AT2146" s="30">
        <v>2</v>
      </c>
      <c r="AU2146" s="30"/>
      <c r="AV2146" s="30"/>
      <c r="AW2146" s="30"/>
      <c r="AX2146" s="30"/>
      <c r="AY2146" s="30"/>
      <c r="AZ2146" s="30"/>
      <c r="BA2146" s="30"/>
      <c r="BB2146" s="30" t="s">
        <v>54452</v>
      </c>
      <c r="BC2146" s="30" t="s">
        <v>54452</v>
      </c>
      <c r="BD2146" s="30" t="s">
        <v>54452</v>
      </c>
      <c r="BE2146" s="30" t="s">
        <v>54452</v>
      </c>
      <c r="BF2146" s="30" t="s">
        <v>54452</v>
      </c>
      <c r="BG2146" s="30">
        <v>4</v>
      </c>
      <c r="BH2146" s="30" t="s">
        <v>10695</v>
      </c>
      <c r="BI2146" s="31"/>
    </row>
    <row r="2147" spans="1:61" ht="16.5">
      <c r="A2147" s="21" t="s">
        <v>10570</v>
      </c>
      <c r="B2147" s="21">
        <v>10982</v>
      </c>
      <c r="C2147" s="21">
        <v>6396992</v>
      </c>
      <c r="D2147" s="21">
        <v>5368800021</v>
      </c>
      <c r="E2147" s="22">
        <v>1101115657056</v>
      </c>
      <c r="F2147" s="24" t="s">
        <v>10571</v>
      </c>
      <c r="G2147" s="24" t="s">
        <v>44</v>
      </c>
      <c r="H2147" s="24" t="s">
        <v>51</v>
      </c>
      <c r="I2147" s="24" t="s">
        <v>52</v>
      </c>
      <c r="J2147" s="24" t="s">
        <v>171</v>
      </c>
      <c r="K2147" s="21">
        <v>48</v>
      </c>
      <c r="L2147" s="32" t="s">
        <v>10572</v>
      </c>
      <c r="M2147" s="21" t="s">
        <v>10573</v>
      </c>
      <c r="N2147" s="21">
        <v>1</v>
      </c>
      <c r="O2147" s="21" t="s">
        <v>55</v>
      </c>
      <c r="P2147" s="21">
        <v>0</v>
      </c>
      <c r="Q2147" s="21">
        <v>0</v>
      </c>
      <c r="R2147" s="21">
        <v>0</v>
      </c>
      <c r="S2147" s="33">
        <v>575500</v>
      </c>
      <c r="T2147" s="21">
        <v>0</v>
      </c>
      <c r="U2147" s="21">
        <v>0</v>
      </c>
      <c r="V2147" s="21">
        <v>0</v>
      </c>
      <c r="W2147" s="33">
        <v>1766260</v>
      </c>
      <c r="X2147" s="33">
        <v>6960890</v>
      </c>
      <c r="Y2147" s="33">
        <v>1947949</v>
      </c>
      <c r="Z2147" s="16" t="s">
        <v>126</v>
      </c>
      <c r="AA2147" s="102">
        <v>0</v>
      </c>
      <c r="AB2147" s="21">
        <v>19.399999999999999</v>
      </c>
      <c r="AC2147" s="21">
        <v>5.7</v>
      </c>
      <c r="AD2147" s="99">
        <v>0</v>
      </c>
      <c r="AE2147" s="21">
        <v>87.2</v>
      </c>
      <c r="AF2147" s="21">
        <f t="shared" si="33"/>
        <v>112.3</v>
      </c>
      <c r="AG2147" s="21" t="s">
        <v>9816</v>
      </c>
      <c r="AH2147" s="24" t="s">
        <v>10574</v>
      </c>
      <c r="AI2147" s="24" t="s">
        <v>10575</v>
      </c>
      <c r="AJ2147" s="27" t="s">
        <v>32582</v>
      </c>
      <c r="AK2147" s="28" t="s">
        <v>60</v>
      </c>
      <c r="AL2147" s="28">
        <v>10</v>
      </c>
      <c r="AM2147" s="28">
        <v>20150305</v>
      </c>
      <c r="AN2147" s="29">
        <v>452</v>
      </c>
      <c r="AO2147" s="29">
        <v>202303</v>
      </c>
      <c r="AP2147" s="29">
        <v>2022</v>
      </c>
      <c r="AQ2147" s="28">
        <v>378746088</v>
      </c>
      <c r="AR2147" s="28">
        <v>156139799</v>
      </c>
      <c r="AS2147" s="28">
        <v>11063584</v>
      </c>
      <c r="AT2147" s="30">
        <v>2</v>
      </c>
      <c r="AU2147" s="30"/>
      <c r="AV2147" s="30"/>
      <c r="AW2147" s="30"/>
      <c r="AX2147" s="30"/>
      <c r="AY2147" s="30"/>
      <c r="AZ2147" s="30"/>
      <c r="BA2147" s="30"/>
      <c r="BB2147" s="30" t="s">
        <v>54452</v>
      </c>
      <c r="BC2147" s="30" t="s">
        <v>54452</v>
      </c>
      <c r="BD2147" s="30" t="s">
        <v>54452</v>
      </c>
      <c r="BE2147" s="30" t="s">
        <v>54452</v>
      </c>
      <c r="BF2147" s="30" t="s">
        <v>54452</v>
      </c>
      <c r="BG2147" s="30">
        <v>4</v>
      </c>
      <c r="BH2147" s="30" t="s">
        <v>921</v>
      </c>
      <c r="BI2147" s="31"/>
    </row>
    <row r="2148" spans="1:61" ht="16.5">
      <c r="A2148" s="21" t="s">
        <v>13934</v>
      </c>
      <c r="B2148" s="21">
        <v>13689</v>
      </c>
      <c r="C2148" s="21">
        <v>6397935</v>
      </c>
      <c r="D2148" s="21">
        <v>1228700053</v>
      </c>
      <c r="E2148" s="22">
        <v>1601110393069</v>
      </c>
      <c r="F2148" s="24" t="s">
        <v>13935</v>
      </c>
      <c r="G2148" s="24" t="s">
        <v>44</v>
      </c>
      <c r="H2148" s="24" t="s">
        <v>51</v>
      </c>
      <c r="I2148" s="24" t="s">
        <v>52</v>
      </c>
      <c r="J2148" s="24" t="s">
        <v>462</v>
      </c>
      <c r="K2148" s="21">
        <v>56</v>
      </c>
      <c r="L2148" s="32" t="s">
        <v>13936</v>
      </c>
      <c r="M2148" s="21" t="s">
        <v>13937</v>
      </c>
      <c r="N2148" s="85">
        <v>1</v>
      </c>
      <c r="O2148" s="85" t="s">
        <v>55</v>
      </c>
      <c r="P2148" s="41">
        <v>65266</v>
      </c>
      <c r="Q2148" s="41">
        <v>2158553</v>
      </c>
      <c r="R2148" s="21">
        <v>0</v>
      </c>
      <c r="S2148" s="41">
        <v>53984370</v>
      </c>
      <c r="T2148" s="21">
        <v>0</v>
      </c>
      <c r="U2148" s="21">
        <v>0</v>
      </c>
      <c r="V2148" s="41">
        <v>160000</v>
      </c>
      <c r="W2148" s="21">
        <v>0</v>
      </c>
      <c r="X2148" s="21">
        <v>0</v>
      </c>
      <c r="Y2148" s="41">
        <v>22643390</v>
      </c>
      <c r="Z2148" s="21"/>
      <c r="AA2148" s="21">
        <v>0.6</v>
      </c>
      <c r="AB2148" s="21">
        <v>248</v>
      </c>
      <c r="AC2148" s="21">
        <v>539.79999999999995</v>
      </c>
      <c r="AD2148" s="99">
        <v>0</v>
      </c>
      <c r="AE2148" s="21">
        <v>1.6</v>
      </c>
      <c r="AF2148" s="21">
        <f t="shared" si="33"/>
        <v>790</v>
      </c>
      <c r="AG2148" s="21" t="s">
        <v>13938</v>
      </c>
      <c r="AH2148" s="24" t="s">
        <v>13939</v>
      </c>
      <c r="AI2148" s="24" t="s">
        <v>13940</v>
      </c>
      <c r="AJ2148" s="27" t="s">
        <v>32583</v>
      </c>
      <c r="AK2148" s="28" t="s">
        <v>70</v>
      </c>
      <c r="AL2148" s="28">
        <v>10</v>
      </c>
      <c r="AM2148" s="28">
        <v>20150301</v>
      </c>
      <c r="AN2148" s="29">
        <v>497</v>
      </c>
      <c r="AO2148" s="29">
        <v>202306</v>
      </c>
      <c r="AP2148" s="29">
        <v>2022</v>
      </c>
      <c r="AQ2148" s="28">
        <v>566684211</v>
      </c>
      <c r="AR2148" s="28">
        <v>517542182</v>
      </c>
      <c r="AS2148" s="28">
        <v>3137708</v>
      </c>
      <c r="AT2148" s="30">
        <v>2</v>
      </c>
      <c r="AU2148" s="30"/>
      <c r="AV2148" s="30"/>
      <c r="AW2148" s="30"/>
      <c r="AX2148" s="30"/>
      <c r="AY2148" s="30"/>
      <c r="AZ2148" s="30"/>
      <c r="BA2148" s="30"/>
      <c r="BB2148" s="30" t="s">
        <v>54452</v>
      </c>
      <c r="BC2148" s="30" t="s">
        <v>54452</v>
      </c>
      <c r="BD2148" s="30" t="s">
        <v>54452</v>
      </c>
      <c r="BE2148" s="30" t="s">
        <v>54452</v>
      </c>
      <c r="BF2148" s="30" t="s">
        <v>54452</v>
      </c>
      <c r="BG2148" s="30">
        <v>4</v>
      </c>
      <c r="BH2148" s="30" t="s">
        <v>921</v>
      </c>
      <c r="BI2148" s="31"/>
    </row>
    <row r="2149" spans="1:61" ht="16.5">
      <c r="A2149" s="21" t="s">
        <v>6017</v>
      </c>
      <c r="B2149" s="21">
        <v>6085</v>
      </c>
      <c r="C2149" s="21">
        <v>1403478</v>
      </c>
      <c r="D2149" s="21">
        <v>1048171655</v>
      </c>
      <c r="E2149" s="22">
        <v>1101112508088</v>
      </c>
      <c r="F2149" s="24" t="s">
        <v>6018</v>
      </c>
      <c r="G2149" s="24" t="s">
        <v>44</v>
      </c>
      <c r="H2149" s="24" t="s">
        <v>51</v>
      </c>
      <c r="I2149" s="24" t="s">
        <v>52</v>
      </c>
      <c r="J2149" s="24" t="s">
        <v>1042</v>
      </c>
      <c r="K2149" s="21">
        <v>36</v>
      </c>
      <c r="L2149" s="32" t="s">
        <v>6019</v>
      </c>
      <c r="M2149" s="21" t="s">
        <v>6020</v>
      </c>
      <c r="N2149" s="85">
        <v>1</v>
      </c>
      <c r="O2149" s="85" t="s">
        <v>55</v>
      </c>
      <c r="P2149" s="21">
        <v>0</v>
      </c>
      <c r="Q2149" s="21">
        <v>0</v>
      </c>
      <c r="R2149" s="21">
        <v>0</v>
      </c>
      <c r="S2149" s="21">
        <v>0</v>
      </c>
      <c r="T2149" s="21">
        <v>0</v>
      </c>
      <c r="U2149" s="21">
        <v>0</v>
      </c>
      <c r="V2149" s="21">
        <v>0</v>
      </c>
      <c r="W2149" s="41">
        <v>939139</v>
      </c>
      <c r="X2149" s="21">
        <v>0</v>
      </c>
      <c r="Y2149" s="41">
        <v>16898194</v>
      </c>
      <c r="Z2149" s="21" t="s">
        <v>5733</v>
      </c>
      <c r="AA2149" s="102">
        <v>0</v>
      </c>
      <c r="AB2149" s="21">
        <v>168.9</v>
      </c>
      <c r="AC2149" s="99">
        <v>0</v>
      </c>
      <c r="AD2149" s="99">
        <v>0</v>
      </c>
      <c r="AE2149" s="21">
        <v>9.3000000000000007</v>
      </c>
      <c r="AF2149" s="21">
        <f t="shared" si="33"/>
        <v>178.20000000000002</v>
      </c>
      <c r="AG2149" s="21" t="s">
        <v>6021</v>
      </c>
      <c r="AH2149" s="24" t="s">
        <v>6022</v>
      </c>
      <c r="AI2149" s="24" t="s">
        <v>6023</v>
      </c>
      <c r="AJ2149" s="27" t="s">
        <v>32584</v>
      </c>
      <c r="AK2149" s="28" t="s">
        <v>70</v>
      </c>
      <c r="AL2149" s="28">
        <v>10</v>
      </c>
      <c r="AM2149" s="28">
        <v>20020501</v>
      </c>
      <c r="AN2149" s="29">
        <v>459</v>
      </c>
      <c r="AO2149" s="29">
        <v>202306</v>
      </c>
      <c r="AP2149" s="29">
        <v>2022</v>
      </c>
      <c r="AQ2149" s="28">
        <v>241870219</v>
      </c>
      <c r="AR2149" s="28">
        <v>383012992</v>
      </c>
      <c r="AS2149" s="28">
        <v>6865476</v>
      </c>
      <c r="AT2149" s="30">
        <v>2</v>
      </c>
      <c r="AU2149" s="30"/>
      <c r="AV2149" s="30"/>
      <c r="AW2149" s="30"/>
      <c r="AX2149" s="30"/>
      <c r="AY2149" s="30"/>
      <c r="AZ2149" s="30"/>
      <c r="BA2149" s="30"/>
      <c r="BB2149" s="30" t="s">
        <v>54452</v>
      </c>
      <c r="BC2149" s="30" t="s">
        <v>54452</v>
      </c>
      <c r="BD2149" s="30" t="s">
        <v>54452</v>
      </c>
      <c r="BE2149" s="30" t="s">
        <v>54452</v>
      </c>
      <c r="BF2149" s="30" t="s">
        <v>54452</v>
      </c>
      <c r="BG2149" s="30">
        <v>4</v>
      </c>
      <c r="BH2149" s="30" t="s">
        <v>6024</v>
      </c>
      <c r="BI2149" s="31"/>
    </row>
    <row r="2150" spans="1:61" ht="16.5">
      <c r="A2150" s="21" t="s">
        <v>15705</v>
      </c>
      <c r="B2150" s="21">
        <v>14828</v>
      </c>
      <c r="C2150" s="21">
        <v>1349472</v>
      </c>
      <c r="D2150" s="21">
        <v>1328106125</v>
      </c>
      <c r="E2150" s="22">
        <v>1152110010880</v>
      </c>
      <c r="F2150" s="24" t="s">
        <v>15706</v>
      </c>
      <c r="G2150" s="24" t="s">
        <v>44</v>
      </c>
      <c r="H2150" s="24" t="s">
        <v>51</v>
      </c>
      <c r="I2150" s="24" t="s">
        <v>52</v>
      </c>
      <c r="J2150" s="24" t="s">
        <v>363</v>
      </c>
      <c r="K2150" s="21">
        <v>63</v>
      </c>
      <c r="L2150" s="32" t="s">
        <v>15707</v>
      </c>
      <c r="M2150" s="21" t="s">
        <v>87</v>
      </c>
      <c r="N2150" s="21">
        <v>1</v>
      </c>
      <c r="O2150" s="21" t="s">
        <v>55</v>
      </c>
      <c r="P2150" s="33">
        <v>357278</v>
      </c>
      <c r="Q2150" s="21">
        <v>0</v>
      </c>
      <c r="R2150" s="21">
        <v>0</v>
      </c>
      <c r="S2150" s="21">
        <v>0</v>
      </c>
      <c r="T2150" s="21">
        <v>0</v>
      </c>
      <c r="U2150" s="21">
        <v>0</v>
      </c>
      <c r="V2150" s="21">
        <v>0</v>
      </c>
      <c r="W2150" s="33">
        <v>278952</v>
      </c>
      <c r="X2150" s="21">
        <v>0</v>
      </c>
      <c r="Y2150" s="21">
        <v>0</v>
      </c>
      <c r="Z2150" s="16" t="s">
        <v>315</v>
      </c>
      <c r="AA2150" s="21">
        <v>3.5</v>
      </c>
      <c r="AB2150" s="99">
        <v>0</v>
      </c>
      <c r="AC2150" s="99">
        <v>0</v>
      </c>
      <c r="AD2150" s="99">
        <v>0</v>
      </c>
      <c r="AE2150" s="21">
        <v>2.7</v>
      </c>
      <c r="AF2150" s="21">
        <f t="shared" si="33"/>
        <v>6.2</v>
      </c>
      <c r="AG2150" s="21" t="s">
        <v>15708</v>
      </c>
      <c r="AH2150" s="24" t="s">
        <v>15709</v>
      </c>
      <c r="AI2150" s="24" t="s">
        <v>15710</v>
      </c>
      <c r="AJ2150" s="27" t="s">
        <v>32585</v>
      </c>
      <c r="AK2150" s="28" t="s">
        <v>60</v>
      </c>
      <c r="AL2150" s="28">
        <v>10</v>
      </c>
      <c r="AM2150" s="28">
        <v>19910701</v>
      </c>
      <c r="AN2150" s="29">
        <v>907</v>
      </c>
      <c r="AO2150" s="29">
        <v>202212</v>
      </c>
      <c r="AP2150" s="29">
        <v>2022</v>
      </c>
      <c r="AQ2150" s="28">
        <v>117193338</v>
      </c>
      <c r="AR2150" s="28">
        <v>129474595</v>
      </c>
      <c r="AS2150" s="28">
        <v>1320000</v>
      </c>
      <c r="AT2150" s="30">
        <v>2</v>
      </c>
      <c r="AU2150" s="30"/>
      <c r="AV2150" s="30"/>
      <c r="AW2150" s="30"/>
      <c r="AX2150" s="30"/>
      <c r="AY2150" s="30"/>
      <c r="AZ2150" s="30"/>
      <c r="BA2150" s="30"/>
      <c r="BB2150" s="30" t="s">
        <v>54452</v>
      </c>
      <c r="BC2150" s="30" t="s">
        <v>54452</v>
      </c>
      <c r="BD2150" s="30" t="s">
        <v>54452</v>
      </c>
      <c r="BE2150" s="30" t="s">
        <v>54452</v>
      </c>
      <c r="BF2150" s="30" t="s">
        <v>54452</v>
      </c>
      <c r="BG2150" s="30">
        <v>7</v>
      </c>
      <c r="BH2150" s="30" t="s">
        <v>15660</v>
      </c>
      <c r="BI2150" s="31"/>
    </row>
    <row r="2151" spans="1:61" ht="16.5">
      <c r="A2151" s="21" t="s">
        <v>28139</v>
      </c>
      <c r="B2151" s="21">
        <v>23898</v>
      </c>
      <c r="C2151" s="21">
        <v>2222314</v>
      </c>
      <c r="D2151" s="21">
        <v>1418117062</v>
      </c>
      <c r="E2151" s="22">
        <v>1101112958100</v>
      </c>
      <c r="F2151" s="24" t="s">
        <v>28140</v>
      </c>
      <c r="G2151" s="24" t="s">
        <v>104</v>
      </c>
      <c r="H2151" s="24" t="s">
        <v>51</v>
      </c>
      <c r="I2151" s="24" t="s">
        <v>65</v>
      </c>
      <c r="J2151" s="24" t="s">
        <v>966</v>
      </c>
      <c r="K2151" s="21">
        <v>62</v>
      </c>
      <c r="L2151" s="32" t="s">
        <v>28141</v>
      </c>
      <c r="M2151" s="21" t="s">
        <v>28142</v>
      </c>
      <c r="N2151" s="21">
        <v>1</v>
      </c>
      <c r="O2151" s="21" t="s">
        <v>83</v>
      </c>
      <c r="P2151" s="21">
        <v>0</v>
      </c>
      <c r="Q2151" s="21">
        <v>0</v>
      </c>
      <c r="R2151" s="21">
        <v>0</v>
      </c>
      <c r="S2151" s="21">
        <v>0</v>
      </c>
      <c r="T2151" s="21">
        <v>0</v>
      </c>
      <c r="U2151" s="33">
        <v>6398704</v>
      </c>
      <c r="V2151" s="21">
        <v>0</v>
      </c>
      <c r="W2151" s="21">
        <v>0</v>
      </c>
      <c r="X2151" s="21">
        <v>0</v>
      </c>
      <c r="Y2151" s="21">
        <v>0</v>
      </c>
      <c r="Z2151" s="16" t="s">
        <v>315</v>
      </c>
      <c r="AA2151" s="102">
        <v>0</v>
      </c>
      <c r="AB2151" s="99">
        <v>0</v>
      </c>
      <c r="AC2151" s="99">
        <v>0</v>
      </c>
      <c r="AD2151" s="99">
        <v>0</v>
      </c>
      <c r="AE2151" s="99">
        <v>0</v>
      </c>
      <c r="AF2151" s="21">
        <f t="shared" si="33"/>
        <v>0</v>
      </c>
      <c r="AG2151" s="21" t="s">
        <v>28143</v>
      </c>
      <c r="AH2151" s="24">
        <v>15882843</v>
      </c>
      <c r="AI2151" s="24" t="s">
        <v>28144</v>
      </c>
      <c r="AJ2151" s="27" t="s">
        <v>32586</v>
      </c>
      <c r="AK2151" s="28" t="s">
        <v>60</v>
      </c>
      <c r="AL2151" s="28">
        <v>10</v>
      </c>
      <c r="AM2151" s="28">
        <v>20040219</v>
      </c>
      <c r="AN2151" s="29">
        <v>932</v>
      </c>
      <c r="AO2151" s="29">
        <v>202212</v>
      </c>
      <c r="AP2151" s="29">
        <v>2022</v>
      </c>
      <c r="AQ2151" s="28">
        <v>30797065</v>
      </c>
      <c r="AR2151" s="28">
        <v>9363598</v>
      </c>
      <c r="AS2151" s="28">
        <v>1000000</v>
      </c>
      <c r="AT2151" s="30">
        <v>2</v>
      </c>
      <c r="AU2151" s="30"/>
      <c r="AV2151" s="30"/>
      <c r="AW2151" s="30"/>
      <c r="AX2151" s="30"/>
      <c r="AY2151" s="30"/>
      <c r="AZ2151" s="30"/>
      <c r="BA2151" s="30"/>
      <c r="BB2151" s="30" t="s">
        <v>54452</v>
      </c>
      <c r="BC2151" s="30" t="s">
        <v>54452</v>
      </c>
      <c r="BD2151" s="30" t="s">
        <v>54452</v>
      </c>
      <c r="BE2151" s="30" t="s">
        <v>54452</v>
      </c>
      <c r="BF2151" s="30" t="s">
        <v>54452</v>
      </c>
      <c r="BG2151" s="30">
        <v>7</v>
      </c>
      <c r="BH2151" s="30" t="s">
        <v>28090</v>
      </c>
      <c r="BI2151" s="31"/>
    </row>
    <row r="2152" spans="1:61" ht="16.5">
      <c r="A2152" s="21" t="s">
        <v>14471</v>
      </c>
      <c r="B2152" s="21">
        <v>14015</v>
      </c>
      <c r="C2152" s="21">
        <v>2607543</v>
      </c>
      <c r="D2152" s="21">
        <v>1208631140</v>
      </c>
      <c r="E2152" s="22">
        <v>1101112411009</v>
      </c>
      <c r="F2152" s="24" t="s">
        <v>14472</v>
      </c>
      <c r="G2152" s="24" t="s">
        <v>44</v>
      </c>
      <c r="H2152" s="24" t="s">
        <v>51</v>
      </c>
      <c r="I2152" s="24" t="s">
        <v>52</v>
      </c>
      <c r="J2152" s="24" t="s">
        <v>966</v>
      </c>
      <c r="K2152" s="21">
        <v>62</v>
      </c>
      <c r="L2152" s="32" t="s">
        <v>14473</v>
      </c>
      <c r="M2152" s="21" t="s">
        <v>14474</v>
      </c>
      <c r="N2152" s="21">
        <v>1</v>
      </c>
      <c r="O2152" s="21" t="s">
        <v>55</v>
      </c>
      <c r="P2152" s="21">
        <v>0</v>
      </c>
      <c r="Q2152" s="21">
        <v>0</v>
      </c>
      <c r="R2152" s="21">
        <v>0</v>
      </c>
      <c r="S2152" s="21">
        <v>0</v>
      </c>
      <c r="T2152" s="21">
        <v>0</v>
      </c>
      <c r="U2152" s="33">
        <v>938577</v>
      </c>
      <c r="V2152" s="21">
        <v>0</v>
      </c>
      <c r="W2152" s="33">
        <v>40785</v>
      </c>
      <c r="X2152" s="21">
        <v>0</v>
      </c>
      <c r="Y2152" s="21">
        <v>0</v>
      </c>
      <c r="Z2152" s="16" t="s">
        <v>315</v>
      </c>
      <c r="AA2152" s="102">
        <v>0</v>
      </c>
      <c r="AB2152" s="99">
        <v>0</v>
      </c>
      <c r="AC2152" s="99">
        <v>0</v>
      </c>
      <c r="AD2152" s="21">
        <v>9.3000000000000007</v>
      </c>
      <c r="AE2152" s="21">
        <v>0.4</v>
      </c>
      <c r="AF2152" s="21">
        <f t="shared" si="33"/>
        <v>9.7000000000000011</v>
      </c>
      <c r="AG2152" s="21" t="s">
        <v>14475</v>
      </c>
      <c r="AH2152" s="24" t="s">
        <v>14476</v>
      </c>
      <c r="AI2152" s="24" t="s">
        <v>14477</v>
      </c>
      <c r="AJ2152" s="27" t="s">
        <v>31595</v>
      </c>
      <c r="AK2152" s="28" t="s">
        <v>60</v>
      </c>
      <c r="AL2152" s="28">
        <v>10</v>
      </c>
      <c r="AM2152" s="28">
        <v>20020102</v>
      </c>
      <c r="AN2152" s="29">
        <v>435</v>
      </c>
      <c r="AO2152" s="29">
        <v>202305</v>
      </c>
      <c r="AP2152" s="29">
        <v>2022</v>
      </c>
      <c r="AQ2152" s="28">
        <v>76387816</v>
      </c>
      <c r="AR2152" s="28">
        <v>35253495</v>
      </c>
      <c r="AS2152" s="28">
        <v>7005665</v>
      </c>
      <c r="AT2152" s="30">
        <v>2</v>
      </c>
      <c r="AU2152" s="30"/>
      <c r="AV2152" s="30"/>
      <c r="AW2152" s="30"/>
      <c r="AX2152" s="30"/>
      <c r="AY2152" s="30"/>
      <c r="AZ2152" s="30"/>
      <c r="BA2152" s="30"/>
      <c r="BB2152" s="30" t="s">
        <v>54452</v>
      </c>
      <c r="BC2152" s="30" t="s">
        <v>54452</v>
      </c>
      <c r="BD2152" s="30" t="s">
        <v>54452</v>
      </c>
      <c r="BE2152" s="30" t="s">
        <v>54452</v>
      </c>
      <c r="BF2152" s="30" t="s">
        <v>54452</v>
      </c>
      <c r="BG2152" s="30">
        <v>7</v>
      </c>
      <c r="BH2152" s="30"/>
      <c r="BI2152" s="31"/>
    </row>
    <row r="2153" spans="1:61" ht="16.5">
      <c r="A2153" s="21" t="s">
        <v>1672</v>
      </c>
      <c r="B2153" s="21">
        <v>1589</v>
      </c>
      <c r="C2153" s="21">
        <v>1690978</v>
      </c>
      <c r="D2153" s="21">
        <v>1378100562</v>
      </c>
      <c r="E2153" s="22">
        <v>1201110005703</v>
      </c>
      <c r="F2153" s="24" t="s">
        <v>1673</v>
      </c>
      <c r="G2153" s="24" t="s">
        <v>44</v>
      </c>
      <c r="H2153" s="24" t="s">
        <v>51</v>
      </c>
      <c r="I2153" s="24" t="s">
        <v>52</v>
      </c>
      <c r="J2153" s="24" t="s">
        <v>1463</v>
      </c>
      <c r="K2153" s="21">
        <v>11</v>
      </c>
      <c r="L2153" s="32" t="s">
        <v>1674</v>
      </c>
      <c r="M2153" s="21" t="s">
        <v>1675</v>
      </c>
      <c r="N2153" s="85">
        <v>1</v>
      </c>
      <c r="O2153" s="85" t="s">
        <v>55</v>
      </c>
      <c r="P2153" s="96">
        <v>6763820</v>
      </c>
      <c r="Q2153" s="96">
        <v>1745781</v>
      </c>
      <c r="R2153" s="96">
        <v>215579</v>
      </c>
      <c r="S2153" s="96">
        <v>6622335</v>
      </c>
      <c r="T2153" s="21">
        <v>0</v>
      </c>
      <c r="U2153" s="96">
        <v>81148</v>
      </c>
      <c r="V2153" s="21">
        <v>0</v>
      </c>
      <c r="W2153" s="21">
        <v>0</v>
      </c>
      <c r="X2153" s="96">
        <v>717541</v>
      </c>
      <c r="Y2153" s="96">
        <v>4283191</v>
      </c>
      <c r="Z2153" s="21" t="s">
        <v>56</v>
      </c>
      <c r="AA2153" s="21">
        <v>67.599999999999994</v>
      </c>
      <c r="AB2153" s="21">
        <v>62.4</v>
      </c>
      <c r="AC2153" s="21">
        <v>66.2</v>
      </c>
      <c r="AD2153" s="21">
        <v>0.8</v>
      </c>
      <c r="AE2153" s="21">
        <v>7.1</v>
      </c>
      <c r="AF2153" s="21">
        <f t="shared" si="33"/>
        <v>204.1</v>
      </c>
      <c r="AG2153" s="21" t="s">
        <v>1676</v>
      </c>
      <c r="AH2153" s="24" t="s">
        <v>1677</v>
      </c>
      <c r="AI2153" s="24" t="s">
        <v>1678</v>
      </c>
      <c r="AJ2153" s="27" t="s">
        <v>32587</v>
      </c>
      <c r="AK2153" s="28" t="s">
        <v>156</v>
      </c>
      <c r="AL2153" s="28">
        <v>10</v>
      </c>
      <c r="AM2153" s="28">
        <v>19771014</v>
      </c>
      <c r="AN2153" s="29">
        <v>589</v>
      </c>
      <c r="AO2153" s="29">
        <v>202306</v>
      </c>
      <c r="AP2153" s="29">
        <v>2022</v>
      </c>
      <c r="AQ2153" s="28">
        <v>245973699</v>
      </c>
      <c r="AR2153" s="28">
        <v>397711513</v>
      </c>
      <c r="AS2153" s="28">
        <v>20808183</v>
      </c>
      <c r="AT2153" s="30">
        <v>2</v>
      </c>
      <c r="AU2153" s="30"/>
      <c r="AV2153" s="30"/>
      <c r="AW2153" s="30"/>
      <c r="AX2153" s="30"/>
      <c r="AY2153" s="30"/>
      <c r="AZ2153" s="30"/>
      <c r="BA2153" s="30"/>
      <c r="BB2153" s="30" t="s">
        <v>54452</v>
      </c>
      <c r="BC2153" s="30" t="s">
        <v>54452</v>
      </c>
      <c r="BD2153" s="30" t="s">
        <v>54452</v>
      </c>
      <c r="BE2153" s="30" t="s">
        <v>54452</v>
      </c>
      <c r="BF2153" s="30" t="s">
        <v>54452</v>
      </c>
      <c r="BG2153" s="30">
        <v>5</v>
      </c>
      <c r="BH2153" s="30" t="s">
        <v>1679</v>
      </c>
      <c r="BI2153" s="31"/>
    </row>
    <row r="2154" spans="1:61" ht="16.5">
      <c r="A2154" s="21" t="s">
        <v>5545</v>
      </c>
      <c r="B2154" s="21">
        <v>5420</v>
      </c>
      <c r="C2154" s="21">
        <v>6646154</v>
      </c>
      <c r="D2154" s="21">
        <v>3448600224</v>
      </c>
      <c r="E2154" s="22">
        <v>1615110191802</v>
      </c>
      <c r="F2154" s="24" t="s">
        <v>5546</v>
      </c>
      <c r="G2154" s="24" t="s">
        <v>44</v>
      </c>
      <c r="H2154" s="24" t="s">
        <v>51</v>
      </c>
      <c r="I2154" s="24" t="s">
        <v>52</v>
      </c>
      <c r="J2154" s="24" t="s">
        <v>5004</v>
      </c>
      <c r="K2154" s="21">
        <v>33</v>
      </c>
      <c r="L2154" s="32" t="s">
        <v>5547</v>
      </c>
      <c r="M2154" s="21" t="s">
        <v>5548</v>
      </c>
      <c r="N2154" s="21">
        <v>1</v>
      </c>
      <c r="O2154" s="21" t="s">
        <v>55</v>
      </c>
      <c r="P2154" s="21">
        <v>0</v>
      </c>
      <c r="Q2154" s="21">
        <v>0</v>
      </c>
      <c r="R2154" s="33">
        <v>336301</v>
      </c>
      <c r="S2154" s="33">
        <v>1091295</v>
      </c>
      <c r="T2154" s="21">
        <v>0</v>
      </c>
      <c r="U2154" s="33">
        <v>93342</v>
      </c>
      <c r="V2154" s="33">
        <v>658740</v>
      </c>
      <c r="W2154" s="33">
        <v>87189</v>
      </c>
      <c r="X2154" s="33">
        <v>268200</v>
      </c>
      <c r="Y2154" s="33">
        <v>1000238</v>
      </c>
      <c r="Z2154" s="16" t="s">
        <v>126</v>
      </c>
      <c r="AA2154" s="102">
        <v>0</v>
      </c>
      <c r="AB2154" s="21">
        <v>13.3</v>
      </c>
      <c r="AC2154" s="21">
        <v>10.9</v>
      </c>
      <c r="AD2154" s="21">
        <v>0.9</v>
      </c>
      <c r="AE2154" s="21">
        <v>10.1</v>
      </c>
      <c r="AF2154" s="21">
        <f t="shared" si="33"/>
        <v>35.200000000000003</v>
      </c>
      <c r="AG2154" s="21" t="s">
        <v>5549</v>
      </c>
      <c r="AH2154" s="24" t="s">
        <v>5550</v>
      </c>
      <c r="AI2154" s="24" t="s">
        <v>5551</v>
      </c>
      <c r="AJ2154" s="27" t="s">
        <v>32588</v>
      </c>
      <c r="AK2154" s="28" t="s">
        <v>60</v>
      </c>
      <c r="AL2154" s="28">
        <v>10</v>
      </c>
      <c r="AM2154" s="28">
        <v>20160101</v>
      </c>
      <c r="AN2154" s="29">
        <v>403</v>
      </c>
      <c r="AO2154" s="29">
        <v>202212</v>
      </c>
      <c r="AP2154" s="29">
        <v>2022</v>
      </c>
      <c r="AQ2154" s="28">
        <v>842106289</v>
      </c>
      <c r="AR2154" s="28">
        <v>599637796</v>
      </c>
      <c r="AS2154" s="28">
        <v>4000000</v>
      </c>
      <c r="AT2154" s="30">
        <v>2</v>
      </c>
      <c r="AU2154" s="30"/>
      <c r="AV2154" s="30"/>
      <c r="AW2154" s="30"/>
      <c r="AX2154" s="30"/>
      <c r="AY2154" s="30"/>
      <c r="AZ2154" s="30"/>
      <c r="BA2154" s="30"/>
      <c r="BB2154" s="30" t="s">
        <v>54452</v>
      </c>
      <c r="BC2154" s="30" t="s">
        <v>54452</v>
      </c>
      <c r="BD2154" s="30" t="s">
        <v>54452</v>
      </c>
      <c r="BE2154" s="30" t="s">
        <v>54452</v>
      </c>
      <c r="BF2154" s="30" t="s">
        <v>54452</v>
      </c>
      <c r="BG2154" s="30">
        <v>4</v>
      </c>
      <c r="BH2154" s="30" t="s">
        <v>237</v>
      </c>
      <c r="BI2154" s="31"/>
    </row>
    <row r="2155" spans="1:61" ht="16.5">
      <c r="A2155" s="21" t="s">
        <v>7406</v>
      </c>
      <c r="B2155" s="21">
        <v>7492</v>
      </c>
      <c r="C2155" s="21">
        <v>1583497</v>
      </c>
      <c r="D2155" s="21">
        <v>1378101784</v>
      </c>
      <c r="E2155" s="22">
        <v>1201110005480</v>
      </c>
      <c r="F2155" s="24" t="s">
        <v>7407</v>
      </c>
      <c r="G2155" s="24" t="s">
        <v>44</v>
      </c>
      <c r="H2155" s="24" t="s">
        <v>51</v>
      </c>
      <c r="I2155" s="24" t="s">
        <v>52</v>
      </c>
      <c r="J2155" s="24" t="s">
        <v>1033</v>
      </c>
      <c r="K2155" s="21">
        <v>38</v>
      </c>
      <c r="L2155" s="32" t="s">
        <v>7408</v>
      </c>
      <c r="M2155" s="21" t="s">
        <v>7409</v>
      </c>
      <c r="N2155" s="21">
        <v>1</v>
      </c>
      <c r="O2155" s="21" t="s">
        <v>55</v>
      </c>
      <c r="P2155" s="21">
        <v>0</v>
      </c>
      <c r="Q2155" s="21">
        <v>0</v>
      </c>
      <c r="R2155" s="21">
        <v>0</v>
      </c>
      <c r="S2155" s="21">
        <v>0</v>
      </c>
      <c r="T2155" s="21">
        <v>0</v>
      </c>
      <c r="U2155" s="21">
        <v>0</v>
      </c>
      <c r="V2155" s="21">
        <v>0</v>
      </c>
      <c r="W2155" s="21">
        <v>0</v>
      </c>
      <c r="X2155" s="33">
        <v>18152797</v>
      </c>
      <c r="Y2155" s="33">
        <v>6837324</v>
      </c>
      <c r="Z2155" s="16" t="s">
        <v>126</v>
      </c>
      <c r="AA2155" s="102">
        <v>0</v>
      </c>
      <c r="AB2155" s="21">
        <v>68.3</v>
      </c>
      <c r="AC2155" s="99">
        <v>0</v>
      </c>
      <c r="AD2155" s="99">
        <v>0</v>
      </c>
      <c r="AE2155" s="21">
        <v>181.5</v>
      </c>
      <c r="AF2155" s="21">
        <f t="shared" si="33"/>
        <v>249.8</v>
      </c>
      <c r="AG2155" s="21" t="s">
        <v>2987</v>
      </c>
      <c r="AH2155" s="24" t="s">
        <v>7410</v>
      </c>
      <c r="AI2155" s="24" t="s">
        <v>7411</v>
      </c>
      <c r="AJ2155" s="27" t="s">
        <v>32589</v>
      </c>
      <c r="AK2155" s="28" t="s">
        <v>60</v>
      </c>
      <c r="AL2155" s="28">
        <v>10</v>
      </c>
      <c r="AM2155" s="28">
        <v>19740918</v>
      </c>
      <c r="AN2155" s="29">
        <v>771</v>
      </c>
      <c r="AO2155" s="29">
        <v>202301</v>
      </c>
      <c r="AP2155" s="29">
        <v>2022</v>
      </c>
      <c r="AQ2155" s="28">
        <v>2257736274</v>
      </c>
      <c r="AR2155" s="28">
        <v>1247923915</v>
      </c>
      <c r="AS2155" s="28">
        <v>9000000</v>
      </c>
      <c r="AT2155" s="30">
        <v>1</v>
      </c>
      <c r="AU2155" s="30"/>
      <c r="AV2155" s="30"/>
      <c r="AW2155" s="30"/>
      <c r="AX2155" s="30"/>
      <c r="AY2155" s="30"/>
      <c r="AZ2155" s="30"/>
      <c r="BA2155" s="30"/>
      <c r="BB2155" s="30" t="s">
        <v>54452</v>
      </c>
      <c r="BC2155" s="30" t="s">
        <v>54452</v>
      </c>
      <c r="BD2155" s="30" t="s">
        <v>54452</v>
      </c>
      <c r="BE2155" s="30" t="s">
        <v>54452</v>
      </c>
      <c r="BF2155" s="30" t="s">
        <v>7412</v>
      </c>
      <c r="BG2155" s="30">
        <v>2</v>
      </c>
      <c r="BH2155" s="30" t="s">
        <v>7316</v>
      </c>
      <c r="BI2155" s="31"/>
    </row>
    <row r="2156" spans="1:61" ht="16.5">
      <c r="A2156" s="21" t="s">
        <v>2642</v>
      </c>
      <c r="B2156" s="21">
        <v>2281</v>
      </c>
      <c r="C2156" s="21">
        <v>1143345</v>
      </c>
      <c r="D2156" s="21">
        <v>3128104567</v>
      </c>
      <c r="E2156" s="22">
        <v>1648110001961</v>
      </c>
      <c r="F2156" s="24" t="s">
        <v>2643</v>
      </c>
      <c r="G2156" s="24" t="s">
        <v>44</v>
      </c>
      <c r="H2156" s="24" t="s">
        <v>51</v>
      </c>
      <c r="I2156" s="24" t="s">
        <v>52</v>
      </c>
      <c r="J2156" s="24" t="s">
        <v>264</v>
      </c>
      <c r="K2156" s="21">
        <v>15</v>
      </c>
      <c r="L2156" s="32" t="s">
        <v>2644</v>
      </c>
      <c r="M2156" s="21" t="s">
        <v>736</v>
      </c>
      <c r="N2156" s="21">
        <v>1</v>
      </c>
      <c r="O2156" s="21" t="s">
        <v>55</v>
      </c>
      <c r="P2156" s="21">
        <v>0</v>
      </c>
      <c r="Q2156" s="21">
        <v>0</v>
      </c>
      <c r="R2156" s="33">
        <v>39000</v>
      </c>
      <c r="S2156" s="33">
        <v>998814</v>
      </c>
      <c r="T2156" s="21">
        <v>0</v>
      </c>
      <c r="U2156" s="21">
        <v>0</v>
      </c>
      <c r="V2156" s="33">
        <v>159830</v>
      </c>
      <c r="W2156" s="33">
        <v>238358</v>
      </c>
      <c r="X2156" s="21">
        <v>0</v>
      </c>
      <c r="Y2156" s="33">
        <v>8281841</v>
      </c>
      <c r="Z2156" s="16" t="s">
        <v>56</v>
      </c>
      <c r="AA2156" s="102">
        <v>0</v>
      </c>
      <c r="AB2156" s="21">
        <v>83.2</v>
      </c>
      <c r="AC2156" s="21">
        <v>9.9</v>
      </c>
      <c r="AD2156" s="99">
        <v>0</v>
      </c>
      <c r="AE2156" s="21">
        <v>3.9</v>
      </c>
      <c r="AF2156" s="21">
        <f t="shared" si="33"/>
        <v>97.000000000000014</v>
      </c>
      <c r="AG2156" s="21" t="s">
        <v>2645</v>
      </c>
      <c r="AH2156" s="24" t="s">
        <v>2646</v>
      </c>
      <c r="AI2156" s="24" t="s">
        <v>2647</v>
      </c>
      <c r="AJ2156" s="27" t="s">
        <v>32590</v>
      </c>
      <c r="AK2156" s="28" t="s">
        <v>156</v>
      </c>
      <c r="AL2156" s="28">
        <v>10</v>
      </c>
      <c r="AM2156" s="28">
        <v>19870416</v>
      </c>
      <c r="AN2156" s="29">
        <v>512</v>
      </c>
      <c r="AO2156" s="29">
        <v>202306</v>
      </c>
      <c r="AP2156" s="29">
        <v>2022</v>
      </c>
      <c r="AQ2156" s="28">
        <v>196264902</v>
      </c>
      <c r="AR2156" s="28">
        <v>240544942</v>
      </c>
      <c r="AS2156" s="28">
        <v>11953430</v>
      </c>
      <c r="AT2156" s="30">
        <v>2</v>
      </c>
      <c r="AU2156" s="30"/>
      <c r="AV2156" s="30"/>
      <c r="AW2156" s="30"/>
      <c r="AX2156" s="30"/>
      <c r="AY2156" s="30"/>
      <c r="AZ2156" s="30"/>
      <c r="BA2156" s="30"/>
      <c r="BB2156" s="30" t="s">
        <v>54452</v>
      </c>
      <c r="BC2156" s="30" t="s">
        <v>54452</v>
      </c>
      <c r="BD2156" s="30" t="s">
        <v>54452</v>
      </c>
      <c r="BE2156" s="30" t="s">
        <v>54452</v>
      </c>
      <c r="BF2156" s="30" t="s">
        <v>54452</v>
      </c>
      <c r="BG2156" s="30">
        <v>4</v>
      </c>
      <c r="BH2156" s="30" t="s">
        <v>237</v>
      </c>
      <c r="BI2156" s="31"/>
    </row>
    <row r="2157" spans="1:61" ht="16.5">
      <c r="A2157" s="21" t="s">
        <v>15616</v>
      </c>
      <c r="B2157" s="21">
        <v>14787</v>
      </c>
      <c r="C2157" s="21">
        <v>1410208</v>
      </c>
      <c r="D2157" s="21">
        <v>3128111675</v>
      </c>
      <c r="E2157" s="22">
        <v>1601110015845</v>
      </c>
      <c r="F2157" s="24" t="s">
        <v>15617</v>
      </c>
      <c r="G2157" s="24" t="s">
        <v>44</v>
      </c>
      <c r="H2157" s="24" t="s">
        <v>51</v>
      </c>
      <c r="I2157" s="24" t="s">
        <v>52</v>
      </c>
      <c r="J2157" s="24" t="s">
        <v>363</v>
      </c>
      <c r="K2157" s="21">
        <v>63</v>
      </c>
      <c r="L2157" s="32" t="s">
        <v>15618</v>
      </c>
      <c r="M2157" s="21" t="s">
        <v>15619</v>
      </c>
      <c r="N2157" s="21">
        <v>1</v>
      </c>
      <c r="O2157" s="21" t="s">
        <v>83</v>
      </c>
      <c r="P2157" s="51">
        <v>15983833094</v>
      </c>
      <c r="Q2157" s="51">
        <v>38603777226</v>
      </c>
      <c r="R2157" s="51">
        <v>875518182</v>
      </c>
      <c r="S2157" s="51">
        <v>86636364</v>
      </c>
      <c r="T2157" s="21">
        <v>0</v>
      </c>
      <c r="U2157" s="21">
        <v>0</v>
      </c>
      <c r="V2157" s="21">
        <v>0</v>
      </c>
      <c r="W2157" s="51">
        <v>518292913</v>
      </c>
      <c r="X2157" s="21">
        <v>0</v>
      </c>
      <c r="Y2157" s="51">
        <v>4347833470</v>
      </c>
      <c r="Z2157" s="16" t="s">
        <v>315</v>
      </c>
      <c r="AA2157" s="21">
        <v>159.80000000000001</v>
      </c>
      <c r="AB2157" s="21">
        <v>438.2</v>
      </c>
      <c r="AC2157" s="21">
        <v>0.8</v>
      </c>
      <c r="AD2157" s="99">
        <v>0</v>
      </c>
      <c r="AE2157" s="21">
        <v>5.0999999999999996</v>
      </c>
      <c r="AF2157" s="21">
        <f t="shared" si="33"/>
        <v>603.9</v>
      </c>
      <c r="AG2157" s="21" t="s">
        <v>15620</v>
      </c>
      <c r="AH2157" s="24" t="s">
        <v>15621</v>
      </c>
      <c r="AI2157" s="24" t="s">
        <v>15622</v>
      </c>
      <c r="AJ2157" s="27" t="s">
        <v>32591</v>
      </c>
      <c r="AK2157" s="28" t="s">
        <v>60</v>
      </c>
      <c r="AL2157" s="28">
        <v>10</v>
      </c>
      <c r="AM2157" s="28">
        <v>19881228</v>
      </c>
      <c r="AN2157" s="29">
        <v>763</v>
      </c>
      <c r="AO2157" s="29">
        <v>202306</v>
      </c>
      <c r="AP2157" s="29">
        <v>2022</v>
      </c>
      <c r="AQ2157" s="28">
        <v>89779340</v>
      </c>
      <c r="AR2157" s="28">
        <v>31357085</v>
      </c>
      <c r="AS2157" s="28">
        <v>909000</v>
      </c>
      <c r="AT2157" s="30">
        <v>2</v>
      </c>
      <c r="AU2157" s="30"/>
      <c r="AV2157" s="30"/>
      <c r="AW2157" s="30"/>
      <c r="AX2157" s="30"/>
      <c r="AY2157" s="30"/>
      <c r="AZ2157" s="30"/>
      <c r="BA2157" s="30"/>
      <c r="BB2157" s="30" t="s">
        <v>54452</v>
      </c>
      <c r="BC2157" s="30" t="s">
        <v>54452</v>
      </c>
      <c r="BD2157" s="30" t="s">
        <v>54452</v>
      </c>
      <c r="BE2157" s="30" t="s">
        <v>54452</v>
      </c>
      <c r="BF2157" s="30" t="s">
        <v>15623</v>
      </c>
      <c r="BG2157" s="30">
        <v>2</v>
      </c>
      <c r="BH2157" s="30"/>
      <c r="BI2157" s="31"/>
    </row>
    <row r="2158" spans="1:61" ht="16.5">
      <c r="A2158" s="21" t="s">
        <v>7972</v>
      </c>
      <c r="B2158" s="21">
        <v>8192</v>
      </c>
      <c r="C2158" s="21">
        <v>8161158</v>
      </c>
      <c r="D2158" s="21">
        <v>1438132491</v>
      </c>
      <c r="E2158" s="22">
        <v>2301110274751</v>
      </c>
      <c r="F2158" s="24" t="s">
        <v>7973</v>
      </c>
      <c r="G2158" s="24" t="s">
        <v>44</v>
      </c>
      <c r="H2158" s="24" t="s">
        <v>51</v>
      </c>
      <c r="I2158" s="24" t="s">
        <v>52</v>
      </c>
      <c r="J2158" s="24" t="s">
        <v>1247</v>
      </c>
      <c r="K2158" s="21">
        <v>44</v>
      </c>
      <c r="L2158" s="32" t="s">
        <v>7974</v>
      </c>
      <c r="M2158" s="21" t="s">
        <v>7975</v>
      </c>
      <c r="N2158" s="85">
        <v>1</v>
      </c>
      <c r="O2158" s="85" t="s">
        <v>55</v>
      </c>
      <c r="P2158" s="41">
        <v>25673</v>
      </c>
      <c r="Q2158" s="21">
        <v>0</v>
      </c>
      <c r="R2158" s="41">
        <v>18000</v>
      </c>
      <c r="S2158" s="41">
        <v>570016</v>
      </c>
      <c r="T2158" s="21">
        <v>0</v>
      </c>
      <c r="U2158" s="41">
        <v>335431</v>
      </c>
      <c r="V2158" s="21">
        <v>0</v>
      </c>
      <c r="W2158" s="21">
        <v>0</v>
      </c>
      <c r="X2158" s="41">
        <v>350312</v>
      </c>
      <c r="Y2158" s="41">
        <v>24343713</v>
      </c>
      <c r="Z2158" s="21"/>
      <c r="AA2158" s="21">
        <v>0.2</v>
      </c>
      <c r="AB2158" s="21">
        <v>243.6</v>
      </c>
      <c r="AC2158" s="21">
        <v>5.7</v>
      </c>
      <c r="AD2158" s="21">
        <v>3.3</v>
      </c>
      <c r="AE2158" s="21">
        <v>3.5</v>
      </c>
      <c r="AF2158" s="21">
        <f t="shared" si="33"/>
        <v>256.29999999999995</v>
      </c>
      <c r="AG2158" s="21" t="s">
        <v>7976</v>
      </c>
      <c r="AH2158" s="24" t="s">
        <v>7977</v>
      </c>
      <c r="AI2158" s="24" t="s">
        <v>7978</v>
      </c>
      <c r="AJ2158" s="27" t="s">
        <v>32592</v>
      </c>
      <c r="AK2158" s="28" t="s">
        <v>156</v>
      </c>
      <c r="AL2158" s="28">
        <v>10</v>
      </c>
      <c r="AM2158" s="28">
        <v>20170401</v>
      </c>
      <c r="AN2158" s="29">
        <v>305</v>
      </c>
      <c r="AO2158" s="29">
        <v>202306</v>
      </c>
      <c r="AP2158" s="29">
        <v>2022</v>
      </c>
      <c r="AQ2158" s="28">
        <v>2304288140</v>
      </c>
      <c r="AR2158" s="28">
        <v>1064615087</v>
      </c>
      <c r="AS2158" s="28">
        <v>14738515</v>
      </c>
      <c r="AT2158" s="30">
        <v>2</v>
      </c>
      <c r="AU2158" s="30"/>
      <c r="AV2158" s="30"/>
      <c r="AW2158" s="30"/>
      <c r="AX2158" s="30"/>
      <c r="AY2158" s="30"/>
      <c r="AZ2158" s="30"/>
      <c r="BA2158" s="30"/>
      <c r="BB2158" s="30" t="s">
        <v>54452</v>
      </c>
      <c r="BC2158" s="30" t="s">
        <v>54452</v>
      </c>
      <c r="BD2158" s="30" t="s">
        <v>54452</v>
      </c>
      <c r="BE2158" s="30" t="s">
        <v>54452</v>
      </c>
      <c r="BF2158" s="30" t="s">
        <v>54452</v>
      </c>
      <c r="BG2158" s="30">
        <v>4</v>
      </c>
      <c r="BH2158" s="30" t="s">
        <v>7949</v>
      </c>
      <c r="BI2158" s="31"/>
    </row>
    <row r="2159" spans="1:61" ht="16.5">
      <c r="A2159" s="21" t="s">
        <v>5603</v>
      </c>
      <c r="B2159" s="21">
        <v>5528</v>
      </c>
      <c r="C2159" s="21">
        <v>1693329</v>
      </c>
      <c r="D2159" s="21">
        <v>1258101234</v>
      </c>
      <c r="E2159" s="22">
        <v>1347110001159</v>
      </c>
      <c r="F2159" s="24" t="s">
        <v>5604</v>
      </c>
      <c r="G2159" s="24" t="s">
        <v>44</v>
      </c>
      <c r="H2159" s="24" t="s">
        <v>51</v>
      </c>
      <c r="I2159" s="24" t="s">
        <v>52</v>
      </c>
      <c r="J2159" s="24" t="s">
        <v>2830</v>
      </c>
      <c r="K2159" s="21">
        <v>34</v>
      </c>
      <c r="L2159" s="32" t="s">
        <v>5605</v>
      </c>
      <c r="M2159" s="21" t="s">
        <v>5602</v>
      </c>
      <c r="N2159" s="85">
        <v>1</v>
      </c>
      <c r="O2159" s="85" t="s">
        <v>55</v>
      </c>
      <c r="P2159" s="41">
        <v>160926</v>
      </c>
      <c r="Q2159" s="41">
        <v>56766</v>
      </c>
      <c r="R2159" s="41">
        <v>352889</v>
      </c>
      <c r="S2159" s="41">
        <v>206835</v>
      </c>
      <c r="T2159" s="21">
        <v>0</v>
      </c>
      <c r="U2159" s="41">
        <v>14395</v>
      </c>
      <c r="V2159" s="21">
        <v>0</v>
      </c>
      <c r="W2159" s="21">
        <v>0</v>
      </c>
      <c r="X2159" s="41">
        <v>2390337</v>
      </c>
      <c r="Y2159" s="41">
        <v>43888201</v>
      </c>
      <c r="Z2159" s="21" t="s">
        <v>126</v>
      </c>
      <c r="AA2159" s="21">
        <v>1.6</v>
      </c>
      <c r="AB2159" s="21">
        <v>442.9</v>
      </c>
      <c r="AC2159" s="21">
        <v>2</v>
      </c>
      <c r="AD2159" s="21">
        <v>0.1</v>
      </c>
      <c r="AE2159" s="21">
        <v>23.9</v>
      </c>
      <c r="AF2159" s="21">
        <f t="shared" si="33"/>
        <v>470.5</v>
      </c>
      <c r="AG2159" s="21" t="s">
        <v>5606</v>
      </c>
      <c r="AH2159" s="24" t="s">
        <v>5607</v>
      </c>
      <c r="AI2159" s="24" t="s">
        <v>5608</v>
      </c>
      <c r="AJ2159" s="27" t="s">
        <v>32593</v>
      </c>
      <c r="AK2159" s="28" t="s">
        <v>156</v>
      </c>
      <c r="AL2159" s="28">
        <v>10</v>
      </c>
      <c r="AM2159" s="28">
        <v>19731206</v>
      </c>
      <c r="AN2159" s="29">
        <v>1492</v>
      </c>
      <c r="AO2159" s="29">
        <v>202306</v>
      </c>
      <c r="AP2159" s="29">
        <v>2022</v>
      </c>
      <c r="AQ2159" s="28">
        <v>979557978</v>
      </c>
      <c r="AR2159" s="28">
        <v>716145017</v>
      </c>
      <c r="AS2159" s="28">
        <v>14568592</v>
      </c>
      <c r="AT2159" s="30">
        <v>2</v>
      </c>
      <c r="AU2159" s="30"/>
      <c r="AV2159" s="30"/>
      <c r="AW2159" s="30"/>
      <c r="AX2159" s="30"/>
      <c r="AY2159" s="30"/>
      <c r="AZ2159" s="30"/>
      <c r="BA2159" s="30"/>
      <c r="BB2159" s="30" t="s">
        <v>54452</v>
      </c>
      <c r="BC2159" s="30" t="s">
        <v>54452</v>
      </c>
      <c r="BD2159" s="30" t="s">
        <v>54452</v>
      </c>
      <c r="BE2159" s="30" t="s">
        <v>54452</v>
      </c>
      <c r="BF2159" s="30" t="s">
        <v>54452</v>
      </c>
      <c r="BG2159" s="30">
        <v>7</v>
      </c>
      <c r="BH2159" s="30" t="s">
        <v>5075</v>
      </c>
      <c r="BI2159" s="31"/>
    </row>
    <row r="2160" spans="1:61" ht="16.5">
      <c r="A2160" s="21" t="s">
        <v>49</v>
      </c>
      <c r="B2160" s="21">
        <v>2</v>
      </c>
      <c r="C2160" s="21">
        <v>1493834</v>
      </c>
      <c r="D2160" s="21">
        <v>2228103192</v>
      </c>
      <c r="E2160" s="22">
        <v>1446110000325</v>
      </c>
      <c r="F2160" s="24" t="s">
        <v>50</v>
      </c>
      <c r="G2160" s="24" t="s">
        <v>44</v>
      </c>
      <c r="H2160" s="24" t="s">
        <v>51</v>
      </c>
      <c r="I2160" s="24" t="s">
        <v>52</v>
      </c>
      <c r="J2160" s="24" t="s">
        <v>46</v>
      </c>
      <c r="K2160" s="21">
        <v>43</v>
      </c>
      <c r="L2160" s="32" t="s">
        <v>53</v>
      </c>
      <c r="M2160" s="21" t="s">
        <v>54</v>
      </c>
      <c r="N2160" s="21">
        <v>1</v>
      </c>
      <c r="O2160" s="21" t="s">
        <v>55</v>
      </c>
      <c r="P2160" s="21">
        <v>0</v>
      </c>
      <c r="Q2160" s="21">
        <v>0</v>
      </c>
      <c r="R2160" s="21">
        <v>0</v>
      </c>
      <c r="S2160" s="42">
        <v>3658339</v>
      </c>
      <c r="T2160" s="21">
        <v>0</v>
      </c>
      <c r="U2160" s="42">
        <v>352252</v>
      </c>
      <c r="V2160" s="33">
        <v>41910</v>
      </c>
      <c r="W2160" s="42">
        <v>28968</v>
      </c>
      <c r="X2160" s="21">
        <v>0</v>
      </c>
      <c r="Y2160" s="21">
        <v>0</v>
      </c>
      <c r="Z2160" s="16" t="s">
        <v>56</v>
      </c>
      <c r="AA2160" s="102">
        <v>0</v>
      </c>
      <c r="AB2160" s="99">
        <v>0</v>
      </c>
      <c r="AC2160" s="21">
        <v>36.5</v>
      </c>
      <c r="AD2160" s="21">
        <v>3.5</v>
      </c>
      <c r="AE2160" s="21">
        <v>0.7</v>
      </c>
      <c r="AF2160" s="21">
        <f t="shared" si="33"/>
        <v>40.700000000000003</v>
      </c>
      <c r="AG2160" s="21" t="s">
        <v>57</v>
      </c>
      <c r="AH2160" s="24" t="s">
        <v>58</v>
      </c>
      <c r="AI2160" s="24" t="s">
        <v>59</v>
      </c>
      <c r="AJ2160" s="27" t="s">
        <v>32594</v>
      </c>
      <c r="AK2160" s="28" t="s">
        <v>60</v>
      </c>
      <c r="AL2160" s="28">
        <v>10</v>
      </c>
      <c r="AM2160" s="28">
        <v>19740601</v>
      </c>
      <c r="AN2160" s="29">
        <v>657</v>
      </c>
      <c r="AO2160" s="29">
        <v>202212</v>
      </c>
      <c r="AP2160" s="29">
        <v>2022</v>
      </c>
      <c r="AQ2160" s="28">
        <v>128118290</v>
      </c>
      <c r="AR2160" s="28">
        <v>161022446</v>
      </c>
      <c r="AS2160" s="28">
        <v>15257465</v>
      </c>
      <c r="AT2160" s="30">
        <v>2</v>
      </c>
      <c r="AU2160" s="30"/>
      <c r="AV2160" s="30"/>
      <c r="AW2160" s="30"/>
      <c r="AX2160" s="30"/>
      <c r="AY2160" s="30"/>
      <c r="AZ2160" s="30"/>
      <c r="BA2160" s="30"/>
      <c r="BB2160" s="30" t="s">
        <v>54452</v>
      </c>
      <c r="BC2160" s="30" t="s">
        <v>54452</v>
      </c>
      <c r="BD2160" s="30" t="s">
        <v>54452</v>
      </c>
      <c r="BE2160" s="30" t="s">
        <v>54452</v>
      </c>
      <c r="BF2160" s="30" t="s">
        <v>54452</v>
      </c>
      <c r="BG2160" s="30">
        <v>4</v>
      </c>
      <c r="BH2160" s="30" t="s">
        <v>61</v>
      </c>
      <c r="BI2160" s="31"/>
    </row>
    <row r="2161" spans="1:61" ht="16.5">
      <c r="A2161" s="21" t="s">
        <v>1743</v>
      </c>
      <c r="B2161" s="21">
        <v>1702</v>
      </c>
      <c r="C2161" s="21">
        <v>1136059</v>
      </c>
      <c r="D2161" s="21">
        <v>2148108779</v>
      </c>
      <c r="E2161" s="22">
        <v>1101110089395</v>
      </c>
      <c r="F2161" s="24" t="s">
        <v>1744</v>
      </c>
      <c r="G2161" s="24" t="s">
        <v>44</v>
      </c>
      <c r="H2161" s="24" t="s">
        <v>51</v>
      </c>
      <c r="I2161" s="24" t="s">
        <v>52</v>
      </c>
      <c r="J2161" s="24" t="s">
        <v>1509</v>
      </c>
      <c r="K2161" s="21">
        <v>13</v>
      </c>
      <c r="L2161" s="32" t="s">
        <v>1745</v>
      </c>
      <c r="M2161" s="21" t="s">
        <v>1746</v>
      </c>
      <c r="N2161" s="21">
        <v>1</v>
      </c>
      <c r="O2161" s="21" t="s">
        <v>55</v>
      </c>
      <c r="P2161" s="33">
        <v>99619</v>
      </c>
      <c r="Q2161" s="33">
        <v>29900</v>
      </c>
      <c r="R2161" s="33">
        <v>36800</v>
      </c>
      <c r="S2161" s="33">
        <v>282450</v>
      </c>
      <c r="T2161" s="21">
        <v>0</v>
      </c>
      <c r="U2161" s="21">
        <v>0</v>
      </c>
      <c r="V2161" s="33">
        <v>668669</v>
      </c>
      <c r="W2161" s="21">
        <v>0</v>
      </c>
      <c r="X2161" s="21">
        <v>0</v>
      </c>
      <c r="Y2161" s="33">
        <v>7746754</v>
      </c>
      <c r="Z2161" s="16" t="s">
        <v>56</v>
      </c>
      <c r="AA2161" s="21">
        <v>0.9</v>
      </c>
      <c r="AB2161" s="21">
        <v>78.099999999999994</v>
      </c>
      <c r="AC2161" s="21">
        <v>2.8</v>
      </c>
      <c r="AD2161" s="99">
        <v>0</v>
      </c>
      <c r="AE2161" s="21">
        <v>6.6</v>
      </c>
      <c r="AF2161" s="21">
        <f t="shared" si="33"/>
        <v>88.399999999999991</v>
      </c>
      <c r="AG2161" s="21" t="s">
        <v>1747</v>
      </c>
      <c r="AH2161" s="24" t="s">
        <v>1748</v>
      </c>
      <c r="AI2161" s="24" t="s">
        <v>1749</v>
      </c>
      <c r="AJ2161" s="27" t="s">
        <v>32595</v>
      </c>
      <c r="AK2161" s="28" t="s">
        <v>156</v>
      </c>
      <c r="AL2161" s="28">
        <v>10</v>
      </c>
      <c r="AM2161" s="28">
        <v>19570712</v>
      </c>
      <c r="AN2161" s="29">
        <v>368</v>
      </c>
      <c r="AO2161" s="29">
        <v>202306</v>
      </c>
      <c r="AP2161" s="29">
        <v>2022</v>
      </c>
      <c r="AQ2161" s="28">
        <v>202589425</v>
      </c>
      <c r="AR2161" s="28">
        <v>342108581</v>
      </c>
      <c r="AS2161" s="28">
        <v>10845875</v>
      </c>
      <c r="AT2161" s="30">
        <v>2</v>
      </c>
      <c r="AU2161" s="30"/>
      <c r="AV2161" s="30"/>
      <c r="AW2161" s="30"/>
      <c r="AX2161" s="30"/>
      <c r="AY2161" s="30"/>
      <c r="AZ2161" s="30"/>
      <c r="BA2161" s="30"/>
      <c r="BB2161" s="30" t="s">
        <v>54452</v>
      </c>
      <c r="BC2161" s="30" t="s">
        <v>54452</v>
      </c>
      <c r="BD2161" s="30" t="s">
        <v>54452</v>
      </c>
      <c r="BE2161" s="30" t="s">
        <v>54452</v>
      </c>
      <c r="BF2161" s="30" t="s">
        <v>1750</v>
      </c>
      <c r="BG2161" s="30">
        <v>2</v>
      </c>
      <c r="BH2161" s="30" t="s">
        <v>1751</v>
      </c>
      <c r="BI2161" s="31"/>
    </row>
    <row r="2162" spans="1:61" ht="16.5">
      <c r="A2162" s="21" t="s">
        <v>11131</v>
      </c>
      <c r="B2162" s="21">
        <v>11351</v>
      </c>
      <c r="C2162" s="21">
        <v>1294737</v>
      </c>
      <c r="D2162" s="21">
        <v>1268176456</v>
      </c>
      <c r="E2162" s="22">
        <v>1357110052169</v>
      </c>
      <c r="F2162" s="24" t="s">
        <v>11132</v>
      </c>
      <c r="G2162" s="24" t="s">
        <v>44</v>
      </c>
      <c r="H2162" s="24" t="s">
        <v>51</v>
      </c>
      <c r="I2162" s="24" t="s">
        <v>52</v>
      </c>
      <c r="J2162" s="24" t="s">
        <v>3829</v>
      </c>
      <c r="K2162" s="21">
        <v>50</v>
      </c>
      <c r="L2162" s="21"/>
      <c r="M2162" s="21" t="s">
        <v>10738</v>
      </c>
      <c r="N2162" s="21">
        <v>1</v>
      </c>
      <c r="O2162" s="21" t="s">
        <v>55</v>
      </c>
      <c r="P2162" s="21">
        <v>0</v>
      </c>
      <c r="Q2162" s="21">
        <v>0</v>
      </c>
      <c r="R2162" s="21">
        <v>0</v>
      </c>
      <c r="S2162" s="33">
        <v>170000</v>
      </c>
      <c r="T2162" s="21">
        <v>0</v>
      </c>
      <c r="U2162" s="33">
        <v>2569740</v>
      </c>
      <c r="V2162" s="21">
        <v>0</v>
      </c>
      <c r="W2162" s="21">
        <v>0</v>
      </c>
      <c r="X2162" s="33">
        <v>11550</v>
      </c>
      <c r="Y2162" s="21">
        <v>0</v>
      </c>
      <c r="Z2162" s="21" t="s">
        <v>315</v>
      </c>
      <c r="AA2162" s="102">
        <v>0</v>
      </c>
      <c r="AB2162" s="99">
        <v>0</v>
      </c>
      <c r="AC2162" s="21">
        <v>1.7</v>
      </c>
      <c r="AD2162" s="21">
        <v>25.6</v>
      </c>
      <c r="AE2162" s="21">
        <v>0.1</v>
      </c>
      <c r="AF2162" s="21">
        <f t="shared" si="33"/>
        <v>27.400000000000002</v>
      </c>
      <c r="AG2162" s="21" t="s">
        <v>10760</v>
      </c>
      <c r="AH2162" s="24" t="s">
        <v>11133</v>
      </c>
      <c r="AI2162" s="24" t="s">
        <v>11134</v>
      </c>
      <c r="AJ2162" s="27" t="s">
        <v>32596</v>
      </c>
      <c r="AK2162" s="28" t="s">
        <v>60</v>
      </c>
      <c r="AL2162" s="28">
        <v>10</v>
      </c>
      <c r="AM2162" s="28">
        <v>20040108</v>
      </c>
      <c r="AN2162" s="29">
        <v>455</v>
      </c>
      <c r="AO2162" s="29">
        <v>202212</v>
      </c>
      <c r="AP2162" s="29">
        <v>2022</v>
      </c>
      <c r="AQ2162" s="28">
        <v>41867991</v>
      </c>
      <c r="AR2162" s="28">
        <v>17205558</v>
      </c>
      <c r="AS2162" s="28">
        <v>3000000</v>
      </c>
      <c r="AT2162" s="30">
        <v>2</v>
      </c>
      <c r="AU2162" s="30"/>
      <c r="AV2162" s="30"/>
      <c r="AW2162" s="30"/>
      <c r="AX2162" s="30"/>
      <c r="AY2162" s="30"/>
      <c r="AZ2162" s="30"/>
      <c r="BA2162" s="30"/>
      <c r="BB2162" s="30" t="s">
        <v>54452</v>
      </c>
      <c r="BC2162" s="30" t="s">
        <v>54452</v>
      </c>
      <c r="BD2162" s="30" t="s">
        <v>54452</v>
      </c>
      <c r="BE2162" s="30" t="s">
        <v>54452</v>
      </c>
      <c r="BF2162" s="30" t="s">
        <v>54452</v>
      </c>
      <c r="BG2162" s="30">
        <v>8</v>
      </c>
      <c r="BH2162" s="30"/>
      <c r="BI2162" s="31"/>
    </row>
    <row r="2163" spans="1:61" ht="16.5">
      <c r="A2163" s="21" t="s">
        <v>11125</v>
      </c>
      <c r="B2163" s="21">
        <v>11350</v>
      </c>
      <c r="C2163" s="21">
        <v>1781313</v>
      </c>
      <c r="D2163" s="21">
        <v>1268100067</v>
      </c>
      <c r="E2163" s="22">
        <v>1344110000016</v>
      </c>
      <c r="F2163" s="24" t="s">
        <v>11126</v>
      </c>
      <c r="G2163" s="24" t="s">
        <v>44</v>
      </c>
      <c r="H2163" s="24" t="s">
        <v>51</v>
      </c>
      <c r="I2163" s="24" t="s">
        <v>52</v>
      </c>
      <c r="J2163" s="24" t="s">
        <v>3829</v>
      </c>
      <c r="K2163" s="21">
        <v>50</v>
      </c>
      <c r="L2163" s="21"/>
      <c r="M2163" s="21" t="s">
        <v>11127</v>
      </c>
      <c r="N2163" s="21">
        <v>1</v>
      </c>
      <c r="O2163" s="21" t="s">
        <v>55</v>
      </c>
      <c r="P2163" s="36">
        <v>359</v>
      </c>
      <c r="Q2163" s="33">
        <v>19122</v>
      </c>
      <c r="R2163" s="21">
        <v>0</v>
      </c>
      <c r="S2163" s="21">
        <v>0</v>
      </c>
      <c r="T2163" s="21">
        <v>0</v>
      </c>
      <c r="U2163" s="33">
        <f>20577396+230387</f>
        <v>20807783</v>
      </c>
      <c r="V2163" s="21">
        <v>0</v>
      </c>
      <c r="W2163" s="33">
        <v>37405</v>
      </c>
      <c r="X2163" s="33">
        <v>43290</v>
      </c>
      <c r="Y2163" s="33">
        <v>310629</v>
      </c>
      <c r="Z2163" s="21" t="s">
        <v>315</v>
      </c>
      <c r="AA2163" s="102">
        <v>0</v>
      </c>
      <c r="AB2163" s="21">
        <v>3.2</v>
      </c>
      <c r="AC2163" s="99">
        <v>0</v>
      </c>
      <c r="AD2163" s="21">
        <v>208</v>
      </c>
      <c r="AE2163" s="21">
        <v>0.8</v>
      </c>
      <c r="AF2163" s="21">
        <f t="shared" si="33"/>
        <v>212</v>
      </c>
      <c r="AG2163" s="21" t="s">
        <v>11128</v>
      </c>
      <c r="AH2163" s="24" t="s">
        <v>11129</v>
      </c>
      <c r="AI2163" s="24" t="s">
        <v>10741</v>
      </c>
      <c r="AJ2163" s="27" t="s">
        <v>32510</v>
      </c>
      <c r="AK2163" s="28" t="s">
        <v>60</v>
      </c>
      <c r="AL2163" s="28">
        <v>10</v>
      </c>
      <c r="AM2163" s="28">
        <v>19610401</v>
      </c>
      <c r="AN2163" s="29">
        <v>2258</v>
      </c>
      <c r="AO2163" s="29">
        <v>202212</v>
      </c>
      <c r="AP2163" s="29">
        <v>2022</v>
      </c>
      <c r="AQ2163" s="28">
        <v>219666274</v>
      </c>
      <c r="AR2163" s="28">
        <v>457089623</v>
      </c>
      <c r="AS2163" s="28">
        <v>10060000</v>
      </c>
      <c r="AT2163" s="30">
        <v>2</v>
      </c>
      <c r="AU2163" s="30"/>
      <c r="AV2163" s="30"/>
      <c r="AW2163" s="30"/>
      <c r="AX2163" s="30"/>
      <c r="AY2163" s="30"/>
      <c r="AZ2163" s="30"/>
      <c r="BA2163" s="30"/>
      <c r="BB2163" s="30" t="s">
        <v>54452</v>
      </c>
      <c r="BC2163" s="30" t="s">
        <v>54452</v>
      </c>
      <c r="BD2163" s="30" t="s">
        <v>54452</v>
      </c>
      <c r="BE2163" s="30" t="s">
        <v>54452</v>
      </c>
      <c r="BF2163" s="30" t="s">
        <v>54452</v>
      </c>
      <c r="BG2163" s="30">
        <v>13</v>
      </c>
      <c r="BH2163" s="30" t="s">
        <v>11130</v>
      </c>
      <c r="BI2163" s="31"/>
    </row>
    <row r="2164" spans="1:61" ht="16.5">
      <c r="A2164" s="21" t="s">
        <v>15393</v>
      </c>
      <c r="B2164" s="21">
        <v>14675</v>
      </c>
      <c r="C2164" s="21">
        <v>1771320</v>
      </c>
      <c r="D2164" s="21">
        <v>1358123685</v>
      </c>
      <c r="E2164" s="22">
        <v>1345110023892</v>
      </c>
      <c r="F2164" s="24" t="s">
        <v>15394</v>
      </c>
      <c r="G2164" s="24" t="s">
        <v>44</v>
      </c>
      <c r="H2164" s="24" t="s">
        <v>51</v>
      </c>
      <c r="I2164" s="24" t="s">
        <v>65</v>
      </c>
      <c r="J2164" s="24" t="s">
        <v>363</v>
      </c>
      <c r="K2164" s="21">
        <v>63</v>
      </c>
      <c r="L2164" s="32" t="s">
        <v>15395</v>
      </c>
      <c r="M2164" s="21" t="s">
        <v>15396</v>
      </c>
      <c r="N2164" s="21">
        <v>1</v>
      </c>
      <c r="O2164" s="21" t="s">
        <v>55</v>
      </c>
      <c r="P2164" s="21">
        <v>0</v>
      </c>
      <c r="Q2164" s="21">
        <v>0</v>
      </c>
      <c r="R2164" s="21">
        <v>0</v>
      </c>
      <c r="S2164" s="21">
        <v>0</v>
      </c>
      <c r="T2164" s="21">
        <v>0</v>
      </c>
      <c r="U2164" s="33">
        <v>15447</v>
      </c>
      <c r="V2164" s="21">
        <v>0</v>
      </c>
      <c r="W2164" s="33">
        <v>290392</v>
      </c>
      <c r="X2164" s="21">
        <v>0</v>
      </c>
      <c r="Y2164" s="21">
        <v>0</v>
      </c>
      <c r="Z2164" s="16" t="s">
        <v>315</v>
      </c>
      <c r="AA2164" s="102">
        <v>0</v>
      </c>
      <c r="AB2164" s="99">
        <v>0</v>
      </c>
      <c r="AC2164" s="99">
        <v>0</v>
      </c>
      <c r="AD2164" s="21">
        <v>0.1</v>
      </c>
      <c r="AE2164" s="21">
        <v>2.9</v>
      </c>
      <c r="AF2164" s="21">
        <f t="shared" si="33"/>
        <v>3</v>
      </c>
      <c r="AG2164" s="21" t="s">
        <v>15397</v>
      </c>
      <c r="AH2164" s="24" t="s">
        <v>15398</v>
      </c>
      <c r="AI2164" s="24" t="s">
        <v>15399</v>
      </c>
      <c r="AJ2164" s="27" t="s">
        <v>32597</v>
      </c>
      <c r="AK2164" s="28" t="s">
        <v>60</v>
      </c>
      <c r="AL2164" s="28">
        <v>10</v>
      </c>
      <c r="AM2164" s="28">
        <v>19970627</v>
      </c>
      <c r="AN2164" s="29">
        <v>350</v>
      </c>
      <c r="AO2164" s="29">
        <v>202212</v>
      </c>
      <c r="AP2164" s="29">
        <v>2022</v>
      </c>
      <c r="AQ2164" s="28">
        <v>35839033</v>
      </c>
      <c r="AR2164" s="28">
        <v>16481383</v>
      </c>
      <c r="AS2164" s="28">
        <v>155000</v>
      </c>
      <c r="AT2164" s="30">
        <v>2</v>
      </c>
      <c r="AU2164" s="30"/>
      <c r="AV2164" s="30"/>
      <c r="AW2164" s="30"/>
      <c r="AX2164" s="30"/>
      <c r="AY2164" s="30"/>
      <c r="AZ2164" s="30"/>
      <c r="BA2164" s="30"/>
      <c r="BB2164" s="30" t="s">
        <v>54452</v>
      </c>
      <c r="BC2164" s="30" t="s">
        <v>54452</v>
      </c>
      <c r="BD2164" s="30" t="s">
        <v>54452</v>
      </c>
      <c r="BE2164" s="30" t="s">
        <v>54452</v>
      </c>
      <c r="BF2164" s="30" t="s">
        <v>15400</v>
      </c>
      <c r="BG2164" s="30">
        <v>2</v>
      </c>
      <c r="BH2164" s="30" t="s">
        <v>15401</v>
      </c>
      <c r="BI2164" s="31"/>
    </row>
    <row r="2165" spans="1:61" ht="16.5">
      <c r="A2165" s="21" t="s">
        <v>15508</v>
      </c>
      <c r="B2165" s="21">
        <v>14715</v>
      </c>
      <c r="C2165" s="21">
        <v>1566990</v>
      </c>
      <c r="D2165" s="21">
        <v>2208171530</v>
      </c>
      <c r="E2165" s="22">
        <v>1101111820441</v>
      </c>
      <c r="F2165" s="24" t="s">
        <v>15509</v>
      </c>
      <c r="G2165" s="24" t="s">
        <v>44</v>
      </c>
      <c r="H2165" s="24" t="s">
        <v>51</v>
      </c>
      <c r="I2165" s="24" t="s">
        <v>52</v>
      </c>
      <c r="J2165" s="24" t="s">
        <v>363</v>
      </c>
      <c r="K2165" s="21">
        <v>63</v>
      </c>
      <c r="L2165" s="32" t="s">
        <v>15510</v>
      </c>
      <c r="M2165" s="21" t="s">
        <v>15511</v>
      </c>
      <c r="N2165" s="21">
        <v>1</v>
      </c>
      <c r="O2165" s="21">
        <v>0</v>
      </c>
      <c r="P2165" s="21">
        <v>0</v>
      </c>
      <c r="Q2165" s="21">
        <v>0</v>
      </c>
      <c r="R2165" s="21">
        <v>0</v>
      </c>
      <c r="S2165" s="21">
        <v>0</v>
      </c>
      <c r="T2165" s="21">
        <v>0</v>
      </c>
      <c r="U2165" s="21">
        <v>0</v>
      </c>
      <c r="V2165" s="21">
        <v>0</v>
      </c>
      <c r="W2165" s="21">
        <v>0</v>
      </c>
      <c r="X2165" s="21">
        <v>0</v>
      </c>
      <c r="Y2165" s="21">
        <v>0</v>
      </c>
      <c r="Z2165" s="16" t="s">
        <v>315</v>
      </c>
      <c r="AA2165" s="101">
        <v>0</v>
      </c>
      <c r="AB2165" s="98">
        <v>0</v>
      </c>
      <c r="AC2165" s="98">
        <v>0</v>
      </c>
      <c r="AD2165" s="98">
        <v>0</v>
      </c>
      <c r="AE2165" s="98">
        <v>0</v>
      </c>
      <c r="AF2165" s="21">
        <f t="shared" si="33"/>
        <v>0</v>
      </c>
      <c r="AG2165" s="21" t="s">
        <v>15512</v>
      </c>
      <c r="AH2165" s="24" t="s">
        <v>15513</v>
      </c>
      <c r="AI2165" s="24" t="s">
        <v>15514</v>
      </c>
      <c r="AJ2165" s="27" t="s">
        <v>32598</v>
      </c>
      <c r="AK2165" s="28" t="s">
        <v>60</v>
      </c>
      <c r="AL2165" s="28">
        <v>10</v>
      </c>
      <c r="AM2165" s="28">
        <v>19991202</v>
      </c>
      <c r="AN2165" s="29">
        <v>751</v>
      </c>
      <c r="AO2165" s="29">
        <v>202307</v>
      </c>
      <c r="AP2165" s="29">
        <v>2022</v>
      </c>
      <c r="AQ2165" s="28">
        <v>71048810</v>
      </c>
      <c r="AR2165" s="28">
        <v>48099204</v>
      </c>
      <c r="AS2165" s="28">
        <v>930000</v>
      </c>
      <c r="AT2165" s="30">
        <v>2</v>
      </c>
      <c r="AU2165" s="30"/>
      <c r="AV2165" s="30"/>
      <c r="AW2165" s="30"/>
      <c r="AX2165" s="30"/>
      <c r="AY2165" s="30"/>
      <c r="AZ2165" s="30"/>
      <c r="BA2165" s="30"/>
      <c r="BB2165" s="30" t="s">
        <v>54452</v>
      </c>
      <c r="BC2165" s="30" t="s">
        <v>54452</v>
      </c>
      <c r="BD2165" s="30" t="s">
        <v>54452</v>
      </c>
      <c r="BE2165" s="30" t="s">
        <v>54452</v>
      </c>
      <c r="BF2165" s="30" t="s">
        <v>54452</v>
      </c>
      <c r="BG2165" s="30">
        <v>7</v>
      </c>
      <c r="BH2165" s="30"/>
      <c r="BI2165" s="31"/>
    </row>
    <row r="2166" spans="1:61" ht="16.5">
      <c r="A2166" s="21" t="s">
        <v>19934</v>
      </c>
      <c r="B2166" s="21">
        <v>9254</v>
      </c>
      <c r="C2166" s="21">
        <v>1661078</v>
      </c>
      <c r="D2166" s="21">
        <v>2148117851</v>
      </c>
      <c r="E2166" s="22">
        <v>1101110410227</v>
      </c>
      <c r="F2166" s="24" t="s">
        <v>19935</v>
      </c>
      <c r="G2166" s="24" t="s">
        <v>44</v>
      </c>
      <c r="H2166" s="24" t="s">
        <v>51</v>
      </c>
      <c r="I2166" s="24" t="s">
        <v>65</v>
      </c>
      <c r="J2166" s="24" t="s">
        <v>313</v>
      </c>
      <c r="K2166" s="21">
        <v>46</v>
      </c>
      <c r="L2166" s="32" t="s">
        <v>19936</v>
      </c>
      <c r="M2166" s="21" t="s">
        <v>19937</v>
      </c>
      <c r="N2166" s="21">
        <v>1</v>
      </c>
      <c r="O2166" s="21">
        <v>0</v>
      </c>
      <c r="P2166" s="21">
        <v>0</v>
      </c>
      <c r="Q2166" s="21">
        <v>0</v>
      </c>
      <c r="R2166" s="21">
        <v>0</v>
      </c>
      <c r="S2166" s="21">
        <v>0</v>
      </c>
      <c r="T2166" s="21">
        <v>0</v>
      </c>
      <c r="U2166" s="21">
        <v>0</v>
      </c>
      <c r="V2166" s="21">
        <v>0</v>
      </c>
      <c r="W2166" s="21">
        <v>0</v>
      </c>
      <c r="X2166" s="21">
        <v>0</v>
      </c>
      <c r="Y2166" s="21">
        <v>0</v>
      </c>
      <c r="Z2166" s="16" t="s">
        <v>315</v>
      </c>
      <c r="AA2166" s="101">
        <v>0</v>
      </c>
      <c r="AB2166" s="98">
        <v>0</v>
      </c>
      <c r="AC2166" s="98">
        <v>0</v>
      </c>
      <c r="AD2166" s="98">
        <v>0</v>
      </c>
      <c r="AE2166" s="98">
        <v>0</v>
      </c>
      <c r="AF2166" s="21">
        <f t="shared" si="33"/>
        <v>0</v>
      </c>
      <c r="AG2166" s="21" t="s">
        <v>19938</v>
      </c>
      <c r="AH2166" s="24" t="s">
        <v>19939</v>
      </c>
      <c r="AI2166" s="24" t="s">
        <v>19940</v>
      </c>
      <c r="AJ2166" s="27" t="s">
        <v>32599</v>
      </c>
      <c r="AK2166" s="28" t="s">
        <v>47</v>
      </c>
      <c r="AL2166" s="28">
        <v>10</v>
      </c>
      <c r="AM2166" s="28">
        <v>20211224</v>
      </c>
      <c r="AN2166" s="29">
        <v>420</v>
      </c>
      <c r="AO2166" s="29">
        <v>202304</v>
      </c>
      <c r="AP2166" s="29">
        <v>2022</v>
      </c>
      <c r="AQ2166" s="28">
        <v>42425833</v>
      </c>
      <c r="AR2166" s="28">
        <v>9686339</v>
      </c>
      <c r="AS2166" s="28">
        <v>700000</v>
      </c>
      <c r="AT2166" s="30">
        <v>2</v>
      </c>
      <c r="AU2166" s="30"/>
      <c r="AV2166" s="30"/>
      <c r="AW2166" s="30"/>
      <c r="AX2166" s="30"/>
      <c r="AY2166" s="30"/>
      <c r="AZ2166" s="30"/>
      <c r="BA2166" s="30"/>
      <c r="BB2166" s="30" t="s">
        <v>54452</v>
      </c>
      <c r="BC2166" s="30" t="s">
        <v>54452</v>
      </c>
      <c r="BD2166" s="30" t="s">
        <v>54452</v>
      </c>
      <c r="BE2166" s="30" t="s">
        <v>54452</v>
      </c>
      <c r="BF2166" s="30" t="s">
        <v>54452</v>
      </c>
      <c r="BG2166" s="30">
        <v>7</v>
      </c>
      <c r="BH2166" s="30"/>
      <c r="BI2166" s="31"/>
    </row>
    <row r="2167" spans="1:61" ht="16.5">
      <c r="A2167" s="21" t="s">
        <v>12357</v>
      </c>
      <c r="B2167" s="21">
        <v>12231</v>
      </c>
      <c r="C2167" s="21">
        <v>3755015</v>
      </c>
      <c r="D2167" s="21">
        <v>2208802823</v>
      </c>
      <c r="E2167" s="22">
        <v>1101114400175</v>
      </c>
      <c r="F2167" s="24" t="s">
        <v>12358</v>
      </c>
      <c r="G2167" s="24" t="s">
        <v>44</v>
      </c>
      <c r="H2167" s="24" t="s">
        <v>51</v>
      </c>
      <c r="I2167" s="24" t="s">
        <v>65</v>
      </c>
      <c r="J2167" s="24" t="s">
        <v>605</v>
      </c>
      <c r="K2167" s="21">
        <v>55</v>
      </c>
      <c r="L2167" s="32" t="s">
        <v>12359</v>
      </c>
      <c r="M2167" s="21" t="s">
        <v>12360</v>
      </c>
      <c r="N2167" s="21">
        <v>1</v>
      </c>
      <c r="O2167" s="21" t="s">
        <v>55</v>
      </c>
      <c r="P2167" s="21">
        <v>0</v>
      </c>
      <c r="Q2167" s="21">
        <v>0</v>
      </c>
      <c r="R2167" s="21">
        <v>0</v>
      </c>
      <c r="S2167" s="33">
        <f>66023+395599</f>
        <v>461622</v>
      </c>
      <c r="T2167" s="21">
        <v>0</v>
      </c>
      <c r="U2167" s="33">
        <v>23710</v>
      </c>
      <c r="V2167" s="21">
        <v>0</v>
      </c>
      <c r="W2167" s="33">
        <v>103571</v>
      </c>
      <c r="X2167" s="33">
        <v>415486</v>
      </c>
      <c r="Y2167" s="33">
        <v>291000</v>
      </c>
      <c r="Z2167" s="16" t="s">
        <v>315</v>
      </c>
      <c r="AA2167" s="102">
        <v>0</v>
      </c>
      <c r="AB2167" s="21">
        <v>2.9</v>
      </c>
      <c r="AC2167" s="21">
        <v>4.5999999999999996</v>
      </c>
      <c r="AD2167" s="21">
        <v>0.2</v>
      </c>
      <c r="AE2167" s="21">
        <v>5.0999999999999996</v>
      </c>
      <c r="AF2167" s="21">
        <f t="shared" si="33"/>
        <v>12.8</v>
      </c>
      <c r="AG2167" s="21" t="s">
        <v>12361</v>
      </c>
      <c r="AH2167" s="24">
        <v>16004052</v>
      </c>
      <c r="AI2167" s="24" t="s">
        <v>12362</v>
      </c>
      <c r="AJ2167" s="27" t="s">
        <v>32600</v>
      </c>
      <c r="AK2167" s="28" t="s">
        <v>60</v>
      </c>
      <c r="AL2167" s="28">
        <v>10</v>
      </c>
      <c r="AM2167" s="28">
        <v>20100802</v>
      </c>
      <c r="AN2167" s="29">
        <v>335</v>
      </c>
      <c r="AO2167" s="29">
        <v>202212</v>
      </c>
      <c r="AP2167" s="29">
        <v>2022</v>
      </c>
      <c r="AQ2167" s="28">
        <v>46161887</v>
      </c>
      <c r="AR2167" s="28">
        <v>12176583</v>
      </c>
      <c r="AS2167" s="28">
        <v>1500000</v>
      </c>
      <c r="AT2167" s="30">
        <v>2</v>
      </c>
      <c r="AU2167" s="30"/>
      <c r="AV2167" s="30"/>
      <c r="AW2167" s="30"/>
      <c r="AX2167" s="30"/>
      <c r="AY2167" s="30"/>
      <c r="AZ2167" s="30"/>
      <c r="BA2167" s="30"/>
      <c r="BB2167" s="30" t="s">
        <v>54452</v>
      </c>
      <c r="BC2167" s="30" t="s">
        <v>54452</v>
      </c>
      <c r="BD2167" s="30" t="s">
        <v>54452</v>
      </c>
      <c r="BE2167" s="30" t="s">
        <v>54452</v>
      </c>
      <c r="BF2167" s="30" t="s">
        <v>54452</v>
      </c>
      <c r="BG2167" s="30">
        <v>5</v>
      </c>
      <c r="BH2167" s="30" t="s">
        <v>12363</v>
      </c>
      <c r="BI2167" s="31"/>
    </row>
    <row r="2168" spans="1:61" ht="16.5">
      <c r="A2168" s="21" t="s">
        <v>14430</v>
      </c>
      <c r="B2168" s="21">
        <v>14008</v>
      </c>
      <c r="C2168" s="21">
        <v>1138658</v>
      </c>
      <c r="D2168" s="21">
        <v>1078183669</v>
      </c>
      <c r="E2168" s="22">
        <v>1101111973125</v>
      </c>
      <c r="F2168" s="24" t="s">
        <v>14431</v>
      </c>
      <c r="G2168" s="24" t="s">
        <v>44</v>
      </c>
      <c r="H2168" s="24" t="s">
        <v>51</v>
      </c>
      <c r="I2168" s="24" t="s">
        <v>52</v>
      </c>
      <c r="J2168" s="24" t="s">
        <v>966</v>
      </c>
      <c r="K2168" s="21">
        <v>62</v>
      </c>
      <c r="L2168" s="32" t="s">
        <v>14432</v>
      </c>
      <c r="M2168" s="21" t="s">
        <v>14433</v>
      </c>
      <c r="N2168" s="21">
        <v>1</v>
      </c>
      <c r="O2168" s="21" t="s">
        <v>55</v>
      </c>
      <c r="P2168" s="21">
        <v>0</v>
      </c>
      <c r="Q2168" s="21">
        <v>0</v>
      </c>
      <c r="R2168" s="33">
        <v>269668</v>
      </c>
      <c r="S2168" s="21">
        <v>0</v>
      </c>
      <c r="T2168" s="21">
        <v>0</v>
      </c>
      <c r="U2168" s="33">
        <v>593128</v>
      </c>
      <c r="V2168" s="21">
        <v>0</v>
      </c>
      <c r="W2168" s="33">
        <v>102019</v>
      </c>
      <c r="X2168" s="21">
        <v>0</v>
      </c>
      <c r="Y2168" s="21">
        <v>0</v>
      </c>
      <c r="Z2168" s="16" t="s">
        <v>315</v>
      </c>
      <c r="AA2168" s="102">
        <v>0</v>
      </c>
      <c r="AB2168" s="21">
        <v>2.6</v>
      </c>
      <c r="AC2168" s="99">
        <v>0</v>
      </c>
      <c r="AD2168" s="21">
        <v>5.9</v>
      </c>
      <c r="AE2168" s="21">
        <v>1</v>
      </c>
      <c r="AF2168" s="21">
        <f t="shared" ref="AF2168:AF2231" si="34">SUM(AA2168:AE2168)</f>
        <v>9.5</v>
      </c>
      <c r="AG2168" s="21" t="s">
        <v>14434</v>
      </c>
      <c r="AH2168" s="24" t="s">
        <v>14435</v>
      </c>
      <c r="AI2168" s="24" t="s">
        <v>14436</v>
      </c>
      <c r="AJ2168" s="27" t="s">
        <v>32601</v>
      </c>
      <c r="AK2168" s="28" t="s">
        <v>60</v>
      </c>
      <c r="AL2168" s="28">
        <v>10</v>
      </c>
      <c r="AM2168" s="28">
        <v>20000518</v>
      </c>
      <c r="AN2168" s="29">
        <v>452</v>
      </c>
      <c r="AO2168" s="29">
        <v>202304</v>
      </c>
      <c r="AP2168" s="29">
        <v>2022</v>
      </c>
      <c r="AQ2168" s="28">
        <v>70829749</v>
      </c>
      <c r="AR2168" s="28">
        <v>27437073</v>
      </c>
      <c r="AS2168" s="28">
        <v>7387200</v>
      </c>
      <c r="AT2168" s="30">
        <v>2</v>
      </c>
      <c r="AU2168" s="30"/>
      <c r="AV2168" s="30"/>
      <c r="AW2168" s="30"/>
      <c r="AX2168" s="30"/>
      <c r="AY2168" s="30"/>
      <c r="AZ2168" s="30"/>
      <c r="BA2168" s="30"/>
      <c r="BB2168" s="30" t="s">
        <v>54452</v>
      </c>
      <c r="BC2168" s="30" t="s">
        <v>54452</v>
      </c>
      <c r="BD2168" s="30" t="s">
        <v>54452</v>
      </c>
      <c r="BE2168" s="30" t="s">
        <v>54452</v>
      </c>
      <c r="BF2168" s="30" t="s">
        <v>54452</v>
      </c>
      <c r="BG2168" s="30">
        <v>4</v>
      </c>
      <c r="BH2168" s="30" t="s">
        <v>237</v>
      </c>
      <c r="BI2168" s="31"/>
    </row>
    <row r="2169" spans="1:61" ht="16.5">
      <c r="A2169" s="21" t="s">
        <v>15418</v>
      </c>
      <c r="B2169" s="21">
        <v>14686</v>
      </c>
      <c r="C2169" s="21">
        <v>1465658</v>
      </c>
      <c r="D2169" s="21">
        <v>2088118350</v>
      </c>
      <c r="E2169" s="22">
        <v>1101110380967</v>
      </c>
      <c r="F2169" s="24" t="s">
        <v>15419</v>
      </c>
      <c r="G2169" s="24" t="s">
        <v>44</v>
      </c>
      <c r="H2169" s="24" t="s">
        <v>51</v>
      </c>
      <c r="I2169" s="24" t="s">
        <v>52</v>
      </c>
      <c r="J2169" s="24" t="s">
        <v>363</v>
      </c>
      <c r="K2169" s="21">
        <v>63</v>
      </c>
      <c r="L2169" s="32" t="s">
        <v>15420</v>
      </c>
      <c r="M2169" s="21" t="s">
        <v>15421</v>
      </c>
      <c r="N2169" s="21">
        <v>1</v>
      </c>
      <c r="O2169" s="21" t="s">
        <v>55</v>
      </c>
      <c r="P2169" s="33">
        <v>352378</v>
      </c>
      <c r="Q2169" s="33">
        <f>234548+15666</f>
        <v>250214</v>
      </c>
      <c r="R2169" s="33">
        <v>297000</v>
      </c>
      <c r="S2169" s="21">
        <v>0</v>
      </c>
      <c r="T2169" s="21">
        <v>0</v>
      </c>
      <c r="U2169" s="21">
        <v>0</v>
      </c>
      <c r="V2169" s="21">
        <v>0</v>
      </c>
      <c r="W2169" s="33">
        <v>176223</v>
      </c>
      <c r="X2169" s="21">
        <v>0</v>
      </c>
      <c r="Y2169" s="21">
        <v>0</v>
      </c>
      <c r="Z2169" s="16" t="s">
        <v>315</v>
      </c>
      <c r="AA2169" s="21">
        <v>3.5</v>
      </c>
      <c r="AB2169" s="21">
        <v>5.4</v>
      </c>
      <c r="AC2169" s="99">
        <v>0</v>
      </c>
      <c r="AD2169" s="99">
        <v>0</v>
      </c>
      <c r="AE2169" s="21">
        <v>1.7</v>
      </c>
      <c r="AF2169" s="21">
        <f t="shared" si="34"/>
        <v>10.6</v>
      </c>
      <c r="AG2169" s="21" t="s">
        <v>15422</v>
      </c>
      <c r="AH2169" s="24" t="s">
        <v>15423</v>
      </c>
      <c r="AI2169" s="24" t="s">
        <v>15424</v>
      </c>
      <c r="AJ2169" s="27" t="s">
        <v>32602</v>
      </c>
      <c r="AK2169" s="28" t="s">
        <v>60</v>
      </c>
      <c r="AL2169" s="28">
        <v>10</v>
      </c>
      <c r="AM2169" s="28">
        <v>19840830</v>
      </c>
      <c r="AN2169" s="29">
        <v>749</v>
      </c>
      <c r="AO2169" s="29">
        <v>202305</v>
      </c>
      <c r="AP2169" s="29">
        <v>2022</v>
      </c>
      <c r="AQ2169" s="28">
        <v>128916992</v>
      </c>
      <c r="AR2169" s="28">
        <v>60874421</v>
      </c>
      <c r="AS2169" s="28">
        <v>500000</v>
      </c>
      <c r="AT2169" s="30">
        <v>2</v>
      </c>
      <c r="AU2169" s="30"/>
      <c r="AV2169" s="30"/>
      <c r="AW2169" s="30"/>
      <c r="AX2169" s="30"/>
      <c r="AY2169" s="30"/>
      <c r="AZ2169" s="30"/>
      <c r="BA2169" s="30"/>
      <c r="BB2169" s="30" t="s">
        <v>54452</v>
      </c>
      <c r="BC2169" s="30" t="s">
        <v>54452</v>
      </c>
      <c r="BD2169" s="30" t="s">
        <v>54452</v>
      </c>
      <c r="BE2169" s="30" t="s">
        <v>54452</v>
      </c>
      <c r="BF2169" s="30" t="s">
        <v>54452</v>
      </c>
      <c r="BG2169" s="30">
        <v>7</v>
      </c>
      <c r="BH2169" s="30"/>
      <c r="BI2169" s="31"/>
    </row>
    <row r="2170" spans="1:61" ht="16.5">
      <c r="A2170" s="21" t="s">
        <v>12277</v>
      </c>
      <c r="B2170" s="21">
        <v>12190</v>
      </c>
      <c r="C2170" s="21">
        <v>6522181</v>
      </c>
      <c r="D2170" s="21">
        <v>6108800237</v>
      </c>
      <c r="E2170" s="22">
        <v>1601110407464</v>
      </c>
      <c r="F2170" s="24" t="s">
        <v>12278</v>
      </c>
      <c r="G2170" s="24" t="s">
        <v>44</v>
      </c>
      <c r="H2170" s="24" t="s">
        <v>51</v>
      </c>
      <c r="I2170" s="24" t="s">
        <v>65</v>
      </c>
      <c r="J2170" s="24" t="s">
        <v>605</v>
      </c>
      <c r="K2170" s="21">
        <v>55</v>
      </c>
      <c r="L2170" s="32" t="s">
        <v>12279</v>
      </c>
      <c r="M2170" s="21" t="s">
        <v>12280</v>
      </c>
      <c r="N2170" s="21">
        <v>1</v>
      </c>
      <c r="O2170" s="21" t="s">
        <v>55</v>
      </c>
      <c r="P2170" s="33">
        <v>227595</v>
      </c>
      <c r="Q2170" s="33">
        <v>682786</v>
      </c>
      <c r="R2170" s="33">
        <v>602185</v>
      </c>
      <c r="S2170" s="21">
        <v>0</v>
      </c>
      <c r="T2170" s="21">
        <v>0</v>
      </c>
      <c r="U2170" s="33">
        <v>11913</v>
      </c>
      <c r="V2170" s="21">
        <v>0</v>
      </c>
      <c r="W2170" s="33">
        <v>826519</v>
      </c>
      <c r="X2170" s="21">
        <v>0</v>
      </c>
      <c r="Y2170" s="21">
        <v>0</v>
      </c>
      <c r="Z2170" s="16" t="s">
        <v>315</v>
      </c>
      <c r="AA2170" s="21">
        <v>2.2000000000000002</v>
      </c>
      <c r="AB2170" s="21">
        <v>12.8</v>
      </c>
      <c r="AC2170" s="99">
        <v>0</v>
      </c>
      <c r="AD2170" s="21">
        <v>0.1</v>
      </c>
      <c r="AE2170" s="21">
        <v>8.1999999999999993</v>
      </c>
      <c r="AF2170" s="21">
        <f t="shared" si="34"/>
        <v>23.299999999999997</v>
      </c>
      <c r="AG2170" s="21" t="s">
        <v>12281</v>
      </c>
      <c r="AH2170" s="24" t="s">
        <v>12282</v>
      </c>
      <c r="AI2170" s="24" t="s">
        <v>12283</v>
      </c>
      <c r="AJ2170" s="27" t="s">
        <v>32603</v>
      </c>
      <c r="AK2170" s="28" t="s">
        <v>60</v>
      </c>
      <c r="AL2170" s="28">
        <v>10</v>
      </c>
      <c r="AM2170" s="28">
        <v>20150908</v>
      </c>
      <c r="AN2170" s="29">
        <v>341</v>
      </c>
      <c r="AO2170" s="29">
        <v>202303</v>
      </c>
      <c r="AP2170" s="29">
        <v>2022</v>
      </c>
      <c r="AQ2170" s="28">
        <v>20658740</v>
      </c>
      <c r="AR2170" s="28">
        <v>8304754</v>
      </c>
      <c r="AS2170" s="28">
        <v>300000</v>
      </c>
      <c r="AT2170" s="30">
        <v>2</v>
      </c>
      <c r="AU2170" s="30"/>
      <c r="AV2170" s="30"/>
      <c r="AW2170" s="30"/>
      <c r="AX2170" s="30"/>
      <c r="AY2170" s="30"/>
      <c r="AZ2170" s="30"/>
      <c r="BA2170" s="30"/>
      <c r="BB2170" s="30" t="s">
        <v>54452</v>
      </c>
      <c r="BC2170" s="30" t="s">
        <v>54452</v>
      </c>
      <c r="BD2170" s="30" t="s">
        <v>54452</v>
      </c>
      <c r="BE2170" s="30" t="s">
        <v>54452</v>
      </c>
      <c r="BF2170" s="30" t="s">
        <v>54452</v>
      </c>
      <c r="BG2170" s="30">
        <v>7</v>
      </c>
      <c r="BH2170" s="30" t="s">
        <v>12284</v>
      </c>
      <c r="BI2170" s="31"/>
    </row>
    <row r="2171" spans="1:61" ht="16.5">
      <c r="A2171" s="21" t="s">
        <v>15277</v>
      </c>
      <c r="B2171" s="21">
        <v>14596</v>
      </c>
      <c r="C2171" s="21">
        <v>1481843</v>
      </c>
      <c r="D2171" s="21">
        <v>1148610252</v>
      </c>
      <c r="E2171" s="22">
        <v>1101112275562</v>
      </c>
      <c r="F2171" s="24" t="s">
        <v>15278</v>
      </c>
      <c r="G2171" s="24" t="s">
        <v>44</v>
      </c>
      <c r="H2171" s="24" t="s">
        <v>51</v>
      </c>
      <c r="I2171" s="24" t="s">
        <v>52</v>
      </c>
      <c r="J2171" s="24" t="s">
        <v>966</v>
      </c>
      <c r="K2171" s="21">
        <v>62</v>
      </c>
      <c r="L2171" s="32" t="s">
        <v>15279</v>
      </c>
      <c r="M2171" s="21" t="s">
        <v>15280</v>
      </c>
      <c r="N2171" s="21">
        <v>1</v>
      </c>
      <c r="O2171" s="21" t="s">
        <v>55</v>
      </c>
      <c r="P2171" s="21">
        <v>0</v>
      </c>
      <c r="Q2171" s="21">
        <v>0</v>
      </c>
      <c r="R2171" s="33">
        <v>109388</v>
      </c>
      <c r="S2171" s="21">
        <v>0</v>
      </c>
      <c r="T2171" s="21">
        <v>0</v>
      </c>
      <c r="U2171" s="33">
        <v>928032</v>
      </c>
      <c r="V2171" s="21">
        <v>0</v>
      </c>
      <c r="W2171" s="33">
        <v>84378</v>
      </c>
      <c r="X2171" s="21">
        <v>0</v>
      </c>
      <c r="Y2171" s="21">
        <v>0</v>
      </c>
      <c r="Z2171" s="16" t="s">
        <v>315</v>
      </c>
      <c r="AA2171" s="102">
        <v>0</v>
      </c>
      <c r="AB2171" s="21">
        <v>1</v>
      </c>
      <c r="AC2171" s="99">
        <v>0</v>
      </c>
      <c r="AD2171" s="21">
        <v>9.1999999999999993</v>
      </c>
      <c r="AE2171" s="21">
        <v>0.8</v>
      </c>
      <c r="AF2171" s="21">
        <f t="shared" si="34"/>
        <v>11</v>
      </c>
      <c r="AG2171" s="21" t="s">
        <v>14404</v>
      </c>
      <c r="AH2171" s="24" t="s">
        <v>15281</v>
      </c>
      <c r="AI2171" s="24" t="s">
        <v>15282</v>
      </c>
      <c r="AJ2171" s="27" t="s">
        <v>32504</v>
      </c>
      <c r="AK2171" s="28" t="s">
        <v>60</v>
      </c>
      <c r="AL2171" s="28">
        <v>10</v>
      </c>
      <c r="AM2171" s="28">
        <v>20010702</v>
      </c>
      <c r="AN2171" s="29">
        <v>457</v>
      </c>
      <c r="AO2171" s="29">
        <v>202303</v>
      </c>
      <c r="AP2171" s="29">
        <v>2022</v>
      </c>
      <c r="AQ2171" s="28">
        <v>69258671</v>
      </c>
      <c r="AR2171" s="28">
        <v>30578015</v>
      </c>
      <c r="AS2171" s="28">
        <v>7313365</v>
      </c>
      <c r="AT2171" s="30">
        <v>2</v>
      </c>
      <c r="AU2171" s="30"/>
      <c r="AV2171" s="30"/>
      <c r="AW2171" s="30"/>
      <c r="AX2171" s="30"/>
      <c r="AY2171" s="30"/>
      <c r="AZ2171" s="30"/>
      <c r="BA2171" s="30"/>
      <c r="BB2171" s="30" t="s">
        <v>54452</v>
      </c>
      <c r="BC2171" s="30" t="s">
        <v>54452</v>
      </c>
      <c r="BD2171" s="30" t="s">
        <v>54452</v>
      </c>
      <c r="BE2171" s="30" t="s">
        <v>54452</v>
      </c>
      <c r="BF2171" s="30" t="s">
        <v>15283</v>
      </c>
      <c r="BG2171" s="30">
        <v>2</v>
      </c>
      <c r="BH2171" s="30"/>
      <c r="BI2171" s="31"/>
    </row>
    <row r="2172" spans="1:61" ht="16.5">
      <c r="A2172" s="21" t="s">
        <v>13846</v>
      </c>
      <c r="B2172" s="21">
        <v>13650</v>
      </c>
      <c r="C2172" s="21">
        <v>1762618</v>
      </c>
      <c r="D2172" s="21">
        <v>2148639239</v>
      </c>
      <c r="E2172" s="22">
        <v>1101111777585</v>
      </c>
      <c r="F2172" s="24" t="s">
        <v>13847</v>
      </c>
      <c r="G2172" s="24" t="s">
        <v>44</v>
      </c>
      <c r="H2172" s="24" t="s">
        <v>51</v>
      </c>
      <c r="I2172" s="24" t="s">
        <v>52</v>
      </c>
      <c r="J2172" s="24" t="s">
        <v>462</v>
      </c>
      <c r="K2172" s="21">
        <v>56</v>
      </c>
      <c r="L2172" s="32" t="s">
        <v>13848</v>
      </c>
      <c r="M2172" s="21" t="s">
        <v>13849</v>
      </c>
      <c r="N2172" s="21">
        <v>1</v>
      </c>
      <c r="O2172" s="21" t="s">
        <v>83</v>
      </c>
      <c r="P2172" s="21">
        <v>0</v>
      </c>
      <c r="Q2172" s="21">
        <v>0</v>
      </c>
      <c r="R2172" s="21">
        <v>0</v>
      </c>
      <c r="S2172" s="21">
        <v>0</v>
      </c>
      <c r="T2172" s="21">
        <v>0</v>
      </c>
      <c r="U2172" s="33">
        <v>11133149</v>
      </c>
      <c r="V2172" s="21">
        <v>0</v>
      </c>
      <c r="W2172" s="33">
        <v>8409073</v>
      </c>
      <c r="X2172" s="33">
        <v>3368450502</v>
      </c>
      <c r="Y2172" s="33">
        <v>7504558485</v>
      </c>
      <c r="Z2172" s="16" t="s">
        <v>315</v>
      </c>
      <c r="AA2172" s="102">
        <v>0</v>
      </c>
      <c r="AB2172" s="21">
        <v>75</v>
      </c>
      <c r="AC2172" s="99">
        <v>0</v>
      </c>
      <c r="AD2172" s="21">
        <v>0.1</v>
      </c>
      <c r="AE2172" s="21">
        <v>33.700000000000003</v>
      </c>
      <c r="AF2172" s="21">
        <f t="shared" si="34"/>
        <v>108.8</v>
      </c>
      <c r="AG2172" s="21" t="s">
        <v>13850</v>
      </c>
      <c r="AH2172" s="24" t="s">
        <v>13851</v>
      </c>
      <c r="AI2172" s="24" t="s">
        <v>13852</v>
      </c>
      <c r="AJ2172" s="27" t="s">
        <v>32604</v>
      </c>
      <c r="AK2172" s="28" t="s">
        <v>70</v>
      </c>
      <c r="AL2172" s="28">
        <v>10</v>
      </c>
      <c r="AM2172" s="28">
        <v>19990921</v>
      </c>
      <c r="AN2172" s="29">
        <v>363</v>
      </c>
      <c r="AO2172" s="29">
        <v>202306</v>
      </c>
      <c r="AP2172" s="29">
        <v>2022</v>
      </c>
      <c r="AQ2172" s="28">
        <v>77418922</v>
      </c>
      <c r="AR2172" s="28">
        <v>138892912</v>
      </c>
      <c r="AS2172" s="28">
        <v>6767842</v>
      </c>
      <c r="AT2172" s="30">
        <v>2</v>
      </c>
      <c r="AU2172" s="30"/>
      <c r="AV2172" s="30"/>
      <c r="AW2172" s="30"/>
      <c r="AX2172" s="30"/>
      <c r="AY2172" s="30"/>
      <c r="AZ2172" s="30"/>
      <c r="BA2172" s="30"/>
      <c r="BB2172" s="30" t="s">
        <v>54452</v>
      </c>
      <c r="BC2172" s="30" t="s">
        <v>54452</v>
      </c>
      <c r="BD2172" s="30" t="s">
        <v>54452</v>
      </c>
      <c r="BE2172" s="30" t="s">
        <v>54452</v>
      </c>
      <c r="BF2172" s="30" t="s">
        <v>54452</v>
      </c>
      <c r="BG2172" s="30">
        <v>4</v>
      </c>
      <c r="BH2172" s="30" t="s">
        <v>3728</v>
      </c>
      <c r="BI2172" s="31"/>
    </row>
    <row r="2173" spans="1:61" ht="16.5">
      <c r="A2173" s="21" t="s">
        <v>14437</v>
      </c>
      <c r="B2173" s="21">
        <v>14009</v>
      </c>
      <c r="C2173" s="21">
        <v>1879337</v>
      </c>
      <c r="D2173" s="21">
        <v>1078185124</v>
      </c>
      <c r="E2173" s="22">
        <v>1101111997240</v>
      </c>
      <c r="F2173" s="24" t="s">
        <v>14438</v>
      </c>
      <c r="G2173" s="24" t="s">
        <v>44</v>
      </c>
      <c r="H2173" s="24" t="s">
        <v>51</v>
      </c>
      <c r="I2173" s="24" t="s">
        <v>52</v>
      </c>
      <c r="J2173" s="24" t="s">
        <v>966</v>
      </c>
      <c r="K2173" s="21">
        <v>62</v>
      </c>
      <c r="L2173" s="32" t="s">
        <v>14439</v>
      </c>
      <c r="M2173" s="21" t="s">
        <v>14440</v>
      </c>
      <c r="N2173" s="21">
        <v>1</v>
      </c>
      <c r="O2173" s="21" t="s">
        <v>55</v>
      </c>
      <c r="P2173" s="21">
        <v>0</v>
      </c>
      <c r="Q2173" s="21">
        <v>0</v>
      </c>
      <c r="R2173" s="33">
        <v>120446</v>
      </c>
      <c r="S2173" s="21">
        <v>0</v>
      </c>
      <c r="T2173" s="21">
        <v>0</v>
      </c>
      <c r="U2173" s="33">
        <v>108005</v>
      </c>
      <c r="V2173" s="21">
        <v>0</v>
      </c>
      <c r="W2173" s="33">
        <v>46871</v>
      </c>
      <c r="X2173" s="21">
        <v>0</v>
      </c>
      <c r="Y2173" s="33">
        <v>38250</v>
      </c>
      <c r="Z2173" s="16" t="s">
        <v>315</v>
      </c>
      <c r="AA2173" s="102">
        <v>0</v>
      </c>
      <c r="AB2173" s="21">
        <v>1.5</v>
      </c>
      <c r="AC2173" s="99">
        <v>0</v>
      </c>
      <c r="AD2173" s="21">
        <v>1</v>
      </c>
      <c r="AE2173" s="21">
        <v>0.4</v>
      </c>
      <c r="AF2173" s="21">
        <f t="shared" si="34"/>
        <v>2.9</v>
      </c>
      <c r="AG2173" s="21" t="s">
        <v>14441</v>
      </c>
      <c r="AH2173" s="24" t="s">
        <v>14442</v>
      </c>
      <c r="AI2173" s="24" t="s">
        <v>14443</v>
      </c>
      <c r="AJ2173" s="27" t="s">
        <v>32605</v>
      </c>
      <c r="AK2173" s="28" t="s">
        <v>60</v>
      </c>
      <c r="AL2173" s="28">
        <v>10</v>
      </c>
      <c r="AM2173" s="28">
        <v>20000615</v>
      </c>
      <c r="AN2173" s="29">
        <v>447</v>
      </c>
      <c r="AO2173" s="29">
        <v>202304</v>
      </c>
      <c r="AP2173" s="29">
        <v>2022</v>
      </c>
      <c r="AQ2173" s="28">
        <v>63524135</v>
      </c>
      <c r="AR2173" s="28">
        <v>34184127</v>
      </c>
      <c r="AS2173" s="28">
        <v>7024900</v>
      </c>
      <c r="AT2173" s="30">
        <v>2</v>
      </c>
      <c r="AU2173" s="30"/>
      <c r="AV2173" s="30"/>
      <c r="AW2173" s="30"/>
      <c r="AX2173" s="30"/>
      <c r="AY2173" s="30"/>
      <c r="AZ2173" s="30"/>
      <c r="BA2173" s="30"/>
      <c r="BB2173" s="30" t="s">
        <v>54452</v>
      </c>
      <c r="BC2173" s="30" t="s">
        <v>54452</v>
      </c>
      <c r="BD2173" s="30" t="s">
        <v>54452</v>
      </c>
      <c r="BE2173" s="30" t="s">
        <v>54452</v>
      </c>
      <c r="BF2173" s="30" t="s">
        <v>14444</v>
      </c>
      <c r="BG2173" s="30">
        <v>2</v>
      </c>
      <c r="BH2173" s="30" t="s">
        <v>14408</v>
      </c>
      <c r="BI2173" s="31"/>
    </row>
    <row r="2174" spans="1:61" ht="16.5">
      <c r="A2174" s="21" t="s">
        <v>29784</v>
      </c>
      <c r="B2174" s="21">
        <v>24393</v>
      </c>
      <c r="C2174" s="21">
        <v>2642012</v>
      </c>
      <c r="D2174" s="21">
        <v>1018184113</v>
      </c>
      <c r="E2174" s="22">
        <v>1101112558273</v>
      </c>
      <c r="F2174" s="24" t="s">
        <v>29785</v>
      </c>
      <c r="G2174" s="24" t="s">
        <v>104</v>
      </c>
      <c r="H2174" s="24" t="s">
        <v>51</v>
      </c>
      <c r="I2174" s="24" t="s">
        <v>65</v>
      </c>
      <c r="J2174" s="24" t="s">
        <v>363</v>
      </c>
      <c r="K2174" s="21">
        <v>63</v>
      </c>
      <c r="L2174" s="32" t="s">
        <v>29786</v>
      </c>
      <c r="M2174" s="21" t="s">
        <v>29787</v>
      </c>
      <c r="N2174" s="21">
        <v>1</v>
      </c>
      <c r="O2174" s="21">
        <v>0</v>
      </c>
      <c r="P2174" s="21">
        <v>0</v>
      </c>
      <c r="Q2174" s="21">
        <v>0</v>
      </c>
      <c r="R2174" s="21">
        <v>0</v>
      </c>
      <c r="S2174" s="21">
        <v>0</v>
      </c>
      <c r="T2174" s="21">
        <v>0</v>
      </c>
      <c r="U2174" s="21">
        <v>0</v>
      </c>
      <c r="V2174" s="21">
        <v>0</v>
      </c>
      <c r="W2174" s="21">
        <v>0</v>
      </c>
      <c r="X2174" s="21">
        <v>0</v>
      </c>
      <c r="Y2174" s="21">
        <v>0</v>
      </c>
      <c r="Z2174" s="16" t="s">
        <v>315</v>
      </c>
      <c r="AA2174" s="101">
        <v>0</v>
      </c>
      <c r="AB2174" s="98">
        <v>0</v>
      </c>
      <c r="AC2174" s="98">
        <v>0</v>
      </c>
      <c r="AD2174" s="98">
        <v>0</v>
      </c>
      <c r="AE2174" s="98">
        <v>0</v>
      </c>
      <c r="AF2174" s="21">
        <f t="shared" si="34"/>
        <v>0</v>
      </c>
      <c r="AG2174" s="21" t="s">
        <v>29788</v>
      </c>
      <c r="AH2174" s="24" t="s">
        <v>29789</v>
      </c>
      <c r="AI2174" s="24" t="s">
        <v>29790</v>
      </c>
      <c r="AJ2174" s="27" t="s">
        <v>31198</v>
      </c>
      <c r="AK2174" s="28" t="s">
        <v>60</v>
      </c>
      <c r="AL2174" s="28">
        <v>10</v>
      </c>
      <c r="AM2174" s="28">
        <v>20020701</v>
      </c>
      <c r="AN2174" s="29">
        <v>438</v>
      </c>
      <c r="AO2174" s="29">
        <v>202212</v>
      </c>
      <c r="AP2174" s="29">
        <v>2022</v>
      </c>
      <c r="AQ2174" s="28">
        <v>13696027</v>
      </c>
      <c r="AR2174" s="28">
        <v>16475247</v>
      </c>
      <c r="AS2174" s="28">
        <v>500000</v>
      </c>
      <c r="AT2174" s="30">
        <v>2</v>
      </c>
      <c r="AU2174" s="30"/>
      <c r="AV2174" s="30"/>
      <c r="AW2174" s="30"/>
      <c r="AX2174" s="30"/>
      <c r="AY2174" s="30"/>
      <c r="AZ2174" s="30"/>
      <c r="BA2174" s="30"/>
      <c r="BB2174" s="30" t="s">
        <v>54452</v>
      </c>
      <c r="BC2174" s="30" t="s">
        <v>54452</v>
      </c>
      <c r="BD2174" s="30" t="s">
        <v>54452</v>
      </c>
      <c r="BE2174" s="30" t="s">
        <v>54452</v>
      </c>
      <c r="BF2174" s="30" t="s">
        <v>54452</v>
      </c>
      <c r="BG2174" s="30">
        <v>8</v>
      </c>
      <c r="BH2174" s="30"/>
      <c r="BI2174" s="31"/>
    </row>
    <row r="2175" spans="1:61" ht="16.5">
      <c r="A2175" s="21" t="s">
        <v>19997</v>
      </c>
      <c r="B2175" s="21">
        <v>24227</v>
      </c>
      <c r="C2175" s="21">
        <v>3752277</v>
      </c>
      <c r="D2175" s="21">
        <v>1078214534</v>
      </c>
      <c r="E2175" s="22">
        <v>1341220007297</v>
      </c>
      <c r="F2175" s="24" t="s">
        <v>19998</v>
      </c>
      <c r="G2175" s="24" t="s">
        <v>104</v>
      </c>
      <c r="H2175" s="24" t="s">
        <v>51</v>
      </c>
      <c r="I2175" s="24" t="s">
        <v>65</v>
      </c>
      <c r="J2175" s="24" t="s">
        <v>363</v>
      </c>
      <c r="K2175" s="21">
        <v>63</v>
      </c>
      <c r="L2175" s="32" t="s">
        <v>19999</v>
      </c>
      <c r="M2175" s="21" t="s">
        <v>2837</v>
      </c>
      <c r="N2175" s="21">
        <v>1</v>
      </c>
      <c r="O2175" s="21">
        <v>0</v>
      </c>
      <c r="P2175" s="21">
        <v>0</v>
      </c>
      <c r="Q2175" s="21">
        <v>0</v>
      </c>
      <c r="R2175" s="21">
        <v>0</v>
      </c>
      <c r="S2175" s="21">
        <v>0</v>
      </c>
      <c r="T2175" s="21">
        <v>0</v>
      </c>
      <c r="U2175" s="21">
        <v>0</v>
      </c>
      <c r="V2175" s="21">
        <v>0</v>
      </c>
      <c r="W2175" s="21">
        <v>0</v>
      </c>
      <c r="X2175" s="21">
        <v>0</v>
      </c>
      <c r="Y2175" s="21">
        <v>0</v>
      </c>
      <c r="Z2175" s="16" t="s">
        <v>315</v>
      </c>
      <c r="AA2175" s="101">
        <v>0</v>
      </c>
      <c r="AB2175" s="98">
        <v>0</v>
      </c>
      <c r="AC2175" s="98">
        <v>0</v>
      </c>
      <c r="AD2175" s="98">
        <v>0</v>
      </c>
      <c r="AE2175" s="98">
        <v>0</v>
      </c>
      <c r="AF2175" s="21">
        <f t="shared" si="34"/>
        <v>0</v>
      </c>
      <c r="AG2175" s="21" t="s">
        <v>20000</v>
      </c>
      <c r="AH2175" s="24" t="s">
        <v>20001</v>
      </c>
      <c r="AI2175" s="24" t="s">
        <v>20002</v>
      </c>
      <c r="AJ2175" s="27" t="s">
        <v>32606</v>
      </c>
      <c r="AK2175" s="28" t="s">
        <v>47</v>
      </c>
      <c r="AL2175" s="28">
        <v>10</v>
      </c>
      <c r="AM2175" s="28">
        <v>20150701</v>
      </c>
      <c r="AN2175" s="29">
        <v>1300</v>
      </c>
      <c r="AO2175" s="29">
        <v>202111</v>
      </c>
      <c r="AP2175" s="29">
        <v>2022</v>
      </c>
      <c r="AQ2175" s="28">
        <v>187052980</v>
      </c>
      <c r="AR2175" s="28">
        <v>270748259</v>
      </c>
      <c r="AS2175" s="28">
        <v>2049922</v>
      </c>
      <c r="AT2175" s="30">
        <v>2</v>
      </c>
      <c r="AU2175" s="30"/>
      <c r="AV2175" s="30"/>
      <c r="AW2175" s="30"/>
      <c r="AX2175" s="30"/>
      <c r="AY2175" s="30"/>
      <c r="AZ2175" s="30"/>
      <c r="BA2175" s="30"/>
      <c r="BB2175" s="30" t="s">
        <v>54452</v>
      </c>
      <c r="BC2175" s="30" t="s">
        <v>54452</v>
      </c>
      <c r="BD2175" s="30" t="s">
        <v>54452</v>
      </c>
      <c r="BE2175" s="30" t="s">
        <v>54452</v>
      </c>
      <c r="BF2175" s="30" t="s">
        <v>20003</v>
      </c>
      <c r="BG2175" s="30">
        <v>2</v>
      </c>
      <c r="BH2175" s="30" t="s">
        <v>20004</v>
      </c>
      <c r="BI2175" s="31"/>
    </row>
    <row r="2176" spans="1:61" ht="16.5">
      <c r="A2176" s="21" t="s">
        <v>20054</v>
      </c>
      <c r="B2176" s="21">
        <v>14262</v>
      </c>
      <c r="C2176" s="21">
        <v>2218924</v>
      </c>
      <c r="D2176" s="21">
        <v>2208204926</v>
      </c>
      <c r="E2176" s="22">
        <v>1146220029427</v>
      </c>
      <c r="F2176" s="24" t="s">
        <v>20055</v>
      </c>
      <c r="G2176" s="24" t="s">
        <v>44</v>
      </c>
      <c r="H2176" s="24" t="s">
        <v>51</v>
      </c>
      <c r="I2176" s="24" t="s">
        <v>65</v>
      </c>
      <c r="J2176" s="24" t="s">
        <v>1449</v>
      </c>
      <c r="K2176" s="21">
        <v>61</v>
      </c>
      <c r="L2176" s="32" t="s">
        <v>20056</v>
      </c>
      <c r="M2176" s="21" t="s">
        <v>10759</v>
      </c>
      <c r="N2176" s="26">
        <v>1</v>
      </c>
      <c r="O2176" s="26">
        <v>0</v>
      </c>
      <c r="P2176" s="26">
        <v>0</v>
      </c>
      <c r="Q2176" s="26">
        <v>0</v>
      </c>
      <c r="R2176" s="26">
        <v>0</v>
      </c>
      <c r="S2176" s="26">
        <v>0</v>
      </c>
      <c r="T2176" s="26">
        <v>0</v>
      </c>
      <c r="U2176" s="26">
        <v>0</v>
      </c>
      <c r="V2176" s="26">
        <v>0</v>
      </c>
      <c r="W2176" s="26">
        <v>0</v>
      </c>
      <c r="X2176" s="26">
        <v>0</v>
      </c>
      <c r="Y2176" s="26">
        <v>0</v>
      </c>
      <c r="Z2176" s="21"/>
      <c r="AA2176" s="101">
        <v>0</v>
      </c>
      <c r="AB2176" s="98">
        <v>0</v>
      </c>
      <c r="AC2176" s="98">
        <v>0</v>
      </c>
      <c r="AD2176" s="98">
        <v>0</v>
      </c>
      <c r="AE2176" s="98">
        <v>0</v>
      </c>
      <c r="AF2176" s="21">
        <f t="shared" si="34"/>
        <v>0</v>
      </c>
      <c r="AG2176" s="21" t="s">
        <v>20057</v>
      </c>
      <c r="AH2176" s="24" t="s">
        <v>1452</v>
      </c>
      <c r="AI2176" s="24" t="s">
        <v>20058</v>
      </c>
      <c r="AJ2176" s="27" t="s">
        <v>31658</v>
      </c>
      <c r="AK2176" s="28" t="s">
        <v>47</v>
      </c>
      <c r="AL2176" s="28">
        <v>10</v>
      </c>
      <c r="AM2176" s="28">
        <v>19950707</v>
      </c>
      <c r="AN2176" s="29">
        <v>966</v>
      </c>
      <c r="AO2176" s="29">
        <v>202208</v>
      </c>
      <c r="AP2176" s="29">
        <v>2022</v>
      </c>
      <c r="AQ2176" s="28">
        <v>53880961</v>
      </c>
      <c r="AR2176" s="28">
        <v>59659683</v>
      </c>
      <c r="AS2176" s="28">
        <v>10000</v>
      </c>
      <c r="AT2176" s="30">
        <v>2</v>
      </c>
      <c r="AU2176" s="30"/>
      <c r="AV2176" s="30"/>
      <c r="AW2176" s="30"/>
      <c r="AX2176" s="30"/>
      <c r="AY2176" s="30"/>
      <c r="AZ2176" s="30"/>
      <c r="BA2176" s="30"/>
      <c r="BB2176" s="30" t="s">
        <v>54452</v>
      </c>
      <c r="BC2176" s="30" t="s">
        <v>54452</v>
      </c>
      <c r="BD2176" s="30" t="s">
        <v>54452</v>
      </c>
      <c r="BE2176" s="30" t="s">
        <v>54452</v>
      </c>
      <c r="BF2176" s="30" t="s">
        <v>1454</v>
      </c>
      <c r="BG2176" s="30">
        <v>2</v>
      </c>
      <c r="BH2176" s="30" t="s">
        <v>13425</v>
      </c>
      <c r="BI2176" s="31"/>
    </row>
    <row r="2177" spans="1:61" ht="16.5">
      <c r="A2177" s="21" t="s">
        <v>20300</v>
      </c>
      <c r="B2177" s="21">
        <v>15327</v>
      </c>
      <c r="C2177" s="21">
        <v>1953429</v>
      </c>
      <c r="D2177" s="21">
        <v>2198200333</v>
      </c>
      <c r="E2177" s="22">
        <v>1148220000168</v>
      </c>
      <c r="F2177" s="24" t="s">
        <v>20301</v>
      </c>
      <c r="G2177" s="24" t="s">
        <v>44</v>
      </c>
      <c r="H2177" s="24" t="s">
        <v>51</v>
      </c>
      <c r="I2177" s="24" t="s">
        <v>65</v>
      </c>
      <c r="J2177" s="24" t="s">
        <v>105</v>
      </c>
      <c r="K2177" s="21">
        <v>64</v>
      </c>
      <c r="L2177" s="32" t="s">
        <v>20302</v>
      </c>
      <c r="M2177" s="21" t="s">
        <v>20303</v>
      </c>
      <c r="N2177" s="26">
        <v>2</v>
      </c>
      <c r="O2177" s="26">
        <v>0</v>
      </c>
      <c r="P2177" s="26">
        <v>0</v>
      </c>
      <c r="Q2177" s="26">
        <v>0</v>
      </c>
      <c r="R2177" s="26">
        <v>0</v>
      </c>
      <c r="S2177" s="26">
        <v>0</v>
      </c>
      <c r="T2177" s="26">
        <v>0</v>
      </c>
      <c r="U2177" s="26">
        <v>0</v>
      </c>
      <c r="V2177" s="26">
        <v>0</v>
      </c>
      <c r="W2177" s="26">
        <v>0</v>
      </c>
      <c r="X2177" s="26">
        <v>0</v>
      </c>
      <c r="Y2177" s="26">
        <v>0</v>
      </c>
      <c r="Z2177" s="16" t="s">
        <v>315</v>
      </c>
      <c r="AA2177" s="101">
        <v>0</v>
      </c>
      <c r="AB2177" s="98">
        <v>0</v>
      </c>
      <c r="AC2177" s="98">
        <v>0</v>
      </c>
      <c r="AD2177" s="98">
        <v>0</v>
      </c>
      <c r="AE2177" s="98">
        <v>0</v>
      </c>
      <c r="AF2177" s="21">
        <f t="shared" si="34"/>
        <v>0</v>
      </c>
      <c r="AG2177" s="21" t="s">
        <v>20304</v>
      </c>
      <c r="AH2177" s="24" t="s">
        <v>20305</v>
      </c>
      <c r="AI2177" s="24" t="s">
        <v>20306</v>
      </c>
      <c r="AJ2177" s="27" t="s">
        <v>32607</v>
      </c>
      <c r="AK2177" s="28" t="s">
        <v>47</v>
      </c>
      <c r="AL2177" s="28">
        <v>10</v>
      </c>
      <c r="AM2177" s="28">
        <v>20080328</v>
      </c>
      <c r="AN2177" s="29">
        <v>337</v>
      </c>
      <c r="AO2177" s="29">
        <v>202203</v>
      </c>
      <c r="AP2177" s="29">
        <v>2022</v>
      </c>
      <c r="AQ2177" s="28">
        <v>63316880</v>
      </c>
      <c r="AR2177" s="28">
        <v>68449902</v>
      </c>
      <c r="AS2177" s="28">
        <v>57796484</v>
      </c>
      <c r="AT2177" s="30">
        <v>2</v>
      </c>
      <c r="AU2177" s="30"/>
      <c r="AV2177" s="30"/>
      <c r="AW2177" s="30"/>
      <c r="AX2177" s="30"/>
      <c r="AY2177" s="30"/>
      <c r="AZ2177" s="30"/>
      <c r="BA2177" s="30"/>
      <c r="BB2177" s="30" t="s">
        <v>54452</v>
      </c>
      <c r="BC2177" s="30" t="s">
        <v>54452</v>
      </c>
      <c r="BD2177" s="30" t="s">
        <v>54452</v>
      </c>
      <c r="BE2177" s="30" t="s">
        <v>54452</v>
      </c>
      <c r="BF2177" s="30" t="s">
        <v>20307</v>
      </c>
      <c r="BG2177" s="30">
        <v>2</v>
      </c>
      <c r="BH2177" s="30"/>
      <c r="BI2177" s="31"/>
    </row>
    <row r="2178" spans="1:61" ht="16.5">
      <c r="A2178" s="21" t="s">
        <v>20418</v>
      </c>
      <c r="B2178" s="21">
        <v>15319</v>
      </c>
      <c r="C2178" s="21">
        <v>1947513</v>
      </c>
      <c r="D2178" s="21">
        <v>1308206960</v>
      </c>
      <c r="E2178" s="22">
        <v>1112220000436</v>
      </c>
      <c r="F2178" s="24" t="s">
        <v>20419</v>
      </c>
      <c r="G2178" s="24" t="s">
        <v>44</v>
      </c>
      <c r="H2178" s="24" t="s">
        <v>51</v>
      </c>
      <c r="I2178" s="24" t="s">
        <v>65</v>
      </c>
      <c r="J2178" s="24" t="s">
        <v>363</v>
      </c>
      <c r="K2178" s="21">
        <v>63</v>
      </c>
      <c r="L2178" s="32" t="s">
        <v>20420</v>
      </c>
      <c r="M2178" s="21" t="s">
        <v>5728</v>
      </c>
      <c r="N2178" s="26">
        <v>1</v>
      </c>
      <c r="O2178" s="26">
        <v>0</v>
      </c>
      <c r="P2178" s="26">
        <v>0</v>
      </c>
      <c r="Q2178" s="26">
        <v>0</v>
      </c>
      <c r="R2178" s="26">
        <v>0</v>
      </c>
      <c r="S2178" s="26">
        <v>0</v>
      </c>
      <c r="T2178" s="26">
        <v>0</v>
      </c>
      <c r="U2178" s="26">
        <v>0</v>
      </c>
      <c r="V2178" s="26">
        <v>0</v>
      </c>
      <c r="W2178" s="26">
        <v>0</v>
      </c>
      <c r="X2178" s="26">
        <v>0</v>
      </c>
      <c r="Y2178" s="26">
        <v>0</v>
      </c>
      <c r="Z2178" s="21"/>
      <c r="AA2178" s="101">
        <v>0</v>
      </c>
      <c r="AB2178" s="98">
        <v>0</v>
      </c>
      <c r="AC2178" s="98">
        <v>0</v>
      </c>
      <c r="AD2178" s="98">
        <v>0</v>
      </c>
      <c r="AE2178" s="98">
        <v>0</v>
      </c>
      <c r="AF2178" s="21">
        <f t="shared" si="34"/>
        <v>0</v>
      </c>
      <c r="AG2178" s="21" t="s">
        <v>20421</v>
      </c>
      <c r="AH2178" s="24" t="s">
        <v>20422</v>
      </c>
      <c r="AI2178" s="24" t="s">
        <v>20423</v>
      </c>
      <c r="AJ2178" s="27" t="s">
        <v>32608</v>
      </c>
      <c r="AK2178" s="28" t="s">
        <v>47</v>
      </c>
      <c r="AL2178" s="28">
        <v>10</v>
      </c>
      <c r="AM2178" s="28">
        <v>19851029</v>
      </c>
      <c r="AN2178" s="29">
        <v>1800</v>
      </c>
      <c r="AO2178" s="29">
        <v>202212</v>
      </c>
      <c r="AP2178" s="29">
        <v>2022</v>
      </c>
      <c r="AQ2178" s="28">
        <v>285031882</v>
      </c>
      <c r="AR2178" s="28">
        <v>238248057</v>
      </c>
      <c r="AS2178" s="28">
        <v>654457</v>
      </c>
      <c r="AT2178" s="30">
        <v>2</v>
      </c>
      <c r="AU2178" s="30"/>
      <c r="AV2178" s="30"/>
      <c r="AW2178" s="30"/>
      <c r="AX2178" s="30"/>
      <c r="AY2178" s="30"/>
      <c r="AZ2178" s="30"/>
      <c r="BA2178" s="30"/>
      <c r="BB2178" s="30" t="s">
        <v>54452</v>
      </c>
      <c r="BC2178" s="30" t="s">
        <v>54452</v>
      </c>
      <c r="BD2178" s="30" t="s">
        <v>54452</v>
      </c>
      <c r="BE2178" s="30" t="s">
        <v>54452</v>
      </c>
      <c r="BF2178" s="30" t="s">
        <v>54452</v>
      </c>
      <c r="BG2178" s="30">
        <v>4</v>
      </c>
      <c r="BH2178" s="30" t="s">
        <v>9492</v>
      </c>
      <c r="BI2178" s="31"/>
    </row>
    <row r="2179" spans="1:61" ht="16.5">
      <c r="A2179" s="21" t="s">
        <v>20841</v>
      </c>
      <c r="B2179" s="21">
        <v>1422</v>
      </c>
      <c r="C2179" s="21">
        <v>1566703</v>
      </c>
      <c r="D2179" s="21">
        <v>1138202144</v>
      </c>
      <c r="E2179" s="22">
        <v>1151220000179</v>
      </c>
      <c r="F2179" s="24" t="s">
        <v>20842</v>
      </c>
      <c r="G2179" s="24" t="s">
        <v>44</v>
      </c>
      <c r="H2179" s="24" t="s">
        <v>51</v>
      </c>
      <c r="I2179" s="24" t="s">
        <v>65</v>
      </c>
      <c r="J2179" s="24" t="s">
        <v>1035</v>
      </c>
      <c r="K2179" s="21">
        <v>9</v>
      </c>
      <c r="L2179" s="32" t="s">
        <v>20843</v>
      </c>
      <c r="M2179" s="21" t="s">
        <v>20844</v>
      </c>
      <c r="N2179" s="21">
        <v>1</v>
      </c>
      <c r="O2179" s="21">
        <v>0</v>
      </c>
      <c r="P2179" s="21">
        <v>0</v>
      </c>
      <c r="Q2179" s="21">
        <v>0</v>
      </c>
      <c r="R2179" s="21">
        <v>0</v>
      </c>
      <c r="S2179" s="21">
        <v>0</v>
      </c>
      <c r="T2179" s="21">
        <v>0</v>
      </c>
      <c r="U2179" s="21">
        <v>0</v>
      </c>
      <c r="V2179" s="21">
        <v>0</v>
      </c>
      <c r="W2179" s="21">
        <v>0</v>
      </c>
      <c r="X2179" s="21">
        <v>0</v>
      </c>
      <c r="Y2179" s="21">
        <v>0</v>
      </c>
      <c r="Z2179" s="16" t="s">
        <v>56</v>
      </c>
      <c r="AA2179" s="101">
        <v>0</v>
      </c>
      <c r="AB2179" s="98">
        <v>0</v>
      </c>
      <c r="AC2179" s="98">
        <v>0</v>
      </c>
      <c r="AD2179" s="98">
        <v>0</v>
      </c>
      <c r="AE2179" s="98">
        <v>0</v>
      </c>
      <c r="AF2179" s="21">
        <f t="shared" si="34"/>
        <v>0</v>
      </c>
      <c r="AG2179" s="21" t="s">
        <v>20845</v>
      </c>
      <c r="AH2179" s="24" t="s">
        <v>20846</v>
      </c>
      <c r="AI2179" s="24" t="s">
        <v>20847</v>
      </c>
      <c r="AJ2179" s="27" t="s">
        <v>32609</v>
      </c>
      <c r="AK2179" s="28" t="s">
        <v>47</v>
      </c>
      <c r="AL2179" s="28">
        <v>10</v>
      </c>
      <c r="AM2179" s="28">
        <v>19301230</v>
      </c>
      <c r="AN2179" s="29">
        <v>433</v>
      </c>
      <c r="AO2179" s="29">
        <v>202203</v>
      </c>
      <c r="AP2179" s="29">
        <v>2022</v>
      </c>
      <c r="AQ2179" s="28">
        <v>46207177</v>
      </c>
      <c r="AR2179" s="28">
        <v>77086741</v>
      </c>
      <c r="AS2179" s="28">
        <v>2652595</v>
      </c>
      <c r="AT2179" s="30">
        <v>2</v>
      </c>
      <c r="AU2179" s="30"/>
      <c r="AV2179" s="30"/>
      <c r="AW2179" s="30"/>
      <c r="AX2179" s="30"/>
      <c r="AY2179" s="30"/>
      <c r="AZ2179" s="30"/>
      <c r="BA2179" s="30"/>
      <c r="BB2179" s="30" t="s">
        <v>54452</v>
      </c>
      <c r="BC2179" s="30" t="s">
        <v>54452</v>
      </c>
      <c r="BD2179" s="30" t="s">
        <v>54452</v>
      </c>
      <c r="BE2179" s="30" t="s">
        <v>54452</v>
      </c>
      <c r="BF2179" s="30" t="s">
        <v>54452</v>
      </c>
      <c r="BG2179" s="30">
        <v>8</v>
      </c>
      <c r="BH2179" s="30"/>
      <c r="BI2179" s="31"/>
    </row>
    <row r="2180" spans="1:61" ht="16.5">
      <c r="A2180" s="21" t="s">
        <v>21015</v>
      </c>
      <c r="B2180" s="21">
        <v>14035</v>
      </c>
      <c r="C2180" s="21">
        <v>3619631</v>
      </c>
      <c r="D2180" s="21">
        <v>3148213322</v>
      </c>
      <c r="E2180" s="22">
        <v>1601220006742</v>
      </c>
      <c r="F2180" s="24" t="s">
        <v>21016</v>
      </c>
      <c r="G2180" s="24" t="s">
        <v>44</v>
      </c>
      <c r="H2180" s="24" t="s">
        <v>51</v>
      </c>
      <c r="I2180" s="24" t="s">
        <v>65</v>
      </c>
      <c r="J2180" s="24" t="s">
        <v>363</v>
      </c>
      <c r="K2180" s="21">
        <v>63</v>
      </c>
      <c r="L2180" s="32" t="s">
        <v>21017</v>
      </c>
      <c r="M2180" s="21" t="s">
        <v>21018</v>
      </c>
      <c r="N2180" s="26">
        <v>1</v>
      </c>
      <c r="O2180" s="26">
        <v>0</v>
      </c>
      <c r="P2180" s="26">
        <v>0</v>
      </c>
      <c r="Q2180" s="26">
        <v>0</v>
      </c>
      <c r="R2180" s="26">
        <v>0</v>
      </c>
      <c r="S2180" s="26">
        <v>0</v>
      </c>
      <c r="T2180" s="26">
        <v>0</v>
      </c>
      <c r="U2180" s="26">
        <v>0</v>
      </c>
      <c r="V2180" s="26">
        <v>0</v>
      </c>
      <c r="W2180" s="26">
        <v>0</v>
      </c>
      <c r="X2180" s="26">
        <v>0</v>
      </c>
      <c r="Y2180" s="26">
        <v>0</v>
      </c>
      <c r="Z2180" s="21"/>
      <c r="AA2180" s="101">
        <v>0</v>
      </c>
      <c r="AB2180" s="98">
        <v>0</v>
      </c>
      <c r="AC2180" s="98">
        <v>0</v>
      </c>
      <c r="AD2180" s="98">
        <v>0</v>
      </c>
      <c r="AE2180" s="98">
        <v>0</v>
      </c>
      <c r="AF2180" s="21">
        <f t="shared" si="34"/>
        <v>0</v>
      </c>
      <c r="AG2180" s="21" t="s">
        <v>21019</v>
      </c>
      <c r="AH2180" s="24" t="s">
        <v>21020</v>
      </c>
      <c r="AI2180" s="24" t="s">
        <v>21021</v>
      </c>
      <c r="AJ2180" s="27" t="s">
        <v>32610</v>
      </c>
      <c r="AK2180" s="28" t="s">
        <v>47</v>
      </c>
      <c r="AL2180" s="28">
        <v>10</v>
      </c>
      <c r="AM2180" s="28">
        <v>20090626</v>
      </c>
      <c r="AN2180" s="29">
        <v>576</v>
      </c>
      <c r="AO2180" s="29">
        <v>202203</v>
      </c>
      <c r="AP2180" s="29">
        <v>2022</v>
      </c>
      <c r="AQ2180" s="28">
        <v>8157406732</v>
      </c>
      <c r="AR2180" s="28">
        <v>4444824</v>
      </c>
      <c r="AS2180" s="28">
        <v>24500</v>
      </c>
      <c r="AT2180" s="30">
        <v>2</v>
      </c>
      <c r="AU2180" s="30"/>
      <c r="AV2180" s="30"/>
      <c r="AW2180" s="30"/>
      <c r="AX2180" s="30"/>
      <c r="AY2180" s="30"/>
      <c r="AZ2180" s="30"/>
      <c r="BA2180" s="30"/>
      <c r="BB2180" s="30" t="s">
        <v>54452</v>
      </c>
      <c r="BC2180" s="30" t="s">
        <v>54452</v>
      </c>
      <c r="BD2180" s="30" t="s">
        <v>54452</v>
      </c>
      <c r="BE2180" s="30" t="s">
        <v>54452</v>
      </c>
      <c r="BF2180" s="30" t="s">
        <v>54452</v>
      </c>
      <c r="BG2180" s="30">
        <v>4</v>
      </c>
      <c r="BH2180" s="30" t="s">
        <v>21022</v>
      </c>
      <c r="BI2180" s="31"/>
    </row>
    <row r="2181" spans="1:61" ht="16.5">
      <c r="A2181" s="21" t="s">
        <v>21485</v>
      </c>
      <c r="B2181" s="21">
        <v>14186</v>
      </c>
      <c r="C2181" s="21">
        <v>1357794</v>
      </c>
      <c r="D2181" s="21">
        <v>1218206253</v>
      </c>
      <c r="E2181" s="22">
        <v>1241220002678</v>
      </c>
      <c r="F2181" s="24" t="s">
        <v>21486</v>
      </c>
      <c r="G2181" s="24" t="s">
        <v>44</v>
      </c>
      <c r="H2181" s="24" t="s">
        <v>51</v>
      </c>
      <c r="I2181" s="24" t="s">
        <v>65</v>
      </c>
      <c r="J2181" s="24" t="s">
        <v>363</v>
      </c>
      <c r="K2181" s="21">
        <v>63</v>
      </c>
      <c r="L2181" s="32" t="s">
        <v>21487</v>
      </c>
      <c r="M2181" s="21" t="s">
        <v>9769</v>
      </c>
      <c r="N2181" s="26">
        <v>1</v>
      </c>
      <c r="O2181" s="26">
        <v>0</v>
      </c>
      <c r="P2181" s="26">
        <v>0</v>
      </c>
      <c r="Q2181" s="26">
        <v>0</v>
      </c>
      <c r="R2181" s="26">
        <v>0</v>
      </c>
      <c r="S2181" s="26">
        <v>0</v>
      </c>
      <c r="T2181" s="26">
        <v>0</v>
      </c>
      <c r="U2181" s="26">
        <v>0</v>
      </c>
      <c r="V2181" s="26">
        <v>0</v>
      </c>
      <c r="W2181" s="26">
        <v>0</v>
      </c>
      <c r="X2181" s="26">
        <v>0</v>
      </c>
      <c r="Y2181" s="26">
        <v>0</v>
      </c>
      <c r="Z2181" s="21"/>
      <c r="AA2181" s="101">
        <v>0</v>
      </c>
      <c r="AB2181" s="98">
        <v>0</v>
      </c>
      <c r="AC2181" s="98">
        <v>0</v>
      </c>
      <c r="AD2181" s="98">
        <v>0</v>
      </c>
      <c r="AE2181" s="98">
        <v>0</v>
      </c>
      <c r="AF2181" s="21">
        <f t="shared" si="34"/>
        <v>0</v>
      </c>
      <c r="AG2181" s="21" t="s">
        <v>21488</v>
      </c>
      <c r="AH2181" s="24" t="s">
        <v>21489</v>
      </c>
      <c r="AI2181" s="24" t="s">
        <v>21490</v>
      </c>
      <c r="AJ2181" s="27" t="s">
        <v>32611</v>
      </c>
      <c r="AK2181" s="28" t="s">
        <v>47</v>
      </c>
      <c r="AL2181" s="28">
        <v>10</v>
      </c>
      <c r="AM2181" s="28">
        <v>19920701</v>
      </c>
      <c r="AN2181" s="29">
        <v>313</v>
      </c>
      <c r="AO2181" s="29">
        <v>202203</v>
      </c>
      <c r="AP2181" s="29">
        <v>2022</v>
      </c>
      <c r="AQ2181" s="28">
        <v>51629733</v>
      </c>
      <c r="AR2181" s="28">
        <v>155987673</v>
      </c>
      <c r="AS2181" s="28">
        <v>138836</v>
      </c>
      <c r="AT2181" s="30">
        <v>2</v>
      </c>
      <c r="AU2181" s="30"/>
      <c r="AV2181" s="30"/>
      <c r="AW2181" s="30"/>
      <c r="AX2181" s="30"/>
      <c r="AY2181" s="30"/>
      <c r="AZ2181" s="30"/>
      <c r="BA2181" s="30"/>
      <c r="BB2181" s="30" t="s">
        <v>54452</v>
      </c>
      <c r="BC2181" s="30" t="s">
        <v>54452</v>
      </c>
      <c r="BD2181" s="30" t="s">
        <v>54452</v>
      </c>
      <c r="BE2181" s="30" t="s">
        <v>54452</v>
      </c>
      <c r="BF2181" s="30" t="s">
        <v>54452</v>
      </c>
      <c r="BG2181" s="30">
        <v>7</v>
      </c>
      <c r="BH2181" s="30" t="s">
        <v>645</v>
      </c>
      <c r="BI2181" s="31"/>
    </row>
    <row r="2182" spans="1:61" ht="16.5">
      <c r="A2182" s="21" t="s">
        <v>21623</v>
      </c>
      <c r="B2182" s="21">
        <v>15256</v>
      </c>
      <c r="C2182" s="21">
        <v>1498202</v>
      </c>
      <c r="D2182" s="21">
        <v>1198201008</v>
      </c>
      <c r="E2182" s="22">
        <v>1151220000210</v>
      </c>
      <c r="F2182" s="24" t="s">
        <v>21624</v>
      </c>
      <c r="G2182" s="24" t="s">
        <v>44</v>
      </c>
      <c r="H2182" s="24" t="s">
        <v>51</v>
      </c>
      <c r="I2182" s="24" t="s">
        <v>65</v>
      </c>
      <c r="J2182" s="24" t="s">
        <v>363</v>
      </c>
      <c r="K2182" s="21">
        <v>63</v>
      </c>
      <c r="L2182" s="32" t="s">
        <v>21625</v>
      </c>
      <c r="M2182" s="21" t="s">
        <v>21626</v>
      </c>
      <c r="N2182" s="26">
        <v>1</v>
      </c>
      <c r="O2182" s="26">
        <v>0</v>
      </c>
      <c r="P2182" s="26">
        <v>0</v>
      </c>
      <c r="Q2182" s="26">
        <v>0</v>
      </c>
      <c r="R2182" s="26">
        <v>0</v>
      </c>
      <c r="S2182" s="26">
        <v>0</v>
      </c>
      <c r="T2182" s="26">
        <v>0</v>
      </c>
      <c r="U2182" s="26">
        <v>0</v>
      </c>
      <c r="V2182" s="26">
        <v>0</v>
      </c>
      <c r="W2182" s="26">
        <v>0</v>
      </c>
      <c r="X2182" s="26">
        <v>0</v>
      </c>
      <c r="Y2182" s="26">
        <v>0</v>
      </c>
      <c r="Z2182" s="21"/>
      <c r="AA2182" s="101">
        <v>0</v>
      </c>
      <c r="AB2182" s="98">
        <v>0</v>
      </c>
      <c r="AC2182" s="98">
        <v>0</v>
      </c>
      <c r="AD2182" s="98">
        <v>0</v>
      </c>
      <c r="AE2182" s="98">
        <v>0</v>
      </c>
      <c r="AF2182" s="21">
        <f t="shared" si="34"/>
        <v>0</v>
      </c>
      <c r="AG2182" s="21" t="s">
        <v>3546</v>
      </c>
      <c r="AH2182" s="24" t="s">
        <v>21627</v>
      </c>
      <c r="AI2182" s="24" t="s">
        <v>21628</v>
      </c>
      <c r="AJ2182" s="27" t="s">
        <v>32612</v>
      </c>
      <c r="AK2182" s="28" t="s">
        <v>47</v>
      </c>
      <c r="AL2182" s="28">
        <v>10</v>
      </c>
      <c r="AM2182" s="28">
        <v>19891012</v>
      </c>
      <c r="AN2182" s="29">
        <v>1325</v>
      </c>
      <c r="AO2182" s="29">
        <v>202212</v>
      </c>
      <c r="AP2182" s="29">
        <v>2022</v>
      </c>
      <c r="AQ2182" s="28">
        <v>437318632</v>
      </c>
      <c r="AR2182" s="28">
        <v>543466816</v>
      </c>
      <c r="AS2182" s="28">
        <v>1000</v>
      </c>
      <c r="AT2182" s="30">
        <v>2</v>
      </c>
      <c r="AU2182" s="30"/>
      <c r="AV2182" s="30"/>
      <c r="AW2182" s="30"/>
      <c r="AX2182" s="30"/>
      <c r="AY2182" s="30"/>
      <c r="AZ2182" s="30"/>
      <c r="BA2182" s="30"/>
      <c r="BB2182" s="30" t="s">
        <v>54452</v>
      </c>
      <c r="BC2182" s="30" t="s">
        <v>54452</v>
      </c>
      <c r="BD2182" s="30" t="s">
        <v>54452</v>
      </c>
      <c r="BE2182" s="30" t="s">
        <v>54452</v>
      </c>
      <c r="BF2182" s="30" t="s">
        <v>54452</v>
      </c>
      <c r="BG2182" s="30">
        <v>4</v>
      </c>
      <c r="BH2182" s="30" t="s">
        <v>237</v>
      </c>
      <c r="BI2182" s="31"/>
    </row>
    <row r="2183" spans="1:61" ht="16.5">
      <c r="A2183" s="21" t="s">
        <v>21846</v>
      </c>
      <c r="B2183" s="21">
        <v>24180</v>
      </c>
      <c r="C2183" s="21">
        <v>4035557</v>
      </c>
      <c r="D2183" s="21">
        <v>1238214098</v>
      </c>
      <c r="E2183" s="22">
        <v>1341220007304</v>
      </c>
      <c r="F2183" s="24" t="s">
        <v>21847</v>
      </c>
      <c r="G2183" s="24" t="s">
        <v>104</v>
      </c>
      <c r="H2183" s="24" t="s">
        <v>51</v>
      </c>
      <c r="I2183" s="24" t="s">
        <v>65</v>
      </c>
      <c r="J2183" s="24" t="s">
        <v>363</v>
      </c>
      <c r="K2183" s="21">
        <v>63</v>
      </c>
      <c r="L2183" s="32" t="s">
        <v>21848</v>
      </c>
      <c r="M2183" s="21" t="s">
        <v>21849</v>
      </c>
      <c r="N2183" s="26">
        <v>1</v>
      </c>
      <c r="O2183" s="26">
        <v>0</v>
      </c>
      <c r="P2183" s="26">
        <v>0</v>
      </c>
      <c r="Q2183" s="26">
        <v>0</v>
      </c>
      <c r="R2183" s="26">
        <v>0</v>
      </c>
      <c r="S2183" s="26">
        <v>0</v>
      </c>
      <c r="T2183" s="26">
        <v>0</v>
      </c>
      <c r="U2183" s="26">
        <v>0</v>
      </c>
      <c r="V2183" s="26">
        <v>0</v>
      </c>
      <c r="W2183" s="26">
        <v>0</v>
      </c>
      <c r="X2183" s="26">
        <v>0</v>
      </c>
      <c r="Y2183" s="26">
        <v>0</v>
      </c>
      <c r="Z2183" s="21"/>
      <c r="AA2183" s="101">
        <v>0</v>
      </c>
      <c r="AB2183" s="98">
        <v>0</v>
      </c>
      <c r="AC2183" s="98">
        <v>0</v>
      </c>
      <c r="AD2183" s="98">
        <v>0</v>
      </c>
      <c r="AE2183" s="98">
        <v>0</v>
      </c>
      <c r="AF2183" s="21">
        <f t="shared" si="34"/>
        <v>0</v>
      </c>
      <c r="AG2183" s="21" t="s">
        <v>21850</v>
      </c>
      <c r="AH2183" s="24" t="s">
        <v>21851</v>
      </c>
      <c r="AI2183" s="24" t="s">
        <v>21852</v>
      </c>
      <c r="AJ2183" s="27" t="s">
        <v>32613</v>
      </c>
      <c r="AK2183" s="28" t="s">
        <v>47</v>
      </c>
      <c r="AL2183" s="28">
        <v>10</v>
      </c>
      <c r="AM2183" s="28">
        <v>20100708</v>
      </c>
      <c r="AN2183" s="29">
        <v>548</v>
      </c>
      <c r="AO2183" s="29">
        <v>201903</v>
      </c>
      <c r="AP2183" s="29"/>
      <c r="AQ2183" s="28"/>
      <c r="AR2183" s="28"/>
      <c r="AS2183" s="28"/>
      <c r="AT2183" s="30">
        <v>2</v>
      </c>
      <c r="AU2183" s="30"/>
      <c r="AV2183" s="30"/>
      <c r="AW2183" s="30"/>
      <c r="AX2183" s="30"/>
      <c r="AY2183" s="30"/>
      <c r="AZ2183" s="30"/>
      <c r="BA2183" s="30"/>
      <c r="BB2183" s="30" t="s">
        <v>54452</v>
      </c>
      <c r="BC2183" s="30" t="s">
        <v>54452</v>
      </c>
      <c r="BD2183" s="30" t="s">
        <v>54452</v>
      </c>
      <c r="BE2183" s="30" t="s">
        <v>54452</v>
      </c>
      <c r="BF2183" s="30" t="s">
        <v>54452</v>
      </c>
      <c r="BG2183" s="30">
        <v>4</v>
      </c>
      <c r="BH2183" s="30" t="s">
        <v>237</v>
      </c>
      <c r="BI2183" s="31"/>
    </row>
    <row r="2184" spans="1:61" ht="16.5">
      <c r="A2184" s="21" t="s">
        <v>21967</v>
      </c>
      <c r="B2184" s="21">
        <v>24531</v>
      </c>
      <c r="C2184" s="21">
        <v>4101201</v>
      </c>
      <c r="D2184" s="21">
        <v>1198207375</v>
      </c>
      <c r="E2184" s="22">
        <v>2543220013138</v>
      </c>
      <c r="F2184" s="24" t="s">
        <v>21968</v>
      </c>
      <c r="G2184" s="24" t="s">
        <v>104</v>
      </c>
      <c r="H2184" s="24" t="s">
        <v>51</v>
      </c>
      <c r="I2184" s="24" t="s">
        <v>65</v>
      </c>
      <c r="J2184" s="24" t="s">
        <v>363</v>
      </c>
      <c r="K2184" s="21">
        <v>63</v>
      </c>
      <c r="L2184" s="32" t="s">
        <v>21969</v>
      </c>
      <c r="M2184" s="21" t="s">
        <v>1703</v>
      </c>
      <c r="N2184" s="26">
        <v>1</v>
      </c>
      <c r="O2184" s="26">
        <v>0</v>
      </c>
      <c r="P2184" s="26">
        <v>0</v>
      </c>
      <c r="Q2184" s="26">
        <v>0</v>
      </c>
      <c r="R2184" s="26">
        <v>0</v>
      </c>
      <c r="S2184" s="26">
        <v>0</v>
      </c>
      <c r="T2184" s="26">
        <v>0</v>
      </c>
      <c r="U2184" s="26">
        <v>0</v>
      </c>
      <c r="V2184" s="26">
        <v>0</v>
      </c>
      <c r="W2184" s="26">
        <v>0</v>
      </c>
      <c r="X2184" s="26">
        <v>0</v>
      </c>
      <c r="Y2184" s="26">
        <v>0</v>
      </c>
      <c r="Z2184" s="21"/>
      <c r="AA2184" s="101">
        <v>0</v>
      </c>
      <c r="AB2184" s="98">
        <v>0</v>
      </c>
      <c r="AC2184" s="98">
        <v>0</v>
      </c>
      <c r="AD2184" s="98">
        <v>0</v>
      </c>
      <c r="AE2184" s="98">
        <v>0</v>
      </c>
      <c r="AF2184" s="21">
        <f t="shared" si="34"/>
        <v>0</v>
      </c>
      <c r="AG2184" s="21" t="s">
        <v>21970</v>
      </c>
      <c r="AH2184" s="24" t="s">
        <v>21971</v>
      </c>
      <c r="AI2184" s="24" t="s">
        <v>21972</v>
      </c>
      <c r="AJ2184" s="27" t="s">
        <v>32614</v>
      </c>
      <c r="AK2184" s="28" t="s">
        <v>47</v>
      </c>
      <c r="AL2184" s="28">
        <v>10</v>
      </c>
      <c r="AM2184" s="28">
        <v>20100708</v>
      </c>
      <c r="AN2184" s="29">
        <v>1001</v>
      </c>
      <c r="AO2184" s="29">
        <v>202004</v>
      </c>
      <c r="AP2184" s="29">
        <v>2022</v>
      </c>
      <c r="AQ2184" s="28">
        <v>162299104</v>
      </c>
      <c r="AR2184" s="28">
        <v>308191810</v>
      </c>
      <c r="AS2184" s="28">
        <v>20349629</v>
      </c>
      <c r="AT2184" s="30">
        <v>2</v>
      </c>
      <c r="AU2184" s="30"/>
      <c r="AV2184" s="30"/>
      <c r="AW2184" s="30"/>
      <c r="AX2184" s="30"/>
      <c r="AY2184" s="30"/>
      <c r="AZ2184" s="30"/>
      <c r="BA2184" s="30"/>
      <c r="BB2184" s="30" t="s">
        <v>54452</v>
      </c>
      <c r="BC2184" s="30" t="s">
        <v>54452</v>
      </c>
      <c r="BD2184" s="30" t="s">
        <v>54452</v>
      </c>
      <c r="BE2184" s="30" t="s">
        <v>54452</v>
      </c>
      <c r="BF2184" s="30" t="s">
        <v>54452</v>
      </c>
      <c r="BG2184" s="30">
        <v>7</v>
      </c>
      <c r="BH2184" s="30" t="s">
        <v>21973</v>
      </c>
      <c r="BI2184" s="31"/>
    </row>
    <row r="2185" spans="1:61" ht="16.5">
      <c r="A2185" s="21" t="s">
        <v>22128</v>
      </c>
      <c r="B2185" s="21">
        <v>24611</v>
      </c>
      <c r="C2185" s="21">
        <v>2869448</v>
      </c>
      <c r="D2185" s="21">
        <v>6048200109</v>
      </c>
      <c r="E2185" s="22">
        <v>1841220000134</v>
      </c>
      <c r="F2185" s="24" t="s">
        <v>22129</v>
      </c>
      <c r="G2185" s="24" t="s">
        <v>104</v>
      </c>
      <c r="H2185" s="24" t="s">
        <v>51</v>
      </c>
      <c r="I2185" s="24" t="s">
        <v>65</v>
      </c>
      <c r="J2185" s="24" t="s">
        <v>105</v>
      </c>
      <c r="K2185" s="21">
        <v>64</v>
      </c>
      <c r="L2185" s="32" t="s">
        <v>22130</v>
      </c>
      <c r="M2185" s="21" t="s">
        <v>22131</v>
      </c>
      <c r="N2185" s="26">
        <v>1</v>
      </c>
      <c r="O2185" s="26">
        <v>0</v>
      </c>
      <c r="P2185" s="26">
        <v>0</v>
      </c>
      <c r="Q2185" s="26">
        <v>0</v>
      </c>
      <c r="R2185" s="26">
        <v>0</v>
      </c>
      <c r="S2185" s="26">
        <v>0</v>
      </c>
      <c r="T2185" s="26">
        <v>0</v>
      </c>
      <c r="U2185" s="26">
        <v>0</v>
      </c>
      <c r="V2185" s="26">
        <v>0</v>
      </c>
      <c r="W2185" s="26">
        <v>0</v>
      </c>
      <c r="X2185" s="26">
        <v>0</v>
      </c>
      <c r="Y2185" s="26">
        <v>0</v>
      </c>
      <c r="Z2185" s="21"/>
      <c r="AA2185" s="101">
        <v>0</v>
      </c>
      <c r="AB2185" s="98">
        <v>0</v>
      </c>
      <c r="AC2185" s="98">
        <v>0</v>
      </c>
      <c r="AD2185" s="98">
        <v>0</v>
      </c>
      <c r="AE2185" s="98">
        <v>0</v>
      </c>
      <c r="AF2185" s="21">
        <f t="shared" si="34"/>
        <v>0</v>
      </c>
      <c r="AG2185" s="21" t="s">
        <v>22132</v>
      </c>
      <c r="AH2185" s="24" t="s">
        <v>22133</v>
      </c>
      <c r="AI2185" s="24" t="s">
        <v>22134</v>
      </c>
      <c r="AJ2185" s="27" t="s">
        <v>32615</v>
      </c>
      <c r="AK2185" s="28" t="s">
        <v>47</v>
      </c>
      <c r="AL2185" s="28">
        <v>10</v>
      </c>
      <c r="AM2185" s="28">
        <v>19711011</v>
      </c>
      <c r="AN2185" s="29">
        <v>1162</v>
      </c>
      <c r="AO2185" s="29">
        <v>202012</v>
      </c>
      <c r="AP2185" s="29"/>
      <c r="AQ2185" s="28"/>
      <c r="AR2185" s="28"/>
      <c r="AS2185" s="28"/>
      <c r="AT2185" s="30">
        <v>2</v>
      </c>
      <c r="AU2185" s="30"/>
      <c r="AV2185" s="30"/>
      <c r="AW2185" s="30"/>
      <c r="AX2185" s="30"/>
      <c r="AY2185" s="30"/>
      <c r="AZ2185" s="30"/>
      <c r="BA2185" s="30"/>
      <c r="BB2185" s="30" t="s">
        <v>54452</v>
      </c>
      <c r="BC2185" s="30" t="s">
        <v>54452</v>
      </c>
      <c r="BD2185" s="30" t="s">
        <v>54452</v>
      </c>
      <c r="BE2185" s="30" t="s">
        <v>54452</v>
      </c>
      <c r="BF2185" s="30" t="s">
        <v>22135</v>
      </c>
      <c r="BG2185" s="30">
        <v>2</v>
      </c>
      <c r="BH2185" s="30" t="s">
        <v>101</v>
      </c>
      <c r="BI2185" s="31"/>
    </row>
    <row r="2186" spans="1:61" ht="16.5">
      <c r="A2186" s="21" t="s">
        <v>22457</v>
      </c>
      <c r="B2186" s="21">
        <v>24424</v>
      </c>
      <c r="C2186" s="21">
        <v>2456150</v>
      </c>
      <c r="D2186" s="21">
        <v>2118212932</v>
      </c>
      <c r="E2186" s="22">
        <v>1146220025970</v>
      </c>
      <c r="F2186" s="24" t="s">
        <v>22458</v>
      </c>
      <c r="G2186" s="24" t="s">
        <v>104</v>
      </c>
      <c r="H2186" s="24" t="s">
        <v>51</v>
      </c>
      <c r="I2186" s="24" t="s">
        <v>65</v>
      </c>
      <c r="J2186" s="24" t="s">
        <v>363</v>
      </c>
      <c r="K2186" s="21">
        <v>63</v>
      </c>
      <c r="L2186" s="32" t="s">
        <v>22459</v>
      </c>
      <c r="M2186" s="21" t="s">
        <v>22460</v>
      </c>
      <c r="N2186" s="26">
        <v>1</v>
      </c>
      <c r="O2186" s="26">
        <v>0</v>
      </c>
      <c r="P2186" s="26">
        <v>0</v>
      </c>
      <c r="Q2186" s="26">
        <v>0</v>
      </c>
      <c r="R2186" s="26">
        <v>0</v>
      </c>
      <c r="S2186" s="26">
        <v>0</v>
      </c>
      <c r="T2186" s="26">
        <v>0</v>
      </c>
      <c r="U2186" s="26">
        <v>0</v>
      </c>
      <c r="V2186" s="26">
        <v>0</v>
      </c>
      <c r="W2186" s="26">
        <v>0</v>
      </c>
      <c r="X2186" s="26">
        <v>0</v>
      </c>
      <c r="Y2186" s="26">
        <v>0</v>
      </c>
      <c r="Z2186" s="21"/>
      <c r="AA2186" s="101">
        <v>0</v>
      </c>
      <c r="AB2186" s="98">
        <v>0</v>
      </c>
      <c r="AC2186" s="98">
        <v>0</v>
      </c>
      <c r="AD2186" s="98">
        <v>0</v>
      </c>
      <c r="AE2186" s="98">
        <v>0</v>
      </c>
      <c r="AF2186" s="21">
        <f t="shared" si="34"/>
        <v>0</v>
      </c>
      <c r="AG2186" s="21" t="s">
        <v>22461</v>
      </c>
      <c r="AH2186" s="24" t="s">
        <v>22462</v>
      </c>
      <c r="AI2186" s="24" t="s">
        <v>22463</v>
      </c>
      <c r="AJ2186" s="27" t="s">
        <v>32616</v>
      </c>
      <c r="AK2186" s="28" t="s">
        <v>47</v>
      </c>
      <c r="AL2186" s="28">
        <v>10</v>
      </c>
      <c r="AM2186" s="28">
        <v>20000111</v>
      </c>
      <c r="AN2186" s="29">
        <v>1716</v>
      </c>
      <c r="AO2186" s="29">
        <v>202012</v>
      </c>
      <c r="AP2186" s="29">
        <v>2022</v>
      </c>
      <c r="AQ2186" s="28">
        <v>301786461</v>
      </c>
      <c r="AR2186" s="28">
        <v>125248734</v>
      </c>
      <c r="AS2186" s="28">
        <v>34004051</v>
      </c>
      <c r="AT2186" s="30">
        <v>2</v>
      </c>
      <c r="AU2186" s="30"/>
      <c r="AV2186" s="30"/>
      <c r="AW2186" s="30"/>
      <c r="AX2186" s="30"/>
      <c r="AY2186" s="30"/>
      <c r="AZ2186" s="30"/>
      <c r="BA2186" s="30"/>
      <c r="BB2186" s="30" t="s">
        <v>54452</v>
      </c>
      <c r="BC2186" s="30" t="s">
        <v>54452</v>
      </c>
      <c r="BD2186" s="30" t="s">
        <v>54452</v>
      </c>
      <c r="BE2186" s="30" t="s">
        <v>54452</v>
      </c>
      <c r="BF2186" s="30" t="s">
        <v>54452</v>
      </c>
      <c r="BG2186" s="30">
        <v>8</v>
      </c>
      <c r="BH2186" s="30"/>
      <c r="BI2186" s="31"/>
    </row>
    <row r="2187" spans="1:61" ht="16.5">
      <c r="A2187" s="21" t="s">
        <v>22494</v>
      </c>
      <c r="B2187" s="21">
        <v>13320</v>
      </c>
      <c r="C2187" s="21">
        <v>1757281</v>
      </c>
      <c r="D2187" s="21">
        <v>1068205309</v>
      </c>
      <c r="E2187" s="22">
        <v>1101220002534</v>
      </c>
      <c r="F2187" s="24" t="s">
        <v>22495</v>
      </c>
      <c r="G2187" s="24" t="s">
        <v>44</v>
      </c>
      <c r="H2187" s="24" t="s">
        <v>51</v>
      </c>
      <c r="I2187" s="24" t="s">
        <v>65</v>
      </c>
      <c r="J2187" s="24" t="s">
        <v>5648</v>
      </c>
      <c r="K2187" s="21">
        <v>59</v>
      </c>
      <c r="L2187" s="32" t="s">
        <v>22496</v>
      </c>
      <c r="M2187" s="21" t="s">
        <v>22497</v>
      </c>
      <c r="N2187" s="21">
        <v>1</v>
      </c>
      <c r="O2187" s="21">
        <v>0</v>
      </c>
      <c r="P2187" s="21">
        <v>0</v>
      </c>
      <c r="Q2187" s="21">
        <v>0</v>
      </c>
      <c r="R2187" s="21">
        <v>0</v>
      </c>
      <c r="S2187" s="21">
        <v>0</v>
      </c>
      <c r="T2187" s="21">
        <v>0</v>
      </c>
      <c r="U2187" s="21">
        <v>0</v>
      </c>
      <c r="V2187" s="21">
        <v>0</v>
      </c>
      <c r="W2187" s="21">
        <v>0</v>
      </c>
      <c r="X2187" s="21">
        <v>0</v>
      </c>
      <c r="Y2187" s="21">
        <v>0</v>
      </c>
      <c r="Z2187" s="16" t="s">
        <v>315</v>
      </c>
      <c r="AA2187" s="101">
        <v>0</v>
      </c>
      <c r="AB2187" s="98">
        <v>0</v>
      </c>
      <c r="AC2187" s="98">
        <v>0</v>
      </c>
      <c r="AD2187" s="98">
        <v>0</v>
      </c>
      <c r="AE2187" s="98">
        <v>0</v>
      </c>
      <c r="AF2187" s="21">
        <f t="shared" si="34"/>
        <v>0</v>
      </c>
      <c r="AG2187" s="21" t="s">
        <v>22498</v>
      </c>
      <c r="AH2187" s="24" t="s">
        <v>22499</v>
      </c>
      <c r="AI2187" s="24" t="s">
        <v>22500</v>
      </c>
      <c r="AJ2187" s="27" t="s">
        <v>32617</v>
      </c>
      <c r="AK2187" s="28" t="s">
        <v>47</v>
      </c>
      <c r="AL2187" s="28">
        <v>10</v>
      </c>
      <c r="AM2187" s="28">
        <v>19800826</v>
      </c>
      <c r="AN2187" s="29">
        <v>1498</v>
      </c>
      <c r="AO2187" s="29">
        <v>202203</v>
      </c>
      <c r="AP2187" s="29">
        <v>2022</v>
      </c>
      <c r="AQ2187" s="28">
        <v>561581258</v>
      </c>
      <c r="AR2187" s="28">
        <v>112086487</v>
      </c>
      <c r="AS2187" s="28">
        <v>5000000</v>
      </c>
      <c r="AT2187" s="30">
        <v>2</v>
      </c>
      <c r="AU2187" s="30"/>
      <c r="AV2187" s="30"/>
      <c r="AW2187" s="30"/>
      <c r="AX2187" s="30"/>
      <c r="AY2187" s="30"/>
      <c r="AZ2187" s="30"/>
      <c r="BA2187" s="30"/>
      <c r="BB2187" s="30" t="s">
        <v>54452</v>
      </c>
      <c r="BC2187" s="30" t="s">
        <v>54452</v>
      </c>
      <c r="BD2187" s="30" t="s">
        <v>54452</v>
      </c>
      <c r="BE2187" s="30" t="s">
        <v>54452</v>
      </c>
      <c r="BF2187" s="30" t="s">
        <v>54452</v>
      </c>
      <c r="BG2187" s="30">
        <v>8</v>
      </c>
      <c r="BH2187" s="30"/>
      <c r="BI2187" s="31"/>
    </row>
    <row r="2188" spans="1:61" ht="16.5">
      <c r="A2188" s="21" t="s">
        <v>22615</v>
      </c>
      <c r="B2188" s="21">
        <v>24788</v>
      </c>
      <c r="C2188" s="21">
        <v>2262655</v>
      </c>
      <c r="D2188" s="21">
        <v>4028200712</v>
      </c>
      <c r="E2188" s="22">
        <v>2101330000443</v>
      </c>
      <c r="F2188" s="24" t="s">
        <v>22616</v>
      </c>
      <c r="G2188" s="24" t="s">
        <v>104</v>
      </c>
      <c r="H2188" s="24" t="s">
        <v>51</v>
      </c>
      <c r="I2188" s="24" t="s">
        <v>65</v>
      </c>
      <c r="J2188" s="24" t="s">
        <v>105</v>
      </c>
      <c r="K2188" s="21">
        <v>64</v>
      </c>
      <c r="L2188" s="32" t="s">
        <v>22617</v>
      </c>
      <c r="M2188" s="21" t="s">
        <v>22618</v>
      </c>
      <c r="N2188" s="26">
        <v>1</v>
      </c>
      <c r="O2188" s="26">
        <v>0</v>
      </c>
      <c r="P2188" s="26">
        <v>0</v>
      </c>
      <c r="Q2188" s="26">
        <v>0</v>
      </c>
      <c r="R2188" s="26">
        <v>0</v>
      </c>
      <c r="S2188" s="26">
        <v>0</v>
      </c>
      <c r="T2188" s="26">
        <v>0</v>
      </c>
      <c r="U2188" s="26">
        <v>0</v>
      </c>
      <c r="V2188" s="26">
        <v>0</v>
      </c>
      <c r="W2188" s="26">
        <v>0</v>
      </c>
      <c r="X2188" s="26">
        <v>0</v>
      </c>
      <c r="Y2188" s="26">
        <v>0</v>
      </c>
      <c r="Z2188" s="16" t="s">
        <v>126</v>
      </c>
      <c r="AA2188" s="101">
        <v>0</v>
      </c>
      <c r="AB2188" s="98">
        <v>0</v>
      </c>
      <c r="AC2188" s="98">
        <v>0</v>
      </c>
      <c r="AD2188" s="98">
        <v>0</v>
      </c>
      <c r="AE2188" s="98">
        <v>0</v>
      </c>
      <c r="AF2188" s="21">
        <f t="shared" si="34"/>
        <v>0</v>
      </c>
      <c r="AG2188" s="21" t="s">
        <v>615</v>
      </c>
      <c r="AH2188" s="24" t="s">
        <v>22619</v>
      </c>
      <c r="AI2188" s="24" t="s">
        <v>22620</v>
      </c>
      <c r="AJ2188" s="27" t="s">
        <v>32618</v>
      </c>
      <c r="AK2188" s="28" t="s">
        <v>47</v>
      </c>
      <c r="AL2188" s="28">
        <v>10</v>
      </c>
      <c r="AM2188" s="28">
        <v>19710515</v>
      </c>
      <c r="AN2188" s="29">
        <v>1442</v>
      </c>
      <c r="AO2188" s="29">
        <v>202012</v>
      </c>
      <c r="AP2188" s="29"/>
      <c r="AQ2188" s="28"/>
      <c r="AR2188" s="28"/>
      <c r="AS2188" s="28"/>
      <c r="AT2188" s="30">
        <v>2</v>
      </c>
      <c r="AU2188" s="30"/>
      <c r="AV2188" s="30"/>
      <c r="AW2188" s="30"/>
      <c r="AX2188" s="30"/>
      <c r="AY2188" s="30"/>
      <c r="AZ2188" s="30"/>
      <c r="BA2188" s="30"/>
      <c r="BB2188" s="30" t="s">
        <v>54452</v>
      </c>
      <c r="BC2188" s="30" t="s">
        <v>54452</v>
      </c>
      <c r="BD2188" s="30" t="s">
        <v>54452</v>
      </c>
      <c r="BE2188" s="30" t="s">
        <v>54452</v>
      </c>
      <c r="BF2188" s="30" t="s">
        <v>54452</v>
      </c>
      <c r="BG2188" s="30">
        <v>8</v>
      </c>
      <c r="BH2188" s="30" t="s">
        <v>22621</v>
      </c>
      <c r="BI2188" s="31"/>
    </row>
    <row r="2189" spans="1:61" ht="16.5">
      <c r="A2189" s="21" t="s">
        <v>22635</v>
      </c>
      <c r="B2189" s="21">
        <v>22443</v>
      </c>
      <c r="C2189" s="21">
        <v>3035247</v>
      </c>
      <c r="D2189" s="21">
        <v>1018216927</v>
      </c>
      <c r="E2189" s="22">
        <v>1101220046186</v>
      </c>
      <c r="F2189" s="24" t="s">
        <v>22636</v>
      </c>
      <c r="G2189" s="24" t="s">
        <v>104</v>
      </c>
      <c r="H2189" s="24" t="s">
        <v>51</v>
      </c>
      <c r="I2189" s="24" t="s">
        <v>65</v>
      </c>
      <c r="J2189" s="24" t="s">
        <v>171</v>
      </c>
      <c r="K2189" s="21">
        <v>48</v>
      </c>
      <c r="L2189" s="32" t="s">
        <v>22637</v>
      </c>
      <c r="M2189" s="21" t="s">
        <v>22638</v>
      </c>
      <c r="N2189" s="26">
        <v>1</v>
      </c>
      <c r="O2189" s="26">
        <v>0</v>
      </c>
      <c r="P2189" s="26">
        <v>0</v>
      </c>
      <c r="Q2189" s="26">
        <v>0</v>
      </c>
      <c r="R2189" s="26">
        <v>0</v>
      </c>
      <c r="S2189" s="26">
        <v>0</v>
      </c>
      <c r="T2189" s="26">
        <v>0</v>
      </c>
      <c r="U2189" s="26">
        <v>0</v>
      </c>
      <c r="V2189" s="26">
        <v>0</v>
      </c>
      <c r="W2189" s="26">
        <v>0</v>
      </c>
      <c r="X2189" s="26">
        <v>0</v>
      </c>
      <c r="Y2189" s="26">
        <v>0</v>
      </c>
      <c r="Z2189" s="21"/>
      <c r="AA2189" s="101">
        <v>0</v>
      </c>
      <c r="AB2189" s="98">
        <v>0</v>
      </c>
      <c r="AC2189" s="98">
        <v>0</v>
      </c>
      <c r="AD2189" s="98">
        <v>0</v>
      </c>
      <c r="AE2189" s="98">
        <v>0</v>
      </c>
      <c r="AF2189" s="21">
        <f t="shared" si="34"/>
        <v>0</v>
      </c>
      <c r="AG2189" s="21" t="s">
        <v>22639</v>
      </c>
      <c r="AH2189" s="24" t="s">
        <v>22640</v>
      </c>
      <c r="AI2189" s="24" t="s">
        <v>22641</v>
      </c>
      <c r="AJ2189" s="27" t="s">
        <v>32619</v>
      </c>
      <c r="AK2189" s="28" t="s">
        <v>47</v>
      </c>
      <c r="AL2189" s="28">
        <v>10</v>
      </c>
      <c r="AM2189" s="28">
        <v>20080612</v>
      </c>
      <c r="AN2189" s="29">
        <v>427</v>
      </c>
      <c r="AO2189" s="29">
        <v>201903</v>
      </c>
      <c r="AP2189" s="29"/>
      <c r="AQ2189" s="28"/>
      <c r="AR2189" s="28"/>
      <c r="AS2189" s="28"/>
      <c r="AT2189" s="30">
        <v>2</v>
      </c>
      <c r="AU2189" s="30"/>
      <c r="AV2189" s="30"/>
      <c r="AW2189" s="30"/>
      <c r="AX2189" s="30"/>
      <c r="AY2189" s="30"/>
      <c r="AZ2189" s="30"/>
      <c r="BA2189" s="30"/>
      <c r="BB2189" s="30" t="s">
        <v>54452</v>
      </c>
      <c r="BC2189" s="30" t="s">
        <v>54452</v>
      </c>
      <c r="BD2189" s="30" t="s">
        <v>54452</v>
      </c>
      <c r="BE2189" s="30" t="s">
        <v>54452</v>
      </c>
      <c r="BF2189" s="30" t="s">
        <v>54452</v>
      </c>
      <c r="BG2189" s="30">
        <v>8</v>
      </c>
      <c r="BH2189" s="30"/>
      <c r="BI2189" s="31"/>
    </row>
    <row r="2190" spans="1:61" ht="16.5">
      <c r="A2190" s="21" t="s">
        <v>22692</v>
      </c>
      <c r="B2190" s="21">
        <v>24680</v>
      </c>
      <c r="C2190" s="21">
        <v>1388038</v>
      </c>
      <c r="D2190" s="21">
        <v>2188201101</v>
      </c>
      <c r="E2190" s="22">
        <v>1147220003246</v>
      </c>
      <c r="F2190" s="24" t="s">
        <v>22693</v>
      </c>
      <c r="G2190" s="24" t="s">
        <v>104</v>
      </c>
      <c r="H2190" s="24" t="s">
        <v>51</v>
      </c>
      <c r="I2190" s="24" t="s">
        <v>65</v>
      </c>
      <c r="J2190" s="24" t="s">
        <v>105</v>
      </c>
      <c r="K2190" s="21">
        <v>64</v>
      </c>
      <c r="L2190" s="32" t="s">
        <v>22694</v>
      </c>
      <c r="M2190" s="21" t="s">
        <v>22695</v>
      </c>
      <c r="N2190" s="26">
        <v>1</v>
      </c>
      <c r="O2190" s="26">
        <v>0</v>
      </c>
      <c r="P2190" s="26">
        <v>0</v>
      </c>
      <c r="Q2190" s="26">
        <v>0</v>
      </c>
      <c r="R2190" s="26">
        <v>0</v>
      </c>
      <c r="S2190" s="26">
        <v>0</v>
      </c>
      <c r="T2190" s="26">
        <v>0</v>
      </c>
      <c r="U2190" s="26">
        <v>0</v>
      </c>
      <c r="V2190" s="26">
        <v>0</v>
      </c>
      <c r="W2190" s="26">
        <v>0</v>
      </c>
      <c r="X2190" s="26">
        <v>0</v>
      </c>
      <c r="Y2190" s="26">
        <v>0</v>
      </c>
      <c r="Z2190" s="21"/>
      <c r="AA2190" s="101">
        <v>0</v>
      </c>
      <c r="AB2190" s="98">
        <v>0</v>
      </c>
      <c r="AC2190" s="98">
        <v>0</v>
      </c>
      <c r="AD2190" s="98">
        <v>0</v>
      </c>
      <c r="AE2190" s="98">
        <v>0</v>
      </c>
      <c r="AF2190" s="21">
        <f t="shared" si="34"/>
        <v>0</v>
      </c>
      <c r="AG2190" s="21" t="s">
        <v>22696</v>
      </c>
      <c r="AH2190" s="24" t="s">
        <v>22697</v>
      </c>
      <c r="AI2190" s="24" t="s">
        <v>22698</v>
      </c>
      <c r="AJ2190" s="27" t="s">
        <v>32620</v>
      </c>
      <c r="AK2190" s="28" t="s">
        <v>47</v>
      </c>
      <c r="AL2190" s="28">
        <v>10</v>
      </c>
      <c r="AM2190" s="28">
        <v>19901026</v>
      </c>
      <c r="AN2190" s="29">
        <v>592</v>
      </c>
      <c r="AO2190" s="29">
        <v>201903</v>
      </c>
      <c r="AP2190" s="29">
        <v>2022</v>
      </c>
      <c r="AQ2190" s="28">
        <v>1106321548</v>
      </c>
      <c r="AR2190" s="28">
        <v>930357028</v>
      </c>
      <c r="AS2190" s="28">
        <v>650000</v>
      </c>
      <c r="AT2190" s="30">
        <v>2</v>
      </c>
      <c r="AU2190" s="30"/>
      <c r="AV2190" s="30"/>
      <c r="AW2190" s="30"/>
      <c r="AX2190" s="30"/>
      <c r="AY2190" s="30"/>
      <c r="AZ2190" s="30"/>
      <c r="BA2190" s="30"/>
      <c r="BB2190" s="30" t="s">
        <v>54452</v>
      </c>
      <c r="BC2190" s="30" t="s">
        <v>54452</v>
      </c>
      <c r="BD2190" s="30" t="s">
        <v>54452</v>
      </c>
      <c r="BE2190" s="30" t="s">
        <v>54452</v>
      </c>
      <c r="BF2190" s="30" t="s">
        <v>54452</v>
      </c>
      <c r="BG2190" s="30">
        <v>7</v>
      </c>
      <c r="BH2190" s="30" t="s">
        <v>3728</v>
      </c>
      <c r="BI2190" s="31"/>
    </row>
    <row r="2191" spans="1:61" ht="16.5">
      <c r="A2191" s="21" t="s">
        <v>22753</v>
      </c>
      <c r="B2191" s="21">
        <v>23680</v>
      </c>
      <c r="C2191" s="21">
        <v>1630790</v>
      </c>
      <c r="D2191" s="21">
        <v>1178201069</v>
      </c>
      <c r="E2191" s="22">
        <v>1149220002110</v>
      </c>
      <c r="F2191" s="24" t="s">
        <v>22754</v>
      </c>
      <c r="G2191" s="24" t="s">
        <v>104</v>
      </c>
      <c r="H2191" s="24" t="s">
        <v>51</v>
      </c>
      <c r="I2191" s="24" t="s">
        <v>65</v>
      </c>
      <c r="J2191" s="24" t="s">
        <v>3733</v>
      </c>
      <c r="K2191" s="21">
        <v>58</v>
      </c>
      <c r="L2191" s="32" t="s">
        <v>22755</v>
      </c>
      <c r="M2191" s="21" t="s">
        <v>22756</v>
      </c>
      <c r="N2191" s="26">
        <v>1</v>
      </c>
      <c r="O2191" s="26">
        <v>0</v>
      </c>
      <c r="P2191" s="26">
        <v>0</v>
      </c>
      <c r="Q2191" s="26">
        <v>0</v>
      </c>
      <c r="R2191" s="26">
        <v>0</v>
      </c>
      <c r="S2191" s="26">
        <v>0</v>
      </c>
      <c r="T2191" s="26">
        <v>0</v>
      </c>
      <c r="U2191" s="26">
        <v>0</v>
      </c>
      <c r="V2191" s="26">
        <v>0</v>
      </c>
      <c r="W2191" s="26">
        <v>0</v>
      </c>
      <c r="X2191" s="26">
        <v>0</v>
      </c>
      <c r="Y2191" s="26">
        <v>0</v>
      </c>
      <c r="Z2191" s="21"/>
      <c r="AA2191" s="101">
        <v>0</v>
      </c>
      <c r="AB2191" s="98">
        <v>0</v>
      </c>
      <c r="AC2191" s="98">
        <v>0</v>
      </c>
      <c r="AD2191" s="98">
        <v>0</v>
      </c>
      <c r="AE2191" s="98">
        <v>0</v>
      </c>
      <c r="AF2191" s="21">
        <f t="shared" si="34"/>
        <v>0</v>
      </c>
      <c r="AG2191" s="21" t="s">
        <v>22757</v>
      </c>
      <c r="AH2191" s="24" t="s">
        <v>22758</v>
      </c>
      <c r="AI2191" s="24" t="s">
        <v>22759</v>
      </c>
      <c r="AJ2191" s="27" t="s">
        <v>32621</v>
      </c>
      <c r="AK2191" s="28" t="s">
        <v>47</v>
      </c>
      <c r="AL2191" s="28">
        <v>10</v>
      </c>
      <c r="AM2191" s="28">
        <v>19620125</v>
      </c>
      <c r="AN2191" s="29">
        <v>326</v>
      </c>
      <c r="AO2191" s="29">
        <v>201903</v>
      </c>
      <c r="AP2191" s="29"/>
      <c r="AQ2191" s="28"/>
      <c r="AR2191" s="28"/>
      <c r="AS2191" s="28"/>
      <c r="AT2191" s="30">
        <v>2</v>
      </c>
      <c r="AU2191" s="30"/>
      <c r="AV2191" s="30"/>
      <c r="AW2191" s="30"/>
      <c r="AX2191" s="30"/>
      <c r="AY2191" s="30"/>
      <c r="AZ2191" s="30"/>
      <c r="BA2191" s="30"/>
      <c r="BB2191" s="30" t="s">
        <v>54452</v>
      </c>
      <c r="BC2191" s="30" t="s">
        <v>54452</v>
      </c>
      <c r="BD2191" s="30" t="s">
        <v>54452</v>
      </c>
      <c r="BE2191" s="30" t="s">
        <v>54452</v>
      </c>
      <c r="BF2191" s="30" t="s">
        <v>22760</v>
      </c>
      <c r="BG2191" s="30">
        <v>2</v>
      </c>
      <c r="BH2191" s="30"/>
      <c r="BI2191" s="31"/>
    </row>
    <row r="2192" spans="1:61" ht="16.5">
      <c r="A2192" s="21" t="s">
        <v>22808</v>
      </c>
      <c r="B2192" s="21">
        <v>15321</v>
      </c>
      <c r="C2192" s="21">
        <v>1737578</v>
      </c>
      <c r="D2192" s="21">
        <v>1018204848</v>
      </c>
      <c r="E2192" s="22">
        <v>1101220024249</v>
      </c>
      <c r="F2192" s="24" t="s">
        <v>22809</v>
      </c>
      <c r="G2192" s="24" t="s">
        <v>44</v>
      </c>
      <c r="H2192" s="24" t="s">
        <v>51</v>
      </c>
      <c r="I2192" s="24" t="s">
        <v>65</v>
      </c>
      <c r="J2192" s="24" t="s">
        <v>105</v>
      </c>
      <c r="K2192" s="21">
        <v>64</v>
      </c>
      <c r="L2192" s="32" t="s">
        <v>22810</v>
      </c>
      <c r="M2192" s="21" t="s">
        <v>22811</v>
      </c>
      <c r="N2192" s="26">
        <v>1</v>
      </c>
      <c r="O2192" s="26">
        <v>0</v>
      </c>
      <c r="P2192" s="26">
        <v>0</v>
      </c>
      <c r="Q2192" s="26">
        <v>0</v>
      </c>
      <c r="R2192" s="26">
        <v>0</v>
      </c>
      <c r="S2192" s="26">
        <v>0</v>
      </c>
      <c r="T2192" s="26">
        <v>0</v>
      </c>
      <c r="U2192" s="26">
        <v>0</v>
      </c>
      <c r="V2192" s="26">
        <v>0</v>
      </c>
      <c r="W2192" s="26">
        <v>0</v>
      </c>
      <c r="X2192" s="26">
        <v>0</v>
      </c>
      <c r="Y2192" s="26">
        <v>0</v>
      </c>
      <c r="Z2192" s="21"/>
      <c r="AA2192" s="101">
        <v>0</v>
      </c>
      <c r="AB2192" s="98">
        <v>0</v>
      </c>
      <c r="AC2192" s="98">
        <v>0</v>
      </c>
      <c r="AD2192" s="98">
        <v>0</v>
      </c>
      <c r="AE2192" s="98">
        <v>0</v>
      </c>
      <c r="AF2192" s="21">
        <f t="shared" si="34"/>
        <v>0</v>
      </c>
      <c r="AG2192" s="21" t="s">
        <v>22812</v>
      </c>
      <c r="AH2192" s="24" t="s">
        <v>22813</v>
      </c>
      <c r="AI2192" s="24" t="s">
        <v>22814</v>
      </c>
      <c r="AJ2192" s="27" t="s">
        <v>32244</v>
      </c>
      <c r="AK2192" s="28" t="s">
        <v>47</v>
      </c>
      <c r="AL2192" s="28">
        <v>10</v>
      </c>
      <c r="AM2192" s="28">
        <v>19901019</v>
      </c>
      <c r="AN2192" s="29">
        <v>832</v>
      </c>
      <c r="AO2192" s="29">
        <v>202212</v>
      </c>
      <c r="AP2192" s="29">
        <v>2022</v>
      </c>
      <c r="AQ2192" s="28">
        <v>440794499</v>
      </c>
      <c r="AR2192" s="28">
        <v>333244468</v>
      </c>
      <c r="AS2192" s="28">
        <v>2401153</v>
      </c>
      <c r="AT2192" s="30">
        <v>2</v>
      </c>
      <c r="AU2192" s="30"/>
      <c r="AV2192" s="30"/>
      <c r="AW2192" s="30"/>
      <c r="AX2192" s="30"/>
      <c r="AY2192" s="30"/>
      <c r="AZ2192" s="30"/>
      <c r="BA2192" s="30"/>
      <c r="BB2192" s="30" t="s">
        <v>54452</v>
      </c>
      <c r="BC2192" s="30" t="s">
        <v>54452</v>
      </c>
      <c r="BD2192" s="30" t="s">
        <v>54452</v>
      </c>
      <c r="BE2192" s="30" t="s">
        <v>54452</v>
      </c>
      <c r="BF2192" s="30" t="s">
        <v>54452</v>
      </c>
      <c r="BG2192" s="30">
        <v>7</v>
      </c>
      <c r="BH2192" s="30" t="s">
        <v>22815</v>
      </c>
      <c r="BI2192" s="31"/>
    </row>
    <row r="2193" spans="1:61" ht="16.5">
      <c r="A2193" s="21" t="s">
        <v>22816</v>
      </c>
      <c r="B2193" s="21">
        <v>24635</v>
      </c>
      <c r="C2193" s="21">
        <v>2221907</v>
      </c>
      <c r="D2193" s="21">
        <v>5028200818</v>
      </c>
      <c r="E2193" s="22">
        <v>1701220000221</v>
      </c>
      <c r="F2193" s="24" t="s">
        <v>22817</v>
      </c>
      <c r="G2193" s="24" t="s">
        <v>104</v>
      </c>
      <c r="H2193" s="24" t="s">
        <v>51</v>
      </c>
      <c r="I2193" s="24" t="s">
        <v>65</v>
      </c>
      <c r="J2193" s="24" t="s">
        <v>105</v>
      </c>
      <c r="K2193" s="21">
        <v>64</v>
      </c>
      <c r="L2193" s="32" t="s">
        <v>22818</v>
      </c>
      <c r="M2193" s="21" t="s">
        <v>22819</v>
      </c>
      <c r="N2193" s="21">
        <v>1</v>
      </c>
      <c r="O2193" s="21">
        <v>0</v>
      </c>
      <c r="P2193" s="21">
        <v>0</v>
      </c>
      <c r="Q2193" s="21">
        <v>0</v>
      </c>
      <c r="R2193" s="21">
        <v>0</v>
      </c>
      <c r="S2193" s="21">
        <v>0</v>
      </c>
      <c r="T2193" s="21">
        <v>0</v>
      </c>
      <c r="U2193" s="21">
        <v>0</v>
      </c>
      <c r="V2193" s="21">
        <v>0</v>
      </c>
      <c r="W2193" s="21">
        <v>0</v>
      </c>
      <c r="X2193" s="21">
        <v>0</v>
      </c>
      <c r="Y2193" s="21">
        <v>0</v>
      </c>
      <c r="Z2193" s="16" t="s">
        <v>126</v>
      </c>
      <c r="AA2193" s="101">
        <v>0</v>
      </c>
      <c r="AB2193" s="98">
        <v>0</v>
      </c>
      <c r="AC2193" s="98">
        <v>0</v>
      </c>
      <c r="AD2193" s="98">
        <v>0</v>
      </c>
      <c r="AE2193" s="98">
        <v>0</v>
      </c>
      <c r="AF2193" s="21">
        <f t="shared" si="34"/>
        <v>0</v>
      </c>
      <c r="AG2193" s="21" t="s">
        <v>615</v>
      </c>
      <c r="AH2193" s="24" t="s">
        <v>22820</v>
      </c>
      <c r="AI2193" s="24" t="s">
        <v>22821</v>
      </c>
      <c r="AJ2193" s="27" t="s">
        <v>32622</v>
      </c>
      <c r="AK2193" s="28" t="s">
        <v>47</v>
      </c>
      <c r="AL2193" s="28">
        <v>10</v>
      </c>
      <c r="AM2193" s="28">
        <v>19620822</v>
      </c>
      <c r="AN2193" s="29">
        <v>1451</v>
      </c>
      <c r="AO2193" s="29">
        <v>201903</v>
      </c>
      <c r="AP2193" s="29"/>
      <c r="AQ2193" s="28"/>
      <c r="AR2193" s="28"/>
      <c r="AS2193" s="28"/>
      <c r="AT2193" s="30">
        <v>2</v>
      </c>
      <c r="AU2193" s="30"/>
      <c r="AV2193" s="30"/>
      <c r="AW2193" s="30"/>
      <c r="AX2193" s="30"/>
      <c r="AY2193" s="30"/>
      <c r="AZ2193" s="30"/>
      <c r="BA2193" s="30"/>
      <c r="BB2193" s="30" t="s">
        <v>54452</v>
      </c>
      <c r="BC2193" s="30" t="s">
        <v>54452</v>
      </c>
      <c r="BD2193" s="30" t="s">
        <v>54452</v>
      </c>
      <c r="BE2193" s="30" t="s">
        <v>54452</v>
      </c>
      <c r="BF2193" s="30" t="s">
        <v>54452</v>
      </c>
      <c r="BG2193" s="30">
        <v>7</v>
      </c>
      <c r="BH2193" s="30"/>
      <c r="BI2193" s="31"/>
    </row>
    <row r="2194" spans="1:61" ht="16.5">
      <c r="A2194" s="21" t="s">
        <v>22830</v>
      </c>
      <c r="B2194" s="21">
        <v>22293</v>
      </c>
      <c r="C2194" s="21">
        <v>2564651</v>
      </c>
      <c r="D2194" s="21">
        <v>5018202749</v>
      </c>
      <c r="E2194" s="22">
        <v>1701220000370</v>
      </c>
      <c r="F2194" s="24" t="s">
        <v>22831</v>
      </c>
      <c r="G2194" s="24" t="s">
        <v>104</v>
      </c>
      <c r="H2194" s="24" t="s">
        <v>51</v>
      </c>
      <c r="I2194" s="24" t="s">
        <v>65</v>
      </c>
      <c r="J2194" s="24" t="s">
        <v>171</v>
      </c>
      <c r="K2194" s="21">
        <v>48</v>
      </c>
      <c r="L2194" s="32" t="s">
        <v>22832</v>
      </c>
      <c r="M2194" s="21" t="s">
        <v>22833</v>
      </c>
      <c r="N2194" s="21">
        <v>1</v>
      </c>
      <c r="O2194" s="21">
        <v>0</v>
      </c>
      <c r="P2194" s="21">
        <v>0</v>
      </c>
      <c r="Q2194" s="21">
        <v>0</v>
      </c>
      <c r="R2194" s="21">
        <v>0</v>
      </c>
      <c r="S2194" s="21">
        <v>0</v>
      </c>
      <c r="T2194" s="21">
        <v>0</v>
      </c>
      <c r="U2194" s="21">
        <v>0</v>
      </c>
      <c r="V2194" s="21">
        <v>0</v>
      </c>
      <c r="W2194" s="21">
        <v>0</v>
      </c>
      <c r="X2194" s="21">
        <v>0</v>
      </c>
      <c r="Y2194" s="21">
        <v>0</v>
      </c>
      <c r="Z2194" s="16" t="s">
        <v>315</v>
      </c>
      <c r="AA2194" s="101">
        <v>0</v>
      </c>
      <c r="AB2194" s="98">
        <v>0</v>
      </c>
      <c r="AC2194" s="98">
        <v>0</v>
      </c>
      <c r="AD2194" s="98">
        <v>0</v>
      </c>
      <c r="AE2194" s="98">
        <v>0</v>
      </c>
      <c r="AF2194" s="21">
        <f t="shared" si="34"/>
        <v>0</v>
      </c>
      <c r="AG2194" s="21" t="s">
        <v>22834</v>
      </c>
      <c r="AH2194" s="24" t="s">
        <v>22835</v>
      </c>
      <c r="AI2194" s="24" t="s">
        <v>22836</v>
      </c>
      <c r="AJ2194" s="27" t="s">
        <v>32623</v>
      </c>
      <c r="AK2194" s="28" t="s">
        <v>47</v>
      </c>
      <c r="AL2194" s="28">
        <v>10</v>
      </c>
      <c r="AM2194" s="28">
        <v>19460707</v>
      </c>
      <c r="AN2194" s="29">
        <v>517</v>
      </c>
      <c r="AO2194" s="29">
        <v>201903</v>
      </c>
      <c r="AP2194" s="29"/>
      <c r="AQ2194" s="28"/>
      <c r="AR2194" s="28"/>
      <c r="AS2194" s="28"/>
      <c r="AT2194" s="30">
        <v>2</v>
      </c>
      <c r="AU2194" s="30"/>
      <c r="AV2194" s="30"/>
      <c r="AW2194" s="30"/>
      <c r="AX2194" s="30"/>
      <c r="AY2194" s="30"/>
      <c r="AZ2194" s="30"/>
      <c r="BA2194" s="30"/>
      <c r="BB2194" s="30" t="s">
        <v>54452</v>
      </c>
      <c r="BC2194" s="30" t="s">
        <v>54452</v>
      </c>
      <c r="BD2194" s="30" t="s">
        <v>54452</v>
      </c>
      <c r="BE2194" s="30" t="s">
        <v>54452</v>
      </c>
      <c r="BF2194" s="30" t="s">
        <v>54452</v>
      </c>
      <c r="BG2194" s="30">
        <v>7</v>
      </c>
      <c r="BH2194" s="30" t="s">
        <v>645</v>
      </c>
      <c r="BI2194" s="31"/>
    </row>
    <row r="2195" spans="1:61" ht="16.5">
      <c r="A2195" s="21" t="s">
        <v>23044</v>
      </c>
      <c r="B2195" s="21">
        <v>24769</v>
      </c>
      <c r="C2195" s="21">
        <v>1443728</v>
      </c>
      <c r="D2195" s="21">
        <v>4108200687</v>
      </c>
      <c r="E2195" s="22">
        <v>2001220000042</v>
      </c>
      <c r="F2195" s="24" t="s">
        <v>23045</v>
      </c>
      <c r="G2195" s="24" t="s">
        <v>104</v>
      </c>
      <c r="H2195" s="24" t="s">
        <v>51</v>
      </c>
      <c r="I2195" s="24" t="s">
        <v>65</v>
      </c>
      <c r="J2195" s="24" t="s">
        <v>105</v>
      </c>
      <c r="K2195" s="21">
        <v>64</v>
      </c>
      <c r="L2195" s="32" t="s">
        <v>23046</v>
      </c>
      <c r="M2195" s="21" t="s">
        <v>23047</v>
      </c>
      <c r="N2195" s="26">
        <v>1</v>
      </c>
      <c r="O2195" s="26">
        <v>0</v>
      </c>
      <c r="P2195" s="26">
        <v>0</v>
      </c>
      <c r="Q2195" s="26">
        <v>0</v>
      </c>
      <c r="R2195" s="26">
        <v>0</v>
      </c>
      <c r="S2195" s="26">
        <v>0</v>
      </c>
      <c r="T2195" s="26">
        <v>0</v>
      </c>
      <c r="U2195" s="26">
        <v>0</v>
      </c>
      <c r="V2195" s="26">
        <v>0</v>
      </c>
      <c r="W2195" s="26">
        <v>0</v>
      </c>
      <c r="X2195" s="26">
        <v>0</v>
      </c>
      <c r="Y2195" s="26">
        <v>0</v>
      </c>
      <c r="Z2195" s="16" t="s">
        <v>126</v>
      </c>
      <c r="AA2195" s="101">
        <v>0</v>
      </c>
      <c r="AB2195" s="98">
        <v>0</v>
      </c>
      <c r="AC2195" s="98">
        <v>0</v>
      </c>
      <c r="AD2195" s="98">
        <v>0</v>
      </c>
      <c r="AE2195" s="98">
        <v>0</v>
      </c>
      <c r="AF2195" s="21">
        <f t="shared" si="34"/>
        <v>0</v>
      </c>
      <c r="AG2195" s="21" t="s">
        <v>23048</v>
      </c>
      <c r="AH2195" s="24" t="s">
        <v>23049</v>
      </c>
      <c r="AI2195" s="24" t="s">
        <v>23050</v>
      </c>
      <c r="AJ2195" s="27" t="s">
        <v>32624</v>
      </c>
      <c r="AK2195" s="28" t="s">
        <v>47</v>
      </c>
      <c r="AL2195" s="28">
        <v>10</v>
      </c>
      <c r="AM2195" s="28">
        <v>19701228</v>
      </c>
      <c r="AN2195" s="29">
        <v>834</v>
      </c>
      <c r="AO2195" s="29">
        <v>201903</v>
      </c>
      <c r="AP2195" s="29"/>
      <c r="AQ2195" s="28"/>
      <c r="AR2195" s="28"/>
      <c r="AS2195" s="28"/>
      <c r="AT2195" s="30">
        <v>2</v>
      </c>
      <c r="AU2195" s="30"/>
      <c r="AV2195" s="30"/>
      <c r="AW2195" s="30"/>
      <c r="AX2195" s="30"/>
      <c r="AY2195" s="30"/>
      <c r="AZ2195" s="30"/>
      <c r="BA2195" s="30"/>
      <c r="BB2195" s="30" t="s">
        <v>54452</v>
      </c>
      <c r="BC2195" s="30" t="s">
        <v>54452</v>
      </c>
      <c r="BD2195" s="30" t="s">
        <v>54452</v>
      </c>
      <c r="BE2195" s="30" t="s">
        <v>54452</v>
      </c>
      <c r="BF2195" s="30" t="s">
        <v>54452</v>
      </c>
      <c r="BG2195" s="30">
        <v>7</v>
      </c>
      <c r="BH2195" s="30" t="s">
        <v>23051</v>
      </c>
      <c r="BI2195" s="31"/>
    </row>
    <row r="2196" spans="1:61" ht="16.5">
      <c r="A2196" s="21" t="s">
        <v>23074</v>
      </c>
      <c r="B2196" s="21">
        <v>22792</v>
      </c>
      <c r="C2196" s="21">
        <v>3205226</v>
      </c>
      <c r="D2196" s="21">
        <v>4088180304</v>
      </c>
      <c r="E2196" s="22">
        <v>2001130006213</v>
      </c>
      <c r="F2196" s="24" t="s">
        <v>23075</v>
      </c>
      <c r="G2196" s="24" t="s">
        <v>104</v>
      </c>
      <c r="H2196" s="24" t="s">
        <v>51</v>
      </c>
      <c r="I2196" s="24" t="s">
        <v>65</v>
      </c>
      <c r="J2196" s="24" t="s">
        <v>3829</v>
      </c>
      <c r="K2196" s="21">
        <v>50</v>
      </c>
      <c r="L2196" s="32" t="s">
        <v>23076</v>
      </c>
      <c r="M2196" s="21" t="s">
        <v>11041</v>
      </c>
      <c r="N2196" s="26">
        <v>1</v>
      </c>
      <c r="O2196" s="26">
        <v>0</v>
      </c>
      <c r="P2196" s="26">
        <v>0</v>
      </c>
      <c r="Q2196" s="26">
        <v>0</v>
      </c>
      <c r="R2196" s="26">
        <v>0</v>
      </c>
      <c r="S2196" s="26">
        <v>0</v>
      </c>
      <c r="T2196" s="26">
        <v>0</v>
      </c>
      <c r="U2196" s="26">
        <v>0</v>
      </c>
      <c r="V2196" s="26">
        <v>0</v>
      </c>
      <c r="W2196" s="26">
        <v>0</v>
      </c>
      <c r="X2196" s="26">
        <v>0</v>
      </c>
      <c r="Y2196" s="26">
        <v>0</v>
      </c>
      <c r="Z2196" s="21"/>
      <c r="AA2196" s="101">
        <v>0</v>
      </c>
      <c r="AB2196" s="98">
        <v>0</v>
      </c>
      <c r="AC2196" s="98">
        <v>0</v>
      </c>
      <c r="AD2196" s="98">
        <v>0</v>
      </c>
      <c r="AE2196" s="98">
        <v>0</v>
      </c>
      <c r="AF2196" s="21">
        <f t="shared" si="34"/>
        <v>0</v>
      </c>
      <c r="AG2196" s="21" t="s">
        <v>10938</v>
      </c>
      <c r="AH2196" s="24" t="s">
        <v>23077</v>
      </c>
      <c r="AI2196" s="24" t="s">
        <v>23078</v>
      </c>
      <c r="AJ2196" s="27" t="s">
        <v>32625</v>
      </c>
      <c r="AK2196" s="28" t="s">
        <v>47</v>
      </c>
      <c r="AL2196" s="28">
        <v>10</v>
      </c>
      <c r="AM2196" s="28">
        <v>20081215</v>
      </c>
      <c r="AN2196" s="29">
        <v>371</v>
      </c>
      <c r="AO2196" s="29">
        <v>201903</v>
      </c>
      <c r="AP2196" s="29"/>
      <c r="AQ2196" s="28"/>
      <c r="AR2196" s="28"/>
      <c r="AS2196" s="28"/>
      <c r="AT2196" s="30">
        <v>2</v>
      </c>
      <c r="AU2196" s="30"/>
      <c r="AV2196" s="30"/>
      <c r="AW2196" s="30"/>
      <c r="AX2196" s="30"/>
      <c r="AY2196" s="30"/>
      <c r="AZ2196" s="30"/>
      <c r="BA2196" s="30"/>
      <c r="BB2196" s="30" t="s">
        <v>54452</v>
      </c>
      <c r="BC2196" s="30" t="s">
        <v>54452</v>
      </c>
      <c r="BD2196" s="30" t="s">
        <v>54452</v>
      </c>
      <c r="BE2196" s="30" t="s">
        <v>54452</v>
      </c>
      <c r="BF2196" s="30" t="s">
        <v>54452</v>
      </c>
      <c r="BG2196" s="30">
        <v>7</v>
      </c>
      <c r="BH2196" s="30" t="s">
        <v>23079</v>
      </c>
      <c r="BI2196" s="31"/>
    </row>
    <row r="2197" spans="1:61" ht="16.5">
      <c r="A2197" s="21" t="s">
        <v>23117</v>
      </c>
      <c r="B2197" s="21">
        <v>15279</v>
      </c>
      <c r="C2197" s="21">
        <v>1428763</v>
      </c>
      <c r="D2197" s="21">
        <v>1308201679</v>
      </c>
      <c r="E2197" s="22">
        <v>1243330000072</v>
      </c>
      <c r="F2197" s="24" t="s">
        <v>23118</v>
      </c>
      <c r="G2197" s="24" t="s">
        <v>44</v>
      </c>
      <c r="H2197" s="24" t="s">
        <v>51</v>
      </c>
      <c r="I2197" s="24" t="s">
        <v>65</v>
      </c>
      <c r="J2197" s="24" t="s">
        <v>105</v>
      </c>
      <c r="K2197" s="21">
        <v>64</v>
      </c>
      <c r="L2197" s="32" t="s">
        <v>23119</v>
      </c>
      <c r="M2197" s="21" t="s">
        <v>23120</v>
      </c>
      <c r="N2197" s="26">
        <v>1</v>
      </c>
      <c r="O2197" s="26">
        <v>0</v>
      </c>
      <c r="P2197" s="26">
        <v>0</v>
      </c>
      <c r="Q2197" s="26">
        <v>0</v>
      </c>
      <c r="R2197" s="26">
        <v>0</v>
      </c>
      <c r="S2197" s="26">
        <v>0</v>
      </c>
      <c r="T2197" s="26">
        <v>0</v>
      </c>
      <c r="U2197" s="26">
        <v>0</v>
      </c>
      <c r="V2197" s="26">
        <v>0</v>
      </c>
      <c r="W2197" s="26">
        <v>0</v>
      </c>
      <c r="X2197" s="26">
        <v>0</v>
      </c>
      <c r="Y2197" s="26">
        <v>0</v>
      </c>
      <c r="Z2197" s="21"/>
      <c r="AA2197" s="101">
        <v>0</v>
      </c>
      <c r="AB2197" s="98">
        <v>0</v>
      </c>
      <c r="AC2197" s="98">
        <v>0</v>
      </c>
      <c r="AD2197" s="98">
        <v>0</v>
      </c>
      <c r="AE2197" s="98">
        <v>0</v>
      </c>
      <c r="AF2197" s="21">
        <f t="shared" si="34"/>
        <v>0</v>
      </c>
      <c r="AG2197" s="21" t="s">
        <v>16390</v>
      </c>
      <c r="AH2197" s="24" t="s">
        <v>23121</v>
      </c>
      <c r="AI2197" s="24" t="s">
        <v>23122</v>
      </c>
      <c r="AJ2197" s="27" t="s">
        <v>32626</v>
      </c>
      <c r="AK2197" s="28" t="s">
        <v>47</v>
      </c>
      <c r="AL2197" s="28">
        <v>10</v>
      </c>
      <c r="AM2197" s="28">
        <v>19810908</v>
      </c>
      <c r="AN2197" s="29">
        <v>900</v>
      </c>
      <c r="AO2197" s="29">
        <v>202302</v>
      </c>
      <c r="AP2197" s="29">
        <v>2022</v>
      </c>
      <c r="AQ2197" s="28">
        <v>237161466</v>
      </c>
      <c r="AR2197" s="28">
        <v>292715466</v>
      </c>
      <c r="AS2197" s="28">
        <v>4446000</v>
      </c>
      <c r="AT2197" s="30">
        <v>2</v>
      </c>
      <c r="AU2197" s="30"/>
      <c r="AV2197" s="30"/>
      <c r="AW2197" s="30"/>
      <c r="AX2197" s="30"/>
      <c r="AY2197" s="30"/>
      <c r="AZ2197" s="30"/>
      <c r="BA2197" s="30"/>
      <c r="BB2197" s="30" t="s">
        <v>54452</v>
      </c>
      <c r="BC2197" s="30" t="s">
        <v>54452</v>
      </c>
      <c r="BD2197" s="30" t="s">
        <v>54452</v>
      </c>
      <c r="BE2197" s="30" t="s">
        <v>54452</v>
      </c>
      <c r="BF2197" s="30" t="s">
        <v>23123</v>
      </c>
      <c r="BG2197" s="30">
        <v>2</v>
      </c>
      <c r="BH2197" s="30"/>
      <c r="BI2197" s="31"/>
    </row>
    <row r="2198" spans="1:61" ht="16.5">
      <c r="A2198" s="21" t="s">
        <v>23222</v>
      </c>
      <c r="B2198" s="21">
        <v>24778</v>
      </c>
      <c r="C2198" s="21">
        <v>1498760</v>
      </c>
      <c r="D2198" s="21">
        <v>6108205190</v>
      </c>
      <c r="E2198" s="22">
        <v>1812330000463</v>
      </c>
      <c r="F2198" s="24" t="s">
        <v>23223</v>
      </c>
      <c r="G2198" s="24" t="s">
        <v>104</v>
      </c>
      <c r="H2198" s="24" t="s">
        <v>51</v>
      </c>
      <c r="I2198" s="24" t="s">
        <v>65</v>
      </c>
      <c r="J2198" s="24" t="s">
        <v>105</v>
      </c>
      <c r="K2198" s="21">
        <v>64</v>
      </c>
      <c r="L2198" s="32" t="s">
        <v>23224</v>
      </c>
      <c r="M2198" s="21" t="s">
        <v>23225</v>
      </c>
      <c r="N2198" s="21">
        <v>1</v>
      </c>
      <c r="O2198" s="21">
        <v>0</v>
      </c>
      <c r="P2198" s="21">
        <v>0</v>
      </c>
      <c r="Q2198" s="21">
        <v>0</v>
      </c>
      <c r="R2198" s="21">
        <v>0</v>
      </c>
      <c r="S2198" s="21">
        <v>0</v>
      </c>
      <c r="T2198" s="21">
        <v>0</v>
      </c>
      <c r="U2198" s="21">
        <v>0</v>
      </c>
      <c r="V2198" s="21">
        <v>0</v>
      </c>
      <c r="W2198" s="21">
        <v>0</v>
      </c>
      <c r="X2198" s="21">
        <v>0</v>
      </c>
      <c r="Y2198" s="21">
        <v>0</v>
      </c>
      <c r="Z2198" s="16" t="s">
        <v>126</v>
      </c>
      <c r="AA2198" s="101">
        <v>0</v>
      </c>
      <c r="AB2198" s="98">
        <v>0</v>
      </c>
      <c r="AC2198" s="98">
        <v>0</v>
      </c>
      <c r="AD2198" s="98">
        <v>0</v>
      </c>
      <c r="AE2198" s="98">
        <v>0</v>
      </c>
      <c r="AF2198" s="21">
        <f t="shared" si="34"/>
        <v>0</v>
      </c>
      <c r="AG2198" s="21" t="s">
        <v>23226</v>
      </c>
      <c r="AH2198" s="24" t="s">
        <v>23227</v>
      </c>
      <c r="AI2198" s="24" t="s">
        <v>23228</v>
      </c>
      <c r="AJ2198" s="27" t="s">
        <v>32627</v>
      </c>
      <c r="AK2198" s="28" t="s">
        <v>47</v>
      </c>
      <c r="AL2198" s="28">
        <v>10</v>
      </c>
      <c r="AM2198" s="28">
        <v>19931011</v>
      </c>
      <c r="AN2198" s="29">
        <v>402</v>
      </c>
      <c r="AO2198" s="29">
        <v>202012</v>
      </c>
      <c r="AP2198" s="29"/>
      <c r="AQ2198" s="28"/>
      <c r="AR2198" s="28"/>
      <c r="AS2198" s="28"/>
      <c r="AT2198" s="30">
        <v>2</v>
      </c>
      <c r="AU2198" s="30"/>
      <c r="AV2198" s="30"/>
      <c r="AW2198" s="30"/>
      <c r="AX2198" s="30"/>
      <c r="AY2198" s="30"/>
      <c r="AZ2198" s="30"/>
      <c r="BA2198" s="30"/>
      <c r="BB2198" s="30" t="s">
        <v>54452</v>
      </c>
      <c r="BC2198" s="30" t="s">
        <v>54452</v>
      </c>
      <c r="BD2198" s="30" t="s">
        <v>54452</v>
      </c>
      <c r="BE2198" s="30" t="s">
        <v>54452</v>
      </c>
      <c r="BF2198" s="30" t="s">
        <v>23229</v>
      </c>
      <c r="BG2198" s="30">
        <v>2</v>
      </c>
      <c r="BH2198" s="30" t="s">
        <v>61</v>
      </c>
      <c r="BI2198" s="31"/>
    </row>
    <row r="2199" spans="1:61" ht="16.5">
      <c r="A2199" s="21" t="s">
        <v>23293</v>
      </c>
      <c r="B2199" s="21">
        <v>24659</v>
      </c>
      <c r="C2199" s="21">
        <v>3225711</v>
      </c>
      <c r="D2199" s="21">
        <v>3178201897</v>
      </c>
      <c r="E2199" s="22">
        <v>1501330007187</v>
      </c>
      <c r="F2199" s="24" t="s">
        <v>23294</v>
      </c>
      <c r="G2199" s="24" t="s">
        <v>104</v>
      </c>
      <c r="H2199" s="24" t="s">
        <v>51</v>
      </c>
      <c r="I2199" s="24" t="s">
        <v>65</v>
      </c>
      <c r="J2199" s="24" t="s">
        <v>105</v>
      </c>
      <c r="K2199" s="21">
        <v>64</v>
      </c>
      <c r="L2199" s="32" t="s">
        <v>23295</v>
      </c>
      <c r="M2199" s="21" t="s">
        <v>23296</v>
      </c>
      <c r="N2199" s="26">
        <v>1</v>
      </c>
      <c r="O2199" s="26">
        <v>0</v>
      </c>
      <c r="P2199" s="26">
        <v>0</v>
      </c>
      <c r="Q2199" s="26">
        <v>0</v>
      </c>
      <c r="R2199" s="26">
        <v>0</v>
      </c>
      <c r="S2199" s="26">
        <v>0</v>
      </c>
      <c r="T2199" s="26">
        <v>0</v>
      </c>
      <c r="U2199" s="26">
        <v>0</v>
      </c>
      <c r="V2199" s="26">
        <v>0</v>
      </c>
      <c r="W2199" s="26">
        <v>0</v>
      </c>
      <c r="X2199" s="26">
        <v>0</v>
      </c>
      <c r="Y2199" s="26">
        <v>0</v>
      </c>
      <c r="Z2199" s="21"/>
      <c r="AA2199" s="101">
        <v>0</v>
      </c>
      <c r="AB2199" s="98">
        <v>0</v>
      </c>
      <c r="AC2199" s="98">
        <v>0</v>
      </c>
      <c r="AD2199" s="98">
        <v>0</v>
      </c>
      <c r="AE2199" s="98">
        <v>0</v>
      </c>
      <c r="AF2199" s="21">
        <f t="shared" si="34"/>
        <v>0</v>
      </c>
      <c r="AG2199" s="21" t="s">
        <v>249</v>
      </c>
      <c r="AH2199" s="24" t="s">
        <v>23297</v>
      </c>
      <c r="AI2199" s="24" t="s">
        <v>23298</v>
      </c>
      <c r="AJ2199" s="27" t="s">
        <v>32628</v>
      </c>
      <c r="AK2199" s="28" t="s">
        <v>47</v>
      </c>
      <c r="AL2199" s="28">
        <v>10</v>
      </c>
      <c r="AM2199" s="28">
        <v>20080903</v>
      </c>
      <c r="AN2199" s="29">
        <v>447</v>
      </c>
      <c r="AO2199" s="29">
        <v>202012</v>
      </c>
      <c r="AP2199" s="29"/>
      <c r="AQ2199" s="28"/>
      <c r="AR2199" s="28"/>
      <c r="AS2199" s="28"/>
      <c r="AT2199" s="30">
        <v>2</v>
      </c>
      <c r="AU2199" s="30"/>
      <c r="AV2199" s="30"/>
      <c r="AW2199" s="30"/>
      <c r="AX2199" s="30"/>
      <c r="AY2199" s="30"/>
      <c r="AZ2199" s="30"/>
      <c r="BA2199" s="30"/>
      <c r="BB2199" s="30" t="s">
        <v>54452</v>
      </c>
      <c r="BC2199" s="30" t="s">
        <v>54452</v>
      </c>
      <c r="BD2199" s="30" t="s">
        <v>54452</v>
      </c>
      <c r="BE2199" s="30" t="s">
        <v>54452</v>
      </c>
      <c r="BF2199" s="30" t="s">
        <v>23299</v>
      </c>
      <c r="BG2199" s="30">
        <v>2</v>
      </c>
      <c r="BH2199" s="30"/>
      <c r="BI2199" s="31"/>
    </row>
    <row r="2200" spans="1:61" ht="16.5">
      <c r="A2200" s="21" t="s">
        <v>23300</v>
      </c>
      <c r="B2200" s="21">
        <v>24644</v>
      </c>
      <c r="C2200" s="21">
        <v>1396155</v>
      </c>
      <c r="D2200" s="21">
        <v>4128203185</v>
      </c>
      <c r="E2200" s="22">
        <v>2056330000086</v>
      </c>
      <c r="F2200" s="24" t="s">
        <v>23301</v>
      </c>
      <c r="G2200" s="24" t="s">
        <v>104</v>
      </c>
      <c r="H2200" s="24" t="s">
        <v>51</v>
      </c>
      <c r="I2200" s="24" t="s">
        <v>65</v>
      </c>
      <c r="J2200" s="24" t="s">
        <v>105</v>
      </c>
      <c r="K2200" s="21">
        <v>64</v>
      </c>
      <c r="L2200" s="32" t="s">
        <v>23302</v>
      </c>
      <c r="M2200" s="21" t="s">
        <v>23303</v>
      </c>
      <c r="N2200" s="26">
        <v>1</v>
      </c>
      <c r="O2200" s="26">
        <v>0</v>
      </c>
      <c r="P2200" s="26">
        <v>0</v>
      </c>
      <c r="Q2200" s="26">
        <v>0</v>
      </c>
      <c r="R2200" s="26">
        <v>0</v>
      </c>
      <c r="S2200" s="26">
        <v>0</v>
      </c>
      <c r="T2200" s="26">
        <v>0</v>
      </c>
      <c r="U2200" s="26">
        <v>0</v>
      </c>
      <c r="V2200" s="26">
        <v>0</v>
      </c>
      <c r="W2200" s="26">
        <v>0</v>
      </c>
      <c r="X2200" s="26">
        <v>0</v>
      </c>
      <c r="Y2200" s="26">
        <v>0</v>
      </c>
      <c r="Z2200" s="21"/>
      <c r="AA2200" s="101">
        <v>0</v>
      </c>
      <c r="AB2200" s="98">
        <v>0</v>
      </c>
      <c r="AC2200" s="98">
        <v>0</v>
      </c>
      <c r="AD2200" s="98">
        <v>0</v>
      </c>
      <c r="AE2200" s="98">
        <v>0</v>
      </c>
      <c r="AF2200" s="21">
        <f t="shared" si="34"/>
        <v>0</v>
      </c>
      <c r="AG2200" s="21" t="s">
        <v>249</v>
      </c>
      <c r="AH2200" s="24" t="s">
        <v>23304</v>
      </c>
      <c r="AI2200" s="24" t="s">
        <v>23305</v>
      </c>
      <c r="AJ2200" s="27" t="s">
        <v>32629</v>
      </c>
      <c r="AK2200" s="28" t="s">
        <v>47</v>
      </c>
      <c r="AL2200" s="28">
        <v>10</v>
      </c>
      <c r="AM2200" s="28">
        <v>19921008</v>
      </c>
      <c r="AN2200" s="29">
        <v>871</v>
      </c>
      <c r="AO2200" s="29">
        <v>202012</v>
      </c>
      <c r="AP2200" s="29"/>
      <c r="AQ2200" s="28"/>
      <c r="AR2200" s="28"/>
      <c r="AS2200" s="28"/>
      <c r="AT2200" s="30">
        <v>2</v>
      </c>
      <c r="AU2200" s="30"/>
      <c r="AV2200" s="30"/>
      <c r="AW2200" s="30"/>
      <c r="AX2200" s="30"/>
      <c r="AY2200" s="30"/>
      <c r="AZ2200" s="30"/>
      <c r="BA2200" s="30"/>
      <c r="BB2200" s="30" t="s">
        <v>54452</v>
      </c>
      <c r="BC2200" s="30" t="s">
        <v>54452</v>
      </c>
      <c r="BD2200" s="30" t="s">
        <v>54452</v>
      </c>
      <c r="BE2200" s="30" t="s">
        <v>54452</v>
      </c>
      <c r="BF2200" s="30" t="s">
        <v>54452</v>
      </c>
      <c r="BG2200" s="30">
        <v>4</v>
      </c>
      <c r="BH2200" s="30" t="s">
        <v>237</v>
      </c>
      <c r="BI2200" s="31"/>
    </row>
    <row r="2201" spans="1:61" ht="16.5">
      <c r="A2201" s="21" t="s">
        <v>23311</v>
      </c>
      <c r="B2201" s="21">
        <v>15316</v>
      </c>
      <c r="C2201" s="21">
        <v>1178131</v>
      </c>
      <c r="D2201" s="21">
        <v>1228206163</v>
      </c>
      <c r="E2201" s="22">
        <v>1248330000030</v>
      </c>
      <c r="F2201" s="24" t="s">
        <v>23312</v>
      </c>
      <c r="G2201" s="24" t="s">
        <v>44</v>
      </c>
      <c r="H2201" s="24" t="s">
        <v>51</v>
      </c>
      <c r="I2201" s="24" t="s">
        <v>65</v>
      </c>
      <c r="J2201" s="24" t="s">
        <v>105</v>
      </c>
      <c r="K2201" s="21">
        <v>64</v>
      </c>
      <c r="L2201" s="32" t="s">
        <v>23313</v>
      </c>
      <c r="M2201" s="21" t="s">
        <v>7297</v>
      </c>
      <c r="N2201" s="26">
        <v>1</v>
      </c>
      <c r="O2201" s="26">
        <v>0</v>
      </c>
      <c r="P2201" s="26">
        <v>0</v>
      </c>
      <c r="Q2201" s="26">
        <v>0</v>
      </c>
      <c r="R2201" s="26">
        <v>0</v>
      </c>
      <c r="S2201" s="26">
        <v>0</v>
      </c>
      <c r="T2201" s="26">
        <v>0</v>
      </c>
      <c r="U2201" s="26">
        <v>0</v>
      </c>
      <c r="V2201" s="26">
        <v>0</v>
      </c>
      <c r="W2201" s="26">
        <v>0</v>
      </c>
      <c r="X2201" s="26">
        <v>0</v>
      </c>
      <c r="Y2201" s="26">
        <v>0</v>
      </c>
      <c r="Z2201" s="21"/>
      <c r="AA2201" s="101">
        <v>0</v>
      </c>
      <c r="AB2201" s="98">
        <v>0</v>
      </c>
      <c r="AC2201" s="98">
        <v>0</v>
      </c>
      <c r="AD2201" s="98">
        <v>0</v>
      </c>
      <c r="AE2201" s="98">
        <v>0</v>
      </c>
      <c r="AF2201" s="21">
        <f t="shared" si="34"/>
        <v>0</v>
      </c>
      <c r="AG2201" s="21" t="s">
        <v>7921</v>
      </c>
      <c r="AH2201" s="24" t="s">
        <v>23314</v>
      </c>
      <c r="AI2201" s="24" t="s">
        <v>23315</v>
      </c>
      <c r="AJ2201" s="27" t="s">
        <v>32630</v>
      </c>
      <c r="AK2201" s="28" t="s">
        <v>47</v>
      </c>
      <c r="AL2201" s="28">
        <v>10</v>
      </c>
      <c r="AM2201" s="28">
        <v>20000915</v>
      </c>
      <c r="AN2201" s="29">
        <v>726</v>
      </c>
      <c r="AO2201" s="29">
        <v>202211</v>
      </c>
      <c r="AP2201" s="29"/>
      <c r="AQ2201" s="28"/>
      <c r="AR2201" s="28"/>
      <c r="AS2201" s="28"/>
      <c r="AT2201" s="30">
        <v>2</v>
      </c>
      <c r="AU2201" s="30"/>
      <c r="AV2201" s="30"/>
      <c r="AW2201" s="30"/>
      <c r="AX2201" s="30"/>
      <c r="AY2201" s="30"/>
      <c r="AZ2201" s="30"/>
      <c r="BA2201" s="30"/>
      <c r="BB2201" s="30" t="s">
        <v>54452</v>
      </c>
      <c r="BC2201" s="30" t="s">
        <v>54452</v>
      </c>
      <c r="BD2201" s="30" t="s">
        <v>54452</v>
      </c>
      <c r="BE2201" s="30" t="s">
        <v>54452</v>
      </c>
      <c r="BF2201" s="30" t="s">
        <v>23316</v>
      </c>
      <c r="BG2201" s="30">
        <v>2</v>
      </c>
      <c r="BH2201" s="30"/>
      <c r="BI2201" s="31"/>
    </row>
    <row r="2202" spans="1:61" ht="16.5">
      <c r="A2202" s="21" t="s">
        <v>23512</v>
      </c>
      <c r="B2202" s="21">
        <v>24671</v>
      </c>
      <c r="C2202" s="21">
        <v>1440253</v>
      </c>
      <c r="D2202" s="21">
        <v>3018208556</v>
      </c>
      <c r="E2202" s="22">
        <v>1547710000432</v>
      </c>
      <c r="F2202" s="24" t="s">
        <v>23513</v>
      </c>
      <c r="G2202" s="24" t="s">
        <v>104</v>
      </c>
      <c r="H2202" s="24" t="s">
        <v>51</v>
      </c>
      <c r="I2202" s="24" t="s">
        <v>65</v>
      </c>
      <c r="J2202" s="24" t="s">
        <v>105</v>
      </c>
      <c r="K2202" s="21">
        <v>64</v>
      </c>
      <c r="L2202" s="32" t="s">
        <v>23514</v>
      </c>
      <c r="M2202" s="21" t="s">
        <v>23515</v>
      </c>
      <c r="N2202" s="26">
        <v>1</v>
      </c>
      <c r="O2202" s="26">
        <v>0</v>
      </c>
      <c r="P2202" s="26">
        <v>0</v>
      </c>
      <c r="Q2202" s="26">
        <v>0</v>
      </c>
      <c r="R2202" s="26">
        <v>0</v>
      </c>
      <c r="S2202" s="26">
        <v>0</v>
      </c>
      <c r="T2202" s="26">
        <v>0</v>
      </c>
      <c r="U2202" s="26">
        <v>0</v>
      </c>
      <c r="V2202" s="26">
        <v>0</v>
      </c>
      <c r="W2202" s="26">
        <v>0</v>
      </c>
      <c r="X2202" s="26">
        <v>0</v>
      </c>
      <c r="Y2202" s="26">
        <v>0</v>
      </c>
      <c r="Z2202" s="21"/>
      <c r="AA2202" s="101">
        <v>0</v>
      </c>
      <c r="AB2202" s="98">
        <v>0</v>
      </c>
      <c r="AC2202" s="98">
        <v>0</v>
      </c>
      <c r="AD2202" s="98">
        <v>0</v>
      </c>
      <c r="AE2202" s="98">
        <v>0</v>
      </c>
      <c r="AF2202" s="21">
        <f t="shared" si="34"/>
        <v>0</v>
      </c>
      <c r="AG2202" s="21" t="s">
        <v>5955</v>
      </c>
      <c r="AH2202" s="24" t="s">
        <v>23516</v>
      </c>
      <c r="AI2202" s="24" t="s">
        <v>23517</v>
      </c>
      <c r="AJ2202" s="27" t="s">
        <v>32631</v>
      </c>
      <c r="AK2202" s="28" t="s">
        <v>47</v>
      </c>
      <c r="AL2202" s="28">
        <v>10</v>
      </c>
      <c r="AM2202" s="28">
        <v>19950401</v>
      </c>
      <c r="AN2202" s="29">
        <v>596</v>
      </c>
      <c r="AO2202" s="29">
        <v>202012</v>
      </c>
      <c r="AP2202" s="29"/>
      <c r="AQ2202" s="28"/>
      <c r="AR2202" s="28"/>
      <c r="AS2202" s="28"/>
      <c r="AT2202" s="30">
        <v>2</v>
      </c>
      <c r="AU2202" s="30"/>
      <c r="AV2202" s="30"/>
      <c r="AW2202" s="30"/>
      <c r="AX2202" s="30"/>
      <c r="AY2202" s="30"/>
      <c r="AZ2202" s="30"/>
      <c r="BA2202" s="30"/>
      <c r="BB2202" s="30" t="s">
        <v>54452</v>
      </c>
      <c r="BC2202" s="30" t="s">
        <v>54452</v>
      </c>
      <c r="BD2202" s="30" t="s">
        <v>54452</v>
      </c>
      <c r="BE2202" s="30" t="s">
        <v>54452</v>
      </c>
      <c r="BF2202" s="30" t="s">
        <v>23518</v>
      </c>
      <c r="BG2202" s="30">
        <v>2</v>
      </c>
      <c r="BH2202" s="30"/>
      <c r="BI2202" s="31"/>
    </row>
    <row r="2203" spans="1:61" ht="16.5">
      <c r="A2203" s="21" t="s">
        <v>23619</v>
      </c>
      <c r="B2203" s="21">
        <v>24752</v>
      </c>
      <c r="C2203" s="21">
        <v>1353832</v>
      </c>
      <c r="D2203" s="21">
        <v>6108209634</v>
      </c>
      <c r="E2203" s="22">
        <v>2301330002643</v>
      </c>
      <c r="F2203" s="24" t="s">
        <v>23620</v>
      </c>
      <c r="G2203" s="24" t="s">
        <v>104</v>
      </c>
      <c r="H2203" s="24" t="s">
        <v>51</v>
      </c>
      <c r="I2203" s="24" t="s">
        <v>65</v>
      </c>
      <c r="J2203" s="24" t="s">
        <v>105</v>
      </c>
      <c r="K2203" s="21">
        <v>64</v>
      </c>
      <c r="L2203" s="32" t="s">
        <v>23621</v>
      </c>
      <c r="M2203" s="21" t="s">
        <v>23622</v>
      </c>
      <c r="N2203" s="26">
        <v>1</v>
      </c>
      <c r="O2203" s="26">
        <v>0</v>
      </c>
      <c r="P2203" s="26">
        <v>0</v>
      </c>
      <c r="Q2203" s="26">
        <v>0</v>
      </c>
      <c r="R2203" s="26">
        <v>0</v>
      </c>
      <c r="S2203" s="26">
        <v>0</v>
      </c>
      <c r="T2203" s="26">
        <v>0</v>
      </c>
      <c r="U2203" s="26">
        <v>0</v>
      </c>
      <c r="V2203" s="26">
        <v>0</v>
      </c>
      <c r="W2203" s="26">
        <v>0</v>
      </c>
      <c r="X2203" s="26">
        <v>0</v>
      </c>
      <c r="Y2203" s="26">
        <v>0</v>
      </c>
      <c r="Z2203" s="21"/>
      <c r="AA2203" s="101">
        <v>0</v>
      </c>
      <c r="AB2203" s="98">
        <v>0</v>
      </c>
      <c r="AC2203" s="98">
        <v>0</v>
      </c>
      <c r="AD2203" s="98">
        <v>0</v>
      </c>
      <c r="AE2203" s="98">
        <v>0</v>
      </c>
      <c r="AF2203" s="21">
        <f t="shared" si="34"/>
        <v>0</v>
      </c>
      <c r="AG2203" s="21" t="s">
        <v>23623</v>
      </c>
      <c r="AH2203" s="24" t="s">
        <v>23624</v>
      </c>
      <c r="AI2203" s="24" t="s">
        <v>23625</v>
      </c>
      <c r="AJ2203" s="27" t="s">
        <v>32632</v>
      </c>
      <c r="AK2203" s="28" t="s">
        <v>47</v>
      </c>
      <c r="AL2203" s="28">
        <v>10</v>
      </c>
      <c r="AM2203" s="28">
        <v>20030123</v>
      </c>
      <c r="AN2203" s="29">
        <v>361</v>
      </c>
      <c r="AO2203" s="29">
        <v>202012</v>
      </c>
      <c r="AP2203" s="29"/>
      <c r="AQ2203" s="28"/>
      <c r="AR2203" s="28"/>
      <c r="AS2203" s="28"/>
      <c r="AT2203" s="30">
        <v>2</v>
      </c>
      <c r="AU2203" s="30"/>
      <c r="AV2203" s="30"/>
      <c r="AW2203" s="30"/>
      <c r="AX2203" s="30"/>
      <c r="AY2203" s="30"/>
      <c r="AZ2203" s="30"/>
      <c r="BA2203" s="30"/>
      <c r="BB2203" s="30" t="s">
        <v>54452</v>
      </c>
      <c r="BC2203" s="30" t="s">
        <v>54452</v>
      </c>
      <c r="BD2203" s="30" t="s">
        <v>54452</v>
      </c>
      <c r="BE2203" s="30" t="s">
        <v>54452</v>
      </c>
      <c r="BF2203" s="30" t="s">
        <v>54452</v>
      </c>
      <c r="BG2203" s="30">
        <v>4</v>
      </c>
      <c r="BH2203" s="30" t="s">
        <v>2488</v>
      </c>
      <c r="BI2203" s="31"/>
    </row>
    <row r="2204" spans="1:61" ht="16.5">
      <c r="A2204" s="21" t="s">
        <v>23629</v>
      </c>
      <c r="B2204" s="21">
        <v>24607</v>
      </c>
      <c r="C2204" s="21">
        <v>3259627</v>
      </c>
      <c r="D2204" s="21">
        <v>6068209538</v>
      </c>
      <c r="E2204" s="22">
        <v>1844330003650</v>
      </c>
      <c r="F2204" s="24" t="s">
        <v>23630</v>
      </c>
      <c r="G2204" s="24" t="s">
        <v>104</v>
      </c>
      <c r="H2204" s="24" t="s">
        <v>51</v>
      </c>
      <c r="I2204" s="24" t="s">
        <v>65</v>
      </c>
      <c r="J2204" s="24" t="s">
        <v>105</v>
      </c>
      <c r="K2204" s="21">
        <v>64</v>
      </c>
      <c r="L2204" s="32" t="s">
        <v>23631</v>
      </c>
      <c r="M2204" s="21" t="s">
        <v>23632</v>
      </c>
      <c r="N2204" s="26">
        <v>1</v>
      </c>
      <c r="O2204" s="26">
        <v>0</v>
      </c>
      <c r="P2204" s="26">
        <v>0</v>
      </c>
      <c r="Q2204" s="26">
        <v>0</v>
      </c>
      <c r="R2204" s="26">
        <v>0</v>
      </c>
      <c r="S2204" s="26">
        <v>0</v>
      </c>
      <c r="T2204" s="26">
        <v>0</v>
      </c>
      <c r="U2204" s="26">
        <v>0</v>
      </c>
      <c r="V2204" s="26">
        <v>0</v>
      </c>
      <c r="W2204" s="26">
        <v>0</v>
      </c>
      <c r="X2204" s="26">
        <v>0</v>
      </c>
      <c r="Y2204" s="26">
        <v>0</v>
      </c>
      <c r="Z2204" s="21"/>
      <c r="AA2204" s="101">
        <v>0</v>
      </c>
      <c r="AB2204" s="98">
        <v>0</v>
      </c>
      <c r="AC2204" s="98">
        <v>0</v>
      </c>
      <c r="AD2204" s="98">
        <v>0</v>
      </c>
      <c r="AE2204" s="98">
        <v>0</v>
      </c>
      <c r="AF2204" s="21">
        <f t="shared" si="34"/>
        <v>0</v>
      </c>
      <c r="AG2204" s="21" t="s">
        <v>249</v>
      </c>
      <c r="AH2204" s="24" t="s">
        <v>23633</v>
      </c>
      <c r="AI2204" s="24" t="s">
        <v>23634</v>
      </c>
      <c r="AJ2204" s="27" t="s">
        <v>32633</v>
      </c>
      <c r="AK2204" s="28" t="s">
        <v>47</v>
      </c>
      <c r="AL2204" s="28">
        <v>10</v>
      </c>
      <c r="AM2204" s="28">
        <v>20080717</v>
      </c>
      <c r="AN2204" s="29">
        <v>1923</v>
      </c>
      <c r="AO2204" s="29">
        <v>202012</v>
      </c>
      <c r="AP2204" s="29"/>
      <c r="AQ2204" s="28"/>
      <c r="AR2204" s="28"/>
      <c r="AS2204" s="28"/>
      <c r="AT2204" s="30">
        <v>2</v>
      </c>
      <c r="AU2204" s="30"/>
      <c r="AV2204" s="30"/>
      <c r="AW2204" s="30"/>
      <c r="AX2204" s="30"/>
      <c r="AY2204" s="30"/>
      <c r="AZ2204" s="30"/>
      <c r="BA2204" s="30"/>
      <c r="BB2204" s="30" t="s">
        <v>54452</v>
      </c>
      <c r="BC2204" s="30" t="s">
        <v>54452</v>
      </c>
      <c r="BD2204" s="30" t="s">
        <v>54452</v>
      </c>
      <c r="BE2204" s="30" t="s">
        <v>54452</v>
      </c>
      <c r="BF2204" s="30" t="s">
        <v>23635</v>
      </c>
      <c r="BG2204" s="30">
        <v>2</v>
      </c>
      <c r="BH2204" s="30"/>
      <c r="BI2204" s="31"/>
    </row>
    <row r="2205" spans="1:61" ht="16.5">
      <c r="A2205" s="21" t="s">
        <v>23876</v>
      </c>
      <c r="B2205" s="21">
        <v>24656</v>
      </c>
      <c r="C2205" s="21">
        <v>4154881</v>
      </c>
      <c r="D2205" s="21">
        <v>4018210008</v>
      </c>
      <c r="E2205" s="22">
        <v>2111330004444</v>
      </c>
      <c r="F2205" s="24" t="s">
        <v>23877</v>
      </c>
      <c r="G2205" s="24" t="s">
        <v>104</v>
      </c>
      <c r="H2205" s="24" t="s">
        <v>51</v>
      </c>
      <c r="I2205" s="24" t="s">
        <v>65</v>
      </c>
      <c r="J2205" s="24" t="s">
        <v>105</v>
      </c>
      <c r="K2205" s="21">
        <v>64</v>
      </c>
      <c r="L2205" s="32" t="s">
        <v>23878</v>
      </c>
      <c r="M2205" s="21" t="s">
        <v>23879</v>
      </c>
      <c r="N2205" s="26">
        <v>1</v>
      </c>
      <c r="O2205" s="26">
        <v>0</v>
      </c>
      <c r="P2205" s="26">
        <v>0</v>
      </c>
      <c r="Q2205" s="26">
        <v>0</v>
      </c>
      <c r="R2205" s="26">
        <v>0</v>
      </c>
      <c r="S2205" s="26">
        <v>0</v>
      </c>
      <c r="T2205" s="26">
        <v>0</v>
      </c>
      <c r="U2205" s="26">
        <v>0</v>
      </c>
      <c r="V2205" s="26">
        <v>0</v>
      </c>
      <c r="W2205" s="26">
        <v>0</v>
      </c>
      <c r="X2205" s="26">
        <v>0</v>
      </c>
      <c r="Y2205" s="26">
        <v>0</v>
      </c>
      <c r="Z2205" s="21"/>
      <c r="AA2205" s="101">
        <v>0</v>
      </c>
      <c r="AB2205" s="98">
        <v>0</v>
      </c>
      <c r="AC2205" s="98">
        <v>0</v>
      </c>
      <c r="AD2205" s="98">
        <v>0</v>
      </c>
      <c r="AE2205" s="98">
        <v>0</v>
      </c>
      <c r="AF2205" s="21">
        <f t="shared" si="34"/>
        <v>0</v>
      </c>
      <c r="AG2205" s="21" t="s">
        <v>5955</v>
      </c>
      <c r="AH2205" s="24" t="s">
        <v>23880</v>
      </c>
      <c r="AI2205" s="24" t="s">
        <v>23881</v>
      </c>
      <c r="AJ2205" s="27" t="s">
        <v>32634</v>
      </c>
      <c r="AK2205" s="28" t="s">
        <v>47</v>
      </c>
      <c r="AL2205" s="28">
        <v>10</v>
      </c>
      <c r="AM2205" s="28">
        <v>20120720</v>
      </c>
      <c r="AN2205" s="29">
        <v>809</v>
      </c>
      <c r="AO2205" s="29">
        <v>202012</v>
      </c>
      <c r="AP2205" s="29"/>
      <c r="AQ2205" s="28"/>
      <c r="AR2205" s="28"/>
      <c r="AS2205" s="28"/>
      <c r="AT2205" s="30">
        <v>2</v>
      </c>
      <c r="AU2205" s="30"/>
      <c r="AV2205" s="30"/>
      <c r="AW2205" s="30"/>
      <c r="AX2205" s="30"/>
      <c r="AY2205" s="30"/>
      <c r="AZ2205" s="30"/>
      <c r="BA2205" s="30"/>
      <c r="BB2205" s="30" t="s">
        <v>54452</v>
      </c>
      <c r="BC2205" s="30" t="s">
        <v>54452</v>
      </c>
      <c r="BD2205" s="30" t="s">
        <v>54452</v>
      </c>
      <c r="BE2205" s="30" t="s">
        <v>54452</v>
      </c>
      <c r="BF2205" s="30" t="s">
        <v>23882</v>
      </c>
      <c r="BG2205" s="30">
        <v>2</v>
      </c>
      <c r="BH2205" s="30"/>
      <c r="BI2205" s="31"/>
    </row>
    <row r="2206" spans="1:61" ht="16.5">
      <c r="A2206" s="21" t="s">
        <v>23989</v>
      </c>
      <c r="B2206" s="21">
        <v>24698</v>
      </c>
      <c r="C2206" s="21">
        <v>4141240</v>
      </c>
      <c r="D2206" s="21">
        <v>1378208431</v>
      </c>
      <c r="E2206" s="22">
        <v>1244330004494</v>
      </c>
      <c r="F2206" s="24" t="s">
        <v>23990</v>
      </c>
      <c r="G2206" s="24" t="s">
        <v>104</v>
      </c>
      <c r="H2206" s="24" t="s">
        <v>51</v>
      </c>
      <c r="I2206" s="24" t="s">
        <v>65</v>
      </c>
      <c r="J2206" s="24" t="s">
        <v>105</v>
      </c>
      <c r="K2206" s="21">
        <v>64</v>
      </c>
      <c r="L2206" s="32" t="s">
        <v>23991</v>
      </c>
      <c r="M2206" s="21" t="s">
        <v>23992</v>
      </c>
      <c r="N2206" s="26">
        <v>1</v>
      </c>
      <c r="O2206" s="26">
        <v>0</v>
      </c>
      <c r="P2206" s="26">
        <v>0</v>
      </c>
      <c r="Q2206" s="26">
        <v>0</v>
      </c>
      <c r="R2206" s="26">
        <v>0</v>
      </c>
      <c r="S2206" s="26">
        <v>0</v>
      </c>
      <c r="T2206" s="26">
        <v>0</v>
      </c>
      <c r="U2206" s="26">
        <v>0</v>
      </c>
      <c r="V2206" s="26">
        <v>0</v>
      </c>
      <c r="W2206" s="26">
        <v>0</v>
      </c>
      <c r="X2206" s="26">
        <v>0</v>
      </c>
      <c r="Y2206" s="26">
        <v>0</v>
      </c>
      <c r="Z2206" s="21"/>
      <c r="AA2206" s="101">
        <v>0</v>
      </c>
      <c r="AB2206" s="98">
        <v>0</v>
      </c>
      <c r="AC2206" s="98">
        <v>0</v>
      </c>
      <c r="AD2206" s="98">
        <v>0</v>
      </c>
      <c r="AE2206" s="98">
        <v>0</v>
      </c>
      <c r="AF2206" s="21">
        <f t="shared" si="34"/>
        <v>0</v>
      </c>
      <c r="AG2206" s="21" t="s">
        <v>615</v>
      </c>
      <c r="AH2206" s="24" t="s">
        <v>23993</v>
      </c>
      <c r="AI2206" s="24" t="s">
        <v>23994</v>
      </c>
      <c r="AJ2206" s="27" t="s">
        <v>32635</v>
      </c>
      <c r="AK2206" s="28" t="s">
        <v>47</v>
      </c>
      <c r="AL2206" s="28">
        <v>10</v>
      </c>
      <c r="AM2206" s="28">
        <v>20120529</v>
      </c>
      <c r="AN2206" s="29">
        <v>798</v>
      </c>
      <c r="AO2206" s="29">
        <v>202012</v>
      </c>
      <c r="AP2206" s="29">
        <v>2022</v>
      </c>
      <c r="AQ2206" s="28">
        <v>110042826</v>
      </c>
      <c r="AR2206" s="28">
        <v>259619727</v>
      </c>
      <c r="AS2206" s="28">
        <v>31864391</v>
      </c>
      <c r="AT2206" s="30">
        <v>2</v>
      </c>
      <c r="AU2206" s="30"/>
      <c r="AV2206" s="30"/>
      <c r="AW2206" s="30"/>
      <c r="AX2206" s="30"/>
      <c r="AY2206" s="30"/>
      <c r="AZ2206" s="30"/>
      <c r="BA2206" s="30"/>
      <c r="BB2206" s="30" t="s">
        <v>54452</v>
      </c>
      <c r="BC2206" s="30" t="s">
        <v>54452</v>
      </c>
      <c r="BD2206" s="30" t="s">
        <v>54452</v>
      </c>
      <c r="BE2206" s="30" t="s">
        <v>54452</v>
      </c>
      <c r="BF2206" s="30" t="s">
        <v>23995</v>
      </c>
      <c r="BG2206" s="30">
        <v>2</v>
      </c>
      <c r="BH2206" s="30"/>
      <c r="BI2206" s="31"/>
    </row>
    <row r="2207" spans="1:61" ht="16.5">
      <c r="A2207" s="21" t="s">
        <v>24296</v>
      </c>
      <c r="B2207" s="21">
        <v>24652</v>
      </c>
      <c r="C2207" s="21">
        <v>2297595</v>
      </c>
      <c r="D2207" s="21">
        <v>4048205519</v>
      </c>
      <c r="E2207" s="22">
        <v>2112330006331</v>
      </c>
      <c r="F2207" s="24" t="s">
        <v>24297</v>
      </c>
      <c r="G2207" s="24" t="s">
        <v>104</v>
      </c>
      <c r="H2207" s="24" t="s">
        <v>51</v>
      </c>
      <c r="I2207" s="24" t="s">
        <v>65</v>
      </c>
      <c r="J2207" s="24" t="s">
        <v>105</v>
      </c>
      <c r="K2207" s="21">
        <v>64</v>
      </c>
      <c r="L2207" s="32" t="s">
        <v>24298</v>
      </c>
      <c r="M2207" s="21" t="s">
        <v>240</v>
      </c>
      <c r="N2207" s="26">
        <v>1</v>
      </c>
      <c r="O2207" s="26">
        <v>0</v>
      </c>
      <c r="P2207" s="26">
        <v>0</v>
      </c>
      <c r="Q2207" s="26">
        <v>0</v>
      </c>
      <c r="R2207" s="26">
        <v>0</v>
      </c>
      <c r="S2207" s="26">
        <v>0</v>
      </c>
      <c r="T2207" s="26">
        <v>0</v>
      </c>
      <c r="U2207" s="26">
        <v>0</v>
      </c>
      <c r="V2207" s="26">
        <v>0</v>
      </c>
      <c r="W2207" s="26">
        <v>0</v>
      </c>
      <c r="X2207" s="26">
        <v>0</v>
      </c>
      <c r="Y2207" s="26">
        <v>0</v>
      </c>
      <c r="Z2207" s="21"/>
      <c r="AA2207" s="101">
        <v>0</v>
      </c>
      <c r="AB2207" s="98">
        <v>0</v>
      </c>
      <c r="AC2207" s="98">
        <v>0</v>
      </c>
      <c r="AD2207" s="98">
        <v>0</v>
      </c>
      <c r="AE2207" s="98">
        <v>0</v>
      </c>
      <c r="AF2207" s="21">
        <f t="shared" si="34"/>
        <v>0</v>
      </c>
      <c r="AG2207" s="21" t="s">
        <v>7921</v>
      </c>
      <c r="AH2207" s="24" t="s">
        <v>24299</v>
      </c>
      <c r="AI2207" s="24" t="s">
        <v>24300</v>
      </c>
      <c r="AJ2207" s="27" t="s">
        <v>32636</v>
      </c>
      <c r="AK2207" s="28" t="s">
        <v>47</v>
      </c>
      <c r="AL2207" s="28">
        <v>10</v>
      </c>
      <c r="AM2207" s="28">
        <v>20041001</v>
      </c>
      <c r="AN2207" s="29">
        <v>541</v>
      </c>
      <c r="AO2207" s="29">
        <v>202012</v>
      </c>
      <c r="AP2207" s="29"/>
      <c r="AQ2207" s="28"/>
      <c r="AR2207" s="28"/>
      <c r="AS2207" s="28"/>
      <c r="AT2207" s="30">
        <v>2</v>
      </c>
      <c r="AU2207" s="30"/>
      <c r="AV2207" s="30"/>
      <c r="AW2207" s="30"/>
      <c r="AX2207" s="30"/>
      <c r="AY2207" s="30"/>
      <c r="AZ2207" s="30"/>
      <c r="BA2207" s="30"/>
      <c r="BB2207" s="30" t="s">
        <v>54452</v>
      </c>
      <c r="BC2207" s="30" t="s">
        <v>54452</v>
      </c>
      <c r="BD2207" s="30" t="s">
        <v>54452</v>
      </c>
      <c r="BE2207" s="30" t="s">
        <v>54452</v>
      </c>
      <c r="BF2207" s="30" t="s">
        <v>54452</v>
      </c>
      <c r="BG2207" s="30">
        <v>1</v>
      </c>
      <c r="BH2207" s="30" t="s">
        <v>48</v>
      </c>
      <c r="BI2207" s="31"/>
    </row>
    <row r="2208" spans="1:61" ht="16.5">
      <c r="A2208" s="21" t="s">
        <v>24698</v>
      </c>
      <c r="B2208" s="21">
        <v>24654</v>
      </c>
      <c r="C2208" s="21">
        <v>2799627</v>
      </c>
      <c r="D2208" s="21">
        <v>4028218492</v>
      </c>
      <c r="E2208" s="22">
        <v>2151330006412</v>
      </c>
      <c r="F2208" s="24" t="s">
        <v>24699</v>
      </c>
      <c r="G2208" s="24" t="s">
        <v>104</v>
      </c>
      <c r="H2208" s="24" t="s">
        <v>51</v>
      </c>
      <c r="I2208" s="24" t="s">
        <v>65</v>
      </c>
      <c r="J2208" s="24" t="s">
        <v>105</v>
      </c>
      <c r="K2208" s="21">
        <v>64</v>
      </c>
      <c r="L2208" s="32" t="s">
        <v>24700</v>
      </c>
      <c r="M2208" s="21" t="s">
        <v>24701</v>
      </c>
      <c r="N2208" s="26">
        <v>1</v>
      </c>
      <c r="O2208" s="26">
        <v>0</v>
      </c>
      <c r="P2208" s="26">
        <v>0</v>
      </c>
      <c r="Q2208" s="26">
        <v>0</v>
      </c>
      <c r="R2208" s="26">
        <v>0</v>
      </c>
      <c r="S2208" s="26">
        <v>0</v>
      </c>
      <c r="T2208" s="26">
        <v>0</v>
      </c>
      <c r="U2208" s="26">
        <v>0</v>
      </c>
      <c r="V2208" s="26">
        <v>0</v>
      </c>
      <c r="W2208" s="26">
        <v>0</v>
      </c>
      <c r="X2208" s="26">
        <v>0</v>
      </c>
      <c r="Y2208" s="26">
        <v>0</v>
      </c>
      <c r="Z2208" s="21"/>
      <c r="AA2208" s="101">
        <v>0</v>
      </c>
      <c r="AB2208" s="98">
        <v>0</v>
      </c>
      <c r="AC2208" s="98">
        <v>0</v>
      </c>
      <c r="AD2208" s="98">
        <v>0</v>
      </c>
      <c r="AE2208" s="98">
        <v>0</v>
      </c>
      <c r="AF2208" s="21">
        <f t="shared" si="34"/>
        <v>0</v>
      </c>
      <c r="AG2208" s="21" t="s">
        <v>249</v>
      </c>
      <c r="AH2208" s="24" t="s">
        <v>24702</v>
      </c>
      <c r="AI2208" s="24" t="s">
        <v>24703</v>
      </c>
      <c r="AJ2208" s="27" t="s">
        <v>32637</v>
      </c>
      <c r="AK2208" s="28" t="s">
        <v>47</v>
      </c>
      <c r="AL2208" s="28">
        <v>10</v>
      </c>
      <c r="AM2208" s="28">
        <v>20061130</v>
      </c>
      <c r="AN2208" s="29">
        <v>517</v>
      </c>
      <c r="AO2208" s="29">
        <v>202012</v>
      </c>
      <c r="AP2208" s="29"/>
      <c r="AQ2208" s="28"/>
      <c r="AR2208" s="28"/>
      <c r="AS2208" s="28"/>
      <c r="AT2208" s="30">
        <v>2</v>
      </c>
      <c r="AU2208" s="30"/>
      <c r="AV2208" s="30"/>
      <c r="AW2208" s="30"/>
      <c r="AX2208" s="30"/>
      <c r="AY2208" s="30"/>
      <c r="AZ2208" s="30"/>
      <c r="BA2208" s="30"/>
      <c r="BB2208" s="30" t="s">
        <v>54452</v>
      </c>
      <c r="BC2208" s="30" t="s">
        <v>54452</v>
      </c>
      <c r="BD2208" s="30" t="s">
        <v>54452</v>
      </c>
      <c r="BE2208" s="30" t="s">
        <v>54452</v>
      </c>
      <c r="BF2208" s="30" t="s">
        <v>24704</v>
      </c>
      <c r="BG2208" s="30">
        <v>2</v>
      </c>
      <c r="BH2208" s="30"/>
      <c r="BI2208" s="31"/>
    </row>
    <row r="2209" spans="1:61" ht="16.5">
      <c r="A2209" s="21" t="s">
        <v>25005</v>
      </c>
      <c r="B2209" s="21">
        <v>24722</v>
      </c>
      <c r="C2209" s="21">
        <v>3225615</v>
      </c>
      <c r="D2209" s="21">
        <v>1228208050</v>
      </c>
      <c r="E2209" s="22">
        <v>1242220004318</v>
      </c>
      <c r="F2209" s="24" t="s">
        <v>25006</v>
      </c>
      <c r="G2209" s="24" t="s">
        <v>104</v>
      </c>
      <c r="H2209" s="24" t="s">
        <v>51</v>
      </c>
      <c r="I2209" s="24" t="s">
        <v>65</v>
      </c>
      <c r="J2209" s="24" t="s">
        <v>105</v>
      </c>
      <c r="K2209" s="21">
        <v>64</v>
      </c>
      <c r="L2209" s="32" t="s">
        <v>25007</v>
      </c>
      <c r="M2209" s="21" t="s">
        <v>9653</v>
      </c>
      <c r="N2209" s="21">
        <v>1</v>
      </c>
      <c r="O2209" s="21">
        <v>0</v>
      </c>
      <c r="P2209" s="21">
        <v>0</v>
      </c>
      <c r="Q2209" s="21">
        <v>0</v>
      </c>
      <c r="R2209" s="21">
        <v>0</v>
      </c>
      <c r="S2209" s="21">
        <v>0</v>
      </c>
      <c r="T2209" s="21">
        <v>0</v>
      </c>
      <c r="U2209" s="21">
        <v>0</v>
      </c>
      <c r="V2209" s="21">
        <v>0</v>
      </c>
      <c r="W2209" s="21">
        <v>0</v>
      </c>
      <c r="X2209" s="21">
        <v>0</v>
      </c>
      <c r="Y2209" s="21">
        <v>0</v>
      </c>
      <c r="Z2209" s="16" t="s">
        <v>126</v>
      </c>
      <c r="AA2209" s="101">
        <v>0</v>
      </c>
      <c r="AB2209" s="98">
        <v>0</v>
      </c>
      <c r="AC2209" s="98">
        <v>0</v>
      </c>
      <c r="AD2209" s="98">
        <v>0</v>
      </c>
      <c r="AE2209" s="98">
        <v>0</v>
      </c>
      <c r="AF2209" s="21">
        <f t="shared" si="34"/>
        <v>0</v>
      </c>
      <c r="AG2209" s="21" t="s">
        <v>5955</v>
      </c>
      <c r="AH2209" s="24" t="s">
        <v>25008</v>
      </c>
      <c r="AI2209" s="24" t="s">
        <v>25009</v>
      </c>
      <c r="AJ2209" s="27" t="s">
        <v>32638</v>
      </c>
      <c r="AK2209" s="28" t="s">
        <v>47</v>
      </c>
      <c r="AL2209" s="28">
        <v>10</v>
      </c>
      <c r="AM2209" s="28">
        <v>20070724</v>
      </c>
      <c r="AN2209" s="29">
        <v>1069</v>
      </c>
      <c r="AO2209" s="29">
        <v>201912</v>
      </c>
      <c r="AP2209" s="29"/>
      <c r="AQ2209" s="28"/>
      <c r="AR2209" s="28"/>
      <c r="AS2209" s="28"/>
      <c r="AT2209" s="30">
        <v>2</v>
      </c>
      <c r="AU2209" s="30"/>
      <c r="AV2209" s="30"/>
      <c r="AW2209" s="30"/>
      <c r="AX2209" s="30"/>
      <c r="AY2209" s="30"/>
      <c r="AZ2209" s="30"/>
      <c r="BA2209" s="30"/>
      <c r="BB2209" s="30" t="s">
        <v>54452</v>
      </c>
      <c r="BC2209" s="30" t="s">
        <v>54452</v>
      </c>
      <c r="BD2209" s="30" t="s">
        <v>54452</v>
      </c>
      <c r="BE2209" s="30" t="s">
        <v>54452</v>
      </c>
      <c r="BF2209" s="30" t="s">
        <v>25010</v>
      </c>
      <c r="BG2209" s="30">
        <v>2</v>
      </c>
      <c r="BH2209" s="30" t="s">
        <v>25011</v>
      </c>
      <c r="BI2209" s="31"/>
    </row>
    <row r="2210" spans="1:61" ht="16.5">
      <c r="A2210" s="21" t="s">
        <v>25042</v>
      </c>
      <c r="B2210" s="21">
        <v>24710</v>
      </c>
      <c r="C2210" s="21">
        <v>2217124</v>
      </c>
      <c r="D2210" s="21">
        <v>1298206301</v>
      </c>
      <c r="E2210" s="22">
        <v>1356330000023</v>
      </c>
      <c r="F2210" s="24" t="s">
        <v>25043</v>
      </c>
      <c r="G2210" s="24" t="s">
        <v>104</v>
      </c>
      <c r="H2210" s="24" t="s">
        <v>51</v>
      </c>
      <c r="I2210" s="24" t="s">
        <v>65</v>
      </c>
      <c r="J2210" s="24" t="s">
        <v>105</v>
      </c>
      <c r="K2210" s="21">
        <v>64</v>
      </c>
      <c r="L2210" s="32" t="s">
        <v>25044</v>
      </c>
      <c r="M2210" s="21" t="s">
        <v>25045</v>
      </c>
      <c r="N2210" s="26">
        <v>1</v>
      </c>
      <c r="O2210" s="26">
        <v>0</v>
      </c>
      <c r="P2210" s="26">
        <v>0</v>
      </c>
      <c r="Q2210" s="26">
        <v>0</v>
      </c>
      <c r="R2210" s="26">
        <v>0</v>
      </c>
      <c r="S2210" s="26">
        <v>0</v>
      </c>
      <c r="T2210" s="26">
        <v>0</v>
      </c>
      <c r="U2210" s="26">
        <v>0</v>
      </c>
      <c r="V2210" s="26">
        <v>0</v>
      </c>
      <c r="W2210" s="26">
        <v>0</v>
      </c>
      <c r="X2210" s="26">
        <v>0</v>
      </c>
      <c r="Y2210" s="26">
        <v>0</v>
      </c>
      <c r="Z2210" s="21"/>
      <c r="AA2210" s="101">
        <v>0</v>
      </c>
      <c r="AB2210" s="98">
        <v>0</v>
      </c>
      <c r="AC2210" s="98">
        <v>0</v>
      </c>
      <c r="AD2210" s="98">
        <v>0</v>
      </c>
      <c r="AE2210" s="98">
        <v>0</v>
      </c>
      <c r="AF2210" s="21">
        <f t="shared" si="34"/>
        <v>0</v>
      </c>
      <c r="AG2210" s="21" t="s">
        <v>25046</v>
      </c>
      <c r="AH2210" s="24" t="s">
        <v>25047</v>
      </c>
      <c r="AI2210" s="24" t="s">
        <v>25048</v>
      </c>
      <c r="AJ2210" s="27" t="s">
        <v>32639</v>
      </c>
      <c r="AK2210" s="28" t="s">
        <v>47</v>
      </c>
      <c r="AL2210" s="28">
        <v>10</v>
      </c>
      <c r="AM2210" s="28">
        <v>20010619</v>
      </c>
      <c r="AN2210" s="29">
        <v>588</v>
      </c>
      <c r="AO2210" s="29">
        <v>202012</v>
      </c>
      <c r="AP2210" s="29"/>
      <c r="AQ2210" s="28"/>
      <c r="AR2210" s="28"/>
      <c r="AS2210" s="28"/>
      <c r="AT2210" s="30">
        <v>2</v>
      </c>
      <c r="AU2210" s="30"/>
      <c r="AV2210" s="30"/>
      <c r="AW2210" s="30"/>
      <c r="AX2210" s="30"/>
      <c r="AY2210" s="30"/>
      <c r="AZ2210" s="30"/>
      <c r="BA2210" s="30"/>
      <c r="BB2210" s="30" t="s">
        <v>54452</v>
      </c>
      <c r="BC2210" s="30" t="s">
        <v>54452</v>
      </c>
      <c r="BD2210" s="30" t="s">
        <v>54452</v>
      </c>
      <c r="BE2210" s="30" t="s">
        <v>54452</v>
      </c>
      <c r="BF2210" s="30" t="s">
        <v>54452</v>
      </c>
      <c r="BG2210" s="30">
        <v>8</v>
      </c>
      <c r="BH2210" s="30"/>
      <c r="BI2210" s="31"/>
    </row>
    <row r="2211" spans="1:61" ht="16.5">
      <c r="A2211" s="21" t="s">
        <v>25626</v>
      </c>
      <c r="B2211" s="21">
        <v>24724</v>
      </c>
      <c r="C2211" s="21">
        <v>5886859</v>
      </c>
      <c r="D2211" s="21">
        <v>1218215863</v>
      </c>
      <c r="E2211" s="22">
        <v>1201330006408</v>
      </c>
      <c r="F2211" s="24" t="s">
        <v>25627</v>
      </c>
      <c r="G2211" s="24" t="s">
        <v>104</v>
      </c>
      <c r="H2211" s="24" t="s">
        <v>51</v>
      </c>
      <c r="I2211" s="24" t="s">
        <v>65</v>
      </c>
      <c r="J2211" s="24" t="s">
        <v>105</v>
      </c>
      <c r="K2211" s="21">
        <v>64</v>
      </c>
      <c r="L2211" s="32" t="s">
        <v>25628</v>
      </c>
      <c r="M2211" s="21" t="s">
        <v>25629</v>
      </c>
      <c r="N2211" s="26">
        <v>1</v>
      </c>
      <c r="O2211" s="26">
        <v>0</v>
      </c>
      <c r="P2211" s="26">
        <v>0</v>
      </c>
      <c r="Q2211" s="26">
        <v>0</v>
      </c>
      <c r="R2211" s="26">
        <v>0</v>
      </c>
      <c r="S2211" s="26">
        <v>0</v>
      </c>
      <c r="T2211" s="26">
        <v>0</v>
      </c>
      <c r="U2211" s="26">
        <v>0</v>
      </c>
      <c r="V2211" s="26">
        <v>0</v>
      </c>
      <c r="W2211" s="26">
        <v>0</v>
      </c>
      <c r="X2211" s="26">
        <v>0</v>
      </c>
      <c r="Y2211" s="26">
        <v>0</v>
      </c>
      <c r="Z2211" s="21"/>
      <c r="AA2211" s="101">
        <v>0</v>
      </c>
      <c r="AB2211" s="98">
        <v>0</v>
      </c>
      <c r="AC2211" s="98">
        <v>0</v>
      </c>
      <c r="AD2211" s="98">
        <v>0</v>
      </c>
      <c r="AE2211" s="98">
        <v>0</v>
      </c>
      <c r="AF2211" s="21">
        <f t="shared" si="34"/>
        <v>0</v>
      </c>
      <c r="AG2211" s="21" t="s">
        <v>249</v>
      </c>
      <c r="AH2211" s="24" t="s">
        <v>25630</v>
      </c>
      <c r="AI2211" s="24" t="s">
        <v>25631</v>
      </c>
      <c r="AJ2211" s="27" t="s">
        <v>32640</v>
      </c>
      <c r="AK2211" s="28" t="s">
        <v>47</v>
      </c>
      <c r="AL2211" s="28">
        <v>10</v>
      </c>
      <c r="AM2211" s="28">
        <v>20140501</v>
      </c>
      <c r="AN2211" s="29">
        <v>612</v>
      </c>
      <c r="AO2211" s="29">
        <v>202012</v>
      </c>
      <c r="AP2211" s="29"/>
      <c r="AQ2211" s="28"/>
      <c r="AR2211" s="28"/>
      <c r="AS2211" s="28"/>
      <c r="AT2211" s="30">
        <v>2</v>
      </c>
      <c r="AU2211" s="30"/>
      <c r="AV2211" s="30"/>
      <c r="AW2211" s="30"/>
      <c r="AX2211" s="30"/>
      <c r="AY2211" s="30"/>
      <c r="AZ2211" s="30"/>
      <c r="BA2211" s="30"/>
      <c r="BB2211" s="30" t="s">
        <v>54452</v>
      </c>
      <c r="BC2211" s="30" t="s">
        <v>54452</v>
      </c>
      <c r="BD2211" s="30" t="s">
        <v>54452</v>
      </c>
      <c r="BE2211" s="30" t="s">
        <v>54452</v>
      </c>
      <c r="BF2211" s="30" t="s">
        <v>54452</v>
      </c>
      <c r="BG2211" s="30">
        <v>7</v>
      </c>
      <c r="BH2211" s="30" t="s">
        <v>25632</v>
      </c>
      <c r="BI2211" s="31"/>
    </row>
    <row r="2212" spans="1:61" ht="16.5">
      <c r="A2212" s="21" t="s">
        <v>25950</v>
      </c>
      <c r="B2212" s="21">
        <v>24614</v>
      </c>
      <c r="C2212" s="21">
        <v>3976345</v>
      </c>
      <c r="D2212" s="21">
        <v>5158209440</v>
      </c>
      <c r="E2212" s="22">
        <v>1748330004925</v>
      </c>
      <c r="F2212" s="24" t="s">
        <v>25951</v>
      </c>
      <c r="G2212" s="24" t="s">
        <v>104</v>
      </c>
      <c r="H2212" s="24" t="s">
        <v>51</v>
      </c>
      <c r="I2212" s="24" t="s">
        <v>65</v>
      </c>
      <c r="J2212" s="24" t="s">
        <v>105</v>
      </c>
      <c r="K2212" s="21">
        <v>64</v>
      </c>
      <c r="L2212" s="32" t="s">
        <v>25952</v>
      </c>
      <c r="M2212" s="21" t="s">
        <v>25953</v>
      </c>
      <c r="N2212" s="26">
        <v>1</v>
      </c>
      <c r="O2212" s="26">
        <v>0</v>
      </c>
      <c r="P2212" s="26">
        <v>0</v>
      </c>
      <c r="Q2212" s="26">
        <v>0</v>
      </c>
      <c r="R2212" s="26">
        <v>0</v>
      </c>
      <c r="S2212" s="26">
        <v>0</v>
      </c>
      <c r="T2212" s="26">
        <v>0</v>
      </c>
      <c r="U2212" s="26">
        <v>0</v>
      </c>
      <c r="V2212" s="26">
        <v>0</v>
      </c>
      <c r="W2212" s="26">
        <v>0</v>
      </c>
      <c r="X2212" s="26">
        <v>0</v>
      </c>
      <c r="Y2212" s="26">
        <v>0</v>
      </c>
      <c r="Z2212" s="21"/>
      <c r="AA2212" s="101">
        <v>0</v>
      </c>
      <c r="AB2212" s="98">
        <v>0</v>
      </c>
      <c r="AC2212" s="98">
        <v>0</v>
      </c>
      <c r="AD2212" s="98">
        <v>0</v>
      </c>
      <c r="AE2212" s="98">
        <v>0</v>
      </c>
      <c r="AF2212" s="21">
        <f t="shared" si="34"/>
        <v>0</v>
      </c>
      <c r="AG2212" s="21" t="s">
        <v>249</v>
      </c>
      <c r="AH2212" s="24" t="s">
        <v>25954</v>
      </c>
      <c r="AI2212" s="24" t="s">
        <v>25955</v>
      </c>
      <c r="AJ2212" s="27" t="s">
        <v>32641</v>
      </c>
      <c r="AK2212" s="28" t="s">
        <v>47</v>
      </c>
      <c r="AL2212" s="28">
        <v>10</v>
      </c>
      <c r="AM2212" s="28">
        <v>20110222</v>
      </c>
      <c r="AN2212" s="29">
        <v>335</v>
      </c>
      <c r="AO2212" s="29">
        <v>202012</v>
      </c>
      <c r="AP2212" s="29"/>
      <c r="AQ2212" s="28"/>
      <c r="AR2212" s="28"/>
      <c r="AS2212" s="28"/>
      <c r="AT2212" s="30">
        <v>2</v>
      </c>
      <c r="AU2212" s="30"/>
      <c r="AV2212" s="30"/>
      <c r="AW2212" s="30"/>
      <c r="AX2212" s="30"/>
      <c r="AY2212" s="30"/>
      <c r="AZ2212" s="30"/>
      <c r="BA2212" s="30"/>
      <c r="BB2212" s="30" t="s">
        <v>54452</v>
      </c>
      <c r="BC2212" s="30" t="s">
        <v>54452</v>
      </c>
      <c r="BD2212" s="30" t="s">
        <v>54452</v>
      </c>
      <c r="BE2212" s="30" t="s">
        <v>54452</v>
      </c>
      <c r="BF2212" s="30" t="s">
        <v>54452</v>
      </c>
      <c r="BG2212" s="30">
        <v>7</v>
      </c>
      <c r="BH2212" s="30" t="s">
        <v>25956</v>
      </c>
      <c r="BI2212" s="31"/>
    </row>
    <row r="2213" spans="1:61" ht="16.5">
      <c r="A2213" s="21" t="s">
        <v>25979</v>
      </c>
      <c r="B2213" s="21">
        <v>24697</v>
      </c>
      <c r="C2213" s="21">
        <v>1494353</v>
      </c>
      <c r="D2213" s="21">
        <v>1388200446</v>
      </c>
      <c r="E2213" s="22">
        <v>1341330000016</v>
      </c>
      <c r="F2213" s="24" t="s">
        <v>25980</v>
      </c>
      <c r="G2213" s="24" t="s">
        <v>104</v>
      </c>
      <c r="H2213" s="24" t="s">
        <v>51</v>
      </c>
      <c r="I2213" s="24" t="s">
        <v>65</v>
      </c>
      <c r="J2213" s="24" t="s">
        <v>105</v>
      </c>
      <c r="K2213" s="21">
        <v>64</v>
      </c>
      <c r="L2213" s="32" t="s">
        <v>25981</v>
      </c>
      <c r="M2213" s="21" t="s">
        <v>25982</v>
      </c>
      <c r="N2213" s="26">
        <v>1</v>
      </c>
      <c r="O2213" s="26">
        <v>0</v>
      </c>
      <c r="P2213" s="26">
        <v>0</v>
      </c>
      <c r="Q2213" s="26">
        <v>0</v>
      </c>
      <c r="R2213" s="26">
        <v>0</v>
      </c>
      <c r="S2213" s="26">
        <v>0</v>
      </c>
      <c r="T2213" s="26">
        <v>0</v>
      </c>
      <c r="U2213" s="26">
        <v>0</v>
      </c>
      <c r="V2213" s="26">
        <v>0</v>
      </c>
      <c r="W2213" s="26">
        <v>0</v>
      </c>
      <c r="X2213" s="26">
        <v>0</v>
      </c>
      <c r="Y2213" s="26">
        <v>0</v>
      </c>
      <c r="Z2213" s="21"/>
      <c r="AA2213" s="101">
        <v>0</v>
      </c>
      <c r="AB2213" s="98">
        <v>0</v>
      </c>
      <c r="AC2213" s="98">
        <v>0</v>
      </c>
      <c r="AD2213" s="98">
        <v>0</v>
      </c>
      <c r="AE2213" s="98">
        <v>0</v>
      </c>
      <c r="AF2213" s="21">
        <f t="shared" si="34"/>
        <v>0</v>
      </c>
      <c r="AG2213" s="21" t="s">
        <v>7921</v>
      </c>
      <c r="AH2213" s="24" t="s">
        <v>25983</v>
      </c>
      <c r="AI2213" s="24" t="s">
        <v>25984</v>
      </c>
      <c r="AJ2213" s="27" t="s">
        <v>32642</v>
      </c>
      <c r="AK2213" s="28" t="s">
        <v>47</v>
      </c>
      <c r="AL2213" s="28">
        <v>10</v>
      </c>
      <c r="AM2213" s="28">
        <v>19790209</v>
      </c>
      <c r="AN2213" s="29">
        <v>413</v>
      </c>
      <c r="AO2213" s="29">
        <v>202012</v>
      </c>
      <c r="AP2213" s="29"/>
      <c r="AQ2213" s="28"/>
      <c r="AR2213" s="28"/>
      <c r="AS2213" s="28"/>
      <c r="AT2213" s="30">
        <v>2</v>
      </c>
      <c r="AU2213" s="30"/>
      <c r="AV2213" s="30"/>
      <c r="AW2213" s="30"/>
      <c r="AX2213" s="30"/>
      <c r="AY2213" s="30"/>
      <c r="AZ2213" s="30"/>
      <c r="BA2213" s="30"/>
      <c r="BB2213" s="30" t="s">
        <v>54452</v>
      </c>
      <c r="BC2213" s="30" t="s">
        <v>54452</v>
      </c>
      <c r="BD2213" s="30" t="s">
        <v>54452</v>
      </c>
      <c r="BE2213" s="30" t="s">
        <v>54452</v>
      </c>
      <c r="BF2213" s="30" t="s">
        <v>25985</v>
      </c>
      <c r="BG2213" s="30">
        <v>2</v>
      </c>
      <c r="BH2213" s="30"/>
      <c r="BI2213" s="31"/>
    </row>
    <row r="2214" spans="1:61" ht="16.5">
      <c r="A2214" s="21" t="s">
        <v>25998</v>
      </c>
      <c r="B2214" s="21">
        <v>24676</v>
      </c>
      <c r="C2214" s="21">
        <v>1873975</v>
      </c>
      <c r="D2214" s="21">
        <v>2268201835</v>
      </c>
      <c r="E2214" s="22">
        <v>1411210000096</v>
      </c>
      <c r="F2214" s="24" t="s">
        <v>25999</v>
      </c>
      <c r="G2214" s="24" t="s">
        <v>104</v>
      </c>
      <c r="H2214" s="24" t="s">
        <v>51</v>
      </c>
      <c r="I2214" s="24" t="s">
        <v>65</v>
      </c>
      <c r="J2214" s="24" t="s">
        <v>105</v>
      </c>
      <c r="K2214" s="21">
        <v>64</v>
      </c>
      <c r="L2214" s="32" t="s">
        <v>26000</v>
      </c>
      <c r="M2214" s="21" t="s">
        <v>26001</v>
      </c>
      <c r="N2214" s="26">
        <v>1</v>
      </c>
      <c r="O2214" s="26">
        <v>0</v>
      </c>
      <c r="P2214" s="26">
        <v>0</v>
      </c>
      <c r="Q2214" s="26">
        <v>0</v>
      </c>
      <c r="R2214" s="26">
        <v>0</v>
      </c>
      <c r="S2214" s="26">
        <v>0</v>
      </c>
      <c r="T2214" s="26">
        <v>0</v>
      </c>
      <c r="U2214" s="26">
        <v>0</v>
      </c>
      <c r="V2214" s="26">
        <v>0</v>
      </c>
      <c r="W2214" s="26">
        <v>0</v>
      </c>
      <c r="X2214" s="26">
        <v>0</v>
      </c>
      <c r="Y2214" s="26">
        <v>0</v>
      </c>
      <c r="Z2214" s="16" t="s">
        <v>126</v>
      </c>
      <c r="AA2214" s="101">
        <v>0</v>
      </c>
      <c r="AB2214" s="98">
        <v>0</v>
      </c>
      <c r="AC2214" s="98">
        <v>0</v>
      </c>
      <c r="AD2214" s="98">
        <v>0</v>
      </c>
      <c r="AE2214" s="98">
        <v>0</v>
      </c>
      <c r="AF2214" s="21">
        <f t="shared" si="34"/>
        <v>0</v>
      </c>
      <c r="AG2214" s="21" t="s">
        <v>26002</v>
      </c>
      <c r="AH2214" s="24" t="s">
        <v>26003</v>
      </c>
      <c r="AI2214" s="24" t="s">
        <v>26004</v>
      </c>
      <c r="AJ2214" s="27" t="s">
        <v>32643</v>
      </c>
      <c r="AK2214" s="28" t="s">
        <v>47</v>
      </c>
      <c r="AL2214" s="28">
        <v>10</v>
      </c>
      <c r="AM2214" s="28">
        <v>19810810</v>
      </c>
      <c r="AN2214" s="29">
        <v>443</v>
      </c>
      <c r="AO2214" s="29">
        <v>202012</v>
      </c>
      <c r="AP2214" s="29"/>
      <c r="AQ2214" s="28"/>
      <c r="AR2214" s="28"/>
      <c r="AS2214" s="28"/>
      <c r="AT2214" s="30">
        <v>2</v>
      </c>
      <c r="AU2214" s="30"/>
      <c r="AV2214" s="30"/>
      <c r="AW2214" s="30"/>
      <c r="AX2214" s="30"/>
      <c r="AY2214" s="30"/>
      <c r="AZ2214" s="30"/>
      <c r="BA2214" s="30"/>
      <c r="BB2214" s="30" t="s">
        <v>54452</v>
      </c>
      <c r="BC2214" s="30" t="s">
        <v>54452</v>
      </c>
      <c r="BD2214" s="30" t="s">
        <v>54452</v>
      </c>
      <c r="BE2214" s="30" t="s">
        <v>54452</v>
      </c>
      <c r="BF2214" s="30" t="s">
        <v>54452</v>
      </c>
      <c r="BG2214" s="30">
        <v>7</v>
      </c>
      <c r="BH2214" s="30"/>
      <c r="BI2214" s="31"/>
    </row>
    <row r="2215" spans="1:61" ht="16.5">
      <c r="A2215" s="21" t="s">
        <v>26236</v>
      </c>
      <c r="B2215" s="21">
        <v>24605</v>
      </c>
      <c r="C2215" s="21">
        <v>1903922</v>
      </c>
      <c r="D2215" s="21">
        <v>6068231291</v>
      </c>
      <c r="E2215" s="22">
        <v>1841330000016</v>
      </c>
      <c r="F2215" s="24" t="s">
        <v>26237</v>
      </c>
      <c r="G2215" s="24" t="s">
        <v>104</v>
      </c>
      <c r="H2215" s="24" t="s">
        <v>51</v>
      </c>
      <c r="I2215" s="24" t="s">
        <v>65</v>
      </c>
      <c r="J2215" s="24" t="s">
        <v>105</v>
      </c>
      <c r="K2215" s="21">
        <v>64</v>
      </c>
      <c r="L2215" s="32" t="s">
        <v>26238</v>
      </c>
      <c r="M2215" s="21" t="s">
        <v>26239</v>
      </c>
      <c r="N2215" s="21">
        <v>1</v>
      </c>
      <c r="O2215" s="21">
        <v>0</v>
      </c>
      <c r="P2215" s="21">
        <v>0</v>
      </c>
      <c r="Q2215" s="21">
        <v>0</v>
      </c>
      <c r="R2215" s="21">
        <v>0</v>
      </c>
      <c r="S2215" s="21">
        <v>0</v>
      </c>
      <c r="T2215" s="21">
        <v>0</v>
      </c>
      <c r="U2215" s="21">
        <v>0</v>
      </c>
      <c r="V2215" s="21">
        <v>0</v>
      </c>
      <c r="W2215" s="21">
        <v>0</v>
      </c>
      <c r="X2215" s="21">
        <v>0</v>
      </c>
      <c r="Y2215" s="21">
        <v>0</v>
      </c>
      <c r="Z2215" s="16" t="s">
        <v>126</v>
      </c>
      <c r="AA2215" s="101">
        <v>0</v>
      </c>
      <c r="AB2215" s="98">
        <v>0</v>
      </c>
      <c r="AC2215" s="98">
        <v>0</v>
      </c>
      <c r="AD2215" s="98">
        <v>0</v>
      </c>
      <c r="AE2215" s="98">
        <v>0</v>
      </c>
      <c r="AF2215" s="21">
        <f t="shared" si="34"/>
        <v>0</v>
      </c>
      <c r="AG2215" s="21" t="s">
        <v>7921</v>
      </c>
      <c r="AH2215" s="24" t="s">
        <v>26240</v>
      </c>
      <c r="AI2215" s="24" t="s">
        <v>26241</v>
      </c>
      <c r="AJ2215" s="27" t="s">
        <v>32644</v>
      </c>
      <c r="AK2215" s="28" t="s">
        <v>47</v>
      </c>
      <c r="AL2215" s="28">
        <v>10</v>
      </c>
      <c r="AM2215" s="28">
        <v>19920930</v>
      </c>
      <c r="AN2215" s="29">
        <v>2865</v>
      </c>
      <c r="AO2215" s="29">
        <v>202012</v>
      </c>
      <c r="AP2215" s="29">
        <v>2022</v>
      </c>
      <c r="AQ2215" s="28">
        <v>425365247</v>
      </c>
      <c r="AR2215" s="28">
        <v>390038953</v>
      </c>
      <c r="AS2215" s="28">
        <v>11565010</v>
      </c>
      <c r="AT2215" s="30">
        <v>2</v>
      </c>
      <c r="AU2215" s="30"/>
      <c r="AV2215" s="30"/>
      <c r="AW2215" s="30"/>
      <c r="AX2215" s="30"/>
      <c r="AY2215" s="30"/>
      <c r="AZ2215" s="30"/>
      <c r="BA2215" s="30"/>
      <c r="BB2215" s="30" t="s">
        <v>54452</v>
      </c>
      <c r="BC2215" s="30" t="s">
        <v>54452</v>
      </c>
      <c r="BD2215" s="30" t="s">
        <v>54452</v>
      </c>
      <c r="BE2215" s="30" t="s">
        <v>54452</v>
      </c>
      <c r="BF2215" s="30" t="s">
        <v>54452</v>
      </c>
      <c r="BG2215" s="30">
        <v>7</v>
      </c>
      <c r="BH2215" s="30" t="s">
        <v>26242</v>
      </c>
      <c r="BI2215" s="31"/>
    </row>
    <row r="2216" spans="1:61" ht="16.5">
      <c r="A2216" s="21" t="s">
        <v>26576</v>
      </c>
      <c r="B2216" s="21">
        <v>24621</v>
      </c>
      <c r="C2216" s="21">
        <v>3331992</v>
      </c>
      <c r="D2216" s="21">
        <v>5088206372</v>
      </c>
      <c r="E2216" s="22">
        <v>1711330002786</v>
      </c>
      <c r="F2216" s="24" t="s">
        <v>26577</v>
      </c>
      <c r="G2216" s="24" t="s">
        <v>104</v>
      </c>
      <c r="H2216" s="24" t="s">
        <v>51</v>
      </c>
      <c r="I2216" s="24" t="s">
        <v>65</v>
      </c>
      <c r="J2216" s="24" t="s">
        <v>105</v>
      </c>
      <c r="K2216" s="21">
        <v>64</v>
      </c>
      <c r="L2216" s="32" t="s">
        <v>26578</v>
      </c>
      <c r="M2216" s="21" t="s">
        <v>9411</v>
      </c>
      <c r="N2216" s="26">
        <v>1</v>
      </c>
      <c r="O2216" s="26">
        <v>0</v>
      </c>
      <c r="P2216" s="26">
        <v>0</v>
      </c>
      <c r="Q2216" s="26">
        <v>0</v>
      </c>
      <c r="R2216" s="26">
        <v>0</v>
      </c>
      <c r="S2216" s="26">
        <v>0</v>
      </c>
      <c r="T2216" s="26">
        <v>0</v>
      </c>
      <c r="U2216" s="26">
        <v>0</v>
      </c>
      <c r="V2216" s="26">
        <v>0</v>
      </c>
      <c r="W2216" s="26">
        <v>0</v>
      </c>
      <c r="X2216" s="26">
        <v>0</v>
      </c>
      <c r="Y2216" s="26">
        <v>0</v>
      </c>
      <c r="Z2216" s="21"/>
      <c r="AA2216" s="101">
        <v>0</v>
      </c>
      <c r="AB2216" s="98">
        <v>0</v>
      </c>
      <c r="AC2216" s="98">
        <v>0</v>
      </c>
      <c r="AD2216" s="98">
        <v>0</v>
      </c>
      <c r="AE2216" s="98">
        <v>0</v>
      </c>
      <c r="AF2216" s="21">
        <f t="shared" si="34"/>
        <v>0</v>
      </c>
      <c r="AG2216" s="21" t="s">
        <v>249</v>
      </c>
      <c r="AH2216" s="24" t="s">
        <v>26579</v>
      </c>
      <c r="AI2216" s="24" t="s">
        <v>26580</v>
      </c>
      <c r="AJ2216" s="27" t="s">
        <v>32645</v>
      </c>
      <c r="AK2216" s="28" t="s">
        <v>47</v>
      </c>
      <c r="AL2216" s="28">
        <v>10</v>
      </c>
      <c r="AM2216" s="28">
        <v>20050202</v>
      </c>
      <c r="AN2216" s="29">
        <v>448</v>
      </c>
      <c r="AO2216" s="29">
        <v>202012</v>
      </c>
      <c r="AP2216" s="29"/>
      <c r="AQ2216" s="28"/>
      <c r="AR2216" s="28"/>
      <c r="AS2216" s="28"/>
      <c r="AT2216" s="30">
        <v>2</v>
      </c>
      <c r="AU2216" s="30"/>
      <c r="AV2216" s="30"/>
      <c r="AW2216" s="30"/>
      <c r="AX2216" s="30"/>
      <c r="AY2216" s="30"/>
      <c r="AZ2216" s="30"/>
      <c r="BA2216" s="30"/>
      <c r="BB2216" s="30" t="s">
        <v>54452</v>
      </c>
      <c r="BC2216" s="30" t="s">
        <v>54452</v>
      </c>
      <c r="BD2216" s="30" t="s">
        <v>54452</v>
      </c>
      <c r="BE2216" s="30" t="s">
        <v>54452</v>
      </c>
      <c r="BF2216" s="30" t="s">
        <v>54452</v>
      </c>
      <c r="BG2216" s="30">
        <v>4</v>
      </c>
      <c r="BH2216" s="30" t="s">
        <v>26581</v>
      </c>
      <c r="BI2216" s="31"/>
    </row>
    <row r="2217" spans="1:61" ht="16.5">
      <c r="A2217" s="21" t="s">
        <v>27081</v>
      </c>
      <c r="B2217" s="21">
        <v>24661</v>
      </c>
      <c r="C2217" s="21">
        <v>2555786</v>
      </c>
      <c r="D2217" s="21">
        <v>3148201199</v>
      </c>
      <c r="E2217" s="22">
        <v>1601330000329</v>
      </c>
      <c r="F2217" s="24" t="s">
        <v>27082</v>
      </c>
      <c r="G2217" s="24" t="s">
        <v>104</v>
      </c>
      <c r="H2217" s="24" t="s">
        <v>51</v>
      </c>
      <c r="I2217" s="24" t="s">
        <v>65</v>
      </c>
      <c r="J2217" s="24" t="s">
        <v>105</v>
      </c>
      <c r="K2217" s="21">
        <v>64</v>
      </c>
      <c r="L2217" s="32" t="s">
        <v>27083</v>
      </c>
      <c r="M2217" s="21" t="s">
        <v>27084</v>
      </c>
      <c r="N2217" s="21">
        <v>1</v>
      </c>
      <c r="O2217" s="21">
        <v>0</v>
      </c>
      <c r="P2217" s="21">
        <v>0</v>
      </c>
      <c r="Q2217" s="21">
        <v>0</v>
      </c>
      <c r="R2217" s="21">
        <v>0</v>
      </c>
      <c r="S2217" s="21">
        <v>0</v>
      </c>
      <c r="T2217" s="21">
        <v>0</v>
      </c>
      <c r="U2217" s="21">
        <v>0</v>
      </c>
      <c r="V2217" s="21">
        <v>0</v>
      </c>
      <c r="W2217" s="21">
        <v>0</v>
      </c>
      <c r="X2217" s="21">
        <v>0</v>
      </c>
      <c r="Y2217" s="21">
        <v>0</v>
      </c>
      <c r="Z2217" s="16" t="s">
        <v>126</v>
      </c>
      <c r="AA2217" s="101">
        <v>0</v>
      </c>
      <c r="AB2217" s="98">
        <v>0</v>
      </c>
      <c r="AC2217" s="98">
        <v>0</v>
      </c>
      <c r="AD2217" s="98">
        <v>0</v>
      </c>
      <c r="AE2217" s="98">
        <v>0</v>
      </c>
      <c r="AF2217" s="21">
        <f t="shared" si="34"/>
        <v>0</v>
      </c>
      <c r="AG2217" s="21" t="s">
        <v>14195</v>
      </c>
      <c r="AH2217" s="24">
        <v>15887011</v>
      </c>
      <c r="AI2217" s="24" t="s">
        <v>27085</v>
      </c>
      <c r="AJ2217" s="27" t="s">
        <v>32646</v>
      </c>
      <c r="AK2217" s="28" t="s">
        <v>47</v>
      </c>
      <c r="AL2217" s="28">
        <v>10</v>
      </c>
      <c r="AM2217" s="28">
        <v>19850301</v>
      </c>
      <c r="AN2217" s="29">
        <v>1946</v>
      </c>
      <c r="AO2217" s="29">
        <v>202012</v>
      </c>
      <c r="AP2217" s="29">
        <v>2022</v>
      </c>
      <c r="AQ2217" s="28">
        <v>246806385</v>
      </c>
      <c r="AR2217" s="28">
        <v>181258785</v>
      </c>
      <c r="AS2217" s="28">
        <v>11071220</v>
      </c>
      <c r="AT2217" s="30">
        <v>2</v>
      </c>
      <c r="AU2217" s="30"/>
      <c r="AV2217" s="30"/>
      <c r="AW2217" s="30"/>
      <c r="AX2217" s="30"/>
      <c r="AY2217" s="30"/>
      <c r="AZ2217" s="30"/>
      <c r="BA2217" s="30"/>
      <c r="BB2217" s="30" t="s">
        <v>54452</v>
      </c>
      <c r="BC2217" s="30" t="s">
        <v>54452</v>
      </c>
      <c r="BD2217" s="30" t="s">
        <v>54452</v>
      </c>
      <c r="BE2217" s="30" t="s">
        <v>54452</v>
      </c>
      <c r="BF2217" s="30" t="s">
        <v>54452</v>
      </c>
      <c r="BG2217" s="30">
        <v>4</v>
      </c>
      <c r="BH2217" s="30" t="s">
        <v>9492</v>
      </c>
      <c r="BI2217" s="31"/>
    </row>
    <row r="2218" spans="1:61" ht="16.5">
      <c r="A2218" s="21" t="s">
        <v>27140</v>
      </c>
      <c r="B2218" s="21">
        <v>24716</v>
      </c>
      <c r="C2218" s="21">
        <v>1504451</v>
      </c>
      <c r="D2218" s="21">
        <v>1258204465</v>
      </c>
      <c r="E2218" s="22">
        <v>1347330001244</v>
      </c>
      <c r="F2218" s="24" t="s">
        <v>27141</v>
      </c>
      <c r="G2218" s="24" t="s">
        <v>104</v>
      </c>
      <c r="H2218" s="24" t="s">
        <v>51</v>
      </c>
      <c r="I2218" s="24" t="s">
        <v>65</v>
      </c>
      <c r="J2218" s="24" t="s">
        <v>105</v>
      </c>
      <c r="K2218" s="21">
        <v>64</v>
      </c>
      <c r="L2218" s="32" t="s">
        <v>27142</v>
      </c>
      <c r="M2218" s="21" t="s">
        <v>27143</v>
      </c>
      <c r="N2218" s="26">
        <v>1</v>
      </c>
      <c r="O2218" s="26">
        <v>0</v>
      </c>
      <c r="P2218" s="26">
        <v>0</v>
      </c>
      <c r="Q2218" s="26">
        <v>0</v>
      </c>
      <c r="R2218" s="26">
        <v>0</v>
      </c>
      <c r="S2218" s="26">
        <v>0</v>
      </c>
      <c r="T2218" s="26">
        <v>0</v>
      </c>
      <c r="U2218" s="26">
        <v>0</v>
      </c>
      <c r="V2218" s="26">
        <v>0</v>
      </c>
      <c r="W2218" s="26">
        <v>0</v>
      </c>
      <c r="X2218" s="26">
        <v>0</v>
      </c>
      <c r="Y2218" s="26">
        <v>0</v>
      </c>
      <c r="Z2218" s="21"/>
      <c r="AA2218" s="101">
        <v>0</v>
      </c>
      <c r="AB2218" s="98">
        <v>0</v>
      </c>
      <c r="AC2218" s="98">
        <v>0</v>
      </c>
      <c r="AD2218" s="98">
        <v>0</v>
      </c>
      <c r="AE2218" s="98">
        <v>0</v>
      </c>
      <c r="AF2218" s="21">
        <f t="shared" si="34"/>
        <v>0</v>
      </c>
      <c r="AG2218" s="21" t="s">
        <v>249</v>
      </c>
      <c r="AH2218" s="24" t="s">
        <v>27144</v>
      </c>
      <c r="AI2218" s="24" t="s">
        <v>27145</v>
      </c>
      <c r="AJ2218" s="27" t="s">
        <v>32647</v>
      </c>
      <c r="AK2218" s="28" t="s">
        <v>47</v>
      </c>
      <c r="AL2218" s="28">
        <v>10</v>
      </c>
      <c r="AM2218" s="28">
        <v>19950427</v>
      </c>
      <c r="AN2218" s="29">
        <v>728</v>
      </c>
      <c r="AO2218" s="29">
        <v>202012</v>
      </c>
      <c r="AP2218" s="29"/>
      <c r="AQ2218" s="28"/>
      <c r="AR2218" s="28"/>
      <c r="AS2218" s="28"/>
      <c r="AT2218" s="30">
        <v>2</v>
      </c>
      <c r="AU2218" s="30"/>
      <c r="AV2218" s="30"/>
      <c r="AW2218" s="30"/>
      <c r="AX2218" s="30"/>
      <c r="AY2218" s="30"/>
      <c r="AZ2218" s="30"/>
      <c r="BA2218" s="30"/>
      <c r="BB2218" s="30" t="s">
        <v>54452</v>
      </c>
      <c r="BC2218" s="30" t="s">
        <v>54452</v>
      </c>
      <c r="BD2218" s="30" t="s">
        <v>54452</v>
      </c>
      <c r="BE2218" s="30" t="s">
        <v>54452</v>
      </c>
      <c r="BF2218" s="30" t="s">
        <v>54452</v>
      </c>
      <c r="BG2218" s="30">
        <v>4</v>
      </c>
      <c r="BH2218" s="30" t="s">
        <v>27146</v>
      </c>
      <c r="BI2218" s="31"/>
    </row>
    <row r="2219" spans="1:61" ht="16.5">
      <c r="A2219" s="21" t="s">
        <v>27403</v>
      </c>
      <c r="B2219" s="21">
        <v>24623</v>
      </c>
      <c r="C2219" s="21">
        <v>1454416</v>
      </c>
      <c r="D2219" s="21">
        <v>5088201339</v>
      </c>
      <c r="E2219" s="22">
        <v>1711330000251</v>
      </c>
      <c r="F2219" s="24" t="s">
        <v>27404</v>
      </c>
      <c r="G2219" s="24" t="s">
        <v>104</v>
      </c>
      <c r="H2219" s="24" t="s">
        <v>51</v>
      </c>
      <c r="I2219" s="24" t="s">
        <v>65</v>
      </c>
      <c r="J2219" s="24" t="s">
        <v>105</v>
      </c>
      <c r="K2219" s="21">
        <v>64</v>
      </c>
      <c r="L2219" s="32" t="s">
        <v>27405</v>
      </c>
      <c r="M2219" s="21" t="s">
        <v>24515</v>
      </c>
      <c r="N2219" s="21">
        <v>1</v>
      </c>
      <c r="O2219" s="21">
        <v>0</v>
      </c>
      <c r="P2219" s="21">
        <v>0</v>
      </c>
      <c r="Q2219" s="21">
        <v>0</v>
      </c>
      <c r="R2219" s="21">
        <v>0</v>
      </c>
      <c r="S2219" s="21">
        <v>0</v>
      </c>
      <c r="T2219" s="21">
        <v>0</v>
      </c>
      <c r="U2219" s="21">
        <v>0</v>
      </c>
      <c r="V2219" s="21">
        <v>0</v>
      </c>
      <c r="W2219" s="21">
        <v>0</v>
      </c>
      <c r="X2219" s="21">
        <v>0</v>
      </c>
      <c r="Y2219" s="21">
        <v>0</v>
      </c>
      <c r="Z2219" s="16" t="s">
        <v>126</v>
      </c>
      <c r="AA2219" s="101">
        <v>0</v>
      </c>
      <c r="AB2219" s="98">
        <v>0</v>
      </c>
      <c r="AC2219" s="98">
        <v>0</v>
      </c>
      <c r="AD2219" s="98">
        <v>0</v>
      </c>
      <c r="AE2219" s="98">
        <v>0</v>
      </c>
      <c r="AF2219" s="21">
        <f t="shared" si="34"/>
        <v>0</v>
      </c>
      <c r="AG2219" s="21" t="s">
        <v>27406</v>
      </c>
      <c r="AH2219" s="24" t="s">
        <v>27407</v>
      </c>
      <c r="AI2219" s="24" t="s">
        <v>27408</v>
      </c>
      <c r="AJ2219" s="27" t="s">
        <v>32648</v>
      </c>
      <c r="AK2219" s="28" t="s">
        <v>47</v>
      </c>
      <c r="AL2219" s="28">
        <v>10</v>
      </c>
      <c r="AM2219" s="28">
        <v>19810307</v>
      </c>
      <c r="AN2219" s="29">
        <v>1225</v>
      </c>
      <c r="AO2219" s="29">
        <v>202012</v>
      </c>
      <c r="AP2219" s="29"/>
      <c r="AQ2219" s="28"/>
      <c r="AR2219" s="28"/>
      <c r="AS2219" s="28"/>
      <c r="AT2219" s="30">
        <v>2</v>
      </c>
      <c r="AU2219" s="30"/>
      <c r="AV2219" s="30"/>
      <c r="AW2219" s="30"/>
      <c r="AX2219" s="30"/>
      <c r="AY2219" s="30"/>
      <c r="AZ2219" s="30"/>
      <c r="BA2219" s="30"/>
      <c r="BB2219" s="30" t="s">
        <v>54452</v>
      </c>
      <c r="BC2219" s="30" t="s">
        <v>54452</v>
      </c>
      <c r="BD2219" s="30" t="s">
        <v>54452</v>
      </c>
      <c r="BE2219" s="30" t="s">
        <v>54452</v>
      </c>
      <c r="BF2219" s="30" t="s">
        <v>27409</v>
      </c>
      <c r="BG2219" s="30">
        <v>2</v>
      </c>
      <c r="BH2219" s="30" t="s">
        <v>101</v>
      </c>
      <c r="BI2219" s="31"/>
    </row>
    <row r="2220" spans="1:61" ht="16.5">
      <c r="A2220" s="21" t="s">
        <v>27419</v>
      </c>
      <c r="B2220" s="21">
        <v>24603</v>
      </c>
      <c r="C2220" s="21">
        <v>2431417</v>
      </c>
      <c r="D2220" s="21">
        <v>6078205646</v>
      </c>
      <c r="E2220" s="22">
        <v>1842330000519</v>
      </c>
      <c r="F2220" s="24" t="s">
        <v>27420</v>
      </c>
      <c r="G2220" s="24" t="s">
        <v>104</v>
      </c>
      <c r="H2220" s="24" t="s">
        <v>51</v>
      </c>
      <c r="I2220" s="24" t="s">
        <v>65</v>
      </c>
      <c r="J2220" s="24" t="s">
        <v>105</v>
      </c>
      <c r="K2220" s="21">
        <v>64</v>
      </c>
      <c r="L2220" s="32" t="s">
        <v>27421</v>
      </c>
      <c r="M2220" s="21" t="s">
        <v>27422</v>
      </c>
      <c r="N2220" s="26">
        <v>1</v>
      </c>
      <c r="O2220" s="26">
        <v>0</v>
      </c>
      <c r="P2220" s="26">
        <v>0</v>
      </c>
      <c r="Q2220" s="26">
        <v>0</v>
      </c>
      <c r="R2220" s="26">
        <v>0</v>
      </c>
      <c r="S2220" s="26">
        <v>0</v>
      </c>
      <c r="T2220" s="26">
        <v>0</v>
      </c>
      <c r="U2220" s="26">
        <v>0</v>
      </c>
      <c r="V2220" s="26">
        <v>0</v>
      </c>
      <c r="W2220" s="26">
        <v>0</v>
      </c>
      <c r="X2220" s="26">
        <v>0</v>
      </c>
      <c r="Y2220" s="26">
        <v>0</v>
      </c>
      <c r="Z2220" s="21"/>
      <c r="AA2220" s="101">
        <v>0</v>
      </c>
      <c r="AB2220" s="98">
        <v>0</v>
      </c>
      <c r="AC2220" s="98">
        <v>0</v>
      </c>
      <c r="AD2220" s="98">
        <v>0</v>
      </c>
      <c r="AE2220" s="98">
        <v>0</v>
      </c>
      <c r="AF2220" s="21">
        <f t="shared" si="34"/>
        <v>0</v>
      </c>
      <c r="AG2220" s="21" t="s">
        <v>5659</v>
      </c>
      <c r="AH2220" s="24" t="s">
        <v>27423</v>
      </c>
      <c r="AI2220" s="24" t="s">
        <v>27424</v>
      </c>
      <c r="AJ2220" s="27" t="s">
        <v>32649</v>
      </c>
      <c r="AK2220" s="28" t="s">
        <v>47</v>
      </c>
      <c r="AL2220" s="28">
        <v>10</v>
      </c>
      <c r="AM2220" s="28">
        <v>19820621</v>
      </c>
      <c r="AN2220" s="29">
        <v>755</v>
      </c>
      <c r="AO2220" s="29">
        <v>202112</v>
      </c>
      <c r="AP2220" s="29"/>
      <c r="AQ2220" s="28"/>
      <c r="AR2220" s="28"/>
      <c r="AS2220" s="28"/>
      <c r="AT2220" s="30">
        <v>2</v>
      </c>
      <c r="AU2220" s="30"/>
      <c r="AV2220" s="30"/>
      <c r="AW2220" s="30"/>
      <c r="AX2220" s="30"/>
      <c r="AY2220" s="30"/>
      <c r="AZ2220" s="30"/>
      <c r="BA2220" s="30"/>
      <c r="BB2220" s="30" t="s">
        <v>54452</v>
      </c>
      <c r="BC2220" s="30" t="s">
        <v>54452</v>
      </c>
      <c r="BD2220" s="30" t="s">
        <v>54452</v>
      </c>
      <c r="BE2220" s="30" t="s">
        <v>54452</v>
      </c>
      <c r="BF2220" s="30" t="s">
        <v>27425</v>
      </c>
      <c r="BG2220" s="30">
        <v>2</v>
      </c>
      <c r="BH2220" s="30" t="s">
        <v>853</v>
      </c>
      <c r="BI2220" s="31"/>
    </row>
    <row r="2221" spans="1:61" ht="16.5">
      <c r="A2221" s="21" t="s">
        <v>27693</v>
      </c>
      <c r="B2221" s="21">
        <v>15289</v>
      </c>
      <c r="C2221" s="21">
        <v>2221677</v>
      </c>
      <c r="D2221" s="21">
        <v>1288201486</v>
      </c>
      <c r="E2221" s="22">
        <v>1147220000144</v>
      </c>
      <c r="F2221" s="24" t="s">
        <v>27694</v>
      </c>
      <c r="G2221" s="24" t="s">
        <v>44</v>
      </c>
      <c r="H2221" s="24" t="s">
        <v>51</v>
      </c>
      <c r="I2221" s="24" t="s">
        <v>65</v>
      </c>
      <c r="J2221" s="24" t="s">
        <v>105</v>
      </c>
      <c r="K2221" s="21">
        <v>64</v>
      </c>
      <c r="L2221" s="32" t="s">
        <v>27695</v>
      </c>
      <c r="M2221" s="21" t="s">
        <v>27696</v>
      </c>
      <c r="N2221" s="26">
        <v>1</v>
      </c>
      <c r="O2221" s="26">
        <v>0</v>
      </c>
      <c r="P2221" s="26">
        <v>0</v>
      </c>
      <c r="Q2221" s="26">
        <v>0</v>
      </c>
      <c r="R2221" s="26">
        <v>0</v>
      </c>
      <c r="S2221" s="26">
        <v>0</v>
      </c>
      <c r="T2221" s="26">
        <v>0</v>
      </c>
      <c r="U2221" s="26">
        <v>0</v>
      </c>
      <c r="V2221" s="26">
        <v>0</v>
      </c>
      <c r="W2221" s="26">
        <v>0</v>
      </c>
      <c r="X2221" s="26">
        <v>0</v>
      </c>
      <c r="Y2221" s="26">
        <v>0</v>
      </c>
      <c r="Z2221" s="21"/>
      <c r="AA2221" s="101">
        <v>0</v>
      </c>
      <c r="AB2221" s="98">
        <v>0</v>
      </c>
      <c r="AC2221" s="98">
        <v>0</v>
      </c>
      <c r="AD2221" s="98">
        <v>0</v>
      </c>
      <c r="AE2221" s="98">
        <v>0</v>
      </c>
      <c r="AF2221" s="21">
        <f t="shared" si="34"/>
        <v>0</v>
      </c>
      <c r="AG2221" s="21" t="s">
        <v>27697</v>
      </c>
      <c r="AH2221" s="24" t="s">
        <v>27698</v>
      </c>
      <c r="AI2221" s="24" t="s">
        <v>27699</v>
      </c>
      <c r="AJ2221" s="27" t="s">
        <v>32650</v>
      </c>
      <c r="AK2221" s="28" t="s">
        <v>47</v>
      </c>
      <c r="AL2221" s="28">
        <v>10</v>
      </c>
      <c r="AM2221" s="28">
        <v>19820118</v>
      </c>
      <c r="AN2221" s="29">
        <v>1606</v>
      </c>
      <c r="AO2221" s="29">
        <v>202302</v>
      </c>
      <c r="AP2221" s="29"/>
      <c r="AQ2221" s="28"/>
      <c r="AR2221" s="28"/>
      <c r="AS2221" s="28"/>
      <c r="AT2221" s="30">
        <v>2</v>
      </c>
      <c r="AU2221" s="30"/>
      <c r="AV2221" s="30"/>
      <c r="AW2221" s="30"/>
      <c r="AX2221" s="30"/>
      <c r="AY2221" s="30"/>
      <c r="AZ2221" s="30"/>
      <c r="BA2221" s="30"/>
      <c r="BB2221" s="30" t="s">
        <v>54452</v>
      </c>
      <c r="BC2221" s="30" t="s">
        <v>54452</v>
      </c>
      <c r="BD2221" s="30" t="s">
        <v>54452</v>
      </c>
      <c r="BE2221" s="30" t="s">
        <v>54452</v>
      </c>
      <c r="BF2221" s="30" t="s">
        <v>54452</v>
      </c>
      <c r="BG2221" s="30">
        <v>7</v>
      </c>
      <c r="BH2221" s="30" t="s">
        <v>27700</v>
      </c>
      <c r="BI2221" s="31"/>
    </row>
    <row r="2222" spans="1:61" ht="16.5">
      <c r="A2222" s="21" t="s">
        <v>27950</v>
      </c>
      <c r="B2222" s="21">
        <v>24699</v>
      </c>
      <c r="C2222" s="21">
        <v>1281186</v>
      </c>
      <c r="D2222" s="21">
        <v>1378200666</v>
      </c>
      <c r="E2222" s="22">
        <v>1242330000313</v>
      </c>
      <c r="F2222" s="24" t="s">
        <v>27951</v>
      </c>
      <c r="G2222" s="24" t="s">
        <v>104</v>
      </c>
      <c r="H2222" s="24" t="s">
        <v>51</v>
      </c>
      <c r="I2222" s="24" t="s">
        <v>65</v>
      </c>
      <c r="J2222" s="24" t="s">
        <v>105</v>
      </c>
      <c r="K2222" s="21">
        <v>64</v>
      </c>
      <c r="L2222" s="32" t="s">
        <v>27952</v>
      </c>
      <c r="M2222" s="21" t="s">
        <v>27953</v>
      </c>
      <c r="N2222" s="26">
        <v>2</v>
      </c>
      <c r="O2222" s="26">
        <v>0</v>
      </c>
      <c r="P2222" s="26">
        <v>0</v>
      </c>
      <c r="Q2222" s="26">
        <v>0</v>
      </c>
      <c r="R2222" s="26">
        <v>0</v>
      </c>
      <c r="S2222" s="26">
        <v>0</v>
      </c>
      <c r="T2222" s="26">
        <v>0</v>
      </c>
      <c r="U2222" s="26">
        <v>0</v>
      </c>
      <c r="V2222" s="26">
        <v>0</v>
      </c>
      <c r="W2222" s="26">
        <v>0</v>
      </c>
      <c r="X2222" s="26">
        <v>0</v>
      </c>
      <c r="Y2222" s="26">
        <v>0</v>
      </c>
      <c r="Z2222" s="21"/>
      <c r="AA2222" s="101">
        <v>0</v>
      </c>
      <c r="AB2222" s="98">
        <v>0</v>
      </c>
      <c r="AC2222" s="98">
        <v>0</v>
      </c>
      <c r="AD2222" s="98">
        <v>0</v>
      </c>
      <c r="AE2222" s="98">
        <v>0</v>
      </c>
      <c r="AF2222" s="21">
        <f t="shared" si="34"/>
        <v>0</v>
      </c>
      <c r="AG2222" s="21" t="s">
        <v>27954</v>
      </c>
      <c r="AH2222" s="24" t="s">
        <v>27955</v>
      </c>
      <c r="AI2222" s="24" t="s">
        <v>27956</v>
      </c>
      <c r="AJ2222" s="27" t="s">
        <v>32651</v>
      </c>
      <c r="AK2222" s="28" t="s">
        <v>47</v>
      </c>
      <c r="AL2222" s="28">
        <v>10</v>
      </c>
      <c r="AM2222" s="28">
        <v>19940902</v>
      </c>
      <c r="AN2222" s="29">
        <v>1025</v>
      </c>
      <c r="AO2222" s="29">
        <v>202012</v>
      </c>
      <c r="AP2222" s="29"/>
      <c r="AQ2222" s="28"/>
      <c r="AR2222" s="28"/>
      <c r="AS2222" s="28"/>
      <c r="AT2222" s="30">
        <v>2</v>
      </c>
      <c r="AU2222" s="30"/>
      <c r="AV2222" s="30"/>
      <c r="AW2222" s="30"/>
      <c r="AX2222" s="30"/>
      <c r="AY2222" s="30"/>
      <c r="AZ2222" s="30"/>
      <c r="BA2222" s="30"/>
      <c r="BB2222" s="30" t="s">
        <v>54452</v>
      </c>
      <c r="BC2222" s="30" t="s">
        <v>54452</v>
      </c>
      <c r="BD2222" s="30" t="s">
        <v>54452</v>
      </c>
      <c r="BE2222" s="30" t="s">
        <v>54452</v>
      </c>
      <c r="BF2222" s="30" t="s">
        <v>54452</v>
      </c>
      <c r="BG2222" s="30">
        <v>7</v>
      </c>
      <c r="BH2222" s="30" t="s">
        <v>27957</v>
      </c>
      <c r="BI2222" s="31"/>
    </row>
    <row r="2223" spans="1:61" ht="16.5">
      <c r="A2223" s="21" t="s">
        <v>27973</v>
      </c>
      <c r="B2223" s="21">
        <v>24702</v>
      </c>
      <c r="C2223" s="21">
        <v>1444235</v>
      </c>
      <c r="D2223" s="21">
        <v>1358200113</v>
      </c>
      <c r="E2223" s="22">
        <v>1301330000383</v>
      </c>
      <c r="F2223" s="24" t="s">
        <v>27974</v>
      </c>
      <c r="G2223" s="24" t="s">
        <v>104</v>
      </c>
      <c r="H2223" s="24" t="s">
        <v>51</v>
      </c>
      <c r="I2223" s="24" t="s">
        <v>65</v>
      </c>
      <c r="J2223" s="24" t="s">
        <v>105</v>
      </c>
      <c r="K2223" s="21">
        <v>64</v>
      </c>
      <c r="L2223" s="32" t="s">
        <v>27975</v>
      </c>
      <c r="M2223" s="21" t="s">
        <v>27976</v>
      </c>
      <c r="N2223" s="21">
        <v>1</v>
      </c>
      <c r="O2223" s="21">
        <v>0</v>
      </c>
      <c r="P2223" s="21">
        <v>0</v>
      </c>
      <c r="Q2223" s="21">
        <v>0</v>
      </c>
      <c r="R2223" s="21">
        <v>0</v>
      </c>
      <c r="S2223" s="21">
        <v>0</v>
      </c>
      <c r="T2223" s="21">
        <v>0</v>
      </c>
      <c r="U2223" s="21">
        <v>0</v>
      </c>
      <c r="V2223" s="21">
        <v>0</v>
      </c>
      <c r="W2223" s="21">
        <v>0</v>
      </c>
      <c r="X2223" s="21">
        <v>0</v>
      </c>
      <c r="Y2223" s="21">
        <v>0</v>
      </c>
      <c r="Z2223" s="16" t="s">
        <v>126</v>
      </c>
      <c r="AA2223" s="101">
        <v>0</v>
      </c>
      <c r="AB2223" s="98">
        <v>0</v>
      </c>
      <c r="AC2223" s="98">
        <v>0</v>
      </c>
      <c r="AD2223" s="98">
        <v>0</v>
      </c>
      <c r="AE2223" s="98">
        <v>0</v>
      </c>
      <c r="AF2223" s="21">
        <f t="shared" si="34"/>
        <v>0</v>
      </c>
      <c r="AG2223" s="21" t="s">
        <v>27977</v>
      </c>
      <c r="AH2223" s="24" t="s">
        <v>27978</v>
      </c>
      <c r="AI2223" s="24" t="s">
        <v>27979</v>
      </c>
      <c r="AJ2223" s="27" t="s">
        <v>32652</v>
      </c>
      <c r="AK2223" s="28" t="s">
        <v>47</v>
      </c>
      <c r="AL2223" s="28">
        <v>10</v>
      </c>
      <c r="AM2223" s="28">
        <v>19811107</v>
      </c>
      <c r="AN2223" s="29">
        <v>547</v>
      </c>
      <c r="AO2223" s="29">
        <v>201903</v>
      </c>
      <c r="AP2223" s="29"/>
      <c r="AQ2223" s="28"/>
      <c r="AR2223" s="28"/>
      <c r="AS2223" s="28"/>
      <c r="AT2223" s="30">
        <v>2</v>
      </c>
      <c r="AU2223" s="30"/>
      <c r="AV2223" s="30"/>
      <c r="AW2223" s="30"/>
      <c r="AX2223" s="30"/>
      <c r="AY2223" s="30"/>
      <c r="AZ2223" s="30"/>
      <c r="BA2223" s="30"/>
      <c r="BB2223" s="30" t="s">
        <v>54452</v>
      </c>
      <c r="BC2223" s="30" t="s">
        <v>54452</v>
      </c>
      <c r="BD2223" s="30" t="s">
        <v>54452</v>
      </c>
      <c r="BE2223" s="30" t="s">
        <v>54452</v>
      </c>
      <c r="BF2223" s="30" t="s">
        <v>27980</v>
      </c>
      <c r="BG2223" s="30">
        <v>2</v>
      </c>
      <c r="BH2223" s="30"/>
      <c r="BI2223" s="31"/>
    </row>
    <row r="2224" spans="1:61" ht="16.5">
      <c r="A2224" s="21" t="s">
        <v>27999</v>
      </c>
      <c r="B2224" s="21">
        <v>24620</v>
      </c>
      <c r="C2224" s="21">
        <v>1144792</v>
      </c>
      <c r="D2224" s="21">
        <v>5108204381</v>
      </c>
      <c r="E2224" s="22">
        <v>1713220000052</v>
      </c>
      <c r="F2224" s="24" t="s">
        <v>28000</v>
      </c>
      <c r="G2224" s="24" t="s">
        <v>104</v>
      </c>
      <c r="H2224" s="24" t="s">
        <v>51</v>
      </c>
      <c r="I2224" s="24" t="s">
        <v>65</v>
      </c>
      <c r="J2224" s="24" t="s">
        <v>105</v>
      </c>
      <c r="K2224" s="21">
        <v>64</v>
      </c>
      <c r="L2224" s="32" t="s">
        <v>28001</v>
      </c>
      <c r="M2224" s="21" t="s">
        <v>28002</v>
      </c>
      <c r="N2224" s="26">
        <v>1</v>
      </c>
      <c r="O2224" s="26">
        <v>0</v>
      </c>
      <c r="P2224" s="26">
        <v>0</v>
      </c>
      <c r="Q2224" s="26">
        <v>0</v>
      </c>
      <c r="R2224" s="26">
        <v>0</v>
      </c>
      <c r="S2224" s="26">
        <v>0</v>
      </c>
      <c r="T2224" s="26">
        <v>0</v>
      </c>
      <c r="U2224" s="26">
        <v>0</v>
      </c>
      <c r="V2224" s="26">
        <v>0</v>
      </c>
      <c r="W2224" s="26">
        <v>0</v>
      </c>
      <c r="X2224" s="26">
        <v>0</v>
      </c>
      <c r="Y2224" s="26">
        <v>0</v>
      </c>
      <c r="Z2224" s="21"/>
      <c r="AA2224" s="101">
        <v>0</v>
      </c>
      <c r="AB2224" s="98">
        <v>0</v>
      </c>
      <c r="AC2224" s="98">
        <v>0</v>
      </c>
      <c r="AD2224" s="98">
        <v>0</v>
      </c>
      <c r="AE2224" s="98">
        <v>0</v>
      </c>
      <c r="AF2224" s="21">
        <f t="shared" si="34"/>
        <v>0</v>
      </c>
      <c r="AG2224" s="21" t="s">
        <v>7921</v>
      </c>
      <c r="AH2224" s="24" t="s">
        <v>28003</v>
      </c>
      <c r="AI2224" s="24" t="s">
        <v>28004</v>
      </c>
      <c r="AJ2224" s="27" t="s">
        <v>32653</v>
      </c>
      <c r="AK2224" s="28" t="s">
        <v>47</v>
      </c>
      <c r="AL2224" s="28">
        <v>10</v>
      </c>
      <c r="AM2224" s="28">
        <v>19960509</v>
      </c>
      <c r="AN2224" s="29">
        <v>375</v>
      </c>
      <c r="AO2224" s="29">
        <v>202012</v>
      </c>
      <c r="AP2224" s="29"/>
      <c r="AQ2224" s="28"/>
      <c r="AR2224" s="28"/>
      <c r="AS2224" s="28"/>
      <c r="AT2224" s="30">
        <v>2</v>
      </c>
      <c r="AU2224" s="30"/>
      <c r="AV2224" s="30"/>
      <c r="AW2224" s="30"/>
      <c r="AX2224" s="30"/>
      <c r="AY2224" s="30"/>
      <c r="AZ2224" s="30"/>
      <c r="BA2224" s="30"/>
      <c r="BB2224" s="30" t="s">
        <v>54452</v>
      </c>
      <c r="BC2224" s="30" t="s">
        <v>54452</v>
      </c>
      <c r="BD2224" s="30" t="s">
        <v>54452</v>
      </c>
      <c r="BE2224" s="30" t="s">
        <v>54452</v>
      </c>
      <c r="BF2224" s="30" t="s">
        <v>28005</v>
      </c>
      <c r="BG2224" s="30">
        <v>2</v>
      </c>
      <c r="BH2224" s="30" t="s">
        <v>101</v>
      </c>
      <c r="BI2224" s="31"/>
    </row>
    <row r="2225" spans="1:61" ht="16.5">
      <c r="A2225" s="21" t="s">
        <v>28016</v>
      </c>
      <c r="B2225" s="21">
        <v>24686</v>
      </c>
      <c r="C2225" s="21">
        <v>2216079</v>
      </c>
      <c r="D2225" s="21">
        <v>2078204020</v>
      </c>
      <c r="E2225" s="22">
        <v>1111330004271</v>
      </c>
      <c r="F2225" s="24" t="s">
        <v>28017</v>
      </c>
      <c r="G2225" s="24" t="s">
        <v>104</v>
      </c>
      <c r="H2225" s="24" t="s">
        <v>51</v>
      </c>
      <c r="I2225" s="24" t="s">
        <v>65</v>
      </c>
      <c r="J2225" s="24" t="s">
        <v>105</v>
      </c>
      <c r="K2225" s="21">
        <v>64</v>
      </c>
      <c r="L2225" s="32" t="s">
        <v>28018</v>
      </c>
      <c r="M2225" s="21" t="s">
        <v>28019</v>
      </c>
      <c r="N2225" s="26">
        <v>1</v>
      </c>
      <c r="O2225" s="26">
        <v>0</v>
      </c>
      <c r="P2225" s="26">
        <v>0</v>
      </c>
      <c r="Q2225" s="26">
        <v>0</v>
      </c>
      <c r="R2225" s="26">
        <v>0</v>
      </c>
      <c r="S2225" s="26">
        <v>0</v>
      </c>
      <c r="T2225" s="26">
        <v>0</v>
      </c>
      <c r="U2225" s="26">
        <v>0</v>
      </c>
      <c r="V2225" s="26">
        <v>0</v>
      </c>
      <c r="W2225" s="26">
        <v>0</v>
      </c>
      <c r="X2225" s="26">
        <v>0</v>
      </c>
      <c r="Y2225" s="26">
        <v>0</v>
      </c>
      <c r="Z2225" s="21"/>
      <c r="AA2225" s="101">
        <v>0</v>
      </c>
      <c r="AB2225" s="98">
        <v>0</v>
      </c>
      <c r="AC2225" s="98">
        <v>0</v>
      </c>
      <c r="AD2225" s="98">
        <v>0</v>
      </c>
      <c r="AE2225" s="98">
        <v>0</v>
      </c>
      <c r="AF2225" s="21">
        <f t="shared" si="34"/>
        <v>0</v>
      </c>
      <c r="AG2225" s="21" t="s">
        <v>249</v>
      </c>
      <c r="AH2225" s="24" t="s">
        <v>28020</v>
      </c>
      <c r="AI2225" s="24" t="s">
        <v>28021</v>
      </c>
      <c r="AJ2225" s="27" t="s">
        <v>32654</v>
      </c>
      <c r="AK2225" s="28" t="s">
        <v>47</v>
      </c>
      <c r="AL2225" s="28">
        <v>10</v>
      </c>
      <c r="AM2225" s="28">
        <v>19921130</v>
      </c>
      <c r="AN2225" s="29">
        <v>1387</v>
      </c>
      <c r="AO2225" s="29">
        <v>202012</v>
      </c>
      <c r="AP2225" s="29"/>
      <c r="AQ2225" s="28"/>
      <c r="AR2225" s="28"/>
      <c r="AS2225" s="28"/>
      <c r="AT2225" s="30">
        <v>2</v>
      </c>
      <c r="AU2225" s="30"/>
      <c r="AV2225" s="30"/>
      <c r="AW2225" s="30"/>
      <c r="AX2225" s="30"/>
      <c r="AY2225" s="30"/>
      <c r="AZ2225" s="30"/>
      <c r="BA2225" s="30"/>
      <c r="BB2225" s="30" t="s">
        <v>54452</v>
      </c>
      <c r="BC2225" s="30" t="s">
        <v>54452</v>
      </c>
      <c r="BD2225" s="30" t="s">
        <v>54452</v>
      </c>
      <c r="BE2225" s="30" t="s">
        <v>54452</v>
      </c>
      <c r="BF2225" s="30" t="s">
        <v>54452</v>
      </c>
      <c r="BG2225" s="30">
        <v>4</v>
      </c>
      <c r="BH2225" s="30" t="s">
        <v>28022</v>
      </c>
      <c r="BI2225" s="31"/>
    </row>
    <row r="2226" spans="1:61" ht="16.5">
      <c r="A2226" s="21" t="s">
        <v>28049</v>
      </c>
      <c r="B2226" s="21">
        <v>24706</v>
      </c>
      <c r="C2226" s="21">
        <v>1954801</v>
      </c>
      <c r="D2226" s="21">
        <v>1338200077</v>
      </c>
      <c r="E2226" s="22">
        <v>1349330000036</v>
      </c>
      <c r="F2226" s="24" t="s">
        <v>28050</v>
      </c>
      <c r="G2226" s="24" t="s">
        <v>104</v>
      </c>
      <c r="H2226" s="24" t="s">
        <v>51</v>
      </c>
      <c r="I2226" s="24" t="s">
        <v>65</v>
      </c>
      <c r="J2226" s="24" t="s">
        <v>105</v>
      </c>
      <c r="K2226" s="21">
        <v>64</v>
      </c>
      <c r="L2226" s="32" t="s">
        <v>28051</v>
      </c>
      <c r="M2226" s="21" t="s">
        <v>5563</v>
      </c>
      <c r="N2226" s="26">
        <v>1</v>
      </c>
      <c r="O2226" s="26">
        <v>0</v>
      </c>
      <c r="P2226" s="26">
        <v>0</v>
      </c>
      <c r="Q2226" s="26">
        <v>0</v>
      </c>
      <c r="R2226" s="26">
        <v>0</v>
      </c>
      <c r="S2226" s="26">
        <v>0</v>
      </c>
      <c r="T2226" s="26">
        <v>0</v>
      </c>
      <c r="U2226" s="26">
        <v>0</v>
      </c>
      <c r="V2226" s="26">
        <v>0</v>
      </c>
      <c r="W2226" s="26">
        <v>0</v>
      </c>
      <c r="X2226" s="26">
        <v>0</v>
      </c>
      <c r="Y2226" s="26">
        <v>0</v>
      </c>
      <c r="Z2226" s="21"/>
      <c r="AA2226" s="101">
        <v>0</v>
      </c>
      <c r="AB2226" s="98">
        <v>0</v>
      </c>
      <c r="AC2226" s="98">
        <v>0</v>
      </c>
      <c r="AD2226" s="98">
        <v>0</v>
      </c>
      <c r="AE2226" s="98">
        <v>0</v>
      </c>
      <c r="AF2226" s="21">
        <f t="shared" si="34"/>
        <v>0</v>
      </c>
      <c r="AG2226" s="21" t="s">
        <v>249</v>
      </c>
      <c r="AH2226" s="24" t="s">
        <v>28052</v>
      </c>
      <c r="AI2226" s="24" t="s">
        <v>28053</v>
      </c>
      <c r="AJ2226" s="27" t="s">
        <v>32655</v>
      </c>
      <c r="AK2226" s="28" t="s">
        <v>47</v>
      </c>
      <c r="AL2226" s="28">
        <v>10</v>
      </c>
      <c r="AM2226" s="28">
        <v>19811215</v>
      </c>
      <c r="AN2226" s="29">
        <v>630</v>
      </c>
      <c r="AO2226" s="29">
        <v>202004</v>
      </c>
      <c r="AP2226" s="29"/>
      <c r="AQ2226" s="28"/>
      <c r="AR2226" s="28"/>
      <c r="AS2226" s="28"/>
      <c r="AT2226" s="30">
        <v>2</v>
      </c>
      <c r="AU2226" s="30"/>
      <c r="AV2226" s="30"/>
      <c r="AW2226" s="30"/>
      <c r="AX2226" s="30"/>
      <c r="AY2226" s="30"/>
      <c r="AZ2226" s="30"/>
      <c r="BA2226" s="30"/>
      <c r="BB2226" s="30" t="s">
        <v>54452</v>
      </c>
      <c r="BC2226" s="30" t="s">
        <v>54452</v>
      </c>
      <c r="BD2226" s="30" t="s">
        <v>54452</v>
      </c>
      <c r="BE2226" s="30" t="s">
        <v>54452</v>
      </c>
      <c r="BF2226" s="30" t="s">
        <v>54452</v>
      </c>
      <c r="BG2226" s="30">
        <v>7</v>
      </c>
      <c r="BH2226" s="30" t="s">
        <v>28054</v>
      </c>
      <c r="BI2226" s="31"/>
    </row>
    <row r="2227" spans="1:61" ht="16.5">
      <c r="A2227" s="21" t="s">
        <v>4644</v>
      </c>
      <c r="B2227" s="21">
        <v>4328</v>
      </c>
      <c r="C2227" s="21">
        <v>1367379</v>
      </c>
      <c r="D2227" s="21">
        <v>1298118606</v>
      </c>
      <c r="E2227" s="22">
        <v>1101140026573</v>
      </c>
      <c r="F2227" s="24" t="s">
        <v>4645</v>
      </c>
      <c r="G2227" s="24" t="s">
        <v>44</v>
      </c>
      <c r="H2227" s="24" t="s">
        <v>51</v>
      </c>
      <c r="I2227" s="24" t="s">
        <v>65</v>
      </c>
      <c r="J2227" s="24" t="s">
        <v>1944</v>
      </c>
      <c r="K2227" s="21">
        <v>26</v>
      </c>
      <c r="L2227" s="32" t="s">
        <v>4646</v>
      </c>
      <c r="M2227" s="21" t="s">
        <v>4647</v>
      </c>
      <c r="N2227" s="21">
        <v>1</v>
      </c>
      <c r="O2227" s="21" t="s">
        <v>83</v>
      </c>
      <c r="P2227" s="21">
        <v>0</v>
      </c>
      <c r="Q2227" s="21">
        <v>0</v>
      </c>
      <c r="R2227" s="21">
        <v>0</v>
      </c>
      <c r="S2227" s="21">
        <v>0</v>
      </c>
      <c r="T2227" s="21">
        <v>0</v>
      </c>
      <c r="U2227" s="21">
        <v>0</v>
      </c>
      <c r="V2227" s="39">
        <v>23487000</v>
      </c>
      <c r="W2227" s="33">
        <v>254511000</v>
      </c>
      <c r="X2227" s="21">
        <v>0</v>
      </c>
      <c r="Y2227" s="39">
        <v>10359952472</v>
      </c>
      <c r="Z2227" s="16" t="s">
        <v>126</v>
      </c>
      <c r="AA2227" s="102">
        <v>0</v>
      </c>
      <c r="AB2227" s="21">
        <v>103.5</v>
      </c>
      <c r="AC2227" s="99">
        <v>0</v>
      </c>
      <c r="AD2227" s="99">
        <v>0</v>
      </c>
      <c r="AE2227" s="21">
        <v>2.7</v>
      </c>
      <c r="AF2227" s="21">
        <f t="shared" si="34"/>
        <v>106.2</v>
      </c>
      <c r="AG2227" s="21" t="s">
        <v>4648</v>
      </c>
      <c r="AH2227" s="24" t="s">
        <v>4649</v>
      </c>
      <c r="AI2227" s="24" t="s">
        <v>4650</v>
      </c>
      <c r="AJ2227" s="27" t="s">
        <v>32656</v>
      </c>
      <c r="AK2227" s="28" t="s">
        <v>60</v>
      </c>
      <c r="AL2227" s="28">
        <v>10</v>
      </c>
      <c r="AM2227" s="28">
        <v>19960125</v>
      </c>
      <c r="AN2227" s="29">
        <v>310</v>
      </c>
      <c r="AO2227" s="29">
        <v>202212</v>
      </c>
      <c r="AP2227" s="29">
        <v>2022</v>
      </c>
      <c r="AQ2227" s="28">
        <v>59657536</v>
      </c>
      <c r="AR2227" s="28">
        <v>97508344</v>
      </c>
      <c r="AS2227" s="28">
        <v>536515</v>
      </c>
      <c r="AT2227" s="30">
        <v>2</v>
      </c>
      <c r="AU2227" s="30"/>
      <c r="AV2227" s="30"/>
      <c r="AW2227" s="30"/>
      <c r="AX2227" s="30"/>
      <c r="AY2227" s="30"/>
      <c r="AZ2227" s="30"/>
      <c r="BA2227" s="30"/>
      <c r="BB2227" s="30" t="s">
        <v>54452</v>
      </c>
      <c r="BC2227" s="30" t="s">
        <v>54452</v>
      </c>
      <c r="BD2227" s="30" t="s">
        <v>54452</v>
      </c>
      <c r="BE2227" s="30" t="s">
        <v>54452</v>
      </c>
      <c r="BF2227" s="30" t="s">
        <v>54452</v>
      </c>
      <c r="BG2227" s="30">
        <v>5</v>
      </c>
      <c r="BH2227" s="30"/>
      <c r="BI2227" s="31"/>
    </row>
    <row r="2228" spans="1:61" ht="16.5">
      <c r="A2228" s="21" t="s">
        <v>12961</v>
      </c>
      <c r="B2228" s="21">
        <v>12679</v>
      </c>
      <c r="C2228" s="21">
        <v>1508379</v>
      </c>
      <c r="D2228" s="21">
        <v>1168127389</v>
      </c>
      <c r="E2228" s="22">
        <v>1101140079564</v>
      </c>
      <c r="F2228" s="24" t="s">
        <v>12962</v>
      </c>
      <c r="G2228" s="24" t="s">
        <v>44</v>
      </c>
      <c r="H2228" s="24" t="s">
        <v>51</v>
      </c>
      <c r="I2228" s="24" t="s">
        <v>52</v>
      </c>
      <c r="J2228" s="24" t="s">
        <v>462</v>
      </c>
      <c r="K2228" s="21">
        <v>56</v>
      </c>
      <c r="L2228" s="32" t="s">
        <v>12963</v>
      </c>
      <c r="M2228" s="21" t="s">
        <v>12964</v>
      </c>
      <c r="N2228" s="21">
        <v>1</v>
      </c>
      <c r="O2228" s="21" t="s">
        <v>55</v>
      </c>
      <c r="P2228" s="21">
        <v>0</v>
      </c>
      <c r="Q2228" s="21">
        <v>0</v>
      </c>
      <c r="R2228" s="33">
        <v>5163282</v>
      </c>
      <c r="S2228" s="33">
        <v>39578426</v>
      </c>
      <c r="T2228" s="21">
        <v>0</v>
      </c>
      <c r="U2228" s="21">
        <v>0</v>
      </c>
      <c r="V2228" s="21">
        <v>0</v>
      </c>
      <c r="W2228" s="33">
        <v>37157</v>
      </c>
      <c r="X2228" s="21">
        <v>0</v>
      </c>
      <c r="Y2228" s="33">
        <v>432390</v>
      </c>
      <c r="Z2228" s="16" t="s">
        <v>315</v>
      </c>
      <c r="AA2228" s="102">
        <v>0</v>
      </c>
      <c r="AB2228" s="21">
        <v>55.9</v>
      </c>
      <c r="AC2228" s="21">
        <v>395.7</v>
      </c>
      <c r="AD2228" s="99">
        <v>0</v>
      </c>
      <c r="AE2228" s="21">
        <v>0.3</v>
      </c>
      <c r="AF2228" s="21">
        <f t="shared" si="34"/>
        <v>451.9</v>
      </c>
      <c r="AG2228" s="21" t="s">
        <v>12965</v>
      </c>
      <c r="AH2228" s="24" t="s">
        <v>12966</v>
      </c>
      <c r="AI2228" s="24" t="s">
        <v>12967</v>
      </c>
      <c r="AJ2228" s="27" t="s">
        <v>30847</v>
      </c>
      <c r="AK2228" s="28" t="s">
        <v>60</v>
      </c>
      <c r="AL2228" s="28">
        <v>10</v>
      </c>
      <c r="AM2228" s="28">
        <v>19891030</v>
      </c>
      <c r="AN2228" s="29">
        <v>741</v>
      </c>
      <c r="AO2228" s="29">
        <v>202305</v>
      </c>
      <c r="AP2228" s="29">
        <v>2022</v>
      </c>
      <c r="AQ2228" s="28">
        <v>923750841</v>
      </c>
      <c r="AR2228" s="28">
        <v>478226342</v>
      </c>
      <c r="AS2228" s="28">
        <v>4768660</v>
      </c>
      <c r="AT2228" s="30">
        <v>2</v>
      </c>
      <c r="AU2228" s="30"/>
      <c r="AV2228" s="30"/>
      <c r="AW2228" s="30"/>
      <c r="AX2228" s="30"/>
      <c r="AY2228" s="30"/>
      <c r="AZ2228" s="30"/>
      <c r="BA2228" s="30"/>
      <c r="BB2228" s="30" t="s">
        <v>54452</v>
      </c>
      <c r="BC2228" s="30" t="s">
        <v>54452</v>
      </c>
      <c r="BD2228" s="30" t="s">
        <v>54452</v>
      </c>
      <c r="BE2228" s="30" t="s">
        <v>54452</v>
      </c>
      <c r="BF2228" s="30" t="s">
        <v>12968</v>
      </c>
      <c r="BG2228" s="30">
        <v>2</v>
      </c>
      <c r="BH2228" s="93"/>
      <c r="BI2228" s="31"/>
    </row>
    <row r="2229" spans="1:61" ht="16.5">
      <c r="A2229" s="21" t="s">
        <v>28062</v>
      </c>
      <c r="B2229" s="21">
        <v>20444</v>
      </c>
      <c r="C2229" s="21">
        <v>1536458</v>
      </c>
      <c r="D2229" s="21">
        <v>2118656471</v>
      </c>
      <c r="E2229" s="22">
        <v>1313140001245</v>
      </c>
      <c r="F2229" s="24" t="s">
        <v>28063</v>
      </c>
      <c r="G2229" s="24" t="s">
        <v>104</v>
      </c>
      <c r="H2229" s="24" t="s">
        <v>51</v>
      </c>
      <c r="I2229" s="24" t="s">
        <v>65</v>
      </c>
      <c r="J2229" s="24" t="s">
        <v>593</v>
      </c>
      <c r="K2229" s="21">
        <v>14</v>
      </c>
      <c r="L2229" s="32" t="s">
        <v>28064</v>
      </c>
      <c r="M2229" s="21" t="s">
        <v>7515</v>
      </c>
      <c r="N2229" s="21">
        <v>1</v>
      </c>
      <c r="O2229" s="21">
        <v>0</v>
      </c>
      <c r="P2229" s="21">
        <v>0</v>
      </c>
      <c r="Q2229" s="21">
        <v>0</v>
      </c>
      <c r="R2229" s="21">
        <v>0</v>
      </c>
      <c r="S2229" s="21">
        <v>0</v>
      </c>
      <c r="T2229" s="21">
        <v>0</v>
      </c>
      <c r="U2229" s="21">
        <v>0</v>
      </c>
      <c r="V2229" s="21">
        <v>0</v>
      </c>
      <c r="W2229" s="21">
        <v>0</v>
      </c>
      <c r="X2229" s="21">
        <v>0</v>
      </c>
      <c r="Y2229" s="21">
        <v>0</v>
      </c>
      <c r="Z2229" s="16" t="s">
        <v>315</v>
      </c>
      <c r="AA2229" s="101">
        <v>0</v>
      </c>
      <c r="AB2229" s="98">
        <v>0</v>
      </c>
      <c r="AC2229" s="98">
        <v>0</v>
      </c>
      <c r="AD2229" s="98">
        <v>0</v>
      </c>
      <c r="AE2229" s="98">
        <v>0</v>
      </c>
      <c r="AF2229" s="21">
        <f t="shared" si="34"/>
        <v>0</v>
      </c>
      <c r="AG2229" s="21" t="s">
        <v>28065</v>
      </c>
      <c r="AH2229" s="24" t="s">
        <v>28066</v>
      </c>
      <c r="AI2229" s="24" t="s">
        <v>28067</v>
      </c>
      <c r="AJ2229" s="27" t="s">
        <v>32657</v>
      </c>
      <c r="AK2229" s="28" t="s">
        <v>60</v>
      </c>
      <c r="AL2229" s="28">
        <v>10</v>
      </c>
      <c r="AM2229" s="28">
        <v>19990902</v>
      </c>
      <c r="AN2229" s="29">
        <v>363</v>
      </c>
      <c r="AO2229" s="29">
        <v>202112</v>
      </c>
      <c r="AP2229" s="29"/>
      <c r="AQ2229" s="28"/>
      <c r="AR2229" s="28"/>
      <c r="AS2229" s="28"/>
      <c r="AT2229" s="30">
        <v>2</v>
      </c>
      <c r="AU2229" s="30"/>
      <c r="AV2229" s="30"/>
      <c r="AW2229" s="30"/>
      <c r="AX2229" s="30"/>
      <c r="AY2229" s="30"/>
      <c r="AZ2229" s="30"/>
      <c r="BA2229" s="30"/>
      <c r="BB2229" s="30" t="s">
        <v>54452</v>
      </c>
      <c r="BC2229" s="30" t="s">
        <v>54452</v>
      </c>
      <c r="BD2229" s="30" t="s">
        <v>54452</v>
      </c>
      <c r="BE2229" s="30" t="s">
        <v>54452</v>
      </c>
      <c r="BF2229" s="30" t="s">
        <v>28068</v>
      </c>
      <c r="BG2229" s="30">
        <v>2</v>
      </c>
      <c r="BH2229" s="30"/>
      <c r="BI2229" s="31"/>
    </row>
    <row r="2230" spans="1:61" ht="16.5">
      <c r="A2230" s="21" t="s">
        <v>1793</v>
      </c>
      <c r="B2230" s="21">
        <v>1739</v>
      </c>
      <c r="C2230" s="21">
        <v>1232657</v>
      </c>
      <c r="D2230" s="21">
        <v>6178101747</v>
      </c>
      <c r="E2230" s="22">
        <v>1801140009658</v>
      </c>
      <c r="F2230" s="24" t="s">
        <v>1794</v>
      </c>
      <c r="G2230" s="24" t="s">
        <v>44</v>
      </c>
      <c r="H2230" s="24" t="s">
        <v>51</v>
      </c>
      <c r="I2230" s="24" t="s">
        <v>52</v>
      </c>
      <c r="J2230" s="24" t="s">
        <v>593</v>
      </c>
      <c r="K2230" s="21">
        <v>14</v>
      </c>
      <c r="L2230" s="32" t="s">
        <v>1795</v>
      </c>
      <c r="M2230" s="21" t="s">
        <v>1792</v>
      </c>
      <c r="N2230" s="21">
        <v>1</v>
      </c>
      <c r="O2230" s="21" t="s">
        <v>55</v>
      </c>
      <c r="P2230" s="21">
        <v>0</v>
      </c>
      <c r="Q2230" s="21">
        <v>0</v>
      </c>
      <c r="R2230" s="21">
        <v>0</v>
      </c>
      <c r="S2230" s="21">
        <v>0</v>
      </c>
      <c r="T2230" s="21">
        <v>0</v>
      </c>
      <c r="U2230" s="21">
        <v>0</v>
      </c>
      <c r="V2230" s="21">
        <v>0</v>
      </c>
      <c r="W2230" s="21">
        <v>0</v>
      </c>
      <c r="X2230" s="21">
        <v>0</v>
      </c>
      <c r="Y2230" s="39">
        <v>6699006</v>
      </c>
      <c r="Z2230" s="16" t="s">
        <v>56</v>
      </c>
      <c r="AA2230" s="102">
        <v>0</v>
      </c>
      <c r="AB2230" s="21">
        <v>66.900000000000006</v>
      </c>
      <c r="AC2230" s="99">
        <v>0</v>
      </c>
      <c r="AD2230" s="99">
        <v>0</v>
      </c>
      <c r="AE2230" s="99">
        <v>0</v>
      </c>
      <c r="AF2230" s="21">
        <f t="shared" si="34"/>
        <v>66.900000000000006</v>
      </c>
      <c r="AG2230" s="21" t="s">
        <v>1796</v>
      </c>
      <c r="AH2230" s="24">
        <v>15446010</v>
      </c>
      <c r="AI2230" s="24" t="s">
        <v>1797</v>
      </c>
      <c r="AJ2230" s="27" t="s">
        <v>32658</v>
      </c>
      <c r="AK2230" s="28" t="s">
        <v>60</v>
      </c>
      <c r="AL2230" s="28">
        <v>10</v>
      </c>
      <c r="AM2230" s="28">
        <v>19830207</v>
      </c>
      <c r="AN2230" s="29">
        <v>358</v>
      </c>
      <c r="AO2230" s="29">
        <v>202212</v>
      </c>
      <c r="AP2230" s="29">
        <v>2022</v>
      </c>
      <c r="AQ2230" s="28">
        <v>275831344</v>
      </c>
      <c r="AR2230" s="28">
        <v>351726697</v>
      </c>
      <c r="AS2230" s="28">
        <v>4650000</v>
      </c>
      <c r="AT2230" s="30">
        <v>2</v>
      </c>
      <c r="AU2230" s="30"/>
      <c r="AV2230" s="30"/>
      <c r="AW2230" s="30"/>
      <c r="AX2230" s="30"/>
      <c r="AY2230" s="30"/>
      <c r="AZ2230" s="30"/>
      <c r="BA2230" s="30"/>
      <c r="BB2230" s="30" t="s">
        <v>54452</v>
      </c>
      <c r="BC2230" s="30" t="s">
        <v>54452</v>
      </c>
      <c r="BD2230" s="30" t="s">
        <v>54452</v>
      </c>
      <c r="BE2230" s="30" t="s">
        <v>54452</v>
      </c>
      <c r="BF2230" s="30" t="s">
        <v>54452</v>
      </c>
      <c r="BG2230" s="30">
        <v>4</v>
      </c>
      <c r="BH2230" s="30" t="s">
        <v>1175</v>
      </c>
      <c r="BI2230" s="31"/>
    </row>
    <row r="2231" spans="1:61" ht="16.5">
      <c r="A2231" s="21" t="s">
        <v>15162</v>
      </c>
      <c r="B2231" s="21">
        <v>14502</v>
      </c>
      <c r="C2231" s="21">
        <v>1469578</v>
      </c>
      <c r="D2231" s="21">
        <v>1068119640</v>
      </c>
      <c r="E2231" s="22">
        <v>1101140069490</v>
      </c>
      <c r="F2231" s="24" t="s">
        <v>15163</v>
      </c>
      <c r="G2231" s="24" t="s">
        <v>44</v>
      </c>
      <c r="H2231" s="24" t="s">
        <v>51</v>
      </c>
      <c r="I2231" s="24" t="s">
        <v>52</v>
      </c>
      <c r="J2231" s="24" t="s">
        <v>363</v>
      </c>
      <c r="K2231" s="21">
        <v>63</v>
      </c>
      <c r="L2231" s="32" t="s">
        <v>15164</v>
      </c>
      <c r="M2231" s="21" t="s">
        <v>15165</v>
      </c>
      <c r="N2231" s="21">
        <v>1</v>
      </c>
      <c r="O2231" s="21" t="s">
        <v>55</v>
      </c>
      <c r="P2231" s="21">
        <v>0</v>
      </c>
      <c r="Q2231" s="33">
        <v>95199</v>
      </c>
      <c r="R2231" s="21">
        <v>0</v>
      </c>
      <c r="S2231" s="21">
        <v>0</v>
      </c>
      <c r="T2231" s="21">
        <v>0</v>
      </c>
      <c r="U2231" s="21">
        <v>0</v>
      </c>
      <c r="V2231" s="21">
        <v>0</v>
      </c>
      <c r="W2231" s="33">
        <v>91376</v>
      </c>
      <c r="X2231" s="33">
        <v>533643</v>
      </c>
      <c r="Y2231" s="21">
        <v>0</v>
      </c>
      <c r="Z2231" s="16" t="s">
        <v>315</v>
      </c>
      <c r="AA2231" s="102">
        <v>0</v>
      </c>
      <c r="AB2231" s="21">
        <v>0.9</v>
      </c>
      <c r="AC2231" s="99">
        <v>0</v>
      </c>
      <c r="AD2231" s="99">
        <v>0</v>
      </c>
      <c r="AE2231" s="21">
        <v>6.2</v>
      </c>
      <c r="AF2231" s="21">
        <f t="shared" si="34"/>
        <v>7.1000000000000005</v>
      </c>
      <c r="AG2231" s="21" t="s">
        <v>8197</v>
      </c>
      <c r="AH2231" s="24" t="s">
        <v>15166</v>
      </c>
      <c r="AI2231" s="24" t="s">
        <v>2233</v>
      </c>
      <c r="AJ2231" s="27" t="s">
        <v>30814</v>
      </c>
      <c r="AK2231" s="28" t="s">
        <v>60</v>
      </c>
      <c r="AL2231" s="28">
        <v>10</v>
      </c>
      <c r="AM2231" s="28">
        <v>19861216</v>
      </c>
      <c r="AN2231" s="29">
        <v>1038</v>
      </c>
      <c r="AO2231" s="29">
        <v>202210</v>
      </c>
      <c r="AP2231" s="29">
        <v>2022</v>
      </c>
      <c r="AQ2231" s="28">
        <v>343810668</v>
      </c>
      <c r="AR2231" s="28">
        <v>172516654</v>
      </c>
      <c r="AS2231" s="28">
        <v>2691600</v>
      </c>
      <c r="AT2231" s="30">
        <v>2</v>
      </c>
      <c r="AU2231" s="30"/>
      <c r="AV2231" s="30"/>
      <c r="AW2231" s="30"/>
      <c r="AX2231" s="30"/>
      <c r="AY2231" s="30"/>
      <c r="AZ2231" s="30"/>
      <c r="BA2231" s="30"/>
      <c r="BB2231" s="30" t="s">
        <v>54452</v>
      </c>
      <c r="BC2231" s="30" t="s">
        <v>54452</v>
      </c>
      <c r="BD2231" s="30" t="s">
        <v>54452</v>
      </c>
      <c r="BE2231" s="30" t="s">
        <v>54452</v>
      </c>
      <c r="BF2231" s="30" t="s">
        <v>54452</v>
      </c>
      <c r="BG2231" s="30">
        <v>7</v>
      </c>
      <c r="BH2231" s="30" t="s">
        <v>15167</v>
      </c>
      <c r="BI2231" s="31"/>
    </row>
    <row r="2232" spans="1:61" ht="16.5">
      <c r="A2232" s="21" t="s">
        <v>5479</v>
      </c>
      <c r="B2232" s="21">
        <v>5353</v>
      </c>
      <c r="C2232" s="21">
        <v>1667880</v>
      </c>
      <c r="D2232" s="21">
        <v>5138104520</v>
      </c>
      <c r="E2232" s="22">
        <v>1760140001983</v>
      </c>
      <c r="F2232" s="24" t="s">
        <v>5480</v>
      </c>
      <c r="G2232" s="24" t="s">
        <v>44</v>
      </c>
      <c r="H2232" s="24" t="s">
        <v>51</v>
      </c>
      <c r="I2232" s="24" t="s">
        <v>52</v>
      </c>
      <c r="J2232" s="24" t="s">
        <v>1980</v>
      </c>
      <c r="K2232" s="21">
        <v>32</v>
      </c>
      <c r="L2232" s="32" t="s">
        <v>5481</v>
      </c>
      <c r="M2232" s="21" t="s">
        <v>5482</v>
      </c>
      <c r="N2232" s="21">
        <v>1</v>
      </c>
      <c r="O2232" s="21" t="s">
        <v>55</v>
      </c>
      <c r="P2232" s="21">
        <v>0</v>
      </c>
      <c r="Q2232" s="21">
        <v>0</v>
      </c>
      <c r="R2232" s="21">
        <v>0</v>
      </c>
      <c r="S2232" s="21">
        <v>0</v>
      </c>
      <c r="T2232" s="21">
        <v>0</v>
      </c>
      <c r="U2232" s="21">
        <v>0</v>
      </c>
      <c r="V2232" s="21">
        <v>0</v>
      </c>
      <c r="W2232" s="21">
        <v>0</v>
      </c>
      <c r="X2232" s="21">
        <v>0</v>
      </c>
      <c r="Y2232" s="33">
        <v>6657017</v>
      </c>
      <c r="Z2232" s="16" t="s">
        <v>126</v>
      </c>
      <c r="AA2232" s="102">
        <v>0</v>
      </c>
      <c r="AB2232" s="21">
        <v>66.5</v>
      </c>
      <c r="AC2232" s="99">
        <v>0</v>
      </c>
      <c r="AD2232" s="99">
        <v>0</v>
      </c>
      <c r="AE2232" s="99">
        <v>0</v>
      </c>
      <c r="AF2232" s="21">
        <f t="shared" ref="AF2232:AF2260" si="35">SUM(AA2232:AE2232)</f>
        <v>66.5</v>
      </c>
      <c r="AG2232" s="21" t="s">
        <v>5483</v>
      </c>
      <c r="AH2232" s="24" t="s">
        <v>5484</v>
      </c>
      <c r="AI2232" s="24" t="s">
        <v>5485</v>
      </c>
      <c r="AJ2232" s="27" t="s">
        <v>32659</v>
      </c>
      <c r="AK2232" s="28" t="s">
        <v>60</v>
      </c>
      <c r="AL2232" s="28">
        <v>10</v>
      </c>
      <c r="AM2232" s="28">
        <v>19851023</v>
      </c>
      <c r="AN2232" s="29">
        <v>478</v>
      </c>
      <c r="AO2232" s="29">
        <v>202209</v>
      </c>
      <c r="AP2232" s="29">
        <v>2022</v>
      </c>
      <c r="AQ2232" s="28">
        <v>607719022</v>
      </c>
      <c r="AR2232" s="28">
        <v>300557431</v>
      </c>
      <c r="AS2232" s="28">
        <v>24360000</v>
      </c>
      <c r="AT2232" s="30">
        <v>1</v>
      </c>
      <c r="AU2232" s="30"/>
      <c r="AV2232" s="30"/>
      <c r="AW2232" s="30"/>
      <c r="AX2232" s="30"/>
      <c r="AY2232" s="30"/>
      <c r="AZ2232" s="30"/>
      <c r="BA2232" s="30"/>
      <c r="BB2232" s="30" t="s">
        <v>54452</v>
      </c>
      <c r="BC2232" s="30" t="s">
        <v>54452</v>
      </c>
      <c r="BD2232" s="30" t="s">
        <v>54452</v>
      </c>
      <c r="BE2232" s="30" t="s">
        <v>54452</v>
      </c>
      <c r="BF2232" s="30" t="s">
        <v>54452</v>
      </c>
      <c r="BG2232" s="30">
        <v>7</v>
      </c>
      <c r="BH2232" s="30"/>
      <c r="BI2232" s="31"/>
    </row>
    <row r="2233" spans="1:61" ht="16.5">
      <c r="A2233" s="21" t="s">
        <v>28069</v>
      </c>
      <c r="B2233" s="21">
        <v>5592</v>
      </c>
      <c r="C2233" s="21">
        <v>9345611</v>
      </c>
      <c r="D2233" s="21">
        <v>4728701559</v>
      </c>
      <c r="E2233" s="22">
        <v>2111140050653</v>
      </c>
      <c r="F2233" s="24" t="s">
        <v>28070</v>
      </c>
      <c r="G2233" s="24" t="s">
        <v>44</v>
      </c>
      <c r="H2233" s="24" t="s">
        <v>51</v>
      </c>
      <c r="I2233" s="24" t="s">
        <v>65</v>
      </c>
      <c r="J2233" s="24" t="s">
        <v>1980</v>
      </c>
      <c r="K2233" s="21">
        <v>32</v>
      </c>
      <c r="L2233" s="32" t="s">
        <v>28071</v>
      </c>
      <c r="M2233" s="21" t="s">
        <v>28072</v>
      </c>
      <c r="N2233" s="26">
        <v>1</v>
      </c>
      <c r="O2233" s="26">
        <v>0</v>
      </c>
      <c r="P2233" s="26">
        <v>0</v>
      </c>
      <c r="Q2233" s="26">
        <v>0</v>
      </c>
      <c r="R2233" s="26">
        <v>0</v>
      </c>
      <c r="S2233" s="26">
        <v>0</v>
      </c>
      <c r="T2233" s="26">
        <v>0</v>
      </c>
      <c r="U2233" s="26">
        <v>0</v>
      </c>
      <c r="V2233" s="26">
        <v>0</v>
      </c>
      <c r="W2233" s="26">
        <v>0</v>
      </c>
      <c r="X2233" s="26">
        <v>0</v>
      </c>
      <c r="Y2233" s="26">
        <v>0</v>
      </c>
      <c r="Z2233" s="21" t="s">
        <v>126</v>
      </c>
      <c r="AA2233" s="101">
        <v>0</v>
      </c>
      <c r="AB2233" s="98">
        <v>0</v>
      </c>
      <c r="AC2233" s="98">
        <v>0</v>
      </c>
      <c r="AD2233" s="98">
        <v>0</v>
      </c>
      <c r="AE2233" s="98">
        <v>0</v>
      </c>
      <c r="AF2233" s="21">
        <f t="shared" si="35"/>
        <v>0</v>
      </c>
      <c r="AG2233" s="21" t="s">
        <v>28073</v>
      </c>
      <c r="AH2233" s="24"/>
      <c r="AI2233" s="24" t="s">
        <v>28074</v>
      </c>
      <c r="AJ2233" s="27" t="s">
        <v>32660</v>
      </c>
      <c r="AK2233" s="28" t="s">
        <v>47</v>
      </c>
      <c r="AL2233" s="28">
        <v>10</v>
      </c>
      <c r="AM2233" s="28">
        <v>20200508</v>
      </c>
      <c r="AN2233" s="29">
        <v>330</v>
      </c>
      <c r="AO2233" s="29">
        <v>202304</v>
      </c>
      <c r="AP2233" s="29"/>
      <c r="AQ2233" s="28"/>
      <c r="AR2233" s="28"/>
      <c r="AS2233" s="28"/>
      <c r="AT2233" s="30">
        <v>2</v>
      </c>
      <c r="AU2233" s="30"/>
      <c r="AV2233" s="30"/>
      <c r="AW2233" s="30"/>
      <c r="AX2233" s="30"/>
      <c r="AY2233" s="30"/>
      <c r="AZ2233" s="30"/>
      <c r="BA2233" s="30"/>
      <c r="BB2233" s="30" t="s">
        <v>54452</v>
      </c>
      <c r="BC2233" s="30" t="s">
        <v>54452</v>
      </c>
      <c r="BD2233" s="30" t="s">
        <v>54452</v>
      </c>
      <c r="BE2233" s="30" t="s">
        <v>54452</v>
      </c>
      <c r="BF2233" s="30" t="s">
        <v>54452</v>
      </c>
      <c r="BG2233" s="30">
        <v>8</v>
      </c>
      <c r="BH2233" s="30"/>
      <c r="BI2233" s="31"/>
    </row>
    <row r="2234" spans="1:61" ht="16.5">
      <c r="A2234" s="21" t="s">
        <v>8035</v>
      </c>
      <c r="B2234" s="21">
        <v>8241</v>
      </c>
      <c r="C2234" s="21">
        <v>1109906</v>
      </c>
      <c r="D2234" s="21">
        <v>4188109711</v>
      </c>
      <c r="E2234" s="22">
        <v>2101140007936</v>
      </c>
      <c r="F2234" s="24" t="s">
        <v>8036</v>
      </c>
      <c r="G2234" s="24" t="s">
        <v>44</v>
      </c>
      <c r="H2234" s="24" t="s">
        <v>51</v>
      </c>
      <c r="I2234" s="24" t="s">
        <v>65</v>
      </c>
      <c r="J2234" s="24" t="s">
        <v>313</v>
      </c>
      <c r="K2234" s="21">
        <v>46</v>
      </c>
      <c r="L2234" s="32" t="s">
        <v>8037</v>
      </c>
      <c r="M2234" s="21" t="s">
        <v>8038</v>
      </c>
      <c r="N2234" s="21">
        <v>1</v>
      </c>
      <c r="O2234" s="21" t="s">
        <v>55</v>
      </c>
      <c r="P2234" s="35">
        <v>529</v>
      </c>
      <c r="Q2234" s="21">
        <v>0</v>
      </c>
      <c r="R2234" s="21">
        <v>0</v>
      </c>
      <c r="S2234" s="21">
        <v>0</v>
      </c>
      <c r="T2234" s="21">
        <v>0</v>
      </c>
      <c r="U2234" s="39">
        <v>176549</v>
      </c>
      <c r="V2234" s="21">
        <v>0</v>
      </c>
      <c r="W2234" s="39">
        <v>3527</v>
      </c>
      <c r="X2234" s="21">
        <v>0</v>
      </c>
      <c r="Y2234" s="39">
        <v>241908</v>
      </c>
      <c r="Z2234" s="16" t="s">
        <v>1249</v>
      </c>
      <c r="AA2234" s="102">
        <v>0</v>
      </c>
      <c r="AB2234" s="21">
        <v>2.4</v>
      </c>
      <c r="AC2234" s="99">
        <v>0</v>
      </c>
      <c r="AD2234" s="21">
        <v>1.7</v>
      </c>
      <c r="AE2234" s="99">
        <v>0</v>
      </c>
      <c r="AF2234" s="21">
        <f t="shared" si="35"/>
        <v>4.0999999999999996</v>
      </c>
      <c r="AG2234" s="21" t="s">
        <v>8039</v>
      </c>
      <c r="AH2234" s="24" t="s">
        <v>8040</v>
      </c>
      <c r="AI2234" s="24" t="s">
        <v>8041</v>
      </c>
      <c r="AJ2234" s="27" t="s">
        <v>32661</v>
      </c>
      <c r="AK2234" s="28" t="s">
        <v>60</v>
      </c>
      <c r="AL2234" s="28">
        <v>10</v>
      </c>
      <c r="AM2234" s="28">
        <v>19920605</v>
      </c>
      <c r="AN2234" s="29">
        <v>328</v>
      </c>
      <c r="AO2234" s="29">
        <v>202306</v>
      </c>
      <c r="AP2234" s="29">
        <v>2022</v>
      </c>
      <c r="AQ2234" s="28">
        <v>40568783</v>
      </c>
      <c r="AR2234" s="28">
        <v>10755899</v>
      </c>
      <c r="AS2234" s="28">
        <v>210000</v>
      </c>
      <c r="AT2234" s="30">
        <v>2</v>
      </c>
      <c r="AU2234" s="30"/>
      <c r="AV2234" s="30"/>
      <c r="AW2234" s="30"/>
      <c r="AX2234" s="30"/>
      <c r="AY2234" s="30"/>
      <c r="AZ2234" s="30"/>
      <c r="BA2234" s="30"/>
      <c r="BB2234" s="30" t="s">
        <v>54452</v>
      </c>
      <c r="BC2234" s="30" t="s">
        <v>54452</v>
      </c>
      <c r="BD2234" s="30" t="s">
        <v>54452</v>
      </c>
      <c r="BE2234" s="30" t="s">
        <v>54452</v>
      </c>
      <c r="BF2234" s="30" t="s">
        <v>54452</v>
      </c>
      <c r="BG2234" s="30">
        <v>8</v>
      </c>
      <c r="BH2234" s="30"/>
      <c r="BI2234" s="31"/>
    </row>
    <row r="2235" spans="1:61" ht="16.5">
      <c r="A2235" s="21" t="s">
        <v>28101</v>
      </c>
      <c r="B2235" s="21">
        <v>24418</v>
      </c>
      <c r="C2235" s="21">
        <v>1205603</v>
      </c>
      <c r="D2235" s="21">
        <v>2138109213</v>
      </c>
      <c r="E2235" s="22">
        <v>1101140249711</v>
      </c>
      <c r="F2235" s="24" t="s">
        <v>28102</v>
      </c>
      <c r="G2235" s="24" t="s">
        <v>104</v>
      </c>
      <c r="H2235" s="24" t="s">
        <v>51</v>
      </c>
      <c r="I2235" s="24" t="s">
        <v>65</v>
      </c>
      <c r="J2235" s="24" t="s">
        <v>363</v>
      </c>
      <c r="K2235" s="21">
        <v>63</v>
      </c>
      <c r="L2235" s="32" t="s">
        <v>28103</v>
      </c>
      <c r="M2235" s="21" t="s">
        <v>28104</v>
      </c>
      <c r="N2235" s="26">
        <v>2</v>
      </c>
      <c r="O2235" s="26">
        <v>0</v>
      </c>
      <c r="P2235" s="26">
        <v>0</v>
      </c>
      <c r="Q2235" s="26">
        <v>0</v>
      </c>
      <c r="R2235" s="26">
        <v>0</v>
      </c>
      <c r="S2235" s="26">
        <v>0</v>
      </c>
      <c r="T2235" s="26">
        <v>0</v>
      </c>
      <c r="U2235" s="26">
        <v>0</v>
      </c>
      <c r="V2235" s="26">
        <v>0</v>
      </c>
      <c r="W2235" s="26">
        <v>0</v>
      </c>
      <c r="X2235" s="26">
        <v>0</v>
      </c>
      <c r="Y2235" s="26">
        <v>0</v>
      </c>
      <c r="Z2235" s="21"/>
      <c r="AA2235" s="101">
        <v>0</v>
      </c>
      <c r="AB2235" s="98">
        <v>0</v>
      </c>
      <c r="AC2235" s="98">
        <v>0</v>
      </c>
      <c r="AD2235" s="98">
        <v>0</v>
      </c>
      <c r="AE2235" s="98">
        <v>0</v>
      </c>
      <c r="AF2235" s="21">
        <f t="shared" si="35"/>
        <v>0</v>
      </c>
      <c r="AG2235" s="21" t="s">
        <v>28105</v>
      </c>
      <c r="AH2235" s="24" t="s">
        <v>28106</v>
      </c>
      <c r="AI2235" s="24" t="s">
        <v>28107</v>
      </c>
      <c r="AJ2235" s="27" t="s">
        <v>32662</v>
      </c>
      <c r="AK2235" s="28" t="s">
        <v>47</v>
      </c>
      <c r="AL2235" s="28">
        <v>10</v>
      </c>
      <c r="AM2235" s="28">
        <v>19831226</v>
      </c>
      <c r="AN2235" s="29">
        <v>1406</v>
      </c>
      <c r="AO2235" s="29">
        <v>202303</v>
      </c>
      <c r="AP2235" s="29">
        <v>2022</v>
      </c>
      <c r="AQ2235" s="28">
        <v>33143414</v>
      </c>
      <c r="AR2235" s="28">
        <v>4329628</v>
      </c>
      <c r="AS2235" s="28">
        <v>1155270</v>
      </c>
      <c r="AT2235" s="30">
        <v>2</v>
      </c>
      <c r="AU2235" s="30"/>
      <c r="AV2235" s="30"/>
      <c r="AW2235" s="30"/>
      <c r="AX2235" s="30"/>
      <c r="AY2235" s="30"/>
      <c r="AZ2235" s="30"/>
      <c r="BA2235" s="30"/>
      <c r="BB2235" s="30" t="s">
        <v>54452</v>
      </c>
      <c r="BC2235" s="30" t="s">
        <v>54452</v>
      </c>
      <c r="BD2235" s="30" t="s">
        <v>54452</v>
      </c>
      <c r="BE2235" s="30" t="s">
        <v>54452</v>
      </c>
      <c r="BF2235" s="30" t="s">
        <v>54452</v>
      </c>
      <c r="BG2235" s="30">
        <v>7</v>
      </c>
      <c r="BH2235" s="30" t="s">
        <v>756</v>
      </c>
      <c r="BI2235" s="31"/>
    </row>
    <row r="2236" spans="1:61" ht="16.5">
      <c r="A2236" s="21" t="s">
        <v>12196</v>
      </c>
      <c r="B2236" s="21">
        <v>12159</v>
      </c>
      <c r="C2236" s="21">
        <v>1726693</v>
      </c>
      <c r="D2236" s="21">
        <v>2118642619</v>
      </c>
      <c r="E2236" s="22">
        <v>1101140058592</v>
      </c>
      <c r="F2236" s="24" t="s">
        <v>12197</v>
      </c>
      <c r="G2236" s="24" t="s">
        <v>44</v>
      </c>
      <c r="H2236" s="24" t="s">
        <v>51</v>
      </c>
      <c r="I2236" s="24" t="s">
        <v>52</v>
      </c>
      <c r="J2236" s="24" t="s">
        <v>605</v>
      </c>
      <c r="K2236" s="21">
        <v>55</v>
      </c>
      <c r="L2236" s="32" t="s">
        <v>12198</v>
      </c>
      <c r="M2236" s="21" t="s">
        <v>5172</v>
      </c>
      <c r="N2236" s="21">
        <v>1</v>
      </c>
      <c r="O2236" s="21" t="s">
        <v>55</v>
      </c>
      <c r="P2236" s="21">
        <v>0</v>
      </c>
      <c r="Q2236" s="21">
        <v>0</v>
      </c>
      <c r="R2236" s="33">
        <v>1880983</v>
      </c>
      <c r="S2236" s="21">
        <v>0</v>
      </c>
      <c r="T2236" s="21">
        <v>0</v>
      </c>
      <c r="U2236" s="21">
        <v>0</v>
      </c>
      <c r="V2236" s="21">
        <v>0</v>
      </c>
      <c r="W2236" s="33">
        <v>6710582</v>
      </c>
      <c r="X2236" s="33">
        <f>13383785+17234095</f>
        <v>30617880</v>
      </c>
      <c r="Y2236" s="33">
        <v>2136546</v>
      </c>
      <c r="Z2236" s="16" t="s">
        <v>315</v>
      </c>
      <c r="AA2236" s="102">
        <v>0</v>
      </c>
      <c r="AB2236" s="21">
        <v>40.1</v>
      </c>
      <c r="AC2236" s="99">
        <v>0</v>
      </c>
      <c r="AD2236" s="99">
        <v>0</v>
      </c>
      <c r="AE2236" s="21">
        <v>373.2</v>
      </c>
      <c r="AF2236" s="21">
        <f t="shared" si="35"/>
        <v>413.3</v>
      </c>
      <c r="AG2236" s="21" t="s">
        <v>12199</v>
      </c>
      <c r="AH2236" s="24" t="s">
        <v>12200</v>
      </c>
      <c r="AI2236" s="24" t="s">
        <v>12201</v>
      </c>
      <c r="AJ2236" s="27" t="s">
        <v>31115</v>
      </c>
      <c r="AK2236" s="28" t="s">
        <v>60</v>
      </c>
      <c r="AL2236" s="28">
        <v>10</v>
      </c>
      <c r="AM2236" s="28">
        <v>19960827</v>
      </c>
      <c r="AN2236" s="29">
        <v>5773</v>
      </c>
      <c r="AO2236" s="29">
        <v>202212</v>
      </c>
      <c r="AP2236" s="29">
        <v>2022</v>
      </c>
      <c r="AQ2236" s="28">
        <v>411036625</v>
      </c>
      <c r="AR2236" s="28">
        <v>210228389</v>
      </c>
      <c r="AS2236" s="28">
        <v>1922700</v>
      </c>
      <c r="AT2236" s="30">
        <v>1</v>
      </c>
      <c r="AU2236" s="30"/>
      <c r="AV2236" s="30"/>
      <c r="AW2236" s="30"/>
      <c r="AX2236" s="30"/>
      <c r="AY2236" s="30"/>
      <c r="AZ2236" s="30"/>
      <c r="BA2236" s="30"/>
      <c r="BB2236" s="30" t="s">
        <v>54452</v>
      </c>
      <c r="BC2236" s="30" t="s">
        <v>54452</v>
      </c>
      <c r="BD2236" s="30" t="s">
        <v>54452</v>
      </c>
      <c r="BE2236" s="30" t="s">
        <v>54452</v>
      </c>
      <c r="BF2236" s="30" t="s">
        <v>54452</v>
      </c>
      <c r="BG2236" s="30">
        <v>13</v>
      </c>
      <c r="BH2236" s="30"/>
      <c r="BI2236" s="31"/>
    </row>
    <row r="2237" spans="1:61" ht="16.5">
      <c r="A2237" s="21" t="s">
        <v>13255</v>
      </c>
      <c r="B2237" s="21">
        <v>13022</v>
      </c>
      <c r="C2237" s="21">
        <v>1766065</v>
      </c>
      <c r="D2237" s="21">
        <v>2208196846</v>
      </c>
      <c r="E2237" s="22">
        <v>1101140031895</v>
      </c>
      <c r="F2237" s="24" t="s">
        <v>13256</v>
      </c>
      <c r="G2237" s="24" t="s">
        <v>44</v>
      </c>
      <c r="H2237" s="24" t="s">
        <v>51</v>
      </c>
      <c r="I2237" s="24" t="s">
        <v>52</v>
      </c>
      <c r="J2237" s="24" t="s">
        <v>462</v>
      </c>
      <c r="K2237" s="21">
        <v>56</v>
      </c>
      <c r="L2237" s="32" t="s">
        <v>13257</v>
      </c>
      <c r="M2237" s="21" t="s">
        <v>13258</v>
      </c>
      <c r="N2237" s="21">
        <v>1</v>
      </c>
      <c r="O2237" s="21" t="s">
        <v>55</v>
      </c>
      <c r="P2237" s="33">
        <v>1943732</v>
      </c>
      <c r="Q2237" s="33">
        <v>10430597</v>
      </c>
      <c r="R2237" s="21">
        <v>0</v>
      </c>
      <c r="S2237" s="33">
        <v>1827727</v>
      </c>
      <c r="T2237" s="21">
        <v>0</v>
      </c>
      <c r="U2237" s="21">
        <v>0</v>
      </c>
      <c r="V2237" s="33">
        <v>2953381</v>
      </c>
      <c r="W2237" s="21">
        <v>0</v>
      </c>
      <c r="X2237" s="33">
        <v>157545829</v>
      </c>
      <c r="Y2237" s="33">
        <v>1020433</v>
      </c>
      <c r="Z2237" s="16" t="s">
        <v>315</v>
      </c>
      <c r="AA2237" s="21">
        <v>19.399999999999999</v>
      </c>
      <c r="AB2237" s="21">
        <v>114.5</v>
      </c>
      <c r="AC2237" s="21">
        <v>18.2</v>
      </c>
      <c r="AD2237" s="99">
        <v>0</v>
      </c>
      <c r="AE2237" s="21">
        <v>1604.9</v>
      </c>
      <c r="AF2237" s="21">
        <f t="shared" si="35"/>
        <v>1757</v>
      </c>
      <c r="AG2237" s="21" t="s">
        <v>13259</v>
      </c>
      <c r="AH2237" s="24" t="s">
        <v>13260</v>
      </c>
      <c r="AI2237" s="24" t="s">
        <v>13261</v>
      </c>
      <c r="AJ2237" s="27" t="s">
        <v>31908</v>
      </c>
      <c r="AK2237" s="28" t="s">
        <v>60</v>
      </c>
      <c r="AL2237" s="28">
        <v>10</v>
      </c>
      <c r="AM2237" s="28">
        <v>19920610</v>
      </c>
      <c r="AN2237" s="29">
        <v>385</v>
      </c>
      <c r="AO2237" s="29">
        <v>202210</v>
      </c>
      <c r="AP2237" s="29">
        <v>2022</v>
      </c>
      <c r="AQ2237" s="28">
        <v>687629655</v>
      </c>
      <c r="AR2237" s="28">
        <v>607937463</v>
      </c>
      <c r="AS2237" s="28">
        <v>4382520</v>
      </c>
      <c r="AT2237" s="30">
        <v>2</v>
      </c>
      <c r="AU2237" s="30"/>
      <c r="AV2237" s="30"/>
      <c r="AW2237" s="30"/>
      <c r="AX2237" s="30"/>
      <c r="AY2237" s="30"/>
      <c r="AZ2237" s="30"/>
      <c r="BA2237" s="30"/>
      <c r="BB2237" s="30" t="s">
        <v>54452</v>
      </c>
      <c r="BC2237" s="30" t="s">
        <v>54452</v>
      </c>
      <c r="BD2237" s="30" t="s">
        <v>54452</v>
      </c>
      <c r="BE2237" s="30" t="s">
        <v>54452</v>
      </c>
      <c r="BF2237" s="30" t="s">
        <v>54452</v>
      </c>
      <c r="BG2237" s="30">
        <v>4</v>
      </c>
      <c r="BH2237" s="30" t="s">
        <v>9492</v>
      </c>
      <c r="BI2237" s="31"/>
    </row>
    <row r="2238" spans="1:61" ht="16.5">
      <c r="A2238" s="21" t="s">
        <v>4043</v>
      </c>
      <c r="B2238" s="21">
        <v>3907</v>
      </c>
      <c r="C2238" s="21">
        <v>1221904</v>
      </c>
      <c r="D2238" s="21">
        <v>2138175580</v>
      </c>
      <c r="E2238" s="22">
        <v>1344140000185</v>
      </c>
      <c r="F2238" s="24" t="s">
        <v>4044</v>
      </c>
      <c r="G2238" s="24" t="s">
        <v>44</v>
      </c>
      <c r="H2238" s="24" t="s">
        <v>51</v>
      </c>
      <c r="I2238" s="24" t="s">
        <v>52</v>
      </c>
      <c r="J2238" s="24" t="s">
        <v>2778</v>
      </c>
      <c r="K2238" s="21">
        <v>25</v>
      </c>
      <c r="L2238" s="32" t="s">
        <v>4045</v>
      </c>
      <c r="M2238" s="21" t="s">
        <v>4046</v>
      </c>
      <c r="N2238" s="21">
        <v>1</v>
      </c>
      <c r="O2238" s="21" t="s">
        <v>55</v>
      </c>
      <c r="P2238" s="21">
        <v>0</v>
      </c>
      <c r="Q2238" s="21">
        <v>0</v>
      </c>
      <c r="R2238" s="21">
        <v>0</v>
      </c>
      <c r="S2238" s="33">
        <v>67444999</v>
      </c>
      <c r="T2238" s="21">
        <v>0</v>
      </c>
      <c r="U2238" s="21">
        <v>0</v>
      </c>
      <c r="V2238" s="33">
        <v>9752790</v>
      </c>
      <c r="W2238" s="21">
        <v>0</v>
      </c>
      <c r="X2238" s="33">
        <v>10396318</v>
      </c>
      <c r="Y2238" s="33">
        <v>77355862</v>
      </c>
      <c r="Z2238" s="16" t="s">
        <v>126</v>
      </c>
      <c r="AA2238" s="102">
        <v>0</v>
      </c>
      <c r="AB2238" s="21">
        <v>773.5</v>
      </c>
      <c r="AC2238" s="21">
        <v>674.4</v>
      </c>
      <c r="AD2238" s="99">
        <v>0</v>
      </c>
      <c r="AE2238" s="21">
        <v>201.4</v>
      </c>
      <c r="AF2238" s="21">
        <f t="shared" si="35"/>
        <v>1649.3000000000002</v>
      </c>
      <c r="AG2238" s="21" t="s">
        <v>4047</v>
      </c>
      <c r="AH2238" s="24" t="s">
        <v>4048</v>
      </c>
      <c r="AI2238" s="24" t="s">
        <v>4049</v>
      </c>
      <c r="AJ2238" s="27" t="s">
        <v>32663</v>
      </c>
      <c r="AK2238" s="28" t="s">
        <v>60</v>
      </c>
      <c r="AL2238" s="28">
        <v>10</v>
      </c>
      <c r="AM2238" s="28">
        <v>19910710</v>
      </c>
      <c r="AN2238" s="29">
        <v>3288</v>
      </c>
      <c r="AO2238" s="29">
        <v>202304</v>
      </c>
      <c r="AP2238" s="29">
        <v>2022</v>
      </c>
      <c r="AQ2238" s="28">
        <v>1080930126</v>
      </c>
      <c r="AR2238" s="28">
        <v>963053143</v>
      </c>
      <c r="AS2238" s="28">
        <v>133111740</v>
      </c>
      <c r="AT2238" s="30">
        <v>2</v>
      </c>
      <c r="AU2238" s="30"/>
      <c r="AV2238" s="30"/>
      <c r="AW2238" s="30"/>
      <c r="AX2238" s="30"/>
      <c r="AY2238" s="30"/>
      <c r="AZ2238" s="30"/>
      <c r="BA2238" s="30"/>
      <c r="BB2238" s="30" t="s">
        <v>54452</v>
      </c>
      <c r="BC2238" s="30" t="s">
        <v>54452</v>
      </c>
      <c r="BD2238" s="30" t="s">
        <v>54452</v>
      </c>
      <c r="BE2238" s="30" t="s">
        <v>54452</v>
      </c>
      <c r="BF2238" s="30" t="s">
        <v>54452</v>
      </c>
      <c r="BG2238" s="30">
        <v>7</v>
      </c>
      <c r="BH2238" s="30" t="s">
        <v>48</v>
      </c>
      <c r="BI2238" s="31"/>
    </row>
    <row r="2239" spans="1:61" ht="16.5">
      <c r="A2239" s="21" t="s">
        <v>5464</v>
      </c>
      <c r="B2239" s="21">
        <v>5343</v>
      </c>
      <c r="C2239" s="21">
        <v>1610629</v>
      </c>
      <c r="D2239" s="21">
        <v>2298118003</v>
      </c>
      <c r="E2239" s="22">
        <v>1358140007273</v>
      </c>
      <c r="F2239" s="24" t="s">
        <v>5465</v>
      </c>
      <c r="G2239" s="24" t="s">
        <v>44</v>
      </c>
      <c r="H2239" s="24" t="s">
        <v>51</v>
      </c>
      <c r="I2239" s="24" t="s">
        <v>52</v>
      </c>
      <c r="J2239" s="24" t="s">
        <v>1980</v>
      </c>
      <c r="K2239" s="21">
        <v>32</v>
      </c>
      <c r="L2239" s="32" t="s">
        <v>5466</v>
      </c>
      <c r="M2239" s="21" t="s">
        <v>5467</v>
      </c>
      <c r="N2239" s="21">
        <v>1</v>
      </c>
      <c r="O2239" s="21" t="s">
        <v>55</v>
      </c>
      <c r="P2239" s="21">
        <v>0</v>
      </c>
      <c r="Q2239" s="21">
        <v>0</v>
      </c>
      <c r="R2239" s="21">
        <v>0</v>
      </c>
      <c r="S2239" s="21">
        <v>0</v>
      </c>
      <c r="T2239" s="21">
        <v>0</v>
      </c>
      <c r="U2239" s="21">
        <v>0</v>
      </c>
      <c r="V2239" s="21">
        <v>0</v>
      </c>
      <c r="W2239" s="21">
        <v>0</v>
      </c>
      <c r="X2239" s="21">
        <v>0</v>
      </c>
      <c r="Y2239" s="21">
        <v>0</v>
      </c>
      <c r="Z2239" s="16" t="s">
        <v>126</v>
      </c>
      <c r="AA2239" s="102">
        <v>0</v>
      </c>
      <c r="AB2239" s="99">
        <v>0</v>
      </c>
      <c r="AC2239" s="99">
        <v>0</v>
      </c>
      <c r="AD2239" s="99">
        <v>0</v>
      </c>
      <c r="AE2239" s="99">
        <v>0</v>
      </c>
      <c r="AF2239" s="21">
        <f t="shared" si="35"/>
        <v>0</v>
      </c>
      <c r="AG2239" s="21" t="s">
        <v>5436</v>
      </c>
      <c r="AH2239" s="24" t="s">
        <v>5468</v>
      </c>
      <c r="AI2239" s="24" t="s">
        <v>5469</v>
      </c>
      <c r="AJ2239" s="27" t="s">
        <v>31594</v>
      </c>
      <c r="AK2239" s="28" t="s">
        <v>60</v>
      </c>
      <c r="AL2239" s="28">
        <v>10</v>
      </c>
      <c r="AM2239" s="28">
        <v>19950203</v>
      </c>
      <c r="AN2239" s="29">
        <v>684</v>
      </c>
      <c r="AO2239" s="29">
        <v>202303</v>
      </c>
      <c r="AP2239" s="29">
        <v>2022</v>
      </c>
      <c r="AQ2239" s="28">
        <v>100120607</v>
      </c>
      <c r="AR2239" s="28">
        <v>421678541</v>
      </c>
      <c r="AS2239" s="28">
        <v>8202782</v>
      </c>
      <c r="AT2239" s="30">
        <v>2</v>
      </c>
      <c r="AU2239" s="30"/>
      <c r="AV2239" s="30"/>
      <c r="AW2239" s="30"/>
      <c r="AX2239" s="30"/>
      <c r="AY2239" s="30"/>
      <c r="AZ2239" s="30"/>
      <c r="BA2239" s="30"/>
      <c r="BB2239" s="30" t="s">
        <v>54452</v>
      </c>
      <c r="BC2239" s="30" t="s">
        <v>54452</v>
      </c>
      <c r="BD2239" s="30" t="s">
        <v>54452</v>
      </c>
      <c r="BE2239" s="30" t="s">
        <v>54452</v>
      </c>
      <c r="BF2239" s="30" t="s">
        <v>54452</v>
      </c>
      <c r="BG2239" s="30">
        <v>8</v>
      </c>
      <c r="BH2239" s="30"/>
      <c r="BI2239" s="31"/>
    </row>
    <row r="2240" spans="1:61" ht="16.5">
      <c r="A2240" s="21" t="s">
        <v>9828</v>
      </c>
      <c r="B2240" s="21">
        <v>10121</v>
      </c>
      <c r="C2240" s="21">
        <v>3859748</v>
      </c>
      <c r="D2240" s="21">
        <v>2208809068</v>
      </c>
      <c r="E2240" s="22">
        <v>1101140096021</v>
      </c>
      <c r="F2240" s="24" t="s">
        <v>9829</v>
      </c>
      <c r="G2240" s="24" t="s">
        <v>44</v>
      </c>
      <c r="H2240" s="24" t="s">
        <v>51</v>
      </c>
      <c r="I2240" s="24" t="s">
        <v>65</v>
      </c>
      <c r="J2240" s="24" t="s">
        <v>171</v>
      </c>
      <c r="K2240" s="21">
        <v>48</v>
      </c>
      <c r="L2240" s="32" t="s">
        <v>9830</v>
      </c>
      <c r="M2240" s="21" t="s">
        <v>9831</v>
      </c>
      <c r="N2240" s="21">
        <v>1</v>
      </c>
      <c r="O2240" s="21" t="s">
        <v>55</v>
      </c>
      <c r="P2240" s="21">
        <v>0</v>
      </c>
      <c r="Q2240" s="21">
        <v>0</v>
      </c>
      <c r="R2240" s="33">
        <v>76450</v>
      </c>
      <c r="S2240" s="21">
        <v>0</v>
      </c>
      <c r="T2240" s="21">
        <v>0</v>
      </c>
      <c r="U2240" s="21">
        <v>0</v>
      </c>
      <c r="V2240" s="21">
        <v>0</v>
      </c>
      <c r="W2240" s="33">
        <v>1206325</v>
      </c>
      <c r="X2240" s="33">
        <v>137000</v>
      </c>
      <c r="Y2240" s="33">
        <v>19360757</v>
      </c>
      <c r="Z2240" s="16" t="s">
        <v>126</v>
      </c>
      <c r="AA2240" s="102">
        <v>0</v>
      </c>
      <c r="AB2240" s="21">
        <v>194.3</v>
      </c>
      <c r="AC2240" s="99">
        <v>0</v>
      </c>
      <c r="AD2240" s="99">
        <v>0</v>
      </c>
      <c r="AE2240" s="21">
        <v>13.4</v>
      </c>
      <c r="AF2240" s="21">
        <f t="shared" si="35"/>
        <v>207.70000000000002</v>
      </c>
      <c r="AG2240" s="21" t="s">
        <v>9832</v>
      </c>
      <c r="AH2240" s="24" t="s">
        <v>9833</v>
      </c>
      <c r="AI2240" s="24" t="s">
        <v>9834</v>
      </c>
      <c r="AJ2240" s="27" t="s">
        <v>31376</v>
      </c>
      <c r="AK2240" s="28" t="s">
        <v>60</v>
      </c>
      <c r="AL2240" s="28">
        <v>10</v>
      </c>
      <c r="AM2240" s="28">
        <v>20101122</v>
      </c>
      <c r="AN2240" s="29">
        <v>1545</v>
      </c>
      <c r="AO2240" s="29">
        <v>202205</v>
      </c>
      <c r="AP2240" s="29">
        <v>2022</v>
      </c>
      <c r="AQ2240" s="28">
        <v>1674872207</v>
      </c>
      <c r="AR2240" s="28">
        <v>942819169</v>
      </c>
      <c r="AS2240" s="28">
        <v>13260040</v>
      </c>
      <c r="AT2240" s="30">
        <v>2</v>
      </c>
      <c r="AU2240" s="30"/>
      <c r="AV2240" s="30"/>
      <c r="AW2240" s="30"/>
      <c r="AX2240" s="30"/>
      <c r="AY2240" s="30"/>
      <c r="AZ2240" s="30"/>
      <c r="BA2240" s="30"/>
      <c r="BB2240" s="30" t="s">
        <v>54452</v>
      </c>
      <c r="BC2240" s="30" t="s">
        <v>54452</v>
      </c>
      <c r="BD2240" s="30" t="s">
        <v>54452</v>
      </c>
      <c r="BE2240" s="30" t="s">
        <v>54452</v>
      </c>
      <c r="BF2240" s="30" t="s">
        <v>54452</v>
      </c>
      <c r="BG2240" s="30">
        <v>4</v>
      </c>
      <c r="BH2240" s="30" t="s">
        <v>9492</v>
      </c>
      <c r="BI2240" s="31"/>
    </row>
    <row r="2241" spans="1:61" ht="16.5">
      <c r="A2241" s="21" t="s">
        <v>28181</v>
      </c>
      <c r="B2241" s="21">
        <v>13799</v>
      </c>
      <c r="C2241" s="21">
        <v>9685053</v>
      </c>
      <c r="D2241" s="21">
        <v>5478701998</v>
      </c>
      <c r="E2241" s="22">
        <v>2101140149374</v>
      </c>
      <c r="F2241" s="24" t="s">
        <v>28182</v>
      </c>
      <c r="G2241" s="24" t="s">
        <v>44</v>
      </c>
      <c r="H2241" s="24" t="s">
        <v>51</v>
      </c>
      <c r="I2241" s="24" t="s">
        <v>65</v>
      </c>
      <c r="J2241" s="24" t="s">
        <v>1449</v>
      </c>
      <c r="K2241" s="21">
        <v>61</v>
      </c>
      <c r="L2241" s="32" t="s">
        <v>28183</v>
      </c>
      <c r="M2241" s="21" t="s">
        <v>1378</v>
      </c>
      <c r="N2241" s="26">
        <v>1</v>
      </c>
      <c r="O2241" s="26">
        <v>0</v>
      </c>
      <c r="P2241" s="26">
        <v>0</v>
      </c>
      <c r="Q2241" s="26">
        <v>0</v>
      </c>
      <c r="R2241" s="26">
        <v>0</v>
      </c>
      <c r="S2241" s="26">
        <v>0</v>
      </c>
      <c r="T2241" s="26">
        <v>0</v>
      </c>
      <c r="U2241" s="26">
        <v>0</v>
      </c>
      <c r="V2241" s="26">
        <v>0</v>
      </c>
      <c r="W2241" s="26">
        <v>0</v>
      </c>
      <c r="X2241" s="26">
        <v>0</v>
      </c>
      <c r="Y2241" s="26">
        <v>0</v>
      </c>
      <c r="Z2241" s="21"/>
      <c r="AA2241" s="101">
        <v>0</v>
      </c>
      <c r="AB2241" s="98">
        <v>0</v>
      </c>
      <c r="AC2241" s="98">
        <v>0</v>
      </c>
      <c r="AD2241" s="98">
        <v>0</v>
      </c>
      <c r="AE2241" s="98">
        <v>0</v>
      </c>
      <c r="AF2241" s="21">
        <f t="shared" si="35"/>
        <v>0</v>
      </c>
      <c r="AG2241" s="21" t="s">
        <v>28184</v>
      </c>
      <c r="AH2241" s="24"/>
      <c r="AI2241" s="24" t="s">
        <v>28185</v>
      </c>
      <c r="AJ2241" s="27" t="s">
        <v>32664</v>
      </c>
      <c r="AK2241" s="28" t="s">
        <v>47</v>
      </c>
      <c r="AL2241" s="28">
        <v>10</v>
      </c>
      <c r="AM2241" s="28">
        <v>20210128</v>
      </c>
      <c r="AN2241" s="29">
        <v>317</v>
      </c>
      <c r="AO2241" s="29">
        <v>202304</v>
      </c>
      <c r="AP2241" s="29"/>
      <c r="AQ2241" s="28"/>
      <c r="AR2241" s="28"/>
      <c r="AS2241" s="28"/>
      <c r="AT2241" s="30">
        <v>2</v>
      </c>
      <c r="AU2241" s="30"/>
      <c r="AV2241" s="30"/>
      <c r="AW2241" s="30"/>
      <c r="AX2241" s="30"/>
      <c r="AY2241" s="30"/>
      <c r="AZ2241" s="30"/>
      <c r="BA2241" s="30"/>
      <c r="BB2241" s="30" t="s">
        <v>54452</v>
      </c>
      <c r="BC2241" s="30" t="s">
        <v>54452</v>
      </c>
      <c r="BD2241" s="30" t="s">
        <v>54452</v>
      </c>
      <c r="BE2241" s="30" t="s">
        <v>54452</v>
      </c>
      <c r="BF2241" s="30" t="s">
        <v>54452</v>
      </c>
      <c r="BG2241" s="30">
        <v>8</v>
      </c>
      <c r="BH2241" s="30"/>
      <c r="BI2241" s="31"/>
    </row>
    <row r="2242" spans="1:61" ht="16.5">
      <c r="A2242" s="21" t="s">
        <v>28191</v>
      </c>
      <c r="B2242" s="21">
        <v>14229</v>
      </c>
      <c r="C2242" s="21">
        <v>2817639</v>
      </c>
      <c r="D2242" s="21">
        <v>1018211596</v>
      </c>
      <c r="E2242" s="22">
        <v>1101210038276</v>
      </c>
      <c r="F2242" s="24" t="s">
        <v>28192</v>
      </c>
      <c r="G2242" s="24" t="s">
        <v>44</v>
      </c>
      <c r="H2242" s="24" t="s">
        <v>51</v>
      </c>
      <c r="I2242" s="24" t="s">
        <v>65</v>
      </c>
      <c r="J2242" s="24" t="s">
        <v>363</v>
      </c>
      <c r="K2242" s="21">
        <v>63</v>
      </c>
      <c r="L2242" s="32" t="s">
        <v>28193</v>
      </c>
      <c r="M2242" s="21" t="s">
        <v>28194</v>
      </c>
      <c r="N2242" s="26">
        <v>1</v>
      </c>
      <c r="O2242" s="26">
        <v>0</v>
      </c>
      <c r="P2242" s="26">
        <v>0</v>
      </c>
      <c r="Q2242" s="26">
        <v>0</v>
      </c>
      <c r="R2242" s="26">
        <v>0</v>
      </c>
      <c r="S2242" s="26">
        <v>0</v>
      </c>
      <c r="T2242" s="26">
        <v>0</v>
      </c>
      <c r="U2242" s="26">
        <v>0</v>
      </c>
      <c r="V2242" s="26">
        <v>0</v>
      </c>
      <c r="W2242" s="26">
        <v>0</v>
      </c>
      <c r="X2242" s="26">
        <v>0</v>
      </c>
      <c r="Y2242" s="26">
        <v>0</v>
      </c>
      <c r="Z2242" s="21"/>
      <c r="AA2242" s="101">
        <v>0</v>
      </c>
      <c r="AB2242" s="98">
        <v>0</v>
      </c>
      <c r="AC2242" s="98">
        <v>0</v>
      </c>
      <c r="AD2242" s="98">
        <v>0</v>
      </c>
      <c r="AE2242" s="98">
        <v>0</v>
      </c>
      <c r="AF2242" s="21">
        <f t="shared" si="35"/>
        <v>0</v>
      </c>
      <c r="AG2242" s="21"/>
      <c r="AH2242" s="24"/>
      <c r="AI2242" s="24" t="s">
        <v>28195</v>
      </c>
      <c r="AJ2242" s="27" t="s">
        <v>32665</v>
      </c>
      <c r="AK2242" s="28" t="s">
        <v>47</v>
      </c>
      <c r="AL2242" s="28">
        <v>10</v>
      </c>
      <c r="AM2242" s="28">
        <v>20040504</v>
      </c>
      <c r="AN2242" s="29">
        <v>500</v>
      </c>
      <c r="AO2242" s="29">
        <v>202207</v>
      </c>
      <c r="AP2242" s="29"/>
      <c r="AQ2242" s="28"/>
      <c r="AR2242" s="28"/>
      <c r="AS2242" s="28"/>
      <c r="AT2242" s="30">
        <v>2</v>
      </c>
      <c r="AU2242" s="30"/>
      <c r="AV2242" s="30"/>
      <c r="AW2242" s="30"/>
      <c r="AX2242" s="30"/>
      <c r="AY2242" s="30"/>
      <c r="AZ2242" s="30"/>
      <c r="BA2242" s="30"/>
      <c r="BB2242" s="30" t="s">
        <v>54452</v>
      </c>
      <c r="BC2242" s="30" t="s">
        <v>54452</v>
      </c>
      <c r="BD2242" s="30" t="s">
        <v>54452</v>
      </c>
      <c r="BE2242" s="30" t="s">
        <v>54452</v>
      </c>
      <c r="BF2242" s="30" t="s">
        <v>54452</v>
      </c>
      <c r="BG2242" s="30">
        <v>8</v>
      </c>
      <c r="BH2242" s="30"/>
      <c r="BI2242" s="31"/>
    </row>
    <row r="2243" spans="1:61" ht="16.5">
      <c r="A2243" s="21" t="s">
        <v>28276</v>
      </c>
      <c r="B2243" s="21">
        <v>14223</v>
      </c>
      <c r="C2243" s="21">
        <v>3173279</v>
      </c>
      <c r="D2243" s="21">
        <v>1058211297</v>
      </c>
      <c r="E2243" s="22">
        <v>1142210007646</v>
      </c>
      <c r="F2243" s="24" t="s">
        <v>28277</v>
      </c>
      <c r="G2243" s="24" t="s">
        <v>44</v>
      </c>
      <c r="H2243" s="24" t="s">
        <v>51</v>
      </c>
      <c r="I2243" s="24" t="s">
        <v>65</v>
      </c>
      <c r="J2243" s="24" t="s">
        <v>363</v>
      </c>
      <c r="K2243" s="21">
        <v>63</v>
      </c>
      <c r="L2243" s="32" t="s">
        <v>28278</v>
      </c>
      <c r="M2243" s="21" t="s">
        <v>28279</v>
      </c>
      <c r="N2243" s="26">
        <v>2</v>
      </c>
      <c r="O2243" s="26">
        <v>0</v>
      </c>
      <c r="P2243" s="26">
        <v>0</v>
      </c>
      <c r="Q2243" s="26">
        <v>0</v>
      </c>
      <c r="R2243" s="26">
        <v>0</v>
      </c>
      <c r="S2243" s="26">
        <v>0</v>
      </c>
      <c r="T2243" s="26">
        <v>0</v>
      </c>
      <c r="U2243" s="26">
        <v>0</v>
      </c>
      <c r="V2243" s="26">
        <v>0</v>
      </c>
      <c r="W2243" s="26">
        <v>0</v>
      </c>
      <c r="X2243" s="26">
        <v>0</v>
      </c>
      <c r="Y2243" s="26">
        <v>0</v>
      </c>
      <c r="Z2243" s="21"/>
      <c r="AA2243" s="101">
        <v>0</v>
      </c>
      <c r="AB2243" s="98">
        <v>0</v>
      </c>
      <c r="AC2243" s="98">
        <v>0</v>
      </c>
      <c r="AD2243" s="98">
        <v>0</v>
      </c>
      <c r="AE2243" s="98">
        <v>0</v>
      </c>
      <c r="AF2243" s="21">
        <f t="shared" si="35"/>
        <v>0</v>
      </c>
      <c r="AG2243" s="21" t="s">
        <v>28280</v>
      </c>
      <c r="AH2243" s="24" t="s">
        <v>28281</v>
      </c>
      <c r="AI2243" s="24" t="s">
        <v>28282</v>
      </c>
      <c r="AJ2243" s="27" t="s">
        <v>32666</v>
      </c>
      <c r="AK2243" s="28" t="s">
        <v>47</v>
      </c>
      <c r="AL2243" s="28">
        <v>10</v>
      </c>
      <c r="AM2243" s="28">
        <v>19950816</v>
      </c>
      <c r="AN2243" s="29">
        <v>400</v>
      </c>
      <c r="AO2243" s="29">
        <v>202207</v>
      </c>
      <c r="AP2243" s="29"/>
      <c r="AQ2243" s="28"/>
      <c r="AR2243" s="28"/>
      <c r="AS2243" s="28"/>
      <c r="AT2243" s="30">
        <v>2</v>
      </c>
      <c r="AU2243" s="30"/>
      <c r="AV2243" s="30"/>
      <c r="AW2243" s="30"/>
      <c r="AX2243" s="30"/>
      <c r="AY2243" s="30"/>
      <c r="AZ2243" s="30"/>
      <c r="BA2243" s="30"/>
      <c r="BB2243" s="30" t="s">
        <v>54452</v>
      </c>
      <c r="BC2243" s="30" t="s">
        <v>54452</v>
      </c>
      <c r="BD2243" s="30" t="s">
        <v>54452</v>
      </c>
      <c r="BE2243" s="30" t="s">
        <v>54452</v>
      </c>
      <c r="BF2243" s="30" t="s">
        <v>54452</v>
      </c>
      <c r="BG2243" s="30">
        <v>4</v>
      </c>
      <c r="BH2243" s="30" t="s">
        <v>237</v>
      </c>
      <c r="BI2243" s="31"/>
    </row>
    <row r="2244" spans="1:61" ht="16.5">
      <c r="A2244" s="21" t="s">
        <v>28283</v>
      </c>
      <c r="B2244" s="21">
        <v>14231</v>
      </c>
      <c r="C2244" s="21">
        <v>2625010</v>
      </c>
      <c r="D2244" s="21">
        <v>1068205842</v>
      </c>
      <c r="E2244" s="22">
        <v>1142710005737</v>
      </c>
      <c r="F2244" s="24" t="s">
        <v>28284</v>
      </c>
      <c r="G2244" s="24" t="s">
        <v>44</v>
      </c>
      <c r="H2244" s="24" t="s">
        <v>51</v>
      </c>
      <c r="I2244" s="24" t="s">
        <v>65</v>
      </c>
      <c r="J2244" s="24" t="s">
        <v>363</v>
      </c>
      <c r="K2244" s="21">
        <v>63</v>
      </c>
      <c r="L2244" s="32" t="s">
        <v>28285</v>
      </c>
      <c r="M2244" s="21" t="s">
        <v>7025</v>
      </c>
      <c r="N2244" s="26">
        <v>1</v>
      </c>
      <c r="O2244" s="26">
        <v>0</v>
      </c>
      <c r="P2244" s="26">
        <v>0</v>
      </c>
      <c r="Q2244" s="26">
        <v>0</v>
      </c>
      <c r="R2244" s="26">
        <v>0</v>
      </c>
      <c r="S2244" s="26">
        <v>0</v>
      </c>
      <c r="T2244" s="26">
        <v>0</v>
      </c>
      <c r="U2244" s="26">
        <v>0</v>
      </c>
      <c r="V2244" s="26">
        <v>0</v>
      </c>
      <c r="W2244" s="26">
        <v>0</v>
      </c>
      <c r="X2244" s="26">
        <v>0</v>
      </c>
      <c r="Y2244" s="26">
        <v>0</v>
      </c>
      <c r="Z2244" s="21"/>
      <c r="AA2244" s="101">
        <v>0</v>
      </c>
      <c r="AB2244" s="98">
        <v>0</v>
      </c>
      <c r="AC2244" s="98">
        <v>0</v>
      </c>
      <c r="AD2244" s="98">
        <v>0</v>
      </c>
      <c r="AE2244" s="98">
        <v>0</v>
      </c>
      <c r="AF2244" s="21">
        <f t="shared" si="35"/>
        <v>0</v>
      </c>
      <c r="AG2244" s="21" t="s">
        <v>14585</v>
      </c>
      <c r="AH2244" s="24" t="s">
        <v>28286</v>
      </c>
      <c r="AI2244" s="24" t="s">
        <v>28287</v>
      </c>
      <c r="AJ2244" s="27" t="s">
        <v>32667</v>
      </c>
      <c r="AK2244" s="28" t="s">
        <v>47</v>
      </c>
      <c r="AL2244" s="28">
        <v>10</v>
      </c>
      <c r="AM2244" s="28">
        <v>19910624</v>
      </c>
      <c r="AN2244" s="29">
        <v>466</v>
      </c>
      <c r="AO2244" s="29">
        <v>202212</v>
      </c>
      <c r="AP2244" s="29">
        <v>2022</v>
      </c>
      <c r="AQ2244" s="28">
        <v>675752</v>
      </c>
      <c r="AR2244" s="28">
        <v>2480379</v>
      </c>
      <c r="AS2244" s="28">
        <v>0</v>
      </c>
      <c r="AT2244" s="30">
        <v>2</v>
      </c>
      <c r="AU2244" s="30"/>
      <c r="AV2244" s="30"/>
      <c r="AW2244" s="30"/>
      <c r="AX2244" s="30"/>
      <c r="AY2244" s="30"/>
      <c r="AZ2244" s="30"/>
      <c r="BA2244" s="30"/>
      <c r="BB2244" s="30" t="s">
        <v>54452</v>
      </c>
      <c r="BC2244" s="30" t="s">
        <v>54452</v>
      </c>
      <c r="BD2244" s="30" t="s">
        <v>54452</v>
      </c>
      <c r="BE2244" s="30" t="s">
        <v>54452</v>
      </c>
      <c r="BF2244" s="30" t="s">
        <v>54452</v>
      </c>
      <c r="BG2244" s="30">
        <v>7</v>
      </c>
      <c r="BH2244" s="30" t="s">
        <v>645</v>
      </c>
      <c r="BI2244" s="31"/>
    </row>
    <row r="2245" spans="1:61" ht="16.5">
      <c r="A2245" s="21" t="s">
        <v>28288</v>
      </c>
      <c r="B2245" s="21">
        <v>14074</v>
      </c>
      <c r="C2245" s="21">
        <v>5872449</v>
      </c>
      <c r="D2245" s="21">
        <v>2318200236</v>
      </c>
      <c r="E2245" s="22">
        <v>2844210002094</v>
      </c>
      <c r="F2245" s="24" t="s">
        <v>28289</v>
      </c>
      <c r="G2245" s="24" t="s">
        <v>44</v>
      </c>
      <c r="H2245" s="24" t="s">
        <v>51</v>
      </c>
      <c r="I2245" s="24" t="s">
        <v>65</v>
      </c>
      <c r="J2245" s="24" t="s">
        <v>363</v>
      </c>
      <c r="K2245" s="21">
        <v>63</v>
      </c>
      <c r="L2245" s="32" t="s">
        <v>28290</v>
      </c>
      <c r="M2245" s="21" t="s">
        <v>28291</v>
      </c>
      <c r="N2245" s="26">
        <v>1</v>
      </c>
      <c r="O2245" s="26">
        <v>0</v>
      </c>
      <c r="P2245" s="26">
        <v>0</v>
      </c>
      <c r="Q2245" s="26">
        <v>0</v>
      </c>
      <c r="R2245" s="26">
        <v>0</v>
      </c>
      <c r="S2245" s="26">
        <v>0</v>
      </c>
      <c r="T2245" s="26">
        <v>0</v>
      </c>
      <c r="U2245" s="26">
        <v>0</v>
      </c>
      <c r="V2245" s="26">
        <v>0</v>
      </c>
      <c r="W2245" s="26">
        <v>0</v>
      </c>
      <c r="X2245" s="26">
        <v>0</v>
      </c>
      <c r="Y2245" s="26">
        <v>0</v>
      </c>
      <c r="Z2245" s="21"/>
      <c r="AA2245" s="101">
        <v>0</v>
      </c>
      <c r="AB2245" s="98">
        <v>0</v>
      </c>
      <c r="AC2245" s="98">
        <v>0</v>
      </c>
      <c r="AD2245" s="98">
        <v>0</v>
      </c>
      <c r="AE2245" s="98">
        <v>0</v>
      </c>
      <c r="AF2245" s="21">
        <f t="shared" si="35"/>
        <v>0</v>
      </c>
      <c r="AG2245" s="21" t="s">
        <v>28292</v>
      </c>
      <c r="AH2245" s="24" t="s">
        <v>28293</v>
      </c>
      <c r="AI2245" s="24" t="s">
        <v>28294</v>
      </c>
      <c r="AJ2245" s="27" t="s">
        <v>32668</v>
      </c>
      <c r="AK2245" s="28" t="s">
        <v>47</v>
      </c>
      <c r="AL2245" s="28">
        <v>10</v>
      </c>
      <c r="AM2245" s="28">
        <v>20140206</v>
      </c>
      <c r="AN2245" s="29">
        <v>600</v>
      </c>
      <c r="AO2245" s="29">
        <v>202207</v>
      </c>
      <c r="AP2245" s="29"/>
      <c r="AQ2245" s="28"/>
      <c r="AR2245" s="28"/>
      <c r="AS2245" s="28"/>
      <c r="AT2245" s="30">
        <v>2</v>
      </c>
      <c r="AU2245" s="30"/>
      <c r="AV2245" s="30"/>
      <c r="AW2245" s="30"/>
      <c r="AX2245" s="30"/>
      <c r="AY2245" s="30"/>
      <c r="AZ2245" s="30"/>
      <c r="BA2245" s="30"/>
      <c r="BB2245" s="30" t="s">
        <v>54452</v>
      </c>
      <c r="BC2245" s="30" t="s">
        <v>54452</v>
      </c>
      <c r="BD2245" s="30" t="s">
        <v>54452</v>
      </c>
      <c r="BE2245" s="30" t="s">
        <v>54452</v>
      </c>
      <c r="BF2245" s="30" t="s">
        <v>54452</v>
      </c>
      <c r="BG2245" s="30">
        <v>7</v>
      </c>
      <c r="BH2245" s="30" t="s">
        <v>645</v>
      </c>
      <c r="BI2245" s="31"/>
    </row>
    <row r="2246" spans="1:61" ht="16.5">
      <c r="A2246" s="21" t="s">
        <v>28299</v>
      </c>
      <c r="B2246" s="21">
        <v>14215</v>
      </c>
      <c r="C2246" s="21">
        <v>2235467</v>
      </c>
      <c r="D2246" s="21">
        <v>2118260375</v>
      </c>
      <c r="E2246" s="22">
        <v>1162210004922</v>
      </c>
      <c r="F2246" s="24" t="s">
        <v>28300</v>
      </c>
      <c r="G2246" s="24" t="s">
        <v>44</v>
      </c>
      <c r="H2246" s="24" t="s">
        <v>51</v>
      </c>
      <c r="I2246" s="24" t="s">
        <v>65</v>
      </c>
      <c r="J2246" s="24" t="s">
        <v>363</v>
      </c>
      <c r="K2246" s="21">
        <v>63</v>
      </c>
      <c r="L2246" s="32" t="s">
        <v>28301</v>
      </c>
      <c r="M2246" s="21" t="s">
        <v>28302</v>
      </c>
      <c r="N2246" s="26">
        <v>1</v>
      </c>
      <c r="O2246" s="26">
        <v>0</v>
      </c>
      <c r="P2246" s="26">
        <v>0</v>
      </c>
      <c r="Q2246" s="26">
        <v>0</v>
      </c>
      <c r="R2246" s="26">
        <v>0</v>
      </c>
      <c r="S2246" s="26">
        <v>0</v>
      </c>
      <c r="T2246" s="26">
        <v>0</v>
      </c>
      <c r="U2246" s="26">
        <v>0</v>
      </c>
      <c r="V2246" s="26">
        <v>0</v>
      </c>
      <c r="W2246" s="26">
        <v>0</v>
      </c>
      <c r="X2246" s="26">
        <v>0</v>
      </c>
      <c r="Y2246" s="26">
        <v>0</v>
      </c>
      <c r="Z2246" s="21"/>
      <c r="AA2246" s="101">
        <v>0</v>
      </c>
      <c r="AB2246" s="98">
        <v>0</v>
      </c>
      <c r="AC2246" s="98">
        <v>0</v>
      </c>
      <c r="AD2246" s="98">
        <v>0</v>
      </c>
      <c r="AE2246" s="98">
        <v>0</v>
      </c>
      <c r="AF2246" s="21">
        <f t="shared" si="35"/>
        <v>0</v>
      </c>
      <c r="AG2246" s="21" t="s">
        <v>28303</v>
      </c>
      <c r="AH2246" s="24" t="s">
        <v>28304</v>
      </c>
      <c r="AI2246" s="24" t="s">
        <v>28305</v>
      </c>
      <c r="AJ2246" s="27" t="s">
        <v>32669</v>
      </c>
      <c r="AK2246" s="28" t="s">
        <v>47</v>
      </c>
      <c r="AL2246" s="28">
        <v>10</v>
      </c>
      <c r="AM2246" s="28">
        <v>20031127</v>
      </c>
      <c r="AN2246" s="29">
        <v>700</v>
      </c>
      <c r="AO2246" s="29">
        <v>202207</v>
      </c>
      <c r="AP2246" s="29"/>
      <c r="AQ2246" s="28"/>
      <c r="AR2246" s="28"/>
      <c r="AS2246" s="28"/>
      <c r="AT2246" s="30">
        <v>2</v>
      </c>
      <c r="AU2246" s="30"/>
      <c r="AV2246" s="30"/>
      <c r="AW2246" s="30"/>
      <c r="AX2246" s="30"/>
      <c r="AY2246" s="30"/>
      <c r="AZ2246" s="30"/>
      <c r="BA2246" s="30"/>
      <c r="BB2246" s="30" t="s">
        <v>54452</v>
      </c>
      <c r="BC2246" s="30" t="s">
        <v>54452</v>
      </c>
      <c r="BD2246" s="30" t="s">
        <v>54452</v>
      </c>
      <c r="BE2246" s="30" t="s">
        <v>54452</v>
      </c>
      <c r="BF2246" s="30" t="s">
        <v>54452</v>
      </c>
      <c r="BG2246" s="30">
        <v>8</v>
      </c>
      <c r="BH2246" s="30"/>
      <c r="BI2246" s="31"/>
    </row>
    <row r="2247" spans="1:61" ht="16.5">
      <c r="A2247" s="21" t="s">
        <v>28311</v>
      </c>
      <c r="B2247" s="21">
        <v>14230</v>
      </c>
      <c r="C2247" s="21">
        <v>4194598</v>
      </c>
      <c r="D2247" s="21">
        <v>1058220781</v>
      </c>
      <c r="E2247" s="22">
        <v>2701210030972</v>
      </c>
      <c r="F2247" s="24" t="s">
        <v>28312</v>
      </c>
      <c r="G2247" s="24" t="s">
        <v>44</v>
      </c>
      <c r="H2247" s="24" t="s">
        <v>51</v>
      </c>
      <c r="I2247" s="24" t="s">
        <v>65</v>
      </c>
      <c r="J2247" s="24" t="s">
        <v>363</v>
      </c>
      <c r="K2247" s="21">
        <v>63</v>
      </c>
      <c r="L2247" s="32" t="s">
        <v>28313</v>
      </c>
      <c r="M2247" s="21" t="s">
        <v>28314</v>
      </c>
      <c r="N2247" s="21">
        <v>1</v>
      </c>
      <c r="O2247" s="21">
        <v>0</v>
      </c>
      <c r="P2247" s="21">
        <v>0</v>
      </c>
      <c r="Q2247" s="21">
        <v>0</v>
      </c>
      <c r="R2247" s="21">
        <v>0</v>
      </c>
      <c r="S2247" s="21">
        <v>0</v>
      </c>
      <c r="T2247" s="21">
        <v>0</v>
      </c>
      <c r="U2247" s="21">
        <v>0</v>
      </c>
      <c r="V2247" s="21">
        <v>0</v>
      </c>
      <c r="W2247" s="21">
        <v>0</v>
      </c>
      <c r="X2247" s="21">
        <v>0</v>
      </c>
      <c r="Y2247" s="21">
        <v>0</v>
      </c>
      <c r="Z2247" s="16" t="s">
        <v>315</v>
      </c>
      <c r="AA2247" s="101">
        <v>0</v>
      </c>
      <c r="AB2247" s="98">
        <v>0</v>
      </c>
      <c r="AC2247" s="98">
        <v>0</v>
      </c>
      <c r="AD2247" s="98">
        <v>0</v>
      </c>
      <c r="AE2247" s="98">
        <v>0</v>
      </c>
      <c r="AF2247" s="21">
        <f t="shared" si="35"/>
        <v>0</v>
      </c>
      <c r="AG2247" s="21" t="s">
        <v>28315</v>
      </c>
      <c r="AH2247" s="24" t="s">
        <v>28316</v>
      </c>
      <c r="AI2247" s="24" t="s">
        <v>28317</v>
      </c>
      <c r="AJ2247" s="27" t="s">
        <v>32670</v>
      </c>
      <c r="AK2247" s="28" t="s">
        <v>47</v>
      </c>
      <c r="AL2247" s="28">
        <v>10</v>
      </c>
      <c r="AM2247" s="28">
        <v>20121228</v>
      </c>
      <c r="AN2247" s="29">
        <v>330</v>
      </c>
      <c r="AO2247" s="29">
        <v>202304</v>
      </c>
      <c r="AP2247" s="29">
        <v>2022</v>
      </c>
      <c r="AQ2247" s="28">
        <v>114565</v>
      </c>
      <c r="AR2247" s="28">
        <v>79875</v>
      </c>
      <c r="AS2247" s="28">
        <v>50502</v>
      </c>
      <c r="AT2247" s="30">
        <v>2</v>
      </c>
      <c r="AU2247" s="30"/>
      <c r="AV2247" s="30"/>
      <c r="AW2247" s="30"/>
      <c r="AX2247" s="30"/>
      <c r="AY2247" s="30"/>
      <c r="AZ2247" s="30"/>
      <c r="BA2247" s="30"/>
      <c r="BB2247" s="30" t="s">
        <v>54452</v>
      </c>
      <c r="BC2247" s="30" t="s">
        <v>54452</v>
      </c>
      <c r="BD2247" s="30" t="s">
        <v>54452</v>
      </c>
      <c r="BE2247" s="30" t="s">
        <v>54452</v>
      </c>
      <c r="BF2247" s="30" t="s">
        <v>54452</v>
      </c>
      <c r="BG2247" s="30">
        <v>7</v>
      </c>
      <c r="BH2247" s="30" t="s">
        <v>3549</v>
      </c>
      <c r="BI2247" s="31"/>
    </row>
    <row r="2248" spans="1:61" ht="16.5">
      <c r="A2248" s="21" t="s">
        <v>28339</v>
      </c>
      <c r="B2248" s="21">
        <v>14222</v>
      </c>
      <c r="C2248" s="21">
        <v>3741863</v>
      </c>
      <c r="D2248" s="21">
        <v>1018220983</v>
      </c>
      <c r="E2248" s="22">
        <v>1101210050395</v>
      </c>
      <c r="F2248" s="24" t="s">
        <v>28340</v>
      </c>
      <c r="G2248" s="24" t="s">
        <v>44</v>
      </c>
      <c r="H2248" s="24" t="s">
        <v>51</v>
      </c>
      <c r="I2248" s="24" t="s">
        <v>65</v>
      </c>
      <c r="J2248" s="24" t="s">
        <v>363</v>
      </c>
      <c r="K2248" s="21">
        <v>63</v>
      </c>
      <c r="L2248" s="32" t="s">
        <v>28341</v>
      </c>
      <c r="M2248" s="21" t="s">
        <v>28342</v>
      </c>
      <c r="N2248" s="26">
        <v>1</v>
      </c>
      <c r="O2248" s="26">
        <v>0</v>
      </c>
      <c r="P2248" s="26">
        <v>0</v>
      </c>
      <c r="Q2248" s="26">
        <v>0</v>
      </c>
      <c r="R2248" s="26">
        <v>0</v>
      </c>
      <c r="S2248" s="26">
        <v>0</v>
      </c>
      <c r="T2248" s="26">
        <v>0</v>
      </c>
      <c r="U2248" s="26">
        <v>0</v>
      </c>
      <c r="V2248" s="26">
        <v>0</v>
      </c>
      <c r="W2248" s="26">
        <v>0</v>
      </c>
      <c r="X2248" s="26">
        <v>0</v>
      </c>
      <c r="Y2248" s="26">
        <v>0</v>
      </c>
      <c r="Z2248" s="21"/>
      <c r="AA2248" s="101">
        <v>0</v>
      </c>
      <c r="AB2248" s="98">
        <v>0</v>
      </c>
      <c r="AC2248" s="98">
        <v>0</v>
      </c>
      <c r="AD2248" s="98">
        <v>0</v>
      </c>
      <c r="AE2248" s="98">
        <v>0</v>
      </c>
      <c r="AF2248" s="21">
        <f t="shared" si="35"/>
        <v>0</v>
      </c>
      <c r="AG2248" s="21" t="s">
        <v>28343</v>
      </c>
      <c r="AH2248" s="24"/>
      <c r="AI2248" s="24" t="s">
        <v>28344</v>
      </c>
      <c r="AJ2248" s="27" t="s">
        <v>32671</v>
      </c>
      <c r="AK2248" s="28" t="s">
        <v>47</v>
      </c>
      <c r="AL2248" s="28">
        <v>10</v>
      </c>
      <c r="AM2248" s="28">
        <v>20100604</v>
      </c>
      <c r="AN2248" s="29">
        <v>300</v>
      </c>
      <c r="AO2248" s="29">
        <v>202207</v>
      </c>
      <c r="AP2248" s="29"/>
      <c r="AQ2248" s="28"/>
      <c r="AR2248" s="28"/>
      <c r="AS2248" s="28"/>
      <c r="AT2248" s="30">
        <v>2</v>
      </c>
      <c r="AU2248" s="30"/>
      <c r="AV2248" s="30"/>
      <c r="AW2248" s="30"/>
      <c r="AX2248" s="30"/>
      <c r="AY2248" s="30"/>
      <c r="AZ2248" s="30"/>
      <c r="BA2248" s="30"/>
      <c r="BB2248" s="30" t="s">
        <v>54452</v>
      </c>
      <c r="BC2248" s="30" t="s">
        <v>54452</v>
      </c>
      <c r="BD2248" s="30" t="s">
        <v>54452</v>
      </c>
      <c r="BE2248" s="30" t="s">
        <v>54452</v>
      </c>
      <c r="BF2248" s="30" t="s">
        <v>54452</v>
      </c>
      <c r="BG2248" s="30">
        <v>8</v>
      </c>
      <c r="BH2248" s="30"/>
      <c r="BI2248" s="31"/>
    </row>
    <row r="2249" spans="1:61" ht="16.5">
      <c r="A2249" s="21" t="s">
        <v>28512</v>
      </c>
      <c r="B2249" s="21">
        <v>23433</v>
      </c>
      <c r="C2249" s="21">
        <v>1989716</v>
      </c>
      <c r="D2249" s="21">
        <v>2118203210</v>
      </c>
      <c r="E2249" s="22">
        <v>1146210000388</v>
      </c>
      <c r="F2249" s="24" t="s">
        <v>28513</v>
      </c>
      <c r="G2249" s="24" t="s">
        <v>104</v>
      </c>
      <c r="H2249" s="24" t="s">
        <v>51</v>
      </c>
      <c r="I2249" s="24" t="s">
        <v>65</v>
      </c>
      <c r="J2249" s="24" t="s">
        <v>462</v>
      </c>
      <c r="K2249" s="21">
        <v>56</v>
      </c>
      <c r="L2249" s="32" t="s">
        <v>28514</v>
      </c>
      <c r="M2249" s="21" t="s">
        <v>28515</v>
      </c>
      <c r="N2249" s="21">
        <v>1</v>
      </c>
      <c r="O2249" s="21">
        <v>0</v>
      </c>
      <c r="P2249" s="21">
        <v>0</v>
      </c>
      <c r="Q2249" s="21">
        <v>0</v>
      </c>
      <c r="R2249" s="21">
        <v>0</v>
      </c>
      <c r="S2249" s="21">
        <v>0</v>
      </c>
      <c r="T2249" s="21">
        <v>0</v>
      </c>
      <c r="U2249" s="21">
        <v>0</v>
      </c>
      <c r="V2249" s="21">
        <v>0</v>
      </c>
      <c r="W2249" s="21">
        <v>0</v>
      </c>
      <c r="X2249" s="21">
        <v>0</v>
      </c>
      <c r="Y2249" s="21">
        <v>0</v>
      </c>
      <c r="Z2249" s="16" t="s">
        <v>315</v>
      </c>
      <c r="AA2249" s="101">
        <v>0</v>
      </c>
      <c r="AB2249" s="98">
        <v>0</v>
      </c>
      <c r="AC2249" s="98">
        <v>0</v>
      </c>
      <c r="AD2249" s="98">
        <v>0</v>
      </c>
      <c r="AE2249" s="98">
        <v>0</v>
      </c>
      <c r="AF2249" s="21">
        <f t="shared" si="35"/>
        <v>0</v>
      </c>
      <c r="AG2249" s="21" t="s">
        <v>28516</v>
      </c>
      <c r="AH2249" s="24" t="s">
        <v>28517</v>
      </c>
      <c r="AI2249" s="24" t="s">
        <v>28518</v>
      </c>
      <c r="AJ2249" s="27" t="s">
        <v>32672</v>
      </c>
      <c r="AK2249" s="28" t="s">
        <v>47</v>
      </c>
      <c r="AL2249" s="28">
        <v>10</v>
      </c>
      <c r="AM2249" s="28">
        <v>19640504</v>
      </c>
      <c r="AN2249" s="29">
        <v>306</v>
      </c>
      <c r="AO2249" s="29">
        <v>201903</v>
      </c>
      <c r="AP2249" s="29"/>
      <c r="AQ2249" s="28"/>
      <c r="AR2249" s="28"/>
      <c r="AS2249" s="28"/>
      <c r="AT2249" s="30">
        <v>2</v>
      </c>
      <c r="AU2249" s="30"/>
      <c r="AV2249" s="30"/>
      <c r="AW2249" s="30"/>
      <c r="AX2249" s="30"/>
      <c r="AY2249" s="30"/>
      <c r="AZ2249" s="30"/>
      <c r="BA2249" s="30"/>
      <c r="BB2249" s="30" t="s">
        <v>54452</v>
      </c>
      <c r="BC2249" s="30" t="s">
        <v>54452</v>
      </c>
      <c r="BD2249" s="30" t="s">
        <v>54452</v>
      </c>
      <c r="BE2249" s="30" t="s">
        <v>54452</v>
      </c>
      <c r="BF2249" s="30" t="s">
        <v>28519</v>
      </c>
      <c r="BG2249" s="30">
        <v>2</v>
      </c>
      <c r="BH2249" s="30"/>
      <c r="BI2249" s="31"/>
    </row>
    <row r="2250" spans="1:61" ht="16.5">
      <c r="A2250" s="21" t="s">
        <v>28532</v>
      </c>
      <c r="B2250" s="21">
        <v>15282</v>
      </c>
      <c r="C2250" s="21">
        <v>1962700</v>
      </c>
      <c r="D2250" s="21">
        <v>1098200394</v>
      </c>
      <c r="E2250" s="22">
        <v>1149210004269</v>
      </c>
      <c r="F2250" s="24" t="s">
        <v>28533</v>
      </c>
      <c r="G2250" s="24" t="s">
        <v>44</v>
      </c>
      <c r="H2250" s="24" t="s">
        <v>51</v>
      </c>
      <c r="I2250" s="24" t="s">
        <v>65</v>
      </c>
      <c r="J2250" s="24" t="s">
        <v>105</v>
      </c>
      <c r="K2250" s="21">
        <v>64</v>
      </c>
      <c r="L2250" s="32" t="s">
        <v>28534</v>
      </c>
      <c r="M2250" s="21" t="s">
        <v>28535</v>
      </c>
      <c r="N2250" s="26">
        <v>1</v>
      </c>
      <c r="O2250" s="26">
        <v>0</v>
      </c>
      <c r="P2250" s="26">
        <v>0</v>
      </c>
      <c r="Q2250" s="26">
        <v>0</v>
      </c>
      <c r="R2250" s="26">
        <v>0</v>
      </c>
      <c r="S2250" s="26">
        <v>0</v>
      </c>
      <c r="T2250" s="26">
        <v>0</v>
      </c>
      <c r="U2250" s="26">
        <v>0</v>
      </c>
      <c r="V2250" s="26">
        <v>0</v>
      </c>
      <c r="W2250" s="26">
        <v>0</v>
      </c>
      <c r="X2250" s="26">
        <v>0</v>
      </c>
      <c r="Y2250" s="26">
        <v>0</v>
      </c>
      <c r="Z2250" s="21"/>
      <c r="AA2250" s="101">
        <v>0</v>
      </c>
      <c r="AB2250" s="98">
        <v>0</v>
      </c>
      <c r="AC2250" s="98">
        <v>0</v>
      </c>
      <c r="AD2250" s="98">
        <v>0</v>
      </c>
      <c r="AE2250" s="98">
        <v>0</v>
      </c>
      <c r="AF2250" s="21">
        <f t="shared" si="35"/>
        <v>0</v>
      </c>
      <c r="AG2250" s="21" t="s">
        <v>28536</v>
      </c>
      <c r="AH2250" s="24" t="s">
        <v>28537</v>
      </c>
      <c r="AI2250" s="24" t="s">
        <v>28538</v>
      </c>
      <c r="AJ2250" s="27" t="s">
        <v>32673</v>
      </c>
      <c r="AK2250" s="28" t="s">
        <v>47</v>
      </c>
      <c r="AL2250" s="28">
        <v>10</v>
      </c>
      <c r="AM2250" s="28">
        <v>19640421</v>
      </c>
      <c r="AN2250" s="29">
        <v>3073</v>
      </c>
      <c r="AO2250" s="29">
        <v>202204</v>
      </c>
      <c r="AP2250" s="29">
        <v>2022</v>
      </c>
      <c r="AQ2250" s="28">
        <v>595232287</v>
      </c>
      <c r="AR2250" s="28">
        <v>642783510</v>
      </c>
      <c r="AS2250" s="28">
        <v>25138209</v>
      </c>
      <c r="AT2250" s="30">
        <v>1</v>
      </c>
      <c r="AU2250" s="30"/>
      <c r="AV2250" s="30"/>
      <c r="AW2250" s="30"/>
      <c r="AX2250" s="30"/>
      <c r="AY2250" s="30"/>
      <c r="AZ2250" s="30"/>
      <c r="BA2250" s="30"/>
      <c r="BB2250" s="30" t="s">
        <v>54452</v>
      </c>
      <c r="BC2250" s="30" t="s">
        <v>54452</v>
      </c>
      <c r="BD2250" s="30" t="s">
        <v>54452</v>
      </c>
      <c r="BE2250" s="30" t="s">
        <v>54452</v>
      </c>
      <c r="BF2250" s="30" t="s">
        <v>28539</v>
      </c>
      <c r="BG2250" s="30">
        <v>2</v>
      </c>
      <c r="BH2250" s="30"/>
      <c r="BI2250" s="31"/>
    </row>
    <row r="2251" spans="1:61" ht="16.5">
      <c r="A2251" s="21" t="s">
        <v>28637</v>
      </c>
      <c r="B2251" s="21">
        <v>24097</v>
      </c>
      <c r="C2251" s="21">
        <v>1522779</v>
      </c>
      <c r="D2251" s="21">
        <v>2208200707</v>
      </c>
      <c r="E2251" s="22">
        <v>1146210000659</v>
      </c>
      <c r="F2251" s="24" t="s">
        <v>28638</v>
      </c>
      <c r="G2251" s="24" t="s">
        <v>104</v>
      </c>
      <c r="H2251" s="24" t="s">
        <v>51</v>
      </c>
      <c r="I2251" s="24" t="s">
        <v>65</v>
      </c>
      <c r="J2251" s="24" t="s">
        <v>363</v>
      </c>
      <c r="K2251" s="21">
        <v>63</v>
      </c>
      <c r="L2251" s="32" t="s">
        <v>28639</v>
      </c>
      <c r="M2251" s="21" t="s">
        <v>28640</v>
      </c>
      <c r="N2251" s="26">
        <v>1</v>
      </c>
      <c r="O2251" s="26">
        <v>0</v>
      </c>
      <c r="P2251" s="26">
        <v>0</v>
      </c>
      <c r="Q2251" s="26">
        <v>0</v>
      </c>
      <c r="R2251" s="26">
        <v>0</v>
      </c>
      <c r="S2251" s="26">
        <v>0</v>
      </c>
      <c r="T2251" s="26">
        <v>0</v>
      </c>
      <c r="U2251" s="26">
        <v>0</v>
      </c>
      <c r="V2251" s="26">
        <v>0</v>
      </c>
      <c r="W2251" s="26">
        <v>0</v>
      </c>
      <c r="X2251" s="26">
        <v>0</v>
      </c>
      <c r="Y2251" s="26">
        <v>0</v>
      </c>
      <c r="Z2251" s="21"/>
      <c r="AA2251" s="101">
        <v>0</v>
      </c>
      <c r="AB2251" s="98">
        <v>0</v>
      </c>
      <c r="AC2251" s="98">
        <v>0</v>
      </c>
      <c r="AD2251" s="98">
        <v>0</v>
      </c>
      <c r="AE2251" s="98">
        <v>0</v>
      </c>
      <c r="AF2251" s="21">
        <f t="shared" si="35"/>
        <v>0</v>
      </c>
      <c r="AG2251" s="21" t="s">
        <v>28641</v>
      </c>
      <c r="AH2251" s="24" t="s">
        <v>28642</v>
      </c>
      <c r="AI2251" s="24" t="s">
        <v>28643</v>
      </c>
      <c r="AJ2251" s="27" t="s">
        <v>32674</v>
      </c>
      <c r="AK2251" s="28" t="s">
        <v>47</v>
      </c>
      <c r="AL2251" s="28">
        <v>10</v>
      </c>
      <c r="AM2251" s="28">
        <v>19710518</v>
      </c>
      <c r="AN2251" s="29">
        <v>356</v>
      </c>
      <c r="AO2251" s="29">
        <v>201903</v>
      </c>
      <c r="AP2251" s="29"/>
      <c r="AQ2251" s="28"/>
      <c r="AR2251" s="28"/>
      <c r="AS2251" s="28"/>
      <c r="AT2251" s="30">
        <v>1</v>
      </c>
      <c r="AU2251" s="30"/>
      <c r="AV2251" s="30"/>
      <c r="AW2251" s="30"/>
      <c r="AX2251" s="30"/>
      <c r="AY2251" s="30"/>
      <c r="AZ2251" s="30"/>
      <c r="BA2251" s="30"/>
      <c r="BB2251" s="30" t="s">
        <v>54452</v>
      </c>
      <c r="BC2251" s="30" t="s">
        <v>54452</v>
      </c>
      <c r="BD2251" s="30" t="s">
        <v>54452</v>
      </c>
      <c r="BE2251" s="30" t="s">
        <v>54452</v>
      </c>
      <c r="BF2251" s="30" t="s">
        <v>54452</v>
      </c>
      <c r="BG2251" s="30">
        <v>4</v>
      </c>
      <c r="BH2251" s="30" t="s">
        <v>28644</v>
      </c>
      <c r="BI2251" s="31"/>
    </row>
    <row r="2252" spans="1:61" ht="16.5">
      <c r="A2252" s="21" t="s">
        <v>28780</v>
      </c>
      <c r="B2252" s="21">
        <v>15278</v>
      </c>
      <c r="C2252" s="21">
        <v>1731598</v>
      </c>
      <c r="D2252" s="21">
        <v>1078203565</v>
      </c>
      <c r="E2252" s="22">
        <v>1112210000131</v>
      </c>
      <c r="F2252" s="24" t="s">
        <v>28781</v>
      </c>
      <c r="G2252" s="24" t="s">
        <v>44</v>
      </c>
      <c r="H2252" s="24" t="s">
        <v>51</v>
      </c>
      <c r="I2252" s="24" t="s">
        <v>65</v>
      </c>
      <c r="J2252" s="24" t="s">
        <v>105</v>
      </c>
      <c r="K2252" s="21">
        <v>64</v>
      </c>
      <c r="L2252" s="32" t="s">
        <v>28782</v>
      </c>
      <c r="M2252" s="21" t="s">
        <v>28783</v>
      </c>
      <c r="N2252" s="26">
        <v>1</v>
      </c>
      <c r="O2252" s="26">
        <v>0</v>
      </c>
      <c r="P2252" s="26">
        <v>0</v>
      </c>
      <c r="Q2252" s="26">
        <v>0</v>
      </c>
      <c r="R2252" s="26">
        <v>0</v>
      </c>
      <c r="S2252" s="26">
        <v>0</v>
      </c>
      <c r="T2252" s="26">
        <v>0</v>
      </c>
      <c r="U2252" s="26">
        <v>0</v>
      </c>
      <c r="V2252" s="26">
        <v>0</v>
      </c>
      <c r="W2252" s="26">
        <v>0</v>
      </c>
      <c r="X2252" s="26">
        <v>0</v>
      </c>
      <c r="Y2252" s="26">
        <v>0</v>
      </c>
      <c r="Z2252" s="21"/>
      <c r="AA2252" s="101">
        <v>0</v>
      </c>
      <c r="AB2252" s="98">
        <v>0</v>
      </c>
      <c r="AC2252" s="98">
        <v>0</v>
      </c>
      <c r="AD2252" s="98">
        <v>0</v>
      </c>
      <c r="AE2252" s="98">
        <v>0</v>
      </c>
      <c r="AF2252" s="21">
        <f t="shared" si="35"/>
        <v>0</v>
      </c>
      <c r="AG2252" s="21" t="s">
        <v>28784</v>
      </c>
      <c r="AH2252" s="24" t="s">
        <v>28785</v>
      </c>
      <c r="AI2252" s="24" t="s">
        <v>28786</v>
      </c>
      <c r="AJ2252" s="27" t="s">
        <v>32675</v>
      </c>
      <c r="AK2252" s="28" t="s">
        <v>47</v>
      </c>
      <c r="AL2252" s="28">
        <v>10</v>
      </c>
      <c r="AM2252" s="28">
        <v>19610401</v>
      </c>
      <c r="AN2252" s="29">
        <v>373</v>
      </c>
      <c r="AO2252" s="29">
        <v>202203</v>
      </c>
      <c r="AP2252" s="29"/>
      <c r="AQ2252" s="28"/>
      <c r="AR2252" s="28"/>
      <c r="AS2252" s="28"/>
      <c r="AT2252" s="30">
        <v>1</v>
      </c>
      <c r="AU2252" s="30"/>
      <c r="AV2252" s="30"/>
      <c r="AW2252" s="30"/>
      <c r="AX2252" s="30"/>
      <c r="AY2252" s="30"/>
      <c r="AZ2252" s="30"/>
      <c r="BA2252" s="30"/>
      <c r="BB2252" s="30" t="s">
        <v>54452</v>
      </c>
      <c r="BC2252" s="30" t="s">
        <v>54452</v>
      </c>
      <c r="BD2252" s="30" t="s">
        <v>54452</v>
      </c>
      <c r="BE2252" s="30" t="s">
        <v>54452</v>
      </c>
      <c r="BF2252" s="30" t="s">
        <v>28787</v>
      </c>
      <c r="BG2252" s="30">
        <v>2</v>
      </c>
      <c r="BH2252" s="30"/>
      <c r="BI2252" s="31"/>
    </row>
    <row r="2253" spans="1:61" ht="16.5">
      <c r="A2253" s="21" t="s">
        <v>28823</v>
      </c>
      <c r="B2253" s="21">
        <v>15095</v>
      </c>
      <c r="C2253" s="21">
        <v>1997874</v>
      </c>
      <c r="D2253" s="21">
        <v>3148203300</v>
      </c>
      <c r="E2253" s="22">
        <v>1146210000479</v>
      </c>
      <c r="F2253" s="24" t="s">
        <v>28824</v>
      </c>
      <c r="G2253" s="24" t="s">
        <v>44</v>
      </c>
      <c r="H2253" s="24" t="s">
        <v>51</v>
      </c>
      <c r="I2253" s="24" t="s">
        <v>65</v>
      </c>
      <c r="J2253" s="24" t="s">
        <v>2407</v>
      </c>
      <c r="K2253" s="21">
        <v>39</v>
      </c>
      <c r="L2253" s="32" t="s">
        <v>28825</v>
      </c>
      <c r="M2253" s="21" t="s">
        <v>28826</v>
      </c>
      <c r="N2253" s="26">
        <v>1</v>
      </c>
      <c r="O2253" s="26">
        <v>0</v>
      </c>
      <c r="P2253" s="26">
        <v>0</v>
      </c>
      <c r="Q2253" s="26">
        <v>0</v>
      </c>
      <c r="R2253" s="26">
        <v>0</v>
      </c>
      <c r="S2253" s="26">
        <v>0</v>
      </c>
      <c r="T2253" s="26">
        <v>0</v>
      </c>
      <c r="U2253" s="26">
        <v>0</v>
      </c>
      <c r="V2253" s="26">
        <v>0</v>
      </c>
      <c r="W2253" s="26">
        <v>0</v>
      </c>
      <c r="X2253" s="26">
        <v>0</v>
      </c>
      <c r="Y2253" s="26">
        <v>0</v>
      </c>
      <c r="Z2253" s="21"/>
      <c r="AA2253" s="101">
        <v>0</v>
      </c>
      <c r="AB2253" s="98">
        <v>0</v>
      </c>
      <c r="AC2253" s="98">
        <v>0</v>
      </c>
      <c r="AD2253" s="98">
        <v>0</v>
      </c>
      <c r="AE2253" s="98">
        <v>0</v>
      </c>
      <c r="AF2253" s="21">
        <f t="shared" si="35"/>
        <v>0</v>
      </c>
      <c r="AG2253" s="21" t="s">
        <v>28827</v>
      </c>
      <c r="AH2253" s="24" t="s">
        <v>28828</v>
      </c>
      <c r="AI2253" s="24" t="s">
        <v>28829</v>
      </c>
      <c r="AJ2253" s="27" t="s">
        <v>32676</v>
      </c>
      <c r="AK2253" s="28" t="s">
        <v>47</v>
      </c>
      <c r="AL2253" s="28">
        <v>10</v>
      </c>
      <c r="AM2253" s="28">
        <v>19600620</v>
      </c>
      <c r="AN2253" s="29">
        <v>782</v>
      </c>
      <c r="AO2253" s="29">
        <v>202306</v>
      </c>
      <c r="AP2253" s="29">
        <v>2022</v>
      </c>
      <c r="AQ2253" s="28">
        <v>151163818</v>
      </c>
      <c r="AR2253" s="28">
        <v>174122139</v>
      </c>
      <c r="AS2253" s="28">
        <v>0</v>
      </c>
      <c r="AT2253" s="30">
        <v>1</v>
      </c>
      <c r="AU2253" s="30"/>
      <c r="AV2253" s="30"/>
      <c r="AW2253" s="30"/>
      <c r="AX2253" s="30"/>
      <c r="AY2253" s="30"/>
      <c r="AZ2253" s="30"/>
      <c r="BA2253" s="30"/>
      <c r="BB2253" s="30" t="s">
        <v>54452</v>
      </c>
      <c r="BC2253" s="30" t="s">
        <v>54452</v>
      </c>
      <c r="BD2253" s="30" t="s">
        <v>54452</v>
      </c>
      <c r="BE2253" s="30" t="s">
        <v>54452</v>
      </c>
      <c r="BF2253" s="30" t="s">
        <v>28830</v>
      </c>
      <c r="BG2253" s="30">
        <v>2</v>
      </c>
      <c r="BH2253" s="30" t="s">
        <v>28831</v>
      </c>
      <c r="BI2253" s="31"/>
    </row>
    <row r="2254" spans="1:61" ht="16.5">
      <c r="A2254" s="21" t="s">
        <v>28898</v>
      </c>
      <c r="B2254" s="21">
        <v>15323</v>
      </c>
      <c r="C2254" s="21">
        <v>1106623</v>
      </c>
      <c r="D2254" s="21">
        <v>1148200907</v>
      </c>
      <c r="E2254" s="22">
        <v>1146210000445</v>
      </c>
      <c r="F2254" s="24" t="s">
        <v>28899</v>
      </c>
      <c r="G2254" s="24" t="s">
        <v>44</v>
      </c>
      <c r="H2254" s="24" t="s">
        <v>51</v>
      </c>
      <c r="I2254" s="24" t="s">
        <v>65</v>
      </c>
      <c r="J2254" s="24" t="s">
        <v>105</v>
      </c>
      <c r="K2254" s="21">
        <v>64</v>
      </c>
      <c r="L2254" s="32" t="s">
        <v>28900</v>
      </c>
      <c r="M2254" s="21" t="s">
        <v>28901</v>
      </c>
      <c r="N2254" s="26">
        <v>1</v>
      </c>
      <c r="O2254" s="26">
        <v>0</v>
      </c>
      <c r="P2254" s="26">
        <v>0</v>
      </c>
      <c r="Q2254" s="26">
        <v>0</v>
      </c>
      <c r="R2254" s="26">
        <v>0</v>
      </c>
      <c r="S2254" s="26">
        <v>0</v>
      </c>
      <c r="T2254" s="26">
        <v>0</v>
      </c>
      <c r="U2254" s="26">
        <v>0</v>
      </c>
      <c r="V2254" s="26">
        <v>0</v>
      </c>
      <c r="W2254" s="26">
        <v>0</v>
      </c>
      <c r="X2254" s="26">
        <v>0</v>
      </c>
      <c r="Y2254" s="26">
        <v>0</v>
      </c>
      <c r="Z2254" s="21"/>
      <c r="AA2254" s="101">
        <v>0</v>
      </c>
      <c r="AB2254" s="98">
        <v>0</v>
      </c>
      <c r="AC2254" s="98">
        <v>0</v>
      </c>
      <c r="AD2254" s="98">
        <v>0</v>
      </c>
      <c r="AE2254" s="98">
        <v>0</v>
      </c>
      <c r="AF2254" s="21">
        <f t="shared" si="35"/>
        <v>0</v>
      </c>
      <c r="AG2254" s="21" t="s">
        <v>28902</v>
      </c>
      <c r="AH2254" s="24" t="s">
        <v>28903</v>
      </c>
      <c r="AI2254" s="24" t="s">
        <v>28904</v>
      </c>
      <c r="AJ2254" s="27" t="s">
        <v>32677</v>
      </c>
      <c r="AK2254" s="28" t="s">
        <v>47</v>
      </c>
      <c r="AL2254" s="28">
        <v>10</v>
      </c>
      <c r="AM2254" s="28">
        <v>19640706</v>
      </c>
      <c r="AN2254" s="29">
        <v>1802</v>
      </c>
      <c r="AO2254" s="29">
        <v>202212</v>
      </c>
      <c r="AP2254" s="29">
        <v>2022</v>
      </c>
      <c r="AQ2254" s="28">
        <v>190058847</v>
      </c>
      <c r="AR2254" s="28">
        <v>103996351</v>
      </c>
      <c r="AS2254" s="28">
        <v>40124547</v>
      </c>
      <c r="AT2254" s="30">
        <v>1</v>
      </c>
      <c r="AU2254" s="30"/>
      <c r="AV2254" s="30"/>
      <c r="AW2254" s="30"/>
      <c r="AX2254" s="30"/>
      <c r="AY2254" s="30"/>
      <c r="AZ2254" s="30"/>
      <c r="BA2254" s="30"/>
      <c r="BB2254" s="30" t="s">
        <v>54452</v>
      </c>
      <c r="BC2254" s="30" t="s">
        <v>54452</v>
      </c>
      <c r="BD2254" s="30" t="s">
        <v>54452</v>
      </c>
      <c r="BE2254" s="30" t="s">
        <v>54452</v>
      </c>
      <c r="BF2254" s="30" t="s">
        <v>54452</v>
      </c>
      <c r="BG2254" s="30">
        <v>7</v>
      </c>
      <c r="BH2254" s="30" t="s">
        <v>28905</v>
      </c>
      <c r="BI2254" s="31"/>
    </row>
    <row r="2255" spans="1:61" ht="16.5">
      <c r="A2255" s="21" t="s">
        <v>28970</v>
      </c>
      <c r="B2255" s="21">
        <v>24741</v>
      </c>
      <c r="C2255" s="21">
        <v>2276460</v>
      </c>
      <c r="D2255" s="21">
        <v>1058213183</v>
      </c>
      <c r="E2255" s="22">
        <v>1114210022660</v>
      </c>
      <c r="F2255" s="24" t="s">
        <v>28971</v>
      </c>
      <c r="G2255" s="24" t="s">
        <v>104</v>
      </c>
      <c r="H2255" s="24" t="s">
        <v>51</v>
      </c>
      <c r="I2255" s="24" t="s">
        <v>65</v>
      </c>
      <c r="J2255" s="24" t="s">
        <v>105</v>
      </c>
      <c r="K2255" s="21">
        <v>64</v>
      </c>
      <c r="L2255" s="32" t="s">
        <v>28972</v>
      </c>
      <c r="M2255" s="21" t="s">
        <v>28973</v>
      </c>
      <c r="N2255" s="26">
        <v>1</v>
      </c>
      <c r="O2255" s="26">
        <v>0</v>
      </c>
      <c r="P2255" s="26">
        <v>0</v>
      </c>
      <c r="Q2255" s="26">
        <v>0</v>
      </c>
      <c r="R2255" s="26">
        <v>0</v>
      </c>
      <c r="S2255" s="26">
        <v>0</v>
      </c>
      <c r="T2255" s="26">
        <v>0</v>
      </c>
      <c r="U2255" s="26">
        <v>0</v>
      </c>
      <c r="V2255" s="26">
        <v>0</v>
      </c>
      <c r="W2255" s="26">
        <v>0</v>
      </c>
      <c r="X2255" s="26">
        <v>0</v>
      </c>
      <c r="Y2255" s="26">
        <v>0</v>
      </c>
      <c r="Z2255" s="21"/>
      <c r="AA2255" s="101">
        <v>0</v>
      </c>
      <c r="AB2255" s="98">
        <v>0</v>
      </c>
      <c r="AC2255" s="98">
        <v>0</v>
      </c>
      <c r="AD2255" s="98">
        <v>0</v>
      </c>
      <c r="AE2255" s="98">
        <v>0</v>
      </c>
      <c r="AF2255" s="21">
        <f t="shared" si="35"/>
        <v>0</v>
      </c>
      <c r="AG2255" s="21" t="s">
        <v>28974</v>
      </c>
      <c r="AH2255" s="24" t="s">
        <v>28975</v>
      </c>
      <c r="AI2255" s="24" t="s">
        <v>14692</v>
      </c>
      <c r="AJ2255" s="27" t="s">
        <v>31629</v>
      </c>
      <c r="AK2255" s="28" t="s">
        <v>60</v>
      </c>
      <c r="AL2255" s="28">
        <v>10</v>
      </c>
      <c r="AM2255" s="28">
        <v>20030818</v>
      </c>
      <c r="AN2255" s="29">
        <v>648</v>
      </c>
      <c r="AO2255" s="29">
        <v>202012</v>
      </c>
      <c r="AP2255" s="29">
        <v>2022</v>
      </c>
      <c r="AQ2255" s="28">
        <v>178499997</v>
      </c>
      <c r="AR2255" s="28">
        <v>65742444</v>
      </c>
      <c r="AS2255" s="28">
        <v>524982</v>
      </c>
      <c r="AT2255" s="30">
        <v>2</v>
      </c>
      <c r="AU2255" s="30"/>
      <c r="AV2255" s="30"/>
      <c r="AW2255" s="30"/>
      <c r="AX2255" s="30"/>
      <c r="AY2255" s="30"/>
      <c r="AZ2255" s="30"/>
      <c r="BA2255" s="30"/>
      <c r="BB2255" s="30" t="s">
        <v>54452</v>
      </c>
      <c r="BC2255" s="30" t="s">
        <v>54452</v>
      </c>
      <c r="BD2255" s="30" t="s">
        <v>54452</v>
      </c>
      <c r="BE2255" s="30" t="s">
        <v>54452</v>
      </c>
      <c r="BF2255" s="30" t="s">
        <v>54452</v>
      </c>
      <c r="BG2255" s="30">
        <v>7</v>
      </c>
      <c r="BH2255" s="30" t="s">
        <v>28976</v>
      </c>
      <c r="BI2255" s="31"/>
    </row>
    <row r="2256" spans="1:61" ht="16.5">
      <c r="A2256" s="21" t="s">
        <v>29051</v>
      </c>
      <c r="B2256" s="21">
        <v>15349</v>
      </c>
      <c r="C2256" s="21">
        <v>2190854</v>
      </c>
      <c r="D2256" s="21">
        <v>1168200276</v>
      </c>
      <c r="E2256" s="22">
        <v>1112220000238</v>
      </c>
      <c r="F2256" s="24" t="s">
        <v>29052</v>
      </c>
      <c r="G2256" s="24" t="s">
        <v>44</v>
      </c>
      <c r="H2256" s="24" t="s">
        <v>51</v>
      </c>
      <c r="I2256" s="24" t="s">
        <v>65</v>
      </c>
      <c r="J2256" s="24" t="s">
        <v>105</v>
      </c>
      <c r="K2256" s="21">
        <v>64</v>
      </c>
      <c r="L2256" s="32" t="s">
        <v>29053</v>
      </c>
      <c r="M2256" s="21" t="s">
        <v>29054</v>
      </c>
      <c r="N2256" s="26">
        <v>1</v>
      </c>
      <c r="O2256" s="26">
        <v>0</v>
      </c>
      <c r="P2256" s="26">
        <v>0</v>
      </c>
      <c r="Q2256" s="26">
        <v>0</v>
      </c>
      <c r="R2256" s="26">
        <v>0</v>
      </c>
      <c r="S2256" s="26">
        <v>0</v>
      </c>
      <c r="T2256" s="26">
        <v>0</v>
      </c>
      <c r="U2256" s="26">
        <v>0</v>
      </c>
      <c r="V2256" s="26">
        <v>0</v>
      </c>
      <c r="W2256" s="26">
        <v>0</v>
      </c>
      <c r="X2256" s="26">
        <v>0</v>
      </c>
      <c r="Y2256" s="26">
        <v>0</v>
      </c>
      <c r="Z2256" s="21"/>
      <c r="AA2256" s="101">
        <v>0</v>
      </c>
      <c r="AB2256" s="98">
        <v>0</v>
      </c>
      <c r="AC2256" s="98">
        <v>0</v>
      </c>
      <c r="AD2256" s="98">
        <v>0</v>
      </c>
      <c r="AE2256" s="98">
        <v>0</v>
      </c>
      <c r="AF2256" s="21">
        <f t="shared" si="35"/>
        <v>0</v>
      </c>
      <c r="AG2256" s="21" t="s">
        <v>29055</v>
      </c>
      <c r="AH2256" s="24" t="s">
        <v>29056</v>
      </c>
      <c r="AI2256" s="24" t="s">
        <v>29057</v>
      </c>
      <c r="AJ2256" s="27" t="s">
        <v>32678</v>
      </c>
      <c r="AK2256" s="28" t="s">
        <v>47</v>
      </c>
      <c r="AL2256" s="28">
        <v>10</v>
      </c>
      <c r="AM2256" s="28">
        <v>19640311</v>
      </c>
      <c r="AN2256" s="29">
        <v>749</v>
      </c>
      <c r="AO2256" s="29">
        <v>202212</v>
      </c>
      <c r="AP2256" s="29">
        <v>2022</v>
      </c>
      <c r="AQ2256" s="28">
        <v>307432605</v>
      </c>
      <c r="AR2256" s="28">
        <v>72495751</v>
      </c>
      <c r="AS2256" s="28">
        <v>24058487</v>
      </c>
      <c r="AT2256" s="30">
        <v>1</v>
      </c>
      <c r="AU2256" s="30"/>
      <c r="AV2256" s="30"/>
      <c r="AW2256" s="30"/>
      <c r="AX2256" s="30"/>
      <c r="AY2256" s="30"/>
      <c r="AZ2256" s="30"/>
      <c r="BA2256" s="30"/>
      <c r="BB2256" s="30" t="s">
        <v>54452</v>
      </c>
      <c r="BC2256" s="30" t="s">
        <v>54452</v>
      </c>
      <c r="BD2256" s="30" t="s">
        <v>54452</v>
      </c>
      <c r="BE2256" s="30" t="s">
        <v>54452</v>
      </c>
      <c r="BF2256" s="30" t="s">
        <v>54452</v>
      </c>
      <c r="BG2256" s="30">
        <v>4</v>
      </c>
      <c r="BH2256" s="30" t="s">
        <v>2488</v>
      </c>
      <c r="BI2256" s="31"/>
    </row>
    <row r="2257" spans="1:61" ht="16.5">
      <c r="A2257" s="21" t="s">
        <v>29071</v>
      </c>
      <c r="B2257" s="21">
        <v>24734</v>
      </c>
      <c r="C2257" s="21">
        <v>2481175</v>
      </c>
      <c r="D2257" s="21">
        <v>1118200363</v>
      </c>
      <c r="E2257" s="22">
        <v>1147320000063</v>
      </c>
      <c r="F2257" s="24" t="s">
        <v>29072</v>
      </c>
      <c r="G2257" s="24" t="s">
        <v>104</v>
      </c>
      <c r="H2257" s="24" t="s">
        <v>51</v>
      </c>
      <c r="I2257" s="24" t="s">
        <v>65</v>
      </c>
      <c r="J2257" s="24" t="s">
        <v>105</v>
      </c>
      <c r="K2257" s="21">
        <v>64</v>
      </c>
      <c r="L2257" s="32" t="s">
        <v>29073</v>
      </c>
      <c r="M2257" s="21" t="s">
        <v>29074</v>
      </c>
      <c r="N2257" s="21">
        <v>1</v>
      </c>
      <c r="O2257" s="21">
        <v>0</v>
      </c>
      <c r="P2257" s="21">
        <v>0</v>
      </c>
      <c r="Q2257" s="21">
        <v>0</v>
      </c>
      <c r="R2257" s="21">
        <v>0</v>
      </c>
      <c r="S2257" s="21">
        <v>0</v>
      </c>
      <c r="T2257" s="21">
        <v>0</v>
      </c>
      <c r="U2257" s="21">
        <v>0</v>
      </c>
      <c r="V2257" s="21">
        <v>0</v>
      </c>
      <c r="W2257" s="21">
        <v>0</v>
      </c>
      <c r="X2257" s="21">
        <v>0</v>
      </c>
      <c r="Y2257" s="21">
        <v>0</v>
      </c>
      <c r="Z2257" s="16" t="s">
        <v>126</v>
      </c>
      <c r="AA2257" s="101">
        <v>0</v>
      </c>
      <c r="AB2257" s="98">
        <v>0</v>
      </c>
      <c r="AC2257" s="98">
        <v>0</v>
      </c>
      <c r="AD2257" s="98">
        <v>0</v>
      </c>
      <c r="AE2257" s="98">
        <v>0</v>
      </c>
      <c r="AF2257" s="21">
        <f t="shared" si="35"/>
        <v>0</v>
      </c>
      <c r="AG2257" s="21" t="s">
        <v>29075</v>
      </c>
      <c r="AH2257" s="24" t="s">
        <v>29076</v>
      </c>
      <c r="AI2257" s="24" t="s">
        <v>29077</v>
      </c>
      <c r="AJ2257" s="27" t="s">
        <v>32679</v>
      </c>
      <c r="AK2257" s="28" t="s">
        <v>47</v>
      </c>
      <c r="AL2257" s="28">
        <v>10</v>
      </c>
      <c r="AM2257" s="28">
        <v>19610510</v>
      </c>
      <c r="AN2257" s="29">
        <v>1327</v>
      </c>
      <c r="AO2257" s="29">
        <v>202012</v>
      </c>
      <c r="AP2257" s="29"/>
      <c r="AQ2257" s="28"/>
      <c r="AR2257" s="28"/>
      <c r="AS2257" s="28"/>
      <c r="AT2257" s="30">
        <v>1</v>
      </c>
      <c r="AU2257" s="30"/>
      <c r="AV2257" s="30"/>
      <c r="AW2257" s="30"/>
      <c r="AX2257" s="30"/>
      <c r="AY2257" s="30"/>
      <c r="AZ2257" s="30"/>
      <c r="BA2257" s="30"/>
      <c r="BB2257" s="30" t="s">
        <v>54452</v>
      </c>
      <c r="BC2257" s="30" t="s">
        <v>54452</v>
      </c>
      <c r="BD2257" s="30" t="s">
        <v>54452</v>
      </c>
      <c r="BE2257" s="30" t="s">
        <v>54452</v>
      </c>
      <c r="BF2257" s="30" t="s">
        <v>54452</v>
      </c>
      <c r="BG2257" s="30">
        <v>7</v>
      </c>
      <c r="BH2257" s="30" t="s">
        <v>645</v>
      </c>
      <c r="BI2257" s="31"/>
    </row>
    <row r="2258" spans="1:61" ht="16.5">
      <c r="A2258" s="21" t="s">
        <v>29259</v>
      </c>
      <c r="B2258" s="21">
        <v>24784</v>
      </c>
      <c r="C2258" s="21">
        <v>1100523</v>
      </c>
      <c r="D2258" s="21">
        <v>1058203569</v>
      </c>
      <c r="E2258" s="22">
        <v>1142320000367</v>
      </c>
      <c r="F2258" s="24" t="s">
        <v>29260</v>
      </c>
      <c r="G2258" s="24" t="s">
        <v>104</v>
      </c>
      <c r="H2258" s="24" t="s">
        <v>51</v>
      </c>
      <c r="I2258" s="24" t="s">
        <v>65</v>
      </c>
      <c r="J2258" s="24" t="s">
        <v>105</v>
      </c>
      <c r="K2258" s="21">
        <v>64</v>
      </c>
      <c r="L2258" s="32" t="s">
        <v>29261</v>
      </c>
      <c r="M2258" s="21" t="s">
        <v>29262</v>
      </c>
      <c r="N2258" s="26">
        <v>1</v>
      </c>
      <c r="O2258" s="26">
        <v>0</v>
      </c>
      <c r="P2258" s="26">
        <v>0</v>
      </c>
      <c r="Q2258" s="26">
        <v>0</v>
      </c>
      <c r="R2258" s="26">
        <v>0</v>
      </c>
      <c r="S2258" s="26">
        <v>0</v>
      </c>
      <c r="T2258" s="26">
        <v>0</v>
      </c>
      <c r="U2258" s="26">
        <v>0</v>
      </c>
      <c r="V2258" s="26">
        <v>0</v>
      </c>
      <c r="W2258" s="26">
        <v>0</v>
      </c>
      <c r="X2258" s="26">
        <v>0</v>
      </c>
      <c r="Y2258" s="26">
        <v>0</v>
      </c>
      <c r="Z2258" s="21"/>
      <c r="AA2258" s="101">
        <v>0</v>
      </c>
      <c r="AB2258" s="98">
        <v>0</v>
      </c>
      <c r="AC2258" s="98">
        <v>0</v>
      </c>
      <c r="AD2258" s="98">
        <v>0</v>
      </c>
      <c r="AE2258" s="98">
        <v>0</v>
      </c>
      <c r="AF2258" s="21">
        <f t="shared" si="35"/>
        <v>0</v>
      </c>
      <c r="AG2258" s="21" t="s">
        <v>6163</v>
      </c>
      <c r="AH2258" s="24" t="s">
        <v>29263</v>
      </c>
      <c r="AI2258" s="24" t="s">
        <v>29264</v>
      </c>
      <c r="AJ2258" s="27" t="s">
        <v>32680</v>
      </c>
      <c r="AK2258" s="28" t="s">
        <v>47</v>
      </c>
      <c r="AL2258" s="28">
        <v>10</v>
      </c>
      <c r="AM2258" s="28">
        <v>19831013</v>
      </c>
      <c r="AN2258" s="29">
        <v>452</v>
      </c>
      <c r="AO2258" s="29">
        <v>202012</v>
      </c>
      <c r="AP2258" s="29"/>
      <c r="AQ2258" s="28"/>
      <c r="AR2258" s="28"/>
      <c r="AS2258" s="28"/>
      <c r="AT2258" s="30">
        <v>1</v>
      </c>
      <c r="AU2258" s="30"/>
      <c r="AV2258" s="30"/>
      <c r="AW2258" s="30"/>
      <c r="AX2258" s="30"/>
      <c r="AY2258" s="30"/>
      <c r="AZ2258" s="30"/>
      <c r="BA2258" s="30"/>
      <c r="BB2258" s="30" t="s">
        <v>54452</v>
      </c>
      <c r="BC2258" s="30" t="s">
        <v>54452</v>
      </c>
      <c r="BD2258" s="30" t="s">
        <v>54452</v>
      </c>
      <c r="BE2258" s="30" t="s">
        <v>54452</v>
      </c>
      <c r="BF2258" s="30" t="s">
        <v>54452</v>
      </c>
      <c r="BG2258" s="30">
        <v>4</v>
      </c>
      <c r="BH2258" s="30" t="s">
        <v>9492</v>
      </c>
      <c r="BI2258" s="31"/>
    </row>
    <row r="2259" spans="1:61" ht="16.5">
      <c r="A2259" s="21" t="s">
        <v>29453</v>
      </c>
      <c r="B2259" s="21">
        <v>24744</v>
      </c>
      <c r="C2259" s="21">
        <v>1533014</v>
      </c>
      <c r="D2259" s="21">
        <v>1168214426</v>
      </c>
      <c r="E2259" s="22">
        <v>1161320008484</v>
      </c>
      <c r="F2259" s="24" t="s">
        <v>29454</v>
      </c>
      <c r="G2259" s="24" t="s">
        <v>104</v>
      </c>
      <c r="H2259" s="24" t="s">
        <v>51</v>
      </c>
      <c r="I2259" s="24" t="s">
        <v>65</v>
      </c>
      <c r="J2259" s="24" t="s">
        <v>105</v>
      </c>
      <c r="K2259" s="21">
        <v>64</v>
      </c>
      <c r="L2259" s="32" t="s">
        <v>29455</v>
      </c>
      <c r="M2259" s="21" t="s">
        <v>7562</v>
      </c>
      <c r="N2259" s="26">
        <v>1</v>
      </c>
      <c r="O2259" s="26">
        <v>0</v>
      </c>
      <c r="P2259" s="26">
        <v>0</v>
      </c>
      <c r="Q2259" s="26">
        <v>0</v>
      </c>
      <c r="R2259" s="26">
        <v>0</v>
      </c>
      <c r="S2259" s="26">
        <v>0</v>
      </c>
      <c r="T2259" s="26">
        <v>0</v>
      </c>
      <c r="U2259" s="26">
        <v>0</v>
      </c>
      <c r="V2259" s="26">
        <v>0</v>
      </c>
      <c r="W2259" s="26">
        <v>0</v>
      </c>
      <c r="X2259" s="26">
        <v>0</v>
      </c>
      <c r="Y2259" s="26">
        <v>0</v>
      </c>
      <c r="Z2259" s="21"/>
      <c r="AA2259" s="101">
        <v>0</v>
      </c>
      <c r="AB2259" s="98">
        <v>0</v>
      </c>
      <c r="AC2259" s="98">
        <v>0</v>
      </c>
      <c r="AD2259" s="98">
        <v>0</v>
      </c>
      <c r="AE2259" s="98">
        <v>0</v>
      </c>
      <c r="AF2259" s="21">
        <f t="shared" si="35"/>
        <v>0</v>
      </c>
      <c r="AG2259" s="21" t="s">
        <v>29456</v>
      </c>
      <c r="AH2259" s="24" t="s">
        <v>29457</v>
      </c>
      <c r="AI2259" s="24" t="s">
        <v>29458</v>
      </c>
      <c r="AJ2259" s="27" t="s">
        <v>32681</v>
      </c>
      <c r="AK2259" s="28" t="s">
        <v>47</v>
      </c>
      <c r="AL2259" s="28">
        <v>10</v>
      </c>
      <c r="AM2259" s="28">
        <v>19981113</v>
      </c>
      <c r="AN2259" s="29">
        <v>400</v>
      </c>
      <c r="AO2259" s="29">
        <v>202012</v>
      </c>
      <c r="AP2259" s="29"/>
      <c r="AQ2259" s="28"/>
      <c r="AR2259" s="28"/>
      <c r="AS2259" s="28"/>
      <c r="AT2259" s="30">
        <v>1</v>
      </c>
      <c r="AU2259" s="30"/>
      <c r="AV2259" s="30"/>
      <c r="AW2259" s="30"/>
      <c r="AX2259" s="30"/>
      <c r="AY2259" s="30"/>
      <c r="AZ2259" s="30"/>
      <c r="BA2259" s="30"/>
      <c r="BB2259" s="30" t="s">
        <v>54452</v>
      </c>
      <c r="BC2259" s="30" t="s">
        <v>54452</v>
      </c>
      <c r="BD2259" s="30" t="s">
        <v>54452</v>
      </c>
      <c r="BE2259" s="30" t="s">
        <v>54452</v>
      </c>
      <c r="BF2259" s="30" t="s">
        <v>54452</v>
      </c>
      <c r="BG2259" s="30">
        <v>4</v>
      </c>
      <c r="BH2259" s="30" t="s">
        <v>237</v>
      </c>
      <c r="BI2259" s="31"/>
    </row>
    <row r="2260" spans="1:61" ht="16.5">
      <c r="A2260" s="21" t="s">
        <v>29475</v>
      </c>
      <c r="B2260" s="21">
        <v>24771</v>
      </c>
      <c r="C2260" s="21">
        <v>2346360</v>
      </c>
      <c r="D2260" s="21">
        <v>2138204651</v>
      </c>
      <c r="E2260" s="22">
        <v>1146320009741</v>
      </c>
      <c r="F2260" s="24" t="s">
        <v>29476</v>
      </c>
      <c r="G2260" s="24" t="s">
        <v>104</v>
      </c>
      <c r="H2260" s="24" t="s">
        <v>51</v>
      </c>
      <c r="I2260" s="24" t="s">
        <v>65</v>
      </c>
      <c r="J2260" s="24" t="s">
        <v>105</v>
      </c>
      <c r="K2260" s="21">
        <v>64</v>
      </c>
      <c r="L2260" s="32" t="s">
        <v>29477</v>
      </c>
      <c r="M2260" s="21" t="s">
        <v>29478</v>
      </c>
      <c r="N2260" s="26">
        <v>1</v>
      </c>
      <c r="O2260" s="26">
        <v>0</v>
      </c>
      <c r="P2260" s="26">
        <v>0</v>
      </c>
      <c r="Q2260" s="26">
        <v>0</v>
      </c>
      <c r="R2260" s="26">
        <v>0</v>
      </c>
      <c r="S2260" s="26">
        <v>0</v>
      </c>
      <c r="T2260" s="26">
        <v>0</v>
      </c>
      <c r="U2260" s="26">
        <v>0</v>
      </c>
      <c r="V2260" s="26">
        <v>0</v>
      </c>
      <c r="W2260" s="26">
        <v>0</v>
      </c>
      <c r="X2260" s="26">
        <v>0</v>
      </c>
      <c r="Y2260" s="26">
        <v>0</v>
      </c>
      <c r="Z2260" s="21"/>
      <c r="AA2260" s="101">
        <v>0</v>
      </c>
      <c r="AB2260" s="98">
        <v>0</v>
      </c>
      <c r="AC2260" s="98">
        <v>0</v>
      </c>
      <c r="AD2260" s="98">
        <v>0</v>
      </c>
      <c r="AE2260" s="98">
        <v>0</v>
      </c>
      <c r="AF2260" s="21">
        <f t="shared" si="35"/>
        <v>0</v>
      </c>
      <c r="AG2260" s="21" t="s">
        <v>29479</v>
      </c>
      <c r="AH2260" s="24" t="s">
        <v>29480</v>
      </c>
      <c r="AI2260" s="24" t="s">
        <v>29481</v>
      </c>
      <c r="AJ2260" s="27" t="s">
        <v>32682</v>
      </c>
      <c r="AK2260" s="28" t="s">
        <v>47</v>
      </c>
      <c r="AL2260" s="28">
        <v>10</v>
      </c>
      <c r="AM2260" s="28">
        <v>19930715</v>
      </c>
      <c r="AN2260" s="29">
        <v>659</v>
      </c>
      <c r="AO2260" s="29">
        <v>202012</v>
      </c>
      <c r="AP2260" s="29">
        <v>2022</v>
      </c>
      <c r="AQ2260" s="28">
        <v>128421147</v>
      </c>
      <c r="AR2260" s="28">
        <v>70409694</v>
      </c>
      <c r="AS2260" s="28">
        <v>52810496</v>
      </c>
      <c r="AT2260" s="30">
        <v>1</v>
      </c>
      <c r="AU2260" s="30"/>
      <c r="AV2260" s="30"/>
      <c r="AW2260" s="30"/>
      <c r="AX2260" s="30"/>
      <c r="AY2260" s="30"/>
      <c r="AZ2260" s="30"/>
      <c r="BA2260" s="30"/>
      <c r="BB2260" s="30" t="s">
        <v>54452</v>
      </c>
      <c r="BC2260" s="30" t="s">
        <v>54452</v>
      </c>
      <c r="BD2260" s="30" t="s">
        <v>54452</v>
      </c>
      <c r="BE2260" s="30" t="s">
        <v>54452</v>
      </c>
      <c r="BF2260" s="30" t="s">
        <v>54452</v>
      </c>
      <c r="BG2260" s="30">
        <v>4</v>
      </c>
      <c r="BH2260" s="30" t="s">
        <v>1569</v>
      </c>
      <c r="BI2260" s="31"/>
    </row>
  </sheetData>
  <autoFilter ref="A1:BI2260" xr:uid="{00000000-0009-0000-0000-000001000000}"/>
  <phoneticPr fontId="36" type="noConversion"/>
  <hyperlinks>
    <hyperlink ref="AJ1186" r:id="rId1" location="none" xr:uid="{00000000-0004-0000-0100-000002000000}"/>
  </hyperlinks>
  <pageMargins left="0.7" right="0.7" top="0.75" bottom="0.75" header="0.3" footer="0.3"/>
  <pageSetup paperSize="9" orientation="portrait" verticalDpi="0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CD9D7-59DE-41AC-898F-065FA5B62234}">
  <dimension ref="A1:BI11"/>
  <sheetViews>
    <sheetView topLeftCell="F1" workbookViewId="0">
      <selection activeCell="R16" sqref="R16"/>
    </sheetView>
  </sheetViews>
  <sheetFormatPr defaultRowHeight="15"/>
  <sheetData>
    <row r="1" spans="1:61" ht="30.75">
      <c r="A1" s="16" t="s">
        <v>0</v>
      </c>
      <c r="B1" s="16" t="s">
        <v>1</v>
      </c>
      <c r="C1" s="16" t="s">
        <v>2</v>
      </c>
      <c r="D1" s="16" t="s">
        <v>3</v>
      </c>
      <c r="E1" s="16" t="s">
        <v>4</v>
      </c>
      <c r="F1" s="16" t="s">
        <v>5</v>
      </c>
      <c r="G1" s="17" t="s">
        <v>6</v>
      </c>
      <c r="H1" s="17" t="s">
        <v>7</v>
      </c>
      <c r="I1" s="17" t="s">
        <v>8</v>
      </c>
      <c r="J1" s="17" t="s">
        <v>9</v>
      </c>
      <c r="K1" s="17" t="s">
        <v>10</v>
      </c>
      <c r="L1" s="16" t="s">
        <v>11</v>
      </c>
      <c r="M1" s="16" t="s">
        <v>12</v>
      </c>
      <c r="N1" s="16" t="s">
        <v>30690</v>
      </c>
      <c r="O1" s="16" t="s">
        <v>13</v>
      </c>
      <c r="P1" s="16" t="s">
        <v>14</v>
      </c>
      <c r="Q1" s="16" t="s">
        <v>15</v>
      </c>
      <c r="R1" s="16" t="s">
        <v>16</v>
      </c>
      <c r="S1" s="16" t="s">
        <v>17</v>
      </c>
      <c r="T1" s="16" t="s">
        <v>18</v>
      </c>
      <c r="U1" s="16" t="s">
        <v>19</v>
      </c>
      <c r="V1" s="16" t="s">
        <v>20</v>
      </c>
      <c r="W1" s="16" t="s">
        <v>21</v>
      </c>
      <c r="X1" s="18" t="s">
        <v>22</v>
      </c>
      <c r="Y1" s="18" t="s">
        <v>23</v>
      </c>
      <c r="Z1" s="19" t="s">
        <v>24</v>
      </c>
      <c r="AA1" s="16" t="s">
        <v>30691</v>
      </c>
      <c r="AB1" s="16" t="s">
        <v>30692</v>
      </c>
      <c r="AC1" s="16" t="s">
        <v>54455</v>
      </c>
      <c r="AD1" s="16" t="s">
        <v>54450</v>
      </c>
      <c r="AE1" s="16" t="s">
        <v>54456</v>
      </c>
      <c r="AF1" s="16" t="s">
        <v>30693</v>
      </c>
      <c r="AG1" s="16" t="s">
        <v>25</v>
      </c>
      <c r="AH1" s="16" t="s">
        <v>26</v>
      </c>
      <c r="AI1" s="16" t="s">
        <v>27</v>
      </c>
      <c r="AJ1" s="16" t="s">
        <v>30694</v>
      </c>
      <c r="AK1" s="16" t="s">
        <v>28</v>
      </c>
      <c r="AL1" s="16" t="s">
        <v>29</v>
      </c>
      <c r="AM1" s="16" t="s">
        <v>30</v>
      </c>
      <c r="AN1" s="16" t="s">
        <v>31</v>
      </c>
      <c r="AO1" s="16" t="s">
        <v>32</v>
      </c>
      <c r="AP1" s="16" t="s">
        <v>33</v>
      </c>
      <c r="AQ1" s="16" t="s">
        <v>34</v>
      </c>
      <c r="AR1" s="16" t="s">
        <v>35</v>
      </c>
      <c r="AS1" s="16" t="s">
        <v>36</v>
      </c>
      <c r="AT1" s="97" t="s">
        <v>54451</v>
      </c>
      <c r="AU1" s="20">
        <v>2</v>
      </c>
      <c r="AV1" s="20">
        <v>3</v>
      </c>
      <c r="AW1" s="20">
        <v>4</v>
      </c>
      <c r="AX1" s="20">
        <v>5</v>
      </c>
      <c r="AY1" s="20">
        <v>6</v>
      </c>
      <c r="AZ1" s="20">
        <v>7</v>
      </c>
      <c r="BA1" s="20">
        <v>8</v>
      </c>
      <c r="BB1" s="20" t="s">
        <v>37</v>
      </c>
      <c r="BC1" s="20" t="s">
        <v>38</v>
      </c>
      <c r="BD1" s="97" t="s">
        <v>54453</v>
      </c>
      <c r="BE1" s="97" t="s">
        <v>54454</v>
      </c>
      <c r="BF1" s="20" t="s">
        <v>39</v>
      </c>
      <c r="BG1" s="20" t="s">
        <v>40</v>
      </c>
      <c r="BH1" s="20" t="s">
        <v>41</v>
      </c>
      <c r="BI1" s="20" t="s">
        <v>42</v>
      </c>
    </row>
    <row r="2" spans="1:61" ht="16.5">
      <c r="A2" s="21" t="s">
        <v>102</v>
      </c>
      <c r="B2" s="21">
        <v>24624</v>
      </c>
      <c r="C2" s="21">
        <v>1414487</v>
      </c>
      <c r="D2" s="21">
        <v>5088200155</v>
      </c>
      <c r="E2" s="22">
        <v>1711210000058</v>
      </c>
      <c r="F2" s="23" t="s">
        <v>103</v>
      </c>
      <c r="G2" s="24" t="s">
        <v>104</v>
      </c>
      <c r="H2" s="24" t="s">
        <v>51</v>
      </c>
      <c r="I2" s="24" t="s">
        <v>65</v>
      </c>
      <c r="J2" s="24" t="s">
        <v>105</v>
      </c>
      <c r="K2" s="21">
        <v>64</v>
      </c>
      <c r="L2" s="25" t="s">
        <v>103</v>
      </c>
      <c r="M2" s="21" t="s">
        <v>106</v>
      </c>
      <c r="N2" s="26">
        <v>1</v>
      </c>
      <c r="O2" s="26">
        <v>0</v>
      </c>
      <c r="P2" s="26">
        <v>0</v>
      </c>
      <c r="Q2" s="26">
        <v>0</v>
      </c>
      <c r="R2" s="26">
        <v>0</v>
      </c>
      <c r="S2" s="26">
        <v>0</v>
      </c>
      <c r="T2" s="26">
        <v>0</v>
      </c>
      <c r="U2" s="26">
        <v>0</v>
      </c>
      <c r="V2" s="26">
        <v>0</v>
      </c>
      <c r="W2" s="26">
        <v>0</v>
      </c>
      <c r="X2" s="26">
        <v>0</v>
      </c>
      <c r="Y2" s="26">
        <v>0</v>
      </c>
      <c r="Z2" s="21"/>
      <c r="AA2" s="101">
        <v>0</v>
      </c>
      <c r="AB2" s="98">
        <v>0</v>
      </c>
      <c r="AC2" s="98">
        <v>0</v>
      </c>
      <c r="AD2" s="98">
        <v>0</v>
      </c>
      <c r="AE2" s="98">
        <v>0</v>
      </c>
      <c r="AF2" s="21">
        <f>SUM(AA2:AE2)</f>
        <v>0</v>
      </c>
      <c r="AG2" s="21" t="s">
        <v>107</v>
      </c>
      <c r="AH2" s="24" t="s">
        <v>108</v>
      </c>
      <c r="AI2" s="24" t="s">
        <v>109</v>
      </c>
      <c r="AJ2" s="27" t="s">
        <v>30695</v>
      </c>
      <c r="AK2" s="28" t="s">
        <v>47</v>
      </c>
      <c r="AL2" s="28">
        <v>10</v>
      </c>
      <c r="AM2" s="28">
        <v>19681001</v>
      </c>
      <c r="AN2" s="29">
        <v>659</v>
      </c>
      <c r="AO2" s="29">
        <v>202012</v>
      </c>
      <c r="AP2" s="29"/>
      <c r="AQ2" s="28"/>
      <c r="AR2" s="28"/>
      <c r="AS2" s="28"/>
      <c r="AT2" s="30">
        <v>2</v>
      </c>
      <c r="AU2" s="30"/>
      <c r="AV2" s="30"/>
      <c r="AW2" s="30"/>
      <c r="AX2" s="30"/>
      <c r="AY2" s="30"/>
      <c r="AZ2" s="30"/>
      <c r="BA2" s="30"/>
      <c r="BB2" s="30" t="s">
        <v>54452</v>
      </c>
      <c r="BC2" s="30" t="s">
        <v>54452</v>
      </c>
      <c r="BD2" s="30" t="s">
        <v>54452</v>
      </c>
      <c r="BE2" s="30" t="s">
        <v>54452</v>
      </c>
      <c r="BF2" s="30" t="s">
        <v>54452</v>
      </c>
      <c r="BG2" s="30">
        <v>7</v>
      </c>
      <c r="BH2" s="30" t="s">
        <v>110</v>
      </c>
      <c r="BI2" s="31"/>
    </row>
    <row r="3" spans="1:61" ht="16.5">
      <c r="A3" s="21" t="s">
        <v>10259</v>
      </c>
      <c r="B3" s="21">
        <v>10749</v>
      </c>
      <c r="C3" s="21">
        <v>2257206</v>
      </c>
      <c r="D3" s="21">
        <v>1018613592</v>
      </c>
      <c r="E3" s="22">
        <v>1101113194018</v>
      </c>
      <c r="F3" s="24" t="s">
        <v>10260</v>
      </c>
      <c r="G3" s="24" t="s">
        <v>44</v>
      </c>
      <c r="H3" s="24" t="s">
        <v>51</v>
      </c>
      <c r="I3" s="24" t="s">
        <v>65</v>
      </c>
      <c r="J3" s="24" t="s">
        <v>171</v>
      </c>
      <c r="K3" s="21">
        <v>48</v>
      </c>
      <c r="L3" s="32" t="s">
        <v>10261</v>
      </c>
      <c r="M3" s="21" t="s">
        <v>10262</v>
      </c>
      <c r="N3" s="21">
        <v>1</v>
      </c>
      <c r="O3" s="21" t="s">
        <v>55</v>
      </c>
      <c r="P3" s="21">
        <v>0</v>
      </c>
      <c r="Q3" s="33">
        <v>665600</v>
      </c>
      <c r="R3" s="21">
        <v>0</v>
      </c>
      <c r="S3" s="21">
        <v>0</v>
      </c>
      <c r="T3" s="21">
        <v>0</v>
      </c>
      <c r="U3" s="33">
        <v>119913</v>
      </c>
      <c r="V3" s="33">
        <v>10316574</v>
      </c>
      <c r="W3" s="33">
        <v>39461</v>
      </c>
      <c r="X3" s="21">
        <v>0</v>
      </c>
      <c r="Y3" s="33">
        <v>332155</v>
      </c>
      <c r="Z3" s="16" t="s">
        <v>126</v>
      </c>
      <c r="AA3" s="102">
        <v>0</v>
      </c>
      <c r="AB3" s="21">
        <v>9.9</v>
      </c>
      <c r="AC3" s="99">
        <v>0</v>
      </c>
      <c r="AD3" s="21">
        <v>1.1000000000000001</v>
      </c>
      <c r="AE3" s="21">
        <v>103.5</v>
      </c>
      <c r="AF3" s="21">
        <f>SUM(AA3:AE3)</f>
        <v>114.5</v>
      </c>
      <c r="AG3" s="21" t="s">
        <v>10263</v>
      </c>
      <c r="AH3" s="24" t="s">
        <v>10264</v>
      </c>
      <c r="AI3" s="24" t="s">
        <v>10265</v>
      </c>
      <c r="AJ3" s="27" t="s">
        <v>30696</v>
      </c>
      <c r="AK3" s="28" t="s">
        <v>60</v>
      </c>
      <c r="AL3" s="28">
        <v>10</v>
      </c>
      <c r="AM3" s="28">
        <v>20050401</v>
      </c>
      <c r="AN3" s="29">
        <v>389</v>
      </c>
      <c r="AO3" s="29">
        <v>202303</v>
      </c>
      <c r="AP3" s="29">
        <v>2022</v>
      </c>
      <c r="AQ3" s="28">
        <v>127240932</v>
      </c>
      <c r="AR3" s="28">
        <v>121967253</v>
      </c>
      <c r="AS3" s="28">
        <v>1500000</v>
      </c>
      <c r="AT3" s="30">
        <v>1</v>
      </c>
      <c r="AU3" s="30"/>
      <c r="AV3" s="30"/>
      <c r="AW3" s="30"/>
      <c r="AX3" s="30"/>
      <c r="AY3" s="30"/>
      <c r="AZ3" s="30"/>
      <c r="BA3" s="30"/>
      <c r="BB3" s="30" t="s">
        <v>54452</v>
      </c>
      <c r="BC3" s="30" t="s">
        <v>54452</v>
      </c>
      <c r="BD3" s="30" t="s">
        <v>54452</v>
      </c>
      <c r="BE3" s="30" t="s">
        <v>54452</v>
      </c>
      <c r="BF3" s="30" t="s">
        <v>54452</v>
      </c>
      <c r="BG3" s="30">
        <v>4</v>
      </c>
      <c r="BH3" s="30" t="s">
        <v>237</v>
      </c>
      <c r="BI3" s="31"/>
    </row>
    <row r="4" spans="1:61" ht="15" customHeight="1">
      <c r="A4" s="21" t="s">
        <v>7397</v>
      </c>
      <c r="B4" s="21">
        <v>7480</v>
      </c>
      <c r="C4" s="21">
        <v>1615054</v>
      </c>
      <c r="D4" s="21">
        <v>1348103482</v>
      </c>
      <c r="E4" s="22">
        <v>1301110010619</v>
      </c>
      <c r="F4" s="24" t="s">
        <v>7398</v>
      </c>
      <c r="G4" s="24" t="s">
        <v>44</v>
      </c>
      <c r="H4" s="24" t="s">
        <v>51</v>
      </c>
      <c r="I4" s="24" t="s">
        <v>52</v>
      </c>
      <c r="J4" s="24" t="s">
        <v>1033</v>
      </c>
      <c r="K4" s="21">
        <v>38</v>
      </c>
      <c r="L4" s="32" t="s">
        <v>7399</v>
      </c>
      <c r="M4" s="21" t="s">
        <v>7400</v>
      </c>
      <c r="N4" s="21">
        <v>1</v>
      </c>
      <c r="O4" s="21" t="s">
        <v>351</v>
      </c>
      <c r="P4" s="21">
        <v>0</v>
      </c>
      <c r="Q4" s="34">
        <v>210</v>
      </c>
      <c r="R4" s="35">
        <v>19</v>
      </c>
      <c r="S4" s="33">
        <v>1670</v>
      </c>
      <c r="T4" s="21">
        <v>0</v>
      </c>
      <c r="U4" s="36">
        <v>129</v>
      </c>
      <c r="V4" s="36">
        <v>807</v>
      </c>
      <c r="W4" s="36">
        <v>793</v>
      </c>
      <c r="X4" s="21">
        <v>0</v>
      </c>
      <c r="Y4" s="33">
        <v>5578</v>
      </c>
      <c r="Z4" s="16" t="s">
        <v>126</v>
      </c>
      <c r="AA4" s="103">
        <v>0</v>
      </c>
      <c r="AB4" s="37">
        <v>58</v>
      </c>
      <c r="AC4" s="37">
        <v>16.7</v>
      </c>
      <c r="AD4" s="37">
        <v>1.2</v>
      </c>
      <c r="AE4" s="37">
        <v>16</v>
      </c>
      <c r="AF4" s="21">
        <f>SUM(AA4:AE4)</f>
        <v>91.9</v>
      </c>
      <c r="AG4" s="21" t="s">
        <v>7401</v>
      </c>
      <c r="AH4" s="24" t="s">
        <v>7402</v>
      </c>
      <c r="AI4" s="24" t="s">
        <v>7403</v>
      </c>
      <c r="AJ4" s="27" t="s">
        <v>30697</v>
      </c>
      <c r="AK4" s="28" t="s">
        <v>60</v>
      </c>
      <c r="AL4" s="28">
        <v>10</v>
      </c>
      <c r="AM4" s="28">
        <v>19830901</v>
      </c>
      <c r="AN4" s="29">
        <v>484</v>
      </c>
      <c r="AO4" s="29">
        <v>202212</v>
      </c>
      <c r="AP4" s="29">
        <v>2022</v>
      </c>
      <c r="AQ4" s="28">
        <v>1315975198</v>
      </c>
      <c r="AR4" s="28">
        <v>1081159160</v>
      </c>
      <c r="AS4" s="28">
        <v>16276000</v>
      </c>
      <c r="AT4" s="30">
        <v>1</v>
      </c>
      <c r="AU4" s="30"/>
      <c r="AV4" s="30"/>
      <c r="AW4" s="30"/>
      <c r="AX4" s="30"/>
      <c r="AY4" s="30"/>
      <c r="AZ4" s="30"/>
      <c r="BA4" s="30"/>
      <c r="BB4" s="30" t="s">
        <v>54452</v>
      </c>
      <c r="BC4" s="30" t="s">
        <v>54452</v>
      </c>
      <c r="BD4" s="30" t="s">
        <v>54452</v>
      </c>
      <c r="BE4" s="30" t="s">
        <v>54452</v>
      </c>
      <c r="BF4" s="30" t="s">
        <v>7404</v>
      </c>
      <c r="BG4" s="30">
        <v>2</v>
      </c>
      <c r="BH4" s="30" t="s">
        <v>7405</v>
      </c>
      <c r="BI4" s="31"/>
    </row>
    <row r="5" spans="1:61" ht="15" customHeight="1">
      <c r="A5" s="21" t="s">
        <v>4290</v>
      </c>
      <c r="B5" s="21">
        <v>4054</v>
      </c>
      <c r="C5" s="21">
        <v>1185357</v>
      </c>
      <c r="D5" s="21">
        <v>1068104152</v>
      </c>
      <c r="E5" s="22">
        <v>1101110031396</v>
      </c>
      <c r="F5" s="24" t="s">
        <v>4291</v>
      </c>
      <c r="G5" s="24" t="s">
        <v>44</v>
      </c>
      <c r="H5" s="24" t="s">
        <v>51</v>
      </c>
      <c r="I5" s="24" t="s">
        <v>52</v>
      </c>
      <c r="J5" s="24" t="s">
        <v>1944</v>
      </c>
      <c r="K5" s="21">
        <v>26</v>
      </c>
      <c r="L5" s="32" t="s">
        <v>4292</v>
      </c>
      <c r="M5" s="21" t="s">
        <v>4293</v>
      </c>
      <c r="N5" s="21">
        <v>1</v>
      </c>
      <c r="O5" s="21" t="s">
        <v>351</v>
      </c>
      <c r="P5" s="21">
        <v>0</v>
      </c>
      <c r="Q5" s="21">
        <v>0</v>
      </c>
      <c r="R5" s="21">
        <v>0</v>
      </c>
      <c r="S5" s="21">
        <v>0</v>
      </c>
      <c r="T5" s="21">
        <v>0</v>
      </c>
      <c r="U5" s="21">
        <v>0</v>
      </c>
      <c r="V5" s="21">
        <v>0</v>
      </c>
      <c r="W5" s="35">
        <v>82</v>
      </c>
      <c r="X5" s="21">
        <v>0</v>
      </c>
      <c r="Y5" s="21">
        <v>0</v>
      </c>
      <c r="Z5" s="16" t="s">
        <v>126</v>
      </c>
      <c r="AA5" s="103">
        <v>0</v>
      </c>
      <c r="AB5" s="100">
        <v>0</v>
      </c>
      <c r="AC5" s="100">
        <v>0</v>
      </c>
      <c r="AD5" s="100">
        <v>0</v>
      </c>
      <c r="AE5" s="37">
        <v>0.8</v>
      </c>
      <c r="AF5" s="21">
        <f>SUM(AA5:AE5)</f>
        <v>0.8</v>
      </c>
      <c r="AG5" s="21" t="s">
        <v>4294</v>
      </c>
      <c r="AH5" s="24" t="s">
        <v>4295</v>
      </c>
      <c r="AI5" s="24" t="s">
        <v>4296</v>
      </c>
      <c r="AJ5" s="27" t="s">
        <v>30698</v>
      </c>
      <c r="AK5" s="28" t="s">
        <v>60</v>
      </c>
      <c r="AL5" s="28">
        <v>10</v>
      </c>
      <c r="AM5" s="28">
        <v>19570812</v>
      </c>
      <c r="AN5" s="29">
        <v>314</v>
      </c>
      <c r="AO5" s="29">
        <v>202303</v>
      </c>
      <c r="AP5" s="29">
        <v>2022</v>
      </c>
      <c r="AQ5" s="28">
        <v>171376622</v>
      </c>
      <c r="AR5" s="28">
        <v>919683097</v>
      </c>
      <c r="AS5" s="28">
        <v>11145500</v>
      </c>
      <c r="AT5" s="30">
        <v>1</v>
      </c>
      <c r="AU5" s="30"/>
      <c r="AV5" s="30"/>
      <c r="AW5" s="30"/>
      <c r="AX5" s="30"/>
      <c r="AY5" s="30"/>
      <c r="AZ5" s="30"/>
      <c r="BA5" s="30"/>
      <c r="BB5" s="30" t="s">
        <v>54452</v>
      </c>
      <c r="BC5" s="30" t="s">
        <v>54452</v>
      </c>
      <c r="BD5" s="30" t="s">
        <v>54452</v>
      </c>
      <c r="BE5" s="30" t="s">
        <v>54452</v>
      </c>
      <c r="BF5" s="30" t="s">
        <v>54452</v>
      </c>
      <c r="BG5" s="30">
        <v>4</v>
      </c>
      <c r="BH5" s="30" t="s">
        <v>237</v>
      </c>
      <c r="BI5" s="31"/>
    </row>
    <row r="6" spans="1:61" ht="16.5">
      <c r="A6" s="21" t="s">
        <v>123</v>
      </c>
      <c r="B6" s="21">
        <v>24726</v>
      </c>
      <c r="C6" s="21">
        <v>1779957</v>
      </c>
      <c r="D6" s="21">
        <v>1198201274</v>
      </c>
      <c r="E6" s="22">
        <v>1151330000069</v>
      </c>
      <c r="F6" s="24" t="s">
        <v>124</v>
      </c>
      <c r="G6" s="24" t="s">
        <v>104</v>
      </c>
      <c r="H6" s="24" t="s">
        <v>51</v>
      </c>
      <c r="I6" s="24" t="s">
        <v>65</v>
      </c>
      <c r="J6" s="24" t="s">
        <v>105</v>
      </c>
      <c r="K6" s="21">
        <v>64</v>
      </c>
      <c r="L6" s="32" t="s">
        <v>124</v>
      </c>
      <c r="M6" s="21" t="s">
        <v>125</v>
      </c>
      <c r="N6" s="21">
        <v>2</v>
      </c>
      <c r="O6" s="21">
        <v>0</v>
      </c>
      <c r="P6" s="21">
        <v>0</v>
      </c>
      <c r="Q6" s="21">
        <v>0</v>
      </c>
      <c r="R6" s="21">
        <v>0</v>
      </c>
      <c r="S6" s="21">
        <v>0</v>
      </c>
      <c r="T6" s="21">
        <v>0</v>
      </c>
      <c r="U6" s="21">
        <v>0</v>
      </c>
      <c r="V6" s="21">
        <v>0</v>
      </c>
      <c r="W6" s="21">
        <v>0</v>
      </c>
      <c r="X6" s="21">
        <v>0</v>
      </c>
      <c r="Y6" s="21">
        <v>0</v>
      </c>
      <c r="Z6" s="16" t="s">
        <v>126</v>
      </c>
      <c r="AA6" s="101">
        <v>0</v>
      </c>
      <c r="AB6" s="98">
        <v>0</v>
      </c>
      <c r="AC6" s="98">
        <v>0</v>
      </c>
      <c r="AD6" s="98">
        <v>0</v>
      </c>
      <c r="AE6" s="98">
        <v>0</v>
      </c>
      <c r="AF6" s="21">
        <f>SUM(AA6:AE6)</f>
        <v>0</v>
      </c>
      <c r="AG6" s="21" t="s">
        <v>127</v>
      </c>
      <c r="AH6" s="24" t="s">
        <v>128</v>
      </c>
      <c r="AI6" s="24" t="s">
        <v>129</v>
      </c>
      <c r="AJ6" s="27" t="s">
        <v>30699</v>
      </c>
      <c r="AK6" s="28" t="s">
        <v>47</v>
      </c>
      <c r="AL6" s="28">
        <v>10</v>
      </c>
      <c r="AM6" s="28">
        <v>19940908</v>
      </c>
      <c r="AN6" s="29">
        <v>351</v>
      </c>
      <c r="AO6" s="29">
        <v>202012</v>
      </c>
      <c r="AP6" s="29"/>
      <c r="AQ6" s="28"/>
      <c r="AR6" s="28"/>
      <c r="AS6" s="28"/>
      <c r="AT6" s="30">
        <v>1</v>
      </c>
      <c r="AU6" s="30"/>
      <c r="AV6" s="30"/>
      <c r="AW6" s="30"/>
      <c r="AX6" s="30"/>
      <c r="AY6" s="30"/>
      <c r="AZ6" s="30"/>
      <c r="BA6" s="30"/>
      <c r="BB6" s="30" t="s">
        <v>54452</v>
      </c>
      <c r="BC6" s="30" t="s">
        <v>54452</v>
      </c>
      <c r="BD6" s="30" t="s">
        <v>54452</v>
      </c>
      <c r="BE6" s="30" t="s">
        <v>54452</v>
      </c>
      <c r="BF6" s="30" t="s">
        <v>54452</v>
      </c>
      <c r="BG6" s="30">
        <v>8</v>
      </c>
      <c r="BH6" s="30"/>
      <c r="BI6" s="31"/>
    </row>
    <row r="7" spans="1:61" ht="16.5">
      <c r="A7" s="21" t="s">
        <v>11020</v>
      </c>
      <c r="B7" s="21">
        <v>11240</v>
      </c>
      <c r="C7" s="21">
        <v>1603008</v>
      </c>
      <c r="D7" s="21">
        <v>2178100780</v>
      </c>
      <c r="E7" s="22">
        <v>1101110116792</v>
      </c>
      <c r="F7" s="24" t="s">
        <v>11021</v>
      </c>
      <c r="G7" s="24" t="s">
        <v>44</v>
      </c>
      <c r="H7" s="24" t="s">
        <v>51</v>
      </c>
      <c r="I7" s="24" t="s">
        <v>52</v>
      </c>
      <c r="J7" s="24" t="s">
        <v>3829</v>
      </c>
      <c r="K7" s="21">
        <v>50</v>
      </c>
      <c r="L7" s="21"/>
      <c r="M7" s="21" t="s">
        <v>10811</v>
      </c>
      <c r="N7" s="21">
        <v>1</v>
      </c>
      <c r="O7" s="21" t="s">
        <v>55</v>
      </c>
      <c r="P7" s="21">
        <v>0</v>
      </c>
      <c r="Q7" s="21">
        <v>0</v>
      </c>
      <c r="R7" s="21">
        <v>0</v>
      </c>
      <c r="S7" s="21">
        <v>0</v>
      </c>
      <c r="T7" s="21">
        <v>0</v>
      </c>
      <c r="U7" s="33">
        <v>840293</v>
      </c>
      <c r="V7" s="21">
        <v>0</v>
      </c>
      <c r="W7" s="33">
        <v>2735</v>
      </c>
      <c r="X7" s="33">
        <v>271925</v>
      </c>
      <c r="Y7" s="21">
        <v>0</v>
      </c>
      <c r="Z7" s="21" t="s">
        <v>315</v>
      </c>
      <c r="AA7" s="102">
        <v>0</v>
      </c>
      <c r="AB7" s="99">
        <v>0</v>
      </c>
      <c r="AC7" s="99">
        <v>0</v>
      </c>
      <c r="AD7" s="21">
        <v>8.4</v>
      </c>
      <c r="AE7" s="21">
        <v>2.7</v>
      </c>
      <c r="AF7" s="21">
        <f>SUM(AA7:AE7)</f>
        <v>11.100000000000001</v>
      </c>
      <c r="AG7" s="21" t="s">
        <v>10745</v>
      </c>
      <c r="AH7" s="24" t="s">
        <v>10812</v>
      </c>
      <c r="AI7" s="24" t="s">
        <v>11016</v>
      </c>
      <c r="AJ7" s="27" t="s">
        <v>30700</v>
      </c>
      <c r="AK7" s="28" t="s">
        <v>60</v>
      </c>
      <c r="AL7" s="28">
        <v>10</v>
      </c>
      <c r="AM7" s="28">
        <v>19880101</v>
      </c>
      <c r="AN7" s="29">
        <v>428</v>
      </c>
      <c r="AO7" s="29">
        <v>202212</v>
      </c>
      <c r="AP7" s="29">
        <v>2022</v>
      </c>
      <c r="AQ7" s="28">
        <v>38257612</v>
      </c>
      <c r="AR7" s="28">
        <v>58677030</v>
      </c>
      <c r="AS7" s="28">
        <v>2573625</v>
      </c>
      <c r="AT7" s="30">
        <v>1</v>
      </c>
      <c r="AU7" s="30"/>
      <c r="AV7" s="30"/>
      <c r="AW7" s="30"/>
      <c r="AX7" s="30"/>
      <c r="AY7" s="30"/>
      <c r="AZ7" s="30"/>
      <c r="BA7" s="30"/>
      <c r="BB7" s="30" t="s">
        <v>54452</v>
      </c>
      <c r="BC7" s="30" t="s">
        <v>54452</v>
      </c>
      <c r="BD7" s="30" t="s">
        <v>54452</v>
      </c>
      <c r="BE7" s="30" t="s">
        <v>54452</v>
      </c>
      <c r="BF7" s="30" t="s">
        <v>54452</v>
      </c>
      <c r="BG7" s="30">
        <v>4</v>
      </c>
      <c r="BH7" s="30" t="s">
        <v>237</v>
      </c>
      <c r="BI7" s="31"/>
    </row>
    <row r="8" spans="1:61" ht="16.5">
      <c r="A8" s="21" t="s">
        <v>11444</v>
      </c>
      <c r="B8" s="21">
        <v>11613</v>
      </c>
      <c r="C8" s="21">
        <v>1323886</v>
      </c>
      <c r="D8" s="21">
        <v>1208162522</v>
      </c>
      <c r="E8" s="22">
        <v>1101110515275</v>
      </c>
      <c r="F8" s="24" t="s">
        <v>11445</v>
      </c>
      <c r="G8" s="24" t="s">
        <v>44</v>
      </c>
      <c r="H8" s="24" t="s">
        <v>51</v>
      </c>
      <c r="I8" s="24" t="s">
        <v>63</v>
      </c>
      <c r="J8" s="24" t="s">
        <v>9122</v>
      </c>
      <c r="K8" s="21">
        <v>51</v>
      </c>
      <c r="L8" s="32" t="s">
        <v>11446</v>
      </c>
      <c r="M8" s="21" t="s">
        <v>11447</v>
      </c>
      <c r="N8" s="21">
        <v>1</v>
      </c>
      <c r="O8" s="21" t="s">
        <v>55</v>
      </c>
      <c r="P8" s="21">
        <v>0</v>
      </c>
      <c r="Q8" s="21">
        <v>0</v>
      </c>
      <c r="R8" s="21">
        <v>0</v>
      </c>
      <c r="S8" s="21">
        <v>0</v>
      </c>
      <c r="T8" s="21">
        <v>0</v>
      </c>
      <c r="U8" s="21">
        <v>0</v>
      </c>
      <c r="V8" s="21">
        <v>0</v>
      </c>
      <c r="W8" s="33">
        <v>10490</v>
      </c>
      <c r="X8" s="33">
        <f>1024544+25123993</f>
        <v>26148537</v>
      </c>
      <c r="Y8" s="33">
        <v>456093</v>
      </c>
      <c r="Z8" s="16" t="s">
        <v>315</v>
      </c>
      <c r="AA8" s="102">
        <v>0</v>
      </c>
      <c r="AB8" s="21">
        <v>4.5</v>
      </c>
      <c r="AC8" s="99">
        <v>0</v>
      </c>
      <c r="AD8" s="99">
        <v>0</v>
      </c>
      <c r="AE8" s="21">
        <v>261.5</v>
      </c>
      <c r="AF8" s="21">
        <f>SUM(AA8:AE8)</f>
        <v>266</v>
      </c>
      <c r="AG8" s="21" t="s">
        <v>11448</v>
      </c>
      <c r="AH8" s="24" t="s">
        <v>11449</v>
      </c>
      <c r="AI8" s="24" t="s">
        <v>11450</v>
      </c>
      <c r="AJ8" s="27" t="s">
        <v>30701</v>
      </c>
      <c r="AK8" s="28" t="s">
        <v>156</v>
      </c>
      <c r="AL8" s="28">
        <v>10</v>
      </c>
      <c r="AM8" s="28">
        <v>19611208</v>
      </c>
      <c r="AN8" s="29">
        <v>341</v>
      </c>
      <c r="AO8" s="29">
        <v>202306</v>
      </c>
      <c r="AP8" s="29">
        <v>2022</v>
      </c>
      <c r="AQ8" s="28">
        <v>146029641</v>
      </c>
      <c r="AR8" s="28">
        <v>292999868</v>
      </c>
      <c r="AS8" s="28">
        <v>120212450</v>
      </c>
      <c r="AT8" s="30">
        <v>1</v>
      </c>
      <c r="AU8" s="30"/>
      <c r="AV8" s="30"/>
      <c r="AW8" s="30"/>
      <c r="AX8" s="30"/>
      <c r="AY8" s="30"/>
      <c r="AZ8" s="30"/>
      <c r="BA8" s="30"/>
      <c r="BB8" s="30" t="s">
        <v>54452</v>
      </c>
      <c r="BC8" s="30" t="s">
        <v>54452</v>
      </c>
      <c r="BD8" s="30" t="s">
        <v>54452</v>
      </c>
      <c r="BE8" s="30" t="s">
        <v>54452</v>
      </c>
      <c r="BF8" s="30" t="s">
        <v>54452</v>
      </c>
      <c r="BG8" s="30">
        <v>13</v>
      </c>
      <c r="BH8" s="30"/>
      <c r="BI8" s="31"/>
    </row>
    <row r="9" spans="1:61" ht="16.5">
      <c r="A9" s="21" t="s">
        <v>2179</v>
      </c>
      <c r="B9" s="21">
        <v>2136</v>
      </c>
      <c r="C9" s="21">
        <v>1118947</v>
      </c>
      <c r="D9" s="21">
        <v>2118704515</v>
      </c>
      <c r="E9" s="22">
        <v>1101112380890</v>
      </c>
      <c r="F9" s="24" t="s">
        <v>2180</v>
      </c>
      <c r="G9" s="24" t="s">
        <v>44</v>
      </c>
      <c r="H9" s="24" t="s">
        <v>51</v>
      </c>
      <c r="I9" s="24" t="s">
        <v>63</v>
      </c>
      <c r="J9" s="24" t="s">
        <v>264</v>
      </c>
      <c r="K9" s="21">
        <v>15</v>
      </c>
      <c r="L9" s="32" t="s">
        <v>2181</v>
      </c>
      <c r="M9" s="21" t="s">
        <v>2182</v>
      </c>
      <c r="N9" s="26">
        <v>1</v>
      </c>
      <c r="O9" s="26" t="s">
        <v>55</v>
      </c>
      <c r="P9" s="21">
        <v>0</v>
      </c>
      <c r="Q9" s="38">
        <v>192314</v>
      </c>
      <c r="R9" s="38">
        <v>17885</v>
      </c>
      <c r="S9" s="38">
        <v>6082601</v>
      </c>
      <c r="T9" s="38">
        <v>6911736</v>
      </c>
      <c r="U9" s="38">
        <v>43214</v>
      </c>
      <c r="V9" s="21">
        <v>0</v>
      </c>
      <c r="W9" s="38">
        <v>74170</v>
      </c>
      <c r="X9" s="21">
        <v>0</v>
      </c>
      <c r="Y9" s="38">
        <v>563987</v>
      </c>
      <c r="Z9" s="21" t="s">
        <v>56</v>
      </c>
      <c r="AA9" s="102">
        <v>0</v>
      </c>
      <c r="AB9" s="21">
        <v>7.7</v>
      </c>
      <c r="AC9" s="21">
        <v>60.8</v>
      </c>
      <c r="AD9" s="21">
        <v>69.5</v>
      </c>
      <c r="AE9" s="21">
        <v>0.7</v>
      </c>
      <c r="AF9" s="21">
        <f>SUM(AA9:AE9)</f>
        <v>138.69999999999999</v>
      </c>
      <c r="AG9" s="21" t="s">
        <v>2183</v>
      </c>
      <c r="AH9" s="24" t="s">
        <v>2184</v>
      </c>
      <c r="AI9" s="24" t="s">
        <v>2185</v>
      </c>
      <c r="AJ9" s="27" t="s">
        <v>54457</v>
      </c>
      <c r="AK9" s="28" t="s">
        <v>70</v>
      </c>
      <c r="AL9" s="28">
        <v>10</v>
      </c>
      <c r="AM9" s="28">
        <v>20011122</v>
      </c>
      <c r="AN9" s="29">
        <v>554</v>
      </c>
      <c r="AO9" s="29">
        <v>202307</v>
      </c>
      <c r="AP9" s="29">
        <v>2022</v>
      </c>
      <c r="AQ9" s="28">
        <v>223135012</v>
      </c>
      <c r="AR9" s="28">
        <v>826560147</v>
      </c>
      <c r="AS9" s="28">
        <v>6292728</v>
      </c>
      <c r="AT9" s="30">
        <v>1</v>
      </c>
      <c r="AU9" s="30"/>
      <c r="AV9" s="30"/>
      <c r="AW9" s="30"/>
      <c r="AX9" s="30"/>
      <c r="AY9" s="30"/>
      <c r="AZ9" s="30"/>
      <c r="BA9" s="30"/>
      <c r="BB9" s="30" t="s">
        <v>54452</v>
      </c>
      <c r="BC9" s="30" t="s">
        <v>54452</v>
      </c>
      <c r="BD9" s="30" t="s">
        <v>54452</v>
      </c>
      <c r="BE9" s="30" t="s">
        <v>54452</v>
      </c>
      <c r="BF9" s="30" t="s">
        <v>54452</v>
      </c>
      <c r="BG9" s="30">
        <v>4</v>
      </c>
      <c r="BH9" s="30" t="s">
        <v>252</v>
      </c>
      <c r="BI9" s="31"/>
    </row>
    <row r="10" spans="1:61" ht="16.5">
      <c r="A10" s="21" t="s">
        <v>7373</v>
      </c>
      <c r="B10" s="21">
        <v>7453</v>
      </c>
      <c r="C10" s="21">
        <v>1506960</v>
      </c>
      <c r="D10" s="21">
        <v>1248144749</v>
      </c>
      <c r="E10" s="22">
        <v>1348110023854</v>
      </c>
      <c r="F10" s="24" t="s">
        <v>7374</v>
      </c>
      <c r="G10" s="24" t="s">
        <v>44</v>
      </c>
      <c r="H10" s="24" t="s">
        <v>51</v>
      </c>
      <c r="I10" s="24" t="s">
        <v>52</v>
      </c>
      <c r="J10" s="24" t="s">
        <v>1001</v>
      </c>
      <c r="K10" s="21">
        <v>24</v>
      </c>
      <c r="L10" s="32" t="s">
        <v>7375</v>
      </c>
      <c r="M10" s="21" t="s">
        <v>7376</v>
      </c>
      <c r="N10" s="21">
        <v>1</v>
      </c>
      <c r="O10" s="21" t="s">
        <v>55</v>
      </c>
      <c r="P10" s="21">
        <v>0</v>
      </c>
      <c r="Q10" s="21">
        <v>0</v>
      </c>
      <c r="R10" s="33">
        <v>116611</v>
      </c>
      <c r="S10" s="33">
        <v>299065</v>
      </c>
      <c r="T10" s="21">
        <v>0</v>
      </c>
      <c r="U10" s="21">
        <v>0</v>
      </c>
      <c r="V10" s="21">
        <v>0</v>
      </c>
      <c r="W10" s="21">
        <v>0</v>
      </c>
      <c r="X10" s="21">
        <v>0</v>
      </c>
      <c r="Y10" s="39">
        <v>3841890</v>
      </c>
      <c r="Z10" s="16" t="s">
        <v>126</v>
      </c>
      <c r="AA10" s="102">
        <v>0</v>
      </c>
      <c r="AB10" s="21">
        <v>39.5</v>
      </c>
      <c r="AC10" s="21">
        <v>2.9</v>
      </c>
      <c r="AD10" s="99">
        <v>0</v>
      </c>
      <c r="AE10" s="99">
        <v>0</v>
      </c>
      <c r="AF10" s="21">
        <f>SUM(AA10:AE10)</f>
        <v>42.4</v>
      </c>
      <c r="AG10" s="21" t="s">
        <v>7377</v>
      </c>
      <c r="AH10" s="24" t="s">
        <v>7378</v>
      </c>
      <c r="AI10" s="24" t="s">
        <v>7379</v>
      </c>
      <c r="AJ10" s="27" t="s">
        <v>30702</v>
      </c>
      <c r="AK10" s="28" t="s">
        <v>60</v>
      </c>
      <c r="AL10" s="28">
        <v>10</v>
      </c>
      <c r="AM10" s="28">
        <v>19951027</v>
      </c>
      <c r="AN10" s="29">
        <v>326</v>
      </c>
      <c r="AO10" s="29">
        <v>202212</v>
      </c>
      <c r="AP10" s="29">
        <v>2022</v>
      </c>
      <c r="AQ10" s="28">
        <v>153899959</v>
      </c>
      <c r="AR10" s="28">
        <v>123500139</v>
      </c>
      <c r="AS10" s="28">
        <v>10399125</v>
      </c>
      <c r="AT10" s="30">
        <v>1</v>
      </c>
      <c r="AU10" s="30"/>
      <c r="AV10" s="30"/>
      <c r="AW10" s="30"/>
      <c r="AX10" s="30"/>
      <c r="AY10" s="30"/>
      <c r="AZ10" s="30"/>
      <c r="BA10" s="30"/>
      <c r="BB10" s="30" t="s">
        <v>54452</v>
      </c>
      <c r="BC10" s="30" t="s">
        <v>54452</v>
      </c>
      <c r="BD10" s="30" t="s">
        <v>54452</v>
      </c>
      <c r="BE10" s="30" t="s">
        <v>54452</v>
      </c>
      <c r="BF10" s="30" t="s">
        <v>7380</v>
      </c>
      <c r="BG10" s="30">
        <v>2</v>
      </c>
      <c r="BH10" s="30" t="s">
        <v>7316</v>
      </c>
      <c r="BI10" s="31"/>
    </row>
    <row r="11" spans="1:61" ht="16.5">
      <c r="A11" s="21" t="s">
        <v>1680</v>
      </c>
      <c r="B11" s="21">
        <v>1595</v>
      </c>
      <c r="C11" s="21">
        <v>8596296</v>
      </c>
      <c r="D11" s="21">
        <v>1758801164</v>
      </c>
      <c r="E11" s="22">
        <v>1101116770188</v>
      </c>
      <c r="F11" s="24" t="s">
        <v>1681</v>
      </c>
      <c r="G11" s="24" t="s">
        <v>44</v>
      </c>
      <c r="H11" s="24" t="s">
        <v>51</v>
      </c>
      <c r="I11" s="24" t="s">
        <v>63</v>
      </c>
      <c r="J11" s="24" t="s">
        <v>1481</v>
      </c>
      <c r="K11" s="21">
        <v>12</v>
      </c>
      <c r="L11" s="32" t="s">
        <v>1682</v>
      </c>
      <c r="M11" s="21" t="s">
        <v>1683</v>
      </c>
      <c r="N11" s="26">
        <v>1</v>
      </c>
      <c r="O11" s="26" t="s">
        <v>55</v>
      </c>
      <c r="P11" s="21">
        <v>0</v>
      </c>
      <c r="Q11" s="21">
        <v>0</v>
      </c>
      <c r="R11" s="21">
        <v>0</v>
      </c>
      <c r="S11" s="40">
        <v>2300</v>
      </c>
      <c r="T11" s="21">
        <v>0</v>
      </c>
      <c r="U11" s="40">
        <v>401297</v>
      </c>
      <c r="V11" s="21">
        <v>0</v>
      </c>
      <c r="W11" s="40">
        <v>1937643</v>
      </c>
      <c r="X11" s="21">
        <v>0</v>
      </c>
      <c r="Y11" s="40">
        <v>4408420</v>
      </c>
      <c r="Z11" s="21" t="s">
        <v>56</v>
      </c>
      <c r="AA11" s="102">
        <v>0</v>
      </c>
      <c r="AB11" s="21">
        <v>44</v>
      </c>
      <c r="AC11" s="99">
        <v>0</v>
      </c>
      <c r="AD11" s="21">
        <v>4</v>
      </c>
      <c r="AE11" s="21">
        <v>19.3</v>
      </c>
      <c r="AF11" s="21">
        <f>SUM(AA11:AE11)</f>
        <v>67.3</v>
      </c>
      <c r="AG11" s="21" t="s">
        <v>1684</v>
      </c>
      <c r="AH11" s="24" t="s">
        <v>1685</v>
      </c>
      <c r="AI11" s="24" t="s">
        <v>1686</v>
      </c>
      <c r="AJ11" s="27" t="s">
        <v>30703</v>
      </c>
      <c r="AK11" s="28" t="s">
        <v>156</v>
      </c>
      <c r="AL11" s="28">
        <v>10</v>
      </c>
      <c r="AM11" s="28">
        <v>20180601</v>
      </c>
      <c r="AN11" s="29">
        <v>1298</v>
      </c>
      <c r="AO11" s="29">
        <v>202306</v>
      </c>
      <c r="AP11" s="29">
        <v>2022</v>
      </c>
      <c r="AQ11" s="28">
        <v>2287412310</v>
      </c>
      <c r="AR11" s="28">
        <v>1922600254</v>
      </c>
      <c r="AS11" s="28">
        <v>15950630</v>
      </c>
      <c r="AT11" s="30">
        <v>1</v>
      </c>
      <c r="AU11" s="30"/>
      <c r="AV11" s="30"/>
      <c r="AW11" s="30"/>
      <c r="AX11" s="30"/>
      <c r="AY11" s="30"/>
      <c r="AZ11" s="30"/>
      <c r="BA11" s="30"/>
      <c r="BB11" s="30" t="s">
        <v>54452</v>
      </c>
      <c r="BC11" s="30" t="s">
        <v>54452</v>
      </c>
      <c r="BD11" s="30" t="s">
        <v>54452</v>
      </c>
      <c r="BE11" s="30" t="s">
        <v>54452</v>
      </c>
      <c r="BF11" s="30" t="s">
        <v>54452</v>
      </c>
      <c r="BG11" s="30">
        <v>7</v>
      </c>
      <c r="BH11" s="30"/>
      <c r="BI11" s="31"/>
    </row>
  </sheetData>
  <autoFilter ref="A1:BI2" xr:uid="{192CD9D7-59DE-41AC-898F-065FA5B62234}"/>
  <phoneticPr fontId="36" type="noConversion"/>
  <hyperlinks>
    <hyperlink ref="F2" r:id="rId1" xr:uid="{00000000-0004-0000-0100-000000000000}"/>
    <hyperlink ref="L2" r:id="rId2" xr:uid="{00000000-0004-0000-0100-000001000000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500"/>
  <sheetViews>
    <sheetView workbookViewId="0"/>
  </sheetViews>
  <sheetFormatPr defaultColWidth="14.42578125" defaultRowHeight="15" customHeight="1"/>
  <cols>
    <col min="1" max="26" width="8.7109375" customWidth="1"/>
  </cols>
  <sheetData>
    <row r="1" spans="3:26" ht="16.5" customHeight="1">
      <c r="C1" s="8" t="s">
        <v>3</v>
      </c>
      <c r="D1" s="9" t="s">
        <v>2</v>
      </c>
      <c r="E1" s="10" t="s">
        <v>33051</v>
      </c>
      <c r="G1" s="8" t="s">
        <v>5</v>
      </c>
      <c r="H1" s="8" t="s">
        <v>12</v>
      </c>
      <c r="I1" s="8" t="s">
        <v>25</v>
      </c>
      <c r="J1" s="8" t="s">
        <v>26</v>
      </c>
      <c r="K1" s="8" t="s">
        <v>27</v>
      </c>
      <c r="L1" s="8" t="s">
        <v>8</v>
      </c>
      <c r="M1" s="11" t="s">
        <v>33052</v>
      </c>
      <c r="N1" s="8" t="s">
        <v>28</v>
      </c>
      <c r="O1" s="8" t="s">
        <v>29</v>
      </c>
      <c r="P1" s="8" t="s">
        <v>33053</v>
      </c>
      <c r="Q1" s="8" t="s">
        <v>33054</v>
      </c>
      <c r="S1" s="8" t="s">
        <v>33055</v>
      </c>
      <c r="T1" s="8" t="s">
        <v>30</v>
      </c>
      <c r="U1" s="8" t="s">
        <v>31</v>
      </c>
      <c r="V1" s="8" t="s">
        <v>32</v>
      </c>
      <c r="W1" s="8" t="s">
        <v>33</v>
      </c>
      <c r="X1" s="8" t="s">
        <v>34</v>
      </c>
      <c r="Y1" s="8" t="s">
        <v>35</v>
      </c>
      <c r="Z1" s="8" t="s">
        <v>36</v>
      </c>
    </row>
    <row r="2" spans="3:26" ht="16.5" customHeight="1">
      <c r="C2" s="8">
        <v>2228206352</v>
      </c>
      <c r="D2" s="7">
        <v>7375448</v>
      </c>
      <c r="E2" s="12"/>
      <c r="G2" s="7" t="s">
        <v>43</v>
      </c>
      <c r="H2" s="7" t="s">
        <v>33056</v>
      </c>
      <c r="I2" s="7" t="s">
        <v>33057</v>
      </c>
      <c r="J2" s="7" t="s">
        <v>33058</v>
      </c>
      <c r="K2" s="7" t="s">
        <v>33059</v>
      </c>
      <c r="L2" s="7" t="s">
        <v>45</v>
      </c>
      <c r="M2" s="7" t="s">
        <v>33060</v>
      </c>
      <c r="N2" s="7" t="s">
        <v>47</v>
      </c>
      <c r="O2" s="7">
        <v>10</v>
      </c>
      <c r="P2" s="7" t="s">
        <v>46</v>
      </c>
      <c r="Q2" s="7">
        <v>5100</v>
      </c>
      <c r="S2" s="7" t="s">
        <v>33061</v>
      </c>
      <c r="U2" s="7">
        <v>259</v>
      </c>
      <c r="V2" s="7">
        <v>201903</v>
      </c>
    </row>
    <row r="3" spans="3:26" ht="16.5" customHeight="1">
      <c r="C3" s="8">
        <v>2228207220</v>
      </c>
      <c r="D3" s="7">
        <v>7375456</v>
      </c>
      <c r="E3" s="12"/>
      <c r="G3" s="7" t="s">
        <v>33062</v>
      </c>
      <c r="H3" s="7" t="s">
        <v>33063</v>
      </c>
      <c r="I3" s="7" t="s">
        <v>33064</v>
      </c>
      <c r="J3" s="7" t="s">
        <v>33065</v>
      </c>
      <c r="K3" s="7" t="s">
        <v>33066</v>
      </c>
      <c r="L3" s="7" t="s">
        <v>45</v>
      </c>
      <c r="M3" s="7" t="s">
        <v>33060</v>
      </c>
      <c r="N3" s="7" t="s">
        <v>47</v>
      </c>
      <c r="O3" s="7">
        <v>10</v>
      </c>
      <c r="P3" s="7" t="s">
        <v>46</v>
      </c>
      <c r="Q3" s="7">
        <v>5100</v>
      </c>
      <c r="S3" s="7" t="s">
        <v>33061</v>
      </c>
      <c r="U3" s="7">
        <v>393</v>
      </c>
      <c r="V3" s="7">
        <v>201903</v>
      </c>
    </row>
    <row r="4" spans="3:26" ht="16.5" customHeight="1">
      <c r="C4" s="8">
        <v>1338102840</v>
      </c>
      <c r="D4" s="7">
        <v>1770989</v>
      </c>
      <c r="E4" s="12"/>
      <c r="G4" s="7" t="s">
        <v>33067</v>
      </c>
      <c r="H4" s="7" t="s">
        <v>33068</v>
      </c>
      <c r="I4" s="7" t="s">
        <v>33069</v>
      </c>
      <c r="K4" s="7" t="s">
        <v>33070</v>
      </c>
      <c r="L4" s="7" t="s">
        <v>65</v>
      </c>
      <c r="M4" s="7" t="s">
        <v>33060</v>
      </c>
      <c r="N4" s="7" t="s">
        <v>47</v>
      </c>
      <c r="O4" s="7">
        <v>10</v>
      </c>
      <c r="P4" s="7" t="s">
        <v>46</v>
      </c>
      <c r="Q4" s="7">
        <v>7290</v>
      </c>
      <c r="S4" s="7" t="s">
        <v>33071</v>
      </c>
      <c r="T4" s="7">
        <v>19730305</v>
      </c>
      <c r="U4" s="7">
        <v>130</v>
      </c>
      <c r="V4" s="7">
        <v>199901</v>
      </c>
    </row>
    <row r="5" spans="3:26" ht="16.5" customHeight="1">
      <c r="C5" s="8">
        <v>1288212076</v>
      </c>
      <c r="D5" s="7">
        <v>4911516</v>
      </c>
      <c r="E5" s="12"/>
      <c r="G5" s="7" t="s">
        <v>33072</v>
      </c>
      <c r="H5" s="7" t="s">
        <v>5305</v>
      </c>
      <c r="I5" s="7" t="s">
        <v>33073</v>
      </c>
      <c r="J5" s="7" t="s">
        <v>33074</v>
      </c>
      <c r="K5" s="7" t="s">
        <v>33075</v>
      </c>
      <c r="L5" s="7" t="s">
        <v>45</v>
      </c>
      <c r="M5" s="7" t="s">
        <v>33060</v>
      </c>
      <c r="N5" s="7" t="s">
        <v>47</v>
      </c>
      <c r="O5" s="7">
        <v>10</v>
      </c>
      <c r="P5" s="7" t="s">
        <v>33076</v>
      </c>
      <c r="Q5" s="7">
        <v>10000</v>
      </c>
      <c r="S5" s="7" t="s">
        <v>787</v>
      </c>
      <c r="T5" s="7">
        <v>20120101</v>
      </c>
      <c r="U5" s="7">
        <v>53</v>
      </c>
      <c r="V5" s="7">
        <v>201903</v>
      </c>
    </row>
    <row r="6" spans="3:26" ht="16.5" customHeight="1">
      <c r="C6" s="8">
        <v>1118205771</v>
      </c>
      <c r="D6" s="7">
        <v>8793067</v>
      </c>
      <c r="E6" s="12"/>
      <c r="G6" s="7" t="s">
        <v>33077</v>
      </c>
      <c r="H6" s="7" t="s">
        <v>315</v>
      </c>
      <c r="I6" s="7" t="s">
        <v>33078</v>
      </c>
      <c r="J6" s="7" t="s">
        <v>33079</v>
      </c>
      <c r="K6" s="7" t="s">
        <v>33080</v>
      </c>
      <c r="L6" s="7" t="s">
        <v>45</v>
      </c>
      <c r="M6" s="7" t="s">
        <v>33060</v>
      </c>
      <c r="N6" s="7" t="s">
        <v>47</v>
      </c>
      <c r="O6" s="7">
        <v>10</v>
      </c>
      <c r="P6" s="7" t="s">
        <v>33076</v>
      </c>
      <c r="Q6" s="7">
        <v>10111</v>
      </c>
      <c r="S6" s="7" t="s">
        <v>92</v>
      </c>
      <c r="U6" s="7">
        <v>51</v>
      </c>
      <c r="V6" s="7">
        <v>202201</v>
      </c>
    </row>
    <row r="7" spans="3:26" ht="16.5" customHeight="1">
      <c r="C7" s="8">
        <v>5158208043</v>
      </c>
      <c r="D7" s="7">
        <v>3122912</v>
      </c>
      <c r="E7" s="12"/>
      <c r="G7" s="7" t="s">
        <v>33081</v>
      </c>
      <c r="H7" s="7" t="s">
        <v>33082</v>
      </c>
      <c r="I7" s="7" t="s">
        <v>33083</v>
      </c>
      <c r="J7" s="7" t="s">
        <v>33084</v>
      </c>
      <c r="K7" s="7" t="s">
        <v>33085</v>
      </c>
      <c r="L7" s="7" t="s">
        <v>45</v>
      </c>
      <c r="M7" s="7" t="s">
        <v>33060</v>
      </c>
      <c r="N7" s="7" t="s">
        <v>47</v>
      </c>
      <c r="O7" s="7">
        <v>10</v>
      </c>
      <c r="P7" s="7" t="s">
        <v>33076</v>
      </c>
      <c r="Q7" s="7">
        <v>10129</v>
      </c>
      <c r="S7" s="7" t="s">
        <v>33086</v>
      </c>
      <c r="T7" s="7">
        <v>20100915</v>
      </c>
      <c r="U7" s="7">
        <v>63</v>
      </c>
      <c r="V7" s="7">
        <v>201903</v>
      </c>
    </row>
    <row r="8" spans="3:26" ht="16.5" customHeight="1">
      <c r="C8" s="8">
        <v>5078102075</v>
      </c>
      <c r="D8" s="7">
        <v>2609060</v>
      </c>
      <c r="E8" s="12"/>
      <c r="G8" s="7" t="s">
        <v>33087</v>
      </c>
      <c r="H8" s="7" t="s">
        <v>33088</v>
      </c>
      <c r="I8" s="7" t="s">
        <v>33089</v>
      </c>
      <c r="K8" s="7" t="s">
        <v>33090</v>
      </c>
      <c r="L8" s="7" t="s">
        <v>65</v>
      </c>
      <c r="M8" s="7" t="s">
        <v>33060</v>
      </c>
      <c r="N8" s="7" t="s">
        <v>47</v>
      </c>
      <c r="O8" s="7">
        <v>10</v>
      </c>
      <c r="P8" s="7" t="s">
        <v>33076</v>
      </c>
      <c r="Q8" s="7">
        <v>10211</v>
      </c>
      <c r="S8" s="7" t="s">
        <v>33091</v>
      </c>
      <c r="T8" s="7">
        <v>19740731</v>
      </c>
      <c r="U8" s="7">
        <v>150</v>
      </c>
      <c r="V8" s="7">
        <v>200501</v>
      </c>
    </row>
    <row r="9" spans="3:26" ht="16.5" customHeight="1">
      <c r="C9" s="8">
        <v>4208200535</v>
      </c>
      <c r="D9" s="7">
        <v>11950500</v>
      </c>
      <c r="E9" s="12"/>
      <c r="G9" s="7" t="s">
        <v>33092</v>
      </c>
      <c r="H9" s="7" t="s">
        <v>11377</v>
      </c>
      <c r="J9" s="7" t="s">
        <v>33093</v>
      </c>
      <c r="K9" s="7" t="s">
        <v>33094</v>
      </c>
      <c r="L9" s="7" t="s">
        <v>45</v>
      </c>
      <c r="M9" s="7" t="s">
        <v>33060</v>
      </c>
      <c r="N9" s="7" t="s">
        <v>47</v>
      </c>
      <c r="O9" s="7">
        <v>10</v>
      </c>
      <c r="P9" s="7" t="s">
        <v>33076</v>
      </c>
      <c r="Q9" s="7">
        <v>10301</v>
      </c>
      <c r="S9" s="7" t="s">
        <v>33095</v>
      </c>
      <c r="U9" s="7">
        <v>110</v>
      </c>
      <c r="V9" s="7">
        <v>202211</v>
      </c>
    </row>
    <row r="10" spans="3:26" ht="16.5" customHeight="1">
      <c r="C10" s="8">
        <v>2268214795</v>
      </c>
      <c r="D10" s="7">
        <v>4347773</v>
      </c>
      <c r="E10" s="12"/>
      <c r="G10" s="7" t="s">
        <v>33096</v>
      </c>
      <c r="H10" s="7" t="s">
        <v>33097</v>
      </c>
      <c r="I10" s="7" t="s">
        <v>33098</v>
      </c>
      <c r="J10" s="7" t="s">
        <v>33099</v>
      </c>
      <c r="K10" s="7" t="s">
        <v>33100</v>
      </c>
      <c r="L10" s="7" t="s">
        <v>45</v>
      </c>
      <c r="M10" s="7" t="s">
        <v>33060</v>
      </c>
      <c r="N10" s="7" t="s">
        <v>47</v>
      </c>
      <c r="O10" s="7">
        <v>10</v>
      </c>
      <c r="P10" s="7" t="s">
        <v>33076</v>
      </c>
      <c r="Q10" s="7">
        <v>10302</v>
      </c>
      <c r="S10" s="7" t="s">
        <v>33101</v>
      </c>
      <c r="U10" s="7">
        <v>58</v>
      </c>
      <c r="V10" s="7">
        <v>201605</v>
      </c>
    </row>
    <row r="11" spans="3:26" ht="16.5" customHeight="1">
      <c r="C11" s="8">
        <v>3038204070</v>
      </c>
      <c r="D11" s="7">
        <v>2551115</v>
      </c>
      <c r="E11" s="12"/>
      <c r="G11" s="7" t="s">
        <v>33102</v>
      </c>
      <c r="H11" s="7" t="s">
        <v>33103</v>
      </c>
      <c r="I11" s="7" t="s">
        <v>33104</v>
      </c>
      <c r="J11" s="7" t="s">
        <v>33105</v>
      </c>
      <c r="K11" s="7" t="s">
        <v>33106</v>
      </c>
      <c r="L11" s="7" t="s">
        <v>45</v>
      </c>
      <c r="M11" s="7" t="s">
        <v>33060</v>
      </c>
      <c r="N11" s="7" t="s">
        <v>47</v>
      </c>
      <c r="O11" s="7">
        <v>10</v>
      </c>
      <c r="P11" s="7" t="s">
        <v>33076</v>
      </c>
      <c r="Q11" s="7">
        <v>10309</v>
      </c>
      <c r="S11" s="7" t="s">
        <v>33107</v>
      </c>
      <c r="T11" s="7">
        <v>19950801</v>
      </c>
      <c r="U11" s="7">
        <v>107</v>
      </c>
      <c r="V11" s="7">
        <v>200803</v>
      </c>
    </row>
    <row r="12" spans="3:26" ht="16.5" customHeight="1">
      <c r="C12" s="8">
        <v>5028200555</v>
      </c>
      <c r="D12" s="7">
        <v>3193856</v>
      </c>
      <c r="E12" s="12"/>
      <c r="G12" s="7" t="s">
        <v>33108</v>
      </c>
      <c r="H12" s="7" t="s">
        <v>33109</v>
      </c>
      <c r="I12" s="7" t="s">
        <v>33110</v>
      </c>
      <c r="J12" s="7" t="s">
        <v>33111</v>
      </c>
      <c r="K12" s="7" t="s">
        <v>33112</v>
      </c>
      <c r="L12" s="7" t="s">
        <v>45</v>
      </c>
      <c r="M12" s="7" t="s">
        <v>33060</v>
      </c>
      <c r="N12" s="7" t="s">
        <v>47</v>
      </c>
      <c r="O12" s="7">
        <v>10</v>
      </c>
      <c r="P12" s="7" t="s">
        <v>33076</v>
      </c>
      <c r="Q12" s="7">
        <v>10501</v>
      </c>
      <c r="S12" s="7" t="s">
        <v>33110</v>
      </c>
      <c r="T12" s="7">
        <v>19370711</v>
      </c>
      <c r="U12" s="7">
        <v>1800</v>
      </c>
      <c r="V12" s="7">
        <v>200611</v>
      </c>
    </row>
    <row r="13" spans="3:26" ht="16.5" customHeight="1">
      <c r="C13" s="8">
        <v>4038208717</v>
      </c>
      <c r="D13" s="7">
        <v>3312608</v>
      </c>
      <c r="E13" s="12"/>
      <c r="G13" s="7" t="s">
        <v>33113</v>
      </c>
      <c r="H13" s="7" t="s">
        <v>33114</v>
      </c>
      <c r="I13" s="7" t="s">
        <v>33115</v>
      </c>
      <c r="J13" s="7" t="s">
        <v>33116</v>
      </c>
      <c r="K13" s="7" t="s">
        <v>33117</v>
      </c>
      <c r="L13" s="7" t="s">
        <v>45</v>
      </c>
      <c r="M13" s="7" t="s">
        <v>33060</v>
      </c>
      <c r="N13" s="7" t="s">
        <v>47</v>
      </c>
      <c r="O13" s="7">
        <v>10</v>
      </c>
      <c r="P13" s="7" t="s">
        <v>33076</v>
      </c>
      <c r="Q13" s="7">
        <v>10611</v>
      </c>
      <c r="S13" s="7" t="s">
        <v>9316</v>
      </c>
      <c r="T13" s="7">
        <v>20100528</v>
      </c>
      <c r="U13" s="7">
        <v>200</v>
      </c>
      <c r="V13" s="7">
        <v>202207</v>
      </c>
    </row>
    <row r="14" spans="3:26" ht="16.5" customHeight="1">
      <c r="C14" s="8">
        <v>6308200087</v>
      </c>
      <c r="D14" s="7">
        <v>7930464</v>
      </c>
      <c r="E14" s="12"/>
      <c r="G14" s="7" t="s">
        <v>33118</v>
      </c>
      <c r="H14" s="7" t="s">
        <v>33119</v>
      </c>
      <c r="I14" s="7" t="s">
        <v>33120</v>
      </c>
      <c r="J14" s="7" t="s">
        <v>33121</v>
      </c>
      <c r="K14" s="7" t="s">
        <v>33122</v>
      </c>
      <c r="L14" s="7" t="s">
        <v>45</v>
      </c>
      <c r="M14" s="7" t="s">
        <v>33060</v>
      </c>
      <c r="N14" s="7" t="s">
        <v>47</v>
      </c>
      <c r="O14" s="7">
        <v>10</v>
      </c>
      <c r="P14" s="7" t="s">
        <v>33076</v>
      </c>
      <c r="Q14" s="7">
        <v>10611</v>
      </c>
      <c r="S14" s="7" t="s">
        <v>9316</v>
      </c>
      <c r="U14" s="7">
        <v>156</v>
      </c>
      <c r="V14" s="7">
        <v>202211</v>
      </c>
    </row>
    <row r="15" spans="3:26" ht="16.5" customHeight="1">
      <c r="C15" s="8">
        <v>4038143193</v>
      </c>
      <c r="D15" s="7">
        <v>7565935</v>
      </c>
      <c r="E15" s="12"/>
      <c r="G15" s="7" t="s">
        <v>33123</v>
      </c>
      <c r="H15" s="7" t="s">
        <v>30251</v>
      </c>
      <c r="I15" s="7" t="s">
        <v>33124</v>
      </c>
      <c r="J15" s="7" t="s">
        <v>33125</v>
      </c>
      <c r="K15" s="7" t="s">
        <v>33126</v>
      </c>
      <c r="L15" s="7" t="s">
        <v>65</v>
      </c>
      <c r="M15" s="7" t="s">
        <v>33060</v>
      </c>
      <c r="N15" s="7" t="s">
        <v>47</v>
      </c>
      <c r="O15" s="7">
        <v>10</v>
      </c>
      <c r="P15" s="7" t="s">
        <v>33076</v>
      </c>
      <c r="Q15" s="7">
        <v>10700</v>
      </c>
      <c r="S15" s="7" t="s">
        <v>33127</v>
      </c>
      <c r="U15" s="7">
        <v>200</v>
      </c>
      <c r="V15" s="7">
        <v>202006</v>
      </c>
    </row>
    <row r="16" spans="3:26" ht="16.5" customHeight="1">
      <c r="C16" s="8">
        <v>3018107627</v>
      </c>
      <c r="D16" s="7">
        <v>6439273</v>
      </c>
      <c r="E16" s="12"/>
      <c r="G16" s="7" t="s">
        <v>33128</v>
      </c>
      <c r="H16" s="7" t="s">
        <v>20816</v>
      </c>
      <c r="I16" s="7" t="s">
        <v>33129</v>
      </c>
      <c r="J16" s="7" t="s">
        <v>33130</v>
      </c>
      <c r="K16" s="7" t="s">
        <v>33131</v>
      </c>
      <c r="L16" s="7" t="s">
        <v>65</v>
      </c>
      <c r="M16" s="7" t="s">
        <v>33060</v>
      </c>
      <c r="N16" s="7" t="s">
        <v>47</v>
      </c>
      <c r="O16" s="7">
        <v>10</v>
      </c>
      <c r="P16" s="7" t="s">
        <v>33076</v>
      </c>
      <c r="Q16" s="7">
        <v>10720</v>
      </c>
      <c r="S16" s="7" t="s">
        <v>33129</v>
      </c>
      <c r="T16" s="7">
        <v>19890529</v>
      </c>
      <c r="U16" s="7">
        <v>69</v>
      </c>
      <c r="V16" s="7">
        <v>190001</v>
      </c>
    </row>
    <row r="17" spans="3:22" ht="16.5" customHeight="1">
      <c r="C17" s="8">
        <v>1308113464</v>
      </c>
      <c r="D17" s="7">
        <v>2216229</v>
      </c>
      <c r="E17" s="12"/>
      <c r="G17" s="7" t="s">
        <v>33132</v>
      </c>
      <c r="H17" s="7" t="s">
        <v>33133</v>
      </c>
      <c r="I17" s="7" t="s">
        <v>33134</v>
      </c>
      <c r="J17" s="7" t="s">
        <v>33135</v>
      </c>
      <c r="K17" s="7" t="s">
        <v>33136</v>
      </c>
      <c r="L17" s="7" t="s">
        <v>65</v>
      </c>
      <c r="M17" s="7" t="s">
        <v>33060</v>
      </c>
      <c r="N17" s="7" t="s">
        <v>47</v>
      </c>
      <c r="O17" s="7">
        <v>10</v>
      </c>
      <c r="P17" s="7" t="s">
        <v>33076</v>
      </c>
      <c r="Q17" s="7">
        <v>10730</v>
      </c>
      <c r="S17" s="7" t="s">
        <v>533</v>
      </c>
      <c r="T17" s="7">
        <v>19821223</v>
      </c>
      <c r="U17" s="7">
        <v>71</v>
      </c>
      <c r="V17" s="7">
        <v>200301</v>
      </c>
    </row>
    <row r="18" spans="3:22" ht="16.5" customHeight="1">
      <c r="C18" s="8">
        <v>2148265345</v>
      </c>
      <c r="D18" s="7">
        <v>4123005</v>
      </c>
      <c r="E18" s="12"/>
      <c r="G18" s="7" t="s">
        <v>33137</v>
      </c>
      <c r="H18" s="7" t="s">
        <v>7324</v>
      </c>
      <c r="I18" s="7" t="s">
        <v>33138</v>
      </c>
      <c r="J18" s="7" t="s">
        <v>33139</v>
      </c>
      <c r="K18" s="7" t="s">
        <v>33140</v>
      </c>
      <c r="L18" s="7" t="s">
        <v>45</v>
      </c>
      <c r="M18" s="7" t="s">
        <v>33060</v>
      </c>
      <c r="N18" s="7" t="s">
        <v>47</v>
      </c>
      <c r="O18" s="7">
        <v>10</v>
      </c>
      <c r="P18" s="7" t="s">
        <v>33076</v>
      </c>
      <c r="Q18" s="7">
        <v>10749</v>
      </c>
      <c r="S18" s="7" t="s">
        <v>33141</v>
      </c>
      <c r="T18" s="7">
        <v>20101025</v>
      </c>
      <c r="U18" s="7">
        <v>64</v>
      </c>
      <c r="V18" s="7">
        <v>202105</v>
      </c>
    </row>
    <row r="19" spans="3:22" ht="16.5" customHeight="1">
      <c r="C19" s="8">
        <v>1278211375</v>
      </c>
      <c r="D19" s="7">
        <v>2760745</v>
      </c>
      <c r="E19" s="12"/>
      <c r="G19" s="7" t="s">
        <v>33142</v>
      </c>
      <c r="H19" s="7" t="s">
        <v>33143</v>
      </c>
      <c r="I19" s="7" t="s">
        <v>792</v>
      </c>
      <c r="J19" s="7" t="s">
        <v>33144</v>
      </c>
      <c r="K19" s="7" t="s">
        <v>33145</v>
      </c>
      <c r="L19" s="7" t="s">
        <v>45</v>
      </c>
      <c r="M19" s="7" t="s">
        <v>33060</v>
      </c>
      <c r="N19" s="7" t="s">
        <v>47</v>
      </c>
      <c r="O19" s="7">
        <v>10</v>
      </c>
      <c r="P19" s="7" t="s">
        <v>33076</v>
      </c>
      <c r="Q19" s="7">
        <v>10790</v>
      </c>
      <c r="S19" s="7" t="s">
        <v>792</v>
      </c>
      <c r="T19" s="7">
        <v>20010801</v>
      </c>
      <c r="U19" s="7">
        <v>200</v>
      </c>
      <c r="V19" s="7">
        <v>200404</v>
      </c>
    </row>
    <row r="20" spans="3:22" ht="16.5" customHeight="1">
      <c r="C20" s="8">
        <v>5068272124</v>
      </c>
      <c r="D20" s="7">
        <v>3753149</v>
      </c>
      <c r="E20" s="12"/>
      <c r="G20" s="7" t="s">
        <v>33146</v>
      </c>
      <c r="H20" s="7" t="s">
        <v>33147</v>
      </c>
      <c r="I20" s="7" t="s">
        <v>637</v>
      </c>
      <c r="J20" s="7" t="s">
        <v>33148</v>
      </c>
      <c r="K20" s="7" t="s">
        <v>33149</v>
      </c>
      <c r="L20" s="7" t="s">
        <v>45</v>
      </c>
      <c r="M20" s="7" t="s">
        <v>33060</v>
      </c>
      <c r="N20" s="7" t="s">
        <v>47</v>
      </c>
      <c r="O20" s="7">
        <v>10</v>
      </c>
      <c r="P20" s="7" t="s">
        <v>33076</v>
      </c>
      <c r="Q20" s="7">
        <v>10799</v>
      </c>
      <c r="S20" s="7" t="s">
        <v>33150</v>
      </c>
      <c r="T20" s="7">
        <v>20091116</v>
      </c>
      <c r="U20" s="7">
        <v>86</v>
      </c>
      <c r="V20" s="7">
        <v>202111</v>
      </c>
    </row>
    <row r="21" spans="3:22" ht="16.5" customHeight="1">
      <c r="C21" s="8">
        <v>1058103368</v>
      </c>
      <c r="D21" s="7">
        <v>2609865</v>
      </c>
      <c r="E21" s="12"/>
      <c r="G21" s="7" t="s">
        <v>33151</v>
      </c>
      <c r="H21" s="7" t="s">
        <v>33152</v>
      </c>
      <c r="I21" s="7" t="s">
        <v>33153</v>
      </c>
      <c r="J21" s="7" t="s">
        <v>33154</v>
      </c>
      <c r="K21" s="7" t="s">
        <v>33155</v>
      </c>
      <c r="L21" s="7" t="s">
        <v>65</v>
      </c>
      <c r="M21" s="7" t="s">
        <v>33060</v>
      </c>
      <c r="N21" s="7" t="s">
        <v>47</v>
      </c>
      <c r="O21" s="7">
        <v>10</v>
      </c>
      <c r="P21" s="7" t="s">
        <v>33076</v>
      </c>
      <c r="Q21" s="7">
        <v>11119</v>
      </c>
      <c r="S21" s="7" t="s">
        <v>33156</v>
      </c>
      <c r="T21" s="7">
        <v>19690901</v>
      </c>
      <c r="U21" s="7">
        <v>95</v>
      </c>
      <c r="V21" s="7">
        <v>200501</v>
      </c>
    </row>
    <row r="22" spans="3:22" ht="16.5" customHeight="1">
      <c r="C22" s="8">
        <v>1308103821</v>
      </c>
      <c r="D22" s="7">
        <v>1356723</v>
      </c>
      <c r="E22" s="12"/>
      <c r="G22" s="7" t="s">
        <v>33157</v>
      </c>
      <c r="H22" s="7" t="s">
        <v>33158</v>
      </c>
      <c r="I22" s="7" t="s">
        <v>33159</v>
      </c>
      <c r="J22" s="7" t="s">
        <v>33160</v>
      </c>
      <c r="K22" s="7" t="s">
        <v>33161</v>
      </c>
      <c r="L22" s="7" t="s">
        <v>65</v>
      </c>
      <c r="M22" s="7" t="s">
        <v>33060</v>
      </c>
      <c r="N22" s="7" t="s">
        <v>47</v>
      </c>
      <c r="O22" s="7">
        <v>10</v>
      </c>
      <c r="P22" s="7" t="s">
        <v>33076</v>
      </c>
      <c r="Q22" s="7">
        <v>13213</v>
      </c>
      <c r="S22" s="7" t="s">
        <v>33162</v>
      </c>
      <c r="T22" s="7">
        <v>19731026</v>
      </c>
      <c r="U22" s="7">
        <v>134</v>
      </c>
      <c r="V22" s="7">
        <v>199001</v>
      </c>
    </row>
    <row r="23" spans="3:22" ht="16.5" customHeight="1">
      <c r="C23" s="8">
        <v>5128100096</v>
      </c>
      <c r="D23" s="7">
        <v>1717493</v>
      </c>
      <c r="E23" s="12"/>
      <c r="G23" s="7" t="s">
        <v>33163</v>
      </c>
      <c r="H23" s="7" t="s">
        <v>591</v>
      </c>
      <c r="I23" s="7" t="s">
        <v>33164</v>
      </c>
      <c r="K23" s="7" t="s">
        <v>33165</v>
      </c>
      <c r="L23" s="7" t="s">
        <v>65</v>
      </c>
      <c r="M23" s="7" t="s">
        <v>33060</v>
      </c>
      <c r="N23" s="7" t="s">
        <v>47</v>
      </c>
      <c r="O23" s="7">
        <v>10</v>
      </c>
      <c r="P23" s="7" t="s">
        <v>33076</v>
      </c>
      <c r="Q23" s="7">
        <v>13400</v>
      </c>
      <c r="S23" s="7" t="s">
        <v>982</v>
      </c>
      <c r="T23" s="7">
        <v>19850104</v>
      </c>
      <c r="U23" s="7">
        <v>101</v>
      </c>
      <c r="V23" s="7">
        <v>199901</v>
      </c>
    </row>
    <row r="24" spans="3:22" ht="16.5" customHeight="1">
      <c r="C24" s="8">
        <v>1338104945</v>
      </c>
      <c r="D24" s="7">
        <v>3044778</v>
      </c>
      <c r="E24" s="12"/>
      <c r="G24" s="7" t="s">
        <v>33166</v>
      </c>
      <c r="H24" s="7" t="s">
        <v>8096</v>
      </c>
      <c r="I24" s="7" t="s">
        <v>33167</v>
      </c>
      <c r="J24" s="7" t="s">
        <v>33168</v>
      </c>
      <c r="K24" s="7" t="s">
        <v>33169</v>
      </c>
      <c r="L24" s="7" t="s">
        <v>65</v>
      </c>
      <c r="M24" s="7" t="s">
        <v>33060</v>
      </c>
      <c r="N24" s="7" t="s">
        <v>47</v>
      </c>
      <c r="O24" s="7">
        <v>10</v>
      </c>
      <c r="P24" s="7" t="s">
        <v>33076</v>
      </c>
      <c r="Q24" s="7">
        <v>13401</v>
      </c>
      <c r="S24" s="7" t="s">
        <v>33170</v>
      </c>
      <c r="T24" s="7">
        <v>19860723</v>
      </c>
      <c r="U24" s="7">
        <v>88</v>
      </c>
      <c r="V24" s="7">
        <v>200807</v>
      </c>
    </row>
    <row r="25" spans="3:22" ht="16.5" customHeight="1">
      <c r="C25" s="8">
        <v>1278618658</v>
      </c>
      <c r="D25" s="7">
        <v>6699153</v>
      </c>
      <c r="E25" s="12"/>
      <c r="G25" s="7" t="s">
        <v>33171</v>
      </c>
      <c r="H25" s="7" t="s">
        <v>33172</v>
      </c>
      <c r="I25" s="7" t="s">
        <v>1032</v>
      </c>
      <c r="J25" s="7" t="s">
        <v>33173</v>
      </c>
      <c r="K25" s="7" t="s">
        <v>33174</v>
      </c>
      <c r="L25" s="7" t="s">
        <v>65</v>
      </c>
      <c r="M25" s="7" t="s">
        <v>33060</v>
      </c>
      <c r="N25" s="7" t="s">
        <v>47</v>
      </c>
      <c r="O25" s="7">
        <v>10</v>
      </c>
      <c r="P25" s="7" t="s">
        <v>33076</v>
      </c>
      <c r="Q25" s="7">
        <v>13403</v>
      </c>
      <c r="S25" s="7" t="s">
        <v>1032</v>
      </c>
      <c r="T25" s="7">
        <v>20090811</v>
      </c>
      <c r="U25" s="7">
        <v>112</v>
      </c>
      <c r="V25" s="7">
        <v>201605</v>
      </c>
    </row>
    <row r="26" spans="3:22" ht="16.5" customHeight="1">
      <c r="C26" s="8">
        <v>2028134143</v>
      </c>
      <c r="D26" s="7">
        <v>2742164</v>
      </c>
      <c r="E26" s="12"/>
      <c r="G26" s="7" t="s">
        <v>33175</v>
      </c>
      <c r="H26" s="7" t="s">
        <v>8922</v>
      </c>
      <c r="I26" s="7" t="s">
        <v>1074</v>
      </c>
      <c r="K26" s="7" t="s">
        <v>33176</v>
      </c>
      <c r="L26" s="7" t="s">
        <v>65</v>
      </c>
      <c r="M26" s="7" t="s">
        <v>33060</v>
      </c>
      <c r="N26" s="7" t="s">
        <v>47</v>
      </c>
      <c r="O26" s="7">
        <v>10</v>
      </c>
      <c r="P26" s="7" t="s">
        <v>33076</v>
      </c>
      <c r="Q26" s="7">
        <v>14100</v>
      </c>
      <c r="S26" s="7" t="s">
        <v>33177</v>
      </c>
      <c r="T26" s="7">
        <v>19850605</v>
      </c>
      <c r="U26" s="7">
        <v>59</v>
      </c>
      <c r="V26" s="7">
        <v>200312</v>
      </c>
    </row>
    <row r="27" spans="3:22" ht="16.5" customHeight="1">
      <c r="C27" s="8">
        <v>1308108850</v>
      </c>
      <c r="D27" s="7">
        <v>1161348</v>
      </c>
      <c r="E27" s="12"/>
      <c r="G27" s="7" t="s">
        <v>33178</v>
      </c>
      <c r="H27" s="7" t="s">
        <v>33179</v>
      </c>
      <c r="I27" s="7" t="s">
        <v>33180</v>
      </c>
      <c r="J27" s="7" t="s">
        <v>33181</v>
      </c>
      <c r="K27" s="7" t="s">
        <v>33182</v>
      </c>
      <c r="L27" s="7" t="s">
        <v>65</v>
      </c>
      <c r="M27" s="7" t="s">
        <v>33060</v>
      </c>
      <c r="N27" s="7" t="s">
        <v>47</v>
      </c>
      <c r="O27" s="7">
        <v>10</v>
      </c>
      <c r="P27" s="7" t="s">
        <v>33076</v>
      </c>
      <c r="Q27" s="7">
        <v>14112</v>
      </c>
      <c r="S27" s="7" t="s">
        <v>33183</v>
      </c>
      <c r="T27" s="7">
        <v>19820720</v>
      </c>
      <c r="U27" s="7">
        <v>61</v>
      </c>
      <c r="V27" s="7">
        <v>200803</v>
      </c>
    </row>
    <row r="28" spans="3:22" ht="16.5" customHeight="1">
      <c r="C28" s="8">
        <v>1138104126</v>
      </c>
      <c r="D28" s="7">
        <v>3228087</v>
      </c>
      <c r="E28" s="12"/>
      <c r="G28" s="7" t="s">
        <v>33184</v>
      </c>
      <c r="H28" s="7" t="s">
        <v>33185</v>
      </c>
      <c r="I28" s="7" t="s">
        <v>33186</v>
      </c>
      <c r="J28" s="7" t="s">
        <v>33187</v>
      </c>
      <c r="K28" s="7" t="s">
        <v>33188</v>
      </c>
      <c r="L28" s="7" t="s">
        <v>65</v>
      </c>
      <c r="M28" s="7" t="s">
        <v>33060</v>
      </c>
      <c r="N28" s="7" t="s">
        <v>47</v>
      </c>
      <c r="O28" s="7">
        <v>10</v>
      </c>
      <c r="P28" s="7" t="s">
        <v>33076</v>
      </c>
      <c r="Q28" s="7">
        <v>14112</v>
      </c>
      <c r="S28" s="7" t="s">
        <v>33183</v>
      </c>
      <c r="T28" s="7">
        <v>19850601</v>
      </c>
      <c r="U28" s="7">
        <v>180</v>
      </c>
      <c r="V28" s="7">
        <v>200605</v>
      </c>
    </row>
    <row r="29" spans="3:22" ht="16.5" customHeight="1">
      <c r="C29" s="8">
        <v>1128109088</v>
      </c>
      <c r="D29" s="7">
        <v>3044565</v>
      </c>
      <c r="E29" s="12"/>
      <c r="G29" s="7" t="s">
        <v>29129</v>
      </c>
      <c r="I29" s="7" t="s">
        <v>33189</v>
      </c>
      <c r="J29" s="7" t="s">
        <v>33190</v>
      </c>
      <c r="K29" s="7" t="s">
        <v>33191</v>
      </c>
      <c r="L29" s="7" t="s">
        <v>65</v>
      </c>
      <c r="M29" s="7" t="s">
        <v>33060</v>
      </c>
      <c r="N29" s="7" t="s">
        <v>47</v>
      </c>
      <c r="O29" s="7">
        <v>10</v>
      </c>
      <c r="P29" s="7" t="s">
        <v>33076</v>
      </c>
      <c r="Q29" s="7">
        <v>14190</v>
      </c>
      <c r="S29" s="7" t="s">
        <v>1241</v>
      </c>
      <c r="U29" s="7">
        <v>100</v>
      </c>
      <c r="V29" s="7">
        <v>200807</v>
      </c>
    </row>
    <row r="30" spans="3:22" ht="16.5" customHeight="1">
      <c r="C30" s="8">
        <v>9998141187</v>
      </c>
      <c r="D30" s="7">
        <v>3005207</v>
      </c>
      <c r="E30" s="12"/>
      <c r="G30" s="7" t="s">
        <v>33192</v>
      </c>
      <c r="H30" s="7" t="s">
        <v>33193</v>
      </c>
      <c r="I30" s="7" t="s">
        <v>1074</v>
      </c>
      <c r="J30" s="7" t="s">
        <v>33194</v>
      </c>
      <c r="K30" s="7" t="s">
        <v>33195</v>
      </c>
      <c r="L30" s="7" t="s">
        <v>65</v>
      </c>
      <c r="M30" s="7" t="s">
        <v>33060</v>
      </c>
      <c r="N30" s="7" t="s">
        <v>47</v>
      </c>
      <c r="O30" s="7">
        <v>10</v>
      </c>
      <c r="P30" s="7" t="s">
        <v>33076</v>
      </c>
      <c r="Q30" s="7">
        <v>14190</v>
      </c>
      <c r="S30" s="7" t="s">
        <v>1241</v>
      </c>
      <c r="T30" s="7">
        <v>20030123</v>
      </c>
      <c r="U30" s="7">
        <v>345</v>
      </c>
      <c r="V30" s="7">
        <v>200807</v>
      </c>
    </row>
    <row r="31" spans="3:22" ht="16.5" customHeight="1">
      <c r="C31" s="8">
        <v>1088136010</v>
      </c>
      <c r="D31" s="7">
        <v>1437950</v>
      </c>
      <c r="E31" s="12"/>
      <c r="G31" s="7" t="s">
        <v>33196</v>
      </c>
      <c r="H31" s="7" t="s">
        <v>33197</v>
      </c>
      <c r="I31" s="7" t="s">
        <v>33198</v>
      </c>
      <c r="K31" s="7" t="s">
        <v>33199</v>
      </c>
      <c r="L31" s="7" t="s">
        <v>65</v>
      </c>
      <c r="M31" s="7" t="s">
        <v>33060</v>
      </c>
      <c r="N31" s="7" t="s">
        <v>47</v>
      </c>
      <c r="O31" s="7">
        <v>10</v>
      </c>
      <c r="P31" s="7" t="s">
        <v>33076</v>
      </c>
      <c r="Q31" s="7">
        <v>14190</v>
      </c>
      <c r="S31" s="7" t="s">
        <v>1241</v>
      </c>
      <c r="T31" s="7">
        <v>19830512</v>
      </c>
      <c r="U31" s="7">
        <v>61</v>
      </c>
      <c r="V31" s="7">
        <v>199901</v>
      </c>
    </row>
    <row r="32" spans="3:22" ht="16.5" customHeight="1">
      <c r="C32" s="8">
        <v>1108107105</v>
      </c>
      <c r="D32" s="7">
        <v>3044650</v>
      </c>
      <c r="E32" s="12"/>
      <c r="G32" s="7" t="s">
        <v>9528</v>
      </c>
      <c r="H32" s="7" t="s">
        <v>1157</v>
      </c>
      <c r="I32" s="7" t="s">
        <v>33200</v>
      </c>
      <c r="J32" s="7" t="s">
        <v>33201</v>
      </c>
      <c r="K32" s="7" t="s">
        <v>33202</v>
      </c>
      <c r="L32" s="7" t="s">
        <v>65</v>
      </c>
      <c r="M32" s="7" t="s">
        <v>33060</v>
      </c>
      <c r="N32" s="7" t="s">
        <v>47</v>
      </c>
      <c r="O32" s="7">
        <v>10</v>
      </c>
      <c r="P32" s="7" t="s">
        <v>33076</v>
      </c>
      <c r="Q32" s="7">
        <v>14199</v>
      </c>
      <c r="S32" s="7" t="s">
        <v>33203</v>
      </c>
      <c r="T32" s="7">
        <v>19740501</v>
      </c>
      <c r="U32" s="7">
        <v>396</v>
      </c>
      <c r="V32" s="7">
        <v>200807</v>
      </c>
    </row>
    <row r="33" spans="3:22" ht="16.5" customHeight="1">
      <c r="C33" s="8">
        <v>2008117249</v>
      </c>
      <c r="D33" s="7">
        <v>3044140</v>
      </c>
      <c r="E33" s="12"/>
      <c r="G33" s="7" t="s">
        <v>33204</v>
      </c>
      <c r="H33" s="7" t="s">
        <v>33205</v>
      </c>
      <c r="I33" s="7" t="s">
        <v>33206</v>
      </c>
      <c r="J33" s="7" t="s">
        <v>33207</v>
      </c>
      <c r="K33" s="7" t="s">
        <v>33208</v>
      </c>
      <c r="L33" s="7" t="s">
        <v>65</v>
      </c>
      <c r="M33" s="7" t="s">
        <v>33060</v>
      </c>
      <c r="N33" s="7" t="s">
        <v>47</v>
      </c>
      <c r="O33" s="7">
        <v>10</v>
      </c>
      <c r="P33" s="7" t="s">
        <v>33076</v>
      </c>
      <c r="Q33" s="7">
        <v>14491</v>
      </c>
      <c r="S33" s="7" t="s">
        <v>33209</v>
      </c>
      <c r="T33" s="7">
        <v>20010628</v>
      </c>
      <c r="U33" s="7">
        <v>280</v>
      </c>
      <c r="V33" s="7">
        <v>200807</v>
      </c>
    </row>
    <row r="34" spans="3:22" ht="16.5" customHeight="1">
      <c r="C34" s="8">
        <v>6098261979</v>
      </c>
      <c r="D34" s="7">
        <v>2434412</v>
      </c>
      <c r="E34" s="12"/>
      <c r="G34" s="7" t="s">
        <v>33210</v>
      </c>
      <c r="H34" s="7" t="s">
        <v>2559</v>
      </c>
      <c r="I34" s="7" t="s">
        <v>33211</v>
      </c>
      <c r="J34" s="7" t="s">
        <v>33212</v>
      </c>
      <c r="K34" s="7" t="s">
        <v>33213</v>
      </c>
      <c r="L34" s="7" t="s">
        <v>45</v>
      </c>
      <c r="M34" s="7" t="s">
        <v>33060</v>
      </c>
      <c r="N34" s="7" t="s">
        <v>47</v>
      </c>
      <c r="O34" s="7">
        <v>10</v>
      </c>
      <c r="P34" s="7" t="s">
        <v>33076</v>
      </c>
      <c r="Q34" s="7">
        <v>14499</v>
      </c>
      <c r="S34" s="7" t="s">
        <v>33214</v>
      </c>
      <c r="U34" s="7">
        <v>130</v>
      </c>
      <c r="V34" s="7">
        <v>201605</v>
      </c>
    </row>
    <row r="35" spans="3:22" ht="16.5" customHeight="1">
      <c r="C35" s="8">
        <v>1338106977</v>
      </c>
      <c r="D35" s="7">
        <v>3235866</v>
      </c>
      <c r="E35" s="12"/>
      <c r="G35" s="7" t="s">
        <v>33215</v>
      </c>
      <c r="H35" s="7" t="s">
        <v>33216</v>
      </c>
      <c r="I35" s="7" t="s">
        <v>33217</v>
      </c>
      <c r="J35" s="7" t="s">
        <v>33218</v>
      </c>
      <c r="K35" s="7" t="s">
        <v>33219</v>
      </c>
      <c r="L35" s="7" t="s">
        <v>65</v>
      </c>
      <c r="M35" s="7" t="s">
        <v>33060</v>
      </c>
      <c r="N35" s="7" t="s">
        <v>47</v>
      </c>
      <c r="O35" s="7">
        <v>10</v>
      </c>
      <c r="P35" s="7" t="s">
        <v>33076</v>
      </c>
      <c r="Q35" s="7">
        <v>15110</v>
      </c>
      <c r="S35" s="7" t="s">
        <v>33220</v>
      </c>
      <c r="T35" s="7">
        <v>19870116</v>
      </c>
      <c r="U35" s="7">
        <v>198</v>
      </c>
      <c r="V35" s="7">
        <v>200605</v>
      </c>
    </row>
    <row r="36" spans="3:22" ht="16.5" customHeight="1">
      <c r="C36" s="8">
        <v>1228113352</v>
      </c>
      <c r="D36" s="7">
        <v>1709491</v>
      </c>
      <c r="E36" s="12"/>
      <c r="G36" s="7" t="s">
        <v>33221</v>
      </c>
      <c r="H36" s="7" t="s">
        <v>33222</v>
      </c>
      <c r="I36" s="7" t="s">
        <v>33223</v>
      </c>
      <c r="K36" s="7" t="s">
        <v>33224</v>
      </c>
      <c r="L36" s="7" t="s">
        <v>65</v>
      </c>
      <c r="M36" s="7" t="s">
        <v>33060</v>
      </c>
      <c r="N36" s="7" t="s">
        <v>47</v>
      </c>
      <c r="O36" s="7">
        <v>10</v>
      </c>
      <c r="P36" s="7" t="s">
        <v>33076</v>
      </c>
      <c r="Q36" s="7">
        <v>15120</v>
      </c>
      <c r="S36" s="7" t="s">
        <v>33225</v>
      </c>
      <c r="T36" s="7">
        <v>19730331</v>
      </c>
      <c r="U36" s="7">
        <v>70</v>
      </c>
      <c r="V36" s="7">
        <v>199112</v>
      </c>
    </row>
    <row r="37" spans="3:22" ht="16.5" customHeight="1">
      <c r="C37" s="8">
        <v>6068107820</v>
      </c>
      <c r="D37" s="7">
        <v>1745803</v>
      </c>
      <c r="E37" s="12"/>
      <c r="G37" s="7" t="s">
        <v>33226</v>
      </c>
      <c r="H37" s="7" t="s">
        <v>248</v>
      </c>
      <c r="I37" s="7" t="s">
        <v>33227</v>
      </c>
      <c r="K37" s="7" t="s">
        <v>33228</v>
      </c>
      <c r="L37" s="7" t="s">
        <v>65</v>
      </c>
      <c r="M37" s="7" t="s">
        <v>33060</v>
      </c>
      <c r="N37" s="7" t="s">
        <v>47</v>
      </c>
      <c r="O37" s="7">
        <v>10</v>
      </c>
      <c r="P37" s="7" t="s">
        <v>33076</v>
      </c>
      <c r="Q37" s="7">
        <v>15210</v>
      </c>
      <c r="S37" s="7" t="s">
        <v>33229</v>
      </c>
      <c r="T37" s="7">
        <v>19820907</v>
      </c>
      <c r="U37" s="7">
        <v>700</v>
      </c>
      <c r="V37" s="7">
        <v>199901</v>
      </c>
    </row>
    <row r="38" spans="3:22" ht="16.5" customHeight="1">
      <c r="C38" s="8">
        <v>6108107605</v>
      </c>
      <c r="D38" s="7">
        <v>1599294</v>
      </c>
      <c r="E38" s="12"/>
      <c r="G38" s="7" t="s">
        <v>33230</v>
      </c>
      <c r="H38" s="7" t="s">
        <v>11652</v>
      </c>
      <c r="I38" s="7" t="s">
        <v>33231</v>
      </c>
      <c r="J38" s="7" t="s">
        <v>33232</v>
      </c>
      <c r="K38" s="7" t="s">
        <v>33233</v>
      </c>
      <c r="L38" s="7" t="s">
        <v>65</v>
      </c>
      <c r="M38" s="7" t="s">
        <v>33060</v>
      </c>
      <c r="N38" s="7" t="s">
        <v>47</v>
      </c>
      <c r="O38" s="7">
        <v>10</v>
      </c>
      <c r="P38" s="7" t="s">
        <v>33076</v>
      </c>
      <c r="Q38" s="7">
        <v>15210</v>
      </c>
      <c r="S38" s="7" t="s">
        <v>33229</v>
      </c>
      <c r="T38" s="7">
        <v>19880801</v>
      </c>
      <c r="U38" s="7">
        <v>85</v>
      </c>
      <c r="V38" s="7">
        <v>198912</v>
      </c>
    </row>
    <row r="39" spans="3:22" ht="16.5" customHeight="1">
      <c r="C39" s="8">
        <v>1338105546</v>
      </c>
      <c r="D39" s="7">
        <v>2609886</v>
      </c>
      <c r="E39" s="12"/>
      <c r="G39" s="7" t="s">
        <v>33234</v>
      </c>
      <c r="H39" s="7" t="s">
        <v>33235</v>
      </c>
      <c r="I39" s="7" t="s">
        <v>33236</v>
      </c>
      <c r="J39" s="7" t="s">
        <v>33237</v>
      </c>
      <c r="K39" s="7" t="s">
        <v>33238</v>
      </c>
      <c r="L39" s="7" t="s">
        <v>65</v>
      </c>
      <c r="M39" s="7" t="s">
        <v>33060</v>
      </c>
      <c r="N39" s="7" t="s">
        <v>47</v>
      </c>
      <c r="O39" s="7">
        <v>10</v>
      </c>
      <c r="P39" s="7" t="s">
        <v>33076</v>
      </c>
      <c r="Q39" s="7">
        <v>15219</v>
      </c>
      <c r="S39" s="7" t="s">
        <v>9582</v>
      </c>
      <c r="T39" s="7">
        <v>19850601</v>
      </c>
      <c r="U39" s="7">
        <v>165</v>
      </c>
      <c r="V39" s="7">
        <v>200501</v>
      </c>
    </row>
    <row r="40" spans="3:22" ht="16.5" customHeight="1">
      <c r="C40" s="8">
        <v>3028101799</v>
      </c>
      <c r="D40" s="7">
        <v>3004254</v>
      </c>
      <c r="E40" s="12"/>
      <c r="G40" s="7" t="s">
        <v>33239</v>
      </c>
      <c r="H40" s="7" t="s">
        <v>33240</v>
      </c>
      <c r="I40" s="7" t="s">
        <v>33241</v>
      </c>
      <c r="J40" s="7" t="s">
        <v>33242</v>
      </c>
      <c r="K40" s="7" t="s">
        <v>33243</v>
      </c>
      <c r="L40" s="7" t="s">
        <v>65</v>
      </c>
      <c r="M40" s="7" t="s">
        <v>33060</v>
      </c>
      <c r="N40" s="7" t="s">
        <v>47</v>
      </c>
      <c r="O40" s="7">
        <v>10</v>
      </c>
      <c r="P40" s="7" t="s">
        <v>33076</v>
      </c>
      <c r="Q40" s="7">
        <v>16100</v>
      </c>
      <c r="S40" s="7" t="s">
        <v>33244</v>
      </c>
      <c r="T40" s="7">
        <v>20020428</v>
      </c>
      <c r="U40" s="7">
        <v>400</v>
      </c>
      <c r="V40" s="7">
        <v>200807</v>
      </c>
    </row>
    <row r="41" spans="3:22" ht="16.5" customHeight="1">
      <c r="C41" s="8">
        <v>1258207967</v>
      </c>
      <c r="D41" s="7">
        <v>3061202</v>
      </c>
      <c r="E41" s="12"/>
      <c r="G41" s="7" t="s">
        <v>33245</v>
      </c>
      <c r="H41" s="7" t="s">
        <v>33246</v>
      </c>
      <c r="I41" s="7" t="s">
        <v>33247</v>
      </c>
      <c r="J41" s="7" t="s">
        <v>33248</v>
      </c>
      <c r="K41" s="7" t="s">
        <v>33249</v>
      </c>
      <c r="L41" s="7" t="s">
        <v>45</v>
      </c>
      <c r="M41" s="7" t="s">
        <v>33060</v>
      </c>
      <c r="N41" s="7" t="s">
        <v>47</v>
      </c>
      <c r="O41" s="7">
        <v>10</v>
      </c>
      <c r="P41" s="7" t="s">
        <v>33076</v>
      </c>
      <c r="Q41" s="7">
        <v>16300</v>
      </c>
      <c r="S41" s="7" t="s">
        <v>33250</v>
      </c>
      <c r="T41" s="7">
        <v>20060301</v>
      </c>
      <c r="U41" s="7">
        <v>101</v>
      </c>
      <c r="V41" s="7">
        <v>201903</v>
      </c>
    </row>
    <row r="42" spans="3:22" ht="16.5" customHeight="1">
      <c r="C42" s="8">
        <v>1228132572</v>
      </c>
      <c r="D42" s="7">
        <v>1973224</v>
      </c>
      <c r="E42" s="12"/>
      <c r="G42" s="7" t="s">
        <v>33251</v>
      </c>
      <c r="H42" s="7" t="s">
        <v>33252</v>
      </c>
      <c r="I42" s="7" t="s">
        <v>33253</v>
      </c>
      <c r="K42" s="7" t="s">
        <v>33254</v>
      </c>
      <c r="L42" s="7" t="s">
        <v>65</v>
      </c>
      <c r="M42" s="7" t="s">
        <v>33060</v>
      </c>
      <c r="N42" s="7" t="s">
        <v>47</v>
      </c>
      <c r="O42" s="7">
        <v>10</v>
      </c>
      <c r="P42" s="7" t="s">
        <v>33076</v>
      </c>
      <c r="Q42" s="7">
        <v>17120</v>
      </c>
      <c r="S42" s="7" t="s">
        <v>33255</v>
      </c>
      <c r="T42" s="7">
        <v>19850118</v>
      </c>
      <c r="U42" s="7">
        <v>95</v>
      </c>
      <c r="V42" s="7">
        <v>198712</v>
      </c>
    </row>
    <row r="43" spans="3:22" ht="16.5" customHeight="1">
      <c r="C43" s="8">
        <v>1358216309</v>
      </c>
      <c r="D43" s="7">
        <v>4983480</v>
      </c>
      <c r="E43" s="12"/>
      <c r="G43" s="7" t="s">
        <v>33256</v>
      </c>
      <c r="H43" s="7" t="s">
        <v>33257</v>
      </c>
      <c r="I43" s="7" t="s">
        <v>33258</v>
      </c>
      <c r="J43" s="7" t="s">
        <v>33259</v>
      </c>
      <c r="K43" s="7" t="s">
        <v>33260</v>
      </c>
      <c r="L43" s="7" t="s">
        <v>45</v>
      </c>
      <c r="M43" s="7" t="s">
        <v>33060</v>
      </c>
      <c r="N43" s="7" t="s">
        <v>47</v>
      </c>
      <c r="O43" s="7">
        <v>10</v>
      </c>
      <c r="P43" s="7" t="s">
        <v>33076</v>
      </c>
      <c r="Q43" s="7">
        <v>18100</v>
      </c>
      <c r="S43" s="7" t="s">
        <v>33258</v>
      </c>
      <c r="U43" s="7">
        <v>275</v>
      </c>
      <c r="V43" s="7">
        <v>202207</v>
      </c>
    </row>
    <row r="44" spans="3:22" ht="16.5" customHeight="1">
      <c r="C44" s="8">
        <v>5108208053</v>
      </c>
      <c r="D44" s="7">
        <v>9662532</v>
      </c>
      <c r="E44" s="12"/>
      <c r="G44" s="7" t="s">
        <v>33261</v>
      </c>
      <c r="H44" s="7" t="s">
        <v>33262</v>
      </c>
      <c r="J44" s="7" t="s">
        <v>33263</v>
      </c>
      <c r="K44" s="7" t="s">
        <v>33264</v>
      </c>
      <c r="L44" s="7" t="s">
        <v>45</v>
      </c>
      <c r="M44" s="7" t="s">
        <v>33060</v>
      </c>
      <c r="N44" s="7" t="s">
        <v>47</v>
      </c>
      <c r="O44" s="7">
        <v>10</v>
      </c>
      <c r="P44" s="7" t="s">
        <v>33076</v>
      </c>
      <c r="Q44" s="7">
        <v>18110</v>
      </c>
      <c r="S44" s="7" t="s">
        <v>978</v>
      </c>
      <c r="U44" s="7">
        <v>200</v>
      </c>
      <c r="V44" s="7">
        <v>202207</v>
      </c>
    </row>
    <row r="45" spans="3:22" ht="16.5" customHeight="1">
      <c r="C45" s="8">
        <v>1068100345</v>
      </c>
      <c r="D45" s="7">
        <v>3328770</v>
      </c>
      <c r="E45" s="12"/>
      <c r="G45" s="7" t="s">
        <v>17431</v>
      </c>
      <c r="H45" s="7" t="s">
        <v>17432</v>
      </c>
      <c r="I45" s="7" t="s">
        <v>33265</v>
      </c>
      <c r="J45" s="7" t="s">
        <v>33266</v>
      </c>
      <c r="K45" s="7" t="s">
        <v>33267</v>
      </c>
      <c r="L45" s="7" t="s">
        <v>65</v>
      </c>
      <c r="M45" s="7" t="s">
        <v>33060</v>
      </c>
      <c r="N45" s="7" t="s">
        <v>47</v>
      </c>
      <c r="O45" s="7">
        <v>10</v>
      </c>
      <c r="P45" s="7" t="s">
        <v>33076</v>
      </c>
      <c r="Q45" s="7">
        <v>18110</v>
      </c>
      <c r="S45" s="7" t="s">
        <v>978</v>
      </c>
      <c r="T45" s="7">
        <v>19610225</v>
      </c>
      <c r="U45" s="7">
        <v>150</v>
      </c>
      <c r="V45" s="7">
        <v>201712</v>
      </c>
    </row>
    <row r="46" spans="3:22" ht="16.5" customHeight="1">
      <c r="C46" s="8">
        <v>7168600851</v>
      </c>
      <c r="D46" s="7">
        <v>8348376</v>
      </c>
      <c r="E46" s="12"/>
      <c r="G46" s="7" t="s">
        <v>33268</v>
      </c>
      <c r="H46" s="7" t="s">
        <v>33269</v>
      </c>
      <c r="I46" s="7" t="s">
        <v>33270</v>
      </c>
      <c r="J46" s="7" t="s">
        <v>33271</v>
      </c>
      <c r="K46" s="7" t="s">
        <v>33272</v>
      </c>
      <c r="L46" s="7" t="s">
        <v>65</v>
      </c>
      <c r="M46" s="7" t="s">
        <v>33060</v>
      </c>
      <c r="N46" s="7" t="s">
        <v>47</v>
      </c>
      <c r="O46" s="7">
        <v>10</v>
      </c>
      <c r="P46" s="7" t="s">
        <v>33076</v>
      </c>
      <c r="Q46" s="7">
        <v>19101</v>
      </c>
      <c r="S46" s="7" t="s">
        <v>33273</v>
      </c>
      <c r="T46" s="7">
        <v>20170714</v>
      </c>
      <c r="U46" s="7">
        <v>76</v>
      </c>
      <c r="V46" s="7">
        <v>202004</v>
      </c>
    </row>
    <row r="47" spans="3:22" ht="16.5" customHeight="1">
      <c r="C47" s="8">
        <v>2038114441</v>
      </c>
      <c r="D47" s="7">
        <v>1918090</v>
      </c>
      <c r="E47" s="12"/>
      <c r="G47" s="7" t="s">
        <v>33274</v>
      </c>
      <c r="H47" s="7" t="s">
        <v>33275</v>
      </c>
      <c r="I47" s="7" t="s">
        <v>1043</v>
      </c>
      <c r="K47" s="7" t="s">
        <v>33276</v>
      </c>
      <c r="L47" s="7" t="s">
        <v>65</v>
      </c>
      <c r="M47" s="7" t="s">
        <v>33060</v>
      </c>
      <c r="N47" s="7" t="s">
        <v>47</v>
      </c>
      <c r="O47" s="7">
        <v>10</v>
      </c>
      <c r="P47" s="7" t="s">
        <v>33076</v>
      </c>
      <c r="Q47" s="7">
        <v>20110</v>
      </c>
      <c r="S47" s="7" t="s">
        <v>33277</v>
      </c>
      <c r="T47" s="7">
        <v>19730627</v>
      </c>
      <c r="U47" s="7">
        <v>77</v>
      </c>
      <c r="V47" s="7">
        <v>199901</v>
      </c>
    </row>
    <row r="48" spans="3:22" ht="16.5" customHeight="1">
      <c r="C48" s="8">
        <v>1048131385</v>
      </c>
      <c r="D48" s="7">
        <v>3044263</v>
      </c>
      <c r="E48" s="12"/>
      <c r="G48" s="7" t="s">
        <v>1474</v>
      </c>
      <c r="H48" s="7" t="s">
        <v>33278</v>
      </c>
      <c r="I48" s="7" t="s">
        <v>33279</v>
      </c>
      <c r="J48" s="7" t="s">
        <v>33280</v>
      </c>
      <c r="K48" s="7" t="s">
        <v>33281</v>
      </c>
      <c r="L48" s="7" t="s">
        <v>65</v>
      </c>
      <c r="M48" s="7" t="s">
        <v>33060</v>
      </c>
      <c r="N48" s="7" t="s">
        <v>47</v>
      </c>
      <c r="O48" s="7">
        <v>10</v>
      </c>
      <c r="P48" s="7" t="s">
        <v>33076</v>
      </c>
      <c r="Q48" s="7">
        <v>20119</v>
      </c>
      <c r="S48" s="7" t="s">
        <v>33282</v>
      </c>
      <c r="T48" s="7">
        <v>19730612</v>
      </c>
      <c r="U48" s="7">
        <v>74</v>
      </c>
      <c r="V48" s="7">
        <v>201506</v>
      </c>
    </row>
    <row r="49" spans="3:26" ht="16.5" customHeight="1">
      <c r="C49" s="8">
        <v>6068172014</v>
      </c>
      <c r="D49" s="7">
        <v>3044220</v>
      </c>
      <c r="E49" s="12"/>
      <c r="G49" s="7" t="s">
        <v>33283</v>
      </c>
      <c r="H49" s="7" t="s">
        <v>33284</v>
      </c>
      <c r="I49" s="7" t="s">
        <v>33285</v>
      </c>
      <c r="J49" s="7" t="s">
        <v>33286</v>
      </c>
      <c r="K49" s="7" t="s">
        <v>33287</v>
      </c>
      <c r="L49" s="7" t="s">
        <v>65</v>
      </c>
      <c r="M49" s="7" t="s">
        <v>33060</v>
      </c>
      <c r="N49" s="7" t="s">
        <v>47</v>
      </c>
      <c r="O49" s="7">
        <v>10</v>
      </c>
      <c r="P49" s="7" t="s">
        <v>33076</v>
      </c>
      <c r="Q49" s="7">
        <v>20132</v>
      </c>
      <c r="S49" s="7" t="s">
        <v>33288</v>
      </c>
      <c r="T49" s="7">
        <v>19710608</v>
      </c>
      <c r="U49" s="7">
        <v>51</v>
      </c>
      <c r="V49" s="7">
        <v>200807</v>
      </c>
    </row>
    <row r="50" spans="3:26" ht="16.5" customHeight="1">
      <c r="C50" s="8">
        <v>3128208032</v>
      </c>
      <c r="D50" s="7">
        <v>1223007</v>
      </c>
      <c r="E50" s="12"/>
      <c r="G50" s="7" t="s">
        <v>33289</v>
      </c>
      <c r="H50" s="7" t="s">
        <v>9964</v>
      </c>
      <c r="I50" s="7" t="s">
        <v>1742</v>
      </c>
      <c r="J50" s="7" t="s">
        <v>33290</v>
      </c>
      <c r="K50" s="7" t="s">
        <v>33291</v>
      </c>
      <c r="L50" s="7" t="s">
        <v>45</v>
      </c>
      <c r="M50" s="7" t="s">
        <v>33060</v>
      </c>
      <c r="N50" s="7" t="s">
        <v>47</v>
      </c>
      <c r="O50" s="7">
        <v>10</v>
      </c>
      <c r="P50" s="7" t="s">
        <v>33076</v>
      </c>
      <c r="Q50" s="7">
        <v>20321</v>
      </c>
      <c r="S50" s="7" t="s">
        <v>33292</v>
      </c>
      <c r="U50" s="7">
        <v>63</v>
      </c>
      <c r="V50" s="7">
        <v>202004</v>
      </c>
    </row>
    <row r="51" spans="3:26" ht="16.5" customHeight="1">
      <c r="C51" s="8">
        <v>1248283109</v>
      </c>
      <c r="D51" s="7">
        <v>7003402</v>
      </c>
      <c r="E51" s="12"/>
      <c r="G51" s="7" t="s">
        <v>33293</v>
      </c>
      <c r="H51" s="7" t="s">
        <v>33294</v>
      </c>
      <c r="I51" s="7" t="s">
        <v>33295</v>
      </c>
      <c r="J51" s="7" t="s">
        <v>33296</v>
      </c>
      <c r="K51" s="7" t="s">
        <v>33297</v>
      </c>
      <c r="L51" s="7" t="s">
        <v>45</v>
      </c>
      <c r="M51" s="7" t="s">
        <v>33060</v>
      </c>
      <c r="N51" s="7" t="s">
        <v>47</v>
      </c>
      <c r="O51" s="7">
        <v>10</v>
      </c>
      <c r="P51" s="7" t="s">
        <v>33076</v>
      </c>
      <c r="Q51" s="7">
        <v>20422</v>
      </c>
      <c r="S51" s="7" t="s">
        <v>33298</v>
      </c>
      <c r="T51" s="7">
        <v>20120412</v>
      </c>
      <c r="U51" s="7">
        <v>299</v>
      </c>
      <c r="V51" s="7">
        <v>201903</v>
      </c>
    </row>
    <row r="52" spans="3:26" ht="16.5" customHeight="1">
      <c r="C52" s="8">
        <v>1438120791</v>
      </c>
      <c r="D52" s="7">
        <v>6706622</v>
      </c>
      <c r="E52" s="12"/>
      <c r="G52" s="7" t="s">
        <v>33299</v>
      </c>
      <c r="H52" s="7" t="s">
        <v>33300</v>
      </c>
      <c r="I52" s="7" t="s">
        <v>2067</v>
      </c>
      <c r="J52" s="7" t="s">
        <v>33301</v>
      </c>
      <c r="K52" s="7" t="s">
        <v>33302</v>
      </c>
      <c r="L52" s="7" t="s">
        <v>65</v>
      </c>
      <c r="M52" s="7" t="s">
        <v>33060</v>
      </c>
      <c r="N52" s="7" t="s">
        <v>47</v>
      </c>
      <c r="O52" s="7">
        <v>10</v>
      </c>
      <c r="P52" s="7" t="s">
        <v>33076</v>
      </c>
      <c r="Q52" s="7">
        <v>20501</v>
      </c>
      <c r="S52" s="7" t="s">
        <v>2067</v>
      </c>
      <c r="T52" s="7">
        <v>20140319</v>
      </c>
      <c r="U52" s="7">
        <v>80</v>
      </c>
      <c r="V52" s="7">
        <v>201903</v>
      </c>
    </row>
    <row r="53" spans="3:26" ht="16.5" customHeight="1">
      <c r="C53" s="8">
        <v>8328100589</v>
      </c>
      <c r="D53" s="7">
        <v>8267062</v>
      </c>
      <c r="E53" s="12"/>
      <c r="G53" s="7" t="s">
        <v>33303</v>
      </c>
      <c r="H53" s="7" t="s">
        <v>33304</v>
      </c>
      <c r="I53" s="7" t="s">
        <v>33305</v>
      </c>
      <c r="J53" s="7" t="s">
        <v>33306</v>
      </c>
      <c r="K53" s="7" t="s">
        <v>33307</v>
      </c>
      <c r="L53" s="7" t="s">
        <v>65</v>
      </c>
      <c r="M53" s="7" t="s">
        <v>33060</v>
      </c>
      <c r="N53" s="7" t="s">
        <v>47</v>
      </c>
      <c r="O53" s="7">
        <v>10</v>
      </c>
      <c r="P53" s="7" t="s">
        <v>33076</v>
      </c>
      <c r="Q53" s="7">
        <v>20501</v>
      </c>
      <c r="S53" s="7" t="s">
        <v>2067</v>
      </c>
      <c r="T53" s="7">
        <v>20170106</v>
      </c>
      <c r="U53" s="7">
        <v>53</v>
      </c>
      <c r="V53" s="7">
        <v>201712</v>
      </c>
    </row>
    <row r="54" spans="3:26" ht="16.5" customHeight="1">
      <c r="C54" s="8">
        <v>1268102934</v>
      </c>
      <c r="D54" s="7">
        <v>1135318</v>
      </c>
      <c r="E54" s="12"/>
      <c r="G54" s="7" t="s">
        <v>33308</v>
      </c>
      <c r="H54" s="7" t="s">
        <v>33309</v>
      </c>
      <c r="I54" s="7" t="s">
        <v>2149</v>
      </c>
      <c r="K54" s="7" t="s">
        <v>33310</v>
      </c>
      <c r="L54" s="7" t="s">
        <v>65</v>
      </c>
      <c r="M54" s="7" t="s">
        <v>33060</v>
      </c>
      <c r="N54" s="7" t="s">
        <v>47</v>
      </c>
      <c r="O54" s="7">
        <v>10</v>
      </c>
      <c r="P54" s="7" t="s">
        <v>33076</v>
      </c>
      <c r="Q54" s="7">
        <v>21210</v>
      </c>
      <c r="S54" s="7" t="s">
        <v>2255</v>
      </c>
      <c r="T54" s="7">
        <v>19800129</v>
      </c>
      <c r="U54" s="7">
        <v>55</v>
      </c>
      <c r="V54" s="7">
        <v>199901</v>
      </c>
    </row>
    <row r="55" spans="3:26" ht="16.5" customHeight="1">
      <c r="C55" s="8">
        <v>6078107287</v>
      </c>
      <c r="D55" s="7">
        <v>1401615</v>
      </c>
      <c r="E55" s="12"/>
      <c r="G55" s="7" t="s">
        <v>33311</v>
      </c>
      <c r="H55" s="7" t="s">
        <v>33312</v>
      </c>
      <c r="I55" s="7" t="s">
        <v>2149</v>
      </c>
      <c r="J55" s="7" t="s">
        <v>33313</v>
      </c>
      <c r="K55" s="7" t="s">
        <v>33314</v>
      </c>
      <c r="L55" s="7" t="s">
        <v>65</v>
      </c>
      <c r="M55" s="7" t="s">
        <v>33060</v>
      </c>
      <c r="N55" s="7" t="s">
        <v>47</v>
      </c>
      <c r="O55" s="7">
        <v>10</v>
      </c>
      <c r="P55" s="7" t="s">
        <v>33076</v>
      </c>
      <c r="Q55" s="7">
        <v>21210</v>
      </c>
      <c r="S55" s="7" t="s">
        <v>2255</v>
      </c>
      <c r="T55" s="7">
        <v>19650930</v>
      </c>
      <c r="U55" s="7">
        <v>97</v>
      </c>
      <c r="V55" s="7">
        <v>200104</v>
      </c>
    </row>
    <row r="56" spans="3:26" ht="16.5" customHeight="1">
      <c r="C56" s="8">
        <v>1108188833</v>
      </c>
      <c r="D56" s="7">
        <v>6694168</v>
      </c>
      <c r="E56" s="12"/>
      <c r="G56" s="7" t="s">
        <v>33315</v>
      </c>
      <c r="H56" s="7" t="s">
        <v>22777</v>
      </c>
      <c r="I56" s="7" t="s">
        <v>2718</v>
      </c>
      <c r="K56" s="7" t="s">
        <v>5926</v>
      </c>
      <c r="L56" s="7" t="s">
        <v>65</v>
      </c>
      <c r="M56" s="7" t="s">
        <v>33060</v>
      </c>
      <c r="N56" s="7" t="s">
        <v>47</v>
      </c>
      <c r="O56" s="7">
        <v>10</v>
      </c>
      <c r="P56" s="7" t="s">
        <v>33076</v>
      </c>
      <c r="Q56" s="7">
        <v>21300</v>
      </c>
      <c r="S56" s="7" t="s">
        <v>2718</v>
      </c>
      <c r="T56" s="7">
        <v>20020927</v>
      </c>
      <c r="U56" s="7">
        <v>59</v>
      </c>
      <c r="V56" s="7">
        <v>201605</v>
      </c>
    </row>
    <row r="57" spans="3:26" ht="16.5" customHeight="1">
      <c r="C57" s="8">
        <v>1328272471</v>
      </c>
      <c r="D57" s="7">
        <v>3072080</v>
      </c>
      <c r="E57" s="12"/>
      <c r="G57" s="7" t="s">
        <v>33316</v>
      </c>
      <c r="H57" s="7" t="s">
        <v>33317</v>
      </c>
      <c r="I57" s="7" t="s">
        <v>33318</v>
      </c>
      <c r="J57" s="7" t="s">
        <v>33319</v>
      </c>
      <c r="K57" s="7" t="s">
        <v>33320</v>
      </c>
      <c r="L57" s="7" t="s">
        <v>45</v>
      </c>
      <c r="M57" s="7" t="s">
        <v>33060</v>
      </c>
      <c r="N57" s="7" t="s">
        <v>47</v>
      </c>
      <c r="O57" s="7">
        <v>10</v>
      </c>
      <c r="P57" s="7" t="s">
        <v>33076</v>
      </c>
      <c r="Q57" s="7">
        <v>22210</v>
      </c>
      <c r="S57" s="7" t="s">
        <v>33321</v>
      </c>
      <c r="T57" s="7">
        <v>20011101</v>
      </c>
      <c r="U57" s="7">
        <v>56</v>
      </c>
      <c r="V57" s="7">
        <v>202306</v>
      </c>
      <c r="W57" s="7">
        <v>2022</v>
      </c>
      <c r="X57" s="7">
        <v>1892766</v>
      </c>
      <c r="Y57" s="7">
        <v>531415</v>
      </c>
      <c r="Z57" s="7">
        <v>0</v>
      </c>
    </row>
    <row r="58" spans="3:26" ht="16.5" customHeight="1">
      <c r="C58" s="8">
        <v>5288148516</v>
      </c>
      <c r="D58" s="7">
        <v>1133533</v>
      </c>
      <c r="E58" s="12"/>
      <c r="G58" s="7" t="s">
        <v>33322</v>
      </c>
      <c r="H58" s="7" t="s">
        <v>5206</v>
      </c>
      <c r="I58" s="7" t="s">
        <v>33323</v>
      </c>
      <c r="J58" s="7" t="s">
        <v>33324</v>
      </c>
      <c r="K58" s="7" t="s">
        <v>32176</v>
      </c>
      <c r="L58" s="7" t="s">
        <v>65</v>
      </c>
      <c r="M58" s="7" t="s">
        <v>33060</v>
      </c>
      <c r="N58" s="7" t="s">
        <v>47</v>
      </c>
      <c r="O58" s="7">
        <v>10</v>
      </c>
      <c r="P58" s="7" t="s">
        <v>33076</v>
      </c>
      <c r="Q58" s="7">
        <v>22210</v>
      </c>
      <c r="S58" s="7" t="s">
        <v>33321</v>
      </c>
      <c r="T58" s="7">
        <v>19960604</v>
      </c>
      <c r="U58" s="7">
        <v>256</v>
      </c>
      <c r="V58" s="7">
        <v>200612</v>
      </c>
    </row>
    <row r="59" spans="3:26" ht="16.5" customHeight="1">
      <c r="C59" s="8">
        <v>1268298419</v>
      </c>
      <c r="D59" s="7">
        <v>5842925</v>
      </c>
      <c r="E59" s="12"/>
      <c r="G59" s="7" t="s">
        <v>33325</v>
      </c>
      <c r="H59" s="7" t="s">
        <v>6053</v>
      </c>
      <c r="I59" s="7" t="s">
        <v>33326</v>
      </c>
      <c r="J59" s="7" t="s">
        <v>33327</v>
      </c>
      <c r="K59" s="7" t="s">
        <v>33328</v>
      </c>
      <c r="L59" s="7" t="s">
        <v>45</v>
      </c>
      <c r="M59" s="7" t="s">
        <v>33060</v>
      </c>
      <c r="N59" s="7" t="s">
        <v>47</v>
      </c>
      <c r="O59" s="7">
        <v>10</v>
      </c>
      <c r="P59" s="7" t="s">
        <v>33076</v>
      </c>
      <c r="Q59" s="7">
        <v>22231</v>
      </c>
      <c r="S59" s="7" t="s">
        <v>1394</v>
      </c>
      <c r="T59" s="7">
        <v>20130601</v>
      </c>
      <c r="U59" s="7">
        <v>77</v>
      </c>
      <c r="V59" s="7">
        <v>202302</v>
      </c>
      <c r="W59" s="7">
        <v>2022</v>
      </c>
      <c r="X59" s="7">
        <v>3158432</v>
      </c>
      <c r="Y59" s="7">
        <v>855377</v>
      </c>
      <c r="Z59" s="7">
        <v>0</v>
      </c>
    </row>
    <row r="60" spans="3:26" ht="16.5" customHeight="1">
      <c r="C60" s="8">
        <v>8008188539</v>
      </c>
      <c r="D60" s="7">
        <v>3025321</v>
      </c>
      <c r="E60" s="12"/>
      <c r="G60" s="7" t="s">
        <v>33329</v>
      </c>
      <c r="H60" s="7" t="s">
        <v>33330</v>
      </c>
      <c r="I60" s="7" t="s">
        <v>33331</v>
      </c>
      <c r="J60" s="7" t="s">
        <v>33332</v>
      </c>
      <c r="K60" s="7" t="s">
        <v>33333</v>
      </c>
      <c r="L60" s="7" t="s">
        <v>65</v>
      </c>
      <c r="M60" s="7" t="s">
        <v>33060</v>
      </c>
      <c r="N60" s="7" t="s">
        <v>47</v>
      </c>
      <c r="O60" s="7">
        <v>10</v>
      </c>
      <c r="P60" s="7" t="s">
        <v>33076</v>
      </c>
      <c r="Q60" s="7">
        <v>22251</v>
      </c>
      <c r="S60" s="7" t="s">
        <v>33334</v>
      </c>
      <c r="T60" s="7">
        <v>20030928</v>
      </c>
      <c r="U60" s="7">
        <v>1347</v>
      </c>
      <c r="V60" s="7">
        <v>200807</v>
      </c>
    </row>
    <row r="61" spans="3:26" ht="16.5" customHeight="1">
      <c r="C61" s="8">
        <v>1308116097</v>
      </c>
      <c r="D61" s="7">
        <v>1493728</v>
      </c>
      <c r="E61" s="12"/>
      <c r="G61" s="7" t="s">
        <v>33335</v>
      </c>
      <c r="H61" s="7" t="s">
        <v>33336</v>
      </c>
      <c r="I61" s="7" t="s">
        <v>33337</v>
      </c>
      <c r="J61" s="7" t="s">
        <v>33338</v>
      </c>
      <c r="K61" s="7" t="s">
        <v>33339</v>
      </c>
      <c r="L61" s="7" t="s">
        <v>65</v>
      </c>
      <c r="M61" s="7" t="s">
        <v>33060</v>
      </c>
      <c r="N61" s="7" t="s">
        <v>47</v>
      </c>
      <c r="O61" s="7">
        <v>10</v>
      </c>
      <c r="P61" s="7" t="s">
        <v>33076</v>
      </c>
      <c r="Q61" s="7">
        <v>22299</v>
      </c>
      <c r="S61" s="7" t="s">
        <v>33340</v>
      </c>
      <c r="T61" s="7">
        <v>19801025</v>
      </c>
      <c r="U61" s="7">
        <v>86</v>
      </c>
      <c r="V61" s="7">
        <v>200402</v>
      </c>
    </row>
    <row r="62" spans="3:26" ht="16.5" customHeight="1">
      <c r="C62" s="8">
        <v>1308105284</v>
      </c>
      <c r="D62" s="7">
        <v>3044349</v>
      </c>
      <c r="E62" s="12"/>
      <c r="G62" s="7" t="s">
        <v>33341</v>
      </c>
      <c r="H62" s="7" t="s">
        <v>33342</v>
      </c>
      <c r="I62" s="7" t="s">
        <v>33343</v>
      </c>
      <c r="J62" s="7" t="s">
        <v>33344</v>
      </c>
      <c r="K62" s="7" t="s">
        <v>33345</v>
      </c>
      <c r="L62" s="7" t="s">
        <v>65</v>
      </c>
      <c r="M62" s="7" t="s">
        <v>33060</v>
      </c>
      <c r="N62" s="7" t="s">
        <v>47</v>
      </c>
      <c r="O62" s="7">
        <v>10</v>
      </c>
      <c r="P62" s="7" t="s">
        <v>33076</v>
      </c>
      <c r="Q62" s="7">
        <v>23211</v>
      </c>
      <c r="S62" s="7" t="s">
        <v>33346</v>
      </c>
      <c r="T62" s="7">
        <v>19450901</v>
      </c>
      <c r="U62" s="7">
        <v>62</v>
      </c>
      <c r="V62" s="7">
        <v>200807</v>
      </c>
    </row>
    <row r="63" spans="3:26" ht="16.5" customHeight="1">
      <c r="C63" s="8">
        <v>1308105208</v>
      </c>
      <c r="D63" s="7">
        <v>3044388</v>
      </c>
      <c r="E63" s="12"/>
      <c r="G63" s="7" t="s">
        <v>33347</v>
      </c>
      <c r="I63" s="7" t="s">
        <v>33348</v>
      </c>
      <c r="J63" s="7" t="s">
        <v>33349</v>
      </c>
      <c r="K63" s="7" t="s">
        <v>33350</v>
      </c>
      <c r="L63" s="7" t="s">
        <v>65</v>
      </c>
      <c r="M63" s="7" t="s">
        <v>33060</v>
      </c>
      <c r="N63" s="7" t="s">
        <v>47</v>
      </c>
      <c r="O63" s="7">
        <v>10</v>
      </c>
      <c r="P63" s="7" t="s">
        <v>33076</v>
      </c>
      <c r="Q63" s="7">
        <v>23221</v>
      </c>
      <c r="S63" s="7" t="s">
        <v>33351</v>
      </c>
      <c r="U63" s="7">
        <v>351</v>
      </c>
      <c r="V63" s="7">
        <v>200807</v>
      </c>
    </row>
    <row r="64" spans="3:26" ht="16.5" customHeight="1">
      <c r="C64" s="8">
        <v>1168115582</v>
      </c>
      <c r="D64" s="7">
        <v>3057732</v>
      </c>
      <c r="E64" s="12"/>
      <c r="G64" s="7" t="s">
        <v>33352</v>
      </c>
      <c r="H64" s="7" t="s">
        <v>7971</v>
      </c>
      <c r="I64" s="7" t="s">
        <v>33353</v>
      </c>
      <c r="J64" s="7" t="s">
        <v>33354</v>
      </c>
      <c r="K64" s="7" t="s">
        <v>33355</v>
      </c>
      <c r="L64" s="7" t="s">
        <v>65</v>
      </c>
      <c r="M64" s="7" t="s">
        <v>33060</v>
      </c>
      <c r="N64" s="7" t="s">
        <v>47</v>
      </c>
      <c r="O64" s="7">
        <v>10</v>
      </c>
      <c r="P64" s="7" t="s">
        <v>33076</v>
      </c>
      <c r="Q64" s="7">
        <v>23222</v>
      </c>
      <c r="S64" s="7" t="s">
        <v>33356</v>
      </c>
      <c r="T64" s="7">
        <v>19861001</v>
      </c>
      <c r="U64" s="7">
        <v>55</v>
      </c>
      <c r="V64" s="7">
        <v>200803</v>
      </c>
    </row>
    <row r="65" spans="3:22" ht="16.5" customHeight="1">
      <c r="C65" s="8">
        <v>2128114130</v>
      </c>
      <c r="D65" s="7">
        <v>3242008</v>
      </c>
      <c r="E65" s="12"/>
      <c r="G65" s="7" t="s">
        <v>3218</v>
      </c>
      <c r="H65" s="7" t="s">
        <v>33357</v>
      </c>
      <c r="I65" s="7" t="s">
        <v>33358</v>
      </c>
      <c r="J65" s="7" t="s">
        <v>33359</v>
      </c>
      <c r="K65" s="7" t="s">
        <v>33360</v>
      </c>
      <c r="L65" s="7" t="s">
        <v>65</v>
      </c>
      <c r="M65" s="7" t="s">
        <v>33060</v>
      </c>
      <c r="N65" s="7" t="s">
        <v>47</v>
      </c>
      <c r="O65" s="7">
        <v>10</v>
      </c>
      <c r="P65" s="7" t="s">
        <v>33076</v>
      </c>
      <c r="Q65" s="7">
        <v>23322</v>
      </c>
      <c r="S65" s="7" t="s">
        <v>3220</v>
      </c>
      <c r="T65" s="7">
        <v>19881206</v>
      </c>
      <c r="U65" s="7">
        <v>79</v>
      </c>
      <c r="V65" s="7">
        <v>200605</v>
      </c>
    </row>
    <row r="66" spans="3:22" ht="16.5" customHeight="1">
      <c r="C66" s="8">
        <v>1308173757</v>
      </c>
      <c r="D66" s="7">
        <v>3234414</v>
      </c>
      <c r="E66" s="12"/>
      <c r="G66" s="7" t="s">
        <v>3200</v>
      </c>
      <c r="H66" s="7" t="s">
        <v>33361</v>
      </c>
      <c r="I66" s="7" t="s">
        <v>33362</v>
      </c>
      <c r="J66" s="7" t="s">
        <v>33363</v>
      </c>
      <c r="K66" s="7" t="s">
        <v>33364</v>
      </c>
      <c r="L66" s="7" t="s">
        <v>65</v>
      </c>
      <c r="M66" s="7" t="s">
        <v>33060</v>
      </c>
      <c r="N66" s="7" t="s">
        <v>47</v>
      </c>
      <c r="O66" s="7">
        <v>10</v>
      </c>
      <c r="P66" s="7" t="s">
        <v>33076</v>
      </c>
      <c r="Q66" s="7">
        <v>23999</v>
      </c>
      <c r="S66" s="7" t="s">
        <v>33365</v>
      </c>
      <c r="U66" s="7">
        <v>200</v>
      </c>
      <c r="V66" s="7">
        <v>200901</v>
      </c>
    </row>
    <row r="67" spans="3:22" ht="16.5" customHeight="1">
      <c r="C67" s="8">
        <v>1218104563</v>
      </c>
      <c r="D67" s="7">
        <v>3044350</v>
      </c>
      <c r="E67" s="12"/>
      <c r="G67" s="7" t="s">
        <v>33366</v>
      </c>
      <c r="I67" s="7" t="s">
        <v>33367</v>
      </c>
      <c r="J67" s="7" t="s">
        <v>33368</v>
      </c>
      <c r="K67" s="7" t="s">
        <v>33369</v>
      </c>
      <c r="L67" s="7" t="s">
        <v>65</v>
      </c>
      <c r="M67" s="7" t="s">
        <v>33060</v>
      </c>
      <c r="N67" s="7" t="s">
        <v>47</v>
      </c>
      <c r="O67" s="7">
        <v>10</v>
      </c>
      <c r="P67" s="7" t="s">
        <v>33076</v>
      </c>
      <c r="Q67" s="7">
        <v>24121</v>
      </c>
      <c r="S67" s="7" t="s">
        <v>3375</v>
      </c>
      <c r="T67" s="7">
        <v>19720612</v>
      </c>
      <c r="U67" s="7">
        <v>236</v>
      </c>
      <c r="V67" s="7">
        <v>200812</v>
      </c>
    </row>
    <row r="68" spans="3:22" ht="16.5" customHeight="1">
      <c r="C68" s="8">
        <v>1058131530</v>
      </c>
      <c r="D68" s="7">
        <v>3044940</v>
      </c>
      <c r="E68" s="12"/>
      <c r="G68" s="7" t="s">
        <v>33370</v>
      </c>
      <c r="I68" s="7" t="s">
        <v>33371</v>
      </c>
      <c r="J68" s="7" t="s">
        <v>33372</v>
      </c>
      <c r="K68" s="7" t="s">
        <v>33373</v>
      </c>
      <c r="L68" s="7" t="s">
        <v>65</v>
      </c>
      <c r="M68" s="7" t="s">
        <v>33060</v>
      </c>
      <c r="N68" s="7" t="s">
        <v>47</v>
      </c>
      <c r="O68" s="7">
        <v>10</v>
      </c>
      <c r="P68" s="7" t="s">
        <v>33076</v>
      </c>
      <c r="Q68" s="7">
        <v>24131</v>
      </c>
      <c r="S68" s="7" t="s">
        <v>33374</v>
      </c>
      <c r="T68" s="7">
        <v>19841027</v>
      </c>
      <c r="U68" s="7">
        <v>152</v>
      </c>
      <c r="V68" s="7">
        <v>200807</v>
      </c>
    </row>
    <row r="69" spans="3:22" ht="16.5" customHeight="1">
      <c r="C69" s="8">
        <v>1338102118</v>
      </c>
      <c r="D69" s="7">
        <v>1494254</v>
      </c>
      <c r="E69" s="12"/>
      <c r="G69" s="7" t="s">
        <v>33375</v>
      </c>
      <c r="H69" s="7" t="s">
        <v>33376</v>
      </c>
      <c r="I69" s="7" t="s">
        <v>3837</v>
      </c>
      <c r="J69" s="7" t="s">
        <v>33377</v>
      </c>
      <c r="K69" s="7" t="s">
        <v>33378</v>
      </c>
      <c r="L69" s="7" t="s">
        <v>65</v>
      </c>
      <c r="M69" s="7" t="s">
        <v>33060</v>
      </c>
      <c r="N69" s="7" t="s">
        <v>47</v>
      </c>
      <c r="O69" s="7">
        <v>10</v>
      </c>
      <c r="P69" s="7" t="s">
        <v>33076</v>
      </c>
      <c r="Q69" s="7">
        <v>24220</v>
      </c>
      <c r="S69" s="7" t="s">
        <v>33379</v>
      </c>
      <c r="T69" s="7">
        <v>19730310</v>
      </c>
      <c r="U69" s="7">
        <v>109</v>
      </c>
      <c r="V69" s="7">
        <v>199901</v>
      </c>
    </row>
    <row r="70" spans="3:22" ht="16.5" customHeight="1">
      <c r="C70" s="8">
        <v>6038104255</v>
      </c>
      <c r="D70" s="7">
        <v>3044356</v>
      </c>
      <c r="E70" s="12"/>
      <c r="G70" s="7" t="s">
        <v>33380</v>
      </c>
      <c r="I70" s="7" t="s">
        <v>33381</v>
      </c>
      <c r="J70" s="7" t="s">
        <v>33382</v>
      </c>
      <c r="K70" s="7" t="s">
        <v>33383</v>
      </c>
      <c r="L70" s="7" t="s">
        <v>65</v>
      </c>
      <c r="M70" s="7" t="s">
        <v>33060</v>
      </c>
      <c r="N70" s="7" t="s">
        <v>47</v>
      </c>
      <c r="O70" s="7">
        <v>10</v>
      </c>
      <c r="P70" s="7" t="s">
        <v>33076</v>
      </c>
      <c r="Q70" s="7">
        <v>24221</v>
      </c>
      <c r="S70" s="7" t="s">
        <v>33384</v>
      </c>
      <c r="U70" s="7">
        <v>295</v>
      </c>
      <c r="V70" s="7">
        <v>200807</v>
      </c>
    </row>
    <row r="71" spans="3:22" ht="16.5" customHeight="1">
      <c r="C71" s="8">
        <v>1338110700</v>
      </c>
      <c r="D71" s="7">
        <v>1656706</v>
      </c>
      <c r="E71" s="12"/>
      <c r="G71" s="7" t="s">
        <v>3684</v>
      </c>
      <c r="H71" s="7" t="s">
        <v>4879</v>
      </c>
      <c r="I71" s="7" t="s">
        <v>33385</v>
      </c>
      <c r="J71" s="7" t="s">
        <v>33386</v>
      </c>
      <c r="K71" s="7" t="s">
        <v>33387</v>
      </c>
      <c r="L71" s="7" t="s">
        <v>65</v>
      </c>
      <c r="M71" s="7" t="s">
        <v>33060</v>
      </c>
      <c r="N71" s="7" t="s">
        <v>47</v>
      </c>
      <c r="O71" s="7">
        <v>10</v>
      </c>
      <c r="P71" s="7" t="s">
        <v>33076</v>
      </c>
      <c r="Q71" s="7">
        <v>24320</v>
      </c>
      <c r="S71" s="7" t="s">
        <v>33388</v>
      </c>
      <c r="T71" s="7">
        <v>19880907</v>
      </c>
      <c r="U71" s="7">
        <v>170</v>
      </c>
      <c r="V71" s="7">
        <v>200408</v>
      </c>
    </row>
    <row r="72" spans="3:22" ht="16.5" customHeight="1">
      <c r="C72" s="8">
        <v>1308115666</v>
      </c>
      <c r="D72" s="7">
        <v>1910837</v>
      </c>
      <c r="E72" s="12"/>
      <c r="G72" s="7" t="s">
        <v>33389</v>
      </c>
      <c r="H72" s="7" t="s">
        <v>6533</v>
      </c>
      <c r="I72" s="7" t="s">
        <v>33390</v>
      </c>
      <c r="J72" s="7" t="s">
        <v>33391</v>
      </c>
      <c r="K72" s="7" t="s">
        <v>33392</v>
      </c>
      <c r="L72" s="7" t="s">
        <v>65</v>
      </c>
      <c r="M72" s="7" t="s">
        <v>33060</v>
      </c>
      <c r="N72" s="7" t="s">
        <v>47</v>
      </c>
      <c r="O72" s="7">
        <v>10</v>
      </c>
      <c r="P72" s="7" t="s">
        <v>33076</v>
      </c>
      <c r="Q72" s="7">
        <v>25113</v>
      </c>
      <c r="S72" s="7" t="s">
        <v>33393</v>
      </c>
      <c r="T72" s="7">
        <v>19840416</v>
      </c>
      <c r="U72" s="7">
        <v>64</v>
      </c>
      <c r="V72" s="7">
        <v>200402</v>
      </c>
    </row>
    <row r="73" spans="3:22" ht="16.5" customHeight="1">
      <c r="C73" s="8">
        <v>6088110081</v>
      </c>
      <c r="D73" s="7">
        <v>2916686</v>
      </c>
      <c r="E73" s="12"/>
      <c r="G73" s="7" t="s">
        <v>33394</v>
      </c>
      <c r="I73" s="7" t="s">
        <v>33395</v>
      </c>
      <c r="J73" s="7" t="s">
        <v>33396</v>
      </c>
      <c r="K73" s="7" t="s">
        <v>30898</v>
      </c>
      <c r="L73" s="7" t="s">
        <v>65</v>
      </c>
      <c r="M73" s="7" t="s">
        <v>33060</v>
      </c>
      <c r="N73" s="7" t="s">
        <v>47</v>
      </c>
      <c r="O73" s="7">
        <v>10</v>
      </c>
      <c r="P73" s="7" t="s">
        <v>33076</v>
      </c>
      <c r="Q73" s="7">
        <v>25119</v>
      </c>
      <c r="S73" s="7" t="s">
        <v>33397</v>
      </c>
      <c r="T73" s="7">
        <v>19890107</v>
      </c>
      <c r="U73" s="7">
        <v>300</v>
      </c>
      <c r="V73" s="7">
        <v>200803</v>
      </c>
    </row>
    <row r="74" spans="3:22" ht="16.5" customHeight="1">
      <c r="C74" s="8">
        <v>1338108465</v>
      </c>
      <c r="D74" s="7">
        <v>1802236</v>
      </c>
      <c r="E74" s="12"/>
      <c r="G74" s="7" t="s">
        <v>33398</v>
      </c>
      <c r="H74" s="7" t="s">
        <v>3193</v>
      </c>
      <c r="I74" s="7" t="s">
        <v>33399</v>
      </c>
      <c r="K74" s="7" t="s">
        <v>33400</v>
      </c>
      <c r="L74" s="7" t="s">
        <v>65</v>
      </c>
      <c r="M74" s="7" t="s">
        <v>33060</v>
      </c>
      <c r="N74" s="7" t="s">
        <v>47</v>
      </c>
      <c r="O74" s="7">
        <v>10</v>
      </c>
      <c r="P74" s="7" t="s">
        <v>33076</v>
      </c>
      <c r="Q74" s="7">
        <v>25120</v>
      </c>
      <c r="S74" s="7" t="s">
        <v>33401</v>
      </c>
      <c r="T74" s="7">
        <v>19690327</v>
      </c>
      <c r="U74" s="7">
        <v>80</v>
      </c>
      <c r="V74" s="7">
        <v>199012</v>
      </c>
    </row>
    <row r="75" spans="3:22" ht="16.5" customHeight="1">
      <c r="C75" s="8">
        <v>1338107919</v>
      </c>
      <c r="D75" s="7">
        <v>3072526</v>
      </c>
      <c r="E75" s="12"/>
      <c r="G75" s="7" t="s">
        <v>33402</v>
      </c>
      <c r="H75" s="7" t="s">
        <v>33403</v>
      </c>
      <c r="I75" s="7" t="s">
        <v>3844</v>
      </c>
      <c r="J75" s="7" t="s">
        <v>33404</v>
      </c>
      <c r="K75" s="7" t="s">
        <v>33405</v>
      </c>
      <c r="L75" s="7" t="s">
        <v>65</v>
      </c>
      <c r="M75" s="7" t="s">
        <v>33060</v>
      </c>
      <c r="N75" s="7" t="s">
        <v>47</v>
      </c>
      <c r="O75" s="7">
        <v>10</v>
      </c>
      <c r="P75" s="7" t="s">
        <v>33076</v>
      </c>
      <c r="Q75" s="7">
        <v>25922</v>
      </c>
      <c r="S75" s="7" t="s">
        <v>3842</v>
      </c>
      <c r="T75" s="7">
        <v>19870701</v>
      </c>
      <c r="U75" s="7">
        <v>60</v>
      </c>
      <c r="V75" s="7">
        <v>200803</v>
      </c>
    </row>
    <row r="76" spans="3:22" ht="16.5" customHeight="1">
      <c r="C76" s="8">
        <v>1328103977</v>
      </c>
      <c r="D76" s="7">
        <v>1318401</v>
      </c>
      <c r="E76" s="12"/>
      <c r="G76" s="7" t="s">
        <v>33406</v>
      </c>
      <c r="H76" s="7" t="s">
        <v>33407</v>
      </c>
      <c r="I76" s="7" t="s">
        <v>4012</v>
      </c>
      <c r="K76" s="7" t="s">
        <v>33408</v>
      </c>
      <c r="L76" s="7" t="s">
        <v>65</v>
      </c>
      <c r="M76" s="7" t="s">
        <v>33060</v>
      </c>
      <c r="N76" s="7" t="s">
        <v>47</v>
      </c>
      <c r="O76" s="7">
        <v>10</v>
      </c>
      <c r="P76" s="7" t="s">
        <v>33076</v>
      </c>
      <c r="Q76" s="7">
        <v>25990</v>
      </c>
      <c r="S76" s="7" t="s">
        <v>33409</v>
      </c>
      <c r="T76" s="7">
        <v>19890301</v>
      </c>
      <c r="U76" s="7">
        <v>72</v>
      </c>
      <c r="V76" s="7">
        <v>199901</v>
      </c>
    </row>
    <row r="77" spans="3:22" ht="16.5" customHeight="1">
      <c r="C77" s="8">
        <v>1228115063</v>
      </c>
      <c r="D77" s="7">
        <v>1805593</v>
      </c>
      <c r="E77" s="12"/>
      <c r="G77" s="7" t="s">
        <v>33410</v>
      </c>
      <c r="H77" s="7" t="s">
        <v>33411</v>
      </c>
      <c r="I77" s="7" t="s">
        <v>33412</v>
      </c>
      <c r="J77" s="7" t="s">
        <v>33413</v>
      </c>
      <c r="K77" s="7" t="s">
        <v>33414</v>
      </c>
      <c r="L77" s="7" t="s">
        <v>65</v>
      </c>
      <c r="M77" s="7" t="s">
        <v>33060</v>
      </c>
      <c r="N77" s="7" t="s">
        <v>47</v>
      </c>
      <c r="O77" s="7">
        <v>10</v>
      </c>
      <c r="P77" s="7" t="s">
        <v>33076</v>
      </c>
      <c r="Q77" s="7">
        <v>26100</v>
      </c>
      <c r="S77" s="7" t="s">
        <v>9101</v>
      </c>
      <c r="T77" s="7">
        <v>19830422</v>
      </c>
      <c r="U77" s="7">
        <v>50</v>
      </c>
      <c r="V77" s="7">
        <v>200104</v>
      </c>
    </row>
    <row r="78" spans="3:22" ht="16.5" customHeight="1">
      <c r="C78" s="8">
        <v>2118117701</v>
      </c>
      <c r="D78" s="7">
        <v>7318773</v>
      </c>
      <c r="E78" s="12"/>
      <c r="G78" s="7" t="s">
        <v>33415</v>
      </c>
      <c r="H78" s="7" t="s">
        <v>33416</v>
      </c>
      <c r="I78" s="7" t="s">
        <v>33417</v>
      </c>
      <c r="J78" s="7" t="s">
        <v>33418</v>
      </c>
      <c r="K78" s="7" t="s">
        <v>33419</v>
      </c>
      <c r="L78" s="7" t="s">
        <v>65</v>
      </c>
      <c r="M78" s="7" t="s">
        <v>33060</v>
      </c>
      <c r="N78" s="7" t="s">
        <v>47</v>
      </c>
      <c r="O78" s="7">
        <v>10</v>
      </c>
      <c r="P78" s="7" t="s">
        <v>33076</v>
      </c>
      <c r="Q78" s="7">
        <v>26100</v>
      </c>
      <c r="S78" s="7" t="s">
        <v>9101</v>
      </c>
      <c r="U78" s="7">
        <v>2028</v>
      </c>
      <c r="V78" s="7">
        <v>201710</v>
      </c>
    </row>
    <row r="79" spans="3:22" ht="16.5" customHeight="1">
      <c r="C79" s="8">
        <v>1258613136</v>
      </c>
      <c r="D79" s="7">
        <v>7019148</v>
      </c>
      <c r="E79" s="12"/>
      <c r="G79" s="7" t="s">
        <v>2019</v>
      </c>
      <c r="H79" s="7" t="s">
        <v>17926</v>
      </c>
      <c r="I79" s="7" t="s">
        <v>33420</v>
      </c>
      <c r="J79" s="7" t="s">
        <v>33421</v>
      </c>
      <c r="K79" s="7" t="s">
        <v>33422</v>
      </c>
      <c r="L79" s="7" t="s">
        <v>65</v>
      </c>
      <c r="M79" s="7" t="s">
        <v>33060</v>
      </c>
      <c r="N79" s="7" t="s">
        <v>47</v>
      </c>
      <c r="O79" s="7">
        <v>10</v>
      </c>
      <c r="P79" s="7" t="s">
        <v>33076</v>
      </c>
      <c r="Q79" s="7">
        <v>26100</v>
      </c>
      <c r="S79" s="7" t="s">
        <v>9101</v>
      </c>
      <c r="U79" s="7">
        <v>2227</v>
      </c>
      <c r="V79" s="7">
        <v>202006</v>
      </c>
    </row>
    <row r="80" spans="3:22" ht="16.5" customHeight="1">
      <c r="C80" s="8">
        <v>1248137871</v>
      </c>
      <c r="D80" s="7">
        <v>7002715</v>
      </c>
      <c r="E80" s="12"/>
      <c r="G80" s="7" t="s">
        <v>8716</v>
      </c>
      <c r="H80" s="7" t="s">
        <v>33423</v>
      </c>
      <c r="I80" s="7" t="s">
        <v>33424</v>
      </c>
      <c r="J80" s="7" t="s">
        <v>33425</v>
      </c>
      <c r="K80" s="7" t="s">
        <v>33426</v>
      </c>
      <c r="L80" s="7" t="s">
        <v>65</v>
      </c>
      <c r="M80" s="7" t="s">
        <v>33060</v>
      </c>
      <c r="N80" s="7" t="s">
        <v>47</v>
      </c>
      <c r="O80" s="7">
        <v>10</v>
      </c>
      <c r="P80" s="7" t="s">
        <v>33076</v>
      </c>
      <c r="Q80" s="7">
        <v>26100</v>
      </c>
      <c r="S80" s="7" t="s">
        <v>9101</v>
      </c>
      <c r="U80" s="7">
        <v>1298</v>
      </c>
      <c r="V80" s="7">
        <v>202004</v>
      </c>
    </row>
    <row r="81" spans="3:22" ht="16.5" customHeight="1">
      <c r="C81" s="8">
        <v>1318113821</v>
      </c>
      <c r="D81" s="7">
        <v>2217744</v>
      </c>
      <c r="E81" s="12"/>
      <c r="G81" s="7" t="s">
        <v>33427</v>
      </c>
      <c r="H81" s="7" t="s">
        <v>33428</v>
      </c>
      <c r="I81" s="7" t="s">
        <v>9101</v>
      </c>
      <c r="J81" s="7" t="s">
        <v>33429</v>
      </c>
      <c r="K81" s="7" t="s">
        <v>33430</v>
      </c>
      <c r="L81" s="7" t="s">
        <v>65</v>
      </c>
      <c r="M81" s="7" t="s">
        <v>33060</v>
      </c>
      <c r="N81" s="7" t="s">
        <v>47</v>
      </c>
      <c r="O81" s="7">
        <v>10</v>
      </c>
      <c r="P81" s="7" t="s">
        <v>33076</v>
      </c>
      <c r="Q81" s="7">
        <v>26100</v>
      </c>
      <c r="S81" s="7" t="s">
        <v>9101</v>
      </c>
      <c r="T81" s="7">
        <v>19820110</v>
      </c>
      <c r="U81" s="7">
        <v>100</v>
      </c>
      <c r="V81" s="7">
        <v>200301</v>
      </c>
    </row>
    <row r="82" spans="3:22" ht="16.5" customHeight="1">
      <c r="C82" s="8">
        <v>1248107711</v>
      </c>
      <c r="D82" s="7">
        <v>2612449</v>
      </c>
      <c r="E82" s="12"/>
      <c r="G82" s="7" t="s">
        <v>33431</v>
      </c>
      <c r="H82" s="7" t="s">
        <v>33432</v>
      </c>
      <c r="I82" s="7" t="s">
        <v>33433</v>
      </c>
      <c r="J82" s="7" t="s">
        <v>33434</v>
      </c>
      <c r="K82" s="7" t="s">
        <v>33435</v>
      </c>
      <c r="L82" s="7" t="s">
        <v>65</v>
      </c>
      <c r="M82" s="7" t="s">
        <v>33060</v>
      </c>
      <c r="N82" s="7" t="s">
        <v>47</v>
      </c>
      <c r="O82" s="7">
        <v>10</v>
      </c>
      <c r="P82" s="7" t="s">
        <v>33076</v>
      </c>
      <c r="Q82" s="7">
        <v>26294</v>
      </c>
      <c r="S82" s="7" t="s">
        <v>33436</v>
      </c>
      <c r="T82" s="7">
        <v>19770321</v>
      </c>
      <c r="U82" s="7">
        <v>180</v>
      </c>
      <c r="V82" s="7">
        <v>200501</v>
      </c>
    </row>
    <row r="83" spans="3:22" ht="16.5" customHeight="1">
      <c r="C83" s="8">
        <v>7798101797</v>
      </c>
      <c r="D83" s="7">
        <v>9697740</v>
      </c>
      <c r="E83" s="12"/>
      <c r="G83" s="7" t="s">
        <v>33437</v>
      </c>
      <c r="H83" s="7" t="s">
        <v>33438</v>
      </c>
      <c r="K83" s="7" t="s">
        <v>33439</v>
      </c>
      <c r="L83" s="7" t="s">
        <v>65</v>
      </c>
      <c r="M83" s="7" t="s">
        <v>33060</v>
      </c>
      <c r="N83" s="7" t="s">
        <v>47</v>
      </c>
      <c r="O83" s="7">
        <v>10</v>
      </c>
      <c r="P83" s="7" t="s">
        <v>33076</v>
      </c>
      <c r="Q83" s="7">
        <v>26299</v>
      </c>
      <c r="S83" s="7" t="s">
        <v>33440</v>
      </c>
      <c r="T83" s="7">
        <v>20200427</v>
      </c>
      <c r="U83" s="7">
        <v>59</v>
      </c>
      <c r="V83" s="7">
        <v>202104</v>
      </c>
    </row>
    <row r="84" spans="3:22" ht="16.5" customHeight="1">
      <c r="C84" s="8">
        <v>1318181710</v>
      </c>
      <c r="D84" s="7">
        <v>3235140</v>
      </c>
      <c r="E84" s="12"/>
      <c r="G84" s="7" t="s">
        <v>33441</v>
      </c>
      <c r="H84" s="7" t="s">
        <v>33442</v>
      </c>
      <c r="I84" s="7" t="s">
        <v>33443</v>
      </c>
      <c r="J84" s="7" t="s">
        <v>33444</v>
      </c>
      <c r="K84" s="7" t="s">
        <v>33445</v>
      </c>
      <c r="L84" s="7" t="s">
        <v>65</v>
      </c>
      <c r="M84" s="7" t="s">
        <v>33060</v>
      </c>
      <c r="N84" s="7" t="s">
        <v>47</v>
      </c>
      <c r="O84" s="7">
        <v>10</v>
      </c>
      <c r="P84" s="7" t="s">
        <v>33076</v>
      </c>
      <c r="Q84" s="7">
        <v>26299</v>
      </c>
      <c r="S84" s="7" t="s">
        <v>33440</v>
      </c>
      <c r="T84" s="7">
        <v>20030801</v>
      </c>
      <c r="U84" s="7">
        <v>80</v>
      </c>
      <c r="V84" s="7">
        <v>200809</v>
      </c>
    </row>
    <row r="85" spans="3:22" ht="16.5" customHeight="1">
      <c r="C85" s="8">
        <v>2138110059</v>
      </c>
      <c r="D85" s="7">
        <v>3242098</v>
      </c>
      <c r="E85" s="12"/>
      <c r="G85" s="7" t="s">
        <v>33446</v>
      </c>
      <c r="H85" s="7" t="s">
        <v>33447</v>
      </c>
      <c r="I85" s="7" t="s">
        <v>33448</v>
      </c>
      <c r="J85" s="7" t="s">
        <v>33449</v>
      </c>
      <c r="K85" s="7" t="s">
        <v>33450</v>
      </c>
      <c r="L85" s="7" t="s">
        <v>65</v>
      </c>
      <c r="M85" s="7" t="s">
        <v>33060</v>
      </c>
      <c r="N85" s="7" t="s">
        <v>47</v>
      </c>
      <c r="O85" s="7">
        <v>10</v>
      </c>
      <c r="P85" s="7" t="s">
        <v>33076</v>
      </c>
      <c r="Q85" s="7">
        <v>26321</v>
      </c>
      <c r="S85" s="7" t="s">
        <v>33451</v>
      </c>
      <c r="T85" s="7">
        <v>19860711</v>
      </c>
      <c r="U85" s="7">
        <v>290</v>
      </c>
      <c r="V85" s="7">
        <v>200605</v>
      </c>
    </row>
    <row r="86" spans="3:22" ht="16.5" customHeight="1">
      <c r="C86" s="8">
        <v>2058105593</v>
      </c>
      <c r="D86" s="7">
        <v>3240325</v>
      </c>
      <c r="E86" s="12"/>
      <c r="G86" s="7" t="s">
        <v>33452</v>
      </c>
      <c r="H86" s="7" t="s">
        <v>4606</v>
      </c>
      <c r="I86" s="7" t="s">
        <v>33453</v>
      </c>
      <c r="J86" s="7" t="s">
        <v>33454</v>
      </c>
      <c r="K86" s="7" t="s">
        <v>33455</v>
      </c>
      <c r="L86" s="7" t="s">
        <v>65</v>
      </c>
      <c r="M86" s="7" t="s">
        <v>33060</v>
      </c>
      <c r="N86" s="7" t="s">
        <v>47</v>
      </c>
      <c r="O86" s="7">
        <v>10</v>
      </c>
      <c r="P86" s="7" t="s">
        <v>33076</v>
      </c>
      <c r="Q86" s="7">
        <v>26410</v>
      </c>
      <c r="S86" s="7" t="s">
        <v>5396</v>
      </c>
      <c r="T86" s="7">
        <v>19770401</v>
      </c>
      <c r="U86" s="7">
        <v>136</v>
      </c>
      <c r="V86" s="7">
        <v>200605</v>
      </c>
    </row>
    <row r="87" spans="3:22" ht="16.5" customHeight="1">
      <c r="C87" s="8">
        <v>1148142742</v>
      </c>
      <c r="D87" s="7">
        <v>1478557</v>
      </c>
      <c r="E87" s="12"/>
      <c r="G87" s="7" t="s">
        <v>33456</v>
      </c>
      <c r="H87" s="7" t="s">
        <v>33457</v>
      </c>
      <c r="I87" s="7" t="s">
        <v>33458</v>
      </c>
      <c r="J87" s="7" t="s">
        <v>33459</v>
      </c>
      <c r="K87" s="7" t="s">
        <v>33460</v>
      </c>
      <c r="L87" s="7" t="s">
        <v>65</v>
      </c>
      <c r="M87" s="7" t="s">
        <v>33060</v>
      </c>
      <c r="N87" s="7" t="s">
        <v>47</v>
      </c>
      <c r="O87" s="7">
        <v>10</v>
      </c>
      <c r="P87" s="7" t="s">
        <v>33076</v>
      </c>
      <c r="Q87" s="7">
        <v>26420</v>
      </c>
      <c r="S87" s="7" t="s">
        <v>3070</v>
      </c>
      <c r="T87" s="7">
        <v>19940420</v>
      </c>
      <c r="U87" s="7">
        <v>150</v>
      </c>
      <c r="V87" s="7">
        <v>200010</v>
      </c>
    </row>
    <row r="88" spans="3:22" ht="16.5" customHeight="1">
      <c r="C88" s="8">
        <v>1098112705</v>
      </c>
      <c r="D88" s="7">
        <v>1812147</v>
      </c>
      <c r="E88" s="12"/>
      <c r="G88" s="7" t="s">
        <v>33461</v>
      </c>
      <c r="H88" s="7" t="s">
        <v>7342</v>
      </c>
      <c r="I88" s="7" t="s">
        <v>33462</v>
      </c>
      <c r="J88" s="7" t="s">
        <v>33463</v>
      </c>
      <c r="K88" s="7" t="s">
        <v>33464</v>
      </c>
      <c r="L88" s="7" t="s">
        <v>65</v>
      </c>
      <c r="M88" s="7" t="s">
        <v>33060</v>
      </c>
      <c r="N88" s="7" t="s">
        <v>47</v>
      </c>
      <c r="O88" s="7">
        <v>10</v>
      </c>
      <c r="P88" s="7" t="s">
        <v>33076</v>
      </c>
      <c r="Q88" s="7">
        <v>26520</v>
      </c>
      <c r="S88" s="7" t="s">
        <v>33465</v>
      </c>
      <c r="T88" s="7">
        <v>19801017</v>
      </c>
      <c r="U88" s="7">
        <v>100</v>
      </c>
      <c r="V88" s="7">
        <v>200104</v>
      </c>
    </row>
    <row r="89" spans="3:22" ht="16.5" customHeight="1">
      <c r="C89" s="8">
        <v>3088188888</v>
      </c>
      <c r="D89" s="7">
        <v>2609588</v>
      </c>
      <c r="E89" s="12"/>
      <c r="G89" s="7" t="s">
        <v>33466</v>
      </c>
      <c r="H89" s="7" t="s">
        <v>33467</v>
      </c>
      <c r="I89" s="7" t="s">
        <v>33468</v>
      </c>
      <c r="J89" s="7" t="s">
        <v>33469</v>
      </c>
      <c r="K89" s="7" t="s">
        <v>33470</v>
      </c>
      <c r="L89" s="7" t="s">
        <v>65</v>
      </c>
      <c r="M89" s="7" t="s">
        <v>33060</v>
      </c>
      <c r="N89" s="7" t="s">
        <v>47</v>
      </c>
      <c r="O89" s="7">
        <v>10</v>
      </c>
      <c r="P89" s="7" t="s">
        <v>33076</v>
      </c>
      <c r="Q89" s="7">
        <v>26529</v>
      </c>
      <c r="S89" s="7" t="s">
        <v>33471</v>
      </c>
      <c r="T89" s="7">
        <v>19810107</v>
      </c>
      <c r="U89" s="7">
        <v>124</v>
      </c>
      <c r="V89" s="7">
        <v>200501</v>
      </c>
    </row>
    <row r="90" spans="3:22" ht="16.5" customHeight="1">
      <c r="C90" s="8">
        <v>1308113974</v>
      </c>
      <c r="D90" s="7">
        <v>1650542</v>
      </c>
      <c r="E90" s="12"/>
      <c r="G90" s="7" t="s">
        <v>33472</v>
      </c>
      <c r="H90" s="7" t="s">
        <v>3020</v>
      </c>
      <c r="I90" s="7" t="s">
        <v>33473</v>
      </c>
      <c r="J90" s="7" t="s">
        <v>33474</v>
      </c>
      <c r="K90" s="7" t="s">
        <v>33475</v>
      </c>
      <c r="L90" s="7" t="s">
        <v>65</v>
      </c>
      <c r="M90" s="7" t="s">
        <v>33060</v>
      </c>
      <c r="N90" s="7" t="s">
        <v>47</v>
      </c>
      <c r="O90" s="7">
        <v>10</v>
      </c>
      <c r="P90" s="7" t="s">
        <v>33076</v>
      </c>
      <c r="Q90" s="7">
        <v>26529</v>
      </c>
      <c r="S90" s="7" t="s">
        <v>33471</v>
      </c>
      <c r="T90" s="7">
        <v>19850529</v>
      </c>
      <c r="U90" s="7">
        <v>51</v>
      </c>
      <c r="V90" s="7">
        <v>200112</v>
      </c>
    </row>
    <row r="91" spans="3:22" ht="16.5" customHeight="1">
      <c r="C91" s="8">
        <v>1228116397</v>
      </c>
      <c r="D91" s="7">
        <v>1457480</v>
      </c>
      <c r="E91" s="12"/>
      <c r="G91" s="7" t="s">
        <v>33476</v>
      </c>
      <c r="H91" s="7" t="s">
        <v>33477</v>
      </c>
      <c r="I91" s="7" t="s">
        <v>33478</v>
      </c>
      <c r="K91" s="7" t="s">
        <v>33479</v>
      </c>
      <c r="L91" s="7" t="s">
        <v>65</v>
      </c>
      <c r="M91" s="7" t="s">
        <v>33060</v>
      </c>
      <c r="N91" s="7" t="s">
        <v>47</v>
      </c>
      <c r="O91" s="7">
        <v>10</v>
      </c>
      <c r="P91" s="7" t="s">
        <v>33076</v>
      </c>
      <c r="Q91" s="7">
        <v>26600</v>
      </c>
      <c r="S91" s="7" t="s">
        <v>33480</v>
      </c>
      <c r="T91" s="7">
        <v>19831116</v>
      </c>
      <c r="U91" s="7">
        <v>130</v>
      </c>
      <c r="V91" s="7">
        <v>198912</v>
      </c>
    </row>
    <row r="92" spans="3:22" ht="16.5" customHeight="1">
      <c r="C92" s="8">
        <v>1168122271</v>
      </c>
      <c r="D92" s="7">
        <v>1853119</v>
      </c>
      <c r="E92" s="12"/>
      <c r="G92" s="7" t="s">
        <v>33481</v>
      </c>
      <c r="H92" s="7" t="s">
        <v>33482</v>
      </c>
      <c r="I92" s="7" t="s">
        <v>33483</v>
      </c>
      <c r="J92" s="7" t="s">
        <v>33484</v>
      </c>
      <c r="K92" s="7" t="s">
        <v>33485</v>
      </c>
      <c r="L92" s="7" t="s">
        <v>65</v>
      </c>
      <c r="M92" s="7" t="s">
        <v>33060</v>
      </c>
      <c r="N92" s="7" t="s">
        <v>47</v>
      </c>
      <c r="O92" s="7">
        <v>10</v>
      </c>
      <c r="P92" s="7" t="s">
        <v>33076</v>
      </c>
      <c r="Q92" s="7">
        <v>27300</v>
      </c>
      <c r="S92" s="7" t="s">
        <v>33483</v>
      </c>
      <c r="T92" s="7">
        <v>19840601</v>
      </c>
      <c r="U92" s="7">
        <v>151</v>
      </c>
      <c r="V92" s="7">
        <v>200104</v>
      </c>
    </row>
    <row r="93" spans="3:22" ht="16.5" customHeight="1">
      <c r="C93" s="8">
        <v>6098102575</v>
      </c>
      <c r="D93" s="7">
        <v>3045011</v>
      </c>
      <c r="E93" s="12"/>
      <c r="G93" s="7" t="s">
        <v>33486</v>
      </c>
      <c r="I93" s="7" t="s">
        <v>33487</v>
      </c>
      <c r="J93" s="7" t="s">
        <v>33488</v>
      </c>
      <c r="K93" s="7" t="s">
        <v>33489</v>
      </c>
      <c r="L93" s="7" t="s">
        <v>65</v>
      </c>
      <c r="M93" s="7" t="s">
        <v>33060</v>
      </c>
      <c r="N93" s="7" t="s">
        <v>47</v>
      </c>
      <c r="O93" s="7">
        <v>10</v>
      </c>
      <c r="P93" s="7" t="s">
        <v>33076</v>
      </c>
      <c r="Q93" s="7">
        <v>27400</v>
      </c>
      <c r="S93" s="7" t="s">
        <v>33490</v>
      </c>
      <c r="T93" s="7">
        <v>19880318</v>
      </c>
      <c r="U93" s="7">
        <v>200</v>
      </c>
      <c r="V93" s="7">
        <v>200807</v>
      </c>
    </row>
    <row r="94" spans="3:22" ht="16.5" customHeight="1">
      <c r="C94" s="8">
        <v>1308117679</v>
      </c>
      <c r="D94" s="7">
        <v>1478577</v>
      </c>
      <c r="E94" s="12"/>
      <c r="G94" s="7" t="s">
        <v>33491</v>
      </c>
      <c r="H94" s="7" t="s">
        <v>33492</v>
      </c>
      <c r="I94" s="7" t="s">
        <v>5544</v>
      </c>
      <c r="J94" s="7" t="s">
        <v>33493</v>
      </c>
      <c r="K94" s="7" t="s">
        <v>33494</v>
      </c>
      <c r="L94" s="7" t="s">
        <v>65</v>
      </c>
      <c r="M94" s="7" t="s">
        <v>33060</v>
      </c>
      <c r="N94" s="7" t="s">
        <v>47</v>
      </c>
      <c r="O94" s="7">
        <v>10</v>
      </c>
      <c r="P94" s="7" t="s">
        <v>33076</v>
      </c>
      <c r="Q94" s="7">
        <v>28121</v>
      </c>
      <c r="S94" s="7" t="s">
        <v>33495</v>
      </c>
      <c r="T94" s="7">
        <v>19861208</v>
      </c>
      <c r="U94" s="7">
        <v>70</v>
      </c>
      <c r="V94" s="7">
        <v>200803</v>
      </c>
    </row>
    <row r="95" spans="3:22" ht="16.5" customHeight="1">
      <c r="C95" s="8">
        <v>1308115609</v>
      </c>
      <c r="D95" s="7">
        <v>1132930</v>
      </c>
      <c r="E95" s="12"/>
      <c r="G95" s="7" t="s">
        <v>33496</v>
      </c>
      <c r="H95" s="7" t="s">
        <v>1836</v>
      </c>
      <c r="I95" s="7" t="s">
        <v>33497</v>
      </c>
      <c r="J95" s="7" t="s">
        <v>33498</v>
      </c>
      <c r="K95" s="7" t="s">
        <v>33499</v>
      </c>
      <c r="L95" s="7" t="s">
        <v>65</v>
      </c>
      <c r="M95" s="7" t="s">
        <v>33060</v>
      </c>
      <c r="N95" s="7" t="s">
        <v>47</v>
      </c>
      <c r="O95" s="7">
        <v>10</v>
      </c>
      <c r="P95" s="7" t="s">
        <v>33076</v>
      </c>
      <c r="Q95" s="7">
        <v>28121</v>
      </c>
      <c r="S95" s="7" t="s">
        <v>33495</v>
      </c>
      <c r="T95" s="7">
        <v>19811226</v>
      </c>
      <c r="U95" s="7">
        <v>92</v>
      </c>
      <c r="V95" s="7">
        <v>200501</v>
      </c>
    </row>
    <row r="96" spans="3:22" ht="16.5" customHeight="1">
      <c r="C96" s="8">
        <v>1328111954</v>
      </c>
      <c r="D96" s="7">
        <v>3044954</v>
      </c>
      <c r="E96" s="12"/>
      <c r="G96" s="7" t="s">
        <v>33500</v>
      </c>
      <c r="H96" s="7" t="s">
        <v>33501</v>
      </c>
      <c r="I96" s="7" t="s">
        <v>33502</v>
      </c>
      <c r="J96" s="7" t="s">
        <v>33503</v>
      </c>
      <c r="K96" s="7" t="s">
        <v>33504</v>
      </c>
      <c r="L96" s="7" t="s">
        <v>65</v>
      </c>
      <c r="M96" s="7" t="s">
        <v>33060</v>
      </c>
      <c r="N96" s="7" t="s">
        <v>47</v>
      </c>
      <c r="O96" s="7">
        <v>10</v>
      </c>
      <c r="P96" s="7" t="s">
        <v>33076</v>
      </c>
      <c r="Q96" s="7">
        <v>28422</v>
      </c>
      <c r="S96" s="7" t="s">
        <v>33505</v>
      </c>
      <c r="T96" s="7">
        <v>19740701</v>
      </c>
      <c r="U96" s="7">
        <v>150</v>
      </c>
      <c r="V96" s="7">
        <v>200807</v>
      </c>
    </row>
    <row r="97" spans="3:22" ht="16.5" customHeight="1">
      <c r="C97" s="8">
        <v>1338100537</v>
      </c>
      <c r="D97" s="7">
        <v>1932453</v>
      </c>
      <c r="E97" s="12"/>
      <c r="G97" s="7" t="s">
        <v>33506</v>
      </c>
      <c r="H97" s="7" t="s">
        <v>32795</v>
      </c>
      <c r="I97" s="7" t="s">
        <v>33507</v>
      </c>
      <c r="K97" s="7" t="s">
        <v>5926</v>
      </c>
      <c r="L97" s="7" t="s">
        <v>65</v>
      </c>
      <c r="M97" s="7" t="s">
        <v>33060</v>
      </c>
      <c r="N97" s="7" t="s">
        <v>47</v>
      </c>
      <c r="O97" s="7">
        <v>10</v>
      </c>
      <c r="P97" s="7" t="s">
        <v>33076</v>
      </c>
      <c r="Q97" s="7">
        <v>28510</v>
      </c>
      <c r="S97" s="7" t="s">
        <v>19511</v>
      </c>
      <c r="T97" s="7">
        <v>19770111</v>
      </c>
      <c r="U97" s="7">
        <v>180</v>
      </c>
      <c r="V97" s="7">
        <v>199901</v>
      </c>
    </row>
    <row r="98" spans="3:22" ht="16.5" customHeight="1">
      <c r="C98" s="8">
        <v>2078117101</v>
      </c>
      <c r="D98" s="7">
        <v>3084886</v>
      </c>
      <c r="E98" s="12"/>
      <c r="G98" s="7" t="s">
        <v>3845</v>
      </c>
      <c r="H98" s="7" t="s">
        <v>6016</v>
      </c>
      <c r="I98" s="7" t="s">
        <v>33508</v>
      </c>
      <c r="J98" s="7" t="s">
        <v>33509</v>
      </c>
      <c r="K98" s="7" t="s">
        <v>33510</v>
      </c>
      <c r="L98" s="7" t="s">
        <v>65</v>
      </c>
      <c r="M98" s="7" t="s">
        <v>33060</v>
      </c>
      <c r="N98" s="7" t="s">
        <v>47</v>
      </c>
      <c r="O98" s="7">
        <v>10</v>
      </c>
      <c r="P98" s="7" t="s">
        <v>33076</v>
      </c>
      <c r="Q98" s="7">
        <v>28512</v>
      </c>
      <c r="S98" s="7" t="s">
        <v>33511</v>
      </c>
      <c r="T98" s="7">
        <v>19850120</v>
      </c>
      <c r="U98" s="7">
        <v>63</v>
      </c>
      <c r="V98" s="7">
        <v>200803</v>
      </c>
    </row>
    <row r="99" spans="3:22" ht="16.5" customHeight="1">
      <c r="C99" s="8">
        <v>5138103328</v>
      </c>
      <c r="D99" s="7">
        <v>3044796</v>
      </c>
      <c r="E99" s="12"/>
      <c r="G99" s="7" t="s">
        <v>33512</v>
      </c>
      <c r="H99" s="7" t="s">
        <v>33513</v>
      </c>
      <c r="I99" s="7" t="s">
        <v>33514</v>
      </c>
      <c r="J99" s="7" t="s">
        <v>33515</v>
      </c>
      <c r="K99" s="7" t="s">
        <v>33516</v>
      </c>
      <c r="L99" s="7" t="s">
        <v>65</v>
      </c>
      <c r="M99" s="7" t="s">
        <v>33060</v>
      </c>
      <c r="N99" s="7" t="s">
        <v>47</v>
      </c>
      <c r="O99" s="7">
        <v>10</v>
      </c>
      <c r="P99" s="7" t="s">
        <v>33076</v>
      </c>
      <c r="Q99" s="7">
        <v>29119</v>
      </c>
      <c r="S99" s="7" t="s">
        <v>33517</v>
      </c>
      <c r="T99" s="7">
        <v>19890323</v>
      </c>
      <c r="U99" s="7">
        <v>80</v>
      </c>
      <c r="V99" s="7">
        <v>200807</v>
      </c>
    </row>
    <row r="100" spans="3:22" ht="16.5" customHeight="1">
      <c r="C100" s="8">
        <v>1228113462</v>
      </c>
      <c r="D100" s="7">
        <v>3045005</v>
      </c>
      <c r="E100" s="12"/>
      <c r="G100" s="7" t="s">
        <v>33518</v>
      </c>
      <c r="H100" s="7" t="s">
        <v>3789</v>
      </c>
      <c r="I100" s="7" t="s">
        <v>33519</v>
      </c>
      <c r="J100" s="7" t="s">
        <v>33520</v>
      </c>
      <c r="K100" s="7" t="s">
        <v>33521</v>
      </c>
      <c r="L100" s="7" t="s">
        <v>65</v>
      </c>
      <c r="M100" s="7" t="s">
        <v>33060</v>
      </c>
      <c r="N100" s="7" t="s">
        <v>47</v>
      </c>
      <c r="O100" s="7">
        <v>10</v>
      </c>
      <c r="P100" s="7" t="s">
        <v>33076</v>
      </c>
      <c r="Q100" s="7">
        <v>29142</v>
      </c>
      <c r="S100" s="7" t="s">
        <v>5738</v>
      </c>
      <c r="T100" s="7">
        <v>19670706</v>
      </c>
      <c r="U100" s="7">
        <v>250</v>
      </c>
      <c r="V100" s="7">
        <v>200807</v>
      </c>
    </row>
    <row r="101" spans="3:22" ht="16.5" customHeight="1">
      <c r="C101" s="8">
        <v>1338110622</v>
      </c>
      <c r="D101" s="7">
        <v>3072528</v>
      </c>
      <c r="E101" s="12"/>
      <c r="G101" s="7" t="s">
        <v>33522</v>
      </c>
      <c r="H101" s="7" t="s">
        <v>33523</v>
      </c>
      <c r="I101" s="7" t="s">
        <v>33524</v>
      </c>
      <c r="J101" s="7" t="s">
        <v>33525</v>
      </c>
      <c r="K101" s="7" t="s">
        <v>33526</v>
      </c>
      <c r="L101" s="7" t="s">
        <v>65</v>
      </c>
      <c r="M101" s="7" t="s">
        <v>33060</v>
      </c>
      <c r="N101" s="7" t="s">
        <v>47</v>
      </c>
      <c r="O101" s="7">
        <v>10</v>
      </c>
      <c r="P101" s="7" t="s">
        <v>33076</v>
      </c>
      <c r="Q101" s="7">
        <v>29150</v>
      </c>
      <c r="S101" s="7" t="s">
        <v>19799</v>
      </c>
      <c r="T101" s="7">
        <v>19760101</v>
      </c>
      <c r="U101" s="7">
        <v>52</v>
      </c>
      <c r="V101" s="7">
        <v>200803</v>
      </c>
    </row>
    <row r="102" spans="3:22" ht="16.5" customHeight="1">
      <c r="C102" s="8">
        <v>1228115404</v>
      </c>
      <c r="D102" s="7">
        <v>3059442</v>
      </c>
      <c r="E102" s="12"/>
      <c r="G102" s="7" t="s">
        <v>33527</v>
      </c>
      <c r="H102" s="7" t="s">
        <v>9410</v>
      </c>
      <c r="I102" s="7" t="s">
        <v>33528</v>
      </c>
      <c r="J102" s="7" t="s">
        <v>33529</v>
      </c>
      <c r="K102" s="7" t="s">
        <v>33530</v>
      </c>
      <c r="L102" s="7" t="s">
        <v>65</v>
      </c>
      <c r="M102" s="7" t="s">
        <v>33060</v>
      </c>
      <c r="N102" s="7" t="s">
        <v>47</v>
      </c>
      <c r="O102" s="7">
        <v>10</v>
      </c>
      <c r="P102" s="7" t="s">
        <v>33076</v>
      </c>
      <c r="Q102" s="7">
        <v>29150</v>
      </c>
      <c r="S102" s="7" t="s">
        <v>19799</v>
      </c>
      <c r="T102" s="7">
        <v>19810701</v>
      </c>
      <c r="U102" s="7">
        <v>80</v>
      </c>
      <c r="V102" s="7">
        <v>200803</v>
      </c>
    </row>
    <row r="103" spans="3:22" ht="16.5" customHeight="1">
      <c r="C103" s="8">
        <v>3218186763</v>
      </c>
      <c r="D103" s="7">
        <v>7521877</v>
      </c>
      <c r="E103" s="12"/>
      <c r="G103" s="7" t="s">
        <v>33531</v>
      </c>
      <c r="H103" s="7" t="s">
        <v>33532</v>
      </c>
      <c r="I103" s="7" t="s">
        <v>33533</v>
      </c>
      <c r="J103" s="7" t="s">
        <v>33534</v>
      </c>
      <c r="K103" s="7" t="s">
        <v>33535</v>
      </c>
      <c r="L103" s="7" t="s">
        <v>65</v>
      </c>
      <c r="M103" s="7" t="s">
        <v>33060</v>
      </c>
      <c r="N103" s="7" t="s">
        <v>47</v>
      </c>
      <c r="O103" s="7">
        <v>10</v>
      </c>
      <c r="P103" s="7" t="s">
        <v>33076</v>
      </c>
      <c r="Q103" s="7">
        <v>29194</v>
      </c>
      <c r="S103" s="7" t="s">
        <v>33536</v>
      </c>
      <c r="U103" s="7">
        <v>89</v>
      </c>
      <c r="V103" s="7">
        <v>202006</v>
      </c>
    </row>
    <row r="104" spans="3:22" ht="16.5" customHeight="1">
      <c r="C104" s="8">
        <v>6038209814</v>
      </c>
      <c r="D104" s="7">
        <v>3258152</v>
      </c>
      <c r="E104" s="12"/>
      <c r="G104" s="7" t="s">
        <v>33537</v>
      </c>
      <c r="H104" s="7" t="s">
        <v>33538</v>
      </c>
      <c r="I104" s="7" t="s">
        <v>33539</v>
      </c>
      <c r="J104" s="7" t="s">
        <v>33540</v>
      </c>
      <c r="K104" s="7" t="s">
        <v>33541</v>
      </c>
      <c r="L104" s="7" t="s">
        <v>45</v>
      </c>
      <c r="M104" s="7" t="s">
        <v>33060</v>
      </c>
      <c r="N104" s="7" t="s">
        <v>47</v>
      </c>
      <c r="O104" s="7">
        <v>10</v>
      </c>
      <c r="P104" s="7" t="s">
        <v>33076</v>
      </c>
      <c r="Q104" s="7">
        <v>29199</v>
      </c>
      <c r="S104" s="7" t="s">
        <v>33542</v>
      </c>
      <c r="U104" s="7">
        <v>60</v>
      </c>
      <c r="V104" s="7">
        <v>200812</v>
      </c>
    </row>
    <row r="105" spans="3:22" ht="16.5" customHeight="1">
      <c r="C105" s="8">
        <v>2238203154</v>
      </c>
      <c r="D105" s="7">
        <v>5286090</v>
      </c>
      <c r="E105" s="12"/>
      <c r="G105" s="7" t="s">
        <v>33543</v>
      </c>
      <c r="H105" s="7" t="s">
        <v>33544</v>
      </c>
      <c r="I105" s="7" t="s">
        <v>6052</v>
      </c>
      <c r="J105" s="7" t="s">
        <v>33545</v>
      </c>
      <c r="K105" s="7" t="s">
        <v>33546</v>
      </c>
      <c r="L105" s="7" t="s">
        <v>45</v>
      </c>
      <c r="M105" s="7" t="s">
        <v>33060</v>
      </c>
      <c r="N105" s="7" t="s">
        <v>47</v>
      </c>
      <c r="O105" s="7">
        <v>10</v>
      </c>
      <c r="P105" s="7" t="s">
        <v>33076</v>
      </c>
      <c r="Q105" s="7">
        <v>29210</v>
      </c>
      <c r="S105" s="7" t="s">
        <v>6052</v>
      </c>
      <c r="U105" s="7">
        <v>82</v>
      </c>
      <c r="V105" s="7">
        <v>202207</v>
      </c>
    </row>
    <row r="106" spans="3:22" ht="16.5" customHeight="1">
      <c r="C106" s="8">
        <v>1098108098</v>
      </c>
      <c r="D106" s="7">
        <v>3044118</v>
      </c>
      <c r="E106" s="12"/>
      <c r="G106" s="7" t="s">
        <v>33547</v>
      </c>
      <c r="H106" s="7" t="s">
        <v>33548</v>
      </c>
      <c r="I106" s="7" t="s">
        <v>33549</v>
      </c>
      <c r="J106" s="7" t="s">
        <v>33550</v>
      </c>
      <c r="K106" s="7" t="s">
        <v>33551</v>
      </c>
      <c r="L106" s="7" t="s">
        <v>65</v>
      </c>
      <c r="M106" s="7" t="s">
        <v>33060</v>
      </c>
      <c r="N106" s="7" t="s">
        <v>47</v>
      </c>
      <c r="O106" s="7">
        <v>10</v>
      </c>
      <c r="P106" s="7" t="s">
        <v>33076</v>
      </c>
      <c r="Q106" s="7">
        <v>29241</v>
      </c>
      <c r="S106" s="7" t="s">
        <v>33552</v>
      </c>
      <c r="T106" s="7">
        <v>19780322</v>
      </c>
      <c r="U106" s="7">
        <v>57</v>
      </c>
      <c r="V106" s="7">
        <v>201006</v>
      </c>
    </row>
    <row r="107" spans="3:22" ht="16.5" customHeight="1">
      <c r="C107" s="8">
        <v>1338102423</v>
      </c>
      <c r="D107" s="7">
        <v>3235864</v>
      </c>
      <c r="E107" s="12"/>
      <c r="G107" s="7" t="s">
        <v>33553</v>
      </c>
      <c r="H107" s="7" t="s">
        <v>33554</v>
      </c>
      <c r="I107" s="7" t="s">
        <v>33555</v>
      </c>
      <c r="J107" s="7" t="s">
        <v>33556</v>
      </c>
      <c r="K107" s="7" t="s">
        <v>33557</v>
      </c>
      <c r="L107" s="7" t="s">
        <v>65</v>
      </c>
      <c r="M107" s="7" t="s">
        <v>33060</v>
      </c>
      <c r="N107" s="7" t="s">
        <v>47</v>
      </c>
      <c r="O107" s="7">
        <v>10</v>
      </c>
      <c r="P107" s="7" t="s">
        <v>33076</v>
      </c>
      <c r="Q107" s="7">
        <v>29294</v>
      </c>
      <c r="S107" s="7" t="s">
        <v>6497</v>
      </c>
      <c r="T107" s="7">
        <v>19820415</v>
      </c>
      <c r="U107" s="7">
        <v>170</v>
      </c>
      <c r="V107" s="7">
        <v>200605</v>
      </c>
    </row>
    <row r="108" spans="3:22" ht="16.5" customHeight="1">
      <c r="C108" s="8">
        <v>1308101770</v>
      </c>
      <c r="D108" s="7">
        <v>3044397</v>
      </c>
      <c r="E108" s="12"/>
      <c r="G108" s="7" t="s">
        <v>33558</v>
      </c>
      <c r="H108" s="7" t="s">
        <v>7297</v>
      </c>
      <c r="I108" s="7" t="s">
        <v>33559</v>
      </c>
      <c r="J108" s="7" t="s">
        <v>33560</v>
      </c>
      <c r="K108" s="7" t="s">
        <v>33561</v>
      </c>
      <c r="L108" s="7" t="s">
        <v>65</v>
      </c>
      <c r="M108" s="7" t="s">
        <v>33060</v>
      </c>
      <c r="N108" s="7" t="s">
        <v>47</v>
      </c>
      <c r="O108" s="7">
        <v>10</v>
      </c>
      <c r="P108" s="7" t="s">
        <v>33076</v>
      </c>
      <c r="Q108" s="7">
        <v>29299</v>
      </c>
      <c r="S108" s="7" t="s">
        <v>33562</v>
      </c>
      <c r="T108" s="7">
        <v>19730501</v>
      </c>
      <c r="U108" s="7">
        <v>255</v>
      </c>
      <c r="V108" s="7">
        <v>200807</v>
      </c>
    </row>
    <row r="109" spans="3:22" ht="16.5" customHeight="1">
      <c r="C109" s="8">
        <v>1348107664</v>
      </c>
      <c r="D109" s="7">
        <v>7147706</v>
      </c>
      <c r="E109" s="12"/>
      <c r="G109" s="7" t="s">
        <v>33563</v>
      </c>
      <c r="H109" s="7" t="s">
        <v>33564</v>
      </c>
      <c r="I109" s="7" t="s">
        <v>33565</v>
      </c>
      <c r="J109" s="7" t="s">
        <v>33566</v>
      </c>
      <c r="K109" s="7" t="s">
        <v>33567</v>
      </c>
      <c r="L109" s="7" t="s">
        <v>65</v>
      </c>
      <c r="M109" s="7" t="s">
        <v>33060</v>
      </c>
      <c r="N109" s="7" t="s">
        <v>47</v>
      </c>
      <c r="O109" s="7">
        <v>10</v>
      </c>
      <c r="P109" s="7" t="s">
        <v>33076</v>
      </c>
      <c r="Q109" s="7">
        <v>30300</v>
      </c>
      <c r="S109" s="7" t="s">
        <v>33568</v>
      </c>
      <c r="U109" s="7">
        <v>157</v>
      </c>
      <c r="V109" s="7">
        <v>201603</v>
      </c>
    </row>
    <row r="110" spans="3:22" ht="16.5" customHeight="1">
      <c r="C110" s="8">
        <v>1308113071</v>
      </c>
      <c r="D110" s="7">
        <v>2219456</v>
      </c>
      <c r="E110" s="12"/>
      <c r="G110" s="7" t="s">
        <v>33569</v>
      </c>
      <c r="H110" s="7" t="s">
        <v>33570</v>
      </c>
      <c r="I110" s="7" t="s">
        <v>3683</v>
      </c>
      <c r="K110" s="7" t="s">
        <v>33571</v>
      </c>
      <c r="L110" s="7" t="s">
        <v>65</v>
      </c>
      <c r="M110" s="7" t="s">
        <v>33060</v>
      </c>
      <c r="N110" s="7" t="s">
        <v>47</v>
      </c>
      <c r="O110" s="7">
        <v>10</v>
      </c>
      <c r="P110" s="7" t="s">
        <v>33076</v>
      </c>
      <c r="Q110" s="7">
        <v>30300</v>
      </c>
      <c r="S110" s="7" t="s">
        <v>33568</v>
      </c>
      <c r="T110" s="7">
        <v>19710201</v>
      </c>
      <c r="U110" s="7">
        <v>374</v>
      </c>
      <c r="V110" s="7">
        <v>200301</v>
      </c>
    </row>
    <row r="111" spans="3:22" ht="16.5" customHeight="1">
      <c r="C111" s="8">
        <v>1358101996</v>
      </c>
      <c r="D111" s="7">
        <v>3044663</v>
      </c>
      <c r="E111" s="12"/>
      <c r="G111" s="7" t="s">
        <v>33572</v>
      </c>
      <c r="H111" s="7" t="s">
        <v>33573</v>
      </c>
      <c r="I111" s="7" t="s">
        <v>6739</v>
      </c>
      <c r="J111" s="7" t="s">
        <v>33574</v>
      </c>
      <c r="K111" s="7" t="s">
        <v>33575</v>
      </c>
      <c r="L111" s="7" t="s">
        <v>65</v>
      </c>
      <c r="M111" s="7" t="s">
        <v>33060</v>
      </c>
      <c r="N111" s="7" t="s">
        <v>47</v>
      </c>
      <c r="O111" s="7">
        <v>10</v>
      </c>
      <c r="P111" s="7" t="s">
        <v>33076</v>
      </c>
      <c r="Q111" s="7">
        <v>30310</v>
      </c>
      <c r="S111" s="7" t="s">
        <v>6731</v>
      </c>
      <c r="T111" s="7">
        <v>19750718</v>
      </c>
      <c r="U111" s="7">
        <v>96</v>
      </c>
      <c r="V111" s="7">
        <v>200807</v>
      </c>
    </row>
    <row r="112" spans="3:22" ht="16.5" customHeight="1">
      <c r="C112" s="8">
        <v>1348108075</v>
      </c>
      <c r="D112" s="7">
        <v>3236625</v>
      </c>
      <c r="E112" s="12"/>
      <c r="G112" s="7" t="s">
        <v>33576</v>
      </c>
      <c r="H112" s="7" t="s">
        <v>33577</v>
      </c>
      <c r="I112" s="7" t="s">
        <v>33578</v>
      </c>
      <c r="J112" s="7" t="s">
        <v>33579</v>
      </c>
      <c r="K112" s="7" t="s">
        <v>33580</v>
      </c>
      <c r="L112" s="7" t="s">
        <v>65</v>
      </c>
      <c r="M112" s="7" t="s">
        <v>33060</v>
      </c>
      <c r="N112" s="7" t="s">
        <v>47</v>
      </c>
      <c r="O112" s="7">
        <v>10</v>
      </c>
      <c r="P112" s="7" t="s">
        <v>33076</v>
      </c>
      <c r="Q112" s="7">
        <v>30320</v>
      </c>
      <c r="S112" s="7" t="s">
        <v>33581</v>
      </c>
      <c r="T112" s="7">
        <v>19871001</v>
      </c>
      <c r="U112" s="7">
        <v>60</v>
      </c>
      <c r="V112" s="7">
        <v>200605</v>
      </c>
    </row>
    <row r="113" spans="3:22" ht="16.5" customHeight="1">
      <c r="C113" s="8">
        <v>3128104166</v>
      </c>
      <c r="D113" s="7">
        <v>1817228</v>
      </c>
      <c r="E113" s="12"/>
      <c r="G113" s="7" t="s">
        <v>33582</v>
      </c>
      <c r="H113" s="7" t="s">
        <v>33583</v>
      </c>
      <c r="I113" s="7" t="s">
        <v>33584</v>
      </c>
      <c r="J113" s="7" t="s">
        <v>33585</v>
      </c>
      <c r="K113" s="7" t="s">
        <v>33586</v>
      </c>
      <c r="L113" s="7" t="s">
        <v>65</v>
      </c>
      <c r="M113" s="7" t="s">
        <v>33060</v>
      </c>
      <c r="N113" s="7" t="s">
        <v>47</v>
      </c>
      <c r="O113" s="7">
        <v>10</v>
      </c>
      <c r="P113" s="7" t="s">
        <v>33076</v>
      </c>
      <c r="Q113" s="7">
        <v>30390</v>
      </c>
      <c r="S113" s="7" t="s">
        <v>33587</v>
      </c>
      <c r="T113" s="7">
        <v>19830420</v>
      </c>
      <c r="U113" s="7">
        <v>79</v>
      </c>
      <c r="V113" s="7">
        <v>200104</v>
      </c>
    </row>
    <row r="114" spans="3:22" ht="16.5" customHeight="1">
      <c r="C114" s="8">
        <v>6088137486</v>
      </c>
      <c r="D114" s="7">
        <v>3044241</v>
      </c>
      <c r="E114" s="12"/>
      <c r="G114" s="7" t="s">
        <v>33588</v>
      </c>
      <c r="I114" s="7" t="s">
        <v>33589</v>
      </c>
      <c r="J114" s="7" t="s">
        <v>7749</v>
      </c>
      <c r="K114" s="7" t="s">
        <v>33590</v>
      </c>
      <c r="L114" s="7" t="s">
        <v>65</v>
      </c>
      <c r="M114" s="7" t="s">
        <v>33060</v>
      </c>
      <c r="N114" s="7" t="s">
        <v>47</v>
      </c>
      <c r="O114" s="7">
        <v>10</v>
      </c>
      <c r="P114" s="7" t="s">
        <v>33076</v>
      </c>
      <c r="Q114" s="7">
        <v>31200</v>
      </c>
      <c r="S114" s="7" t="s">
        <v>33591</v>
      </c>
      <c r="U114" s="7">
        <v>3685</v>
      </c>
      <c r="V114" s="7">
        <v>200807</v>
      </c>
    </row>
    <row r="115" spans="3:22" ht="16.5" customHeight="1">
      <c r="C115" s="8">
        <v>1368261767</v>
      </c>
      <c r="D115" s="7">
        <v>8210659</v>
      </c>
      <c r="E115" s="12"/>
      <c r="G115" s="7" t="s">
        <v>33592</v>
      </c>
      <c r="H115" s="7" t="s">
        <v>393</v>
      </c>
      <c r="I115" s="7" t="s">
        <v>33593</v>
      </c>
      <c r="J115" s="7" t="s">
        <v>33594</v>
      </c>
      <c r="K115" s="7" t="s">
        <v>33595</v>
      </c>
      <c r="L115" s="7" t="s">
        <v>45</v>
      </c>
      <c r="M115" s="7" t="s">
        <v>33060</v>
      </c>
      <c r="N115" s="7" t="s">
        <v>47</v>
      </c>
      <c r="O115" s="7">
        <v>10</v>
      </c>
      <c r="P115" s="7" t="s">
        <v>33076</v>
      </c>
      <c r="Q115" s="7">
        <v>32000</v>
      </c>
      <c r="S115" s="7" t="s">
        <v>33596</v>
      </c>
      <c r="U115" s="7">
        <v>68</v>
      </c>
      <c r="V115" s="7">
        <v>201903</v>
      </c>
    </row>
    <row r="116" spans="3:22" ht="16.5" customHeight="1">
      <c r="C116" s="8">
        <v>2128100747</v>
      </c>
      <c r="D116" s="7">
        <v>3087912</v>
      </c>
      <c r="E116" s="12"/>
      <c r="G116" s="7" t="s">
        <v>33597</v>
      </c>
      <c r="H116" s="7" t="s">
        <v>33598</v>
      </c>
      <c r="I116" s="7" t="s">
        <v>33599</v>
      </c>
      <c r="J116" s="7" t="s">
        <v>33600</v>
      </c>
      <c r="K116" s="7" t="s">
        <v>33601</v>
      </c>
      <c r="L116" s="7" t="s">
        <v>65</v>
      </c>
      <c r="M116" s="7" t="s">
        <v>33060</v>
      </c>
      <c r="N116" s="7" t="s">
        <v>47</v>
      </c>
      <c r="O116" s="7">
        <v>10</v>
      </c>
      <c r="P116" s="7" t="s">
        <v>33076</v>
      </c>
      <c r="Q116" s="7">
        <v>32021</v>
      </c>
      <c r="S116" s="7" t="s">
        <v>33599</v>
      </c>
      <c r="T116" s="7">
        <v>19781226</v>
      </c>
      <c r="U116" s="7">
        <v>119</v>
      </c>
      <c r="V116" s="7">
        <v>200803</v>
      </c>
    </row>
    <row r="117" spans="3:22" ht="16.5" customHeight="1">
      <c r="C117" s="8">
        <v>2118107451</v>
      </c>
      <c r="D117" s="7">
        <v>3241648</v>
      </c>
      <c r="E117" s="12"/>
      <c r="G117" s="7" t="s">
        <v>9058</v>
      </c>
      <c r="H117" s="7" t="s">
        <v>9059</v>
      </c>
      <c r="I117" s="7" t="s">
        <v>33602</v>
      </c>
      <c r="J117" s="7" t="s">
        <v>9060</v>
      </c>
      <c r="K117" s="7" t="s">
        <v>33603</v>
      </c>
      <c r="L117" s="7" t="s">
        <v>65</v>
      </c>
      <c r="M117" s="7" t="s">
        <v>33060</v>
      </c>
      <c r="N117" s="7" t="s">
        <v>47</v>
      </c>
      <c r="O117" s="7">
        <v>10</v>
      </c>
      <c r="P117" s="7" t="s">
        <v>33076</v>
      </c>
      <c r="Q117" s="7">
        <v>32021</v>
      </c>
      <c r="S117" s="7" t="s">
        <v>33599</v>
      </c>
      <c r="T117" s="7">
        <v>19800804</v>
      </c>
      <c r="U117" s="7">
        <v>192</v>
      </c>
      <c r="V117" s="7">
        <v>202004</v>
      </c>
    </row>
    <row r="118" spans="3:22" ht="16.5" customHeight="1">
      <c r="C118" s="8">
        <v>1228130744</v>
      </c>
      <c r="D118" s="7">
        <v>1857038</v>
      </c>
      <c r="E118" s="12"/>
      <c r="G118" s="7" t="s">
        <v>33604</v>
      </c>
      <c r="H118" s="7" t="s">
        <v>33605</v>
      </c>
      <c r="I118" s="7" t="s">
        <v>33606</v>
      </c>
      <c r="K118" s="7" t="s">
        <v>5926</v>
      </c>
      <c r="L118" s="7" t="s">
        <v>65</v>
      </c>
      <c r="M118" s="7" t="s">
        <v>33060</v>
      </c>
      <c r="N118" s="7" t="s">
        <v>47</v>
      </c>
      <c r="O118" s="7">
        <v>10</v>
      </c>
      <c r="P118" s="7" t="s">
        <v>33076</v>
      </c>
      <c r="Q118" s="7">
        <v>32090</v>
      </c>
      <c r="S118" s="7" t="s">
        <v>33606</v>
      </c>
      <c r="T118" s="7">
        <v>19820914</v>
      </c>
      <c r="U118" s="7">
        <v>111</v>
      </c>
      <c r="V118" s="7">
        <v>200111</v>
      </c>
    </row>
    <row r="119" spans="3:22" ht="16.5" customHeight="1">
      <c r="C119" s="8">
        <v>2138108515</v>
      </c>
      <c r="D119" s="7">
        <v>2742097</v>
      </c>
      <c r="E119" s="12"/>
      <c r="G119" s="7" t="s">
        <v>33607</v>
      </c>
      <c r="H119" s="7" t="s">
        <v>33608</v>
      </c>
      <c r="I119" s="7" t="s">
        <v>7811</v>
      </c>
      <c r="K119" s="7" t="s">
        <v>33609</v>
      </c>
      <c r="L119" s="7" t="s">
        <v>65</v>
      </c>
      <c r="M119" s="7" t="s">
        <v>33060</v>
      </c>
      <c r="N119" s="7" t="s">
        <v>47</v>
      </c>
      <c r="O119" s="7">
        <v>10</v>
      </c>
      <c r="P119" s="7" t="s">
        <v>33076</v>
      </c>
      <c r="Q119" s="7">
        <v>32090</v>
      </c>
      <c r="S119" s="7" t="s">
        <v>33606</v>
      </c>
      <c r="T119" s="7">
        <v>19590117</v>
      </c>
      <c r="U119" s="7">
        <v>60</v>
      </c>
      <c r="V119" s="7">
        <v>200312</v>
      </c>
    </row>
    <row r="120" spans="3:22" ht="16.5" customHeight="1">
      <c r="C120" s="8">
        <v>1338101536</v>
      </c>
      <c r="D120" s="7">
        <v>2742098</v>
      </c>
      <c r="E120" s="12"/>
      <c r="G120" s="7" t="s">
        <v>33610</v>
      </c>
      <c r="H120" s="7" t="s">
        <v>33611</v>
      </c>
      <c r="I120" s="7" t="s">
        <v>33612</v>
      </c>
      <c r="K120" s="7" t="s">
        <v>33613</v>
      </c>
      <c r="L120" s="7" t="s">
        <v>65</v>
      </c>
      <c r="M120" s="7" t="s">
        <v>33060</v>
      </c>
      <c r="N120" s="7" t="s">
        <v>47</v>
      </c>
      <c r="O120" s="7">
        <v>10</v>
      </c>
      <c r="P120" s="7" t="s">
        <v>33076</v>
      </c>
      <c r="Q120" s="7">
        <v>33000</v>
      </c>
      <c r="S120" s="7" t="s">
        <v>33614</v>
      </c>
      <c r="T120" s="7">
        <v>19821026</v>
      </c>
      <c r="U120" s="7">
        <v>60</v>
      </c>
      <c r="V120" s="7">
        <v>200312</v>
      </c>
    </row>
    <row r="121" spans="3:22" ht="16.5" customHeight="1">
      <c r="C121" s="8">
        <v>1308106319</v>
      </c>
      <c r="D121" s="7">
        <v>1344492</v>
      </c>
      <c r="E121" s="12"/>
      <c r="G121" s="7" t="s">
        <v>10197</v>
      </c>
      <c r="H121" s="7" t="s">
        <v>12901</v>
      </c>
      <c r="I121" s="7" t="s">
        <v>33615</v>
      </c>
      <c r="K121" s="7" t="s">
        <v>5926</v>
      </c>
      <c r="L121" s="7" t="s">
        <v>65</v>
      </c>
      <c r="M121" s="7" t="s">
        <v>33060</v>
      </c>
      <c r="N121" s="7" t="s">
        <v>47</v>
      </c>
      <c r="O121" s="7">
        <v>10</v>
      </c>
      <c r="P121" s="7" t="s">
        <v>33076</v>
      </c>
      <c r="Q121" s="7">
        <v>33000</v>
      </c>
      <c r="S121" s="7" t="s">
        <v>33614</v>
      </c>
      <c r="T121" s="7">
        <v>19810201</v>
      </c>
      <c r="U121" s="7">
        <v>50</v>
      </c>
      <c r="V121" s="7">
        <v>200107</v>
      </c>
    </row>
    <row r="122" spans="3:22" ht="16.5" customHeight="1">
      <c r="C122" s="8">
        <v>1288103565</v>
      </c>
      <c r="D122" s="7">
        <v>1447135</v>
      </c>
      <c r="E122" s="12"/>
      <c r="G122" s="7" t="s">
        <v>2930</v>
      </c>
      <c r="H122" s="7" t="s">
        <v>33616</v>
      </c>
      <c r="I122" s="7" t="s">
        <v>1043</v>
      </c>
      <c r="J122" s="7" t="s">
        <v>33617</v>
      </c>
      <c r="K122" s="7" t="s">
        <v>33618</v>
      </c>
      <c r="L122" s="7" t="s">
        <v>65</v>
      </c>
      <c r="M122" s="7" t="s">
        <v>33060</v>
      </c>
      <c r="N122" s="7" t="s">
        <v>47</v>
      </c>
      <c r="O122" s="7">
        <v>10</v>
      </c>
      <c r="P122" s="7" t="s">
        <v>33076</v>
      </c>
      <c r="Q122" s="7">
        <v>33000</v>
      </c>
      <c r="S122" s="7" t="s">
        <v>33614</v>
      </c>
      <c r="T122" s="7">
        <v>19830906</v>
      </c>
      <c r="U122" s="7">
        <v>70</v>
      </c>
      <c r="V122" s="7">
        <v>200201</v>
      </c>
    </row>
    <row r="123" spans="3:22" ht="16.5" customHeight="1">
      <c r="C123" s="8">
        <v>1338100482</v>
      </c>
      <c r="D123" s="7">
        <v>2609458</v>
      </c>
      <c r="E123" s="12"/>
      <c r="G123" s="7" t="s">
        <v>33619</v>
      </c>
      <c r="H123" s="7" t="s">
        <v>13791</v>
      </c>
      <c r="I123" s="7" t="s">
        <v>33620</v>
      </c>
      <c r="K123" s="7" t="s">
        <v>5926</v>
      </c>
      <c r="L123" s="7" t="s">
        <v>65</v>
      </c>
      <c r="M123" s="7" t="s">
        <v>33060</v>
      </c>
      <c r="N123" s="7" t="s">
        <v>47</v>
      </c>
      <c r="O123" s="7">
        <v>10</v>
      </c>
      <c r="P123" s="7" t="s">
        <v>33076</v>
      </c>
      <c r="Q123" s="7">
        <v>33201</v>
      </c>
      <c r="S123" s="7" t="s">
        <v>33621</v>
      </c>
      <c r="T123" s="7">
        <v>19770121</v>
      </c>
      <c r="U123" s="7">
        <v>50</v>
      </c>
      <c r="V123" s="7">
        <v>200501</v>
      </c>
    </row>
    <row r="124" spans="3:22" ht="16.5" customHeight="1">
      <c r="C124" s="8">
        <v>2058106398</v>
      </c>
      <c r="D124" s="7">
        <v>3240326</v>
      </c>
      <c r="E124" s="12"/>
      <c r="G124" s="7" t="s">
        <v>33622</v>
      </c>
      <c r="H124" s="7" t="s">
        <v>33623</v>
      </c>
      <c r="I124" s="7" t="s">
        <v>33624</v>
      </c>
      <c r="J124" s="7" t="s">
        <v>33625</v>
      </c>
      <c r="K124" s="7" t="s">
        <v>33626</v>
      </c>
      <c r="L124" s="7" t="s">
        <v>65</v>
      </c>
      <c r="M124" s="7" t="s">
        <v>33060</v>
      </c>
      <c r="N124" s="7" t="s">
        <v>47</v>
      </c>
      <c r="O124" s="7">
        <v>10</v>
      </c>
      <c r="P124" s="7" t="s">
        <v>33076</v>
      </c>
      <c r="Q124" s="7">
        <v>33401</v>
      </c>
      <c r="S124" s="7" t="s">
        <v>7830</v>
      </c>
      <c r="T124" s="7">
        <v>19810519</v>
      </c>
      <c r="U124" s="7">
        <v>346</v>
      </c>
      <c r="V124" s="7">
        <v>200605</v>
      </c>
    </row>
    <row r="125" spans="3:22" ht="16.5" customHeight="1">
      <c r="C125" s="8">
        <v>1088100792</v>
      </c>
      <c r="D125" s="7">
        <v>1687664</v>
      </c>
      <c r="E125" s="12"/>
      <c r="G125" s="7" t="s">
        <v>33627</v>
      </c>
      <c r="H125" s="7" t="s">
        <v>33628</v>
      </c>
      <c r="I125" s="7" t="s">
        <v>33629</v>
      </c>
      <c r="J125" s="7" t="s">
        <v>33630</v>
      </c>
      <c r="K125" s="7" t="s">
        <v>33631</v>
      </c>
      <c r="L125" s="7" t="s">
        <v>65</v>
      </c>
      <c r="M125" s="7" t="s">
        <v>33060</v>
      </c>
      <c r="N125" s="7" t="s">
        <v>47</v>
      </c>
      <c r="O125" s="7">
        <v>10</v>
      </c>
      <c r="P125" s="7" t="s">
        <v>33076</v>
      </c>
      <c r="Q125" s="7">
        <v>33401</v>
      </c>
      <c r="S125" s="7" t="s">
        <v>7830</v>
      </c>
      <c r="T125" s="7">
        <v>19670711</v>
      </c>
      <c r="U125" s="7">
        <v>141</v>
      </c>
      <c r="V125" s="7">
        <v>200803</v>
      </c>
    </row>
    <row r="126" spans="3:22" ht="16.5" customHeight="1">
      <c r="C126" s="8">
        <v>6138277316</v>
      </c>
      <c r="D126" s="7">
        <v>8534431</v>
      </c>
      <c r="E126" s="12"/>
      <c r="G126" s="7" t="s">
        <v>33632</v>
      </c>
      <c r="H126" s="7" t="s">
        <v>33633</v>
      </c>
      <c r="I126" s="7" t="s">
        <v>33634</v>
      </c>
      <c r="J126" s="7" t="s">
        <v>33635</v>
      </c>
      <c r="K126" s="7" t="s">
        <v>33636</v>
      </c>
      <c r="L126" s="7" t="s">
        <v>45</v>
      </c>
      <c r="M126" s="7" t="s">
        <v>33060</v>
      </c>
      <c r="N126" s="7" t="s">
        <v>47</v>
      </c>
      <c r="O126" s="7">
        <v>10</v>
      </c>
      <c r="P126" s="7" t="s">
        <v>33076</v>
      </c>
      <c r="Q126" s="7">
        <v>33990</v>
      </c>
      <c r="S126" s="7" t="s">
        <v>33637</v>
      </c>
      <c r="U126" s="7">
        <v>98</v>
      </c>
      <c r="V126" s="7">
        <v>202211</v>
      </c>
    </row>
    <row r="127" spans="3:22" ht="16.5" customHeight="1">
      <c r="C127" s="8">
        <v>1338103117</v>
      </c>
      <c r="D127" s="7">
        <v>1700195</v>
      </c>
      <c r="E127" s="12"/>
      <c r="G127" s="7" t="s">
        <v>33638</v>
      </c>
      <c r="H127" s="7" t="s">
        <v>32796</v>
      </c>
      <c r="I127" s="7" t="s">
        <v>1043</v>
      </c>
      <c r="K127" s="7" t="s">
        <v>33639</v>
      </c>
      <c r="L127" s="7" t="s">
        <v>65</v>
      </c>
      <c r="M127" s="7" t="s">
        <v>33060</v>
      </c>
      <c r="N127" s="7" t="s">
        <v>47</v>
      </c>
      <c r="O127" s="7">
        <v>10</v>
      </c>
      <c r="P127" s="7" t="s">
        <v>33076</v>
      </c>
      <c r="Q127" s="7">
        <v>33990</v>
      </c>
      <c r="S127" s="7" t="s">
        <v>33637</v>
      </c>
      <c r="T127" s="7">
        <v>19810311</v>
      </c>
      <c r="U127" s="7">
        <v>70</v>
      </c>
      <c r="V127" s="7">
        <v>200011</v>
      </c>
    </row>
    <row r="128" spans="3:22" ht="16.5" customHeight="1">
      <c r="C128" s="8">
        <v>6068302212</v>
      </c>
      <c r="D128" s="7">
        <v>3127857</v>
      </c>
      <c r="E128" s="12"/>
      <c r="G128" s="7" t="s">
        <v>33640</v>
      </c>
      <c r="H128" s="7" t="s">
        <v>7288</v>
      </c>
      <c r="I128" s="7" t="s">
        <v>33641</v>
      </c>
      <c r="J128" s="7" t="s">
        <v>33642</v>
      </c>
      <c r="K128" s="7" t="s">
        <v>33643</v>
      </c>
      <c r="L128" s="7" t="s">
        <v>45</v>
      </c>
      <c r="M128" s="7" t="s">
        <v>33060</v>
      </c>
      <c r="N128" s="7" t="s">
        <v>47</v>
      </c>
      <c r="O128" s="7">
        <v>10</v>
      </c>
      <c r="P128" s="7" t="s">
        <v>33076</v>
      </c>
      <c r="Q128" s="7">
        <v>33999</v>
      </c>
      <c r="S128" s="7" t="s">
        <v>33644</v>
      </c>
      <c r="T128" s="7">
        <v>19850101</v>
      </c>
      <c r="U128" s="7">
        <v>260</v>
      </c>
      <c r="V128" s="7">
        <v>200803</v>
      </c>
    </row>
    <row r="129" spans="3:22" ht="16.5" customHeight="1">
      <c r="C129" s="8">
        <v>6078208658</v>
      </c>
      <c r="D129" s="7">
        <v>7814282</v>
      </c>
      <c r="E129" s="12"/>
      <c r="G129" s="7" t="s">
        <v>33645</v>
      </c>
      <c r="H129" s="7" t="s">
        <v>33646</v>
      </c>
      <c r="I129" s="7" t="s">
        <v>11851</v>
      </c>
      <c r="J129" s="7" t="s">
        <v>33647</v>
      </c>
      <c r="K129" s="7" t="s">
        <v>33648</v>
      </c>
      <c r="L129" s="7" t="s">
        <v>45</v>
      </c>
      <c r="M129" s="7" t="s">
        <v>33060</v>
      </c>
      <c r="N129" s="7" t="s">
        <v>47</v>
      </c>
      <c r="O129" s="7">
        <v>10</v>
      </c>
      <c r="P129" s="7" t="s">
        <v>457</v>
      </c>
      <c r="Q129" s="7">
        <v>37011</v>
      </c>
      <c r="S129" s="7" t="s">
        <v>33649</v>
      </c>
      <c r="U129" s="7">
        <v>116</v>
      </c>
      <c r="V129" s="7">
        <v>202211</v>
      </c>
    </row>
    <row r="130" spans="3:22" ht="16.5" customHeight="1">
      <c r="C130" s="8">
        <v>6088304083</v>
      </c>
      <c r="D130" s="7">
        <v>3736826</v>
      </c>
      <c r="E130" s="12"/>
      <c r="G130" s="7" t="s">
        <v>33650</v>
      </c>
      <c r="H130" s="7" t="s">
        <v>28950</v>
      </c>
      <c r="I130" s="7" t="s">
        <v>33651</v>
      </c>
      <c r="J130" s="7" t="s">
        <v>33652</v>
      </c>
      <c r="K130" s="7" t="s">
        <v>33653</v>
      </c>
      <c r="L130" s="7" t="s">
        <v>45</v>
      </c>
      <c r="M130" s="7" t="s">
        <v>33060</v>
      </c>
      <c r="N130" s="7" t="s">
        <v>47</v>
      </c>
      <c r="O130" s="7">
        <v>10</v>
      </c>
      <c r="P130" s="7" t="s">
        <v>457</v>
      </c>
      <c r="Q130" s="7">
        <v>37011</v>
      </c>
      <c r="S130" s="7" t="s">
        <v>33649</v>
      </c>
      <c r="T130" s="7">
        <v>20020101</v>
      </c>
      <c r="U130" s="7">
        <v>148</v>
      </c>
      <c r="V130" s="7">
        <v>202112</v>
      </c>
    </row>
    <row r="131" spans="3:22" ht="16.5" customHeight="1">
      <c r="C131" s="8">
        <v>6218263448</v>
      </c>
      <c r="D131" s="7">
        <v>7924766</v>
      </c>
      <c r="E131" s="12"/>
      <c r="G131" s="7" t="s">
        <v>33654</v>
      </c>
      <c r="H131" s="7" t="s">
        <v>33655</v>
      </c>
      <c r="J131" s="7" t="s">
        <v>33656</v>
      </c>
      <c r="K131" s="7" t="s">
        <v>33657</v>
      </c>
      <c r="L131" s="7" t="s">
        <v>45</v>
      </c>
      <c r="M131" s="7" t="s">
        <v>33060</v>
      </c>
      <c r="N131" s="7" t="s">
        <v>47</v>
      </c>
      <c r="O131" s="7">
        <v>10</v>
      </c>
      <c r="P131" s="7" t="s">
        <v>457</v>
      </c>
      <c r="Q131" s="7">
        <v>37011</v>
      </c>
      <c r="S131" s="7" t="s">
        <v>33649</v>
      </c>
      <c r="U131" s="7">
        <v>54</v>
      </c>
      <c r="V131" s="7">
        <v>202211</v>
      </c>
    </row>
    <row r="132" spans="3:22" ht="16.5" customHeight="1">
      <c r="C132" s="8">
        <v>5038208996</v>
      </c>
      <c r="D132" s="7">
        <v>7678276</v>
      </c>
      <c r="E132" s="12"/>
      <c r="G132" s="7" t="s">
        <v>33658</v>
      </c>
      <c r="H132" s="7" t="s">
        <v>1412</v>
      </c>
      <c r="I132" s="7" t="s">
        <v>33659</v>
      </c>
      <c r="J132" s="7" t="s">
        <v>33660</v>
      </c>
      <c r="K132" s="7" t="s">
        <v>33661</v>
      </c>
      <c r="L132" s="7" t="s">
        <v>45</v>
      </c>
      <c r="M132" s="7" t="s">
        <v>33060</v>
      </c>
      <c r="N132" s="7" t="s">
        <v>47</v>
      </c>
      <c r="O132" s="7">
        <v>10</v>
      </c>
      <c r="P132" s="7" t="s">
        <v>457</v>
      </c>
      <c r="Q132" s="7">
        <v>38100</v>
      </c>
      <c r="S132" s="7" t="s">
        <v>33662</v>
      </c>
      <c r="U132" s="7">
        <v>55</v>
      </c>
      <c r="V132" s="7">
        <v>202211</v>
      </c>
    </row>
    <row r="133" spans="3:22" ht="16.5" customHeight="1">
      <c r="C133" s="8">
        <v>1338100750</v>
      </c>
      <c r="D133" s="7">
        <v>1328293</v>
      </c>
      <c r="E133" s="12"/>
      <c r="G133" s="7" t="s">
        <v>33663</v>
      </c>
      <c r="H133" s="7" t="s">
        <v>33664</v>
      </c>
      <c r="I133" s="7" t="s">
        <v>1043</v>
      </c>
      <c r="J133" s="7" t="s">
        <v>33665</v>
      </c>
      <c r="K133" s="7" t="s">
        <v>33666</v>
      </c>
      <c r="L133" s="7" t="s">
        <v>65</v>
      </c>
      <c r="M133" s="7" t="s">
        <v>33060</v>
      </c>
      <c r="N133" s="7" t="s">
        <v>47</v>
      </c>
      <c r="O133" s="7">
        <v>10</v>
      </c>
      <c r="P133" s="7" t="s">
        <v>457</v>
      </c>
      <c r="Q133" s="7">
        <v>38120</v>
      </c>
      <c r="S133" s="7" t="s">
        <v>33667</v>
      </c>
      <c r="T133" s="7">
        <v>19740721</v>
      </c>
      <c r="U133" s="7">
        <v>115</v>
      </c>
      <c r="V133" s="7">
        <v>199901</v>
      </c>
    </row>
    <row r="134" spans="3:22" ht="16.5" customHeight="1">
      <c r="C134" s="8">
        <v>6088104455</v>
      </c>
      <c r="D134" s="7">
        <v>7824967</v>
      </c>
      <c r="E134" s="12"/>
      <c r="G134" s="7" t="s">
        <v>8259</v>
      </c>
      <c r="H134" s="7" t="s">
        <v>33668</v>
      </c>
      <c r="I134" s="7" t="s">
        <v>33669</v>
      </c>
      <c r="J134" s="7" t="s">
        <v>33670</v>
      </c>
      <c r="K134" s="7" t="s">
        <v>33671</v>
      </c>
      <c r="L134" s="7" t="s">
        <v>65</v>
      </c>
      <c r="M134" s="7" t="s">
        <v>33060</v>
      </c>
      <c r="N134" s="7" t="s">
        <v>47</v>
      </c>
      <c r="O134" s="7">
        <v>10</v>
      </c>
      <c r="P134" s="7" t="s">
        <v>313</v>
      </c>
      <c r="Q134" s="7">
        <v>41000</v>
      </c>
      <c r="S134" s="7" t="s">
        <v>8606</v>
      </c>
      <c r="U134" s="7">
        <v>109</v>
      </c>
      <c r="V134" s="7">
        <v>201602</v>
      </c>
    </row>
    <row r="135" spans="3:22" ht="16.5" customHeight="1">
      <c r="C135" s="8">
        <v>1208156118</v>
      </c>
      <c r="D135" s="7">
        <v>6942097</v>
      </c>
      <c r="E135" s="12"/>
      <c r="G135" s="7" t="s">
        <v>15954</v>
      </c>
      <c r="H135" s="7" t="s">
        <v>33672</v>
      </c>
      <c r="I135" s="7" t="s">
        <v>33673</v>
      </c>
      <c r="K135" s="7" t="s">
        <v>33674</v>
      </c>
      <c r="L135" s="7" t="s">
        <v>65</v>
      </c>
      <c r="M135" s="7" t="s">
        <v>33060</v>
      </c>
      <c r="N135" s="7" t="s">
        <v>47</v>
      </c>
      <c r="O135" s="7">
        <v>10</v>
      </c>
      <c r="P135" s="7" t="s">
        <v>313</v>
      </c>
      <c r="Q135" s="7">
        <v>41000</v>
      </c>
      <c r="S135" s="7" t="s">
        <v>8606</v>
      </c>
      <c r="U135" s="7">
        <v>4689</v>
      </c>
      <c r="V135" s="7">
        <v>202004</v>
      </c>
    </row>
    <row r="136" spans="3:22" ht="16.5" customHeight="1">
      <c r="C136" s="8">
        <v>2148101859</v>
      </c>
      <c r="D136" s="7">
        <v>7336607</v>
      </c>
      <c r="E136" s="12"/>
      <c r="G136" s="7" t="s">
        <v>8583</v>
      </c>
      <c r="H136" s="7" t="s">
        <v>33675</v>
      </c>
      <c r="I136" s="7" t="s">
        <v>33676</v>
      </c>
      <c r="J136" s="7" t="s">
        <v>33677</v>
      </c>
      <c r="K136" s="7" t="s">
        <v>33678</v>
      </c>
      <c r="L136" s="7" t="s">
        <v>65</v>
      </c>
      <c r="M136" s="7" t="s">
        <v>33060</v>
      </c>
      <c r="N136" s="7" t="s">
        <v>47</v>
      </c>
      <c r="O136" s="7">
        <v>10</v>
      </c>
      <c r="P136" s="7" t="s">
        <v>313</v>
      </c>
      <c r="Q136" s="7">
        <v>41000</v>
      </c>
      <c r="S136" s="7" t="s">
        <v>8606</v>
      </c>
      <c r="U136" s="7">
        <v>67</v>
      </c>
      <c r="V136" s="7">
        <v>201911</v>
      </c>
    </row>
    <row r="137" spans="3:22" ht="16.5" customHeight="1">
      <c r="C137" s="8">
        <v>1358261046</v>
      </c>
      <c r="D137" s="7">
        <v>3874373</v>
      </c>
      <c r="E137" s="12"/>
      <c r="G137" s="7" t="s">
        <v>33679</v>
      </c>
      <c r="H137" s="7" t="s">
        <v>33680</v>
      </c>
      <c r="I137" s="7" t="s">
        <v>33681</v>
      </c>
      <c r="J137" s="7" t="s">
        <v>33682</v>
      </c>
      <c r="K137" s="7" t="s">
        <v>33683</v>
      </c>
      <c r="L137" s="7" t="s">
        <v>45</v>
      </c>
      <c r="M137" s="7" t="s">
        <v>33060</v>
      </c>
      <c r="N137" s="7" t="s">
        <v>47</v>
      </c>
      <c r="O137" s="7">
        <v>10</v>
      </c>
      <c r="P137" s="7" t="s">
        <v>313</v>
      </c>
      <c r="Q137" s="7">
        <v>41111</v>
      </c>
      <c r="S137" s="7" t="s">
        <v>33684</v>
      </c>
      <c r="T137" s="7">
        <v>20010701</v>
      </c>
      <c r="U137" s="7">
        <v>51</v>
      </c>
      <c r="V137" s="7">
        <v>202004</v>
      </c>
    </row>
    <row r="138" spans="3:22" ht="16.5" customHeight="1">
      <c r="C138" s="8">
        <v>5038262461</v>
      </c>
      <c r="D138" s="7">
        <v>3331884</v>
      </c>
      <c r="E138" s="12"/>
      <c r="G138" s="7" t="s">
        <v>33685</v>
      </c>
      <c r="H138" s="7" t="s">
        <v>33686</v>
      </c>
      <c r="I138" s="7" t="s">
        <v>33687</v>
      </c>
      <c r="J138" s="7" t="s">
        <v>33688</v>
      </c>
      <c r="K138" s="7" t="s">
        <v>33689</v>
      </c>
      <c r="L138" s="7" t="s">
        <v>45</v>
      </c>
      <c r="M138" s="7" t="s">
        <v>33060</v>
      </c>
      <c r="N138" s="7" t="s">
        <v>47</v>
      </c>
      <c r="O138" s="7">
        <v>10</v>
      </c>
      <c r="P138" s="7" t="s">
        <v>313</v>
      </c>
      <c r="Q138" s="7">
        <v>41111</v>
      </c>
      <c r="S138" s="7" t="s">
        <v>33684</v>
      </c>
      <c r="T138" s="7">
        <v>20040601</v>
      </c>
      <c r="U138" s="7">
        <v>69</v>
      </c>
      <c r="V138" s="7">
        <v>201903</v>
      </c>
    </row>
    <row r="139" spans="3:22" ht="16.5" customHeight="1">
      <c r="C139" s="8">
        <v>1028300013</v>
      </c>
      <c r="D139" s="7">
        <v>2299612</v>
      </c>
      <c r="E139" s="12"/>
      <c r="G139" s="7" t="s">
        <v>33690</v>
      </c>
      <c r="H139" s="7" t="s">
        <v>33691</v>
      </c>
      <c r="I139" s="7" t="s">
        <v>33692</v>
      </c>
      <c r="J139" s="7" t="s">
        <v>33693</v>
      </c>
      <c r="K139" s="7" t="s">
        <v>33694</v>
      </c>
      <c r="L139" s="7" t="s">
        <v>45</v>
      </c>
      <c r="M139" s="7" t="s">
        <v>33060</v>
      </c>
      <c r="N139" s="7" t="s">
        <v>47</v>
      </c>
      <c r="O139" s="7">
        <v>10</v>
      </c>
      <c r="P139" s="7" t="s">
        <v>313</v>
      </c>
      <c r="Q139" s="7">
        <v>41120</v>
      </c>
      <c r="S139" s="7" t="s">
        <v>33695</v>
      </c>
      <c r="U139" s="7">
        <v>68</v>
      </c>
      <c r="V139" s="7">
        <v>201903</v>
      </c>
    </row>
    <row r="140" spans="3:22" ht="16.5" customHeight="1">
      <c r="C140" s="8">
        <v>6018300091</v>
      </c>
      <c r="D140" s="7">
        <v>3944620</v>
      </c>
      <c r="E140" s="12"/>
      <c r="G140" s="7" t="s">
        <v>33696</v>
      </c>
      <c r="H140" s="7" t="s">
        <v>33697</v>
      </c>
      <c r="I140" s="7" t="s">
        <v>33698</v>
      </c>
      <c r="J140" s="7" t="s">
        <v>33699</v>
      </c>
      <c r="K140" s="7" t="s">
        <v>33700</v>
      </c>
      <c r="L140" s="7" t="s">
        <v>45</v>
      </c>
      <c r="M140" s="7" t="s">
        <v>33060</v>
      </c>
      <c r="N140" s="7" t="s">
        <v>47</v>
      </c>
      <c r="O140" s="7">
        <v>10</v>
      </c>
      <c r="P140" s="7" t="s">
        <v>313</v>
      </c>
      <c r="Q140" s="7">
        <v>41121</v>
      </c>
      <c r="S140" s="7" t="s">
        <v>21956</v>
      </c>
      <c r="T140" s="7">
        <v>20050310</v>
      </c>
      <c r="U140" s="7">
        <v>101</v>
      </c>
      <c r="V140" s="7">
        <v>201903</v>
      </c>
    </row>
    <row r="141" spans="3:22" ht="16.5" customHeight="1">
      <c r="C141" s="8">
        <v>2038100233</v>
      </c>
      <c r="D141" s="7">
        <v>1255946</v>
      </c>
      <c r="E141" s="12"/>
      <c r="G141" s="7" t="s">
        <v>33701</v>
      </c>
      <c r="H141" s="7" t="s">
        <v>2178</v>
      </c>
      <c r="I141" s="7" t="s">
        <v>33702</v>
      </c>
      <c r="J141" s="7" t="s">
        <v>33703</v>
      </c>
      <c r="K141" s="7" t="s">
        <v>33704</v>
      </c>
      <c r="L141" s="7" t="s">
        <v>65</v>
      </c>
      <c r="M141" s="7" t="s">
        <v>33060</v>
      </c>
      <c r="N141" s="7" t="s">
        <v>47</v>
      </c>
      <c r="O141" s="7">
        <v>10</v>
      </c>
      <c r="P141" s="7" t="s">
        <v>313</v>
      </c>
      <c r="Q141" s="7">
        <v>41200</v>
      </c>
      <c r="S141" s="7" t="s">
        <v>33705</v>
      </c>
      <c r="T141" s="7">
        <v>19700321</v>
      </c>
      <c r="U141" s="7">
        <v>88</v>
      </c>
      <c r="V141" s="7">
        <v>199901</v>
      </c>
    </row>
    <row r="142" spans="3:22" ht="16.5" customHeight="1">
      <c r="C142" s="8">
        <v>1258204693</v>
      </c>
      <c r="D142" s="7">
        <v>2503404</v>
      </c>
      <c r="E142" s="12"/>
      <c r="G142" s="7" t="s">
        <v>33706</v>
      </c>
      <c r="H142" s="7" t="s">
        <v>5423</v>
      </c>
      <c r="I142" s="7" t="s">
        <v>33707</v>
      </c>
      <c r="J142" s="7" t="s">
        <v>33708</v>
      </c>
      <c r="K142" s="7" t="s">
        <v>33709</v>
      </c>
      <c r="L142" s="7" t="s">
        <v>45</v>
      </c>
      <c r="M142" s="7" t="s">
        <v>33060</v>
      </c>
      <c r="N142" s="7" t="s">
        <v>47</v>
      </c>
      <c r="O142" s="7">
        <v>10</v>
      </c>
      <c r="P142" s="7" t="s">
        <v>313</v>
      </c>
      <c r="Q142" s="7">
        <v>41200</v>
      </c>
      <c r="S142" s="7" t="s">
        <v>33705</v>
      </c>
      <c r="T142" s="7">
        <v>20091229</v>
      </c>
      <c r="U142" s="7">
        <v>2826</v>
      </c>
      <c r="V142" s="7">
        <v>202207</v>
      </c>
    </row>
    <row r="143" spans="3:22" ht="16.5" customHeight="1">
      <c r="C143" s="8">
        <v>2118103945</v>
      </c>
      <c r="D143" s="7">
        <v>1504947</v>
      </c>
      <c r="E143" s="12"/>
      <c r="G143" s="7" t="s">
        <v>33710</v>
      </c>
      <c r="H143" s="7" t="s">
        <v>33711</v>
      </c>
      <c r="I143" s="7" t="s">
        <v>33712</v>
      </c>
      <c r="J143" s="7" t="s">
        <v>33713</v>
      </c>
      <c r="K143" s="7" t="s">
        <v>33714</v>
      </c>
      <c r="L143" s="7" t="s">
        <v>65</v>
      </c>
      <c r="M143" s="7" t="s">
        <v>33060</v>
      </c>
      <c r="N143" s="7" t="s">
        <v>47</v>
      </c>
      <c r="O143" s="7">
        <v>10</v>
      </c>
      <c r="P143" s="7" t="s">
        <v>313</v>
      </c>
      <c r="Q143" s="7">
        <v>41220</v>
      </c>
      <c r="S143" s="7" t="s">
        <v>33715</v>
      </c>
      <c r="T143" s="7">
        <v>19650101</v>
      </c>
      <c r="U143" s="7">
        <v>243</v>
      </c>
      <c r="V143" s="7">
        <v>199907</v>
      </c>
    </row>
    <row r="144" spans="3:22" ht="16.5" customHeight="1">
      <c r="C144" s="8">
        <v>5018180746</v>
      </c>
      <c r="D144" s="7">
        <v>2126860</v>
      </c>
      <c r="E144" s="12"/>
      <c r="G144" s="7" t="s">
        <v>33716</v>
      </c>
      <c r="H144" s="7" t="s">
        <v>2977</v>
      </c>
      <c r="I144" s="7" t="s">
        <v>33717</v>
      </c>
      <c r="J144" s="7" t="s">
        <v>33718</v>
      </c>
      <c r="K144" s="7" t="s">
        <v>33719</v>
      </c>
      <c r="L144" s="7" t="s">
        <v>65</v>
      </c>
      <c r="M144" s="7" t="s">
        <v>33060</v>
      </c>
      <c r="N144" s="7" t="s">
        <v>47</v>
      </c>
      <c r="O144" s="7">
        <v>10</v>
      </c>
      <c r="P144" s="7" t="s">
        <v>313</v>
      </c>
      <c r="Q144" s="7">
        <v>41220</v>
      </c>
      <c r="S144" s="7" t="s">
        <v>33715</v>
      </c>
      <c r="T144" s="7">
        <v>19800319</v>
      </c>
      <c r="U144" s="7">
        <v>70</v>
      </c>
      <c r="V144" s="7">
        <v>200405</v>
      </c>
    </row>
    <row r="145" spans="3:22" ht="16.5" customHeight="1">
      <c r="C145" s="8">
        <v>1168105566</v>
      </c>
      <c r="D145" s="7">
        <v>6916033</v>
      </c>
      <c r="E145" s="12"/>
      <c r="G145" s="7" t="s">
        <v>8281</v>
      </c>
      <c r="H145" s="7" t="s">
        <v>3708</v>
      </c>
      <c r="I145" s="7" t="s">
        <v>33705</v>
      </c>
      <c r="J145" s="7" t="s">
        <v>33720</v>
      </c>
      <c r="K145" s="7" t="s">
        <v>33721</v>
      </c>
      <c r="L145" s="7" t="s">
        <v>65</v>
      </c>
      <c r="M145" s="7" t="s">
        <v>33060</v>
      </c>
      <c r="N145" s="7" t="s">
        <v>47</v>
      </c>
      <c r="O145" s="7">
        <v>10</v>
      </c>
      <c r="P145" s="7" t="s">
        <v>313</v>
      </c>
      <c r="Q145" s="7">
        <v>41229</v>
      </c>
      <c r="S145" s="7" t="s">
        <v>33722</v>
      </c>
      <c r="U145" s="7">
        <v>508</v>
      </c>
      <c r="V145" s="7">
        <v>201601</v>
      </c>
    </row>
    <row r="146" spans="3:22" ht="16.5" customHeight="1">
      <c r="C146" s="8">
        <v>5088203676</v>
      </c>
      <c r="D146" s="7">
        <v>2570801</v>
      </c>
      <c r="E146" s="12"/>
      <c r="G146" s="7" t="s">
        <v>2484</v>
      </c>
      <c r="H146" s="7" t="s">
        <v>5423</v>
      </c>
      <c r="I146" s="7" t="s">
        <v>33707</v>
      </c>
      <c r="J146" s="7" t="s">
        <v>33723</v>
      </c>
      <c r="K146" s="7" t="s">
        <v>33724</v>
      </c>
      <c r="L146" s="7" t="s">
        <v>45</v>
      </c>
      <c r="M146" s="7" t="s">
        <v>33060</v>
      </c>
      <c r="N146" s="7" t="s">
        <v>47</v>
      </c>
      <c r="O146" s="7">
        <v>10</v>
      </c>
      <c r="P146" s="7" t="s">
        <v>313</v>
      </c>
      <c r="Q146" s="7">
        <v>42121</v>
      </c>
      <c r="S146" s="7" t="s">
        <v>8614</v>
      </c>
      <c r="U146" s="7">
        <v>2826</v>
      </c>
      <c r="V146" s="7">
        <v>202207</v>
      </c>
    </row>
    <row r="147" spans="3:22" ht="16.5" customHeight="1">
      <c r="C147" s="8">
        <v>6128204125</v>
      </c>
      <c r="D147" s="7">
        <v>2582478</v>
      </c>
      <c r="E147" s="12"/>
      <c r="G147" s="7" t="s">
        <v>2484</v>
      </c>
      <c r="H147" s="7" t="s">
        <v>33725</v>
      </c>
      <c r="I147" s="7" t="s">
        <v>28525</v>
      </c>
      <c r="J147" s="7" t="s">
        <v>33726</v>
      </c>
      <c r="K147" s="7" t="s">
        <v>33727</v>
      </c>
      <c r="L147" s="7" t="s">
        <v>45</v>
      </c>
      <c r="M147" s="7" t="s">
        <v>33060</v>
      </c>
      <c r="N147" s="7" t="s">
        <v>47</v>
      </c>
      <c r="O147" s="7">
        <v>10</v>
      </c>
      <c r="P147" s="7" t="s">
        <v>313</v>
      </c>
      <c r="Q147" s="7">
        <v>42121</v>
      </c>
      <c r="S147" s="7" t="s">
        <v>8614</v>
      </c>
      <c r="U147" s="7">
        <v>2826</v>
      </c>
      <c r="V147" s="7">
        <v>202207</v>
      </c>
    </row>
    <row r="148" spans="3:22" ht="16.5" customHeight="1">
      <c r="C148" s="8">
        <v>6158204196</v>
      </c>
      <c r="D148" s="7">
        <v>2584145</v>
      </c>
      <c r="E148" s="12"/>
      <c r="G148" s="7" t="s">
        <v>2484</v>
      </c>
      <c r="H148" s="7" t="s">
        <v>5423</v>
      </c>
      <c r="I148" s="7" t="s">
        <v>28525</v>
      </c>
      <c r="J148" s="7" t="s">
        <v>33728</v>
      </c>
      <c r="K148" s="7" t="s">
        <v>33729</v>
      </c>
      <c r="L148" s="7" t="s">
        <v>45</v>
      </c>
      <c r="M148" s="7" t="s">
        <v>33060</v>
      </c>
      <c r="N148" s="7" t="s">
        <v>47</v>
      </c>
      <c r="O148" s="7">
        <v>10</v>
      </c>
      <c r="P148" s="7" t="s">
        <v>313</v>
      </c>
      <c r="Q148" s="7">
        <v>42121</v>
      </c>
      <c r="S148" s="7" t="s">
        <v>8614</v>
      </c>
      <c r="U148" s="7">
        <v>2826</v>
      </c>
      <c r="V148" s="7">
        <v>202207</v>
      </c>
    </row>
    <row r="149" spans="3:22" ht="16.5" customHeight="1">
      <c r="C149" s="8">
        <v>5028206597</v>
      </c>
      <c r="D149" s="7">
        <v>1239919</v>
      </c>
      <c r="E149" s="12"/>
      <c r="G149" s="7" t="s">
        <v>33730</v>
      </c>
      <c r="H149" s="7" t="s">
        <v>9083</v>
      </c>
      <c r="I149" s="7" t="s">
        <v>33731</v>
      </c>
      <c r="J149" s="7" t="s">
        <v>33732</v>
      </c>
      <c r="K149" s="7" t="s">
        <v>33733</v>
      </c>
      <c r="L149" s="7" t="s">
        <v>45</v>
      </c>
      <c r="M149" s="7" t="s">
        <v>33060</v>
      </c>
      <c r="N149" s="7" t="s">
        <v>47</v>
      </c>
      <c r="O149" s="7">
        <v>10</v>
      </c>
      <c r="P149" s="7" t="s">
        <v>313</v>
      </c>
      <c r="Q149" s="7">
        <v>42121</v>
      </c>
      <c r="S149" s="7" t="s">
        <v>8614</v>
      </c>
      <c r="T149" s="7">
        <v>19740607</v>
      </c>
      <c r="U149" s="7">
        <v>3200</v>
      </c>
      <c r="V149" s="7">
        <v>200204</v>
      </c>
    </row>
    <row r="150" spans="3:22" ht="16.5" customHeight="1">
      <c r="C150" s="8">
        <v>5148207167</v>
      </c>
      <c r="D150" s="7">
        <v>2573081</v>
      </c>
      <c r="E150" s="12"/>
      <c r="G150" s="7" t="s">
        <v>2484</v>
      </c>
      <c r="H150" s="7" t="s">
        <v>33734</v>
      </c>
      <c r="I150" s="7" t="s">
        <v>28525</v>
      </c>
      <c r="J150" s="7" t="s">
        <v>33735</v>
      </c>
      <c r="K150" s="7" t="s">
        <v>33736</v>
      </c>
      <c r="L150" s="7" t="s">
        <v>45</v>
      </c>
      <c r="M150" s="7" t="s">
        <v>33060</v>
      </c>
      <c r="N150" s="7" t="s">
        <v>47</v>
      </c>
      <c r="O150" s="7">
        <v>10</v>
      </c>
      <c r="P150" s="7" t="s">
        <v>313</v>
      </c>
      <c r="Q150" s="7">
        <v>42121</v>
      </c>
      <c r="S150" s="7" t="s">
        <v>8614</v>
      </c>
      <c r="U150" s="7">
        <v>2826</v>
      </c>
      <c r="V150" s="7">
        <v>202207</v>
      </c>
    </row>
    <row r="151" spans="3:22" ht="16.5" customHeight="1">
      <c r="C151" s="8">
        <v>3108203628</v>
      </c>
      <c r="D151" s="7">
        <v>3310423</v>
      </c>
      <c r="E151" s="12"/>
      <c r="G151" s="7" t="s">
        <v>33737</v>
      </c>
      <c r="H151" s="7" t="s">
        <v>5423</v>
      </c>
      <c r="I151" s="7" t="s">
        <v>33707</v>
      </c>
      <c r="J151" s="7" t="s">
        <v>33738</v>
      </c>
      <c r="K151" s="7" t="s">
        <v>33739</v>
      </c>
      <c r="L151" s="7" t="s">
        <v>45</v>
      </c>
      <c r="M151" s="7" t="s">
        <v>33060</v>
      </c>
      <c r="N151" s="7" t="s">
        <v>47</v>
      </c>
      <c r="O151" s="7">
        <v>10</v>
      </c>
      <c r="P151" s="7" t="s">
        <v>313</v>
      </c>
      <c r="Q151" s="7">
        <v>42121</v>
      </c>
      <c r="S151" s="7" t="s">
        <v>8614</v>
      </c>
      <c r="U151" s="7">
        <v>2826</v>
      </c>
      <c r="V151" s="7">
        <v>202207</v>
      </c>
    </row>
    <row r="152" spans="3:22" ht="16.5" customHeight="1">
      <c r="C152" s="8">
        <v>1078206183</v>
      </c>
      <c r="D152" s="7">
        <v>2841158</v>
      </c>
      <c r="E152" s="12"/>
      <c r="G152" s="7" t="s">
        <v>16059</v>
      </c>
      <c r="H152" s="7" t="s">
        <v>33740</v>
      </c>
      <c r="I152" s="7" t="s">
        <v>33741</v>
      </c>
      <c r="J152" s="7" t="s">
        <v>33742</v>
      </c>
      <c r="K152" s="7" t="s">
        <v>33743</v>
      </c>
      <c r="L152" s="7" t="s">
        <v>45</v>
      </c>
      <c r="M152" s="7" t="s">
        <v>33060</v>
      </c>
      <c r="N152" s="7" t="s">
        <v>47</v>
      </c>
      <c r="O152" s="7">
        <v>10</v>
      </c>
      <c r="P152" s="7" t="s">
        <v>313</v>
      </c>
      <c r="Q152" s="7">
        <v>42121</v>
      </c>
      <c r="S152" s="7" t="s">
        <v>8614</v>
      </c>
      <c r="T152" s="7">
        <v>19780601</v>
      </c>
      <c r="U152" s="7">
        <v>115</v>
      </c>
      <c r="V152" s="7">
        <v>200707</v>
      </c>
    </row>
    <row r="153" spans="3:22" ht="16.5" customHeight="1">
      <c r="C153" s="8">
        <v>1398201278</v>
      </c>
      <c r="D153" s="7">
        <v>2530111</v>
      </c>
      <c r="E153" s="12"/>
      <c r="G153" s="7" t="s">
        <v>2484</v>
      </c>
      <c r="H153" s="7" t="s">
        <v>33744</v>
      </c>
      <c r="I153" s="7" t="s">
        <v>16141</v>
      </c>
      <c r="J153" s="7" t="s">
        <v>33745</v>
      </c>
      <c r="K153" s="7" t="s">
        <v>33746</v>
      </c>
      <c r="L153" s="7" t="s">
        <v>45</v>
      </c>
      <c r="M153" s="7" t="s">
        <v>33060</v>
      </c>
      <c r="N153" s="7" t="s">
        <v>47</v>
      </c>
      <c r="O153" s="7">
        <v>10</v>
      </c>
      <c r="P153" s="7" t="s">
        <v>313</v>
      </c>
      <c r="Q153" s="7">
        <v>42121</v>
      </c>
      <c r="S153" s="7" t="s">
        <v>8614</v>
      </c>
      <c r="T153" s="7">
        <v>20111228</v>
      </c>
      <c r="U153" s="7">
        <v>2826</v>
      </c>
      <c r="V153" s="7">
        <v>202207</v>
      </c>
    </row>
    <row r="154" spans="3:22" ht="16.5" customHeight="1">
      <c r="C154" s="8">
        <v>2138190810</v>
      </c>
      <c r="D154" s="7">
        <v>3044578</v>
      </c>
      <c r="E154" s="12"/>
      <c r="G154" s="7" t="s">
        <v>33747</v>
      </c>
      <c r="H154" s="7" t="s">
        <v>33748</v>
      </c>
      <c r="I154" s="7" t="s">
        <v>33749</v>
      </c>
      <c r="J154" s="7" t="s">
        <v>33750</v>
      </c>
      <c r="K154" s="7" t="s">
        <v>33751</v>
      </c>
      <c r="L154" s="7" t="s">
        <v>65</v>
      </c>
      <c r="M154" s="7" t="s">
        <v>33060</v>
      </c>
      <c r="N154" s="7" t="s">
        <v>47</v>
      </c>
      <c r="O154" s="7">
        <v>10</v>
      </c>
      <c r="P154" s="7" t="s">
        <v>313</v>
      </c>
      <c r="Q154" s="7">
        <v>42131</v>
      </c>
      <c r="S154" s="7" t="s">
        <v>33752</v>
      </c>
      <c r="T154" s="7">
        <v>19820101</v>
      </c>
      <c r="U154" s="7">
        <v>63</v>
      </c>
      <c r="V154" s="7">
        <v>200807</v>
      </c>
    </row>
    <row r="155" spans="3:22" ht="16.5" customHeight="1">
      <c r="C155" s="8">
        <v>1208193649</v>
      </c>
      <c r="D155" s="7">
        <v>6942125</v>
      </c>
      <c r="E155" s="12"/>
      <c r="G155" s="7" t="s">
        <v>33753</v>
      </c>
      <c r="H155" s="7" t="s">
        <v>939</v>
      </c>
      <c r="I155" s="7" t="s">
        <v>33754</v>
      </c>
      <c r="K155" s="7" t="s">
        <v>5926</v>
      </c>
      <c r="L155" s="7" t="s">
        <v>65</v>
      </c>
      <c r="M155" s="7" t="s">
        <v>33060</v>
      </c>
      <c r="N155" s="7" t="s">
        <v>47</v>
      </c>
      <c r="O155" s="7">
        <v>10</v>
      </c>
      <c r="P155" s="7" t="s">
        <v>313</v>
      </c>
      <c r="Q155" s="7">
        <v>42310</v>
      </c>
      <c r="S155" s="7" t="s">
        <v>8852</v>
      </c>
      <c r="U155" s="7">
        <v>162</v>
      </c>
      <c r="V155" s="7">
        <v>201804</v>
      </c>
    </row>
    <row r="156" spans="3:22" ht="16.5" customHeight="1">
      <c r="C156" s="8">
        <v>7508200227</v>
      </c>
      <c r="D156" s="7">
        <v>8737832</v>
      </c>
      <c r="E156" s="12"/>
      <c r="G156" s="7" t="s">
        <v>33755</v>
      </c>
      <c r="H156" s="7" t="s">
        <v>33756</v>
      </c>
      <c r="I156" s="7" t="s">
        <v>33757</v>
      </c>
      <c r="J156" s="7" t="s">
        <v>33758</v>
      </c>
      <c r="K156" s="7" t="s">
        <v>33759</v>
      </c>
      <c r="L156" s="7" t="s">
        <v>45</v>
      </c>
      <c r="M156" s="7" t="s">
        <v>33060</v>
      </c>
      <c r="N156" s="7" t="s">
        <v>47</v>
      </c>
      <c r="O156" s="7">
        <v>10</v>
      </c>
      <c r="P156" s="7" t="s">
        <v>33760</v>
      </c>
      <c r="Q156" s="7">
        <v>46000</v>
      </c>
      <c r="S156" s="7" t="s">
        <v>33761</v>
      </c>
      <c r="U156" s="7">
        <v>66</v>
      </c>
      <c r="V156" s="7">
        <v>202004</v>
      </c>
    </row>
    <row r="157" spans="3:22" ht="16.5" customHeight="1">
      <c r="C157" s="8">
        <v>5138267764</v>
      </c>
      <c r="D157" s="7">
        <v>7729730</v>
      </c>
      <c r="E157" s="12"/>
      <c r="G157" s="7" t="s">
        <v>33762</v>
      </c>
      <c r="H157" s="7" t="s">
        <v>16420</v>
      </c>
      <c r="I157" s="7" t="s">
        <v>33763</v>
      </c>
      <c r="J157" s="7" t="s">
        <v>33764</v>
      </c>
      <c r="K157" s="7" t="s">
        <v>33765</v>
      </c>
      <c r="L157" s="7" t="s">
        <v>45</v>
      </c>
      <c r="M157" s="7" t="s">
        <v>33060</v>
      </c>
      <c r="N157" s="7" t="s">
        <v>47</v>
      </c>
      <c r="O157" s="7">
        <v>10</v>
      </c>
      <c r="P157" s="7" t="s">
        <v>33760</v>
      </c>
      <c r="Q157" s="7">
        <v>46000</v>
      </c>
      <c r="S157" s="7" t="s">
        <v>33761</v>
      </c>
      <c r="U157" s="7">
        <v>57</v>
      </c>
      <c r="V157" s="7">
        <v>201903</v>
      </c>
    </row>
    <row r="158" spans="3:22" ht="16.5" customHeight="1">
      <c r="C158" s="8">
        <v>7798200039</v>
      </c>
      <c r="D158" s="7">
        <v>8490222</v>
      </c>
      <c r="E158" s="12"/>
      <c r="G158" s="7" t="s">
        <v>33766</v>
      </c>
      <c r="H158" s="7" t="s">
        <v>10350</v>
      </c>
      <c r="I158" s="7" t="s">
        <v>33767</v>
      </c>
      <c r="J158" s="7" t="s">
        <v>33768</v>
      </c>
      <c r="K158" s="7" t="s">
        <v>33769</v>
      </c>
      <c r="L158" s="7" t="s">
        <v>45</v>
      </c>
      <c r="M158" s="7" t="s">
        <v>33060</v>
      </c>
      <c r="N158" s="7" t="s">
        <v>47</v>
      </c>
      <c r="O158" s="7">
        <v>10</v>
      </c>
      <c r="P158" s="7" t="s">
        <v>33760</v>
      </c>
      <c r="Q158" s="7">
        <v>46000</v>
      </c>
      <c r="S158" s="7" t="s">
        <v>33761</v>
      </c>
      <c r="T158" s="7">
        <v>20150409</v>
      </c>
      <c r="U158" s="7">
        <v>62</v>
      </c>
      <c r="V158" s="7">
        <v>201903</v>
      </c>
    </row>
    <row r="159" spans="3:22" ht="16.5" customHeight="1">
      <c r="C159" s="8">
        <v>1208627999</v>
      </c>
      <c r="D159" s="7">
        <v>6943449</v>
      </c>
      <c r="E159" s="12"/>
      <c r="G159" s="7" t="s">
        <v>33770</v>
      </c>
      <c r="H159" s="7" t="s">
        <v>33771</v>
      </c>
      <c r="I159" s="7" t="s">
        <v>33772</v>
      </c>
      <c r="K159" s="7" t="s">
        <v>33773</v>
      </c>
      <c r="L159" s="7" t="s">
        <v>65</v>
      </c>
      <c r="M159" s="7" t="s">
        <v>33060</v>
      </c>
      <c r="N159" s="7" t="s">
        <v>47</v>
      </c>
      <c r="O159" s="7">
        <v>10</v>
      </c>
      <c r="P159" s="7" t="s">
        <v>33760</v>
      </c>
      <c r="Q159" s="7">
        <v>46000</v>
      </c>
      <c r="S159" s="7" t="s">
        <v>33761</v>
      </c>
      <c r="U159" s="7">
        <v>72</v>
      </c>
      <c r="V159" s="7">
        <v>201603</v>
      </c>
    </row>
    <row r="160" spans="3:22" ht="16.5" customHeight="1">
      <c r="C160" s="8">
        <v>1048159195</v>
      </c>
      <c r="D160" s="7">
        <v>6842035</v>
      </c>
      <c r="E160" s="12"/>
      <c r="G160" s="7" t="s">
        <v>33774</v>
      </c>
      <c r="H160" s="7" t="s">
        <v>13344</v>
      </c>
      <c r="I160" s="7" t="s">
        <v>33775</v>
      </c>
      <c r="K160" s="7" t="s">
        <v>33776</v>
      </c>
      <c r="L160" s="7" t="s">
        <v>65</v>
      </c>
      <c r="M160" s="7" t="s">
        <v>33060</v>
      </c>
      <c r="N160" s="7" t="s">
        <v>47</v>
      </c>
      <c r="O160" s="7">
        <v>10</v>
      </c>
      <c r="P160" s="7" t="s">
        <v>33760</v>
      </c>
      <c r="Q160" s="7">
        <v>46000</v>
      </c>
      <c r="S160" s="7" t="s">
        <v>33761</v>
      </c>
      <c r="U160" s="7">
        <v>1269</v>
      </c>
      <c r="V160" s="7">
        <v>201602</v>
      </c>
    </row>
    <row r="161" spans="3:22" ht="16.5" customHeight="1">
      <c r="C161" s="8">
        <v>5138271180</v>
      </c>
      <c r="D161" s="7">
        <v>7729768</v>
      </c>
      <c r="E161" s="12"/>
      <c r="G161" s="7" t="s">
        <v>33777</v>
      </c>
      <c r="H161" s="7" t="s">
        <v>33778</v>
      </c>
      <c r="I161" s="7" t="s">
        <v>33779</v>
      </c>
      <c r="K161" s="7" t="s">
        <v>33780</v>
      </c>
      <c r="L161" s="7" t="s">
        <v>45</v>
      </c>
      <c r="M161" s="7" t="s">
        <v>33060</v>
      </c>
      <c r="N161" s="7" t="s">
        <v>47</v>
      </c>
      <c r="O161" s="7">
        <v>10</v>
      </c>
      <c r="P161" s="7" t="s">
        <v>33760</v>
      </c>
      <c r="Q161" s="7">
        <v>46000</v>
      </c>
      <c r="S161" s="7" t="s">
        <v>33761</v>
      </c>
      <c r="U161" s="7">
        <v>60</v>
      </c>
      <c r="V161" s="7">
        <v>202211</v>
      </c>
    </row>
    <row r="162" spans="3:22" ht="16.5" customHeight="1">
      <c r="C162" s="8">
        <v>2218216497</v>
      </c>
      <c r="D162" s="7">
        <v>7372196</v>
      </c>
      <c r="E162" s="12"/>
      <c r="G162" s="7" t="s">
        <v>33781</v>
      </c>
      <c r="H162" s="7" t="s">
        <v>33782</v>
      </c>
      <c r="I162" s="7" t="s">
        <v>33783</v>
      </c>
      <c r="J162" s="7" t="s">
        <v>33784</v>
      </c>
      <c r="K162" s="7" t="s">
        <v>33785</v>
      </c>
      <c r="L162" s="7" t="s">
        <v>45</v>
      </c>
      <c r="M162" s="7" t="s">
        <v>33060</v>
      </c>
      <c r="N162" s="7" t="s">
        <v>47</v>
      </c>
      <c r="O162" s="7">
        <v>10</v>
      </c>
      <c r="P162" s="7" t="s">
        <v>33760</v>
      </c>
      <c r="Q162" s="7">
        <v>46000</v>
      </c>
      <c r="S162" s="7" t="s">
        <v>33761</v>
      </c>
      <c r="U162" s="7">
        <v>2020</v>
      </c>
      <c r="V162" s="7">
        <v>202207</v>
      </c>
    </row>
    <row r="163" spans="3:22" ht="16.5" customHeight="1">
      <c r="C163" s="8">
        <v>3128131331</v>
      </c>
      <c r="D163" s="7">
        <v>7490437</v>
      </c>
      <c r="E163" s="12"/>
      <c r="G163" s="7" t="s">
        <v>33786</v>
      </c>
      <c r="H163" s="7" t="s">
        <v>464</v>
      </c>
      <c r="I163" s="7" t="s">
        <v>33787</v>
      </c>
      <c r="K163" s="7" t="s">
        <v>5926</v>
      </c>
      <c r="L163" s="7" t="s">
        <v>65</v>
      </c>
      <c r="M163" s="7" t="s">
        <v>33060</v>
      </c>
      <c r="N163" s="7" t="s">
        <v>47</v>
      </c>
      <c r="O163" s="7">
        <v>10</v>
      </c>
      <c r="P163" s="7" t="s">
        <v>33760</v>
      </c>
      <c r="Q163" s="7">
        <v>46100</v>
      </c>
      <c r="S163" s="7" t="s">
        <v>1296</v>
      </c>
      <c r="U163" s="7">
        <v>168</v>
      </c>
      <c r="V163" s="7">
        <v>201602</v>
      </c>
    </row>
    <row r="164" spans="3:22" ht="16.5" customHeight="1">
      <c r="C164" s="8">
        <v>1028141219</v>
      </c>
      <c r="D164" s="7">
        <v>6837322</v>
      </c>
      <c r="E164" s="12"/>
      <c r="G164" s="7" t="s">
        <v>33788</v>
      </c>
      <c r="H164" s="7" t="s">
        <v>1159</v>
      </c>
      <c r="I164" s="7" t="s">
        <v>33789</v>
      </c>
      <c r="K164" s="7" t="s">
        <v>519</v>
      </c>
      <c r="L164" s="7" t="s">
        <v>65</v>
      </c>
      <c r="M164" s="7" t="s">
        <v>33060</v>
      </c>
      <c r="N164" s="7" t="s">
        <v>47</v>
      </c>
      <c r="O164" s="7">
        <v>10</v>
      </c>
      <c r="P164" s="7" t="s">
        <v>33760</v>
      </c>
      <c r="Q164" s="7">
        <v>46100</v>
      </c>
      <c r="S164" s="7" t="s">
        <v>1296</v>
      </c>
      <c r="U164" s="7">
        <v>802</v>
      </c>
      <c r="V164" s="7">
        <v>201601</v>
      </c>
    </row>
    <row r="165" spans="3:22" ht="16.5" customHeight="1">
      <c r="C165" s="8">
        <v>5038268922</v>
      </c>
      <c r="D165" s="7">
        <v>5842318</v>
      </c>
      <c r="E165" s="12"/>
      <c r="G165" s="7" t="s">
        <v>33790</v>
      </c>
      <c r="H165" s="7" t="s">
        <v>33791</v>
      </c>
      <c r="I165" s="7" t="s">
        <v>33792</v>
      </c>
      <c r="J165" s="7" t="s">
        <v>33793</v>
      </c>
      <c r="K165" s="7" t="s">
        <v>33794</v>
      </c>
      <c r="L165" s="7" t="s">
        <v>45</v>
      </c>
      <c r="M165" s="7" t="s">
        <v>33060</v>
      </c>
      <c r="N165" s="7" t="s">
        <v>47</v>
      </c>
      <c r="O165" s="7">
        <v>10</v>
      </c>
      <c r="P165" s="7" t="s">
        <v>33760</v>
      </c>
      <c r="Q165" s="7">
        <v>46200</v>
      </c>
      <c r="S165" s="7" t="s">
        <v>33795</v>
      </c>
      <c r="T165" s="7">
        <v>20101020</v>
      </c>
      <c r="U165" s="7">
        <v>57</v>
      </c>
      <c r="V165" s="7">
        <v>201903</v>
      </c>
    </row>
    <row r="166" spans="3:22" ht="16.5" customHeight="1">
      <c r="C166" s="8">
        <v>6108208692</v>
      </c>
      <c r="D166" s="7">
        <v>4825013</v>
      </c>
      <c r="E166" s="12"/>
      <c r="G166" s="7" t="s">
        <v>33796</v>
      </c>
      <c r="H166" s="7" t="s">
        <v>33797</v>
      </c>
      <c r="I166" s="7" t="s">
        <v>33798</v>
      </c>
      <c r="J166" s="7" t="s">
        <v>33799</v>
      </c>
      <c r="K166" s="7" t="s">
        <v>33800</v>
      </c>
      <c r="L166" s="7" t="s">
        <v>45</v>
      </c>
      <c r="M166" s="7" t="s">
        <v>33060</v>
      </c>
      <c r="N166" s="7" t="s">
        <v>47</v>
      </c>
      <c r="O166" s="7">
        <v>10</v>
      </c>
      <c r="P166" s="7" t="s">
        <v>33760</v>
      </c>
      <c r="Q166" s="7">
        <v>46201</v>
      </c>
      <c r="S166" s="7" t="s">
        <v>33798</v>
      </c>
      <c r="U166" s="7">
        <v>95</v>
      </c>
      <c r="V166" s="7">
        <v>202207</v>
      </c>
    </row>
    <row r="167" spans="3:22" ht="16.5" customHeight="1">
      <c r="C167" s="8">
        <v>1328205481</v>
      </c>
      <c r="D167" s="7">
        <v>5355922</v>
      </c>
      <c r="E167" s="12"/>
      <c r="G167" s="7" t="s">
        <v>33801</v>
      </c>
      <c r="H167" s="7" t="s">
        <v>33802</v>
      </c>
      <c r="I167" s="7" t="s">
        <v>33803</v>
      </c>
      <c r="J167" s="7" t="s">
        <v>33804</v>
      </c>
      <c r="K167" s="7" t="s">
        <v>33805</v>
      </c>
      <c r="L167" s="7" t="s">
        <v>45</v>
      </c>
      <c r="M167" s="7" t="s">
        <v>33060</v>
      </c>
      <c r="N167" s="7" t="s">
        <v>47</v>
      </c>
      <c r="O167" s="7">
        <v>10</v>
      </c>
      <c r="P167" s="7" t="s">
        <v>33760</v>
      </c>
      <c r="Q167" s="7">
        <v>46209</v>
      </c>
      <c r="S167" s="7" t="s">
        <v>33806</v>
      </c>
      <c r="T167" s="7">
        <v>19880101</v>
      </c>
      <c r="U167" s="7">
        <v>151</v>
      </c>
      <c r="V167" s="7">
        <v>201604</v>
      </c>
    </row>
    <row r="168" spans="3:22" ht="16.5" customHeight="1">
      <c r="C168" s="8">
        <v>5088211477</v>
      </c>
      <c r="D168" s="7">
        <v>7710620</v>
      </c>
      <c r="E168" s="12"/>
      <c r="G168" s="7" t="s">
        <v>33807</v>
      </c>
      <c r="H168" s="7" t="s">
        <v>16830</v>
      </c>
      <c r="I168" s="7" t="s">
        <v>33808</v>
      </c>
      <c r="J168" s="7" t="s">
        <v>33809</v>
      </c>
      <c r="K168" s="7" t="s">
        <v>33810</v>
      </c>
      <c r="L168" s="7" t="s">
        <v>45</v>
      </c>
      <c r="M168" s="7" t="s">
        <v>33060</v>
      </c>
      <c r="N168" s="7" t="s">
        <v>47</v>
      </c>
      <c r="O168" s="7">
        <v>10</v>
      </c>
      <c r="P168" s="7" t="s">
        <v>33760</v>
      </c>
      <c r="Q168" s="7">
        <v>46209</v>
      </c>
      <c r="S168" s="7" t="s">
        <v>33806</v>
      </c>
      <c r="U168" s="7">
        <v>295</v>
      </c>
      <c r="V168" s="7">
        <v>202207</v>
      </c>
    </row>
    <row r="169" spans="3:22" ht="16.5" customHeight="1">
      <c r="C169" s="8">
        <v>3108204364</v>
      </c>
      <c r="D169" s="7">
        <v>5357080</v>
      </c>
      <c r="E169" s="12"/>
      <c r="G169" s="7" t="s">
        <v>33811</v>
      </c>
      <c r="H169" s="7" t="s">
        <v>15168</v>
      </c>
      <c r="I169" s="7" t="s">
        <v>33803</v>
      </c>
      <c r="J169" s="7" t="s">
        <v>33812</v>
      </c>
      <c r="K169" s="7" t="s">
        <v>33813</v>
      </c>
      <c r="L169" s="7" t="s">
        <v>45</v>
      </c>
      <c r="M169" s="7" t="s">
        <v>33060</v>
      </c>
      <c r="N169" s="7" t="s">
        <v>47</v>
      </c>
      <c r="O169" s="7">
        <v>10</v>
      </c>
      <c r="P169" s="7" t="s">
        <v>33760</v>
      </c>
      <c r="Q169" s="7">
        <v>46209</v>
      </c>
      <c r="S169" s="7" t="s">
        <v>33806</v>
      </c>
      <c r="T169" s="7">
        <v>19880101</v>
      </c>
      <c r="U169" s="7">
        <v>63</v>
      </c>
      <c r="V169" s="7">
        <v>202004</v>
      </c>
    </row>
    <row r="170" spans="3:22" ht="16.5" customHeight="1">
      <c r="C170" s="8">
        <v>6088209460</v>
      </c>
      <c r="D170" s="7">
        <v>5628977</v>
      </c>
      <c r="E170" s="12"/>
      <c r="G170" s="7" t="s">
        <v>33814</v>
      </c>
      <c r="H170" s="7" t="s">
        <v>33815</v>
      </c>
      <c r="I170" s="7" t="s">
        <v>33803</v>
      </c>
      <c r="J170" s="7" t="s">
        <v>33816</v>
      </c>
      <c r="K170" s="7" t="s">
        <v>33817</v>
      </c>
      <c r="L170" s="7" t="s">
        <v>45</v>
      </c>
      <c r="M170" s="7" t="s">
        <v>33060</v>
      </c>
      <c r="N170" s="7" t="s">
        <v>47</v>
      </c>
      <c r="O170" s="7">
        <v>10</v>
      </c>
      <c r="P170" s="7" t="s">
        <v>33760</v>
      </c>
      <c r="Q170" s="7">
        <v>46209</v>
      </c>
      <c r="S170" s="7" t="s">
        <v>33806</v>
      </c>
      <c r="T170" s="7">
        <v>19880101</v>
      </c>
      <c r="U170" s="7">
        <v>64</v>
      </c>
      <c r="V170" s="7">
        <v>201604</v>
      </c>
    </row>
    <row r="171" spans="3:22" ht="16.5" customHeight="1">
      <c r="C171" s="8">
        <v>6118201993</v>
      </c>
      <c r="D171" s="7">
        <v>5627127</v>
      </c>
      <c r="E171" s="12"/>
      <c r="G171" s="7" t="s">
        <v>33818</v>
      </c>
      <c r="H171" s="7" t="s">
        <v>33819</v>
      </c>
      <c r="I171" s="7" t="s">
        <v>33803</v>
      </c>
      <c r="J171" s="7" t="s">
        <v>33820</v>
      </c>
      <c r="K171" s="7" t="s">
        <v>33821</v>
      </c>
      <c r="L171" s="7" t="s">
        <v>45</v>
      </c>
      <c r="M171" s="7" t="s">
        <v>33060</v>
      </c>
      <c r="N171" s="7" t="s">
        <v>47</v>
      </c>
      <c r="O171" s="7">
        <v>10</v>
      </c>
      <c r="P171" s="7" t="s">
        <v>33760</v>
      </c>
      <c r="Q171" s="7">
        <v>46209</v>
      </c>
      <c r="S171" s="7" t="s">
        <v>33806</v>
      </c>
      <c r="T171" s="7">
        <v>19880101</v>
      </c>
      <c r="U171" s="7">
        <v>118</v>
      </c>
      <c r="V171" s="7">
        <v>202004</v>
      </c>
    </row>
    <row r="172" spans="3:22" ht="16.5" customHeight="1">
      <c r="C172" s="8">
        <v>6038200988</v>
      </c>
      <c r="D172" s="7">
        <v>1748389</v>
      </c>
      <c r="E172" s="12"/>
      <c r="G172" s="7" t="s">
        <v>33822</v>
      </c>
      <c r="H172" s="7" t="s">
        <v>33823</v>
      </c>
      <c r="I172" s="7" t="s">
        <v>22768</v>
      </c>
      <c r="J172" s="7" t="s">
        <v>33824</v>
      </c>
      <c r="K172" s="7" t="s">
        <v>33825</v>
      </c>
      <c r="L172" s="7" t="s">
        <v>45</v>
      </c>
      <c r="M172" s="7" t="s">
        <v>33060</v>
      </c>
      <c r="N172" s="7" t="s">
        <v>47</v>
      </c>
      <c r="O172" s="7">
        <v>10</v>
      </c>
      <c r="P172" s="7" t="s">
        <v>33760</v>
      </c>
      <c r="Q172" s="7">
        <v>46310</v>
      </c>
      <c r="S172" s="7" t="s">
        <v>33826</v>
      </c>
      <c r="T172" s="7">
        <v>19631101</v>
      </c>
      <c r="U172" s="7">
        <v>80</v>
      </c>
      <c r="V172" s="7">
        <v>201012</v>
      </c>
    </row>
    <row r="173" spans="3:22" ht="16.5" customHeight="1">
      <c r="C173" s="8">
        <v>6168300185</v>
      </c>
      <c r="D173" s="7">
        <v>3167476</v>
      </c>
      <c r="E173" s="12"/>
      <c r="G173" s="7" t="s">
        <v>33827</v>
      </c>
      <c r="H173" s="7" t="s">
        <v>33828</v>
      </c>
      <c r="I173" s="7" t="s">
        <v>33829</v>
      </c>
      <c r="J173" s="7" t="s">
        <v>33830</v>
      </c>
      <c r="K173" s="7" t="s">
        <v>33831</v>
      </c>
      <c r="L173" s="7" t="s">
        <v>45</v>
      </c>
      <c r="M173" s="7" t="s">
        <v>33060</v>
      </c>
      <c r="N173" s="7" t="s">
        <v>47</v>
      </c>
      <c r="O173" s="7">
        <v>10</v>
      </c>
      <c r="P173" s="7" t="s">
        <v>33760</v>
      </c>
      <c r="Q173" s="7">
        <v>46311</v>
      </c>
      <c r="S173" s="7" t="s">
        <v>33832</v>
      </c>
      <c r="T173" s="7">
        <v>19700101</v>
      </c>
      <c r="U173" s="7">
        <v>91</v>
      </c>
      <c r="V173" s="7">
        <v>202211</v>
      </c>
    </row>
    <row r="174" spans="3:22" ht="16.5" customHeight="1">
      <c r="C174" s="8">
        <v>3128210538</v>
      </c>
      <c r="D174" s="7">
        <v>3101105</v>
      </c>
      <c r="E174" s="12"/>
      <c r="G174" s="7" t="s">
        <v>33833</v>
      </c>
      <c r="H174" s="7" t="s">
        <v>33834</v>
      </c>
      <c r="I174" s="7" t="s">
        <v>33835</v>
      </c>
      <c r="J174" s="7" t="s">
        <v>33836</v>
      </c>
      <c r="K174" s="7" t="s">
        <v>33837</v>
      </c>
      <c r="L174" s="7" t="s">
        <v>45</v>
      </c>
      <c r="M174" s="7" t="s">
        <v>33060</v>
      </c>
      <c r="N174" s="7" t="s">
        <v>47</v>
      </c>
      <c r="O174" s="7">
        <v>10</v>
      </c>
      <c r="P174" s="7" t="s">
        <v>33760</v>
      </c>
      <c r="Q174" s="7">
        <v>46311</v>
      </c>
      <c r="S174" s="7" t="s">
        <v>33832</v>
      </c>
      <c r="T174" s="7">
        <v>20041001</v>
      </c>
      <c r="U174" s="7">
        <v>80</v>
      </c>
      <c r="V174" s="7">
        <v>200803</v>
      </c>
    </row>
    <row r="175" spans="3:22" ht="16.5" customHeight="1">
      <c r="C175" s="8">
        <v>4038211774</v>
      </c>
      <c r="D175" s="7">
        <v>3250130</v>
      </c>
      <c r="E175" s="12"/>
      <c r="G175" s="7" t="s">
        <v>33838</v>
      </c>
      <c r="H175" s="7" t="s">
        <v>33839</v>
      </c>
      <c r="I175" s="7" t="s">
        <v>33840</v>
      </c>
      <c r="J175" s="7" t="s">
        <v>33841</v>
      </c>
      <c r="K175" s="7" t="s">
        <v>33842</v>
      </c>
      <c r="L175" s="7" t="s">
        <v>45</v>
      </c>
      <c r="M175" s="7" t="s">
        <v>33060</v>
      </c>
      <c r="N175" s="7" t="s">
        <v>47</v>
      </c>
      <c r="O175" s="7">
        <v>10</v>
      </c>
      <c r="P175" s="7" t="s">
        <v>33760</v>
      </c>
      <c r="Q175" s="7">
        <v>46311</v>
      </c>
      <c r="S175" s="7" t="s">
        <v>33832</v>
      </c>
      <c r="U175" s="7">
        <v>97</v>
      </c>
      <c r="V175" s="7">
        <v>201903</v>
      </c>
    </row>
    <row r="176" spans="3:22" ht="16.5" customHeight="1">
      <c r="C176" s="8">
        <v>3778200094</v>
      </c>
      <c r="D176" s="7">
        <v>8213721</v>
      </c>
      <c r="E176" s="12"/>
      <c r="G176" s="7" t="s">
        <v>33843</v>
      </c>
      <c r="H176" s="7" t="s">
        <v>33844</v>
      </c>
      <c r="J176" s="7" t="s">
        <v>33845</v>
      </c>
      <c r="K176" s="7" t="s">
        <v>33846</v>
      </c>
      <c r="L176" s="7" t="s">
        <v>45</v>
      </c>
      <c r="M176" s="7" t="s">
        <v>33060</v>
      </c>
      <c r="N176" s="7" t="s">
        <v>47</v>
      </c>
      <c r="O176" s="7">
        <v>10</v>
      </c>
      <c r="P176" s="7" t="s">
        <v>33760</v>
      </c>
      <c r="Q176" s="7">
        <v>46312</v>
      </c>
      <c r="S176" s="7" t="s">
        <v>33847</v>
      </c>
      <c r="U176" s="7">
        <v>136</v>
      </c>
      <c r="V176" s="7">
        <v>202207</v>
      </c>
    </row>
    <row r="177" spans="3:22" ht="16.5" customHeight="1">
      <c r="C177" s="8">
        <v>5128206105</v>
      </c>
      <c r="D177" s="7">
        <v>5380152</v>
      </c>
      <c r="E177" s="12"/>
      <c r="G177" s="7" t="s">
        <v>33848</v>
      </c>
      <c r="H177" s="7" t="s">
        <v>33849</v>
      </c>
      <c r="I177" s="7" t="s">
        <v>33803</v>
      </c>
      <c r="J177" s="7" t="s">
        <v>33850</v>
      </c>
      <c r="K177" s="7" t="s">
        <v>33851</v>
      </c>
      <c r="L177" s="7" t="s">
        <v>45</v>
      </c>
      <c r="M177" s="7" t="s">
        <v>33060</v>
      </c>
      <c r="N177" s="7" t="s">
        <v>47</v>
      </c>
      <c r="O177" s="7">
        <v>10</v>
      </c>
      <c r="P177" s="7" t="s">
        <v>33760</v>
      </c>
      <c r="Q177" s="7">
        <v>46313</v>
      </c>
      <c r="S177" s="7" t="s">
        <v>221</v>
      </c>
      <c r="T177" s="7">
        <v>19880101</v>
      </c>
      <c r="U177" s="7">
        <v>93</v>
      </c>
      <c r="V177" s="7">
        <v>202004</v>
      </c>
    </row>
    <row r="178" spans="3:22" ht="16.5" customHeight="1">
      <c r="C178" s="8">
        <v>2218206742</v>
      </c>
      <c r="D178" s="7">
        <v>2955729</v>
      </c>
      <c r="E178" s="12"/>
      <c r="G178" s="7" t="s">
        <v>33852</v>
      </c>
      <c r="H178" s="7" t="s">
        <v>159</v>
      </c>
      <c r="I178" s="7" t="s">
        <v>33853</v>
      </c>
      <c r="J178" s="7" t="s">
        <v>33854</v>
      </c>
      <c r="K178" s="7" t="s">
        <v>33855</v>
      </c>
      <c r="L178" s="7" t="s">
        <v>45</v>
      </c>
      <c r="M178" s="7" t="s">
        <v>33060</v>
      </c>
      <c r="N178" s="7" t="s">
        <v>47</v>
      </c>
      <c r="O178" s="7">
        <v>10</v>
      </c>
      <c r="P178" s="7" t="s">
        <v>33760</v>
      </c>
      <c r="Q178" s="7">
        <v>46320</v>
      </c>
      <c r="S178" s="7" t="s">
        <v>9426</v>
      </c>
      <c r="T178" s="7">
        <v>20080326</v>
      </c>
      <c r="U178" s="7">
        <v>108</v>
      </c>
      <c r="V178" s="7">
        <v>201605</v>
      </c>
    </row>
    <row r="179" spans="3:22" ht="16.5" customHeight="1">
      <c r="C179" s="8">
        <v>2098208231</v>
      </c>
      <c r="D179" s="7">
        <v>3085609</v>
      </c>
      <c r="E179" s="12"/>
      <c r="G179" s="7" t="s">
        <v>33856</v>
      </c>
      <c r="H179" s="7" t="s">
        <v>33857</v>
      </c>
      <c r="I179" s="7" t="s">
        <v>33858</v>
      </c>
      <c r="J179" s="7" t="s">
        <v>33859</v>
      </c>
      <c r="K179" s="7" t="s">
        <v>33860</v>
      </c>
      <c r="L179" s="7" t="s">
        <v>45</v>
      </c>
      <c r="M179" s="7" t="s">
        <v>33060</v>
      </c>
      <c r="N179" s="7" t="s">
        <v>47</v>
      </c>
      <c r="O179" s="7">
        <v>10</v>
      </c>
      <c r="P179" s="7" t="s">
        <v>33760</v>
      </c>
      <c r="Q179" s="7">
        <v>46324</v>
      </c>
      <c r="S179" s="7" t="s">
        <v>33861</v>
      </c>
      <c r="T179" s="7">
        <v>19931201</v>
      </c>
      <c r="U179" s="7">
        <v>200</v>
      </c>
      <c r="V179" s="7">
        <v>200803</v>
      </c>
    </row>
    <row r="180" spans="3:22" ht="16.5" customHeight="1">
      <c r="C180" s="8">
        <v>1088301155</v>
      </c>
      <c r="D180" s="7">
        <v>2477735</v>
      </c>
      <c r="E180" s="12"/>
      <c r="G180" s="7" t="s">
        <v>33862</v>
      </c>
      <c r="H180" s="7" t="s">
        <v>32728</v>
      </c>
      <c r="I180" s="7" t="s">
        <v>33863</v>
      </c>
      <c r="J180" s="7" t="s">
        <v>33864</v>
      </c>
      <c r="K180" s="7" t="s">
        <v>33865</v>
      </c>
      <c r="L180" s="7" t="s">
        <v>45</v>
      </c>
      <c r="M180" s="7" t="s">
        <v>33060</v>
      </c>
      <c r="N180" s="7" t="s">
        <v>47</v>
      </c>
      <c r="O180" s="7">
        <v>10</v>
      </c>
      <c r="P180" s="7" t="s">
        <v>33760</v>
      </c>
      <c r="Q180" s="7">
        <v>46329</v>
      </c>
      <c r="S180" s="7" t="s">
        <v>9470</v>
      </c>
      <c r="U180" s="7">
        <v>54</v>
      </c>
      <c r="V180" s="7">
        <v>201903</v>
      </c>
    </row>
    <row r="181" spans="3:22" ht="16.5" customHeight="1">
      <c r="C181" s="8">
        <v>1328205536</v>
      </c>
      <c r="D181" s="7">
        <v>3339406</v>
      </c>
      <c r="E181" s="12"/>
      <c r="G181" s="7" t="s">
        <v>33866</v>
      </c>
      <c r="H181" s="7" t="s">
        <v>33867</v>
      </c>
      <c r="I181" s="7" t="s">
        <v>33868</v>
      </c>
      <c r="J181" s="7" t="s">
        <v>33869</v>
      </c>
      <c r="K181" s="7" t="s">
        <v>33870</v>
      </c>
      <c r="L181" s="7" t="s">
        <v>45</v>
      </c>
      <c r="M181" s="7" t="s">
        <v>33060</v>
      </c>
      <c r="N181" s="7" t="s">
        <v>47</v>
      </c>
      <c r="O181" s="7">
        <v>10</v>
      </c>
      <c r="P181" s="7" t="s">
        <v>33760</v>
      </c>
      <c r="Q181" s="7">
        <v>46329</v>
      </c>
      <c r="S181" s="7" t="s">
        <v>9470</v>
      </c>
      <c r="T181" s="7">
        <v>20110427</v>
      </c>
      <c r="U181" s="7">
        <v>218</v>
      </c>
      <c r="V181" s="7">
        <v>202207</v>
      </c>
    </row>
    <row r="182" spans="3:22" ht="16.5" customHeight="1">
      <c r="C182" s="8">
        <v>6088205260</v>
      </c>
      <c r="D182" s="7">
        <v>2579747</v>
      </c>
      <c r="E182" s="12"/>
      <c r="G182" s="7" t="s">
        <v>33871</v>
      </c>
      <c r="H182" s="7" t="s">
        <v>33872</v>
      </c>
      <c r="I182" s="7" t="s">
        <v>33873</v>
      </c>
      <c r="J182" s="7" t="s">
        <v>33874</v>
      </c>
      <c r="K182" s="7" t="s">
        <v>33875</v>
      </c>
      <c r="L182" s="7" t="s">
        <v>45</v>
      </c>
      <c r="M182" s="7" t="s">
        <v>33060</v>
      </c>
      <c r="N182" s="7" t="s">
        <v>47</v>
      </c>
      <c r="O182" s="7">
        <v>10</v>
      </c>
      <c r="P182" s="7" t="s">
        <v>33760</v>
      </c>
      <c r="Q182" s="7">
        <v>46329</v>
      </c>
      <c r="S182" s="7" t="s">
        <v>9470</v>
      </c>
      <c r="U182" s="7">
        <v>50</v>
      </c>
      <c r="V182" s="7">
        <v>200803</v>
      </c>
    </row>
    <row r="183" spans="3:22" ht="16.5" customHeight="1">
      <c r="C183" s="8">
        <v>1068305005</v>
      </c>
      <c r="D183" s="7">
        <v>1511934</v>
      </c>
      <c r="E183" s="12"/>
      <c r="G183" s="7" t="s">
        <v>33876</v>
      </c>
      <c r="H183" s="7" t="s">
        <v>33877</v>
      </c>
      <c r="I183" s="7" t="s">
        <v>33878</v>
      </c>
      <c r="J183" s="7" t="s">
        <v>33879</v>
      </c>
      <c r="K183" s="7" t="s">
        <v>33880</v>
      </c>
      <c r="L183" s="7" t="s">
        <v>45</v>
      </c>
      <c r="M183" s="7" t="s">
        <v>33060</v>
      </c>
      <c r="N183" s="7" t="s">
        <v>47</v>
      </c>
      <c r="O183" s="7">
        <v>10</v>
      </c>
      <c r="P183" s="7" t="s">
        <v>33760</v>
      </c>
      <c r="Q183" s="7">
        <v>46329</v>
      </c>
      <c r="S183" s="7" t="s">
        <v>9470</v>
      </c>
      <c r="U183" s="7">
        <v>550</v>
      </c>
      <c r="V183" s="7">
        <v>200711</v>
      </c>
    </row>
    <row r="184" spans="3:22" ht="16.5" customHeight="1">
      <c r="C184" s="8">
        <v>1258204621</v>
      </c>
      <c r="D184" s="7">
        <v>3061182</v>
      </c>
      <c r="E184" s="12"/>
      <c r="G184" s="7" t="s">
        <v>33881</v>
      </c>
      <c r="H184" s="7" t="s">
        <v>33882</v>
      </c>
      <c r="I184" s="7" t="s">
        <v>33883</v>
      </c>
      <c r="J184" s="7" t="s">
        <v>33884</v>
      </c>
      <c r="K184" s="7" t="s">
        <v>33885</v>
      </c>
      <c r="L184" s="7" t="s">
        <v>45</v>
      </c>
      <c r="M184" s="7" t="s">
        <v>33060</v>
      </c>
      <c r="N184" s="7" t="s">
        <v>47</v>
      </c>
      <c r="O184" s="7">
        <v>10</v>
      </c>
      <c r="P184" s="7" t="s">
        <v>33760</v>
      </c>
      <c r="Q184" s="7">
        <v>46329</v>
      </c>
      <c r="S184" s="7" t="s">
        <v>9470</v>
      </c>
      <c r="T184" s="7">
        <v>20090331</v>
      </c>
      <c r="U184" s="7">
        <v>70</v>
      </c>
      <c r="V184" s="7">
        <v>200803</v>
      </c>
    </row>
    <row r="185" spans="3:22" ht="16.5" customHeight="1">
      <c r="C185" s="8">
        <v>2108204841</v>
      </c>
      <c r="D185" s="7">
        <v>5219825</v>
      </c>
      <c r="E185" s="12"/>
      <c r="G185" s="7" t="s">
        <v>33886</v>
      </c>
      <c r="H185" s="7" t="s">
        <v>33887</v>
      </c>
      <c r="I185" s="7" t="s">
        <v>9470</v>
      </c>
      <c r="J185" s="7" t="s">
        <v>33888</v>
      </c>
      <c r="K185" s="7" t="s">
        <v>33889</v>
      </c>
      <c r="L185" s="7" t="s">
        <v>45</v>
      </c>
      <c r="M185" s="7" t="s">
        <v>33060</v>
      </c>
      <c r="N185" s="7" t="s">
        <v>47</v>
      </c>
      <c r="O185" s="7">
        <v>10</v>
      </c>
      <c r="P185" s="7" t="s">
        <v>33760</v>
      </c>
      <c r="Q185" s="7">
        <v>46329</v>
      </c>
      <c r="S185" s="7" t="s">
        <v>9470</v>
      </c>
      <c r="U185" s="7">
        <v>304</v>
      </c>
      <c r="V185" s="7">
        <v>202207</v>
      </c>
    </row>
    <row r="186" spans="3:22" ht="16.5" customHeight="1">
      <c r="C186" s="8">
        <v>1068207267</v>
      </c>
      <c r="D186" s="7">
        <v>2474564</v>
      </c>
      <c r="E186" s="12"/>
      <c r="G186" s="7" t="s">
        <v>33890</v>
      </c>
      <c r="H186" s="7" t="s">
        <v>33891</v>
      </c>
      <c r="I186" s="7" t="s">
        <v>33892</v>
      </c>
      <c r="J186" s="7" t="s">
        <v>33893</v>
      </c>
      <c r="K186" s="7" t="s">
        <v>33894</v>
      </c>
      <c r="L186" s="7" t="s">
        <v>45</v>
      </c>
      <c r="M186" s="7" t="s">
        <v>33060</v>
      </c>
      <c r="N186" s="7" t="s">
        <v>47</v>
      </c>
      <c r="O186" s="7">
        <v>10</v>
      </c>
      <c r="P186" s="7" t="s">
        <v>33760</v>
      </c>
      <c r="Q186" s="7">
        <v>46453</v>
      </c>
      <c r="S186" s="7" t="s">
        <v>33895</v>
      </c>
      <c r="T186" s="7">
        <v>20010712</v>
      </c>
      <c r="U186" s="7">
        <v>53</v>
      </c>
      <c r="V186" s="7">
        <v>201903</v>
      </c>
    </row>
    <row r="187" spans="3:22" ht="16.5" customHeight="1">
      <c r="C187" s="8">
        <v>1228279972</v>
      </c>
      <c r="D187" s="7">
        <v>8953592</v>
      </c>
      <c r="E187" s="12"/>
      <c r="G187" s="7" t="s">
        <v>33896</v>
      </c>
      <c r="H187" s="7" t="s">
        <v>33897</v>
      </c>
      <c r="J187" s="7" t="s">
        <v>33898</v>
      </c>
      <c r="K187" s="7" t="s">
        <v>33899</v>
      </c>
      <c r="L187" s="7" t="s">
        <v>45</v>
      </c>
      <c r="M187" s="7" t="s">
        <v>33060</v>
      </c>
      <c r="N187" s="7" t="s">
        <v>47</v>
      </c>
      <c r="O187" s="7">
        <v>10</v>
      </c>
      <c r="P187" s="7" t="s">
        <v>33760</v>
      </c>
      <c r="Q187" s="7">
        <v>46510</v>
      </c>
      <c r="S187" s="7" t="s">
        <v>9952</v>
      </c>
      <c r="T187" s="7">
        <v>20180515</v>
      </c>
      <c r="U187" s="7">
        <v>58</v>
      </c>
      <c r="V187" s="7">
        <v>202004</v>
      </c>
    </row>
    <row r="188" spans="3:22" ht="16.5" customHeight="1">
      <c r="C188" s="8">
        <v>1058115908</v>
      </c>
      <c r="D188" s="7">
        <v>1481274</v>
      </c>
      <c r="E188" s="12"/>
      <c r="G188" s="7" t="s">
        <v>29620</v>
      </c>
      <c r="H188" s="7" t="s">
        <v>15597</v>
      </c>
      <c r="I188" s="7" t="s">
        <v>22863</v>
      </c>
      <c r="K188" s="7" t="s">
        <v>5926</v>
      </c>
      <c r="L188" s="7" t="s">
        <v>65</v>
      </c>
      <c r="M188" s="7" t="s">
        <v>33060</v>
      </c>
      <c r="N188" s="7" t="s">
        <v>47</v>
      </c>
      <c r="O188" s="7">
        <v>10</v>
      </c>
      <c r="P188" s="7" t="s">
        <v>33760</v>
      </c>
      <c r="Q188" s="7">
        <v>46800</v>
      </c>
      <c r="S188" s="7" t="s">
        <v>22863</v>
      </c>
      <c r="T188" s="7">
        <v>19880101</v>
      </c>
      <c r="U188" s="7">
        <v>614</v>
      </c>
      <c r="V188" s="7">
        <v>201510</v>
      </c>
    </row>
    <row r="189" spans="3:22" ht="16.5" customHeight="1">
      <c r="C189" s="8">
        <v>6068265199</v>
      </c>
      <c r="D189" s="7">
        <v>3259634</v>
      </c>
      <c r="E189" s="12"/>
      <c r="G189" s="7" t="s">
        <v>33900</v>
      </c>
      <c r="H189" s="7" t="s">
        <v>2199</v>
      </c>
      <c r="I189" s="7" t="s">
        <v>33901</v>
      </c>
      <c r="J189" s="7" t="s">
        <v>33902</v>
      </c>
      <c r="K189" s="7" t="s">
        <v>33903</v>
      </c>
      <c r="L189" s="7" t="s">
        <v>45</v>
      </c>
      <c r="M189" s="7" t="s">
        <v>33060</v>
      </c>
      <c r="N189" s="7" t="s">
        <v>47</v>
      </c>
      <c r="O189" s="7">
        <v>10</v>
      </c>
      <c r="P189" s="7" t="s">
        <v>33760</v>
      </c>
      <c r="Q189" s="7">
        <v>46800</v>
      </c>
      <c r="S189" s="7" t="s">
        <v>22863</v>
      </c>
      <c r="T189" s="7">
        <v>20080101</v>
      </c>
      <c r="U189" s="7">
        <v>69</v>
      </c>
      <c r="V189" s="7">
        <v>201903</v>
      </c>
    </row>
    <row r="190" spans="3:22" ht="16.5" customHeight="1">
      <c r="C190" s="8">
        <v>1188196747</v>
      </c>
      <c r="D190" s="7">
        <v>2219343</v>
      </c>
      <c r="E190" s="12"/>
      <c r="G190" s="7" t="s">
        <v>33904</v>
      </c>
      <c r="H190" s="7" t="s">
        <v>33905</v>
      </c>
      <c r="I190" s="7" t="s">
        <v>33906</v>
      </c>
      <c r="K190" s="7" t="s">
        <v>33907</v>
      </c>
      <c r="L190" s="7" t="s">
        <v>65</v>
      </c>
      <c r="M190" s="7" t="s">
        <v>33060</v>
      </c>
      <c r="N190" s="7" t="s">
        <v>47</v>
      </c>
      <c r="O190" s="7">
        <v>10</v>
      </c>
      <c r="P190" s="7" t="s">
        <v>33760</v>
      </c>
      <c r="Q190" s="7">
        <v>46800</v>
      </c>
      <c r="S190" s="7" t="s">
        <v>22863</v>
      </c>
      <c r="T190" s="7">
        <v>19900209</v>
      </c>
      <c r="U190" s="7">
        <v>106</v>
      </c>
      <c r="V190" s="7">
        <v>200301</v>
      </c>
    </row>
    <row r="191" spans="3:22" ht="16.5" customHeight="1">
      <c r="C191" s="8">
        <v>2118139744</v>
      </c>
      <c r="D191" s="7">
        <v>7318784</v>
      </c>
      <c r="E191" s="12"/>
      <c r="G191" s="7" t="s">
        <v>33908</v>
      </c>
      <c r="H191" s="7" t="s">
        <v>33909</v>
      </c>
      <c r="I191" s="7" t="s">
        <v>33910</v>
      </c>
      <c r="J191" s="7" t="s">
        <v>33911</v>
      </c>
      <c r="K191" s="7" t="s">
        <v>33912</v>
      </c>
      <c r="L191" s="7" t="s">
        <v>65</v>
      </c>
      <c r="M191" s="7" t="s">
        <v>33060</v>
      </c>
      <c r="N191" s="7" t="s">
        <v>47</v>
      </c>
      <c r="O191" s="7">
        <v>10</v>
      </c>
      <c r="P191" s="7" t="s">
        <v>33760</v>
      </c>
      <c r="Q191" s="7">
        <v>46800</v>
      </c>
      <c r="S191" s="7" t="s">
        <v>22863</v>
      </c>
      <c r="U191" s="7">
        <v>65</v>
      </c>
      <c r="V191" s="7">
        <v>202211</v>
      </c>
    </row>
    <row r="192" spans="3:22" ht="16.5" customHeight="1">
      <c r="C192" s="8">
        <v>5118200165</v>
      </c>
      <c r="D192" s="7">
        <v>4348221</v>
      </c>
      <c r="E192" s="12"/>
      <c r="G192" s="7" t="s">
        <v>33913</v>
      </c>
      <c r="H192" s="7" t="s">
        <v>3867</v>
      </c>
      <c r="J192" s="7" t="s">
        <v>33914</v>
      </c>
      <c r="K192" s="7" t="s">
        <v>33915</v>
      </c>
      <c r="L192" s="7" t="s">
        <v>45</v>
      </c>
      <c r="M192" s="7" t="s">
        <v>33060</v>
      </c>
      <c r="N192" s="7" t="s">
        <v>47</v>
      </c>
      <c r="O192" s="7">
        <v>10</v>
      </c>
      <c r="P192" s="7" t="s">
        <v>33760</v>
      </c>
      <c r="Q192" s="7">
        <v>47100</v>
      </c>
      <c r="S192" s="7" t="s">
        <v>33916</v>
      </c>
      <c r="U192" s="7">
        <v>295</v>
      </c>
      <c r="V192" s="7">
        <v>202207</v>
      </c>
    </row>
    <row r="193" spans="3:22" ht="16.5" customHeight="1">
      <c r="C193" s="8">
        <v>5138207510</v>
      </c>
      <c r="D193" s="7">
        <v>7729541</v>
      </c>
      <c r="E193" s="12"/>
      <c r="G193" s="7" t="s">
        <v>33917</v>
      </c>
      <c r="H193" s="7" t="s">
        <v>33918</v>
      </c>
      <c r="I193" s="7" t="s">
        <v>33919</v>
      </c>
      <c r="J193" s="7" t="s">
        <v>33920</v>
      </c>
      <c r="K193" s="7" t="s">
        <v>33921</v>
      </c>
      <c r="L193" s="7" t="s">
        <v>45</v>
      </c>
      <c r="M193" s="7" t="s">
        <v>33060</v>
      </c>
      <c r="N193" s="7" t="s">
        <v>47</v>
      </c>
      <c r="O193" s="7">
        <v>10</v>
      </c>
      <c r="P193" s="7" t="s">
        <v>33760</v>
      </c>
      <c r="Q193" s="7">
        <v>47100</v>
      </c>
      <c r="S193" s="7" t="s">
        <v>33916</v>
      </c>
      <c r="U193" s="7">
        <v>59</v>
      </c>
      <c r="V193" s="7">
        <v>201903</v>
      </c>
    </row>
    <row r="194" spans="3:22" ht="16.5" customHeight="1">
      <c r="C194" s="8">
        <v>1278303270</v>
      </c>
      <c r="D194" s="7">
        <v>7050099</v>
      </c>
      <c r="E194" s="12"/>
      <c r="G194" s="7" t="s">
        <v>33922</v>
      </c>
      <c r="H194" s="7" t="s">
        <v>33923</v>
      </c>
      <c r="I194" s="7" t="s">
        <v>33924</v>
      </c>
      <c r="J194" s="7" t="s">
        <v>33925</v>
      </c>
      <c r="K194" s="7" t="s">
        <v>33926</v>
      </c>
      <c r="L194" s="7" t="s">
        <v>45</v>
      </c>
      <c r="M194" s="7" t="s">
        <v>33060</v>
      </c>
      <c r="N194" s="7" t="s">
        <v>47</v>
      </c>
      <c r="O194" s="7">
        <v>10</v>
      </c>
      <c r="P194" s="7" t="s">
        <v>33760</v>
      </c>
      <c r="Q194" s="7">
        <v>47100</v>
      </c>
      <c r="S194" s="7" t="s">
        <v>33916</v>
      </c>
      <c r="U194" s="7">
        <v>51</v>
      </c>
      <c r="V194" s="7">
        <v>202211</v>
      </c>
    </row>
    <row r="195" spans="3:22" ht="16.5" customHeight="1">
      <c r="C195" s="8">
        <v>7618200436</v>
      </c>
      <c r="D195" s="7">
        <v>9787906</v>
      </c>
      <c r="E195" s="12"/>
      <c r="G195" s="7" t="s">
        <v>33927</v>
      </c>
      <c r="H195" s="7" t="s">
        <v>33928</v>
      </c>
      <c r="J195" s="7" t="s">
        <v>33929</v>
      </c>
      <c r="K195" s="7" t="s">
        <v>33930</v>
      </c>
      <c r="L195" s="7" t="s">
        <v>45</v>
      </c>
      <c r="M195" s="7" t="s">
        <v>33060</v>
      </c>
      <c r="N195" s="7" t="s">
        <v>47</v>
      </c>
      <c r="O195" s="7">
        <v>10</v>
      </c>
      <c r="P195" s="7" t="s">
        <v>33760</v>
      </c>
      <c r="Q195" s="7">
        <v>47100</v>
      </c>
      <c r="S195" s="7" t="s">
        <v>33916</v>
      </c>
      <c r="U195" s="7">
        <v>179</v>
      </c>
      <c r="V195" s="7">
        <v>202207</v>
      </c>
    </row>
    <row r="196" spans="3:22" ht="16.5" customHeight="1">
      <c r="C196" s="8">
        <v>3598200266</v>
      </c>
      <c r="D196" s="7">
        <v>9790689</v>
      </c>
      <c r="E196" s="12"/>
      <c r="G196" s="7" t="s">
        <v>33931</v>
      </c>
      <c r="H196" s="7" t="s">
        <v>33932</v>
      </c>
      <c r="J196" s="7" t="s">
        <v>33933</v>
      </c>
      <c r="K196" s="7" t="s">
        <v>33934</v>
      </c>
      <c r="L196" s="7" t="s">
        <v>45</v>
      </c>
      <c r="M196" s="7" t="s">
        <v>33060</v>
      </c>
      <c r="N196" s="7" t="s">
        <v>47</v>
      </c>
      <c r="O196" s="7">
        <v>10</v>
      </c>
      <c r="P196" s="7" t="s">
        <v>33760</v>
      </c>
      <c r="Q196" s="7">
        <v>47100</v>
      </c>
      <c r="S196" s="7" t="s">
        <v>33916</v>
      </c>
      <c r="T196" s="7">
        <v>19730216</v>
      </c>
      <c r="U196" s="7">
        <v>105</v>
      </c>
      <c r="V196" s="7">
        <v>202207</v>
      </c>
    </row>
    <row r="197" spans="3:22" ht="16.5" customHeight="1">
      <c r="C197" s="8">
        <v>3118204159</v>
      </c>
      <c r="D197" s="7">
        <v>5804170</v>
      </c>
      <c r="E197" s="12"/>
      <c r="G197" s="7" t="s">
        <v>33935</v>
      </c>
      <c r="H197" s="7" t="s">
        <v>33936</v>
      </c>
      <c r="I197" s="7" t="s">
        <v>33937</v>
      </c>
      <c r="J197" s="7" t="s">
        <v>33938</v>
      </c>
      <c r="K197" s="7" t="s">
        <v>33939</v>
      </c>
      <c r="L197" s="7" t="s">
        <v>45</v>
      </c>
      <c r="M197" s="7" t="s">
        <v>33060</v>
      </c>
      <c r="N197" s="7" t="s">
        <v>47</v>
      </c>
      <c r="O197" s="7">
        <v>10</v>
      </c>
      <c r="P197" s="7" t="s">
        <v>33760</v>
      </c>
      <c r="Q197" s="7">
        <v>47119</v>
      </c>
      <c r="S197" s="7" t="s">
        <v>33940</v>
      </c>
      <c r="T197" s="7">
        <v>19880101</v>
      </c>
      <c r="U197" s="7">
        <v>53</v>
      </c>
      <c r="V197" s="7">
        <v>201604</v>
      </c>
    </row>
    <row r="198" spans="3:22" ht="16.5" customHeight="1">
      <c r="C198" s="8">
        <v>3088209575</v>
      </c>
      <c r="D198" s="7">
        <v>7467935</v>
      </c>
      <c r="E198" s="12"/>
      <c r="G198" s="7" t="s">
        <v>33941</v>
      </c>
      <c r="H198" s="7" t="s">
        <v>33942</v>
      </c>
      <c r="I198" s="7" t="s">
        <v>33943</v>
      </c>
      <c r="K198" s="7" t="s">
        <v>33944</v>
      </c>
      <c r="L198" s="7" t="s">
        <v>45</v>
      </c>
      <c r="M198" s="7" t="s">
        <v>33060</v>
      </c>
      <c r="N198" s="7" t="s">
        <v>47</v>
      </c>
      <c r="O198" s="7">
        <v>10</v>
      </c>
      <c r="P198" s="7" t="s">
        <v>33760</v>
      </c>
      <c r="Q198" s="7">
        <v>47120</v>
      </c>
      <c r="S198" s="7" t="s">
        <v>33945</v>
      </c>
      <c r="U198" s="7">
        <v>82</v>
      </c>
      <c r="V198" s="7">
        <v>202211</v>
      </c>
    </row>
    <row r="199" spans="3:22" ht="16.5" customHeight="1">
      <c r="C199" s="8">
        <v>2278206565</v>
      </c>
      <c r="D199" s="7">
        <v>4448677</v>
      </c>
      <c r="E199" s="12"/>
      <c r="G199" s="7" t="s">
        <v>33946</v>
      </c>
      <c r="H199" s="7" t="s">
        <v>33947</v>
      </c>
      <c r="I199" s="7" t="s">
        <v>33948</v>
      </c>
      <c r="J199" s="7" t="s">
        <v>33949</v>
      </c>
      <c r="K199" s="7" t="s">
        <v>33950</v>
      </c>
      <c r="L199" s="7" t="s">
        <v>45</v>
      </c>
      <c r="M199" s="7" t="s">
        <v>33060</v>
      </c>
      <c r="N199" s="7" t="s">
        <v>47</v>
      </c>
      <c r="O199" s="7">
        <v>10</v>
      </c>
      <c r="P199" s="7" t="s">
        <v>33760</v>
      </c>
      <c r="Q199" s="7">
        <v>47120</v>
      </c>
      <c r="S199" s="7" t="s">
        <v>33945</v>
      </c>
      <c r="T199" s="7">
        <v>19880101</v>
      </c>
      <c r="U199" s="7">
        <v>145</v>
      </c>
      <c r="V199" s="7">
        <v>201604</v>
      </c>
    </row>
    <row r="200" spans="3:22" ht="16.5" customHeight="1">
      <c r="C200" s="8">
        <v>4168210446</v>
      </c>
      <c r="D200" s="7">
        <v>4629330</v>
      </c>
      <c r="E200" s="12"/>
      <c r="G200" s="7" t="s">
        <v>33951</v>
      </c>
      <c r="H200" s="7" t="s">
        <v>33952</v>
      </c>
      <c r="I200" s="7" t="s">
        <v>33945</v>
      </c>
      <c r="J200" s="7" t="s">
        <v>33953</v>
      </c>
      <c r="K200" s="7" t="s">
        <v>33954</v>
      </c>
      <c r="L200" s="7" t="s">
        <v>45</v>
      </c>
      <c r="M200" s="7" t="s">
        <v>33060</v>
      </c>
      <c r="N200" s="7" t="s">
        <v>47</v>
      </c>
      <c r="O200" s="7">
        <v>10</v>
      </c>
      <c r="P200" s="7" t="s">
        <v>33760</v>
      </c>
      <c r="Q200" s="7">
        <v>47120</v>
      </c>
      <c r="S200" s="7" t="s">
        <v>33945</v>
      </c>
      <c r="U200" s="7">
        <v>360</v>
      </c>
      <c r="V200" s="7">
        <v>202207</v>
      </c>
    </row>
    <row r="201" spans="3:22" ht="16.5" customHeight="1">
      <c r="C201" s="8">
        <v>6088212233</v>
      </c>
      <c r="D201" s="7">
        <v>5824327</v>
      </c>
      <c r="E201" s="12"/>
      <c r="G201" s="7" t="s">
        <v>33955</v>
      </c>
      <c r="H201" s="7" t="s">
        <v>33956</v>
      </c>
      <c r="I201" s="7" t="s">
        <v>33945</v>
      </c>
      <c r="J201" s="7" t="s">
        <v>33957</v>
      </c>
      <c r="K201" s="7" t="s">
        <v>33958</v>
      </c>
      <c r="L201" s="7" t="s">
        <v>45</v>
      </c>
      <c r="M201" s="7" t="s">
        <v>33060</v>
      </c>
      <c r="N201" s="7" t="s">
        <v>47</v>
      </c>
      <c r="O201" s="7">
        <v>10</v>
      </c>
      <c r="P201" s="7" t="s">
        <v>33760</v>
      </c>
      <c r="Q201" s="7">
        <v>47120</v>
      </c>
      <c r="S201" s="7" t="s">
        <v>33945</v>
      </c>
      <c r="U201" s="7">
        <v>95</v>
      </c>
      <c r="V201" s="7">
        <v>202207</v>
      </c>
    </row>
    <row r="202" spans="3:22" ht="16.5" customHeight="1">
      <c r="C202" s="8">
        <v>1318206717</v>
      </c>
      <c r="D202" s="7">
        <v>5292879</v>
      </c>
      <c r="E202" s="12"/>
      <c r="G202" s="7" t="s">
        <v>33959</v>
      </c>
      <c r="H202" s="7" t="s">
        <v>33960</v>
      </c>
      <c r="I202" s="7" t="s">
        <v>33945</v>
      </c>
      <c r="J202" s="7" t="s">
        <v>33961</v>
      </c>
      <c r="K202" s="7" t="s">
        <v>33962</v>
      </c>
      <c r="L202" s="7" t="s">
        <v>45</v>
      </c>
      <c r="M202" s="7" t="s">
        <v>33060</v>
      </c>
      <c r="N202" s="7" t="s">
        <v>47</v>
      </c>
      <c r="O202" s="7">
        <v>10</v>
      </c>
      <c r="P202" s="7" t="s">
        <v>33760</v>
      </c>
      <c r="Q202" s="7">
        <v>47120</v>
      </c>
      <c r="S202" s="7" t="s">
        <v>33945</v>
      </c>
      <c r="U202" s="7">
        <v>84</v>
      </c>
      <c r="V202" s="7">
        <v>202207</v>
      </c>
    </row>
    <row r="203" spans="3:22" ht="16.5" customHeight="1">
      <c r="C203" s="8">
        <v>5048200944</v>
      </c>
      <c r="D203" s="7">
        <v>5505765</v>
      </c>
      <c r="E203" s="12"/>
      <c r="G203" s="7" t="s">
        <v>33963</v>
      </c>
      <c r="H203" s="7" t="s">
        <v>33964</v>
      </c>
      <c r="I203" s="7" t="s">
        <v>33965</v>
      </c>
      <c r="J203" s="7" t="s">
        <v>33966</v>
      </c>
      <c r="K203" s="7" t="s">
        <v>33967</v>
      </c>
      <c r="L203" s="7" t="s">
        <v>45</v>
      </c>
      <c r="M203" s="7" t="s">
        <v>33060</v>
      </c>
      <c r="N203" s="7" t="s">
        <v>47</v>
      </c>
      <c r="O203" s="7">
        <v>10</v>
      </c>
      <c r="P203" s="7" t="s">
        <v>33760</v>
      </c>
      <c r="Q203" s="7">
        <v>47120</v>
      </c>
      <c r="S203" s="7" t="s">
        <v>33945</v>
      </c>
      <c r="T203" s="7">
        <v>19880101</v>
      </c>
      <c r="U203" s="7">
        <v>77</v>
      </c>
      <c r="V203" s="7">
        <v>201903</v>
      </c>
    </row>
    <row r="204" spans="3:22" ht="16.5" customHeight="1">
      <c r="C204" s="8">
        <v>1308210881</v>
      </c>
      <c r="D204" s="7">
        <v>5401035</v>
      </c>
      <c r="E204" s="12"/>
      <c r="G204" s="7" t="s">
        <v>33968</v>
      </c>
      <c r="H204" s="7" t="s">
        <v>33969</v>
      </c>
      <c r="I204" s="7" t="s">
        <v>33945</v>
      </c>
      <c r="J204" s="7" t="s">
        <v>33970</v>
      </c>
      <c r="K204" s="7" t="s">
        <v>33971</v>
      </c>
      <c r="L204" s="7" t="s">
        <v>45</v>
      </c>
      <c r="M204" s="7" t="s">
        <v>33060</v>
      </c>
      <c r="N204" s="7" t="s">
        <v>47</v>
      </c>
      <c r="O204" s="7">
        <v>10</v>
      </c>
      <c r="P204" s="7" t="s">
        <v>33760</v>
      </c>
      <c r="Q204" s="7">
        <v>47120</v>
      </c>
      <c r="S204" s="7" t="s">
        <v>33945</v>
      </c>
      <c r="U204" s="7">
        <v>130</v>
      </c>
      <c r="V204" s="7">
        <v>202207</v>
      </c>
    </row>
    <row r="205" spans="3:22" ht="16.5" customHeight="1">
      <c r="C205" s="8">
        <v>1098209740</v>
      </c>
      <c r="D205" s="7">
        <v>5425052</v>
      </c>
      <c r="E205" s="12"/>
      <c r="G205" s="7" t="s">
        <v>33972</v>
      </c>
      <c r="H205" s="7" t="s">
        <v>33973</v>
      </c>
      <c r="I205" s="7" t="s">
        <v>33945</v>
      </c>
      <c r="J205" s="7" t="s">
        <v>33974</v>
      </c>
      <c r="K205" s="7" t="s">
        <v>33975</v>
      </c>
      <c r="L205" s="7" t="s">
        <v>45</v>
      </c>
      <c r="M205" s="7" t="s">
        <v>33060</v>
      </c>
      <c r="N205" s="7" t="s">
        <v>47</v>
      </c>
      <c r="O205" s="7">
        <v>10</v>
      </c>
      <c r="P205" s="7" t="s">
        <v>33760</v>
      </c>
      <c r="Q205" s="7">
        <v>47120</v>
      </c>
      <c r="S205" s="7" t="s">
        <v>33945</v>
      </c>
      <c r="U205" s="7">
        <v>50</v>
      </c>
      <c r="V205" s="7">
        <v>201903</v>
      </c>
    </row>
    <row r="206" spans="3:22" ht="16.5" customHeight="1">
      <c r="C206" s="8">
        <v>6088211160</v>
      </c>
      <c r="D206" s="7">
        <v>5233462</v>
      </c>
      <c r="E206" s="12"/>
      <c r="G206" s="7" t="s">
        <v>33976</v>
      </c>
      <c r="H206" s="7" t="s">
        <v>33956</v>
      </c>
      <c r="I206" s="7" t="s">
        <v>33945</v>
      </c>
      <c r="J206" s="7" t="s">
        <v>33977</v>
      </c>
      <c r="K206" s="7" t="s">
        <v>33978</v>
      </c>
      <c r="L206" s="7" t="s">
        <v>45</v>
      </c>
      <c r="M206" s="7" t="s">
        <v>33060</v>
      </c>
      <c r="N206" s="7" t="s">
        <v>47</v>
      </c>
      <c r="O206" s="7">
        <v>10</v>
      </c>
      <c r="P206" s="7" t="s">
        <v>33760</v>
      </c>
      <c r="Q206" s="7">
        <v>47120</v>
      </c>
      <c r="S206" s="7" t="s">
        <v>33945</v>
      </c>
      <c r="U206" s="7">
        <v>95</v>
      </c>
      <c r="V206" s="7">
        <v>202207</v>
      </c>
    </row>
    <row r="207" spans="3:22" ht="16.5" customHeight="1">
      <c r="C207" s="8">
        <v>1358203309</v>
      </c>
      <c r="D207" s="7">
        <v>5593447</v>
      </c>
      <c r="E207" s="12"/>
      <c r="G207" s="7" t="s">
        <v>33979</v>
      </c>
      <c r="H207" s="7" t="s">
        <v>4780</v>
      </c>
      <c r="I207" s="7" t="s">
        <v>253</v>
      </c>
      <c r="J207" s="7" t="s">
        <v>33980</v>
      </c>
      <c r="K207" s="7" t="s">
        <v>33981</v>
      </c>
      <c r="L207" s="7" t="s">
        <v>45</v>
      </c>
      <c r="M207" s="7" t="s">
        <v>33060</v>
      </c>
      <c r="N207" s="7" t="s">
        <v>47</v>
      </c>
      <c r="O207" s="7">
        <v>10</v>
      </c>
      <c r="P207" s="7" t="s">
        <v>33760</v>
      </c>
      <c r="Q207" s="7">
        <v>47121</v>
      </c>
      <c r="S207" s="7" t="s">
        <v>253</v>
      </c>
      <c r="T207" s="7">
        <v>19880101</v>
      </c>
      <c r="U207" s="7">
        <v>57</v>
      </c>
      <c r="V207" s="7">
        <v>202004</v>
      </c>
    </row>
    <row r="208" spans="3:22" ht="16.5" customHeight="1">
      <c r="C208" s="8">
        <v>3018211916</v>
      </c>
      <c r="D208" s="7">
        <v>5637095</v>
      </c>
      <c r="E208" s="12"/>
      <c r="G208" s="7" t="s">
        <v>33982</v>
      </c>
      <c r="H208" s="7" t="s">
        <v>33983</v>
      </c>
      <c r="I208" s="7" t="s">
        <v>253</v>
      </c>
      <c r="J208" s="7" t="s">
        <v>33984</v>
      </c>
      <c r="K208" s="7" t="s">
        <v>33985</v>
      </c>
      <c r="L208" s="7" t="s">
        <v>45</v>
      </c>
      <c r="M208" s="7" t="s">
        <v>33060</v>
      </c>
      <c r="N208" s="7" t="s">
        <v>47</v>
      </c>
      <c r="O208" s="7">
        <v>10</v>
      </c>
      <c r="P208" s="7" t="s">
        <v>33760</v>
      </c>
      <c r="Q208" s="7">
        <v>47121</v>
      </c>
      <c r="S208" s="7" t="s">
        <v>253</v>
      </c>
      <c r="U208" s="7">
        <v>92</v>
      </c>
      <c r="V208" s="7">
        <v>202207</v>
      </c>
    </row>
    <row r="209" spans="3:22" ht="16.5" customHeight="1">
      <c r="C209" s="8">
        <v>4168216101</v>
      </c>
      <c r="D209" s="7">
        <v>3112629</v>
      </c>
      <c r="E209" s="12"/>
      <c r="G209" s="7" t="s">
        <v>33986</v>
      </c>
      <c r="H209" s="7" t="s">
        <v>19190</v>
      </c>
      <c r="I209" s="7" t="s">
        <v>33987</v>
      </c>
      <c r="J209" s="7" t="s">
        <v>33988</v>
      </c>
      <c r="K209" s="7" t="s">
        <v>33989</v>
      </c>
      <c r="L209" s="7" t="s">
        <v>45</v>
      </c>
      <c r="M209" s="7" t="s">
        <v>33060</v>
      </c>
      <c r="N209" s="7" t="s">
        <v>47</v>
      </c>
      <c r="O209" s="7">
        <v>10</v>
      </c>
      <c r="P209" s="7" t="s">
        <v>33760</v>
      </c>
      <c r="Q209" s="7">
        <v>47121</v>
      </c>
      <c r="S209" s="7" t="s">
        <v>253</v>
      </c>
      <c r="T209" s="7">
        <v>20100219</v>
      </c>
      <c r="U209" s="7">
        <v>57</v>
      </c>
      <c r="V209" s="7">
        <v>200803</v>
      </c>
    </row>
    <row r="210" spans="3:22" ht="16.5" customHeight="1">
      <c r="C210" s="8">
        <v>2238203644</v>
      </c>
      <c r="D210" s="7">
        <v>3222183</v>
      </c>
      <c r="E210" s="12"/>
      <c r="G210" s="7" t="s">
        <v>33990</v>
      </c>
      <c r="H210" s="7" t="s">
        <v>33991</v>
      </c>
      <c r="I210" s="7" t="s">
        <v>253</v>
      </c>
      <c r="J210" s="7" t="s">
        <v>33992</v>
      </c>
      <c r="K210" s="7" t="s">
        <v>33993</v>
      </c>
      <c r="L210" s="7" t="s">
        <v>45</v>
      </c>
      <c r="M210" s="7" t="s">
        <v>33060</v>
      </c>
      <c r="N210" s="7" t="s">
        <v>47</v>
      </c>
      <c r="O210" s="7">
        <v>10</v>
      </c>
      <c r="P210" s="7" t="s">
        <v>33760</v>
      </c>
      <c r="Q210" s="7">
        <v>47121</v>
      </c>
      <c r="S210" s="7" t="s">
        <v>253</v>
      </c>
      <c r="T210" s="7">
        <v>19731024</v>
      </c>
      <c r="U210" s="7">
        <v>109</v>
      </c>
      <c r="V210" s="7">
        <v>202004</v>
      </c>
    </row>
    <row r="211" spans="3:22" ht="16.5" customHeight="1">
      <c r="C211" s="8">
        <v>1318209316</v>
      </c>
      <c r="D211" s="7">
        <v>5493088</v>
      </c>
      <c r="E211" s="12"/>
      <c r="G211" s="7" t="s">
        <v>33994</v>
      </c>
      <c r="H211" s="7" t="s">
        <v>32995</v>
      </c>
      <c r="I211" s="7" t="s">
        <v>253</v>
      </c>
      <c r="J211" s="7" t="s">
        <v>33995</v>
      </c>
      <c r="K211" s="7" t="s">
        <v>33996</v>
      </c>
      <c r="L211" s="7" t="s">
        <v>45</v>
      </c>
      <c r="M211" s="7" t="s">
        <v>33060</v>
      </c>
      <c r="N211" s="7" t="s">
        <v>47</v>
      </c>
      <c r="O211" s="7">
        <v>10</v>
      </c>
      <c r="P211" s="7" t="s">
        <v>33760</v>
      </c>
      <c r="Q211" s="7">
        <v>47121</v>
      </c>
      <c r="S211" s="7" t="s">
        <v>253</v>
      </c>
      <c r="T211" s="7">
        <v>20000301</v>
      </c>
      <c r="U211" s="7">
        <v>50</v>
      </c>
      <c r="V211" s="7">
        <v>201604</v>
      </c>
    </row>
    <row r="212" spans="3:22" ht="16.5" customHeight="1">
      <c r="C212" s="8">
        <v>4128206178</v>
      </c>
      <c r="D212" s="7">
        <v>3252512</v>
      </c>
      <c r="E212" s="12"/>
      <c r="G212" s="7" t="s">
        <v>33997</v>
      </c>
      <c r="H212" s="7" t="s">
        <v>33998</v>
      </c>
      <c r="I212" s="7" t="s">
        <v>33999</v>
      </c>
      <c r="J212" s="7" t="s">
        <v>34000</v>
      </c>
      <c r="K212" s="7" t="s">
        <v>34001</v>
      </c>
      <c r="L212" s="7" t="s">
        <v>45</v>
      </c>
      <c r="M212" s="7" t="s">
        <v>33060</v>
      </c>
      <c r="N212" s="7" t="s">
        <v>47</v>
      </c>
      <c r="O212" s="7">
        <v>10</v>
      </c>
      <c r="P212" s="7" t="s">
        <v>33760</v>
      </c>
      <c r="Q212" s="7">
        <v>47121</v>
      </c>
      <c r="S212" s="7" t="s">
        <v>253</v>
      </c>
      <c r="T212" s="7">
        <v>20090326</v>
      </c>
      <c r="U212" s="7">
        <v>69</v>
      </c>
      <c r="V212" s="7">
        <v>200807</v>
      </c>
    </row>
    <row r="213" spans="3:22" ht="16.5" customHeight="1">
      <c r="C213" s="8">
        <v>5048212566</v>
      </c>
      <c r="D213" s="7">
        <v>5596368</v>
      </c>
      <c r="E213" s="12"/>
      <c r="G213" s="7" t="s">
        <v>34002</v>
      </c>
      <c r="H213" s="7" t="s">
        <v>5904</v>
      </c>
      <c r="I213" s="7" t="s">
        <v>253</v>
      </c>
      <c r="J213" s="7" t="s">
        <v>34003</v>
      </c>
      <c r="K213" s="7" t="s">
        <v>34004</v>
      </c>
      <c r="L213" s="7" t="s">
        <v>45</v>
      </c>
      <c r="M213" s="7" t="s">
        <v>33060</v>
      </c>
      <c r="N213" s="7" t="s">
        <v>47</v>
      </c>
      <c r="O213" s="7">
        <v>10</v>
      </c>
      <c r="P213" s="7" t="s">
        <v>33760</v>
      </c>
      <c r="Q213" s="7">
        <v>47121</v>
      </c>
      <c r="S213" s="7" t="s">
        <v>253</v>
      </c>
      <c r="U213" s="7">
        <v>62</v>
      </c>
      <c r="V213" s="7">
        <v>201605</v>
      </c>
    </row>
    <row r="214" spans="3:22" ht="16.5" customHeight="1">
      <c r="C214" s="8">
        <v>3168203742</v>
      </c>
      <c r="D214" s="7">
        <v>5595400</v>
      </c>
      <c r="E214" s="12"/>
      <c r="G214" s="7" t="s">
        <v>34005</v>
      </c>
      <c r="H214" s="7" t="s">
        <v>34006</v>
      </c>
      <c r="I214" s="7" t="s">
        <v>253</v>
      </c>
      <c r="J214" s="7" t="s">
        <v>34007</v>
      </c>
      <c r="K214" s="7" t="s">
        <v>34008</v>
      </c>
      <c r="L214" s="7" t="s">
        <v>45</v>
      </c>
      <c r="M214" s="7" t="s">
        <v>33060</v>
      </c>
      <c r="N214" s="7" t="s">
        <v>47</v>
      </c>
      <c r="O214" s="7">
        <v>10</v>
      </c>
      <c r="P214" s="7" t="s">
        <v>33760</v>
      </c>
      <c r="Q214" s="7">
        <v>47121</v>
      </c>
      <c r="S214" s="7" t="s">
        <v>253</v>
      </c>
      <c r="U214" s="7">
        <v>93</v>
      </c>
      <c r="V214" s="7">
        <v>201605</v>
      </c>
    </row>
    <row r="215" spans="3:22" ht="16.5" customHeight="1">
      <c r="C215" s="8">
        <v>2098208435</v>
      </c>
      <c r="D215" s="7">
        <v>3085610</v>
      </c>
      <c r="E215" s="12"/>
      <c r="G215" s="7" t="s">
        <v>34009</v>
      </c>
      <c r="H215" s="7" t="s">
        <v>34010</v>
      </c>
      <c r="I215" s="7" t="s">
        <v>34011</v>
      </c>
      <c r="J215" s="7" t="s">
        <v>34012</v>
      </c>
      <c r="K215" s="7" t="s">
        <v>34013</v>
      </c>
      <c r="L215" s="7" t="s">
        <v>45</v>
      </c>
      <c r="M215" s="7" t="s">
        <v>33060</v>
      </c>
      <c r="N215" s="7" t="s">
        <v>47</v>
      </c>
      <c r="O215" s="7">
        <v>10</v>
      </c>
      <c r="P215" s="7" t="s">
        <v>33760</v>
      </c>
      <c r="Q215" s="7">
        <v>47121</v>
      </c>
      <c r="S215" s="7" t="s">
        <v>253</v>
      </c>
      <c r="T215" s="7">
        <v>20040901</v>
      </c>
      <c r="U215" s="7">
        <v>78</v>
      </c>
      <c r="V215" s="7">
        <v>200803</v>
      </c>
    </row>
    <row r="216" spans="3:22" ht="16.5" customHeight="1">
      <c r="C216" s="8">
        <v>5088211517</v>
      </c>
      <c r="D216" s="7">
        <v>5625221</v>
      </c>
      <c r="E216" s="12"/>
      <c r="G216" s="7" t="s">
        <v>34014</v>
      </c>
      <c r="H216" s="7" t="s">
        <v>34015</v>
      </c>
      <c r="I216" s="7" t="s">
        <v>253</v>
      </c>
      <c r="J216" s="7" t="s">
        <v>34016</v>
      </c>
      <c r="K216" s="7" t="s">
        <v>34017</v>
      </c>
      <c r="L216" s="7" t="s">
        <v>45</v>
      </c>
      <c r="M216" s="7" t="s">
        <v>33060</v>
      </c>
      <c r="N216" s="7" t="s">
        <v>47</v>
      </c>
      <c r="O216" s="7">
        <v>10</v>
      </c>
      <c r="P216" s="7" t="s">
        <v>33760</v>
      </c>
      <c r="Q216" s="7">
        <v>47121</v>
      </c>
      <c r="S216" s="7" t="s">
        <v>253</v>
      </c>
      <c r="U216" s="7">
        <v>63</v>
      </c>
      <c r="V216" s="7">
        <v>201605</v>
      </c>
    </row>
    <row r="217" spans="3:22" ht="16.5" customHeight="1">
      <c r="C217" s="8">
        <v>5118205495</v>
      </c>
      <c r="D217" s="7">
        <v>5638684</v>
      </c>
      <c r="E217" s="12"/>
      <c r="G217" s="7" t="s">
        <v>34018</v>
      </c>
      <c r="H217" s="7" t="s">
        <v>1981</v>
      </c>
      <c r="I217" s="7" t="s">
        <v>253</v>
      </c>
      <c r="J217" s="7" t="s">
        <v>34019</v>
      </c>
      <c r="K217" s="7" t="s">
        <v>34020</v>
      </c>
      <c r="L217" s="7" t="s">
        <v>45</v>
      </c>
      <c r="M217" s="7" t="s">
        <v>33060</v>
      </c>
      <c r="N217" s="7" t="s">
        <v>47</v>
      </c>
      <c r="O217" s="7">
        <v>10</v>
      </c>
      <c r="P217" s="7" t="s">
        <v>33760</v>
      </c>
      <c r="Q217" s="7">
        <v>47121</v>
      </c>
      <c r="S217" s="7" t="s">
        <v>253</v>
      </c>
      <c r="U217" s="7">
        <v>53</v>
      </c>
      <c r="V217" s="7">
        <v>201605</v>
      </c>
    </row>
    <row r="218" spans="3:22" ht="16.5" customHeight="1">
      <c r="C218" s="8">
        <v>1328203334</v>
      </c>
      <c r="D218" s="7">
        <v>5638242</v>
      </c>
      <c r="E218" s="12"/>
      <c r="G218" s="7" t="s">
        <v>34021</v>
      </c>
      <c r="H218" s="7" t="s">
        <v>8065</v>
      </c>
      <c r="I218" s="7" t="s">
        <v>253</v>
      </c>
      <c r="J218" s="7" t="s">
        <v>34022</v>
      </c>
      <c r="K218" s="7" t="s">
        <v>34023</v>
      </c>
      <c r="L218" s="7" t="s">
        <v>45</v>
      </c>
      <c r="M218" s="7" t="s">
        <v>33060</v>
      </c>
      <c r="N218" s="7" t="s">
        <v>47</v>
      </c>
      <c r="O218" s="7">
        <v>10</v>
      </c>
      <c r="P218" s="7" t="s">
        <v>33760</v>
      </c>
      <c r="Q218" s="7">
        <v>47121</v>
      </c>
      <c r="S218" s="7" t="s">
        <v>253</v>
      </c>
      <c r="U218" s="7">
        <v>118</v>
      </c>
      <c r="V218" s="7">
        <v>202207</v>
      </c>
    </row>
    <row r="219" spans="3:22" ht="16.5" customHeight="1">
      <c r="C219" s="8">
        <v>4128205484</v>
      </c>
      <c r="D219" s="7">
        <v>2752285</v>
      </c>
      <c r="E219" s="12"/>
      <c r="G219" s="7" t="s">
        <v>34024</v>
      </c>
      <c r="H219" s="7" t="s">
        <v>34025</v>
      </c>
      <c r="I219" s="7" t="s">
        <v>253</v>
      </c>
      <c r="J219" s="7" t="s">
        <v>34026</v>
      </c>
      <c r="K219" s="7" t="s">
        <v>34027</v>
      </c>
      <c r="L219" s="7" t="s">
        <v>45</v>
      </c>
      <c r="M219" s="7" t="s">
        <v>33060</v>
      </c>
      <c r="N219" s="7" t="s">
        <v>47</v>
      </c>
      <c r="O219" s="7">
        <v>10</v>
      </c>
      <c r="P219" s="7" t="s">
        <v>33760</v>
      </c>
      <c r="Q219" s="7">
        <v>47121</v>
      </c>
      <c r="S219" s="7" t="s">
        <v>253</v>
      </c>
      <c r="T219" s="7">
        <v>20090218</v>
      </c>
      <c r="U219" s="7">
        <v>68</v>
      </c>
      <c r="V219" s="7">
        <v>201605</v>
      </c>
    </row>
    <row r="220" spans="3:22" ht="16.5" customHeight="1">
      <c r="C220" s="8">
        <v>6088211175</v>
      </c>
      <c r="D220" s="7">
        <v>6295511</v>
      </c>
      <c r="E220" s="12"/>
      <c r="G220" s="7" t="s">
        <v>34028</v>
      </c>
      <c r="H220" s="7" t="s">
        <v>33956</v>
      </c>
      <c r="I220" s="7" t="s">
        <v>34029</v>
      </c>
      <c r="J220" s="7" t="s">
        <v>34030</v>
      </c>
      <c r="K220" s="7" t="s">
        <v>34031</v>
      </c>
      <c r="L220" s="7" t="s">
        <v>45</v>
      </c>
      <c r="M220" s="7" t="s">
        <v>33060</v>
      </c>
      <c r="N220" s="7" t="s">
        <v>47</v>
      </c>
      <c r="O220" s="7">
        <v>10</v>
      </c>
      <c r="P220" s="7" t="s">
        <v>33760</v>
      </c>
      <c r="Q220" s="7">
        <v>47122</v>
      </c>
      <c r="S220" s="7" t="s">
        <v>34029</v>
      </c>
      <c r="U220" s="7">
        <v>95</v>
      </c>
      <c r="V220" s="7">
        <v>202207</v>
      </c>
    </row>
    <row r="221" spans="3:22" ht="16.5" customHeight="1">
      <c r="C221" s="8">
        <v>5078200564</v>
      </c>
      <c r="D221" s="7">
        <v>6289135</v>
      </c>
      <c r="E221" s="12"/>
      <c r="G221" s="7" t="s">
        <v>34032</v>
      </c>
      <c r="H221" s="7" t="s">
        <v>34033</v>
      </c>
      <c r="I221" s="7" t="s">
        <v>34029</v>
      </c>
      <c r="J221" s="7" t="s">
        <v>34034</v>
      </c>
      <c r="K221" s="7" t="s">
        <v>34035</v>
      </c>
      <c r="L221" s="7" t="s">
        <v>45</v>
      </c>
      <c r="M221" s="7" t="s">
        <v>33060</v>
      </c>
      <c r="N221" s="7" t="s">
        <v>47</v>
      </c>
      <c r="O221" s="7">
        <v>10</v>
      </c>
      <c r="P221" s="7" t="s">
        <v>33760</v>
      </c>
      <c r="Q221" s="7">
        <v>47122</v>
      </c>
      <c r="S221" s="7" t="s">
        <v>34029</v>
      </c>
      <c r="U221" s="7">
        <v>295</v>
      </c>
      <c r="V221" s="7">
        <v>202207</v>
      </c>
    </row>
    <row r="222" spans="3:22" ht="16.5" customHeight="1">
      <c r="C222" s="8">
        <v>3148200899</v>
      </c>
      <c r="D222" s="7">
        <v>6383055</v>
      </c>
      <c r="E222" s="12"/>
      <c r="G222" s="7" t="s">
        <v>34036</v>
      </c>
      <c r="H222" s="7" t="s">
        <v>16346</v>
      </c>
      <c r="I222" s="7" t="s">
        <v>33803</v>
      </c>
      <c r="J222" s="7" t="s">
        <v>34037</v>
      </c>
      <c r="K222" s="7" t="s">
        <v>34038</v>
      </c>
      <c r="L222" s="7" t="s">
        <v>45</v>
      </c>
      <c r="M222" s="7" t="s">
        <v>33060</v>
      </c>
      <c r="N222" s="7" t="s">
        <v>47</v>
      </c>
      <c r="O222" s="7">
        <v>10</v>
      </c>
      <c r="P222" s="7" t="s">
        <v>33760</v>
      </c>
      <c r="Q222" s="7">
        <v>47122</v>
      </c>
      <c r="S222" s="7" t="s">
        <v>34029</v>
      </c>
      <c r="T222" s="7">
        <v>19880101</v>
      </c>
      <c r="U222" s="7">
        <v>88</v>
      </c>
      <c r="V222" s="7">
        <v>201903</v>
      </c>
    </row>
    <row r="223" spans="3:22" ht="16.5" customHeight="1">
      <c r="C223" s="8">
        <v>4098306882</v>
      </c>
      <c r="D223" s="7">
        <v>6329174</v>
      </c>
      <c r="E223" s="12"/>
      <c r="G223" s="7" t="s">
        <v>34039</v>
      </c>
      <c r="H223" s="7" t="s">
        <v>34040</v>
      </c>
      <c r="I223" s="7" t="s">
        <v>34029</v>
      </c>
      <c r="J223" s="7" t="s">
        <v>34041</v>
      </c>
      <c r="K223" s="7" t="s">
        <v>34042</v>
      </c>
      <c r="L223" s="7" t="s">
        <v>45</v>
      </c>
      <c r="M223" s="7" t="s">
        <v>33060</v>
      </c>
      <c r="N223" s="7" t="s">
        <v>47</v>
      </c>
      <c r="O223" s="7">
        <v>10</v>
      </c>
      <c r="P223" s="7" t="s">
        <v>33760</v>
      </c>
      <c r="Q223" s="7">
        <v>47122</v>
      </c>
      <c r="S223" s="7" t="s">
        <v>34029</v>
      </c>
      <c r="T223" s="7">
        <v>20110701</v>
      </c>
      <c r="U223" s="7">
        <v>62</v>
      </c>
      <c r="V223" s="7">
        <v>201903</v>
      </c>
    </row>
    <row r="224" spans="3:22" ht="16.5" customHeight="1">
      <c r="C224" s="8">
        <v>6098216310</v>
      </c>
      <c r="D224" s="7">
        <v>6113902</v>
      </c>
      <c r="E224" s="12"/>
      <c r="G224" s="7" t="s">
        <v>34043</v>
      </c>
      <c r="H224" s="7" t="s">
        <v>34044</v>
      </c>
      <c r="I224" s="7" t="s">
        <v>34029</v>
      </c>
      <c r="J224" s="7" t="s">
        <v>34045</v>
      </c>
      <c r="K224" s="7" t="s">
        <v>34046</v>
      </c>
      <c r="L224" s="7" t="s">
        <v>45</v>
      </c>
      <c r="M224" s="7" t="s">
        <v>33060</v>
      </c>
      <c r="N224" s="7" t="s">
        <v>47</v>
      </c>
      <c r="O224" s="7">
        <v>10</v>
      </c>
      <c r="P224" s="7" t="s">
        <v>33760</v>
      </c>
      <c r="Q224" s="7">
        <v>47122</v>
      </c>
      <c r="S224" s="7" t="s">
        <v>34029</v>
      </c>
      <c r="U224" s="7">
        <v>136</v>
      </c>
      <c r="V224" s="7">
        <v>202207</v>
      </c>
    </row>
    <row r="225" spans="3:22" ht="16.5" customHeight="1">
      <c r="C225" s="8">
        <v>6208209567</v>
      </c>
      <c r="D225" s="7">
        <v>6264493</v>
      </c>
      <c r="E225" s="12"/>
      <c r="G225" s="7" t="s">
        <v>34047</v>
      </c>
      <c r="H225" s="7" t="s">
        <v>34048</v>
      </c>
      <c r="I225" s="7" t="s">
        <v>34029</v>
      </c>
      <c r="J225" s="7" t="s">
        <v>34049</v>
      </c>
      <c r="K225" s="7" t="s">
        <v>34050</v>
      </c>
      <c r="L225" s="7" t="s">
        <v>45</v>
      </c>
      <c r="M225" s="7" t="s">
        <v>33060</v>
      </c>
      <c r="N225" s="7" t="s">
        <v>47</v>
      </c>
      <c r="O225" s="7">
        <v>10</v>
      </c>
      <c r="P225" s="7" t="s">
        <v>33760</v>
      </c>
      <c r="Q225" s="7">
        <v>47122</v>
      </c>
      <c r="S225" s="7" t="s">
        <v>34029</v>
      </c>
      <c r="U225" s="7">
        <v>113</v>
      </c>
      <c r="V225" s="7">
        <v>202207</v>
      </c>
    </row>
    <row r="226" spans="3:22" ht="16.5" customHeight="1">
      <c r="C226" s="8">
        <v>3088209838</v>
      </c>
      <c r="D226" s="7">
        <v>6171564</v>
      </c>
      <c r="E226" s="12"/>
      <c r="G226" s="7" t="s">
        <v>34051</v>
      </c>
      <c r="H226" s="7" t="s">
        <v>33942</v>
      </c>
      <c r="I226" s="7" t="s">
        <v>34029</v>
      </c>
      <c r="J226" s="7" t="s">
        <v>34052</v>
      </c>
      <c r="K226" s="7" t="s">
        <v>34053</v>
      </c>
      <c r="L226" s="7" t="s">
        <v>45</v>
      </c>
      <c r="M226" s="7" t="s">
        <v>33060</v>
      </c>
      <c r="N226" s="7" t="s">
        <v>47</v>
      </c>
      <c r="O226" s="7">
        <v>10</v>
      </c>
      <c r="P226" s="7" t="s">
        <v>33760</v>
      </c>
      <c r="Q226" s="7">
        <v>47122</v>
      </c>
      <c r="S226" s="7" t="s">
        <v>34029</v>
      </c>
      <c r="U226" s="7">
        <v>181</v>
      </c>
      <c r="V226" s="7">
        <v>202207</v>
      </c>
    </row>
    <row r="227" spans="3:22" ht="16.5" customHeight="1">
      <c r="C227" s="8">
        <v>6088207502</v>
      </c>
      <c r="D227" s="7">
        <v>6075040</v>
      </c>
      <c r="E227" s="12"/>
      <c r="G227" s="7" t="s">
        <v>34054</v>
      </c>
      <c r="H227" s="7" t="s">
        <v>3839</v>
      </c>
      <c r="I227" s="7" t="s">
        <v>34029</v>
      </c>
      <c r="J227" s="7" t="s">
        <v>34055</v>
      </c>
      <c r="K227" s="7" t="s">
        <v>34056</v>
      </c>
      <c r="L227" s="7" t="s">
        <v>45</v>
      </c>
      <c r="M227" s="7" t="s">
        <v>33060</v>
      </c>
      <c r="N227" s="7" t="s">
        <v>47</v>
      </c>
      <c r="O227" s="7">
        <v>10</v>
      </c>
      <c r="P227" s="7" t="s">
        <v>33760</v>
      </c>
      <c r="Q227" s="7">
        <v>47122</v>
      </c>
      <c r="S227" s="7" t="s">
        <v>34029</v>
      </c>
      <c r="U227" s="7">
        <v>53</v>
      </c>
      <c r="V227" s="7">
        <v>202207</v>
      </c>
    </row>
    <row r="228" spans="3:22" ht="16.5" customHeight="1">
      <c r="C228" s="8">
        <v>4168210499</v>
      </c>
      <c r="D228" s="7">
        <v>5364448</v>
      </c>
      <c r="E228" s="12"/>
      <c r="G228" s="7" t="s">
        <v>34057</v>
      </c>
      <c r="H228" s="7" t="s">
        <v>33952</v>
      </c>
      <c r="I228" s="7" t="s">
        <v>10479</v>
      </c>
      <c r="J228" s="7" t="s">
        <v>34058</v>
      </c>
      <c r="K228" s="7" t="s">
        <v>34059</v>
      </c>
      <c r="L228" s="7" t="s">
        <v>45</v>
      </c>
      <c r="M228" s="7" t="s">
        <v>33060</v>
      </c>
      <c r="N228" s="7" t="s">
        <v>47</v>
      </c>
      <c r="O228" s="7">
        <v>10</v>
      </c>
      <c r="P228" s="7" t="s">
        <v>33760</v>
      </c>
      <c r="Q228" s="7">
        <v>47129</v>
      </c>
      <c r="S228" s="7" t="s">
        <v>10479</v>
      </c>
      <c r="U228" s="7">
        <v>360</v>
      </c>
      <c r="V228" s="7">
        <v>202207</v>
      </c>
    </row>
    <row r="229" spans="3:22" ht="16.5" customHeight="1">
      <c r="C229" s="8">
        <v>6218204565</v>
      </c>
      <c r="D229" s="7">
        <v>5368345</v>
      </c>
      <c r="E229" s="12"/>
      <c r="G229" s="7" t="s">
        <v>34060</v>
      </c>
      <c r="H229" s="7" t="s">
        <v>34061</v>
      </c>
      <c r="I229" s="7" t="s">
        <v>10479</v>
      </c>
      <c r="J229" s="7" t="s">
        <v>34062</v>
      </c>
      <c r="K229" s="7" t="s">
        <v>34063</v>
      </c>
      <c r="L229" s="7" t="s">
        <v>45</v>
      </c>
      <c r="M229" s="7" t="s">
        <v>33060</v>
      </c>
      <c r="N229" s="7" t="s">
        <v>47</v>
      </c>
      <c r="O229" s="7">
        <v>10</v>
      </c>
      <c r="P229" s="7" t="s">
        <v>33760</v>
      </c>
      <c r="Q229" s="7">
        <v>47129</v>
      </c>
      <c r="S229" s="7" t="s">
        <v>10479</v>
      </c>
      <c r="U229" s="7">
        <v>150</v>
      </c>
      <c r="V229" s="7">
        <v>202207</v>
      </c>
    </row>
    <row r="230" spans="3:22" ht="16.5" customHeight="1">
      <c r="C230" s="8">
        <v>1248212297</v>
      </c>
      <c r="D230" s="7">
        <v>5439822</v>
      </c>
      <c r="E230" s="12"/>
      <c r="G230" s="7" t="s">
        <v>34064</v>
      </c>
      <c r="H230" s="7" t="s">
        <v>34065</v>
      </c>
      <c r="I230" s="7" t="s">
        <v>10479</v>
      </c>
      <c r="J230" s="7" t="s">
        <v>34066</v>
      </c>
      <c r="K230" s="7" t="s">
        <v>34067</v>
      </c>
      <c r="L230" s="7" t="s">
        <v>45</v>
      </c>
      <c r="M230" s="7" t="s">
        <v>33060</v>
      </c>
      <c r="N230" s="7" t="s">
        <v>47</v>
      </c>
      <c r="O230" s="7">
        <v>10</v>
      </c>
      <c r="P230" s="7" t="s">
        <v>33760</v>
      </c>
      <c r="Q230" s="7">
        <v>47129</v>
      </c>
      <c r="S230" s="7" t="s">
        <v>10479</v>
      </c>
      <c r="U230" s="7">
        <v>87</v>
      </c>
      <c r="V230" s="7">
        <v>202207</v>
      </c>
    </row>
    <row r="231" spans="3:22" ht="16.5" customHeight="1">
      <c r="C231" s="8">
        <v>2218304299</v>
      </c>
      <c r="D231" s="7">
        <v>5186939</v>
      </c>
      <c r="E231" s="12"/>
      <c r="G231" s="7" t="s">
        <v>34068</v>
      </c>
      <c r="H231" s="7" t="s">
        <v>34069</v>
      </c>
      <c r="I231" s="7" t="s">
        <v>10479</v>
      </c>
      <c r="J231" s="7" t="s">
        <v>34070</v>
      </c>
      <c r="K231" s="7" t="s">
        <v>34071</v>
      </c>
      <c r="L231" s="7" t="s">
        <v>45</v>
      </c>
      <c r="M231" s="7" t="s">
        <v>33060</v>
      </c>
      <c r="N231" s="7" t="s">
        <v>47</v>
      </c>
      <c r="O231" s="7">
        <v>10</v>
      </c>
      <c r="P231" s="7" t="s">
        <v>33760</v>
      </c>
      <c r="Q231" s="7">
        <v>47129</v>
      </c>
      <c r="S231" s="7" t="s">
        <v>10479</v>
      </c>
      <c r="U231" s="7">
        <v>91</v>
      </c>
      <c r="V231" s="7">
        <v>202211</v>
      </c>
    </row>
    <row r="232" spans="3:22" ht="16.5" customHeight="1">
      <c r="C232" s="8">
        <v>6108211237</v>
      </c>
      <c r="D232" s="7">
        <v>4924035</v>
      </c>
      <c r="E232" s="12"/>
      <c r="G232" s="7" t="s">
        <v>34072</v>
      </c>
      <c r="H232" s="7" t="s">
        <v>34073</v>
      </c>
      <c r="I232" s="7" t="s">
        <v>10479</v>
      </c>
      <c r="J232" s="7" t="s">
        <v>34074</v>
      </c>
      <c r="K232" s="7" t="s">
        <v>34075</v>
      </c>
      <c r="L232" s="7" t="s">
        <v>45</v>
      </c>
      <c r="M232" s="7" t="s">
        <v>33060</v>
      </c>
      <c r="N232" s="7" t="s">
        <v>47</v>
      </c>
      <c r="O232" s="7">
        <v>10</v>
      </c>
      <c r="P232" s="7" t="s">
        <v>33760</v>
      </c>
      <c r="Q232" s="7">
        <v>47129</v>
      </c>
      <c r="S232" s="7" t="s">
        <v>10479</v>
      </c>
      <c r="U232" s="7">
        <v>95</v>
      </c>
      <c r="V232" s="7">
        <v>202207</v>
      </c>
    </row>
    <row r="233" spans="3:22" ht="16.5" customHeight="1">
      <c r="C233" s="8">
        <v>6128305873</v>
      </c>
      <c r="D233" s="7">
        <v>5083942</v>
      </c>
      <c r="E233" s="12"/>
      <c r="G233" s="7" t="s">
        <v>34076</v>
      </c>
      <c r="H233" s="7" t="s">
        <v>6098</v>
      </c>
      <c r="I233" s="7" t="s">
        <v>26275</v>
      </c>
      <c r="J233" s="7" t="s">
        <v>34077</v>
      </c>
      <c r="K233" s="7" t="s">
        <v>34078</v>
      </c>
      <c r="L233" s="7" t="s">
        <v>45</v>
      </c>
      <c r="M233" s="7" t="s">
        <v>33060</v>
      </c>
      <c r="N233" s="7" t="s">
        <v>47</v>
      </c>
      <c r="O233" s="7">
        <v>10</v>
      </c>
      <c r="P233" s="7" t="s">
        <v>33760</v>
      </c>
      <c r="Q233" s="7">
        <v>47129</v>
      </c>
      <c r="S233" s="7" t="s">
        <v>10479</v>
      </c>
      <c r="T233" s="7">
        <v>19920922</v>
      </c>
      <c r="U233" s="7">
        <v>72</v>
      </c>
      <c r="V233" s="7">
        <v>201604</v>
      </c>
    </row>
    <row r="234" spans="3:22" ht="16.5" customHeight="1">
      <c r="C234" s="8">
        <v>5158200978</v>
      </c>
      <c r="D234" s="7">
        <v>6311883</v>
      </c>
      <c r="E234" s="12"/>
      <c r="G234" s="7" t="s">
        <v>34079</v>
      </c>
      <c r="H234" s="7" t="s">
        <v>34080</v>
      </c>
      <c r="I234" s="7" t="s">
        <v>34081</v>
      </c>
      <c r="J234" s="7" t="s">
        <v>34082</v>
      </c>
      <c r="K234" s="7" t="s">
        <v>34083</v>
      </c>
      <c r="L234" s="7" t="s">
        <v>45</v>
      </c>
      <c r="M234" s="7" t="s">
        <v>33060</v>
      </c>
      <c r="N234" s="7" t="s">
        <v>47</v>
      </c>
      <c r="O234" s="7">
        <v>10</v>
      </c>
      <c r="P234" s="7" t="s">
        <v>33760</v>
      </c>
      <c r="Q234" s="7">
        <v>47211</v>
      </c>
      <c r="S234" s="7" t="s">
        <v>34081</v>
      </c>
      <c r="U234" s="7">
        <v>295</v>
      </c>
      <c r="V234" s="7">
        <v>202207</v>
      </c>
    </row>
    <row r="235" spans="3:22" ht="16.5" customHeight="1">
      <c r="C235" s="8">
        <v>3088205716</v>
      </c>
      <c r="D235" s="7">
        <v>6117891</v>
      </c>
      <c r="E235" s="12"/>
      <c r="G235" s="7" t="s">
        <v>34084</v>
      </c>
      <c r="H235" s="7" t="s">
        <v>34085</v>
      </c>
      <c r="I235" s="7" t="s">
        <v>34086</v>
      </c>
      <c r="J235" s="7" t="s">
        <v>34087</v>
      </c>
      <c r="K235" s="7" t="s">
        <v>34088</v>
      </c>
      <c r="L235" s="7" t="s">
        <v>45</v>
      </c>
      <c r="M235" s="7" t="s">
        <v>33060</v>
      </c>
      <c r="N235" s="7" t="s">
        <v>47</v>
      </c>
      <c r="O235" s="7">
        <v>10</v>
      </c>
      <c r="P235" s="7" t="s">
        <v>33760</v>
      </c>
      <c r="Q235" s="7">
        <v>47211</v>
      </c>
      <c r="S235" s="7" t="s">
        <v>34081</v>
      </c>
      <c r="T235" s="7">
        <v>19880101</v>
      </c>
      <c r="U235" s="7">
        <v>62</v>
      </c>
      <c r="V235" s="7">
        <v>201604</v>
      </c>
    </row>
    <row r="236" spans="3:22" ht="16.5" customHeight="1">
      <c r="C236" s="8">
        <v>5058210805</v>
      </c>
      <c r="D236" s="7">
        <v>7696296</v>
      </c>
      <c r="E236" s="12"/>
      <c r="G236" s="7" t="s">
        <v>34089</v>
      </c>
      <c r="H236" s="7" t="s">
        <v>34090</v>
      </c>
      <c r="I236" s="7" t="s">
        <v>34091</v>
      </c>
      <c r="J236" s="7" t="s">
        <v>34092</v>
      </c>
      <c r="K236" s="7" t="s">
        <v>34093</v>
      </c>
      <c r="L236" s="7" t="s">
        <v>45</v>
      </c>
      <c r="M236" s="7" t="s">
        <v>33060</v>
      </c>
      <c r="N236" s="7" t="s">
        <v>47</v>
      </c>
      <c r="O236" s="7">
        <v>10</v>
      </c>
      <c r="P236" s="7" t="s">
        <v>33760</v>
      </c>
      <c r="Q236" s="7">
        <v>47215</v>
      </c>
      <c r="S236" s="7" t="s">
        <v>34094</v>
      </c>
      <c r="U236" s="7">
        <v>295</v>
      </c>
      <c r="V236" s="7">
        <v>202207</v>
      </c>
    </row>
    <row r="237" spans="3:22" ht="16.5" customHeight="1">
      <c r="C237" s="8">
        <v>2248208579</v>
      </c>
      <c r="D237" s="7">
        <v>3244585</v>
      </c>
      <c r="E237" s="12"/>
      <c r="G237" s="7" t="s">
        <v>34095</v>
      </c>
      <c r="H237" s="7" t="s">
        <v>32954</v>
      </c>
      <c r="I237" s="7" t="s">
        <v>34096</v>
      </c>
      <c r="J237" s="7" t="s">
        <v>34097</v>
      </c>
      <c r="K237" s="7" t="s">
        <v>34098</v>
      </c>
      <c r="L237" s="7" t="s">
        <v>45</v>
      </c>
      <c r="M237" s="7" t="s">
        <v>33060</v>
      </c>
      <c r="N237" s="7" t="s">
        <v>47</v>
      </c>
      <c r="O237" s="7">
        <v>10</v>
      </c>
      <c r="P237" s="7" t="s">
        <v>33760</v>
      </c>
      <c r="Q237" s="7">
        <v>47219</v>
      </c>
      <c r="S237" s="7" t="s">
        <v>34099</v>
      </c>
      <c r="T237" s="7">
        <v>20040701</v>
      </c>
      <c r="U237" s="7">
        <v>106</v>
      </c>
      <c r="V237" s="7">
        <v>202004</v>
      </c>
    </row>
    <row r="238" spans="3:22" ht="16.5" customHeight="1">
      <c r="C238" s="8">
        <v>5758200117</v>
      </c>
      <c r="D238" s="7">
        <v>8123486</v>
      </c>
      <c r="E238" s="12"/>
      <c r="G238" s="7" t="s">
        <v>34100</v>
      </c>
      <c r="H238" s="7" t="s">
        <v>10759</v>
      </c>
      <c r="I238" s="7" t="s">
        <v>34101</v>
      </c>
      <c r="J238" s="7" t="s">
        <v>34102</v>
      </c>
      <c r="K238" s="7" t="s">
        <v>34103</v>
      </c>
      <c r="L238" s="7" t="s">
        <v>45</v>
      </c>
      <c r="M238" s="7" t="s">
        <v>33060</v>
      </c>
      <c r="N238" s="7" t="s">
        <v>47</v>
      </c>
      <c r="O238" s="7">
        <v>10</v>
      </c>
      <c r="P238" s="7" t="s">
        <v>33760</v>
      </c>
      <c r="Q238" s="7">
        <v>47219</v>
      </c>
      <c r="S238" s="7" t="s">
        <v>34099</v>
      </c>
      <c r="U238" s="7">
        <v>100</v>
      </c>
      <c r="V238" s="7">
        <v>202207</v>
      </c>
    </row>
    <row r="239" spans="3:22" ht="16.5" customHeight="1">
      <c r="C239" s="8">
        <v>5148214289</v>
      </c>
      <c r="D239" s="7">
        <v>7738989</v>
      </c>
      <c r="E239" s="12"/>
      <c r="G239" s="7" t="s">
        <v>34104</v>
      </c>
      <c r="H239" s="7" t="s">
        <v>34105</v>
      </c>
      <c r="I239" s="7" t="s">
        <v>34106</v>
      </c>
      <c r="J239" s="7" t="s">
        <v>34107</v>
      </c>
      <c r="K239" s="7" t="s">
        <v>34108</v>
      </c>
      <c r="L239" s="7" t="s">
        <v>45</v>
      </c>
      <c r="M239" s="7" t="s">
        <v>33060</v>
      </c>
      <c r="N239" s="7" t="s">
        <v>47</v>
      </c>
      <c r="O239" s="7">
        <v>10</v>
      </c>
      <c r="P239" s="7" t="s">
        <v>33760</v>
      </c>
      <c r="Q239" s="7">
        <v>47221</v>
      </c>
      <c r="S239" s="7" t="s">
        <v>34109</v>
      </c>
      <c r="U239" s="7">
        <v>50</v>
      </c>
      <c r="V239" s="7">
        <v>202207</v>
      </c>
    </row>
    <row r="240" spans="3:22" ht="16.5" customHeight="1">
      <c r="C240" s="8">
        <v>2108211298</v>
      </c>
      <c r="D240" s="7">
        <v>7310685</v>
      </c>
      <c r="E240" s="12"/>
      <c r="G240" s="7" t="s">
        <v>34110</v>
      </c>
      <c r="H240" s="7" t="s">
        <v>18842</v>
      </c>
      <c r="I240" s="7" t="s">
        <v>34111</v>
      </c>
      <c r="J240" s="7" t="s">
        <v>34112</v>
      </c>
      <c r="K240" s="7" t="s">
        <v>34113</v>
      </c>
      <c r="L240" s="7" t="s">
        <v>45</v>
      </c>
      <c r="M240" s="7" t="s">
        <v>33060</v>
      </c>
      <c r="N240" s="7" t="s">
        <v>47</v>
      </c>
      <c r="O240" s="7">
        <v>10</v>
      </c>
      <c r="P240" s="7" t="s">
        <v>33760</v>
      </c>
      <c r="Q240" s="7">
        <v>47419</v>
      </c>
      <c r="S240" s="7" t="s">
        <v>34114</v>
      </c>
      <c r="U240" s="7">
        <v>65</v>
      </c>
      <c r="V240" s="7">
        <v>201803</v>
      </c>
    </row>
    <row r="241" spans="3:22" ht="16.5" customHeight="1">
      <c r="C241" s="8">
        <v>6098203907</v>
      </c>
      <c r="D241" s="7">
        <v>5066785</v>
      </c>
      <c r="E241" s="12"/>
      <c r="G241" s="7" t="s">
        <v>34115</v>
      </c>
      <c r="H241" s="7" t="s">
        <v>33744</v>
      </c>
      <c r="I241" s="7" t="s">
        <v>34116</v>
      </c>
      <c r="J241" s="7" t="s">
        <v>34117</v>
      </c>
      <c r="K241" s="7" t="s">
        <v>34118</v>
      </c>
      <c r="L241" s="7" t="s">
        <v>45</v>
      </c>
      <c r="M241" s="7" t="s">
        <v>33060</v>
      </c>
      <c r="N241" s="7" t="s">
        <v>47</v>
      </c>
      <c r="O241" s="7">
        <v>10</v>
      </c>
      <c r="P241" s="7" t="s">
        <v>33760</v>
      </c>
      <c r="Q241" s="7">
        <v>47591</v>
      </c>
      <c r="S241" s="7" t="s">
        <v>34116</v>
      </c>
      <c r="U241" s="7">
        <v>2826</v>
      </c>
      <c r="V241" s="7">
        <v>202207</v>
      </c>
    </row>
    <row r="242" spans="3:22" ht="16.5" customHeight="1">
      <c r="C242" s="8">
        <v>2148201638</v>
      </c>
      <c r="D242" s="7">
        <v>2541872</v>
      </c>
      <c r="E242" s="12"/>
      <c r="G242" s="7" t="s">
        <v>34119</v>
      </c>
      <c r="H242" s="7" t="s">
        <v>34120</v>
      </c>
      <c r="I242" s="7" t="s">
        <v>34121</v>
      </c>
      <c r="J242" s="7" t="s">
        <v>34122</v>
      </c>
      <c r="K242" s="7" t="s">
        <v>34123</v>
      </c>
      <c r="L242" s="7" t="s">
        <v>45</v>
      </c>
      <c r="M242" s="7" t="s">
        <v>33060</v>
      </c>
      <c r="N242" s="7" t="s">
        <v>47</v>
      </c>
      <c r="O242" s="7">
        <v>10</v>
      </c>
      <c r="P242" s="7" t="s">
        <v>33760</v>
      </c>
      <c r="Q242" s="7">
        <v>47610</v>
      </c>
      <c r="S242" s="7" t="s">
        <v>34124</v>
      </c>
      <c r="T242" s="7">
        <v>20040301</v>
      </c>
      <c r="U242" s="7">
        <v>241</v>
      </c>
      <c r="V242" s="7">
        <v>201903</v>
      </c>
    </row>
    <row r="243" spans="3:22" ht="16.5" customHeight="1">
      <c r="C243" s="8">
        <v>5058210178</v>
      </c>
      <c r="D243" s="7">
        <v>7696280</v>
      </c>
      <c r="E243" s="12"/>
      <c r="G243" s="7" t="s">
        <v>34125</v>
      </c>
      <c r="H243" s="7" t="s">
        <v>34126</v>
      </c>
      <c r="I243" s="7" t="s">
        <v>34127</v>
      </c>
      <c r="J243" s="7" t="s">
        <v>34128</v>
      </c>
      <c r="K243" s="7" t="s">
        <v>34129</v>
      </c>
      <c r="L243" s="7" t="s">
        <v>45</v>
      </c>
      <c r="M243" s="7" t="s">
        <v>33060</v>
      </c>
      <c r="N243" s="7" t="s">
        <v>47</v>
      </c>
      <c r="O243" s="7">
        <v>10</v>
      </c>
      <c r="P243" s="7" t="s">
        <v>33760</v>
      </c>
      <c r="Q243" s="7">
        <v>47711</v>
      </c>
      <c r="S243" s="7" t="s">
        <v>34130</v>
      </c>
      <c r="U243" s="7">
        <v>83</v>
      </c>
      <c r="V243" s="7">
        <v>202207</v>
      </c>
    </row>
    <row r="244" spans="3:22" ht="16.5" customHeight="1">
      <c r="C244" s="8">
        <v>6088214769</v>
      </c>
      <c r="D244" s="7">
        <v>5364854</v>
      </c>
      <c r="E244" s="12"/>
      <c r="G244" s="7" t="s">
        <v>34131</v>
      </c>
      <c r="H244" s="7" t="s">
        <v>34132</v>
      </c>
      <c r="I244" s="7" t="s">
        <v>34130</v>
      </c>
      <c r="J244" s="7" t="s">
        <v>34133</v>
      </c>
      <c r="K244" s="7" t="s">
        <v>34134</v>
      </c>
      <c r="L244" s="7" t="s">
        <v>45</v>
      </c>
      <c r="M244" s="7" t="s">
        <v>33060</v>
      </c>
      <c r="N244" s="7" t="s">
        <v>47</v>
      </c>
      <c r="O244" s="7">
        <v>10</v>
      </c>
      <c r="P244" s="7" t="s">
        <v>33760</v>
      </c>
      <c r="Q244" s="7">
        <v>47711</v>
      </c>
      <c r="S244" s="7" t="s">
        <v>34130</v>
      </c>
      <c r="U244" s="7">
        <v>69</v>
      </c>
      <c r="V244" s="7">
        <v>202207</v>
      </c>
    </row>
    <row r="245" spans="3:22" ht="16.5" customHeight="1">
      <c r="C245" s="8">
        <v>2218211963</v>
      </c>
      <c r="D245" s="7">
        <v>4347736</v>
      </c>
      <c r="E245" s="12"/>
      <c r="G245" s="7" t="s">
        <v>34135</v>
      </c>
      <c r="H245" s="7" t="s">
        <v>23102</v>
      </c>
      <c r="J245" s="7" t="s">
        <v>34136</v>
      </c>
      <c r="K245" s="7" t="s">
        <v>34137</v>
      </c>
      <c r="L245" s="7" t="s">
        <v>45</v>
      </c>
      <c r="M245" s="7" t="s">
        <v>33060</v>
      </c>
      <c r="N245" s="7" t="s">
        <v>47</v>
      </c>
      <c r="O245" s="7">
        <v>10</v>
      </c>
      <c r="P245" s="7" t="s">
        <v>33760</v>
      </c>
      <c r="Q245" s="7">
        <v>47711</v>
      </c>
      <c r="S245" s="7" t="s">
        <v>34130</v>
      </c>
      <c r="U245" s="7">
        <v>100</v>
      </c>
      <c r="V245" s="7">
        <v>202207</v>
      </c>
    </row>
    <row r="246" spans="3:22" ht="16.5" customHeight="1">
      <c r="C246" s="8">
        <v>5078203557</v>
      </c>
      <c r="D246" s="7">
        <v>5376649</v>
      </c>
      <c r="E246" s="12"/>
      <c r="G246" s="7" t="s">
        <v>34138</v>
      </c>
      <c r="H246" s="7" t="s">
        <v>34139</v>
      </c>
      <c r="I246" s="7" t="s">
        <v>34130</v>
      </c>
      <c r="J246" s="7" t="s">
        <v>34140</v>
      </c>
      <c r="K246" s="7" t="s">
        <v>34141</v>
      </c>
      <c r="L246" s="7" t="s">
        <v>45</v>
      </c>
      <c r="M246" s="7" t="s">
        <v>33060</v>
      </c>
      <c r="N246" s="7" t="s">
        <v>47</v>
      </c>
      <c r="O246" s="7">
        <v>10</v>
      </c>
      <c r="P246" s="7" t="s">
        <v>33760</v>
      </c>
      <c r="Q246" s="7">
        <v>47711</v>
      </c>
      <c r="S246" s="7" t="s">
        <v>34130</v>
      </c>
      <c r="U246" s="7">
        <v>63</v>
      </c>
      <c r="V246" s="7">
        <v>202207</v>
      </c>
    </row>
    <row r="247" spans="3:22" ht="16.5" customHeight="1">
      <c r="C247" s="8">
        <v>2248206867</v>
      </c>
      <c r="D247" s="7">
        <v>5805814</v>
      </c>
      <c r="E247" s="12"/>
      <c r="G247" s="7" t="s">
        <v>34142</v>
      </c>
      <c r="H247" s="7" t="s">
        <v>34143</v>
      </c>
      <c r="I247" s="7" t="s">
        <v>33937</v>
      </c>
      <c r="J247" s="7" t="s">
        <v>34144</v>
      </c>
      <c r="K247" s="7" t="s">
        <v>34145</v>
      </c>
      <c r="L247" s="7" t="s">
        <v>45</v>
      </c>
      <c r="M247" s="7" t="s">
        <v>33060</v>
      </c>
      <c r="N247" s="7" t="s">
        <v>47</v>
      </c>
      <c r="O247" s="7">
        <v>10</v>
      </c>
      <c r="P247" s="7" t="s">
        <v>33760</v>
      </c>
      <c r="Q247" s="7">
        <v>47711</v>
      </c>
      <c r="S247" s="7" t="s">
        <v>34130</v>
      </c>
      <c r="T247" s="7">
        <v>19880101</v>
      </c>
      <c r="U247" s="7">
        <v>93</v>
      </c>
      <c r="V247" s="7">
        <v>201604</v>
      </c>
    </row>
    <row r="248" spans="3:22" ht="16.5" customHeight="1">
      <c r="C248" s="8">
        <v>1278220632</v>
      </c>
      <c r="D248" s="7">
        <v>5635618</v>
      </c>
      <c r="E248" s="12"/>
      <c r="G248" s="7" t="s">
        <v>34146</v>
      </c>
      <c r="H248" s="7" t="s">
        <v>34147</v>
      </c>
      <c r="I248" s="7" t="s">
        <v>34130</v>
      </c>
      <c r="J248" s="7" t="s">
        <v>34148</v>
      </c>
      <c r="K248" s="7" t="s">
        <v>34149</v>
      </c>
      <c r="L248" s="7" t="s">
        <v>45</v>
      </c>
      <c r="M248" s="7" t="s">
        <v>33060</v>
      </c>
      <c r="N248" s="7" t="s">
        <v>47</v>
      </c>
      <c r="O248" s="7">
        <v>10</v>
      </c>
      <c r="P248" s="7" t="s">
        <v>33760</v>
      </c>
      <c r="Q248" s="7">
        <v>47711</v>
      </c>
      <c r="S248" s="7" t="s">
        <v>34130</v>
      </c>
      <c r="U248" s="7">
        <v>60</v>
      </c>
      <c r="V248" s="7">
        <v>202207</v>
      </c>
    </row>
    <row r="249" spans="3:22" ht="16.5" customHeight="1">
      <c r="C249" s="8">
        <v>3118204163</v>
      </c>
      <c r="D249" s="7">
        <v>5600281</v>
      </c>
      <c r="E249" s="12"/>
      <c r="G249" s="7" t="s">
        <v>33935</v>
      </c>
      <c r="H249" s="7" t="s">
        <v>33936</v>
      </c>
      <c r="I249" s="7" t="s">
        <v>34130</v>
      </c>
      <c r="J249" s="7" t="s">
        <v>34150</v>
      </c>
      <c r="K249" s="7" t="s">
        <v>34151</v>
      </c>
      <c r="L249" s="7" t="s">
        <v>45</v>
      </c>
      <c r="M249" s="7" t="s">
        <v>33060</v>
      </c>
      <c r="N249" s="7" t="s">
        <v>47</v>
      </c>
      <c r="O249" s="7">
        <v>10</v>
      </c>
      <c r="P249" s="7" t="s">
        <v>33760</v>
      </c>
      <c r="Q249" s="7">
        <v>47711</v>
      </c>
      <c r="S249" s="7" t="s">
        <v>34130</v>
      </c>
      <c r="T249" s="7">
        <v>19880101</v>
      </c>
      <c r="U249" s="7">
        <v>55</v>
      </c>
      <c r="V249" s="7">
        <v>201805</v>
      </c>
    </row>
    <row r="250" spans="3:22" ht="16.5" customHeight="1">
      <c r="C250" s="8">
        <v>4758800075</v>
      </c>
      <c r="D250" s="7">
        <v>7650775</v>
      </c>
      <c r="E250" s="12"/>
      <c r="G250" s="7" t="s">
        <v>34152</v>
      </c>
      <c r="H250" s="7" t="s">
        <v>34153</v>
      </c>
      <c r="I250" s="7" t="s">
        <v>34154</v>
      </c>
      <c r="J250" s="7" t="s">
        <v>34155</v>
      </c>
      <c r="K250" s="7" t="s">
        <v>34156</v>
      </c>
      <c r="L250" s="7" t="s">
        <v>65</v>
      </c>
      <c r="M250" s="7" t="s">
        <v>33060</v>
      </c>
      <c r="N250" s="7" t="s">
        <v>47</v>
      </c>
      <c r="O250" s="7">
        <v>10</v>
      </c>
      <c r="P250" s="7" t="s">
        <v>33760</v>
      </c>
      <c r="Q250" s="7">
        <v>47811</v>
      </c>
      <c r="S250" s="7" t="s">
        <v>23275</v>
      </c>
      <c r="U250" s="7">
        <v>77</v>
      </c>
      <c r="V250" s="7">
        <v>201603</v>
      </c>
    </row>
    <row r="251" spans="3:22" ht="16.5" customHeight="1">
      <c r="C251" s="8">
        <v>2128126338</v>
      </c>
      <c r="D251" s="7">
        <v>7327006</v>
      </c>
      <c r="E251" s="12"/>
      <c r="G251" s="7" t="s">
        <v>34157</v>
      </c>
      <c r="H251" s="7" t="s">
        <v>34158</v>
      </c>
      <c r="I251" s="7" t="s">
        <v>34159</v>
      </c>
      <c r="K251" s="7" t="s">
        <v>34160</v>
      </c>
      <c r="L251" s="7" t="s">
        <v>65</v>
      </c>
      <c r="M251" s="7" t="s">
        <v>33060</v>
      </c>
      <c r="N251" s="7" t="s">
        <v>47</v>
      </c>
      <c r="O251" s="7">
        <v>10</v>
      </c>
      <c r="P251" s="7" t="s">
        <v>33760</v>
      </c>
      <c r="Q251" s="7">
        <v>47811</v>
      </c>
      <c r="S251" s="7" t="s">
        <v>23275</v>
      </c>
      <c r="U251" s="7">
        <v>60</v>
      </c>
      <c r="V251" s="7">
        <v>201512</v>
      </c>
    </row>
    <row r="252" spans="3:22" ht="16.5" customHeight="1">
      <c r="C252" s="8">
        <v>1258209719</v>
      </c>
      <c r="D252" s="7">
        <v>6111551</v>
      </c>
      <c r="E252" s="12"/>
      <c r="G252" s="7" t="s">
        <v>34161</v>
      </c>
      <c r="H252" s="7" t="s">
        <v>34162</v>
      </c>
      <c r="I252" s="7" t="s">
        <v>34163</v>
      </c>
      <c r="J252" s="7" t="s">
        <v>34164</v>
      </c>
      <c r="K252" s="7" t="s">
        <v>34165</v>
      </c>
      <c r="L252" s="7" t="s">
        <v>45</v>
      </c>
      <c r="M252" s="7" t="s">
        <v>33060</v>
      </c>
      <c r="N252" s="7" t="s">
        <v>47</v>
      </c>
      <c r="O252" s="7">
        <v>10</v>
      </c>
      <c r="P252" s="7" t="s">
        <v>33760</v>
      </c>
      <c r="Q252" s="7">
        <v>47812</v>
      </c>
      <c r="S252" s="7" t="s">
        <v>34163</v>
      </c>
      <c r="T252" s="7">
        <v>20090211</v>
      </c>
      <c r="U252" s="7">
        <v>51</v>
      </c>
      <c r="V252" s="7">
        <v>201903</v>
      </c>
    </row>
    <row r="253" spans="3:22" ht="16.5" customHeight="1">
      <c r="C253" s="8">
        <v>1348269351</v>
      </c>
      <c r="D253" s="7">
        <v>5984083</v>
      </c>
      <c r="E253" s="12"/>
      <c r="G253" s="7" t="s">
        <v>34166</v>
      </c>
      <c r="H253" s="7" t="s">
        <v>7861</v>
      </c>
      <c r="I253" s="7" t="s">
        <v>34167</v>
      </c>
      <c r="J253" s="7" t="s">
        <v>34168</v>
      </c>
      <c r="K253" s="7" t="s">
        <v>34169</v>
      </c>
      <c r="L253" s="7" t="s">
        <v>45</v>
      </c>
      <c r="M253" s="7" t="s">
        <v>33060</v>
      </c>
      <c r="N253" s="7" t="s">
        <v>47</v>
      </c>
      <c r="O253" s="7">
        <v>10</v>
      </c>
      <c r="P253" s="7" t="s">
        <v>33760</v>
      </c>
      <c r="Q253" s="7">
        <v>47813</v>
      </c>
      <c r="S253" s="7" t="s">
        <v>34170</v>
      </c>
      <c r="T253" s="7">
        <v>20090805</v>
      </c>
      <c r="U253" s="7">
        <v>59</v>
      </c>
      <c r="V253" s="7">
        <v>201903</v>
      </c>
    </row>
    <row r="254" spans="3:22" ht="16.5" customHeight="1">
      <c r="C254" s="8">
        <v>3058205681</v>
      </c>
      <c r="D254" s="7">
        <v>3246427</v>
      </c>
      <c r="E254" s="12"/>
      <c r="G254" s="7" t="s">
        <v>34171</v>
      </c>
      <c r="H254" s="7" t="s">
        <v>34172</v>
      </c>
      <c r="I254" s="7" t="s">
        <v>34173</v>
      </c>
      <c r="J254" s="7" t="s">
        <v>34174</v>
      </c>
      <c r="K254" s="7" t="s">
        <v>34175</v>
      </c>
      <c r="L254" s="7" t="s">
        <v>45</v>
      </c>
      <c r="M254" s="7" t="s">
        <v>33060</v>
      </c>
      <c r="N254" s="7" t="s">
        <v>47</v>
      </c>
      <c r="O254" s="7">
        <v>10</v>
      </c>
      <c r="P254" s="7" t="s">
        <v>33760</v>
      </c>
      <c r="Q254" s="7">
        <v>47820</v>
      </c>
      <c r="S254" s="7" t="s">
        <v>34176</v>
      </c>
      <c r="T254" s="7">
        <v>20021001</v>
      </c>
      <c r="U254" s="7">
        <v>90</v>
      </c>
      <c r="V254" s="7">
        <v>200811</v>
      </c>
    </row>
    <row r="255" spans="3:22" ht="16.5" customHeight="1">
      <c r="C255" s="8">
        <v>1058783079</v>
      </c>
      <c r="D255" s="7">
        <v>6853718</v>
      </c>
      <c r="E255" s="12"/>
      <c r="G255" s="7" t="s">
        <v>34177</v>
      </c>
      <c r="H255" s="7" t="s">
        <v>5404</v>
      </c>
      <c r="I255" s="7" t="s">
        <v>34178</v>
      </c>
      <c r="K255" s="7" t="s">
        <v>34179</v>
      </c>
      <c r="L255" s="7" t="s">
        <v>65</v>
      </c>
      <c r="M255" s="7" t="s">
        <v>33060</v>
      </c>
      <c r="N255" s="7" t="s">
        <v>47</v>
      </c>
      <c r="O255" s="7">
        <v>10</v>
      </c>
      <c r="P255" s="7" t="s">
        <v>33760</v>
      </c>
      <c r="Q255" s="7">
        <v>47911</v>
      </c>
      <c r="S255" s="7" t="s">
        <v>10645</v>
      </c>
      <c r="U255" s="7">
        <v>65</v>
      </c>
      <c r="V255" s="7">
        <v>201605</v>
      </c>
    </row>
    <row r="256" spans="3:22" ht="16.5" customHeight="1">
      <c r="C256" s="8">
        <v>2268310423</v>
      </c>
      <c r="D256" s="7">
        <v>7389396</v>
      </c>
      <c r="E256" s="12"/>
      <c r="G256" s="7" t="s">
        <v>34180</v>
      </c>
      <c r="H256" s="7" t="s">
        <v>34181</v>
      </c>
      <c r="I256" s="7" t="s">
        <v>34182</v>
      </c>
      <c r="J256" s="7" t="s">
        <v>34183</v>
      </c>
      <c r="K256" s="7" t="s">
        <v>34184</v>
      </c>
      <c r="L256" s="7" t="s">
        <v>45</v>
      </c>
      <c r="M256" s="7" t="s">
        <v>33060</v>
      </c>
      <c r="N256" s="7" t="s">
        <v>47</v>
      </c>
      <c r="O256" s="7">
        <v>10</v>
      </c>
      <c r="P256" s="7" t="s">
        <v>33760</v>
      </c>
      <c r="Q256" s="7">
        <v>47912</v>
      </c>
      <c r="S256" s="7" t="s">
        <v>10637</v>
      </c>
      <c r="U256" s="7">
        <v>53</v>
      </c>
      <c r="V256" s="7">
        <v>202211</v>
      </c>
    </row>
    <row r="257" spans="3:22" ht="16.5" customHeight="1">
      <c r="C257" s="8">
        <v>1348301611</v>
      </c>
      <c r="D257" s="7">
        <v>7148222</v>
      </c>
      <c r="E257" s="12"/>
      <c r="G257" s="7" t="s">
        <v>34185</v>
      </c>
      <c r="H257" s="7" t="s">
        <v>32982</v>
      </c>
      <c r="I257" s="7" t="s">
        <v>34186</v>
      </c>
      <c r="J257" s="7" t="s">
        <v>34187</v>
      </c>
      <c r="K257" s="7" t="s">
        <v>34188</v>
      </c>
      <c r="L257" s="7" t="s">
        <v>45</v>
      </c>
      <c r="M257" s="7" t="s">
        <v>33060</v>
      </c>
      <c r="N257" s="7" t="s">
        <v>47</v>
      </c>
      <c r="O257" s="7">
        <v>10</v>
      </c>
      <c r="P257" s="7" t="s">
        <v>33760</v>
      </c>
      <c r="Q257" s="7">
        <v>47991</v>
      </c>
      <c r="S257" s="7" t="s">
        <v>34189</v>
      </c>
      <c r="U257" s="7">
        <v>53</v>
      </c>
      <c r="V257" s="7">
        <v>202211</v>
      </c>
    </row>
    <row r="258" spans="3:22" ht="16.5" customHeight="1">
      <c r="C258" s="8">
        <v>4108302945</v>
      </c>
      <c r="D258" s="7">
        <v>2232522</v>
      </c>
      <c r="E258" s="12"/>
      <c r="G258" s="7" t="s">
        <v>34190</v>
      </c>
      <c r="H258" s="7" t="s">
        <v>13802</v>
      </c>
      <c r="J258" s="7" t="s">
        <v>34191</v>
      </c>
      <c r="K258" s="7" t="s">
        <v>34192</v>
      </c>
      <c r="L258" s="7" t="s">
        <v>45</v>
      </c>
      <c r="M258" s="7" t="s">
        <v>33060</v>
      </c>
      <c r="N258" s="7" t="s">
        <v>47</v>
      </c>
      <c r="O258" s="7">
        <v>10</v>
      </c>
      <c r="P258" s="7" t="s">
        <v>33760</v>
      </c>
      <c r="Q258" s="7">
        <v>47991</v>
      </c>
      <c r="S258" s="7" t="s">
        <v>34189</v>
      </c>
      <c r="T258" s="7">
        <v>20010101</v>
      </c>
      <c r="U258" s="7">
        <v>58</v>
      </c>
      <c r="V258" s="7">
        <v>201903</v>
      </c>
    </row>
    <row r="259" spans="3:22" ht="16.5" customHeight="1">
      <c r="C259" s="8">
        <v>5028113123</v>
      </c>
      <c r="D259" s="7">
        <v>2138912</v>
      </c>
      <c r="E259" s="12"/>
      <c r="G259" s="7" t="s">
        <v>11055</v>
      </c>
      <c r="H259" s="7" t="s">
        <v>11056</v>
      </c>
      <c r="I259" s="7" t="s">
        <v>10754</v>
      </c>
      <c r="J259" s="7" t="s">
        <v>11057</v>
      </c>
      <c r="K259" s="7" t="s">
        <v>34193</v>
      </c>
      <c r="L259" s="7" t="s">
        <v>65</v>
      </c>
      <c r="M259" s="7" t="s">
        <v>33060</v>
      </c>
      <c r="N259" s="7" t="s">
        <v>47</v>
      </c>
      <c r="O259" s="7">
        <v>10</v>
      </c>
      <c r="P259" s="7" t="s">
        <v>34194</v>
      </c>
      <c r="Q259" s="7">
        <v>49210</v>
      </c>
      <c r="S259" s="7" t="s">
        <v>10757</v>
      </c>
      <c r="T259" s="7">
        <v>19791024</v>
      </c>
      <c r="U259" s="7">
        <v>190</v>
      </c>
      <c r="V259" s="7">
        <v>200405</v>
      </c>
    </row>
    <row r="260" spans="3:22" ht="16.5" customHeight="1">
      <c r="C260" s="8">
        <v>4098104949</v>
      </c>
      <c r="D260" s="7">
        <v>2215925</v>
      </c>
      <c r="E260" s="12"/>
      <c r="G260" s="7" t="s">
        <v>34195</v>
      </c>
      <c r="H260" s="7" t="s">
        <v>9930</v>
      </c>
      <c r="I260" s="7" t="s">
        <v>10757</v>
      </c>
      <c r="J260" s="7" t="s">
        <v>34196</v>
      </c>
      <c r="K260" s="7" t="s">
        <v>34197</v>
      </c>
      <c r="L260" s="7" t="s">
        <v>65</v>
      </c>
      <c r="M260" s="7" t="s">
        <v>33060</v>
      </c>
      <c r="N260" s="7" t="s">
        <v>47</v>
      </c>
      <c r="O260" s="7">
        <v>10</v>
      </c>
      <c r="P260" s="7" t="s">
        <v>34194</v>
      </c>
      <c r="Q260" s="7">
        <v>49210</v>
      </c>
      <c r="S260" s="7" t="s">
        <v>10757</v>
      </c>
      <c r="T260" s="7">
        <v>19850920</v>
      </c>
      <c r="U260" s="7">
        <v>65</v>
      </c>
      <c r="V260" s="7">
        <v>200312</v>
      </c>
    </row>
    <row r="261" spans="3:22" ht="16.5" customHeight="1">
      <c r="C261" s="8">
        <v>4028101179</v>
      </c>
      <c r="D261" s="7">
        <v>3249556</v>
      </c>
      <c r="E261" s="12"/>
      <c r="G261" s="7" t="s">
        <v>11047</v>
      </c>
      <c r="H261" s="7" t="s">
        <v>34198</v>
      </c>
      <c r="I261" s="7" t="s">
        <v>34199</v>
      </c>
      <c r="J261" s="7" t="s">
        <v>11048</v>
      </c>
      <c r="K261" s="7" t="s">
        <v>34200</v>
      </c>
      <c r="L261" s="7" t="s">
        <v>65</v>
      </c>
      <c r="M261" s="7" t="s">
        <v>33060</v>
      </c>
      <c r="N261" s="7" t="s">
        <v>47</v>
      </c>
      <c r="O261" s="7">
        <v>10</v>
      </c>
      <c r="P261" s="7" t="s">
        <v>34194</v>
      </c>
      <c r="Q261" s="7">
        <v>49212</v>
      </c>
      <c r="S261" s="7" t="s">
        <v>10754</v>
      </c>
      <c r="T261" s="7">
        <v>19730704</v>
      </c>
      <c r="U261" s="7">
        <v>206</v>
      </c>
      <c r="V261" s="7">
        <v>200605</v>
      </c>
    </row>
    <row r="262" spans="3:22" ht="16.5" customHeight="1">
      <c r="C262" s="8">
        <v>2108104179</v>
      </c>
      <c r="D262" s="7">
        <v>2115284</v>
      </c>
      <c r="E262" s="12"/>
      <c r="G262" s="7" t="s">
        <v>11199</v>
      </c>
      <c r="H262" s="7" t="s">
        <v>34201</v>
      </c>
      <c r="I262" s="7" t="s">
        <v>22958</v>
      </c>
      <c r="J262" s="7" t="s">
        <v>34202</v>
      </c>
      <c r="K262" s="7" t="s">
        <v>34203</v>
      </c>
      <c r="L262" s="7" t="s">
        <v>65</v>
      </c>
      <c r="M262" s="7" t="s">
        <v>33060</v>
      </c>
      <c r="N262" s="7" t="s">
        <v>47</v>
      </c>
      <c r="O262" s="7">
        <v>10</v>
      </c>
      <c r="P262" s="7" t="s">
        <v>34194</v>
      </c>
      <c r="Q262" s="7">
        <v>49231</v>
      </c>
      <c r="S262" s="7" t="s">
        <v>22958</v>
      </c>
      <c r="T262" s="7">
        <v>19720327</v>
      </c>
      <c r="U262" s="7">
        <v>200</v>
      </c>
      <c r="V262" s="7">
        <v>200405</v>
      </c>
    </row>
    <row r="263" spans="3:22" ht="16.5" customHeight="1">
      <c r="C263" s="8">
        <v>1378286121</v>
      </c>
      <c r="D263" s="7">
        <v>8869534</v>
      </c>
      <c r="E263" s="12"/>
      <c r="G263" s="7" t="s">
        <v>34204</v>
      </c>
      <c r="H263" s="7" t="s">
        <v>34205</v>
      </c>
      <c r="J263" s="7" t="s">
        <v>34206</v>
      </c>
      <c r="K263" s="7" t="s">
        <v>34207</v>
      </c>
      <c r="L263" s="7" t="s">
        <v>45</v>
      </c>
      <c r="M263" s="7" t="s">
        <v>33060</v>
      </c>
      <c r="N263" s="7" t="s">
        <v>47</v>
      </c>
      <c r="O263" s="7">
        <v>10</v>
      </c>
      <c r="P263" s="7" t="s">
        <v>34194</v>
      </c>
      <c r="Q263" s="7">
        <v>49231</v>
      </c>
      <c r="S263" s="7" t="s">
        <v>22958</v>
      </c>
      <c r="U263" s="7">
        <v>52</v>
      </c>
      <c r="V263" s="7">
        <v>202211</v>
      </c>
    </row>
    <row r="264" spans="3:22" ht="16.5" customHeight="1">
      <c r="C264" s="8">
        <v>5588264800</v>
      </c>
      <c r="D264" s="7">
        <v>7758591</v>
      </c>
      <c r="E264" s="12"/>
      <c r="G264" s="7" t="s">
        <v>34208</v>
      </c>
      <c r="H264" s="7" t="s">
        <v>34209</v>
      </c>
      <c r="I264" s="7" t="s">
        <v>34210</v>
      </c>
      <c r="J264" s="7" t="s">
        <v>34211</v>
      </c>
      <c r="K264" s="7" t="s">
        <v>34212</v>
      </c>
      <c r="L264" s="7" t="s">
        <v>45</v>
      </c>
      <c r="M264" s="7" t="s">
        <v>33060</v>
      </c>
      <c r="N264" s="7" t="s">
        <v>47</v>
      </c>
      <c r="O264" s="7">
        <v>10</v>
      </c>
      <c r="P264" s="7" t="s">
        <v>34194</v>
      </c>
      <c r="Q264" s="7">
        <v>49300</v>
      </c>
      <c r="S264" s="7" t="s">
        <v>22934</v>
      </c>
      <c r="U264" s="7">
        <v>121</v>
      </c>
      <c r="V264" s="7">
        <v>201903</v>
      </c>
    </row>
    <row r="265" spans="3:22" ht="16.5" customHeight="1">
      <c r="C265" s="8">
        <v>6078613668</v>
      </c>
      <c r="D265" s="7">
        <v>7815057</v>
      </c>
      <c r="E265" s="12"/>
      <c r="G265" s="7" t="s">
        <v>34213</v>
      </c>
      <c r="H265" s="7" t="s">
        <v>34214</v>
      </c>
      <c r="I265" s="7" t="s">
        <v>24460</v>
      </c>
      <c r="J265" s="7" t="s">
        <v>34215</v>
      </c>
      <c r="K265" s="7" t="s">
        <v>34216</v>
      </c>
      <c r="L265" s="7" t="s">
        <v>65</v>
      </c>
      <c r="M265" s="7" t="s">
        <v>33060</v>
      </c>
      <c r="N265" s="7" t="s">
        <v>47</v>
      </c>
      <c r="O265" s="7">
        <v>10</v>
      </c>
      <c r="P265" s="7" t="s">
        <v>34194</v>
      </c>
      <c r="Q265" s="7">
        <v>49309</v>
      </c>
      <c r="S265" s="7" t="s">
        <v>11566</v>
      </c>
      <c r="T265" s="7">
        <v>20140318</v>
      </c>
      <c r="U265" s="7">
        <v>92</v>
      </c>
      <c r="V265" s="7">
        <v>201903</v>
      </c>
    </row>
    <row r="266" spans="3:22" ht="16.5" customHeight="1">
      <c r="C266" s="8">
        <v>1308304066</v>
      </c>
      <c r="D266" s="7">
        <v>2514530</v>
      </c>
      <c r="E266" s="12"/>
      <c r="G266" s="7" t="s">
        <v>34217</v>
      </c>
      <c r="H266" s="7" t="s">
        <v>34218</v>
      </c>
      <c r="I266" s="7" t="s">
        <v>34219</v>
      </c>
      <c r="J266" s="7" t="s">
        <v>34220</v>
      </c>
      <c r="K266" s="7" t="s">
        <v>34221</v>
      </c>
      <c r="L266" s="7" t="s">
        <v>45</v>
      </c>
      <c r="M266" s="7" t="s">
        <v>33060</v>
      </c>
      <c r="N266" s="7" t="s">
        <v>47</v>
      </c>
      <c r="O266" s="7">
        <v>10</v>
      </c>
      <c r="P266" s="7" t="s">
        <v>34194</v>
      </c>
      <c r="Q266" s="7">
        <v>49400</v>
      </c>
      <c r="S266" s="7" t="s">
        <v>34222</v>
      </c>
      <c r="T266" s="7">
        <v>20020101</v>
      </c>
      <c r="U266" s="7">
        <v>247</v>
      </c>
      <c r="V266" s="7">
        <v>201903</v>
      </c>
    </row>
    <row r="267" spans="3:22" ht="16.5" customHeight="1">
      <c r="C267" s="8">
        <v>1248307132</v>
      </c>
      <c r="D267" s="7">
        <v>5546476</v>
      </c>
      <c r="E267" s="12"/>
      <c r="G267" s="7" t="s">
        <v>34223</v>
      </c>
      <c r="H267" s="7" t="s">
        <v>14716</v>
      </c>
      <c r="I267" s="7" t="s">
        <v>34224</v>
      </c>
      <c r="J267" s="7" t="s">
        <v>34225</v>
      </c>
      <c r="K267" s="7" t="s">
        <v>34226</v>
      </c>
      <c r="L267" s="7" t="s">
        <v>45</v>
      </c>
      <c r="M267" s="7" t="s">
        <v>33060</v>
      </c>
      <c r="N267" s="7" t="s">
        <v>47</v>
      </c>
      <c r="O267" s="7">
        <v>10</v>
      </c>
      <c r="P267" s="7" t="s">
        <v>34194</v>
      </c>
      <c r="Q267" s="7">
        <v>49401</v>
      </c>
      <c r="S267" s="7" t="s">
        <v>34224</v>
      </c>
      <c r="T267" s="7">
        <v>20090601</v>
      </c>
      <c r="U267" s="7">
        <v>79</v>
      </c>
      <c r="V267" s="7">
        <v>201604</v>
      </c>
    </row>
    <row r="268" spans="3:22" ht="16.5" customHeight="1">
      <c r="C268" s="8">
        <v>3898601610</v>
      </c>
      <c r="D268" s="7">
        <v>9697775</v>
      </c>
      <c r="E268" s="12"/>
      <c r="G268" s="7" t="s">
        <v>34227</v>
      </c>
      <c r="H268" s="7" t="s">
        <v>34228</v>
      </c>
      <c r="K268" s="7" t="s">
        <v>34229</v>
      </c>
      <c r="L268" s="7" t="s">
        <v>65</v>
      </c>
      <c r="M268" s="7" t="s">
        <v>33060</v>
      </c>
      <c r="N268" s="7" t="s">
        <v>47</v>
      </c>
      <c r="O268" s="7">
        <v>10</v>
      </c>
      <c r="P268" s="7" t="s">
        <v>34194</v>
      </c>
      <c r="Q268" s="7">
        <v>49401</v>
      </c>
      <c r="S268" s="7" t="s">
        <v>34224</v>
      </c>
      <c r="U268" s="7">
        <v>62</v>
      </c>
      <c r="V268" s="7">
        <v>202211</v>
      </c>
    </row>
    <row r="269" spans="3:22" ht="16.5" customHeight="1">
      <c r="C269" s="8">
        <v>6098304596</v>
      </c>
      <c r="D269" s="7">
        <v>4095826</v>
      </c>
      <c r="E269" s="12"/>
      <c r="G269" s="7" t="s">
        <v>34230</v>
      </c>
      <c r="H269" s="7" t="s">
        <v>34231</v>
      </c>
      <c r="J269" s="7" t="s">
        <v>34232</v>
      </c>
      <c r="K269" s="7" t="s">
        <v>34233</v>
      </c>
      <c r="L269" s="7" t="s">
        <v>45</v>
      </c>
      <c r="M269" s="7" t="s">
        <v>33060</v>
      </c>
      <c r="N269" s="7" t="s">
        <v>47</v>
      </c>
      <c r="O269" s="7">
        <v>10</v>
      </c>
      <c r="P269" s="7" t="s">
        <v>34194</v>
      </c>
      <c r="Q269" s="7">
        <v>49401</v>
      </c>
      <c r="S269" s="7" t="s">
        <v>34224</v>
      </c>
      <c r="T269" s="7">
        <v>20020703</v>
      </c>
      <c r="U269" s="7">
        <v>112</v>
      </c>
      <c r="V269" s="7">
        <v>201903</v>
      </c>
    </row>
    <row r="270" spans="3:22" ht="16.5" customHeight="1">
      <c r="C270" s="8">
        <v>6048121856</v>
      </c>
      <c r="D270" s="7">
        <v>1320031</v>
      </c>
      <c r="E270" s="12"/>
      <c r="G270" s="7" t="s">
        <v>34234</v>
      </c>
      <c r="H270" s="7" t="s">
        <v>11563</v>
      </c>
      <c r="I270" s="7" t="s">
        <v>34235</v>
      </c>
      <c r="K270" s="7" t="s">
        <v>34236</v>
      </c>
      <c r="L270" s="7" t="s">
        <v>65</v>
      </c>
      <c r="M270" s="7" t="s">
        <v>33060</v>
      </c>
      <c r="N270" s="7" t="s">
        <v>47</v>
      </c>
      <c r="O270" s="7">
        <v>10</v>
      </c>
      <c r="P270" s="7" t="s">
        <v>34194</v>
      </c>
      <c r="Q270" s="7">
        <v>50100</v>
      </c>
      <c r="S270" s="7" t="s">
        <v>34235</v>
      </c>
      <c r="T270" s="7">
        <v>19900102</v>
      </c>
      <c r="U270" s="7">
        <v>52</v>
      </c>
      <c r="V270" s="7">
        <v>200104</v>
      </c>
    </row>
    <row r="271" spans="3:22" ht="16.5" customHeight="1">
      <c r="C271" s="8">
        <v>6018115385</v>
      </c>
      <c r="D271" s="7">
        <v>1850119</v>
      </c>
      <c r="E271" s="12"/>
      <c r="G271" s="7" t="s">
        <v>34237</v>
      </c>
      <c r="H271" s="7" t="s">
        <v>34238</v>
      </c>
      <c r="I271" s="7" t="s">
        <v>34239</v>
      </c>
      <c r="J271" s="7" t="s">
        <v>34240</v>
      </c>
      <c r="K271" s="7" t="s">
        <v>34241</v>
      </c>
      <c r="L271" s="7" t="s">
        <v>65</v>
      </c>
      <c r="M271" s="7" t="s">
        <v>33060</v>
      </c>
      <c r="N271" s="7" t="s">
        <v>47</v>
      </c>
      <c r="O271" s="7">
        <v>10</v>
      </c>
      <c r="P271" s="7" t="s">
        <v>34194</v>
      </c>
      <c r="Q271" s="7">
        <v>50110</v>
      </c>
      <c r="S271" s="7" t="s">
        <v>11407</v>
      </c>
      <c r="T271" s="7">
        <v>20001128</v>
      </c>
      <c r="U271" s="7">
        <v>54</v>
      </c>
      <c r="V271" s="7">
        <v>200104</v>
      </c>
    </row>
    <row r="272" spans="3:22" ht="16.5" customHeight="1">
      <c r="C272" s="8">
        <v>4578200124</v>
      </c>
      <c r="D272" s="7">
        <v>7644828</v>
      </c>
      <c r="E272" s="12"/>
      <c r="G272" s="7" t="s">
        <v>34242</v>
      </c>
      <c r="H272" s="7" t="s">
        <v>1279</v>
      </c>
      <c r="I272" s="7" t="s">
        <v>34243</v>
      </c>
      <c r="K272" s="7" t="s">
        <v>34244</v>
      </c>
      <c r="L272" s="7" t="s">
        <v>45</v>
      </c>
      <c r="M272" s="7" t="s">
        <v>33060</v>
      </c>
      <c r="N272" s="7" t="s">
        <v>47</v>
      </c>
      <c r="O272" s="7">
        <v>10</v>
      </c>
      <c r="P272" s="7" t="s">
        <v>34194</v>
      </c>
      <c r="Q272" s="7">
        <v>52000</v>
      </c>
      <c r="S272" s="7" t="s">
        <v>11917</v>
      </c>
      <c r="U272" s="7">
        <v>112</v>
      </c>
      <c r="V272" s="7">
        <v>202211</v>
      </c>
    </row>
    <row r="273" spans="3:22" ht="16.5" customHeight="1">
      <c r="C273" s="8">
        <v>1248155368</v>
      </c>
      <c r="D273" s="7">
        <v>7002727</v>
      </c>
      <c r="E273" s="12"/>
      <c r="G273" s="7" t="s">
        <v>25987</v>
      </c>
      <c r="H273" s="7" t="s">
        <v>3144</v>
      </c>
      <c r="I273" s="7" t="s">
        <v>34245</v>
      </c>
      <c r="K273" s="7" t="s">
        <v>34246</v>
      </c>
      <c r="L273" s="7" t="s">
        <v>65</v>
      </c>
      <c r="M273" s="7" t="s">
        <v>33060</v>
      </c>
      <c r="N273" s="7" t="s">
        <v>47</v>
      </c>
      <c r="O273" s="7">
        <v>10</v>
      </c>
      <c r="P273" s="7" t="s">
        <v>34194</v>
      </c>
      <c r="Q273" s="7">
        <v>52900</v>
      </c>
      <c r="S273" s="7" t="s">
        <v>33873</v>
      </c>
      <c r="U273" s="7">
        <v>505</v>
      </c>
      <c r="V273" s="7">
        <v>202004</v>
      </c>
    </row>
    <row r="274" spans="3:22" ht="16.5" customHeight="1">
      <c r="C274" s="8">
        <v>1768265077</v>
      </c>
      <c r="D274" s="7">
        <v>8531024</v>
      </c>
      <c r="E274" s="12"/>
      <c r="G274" s="7" t="s">
        <v>23478</v>
      </c>
      <c r="H274" s="7" t="s">
        <v>34247</v>
      </c>
      <c r="I274" s="7" t="s">
        <v>34248</v>
      </c>
      <c r="K274" s="7" t="s">
        <v>5926</v>
      </c>
      <c r="L274" s="7" t="s">
        <v>45</v>
      </c>
      <c r="M274" s="7" t="s">
        <v>33060</v>
      </c>
      <c r="N274" s="7" t="s">
        <v>47</v>
      </c>
      <c r="O274" s="7">
        <v>10</v>
      </c>
      <c r="P274" s="7" t="s">
        <v>34194</v>
      </c>
      <c r="Q274" s="7">
        <v>52900</v>
      </c>
      <c r="S274" s="7" t="s">
        <v>33873</v>
      </c>
      <c r="U274" s="7">
        <v>110</v>
      </c>
      <c r="V274" s="7">
        <v>201903</v>
      </c>
    </row>
    <row r="275" spans="3:22" ht="16.5" customHeight="1">
      <c r="C275" s="8">
        <v>1268203019</v>
      </c>
      <c r="D275" s="7">
        <v>2505170</v>
      </c>
      <c r="E275" s="12"/>
      <c r="G275" s="7" t="s">
        <v>34249</v>
      </c>
      <c r="H275" s="7" t="s">
        <v>34250</v>
      </c>
      <c r="I275" s="7" t="s">
        <v>33715</v>
      </c>
      <c r="J275" s="7" t="s">
        <v>34251</v>
      </c>
      <c r="K275" s="7" t="s">
        <v>34252</v>
      </c>
      <c r="L275" s="7" t="s">
        <v>45</v>
      </c>
      <c r="M275" s="7" t="s">
        <v>33060</v>
      </c>
      <c r="N275" s="7" t="s">
        <v>47</v>
      </c>
      <c r="O275" s="7">
        <v>10</v>
      </c>
      <c r="P275" s="7" t="s">
        <v>34194</v>
      </c>
      <c r="Q275" s="7">
        <v>52910</v>
      </c>
      <c r="S275" s="7" t="s">
        <v>34253</v>
      </c>
      <c r="T275" s="7">
        <v>19650201</v>
      </c>
      <c r="U275" s="7">
        <v>66</v>
      </c>
      <c r="V275" s="7">
        <v>201605</v>
      </c>
    </row>
    <row r="276" spans="3:22" ht="16.5" customHeight="1">
      <c r="C276" s="8">
        <v>4098216777</v>
      </c>
      <c r="D276" s="7">
        <v>4347987</v>
      </c>
      <c r="E276" s="12"/>
      <c r="G276" s="7" t="s">
        <v>34254</v>
      </c>
      <c r="H276" s="7" t="s">
        <v>34255</v>
      </c>
      <c r="J276" s="7" t="s">
        <v>34256</v>
      </c>
      <c r="K276" s="7" t="s">
        <v>34257</v>
      </c>
      <c r="L276" s="7" t="s">
        <v>45</v>
      </c>
      <c r="M276" s="7" t="s">
        <v>33060</v>
      </c>
      <c r="N276" s="7" t="s">
        <v>47</v>
      </c>
      <c r="O276" s="7">
        <v>10</v>
      </c>
      <c r="P276" s="7" t="s">
        <v>34194</v>
      </c>
      <c r="Q276" s="7">
        <v>52913</v>
      </c>
      <c r="S276" s="7" t="s">
        <v>34258</v>
      </c>
      <c r="U276" s="7">
        <v>60</v>
      </c>
      <c r="V276" s="7">
        <v>201605</v>
      </c>
    </row>
    <row r="277" spans="3:22" ht="16.5" customHeight="1">
      <c r="C277" s="8">
        <v>1898200309</v>
      </c>
      <c r="D277" s="7">
        <v>9354503</v>
      </c>
      <c r="E277" s="12"/>
      <c r="G277" s="7" t="s">
        <v>34259</v>
      </c>
      <c r="H277" s="7" t="s">
        <v>34260</v>
      </c>
      <c r="I277" s="7" t="s">
        <v>34261</v>
      </c>
      <c r="J277" s="7" t="s">
        <v>34262</v>
      </c>
      <c r="K277" s="7" t="s">
        <v>34263</v>
      </c>
      <c r="L277" s="7" t="s">
        <v>45</v>
      </c>
      <c r="M277" s="7" t="s">
        <v>33060</v>
      </c>
      <c r="N277" s="7" t="s">
        <v>47</v>
      </c>
      <c r="O277" s="7">
        <v>10</v>
      </c>
      <c r="P277" s="7" t="s">
        <v>34194</v>
      </c>
      <c r="Q277" s="7">
        <v>52914</v>
      </c>
      <c r="S277" s="7" t="s">
        <v>34264</v>
      </c>
      <c r="U277" s="7">
        <v>75</v>
      </c>
      <c r="V277" s="7">
        <v>202211</v>
      </c>
    </row>
    <row r="278" spans="3:22" ht="16.5" customHeight="1">
      <c r="C278" s="8">
        <v>3038206516</v>
      </c>
      <c r="D278" s="7">
        <v>7441899</v>
      </c>
      <c r="E278" s="12"/>
      <c r="G278" s="7" t="s">
        <v>34265</v>
      </c>
      <c r="H278" s="7" t="s">
        <v>34250</v>
      </c>
      <c r="I278" s="7" t="s">
        <v>34266</v>
      </c>
      <c r="J278" s="7" t="s">
        <v>34267</v>
      </c>
      <c r="K278" s="7" t="s">
        <v>34268</v>
      </c>
      <c r="L278" s="7" t="s">
        <v>45</v>
      </c>
      <c r="M278" s="7" t="s">
        <v>33060</v>
      </c>
      <c r="N278" s="7" t="s">
        <v>47</v>
      </c>
      <c r="O278" s="7">
        <v>10</v>
      </c>
      <c r="P278" s="7" t="s">
        <v>34194</v>
      </c>
      <c r="Q278" s="7">
        <v>52914</v>
      </c>
      <c r="S278" s="7" t="s">
        <v>34264</v>
      </c>
      <c r="U278" s="7">
        <v>100</v>
      </c>
      <c r="V278" s="7">
        <v>202211</v>
      </c>
    </row>
    <row r="279" spans="3:22" ht="16.5" customHeight="1">
      <c r="C279" s="8">
        <v>5058207066</v>
      </c>
      <c r="D279" s="7">
        <v>3118697</v>
      </c>
      <c r="E279" s="12"/>
      <c r="G279" s="7" t="s">
        <v>34269</v>
      </c>
      <c r="H279" s="7" t="s">
        <v>34270</v>
      </c>
      <c r="I279" s="7" t="s">
        <v>34271</v>
      </c>
      <c r="J279" s="7" t="s">
        <v>34272</v>
      </c>
      <c r="K279" s="7" t="s">
        <v>34273</v>
      </c>
      <c r="L279" s="7" t="s">
        <v>45</v>
      </c>
      <c r="M279" s="7" t="s">
        <v>33060</v>
      </c>
      <c r="N279" s="7" t="s">
        <v>47</v>
      </c>
      <c r="O279" s="7">
        <v>10</v>
      </c>
      <c r="P279" s="7" t="s">
        <v>34194</v>
      </c>
      <c r="Q279" s="7">
        <v>52914</v>
      </c>
      <c r="S279" s="7" t="s">
        <v>34264</v>
      </c>
      <c r="U279" s="7">
        <v>116</v>
      </c>
      <c r="V279" s="7">
        <v>200803</v>
      </c>
    </row>
    <row r="280" spans="3:22" ht="16.5" customHeight="1">
      <c r="C280" s="8">
        <v>2218213239</v>
      </c>
      <c r="D280" s="7">
        <v>7372113</v>
      </c>
      <c r="E280" s="12"/>
      <c r="G280" s="7" t="s">
        <v>34274</v>
      </c>
      <c r="H280" s="7" t="s">
        <v>34250</v>
      </c>
      <c r="I280" s="7" t="s">
        <v>34266</v>
      </c>
      <c r="J280" s="7" t="s">
        <v>34275</v>
      </c>
      <c r="K280" s="7" t="s">
        <v>34276</v>
      </c>
      <c r="L280" s="7" t="s">
        <v>45</v>
      </c>
      <c r="M280" s="7" t="s">
        <v>33060</v>
      </c>
      <c r="N280" s="7" t="s">
        <v>47</v>
      </c>
      <c r="O280" s="7">
        <v>10</v>
      </c>
      <c r="P280" s="7" t="s">
        <v>34194</v>
      </c>
      <c r="Q280" s="7">
        <v>52914</v>
      </c>
      <c r="S280" s="7" t="s">
        <v>34264</v>
      </c>
      <c r="U280" s="7">
        <v>74</v>
      </c>
      <c r="V280" s="7">
        <v>202211</v>
      </c>
    </row>
    <row r="281" spans="3:22" ht="16.5" customHeight="1">
      <c r="C281" s="8">
        <v>1138261444</v>
      </c>
      <c r="D281" s="7">
        <v>2845324</v>
      </c>
      <c r="E281" s="12"/>
      <c r="G281" s="7" t="s">
        <v>34277</v>
      </c>
      <c r="H281" s="7" t="s">
        <v>34278</v>
      </c>
      <c r="I281" s="7" t="s">
        <v>34279</v>
      </c>
      <c r="J281" s="7" t="s">
        <v>34280</v>
      </c>
      <c r="K281" s="7" t="s">
        <v>34281</v>
      </c>
      <c r="L281" s="7" t="s">
        <v>45</v>
      </c>
      <c r="M281" s="7" t="s">
        <v>33060</v>
      </c>
      <c r="N281" s="7" t="s">
        <v>47</v>
      </c>
      <c r="O281" s="7">
        <v>10</v>
      </c>
      <c r="P281" s="7" t="s">
        <v>34194</v>
      </c>
      <c r="Q281" s="7">
        <v>52915</v>
      </c>
      <c r="S281" s="7" t="s">
        <v>11624</v>
      </c>
      <c r="U281" s="7">
        <v>200</v>
      </c>
      <c r="V281" s="7">
        <v>200707</v>
      </c>
    </row>
    <row r="282" spans="3:22" ht="16.5" customHeight="1">
      <c r="C282" s="8">
        <v>6048264063</v>
      </c>
      <c r="D282" s="7">
        <v>8685829</v>
      </c>
      <c r="E282" s="12"/>
      <c r="G282" s="7" t="s">
        <v>34282</v>
      </c>
      <c r="H282" s="7" t="s">
        <v>34283</v>
      </c>
      <c r="I282" s="7" t="s">
        <v>34284</v>
      </c>
      <c r="J282" s="7" t="s">
        <v>34285</v>
      </c>
      <c r="K282" s="7" t="s">
        <v>34286</v>
      </c>
      <c r="L282" s="7" t="s">
        <v>45</v>
      </c>
      <c r="M282" s="7" t="s">
        <v>33060</v>
      </c>
      <c r="N282" s="7" t="s">
        <v>47</v>
      </c>
      <c r="O282" s="7">
        <v>10</v>
      </c>
      <c r="P282" s="7" t="s">
        <v>34194</v>
      </c>
      <c r="Q282" s="7">
        <v>52915</v>
      </c>
      <c r="S282" s="7" t="s">
        <v>11624</v>
      </c>
      <c r="U282" s="7">
        <v>52</v>
      </c>
      <c r="V282" s="7">
        <v>202207</v>
      </c>
    </row>
    <row r="283" spans="3:22" ht="16.5" customHeight="1">
      <c r="C283" s="8">
        <v>3058289207</v>
      </c>
      <c r="D283" s="7">
        <v>8707228</v>
      </c>
      <c r="E283" s="12"/>
      <c r="G283" s="7" t="s">
        <v>34287</v>
      </c>
      <c r="H283" s="7" t="s">
        <v>8775</v>
      </c>
      <c r="I283" s="7" t="s">
        <v>34288</v>
      </c>
      <c r="K283" s="7" t="s">
        <v>34289</v>
      </c>
      <c r="L283" s="7" t="s">
        <v>45</v>
      </c>
      <c r="M283" s="7" t="s">
        <v>33060</v>
      </c>
      <c r="N283" s="7" t="s">
        <v>47</v>
      </c>
      <c r="O283" s="7">
        <v>10</v>
      </c>
      <c r="P283" s="7" t="s">
        <v>34194</v>
      </c>
      <c r="Q283" s="7">
        <v>52915</v>
      </c>
      <c r="S283" s="7" t="s">
        <v>11624</v>
      </c>
      <c r="U283" s="7">
        <v>273</v>
      </c>
      <c r="V283" s="7">
        <v>202211</v>
      </c>
    </row>
    <row r="284" spans="3:22" ht="16.5" customHeight="1">
      <c r="C284" s="8">
        <v>6218206054</v>
      </c>
      <c r="D284" s="7">
        <v>3140455</v>
      </c>
      <c r="E284" s="12"/>
      <c r="G284" s="7" t="s">
        <v>34290</v>
      </c>
      <c r="H284" s="7" t="s">
        <v>34291</v>
      </c>
      <c r="I284" s="7" t="s">
        <v>34292</v>
      </c>
      <c r="J284" s="7" t="s">
        <v>34293</v>
      </c>
      <c r="K284" s="7" t="s">
        <v>34294</v>
      </c>
      <c r="L284" s="7" t="s">
        <v>45</v>
      </c>
      <c r="M284" s="7" t="s">
        <v>33060</v>
      </c>
      <c r="N284" s="7" t="s">
        <v>47</v>
      </c>
      <c r="O284" s="7">
        <v>10</v>
      </c>
      <c r="P284" s="7" t="s">
        <v>34194</v>
      </c>
      <c r="Q284" s="7">
        <v>52915</v>
      </c>
      <c r="S284" s="7" t="s">
        <v>11624</v>
      </c>
      <c r="U284" s="7">
        <v>183</v>
      </c>
      <c r="V284" s="7">
        <v>201903</v>
      </c>
    </row>
    <row r="285" spans="3:22" ht="16.5" customHeight="1">
      <c r="C285" s="8">
        <v>1138261352</v>
      </c>
      <c r="D285" s="7">
        <v>2457042</v>
      </c>
      <c r="E285" s="12"/>
      <c r="G285" s="7" t="s">
        <v>34295</v>
      </c>
      <c r="H285" s="7" t="s">
        <v>34296</v>
      </c>
      <c r="I285" s="7" t="s">
        <v>34297</v>
      </c>
      <c r="J285" s="7" t="s">
        <v>34298</v>
      </c>
      <c r="K285" s="7" t="s">
        <v>34299</v>
      </c>
      <c r="L285" s="7" t="s">
        <v>45</v>
      </c>
      <c r="M285" s="7" t="s">
        <v>33060</v>
      </c>
      <c r="N285" s="7" t="s">
        <v>47</v>
      </c>
      <c r="O285" s="7">
        <v>10</v>
      </c>
      <c r="P285" s="7" t="s">
        <v>34194</v>
      </c>
      <c r="Q285" s="7">
        <v>52915</v>
      </c>
      <c r="S285" s="7" t="s">
        <v>11624</v>
      </c>
      <c r="T285" s="7">
        <v>20010401</v>
      </c>
      <c r="U285" s="7">
        <v>130</v>
      </c>
      <c r="V285" s="7">
        <v>200803</v>
      </c>
    </row>
    <row r="286" spans="3:22" ht="16.5" customHeight="1">
      <c r="C286" s="8">
        <v>4168212051</v>
      </c>
      <c r="D286" s="7">
        <v>2880899</v>
      </c>
      <c r="E286" s="12"/>
      <c r="G286" s="7" t="s">
        <v>34300</v>
      </c>
      <c r="H286" s="7" t="s">
        <v>17583</v>
      </c>
      <c r="I286" s="7" t="s">
        <v>34301</v>
      </c>
      <c r="J286" s="7" t="s">
        <v>34302</v>
      </c>
      <c r="K286" s="7" t="s">
        <v>34303</v>
      </c>
      <c r="L286" s="7" t="s">
        <v>45</v>
      </c>
      <c r="M286" s="7" t="s">
        <v>33060</v>
      </c>
      <c r="N286" s="7" t="s">
        <v>47</v>
      </c>
      <c r="O286" s="7">
        <v>10</v>
      </c>
      <c r="P286" s="7" t="s">
        <v>34194</v>
      </c>
      <c r="Q286" s="7">
        <v>52940</v>
      </c>
      <c r="S286" s="7" t="s">
        <v>34304</v>
      </c>
      <c r="U286" s="7">
        <v>300</v>
      </c>
      <c r="V286" s="7">
        <v>200710</v>
      </c>
    </row>
    <row r="287" spans="3:22" ht="16.5" customHeight="1">
      <c r="C287" s="8">
        <v>4188205838</v>
      </c>
      <c r="D287" s="7">
        <v>7631274</v>
      </c>
      <c r="E287" s="12"/>
      <c r="G287" s="7" t="s">
        <v>34305</v>
      </c>
      <c r="H287" s="7" t="s">
        <v>34306</v>
      </c>
      <c r="I287" s="7" t="s">
        <v>34266</v>
      </c>
      <c r="J287" s="7" t="s">
        <v>34307</v>
      </c>
      <c r="K287" s="7" t="s">
        <v>34308</v>
      </c>
      <c r="L287" s="7" t="s">
        <v>45</v>
      </c>
      <c r="M287" s="7" t="s">
        <v>33060</v>
      </c>
      <c r="N287" s="7" t="s">
        <v>47</v>
      </c>
      <c r="O287" s="7">
        <v>10</v>
      </c>
      <c r="P287" s="7" t="s">
        <v>34194</v>
      </c>
      <c r="Q287" s="7">
        <v>52941</v>
      </c>
      <c r="S287" s="7" t="s">
        <v>25906</v>
      </c>
      <c r="U287" s="7">
        <v>97</v>
      </c>
      <c r="V287" s="7">
        <v>202211</v>
      </c>
    </row>
    <row r="288" spans="3:22" ht="16.5" customHeight="1">
      <c r="C288" s="8">
        <v>1168800910</v>
      </c>
      <c r="D288" s="7">
        <v>9157167</v>
      </c>
      <c r="E288" s="12"/>
      <c r="G288" s="7" t="s">
        <v>34309</v>
      </c>
      <c r="H288" s="7" t="s">
        <v>34310</v>
      </c>
      <c r="I288" s="7" t="s">
        <v>34311</v>
      </c>
      <c r="K288" s="7" t="s">
        <v>34312</v>
      </c>
      <c r="L288" s="7" t="s">
        <v>65</v>
      </c>
      <c r="M288" s="7" t="s">
        <v>33060</v>
      </c>
      <c r="N288" s="7" t="s">
        <v>47</v>
      </c>
      <c r="O288" s="7">
        <v>10</v>
      </c>
      <c r="P288" s="7" t="s">
        <v>34194</v>
      </c>
      <c r="Q288" s="7">
        <v>52992</v>
      </c>
      <c r="S288" s="7" t="s">
        <v>34313</v>
      </c>
      <c r="T288" s="7">
        <v>20171211</v>
      </c>
      <c r="U288" s="7">
        <v>495</v>
      </c>
      <c r="V288" s="7">
        <v>202211</v>
      </c>
    </row>
    <row r="289" spans="3:22" ht="16.5" customHeight="1">
      <c r="C289" s="8">
        <v>3078210405</v>
      </c>
      <c r="D289" s="7">
        <v>8208327</v>
      </c>
      <c r="E289" s="12"/>
      <c r="G289" s="7" t="s">
        <v>34314</v>
      </c>
      <c r="H289" s="7" t="s">
        <v>34315</v>
      </c>
      <c r="I289" s="7" t="s">
        <v>34316</v>
      </c>
      <c r="J289" s="7" t="s">
        <v>34317</v>
      </c>
      <c r="K289" s="7" t="s">
        <v>34318</v>
      </c>
      <c r="L289" s="7" t="s">
        <v>45</v>
      </c>
      <c r="M289" s="7" t="s">
        <v>33060</v>
      </c>
      <c r="N289" s="7" t="s">
        <v>47</v>
      </c>
      <c r="O289" s="7">
        <v>10</v>
      </c>
      <c r="P289" s="7" t="s">
        <v>34319</v>
      </c>
      <c r="Q289" s="7">
        <v>55000</v>
      </c>
      <c r="S289" s="7" t="s">
        <v>27913</v>
      </c>
      <c r="U289" s="7">
        <v>120</v>
      </c>
      <c r="V289" s="7">
        <v>202207</v>
      </c>
    </row>
    <row r="290" spans="3:22" ht="16.5" customHeight="1">
      <c r="C290" s="8">
        <v>4298101058</v>
      </c>
      <c r="D290" s="7">
        <v>8688040</v>
      </c>
      <c r="E290" s="12"/>
      <c r="G290" s="7" t="s">
        <v>34320</v>
      </c>
      <c r="H290" s="7" t="s">
        <v>34321</v>
      </c>
      <c r="I290" s="7" t="s">
        <v>34322</v>
      </c>
      <c r="J290" s="7" t="s">
        <v>34323</v>
      </c>
      <c r="K290" s="7" t="s">
        <v>34324</v>
      </c>
      <c r="L290" s="7" t="s">
        <v>65</v>
      </c>
      <c r="M290" s="7" t="s">
        <v>33060</v>
      </c>
      <c r="N290" s="7" t="s">
        <v>47</v>
      </c>
      <c r="O290" s="7">
        <v>10</v>
      </c>
      <c r="P290" s="7" t="s">
        <v>34319</v>
      </c>
      <c r="Q290" s="7">
        <v>55000</v>
      </c>
      <c r="S290" s="7" t="s">
        <v>27913</v>
      </c>
      <c r="T290" s="7">
        <v>20180413</v>
      </c>
      <c r="U290" s="7">
        <v>50</v>
      </c>
      <c r="V290" s="7">
        <v>202004</v>
      </c>
    </row>
    <row r="291" spans="3:22" ht="16.5" customHeight="1">
      <c r="C291" s="8">
        <v>3018307461</v>
      </c>
      <c r="D291" s="7">
        <v>7433427</v>
      </c>
      <c r="E291" s="12"/>
      <c r="G291" s="7" t="s">
        <v>34325</v>
      </c>
      <c r="H291" s="7" t="s">
        <v>21641</v>
      </c>
      <c r="I291" s="7" t="s">
        <v>34326</v>
      </c>
      <c r="J291" s="7" t="s">
        <v>34327</v>
      </c>
      <c r="K291" s="7" t="s">
        <v>34328</v>
      </c>
      <c r="L291" s="7" t="s">
        <v>45</v>
      </c>
      <c r="M291" s="7" t="s">
        <v>33060</v>
      </c>
      <c r="N291" s="7" t="s">
        <v>47</v>
      </c>
      <c r="O291" s="7">
        <v>10</v>
      </c>
      <c r="P291" s="7" t="s">
        <v>34319</v>
      </c>
      <c r="Q291" s="7">
        <v>55000</v>
      </c>
      <c r="S291" s="7" t="s">
        <v>27913</v>
      </c>
      <c r="U291" s="7">
        <v>76</v>
      </c>
      <c r="V291" s="7">
        <v>202211</v>
      </c>
    </row>
    <row r="292" spans="3:22" ht="16.5" customHeight="1">
      <c r="C292" s="8">
        <v>6168225613</v>
      </c>
      <c r="D292" s="7">
        <v>7892192</v>
      </c>
      <c r="E292" s="12"/>
      <c r="G292" s="7" t="s">
        <v>34329</v>
      </c>
      <c r="H292" s="7" t="s">
        <v>1114</v>
      </c>
      <c r="I292" s="7" t="s">
        <v>34330</v>
      </c>
      <c r="K292" s="7" t="s">
        <v>34331</v>
      </c>
      <c r="L292" s="7" t="s">
        <v>45</v>
      </c>
      <c r="M292" s="7" t="s">
        <v>33060</v>
      </c>
      <c r="N292" s="7" t="s">
        <v>47</v>
      </c>
      <c r="O292" s="7">
        <v>10</v>
      </c>
      <c r="P292" s="7" t="s">
        <v>34319</v>
      </c>
      <c r="Q292" s="7">
        <v>55000</v>
      </c>
      <c r="S292" s="7" t="s">
        <v>27913</v>
      </c>
      <c r="U292" s="7">
        <v>83</v>
      </c>
      <c r="V292" s="7">
        <v>201903</v>
      </c>
    </row>
    <row r="293" spans="3:22" ht="16.5" customHeight="1">
      <c r="C293" s="8">
        <v>1188300060</v>
      </c>
      <c r="D293" s="7">
        <v>2310496</v>
      </c>
      <c r="E293" s="12"/>
      <c r="G293" s="7" t="s">
        <v>34332</v>
      </c>
      <c r="H293" s="7" t="s">
        <v>5337</v>
      </c>
      <c r="I293" s="7" t="s">
        <v>34333</v>
      </c>
      <c r="J293" s="7" t="s">
        <v>34334</v>
      </c>
      <c r="K293" s="7" t="s">
        <v>34335</v>
      </c>
      <c r="L293" s="7" t="s">
        <v>45</v>
      </c>
      <c r="M293" s="7" t="s">
        <v>33060</v>
      </c>
      <c r="N293" s="7" t="s">
        <v>47</v>
      </c>
      <c r="O293" s="7">
        <v>10</v>
      </c>
      <c r="P293" s="7" t="s">
        <v>34319</v>
      </c>
      <c r="Q293" s="7">
        <v>55101</v>
      </c>
      <c r="S293" s="7" t="s">
        <v>11960</v>
      </c>
      <c r="U293" s="7">
        <v>67</v>
      </c>
      <c r="V293" s="7">
        <v>202211</v>
      </c>
    </row>
    <row r="294" spans="3:22" ht="16.5" customHeight="1">
      <c r="C294" s="8">
        <v>3148205889</v>
      </c>
      <c r="D294" s="7">
        <v>1302370</v>
      </c>
      <c r="E294" s="12"/>
      <c r="G294" s="7" t="s">
        <v>34336</v>
      </c>
      <c r="H294" s="7" t="s">
        <v>1898</v>
      </c>
      <c r="I294" s="7" t="s">
        <v>12019</v>
      </c>
      <c r="J294" s="7" t="s">
        <v>34337</v>
      </c>
      <c r="K294" s="7" t="s">
        <v>34338</v>
      </c>
      <c r="L294" s="7" t="s">
        <v>45</v>
      </c>
      <c r="M294" s="7" t="s">
        <v>33060</v>
      </c>
      <c r="N294" s="7" t="s">
        <v>47</v>
      </c>
      <c r="O294" s="7">
        <v>10</v>
      </c>
      <c r="P294" s="7" t="s">
        <v>34319</v>
      </c>
      <c r="Q294" s="7">
        <v>55101</v>
      </c>
      <c r="S294" s="7" t="s">
        <v>11960</v>
      </c>
      <c r="T294" s="7">
        <v>19990702</v>
      </c>
      <c r="U294" s="7">
        <v>82</v>
      </c>
      <c r="V294" s="7">
        <v>201903</v>
      </c>
    </row>
    <row r="295" spans="3:22" ht="16.5" customHeight="1">
      <c r="C295" s="8">
        <v>5028305372</v>
      </c>
      <c r="D295" s="7">
        <v>6690702</v>
      </c>
      <c r="E295" s="12"/>
      <c r="G295" s="7" t="s">
        <v>34339</v>
      </c>
      <c r="H295" s="7" t="s">
        <v>3620</v>
      </c>
      <c r="I295" s="7" t="s">
        <v>34340</v>
      </c>
      <c r="J295" s="7" t="s">
        <v>34341</v>
      </c>
      <c r="K295" s="7" t="s">
        <v>34342</v>
      </c>
      <c r="L295" s="7" t="s">
        <v>45</v>
      </c>
      <c r="M295" s="7" t="s">
        <v>33060</v>
      </c>
      <c r="N295" s="7" t="s">
        <v>47</v>
      </c>
      <c r="O295" s="7">
        <v>10</v>
      </c>
      <c r="P295" s="7" t="s">
        <v>34319</v>
      </c>
      <c r="Q295" s="7">
        <v>55101</v>
      </c>
      <c r="S295" s="7" t="s">
        <v>11960</v>
      </c>
      <c r="T295" s="7">
        <v>20150401</v>
      </c>
      <c r="U295" s="7">
        <v>358</v>
      </c>
      <c r="V295" s="7">
        <v>201805</v>
      </c>
    </row>
    <row r="296" spans="3:22" ht="16.5" customHeight="1">
      <c r="C296" s="8">
        <v>4048209010</v>
      </c>
      <c r="D296" s="7">
        <v>5628868</v>
      </c>
      <c r="E296" s="12"/>
      <c r="G296" s="7" t="s">
        <v>34343</v>
      </c>
      <c r="H296" s="7" t="s">
        <v>34344</v>
      </c>
      <c r="I296" s="7" t="s">
        <v>11960</v>
      </c>
      <c r="J296" s="7" t="s">
        <v>34345</v>
      </c>
      <c r="K296" s="7" t="s">
        <v>34346</v>
      </c>
      <c r="L296" s="7" t="s">
        <v>45</v>
      </c>
      <c r="M296" s="7" t="s">
        <v>33060</v>
      </c>
      <c r="N296" s="7" t="s">
        <v>47</v>
      </c>
      <c r="O296" s="7">
        <v>10</v>
      </c>
      <c r="P296" s="7" t="s">
        <v>34319</v>
      </c>
      <c r="Q296" s="7">
        <v>55101</v>
      </c>
      <c r="S296" s="7" t="s">
        <v>11960</v>
      </c>
      <c r="U296" s="7">
        <v>63</v>
      </c>
      <c r="V296" s="7">
        <v>202207</v>
      </c>
    </row>
    <row r="297" spans="3:22" ht="16.5" customHeight="1">
      <c r="C297" s="8">
        <v>1188300416</v>
      </c>
      <c r="D297" s="7">
        <v>2310499</v>
      </c>
      <c r="E297" s="12"/>
      <c r="G297" s="7" t="s">
        <v>34347</v>
      </c>
      <c r="H297" s="7" t="s">
        <v>34348</v>
      </c>
      <c r="I297" s="7" t="s">
        <v>11960</v>
      </c>
      <c r="J297" s="7" t="s">
        <v>34349</v>
      </c>
      <c r="K297" s="7" t="s">
        <v>34350</v>
      </c>
      <c r="L297" s="7" t="s">
        <v>45</v>
      </c>
      <c r="M297" s="7" t="s">
        <v>33060</v>
      </c>
      <c r="N297" s="7" t="s">
        <v>47</v>
      </c>
      <c r="O297" s="7">
        <v>10</v>
      </c>
      <c r="P297" s="7" t="s">
        <v>34319</v>
      </c>
      <c r="Q297" s="7">
        <v>55101</v>
      </c>
      <c r="S297" s="7" t="s">
        <v>11960</v>
      </c>
      <c r="U297" s="7">
        <v>73</v>
      </c>
      <c r="V297" s="7">
        <v>201605</v>
      </c>
    </row>
    <row r="298" spans="3:22" ht="16.5" customHeight="1">
      <c r="C298" s="8">
        <v>6168303732</v>
      </c>
      <c r="D298" s="7">
        <v>2444747</v>
      </c>
      <c r="E298" s="12"/>
      <c r="G298" s="7" t="s">
        <v>34351</v>
      </c>
      <c r="H298" s="7" t="s">
        <v>175</v>
      </c>
      <c r="I298" s="7" t="s">
        <v>34352</v>
      </c>
      <c r="J298" s="7" t="s">
        <v>34353</v>
      </c>
      <c r="K298" s="7" t="s">
        <v>34354</v>
      </c>
      <c r="L298" s="7" t="s">
        <v>45</v>
      </c>
      <c r="M298" s="7" t="s">
        <v>33060</v>
      </c>
      <c r="N298" s="7" t="s">
        <v>47</v>
      </c>
      <c r="O298" s="7">
        <v>10</v>
      </c>
      <c r="P298" s="7" t="s">
        <v>34319</v>
      </c>
      <c r="Q298" s="7">
        <v>55101</v>
      </c>
      <c r="S298" s="7" t="s">
        <v>11960</v>
      </c>
      <c r="T298" s="7">
        <v>19840101</v>
      </c>
      <c r="U298" s="7">
        <v>55</v>
      </c>
      <c r="V298" s="7">
        <v>200803</v>
      </c>
    </row>
    <row r="299" spans="3:22" ht="16.5" customHeight="1">
      <c r="C299" s="8">
        <v>4088300944</v>
      </c>
      <c r="D299" s="7">
        <v>6218914</v>
      </c>
      <c r="E299" s="12"/>
      <c r="G299" s="7" t="s">
        <v>34355</v>
      </c>
      <c r="H299" s="7" t="s">
        <v>34356</v>
      </c>
      <c r="I299" s="7" t="s">
        <v>26275</v>
      </c>
      <c r="J299" s="7" t="s">
        <v>34357</v>
      </c>
      <c r="K299" s="7" t="s">
        <v>34358</v>
      </c>
      <c r="L299" s="7" t="s">
        <v>45</v>
      </c>
      <c r="M299" s="7" t="s">
        <v>33060</v>
      </c>
      <c r="N299" s="7" t="s">
        <v>47</v>
      </c>
      <c r="O299" s="7">
        <v>10</v>
      </c>
      <c r="P299" s="7" t="s">
        <v>34319</v>
      </c>
      <c r="Q299" s="7">
        <v>55102</v>
      </c>
      <c r="S299" s="7" t="s">
        <v>34359</v>
      </c>
      <c r="T299" s="7">
        <v>19920710</v>
      </c>
      <c r="U299" s="7">
        <v>284</v>
      </c>
      <c r="V299" s="7">
        <v>201604</v>
      </c>
    </row>
    <row r="300" spans="3:22" ht="16.5" customHeight="1">
      <c r="C300" s="8">
        <v>2158101162</v>
      </c>
      <c r="D300" s="7">
        <v>3330448</v>
      </c>
      <c r="E300" s="12"/>
      <c r="G300" s="7" t="s">
        <v>34360</v>
      </c>
      <c r="H300" s="7" t="s">
        <v>5747</v>
      </c>
      <c r="I300" s="7" t="s">
        <v>34361</v>
      </c>
      <c r="K300" s="7" t="s">
        <v>34362</v>
      </c>
      <c r="L300" s="7" t="s">
        <v>65</v>
      </c>
      <c r="M300" s="7" t="s">
        <v>33060</v>
      </c>
      <c r="N300" s="7" t="s">
        <v>47</v>
      </c>
      <c r="O300" s="7">
        <v>10</v>
      </c>
      <c r="P300" s="7" t="s">
        <v>34319</v>
      </c>
      <c r="Q300" s="7">
        <v>55103</v>
      </c>
      <c r="S300" s="7" t="s">
        <v>12061</v>
      </c>
      <c r="T300" s="7">
        <v>19870421</v>
      </c>
      <c r="U300" s="7">
        <v>50</v>
      </c>
      <c r="V300" s="7">
        <v>198704</v>
      </c>
    </row>
    <row r="301" spans="3:22" ht="16.5" customHeight="1">
      <c r="C301" s="8">
        <v>1328207761</v>
      </c>
      <c r="D301" s="7">
        <v>9651447</v>
      </c>
      <c r="E301" s="12"/>
      <c r="G301" s="7" t="s">
        <v>34363</v>
      </c>
      <c r="H301" s="7" t="s">
        <v>12594</v>
      </c>
      <c r="J301" s="7" t="s">
        <v>34364</v>
      </c>
      <c r="K301" s="7" t="s">
        <v>34365</v>
      </c>
      <c r="L301" s="7" t="s">
        <v>45</v>
      </c>
      <c r="M301" s="7" t="s">
        <v>33060</v>
      </c>
      <c r="N301" s="7" t="s">
        <v>47</v>
      </c>
      <c r="O301" s="7">
        <v>10</v>
      </c>
      <c r="P301" s="7" t="s">
        <v>34319</v>
      </c>
      <c r="Q301" s="7">
        <v>56100</v>
      </c>
      <c r="S301" s="7" t="s">
        <v>12093</v>
      </c>
      <c r="U301" s="7">
        <v>65</v>
      </c>
      <c r="V301" s="7">
        <v>202207</v>
      </c>
    </row>
    <row r="302" spans="3:22" ht="16.5" customHeight="1">
      <c r="C302" s="8">
        <v>1358204929</v>
      </c>
      <c r="D302" s="7">
        <v>2453835</v>
      </c>
      <c r="E302" s="12"/>
      <c r="G302" s="7" t="s">
        <v>34366</v>
      </c>
      <c r="H302" s="7" t="s">
        <v>34367</v>
      </c>
      <c r="I302" s="7" t="s">
        <v>12095</v>
      </c>
      <c r="J302" s="7" t="s">
        <v>34368</v>
      </c>
      <c r="K302" s="7" t="s">
        <v>34369</v>
      </c>
      <c r="L302" s="7" t="s">
        <v>45</v>
      </c>
      <c r="M302" s="7" t="s">
        <v>33060</v>
      </c>
      <c r="N302" s="7" t="s">
        <v>47</v>
      </c>
      <c r="O302" s="7">
        <v>10</v>
      </c>
      <c r="P302" s="7" t="s">
        <v>34319</v>
      </c>
      <c r="Q302" s="7">
        <v>56100</v>
      </c>
      <c r="S302" s="7" t="s">
        <v>12093</v>
      </c>
      <c r="U302" s="7">
        <v>83</v>
      </c>
      <c r="V302" s="7">
        <v>201903</v>
      </c>
    </row>
    <row r="303" spans="3:22" ht="16.5" customHeight="1">
      <c r="C303" s="8">
        <v>2318300058</v>
      </c>
      <c r="D303" s="7">
        <v>8832414</v>
      </c>
      <c r="E303" s="12"/>
      <c r="G303" s="7" t="s">
        <v>34370</v>
      </c>
      <c r="H303" s="7" t="s">
        <v>34371</v>
      </c>
      <c r="J303" s="7" t="s">
        <v>34372</v>
      </c>
      <c r="K303" s="7" t="s">
        <v>34373</v>
      </c>
      <c r="L303" s="7" t="s">
        <v>45</v>
      </c>
      <c r="M303" s="7" t="s">
        <v>33060</v>
      </c>
      <c r="N303" s="7" t="s">
        <v>47</v>
      </c>
      <c r="O303" s="7">
        <v>10</v>
      </c>
      <c r="P303" s="7" t="s">
        <v>34319</v>
      </c>
      <c r="Q303" s="7">
        <v>56100</v>
      </c>
      <c r="S303" s="7" t="s">
        <v>12093</v>
      </c>
      <c r="U303" s="7">
        <v>63</v>
      </c>
      <c r="V303" s="7">
        <v>202211</v>
      </c>
    </row>
    <row r="304" spans="3:22" ht="16.5" customHeight="1">
      <c r="C304" s="8">
        <v>2208263075</v>
      </c>
      <c r="D304" s="7">
        <v>4195058</v>
      </c>
      <c r="E304" s="12"/>
      <c r="G304" s="7" t="s">
        <v>34374</v>
      </c>
      <c r="H304" s="7" t="s">
        <v>34375</v>
      </c>
      <c r="J304" s="7" t="s">
        <v>34376</v>
      </c>
      <c r="K304" s="7" t="s">
        <v>34377</v>
      </c>
      <c r="L304" s="7" t="s">
        <v>45</v>
      </c>
      <c r="M304" s="7" t="s">
        <v>33060</v>
      </c>
      <c r="N304" s="7" t="s">
        <v>47</v>
      </c>
      <c r="O304" s="7">
        <v>10</v>
      </c>
      <c r="P304" s="7" t="s">
        <v>34319</v>
      </c>
      <c r="Q304" s="7">
        <v>56100</v>
      </c>
      <c r="S304" s="7" t="s">
        <v>12093</v>
      </c>
      <c r="T304" s="7">
        <v>20100101</v>
      </c>
      <c r="U304" s="7">
        <v>55</v>
      </c>
      <c r="V304" s="7">
        <v>201903</v>
      </c>
    </row>
    <row r="305" spans="3:26" ht="16.5" customHeight="1">
      <c r="C305" s="8">
        <v>6198260827</v>
      </c>
      <c r="D305" s="7">
        <v>7906575</v>
      </c>
      <c r="E305" s="12"/>
      <c r="G305" s="7" t="s">
        <v>34378</v>
      </c>
      <c r="H305" s="7" t="s">
        <v>28272</v>
      </c>
      <c r="J305" s="7" t="s">
        <v>34379</v>
      </c>
      <c r="K305" s="7" t="s">
        <v>34380</v>
      </c>
      <c r="L305" s="7" t="s">
        <v>45</v>
      </c>
      <c r="M305" s="7" t="s">
        <v>33060</v>
      </c>
      <c r="N305" s="7" t="s">
        <v>47</v>
      </c>
      <c r="O305" s="7">
        <v>10</v>
      </c>
      <c r="P305" s="7" t="s">
        <v>34319</v>
      </c>
      <c r="Q305" s="7">
        <v>56100</v>
      </c>
      <c r="S305" s="7" t="s">
        <v>12093</v>
      </c>
      <c r="U305" s="7">
        <v>93</v>
      </c>
      <c r="V305" s="7">
        <v>202211</v>
      </c>
    </row>
    <row r="306" spans="3:26" ht="16.5" customHeight="1">
      <c r="C306" s="8">
        <v>1018212824</v>
      </c>
      <c r="D306" s="7">
        <v>6141599</v>
      </c>
      <c r="E306" s="12"/>
      <c r="G306" s="7" t="s">
        <v>34381</v>
      </c>
      <c r="H306" s="7" t="s">
        <v>34382</v>
      </c>
      <c r="I306" s="7" t="s">
        <v>34383</v>
      </c>
      <c r="J306" s="7" t="s">
        <v>34384</v>
      </c>
      <c r="K306" s="7" t="s">
        <v>34385</v>
      </c>
      <c r="L306" s="7" t="s">
        <v>45</v>
      </c>
      <c r="M306" s="7" t="s">
        <v>33060</v>
      </c>
      <c r="N306" s="7" t="s">
        <v>47</v>
      </c>
      <c r="O306" s="7">
        <v>10</v>
      </c>
      <c r="P306" s="7" t="s">
        <v>34319</v>
      </c>
      <c r="Q306" s="7">
        <v>56111</v>
      </c>
      <c r="S306" s="7" t="s">
        <v>34383</v>
      </c>
      <c r="U306" s="7">
        <v>120</v>
      </c>
      <c r="V306" s="7">
        <v>202211</v>
      </c>
    </row>
    <row r="307" spans="3:26" ht="16.5" customHeight="1">
      <c r="C307" s="8">
        <v>3148303286</v>
      </c>
      <c r="D307" s="7">
        <v>2375525</v>
      </c>
      <c r="E307" s="12"/>
      <c r="G307" s="7" t="s">
        <v>34386</v>
      </c>
      <c r="H307" s="7" t="s">
        <v>34387</v>
      </c>
      <c r="I307" s="7" t="s">
        <v>34352</v>
      </c>
      <c r="J307" s="7" t="s">
        <v>34388</v>
      </c>
      <c r="K307" s="7" t="s">
        <v>34389</v>
      </c>
      <c r="L307" s="7" t="s">
        <v>45</v>
      </c>
      <c r="M307" s="7" t="s">
        <v>33060</v>
      </c>
      <c r="N307" s="7" t="s">
        <v>47</v>
      </c>
      <c r="O307" s="7">
        <v>10</v>
      </c>
      <c r="P307" s="7" t="s">
        <v>34319</v>
      </c>
      <c r="Q307" s="7">
        <v>56111</v>
      </c>
      <c r="S307" s="7" t="s">
        <v>34383</v>
      </c>
      <c r="U307" s="7">
        <v>102</v>
      </c>
      <c r="V307" s="7">
        <v>200803</v>
      </c>
    </row>
    <row r="308" spans="3:26" ht="16.5" customHeight="1">
      <c r="C308" s="8">
        <v>1068305441</v>
      </c>
      <c r="D308" s="7">
        <v>2303673</v>
      </c>
      <c r="E308" s="12"/>
      <c r="G308" s="7" t="s">
        <v>34390</v>
      </c>
      <c r="H308" s="7" t="s">
        <v>34391</v>
      </c>
      <c r="I308" s="7" t="s">
        <v>34392</v>
      </c>
      <c r="J308" s="7" t="s">
        <v>34393</v>
      </c>
      <c r="K308" s="7" t="s">
        <v>34394</v>
      </c>
      <c r="L308" s="7" t="s">
        <v>45</v>
      </c>
      <c r="M308" s="7" t="s">
        <v>33060</v>
      </c>
      <c r="N308" s="7" t="s">
        <v>47</v>
      </c>
      <c r="O308" s="7">
        <v>10</v>
      </c>
      <c r="P308" s="7" t="s">
        <v>34319</v>
      </c>
      <c r="Q308" s="7">
        <v>56123</v>
      </c>
      <c r="S308" s="7" t="s">
        <v>34395</v>
      </c>
      <c r="U308" s="7">
        <v>56</v>
      </c>
      <c r="V308" s="7">
        <v>202211</v>
      </c>
    </row>
    <row r="309" spans="3:26" ht="16.5" customHeight="1">
      <c r="C309" s="8">
        <v>3128303320</v>
      </c>
      <c r="D309" s="7">
        <v>3101138</v>
      </c>
      <c r="E309" s="12"/>
      <c r="G309" s="7" t="s">
        <v>34396</v>
      </c>
      <c r="H309" s="7" t="s">
        <v>34397</v>
      </c>
      <c r="I309" s="7" t="s">
        <v>34398</v>
      </c>
      <c r="J309" s="7" t="s">
        <v>34399</v>
      </c>
      <c r="K309" s="7" t="s">
        <v>34400</v>
      </c>
      <c r="L309" s="7" t="s">
        <v>45</v>
      </c>
      <c r="M309" s="7" t="s">
        <v>33060</v>
      </c>
      <c r="N309" s="7" t="s">
        <v>47</v>
      </c>
      <c r="O309" s="7">
        <v>10</v>
      </c>
      <c r="P309" s="7" t="s">
        <v>34319</v>
      </c>
      <c r="Q309" s="7">
        <v>56130</v>
      </c>
      <c r="S309" s="7" t="s">
        <v>26141</v>
      </c>
      <c r="T309" s="7">
        <v>19881101</v>
      </c>
      <c r="U309" s="7">
        <v>104</v>
      </c>
      <c r="V309" s="7">
        <v>200803</v>
      </c>
    </row>
    <row r="310" spans="3:26" ht="16.5" customHeight="1">
      <c r="C310" s="8">
        <v>1058315121</v>
      </c>
      <c r="D310" s="7">
        <v>3055446</v>
      </c>
      <c r="E310" s="12"/>
      <c r="G310" s="7" t="s">
        <v>34401</v>
      </c>
      <c r="H310" s="7" t="s">
        <v>8811</v>
      </c>
      <c r="I310" s="7" t="s">
        <v>12216</v>
      </c>
      <c r="J310" s="7" t="s">
        <v>34402</v>
      </c>
      <c r="K310" s="7" t="s">
        <v>34403</v>
      </c>
      <c r="L310" s="7" t="s">
        <v>45</v>
      </c>
      <c r="M310" s="7" t="s">
        <v>33060</v>
      </c>
      <c r="N310" s="7" t="s">
        <v>47</v>
      </c>
      <c r="O310" s="7">
        <v>10</v>
      </c>
      <c r="P310" s="7" t="s">
        <v>34319</v>
      </c>
      <c r="Q310" s="7">
        <v>56130</v>
      </c>
      <c r="S310" s="7" t="s">
        <v>26141</v>
      </c>
      <c r="T310" s="7">
        <v>20020201</v>
      </c>
      <c r="U310" s="7">
        <v>52</v>
      </c>
      <c r="V310" s="7">
        <v>202004</v>
      </c>
    </row>
    <row r="311" spans="3:26" ht="16.5" customHeight="1">
      <c r="C311" s="8">
        <v>6128305612</v>
      </c>
      <c r="D311" s="7">
        <v>3133638</v>
      </c>
      <c r="E311" s="12"/>
      <c r="G311" s="7" t="s">
        <v>34404</v>
      </c>
      <c r="H311" s="7" t="s">
        <v>34405</v>
      </c>
      <c r="I311" s="7" t="s">
        <v>34406</v>
      </c>
      <c r="J311" s="7" t="s">
        <v>34407</v>
      </c>
      <c r="K311" s="7" t="s">
        <v>34408</v>
      </c>
      <c r="L311" s="7" t="s">
        <v>45</v>
      </c>
      <c r="M311" s="7" t="s">
        <v>33060</v>
      </c>
      <c r="N311" s="7" t="s">
        <v>47</v>
      </c>
      <c r="O311" s="7">
        <v>10</v>
      </c>
      <c r="P311" s="7" t="s">
        <v>34319</v>
      </c>
      <c r="Q311" s="7">
        <v>56142</v>
      </c>
      <c r="S311" s="7" t="s">
        <v>34409</v>
      </c>
      <c r="U311" s="7">
        <v>140</v>
      </c>
      <c r="V311" s="7">
        <v>200803</v>
      </c>
    </row>
    <row r="312" spans="3:26" ht="16.5" customHeight="1">
      <c r="C312" s="8">
        <v>1178206313</v>
      </c>
      <c r="D312" s="7">
        <v>9222806</v>
      </c>
      <c r="E312" s="12"/>
      <c r="G312" s="7" t="s">
        <v>34410</v>
      </c>
      <c r="H312" s="7" t="s">
        <v>34411</v>
      </c>
      <c r="I312" s="7" t="s">
        <v>34412</v>
      </c>
      <c r="J312" s="7" t="s">
        <v>34413</v>
      </c>
      <c r="K312" s="7" t="s">
        <v>34414</v>
      </c>
      <c r="L312" s="7" t="s">
        <v>45</v>
      </c>
      <c r="M312" s="7" t="s">
        <v>33060</v>
      </c>
      <c r="N312" s="7" t="s">
        <v>47</v>
      </c>
      <c r="O312" s="7">
        <v>10</v>
      </c>
      <c r="P312" s="7" t="s">
        <v>34319</v>
      </c>
      <c r="Q312" s="7">
        <v>56191</v>
      </c>
      <c r="S312" s="7" t="s">
        <v>34415</v>
      </c>
      <c r="U312" s="7">
        <v>61</v>
      </c>
      <c r="V312" s="7">
        <v>202211</v>
      </c>
    </row>
    <row r="313" spans="3:26" ht="16.5" customHeight="1">
      <c r="C313" s="8">
        <v>3038205803</v>
      </c>
      <c r="D313" s="7">
        <v>5174878</v>
      </c>
      <c r="E313" s="12"/>
      <c r="G313" s="7" t="s">
        <v>34416</v>
      </c>
      <c r="H313" s="7" t="s">
        <v>34417</v>
      </c>
      <c r="I313" s="7" t="s">
        <v>34415</v>
      </c>
      <c r="J313" s="7" t="s">
        <v>34418</v>
      </c>
      <c r="K313" s="7" t="s">
        <v>34419</v>
      </c>
      <c r="L313" s="7" t="s">
        <v>45</v>
      </c>
      <c r="M313" s="7" t="s">
        <v>33060</v>
      </c>
      <c r="N313" s="7" t="s">
        <v>47</v>
      </c>
      <c r="O313" s="7">
        <v>10</v>
      </c>
      <c r="P313" s="7" t="s">
        <v>34319</v>
      </c>
      <c r="Q313" s="7">
        <v>56191</v>
      </c>
      <c r="S313" s="7" t="s">
        <v>34415</v>
      </c>
      <c r="T313" s="7">
        <v>20020301</v>
      </c>
      <c r="U313" s="7">
        <v>56</v>
      </c>
      <c r="V313" s="7">
        <v>201903</v>
      </c>
    </row>
    <row r="314" spans="3:26" ht="16.5" customHeight="1">
      <c r="C314" s="8">
        <v>1168300083</v>
      </c>
      <c r="D314" s="7">
        <v>2309704</v>
      </c>
      <c r="E314" s="12"/>
      <c r="G314" s="7" t="s">
        <v>34420</v>
      </c>
      <c r="H314" s="7" t="s">
        <v>22119</v>
      </c>
      <c r="I314" s="7" t="s">
        <v>12341</v>
      </c>
      <c r="J314" s="7" t="s">
        <v>34421</v>
      </c>
      <c r="K314" s="7" t="s">
        <v>34422</v>
      </c>
      <c r="L314" s="7" t="s">
        <v>45</v>
      </c>
      <c r="M314" s="7" t="s">
        <v>33060</v>
      </c>
      <c r="N314" s="7" t="s">
        <v>47</v>
      </c>
      <c r="O314" s="7">
        <v>10</v>
      </c>
      <c r="P314" s="7" t="s">
        <v>34319</v>
      </c>
      <c r="Q314" s="7">
        <v>56194</v>
      </c>
      <c r="S314" s="7" t="s">
        <v>34423</v>
      </c>
      <c r="T314" s="7">
        <v>19880101</v>
      </c>
      <c r="U314" s="7">
        <v>58</v>
      </c>
      <c r="V314" s="7">
        <v>201903</v>
      </c>
    </row>
    <row r="315" spans="3:26" ht="16.5" customHeight="1">
      <c r="C315" s="8">
        <v>6158288196</v>
      </c>
      <c r="D315" s="7">
        <v>8683072</v>
      </c>
      <c r="E315" s="12"/>
      <c r="G315" s="7" t="s">
        <v>34424</v>
      </c>
      <c r="H315" s="7" t="s">
        <v>34425</v>
      </c>
      <c r="I315" s="7" t="s">
        <v>34426</v>
      </c>
      <c r="J315" s="7" t="s">
        <v>34427</v>
      </c>
      <c r="K315" s="7" t="s">
        <v>34428</v>
      </c>
      <c r="L315" s="7" t="s">
        <v>45</v>
      </c>
      <c r="M315" s="7" t="s">
        <v>33060</v>
      </c>
      <c r="N315" s="7" t="s">
        <v>47</v>
      </c>
      <c r="O315" s="7">
        <v>10</v>
      </c>
      <c r="P315" s="7" t="s">
        <v>34319</v>
      </c>
      <c r="Q315" s="7">
        <v>56229</v>
      </c>
      <c r="S315" s="7" t="s">
        <v>34429</v>
      </c>
      <c r="U315" s="7">
        <v>176</v>
      </c>
      <c r="V315" s="7">
        <v>202211</v>
      </c>
    </row>
    <row r="316" spans="3:26" ht="16.5" customHeight="1">
      <c r="C316" s="8">
        <v>4108220984</v>
      </c>
      <c r="D316" s="7">
        <v>7598663</v>
      </c>
      <c r="E316" s="12"/>
      <c r="G316" s="7" t="s">
        <v>34430</v>
      </c>
      <c r="H316" s="7" t="s">
        <v>33257</v>
      </c>
      <c r="I316" s="7" t="s">
        <v>12407</v>
      </c>
      <c r="J316" s="7" t="s">
        <v>34431</v>
      </c>
      <c r="K316" s="7" t="s">
        <v>34432</v>
      </c>
      <c r="L316" s="7" t="s">
        <v>45</v>
      </c>
      <c r="M316" s="7" t="s">
        <v>33060</v>
      </c>
      <c r="N316" s="7" t="s">
        <v>47</v>
      </c>
      <c r="O316" s="7">
        <v>10</v>
      </c>
      <c r="P316" s="7" t="s">
        <v>34433</v>
      </c>
      <c r="Q316" s="7">
        <v>58000</v>
      </c>
      <c r="S316" s="7" t="s">
        <v>1431</v>
      </c>
      <c r="U316" s="7">
        <v>275</v>
      </c>
      <c r="V316" s="7">
        <v>202207</v>
      </c>
    </row>
    <row r="317" spans="3:26" ht="16.5" customHeight="1">
      <c r="C317" s="8">
        <v>1028202601</v>
      </c>
      <c r="D317" s="7">
        <v>1687431</v>
      </c>
      <c r="E317" s="12"/>
      <c r="G317" s="7" t="s">
        <v>32708</v>
      </c>
      <c r="H317" s="7" t="s">
        <v>405</v>
      </c>
      <c r="I317" s="7" t="s">
        <v>12476</v>
      </c>
      <c r="J317" s="7" t="s">
        <v>32965</v>
      </c>
      <c r="K317" s="7" t="s">
        <v>34434</v>
      </c>
      <c r="L317" s="7" t="s">
        <v>45</v>
      </c>
      <c r="M317" s="7" t="s">
        <v>33060</v>
      </c>
      <c r="N317" s="7" t="s">
        <v>47</v>
      </c>
      <c r="O317" s="7">
        <v>10</v>
      </c>
      <c r="P317" s="7" t="s">
        <v>34433</v>
      </c>
      <c r="Q317" s="7">
        <v>58111</v>
      </c>
      <c r="S317" s="7" t="s">
        <v>34435</v>
      </c>
      <c r="T317" s="7">
        <v>19830104</v>
      </c>
      <c r="U317" s="7">
        <v>133</v>
      </c>
      <c r="V317" s="7">
        <v>202303</v>
      </c>
      <c r="W317" s="7">
        <v>2022</v>
      </c>
      <c r="X317" s="7">
        <v>4612129</v>
      </c>
      <c r="Y317" s="7">
        <v>1375567</v>
      </c>
      <c r="Z317" s="7">
        <v>3884528</v>
      </c>
    </row>
    <row r="318" spans="3:26" ht="16.5" customHeight="1">
      <c r="C318" s="8">
        <v>2118691573</v>
      </c>
      <c r="D318" s="7">
        <v>2217786</v>
      </c>
      <c r="E318" s="12"/>
      <c r="G318" s="7" t="s">
        <v>34436</v>
      </c>
      <c r="H318" s="7" t="s">
        <v>1193</v>
      </c>
      <c r="I318" s="7" t="s">
        <v>34437</v>
      </c>
      <c r="J318" s="7" t="s">
        <v>34438</v>
      </c>
      <c r="K318" s="7" t="s">
        <v>34439</v>
      </c>
      <c r="L318" s="7" t="s">
        <v>65</v>
      </c>
      <c r="M318" s="7" t="s">
        <v>33060</v>
      </c>
      <c r="N318" s="7" t="s">
        <v>47</v>
      </c>
      <c r="O318" s="7">
        <v>10</v>
      </c>
      <c r="P318" s="7" t="s">
        <v>34433</v>
      </c>
      <c r="Q318" s="7">
        <v>58220</v>
      </c>
      <c r="S318" s="7" t="s">
        <v>34437</v>
      </c>
      <c r="T318" s="7">
        <v>20000106</v>
      </c>
      <c r="U318" s="7">
        <v>50</v>
      </c>
      <c r="V318" s="7">
        <v>200301</v>
      </c>
    </row>
    <row r="319" spans="3:26" ht="16.5" customHeight="1">
      <c r="C319" s="8">
        <v>1208107375</v>
      </c>
      <c r="D319" s="7">
        <v>1712320</v>
      </c>
      <c r="E319" s="12"/>
      <c r="G319" s="7" t="s">
        <v>34440</v>
      </c>
      <c r="H319" s="7" t="s">
        <v>3117</v>
      </c>
      <c r="I319" s="7" t="s">
        <v>34441</v>
      </c>
      <c r="J319" s="7" t="s">
        <v>34442</v>
      </c>
      <c r="K319" s="7" t="s">
        <v>34443</v>
      </c>
      <c r="L319" s="7" t="s">
        <v>65</v>
      </c>
      <c r="M319" s="7" t="s">
        <v>33060</v>
      </c>
      <c r="N319" s="7" t="s">
        <v>47</v>
      </c>
      <c r="O319" s="7">
        <v>10</v>
      </c>
      <c r="P319" s="7" t="s">
        <v>34433</v>
      </c>
      <c r="Q319" s="7">
        <v>58221</v>
      </c>
      <c r="S319" s="7" t="s">
        <v>12995</v>
      </c>
      <c r="T319" s="7">
        <v>19880314</v>
      </c>
      <c r="U319" s="7">
        <v>80</v>
      </c>
      <c r="V319" s="7">
        <v>200104</v>
      </c>
    </row>
    <row r="320" spans="3:26" ht="16.5" customHeight="1">
      <c r="C320" s="8">
        <v>2068687138</v>
      </c>
      <c r="D320" s="7">
        <v>6707739</v>
      </c>
      <c r="E320" s="12"/>
      <c r="G320" s="7" t="s">
        <v>32951</v>
      </c>
      <c r="H320" s="7" t="s">
        <v>32952</v>
      </c>
      <c r="I320" s="7" t="s">
        <v>12995</v>
      </c>
      <c r="J320" s="7" t="s">
        <v>32962</v>
      </c>
      <c r="K320" s="7" t="s">
        <v>34444</v>
      </c>
      <c r="L320" s="7" t="s">
        <v>65</v>
      </c>
      <c r="M320" s="7" t="s">
        <v>33060</v>
      </c>
      <c r="N320" s="7" t="s">
        <v>47</v>
      </c>
      <c r="O320" s="7">
        <v>10</v>
      </c>
      <c r="P320" s="7" t="s">
        <v>34433</v>
      </c>
      <c r="Q320" s="7">
        <v>58221</v>
      </c>
      <c r="S320" s="7" t="s">
        <v>12995</v>
      </c>
      <c r="T320" s="7">
        <v>20140214</v>
      </c>
      <c r="U320" s="7">
        <v>116</v>
      </c>
      <c r="V320" s="7">
        <v>201812</v>
      </c>
    </row>
    <row r="321" spans="3:22" ht="16.5" customHeight="1">
      <c r="C321" s="8">
        <v>2208300102</v>
      </c>
      <c r="D321" s="7">
        <v>1710251</v>
      </c>
      <c r="E321" s="12"/>
      <c r="G321" s="7" t="s">
        <v>34445</v>
      </c>
      <c r="H321" s="7" t="s">
        <v>34446</v>
      </c>
      <c r="I321" s="7" t="s">
        <v>34447</v>
      </c>
      <c r="J321" s="7" t="s">
        <v>34448</v>
      </c>
      <c r="K321" s="7" t="s">
        <v>34449</v>
      </c>
      <c r="L321" s="7" t="s">
        <v>45</v>
      </c>
      <c r="M321" s="7" t="s">
        <v>33060</v>
      </c>
      <c r="N321" s="7" t="s">
        <v>47</v>
      </c>
      <c r="O321" s="7">
        <v>10</v>
      </c>
      <c r="P321" s="7" t="s">
        <v>34433</v>
      </c>
      <c r="Q321" s="7">
        <v>59110</v>
      </c>
      <c r="S321" s="7" t="s">
        <v>34450</v>
      </c>
      <c r="T321" s="7">
        <v>19610622</v>
      </c>
      <c r="U321" s="7">
        <v>62</v>
      </c>
      <c r="V321" s="7">
        <v>201903</v>
      </c>
    </row>
    <row r="322" spans="3:22" ht="16.5" customHeight="1">
      <c r="C322" s="8">
        <v>1248305115</v>
      </c>
      <c r="D322" s="7">
        <v>3303292</v>
      </c>
      <c r="E322" s="12"/>
      <c r="G322" s="7" t="s">
        <v>34451</v>
      </c>
      <c r="H322" s="7" t="s">
        <v>34452</v>
      </c>
      <c r="J322" s="7" t="s">
        <v>34453</v>
      </c>
      <c r="K322" s="7" t="s">
        <v>34454</v>
      </c>
      <c r="L322" s="7" t="s">
        <v>45</v>
      </c>
      <c r="M322" s="7" t="s">
        <v>33060</v>
      </c>
      <c r="N322" s="7" t="s">
        <v>47</v>
      </c>
      <c r="O322" s="7">
        <v>10</v>
      </c>
      <c r="P322" s="7" t="s">
        <v>34433</v>
      </c>
      <c r="Q322" s="7">
        <v>61000</v>
      </c>
      <c r="S322" s="7" t="s">
        <v>32703</v>
      </c>
      <c r="T322" s="7">
        <v>19850101</v>
      </c>
      <c r="U322" s="7">
        <v>57</v>
      </c>
      <c r="V322" s="7">
        <v>202112</v>
      </c>
    </row>
    <row r="323" spans="3:22" ht="16.5" customHeight="1">
      <c r="C323" s="8">
        <v>5048303477</v>
      </c>
      <c r="D323" s="7">
        <v>2856871</v>
      </c>
      <c r="E323" s="12"/>
      <c r="G323" s="7" t="s">
        <v>34455</v>
      </c>
      <c r="H323" s="7" t="s">
        <v>34456</v>
      </c>
      <c r="I323" s="7" t="s">
        <v>34457</v>
      </c>
      <c r="J323" s="7" t="s">
        <v>34458</v>
      </c>
      <c r="K323" s="7" t="s">
        <v>34459</v>
      </c>
      <c r="L323" s="7" t="s">
        <v>45</v>
      </c>
      <c r="M323" s="7" t="s">
        <v>33060</v>
      </c>
      <c r="N323" s="7" t="s">
        <v>47</v>
      </c>
      <c r="O323" s="7">
        <v>10</v>
      </c>
      <c r="P323" s="7" t="s">
        <v>34433</v>
      </c>
      <c r="Q323" s="7">
        <v>61000</v>
      </c>
      <c r="S323" s="7" t="s">
        <v>32703</v>
      </c>
      <c r="T323" s="7">
        <v>20030101</v>
      </c>
      <c r="U323" s="7">
        <v>221</v>
      </c>
      <c r="V323" s="7">
        <v>201903</v>
      </c>
    </row>
    <row r="324" spans="3:22" ht="16.5" customHeight="1">
      <c r="C324" s="8">
        <v>1298302073</v>
      </c>
      <c r="D324" s="7">
        <v>3067635</v>
      </c>
      <c r="E324" s="12"/>
      <c r="G324" s="7" t="s">
        <v>34460</v>
      </c>
      <c r="H324" s="7" t="s">
        <v>2711</v>
      </c>
      <c r="I324" s="7" t="s">
        <v>34461</v>
      </c>
      <c r="J324" s="7" t="s">
        <v>34462</v>
      </c>
      <c r="K324" s="7" t="s">
        <v>34463</v>
      </c>
      <c r="L324" s="7" t="s">
        <v>45</v>
      </c>
      <c r="M324" s="7" t="s">
        <v>33060</v>
      </c>
      <c r="N324" s="7" t="s">
        <v>47</v>
      </c>
      <c r="O324" s="7">
        <v>10</v>
      </c>
      <c r="P324" s="7" t="s">
        <v>34433</v>
      </c>
      <c r="Q324" s="7">
        <v>61100</v>
      </c>
      <c r="S324" s="7" t="s">
        <v>34464</v>
      </c>
      <c r="T324" s="7">
        <v>19990401</v>
      </c>
      <c r="U324" s="7">
        <v>57</v>
      </c>
      <c r="V324" s="7">
        <v>201903</v>
      </c>
    </row>
    <row r="325" spans="3:22" ht="16.5" customHeight="1">
      <c r="C325" s="8">
        <v>2158301128</v>
      </c>
      <c r="D325" s="7">
        <v>2347953</v>
      </c>
      <c r="E325" s="12"/>
      <c r="G325" s="7" t="s">
        <v>34465</v>
      </c>
      <c r="H325" s="7" t="s">
        <v>34466</v>
      </c>
      <c r="I325" s="7" t="s">
        <v>34457</v>
      </c>
      <c r="J325" s="7" t="s">
        <v>34467</v>
      </c>
      <c r="K325" s="7" t="s">
        <v>34468</v>
      </c>
      <c r="L325" s="7" t="s">
        <v>45</v>
      </c>
      <c r="M325" s="7" t="s">
        <v>33060</v>
      </c>
      <c r="N325" s="7" t="s">
        <v>47</v>
      </c>
      <c r="O325" s="7">
        <v>10</v>
      </c>
      <c r="P325" s="7" t="s">
        <v>34433</v>
      </c>
      <c r="Q325" s="7">
        <v>61100</v>
      </c>
      <c r="S325" s="7" t="s">
        <v>34464</v>
      </c>
      <c r="T325" s="7">
        <v>19990409</v>
      </c>
      <c r="U325" s="7">
        <v>61</v>
      </c>
      <c r="V325" s="7">
        <v>201903</v>
      </c>
    </row>
    <row r="326" spans="3:22" ht="16.5" customHeight="1">
      <c r="C326" s="8">
        <v>4118305756</v>
      </c>
      <c r="D326" s="7">
        <v>5522400</v>
      </c>
      <c r="E326" s="12"/>
      <c r="G326" s="7" t="s">
        <v>34469</v>
      </c>
      <c r="H326" s="7" t="s">
        <v>4990</v>
      </c>
      <c r="J326" s="7" t="s">
        <v>34470</v>
      </c>
      <c r="K326" s="7" t="s">
        <v>34471</v>
      </c>
      <c r="L326" s="7" t="s">
        <v>45</v>
      </c>
      <c r="M326" s="7" t="s">
        <v>33060</v>
      </c>
      <c r="N326" s="7" t="s">
        <v>47</v>
      </c>
      <c r="O326" s="7">
        <v>10</v>
      </c>
      <c r="P326" s="7" t="s">
        <v>34433</v>
      </c>
      <c r="Q326" s="7">
        <v>61100</v>
      </c>
      <c r="S326" s="7" t="s">
        <v>34464</v>
      </c>
      <c r="T326" s="7">
        <v>20070801</v>
      </c>
      <c r="U326" s="7">
        <v>65</v>
      </c>
      <c r="V326" s="7">
        <v>201903</v>
      </c>
    </row>
    <row r="327" spans="3:22" ht="16.5" customHeight="1">
      <c r="C327" s="8">
        <v>2078301772</v>
      </c>
      <c r="D327" s="7">
        <v>2534785</v>
      </c>
      <c r="E327" s="12"/>
      <c r="G327" s="7" t="s">
        <v>34472</v>
      </c>
      <c r="H327" s="7" t="s">
        <v>34473</v>
      </c>
      <c r="I327" s="7" t="s">
        <v>34464</v>
      </c>
      <c r="J327" s="7" t="s">
        <v>34474</v>
      </c>
      <c r="K327" s="7" t="s">
        <v>34475</v>
      </c>
      <c r="L327" s="7" t="s">
        <v>45</v>
      </c>
      <c r="M327" s="7" t="s">
        <v>33060</v>
      </c>
      <c r="N327" s="7" t="s">
        <v>47</v>
      </c>
      <c r="O327" s="7">
        <v>10</v>
      </c>
      <c r="P327" s="7" t="s">
        <v>34433</v>
      </c>
      <c r="Q327" s="7">
        <v>61100</v>
      </c>
      <c r="S327" s="7" t="s">
        <v>34464</v>
      </c>
      <c r="T327" s="7">
        <v>19990401</v>
      </c>
      <c r="U327" s="7">
        <v>68</v>
      </c>
      <c r="V327" s="7">
        <v>201903</v>
      </c>
    </row>
    <row r="328" spans="3:22" ht="16.5" customHeight="1">
      <c r="C328" s="8">
        <v>3088304427</v>
      </c>
      <c r="D328" s="7">
        <v>3099184</v>
      </c>
      <c r="E328" s="12"/>
      <c r="G328" s="7" t="s">
        <v>34476</v>
      </c>
      <c r="H328" s="7" t="s">
        <v>7869</v>
      </c>
      <c r="I328" s="7" t="s">
        <v>34477</v>
      </c>
      <c r="J328" s="7" t="s">
        <v>34478</v>
      </c>
      <c r="K328" s="7" t="s">
        <v>34479</v>
      </c>
      <c r="L328" s="7" t="s">
        <v>45</v>
      </c>
      <c r="M328" s="7" t="s">
        <v>33060</v>
      </c>
      <c r="N328" s="7" t="s">
        <v>47</v>
      </c>
      <c r="O328" s="7">
        <v>10</v>
      </c>
      <c r="P328" s="7" t="s">
        <v>34433</v>
      </c>
      <c r="Q328" s="7">
        <v>61100</v>
      </c>
      <c r="S328" s="7" t="s">
        <v>34464</v>
      </c>
      <c r="T328" s="7">
        <v>20020301</v>
      </c>
      <c r="U328" s="7">
        <v>179</v>
      </c>
      <c r="V328" s="7">
        <v>201903</v>
      </c>
    </row>
    <row r="329" spans="3:22" ht="16.5" customHeight="1">
      <c r="C329" s="8">
        <v>1348300252</v>
      </c>
      <c r="D329" s="7">
        <v>3074857</v>
      </c>
      <c r="E329" s="12"/>
      <c r="G329" s="7" t="s">
        <v>34480</v>
      </c>
      <c r="H329" s="7" t="s">
        <v>34481</v>
      </c>
      <c r="I329" s="7" t="s">
        <v>34482</v>
      </c>
      <c r="J329" s="7" t="s">
        <v>34483</v>
      </c>
      <c r="K329" s="7" t="s">
        <v>34484</v>
      </c>
      <c r="L329" s="7" t="s">
        <v>45</v>
      </c>
      <c r="M329" s="7" t="s">
        <v>33060</v>
      </c>
      <c r="N329" s="7" t="s">
        <v>47</v>
      </c>
      <c r="O329" s="7">
        <v>10</v>
      </c>
      <c r="P329" s="7" t="s">
        <v>34433</v>
      </c>
      <c r="Q329" s="7">
        <v>61100</v>
      </c>
      <c r="S329" s="7" t="s">
        <v>34464</v>
      </c>
      <c r="T329" s="7">
        <v>19990401</v>
      </c>
      <c r="U329" s="7">
        <v>57</v>
      </c>
      <c r="V329" s="7">
        <v>201903</v>
      </c>
    </row>
    <row r="330" spans="3:22" ht="16.5" customHeight="1">
      <c r="C330" s="8">
        <v>6178302681</v>
      </c>
      <c r="D330" s="7">
        <v>3138503</v>
      </c>
      <c r="E330" s="12"/>
      <c r="G330" s="7" t="s">
        <v>34485</v>
      </c>
      <c r="I330" s="7" t="s">
        <v>34486</v>
      </c>
      <c r="J330" s="7" t="s">
        <v>34487</v>
      </c>
      <c r="K330" s="7" t="s">
        <v>34488</v>
      </c>
      <c r="L330" s="7" t="s">
        <v>45</v>
      </c>
      <c r="M330" s="7" t="s">
        <v>33060</v>
      </c>
      <c r="N330" s="7" t="s">
        <v>47</v>
      </c>
      <c r="O330" s="7">
        <v>10</v>
      </c>
      <c r="P330" s="7" t="s">
        <v>34433</v>
      </c>
      <c r="Q330" s="7">
        <v>61100</v>
      </c>
      <c r="S330" s="7" t="s">
        <v>34464</v>
      </c>
      <c r="T330" s="7">
        <v>20021201</v>
      </c>
      <c r="U330" s="7">
        <v>400</v>
      </c>
      <c r="V330" s="7">
        <v>200803</v>
      </c>
    </row>
    <row r="331" spans="3:22" ht="16.5" customHeight="1">
      <c r="C331" s="8">
        <v>1288304568</v>
      </c>
      <c r="D331" s="7">
        <v>3066162</v>
      </c>
      <c r="E331" s="12"/>
      <c r="G331" s="7" t="s">
        <v>34489</v>
      </c>
      <c r="I331" s="7" t="s">
        <v>34490</v>
      </c>
      <c r="J331" s="7" t="s">
        <v>34491</v>
      </c>
      <c r="K331" s="7" t="s">
        <v>34492</v>
      </c>
      <c r="L331" s="7" t="s">
        <v>45</v>
      </c>
      <c r="M331" s="7" t="s">
        <v>33060</v>
      </c>
      <c r="N331" s="7" t="s">
        <v>47</v>
      </c>
      <c r="O331" s="7">
        <v>10</v>
      </c>
      <c r="P331" s="7" t="s">
        <v>34433</v>
      </c>
      <c r="Q331" s="7">
        <v>61100</v>
      </c>
      <c r="S331" s="7" t="s">
        <v>34464</v>
      </c>
      <c r="T331" s="7">
        <v>20020801</v>
      </c>
      <c r="U331" s="7">
        <v>174</v>
      </c>
      <c r="V331" s="7">
        <v>201903</v>
      </c>
    </row>
    <row r="332" spans="3:22" ht="16.5" customHeight="1">
      <c r="C332" s="8">
        <v>5088305050</v>
      </c>
      <c r="D332" s="7">
        <v>3120167</v>
      </c>
      <c r="E332" s="12"/>
      <c r="G332" s="7" t="s">
        <v>34493</v>
      </c>
      <c r="H332" s="7" t="s">
        <v>34494</v>
      </c>
      <c r="I332" s="7" t="s">
        <v>34495</v>
      </c>
      <c r="J332" s="7" t="s">
        <v>34496</v>
      </c>
      <c r="K332" s="7" t="s">
        <v>34497</v>
      </c>
      <c r="L332" s="7" t="s">
        <v>45</v>
      </c>
      <c r="M332" s="7" t="s">
        <v>33060</v>
      </c>
      <c r="N332" s="7" t="s">
        <v>47</v>
      </c>
      <c r="O332" s="7">
        <v>10</v>
      </c>
      <c r="P332" s="7" t="s">
        <v>34433</v>
      </c>
      <c r="Q332" s="7">
        <v>61100</v>
      </c>
      <c r="S332" s="7" t="s">
        <v>34464</v>
      </c>
      <c r="T332" s="7">
        <v>20030401</v>
      </c>
      <c r="U332" s="7">
        <v>66</v>
      </c>
      <c r="V332" s="7">
        <v>201903</v>
      </c>
    </row>
    <row r="333" spans="3:22" ht="16.5" customHeight="1">
      <c r="C333" s="8">
        <v>5068304166</v>
      </c>
      <c r="D333" s="7">
        <v>4743619</v>
      </c>
      <c r="E333" s="12"/>
      <c r="G333" s="7" t="s">
        <v>34498</v>
      </c>
      <c r="H333" s="7" t="s">
        <v>4068</v>
      </c>
      <c r="J333" s="7" t="s">
        <v>34499</v>
      </c>
      <c r="K333" s="7" t="s">
        <v>34500</v>
      </c>
      <c r="L333" s="7" t="s">
        <v>45</v>
      </c>
      <c r="M333" s="7" t="s">
        <v>33060</v>
      </c>
      <c r="N333" s="7" t="s">
        <v>47</v>
      </c>
      <c r="O333" s="7">
        <v>10</v>
      </c>
      <c r="P333" s="7" t="s">
        <v>34433</v>
      </c>
      <c r="Q333" s="7">
        <v>61100</v>
      </c>
      <c r="S333" s="7" t="s">
        <v>34464</v>
      </c>
      <c r="T333" s="7">
        <v>20070801</v>
      </c>
      <c r="U333" s="7">
        <v>82</v>
      </c>
      <c r="V333" s="7">
        <v>201903</v>
      </c>
    </row>
    <row r="334" spans="3:22" ht="16.5" customHeight="1">
      <c r="C334" s="8">
        <v>1328305284</v>
      </c>
      <c r="D334" s="7">
        <v>4095200</v>
      </c>
      <c r="E334" s="12"/>
      <c r="G334" s="7" t="s">
        <v>34501</v>
      </c>
      <c r="H334" s="7" t="s">
        <v>34502</v>
      </c>
      <c r="J334" s="7" t="s">
        <v>34503</v>
      </c>
      <c r="K334" s="7" t="s">
        <v>34504</v>
      </c>
      <c r="L334" s="7" t="s">
        <v>45</v>
      </c>
      <c r="M334" s="7" t="s">
        <v>33060</v>
      </c>
      <c r="N334" s="7" t="s">
        <v>47</v>
      </c>
      <c r="O334" s="7">
        <v>10</v>
      </c>
      <c r="P334" s="7" t="s">
        <v>34433</v>
      </c>
      <c r="Q334" s="7">
        <v>61100</v>
      </c>
      <c r="S334" s="7" t="s">
        <v>34464</v>
      </c>
      <c r="T334" s="7">
        <v>20080811</v>
      </c>
      <c r="U334" s="7">
        <v>62</v>
      </c>
      <c r="V334" s="7">
        <v>201903</v>
      </c>
    </row>
    <row r="335" spans="3:22" ht="16.5" customHeight="1">
      <c r="C335" s="8">
        <v>1018302925</v>
      </c>
      <c r="D335" s="7">
        <v>2218917</v>
      </c>
      <c r="E335" s="12"/>
      <c r="G335" s="7" t="s">
        <v>34505</v>
      </c>
      <c r="H335" s="7" t="s">
        <v>20626</v>
      </c>
      <c r="I335" s="7" t="s">
        <v>34506</v>
      </c>
      <c r="J335" s="7" t="s">
        <v>34507</v>
      </c>
      <c r="K335" s="7" t="s">
        <v>34508</v>
      </c>
      <c r="L335" s="7" t="s">
        <v>45</v>
      </c>
      <c r="M335" s="7" t="s">
        <v>33060</v>
      </c>
      <c r="N335" s="7" t="s">
        <v>47</v>
      </c>
      <c r="O335" s="7">
        <v>10</v>
      </c>
      <c r="P335" s="7" t="s">
        <v>34433</v>
      </c>
      <c r="Q335" s="7">
        <v>61100</v>
      </c>
      <c r="S335" s="7" t="s">
        <v>34464</v>
      </c>
      <c r="T335" s="7">
        <v>20000701</v>
      </c>
      <c r="U335" s="7">
        <v>43327</v>
      </c>
      <c r="V335" s="7">
        <v>201902</v>
      </c>
    </row>
    <row r="336" spans="3:22" ht="16.5" customHeight="1">
      <c r="C336" s="8">
        <v>1298304936</v>
      </c>
      <c r="D336" s="7">
        <v>3067637</v>
      </c>
      <c r="E336" s="12"/>
      <c r="G336" s="7" t="s">
        <v>34509</v>
      </c>
      <c r="H336" s="7" t="s">
        <v>34510</v>
      </c>
      <c r="I336" s="7" t="s">
        <v>34511</v>
      </c>
      <c r="J336" s="7" t="s">
        <v>34512</v>
      </c>
      <c r="K336" s="7" t="s">
        <v>34513</v>
      </c>
      <c r="L336" s="7" t="s">
        <v>45</v>
      </c>
      <c r="M336" s="7" t="s">
        <v>33060</v>
      </c>
      <c r="N336" s="7" t="s">
        <v>47</v>
      </c>
      <c r="O336" s="7">
        <v>10</v>
      </c>
      <c r="P336" s="7" t="s">
        <v>34433</v>
      </c>
      <c r="Q336" s="7">
        <v>61100</v>
      </c>
      <c r="S336" s="7" t="s">
        <v>34464</v>
      </c>
      <c r="T336" s="7">
        <v>20030701</v>
      </c>
      <c r="U336" s="7">
        <v>93</v>
      </c>
      <c r="V336" s="7">
        <v>201903</v>
      </c>
    </row>
    <row r="337" spans="3:22" ht="16.5" customHeight="1">
      <c r="C337" s="8">
        <v>1388301670</v>
      </c>
      <c r="D337" s="7">
        <v>3078980</v>
      </c>
      <c r="E337" s="12"/>
      <c r="G337" s="7" t="s">
        <v>34514</v>
      </c>
      <c r="H337" s="7" t="s">
        <v>34515</v>
      </c>
      <c r="I337" s="7" t="s">
        <v>34516</v>
      </c>
      <c r="J337" s="7" t="s">
        <v>34517</v>
      </c>
      <c r="K337" s="7" t="s">
        <v>34518</v>
      </c>
      <c r="L337" s="7" t="s">
        <v>45</v>
      </c>
      <c r="M337" s="7" t="s">
        <v>33060</v>
      </c>
      <c r="N337" s="7" t="s">
        <v>47</v>
      </c>
      <c r="O337" s="7">
        <v>10</v>
      </c>
      <c r="P337" s="7" t="s">
        <v>34433</v>
      </c>
      <c r="Q337" s="7">
        <v>61100</v>
      </c>
      <c r="S337" s="7" t="s">
        <v>34464</v>
      </c>
      <c r="T337" s="7">
        <v>19950801</v>
      </c>
      <c r="U337" s="7">
        <v>55</v>
      </c>
      <c r="V337" s="7">
        <v>201903</v>
      </c>
    </row>
    <row r="338" spans="3:22" ht="16.5" customHeight="1">
      <c r="C338" s="8">
        <v>2118301280</v>
      </c>
      <c r="D338" s="7">
        <v>2345421</v>
      </c>
      <c r="E338" s="12"/>
      <c r="G338" s="7" t="s">
        <v>34519</v>
      </c>
      <c r="H338" s="7" t="s">
        <v>34520</v>
      </c>
      <c r="I338" s="7" t="s">
        <v>34521</v>
      </c>
      <c r="J338" s="7" t="s">
        <v>34522</v>
      </c>
      <c r="K338" s="7" t="s">
        <v>34523</v>
      </c>
      <c r="L338" s="7" t="s">
        <v>45</v>
      </c>
      <c r="M338" s="7" t="s">
        <v>33060</v>
      </c>
      <c r="N338" s="7" t="s">
        <v>47</v>
      </c>
      <c r="O338" s="7">
        <v>10</v>
      </c>
      <c r="P338" s="7" t="s">
        <v>34433</v>
      </c>
      <c r="Q338" s="7">
        <v>61100</v>
      </c>
      <c r="S338" s="7" t="s">
        <v>34464</v>
      </c>
      <c r="T338" s="7">
        <v>19990401</v>
      </c>
      <c r="U338" s="7">
        <v>94</v>
      </c>
      <c r="V338" s="7">
        <v>201903</v>
      </c>
    </row>
    <row r="339" spans="3:22" ht="16.5" customHeight="1">
      <c r="C339" s="8">
        <v>2078301700</v>
      </c>
      <c r="D339" s="7">
        <v>2342149</v>
      </c>
      <c r="E339" s="12"/>
      <c r="G339" s="7" t="s">
        <v>34524</v>
      </c>
      <c r="H339" s="7" t="s">
        <v>34525</v>
      </c>
      <c r="I339" s="7" t="s">
        <v>34526</v>
      </c>
      <c r="J339" s="7" t="s">
        <v>34527</v>
      </c>
      <c r="K339" s="7" t="s">
        <v>32617</v>
      </c>
      <c r="L339" s="7" t="s">
        <v>45</v>
      </c>
      <c r="M339" s="7" t="s">
        <v>33060</v>
      </c>
      <c r="N339" s="7" t="s">
        <v>47</v>
      </c>
      <c r="O339" s="7">
        <v>10</v>
      </c>
      <c r="P339" s="7" t="s">
        <v>34433</v>
      </c>
      <c r="Q339" s="7">
        <v>61100</v>
      </c>
      <c r="S339" s="7" t="s">
        <v>34464</v>
      </c>
      <c r="T339" s="7">
        <v>20030601</v>
      </c>
      <c r="U339" s="7">
        <v>448</v>
      </c>
      <c r="V339" s="7">
        <v>201903</v>
      </c>
    </row>
    <row r="340" spans="3:22" ht="16.5" customHeight="1">
      <c r="C340" s="8">
        <v>2298300088</v>
      </c>
      <c r="D340" s="7">
        <v>2355848</v>
      </c>
      <c r="E340" s="12"/>
      <c r="G340" s="7" t="s">
        <v>34528</v>
      </c>
      <c r="H340" s="7" t="s">
        <v>34529</v>
      </c>
      <c r="I340" s="7" t="s">
        <v>34530</v>
      </c>
      <c r="J340" s="7" t="s">
        <v>34531</v>
      </c>
      <c r="K340" s="7" t="s">
        <v>34532</v>
      </c>
      <c r="L340" s="7" t="s">
        <v>45</v>
      </c>
      <c r="M340" s="7" t="s">
        <v>33060</v>
      </c>
      <c r="N340" s="7" t="s">
        <v>47</v>
      </c>
      <c r="O340" s="7">
        <v>10</v>
      </c>
      <c r="P340" s="7" t="s">
        <v>34433</v>
      </c>
      <c r="Q340" s="7">
        <v>61100</v>
      </c>
      <c r="S340" s="7" t="s">
        <v>34464</v>
      </c>
      <c r="T340" s="7">
        <v>19990401</v>
      </c>
      <c r="U340" s="7">
        <v>56</v>
      </c>
      <c r="V340" s="7">
        <v>201903</v>
      </c>
    </row>
    <row r="341" spans="3:22" ht="16.5" customHeight="1">
      <c r="C341" s="8">
        <v>1198300331</v>
      </c>
      <c r="D341" s="7">
        <v>3329062</v>
      </c>
      <c r="E341" s="12"/>
      <c r="G341" s="7" t="s">
        <v>34533</v>
      </c>
      <c r="H341" s="7" t="s">
        <v>34534</v>
      </c>
      <c r="I341" s="7" t="s">
        <v>34516</v>
      </c>
      <c r="J341" s="7" t="s">
        <v>34535</v>
      </c>
      <c r="K341" s="7" t="s">
        <v>34536</v>
      </c>
      <c r="L341" s="7" t="s">
        <v>45</v>
      </c>
      <c r="M341" s="7" t="s">
        <v>33060</v>
      </c>
      <c r="N341" s="7" t="s">
        <v>47</v>
      </c>
      <c r="O341" s="7">
        <v>10</v>
      </c>
      <c r="P341" s="7" t="s">
        <v>34433</v>
      </c>
      <c r="Q341" s="7">
        <v>61100</v>
      </c>
      <c r="S341" s="7" t="s">
        <v>34464</v>
      </c>
      <c r="T341" s="7">
        <v>19841217</v>
      </c>
      <c r="U341" s="7">
        <v>63</v>
      </c>
      <c r="V341" s="7">
        <v>201604</v>
      </c>
    </row>
    <row r="342" spans="3:22" ht="16.5" customHeight="1">
      <c r="C342" s="8">
        <v>3128304770</v>
      </c>
      <c r="D342" s="7">
        <v>3101141</v>
      </c>
      <c r="E342" s="12"/>
      <c r="G342" s="7" t="s">
        <v>34537</v>
      </c>
      <c r="H342" s="7" t="s">
        <v>34538</v>
      </c>
      <c r="I342" s="7" t="s">
        <v>34539</v>
      </c>
      <c r="J342" s="7" t="s">
        <v>34540</v>
      </c>
      <c r="K342" s="7" t="s">
        <v>34541</v>
      </c>
      <c r="L342" s="7" t="s">
        <v>45</v>
      </c>
      <c r="M342" s="7" t="s">
        <v>33060</v>
      </c>
      <c r="N342" s="7" t="s">
        <v>47</v>
      </c>
      <c r="O342" s="7">
        <v>10</v>
      </c>
      <c r="P342" s="7" t="s">
        <v>34433</v>
      </c>
      <c r="Q342" s="7">
        <v>61100</v>
      </c>
      <c r="S342" s="7" t="s">
        <v>34464</v>
      </c>
      <c r="T342" s="7">
        <v>20090310</v>
      </c>
      <c r="U342" s="7">
        <v>92</v>
      </c>
      <c r="V342" s="7">
        <v>201903</v>
      </c>
    </row>
    <row r="343" spans="3:22" ht="16.5" customHeight="1">
      <c r="C343" s="8">
        <v>6138304732</v>
      </c>
      <c r="D343" s="7">
        <v>3134613</v>
      </c>
      <c r="E343" s="12"/>
      <c r="G343" s="7" t="s">
        <v>34542</v>
      </c>
      <c r="H343" s="7" t="s">
        <v>34543</v>
      </c>
      <c r="I343" s="7" t="s">
        <v>34544</v>
      </c>
      <c r="J343" s="7" t="s">
        <v>34545</v>
      </c>
      <c r="K343" s="7" t="s">
        <v>34546</v>
      </c>
      <c r="L343" s="7" t="s">
        <v>45</v>
      </c>
      <c r="M343" s="7" t="s">
        <v>33060</v>
      </c>
      <c r="N343" s="7" t="s">
        <v>47</v>
      </c>
      <c r="O343" s="7">
        <v>10</v>
      </c>
      <c r="P343" s="7" t="s">
        <v>34433</v>
      </c>
      <c r="Q343" s="7">
        <v>61100</v>
      </c>
      <c r="S343" s="7" t="s">
        <v>34464</v>
      </c>
      <c r="T343" s="7">
        <v>20020708</v>
      </c>
      <c r="U343" s="7">
        <v>72</v>
      </c>
      <c r="V343" s="7">
        <v>201903</v>
      </c>
    </row>
    <row r="344" spans="3:22" ht="16.5" customHeight="1">
      <c r="C344" s="8">
        <v>1218300576</v>
      </c>
      <c r="D344" s="7">
        <v>3059114</v>
      </c>
      <c r="E344" s="12"/>
      <c r="G344" s="7" t="s">
        <v>34547</v>
      </c>
      <c r="H344" s="7" t="s">
        <v>34548</v>
      </c>
      <c r="I344" s="7" t="s">
        <v>34549</v>
      </c>
      <c r="J344" s="7" t="s">
        <v>34550</v>
      </c>
      <c r="K344" s="7" t="s">
        <v>34551</v>
      </c>
      <c r="L344" s="7" t="s">
        <v>45</v>
      </c>
      <c r="M344" s="7" t="s">
        <v>33060</v>
      </c>
      <c r="N344" s="7" t="s">
        <v>47</v>
      </c>
      <c r="O344" s="7">
        <v>10</v>
      </c>
      <c r="P344" s="7" t="s">
        <v>34433</v>
      </c>
      <c r="Q344" s="7">
        <v>61100</v>
      </c>
      <c r="S344" s="7" t="s">
        <v>34464</v>
      </c>
      <c r="T344" s="7">
        <v>19990401</v>
      </c>
      <c r="U344" s="7">
        <v>75</v>
      </c>
      <c r="V344" s="7">
        <v>201903</v>
      </c>
    </row>
    <row r="345" spans="3:22" ht="16.5" customHeight="1">
      <c r="C345" s="8">
        <v>3018306332</v>
      </c>
      <c r="D345" s="7">
        <v>3095941</v>
      </c>
      <c r="E345" s="12"/>
      <c r="G345" s="7" t="s">
        <v>34552</v>
      </c>
      <c r="H345" s="7" t="s">
        <v>34553</v>
      </c>
      <c r="I345" s="7" t="s">
        <v>34554</v>
      </c>
      <c r="J345" s="7" t="s">
        <v>34555</v>
      </c>
      <c r="K345" s="7" t="s">
        <v>34556</v>
      </c>
      <c r="L345" s="7" t="s">
        <v>45</v>
      </c>
      <c r="M345" s="7" t="s">
        <v>33060</v>
      </c>
      <c r="N345" s="7" t="s">
        <v>47</v>
      </c>
      <c r="O345" s="7">
        <v>10</v>
      </c>
      <c r="P345" s="7" t="s">
        <v>34433</v>
      </c>
      <c r="Q345" s="7">
        <v>61100</v>
      </c>
      <c r="S345" s="7" t="s">
        <v>34464</v>
      </c>
      <c r="T345" s="7">
        <v>19991201</v>
      </c>
      <c r="U345" s="7">
        <v>102</v>
      </c>
      <c r="V345" s="7">
        <v>201903</v>
      </c>
    </row>
    <row r="346" spans="3:22" ht="16.5" customHeight="1">
      <c r="C346" s="8">
        <v>1178300086</v>
      </c>
      <c r="D346" s="7">
        <v>2846601</v>
      </c>
      <c r="E346" s="12"/>
      <c r="G346" s="7" t="s">
        <v>34557</v>
      </c>
      <c r="H346" s="7" t="s">
        <v>34558</v>
      </c>
      <c r="I346" s="7" t="s">
        <v>34559</v>
      </c>
      <c r="J346" s="7" t="s">
        <v>34560</v>
      </c>
      <c r="K346" s="7" t="s">
        <v>34561</v>
      </c>
      <c r="L346" s="7" t="s">
        <v>45</v>
      </c>
      <c r="M346" s="7" t="s">
        <v>33060</v>
      </c>
      <c r="N346" s="7" t="s">
        <v>47</v>
      </c>
      <c r="O346" s="7">
        <v>10</v>
      </c>
      <c r="P346" s="7" t="s">
        <v>34433</v>
      </c>
      <c r="Q346" s="7">
        <v>61100</v>
      </c>
      <c r="S346" s="7" t="s">
        <v>34464</v>
      </c>
      <c r="T346" s="7">
        <v>19880501</v>
      </c>
      <c r="U346" s="7">
        <v>96</v>
      </c>
      <c r="V346" s="7">
        <v>201903</v>
      </c>
    </row>
    <row r="347" spans="3:22" ht="16.5" customHeight="1">
      <c r="C347" s="8">
        <v>1308303956</v>
      </c>
      <c r="D347" s="7">
        <v>3304540</v>
      </c>
      <c r="E347" s="12"/>
      <c r="G347" s="7" t="s">
        <v>34562</v>
      </c>
      <c r="H347" s="7" t="s">
        <v>7115</v>
      </c>
      <c r="I347" s="7" t="s">
        <v>34464</v>
      </c>
      <c r="J347" s="7" t="s">
        <v>34563</v>
      </c>
      <c r="K347" s="7" t="s">
        <v>34564</v>
      </c>
      <c r="L347" s="7" t="s">
        <v>45</v>
      </c>
      <c r="M347" s="7" t="s">
        <v>33060</v>
      </c>
      <c r="N347" s="7" t="s">
        <v>47</v>
      </c>
      <c r="O347" s="7">
        <v>10</v>
      </c>
      <c r="P347" s="7" t="s">
        <v>34433</v>
      </c>
      <c r="Q347" s="7">
        <v>61100</v>
      </c>
      <c r="S347" s="7" t="s">
        <v>34464</v>
      </c>
      <c r="T347" s="7">
        <v>19990401</v>
      </c>
      <c r="U347" s="7">
        <v>68</v>
      </c>
      <c r="V347" s="7">
        <v>201903</v>
      </c>
    </row>
    <row r="348" spans="3:22" ht="16.5" customHeight="1">
      <c r="C348" s="8">
        <v>5108205395</v>
      </c>
      <c r="D348" s="7">
        <v>2571132</v>
      </c>
      <c r="E348" s="12"/>
      <c r="G348" s="7" t="s">
        <v>34565</v>
      </c>
      <c r="H348" s="7" t="s">
        <v>34566</v>
      </c>
      <c r="I348" s="7" t="s">
        <v>34567</v>
      </c>
      <c r="J348" s="7" t="s">
        <v>34568</v>
      </c>
      <c r="K348" s="7" t="s">
        <v>34569</v>
      </c>
      <c r="L348" s="7" t="s">
        <v>45</v>
      </c>
      <c r="M348" s="7" t="s">
        <v>33060</v>
      </c>
      <c r="N348" s="7" t="s">
        <v>47</v>
      </c>
      <c r="O348" s="7">
        <v>10</v>
      </c>
      <c r="P348" s="7" t="s">
        <v>34433</v>
      </c>
      <c r="Q348" s="7">
        <v>61210</v>
      </c>
      <c r="S348" s="7" t="s">
        <v>34570</v>
      </c>
      <c r="T348" s="7">
        <v>20020301</v>
      </c>
      <c r="U348" s="7">
        <v>71</v>
      </c>
      <c r="V348" s="7">
        <v>201903</v>
      </c>
    </row>
    <row r="349" spans="3:22" ht="16.5" customHeight="1">
      <c r="C349" s="8">
        <v>1238176547</v>
      </c>
      <c r="D349" s="7">
        <v>1132185</v>
      </c>
      <c r="E349" s="12"/>
      <c r="G349" s="7" t="s">
        <v>34571</v>
      </c>
      <c r="H349" s="7" t="s">
        <v>34572</v>
      </c>
      <c r="I349" s="7" t="s">
        <v>34573</v>
      </c>
      <c r="J349" s="7" t="s">
        <v>34574</v>
      </c>
      <c r="K349" s="7" t="s">
        <v>34575</v>
      </c>
      <c r="L349" s="7" t="s">
        <v>65</v>
      </c>
      <c r="M349" s="7" t="s">
        <v>33060</v>
      </c>
      <c r="N349" s="7" t="s">
        <v>47</v>
      </c>
      <c r="O349" s="7">
        <v>10</v>
      </c>
      <c r="P349" s="7" t="s">
        <v>34433</v>
      </c>
      <c r="Q349" s="7">
        <v>61220</v>
      </c>
      <c r="S349" s="7" t="s">
        <v>34576</v>
      </c>
      <c r="U349" s="7">
        <v>50</v>
      </c>
      <c r="V349" s="7">
        <v>200403</v>
      </c>
    </row>
    <row r="350" spans="3:22" ht="16.5" customHeight="1">
      <c r="C350" s="8">
        <v>6168221126</v>
      </c>
      <c r="D350" s="7">
        <v>7892096</v>
      </c>
      <c r="E350" s="12"/>
      <c r="G350" s="7" t="s">
        <v>34577</v>
      </c>
      <c r="H350" s="7" t="s">
        <v>34578</v>
      </c>
      <c r="J350" s="7" t="s">
        <v>34579</v>
      </c>
      <c r="K350" s="7" t="s">
        <v>34580</v>
      </c>
      <c r="L350" s="7" t="s">
        <v>45</v>
      </c>
      <c r="M350" s="7" t="s">
        <v>33060</v>
      </c>
      <c r="N350" s="7" t="s">
        <v>47</v>
      </c>
      <c r="O350" s="7">
        <v>10</v>
      </c>
      <c r="P350" s="7" t="s">
        <v>34433</v>
      </c>
      <c r="Q350" s="7">
        <v>61291</v>
      </c>
      <c r="S350" s="7" t="s">
        <v>34581</v>
      </c>
      <c r="U350" s="7">
        <v>63</v>
      </c>
      <c r="V350" s="7">
        <v>202004</v>
      </c>
    </row>
    <row r="351" spans="3:22" ht="16.5" customHeight="1">
      <c r="C351" s="8">
        <v>1318201124</v>
      </c>
      <c r="D351" s="7">
        <v>3070780</v>
      </c>
      <c r="E351" s="12"/>
      <c r="G351" s="7" t="s">
        <v>34582</v>
      </c>
      <c r="H351" s="7" t="s">
        <v>34583</v>
      </c>
      <c r="I351" s="7" t="s">
        <v>34584</v>
      </c>
      <c r="J351" s="7" t="s">
        <v>34585</v>
      </c>
      <c r="K351" s="7" t="s">
        <v>34586</v>
      </c>
      <c r="L351" s="7" t="s">
        <v>45</v>
      </c>
      <c r="M351" s="7" t="s">
        <v>33060</v>
      </c>
      <c r="N351" s="7" t="s">
        <v>47</v>
      </c>
      <c r="O351" s="7">
        <v>10</v>
      </c>
      <c r="P351" s="7" t="s">
        <v>34433</v>
      </c>
      <c r="Q351" s="7">
        <v>63120</v>
      </c>
      <c r="S351" s="7" t="s">
        <v>34587</v>
      </c>
      <c r="T351" s="7">
        <v>20081210</v>
      </c>
      <c r="U351" s="7">
        <v>51</v>
      </c>
      <c r="V351" s="7">
        <v>201903</v>
      </c>
    </row>
    <row r="352" spans="3:22" ht="16.5" customHeight="1">
      <c r="C352" s="8">
        <v>1208820439</v>
      </c>
      <c r="D352" s="7">
        <v>6944879</v>
      </c>
      <c r="E352" s="12"/>
      <c r="G352" s="7" t="s">
        <v>34588</v>
      </c>
      <c r="H352" s="7" t="s">
        <v>34589</v>
      </c>
      <c r="I352" s="7" t="s">
        <v>34590</v>
      </c>
      <c r="J352" s="7" t="s">
        <v>34591</v>
      </c>
      <c r="K352" s="7" t="s">
        <v>13920</v>
      </c>
      <c r="L352" s="7" t="s">
        <v>65</v>
      </c>
      <c r="M352" s="7" t="s">
        <v>33060</v>
      </c>
      <c r="N352" s="7" t="s">
        <v>47</v>
      </c>
      <c r="O352" s="7">
        <v>10</v>
      </c>
      <c r="P352" s="7" t="s">
        <v>34433</v>
      </c>
      <c r="Q352" s="7">
        <v>63991</v>
      </c>
      <c r="S352" s="7" t="s">
        <v>13994</v>
      </c>
      <c r="U352" s="7">
        <v>75</v>
      </c>
      <c r="V352" s="7">
        <v>201903</v>
      </c>
    </row>
    <row r="353" spans="3:22" ht="16.5" customHeight="1">
      <c r="C353" s="8">
        <v>1428202536</v>
      </c>
      <c r="D353" s="7">
        <v>5117180</v>
      </c>
      <c r="E353" s="12"/>
      <c r="G353" s="7" t="s">
        <v>34592</v>
      </c>
      <c r="H353" s="7" t="s">
        <v>34593</v>
      </c>
      <c r="I353" s="7" t="s">
        <v>13994</v>
      </c>
      <c r="J353" s="7" t="s">
        <v>34594</v>
      </c>
      <c r="K353" s="7" t="s">
        <v>34595</v>
      </c>
      <c r="L353" s="7" t="s">
        <v>45</v>
      </c>
      <c r="M353" s="7" t="s">
        <v>33060</v>
      </c>
      <c r="N353" s="7" t="s">
        <v>47</v>
      </c>
      <c r="O353" s="7">
        <v>10</v>
      </c>
      <c r="P353" s="7" t="s">
        <v>34433</v>
      </c>
      <c r="Q353" s="7">
        <v>63991</v>
      </c>
      <c r="S353" s="7" t="s">
        <v>13994</v>
      </c>
      <c r="T353" s="7">
        <v>20110101</v>
      </c>
      <c r="U353" s="7">
        <v>56</v>
      </c>
      <c r="V353" s="7">
        <v>201903</v>
      </c>
    </row>
    <row r="354" spans="3:22" ht="16.5" customHeight="1">
      <c r="C354" s="8">
        <v>2148876465</v>
      </c>
      <c r="D354" s="7">
        <v>7338367</v>
      </c>
      <c r="E354" s="12"/>
      <c r="G354" s="7" t="s">
        <v>34596</v>
      </c>
      <c r="H354" s="7" t="s">
        <v>34597</v>
      </c>
      <c r="I354" s="7" t="s">
        <v>34598</v>
      </c>
      <c r="J354" s="7" t="s">
        <v>34599</v>
      </c>
      <c r="K354" s="7" t="s">
        <v>34600</v>
      </c>
      <c r="L354" s="7" t="s">
        <v>65</v>
      </c>
      <c r="M354" s="7" t="s">
        <v>33060</v>
      </c>
      <c r="N354" s="7" t="s">
        <v>47</v>
      </c>
      <c r="O354" s="7">
        <v>10</v>
      </c>
      <c r="P354" s="7" t="s">
        <v>34433</v>
      </c>
      <c r="Q354" s="7">
        <v>63991</v>
      </c>
      <c r="S354" s="7" t="s">
        <v>13994</v>
      </c>
      <c r="T354" s="7">
        <v>20110501</v>
      </c>
      <c r="U354" s="7">
        <v>136</v>
      </c>
      <c r="V354" s="7">
        <v>201903</v>
      </c>
    </row>
    <row r="355" spans="3:22" ht="16.5" customHeight="1">
      <c r="C355" s="8">
        <v>2238202460</v>
      </c>
      <c r="D355" s="7">
        <v>7377579</v>
      </c>
      <c r="E355" s="12"/>
      <c r="G355" s="7" t="s">
        <v>34601</v>
      </c>
      <c r="H355" s="7" t="s">
        <v>34250</v>
      </c>
      <c r="I355" s="7" t="s">
        <v>34602</v>
      </c>
      <c r="J355" s="7" t="s">
        <v>34603</v>
      </c>
      <c r="K355" s="7" t="s">
        <v>34604</v>
      </c>
      <c r="L355" s="7" t="s">
        <v>45</v>
      </c>
      <c r="M355" s="7" t="s">
        <v>33060</v>
      </c>
      <c r="N355" s="7" t="s">
        <v>47</v>
      </c>
      <c r="O355" s="7">
        <v>10</v>
      </c>
      <c r="P355" s="7" t="s">
        <v>966</v>
      </c>
      <c r="Q355" s="7">
        <v>68000</v>
      </c>
      <c r="S355" s="7" t="s">
        <v>14133</v>
      </c>
      <c r="U355" s="7">
        <v>103</v>
      </c>
      <c r="V355" s="7">
        <v>202211</v>
      </c>
    </row>
    <row r="356" spans="3:22" ht="16.5" customHeight="1">
      <c r="C356" s="8">
        <v>5138201383</v>
      </c>
      <c r="D356" s="7">
        <v>7729481</v>
      </c>
      <c r="E356" s="12"/>
      <c r="G356" s="7" t="s">
        <v>34605</v>
      </c>
      <c r="H356" s="7" t="s">
        <v>34250</v>
      </c>
      <c r="I356" s="7" t="s">
        <v>34606</v>
      </c>
      <c r="J356" s="7" t="s">
        <v>34607</v>
      </c>
      <c r="K356" s="7" t="s">
        <v>34608</v>
      </c>
      <c r="L356" s="7" t="s">
        <v>45</v>
      </c>
      <c r="M356" s="7" t="s">
        <v>33060</v>
      </c>
      <c r="N356" s="7" t="s">
        <v>47</v>
      </c>
      <c r="O356" s="7">
        <v>10</v>
      </c>
      <c r="P356" s="7" t="s">
        <v>966</v>
      </c>
      <c r="Q356" s="7">
        <v>68000</v>
      </c>
      <c r="S356" s="7" t="s">
        <v>14133</v>
      </c>
      <c r="U356" s="7">
        <v>98</v>
      </c>
      <c r="V356" s="7">
        <v>202211</v>
      </c>
    </row>
    <row r="357" spans="3:22" ht="16.5" customHeight="1">
      <c r="C357" s="8">
        <v>3408200113</v>
      </c>
      <c r="D357" s="7">
        <v>8109809</v>
      </c>
      <c r="E357" s="12"/>
      <c r="G357" s="7" t="s">
        <v>34609</v>
      </c>
      <c r="H357" s="7" t="s">
        <v>34610</v>
      </c>
      <c r="I357" s="7" t="s">
        <v>34611</v>
      </c>
      <c r="J357" s="7" t="s">
        <v>34612</v>
      </c>
      <c r="K357" s="7" t="s">
        <v>34613</v>
      </c>
      <c r="L357" s="7" t="s">
        <v>45</v>
      </c>
      <c r="M357" s="7" t="s">
        <v>33060</v>
      </c>
      <c r="N357" s="7" t="s">
        <v>47</v>
      </c>
      <c r="O357" s="7">
        <v>10</v>
      </c>
      <c r="P357" s="7" t="s">
        <v>966</v>
      </c>
      <c r="Q357" s="7">
        <v>68000</v>
      </c>
      <c r="S357" s="7" t="s">
        <v>14133</v>
      </c>
      <c r="U357" s="7">
        <v>95</v>
      </c>
      <c r="V357" s="7">
        <v>202211</v>
      </c>
    </row>
    <row r="358" spans="3:22" ht="16.5" customHeight="1">
      <c r="C358" s="8">
        <v>2118223098</v>
      </c>
      <c r="D358" s="7">
        <v>7318931</v>
      </c>
      <c r="E358" s="12"/>
      <c r="G358" s="7" t="s">
        <v>34614</v>
      </c>
      <c r="H358" s="7" t="s">
        <v>32787</v>
      </c>
      <c r="I358" s="7" t="s">
        <v>34615</v>
      </c>
      <c r="J358" s="7" t="s">
        <v>34616</v>
      </c>
      <c r="K358" s="7" t="s">
        <v>34617</v>
      </c>
      <c r="L358" s="7" t="s">
        <v>45</v>
      </c>
      <c r="M358" s="7" t="s">
        <v>33060</v>
      </c>
      <c r="N358" s="7" t="s">
        <v>47</v>
      </c>
      <c r="O358" s="7">
        <v>10</v>
      </c>
      <c r="P358" s="7" t="s">
        <v>966</v>
      </c>
      <c r="Q358" s="7">
        <v>68000</v>
      </c>
      <c r="S358" s="7" t="s">
        <v>14133</v>
      </c>
      <c r="U358" s="7">
        <v>50</v>
      </c>
      <c r="V358" s="7">
        <v>202207</v>
      </c>
    </row>
    <row r="359" spans="3:22" ht="16.5" customHeight="1">
      <c r="C359" s="8">
        <v>4098203189</v>
      </c>
      <c r="D359" s="7">
        <v>7587396</v>
      </c>
      <c r="E359" s="12"/>
      <c r="G359" s="7" t="s">
        <v>34618</v>
      </c>
      <c r="H359" s="7" t="s">
        <v>34619</v>
      </c>
      <c r="I359" s="7" t="s">
        <v>34620</v>
      </c>
      <c r="J359" s="7" t="s">
        <v>34621</v>
      </c>
      <c r="K359" s="7" t="s">
        <v>34622</v>
      </c>
      <c r="L359" s="7" t="s">
        <v>45</v>
      </c>
      <c r="M359" s="7" t="s">
        <v>33060</v>
      </c>
      <c r="N359" s="7" t="s">
        <v>47</v>
      </c>
      <c r="O359" s="7">
        <v>10</v>
      </c>
      <c r="P359" s="7" t="s">
        <v>966</v>
      </c>
      <c r="Q359" s="7">
        <v>68000</v>
      </c>
      <c r="S359" s="7" t="s">
        <v>14133</v>
      </c>
      <c r="U359" s="7">
        <v>390</v>
      </c>
      <c r="V359" s="7">
        <v>201903</v>
      </c>
    </row>
    <row r="360" spans="3:22" ht="16.5" customHeight="1">
      <c r="C360" s="8">
        <v>4498200079</v>
      </c>
      <c r="D360" s="7">
        <v>7642162</v>
      </c>
      <c r="E360" s="12"/>
      <c r="G360" s="7" t="s">
        <v>34623</v>
      </c>
      <c r="H360" s="7" t="s">
        <v>34610</v>
      </c>
      <c r="I360" s="7" t="s">
        <v>34624</v>
      </c>
      <c r="J360" s="7" t="s">
        <v>34625</v>
      </c>
      <c r="K360" s="7" t="s">
        <v>34626</v>
      </c>
      <c r="L360" s="7" t="s">
        <v>45</v>
      </c>
      <c r="M360" s="7" t="s">
        <v>33060</v>
      </c>
      <c r="N360" s="7" t="s">
        <v>47</v>
      </c>
      <c r="O360" s="7">
        <v>10</v>
      </c>
      <c r="P360" s="7" t="s">
        <v>966</v>
      </c>
      <c r="Q360" s="7">
        <v>68000</v>
      </c>
      <c r="S360" s="7" t="s">
        <v>14133</v>
      </c>
      <c r="U360" s="7">
        <v>91</v>
      </c>
      <c r="V360" s="7">
        <v>202211</v>
      </c>
    </row>
    <row r="361" spans="3:22" ht="16.5" customHeight="1">
      <c r="C361" s="8">
        <v>2208260549</v>
      </c>
      <c r="D361" s="7">
        <v>3092103</v>
      </c>
      <c r="E361" s="12"/>
      <c r="G361" s="7" t="s">
        <v>34627</v>
      </c>
      <c r="H361" s="7" t="s">
        <v>34628</v>
      </c>
      <c r="I361" s="7" t="s">
        <v>34297</v>
      </c>
      <c r="J361" s="7" t="s">
        <v>34629</v>
      </c>
      <c r="K361" s="7" t="s">
        <v>34630</v>
      </c>
      <c r="L361" s="7" t="s">
        <v>45</v>
      </c>
      <c r="M361" s="7" t="s">
        <v>33060</v>
      </c>
      <c r="N361" s="7" t="s">
        <v>47</v>
      </c>
      <c r="O361" s="7">
        <v>10</v>
      </c>
      <c r="P361" s="7" t="s">
        <v>966</v>
      </c>
      <c r="Q361" s="7">
        <v>68000</v>
      </c>
      <c r="S361" s="7" t="s">
        <v>14133</v>
      </c>
      <c r="T361" s="7">
        <v>19840201</v>
      </c>
      <c r="U361" s="7">
        <v>63</v>
      </c>
      <c r="V361" s="7">
        <v>200803</v>
      </c>
    </row>
    <row r="362" spans="3:22" ht="16.5" customHeight="1">
      <c r="C362" s="8">
        <v>6628200027</v>
      </c>
      <c r="D362" s="7">
        <v>7940755</v>
      </c>
      <c r="E362" s="12"/>
      <c r="G362" s="7" t="s">
        <v>34631</v>
      </c>
      <c r="H362" s="7" t="s">
        <v>34632</v>
      </c>
      <c r="I362" s="7" t="s">
        <v>34633</v>
      </c>
      <c r="J362" s="7" t="s">
        <v>34634</v>
      </c>
      <c r="K362" s="7" t="s">
        <v>34635</v>
      </c>
      <c r="L362" s="7" t="s">
        <v>45</v>
      </c>
      <c r="M362" s="7" t="s">
        <v>33060</v>
      </c>
      <c r="N362" s="7" t="s">
        <v>47</v>
      </c>
      <c r="O362" s="7">
        <v>10</v>
      </c>
      <c r="P362" s="7" t="s">
        <v>966</v>
      </c>
      <c r="Q362" s="7">
        <v>68000</v>
      </c>
      <c r="S362" s="7" t="s">
        <v>14133</v>
      </c>
      <c r="U362" s="7">
        <v>141</v>
      </c>
      <c r="V362" s="7">
        <v>202207</v>
      </c>
    </row>
    <row r="363" spans="3:22" ht="16.5" customHeight="1">
      <c r="C363" s="8">
        <v>1298206067</v>
      </c>
      <c r="D363" s="7">
        <v>7079288</v>
      </c>
      <c r="E363" s="12"/>
      <c r="G363" s="7" t="s">
        <v>34636</v>
      </c>
      <c r="H363" s="7" t="s">
        <v>34255</v>
      </c>
      <c r="I363" s="7" t="s">
        <v>34637</v>
      </c>
      <c r="J363" s="7" t="s">
        <v>34638</v>
      </c>
      <c r="K363" s="7" t="s">
        <v>34639</v>
      </c>
      <c r="L363" s="7" t="s">
        <v>45</v>
      </c>
      <c r="M363" s="7" t="s">
        <v>33060</v>
      </c>
      <c r="N363" s="7" t="s">
        <v>47</v>
      </c>
      <c r="O363" s="7">
        <v>10</v>
      </c>
      <c r="P363" s="7" t="s">
        <v>966</v>
      </c>
      <c r="Q363" s="7">
        <v>68000</v>
      </c>
      <c r="S363" s="7" t="s">
        <v>14133</v>
      </c>
      <c r="U363" s="7">
        <v>69</v>
      </c>
      <c r="V363" s="7">
        <v>202211</v>
      </c>
    </row>
    <row r="364" spans="3:22" ht="16.5" customHeight="1">
      <c r="C364" s="8">
        <v>2208261359</v>
      </c>
      <c r="D364" s="7">
        <v>7364940</v>
      </c>
      <c r="E364" s="12"/>
      <c r="G364" s="7" t="s">
        <v>34640</v>
      </c>
      <c r="H364" s="7" t="s">
        <v>1579</v>
      </c>
      <c r="I364" s="7" t="s">
        <v>34641</v>
      </c>
      <c r="J364" s="7" t="s">
        <v>34642</v>
      </c>
      <c r="K364" s="7" t="s">
        <v>34643</v>
      </c>
      <c r="L364" s="7" t="s">
        <v>45</v>
      </c>
      <c r="M364" s="7" t="s">
        <v>33060</v>
      </c>
      <c r="N364" s="7" t="s">
        <v>47</v>
      </c>
      <c r="O364" s="7">
        <v>10</v>
      </c>
      <c r="P364" s="7" t="s">
        <v>966</v>
      </c>
      <c r="Q364" s="7">
        <v>68000</v>
      </c>
      <c r="S364" s="7" t="s">
        <v>14133</v>
      </c>
      <c r="U364" s="7">
        <v>60</v>
      </c>
      <c r="V364" s="7">
        <v>201512</v>
      </c>
    </row>
    <row r="365" spans="3:22" ht="16.5" customHeight="1">
      <c r="C365" s="8">
        <v>1188261323</v>
      </c>
      <c r="D365" s="7">
        <v>6924104</v>
      </c>
      <c r="E365" s="12"/>
      <c r="G365" s="7" t="s">
        <v>34644</v>
      </c>
      <c r="H365" s="7" t="s">
        <v>4590</v>
      </c>
      <c r="I365" s="7" t="s">
        <v>34645</v>
      </c>
      <c r="J365" s="7" t="s">
        <v>34646</v>
      </c>
      <c r="K365" s="7" t="s">
        <v>34647</v>
      </c>
      <c r="L365" s="7" t="s">
        <v>45</v>
      </c>
      <c r="M365" s="7" t="s">
        <v>33060</v>
      </c>
      <c r="N365" s="7" t="s">
        <v>47</v>
      </c>
      <c r="O365" s="7">
        <v>10</v>
      </c>
      <c r="P365" s="7" t="s">
        <v>966</v>
      </c>
      <c r="Q365" s="7">
        <v>68000</v>
      </c>
      <c r="S365" s="7" t="s">
        <v>14133</v>
      </c>
      <c r="U365" s="7">
        <v>66</v>
      </c>
      <c r="V365" s="7">
        <v>201903</v>
      </c>
    </row>
    <row r="366" spans="3:22" ht="16.5" customHeight="1">
      <c r="C366" s="8">
        <v>5598200167</v>
      </c>
      <c r="D366" s="7">
        <v>8517044</v>
      </c>
      <c r="E366" s="12"/>
      <c r="G366" s="7" t="s">
        <v>34648</v>
      </c>
      <c r="H366" s="7" t="s">
        <v>34260</v>
      </c>
      <c r="I366" s="7" t="s">
        <v>34649</v>
      </c>
      <c r="J366" s="7" t="s">
        <v>34650</v>
      </c>
      <c r="K366" s="7" t="s">
        <v>34651</v>
      </c>
      <c r="L366" s="7" t="s">
        <v>45</v>
      </c>
      <c r="M366" s="7" t="s">
        <v>33060</v>
      </c>
      <c r="N366" s="7" t="s">
        <v>47</v>
      </c>
      <c r="O366" s="7">
        <v>10</v>
      </c>
      <c r="P366" s="7" t="s">
        <v>966</v>
      </c>
      <c r="Q366" s="7">
        <v>68000</v>
      </c>
      <c r="S366" s="7" t="s">
        <v>14133</v>
      </c>
      <c r="U366" s="7">
        <v>50</v>
      </c>
      <c r="V366" s="7">
        <v>202211</v>
      </c>
    </row>
    <row r="367" spans="3:22" ht="16.5" customHeight="1">
      <c r="C367" s="8">
        <v>5048301391</v>
      </c>
      <c r="D367" s="7">
        <v>7689149</v>
      </c>
      <c r="E367" s="12"/>
      <c r="G367" s="7" t="s">
        <v>34652</v>
      </c>
      <c r="H367" s="7" t="s">
        <v>34653</v>
      </c>
      <c r="I367" s="7" t="s">
        <v>34654</v>
      </c>
      <c r="J367" s="7" t="s">
        <v>34655</v>
      </c>
      <c r="K367" s="7" t="s">
        <v>34656</v>
      </c>
      <c r="L367" s="7" t="s">
        <v>45</v>
      </c>
      <c r="M367" s="7" t="s">
        <v>33060</v>
      </c>
      <c r="N367" s="7" t="s">
        <v>47</v>
      </c>
      <c r="O367" s="7">
        <v>10</v>
      </c>
      <c r="P367" s="7" t="s">
        <v>966</v>
      </c>
      <c r="Q367" s="7">
        <v>68000</v>
      </c>
      <c r="S367" s="7" t="s">
        <v>14133</v>
      </c>
      <c r="U367" s="7">
        <v>104</v>
      </c>
      <c r="V367" s="7">
        <v>201903</v>
      </c>
    </row>
    <row r="368" spans="3:22" ht="16.5" customHeight="1">
      <c r="C368" s="8">
        <v>2428200105</v>
      </c>
      <c r="D368" s="7">
        <v>7403713</v>
      </c>
      <c r="E368" s="12"/>
      <c r="G368" s="7" t="s">
        <v>34657</v>
      </c>
      <c r="H368" s="7" t="s">
        <v>34658</v>
      </c>
      <c r="I368" s="7" t="s">
        <v>34659</v>
      </c>
      <c r="J368" s="7" t="s">
        <v>34660</v>
      </c>
      <c r="K368" s="7" t="s">
        <v>34661</v>
      </c>
      <c r="L368" s="7" t="s">
        <v>45</v>
      </c>
      <c r="M368" s="7" t="s">
        <v>33060</v>
      </c>
      <c r="N368" s="7" t="s">
        <v>47</v>
      </c>
      <c r="O368" s="7">
        <v>10</v>
      </c>
      <c r="P368" s="7" t="s">
        <v>966</v>
      </c>
      <c r="Q368" s="7">
        <v>68000</v>
      </c>
      <c r="S368" s="7" t="s">
        <v>14133</v>
      </c>
      <c r="U368" s="7">
        <v>69</v>
      </c>
      <c r="V368" s="7">
        <v>201903</v>
      </c>
    </row>
    <row r="369" spans="3:22" ht="16.5" customHeight="1">
      <c r="C369" s="8">
        <v>5128203898</v>
      </c>
      <c r="D369" s="7">
        <v>7720689</v>
      </c>
      <c r="E369" s="12"/>
      <c r="G369" s="7" t="s">
        <v>34662</v>
      </c>
      <c r="H369" s="7" t="s">
        <v>34663</v>
      </c>
      <c r="I369" s="7" t="s">
        <v>34649</v>
      </c>
      <c r="J369" s="7" t="s">
        <v>34664</v>
      </c>
      <c r="K369" s="7" t="s">
        <v>34665</v>
      </c>
      <c r="L369" s="7" t="s">
        <v>45</v>
      </c>
      <c r="M369" s="7" t="s">
        <v>33060</v>
      </c>
      <c r="N369" s="7" t="s">
        <v>47</v>
      </c>
      <c r="O369" s="7">
        <v>10</v>
      </c>
      <c r="P369" s="7" t="s">
        <v>966</v>
      </c>
      <c r="Q369" s="7">
        <v>68000</v>
      </c>
      <c r="S369" s="7" t="s">
        <v>14133</v>
      </c>
      <c r="U369" s="7">
        <v>92</v>
      </c>
      <c r="V369" s="7">
        <v>202211</v>
      </c>
    </row>
    <row r="370" spans="3:22" ht="16.5" customHeight="1">
      <c r="C370" s="8">
        <v>2158261245</v>
      </c>
      <c r="D370" s="7">
        <v>3090221</v>
      </c>
      <c r="E370" s="12"/>
      <c r="G370" s="7" t="s">
        <v>34666</v>
      </c>
      <c r="H370" s="7" t="s">
        <v>34667</v>
      </c>
      <c r="I370" s="7" t="s">
        <v>34297</v>
      </c>
      <c r="J370" s="7" t="s">
        <v>34668</v>
      </c>
      <c r="K370" s="7" t="s">
        <v>34669</v>
      </c>
      <c r="L370" s="7" t="s">
        <v>45</v>
      </c>
      <c r="M370" s="7" t="s">
        <v>33060</v>
      </c>
      <c r="N370" s="7" t="s">
        <v>47</v>
      </c>
      <c r="O370" s="7">
        <v>10</v>
      </c>
      <c r="P370" s="7" t="s">
        <v>966</v>
      </c>
      <c r="Q370" s="7">
        <v>68000</v>
      </c>
      <c r="S370" s="7" t="s">
        <v>14133</v>
      </c>
      <c r="T370" s="7">
        <v>19881201</v>
      </c>
      <c r="U370" s="7">
        <v>111</v>
      </c>
      <c r="V370" s="7">
        <v>200803</v>
      </c>
    </row>
    <row r="371" spans="3:22" ht="16.5" customHeight="1">
      <c r="C371" s="8">
        <v>3018307480</v>
      </c>
      <c r="D371" s="7">
        <v>7433429</v>
      </c>
      <c r="E371" s="12"/>
      <c r="G371" s="7" t="s">
        <v>34670</v>
      </c>
      <c r="H371" s="7" t="s">
        <v>8761</v>
      </c>
      <c r="I371" s="7" t="s">
        <v>34671</v>
      </c>
      <c r="J371" s="7" t="s">
        <v>34672</v>
      </c>
      <c r="K371" s="7" t="s">
        <v>34673</v>
      </c>
      <c r="L371" s="7" t="s">
        <v>45</v>
      </c>
      <c r="M371" s="7" t="s">
        <v>33060</v>
      </c>
      <c r="N371" s="7" t="s">
        <v>47</v>
      </c>
      <c r="O371" s="7">
        <v>10</v>
      </c>
      <c r="P371" s="7" t="s">
        <v>966</v>
      </c>
      <c r="Q371" s="7">
        <v>68000</v>
      </c>
      <c r="S371" s="7" t="s">
        <v>14133</v>
      </c>
      <c r="U371" s="7">
        <v>182</v>
      </c>
      <c r="V371" s="7">
        <v>202211</v>
      </c>
    </row>
    <row r="372" spans="3:22" ht="16.5" customHeight="1">
      <c r="C372" s="8">
        <v>5108206185</v>
      </c>
      <c r="D372" s="7">
        <v>7715101</v>
      </c>
      <c r="E372" s="12"/>
      <c r="G372" s="7" t="s">
        <v>34674</v>
      </c>
      <c r="H372" s="7" t="s">
        <v>34306</v>
      </c>
      <c r="I372" s="7" t="s">
        <v>34675</v>
      </c>
      <c r="J372" s="7" t="s">
        <v>34676</v>
      </c>
      <c r="K372" s="7" t="s">
        <v>34677</v>
      </c>
      <c r="L372" s="7" t="s">
        <v>45</v>
      </c>
      <c r="M372" s="7" t="s">
        <v>33060</v>
      </c>
      <c r="N372" s="7" t="s">
        <v>47</v>
      </c>
      <c r="O372" s="7">
        <v>10</v>
      </c>
      <c r="P372" s="7" t="s">
        <v>966</v>
      </c>
      <c r="Q372" s="7">
        <v>68000</v>
      </c>
      <c r="S372" s="7" t="s">
        <v>14133</v>
      </c>
      <c r="U372" s="7">
        <v>95</v>
      </c>
      <c r="V372" s="7">
        <v>202211</v>
      </c>
    </row>
    <row r="373" spans="3:22" ht="16.5" customHeight="1">
      <c r="C373" s="8">
        <v>1298200022</v>
      </c>
      <c r="D373" s="7">
        <v>7079249</v>
      </c>
      <c r="E373" s="12"/>
      <c r="G373" s="7" t="s">
        <v>34678</v>
      </c>
      <c r="H373" s="7" t="s">
        <v>34679</v>
      </c>
      <c r="I373" s="7" t="s">
        <v>34680</v>
      </c>
      <c r="K373" s="7" t="s">
        <v>10278</v>
      </c>
      <c r="L373" s="7" t="s">
        <v>45</v>
      </c>
      <c r="M373" s="7" t="s">
        <v>33060</v>
      </c>
      <c r="N373" s="7" t="s">
        <v>47</v>
      </c>
      <c r="O373" s="7">
        <v>10</v>
      </c>
      <c r="P373" s="7" t="s">
        <v>966</v>
      </c>
      <c r="Q373" s="7">
        <v>68000</v>
      </c>
      <c r="S373" s="7" t="s">
        <v>14133</v>
      </c>
      <c r="U373" s="7">
        <v>68</v>
      </c>
      <c r="V373" s="7">
        <v>202004</v>
      </c>
    </row>
    <row r="374" spans="3:22" ht="16.5" customHeight="1">
      <c r="C374" s="8">
        <v>3088208367</v>
      </c>
      <c r="D374" s="7">
        <v>7467910</v>
      </c>
      <c r="E374" s="12"/>
      <c r="G374" s="7" t="s">
        <v>34681</v>
      </c>
      <c r="H374" s="7" t="s">
        <v>34250</v>
      </c>
      <c r="I374" s="7" t="s">
        <v>34682</v>
      </c>
      <c r="J374" s="7" t="s">
        <v>34683</v>
      </c>
      <c r="K374" s="7" t="s">
        <v>34684</v>
      </c>
      <c r="L374" s="7" t="s">
        <v>45</v>
      </c>
      <c r="M374" s="7" t="s">
        <v>33060</v>
      </c>
      <c r="N374" s="7" t="s">
        <v>47</v>
      </c>
      <c r="O374" s="7">
        <v>10</v>
      </c>
      <c r="P374" s="7" t="s">
        <v>966</v>
      </c>
      <c r="Q374" s="7">
        <v>68000</v>
      </c>
      <c r="S374" s="7" t="s">
        <v>14133</v>
      </c>
      <c r="U374" s="7">
        <v>96</v>
      </c>
      <c r="V374" s="7">
        <v>202211</v>
      </c>
    </row>
    <row r="375" spans="3:22" ht="16.5" customHeight="1">
      <c r="C375" s="8">
        <v>5118203352</v>
      </c>
      <c r="D375" s="7">
        <v>7718055</v>
      </c>
      <c r="E375" s="12"/>
      <c r="G375" s="7" t="s">
        <v>34685</v>
      </c>
      <c r="H375" s="7" t="s">
        <v>34610</v>
      </c>
      <c r="I375" s="7" t="s">
        <v>34686</v>
      </c>
      <c r="J375" s="7" t="s">
        <v>34687</v>
      </c>
      <c r="K375" s="7" t="s">
        <v>34688</v>
      </c>
      <c r="L375" s="7" t="s">
        <v>45</v>
      </c>
      <c r="M375" s="7" t="s">
        <v>33060</v>
      </c>
      <c r="N375" s="7" t="s">
        <v>47</v>
      </c>
      <c r="O375" s="7">
        <v>10</v>
      </c>
      <c r="P375" s="7" t="s">
        <v>966</v>
      </c>
      <c r="Q375" s="7">
        <v>68000</v>
      </c>
      <c r="S375" s="7" t="s">
        <v>14133</v>
      </c>
      <c r="U375" s="7">
        <v>107</v>
      </c>
      <c r="V375" s="7">
        <v>202211</v>
      </c>
    </row>
    <row r="376" spans="3:22" ht="16.5" customHeight="1">
      <c r="C376" s="8">
        <v>3178300385</v>
      </c>
      <c r="D376" s="7">
        <v>7518789</v>
      </c>
      <c r="E376" s="12"/>
      <c r="G376" s="7" t="s">
        <v>34689</v>
      </c>
      <c r="H376" s="7" t="s">
        <v>34690</v>
      </c>
      <c r="I376" s="7" t="s">
        <v>34691</v>
      </c>
      <c r="J376" s="7" t="s">
        <v>34692</v>
      </c>
      <c r="K376" s="7" t="s">
        <v>34693</v>
      </c>
      <c r="L376" s="7" t="s">
        <v>45</v>
      </c>
      <c r="M376" s="7" t="s">
        <v>33060</v>
      </c>
      <c r="N376" s="7" t="s">
        <v>47</v>
      </c>
      <c r="O376" s="7">
        <v>10</v>
      </c>
      <c r="P376" s="7" t="s">
        <v>966</v>
      </c>
      <c r="Q376" s="7">
        <v>68000</v>
      </c>
      <c r="S376" s="7" t="s">
        <v>14133</v>
      </c>
      <c r="U376" s="7">
        <v>162</v>
      </c>
      <c r="V376" s="7">
        <v>202211</v>
      </c>
    </row>
    <row r="377" spans="3:22" ht="16.5" customHeight="1">
      <c r="C377" s="8">
        <v>6458200153</v>
      </c>
      <c r="D377" s="7">
        <v>8415581</v>
      </c>
      <c r="E377" s="12"/>
      <c r="G377" s="7" t="s">
        <v>34694</v>
      </c>
      <c r="H377" s="7" t="s">
        <v>34695</v>
      </c>
      <c r="I377" s="7" t="s">
        <v>34696</v>
      </c>
      <c r="J377" s="7" t="s">
        <v>34697</v>
      </c>
      <c r="K377" s="7" t="s">
        <v>34698</v>
      </c>
      <c r="L377" s="7" t="s">
        <v>45</v>
      </c>
      <c r="M377" s="7" t="s">
        <v>33060</v>
      </c>
      <c r="N377" s="7" t="s">
        <v>47</v>
      </c>
      <c r="O377" s="7">
        <v>10</v>
      </c>
      <c r="P377" s="7" t="s">
        <v>966</v>
      </c>
      <c r="Q377" s="7">
        <v>68000</v>
      </c>
      <c r="S377" s="7" t="s">
        <v>14133</v>
      </c>
      <c r="U377" s="7">
        <v>1184</v>
      </c>
      <c r="V377" s="7">
        <v>202207</v>
      </c>
    </row>
    <row r="378" spans="3:22" ht="16.5" customHeight="1">
      <c r="C378" s="8">
        <v>1148161672</v>
      </c>
      <c r="D378" s="7">
        <v>6913304</v>
      </c>
      <c r="E378" s="12"/>
      <c r="G378" s="7" t="s">
        <v>34699</v>
      </c>
      <c r="H378" s="7" t="s">
        <v>18888</v>
      </c>
      <c r="I378" s="7" t="s">
        <v>34700</v>
      </c>
      <c r="K378" s="7" t="s">
        <v>13252</v>
      </c>
      <c r="L378" s="7" t="s">
        <v>65</v>
      </c>
      <c r="M378" s="7" t="s">
        <v>33060</v>
      </c>
      <c r="N378" s="7" t="s">
        <v>47</v>
      </c>
      <c r="O378" s="7">
        <v>10</v>
      </c>
      <c r="P378" s="7" t="s">
        <v>966</v>
      </c>
      <c r="Q378" s="7">
        <v>68000</v>
      </c>
      <c r="S378" s="7" t="s">
        <v>14133</v>
      </c>
      <c r="U378" s="7">
        <v>103</v>
      </c>
      <c r="V378" s="7">
        <v>201603</v>
      </c>
    </row>
    <row r="379" spans="3:22" ht="16.5" customHeight="1">
      <c r="C379" s="8">
        <v>1278220971</v>
      </c>
      <c r="D379" s="7">
        <v>8689641</v>
      </c>
      <c r="E379" s="12"/>
      <c r="G379" s="7" t="s">
        <v>34701</v>
      </c>
      <c r="H379" s="7" t="s">
        <v>34702</v>
      </c>
      <c r="I379" s="7" t="s">
        <v>34703</v>
      </c>
      <c r="K379" s="7" t="s">
        <v>34704</v>
      </c>
      <c r="L379" s="7" t="s">
        <v>45</v>
      </c>
      <c r="M379" s="7" t="s">
        <v>33060</v>
      </c>
      <c r="N379" s="7" t="s">
        <v>47</v>
      </c>
      <c r="O379" s="7">
        <v>10</v>
      </c>
      <c r="P379" s="7" t="s">
        <v>966</v>
      </c>
      <c r="Q379" s="7">
        <v>68000</v>
      </c>
      <c r="S379" s="7" t="s">
        <v>14133</v>
      </c>
      <c r="U379" s="7">
        <v>110</v>
      </c>
      <c r="V379" s="7">
        <v>202004</v>
      </c>
    </row>
    <row r="380" spans="3:22" ht="16.5" customHeight="1">
      <c r="C380" s="8">
        <v>6178205885</v>
      </c>
      <c r="D380" s="7">
        <v>7902617</v>
      </c>
      <c r="E380" s="12"/>
      <c r="G380" s="7" t="s">
        <v>14887</v>
      </c>
      <c r="H380" s="7" t="s">
        <v>34705</v>
      </c>
      <c r="I380" s="7" t="s">
        <v>34706</v>
      </c>
      <c r="K380" s="7" t="s">
        <v>34707</v>
      </c>
      <c r="L380" s="7" t="s">
        <v>45</v>
      </c>
      <c r="M380" s="7" t="s">
        <v>33060</v>
      </c>
      <c r="N380" s="7" t="s">
        <v>47</v>
      </c>
      <c r="O380" s="7">
        <v>10</v>
      </c>
      <c r="P380" s="7" t="s">
        <v>966</v>
      </c>
      <c r="Q380" s="7">
        <v>68000</v>
      </c>
      <c r="S380" s="7" t="s">
        <v>14133</v>
      </c>
      <c r="U380" s="7">
        <v>96</v>
      </c>
      <c r="V380" s="7">
        <v>202004</v>
      </c>
    </row>
    <row r="381" spans="3:22" ht="16.5" customHeight="1">
      <c r="C381" s="8">
        <v>5058211880</v>
      </c>
      <c r="D381" s="7">
        <v>8517786</v>
      </c>
      <c r="E381" s="12"/>
      <c r="G381" s="7" t="s">
        <v>34708</v>
      </c>
      <c r="H381" s="7" t="s">
        <v>34260</v>
      </c>
      <c r="I381" s="7" t="s">
        <v>34709</v>
      </c>
      <c r="J381" s="7" t="s">
        <v>34710</v>
      </c>
      <c r="K381" s="7" t="s">
        <v>34711</v>
      </c>
      <c r="L381" s="7" t="s">
        <v>45</v>
      </c>
      <c r="M381" s="7" t="s">
        <v>33060</v>
      </c>
      <c r="N381" s="7" t="s">
        <v>47</v>
      </c>
      <c r="O381" s="7">
        <v>10</v>
      </c>
      <c r="P381" s="7" t="s">
        <v>966</v>
      </c>
      <c r="Q381" s="7">
        <v>68000</v>
      </c>
      <c r="S381" s="7" t="s">
        <v>14133</v>
      </c>
      <c r="U381" s="7">
        <v>124</v>
      </c>
      <c r="V381" s="7">
        <v>202211</v>
      </c>
    </row>
    <row r="382" spans="3:22" ht="16.5" customHeight="1">
      <c r="C382" s="8">
        <v>3038210951</v>
      </c>
      <c r="D382" s="7">
        <v>7441971</v>
      </c>
      <c r="E382" s="12"/>
      <c r="G382" s="7" t="s">
        <v>34712</v>
      </c>
      <c r="H382" s="7" t="s">
        <v>34610</v>
      </c>
      <c r="I382" s="7" t="s">
        <v>34649</v>
      </c>
      <c r="J382" s="7" t="s">
        <v>34713</v>
      </c>
      <c r="K382" s="7" t="s">
        <v>34714</v>
      </c>
      <c r="L382" s="7" t="s">
        <v>45</v>
      </c>
      <c r="M382" s="7" t="s">
        <v>33060</v>
      </c>
      <c r="N382" s="7" t="s">
        <v>47</v>
      </c>
      <c r="O382" s="7">
        <v>10</v>
      </c>
      <c r="P382" s="7" t="s">
        <v>966</v>
      </c>
      <c r="Q382" s="7">
        <v>68000</v>
      </c>
      <c r="S382" s="7" t="s">
        <v>14133</v>
      </c>
      <c r="U382" s="7">
        <v>107</v>
      </c>
      <c r="V382" s="7">
        <v>202211</v>
      </c>
    </row>
    <row r="383" spans="3:22" ht="16.5" customHeight="1">
      <c r="C383" s="8">
        <v>5098201685</v>
      </c>
      <c r="D383" s="7">
        <v>7712430</v>
      </c>
      <c r="E383" s="12"/>
      <c r="G383" s="7" t="s">
        <v>34715</v>
      </c>
      <c r="H383" s="7" t="s">
        <v>34250</v>
      </c>
      <c r="I383" s="7" t="s">
        <v>34709</v>
      </c>
      <c r="J383" s="7" t="s">
        <v>34716</v>
      </c>
      <c r="K383" s="7" t="s">
        <v>34717</v>
      </c>
      <c r="L383" s="7" t="s">
        <v>45</v>
      </c>
      <c r="M383" s="7" t="s">
        <v>33060</v>
      </c>
      <c r="N383" s="7" t="s">
        <v>47</v>
      </c>
      <c r="O383" s="7">
        <v>10</v>
      </c>
      <c r="P383" s="7" t="s">
        <v>966</v>
      </c>
      <c r="Q383" s="7">
        <v>68000</v>
      </c>
      <c r="S383" s="7" t="s">
        <v>14133</v>
      </c>
      <c r="U383" s="7">
        <v>97</v>
      </c>
      <c r="V383" s="7">
        <v>202211</v>
      </c>
    </row>
    <row r="384" spans="3:22" ht="16.5" customHeight="1">
      <c r="C384" s="8">
        <v>1398104158</v>
      </c>
      <c r="D384" s="7">
        <v>7193980</v>
      </c>
      <c r="E384" s="12"/>
      <c r="G384" s="7" t="s">
        <v>34718</v>
      </c>
      <c r="H384" s="7" t="s">
        <v>34719</v>
      </c>
      <c r="I384" s="7" t="s">
        <v>34720</v>
      </c>
      <c r="J384" s="7" t="s">
        <v>34721</v>
      </c>
      <c r="K384" s="7" t="s">
        <v>34722</v>
      </c>
      <c r="L384" s="7" t="s">
        <v>65</v>
      </c>
      <c r="M384" s="7" t="s">
        <v>33060</v>
      </c>
      <c r="N384" s="7" t="s">
        <v>47</v>
      </c>
      <c r="O384" s="7">
        <v>10</v>
      </c>
      <c r="P384" s="7" t="s">
        <v>966</v>
      </c>
      <c r="Q384" s="7">
        <v>68000</v>
      </c>
      <c r="S384" s="7" t="s">
        <v>14133</v>
      </c>
      <c r="U384" s="7">
        <v>119</v>
      </c>
      <c r="V384" s="7">
        <v>201601</v>
      </c>
    </row>
    <row r="385" spans="3:22" ht="16.5" customHeight="1">
      <c r="C385" s="8">
        <v>4098214008</v>
      </c>
      <c r="D385" s="7">
        <v>7587479</v>
      </c>
      <c r="E385" s="12"/>
      <c r="G385" s="7" t="s">
        <v>34723</v>
      </c>
      <c r="H385" s="7" t="s">
        <v>34306</v>
      </c>
      <c r="I385" s="7" t="s">
        <v>34724</v>
      </c>
      <c r="J385" s="7" t="s">
        <v>34725</v>
      </c>
      <c r="K385" s="7" t="s">
        <v>34726</v>
      </c>
      <c r="L385" s="7" t="s">
        <v>45</v>
      </c>
      <c r="M385" s="7" t="s">
        <v>33060</v>
      </c>
      <c r="N385" s="7" t="s">
        <v>47</v>
      </c>
      <c r="O385" s="7">
        <v>10</v>
      </c>
      <c r="P385" s="7" t="s">
        <v>966</v>
      </c>
      <c r="Q385" s="7">
        <v>68000</v>
      </c>
      <c r="S385" s="7" t="s">
        <v>14133</v>
      </c>
      <c r="U385" s="7">
        <v>99</v>
      </c>
      <c r="V385" s="7">
        <v>202211</v>
      </c>
    </row>
    <row r="386" spans="3:22" ht="16.5" customHeight="1">
      <c r="C386" s="8">
        <v>4018205432</v>
      </c>
      <c r="D386" s="7">
        <v>7551782</v>
      </c>
      <c r="E386" s="12"/>
      <c r="G386" s="7" t="s">
        <v>34727</v>
      </c>
      <c r="H386" s="7" t="s">
        <v>34270</v>
      </c>
      <c r="I386" s="7" t="s">
        <v>34728</v>
      </c>
      <c r="J386" s="7" t="s">
        <v>34729</v>
      </c>
      <c r="K386" s="7" t="s">
        <v>34730</v>
      </c>
      <c r="L386" s="7" t="s">
        <v>45</v>
      </c>
      <c r="M386" s="7" t="s">
        <v>33060</v>
      </c>
      <c r="N386" s="7" t="s">
        <v>47</v>
      </c>
      <c r="O386" s="7">
        <v>10</v>
      </c>
      <c r="P386" s="7" t="s">
        <v>966</v>
      </c>
      <c r="Q386" s="7">
        <v>68000</v>
      </c>
      <c r="S386" s="7" t="s">
        <v>14133</v>
      </c>
      <c r="U386" s="7">
        <v>102</v>
      </c>
      <c r="V386" s="7">
        <v>202211</v>
      </c>
    </row>
    <row r="387" spans="3:22" ht="16.5" customHeight="1">
      <c r="C387" s="8">
        <v>1248307485</v>
      </c>
      <c r="D387" s="7">
        <v>7003757</v>
      </c>
      <c r="E387" s="12"/>
      <c r="G387" s="7" t="s">
        <v>34731</v>
      </c>
      <c r="H387" s="7" t="s">
        <v>34732</v>
      </c>
      <c r="I387" s="7" t="s">
        <v>34733</v>
      </c>
      <c r="K387" s="7" t="s">
        <v>34734</v>
      </c>
      <c r="L387" s="7" t="s">
        <v>45</v>
      </c>
      <c r="M387" s="7" t="s">
        <v>33060</v>
      </c>
      <c r="N387" s="7" t="s">
        <v>47</v>
      </c>
      <c r="O387" s="7">
        <v>10</v>
      </c>
      <c r="P387" s="7" t="s">
        <v>966</v>
      </c>
      <c r="Q387" s="7">
        <v>68000</v>
      </c>
      <c r="S387" s="7" t="s">
        <v>14133</v>
      </c>
      <c r="U387" s="7">
        <v>504</v>
      </c>
      <c r="V387" s="7">
        <v>202004</v>
      </c>
    </row>
    <row r="388" spans="3:22" ht="16.5" customHeight="1">
      <c r="C388" s="8">
        <v>6168302562</v>
      </c>
      <c r="D388" s="7">
        <v>7892567</v>
      </c>
      <c r="E388" s="12"/>
      <c r="G388" s="7" t="s">
        <v>34735</v>
      </c>
      <c r="H388" s="7" t="s">
        <v>34736</v>
      </c>
      <c r="I388" s="7" t="s">
        <v>34737</v>
      </c>
      <c r="J388" s="7" t="s">
        <v>34738</v>
      </c>
      <c r="L388" s="7" t="s">
        <v>45</v>
      </c>
      <c r="M388" s="7" t="s">
        <v>33060</v>
      </c>
      <c r="N388" s="7" t="s">
        <v>47</v>
      </c>
      <c r="O388" s="7">
        <v>10</v>
      </c>
      <c r="P388" s="7" t="s">
        <v>966</v>
      </c>
      <c r="Q388" s="7">
        <v>68000</v>
      </c>
      <c r="S388" s="7" t="s">
        <v>14133</v>
      </c>
      <c r="U388" s="7">
        <v>53</v>
      </c>
      <c r="V388" s="7">
        <v>202211</v>
      </c>
    </row>
    <row r="389" spans="3:22" ht="16.5" customHeight="1">
      <c r="C389" s="8">
        <v>6108200540</v>
      </c>
      <c r="D389" s="7">
        <v>7850493</v>
      </c>
      <c r="E389" s="12"/>
      <c r="G389" s="7" t="s">
        <v>34739</v>
      </c>
      <c r="H389" s="7" t="s">
        <v>34740</v>
      </c>
      <c r="I389" s="7" t="s">
        <v>34741</v>
      </c>
      <c r="J389" s="7" t="s">
        <v>34742</v>
      </c>
      <c r="K389" s="7" t="s">
        <v>5926</v>
      </c>
      <c r="L389" s="7" t="s">
        <v>45</v>
      </c>
      <c r="M389" s="7" t="s">
        <v>33060</v>
      </c>
      <c r="N389" s="7" t="s">
        <v>47</v>
      </c>
      <c r="O389" s="7">
        <v>10</v>
      </c>
      <c r="P389" s="7" t="s">
        <v>966</v>
      </c>
      <c r="Q389" s="7">
        <v>68110</v>
      </c>
      <c r="S389" s="7" t="s">
        <v>76</v>
      </c>
      <c r="U389" s="7">
        <v>567</v>
      </c>
      <c r="V389" s="7">
        <v>201805</v>
      </c>
    </row>
    <row r="390" spans="3:22" ht="16.5" customHeight="1">
      <c r="C390" s="8">
        <v>2218305416</v>
      </c>
      <c r="D390" s="7">
        <v>7372411</v>
      </c>
      <c r="E390" s="12"/>
      <c r="G390" s="7" t="s">
        <v>34743</v>
      </c>
      <c r="H390" s="7" t="s">
        <v>478</v>
      </c>
      <c r="I390" s="7" t="s">
        <v>34744</v>
      </c>
      <c r="J390" s="7" t="s">
        <v>34745</v>
      </c>
      <c r="K390" s="7" t="s">
        <v>34746</v>
      </c>
      <c r="L390" s="7" t="s">
        <v>45</v>
      </c>
      <c r="M390" s="7" t="s">
        <v>33060</v>
      </c>
      <c r="N390" s="7" t="s">
        <v>47</v>
      </c>
      <c r="O390" s="7">
        <v>10</v>
      </c>
      <c r="P390" s="7" t="s">
        <v>966</v>
      </c>
      <c r="Q390" s="7">
        <v>68110</v>
      </c>
      <c r="S390" s="7" t="s">
        <v>76</v>
      </c>
      <c r="U390" s="7">
        <v>83</v>
      </c>
      <c r="V390" s="7">
        <v>202211</v>
      </c>
    </row>
    <row r="391" spans="3:22" ht="16.5" customHeight="1">
      <c r="C391" s="8">
        <v>2258302143</v>
      </c>
      <c r="D391" s="7">
        <v>3308033</v>
      </c>
      <c r="E391" s="12"/>
      <c r="G391" s="7" t="s">
        <v>34747</v>
      </c>
      <c r="H391" s="7" t="s">
        <v>34748</v>
      </c>
      <c r="I391" s="7" t="s">
        <v>76</v>
      </c>
      <c r="J391" s="7" t="s">
        <v>34749</v>
      </c>
      <c r="K391" s="7" t="s">
        <v>34750</v>
      </c>
      <c r="L391" s="7" t="s">
        <v>45</v>
      </c>
      <c r="M391" s="7" t="s">
        <v>33060</v>
      </c>
      <c r="N391" s="7" t="s">
        <v>47</v>
      </c>
      <c r="O391" s="7">
        <v>10</v>
      </c>
      <c r="P391" s="7" t="s">
        <v>966</v>
      </c>
      <c r="Q391" s="7">
        <v>68110</v>
      </c>
      <c r="S391" s="7" t="s">
        <v>76</v>
      </c>
      <c r="U391" s="7">
        <v>59</v>
      </c>
      <c r="V391" s="7">
        <v>201605</v>
      </c>
    </row>
    <row r="392" spans="3:22" ht="16.5" customHeight="1">
      <c r="C392" s="8">
        <v>2218304324</v>
      </c>
      <c r="D392" s="7">
        <v>7372393</v>
      </c>
      <c r="E392" s="12"/>
      <c r="G392" s="7" t="s">
        <v>34751</v>
      </c>
      <c r="H392" s="7" t="s">
        <v>32811</v>
      </c>
      <c r="I392" s="7" t="s">
        <v>34752</v>
      </c>
      <c r="J392" s="7" t="s">
        <v>34753</v>
      </c>
      <c r="K392" s="7" t="s">
        <v>34754</v>
      </c>
      <c r="L392" s="7" t="s">
        <v>45</v>
      </c>
      <c r="M392" s="7" t="s">
        <v>33060</v>
      </c>
      <c r="N392" s="7" t="s">
        <v>47</v>
      </c>
      <c r="O392" s="7">
        <v>10</v>
      </c>
      <c r="P392" s="7" t="s">
        <v>966</v>
      </c>
      <c r="Q392" s="7">
        <v>68110</v>
      </c>
      <c r="S392" s="7" t="s">
        <v>76</v>
      </c>
      <c r="U392" s="7">
        <v>140</v>
      </c>
      <c r="V392" s="7">
        <v>201903</v>
      </c>
    </row>
    <row r="393" spans="3:22" ht="16.5" customHeight="1">
      <c r="C393" s="8">
        <v>1028301026</v>
      </c>
      <c r="D393" s="7">
        <v>6837425</v>
      </c>
      <c r="E393" s="12"/>
      <c r="G393" s="7" t="s">
        <v>34755</v>
      </c>
      <c r="H393" s="7" t="s">
        <v>32910</v>
      </c>
      <c r="I393" s="7" t="s">
        <v>34744</v>
      </c>
      <c r="J393" s="7" t="s">
        <v>34756</v>
      </c>
      <c r="K393" s="7" t="s">
        <v>34757</v>
      </c>
      <c r="L393" s="7" t="s">
        <v>45</v>
      </c>
      <c r="M393" s="7" t="s">
        <v>33060</v>
      </c>
      <c r="N393" s="7" t="s">
        <v>47</v>
      </c>
      <c r="O393" s="7">
        <v>10</v>
      </c>
      <c r="P393" s="7" t="s">
        <v>966</v>
      </c>
      <c r="Q393" s="7">
        <v>68110</v>
      </c>
      <c r="S393" s="7" t="s">
        <v>76</v>
      </c>
      <c r="U393" s="7">
        <v>60</v>
      </c>
      <c r="V393" s="7">
        <v>201903</v>
      </c>
    </row>
    <row r="394" spans="3:22" ht="16.5" customHeight="1">
      <c r="C394" s="8">
        <v>1388300477</v>
      </c>
      <c r="D394" s="7">
        <v>2299711</v>
      </c>
      <c r="E394" s="12"/>
      <c r="G394" s="7" t="s">
        <v>34758</v>
      </c>
      <c r="H394" s="7" t="s">
        <v>34759</v>
      </c>
      <c r="I394" s="7" t="s">
        <v>34760</v>
      </c>
      <c r="J394" s="7">
        <v>15778866</v>
      </c>
      <c r="K394" s="7" t="s">
        <v>34761</v>
      </c>
      <c r="L394" s="7" t="s">
        <v>45</v>
      </c>
      <c r="M394" s="7" t="s">
        <v>33060</v>
      </c>
      <c r="N394" s="7" t="s">
        <v>47</v>
      </c>
      <c r="O394" s="7">
        <v>10</v>
      </c>
      <c r="P394" s="7" t="s">
        <v>966</v>
      </c>
      <c r="Q394" s="7">
        <v>68110</v>
      </c>
      <c r="S394" s="7" t="s">
        <v>76</v>
      </c>
      <c r="T394" s="7">
        <v>19800101</v>
      </c>
      <c r="U394" s="7">
        <v>69</v>
      </c>
      <c r="V394" s="7">
        <v>201903</v>
      </c>
    </row>
    <row r="395" spans="3:22" ht="16.5" customHeight="1">
      <c r="C395" s="8">
        <v>5748300033</v>
      </c>
      <c r="D395" s="7">
        <v>9697548</v>
      </c>
      <c r="E395" s="12"/>
      <c r="G395" s="7" t="s">
        <v>34762</v>
      </c>
      <c r="H395" s="7" t="s">
        <v>34763</v>
      </c>
      <c r="J395" s="7" t="s">
        <v>34764</v>
      </c>
      <c r="K395" s="7" t="s">
        <v>34765</v>
      </c>
      <c r="L395" s="7" t="s">
        <v>45</v>
      </c>
      <c r="M395" s="7" t="s">
        <v>33060</v>
      </c>
      <c r="N395" s="7" t="s">
        <v>47</v>
      </c>
      <c r="O395" s="7">
        <v>10</v>
      </c>
      <c r="P395" s="7" t="s">
        <v>966</v>
      </c>
      <c r="Q395" s="7">
        <v>68110</v>
      </c>
      <c r="S395" s="7" t="s">
        <v>76</v>
      </c>
      <c r="U395" s="7">
        <v>67</v>
      </c>
      <c r="V395" s="7">
        <v>202211</v>
      </c>
    </row>
    <row r="396" spans="3:22" ht="16.5" customHeight="1">
      <c r="C396" s="8">
        <v>6108300632</v>
      </c>
      <c r="D396" s="7">
        <v>7850856</v>
      </c>
      <c r="E396" s="12"/>
      <c r="G396" s="7" t="s">
        <v>34766</v>
      </c>
      <c r="H396" s="7" t="s">
        <v>34767</v>
      </c>
      <c r="I396" s="7" t="s">
        <v>34741</v>
      </c>
      <c r="J396" s="7" t="s">
        <v>34768</v>
      </c>
      <c r="K396" s="7" t="s">
        <v>34769</v>
      </c>
      <c r="L396" s="7" t="s">
        <v>45</v>
      </c>
      <c r="M396" s="7" t="s">
        <v>33060</v>
      </c>
      <c r="N396" s="7" t="s">
        <v>47</v>
      </c>
      <c r="O396" s="7">
        <v>10</v>
      </c>
      <c r="P396" s="7" t="s">
        <v>966</v>
      </c>
      <c r="Q396" s="7">
        <v>68110</v>
      </c>
      <c r="S396" s="7" t="s">
        <v>76</v>
      </c>
      <c r="U396" s="7">
        <v>61</v>
      </c>
      <c r="V396" s="7">
        <v>202004</v>
      </c>
    </row>
    <row r="397" spans="3:22" ht="16.5" customHeight="1">
      <c r="C397" s="8">
        <v>4168302356</v>
      </c>
      <c r="D397" s="7">
        <v>2563425</v>
      </c>
      <c r="E397" s="12"/>
      <c r="G397" s="7" t="s">
        <v>34770</v>
      </c>
      <c r="H397" s="7" t="s">
        <v>34771</v>
      </c>
      <c r="I397" s="7" t="s">
        <v>76</v>
      </c>
      <c r="J397" s="7" t="s">
        <v>34772</v>
      </c>
      <c r="K397" s="7" t="s">
        <v>34773</v>
      </c>
      <c r="L397" s="7" t="s">
        <v>45</v>
      </c>
      <c r="M397" s="7" t="s">
        <v>33060</v>
      </c>
      <c r="N397" s="7" t="s">
        <v>47</v>
      </c>
      <c r="O397" s="7">
        <v>10</v>
      </c>
      <c r="P397" s="7" t="s">
        <v>966</v>
      </c>
      <c r="Q397" s="7">
        <v>68110</v>
      </c>
      <c r="S397" s="7" t="s">
        <v>76</v>
      </c>
      <c r="U397" s="7">
        <v>69</v>
      </c>
      <c r="V397" s="7">
        <v>201903</v>
      </c>
    </row>
    <row r="398" spans="3:22" ht="16.5" customHeight="1">
      <c r="C398" s="8">
        <v>4078300131</v>
      </c>
      <c r="D398" s="7">
        <v>7574408</v>
      </c>
      <c r="E398" s="12"/>
      <c r="G398" s="7" t="s">
        <v>34774</v>
      </c>
      <c r="H398" s="7" t="s">
        <v>34775</v>
      </c>
      <c r="I398" s="7" t="s">
        <v>34744</v>
      </c>
      <c r="J398" s="7" t="s">
        <v>34776</v>
      </c>
      <c r="K398" s="7" t="s">
        <v>34777</v>
      </c>
      <c r="L398" s="7" t="s">
        <v>45</v>
      </c>
      <c r="M398" s="7" t="s">
        <v>33060</v>
      </c>
      <c r="N398" s="7" t="s">
        <v>47</v>
      </c>
      <c r="O398" s="7">
        <v>10</v>
      </c>
      <c r="P398" s="7" t="s">
        <v>966</v>
      </c>
      <c r="Q398" s="7">
        <v>68110</v>
      </c>
      <c r="S398" s="7" t="s">
        <v>76</v>
      </c>
      <c r="U398" s="7">
        <v>93</v>
      </c>
      <c r="V398" s="7">
        <v>201903</v>
      </c>
    </row>
    <row r="399" spans="3:22" ht="16.5" customHeight="1">
      <c r="C399" s="8">
        <v>5718300015</v>
      </c>
      <c r="D399" s="7">
        <v>7762793</v>
      </c>
      <c r="E399" s="12"/>
      <c r="G399" s="7" t="s">
        <v>34778</v>
      </c>
      <c r="H399" s="7" t="s">
        <v>34779</v>
      </c>
      <c r="I399" s="7" t="s">
        <v>34741</v>
      </c>
      <c r="J399" s="7" t="s">
        <v>34780</v>
      </c>
      <c r="K399" s="7" t="s">
        <v>34781</v>
      </c>
      <c r="L399" s="7" t="s">
        <v>45</v>
      </c>
      <c r="M399" s="7" t="s">
        <v>33060</v>
      </c>
      <c r="N399" s="7" t="s">
        <v>47</v>
      </c>
      <c r="O399" s="7">
        <v>10</v>
      </c>
      <c r="P399" s="7" t="s">
        <v>966</v>
      </c>
      <c r="Q399" s="7">
        <v>68110</v>
      </c>
      <c r="S399" s="7" t="s">
        <v>76</v>
      </c>
      <c r="U399" s="7">
        <v>67</v>
      </c>
      <c r="V399" s="7">
        <v>201903</v>
      </c>
    </row>
    <row r="400" spans="3:22" ht="16.5" customHeight="1">
      <c r="C400" s="8">
        <v>7508300016</v>
      </c>
      <c r="D400" s="7">
        <v>7967479</v>
      </c>
      <c r="E400" s="12"/>
      <c r="G400" s="7" t="s">
        <v>34782</v>
      </c>
      <c r="H400" s="7" t="s">
        <v>34783</v>
      </c>
      <c r="I400" s="7" t="s">
        <v>34784</v>
      </c>
      <c r="J400" s="7" t="s">
        <v>34785</v>
      </c>
      <c r="L400" s="7" t="s">
        <v>45</v>
      </c>
      <c r="M400" s="7" t="s">
        <v>33060</v>
      </c>
      <c r="N400" s="7" t="s">
        <v>47</v>
      </c>
      <c r="O400" s="7">
        <v>10</v>
      </c>
      <c r="P400" s="7" t="s">
        <v>966</v>
      </c>
      <c r="Q400" s="7">
        <v>68110</v>
      </c>
      <c r="S400" s="7" t="s">
        <v>76</v>
      </c>
      <c r="U400" s="7">
        <v>227</v>
      </c>
      <c r="V400" s="7">
        <v>202211</v>
      </c>
    </row>
    <row r="401" spans="3:22" ht="16.5" customHeight="1">
      <c r="C401" s="8">
        <v>2088307230</v>
      </c>
      <c r="D401" s="7">
        <v>7297669</v>
      </c>
      <c r="E401" s="12"/>
      <c r="G401" s="7" t="s">
        <v>34786</v>
      </c>
      <c r="H401" s="7" t="s">
        <v>14023</v>
      </c>
      <c r="I401" s="7" t="s">
        <v>34744</v>
      </c>
      <c r="J401" s="7" t="s">
        <v>34787</v>
      </c>
      <c r="K401" s="7" t="s">
        <v>34788</v>
      </c>
      <c r="L401" s="7" t="s">
        <v>45</v>
      </c>
      <c r="M401" s="7" t="s">
        <v>33060</v>
      </c>
      <c r="N401" s="7" t="s">
        <v>47</v>
      </c>
      <c r="O401" s="7">
        <v>10</v>
      </c>
      <c r="P401" s="7" t="s">
        <v>966</v>
      </c>
      <c r="Q401" s="7">
        <v>68110</v>
      </c>
      <c r="S401" s="7" t="s">
        <v>76</v>
      </c>
      <c r="U401" s="7">
        <v>75</v>
      </c>
      <c r="V401" s="7">
        <v>202004</v>
      </c>
    </row>
    <row r="402" spans="3:22" ht="16.5" customHeight="1">
      <c r="C402" s="8">
        <v>2268302245</v>
      </c>
      <c r="D402" s="7">
        <v>7389368</v>
      </c>
      <c r="E402" s="12"/>
      <c r="G402" s="7" t="s">
        <v>34789</v>
      </c>
      <c r="H402" s="7" t="s">
        <v>1789</v>
      </c>
      <c r="I402" s="7" t="s">
        <v>34784</v>
      </c>
      <c r="J402" s="7" t="s">
        <v>34790</v>
      </c>
      <c r="K402" s="7" t="s">
        <v>34791</v>
      </c>
      <c r="L402" s="7" t="s">
        <v>45</v>
      </c>
      <c r="M402" s="7" t="s">
        <v>33060</v>
      </c>
      <c r="N402" s="7" t="s">
        <v>47</v>
      </c>
      <c r="O402" s="7">
        <v>10</v>
      </c>
      <c r="P402" s="7" t="s">
        <v>966</v>
      </c>
      <c r="Q402" s="7">
        <v>68110</v>
      </c>
      <c r="S402" s="7" t="s">
        <v>76</v>
      </c>
      <c r="U402" s="7">
        <v>398</v>
      </c>
      <c r="V402" s="7">
        <v>201603</v>
      </c>
    </row>
    <row r="403" spans="3:22" ht="16.5" customHeight="1">
      <c r="C403" s="8">
        <v>8318200069</v>
      </c>
      <c r="D403" s="7">
        <v>8563574</v>
      </c>
      <c r="E403" s="12"/>
      <c r="G403" s="7" t="s">
        <v>34792</v>
      </c>
      <c r="H403" s="7" t="s">
        <v>2761</v>
      </c>
      <c r="I403" s="7" t="s">
        <v>34744</v>
      </c>
      <c r="J403" s="7" t="s">
        <v>34793</v>
      </c>
      <c r="K403" s="7" t="s">
        <v>34794</v>
      </c>
      <c r="L403" s="7" t="s">
        <v>45</v>
      </c>
      <c r="M403" s="7" t="s">
        <v>33060</v>
      </c>
      <c r="N403" s="7" t="s">
        <v>47</v>
      </c>
      <c r="O403" s="7">
        <v>10</v>
      </c>
      <c r="P403" s="7" t="s">
        <v>966</v>
      </c>
      <c r="Q403" s="7">
        <v>68110</v>
      </c>
      <c r="S403" s="7" t="s">
        <v>76</v>
      </c>
      <c r="U403" s="7">
        <v>67</v>
      </c>
      <c r="V403" s="7">
        <v>202211</v>
      </c>
    </row>
    <row r="404" spans="3:22" ht="16.5" customHeight="1">
      <c r="C404" s="8">
        <v>3118301228</v>
      </c>
      <c r="D404" s="7">
        <v>7476450</v>
      </c>
      <c r="E404" s="12"/>
      <c r="G404" s="7" t="s">
        <v>34795</v>
      </c>
      <c r="H404" s="7" t="s">
        <v>34796</v>
      </c>
      <c r="I404" s="7" t="s">
        <v>34744</v>
      </c>
      <c r="J404" s="7" t="s">
        <v>34797</v>
      </c>
      <c r="K404" s="7" t="s">
        <v>34798</v>
      </c>
      <c r="L404" s="7" t="s">
        <v>45</v>
      </c>
      <c r="M404" s="7" t="s">
        <v>33060</v>
      </c>
      <c r="N404" s="7" t="s">
        <v>47</v>
      </c>
      <c r="O404" s="7">
        <v>10</v>
      </c>
      <c r="P404" s="7" t="s">
        <v>966</v>
      </c>
      <c r="Q404" s="7">
        <v>68110</v>
      </c>
      <c r="S404" s="7" t="s">
        <v>76</v>
      </c>
      <c r="U404" s="7">
        <v>383</v>
      </c>
      <c r="V404" s="7">
        <v>202004</v>
      </c>
    </row>
    <row r="405" spans="3:22" ht="16.5" customHeight="1">
      <c r="C405" s="8">
        <v>1768262764</v>
      </c>
      <c r="D405" s="7">
        <v>6784717</v>
      </c>
      <c r="E405" s="12"/>
      <c r="G405" s="7" t="s">
        <v>34799</v>
      </c>
      <c r="H405" s="7" t="s">
        <v>34800</v>
      </c>
      <c r="I405" s="7" t="s">
        <v>34801</v>
      </c>
      <c r="J405" s="7" t="s">
        <v>34802</v>
      </c>
      <c r="K405" s="7" t="s">
        <v>34803</v>
      </c>
      <c r="L405" s="7" t="s">
        <v>45</v>
      </c>
      <c r="M405" s="7" t="s">
        <v>33060</v>
      </c>
      <c r="N405" s="7" t="s">
        <v>47</v>
      </c>
      <c r="O405" s="7">
        <v>10</v>
      </c>
      <c r="P405" s="7" t="s">
        <v>966</v>
      </c>
      <c r="Q405" s="7">
        <v>68110</v>
      </c>
      <c r="S405" s="7" t="s">
        <v>76</v>
      </c>
      <c r="T405" s="7">
        <v>20141001</v>
      </c>
      <c r="U405" s="7">
        <v>252</v>
      </c>
      <c r="V405" s="7">
        <v>201903</v>
      </c>
    </row>
    <row r="406" spans="3:22" ht="16.5" customHeight="1">
      <c r="C406" s="8">
        <v>1068307148</v>
      </c>
      <c r="D406" s="7">
        <v>6861042</v>
      </c>
      <c r="E406" s="12"/>
      <c r="G406" s="7" t="s">
        <v>34804</v>
      </c>
      <c r="H406" s="7" t="s">
        <v>34805</v>
      </c>
      <c r="I406" s="7" t="s">
        <v>34741</v>
      </c>
      <c r="J406" s="7" t="s">
        <v>34806</v>
      </c>
      <c r="K406" s="7" t="s">
        <v>34807</v>
      </c>
      <c r="L406" s="7" t="s">
        <v>45</v>
      </c>
      <c r="M406" s="7" t="s">
        <v>33060</v>
      </c>
      <c r="N406" s="7" t="s">
        <v>47</v>
      </c>
      <c r="O406" s="7">
        <v>10</v>
      </c>
      <c r="P406" s="7" t="s">
        <v>966</v>
      </c>
      <c r="Q406" s="7">
        <v>68110</v>
      </c>
      <c r="S406" s="7" t="s">
        <v>76</v>
      </c>
      <c r="U406" s="7">
        <v>175</v>
      </c>
      <c r="V406" s="7">
        <v>201903</v>
      </c>
    </row>
    <row r="407" spans="3:22" ht="16.5" customHeight="1">
      <c r="C407" s="8">
        <v>5028211203</v>
      </c>
      <c r="D407" s="7">
        <v>7668121</v>
      </c>
      <c r="E407" s="12"/>
      <c r="G407" s="7" t="s">
        <v>34808</v>
      </c>
      <c r="H407" s="7" t="s">
        <v>260</v>
      </c>
      <c r="I407" s="7" t="s">
        <v>34741</v>
      </c>
      <c r="K407" s="7" t="s">
        <v>34809</v>
      </c>
      <c r="L407" s="7" t="s">
        <v>45</v>
      </c>
      <c r="M407" s="7" t="s">
        <v>33060</v>
      </c>
      <c r="N407" s="7" t="s">
        <v>47</v>
      </c>
      <c r="O407" s="7">
        <v>10</v>
      </c>
      <c r="P407" s="7" t="s">
        <v>966</v>
      </c>
      <c r="Q407" s="7">
        <v>68110</v>
      </c>
      <c r="S407" s="7" t="s">
        <v>76</v>
      </c>
      <c r="U407" s="7">
        <v>64</v>
      </c>
      <c r="V407" s="7">
        <v>201612</v>
      </c>
    </row>
    <row r="408" spans="3:22" ht="16.5" customHeight="1">
      <c r="C408" s="8">
        <v>5048300335</v>
      </c>
      <c r="D408" s="7">
        <v>2299427</v>
      </c>
      <c r="E408" s="12"/>
      <c r="G408" s="7" t="s">
        <v>34810</v>
      </c>
      <c r="H408" s="7" t="s">
        <v>34811</v>
      </c>
      <c r="I408" s="7" t="s">
        <v>14141</v>
      </c>
      <c r="J408" s="7" t="s">
        <v>34812</v>
      </c>
      <c r="K408" s="7" t="s">
        <v>34813</v>
      </c>
      <c r="L408" s="7" t="s">
        <v>45</v>
      </c>
      <c r="M408" s="7" t="s">
        <v>33060</v>
      </c>
      <c r="N408" s="7" t="s">
        <v>47</v>
      </c>
      <c r="O408" s="7">
        <v>10</v>
      </c>
      <c r="P408" s="7" t="s">
        <v>966</v>
      </c>
      <c r="Q408" s="7">
        <v>68110</v>
      </c>
      <c r="S408" s="7" t="s">
        <v>76</v>
      </c>
      <c r="T408" s="7">
        <v>19600101</v>
      </c>
      <c r="U408" s="7">
        <v>107</v>
      </c>
      <c r="V408" s="7">
        <v>202004</v>
      </c>
    </row>
    <row r="409" spans="3:22" ht="16.5" customHeight="1">
      <c r="C409" s="8">
        <v>1578300032</v>
      </c>
      <c r="D409" s="7">
        <v>8802649</v>
      </c>
      <c r="E409" s="12"/>
      <c r="G409" s="7" t="s">
        <v>34814</v>
      </c>
      <c r="H409" s="7" t="s">
        <v>5816</v>
      </c>
      <c r="I409" s="7" t="s">
        <v>34784</v>
      </c>
      <c r="J409" s="7" t="s">
        <v>34815</v>
      </c>
      <c r="K409" s="7" t="s">
        <v>34816</v>
      </c>
      <c r="L409" s="7" t="s">
        <v>45</v>
      </c>
      <c r="M409" s="7" t="s">
        <v>33060</v>
      </c>
      <c r="N409" s="7" t="s">
        <v>47</v>
      </c>
      <c r="O409" s="7">
        <v>10</v>
      </c>
      <c r="P409" s="7" t="s">
        <v>966</v>
      </c>
      <c r="Q409" s="7">
        <v>68110</v>
      </c>
      <c r="S409" s="7" t="s">
        <v>76</v>
      </c>
      <c r="U409" s="7">
        <v>52</v>
      </c>
      <c r="V409" s="7">
        <v>202004</v>
      </c>
    </row>
    <row r="410" spans="3:22" ht="16.5" customHeight="1">
      <c r="C410" s="8">
        <v>1118301563</v>
      </c>
      <c r="D410" s="7">
        <v>6902733</v>
      </c>
      <c r="E410" s="12"/>
      <c r="G410" s="7" t="s">
        <v>34817</v>
      </c>
      <c r="H410" s="7" t="s">
        <v>34818</v>
      </c>
      <c r="I410" s="7" t="s">
        <v>34744</v>
      </c>
      <c r="J410" s="7" t="s">
        <v>34819</v>
      </c>
      <c r="K410" s="7" t="s">
        <v>318</v>
      </c>
      <c r="L410" s="7" t="s">
        <v>45</v>
      </c>
      <c r="M410" s="7" t="s">
        <v>33060</v>
      </c>
      <c r="N410" s="7" t="s">
        <v>47</v>
      </c>
      <c r="O410" s="7">
        <v>10</v>
      </c>
      <c r="P410" s="7" t="s">
        <v>966</v>
      </c>
      <c r="Q410" s="7">
        <v>68110</v>
      </c>
      <c r="S410" s="7" t="s">
        <v>76</v>
      </c>
      <c r="U410" s="7">
        <v>62</v>
      </c>
      <c r="V410" s="7">
        <v>202211</v>
      </c>
    </row>
    <row r="411" spans="3:22" ht="16.5" customHeight="1">
      <c r="C411" s="8">
        <v>1748267822</v>
      </c>
      <c r="D411" s="7">
        <v>7244505</v>
      </c>
      <c r="E411" s="12"/>
      <c r="G411" s="7" t="s">
        <v>34820</v>
      </c>
      <c r="H411" s="7" t="s">
        <v>34821</v>
      </c>
      <c r="I411" s="7" t="s">
        <v>34784</v>
      </c>
      <c r="J411" s="7" t="s">
        <v>34822</v>
      </c>
      <c r="K411" s="7" t="s">
        <v>34823</v>
      </c>
      <c r="L411" s="7" t="s">
        <v>45</v>
      </c>
      <c r="M411" s="7" t="s">
        <v>33060</v>
      </c>
      <c r="N411" s="7" t="s">
        <v>47</v>
      </c>
      <c r="O411" s="7">
        <v>10</v>
      </c>
      <c r="P411" s="7" t="s">
        <v>966</v>
      </c>
      <c r="Q411" s="7">
        <v>68110</v>
      </c>
      <c r="S411" s="7" t="s">
        <v>76</v>
      </c>
      <c r="U411" s="7">
        <v>66</v>
      </c>
      <c r="V411" s="7">
        <v>201903</v>
      </c>
    </row>
    <row r="412" spans="3:22" ht="16.5" customHeight="1">
      <c r="C412" s="8">
        <v>2128302069</v>
      </c>
      <c r="D412" s="7">
        <v>8734107</v>
      </c>
      <c r="E412" s="12"/>
      <c r="G412" s="7" t="s">
        <v>34824</v>
      </c>
      <c r="H412" s="7" t="s">
        <v>34825</v>
      </c>
      <c r="I412" s="7" t="s">
        <v>34744</v>
      </c>
      <c r="J412" s="7" t="s">
        <v>34826</v>
      </c>
      <c r="K412" s="7" t="s">
        <v>34827</v>
      </c>
      <c r="L412" s="7" t="s">
        <v>45</v>
      </c>
      <c r="M412" s="7" t="s">
        <v>33060</v>
      </c>
      <c r="N412" s="7" t="s">
        <v>47</v>
      </c>
      <c r="O412" s="7">
        <v>10</v>
      </c>
      <c r="P412" s="7" t="s">
        <v>966</v>
      </c>
      <c r="Q412" s="7">
        <v>68110</v>
      </c>
      <c r="S412" s="7" t="s">
        <v>76</v>
      </c>
      <c r="U412" s="7">
        <v>76</v>
      </c>
      <c r="V412" s="7">
        <v>202004</v>
      </c>
    </row>
    <row r="413" spans="3:22" ht="16.5" customHeight="1">
      <c r="C413" s="8">
        <v>1928300020</v>
      </c>
      <c r="D413" s="7">
        <v>8318785</v>
      </c>
      <c r="E413" s="12"/>
      <c r="G413" s="7" t="s">
        <v>34828</v>
      </c>
      <c r="H413" s="7" t="s">
        <v>34829</v>
      </c>
      <c r="I413" s="7" t="s">
        <v>34744</v>
      </c>
      <c r="J413" s="7" t="s">
        <v>34830</v>
      </c>
      <c r="K413" s="7" t="s">
        <v>34831</v>
      </c>
      <c r="L413" s="7" t="s">
        <v>45</v>
      </c>
      <c r="M413" s="7" t="s">
        <v>33060</v>
      </c>
      <c r="N413" s="7" t="s">
        <v>47</v>
      </c>
      <c r="O413" s="7">
        <v>10</v>
      </c>
      <c r="P413" s="7" t="s">
        <v>966</v>
      </c>
      <c r="Q413" s="7">
        <v>68110</v>
      </c>
      <c r="S413" s="7" t="s">
        <v>76</v>
      </c>
      <c r="U413" s="7">
        <v>199</v>
      </c>
      <c r="V413" s="7">
        <v>202207</v>
      </c>
    </row>
    <row r="414" spans="3:22" ht="16.5" customHeight="1">
      <c r="C414" s="8">
        <v>6098306065</v>
      </c>
      <c r="D414" s="7">
        <v>7839533</v>
      </c>
      <c r="E414" s="12"/>
      <c r="G414" s="7" t="s">
        <v>34832</v>
      </c>
      <c r="H414" s="7" t="s">
        <v>16116</v>
      </c>
      <c r="I414" s="7" t="s">
        <v>34744</v>
      </c>
      <c r="J414" s="7" t="s">
        <v>34833</v>
      </c>
      <c r="K414" s="7" t="s">
        <v>34834</v>
      </c>
      <c r="L414" s="7" t="s">
        <v>45</v>
      </c>
      <c r="M414" s="7" t="s">
        <v>33060</v>
      </c>
      <c r="N414" s="7" t="s">
        <v>47</v>
      </c>
      <c r="O414" s="7">
        <v>10</v>
      </c>
      <c r="P414" s="7" t="s">
        <v>966</v>
      </c>
      <c r="Q414" s="7">
        <v>68110</v>
      </c>
      <c r="S414" s="7" t="s">
        <v>76</v>
      </c>
      <c r="U414" s="7">
        <v>95</v>
      </c>
      <c r="V414" s="7">
        <v>202211</v>
      </c>
    </row>
    <row r="415" spans="3:22" ht="16.5" customHeight="1">
      <c r="C415" s="8">
        <v>5138300872</v>
      </c>
      <c r="D415" s="7">
        <v>3878138</v>
      </c>
      <c r="E415" s="12"/>
      <c r="G415" s="7" t="s">
        <v>34835</v>
      </c>
      <c r="H415" s="7" t="s">
        <v>32737</v>
      </c>
      <c r="I415" s="7" t="s">
        <v>34836</v>
      </c>
      <c r="J415" s="7" t="s">
        <v>34837</v>
      </c>
      <c r="K415" s="7" t="s">
        <v>34838</v>
      </c>
      <c r="L415" s="7" t="s">
        <v>45</v>
      </c>
      <c r="M415" s="7" t="s">
        <v>33060</v>
      </c>
      <c r="N415" s="7" t="s">
        <v>47</v>
      </c>
      <c r="O415" s="7">
        <v>10</v>
      </c>
      <c r="P415" s="7" t="s">
        <v>966</v>
      </c>
      <c r="Q415" s="7">
        <v>68111</v>
      </c>
      <c r="S415" s="7" t="s">
        <v>34839</v>
      </c>
      <c r="U415" s="7">
        <v>272</v>
      </c>
      <c r="V415" s="7">
        <v>201903</v>
      </c>
    </row>
    <row r="416" spans="3:22" ht="16.5" customHeight="1">
      <c r="C416" s="8">
        <v>2278300011</v>
      </c>
      <c r="D416" s="7">
        <v>3878945</v>
      </c>
      <c r="E416" s="12"/>
      <c r="G416" s="7" t="s">
        <v>34840</v>
      </c>
      <c r="H416" s="7" t="s">
        <v>32737</v>
      </c>
      <c r="I416" s="7" t="s">
        <v>34836</v>
      </c>
      <c r="J416" s="7" t="s">
        <v>34841</v>
      </c>
      <c r="K416" s="7" t="s">
        <v>34842</v>
      </c>
      <c r="L416" s="7" t="s">
        <v>45</v>
      </c>
      <c r="M416" s="7" t="s">
        <v>33060</v>
      </c>
      <c r="N416" s="7" t="s">
        <v>47</v>
      </c>
      <c r="O416" s="7">
        <v>10</v>
      </c>
      <c r="P416" s="7" t="s">
        <v>966</v>
      </c>
      <c r="Q416" s="7">
        <v>68111</v>
      </c>
      <c r="S416" s="7" t="s">
        <v>34839</v>
      </c>
      <c r="T416" s="7">
        <v>19981201</v>
      </c>
      <c r="U416" s="7">
        <v>439</v>
      </c>
      <c r="V416" s="7">
        <v>201903</v>
      </c>
    </row>
    <row r="417" spans="3:22" ht="16.5" customHeight="1">
      <c r="C417" s="8">
        <v>2228302203</v>
      </c>
      <c r="D417" s="7">
        <v>3878944</v>
      </c>
      <c r="E417" s="12"/>
      <c r="G417" s="7" t="s">
        <v>34843</v>
      </c>
      <c r="H417" s="7" t="s">
        <v>32737</v>
      </c>
      <c r="I417" s="7" t="s">
        <v>34836</v>
      </c>
      <c r="J417" s="7" t="s">
        <v>34844</v>
      </c>
      <c r="K417" s="7" t="s">
        <v>34845</v>
      </c>
      <c r="L417" s="7" t="s">
        <v>45</v>
      </c>
      <c r="M417" s="7" t="s">
        <v>33060</v>
      </c>
      <c r="N417" s="7" t="s">
        <v>47</v>
      </c>
      <c r="O417" s="7">
        <v>10</v>
      </c>
      <c r="P417" s="7" t="s">
        <v>966</v>
      </c>
      <c r="Q417" s="7">
        <v>68111</v>
      </c>
      <c r="S417" s="7" t="s">
        <v>34839</v>
      </c>
      <c r="T417" s="7">
        <v>19970101</v>
      </c>
      <c r="U417" s="7">
        <v>324</v>
      </c>
      <c r="V417" s="7">
        <v>201903</v>
      </c>
    </row>
    <row r="418" spans="3:22" ht="16.5" customHeight="1">
      <c r="C418" s="8">
        <v>2218300411</v>
      </c>
      <c r="D418" s="7">
        <v>3878947</v>
      </c>
      <c r="E418" s="12"/>
      <c r="G418" s="7" t="s">
        <v>34846</v>
      </c>
      <c r="H418" s="7" t="s">
        <v>32737</v>
      </c>
      <c r="I418" s="7" t="s">
        <v>34836</v>
      </c>
      <c r="J418" s="7" t="s">
        <v>34847</v>
      </c>
      <c r="K418" s="7" t="s">
        <v>34848</v>
      </c>
      <c r="L418" s="7" t="s">
        <v>45</v>
      </c>
      <c r="M418" s="7" t="s">
        <v>33060</v>
      </c>
      <c r="N418" s="7" t="s">
        <v>47</v>
      </c>
      <c r="O418" s="7">
        <v>10</v>
      </c>
      <c r="P418" s="7" t="s">
        <v>966</v>
      </c>
      <c r="Q418" s="7">
        <v>68111</v>
      </c>
      <c r="S418" s="7" t="s">
        <v>34839</v>
      </c>
      <c r="U418" s="7">
        <v>873</v>
      </c>
      <c r="V418" s="7">
        <v>201903</v>
      </c>
    </row>
    <row r="419" spans="3:22" ht="16.5" customHeight="1">
      <c r="C419" s="8">
        <v>2238300038</v>
      </c>
      <c r="D419" s="7">
        <v>3878973</v>
      </c>
      <c r="E419" s="12"/>
      <c r="G419" s="7" t="s">
        <v>34849</v>
      </c>
      <c r="H419" s="7" t="s">
        <v>32737</v>
      </c>
      <c r="I419" s="7" t="s">
        <v>34836</v>
      </c>
      <c r="J419" s="7" t="s">
        <v>34850</v>
      </c>
      <c r="K419" s="7" t="s">
        <v>34851</v>
      </c>
      <c r="L419" s="7" t="s">
        <v>45</v>
      </c>
      <c r="M419" s="7" t="s">
        <v>33060</v>
      </c>
      <c r="N419" s="7" t="s">
        <v>47</v>
      </c>
      <c r="O419" s="7">
        <v>10</v>
      </c>
      <c r="P419" s="7" t="s">
        <v>966</v>
      </c>
      <c r="Q419" s="7">
        <v>68111</v>
      </c>
      <c r="S419" s="7" t="s">
        <v>34839</v>
      </c>
      <c r="T419" s="7">
        <v>19970101</v>
      </c>
      <c r="U419" s="7">
        <v>300</v>
      </c>
      <c r="V419" s="7">
        <v>201903</v>
      </c>
    </row>
    <row r="420" spans="3:22" ht="16.5" customHeight="1">
      <c r="C420" s="8">
        <v>2248300045</v>
      </c>
      <c r="D420" s="7">
        <v>3878946</v>
      </c>
      <c r="E420" s="12"/>
      <c r="G420" s="7" t="s">
        <v>34852</v>
      </c>
      <c r="H420" s="7" t="s">
        <v>32737</v>
      </c>
      <c r="I420" s="7" t="s">
        <v>34836</v>
      </c>
      <c r="J420" s="7" t="s">
        <v>34853</v>
      </c>
      <c r="K420" s="7" t="s">
        <v>34854</v>
      </c>
      <c r="L420" s="7" t="s">
        <v>45</v>
      </c>
      <c r="M420" s="7" t="s">
        <v>33060</v>
      </c>
      <c r="N420" s="7" t="s">
        <v>47</v>
      </c>
      <c r="O420" s="7">
        <v>10</v>
      </c>
      <c r="P420" s="7" t="s">
        <v>966</v>
      </c>
      <c r="Q420" s="7">
        <v>68111</v>
      </c>
      <c r="S420" s="7" t="s">
        <v>34839</v>
      </c>
      <c r="T420" s="7">
        <v>19970101</v>
      </c>
      <c r="U420" s="7">
        <v>1047</v>
      </c>
      <c r="V420" s="7">
        <v>201903</v>
      </c>
    </row>
    <row r="421" spans="3:22" ht="16.5" customHeight="1">
      <c r="C421" s="8">
        <v>3058304224</v>
      </c>
      <c r="D421" s="7">
        <v>3875115</v>
      </c>
      <c r="E421" s="12"/>
      <c r="G421" s="7" t="s">
        <v>34855</v>
      </c>
      <c r="H421" s="7" t="s">
        <v>34856</v>
      </c>
      <c r="I421" s="7" t="s">
        <v>34857</v>
      </c>
      <c r="J421" s="7" t="s">
        <v>34858</v>
      </c>
      <c r="K421" s="7" t="s">
        <v>34859</v>
      </c>
      <c r="L421" s="7" t="s">
        <v>45</v>
      </c>
      <c r="M421" s="7" t="s">
        <v>33060</v>
      </c>
      <c r="N421" s="7" t="s">
        <v>47</v>
      </c>
      <c r="O421" s="7">
        <v>10</v>
      </c>
      <c r="P421" s="7" t="s">
        <v>966</v>
      </c>
      <c r="Q421" s="7">
        <v>68111</v>
      </c>
      <c r="S421" s="7" t="s">
        <v>34839</v>
      </c>
      <c r="T421" s="7">
        <v>20140601</v>
      </c>
      <c r="U421" s="7">
        <v>127</v>
      </c>
      <c r="V421" s="7">
        <v>201903</v>
      </c>
    </row>
    <row r="422" spans="3:22" ht="16.5" customHeight="1">
      <c r="C422" s="8">
        <v>2218300731</v>
      </c>
      <c r="D422" s="7">
        <v>3878977</v>
      </c>
      <c r="E422" s="12"/>
      <c r="G422" s="7" t="s">
        <v>34860</v>
      </c>
      <c r="H422" s="7" t="s">
        <v>32737</v>
      </c>
      <c r="I422" s="7" t="s">
        <v>34836</v>
      </c>
      <c r="J422" s="7" t="s">
        <v>34861</v>
      </c>
      <c r="K422" s="7" t="s">
        <v>34862</v>
      </c>
      <c r="L422" s="7" t="s">
        <v>45</v>
      </c>
      <c r="M422" s="7" t="s">
        <v>33060</v>
      </c>
      <c r="N422" s="7" t="s">
        <v>47</v>
      </c>
      <c r="O422" s="7">
        <v>10</v>
      </c>
      <c r="P422" s="7" t="s">
        <v>966</v>
      </c>
      <c r="Q422" s="7">
        <v>68111</v>
      </c>
      <c r="S422" s="7" t="s">
        <v>34839</v>
      </c>
      <c r="T422" s="7">
        <v>19970101</v>
      </c>
      <c r="U422" s="7">
        <v>156</v>
      </c>
      <c r="V422" s="7">
        <v>201903</v>
      </c>
    </row>
    <row r="423" spans="3:22" ht="16.5" customHeight="1">
      <c r="C423" s="8">
        <v>1168300045</v>
      </c>
      <c r="D423" s="7">
        <v>2485526</v>
      </c>
      <c r="E423" s="12"/>
      <c r="G423" s="7" t="s">
        <v>34863</v>
      </c>
      <c r="H423" s="7" t="s">
        <v>34864</v>
      </c>
      <c r="I423" s="7" t="s">
        <v>33641</v>
      </c>
      <c r="J423" s="7" t="s">
        <v>34865</v>
      </c>
      <c r="K423" s="7" t="s">
        <v>34866</v>
      </c>
      <c r="L423" s="7" t="s">
        <v>45</v>
      </c>
      <c r="M423" s="7" t="s">
        <v>33060</v>
      </c>
      <c r="N423" s="7" t="s">
        <v>47</v>
      </c>
      <c r="O423" s="7">
        <v>10</v>
      </c>
      <c r="P423" s="7" t="s">
        <v>966</v>
      </c>
      <c r="Q423" s="7">
        <v>68112</v>
      </c>
      <c r="S423" s="7" t="s">
        <v>14141</v>
      </c>
      <c r="T423" s="7">
        <v>20000701</v>
      </c>
      <c r="U423" s="7">
        <v>129</v>
      </c>
      <c r="V423" s="7">
        <v>202004</v>
      </c>
    </row>
    <row r="424" spans="3:22" ht="16.5" customHeight="1">
      <c r="C424" s="8">
        <v>2198300311</v>
      </c>
      <c r="D424" s="7">
        <v>2545647</v>
      </c>
      <c r="E424" s="12"/>
      <c r="G424" s="7" t="s">
        <v>34867</v>
      </c>
      <c r="H424" s="7" t="s">
        <v>34868</v>
      </c>
      <c r="I424" s="7" t="s">
        <v>34869</v>
      </c>
      <c r="J424" s="7" t="s">
        <v>34870</v>
      </c>
      <c r="K424" s="7" t="s">
        <v>34871</v>
      </c>
      <c r="L424" s="7" t="s">
        <v>45</v>
      </c>
      <c r="M424" s="7" t="s">
        <v>33060</v>
      </c>
      <c r="N424" s="7" t="s">
        <v>47</v>
      </c>
      <c r="O424" s="7">
        <v>10</v>
      </c>
      <c r="P424" s="7" t="s">
        <v>966</v>
      </c>
      <c r="Q424" s="7">
        <v>68112</v>
      </c>
      <c r="S424" s="7" t="s">
        <v>14141</v>
      </c>
      <c r="U424" s="7">
        <v>172</v>
      </c>
      <c r="V424" s="7">
        <v>202211</v>
      </c>
    </row>
    <row r="425" spans="3:22" ht="16.5" customHeight="1">
      <c r="C425" s="8">
        <v>5048305558</v>
      </c>
      <c r="D425" s="7">
        <v>7689246</v>
      </c>
      <c r="E425" s="12"/>
      <c r="G425" s="7" t="s">
        <v>34872</v>
      </c>
      <c r="H425" s="7" t="s">
        <v>32892</v>
      </c>
      <c r="I425" s="7" t="s">
        <v>34873</v>
      </c>
      <c r="J425" s="7" t="s">
        <v>34874</v>
      </c>
      <c r="K425" s="7" t="s">
        <v>34875</v>
      </c>
      <c r="L425" s="7" t="s">
        <v>45</v>
      </c>
      <c r="M425" s="7" t="s">
        <v>33060</v>
      </c>
      <c r="N425" s="7" t="s">
        <v>47</v>
      </c>
      <c r="O425" s="7">
        <v>10</v>
      </c>
      <c r="P425" s="7" t="s">
        <v>966</v>
      </c>
      <c r="Q425" s="7">
        <v>68112</v>
      </c>
      <c r="S425" s="7" t="s">
        <v>14141</v>
      </c>
      <c r="U425" s="7">
        <v>516</v>
      </c>
      <c r="V425" s="7">
        <v>202004</v>
      </c>
    </row>
    <row r="426" spans="3:22" ht="16.5" customHeight="1">
      <c r="C426" s="8">
        <v>1138300726</v>
      </c>
      <c r="D426" s="7">
        <v>2483759</v>
      </c>
      <c r="E426" s="12"/>
      <c r="G426" s="7" t="s">
        <v>34876</v>
      </c>
      <c r="H426" s="7" t="s">
        <v>34877</v>
      </c>
      <c r="I426" s="7" t="s">
        <v>34878</v>
      </c>
      <c r="J426" s="7" t="s">
        <v>34879</v>
      </c>
      <c r="K426" s="7" t="s">
        <v>34880</v>
      </c>
      <c r="L426" s="7" t="s">
        <v>45</v>
      </c>
      <c r="M426" s="7" t="s">
        <v>33060</v>
      </c>
      <c r="N426" s="7" t="s">
        <v>47</v>
      </c>
      <c r="O426" s="7">
        <v>10</v>
      </c>
      <c r="P426" s="7" t="s">
        <v>966</v>
      </c>
      <c r="Q426" s="7">
        <v>68112</v>
      </c>
      <c r="S426" s="7" t="s">
        <v>14141</v>
      </c>
      <c r="T426" s="7">
        <v>20160222</v>
      </c>
      <c r="U426" s="7">
        <v>1200</v>
      </c>
      <c r="V426" s="7">
        <v>200803</v>
      </c>
    </row>
    <row r="427" spans="3:22" ht="16.5" customHeight="1">
      <c r="C427" s="8">
        <v>5158300067</v>
      </c>
      <c r="D427" s="7">
        <v>2420764</v>
      </c>
      <c r="E427" s="12"/>
      <c r="G427" s="7" t="s">
        <v>34881</v>
      </c>
      <c r="H427" s="7" t="s">
        <v>34882</v>
      </c>
      <c r="I427" s="7" t="s">
        <v>34883</v>
      </c>
      <c r="J427" s="7" t="s">
        <v>34884</v>
      </c>
      <c r="K427" s="7" t="s">
        <v>34885</v>
      </c>
      <c r="L427" s="7" t="s">
        <v>45</v>
      </c>
      <c r="M427" s="7" t="s">
        <v>33060</v>
      </c>
      <c r="N427" s="7" t="s">
        <v>47</v>
      </c>
      <c r="O427" s="7">
        <v>10</v>
      </c>
      <c r="P427" s="7" t="s">
        <v>966</v>
      </c>
      <c r="Q427" s="7">
        <v>68112</v>
      </c>
      <c r="S427" s="7" t="s">
        <v>14141</v>
      </c>
      <c r="T427" s="7">
        <v>19920101</v>
      </c>
      <c r="U427" s="7">
        <v>538</v>
      </c>
      <c r="V427" s="7">
        <v>201903</v>
      </c>
    </row>
    <row r="428" spans="3:22" ht="16.5" customHeight="1">
      <c r="C428" s="8">
        <v>5128300393</v>
      </c>
      <c r="D428" s="7">
        <v>2610699</v>
      </c>
      <c r="E428" s="12"/>
      <c r="G428" s="7" t="s">
        <v>34886</v>
      </c>
      <c r="H428" s="7" t="s">
        <v>34887</v>
      </c>
      <c r="I428" s="7" t="s">
        <v>34869</v>
      </c>
      <c r="J428" s="7" t="s">
        <v>34888</v>
      </c>
      <c r="K428" s="7" t="s">
        <v>34889</v>
      </c>
      <c r="L428" s="7" t="s">
        <v>45</v>
      </c>
      <c r="M428" s="7" t="s">
        <v>33060</v>
      </c>
      <c r="N428" s="7" t="s">
        <v>47</v>
      </c>
      <c r="O428" s="7">
        <v>10</v>
      </c>
      <c r="P428" s="7" t="s">
        <v>966</v>
      </c>
      <c r="Q428" s="7">
        <v>68112</v>
      </c>
      <c r="S428" s="7" t="s">
        <v>14141</v>
      </c>
      <c r="T428" s="7">
        <v>19920101</v>
      </c>
      <c r="U428" s="7">
        <v>620</v>
      </c>
      <c r="V428" s="7">
        <v>200501</v>
      </c>
    </row>
    <row r="429" spans="3:22" ht="16.5" customHeight="1">
      <c r="C429" s="8">
        <v>1178300596</v>
      </c>
      <c r="D429" s="7">
        <v>2299455</v>
      </c>
      <c r="E429" s="12"/>
      <c r="G429" s="7" t="s">
        <v>34890</v>
      </c>
      <c r="H429" s="7" t="s">
        <v>32972</v>
      </c>
      <c r="I429" s="7" t="s">
        <v>34891</v>
      </c>
      <c r="J429" s="7" t="s">
        <v>34892</v>
      </c>
      <c r="K429" s="7" t="s">
        <v>34893</v>
      </c>
      <c r="L429" s="7" t="s">
        <v>45</v>
      </c>
      <c r="M429" s="7" t="s">
        <v>33060</v>
      </c>
      <c r="N429" s="7" t="s">
        <v>47</v>
      </c>
      <c r="O429" s="7">
        <v>10</v>
      </c>
      <c r="P429" s="7" t="s">
        <v>966</v>
      </c>
      <c r="Q429" s="7">
        <v>68112</v>
      </c>
      <c r="S429" s="7" t="s">
        <v>14141</v>
      </c>
      <c r="U429" s="7">
        <v>69</v>
      </c>
      <c r="V429" s="7">
        <v>201605</v>
      </c>
    </row>
    <row r="430" spans="3:22" ht="16.5" customHeight="1">
      <c r="C430" s="8">
        <v>1278300502</v>
      </c>
      <c r="D430" s="7">
        <v>2506361</v>
      </c>
      <c r="E430" s="12"/>
      <c r="G430" s="7" t="s">
        <v>34894</v>
      </c>
      <c r="H430" s="7" t="s">
        <v>34895</v>
      </c>
      <c r="I430" s="7" t="s">
        <v>34896</v>
      </c>
      <c r="J430" s="7" t="s">
        <v>34897</v>
      </c>
      <c r="K430" s="7" t="s">
        <v>34898</v>
      </c>
      <c r="L430" s="7" t="s">
        <v>45</v>
      </c>
      <c r="M430" s="7" t="s">
        <v>33060</v>
      </c>
      <c r="N430" s="7" t="s">
        <v>47</v>
      </c>
      <c r="O430" s="7">
        <v>10</v>
      </c>
      <c r="P430" s="7" t="s">
        <v>966</v>
      </c>
      <c r="Q430" s="7">
        <v>68112</v>
      </c>
      <c r="S430" s="7" t="s">
        <v>14141</v>
      </c>
      <c r="T430" s="7">
        <v>19941118</v>
      </c>
      <c r="U430" s="7">
        <v>178</v>
      </c>
      <c r="V430" s="7">
        <v>202004</v>
      </c>
    </row>
    <row r="431" spans="3:22" ht="16.5" customHeight="1">
      <c r="C431" s="8">
        <v>1388302738</v>
      </c>
      <c r="D431" s="7">
        <v>4124538</v>
      </c>
      <c r="E431" s="12"/>
      <c r="G431" s="7" t="s">
        <v>34899</v>
      </c>
      <c r="H431" s="7" t="s">
        <v>13779</v>
      </c>
      <c r="I431" s="7" t="s">
        <v>14141</v>
      </c>
      <c r="J431" s="7" t="s">
        <v>34900</v>
      </c>
      <c r="K431" s="7" t="s">
        <v>34901</v>
      </c>
      <c r="L431" s="7" t="s">
        <v>45</v>
      </c>
      <c r="M431" s="7" t="s">
        <v>33060</v>
      </c>
      <c r="N431" s="7" t="s">
        <v>47</v>
      </c>
      <c r="O431" s="7">
        <v>10</v>
      </c>
      <c r="P431" s="7" t="s">
        <v>966</v>
      </c>
      <c r="Q431" s="7">
        <v>68112</v>
      </c>
      <c r="S431" s="7" t="s">
        <v>14141</v>
      </c>
      <c r="T431" s="7">
        <v>20081101</v>
      </c>
      <c r="U431" s="7">
        <v>217</v>
      </c>
      <c r="V431" s="7">
        <v>201903</v>
      </c>
    </row>
    <row r="432" spans="3:22" ht="16.5" customHeight="1">
      <c r="C432" s="8">
        <v>4108302606</v>
      </c>
      <c r="D432" s="7">
        <v>2297787</v>
      </c>
      <c r="E432" s="12"/>
      <c r="G432" s="7" t="s">
        <v>34902</v>
      </c>
      <c r="H432" s="7" t="s">
        <v>4142</v>
      </c>
      <c r="J432" s="7" t="s">
        <v>34903</v>
      </c>
      <c r="K432" s="7" t="s">
        <v>34904</v>
      </c>
      <c r="L432" s="7" t="s">
        <v>45</v>
      </c>
      <c r="M432" s="7" t="s">
        <v>33060</v>
      </c>
      <c r="N432" s="7" t="s">
        <v>47</v>
      </c>
      <c r="O432" s="7">
        <v>10</v>
      </c>
      <c r="P432" s="7" t="s">
        <v>966</v>
      </c>
      <c r="Q432" s="7">
        <v>68112</v>
      </c>
      <c r="S432" s="7" t="s">
        <v>14141</v>
      </c>
      <c r="T432" s="7">
        <v>19920211</v>
      </c>
      <c r="U432" s="7">
        <v>111</v>
      </c>
      <c r="V432" s="7">
        <v>201605</v>
      </c>
    </row>
    <row r="433" spans="3:22" ht="16.5" customHeight="1">
      <c r="C433" s="8">
        <v>3088300697</v>
      </c>
      <c r="D433" s="7">
        <v>1795018</v>
      </c>
      <c r="E433" s="12"/>
      <c r="G433" s="7" t="s">
        <v>34905</v>
      </c>
      <c r="H433" s="7" t="s">
        <v>15071</v>
      </c>
      <c r="I433" s="7" t="s">
        <v>34906</v>
      </c>
      <c r="J433" s="7" t="s">
        <v>34907</v>
      </c>
      <c r="K433" s="7" t="s">
        <v>34908</v>
      </c>
      <c r="L433" s="7" t="s">
        <v>45</v>
      </c>
      <c r="M433" s="7" t="s">
        <v>33060</v>
      </c>
      <c r="N433" s="7" t="s">
        <v>47</v>
      </c>
      <c r="O433" s="7">
        <v>10</v>
      </c>
      <c r="P433" s="7" t="s">
        <v>966</v>
      </c>
      <c r="Q433" s="7">
        <v>68112</v>
      </c>
      <c r="S433" s="7" t="s">
        <v>14141</v>
      </c>
      <c r="T433" s="7">
        <v>19190203</v>
      </c>
      <c r="U433" s="7">
        <v>83</v>
      </c>
      <c r="V433" s="7">
        <v>201604</v>
      </c>
    </row>
    <row r="434" spans="3:22" ht="16.5" customHeight="1">
      <c r="C434" s="8">
        <v>3058301284</v>
      </c>
      <c r="D434" s="7">
        <v>2552361</v>
      </c>
      <c r="E434" s="12"/>
      <c r="G434" s="7" t="s">
        <v>34909</v>
      </c>
      <c r="H434" s="7" t="s">
        <v>34910</v>
      </c>
      <c r="I434" s="7" t="s">
        <v>34911</v>
      </c>
      <c r="J434" s="7" t="s">
        <v>34912</v>
      </c>
      <c r="K434" s="7" t="s">
        <v>34913</v>
      </c>
      <c r="L434" s="7" t="s">
        <v>45</v>
      </c>
      <c r="M434" s="7" t="s">
        <v>33060</v>
      </c>
      <c r="N434" s="7" t="s">
        <v>47</v>
      </c>
      <c r="O434" s="7">
        <v>10</v>
      </c>
      <c r="P434" s="7" t="s">
        <v>966</v>
      </c>
      <c r="Q434" s="7">
        <v>68112</v>
      </c>
      <c r="S434" s="7" t="s">
        <v>14141</v>
      </c>
      <c r="T434" s="7">
        <v>19920601</v>
      </c>
      <c r="U434" s="7">
        <v>141</v>
      </c>
      <c r="V434" s="7">
        <v>201604</v>
      </c>
    </row>
    <row r="435" spans="3:22" ht="16.5" customHeight="1">
      <c r="C435" s="8">
        <v>3118301218</v>
      </c>
      <c r="D435" s="7">
        <v>2370729</v>
      </c>
      <c r="E435" s="12"/>
      <c r="G435" s="7" t="s">
        <v>34914</v>
      </c>
      <c r="H435" s="7" t="s">
        <v>13827</v>
      </c>
      <c r="I435" s="7" t="s">
        <v>34915</v>
      </c>
      <c r="J435" s="7" t="s">
        <v>34916</v>
      </c>
      <c r="K435" s="7" t="s">
        <v>34798</v>
      </c>
      <c r="L435" s="7" t="s">
        <v>45</v>
      </c>
      <c r="M435" s="7" t="s">
        <v>33060</v>
      </c>
      <c r="N435" s="7" t="s">
        <v>47</v>
      </c>
      <c r="O435" s="7">
        <v>10</v>
      </c>
      <c r="P435" s="7" t="s">
        <v>966</v>
      </c>
      <c r="Q435" s="7">
        <v>68112</v>
      </c>
      <c r="S435" s="7" t="s">
        <v>14141</v>
      </c>
      <c r="T435" s="7">
        <v>19610513</v>
      </c>
      <c r="U435" s="7">
        <v>1032</v>
      </c>
      <c r="V435" s="7">
        <v>202211</v>
      </c>
    </row>
    <row r="436" spans="3:22" ht="16.5" customHeight="1">
      <c r="C436" s="8">
        <v>1288303593</v>
      </c>
      <c r="D436" s="7">
        <v>4163594</v>
      </c>
      <c r="E436" s="12"/>
      <c r="G436" s="7" t="s">
        <v>34917</v>
      </c>
      <c r="H436" s="7" t="s">
        <v>34918</v>
      </c>
      <c r="I436" s="7" t="s">
        <v>26275</v>
      </c>
      <c r="J436" s="7" t="s">
        <v>34919</v>
      </c>
      <c r="K436" s="7" t="s">
        <v>34920</v>
      </c>
      <c r="L436" s="7" t="s">
        <v>45</v>
      </c>
      <c r="M436" s="7" t="s">
        <v>33060</v>
      </c>
      <c r="N436" s="7" t="s">
        <v>47</v>
      </c>
      <c r="O436" s="7">
        <v>10</v>
      </c>
      <c r="P436" s="7" t="s">
        <v>966</v>
      </c>
      <c r="Q436" s="7">
        <v>68112</v>
      </c>
      <c r="S436" s="7" t="s">
        <v>14141</v>
      </c>
      <c r="T436" s="7">
        <v>19960301</v>
      </c>
      <c r="U436" s="7">
        <v>132</v>
      </c>
      <c r="V436" s="7">
        <v>201903</v>
      </c>
    </row>
    <row r="437" spans="3:22" ht="16.5" customHeight="1">
      <c r="C437" s="8">
        <v>4128301898</v>
      </c>
      <c r="D437" s="7">
        <v>3734518</v>
      </c>
      <c r="E437" s="12"/>
      <c r="G437" s="7" t="s">
        <v>34921</v>
      </c>
      <c r="H437" s="7" t="s">
        <v>32740</v>
      </c>
      <c r="I437" s="7" t="s">
        <v>26275</v>
      </c>
      <c r="J437" s="7" t="s">
        <v>34922</v>
      </c>
      <c r="K437" s="7" t="s">
        <v>34923</v>
      </c>
      <c r="L437" s="7" t="s">
        <v>45</v>
      </c>
      <c r="M437" s="7" t="s">
        <v>33060</v>
      </c>
      <c r="N437" s="7" t="s">
        <v>47</v>
      </c>
      <c r="O437" s="7">
        <v>10</v>
      </c>
      <c r="P437" s="7" t="s">
        <v>966</v>
      </c>
      <c r="Q437" s="7">
        <v>68112</v>
      </c>
      <c r="S437" s="7" t="s">
        <v>14141</v>
      </c>
      <c r="T437" s="7">
        <v>19930215</v>
      </c>
      <c r="U437" s="7">
        <v>113</v>
      </c>
      <c r="V437" s="7">
        <v>201604</v>
      </c>
    </row>
    <row r="438" spans="3:22" ht="16.5" customHeight="1">
      <c r="C438" s="8">
        <v>6198300049</v>
      </c>
      <c r="D438" s="7">
        <v>2586232</v>
      </c>
      <c r="E438" s="12"/>
      <c r="G438" s="7" t="s">
        <v>34924</v>
      </c>
      <c r="H438" s="7" t="s">
        <v>34925</v>
      </c>
      <c r="I438" s="7" t="s">
        <v>34869</v>
      </c>
      <c r="J438" s="7" t="s">
        <v>34926</v>
      </c>
      <c r="K438" s="7" t="s">
        <v>34927</v>
      </c>
      <c r="L438" s="7" t="s">
        <v>45</v>
      </c>
      <c r="M438" s="7" t="s">
        <v>33060</v>
      </c>
      <c r="N438" s="7" t="s">
        <v>47</v>
      </c>
      <c r="O438" s="7">
        <v>10</v>
      </c>
      <c r="P438" s="7" t="s">
        <v>966</v>
      </c>
      <c r="Q438" s="7">
        <v>68112</v>
      </c>
      <c r="S438" s="7" t="s">
        <v>14141</v>
      </c>
      <c r="T438" s="7">
        <v>19920529</v>
      </c>
      <c r="U438" s="7">
        <v>113</v>
      </c>
      <c r="V438" s="7">
        <v>202004</v>
      </c>
    </row>
    <row r="439" spans="3:22" ht="16.5" customHeight="1">
      <c r="C439" s="8">
        <v>6148300025</v>
      </c>
      <c r="D439" s="7">
        <v>2583424</v>
      </c>
      <c r="E439" s="12"/>
      <c r="G439" s="7" t="s">
        <v>34928</v>
      </c>
      <c r="H439" s="7" t="s">
        <v>34929</v>
      </c>
      <c r="I439" s="7" t="s">
        <v>34930</v>
      </c>
      <c r="J439" s="7" t="s">
        <v>34931</v>
      </c>
      <c r="K439" s="7" t="s">
        <v>34932</v>
      </c>
      <c r="L439" s="7" t="s">
        <v>45</v>
      </c>
      <c r="M439" s="7" t="s">
        <v>33060</v>
      </c>
      <c r="N439" s="7" t="s">
        <v>47</v>
      </c>
      <c r="O439" s="7">
        <v>10</v>
      </c>
      <c r="P439" s="7" t="s">
        <v>966</v>
      </c>
      <c r="Q439" s="7">
        <v>68112</v>
      </c>
      <c r="S439" s="7" t="s">
        <v>14141</v>
      </c>
      <c r="T439" s="7">
        <v>19921101</v>
      </c>
      <c r="U439" s="7">
        <v>600</v>
      </c>
      <c r="V439" s="7">
        <v>201604</v>
      </c>
    </row>
    <row r="440" spans="3:22" ht="16.5" customHeight="1">
      <c r="C440" s="8">
        <v>1228302669</v>
      </c>
      <c r="D440" s="7">
        <v>2314717</v>
      </c>
      <c r="E440" s="12"/>
      <c r="G440" s="7" t="s">
        <v>34933</v>
      </c>
      <c r="H440" s="7" t="s">
        <v>34934</v>
      </c>
      <c r="I440" s="7" t="s">
        <v>34333</v>
      </c>
      <c r="J440" s="7" t="s">
        <v>34935</v>
      </c>
      <c r="K440" s="7" t="s">
        <v>34936</v>
      </c>
      <c r="L440" s="7" t="s">
        <v>45</v>
      </c>
      <c r="M440" s="7" t="s">
        <v>33060</v>
      </c>
      <c r="N440" s="7" t="s">
        <v>47</v>
      </c>
      <c r="O440" s="7">
        <v>10</v>
      </c>
      <c r="P440" s="7" t="s">
        <v>966</v>
      </c>
      <c r="Q440" s="7">
        <v>68112</v>
      </c>
      <c r="S440" s="7" t="s">
        <v>14141</v>
      </c>
      <c r="T440" s="7">
        <v>19881224</v>
      </c>
      <c r="U440" s="7">
        <v>507</v>
      </c>
      <c r="V440" s="7">
        <v>200803</v>
      </c>
    </row>
    <row r="441" spans="3:22" ht="16.5" customHeight="1">
      <c r="C441" s="8">
        <v>3078300092</v>
      </c>
      <c r="D441" s="7">
        <v>7464153</v>
      </c>
      <c r="E441" s="12"/>
      <c r="G441" s="7" t="s">
        <v>34937</v>
      </c>
      <c r="H441" s="7" t="s">
        <v>34938</v>
      </c>
      <c r="J441" s="7" t="s">
        <v>34939</v>
      </c>
      <c r="K441" s="7" t="s">
        <v>34940</v>
      </c>
      <c r="L441" s="7" t="s">
        <v>45</v>
      </c>
      <c r="M441" s="7" t="s">
        <v>33060</v>
      </c>
      <c r="N441" s="7" t="s">
        <v>47</v>
      </c>
      <c r="O441" s="7">
        <v>10</v>
      </c>
      <c r="P441" s="7" t="s">
        <v>966</v>
      </c>
      <c r="Q441" s="7">
        <v>68112</v>
      </c>
      <c r="S441" s="7" t="s">
        <v>14141</v>
      </c>
      <c r="U441" s="7">
        <v>57</v>
      </c>
      <c r="V441" s="7">
        <v>201903</v>
      </c>
    </row>
    <row r="442" spans="3:22" ht="16.5" customHeight="1">
      <c r="C442" s="8">
        <v>4158300016</v>
      </c>
      <c r="D442" s="7">
        <v>2958751</v>
      </c>
      <c r="E442" s="12"/>
      <c r="G442" s="7" t="s">
        <v>34941</v>
      </c>
      <c r="H442" s="7" t="s">
        <v>34942</v>
      </c>
      <c r="I442" s="7" t="s">
        <v>10276</v>
      </c>
      <c r="J442" s="7" t="s">
        <v>34943</v>
      </c>
      <c r="K442" s="7" t="s">
        <v>34944</v>
      </c>
      <c r="L442" s="7" t="s">
        <v>45</v>
      </c>
      <c r="M442" s="7" t="s">
        <v>33060</v>
      </c>
      <c r="N442" s="7" t="s">
        <v>47</v>
      </c>
      <c r="O442" s="7">
        <v>10</v>
      </c>
      <c r="P442" s="7" t="s">
        <v>966</v>
      </c>
      <c r="Q442" s="7">
        <v>68112</v>
      </c>
      <c r="S442" s="7" t="s">
        <v>14141</v>
      </c>
      <c r="T442" s="7">
        <v>19930111</v>
      </c>
      <c r="U442" s="7">
        <v>279</v>
      </c>
      <c r="V442" s="7">
        <v>201604</v>
      </c>
    </row>
    <row r="443" spans="3:22" ht="16.5" customHeight="1">
      <c r="C443" s="8">
        <v>1248304760</v>
      </c>
      <c r="D443" s="7">
        <v>2502391</v>
      </c>
      <c r="E443" s="12"/>
      <c r="G443" s="7" t="s">
        <v>34945</v>
      </c>
      <c r="H443" s="7" t="s">
        <v>34946</v>
      </c>
      <c r="I443" s="7" t="s">
        <v>34947</v>
      </c>
      <c r="J443" s="7" t="s">
        <v>34948</v>
      </c>
      <c r="K443" s="7" t="s">
        <v>34949</v>
      </c>
      <c r="L443" s="7" t="s">
        <v>45</v>
      </c>
      <c r="M443" s="7" t="s">
        <v>33060</v>
      </c>
      <c r="N443" s="7" t="s">
        <v>47</v>
      </c>
      <c r="O443" s="7">
        <v>10</v>
      </c>
      <c r="P443" s="7" t="s">
        <v>966</v>
      </c>
      <c r="Q443" s="7">
        <v>68112</v>
      </c>
      <c r="S443" s="7" t="s">
        <v>14141</v>
      </c>
      <c r="U443" s="7">
        <v>77</v>
      </c>
      <c r="V443" s="7">
        <v>201903</v>
      </c>
    </row>
    <row r="444" spans="3:22" ht="16.5" customHeight="1">
      <c r="C444" s="8">
        <v>5058300022</v>
      </c>
      <c r="D444" s="7">
        <v>2408357</v>
      </c>
      <c r="E444" s="12"/>
      <c r="G444" s="7" t="s">
        <v>34950</v>
      </c>
      <c r="H444" s="7" t="s">
        <v>34951</v>
      </c>
      <c r="I444" s="7" t="s">
        <v>34952</v>
      </c>
      <c r="J444" s="7" t="s">
        <v>34953</v>
      </c>
      <c r="K444" s="7" t="s">
        <v>34954</v>
      </c>
      <c r="L444" s="7" t="s">
        <v>45</v>
      </c>
      <c r="M444" s="7" t="s">
        <v>33060</v>
      </c>
      <c r="N444" s="7" t="s">
        <v>47</v>
      </c>
      <c r="O444" s="7">
        <v>10</v>
      </c>
      <c r="P444" s="7" t="s">
        <v>966</v>
      </c>
      <c r="Q444" s="7">
        <v>68112</v>
      </c>
      <c r="S444" s="7" t="s">
        <v>14141</v>
      </c>
      <c r="T444" s="7">
        <v>19920101</v>
      </c>
      <c r="U444" s="7">
        <v>386</v>
      </c>
      <c r="V444" s="7">
        <v>201604</v>
      </c>
    </row>
    <row r="445" spans="3:22" ht="16.5" customHeight="1">
      <c r="C445" s="8">
        <v>2278301475</v>
      </c>
      <c r="D445" s="7">
        <v>3094769</v>
      </c>
      <c r="E445" s="12"/>
      <c r="G445" s="7" t="s">
        <v>34955</v>
      </c>
      <c r="H445" s="7" t="s">
        <v>3221</v>
      </c>
      <c r="I445" s="7" t="s">
        <v>34956</v>
      </c>
      <c r="J445" s="7" t="s">
        <v>34957</v>
      </c>
      <c r="K445" s="7" t="s">
        <v>34958</v>
      </c>
      <c r="L445" s="7" t="s">
        <v>45</v>
      </c>
      <c r="M445" s="7" t="s">
        <v>33060</v>
      </c>
      <c r="N445" s="7" t="s">
        <v>47</v>
      </c>
      <c r="O445" s="7">
        <v>10</v>
      </c>
      <c r="P445" s="7" t="s">
        <v>966</v>
      </c>
      <c r="Q445" s="7">
        <v>68112</v>
      </c>
      <c r="S445" s="7" t="s">
        <v>14141</v>
      </c>
      <c r="T445" s="7">
        <v>19190101</v>
      </c>
      <c r="U445" s="7">
        <v>426</v>
      </c>
      <c r="V445" s="7">
        <v>200803</v>
      </c>
    </row>
    <row r="446" spans="3:22" ht="16.5" customHeight="1">
      <c r="C446" s="8">
        <v>3088303559</v>
      </c>
      <c r="D446" s="7">
        <v>2215978</v>
      </c>
      <c r="E446" s="12"/>
      <c r="G446" s="7" t="s">
        <v>34959</v>
      </c>
      <c r="H446" s="7" t="s">
        <v>34960</v>
      </c>
      <c r="I446" s="7" t="s">
        <v>34961</v>
      </c>
      <c r="J446" s="7" t="s">
        <v>34962</v>
      </c>
      <c r="K446" s="7" t="s">
        <v>34963</v>
      </c>
      <c r="L446" s="7" t="s">
        <v>45</v>
      </c>
      <c r="M446" s="7" t="s">
        <v>33060</v>
      </c>
      <c r="N446" s="7" t="s">
        <v>47</v>
      </c>
      <c r="O446" s="7">
        <v>10</v>
      </c>
      <c r="P446" s="7" t="s">
        <v>966</v>
      </c>
      <c r="Q446" s="7">
        <v>68112</v>
      </c>
      <c r="S446" s="7" t="s">
        <v>14141</v>
      </c>
      <c r="T446" s="7">
        <v>19900224</v>
      </c>
      <c r="U446" s="7">
        <v>215</v>
      </c>
      <c r="V446" s="7">
        <v>200402</v>
      </c>
    </row>
    <row r="447" spans="3:22" ht="16.5" customHeight="1">
      <c r="C447" s="8">
        <v>6038300952</v>
      </c>
      <c r="D447" s="7">
        <v>3124702</v>
      </c>
      <c r="E447" s="12"/>
      <c r="G447" s="7" t="s">
        <v>34964</v>
      </c>
      <c r="H447" s="7" t="s">
        <v>8983</v>
      </c>
      <c r="I447" s="7" t="s">
        <v>34965</v>
      </c>
      <c r="J447" s="7" t="s">
        <v>34966</v>
      </c>
      <c r="K447" s="7" t="s">
        <v>34967</v>
      </c>
      <c r="L447" s="7" t="s">
        <v>45</v>
      </c>
      <c r="M447" s="7" t="s">
        <v>33060</v>
      </c>
      <c r="N447" s="7" t="s">
        <v>47</v>
      </c>
      <c r="O447" s="7">
        <v>10</v>
      </c>
      <c r="P447" s="7" t="s">
        <v>966</v>
      </c>
      <c r="Q447" s="7">
        <v>68112</v>
      </c>
      <c r="S447" s="7" t="s">
        <v>14141</v>
      </c>
      <c r="T447" s="7">
        <v>19800101</v>
      </c>
      <c r="U447" s="7">
        <v>800</v>
      </c>
      <c r="V447" s="7">
        <v>200803</v>
      </c>
    </row>
    <row r="448" spans="3:22" ht="16.5" customHeight="1">
      <c r="C448" s="8">
        <v>2108302118</v>
      </c>
      <c r="D448" s="7">
        <v>2537155</v>
      </c>
      <c r="E448" s="12"/>
      <c r="G448" s="7" t="s">
        <v>34968</v>
      </c>
      <c r="H448" s="7" t="s">
        <v>34969</v>
      </c>
      <c r="I448" s="7" t="s">
        <v>34869</v>
      </c>
      <c r="J448" s="7" t="s">
        <v>34970</v>
      </c>
      <c r="K448" s="7" t="s">
        <v>34971</v>
      </c>
      <c r="L448" s="7" t="s">
        <v>45</v>
      </c>
      <c r="M448" s="7" t="s">
        <v>33060</v>
      </c>
      <c r="N448" s="7" t="s">
        <v>47</v>
      </c>
      <c r="O448" s="7">
        <v>10</v>
      </c>
      <c r="P448" s="7" t="s">
        <v>966</v>
      </c>
      <c r="Q448" s="7">
        <v>68112</v>
      </c>
      <c r="S448" s="7" t="s">
        <v>14141</v>
      </c>
      <c r="U448" s="7">
        <v>10000</v>
      </c>
      <c r="V448" s="7">
        <v>200812</v>
      </c>
    </row>
    <row r="449" spans="3:22" ht="16.5" customHeight="1">
      <c r="C449" s="8">
        <v>5058301467</v>
      </c>
      <c r="D449" s="7">
        <v>3118726</v>
      </c>
      <c r="E449" s="12"/>
      <c r="G449" s="7" t="s">
        <v>34972</v>
      </c>
      <c r="H449" s="7" t="s">
        <v>5570</v>
      </c>
      <c r="I449" s="7" t="s">
        <v>34956</v>
      </c>
      <c r="J449" s="7" t="s">
        <v>34973</v>
      </c>
      <c r="K449" s="7" t="s">
        <v>34974</v>
      </c>
      <c r="L449" s="7" t="s">
        <v>45</v>
      </c>
      <c r="M449" s="7" t="s">
        <v>33060</v>
      </c>
      <c r="N449" s="7" t="s">
        <v>47</v>
      </c>
      <c r="O449" s="7">
        <v>10</v>
      </c>
      <c r="P449" s="7" t="s">
        <v>966</v>
      </c>
      <c r="Q449" s="7">
        <v>68112</v>
      </c>
      <c r="S449" s="7" t="s">
        <v>14141</v>
      </c>
      <c r="T449" s="7">
        <v>19920101</v>
      </c>
      <c r="U449" s="7">
        <v>384</v>
      </c>
      <c r="V449" s="7">
        <v>201903</v>
      </c>
    </row>
    <row r="450" spans="3:22" ht="16.5" customHeight="1">
      <c r="C450" s="8">
        <v>2198300359</v>
      </c>
      <c r="D450" s="7">
        <v>2545650</v>
      </c>
      <c r="E450" s="12"/>
      <c r="G450" s="7" t="s">
        <v>34975</v>
      </c>
      <c r="H450" s="7" t="s">
        <v>32770</v>
      </c>
      <c r="I450" s="7" t="s">
        <v>34976</v>
      </c>
      <c r="J450" s="7" t="s">
        <v>34977</v>
      </c>
      <c r="K450" s="7" t="s">
        <v>34978</v>
      </c>
      <c r="L450" s="7" t="s">
        <v>45</v>
      </c>
      <c r="M450" s="7" t="s">
        <v>33060</v>
      </c>
      <c r="N450" s="7" t="s">
        <v>47</v>
      </c>
      <c r="O450" s="7">
        <v>10</v>
      </c>
      <c r="P450" s="7" t="s">
        <v>966</v>
      </c>
      <c r="Q450" s="7">
        <v>68112</v>
      </c>
      <c r="S450" s="7" t="s">
        <v>14141</v>
      </c>
      <c r="T450" s="7">
        <v>19880501</v>
      </c>
      <c r="U450" s="7">
        <v>1756</v>
      </c>
      <c r="V450" s="7">
        <v>200803</v>
      </c>
    </row>
    <row r="451" spans="3:22" ht="16.5" customHeight="1">
      <c r="C451" s="8">
        <v>3158301563</v>
      </c>
      <c r="D451" s="7">
        <v>2611545</v>
      </c>
      <c r="E451" s="12"/>
      <c r="G451" s="7" t="s">
        <v>34979</v>
      </c>
      <c r="H451" s="7" t="s">
        <v>3472</v>
      </c>
      <c r="I451" s="7" t="s">
        <v>34869</v>
      </c>
      <c r="J451" s="7" t="s">
        <v>34980</v>
      </c>
      <c r="K451" s="7" t="s">
        <v>34981</v>
      </c>
      <c r="L451" s="7" t="s">
        <v>45</v>
      </c>
      <c r="M451" s="7" t="s">
        <v>33060</v>
      </c>
      <c r="N451" s="7" t="s">
        <v>47</v>
      </c>
      <c r="O451" s="7">
        <v>10</v>
      </c>
      <c r="P451" s="7" t="s">
        <v>966</v>
      </c>
      <c r="Q451" s="7">
        <v>68112</v>
      </c>
      <c r="S451" s="7" t="s">
        <v>14141</v>
      </c>
      <c r="T451" s="7">
        <v>19930213</v>
      </c>
      <c r="U451" s="7">
        <v>245</v>
      </c>
      <c r="V451" s="7">
        <v>200501</v>
      </c>
    </row>
    <row r="452" spans="3:22" ht="16.5" customHeight="1">
      <c r="C452" s="8">
        <v>4168303049</v>
      </c>
      <c r="D452" s="7">
        <v>2563428</v>
      </c>
      <c r="E452" s="12"/>
      <c r="G452" s="7" t="s">
        <v>34982</v>
      </c>
      <c r="H452" s="7" t="s">
        <v>34983</v>
      </c>
      <c r="J452" s="7" t="s">
        <v>34984</v>
      </c>
      <c r="K452" s="7" t="s">
        <v>34985</v>
      </c>
      <c r="L452" s="7" t="s">
        <v>45</v>
      </c>
      <c r="M452" s="7" t="s">
        <v>33060</v>
      </c>
      <c r="N452" s="7" t="s">
        <v>47</v>
      </c>
      <c r="O452" s="7">
        <v>10</v>
      </c>
      <c r="P452" s="7" t="s">
        <v>966</v>
      </c>
      <c r="Q452" s="7">
        <v>68112</v>
      </c>
      <c r="S452" s="7" t="s">
        <v>14141</v>
      </c>
      <c r="T452" s="7">
        <v>19930210</v>
      </c>
      <c r="U452" s="7">
        <v>289</v>
      </c>
      <c r="V452" s="7">
        <v>202004</v>
      </c>
    </row>
    <row r="453" spans="3:22" ht="16.5" customHeight="1">
      <c r="C453" s="8">
        <v>2248300026</v>
      </c>
      <c r="D453" s="7">
        <v>3093752</v>
      </c>
      <c r="E453" s="12"/>
      <c r="G453" s="7" t="s">
        <v>34986</v>
      </c>
      <c r="H453" s="7" t="s">
        <v>34987</v>
      </c>
      <c r="I453" s="7" t="s">
        <v>34988</v>
      </c>
      <c r="J453" s="7" t="s">
        <v>34989</v>
      </c>
      <c r="K453" s="7" t="s">
        <v>34990</v>
      </c>
      <c r="L453" s="7" t="s">
        <v>45</v>
      </c>
      <c r="M453" s="7" t="s">
        <v>33060</v>
      </c>
      <c r="N453" s="7" t="s">
        <v>47</v>
      </c>
      <c r="O453" s="7">
        <v>10</v>
      </c>
      <c r="P453" s="7" t="s">
        <v>966</v>
      </c>
      <c r="Q453" s="7">
        <v>68112</v>
      </c>
      <c r="S453" s="7" t="s">
        <v>14141</v>
      </c>
      <c r="T453" s="7">
        <v>19700623</v>
      </c>
      <c r="U453" s="7">
        <v>1076</v>
      </c>
      <c r="V453" s="7">
        <v>202211</v>
      </c>
    </row>
    <row r="454" spans="3:22" ht="16.5" customHeight="1">
      <c r="C454" s="8">
        <v>1218300708</v>
      </c>
      <c r="D454" s="7">
        <v>2492491</v>
      </c>
      <c r="E454" s="12"/>
      <c r="G454" s="7" t="s">
        <v>34991</v>
      </c>
      <c r="H454" s="7" t="s">
        <v>34992</v>
      </c>
      <c r="I454" s="7" t="s">
        <v>34333</v>
      </c>
      <c r="J454" s="7" t="s">
        <v>34993</v>
      </c>
      <c r="K454" s="7" t="s">
        <v>34994</v>
      </c>
      <c r="L454" s="7" t="s">
        <v>45</v>
      </c>
      <c r="M454" s="7" t="s">
        <v>33060</v>
      </c>
      <c r="N454" s="7" t="s">
        <v>47</v>
      </c>
      <c r="O454" s="7">
        <v>10</v>
      </c>
      <c r="P454" s="7" t="s">
        <v>966</v>
      </c>
      <c r="Q454" s="7">
        <v>68112</v>
      </c>
      <c r="S454" s="7" t="s">
        <v>14141</v>
      </c>
      <c r="T454" s="7">
        <v>19910801</v>
      </c>
      <c r="U454" s="7">
        <v>507</v>
      </c>
      <c r="V454" s="7">
        <v>200803</v>
      </c>
    </row>
    <row r="455" spans="3:22" ht="16.5" customHeight="1">
      <c r="C455" s="8">
        <v>1028301012</v>
      </c>
      <c r="D455" s="7">
        <v>2964197</v>
      </c>
      <c r="E455" s="12"/>
      <c r="G455" s="7" t="s">
        <v>34995</v>
      </c>
      <c r="H455" s="7" t="s">
        <v>34996</v>
      </c>
      <c r="I455" s="7" t="s">
        <v>34997</v>
      </c>
      <c r="J455" s="7" t="s">
        <v>34998</v>
      </c>
      <c r="K455" s="7" t="s">
        <v>34999</v>
      </c>
      <c r="L455" s="7" t="s">
        <v>45</v>
      </c>
      <c r="M455" s="7" t="s">
        <v>33060</v>
      </c>
      <c r="N455" s="7" t="s">
        <v>47</v>
      </c>
      <c r="O455" s="7">
        <v>10</v>
      </c>
      <c r="P455" s="7" t="s">
        <v>966</v>
      </c>
      <c r="Q455" s="7">
        <v>68112</v>
      </c>
      <c r="S455" s="7" t="s">
        <v>14141</v>
      </c>
      <c r="T455" s="7">
        <v>19980105</v>
      </c>
      <c r="U455" s="7">
        <v>302</v>
      </c>
      <c r="V455" s="7">
        <v>201903</v>
      </c>
    </row>
    <row r="456" spans="3:22" ht="16.5" customHeight="1">
      <c r="C456" s="8">
        <v>1328303272</v>
      </c>
      <c r="D456" s="7">
        <v>2517568</v>
      </c>
      <c r="E456" s="12"/>
      <c r="G456" s="7" t="s">
        <v>35000</v>
      </c>
      <c r="H456" s="7" t="s">
        <v>3032</v>
      </c>
      <c r="I456" s="7" t="s">
        <v>34965</v>
      </c>
      <c r="J456" s="7" t="s">
        <v>35001</v>
      </c>
      <c r="K456" s="7" t="s">
        <v>35002</v>
      </c>
      <c r="L456" s="7" t="s">
        <v>45</v>
      </c>
      <c r="M456" s="7" t="s">
        <v>33060</v>
      </c>
      <c r="N456" s="7" t="s">
        <v>47</v>
      </c>
      <c r="O456" s="7">
        <v>10</v>
      </c>
      <c r="P456" s="7" t="s">
        <v>966</v>
      </c>
      <c r="Q456" s="7">
        <v>68112</v>
      </c>
      <c r="S456" s="7" t="s">
        <v>14141</v>
      </c>
      <c r="T456" s="7">
        <v>20021001</v>
      </c>
      <c r="U456" s="7">
        <v>1500</v>
      </c>
      <c r="V456" s="7">
        <v>200803</v>
      </c>
    </row>
    <row r="457" spans="3:22" ht="16.5" customHeight="1">
      <c r="C457" s="8">
        <v>1118300093</v>
      </c>
      <c r="D457" s="7">
        <v>2481209</v>
      </c>
      <c r="E457" s="12"/>
      <c r="G457" s="7" t="s">
        <v>35003</v>
      </c>
      <c r="H457" s="7" t="s">
        <v>35004</v>
      </c>
      <c r="I457" s="7" t="s">
        <v>10276</v>
      </c>
      <c r="J457" s="7" t="s">
        <v>35005</v>
      </c>
      <c r="K457" s="7" t="s">
        <v>35006</v>
      </c>
      <c r="L457" s="7" t="s">
        <v>45</v>
      </c>
      <c r="M457" s="7" t="s">
        <v>33060</v>
      </c>
      <c r="N457" s="7" t="s">
        <v>47</v>
      </c>
      <c r="O457" s="7">
        <v>10</v>
      </c>
      <c r="P457" s="7" t="s">
        <v>966</v>
      </c>
      <c r="Q457" s="7">
        <v>68112</v>
      </c>
      <c r="S457" s="7" t="s">
        <v>14141</v>
      </c>
      <c r="U457" s="7">
        <v>161</v>
      </c>
      <c r="V457" s="7">
        <v>202211</v>
      </c>
    </row>
    <row r="458" spans="3:22" ht="16.5" customHeight="1">
      <c r="C458" s="8">
        <v>6078305060</v>
      </c>
      <c r="D458" s="7">
        <v>2579073</v>
      </c>
      <c r="E458" s="12"/>
      <c r="G458" s="7" t="s">
        <v>35007</v>
      </c>
      <c r="H458" s="7" t="s">
        <v>35008</v>
      </c>
      <c r="I458" s="7" t="s">
        <v>10276</v>
      </c>
      <c r="J458" s="7" t="s">
        <v>35009</v>
      </c>
      <c r="K458" s="7" t="s">
        <v>35010</v>
      </c>
      <c r="L458" s="7" t="s">
        <v>45</v>
      </c>
      <c r="M458" s="7" t="s">
        <v>33060</v>
      </c>
      <c r="N458" s="7" t="s">
        <v>47</v>
      </c>
      <c r="O458" s="7">
        <v>10</v>
      </c>
      <c r="P458" s="7" t="s">
        <v>966</v>
      </c>
      <c r="Q458" s="7">
        <v>68112</v>
      </c>
      <c r="S458" s="7" t="s">
        <v>14141</v>
      </c>
      <c r="U458" s="7">
        <v>65</v>
      </c>
      <c r="V458" s="7">
        <v>201903</v>
      </c>
    </row>
    <row r="459" spans="3:22" ht="16.5" customHeight="1">
      <c r="C459" s="8">
        <v>4088300696</v>
      </c>
      <c r="D459" s="7">
        <v>3167687</v>
      </c>
      <c r="E459" s="12"/>
      <c r="G459" s="7" t="s">
        <v>35011</v>
      </c>
      <c r="H459" s="7" t="s">
        <v>35012</v>
      </c>
      <c r="I459" s="7" t="s">
        <v>34965</v>
      </c>
      <c r="J459" s="7" t="s">
        <v>35013</v>
      </c>
      <c r="K459" s="7" t="s">
        <v>35014</v>
      </c>
      <c r="L459" s="7" t="s">
        <v>45</v>
      </c>
      <c r="M459" s="7" t="s">
        <v>33060</v>
      </c>
      <c r="N459" s="7" t="s">
        <v>47</v>
      </c>
      <c r="O459" s="7">
        <v>10</v>
      </c>
      <c r="P459" s="7" t="s">
        <v>966</v>
      </c>
      <c r="Q459" s="7">
        <v>68112</v>
      </c>
      <c r="S459" s="7" t="s">
        <v>14141</v>
      </c>
      <c r="T459" s="7">
        <v>20090422</v>
      </c>
      <c r="U459" s="7">
        <v>134</v>
      </c>
      <c r="V459" s="7">
        <v>201604</v>
      </c>
    </row>
    <row r="460" spans="3:22" ht="16.5" customHeight="1">
      <c r="C460" s="8">
        <v>6218301148</v>
      </c>
      <c r="D460" s="7">
        <v>3140488</v>
      </c>
      <c r="E460" s="12"/>
      <c r="G460" s="7" t="s">
        <v>35015</v>
      </c>
      <c r="H460" s="7" t="s">
        <v>35016</v>
      </c>
      <c r="I460" s="7" t="s">
        <v>35017</v>
      </c>
      <c r="J460" s="7" t="s">
        <v>35018</v>
      </c>
      <c r="K460" s="7" t="s">
        <v>35019</v>
      </c>
      <c r="L460" s="7" t="s">
        <v>45</v>
      </c>
      <c r="M460" s="7" t="s">
        <v>33060</v>
      </c>
      <c r="N460" s="7" t="s">
        <v>47</v>
      </c>
      <c r="O460" s="7">
        <v>10</v>
      </c>
      <c r="P460" s="7" t="s">
        <v>966</v>
      </c>
      <c r="Q460" s="7">
        <v>68112</v>
      </c>
      <c r="S460" s="7" t="s">
        <v>14141</v>
      </c>
      <c r="U460" s="7">
        <v>80</v>
      </c>
      <c r="V460" s="7">
        <v>200803</v>
      </c>
    </row>
    <row r="461" spans="3:22" ht="16.5" customHeight="1">
      <c r="C461" s="8">
        <v>4098301515</v>
      </c>
      <c r="D461" s="7">
        <v>3314240</v>
      </c>
      <c r="E461" s="12"/>
      <c r="G461" s="7" t="s">
        <v>35020</v>
      </c>
      <c r="H461" s="7" t="s">
        <v>35021</v>
      </c>
      <c r="I461" s="7" t="s">
        <v>10276</v>
      </c>
      <c r="J461" s="7" t="s">
        <v>35022</v>
      </c>
      <c r="K461" s="7" t="s">
        <v>35023</v>
      </c>
      <c r="L461" s="7" t="s">
        <v>45</v>
      </c>
      <c r="M461" s="7" t="s">
        <v>33060</v>
      </c>
      <c r="N461" s="7" t="s">
        <v>47</v>
      </c>
      <c r="O461" s="7">
        <v>10</v>
      </c>
      <c r="P461" s="7" t="s">
        <v>966</v>
      </c>
      <c r="Q461" s="7">
        <v>68112</v>
      </c>
      <c r="S461" s="7" t="s">
        <v>14141</v>
      </c>
      <c r="T461" s="7">
        <v>19930101</v>
      </c>
      <c r="U461" s="7">
        <v>600</v>
      </c>
      <c r="V461" s="7">
        <v>201604</v>
      </c>
    </row>
    <row r="462" spans="3:22" ht="16.5" customHeight="1">
      <c r="C462" s="8">
        <v>1248300269</v>
      </c>
      <c r="D462" s="7">
        <v>2297832</v>
      </c>
      <c r="E462" s="12"/>
      <c r="G462" s="7" t="s">
        <v>35024</v>
      </c>
      <c r="H462" s="7" t="s">
        <v>32736</v>
      </c>
      <c r="I462" s="7" t="s">
        <v>34744</v>
      </c>
      <c r="J462" s="7" t="s">
        <v>35025</v>
      </c>
      <c r="K462" s="7" t="s">
        <v>35026</v>
      </c>
      <c r="L462" s="7" t="s">
        <v>45</v>
      </c>
      <c r="M462" s="7" t="s">
        <v>33060</v>
      </c>
      <c r="N462" s="7" t="s">
        <v>47</v>
      </c>
      <c r="O462" s="7">
        <v>10</v>
      </c>
      <c r="P462" s="7" t="s">
        <v>966</v>
      </c>
      <c r="Q462" s="7">
        <v>68112</v>
      </c>
      <c r="S462" s="7" t="s">
        <v>14141</v>
      </c>
      <c r="T462" s="7">
        <v>19700101</v>
      </c>
      <c r="U462" s="7">
        <v>181</v>
      </c>
      <c r="V462" s="7">
        <v>201903</v>
      </c>
    </row>
    <row r="463" spans="3:22" ht="16.5" customHeight="1">
      <c r="C463" s="8">
        <v>4138300010</v>
      </c>
      <c r="D463" s="7">
        <v>2562650</v>
      </c>
      <c r="E463" s="12"/>
      <c r="G463" s="7" t="s">
        <v>35027</v>
      </c>
      <c r="H463" s="7" t="s">
        <v>35028</v>
      </c>
      <c r="I463" s="7" t="s">
        <v>35029</v>
      </c>
      <c r="J463" s="7" t="s">
        <v>35030</v>
      </c>
      <c r="K463" s="7" t="s">
        <v>35031</v>
      </c>
      <c r="L463" s="7" t="s">
        <v>45</v>
      </c>
      <c r="M463" s="7" t="s">
        <v>33060</v>
      </c>
      <c r="N463" s="7" t="s">
        <v>47</v>
      </c>
      <c r="O463" s="7">
        <v>10</v>
      </c>
      <c r="P463" s="7" t="s">
        <v>966</v>
      </c>
      <c r="Q463" s="7">
        <v>68112</v>
      </c>
      <c r="S463" s="7" t="s">
        <v>14141</v>
      </c>
      <c r="T463" s="7">
        <v>19930212</v>
      </c>
      <c r="U463" s="7">
        <v>162</v>
      </c>
      <c r="V463" s="7">
        <v>201604</v>
      </c>
    </row>
    <row r="464" spans="3:22" ht="16.5" customHeight="1">
      <c r="C464" s="8">
        <v>1278307539</v>
      </c>
      <c r="D464" s="7">
        <v>2506378</v>
      </c>
      <c r="E464" s="12"/>
      <c r="G464" s="7" t="s">
        <v>35032</v>
      </c>
      <c r="H464" s="7" t="s">
        <v>35033</v>
      </c>
      <c r="I464" s="7" t="s">
        <v>10276</v>
      </c>
      <c r="J464" s="7" t="s">
        <v>35034</v>
      </c>
      <c r="K464" s="7" t="s">
        <v>35035</v>
      </c>
      <c r="L464" s="7" t="s">
        <v>45</v>
      </c>
      <c r="M464" s="7" t="s">
        <v>33060</v>
      </c>
      <c r="N464" s="7" t="s">
        <v>47</v>
      </c>
      <c r="O464" s="7">
        <v>10</v>
      </c>
      <c r="P464" s="7" t="s">
        <v>966</v>
      </c>
      <c r="Q464" s="7">
        <v>68112</v>
      </c>
      <c r="S464" s="7" t="s">
        <v>14141</v>
      </c>
      <c r="T464" s="7">
        <v>19990524</v>
      </c>
      <c r="U464" s="7">
        <v>153</v>
      </c>
      <c r="V464" s="7">
        <v>201903</v>
      </c>
    </row>
    <row r="465" spans="3:22" ht="16.5" customHeight="1">
      <c r="C465" s="8">
        <v>4048300597</v>
      </c>
      <c r="D465" s="7">
        <v>2382321</v>
      </c>
      <c r="E465" s="12"/>
      <c r="G465" s="7" t="s">
        <v>35036</v>
      </c>
      <c r="H465" s="7" t="s">
        <v>292</v>
      </c>
      <c r="I465" s="7" t="s">
        <v>34869</v>
      </c>
      <c r="J465" s="7" t="s">
        <v>35037</v>
      </c>
      <c r="K465" s="7" t="s">
        <v>35038</v>
      </c>
      <c r="L465" s="7" t="s">
        <v>45</v>
      </c>
      <c r="M465" s="7" t="s">
        <v>33060</v>
      </c>
      <c r="N465" s="7" t="s">
        <v>47</v>
      </c>
      <c r="O465" s="7">
        <v>10</v>
      </c>
      <c r="P465" s="7" t="s">
        <v>966</v>
      </c>
      <c r="Q465" s="7">
        <v>68112</v>
      </c>
      <c r="S465" s="7" t="s">
        <v>14141</v>
      </c>
      <c r="T465" s="7">
        <v>19930131</v>
      </c>
      <c r="U465" s="7">
        <v>158</v>
      </c>
      <c r="V465" s="7">
        <v>201604</v>
      </c>
    </row>
    <row r="466" spans="3:22" ht="16.5" customHeight="1">
      <c r="C466" s="8">
        <v>1218300993</v>
      </c>
      <c r="D466" s="7">
        <v>2850394</v>
      </c>
      <c r="E466" s="12"/>
      <c r="G466" s="7" t="s">
        <v>35039</v>
      </c>
      <c r="H466" s="7" t="s">
        <v>35040</v>
      </c>
      <c r="I466" s="7" t="s">
        <v>35041</v>
      </c>
      <c r="J466" s="7" t="s">
        <v>35042</v>
      </c>
      <c r="K466" s="7" t="s">
        <v>35043</v>
      </c>
      <c r="L466" s="7" t="s">
        <v>45</v>
      </c>
      <c r="M466" s="7" t="s">
        <v>33060</v>
      </c>
      <c r="N466" s="7" t="s">
        <v>47</v>
      </c>
      <c r="O466" s="7">
        <v>10</v>
      </c>
      <c r="P466" s="7" t="s">
        <v>966</v>
      </c>
      <c r="Q466" s="7">
        <v>68112</v>
      </c>
      <c r="S466" s="7" t="s">
        <v>14141</v>
      </c>
      <c r="T466" s="7">
        <v>20100120</v>
      </c>
      <c r="U466" s="7">
        <v>400</v>
      </c>
      <c r="V466" s="7">
        <v>200707</v>
      </c>
    </row>
    <row r="467" spans="3:22" ht="16.5" customHeight="1">
      <c r="C467" s="8">
        <v>1248301609</v>
      </c>
      <c r="D467" s="7">
        <v>2502380</v>
      </c>
      <c r="E467" s="12"/>
      <c r="G467" s="7" t="s">
        <v>35044</v>
      </c>
      <c r="H467" s="7" t="s">
        <v>35045</v>
      </c>
      <c r="I467" s="7" t="s">
        <v>35046</v>
      </c>
      <c r="J467" s="7">
        <v>18993300</v>
      </c>
      <c r="K467" s="7" t="s">
        <v>35047</v>
      </c>
      <c r="L467" s="7" t="s">
        <v>45</v>
      </c>
      <c r="M467" s="7" t="s">
        <v>33060</v>
      </c>
      <c r="N467" s="7" t="s">
        <v>47</v>
      </c>
      <c r="O467" s="7">
        <v>10</v>
      </c>
      <c r="P467" s="7" t="s">
        <v>966</v>
      </c>
      <c r="Q467" s="7">
        <v>68112</v>
      </c>
      <c r="S467" s="7" t="s">
        <v>14141</v>
      </c>
      <c r="T467" s="7">
        <v>19950401</v>
      </c>
      <c r="U467" s="7">
        <v>3000</v>
      </c>
      <c r="V467" s="7">
        <v>200803</v>
      </c>
    </row>
    <row r="468" spans="3:22" ht="16.5" customHeight="1">
      <c r="C468" s="8">
        <v>3058300024</v>
      </c>
      <c r="D468" s="7">
        <v>2552354</v>
      </c>
      <c r="E468" s="12"/>
      <c r="G468" s="7" t="s">
        <v>35048</v>
      </c>
      <c r="H468" s="7" t="s">
        <v>35049</v>
      </c>
      <c r="I468" s="7" t="s">
        <v>34869</v>
      </c>
      <c r="J468" s="7">
        <v>42120</v>
      </c>
      <c r="K468" s="7" t="s">
        <v>35050</v>
      </c>
      <c r="L468" s="7" t="s">
        <v>45</v>
      </c>
      <c r="M468" s="7" t="s">
        <v>33060</v>
      </c>
      <c r="N468" s="7" t="s">
        <v>47</v>
      </c>
      <c r="O468" s="7">
        <v>10</v>
      </c>
      <c r="P468" s="7" t="s">
        <v>966</v>
      </c>
      <c r="Q468" s="7">
        <v>68112</v>
      </c>
      <c r="S468" s="7" t="s">
        <v>14141</v>
      </c>
      <c r="T468" s="7">
        <v>19930723</v>
      </c>
      <c r="U468" s="7">
        <v>82</v>
      </c>
      <c r="V468" s="7">
        <v>202004</v>
      </c>
    </row>
    <row r="469" spans="3:22" ht="16.5" customHeight="1">
      <c r="C469" s="8">
        <v>4098300651</v>
      </c>
      <c r="D469" s="7">
        <v>2560482</v>
      </c>
      <c r="E469" s="12"/>
      <c r="G469" s="7" t="s">
        <v>35051</v>
      </c>
      <c r="H469" s="7" t="s">
        <v>1887</v>
      </c>
      <c r="I469" s="7" t="s">
        <v>34869</v>
      </c>
      <c r="J469" s="7" t="s">
        <v>35052</v>
      </c>
      <c r="K469" s="7" t="s">
        <v>35053</v>
      </c>
      <c r="L469" s="7" t="s">
        <v>45</v>
      </c>
      <c r="M469" s="7" t="s">
        <v>33060</v>
      </c>
      <c r="N469" s="7" t="s">
        <v>47</v>
      </c>
      <c r="O469" s="7">
        <v>10</v>
      </c>
      <c r="P469" s="7" t="s">
        <v>966</v>
      </c>
      <c r="Q469" s="7">
        <v>68112</v>
      </c>
      <c r="S469" s="7" t="s">
        <v>14141</v>
      </c>
      <c r="T469" s="7">
        <v>19930205</v>
      </c>
      <c r="U469" s="7">
        <v>85</v>
      </c>
      <c r="V469" s="7">
        <v>201604</v>
      </c>
    </row>
    <row r="470" spans="3:22" ht="16.5" customHeight="1">
      <c r="C470" s="8">
        <v>6058300021</v>
      </c>
      <c r="D470" s="7">
        <v>2592641</v>
      </c>
      <c r="E470" s="12"/>
      <c r="G470" s="7" t="s">
        <v>35054</v>
      </c>
      <c r="H470" s="7" t="s">
        <v>16720</v>
      </c>
      <c r="I470" s="7" t="s">
        <v>35055</v>
      </c>
      <c r="J470" s="7" t="s">
        <v>35056</v>
      </c>
      <c r="K470" s="7" t="s">
        <v>35057</v>
      </c>
      <c r="L470" s="7" t="s">
        <v>45</v>
      </c>
      <c r="M470" s="7" t="s">
        <v>33060</v>
      </c>
      <c r="N470" s="7" t="s">
        <v>47</v>
      </c>
      <c r="O470" s="7">
        <v>10</v>
      </c>
      <c r="P470" s="7" t="s">
        <v>966</v>
      </c>
      <c r="Q470" s="7">
        <v>68112</v>
      </c>
      <c r="S470" s="7" t="s">
        <v>14141</v>
      </c>
      <c r="T470" s="7">
        <v>19570101</v>
      </c>
      <c r="U470" s="7">
        <v>95</v>
      </c>
      <c r="V470" s="7">
        <v>201605</v>
      </c>
    </row>
    <row r="471" spans="3:22" ht="16.5" customHeight="1">
      <c r="C471" s="8">
        <v>1108300125</v>
      </c>
      <c r="D471" s="7">
        <v>3154853</v>
      </c>
      <c r="E471" s="12"/>
      <c r="G471" s="7" t="s">
        <v>35058</v>
      </c>
      <c r="H471" s="7" t="s">
        <v>35059</v>
      </c>
      <c r="I471" s="7" t="s">
        <v>26275</v>
      </c>
      <c r="J471" s="7" t="s">
        <v>35060</v>
      </c>
      <c r="K471" s="7" t="s">
        <v>35061</v>
      </c>
      <c r="L471" s="7" t="s">
        <v>45</v>
      </c>
      <c r="M471" s="7" t="s">
        <v>33060</v>
      </c>
      <c r="N471" s="7" t="s">
        <v>47</v>
      </c>
      <c r="O471" s="7">
        <v>10</v>
      </c>
      <c r="P471" s="7" t="s">
        <v>966</v>
      </c>
      <c r="Q471" s="7">
        <v>68112</v>
      </c>
      <c r="S471" s="7" t="s">
        <v>14141</v>
      </c>
      <c r="T471" s="7">
        <v>19980511</v>
      </c>
      <c r="U471" s="7">
        <v>85</v>
      </c>
      <c r="V471" s="7">
        <v>201903</v>
      </c>
    </row>
    <row r="472" spans="3:22" ht="16.5" customHeight="1">
      <c r="C472" s="8">
        <v>4108302213</v>
      </c>
      <c r="D472" s="7">
        <v>2561819</v>
      </c>
      <c r="E472" s="12"/>
      <c r="G472" s="7" t="s">
        <v>35062</v>
      </c>
      <c r="H472" s="7" t="s">
        <v>3069</v>
      </c>
      <c r="I472" s="7" t="s">
        <v>34869</v>
      </c>
      <c r="J472" s="7" t="s">
        <v>35063</v>
      </c>
      <c r="K472" s="7" t="s">
        <v>35064</v>
      </c>
      <c r="L472" s="7" t="s">
        <v>45</v>
      </c>
      <c r="M472" s="7" t="s">
        <v>33060</v>
      </c>
      <c r="N472" s="7" t="s">
        <v>47</v>
      </c>
      <c r="O472" s="7">
        <v>10</v>
      </c>
      <c r="P472" s="7" t="s">
        <v>966</v>
      </c>
      <c r="Q472" s="7">
        <v>68112</v>
      </c>
      <c r="S472" s="7" t="s">
        <v>14141</v>
      </c>
      <c r="T472" s="7">
        <v>19930115</v>
      </c>
      <c r="U472" s="7">
        <v>78</v>
      </c>
      <c r="V472" s="7">
        <v>201604</v>
      </c>
    </row>
    <row r="473" spans="3:22" ht="16.5" customHeight="1">
      <c r="C473" s="8">
        <v>5068300554</v>
      </c>
      <c r="D473" s="7">
        <v>2884087</v>
      </c>
      <c r="E473" s="12"/>
      <c r="G473" s="7" t="s">
        <v>35065</v>
      </c>
      <c r="H473" s="7" t="s">
        <v>35066</v>
      </c>
      <c r="I473" s="7" t="s">
        <v>34333</v>
      </c>
      <c r="J473" s="7" t="s">
        <v>35067</v>
      </c>
      <c r="K473" s="7" t="s">
        <v>35068</v>
      </c>
      <c r="L473" s="7" t="s">
        <v>45</v>
      </c>
      <c r="M473" s="7" t="s">
        <v>33060</v>
      </c>
      <c r="N473" s="7" t="s">
        <v>47</v>
      </c>
      <c r="O473" s="7">
        <v>10</v>
      </c>
      <c r="P473" s="7" t="s">
        <v>966</v>
      </c>
      <c r="Q473" s="7">
        <v>68112</v>
      </c>
      <c r="S473" s="7" t="s">
        <v>14141</v>
      </c>
      <c r="U473" s="7">
        <v>456</v>
      </c>
      <c r="V473" s="7">
        <v>200803</v>
      </c>
    </row>
    <row r="474" spans="3:22" ht="16.5" customHeight="1">
      <c r="C474" s="8">
        <v>5048300640</v>
      </c>
      <c r="D474" s="7">
        <v>2568857</v>
      </c>
      <c r="E474" s="12"/>
      <c r="G474" s="7" t="s">
        <v>35069</v>
      </c>
      <c r="H474" s="7" t="s">
        <v>35070</v>
      </c>
      <c r="I474" s="7" t="s">
        <v>34976</v>
      </c>
      <c r="J474" s="7" t="s">
        <v>35071</v>
      </c>
      <c r="K474" s="7" t="s">
        <v>35072</v>
      </c>
      <c r="L474" s="7" t="s">
        <v>45</v>
      </c>
      <c r="M474" s="7" t="s">
        <v>33060</v>
      </c>
      <c r="N474" s="7" t="s">
        <v>47</v>
      </c>
      <c r="O474" s="7">
        <v>10</v>
      </c>
      <c r="P474" s="7" t="s">
        <v>966</v>
      </c>
      <c r="Q474" s="7">
        <v>68112</v>
      </c>
      <c r="S474" s="7" t="s">
        <v>14141</v>
      </c>
      <c r="T474" s="7">
        <v>19920101</v>
      </c>
      <c r="U474" s="7">
        <v>166</v>
      </c>
      <c r="V474" s="7">
        <v>201604</v>
      </c>
    </row>
    <row r="475" spans="3:22" ht="16.5" customHeight="1">
      <c r="C475" s="8">
        <v>1218302991</v>
      </c>
      <c r="D475" s="7">
        <v>2459280</v>
      </c>
      <c r="E475" s="12"/>
      <c r="G475" s="7" t="s">
        <v>35073</v>
      </c>
      <c r="H475" s="7" t="s">
        <v>4273</v>
      </c>
      <c r="I475" s="7" t="s">
        <v>35074</v>
      </c>
      <c r="J475" s="7" t="s">
        <v>35075</v>
      </c>
      <c r="K475" s="7" t="s">
        <v>35076</v>
      </c>
      <c r="L475" s="7" t="s">
        <v>45</v>
      </c>
      <c r="M475" s="7" t="s">
        <v>33060</v>
      </c>
      <c r="N475" s="7" t="s">
        <v>47</v>
      </c>
      <c r="O475" s="7">
        <v>10</v>
      </c>
      <c r="P475" s="7" t="s">
        <v>966</v>
      </c>
      <c r="Q475" s="7">
        <v>68112</v>
      </c>
      <c r="S475" s="7" t="s">
        <v>14141</v>
      </c>
      <c r="U475" s="7">
        <v>60</v>
      </c>
      <c r="V475" s="7">
        <v>200803</v>
      </c>
    </row>
    <row r="476" spans="3:22" ht="16.5" customHeight="1">
      <c r="C476" s="8">
        <v>3128300041</v>
      </c>
      <c r="D476" s="7">
        <v>1204499</v>
      </c>
      <c r="E476" s="12"/>
      <c r="G476" s="7" t="s">
        <v>35077</v>
      </c>
      <c r="H476" s="7" t="s">
        <v>35078</v>
      </c>
      <c r="I476" s="7" t="s">
        <v>35079</v>
      </c>
      <c r="J476" s="7" t="s">
        <v>35080</v>
      </c>
      <c r="K476" s="7" t="s">
        <v>35081</v>
      </c>
      <c r="L476" s="7" t="s">
        <v>45</v>
      </c>
      <c r="M476" s="7" t="s">
        <v>33060</v>
      </c>
      <c r="N476" s="7" t="s">
        <v>47</v>
      </c>
      <c r="O476" s="7">
        <v>10</v>
      </c>
      <c r="P476" s="7" t="s">
        <v>966</v>
      </c>
      <c r="Q476" s="7">
        <v>68112</v>
      </c>
      <c r="S476" s="7" t="s">
        <v>14141</v>
      </c>
      <c r="T476" s="7">
        <v>19700101</v>
      </c>
      <c r="U476" s="7">
        <v>244</v>
      </c>
      <c r="V476" s="7">
        <v>202004</v>
      </c>
    </row>
    <row r="477" spans="3:22" ht="16.5" customHeight="1">
      <c r="C477" s="8">
        <v>3078303046</v>
      </c>
      <c r="D477" s="7">
        <v>2367752</v>
      </c>
      <c r="E477" s="12"/>
      <c r="G477" s="7" t="s">
        <v>35082</v>
      </c>
      <c r="H477" s="7" t="s">
        <v>35083</v>
      </c>
      <c r="I477" s="7" t="s">
        <v>34869</v>
      </c>
      <c r="J477" s="7" t="s">
        <v>35084</v>
      </c>
      <c r="K477" s="7" t="s">
        <v>35085</v>
      </c>
      <c r="L477" s="7" t="s">
        <v>45</v>
      </c>
      <c r="M477" s="7" t="s">
        <v>33060</v>
      </c>
      <c r="N477" s="7" t="s">
        <v>47</v>
      </c>
      <c r="O477" s="7">
        <v>10</v>
      </c>
      <c r="P477" s="7" t="s">
        <v>966</v>
      </c>
      <c r="Q477" s="7">
        <v>68112</v>
      </c>
      <c r="S477" s="7" t="s">
        <v>14141</v>
      </c>
      <c r="U477" s="7">
        <v>200</v>
      </c>
      <c r="V477" s="7">
        <v>200803</v>
      </c>
    </row>
    <row r="478" spans="3:22" ht="16.5" customHeight="1">
      <c r="C478" s="8">
        <v>4118303103</v>
      </c>
      <c r="D478" s="7">
        <v>2562400</v>
      </c>
      <c r="E478" s="12"/>
      <c r="G478" s="7" t="s">
        <v>35086</v>
      </c>
      <c r="H478" s="7" t="s">
        <v>35087</v>
      </c>
      <c r="I478" s="7" t="s">
        <v>34869</v>
      </c>
      <c r="J478" s="7" t="s">
        <v>35088</v>
      </c>
      <c r="K478" s="7" t="s">
        <v>35089</v>
      </c>
      <c r="L478" s="7" t="s">
        <v>45</v>
      </c>
      <c r="M478" s="7" t="s">
        <v>33060</v>
      </c>
      <c r="N478" s="7" t="s">
        <v>47</v>
      </c>
      <c r="O478" s="7">
        <v>10</v>
      </c>
      <c r="P478" s="7" t="s">
        <v>966</v>
      </c>
      <c r="Q478" s="7">
        <v>68112</v>
      </c>
      <c r="S478" s="7" t="s">
        <v>14141</v>
      </c>
      <c r="U478" s="7">
        <v>329</v>
      </c>
      <c r="V478" s="7">
        <v>201903</v>
      </c>
    </row>
    <row r="479" spans="3:22" ht="16.5" customHeight="1">
      <c r="C479" s="8">
        <v>1238304281</v>
      </c>
      <c r="D479" s="7">
        <v>2984444</v>
      </c>
      <c r="E479" s="12"/>
      <c r="G479" s="7" t="s">
        <v>35090</v>
      </c>
      <c r="H479" s="7" t="s">
        <v>3186</v>
      </c>
      <c r="I479" s="7" t="s">
        <v>35074</v>
      </c>
      <c r="J479" s="7" t="s">
        <v>35091</v>
      </c>
      <c r="K479" s="7" t="s">
        <v>35092</v>
      </c>
      <c r="L479" s="7" t="s">
        <v>45</v>
      </c>
      <c r="M479" s="7" t="s">
        <v>33060</v>
      </c>
      <c r="N479" s="7" t="s">
        <v>47</v>
      </c>
      <c r="O479" s="7">
        <v>10</v>
      </c>
      <c r="P479" s="7" t="s">
        <v>966</v>
      </c>
      <c r="Q479" s="7">
        <v>68112</v>
      </c>
      <c r="S479" s="7" t="s">
        <v>14141</v>
      </c>
      <c r="U479" s="7">
        <v>250</v>
      </c>
      <c r="V479" s="7">
        <v>202211</v>
      </c>
    </row>
    <row r="480" spans="3:22" ht="16.5" customHeight="1">
      <c r="C480" s="8">
        <v>4058301041</v>
      </c>
      <c r="D480" s="7">
        <v>2181683</v>
      </c>
      <c r="E480" s="12"/>
      <c r="G480" s="7" t="s">
        <v>35093</v>
      </c>
      <c r="H480" s="7" t="s">
        <v>35094</v>
      </c>
      <c r="I480" s="7" t="s">
        <v>34869</v>
      </c>
      <c r="J480" s="7" t="s">
        <v>35095</v>
      </c>
      <c r="K480" s="7" t="s">
        <v>35096</v>
      </c>
      <c r="L480" s="7" t="s">
        <v>45</v>
      </c>
      <c r="M480" s="7" t="s">
        <v>33060</v>
      </c>
      <c r="N480" s="7" t="s">
        <v>47</v>
      </c>
      <c r="O480" s="7">
        <v>10</v>
      </c>
      <c r="P480" s="7" t="s">
        <v>966</v>
      </c>
      <c r="Q480" s="7">
        <v>68112</v>
      </c>
      <c r="S480" s="7" t="s">
        <v>14141</v>
      </c>
      <c r="T480" s="7">
        <v>19140301</v>
      </c>
      <c r="U480" s="7">
        <v>109</v>
      </c>
      <c r="V480" s="7">
        <v>200901</v>
      </c>
    </row>
    <row r="481" spans="3:22" ht="16.5" customHeight="1">
      <c r="C481" s="8">
        <v>1278301326</v>
      </c>
      <c r="D481" s="7">
        <v>2506363</v>
      </c>
      <c r="E481" s="12"/>
      <c r="G481" s="7" t="s">
        <v>35097</v>
      </c>
      <c r="H481" s="7" t="s">
        <v>35098</v>
      </c>
      <c r="I481" s="7" t="s">
        <v>35099</v>
      </c>
      <c r="J481" s="7" t="s">
        <v>35100</v>
      </c>
      <c r="K481" s="7" t="s">
        <v>35101</v>
      </c>
      <c r="L481" s="7" t="s">
        <v>45</v>
      </c>
      <c r="M481" s="7" t="s">
        <v>33060</v>
      </c>
      <c r="N481" s="7" t="s">
        <v>47</v>
      </c>
      <c r="O481" s="7">
        <v>10</v>
      </c>
      <c r="P481" s="7" t="s">
        <v>966</v>
      </c>
      <c r="Q481" s="7">
        <v>68112</v>
      </c>
      <c r="S481" s="7" t="s">
        <v>14141</v>
      </c>
      <c r="T481" s="7">
        <v>19930322</v>
      </c>
      <c r="U481" s="7">
        <v>154</v>
      </c>
      <c r="V481" s="7">
        <v>201604</v>
      </c>
    </row>
    <row r="482" spans="3:22" ht="16.5" customHeight="1">
      <c r="C482" s="8">
        <v>1028301647</v>
      </c>
      <c r="D482" s="7">
        <v>3055069</v>
      </c>
      <c r="E482" s="12"/>
      <c r="G482" s="7" t="s">
        <v>35102</v>
      </c>
      <c r="H482" s="7" t="s">
        <v>35103</v>
      </c>
      <c r="I482" s="7" t="s">
        <v>34976</v>
      </c>
      <c r="J482" s="7" t="s">
        <v>35104</v>
      </c>
      <c r="K482" s="7" t="s">
        <v>35105</v>
      </c>
      <c r="L482" s="7" t="s">
        <v>45</v>
      </c>
      <c r="M482" s="7" t="s">
        <v>33060</v>
      </c>
      <c r="N482" s="7" t="s">
        <v>47</v>
      </c>
      <c r="O482" s="7">
        <v>10</v>
      </c>
      <c r="P482" s="7" t="s">
        <v>966</v>
      </c>
      <c r="Q482" s="7">
        <v>68112</v>
      </c>
      <c r="S482" s="7" t="s">
        <v>14141</v>
      </c>
      <c r="T482" s="7">
        <v>20010101</v>
      </c>
      <c r="U482" s="7">
        <v>188</v>
      </c>
      <c r="V482" s="7">
        <v>201903</v>
      </c>
    </row>
    <row r="483" spans="3:22" ht="16.5" customHeight="1">
      <c r="C483" s="8">
        <v>6108304301</v>
      </c>
      <c r="D483" s="7">
        <v>3132670</v>
      </c>
      <c r="E483" s="12"/>
      <c r="G483" s="7" t="s">
        <v>35106</v>
      </c>
      <c r="H483" s="7" t="s">
        <v>35107</v>
      </c>
      <c r="I483" s="7" t="s">
        <v>35108</v>
      </c>
      <c r="J483" s="7" t="s">
        <v>35109</v>
      </c>
      <c r="K483" s="7" t="s">
        <v>35110</v>
      </c>
      <c r="L483" s="7" t="s">
        <v>45</v>
      </c>
      <c r="M483" s="7" t="s">
        <v>33060</v>
      </c>
      <c r="N483" s="7" t="s">
        <v>47</v>
      </c>
      <c r="O483" s="7">
        <v>10</v>
      </c>
      <c r="P483" s="7" t="s">
        <v>966</v>
      </c>
      <c r="Q483" s="7">
        <v>68112</v>
      </c>
      <c r="S483" s="7" t="s">
        <v>14141</v>
      </c>
      <c r="T483" s="7">
        <v>19970701</v>
      </c>
      <c r="U483" s="7">
        <v>400</v>
      </c>
      <c r="V483" s="7">
        <v>200803</v>
      </c>
    </row>
    <row r="484" spans="3:22" ht="16.5" customHeight="1">
      <c r="C484" s="8">
        <v>2248300929</v>
      </c>
      <c r="D484" s="7">
        <v>3307821</v>
      </c>
      <c r="E484" s="12"/>
      <c r="G484" s="7" t="s">
        <v>35111</v>
      </c>
      <c r="H484" s="7" t="s">
        <v>35112</v>
      </c>
      <c r="I484" s="7" t="s">
        <v>10276</v>
      </c>
      <c r="J484" s="7" t="s">
        <v>35113</v>
      </c>
      <c r="K484" s="7" t="s">
        <v>35114</v>
      </c>
      <c r="L484" s="7" t="s">
        <v>45</v>
      </c>
      <c r="M484" s="7" t="s">
        <v>33060</v>
      </c>
      <c r="N484" s="7" t="s">
        <v>47</v>
      </c>
      <c r="O484" s="7">
        <v>10</v>
      </c>
      <c r="P484" s="7" t="s">
        <v>966</v>
      </c>
      <c r="Q484" s="7">
        <v>68112</v>
      </c>
      <c r="S484" s="7" t="s">
        <v>14141</v>
      </c>
      <c r="U484" s="7">
        <v>238</v>
      </c>
      <c r="V484" s="7">
        <v>201903</v>
      </c>
    </row>
    <row r="485" spans="3:22" ht="16.5" customHeight="1">
      <c r="C485" s="8">
        <v>5058301583</v>
      </c>
      <c r="D485" s="7">
        <v>7696512</v>
      </c>
      <c r="E485" s="12"/>
      <c r="G485" s="7" t="s">
        <v>35115</v>
      </c>
      <c r="H485" s="7" t="s">
        <v>15071</v>
      </c>
      <c r="I485" s="7" t="s">
        <v>35116</v>
      </c>
      <c r="J485" s="7" t="s">
        <v>35117</v>
      </c>
      <c r="K485" s="7" t="s">
        <v>35118</v>
      </c>
      <c r="L485" s="7" t="s">
        <v>45</v>
      </c>
      <c r="M485" s="7" t="s">
        <v>33060</v>
      </c>
      <c r="N485" s="7" t="s">
        <v>47</v>
      </c>
      <c r="O485" s="7">
        <v>10</v>
      </c>
      <c r="P485" s="7" t="s">
        <v>966</v>
      </c>
      <c r="Q485" s="7">
        <v>68112</v>
      </c>
      <c r="S485" s="7" t="s">
        <v>14141</v>
      </c>
      <c r="U485" s="7">
        <v>56</v>
      </c>
      <c r="V485" s="7">
        <v>202004</v>
      </c>
    </row>
    <row r="486" spans="3:22" ht="16.5" customHeight="1">
      <c r="C486" s="8">
        <v>6018300179</v>
      </c>
      <c r="D486" s="7">
        <v>1506949</v>
      </c>
      <c r="E486" s="12"/>
      <c r="G486" s="7" t="s">
        <v>35119</v>
      </c>
      <c r="H486" s="7" t="s">
        <v>35120</v>
      </c>
      <c r="I486" s="7" t="s">
        <v>34965</v>
      </c>
      <c r="J486" s="7" t="s">
        <v>35121</v>
      </c>
      <c r="K486" s="7" t="s">
        <v>35122</v>
      </c>
      <c r="L486" s="7" t="s">
        <v>45</v>
      </c>
      <c r="M486" s="7" t="s">
        <v>33060</v>
      </c>
      <c r="N486" s="7" t="s">
        <v>47</v>
      </c>
      <c r="O486" s="7">
        <v>10</v>
      </c>
      <c r="P486" s="7" t="s">
        <v>966</v>
      </c>
      <c r="Q486" s="7">
        <v>68112</v>
      </c>
      <c r="S486" s="7" t="s">
        <v>14141</v>
      </c>
      <c r="T486" s="7">
        <v>19500101</v>
      </c>
      <c r="U486" s="7">
        <v>14600</v>
      </c>
      <c r="V486" s="7">
        <v>200106</v>
      </c>
    </row>
    <row r="487" spans="3:22" ht="16.5" customHeight="1">
      <c r="C487" s="8">
        <v>1228302257</v>
      </c>
      <c r="D487" s="7">
        <v>2494480</v>
      </c>
      <c r="E487" s="12"/>
      <c r="G487" s="7" t="s">
        <v>35123</v>
      </c>
      <c r="H487" s="7" t="s">
        <v>35124</v>
      </c>
      <c r="I487" s="7" t="s">
        <v>13162</v>
      </c>
      <c r="J487" s="7" t="s">
        <v>35125</v>
      </c>
      <c r="K487" s="7" t="s">
        <v>35126</v>
      </c>
      <c r="L487" s="7" t="s">
        <v>45</v>
      </c>
      <c r="M487" s="7" t="s">
        <v>33060</v>
      </c>
      <c r="N487" s="7" t="s">
        <v>47</v>
      </c>
      <c r="O487" s="7">
        <v>10</v>
      </c>
      <c r="P487" s="7" t="s">
        <v>966</v>
      </c>
      <c r="Q487" s="7">
        <v>68112</v>
      </c>
      <c r="S487" s="7" t="s">
        <v>14141</v>
      </c>
      <c r="T487" s="7">
        <v>19880101</v>
      </c>
      <c r="U487" s="7">
        <v>61</v>
      </c>
      <c r="V487" s="7">
        <v>201903</v>
      </c>
    </row>
    <row r="488" spans="3:22" ht="16.5" customHeight="1">
      <c r="C488" s="8">
        <v>3148303684</v>
      </c>
      <c r="D488" s="7">
        <v>3044175</v>
      </c>
      <c r="E488" s="12"/>
      <c r="G488" s="7" t="s">
        <v>35127</v>
      </c>
      <c r="H488" s="7" t="s">
        <v>35128</v>
      </c>
      <c r="I488" s="7" t="s">
        <v>10276</v>
      </c>
      <c r="J488" s="7" t="s">
        <v>35129</v>
      </c>
      <c r="K488" s="7" t="s">
        <v>35130</v>
      </c>
      <c r="L488" s="7" t="s">
        <v>45</v>
      </c>
      <c r="M488" s="7" t="s">
        <v>33060</v>
      </c>
      <c r="N488" s="7" t="s">
        <v>47</v>
      </c>
      <c r="O488" s="7">
        <v>10</v>
      </c>
      <c r="P488" s="7" t="s">
        <v>966</v>
      </c>
      <c r="Q488" s="7">
        <v>68112</v>
      </c>
      <c r="S488" s="7" t="s">
        <v>14141</v>
      </c>
      <c r="U488" s="7">
        <v>50</v>
      </c>
      <c r="V488" s="7">
        <v>200807</v>
      </c>
    </row>
    <row r="489" spans="3:22" ht="16.5" customHeight="1">
      <c r="C489" s="8">
        <v>6148300743</v>
      </c>
      <c r="D489" s="7">
        <v>2583426</v>
      </c>
      <c r="E489" s="12"/>
      <c r="G489" s="7" t="s">
        <v>35131</v>
      </c>
      <c r="H489" s="7" t="s">
        <v>12485</v>
      </c>
      <c r="I489" s="7" t="s">
        <v>34869</v>
      </c>
      <c r="J489" s="7" t="s">
        <v>35132</v>
      </c>
      <c r="K489" s="7" t="s">
        <v>35133</v>
      </c>
      <c r="L489" s="7" t="s">
        <v>45</v>
      </c>
      <c r="M489" s="7" t="s">
        <v>33060</v>
      </c>
      <c r="N489" s="7" t="s">
        <v>47</v>
      </c>
      <c r="O489" s="7">
        <v>10</v>
      </c>
      <c r="P489" s="7" t="s">
        <v>966</v>
      </c>
      <c r="Q489" s="7">
        <v>68112</v>
      </c>
      <c r="S489" s="7" t="s">
        <v>14141</v>
      </c>
      <c r="T489" s="7">
        <v>19920121</v>
      </c>
      <c r="U489" s="7">
        <v>170</v>
      </c>
      <c r="V489" s="7">
        <v>201604</v>
      </c>
    </row>
    <row r="490" spans="3:22" ht="16.5" customHeight="1">
      <c r="C490" s="8">
        <v>5108300010</v>
      </c>
      <c r="D490" s="7">
        <v>3332035</v>
      </c>
      <c r="E490" s="12"/>
      <c r="G490" s="7" t="s">
        <v>35134</v>
      </c>
      <c r="H490" s="7" t="s">
        <v>4490</v>
      </c>
      <c r="I490" s="7" t="s">
        <v>14125</v>
      </c>
      <c r="J490" s="7" t="s">
        <v>35135</v>
      </c>
      <c r="K490" s="7" t="s">
        <v>35136</v>
      </c>
      <c r="L490" s="7" t="s">
        <v>45</v>
      </c>
      <c r="M490" s="7" t="s">
        <v>33060</v>
      </c>
      <c r="N490" s="7" t="s">
        <v>47</v>
      </c>
      <c r="O490" s="7">
        <v>10</v>
      </c>
      <c r="P490" s="7" t="s">
        <v>966</v>
      </c>
      <c r="Q490" s="7">
        <v>68112</v>
      </c>
      <c r="S490" s="7" t="s">
        <v>14141</v>
      </c>
      <c r="T490" s="7">
        <v>19900101</v>
      </c>
      <c r="U490" s="7">
        <v>176</v>
      </c>
      <c r="V490" s="7">
        <v>202004</v>
      </c>
    </row>
    <row r="491" spans="3:22" ht="16.5" customHeight="1">
      <c r="C491" s="8">
        <v>2258300029</v>
      </c>
      <c r="D491" s="7">
        <v>3093993</v>
      </c>
      <c r="E491" s="12"/>
      <c r="G491" s="7" t="s">
        <v>35137</v>
      </c>
      <c r="H491" s="7" t="s">
        <v>35138</v>
      </c>
      <c r="I491" s="7" t="s">
        <v>34965</v>
      </c>
      <c r="J491" s="7">
        <v>15770545</v>
      </c>
      <c r="K491" s="7" t="s">
        <v>35139</v>
      </c>
      <c r="L491" s="7" t="s">
        <v>45</v>
      </c>
      <c r="M491" s="7" t="s">
        <v>33060</v>
      </c>
      <c r="N491" s="7" t="s">
        <v>47</v>
      </c>
      <c r="O491" s="7">
        <v>10</v>
      </c>
      <c r="P491" s="7" t="s">
        <v>966</v>
      </c>
      <c r="Q491" s="7">
        <v>68112</v>
      </c>
      <c r="S491" s="7" t="s">
        <v>14141</v>
      </c>
      <c r="U491" s="7">
        <v>500</v>
      </c>
      <c r="V491" s="7">
        <v>200803</v>
      </c>
    </row>
    <row r="492" spans="3:22" ht="16.5" customHeight="1">
      <c r="C492" s="8">
        <v>5148302188</v>
      </c>
      <c r="D492" s="7">
        <v>2573114</v>
      </c>
      <c r="E492" s="12"/>
      <c r="G492" s="7" t="s">
        <v>35140</v>
      </c>
      <c r="H492" s="7" t="s">
        <v>2024</v>
      </c>
      <c r="I492" s="7" t="s">
        <v>35141</v>
      </c>
      <c r="J492" s="7" t="s">
        <v>35142</v>
      </c>
      <c r="K492" s="7" t="s">
        <v>35143</v>
      </c>
      <c r="L492" s="7" t="s">
        <v>45</v>
      </c>
      <c r="M492" s="7" t="s">
        <v>33060</v>
      </c>
      <c r="N492" s="7" t="s">
        <v>47</v>
      </c>
      <c r="O492" s="7">
        <v>10</v>
      </c>
      <c r="P492" s="7" t="s">
        <v>966</v>
      </c>
      <c r="Q492" s="7">
        <v>68112</v>
      </c>
      <c r="S492" s="7" t="s">
        <v>14141</v>
      </c>
      <c r="T492" s="7">
        <v>20060101</v>
      </c>
      <c r="U492" s="7">
        <v>980</v>
      </c>
      <c r="V492" s="7">
        <v>200803</v>
      </c>
    </row>
    <row r="493" spans="3:22" ht="16.5" customHeight="1">
      <c r="C493" s="8">
        <v>1388301535</v>
      </c>
      <c r="D493" s="7">
        <v>2299006</v>
      </c>
      <c r="E493" s="12"/>
      <c r="G493" s="7" t="s">
        <v>35144</v>
      </c>
      <c r="H493" s="7" t="s">
        <v>35145</v>
      </c>
      <c r="I493" s="7" t="s">
        <v>35146</v>
      </c>
      <c r="J493" s="7" t="s">
        <v>35147</v>
      </c>
      <c r="K493" s="7" t="s">
        <v>35148</v>
      </c>
      <c r="L493" s="7" t="s">
        <v>45</v>
      </c>
      <c r="M493" s="7" t="s">
        <v>33060</v>
      </c>
      <c r="N493" s="7" t="s">
        <v>47</v>
      </c>
      <c r="O493" s="7">
        <v>10</v>
      </c>
      <c r="P493" s="7" t="s">
        <v>966</v>
      </c>
      <c r="Q493" s="7">
        <v>68112</v>
      </c>
      <c r="S493" s="7" t="s">
        <v>14141</v>
      </c>
      <c r="U493" s="7">
        <v>78</v>
      </c>
      <c r="V493" s="7">
        <v>202004</v>
      </c>
    </row>
    <row r="494" spans="3:22" ht="16.5" customHeight="1">
      <c r="C494" s="8">
        <v>6108302604</v>
      </c>
      <c r="D494" s="7">
        <v>2299020</v>
      </c>
      <c r="E494" s="12"/>
      <c r="G494" s="7" t="s">
        <v>35149</v>
      </c>
      <c r="H494" s="7" t="s">
        <v>35150</v>
      </c>
      <c r="I494" s="7" t="s">
        <v>35151</v>
      </c>
      <c r="J494" s="7" t="s">
        <v>35152</v>
      </c>
      <c r="K494" s="7" t="s">
        <v>35153</v>
      </c>
      <c r="L494" s="7" t="s">
        <v>45</v>
      </c>
      <c r="M494" s="7" t="s">
        <v>33060</v>
      </c>
      <c r="N494" s="7" t="s">
        <v>47</v>
      </c>
      <c r="O494" s="7">
        <v>10</v>
      </c>
      <c r="P494" s="7" t="s">
        <v>966</v>
      </c>
      <c r="Q494" s="7">
        <v>68112</v>
      </c>
      <c r="S494" s="7" t="s">
        <v>14141</v>
      </c>
      <c r="U494" s="7">
        <v>50</v>
      </c>
      <c r="V494" s="7">
        <v>200803</v>
      </c>
    </row>
    <row r="495" spans="3:22" ht="16.5" customHeight="1">
      <c r="C495" s="8">
        <v>2058202327</v>
      </c>
      <c r="D495" s="7">
        <v>7280724</v>
      </c>
      <c r="E495" s="12"/>
      <c r="G495" s="7" t="s">
        <v>14800</v>
      </c>
      <c r="K495" s="7" t="s">
        <v>5926</v>
      </c>
      <c r="L495" s="7" t="s">
        <v>45</v>
      </c>
      <c r="M495" s="7" t="s">
        <v>33060</v>
      </c>
      <c r="N495" s="7" t="s">
        <v>47</v>
      </c>
      <c r="O495" s="7">
        <v>10</v>
      </c>
      <c r="P495" s="7" t="s">
        <v>966</v>
      </c>
      <c r="Q495" s="7">
        <v>68112</v>
      </c>
      <c r="S495" s="7" t="s">
        <v>14141</v>
      </c>
      <c r="U495" s="7">
        <v>277</v>
      </c>
      <c r="V495" s="7">
        <v>202004</v>
      </c>
    </row>
    <row r="496" spans="3:22" ht="16.5" customHeight="1">
      <c r="C496" s="8">
        <v>6078300027</v>
      </c>
      <c r="D496" s="7">
        <v>3128934</v>
      </c>
      <c r="E496" s="12"/>
      <c r="G496" s="7" t="s">
        <v>35154</v>
      </c>
      <c r="H496" s="7" t="s">
        <v>35155</v>
      </c>
      <c r="I496" s="7" t="s">
        <v>35156</v>
      </c>
      <c r="J496" s="7" t="s">
        <v>35157</v>
      </c>
      <c r="K496" s="7" t="s">
        <v>35158</v>
      </c>
      <c r="L496" s="7" t="s">
        <v>45</v>
      </c>
      <c r="M496" s="7" t="s">
        <v>33060</v>
      </c>
      <c r="N496" s="7" t="s">
        <v>47</v>
      </c>
      <c r="O496" s="7">
        <v>10</v>
      </c>
      <c r="P496" s="7" t="s">
        <v>966</v>
      </c>
      <c r="Q496" s="7">
        <v>68112</v>
      </c>
      <c r="S496" s="7" t="s">
        <v>14141</v>
      </c>
      <c r="T496" s="7">
        <v>20060821</v>
      </c>
      <c r="U496" s="7">
        <v>648</v>
      </c>
      <c r="V496" s="7">
        <v>200803</v>
      </c>
    </row>
    <row r="497" spans="3:22" ht="16.5" customHeight="1">
      <c r="C497" s="8">
        <v>4158302746</v>
      </c>
      <c r="D497" s="7">
        <v>2562823</v>
      </c>
      <c r="E497" s="12"/>
      <c r="G497" s="7" t="s">
        <v>35159</v>
      </c>
      <c r="H497" s="7" t="s">
        <v>716</v>
      </c>
      <c r="I497" s="7" t="s">
        <v>35160</v>
      </c>
      <c r="J497" s="7" t="s">
        <v>35161</v>
      </c>
      <c r="K497" s="7" t="s">
        <v>35162</v>
      </c>
      <c r="L497" s="7" t="s">
        <v>45</v>
      </c>
      <c r="M497" s="7" t="s">
        <v>33060</v>
      </c>
      <c r="N497" s="7" t="s">
        <v>47</v>
      </c>
      <c r="O497" s="7">
        <v>10</v>
      </c>
      <c r="P497" s="7" t="s">
        <v>966</v>
      </c>
      <c r="Q497" s="7">
        <v>68112</v>
      </c>
      <c r="S497" s="7" t="s">
        <v>14141</v>
      </c>
      <c r="T497" s="7">
        <v>19930115</v>
      </c>
      <c r="U497" s="7">
        <v>138</v>
      </c>
      <c r="V497" s="7">
        <v>201604</v>
      </c>
    </row>
    <row r="498" spans="3:22" ht="16.5" customHeight="1">
      <c r="C498" s="8">
        <v>2178301406</v>
      </c>
      <c r="D498" s="7">
        <v>2458932</v>
      </c>
      <c r="E498" s="12"/>
      <c r="G498" s="7" t="s">
        <v>35163</v>
      </c>
      <c r="H498" s="7" t="s">
        <v>716</v>
      </c>
      <c r="I498" s="7" t="s">
        <v>35164</v>
      </c>
      <c r="J498" s="7" t="s">
        <v>35165</v>
      </c>
      <c r="K498" s="7" t="s">
        <v>35166</v>
      </c>
      <c r="L498" s="7" t="s">
        <v>45</v>
      </c>
      <c r="M498" s="7" t="s">
        <v>33060</v>
      </c>
      <c r="N498" s="7" t="s">
        <v>47</v>
      </c>
      <c r="O498" s="7">
        <v>10</v>
      </c>
      <c r="P498" s="7" t="s">
        <v>966</v>
      </c>
      <c r="Q498" s="7">
        <v>68112</v>
      </c>
      <c r="S498" s="7" t="s">
        <v>14141</v>
      </c>
      <c r="T498" s="7">
        <v>20110501</v>
      </c>
      <c r="U498" s="7">
        <v>500</v>
      </c>
      <c r="V498" s="7">
        <v>200803</v>
      </c>
    </row>
    <row r="499" spans="3:22" ht="16.5" customHeight="1">
      <c r="C499" s="8">
        <v>1228300676</v>
      </c>
      <c r="D499" s="7">
        <v>2314716</v>
      </c>
      <c r="E499" s="12"/>
      <c r="G499" s="7" t="s">
        <v>35167</v>
      </c>
      <c r="H499" s="7" t="s">
        <v>35168</v>
      </c>
      <c r="I499" s="7" t="s">
        <v>34869</v>
      </c>
      <c r="J499" s="7" t="s">
        <v>35169</v>
      </c>
      <c r="K499" s="7" t="s">
        <v>35170</v>
      </c>
      <c r="L499" s="7" t="s">
        <v>45</v>
      </c>
      <c r="M499" s="7" t="s">
        <v>33060</v>
      </c>
      <c r="N499" s="7" t="s">
        <v>47</v>
      </c>
      <c r="O499" s="7">
        <v>10</v>
      </c>
      <c r="P499" s="7" t="s">
        <v>966</v>
      </c>
      <c r="Q499" s="7">
        <v>68112</v>
      </c>
      <c r="S499" s="7" t="s">
        <v>14141</v>
      </c>
      <c r="U499" s="7">
        <v>825</v>
      </c>
      <c r="V499" s="7">
        <v>200803</v>
      </c>
    </row>
    <row r="500" spans="3:22" ht="16.5" customHeight="1">
      <c r="C500" s="8">
        <v>2038300918</v>
      </c>
      <c r="D500" s="7">
        <v>3081900</v>
      </c>
      <c r="E500" s="12"/>
      <c r="G500" s="7" t="s">
        <v>35171</v>
      </c>
      <c r="H500" s="7" t="s">
        <v>35172</v>
      </c>
      <c r="I500" s="7" t="s">
        <v>35173</v>
      </c>
      <c r="J500" s="7" t="s">
        <v>35174</v>
      </c>
      <c r="K500" s="7" t="s">
        <v>35175</v>
      </c>
      <c r="L500" s="7" t="s">
        <v>45</v>
      </c>
      <c r="M500" s="7" t="s">
        <v>33060</v>
      </c>
      <c r="N500" s="7" t="s">
        <v>47</v>
      </c>
      <c r="O500" s="7">
        <v>10</v>
      </c>
      <c r="P500" s="7" t="s">
        <v>966</v>
      </c>
      <c r="Q500" s="7">
        <v>68112</v>
      </c>
      <c r="S500" s="7" t="s">
        <v>14141</v>
      </c>
      <c r="U500" s="7">
        <v>300</v>
      </c>
      <c r="V500" s="7">
        <v>200803</v>
      </c>
    </row>
    <row r="501" spans="3:22" ht="16.5" customHeight="1">
      <c r="C501" s="8">
        <v>1278300123</v>
      </c>
      <c r="D501" s="7">
        <v>2297971</v>
      </c>
      <c r="E501" s="12"/>
      <c r="G501" s="7" t="s">
        <v>35176</v>
      </c>
      <c r="H501" s="7" t="s">
        <v>35177</v>
      </c>
      <c r="I501" s="7" t="s">
        <v>35178</v>
      </c>
      <c r="J501" s="7" t="s">
        <v>35179</v>
      </c>
      <c r="K501" s="7" t="s">
        <v>35180</v>
      </c>
      <c r="L501" s="7" t="s">
        <v>45</v>
      </c>
      <c r="M501" s="7" t="s">
        <v>33060</v>
      </c>
      <c r="N501" s="7" t="s">
        <v>47</v>
      </c>
      <c r="O501" s="7">
        <v>10</v>
      </c>
      <c r="P501" s="7" t="s">
        <v>966</v>
      </c>
      <c r="Q501" s="7">
        <v>68112</v>
      </c>
      <c r="S501" s="7" t="s">
        <v>14141</v>
      </c>
      <c r="U501" s="7">
        <v>77</v>
      </c>
      <c r="V501" s="7">
        <v>201903</v>
      </c>
    </row>
    <row r="502" spans="3:22" ht="16.5" customHeight="1">
      <c r="C502" s="8">
        <v>1138203371</v>
      </c>
      <c r="D502" s="7">
        <v>2483733</v>
      </c>
      <c r="E502" s="12"/>
      <c r="G502" s="7" t="s">
        <v>35181</v>
      </c>
      <c r="H502" s="7" t="s">
        <v>2105</v>
      </c>
      <c r="I502" s="7" t="s">
        <v>35182</v>
      </c>
      <c r="J502" s="7" t="s">
        <v>35183</v>
      </c>
      <c r="K502" s="7" t="s">
        <v>35184</v>
      </c>
      <c r="L502" s="7" t="s">
        <v>45</v>
      </c>
      <c r="M502" s="7" t="s">
        <v>33060</v>
      </c>
      <c r="N502" s="7" t="s">
        <v>47</v>
      </c>
      <c r="O502" s="7">
        <v>10</v>
      </c>
      <c r="P502" s="7" t="s">
        <v>966</v>
      </c>
      <c r="Q502" s="7">
        <v>68112</v>
      </c>
      <c r="S502" s="7" t="s">
        <v>14141</v>
      </c>
      <c r="U502" s="7">
        <v>97</v>
      </c>
      <c r="V502" s="7">
        <v>202004</v>
      </c>
    </row>
    <row r="503" spans="3:22" ht="16.5" customHeight="1">
      <c r="C503" s="8">
        <v>5078302079</v>
      </c>
      <c r="D503" s="7">
        <v>2570550</v>
      </c>
      <c r="E503" s="12"/>
      <c r="G503" s="7" t="s">
        <v>35185</v>
      </c>
      <c r="H503" s="7" t="s">
        <v>35186</v>
      </c>
      <c r="I503" s="7" t="s">
        <v>34965</v>
      </c>
      <c r="J503" s="7" t="s">
        <v>35187</v>
      </c>
      <c r="K503" s="7" t="s">
        <v>35188</v>
      </c>
      <c r="L503" s="7" t="s">
        <v>45</v>
      </c>
      <c r="M503" s="7" t="s">
        <v>33060</v>
      </c>
      <c r="N503" s="7" t="s">
        <v>47</v>
      </c>
      <c r="O503" s="7">
        <v>10</v>
      </c>
      <c r="P503" s="7" t="s">
        <v>966</v>
      </c>
      <c r="Q503" s="7">
        <v>68112</v>
      </c>
      <c r="S503" s="7" t="s">
        <v>14141</v>
      </c>
      <c r="U503" s="7">
        <v>50</v>
      </c>
      <c r="V503" s="7">
        <v>200803</v>
      </c>
    </row>
    <row r="504" spans="3:22" ht="16.5" customHeight="1">
      <c r="C504" s="8">
        <v>3108201921</v>
      </c>
      <c r="D504" s="7">
        <v>3099456</v>
      </c>
      <c r="E504" s="12"/>
      <c r="G504" s="7" t="s">
        <v>35189</v>
      </c>
      <c r="H504" s="7" t="s">
        <v>35190</v>
      </c>
      <c r="I504" s="7" t="s">
        <v>35191</v>
      </c>
      <c r="J504" s="7" t="s">
        <v>35192</v>
      </c>
      <c r="K504" s="7" t="s">
        <v>35193</v>
      </c>
      <c r="L504" s="7" t="s">
        <v>45</v>
      </c>
      <c r="M504" s="7" t="s">
        <v>33060</v>
      </c>
      <c r="N504" s="7" t="s">
        <v>47</v>
      </c>
      <c r="O504" s="7">
        <v>10</v>
      </c>
      <c r="P504" s="7" t="s">
        <v>966</v>
      </c>
      <c r="Q504" s="7">
        <v>68112</v>
      </c>
      <c r="S504" s="7" t="s">
        <v>14141</v>
      </c>
      <c r="T504" s="7">
        <v>19870801</v>
      </c>
      <c r="U504" s="7">
        <v>1179</v>
      </c>
      <c r="V504" s="7">
        <v>201605</v>
      </c>
    </row>
    <row r="505" spans="3:22" ht="16.5" customHeight="1">
      <c r="C505" s="8">
        <v>1028301782</v>
      </c>
      <c r="D505" s="7">
        <v>3301381</v>
      </c>
      <c r="E505" s="12"/>
      <c r="G505" s="7" t="s">
        <v>35194</v>
      </c>
      <c r="H505" s="7" t="s">
        <v>35195</v>
      </c>
      <c r="I505" s="7" t="s">
        <v>10276</v>
      </c>
      <c r="J505" s="7" t="s">
        <v>35196</v>
      </c>
      <c r="K505" s="7" t="s">
        <v>35197</v>
      </c>
      <c r="L505" s="7" t="s">
        <v>45</v>
      </c>
      <c r="M505" s="7" t="s">
        <v>33060</v>
      </c>
      <c r="N505" s="7" t="s">
        <v>47</v>
      </c>
      <c r="O505" s="7">
        <v>10</v>
      </c>
      <c r="P505" s="7" t="s">
        <v>966</v>
      </c>
      <c r="Q505" s="7">
        <v>68112</v>
      </c>
      <c r="S505" s="7" t="s">
        <v>14141</v>
      </c>
      <c r="T505" s="7">
        <v>19940228</v>
      </c>
      <c r="U505" s="7">
        <v>174</v>
      </c>
      <c r="V505" s="7">
        <v>201903</v>
      </c>
    </row>
    <row r="506" spans="3:22" ht="16.5" customHeight="1">
      <c r="C506" s="8">
        <v>1118301258</v>
      </c>
      <c r="D506" s="7">
        <v>2481217</v>
      </c>
      <c r="E506" s="12"/>
      <c r="G506" s="7" t="s">
        <v>35198</v>
      </c>
      <c r="H506" s="7" t="s">
        <v>35199</v>
      </c>
      <c r="I506" s="7" t="s">
        <v>35200</v>
      </c>
      <c r="J506" s="7" t="s">
        <v>35201</v>
      </c>
      <c r="K506" s="7" t="s">
        <v>35202</v>
      </c>
      <c r="L506" s="7" t="s">
        <v>45</v>
      </c>
      <c r="M506" s="7" t="s">
        <v>33060</v>
      </c>
      <c r="N506" s="7" t="s">
        <v>47</v>
      </c>
      <c r="O506" s="7">
        <v>10</v>
      </c>
      <c r="P506" s="7" t="s">
        <v>966</v>
      </c>
      <c r="Q506" s="7">
        <v>68112</v>
      </c>
      <c r="S506" s="7" t="s">
        <v>14141</v>
      </c>
      <c r="T506" s="7">
        <v>19970101</v>
      </c>
      <c r="U506" s="7">
        <v>251</v>
      </c>
      <c r="V506" s="7">
        <v>201903</v>
      </c>
    </row>
    <row r="507" spans="3:22" ht="16.5" customHeight="1">
      <c r="C507" s="8">
        <v>1318300724</v>
      </c>
      <c r="D507" s="7">
        <v>2516526</v>
      </c>
      <c r="E507" s="12"/>
      <c r="G507" s="7" t="s">
        <v>35203</v>
      </c>
      <c r="H507" s="7" t="s">
        <v>9768</v>
      </c>
      <c r="I507" s="7" t="s">
        <v>35204</v>
      </c>
      <c r="J507" s="7" t="s">
        <v>35205</v>
      </c>
      <c r="K507" s="7" t="s">
        <v>35206</v>
      </c>
      <c r="L507" s="7" t="s">
        <v>45</v>
      </c>
      <c r="M507" s="7" t="s">
        <v>33060</v>
      </c>
      <c r="N507" s="7" t="s">
        <v>47</v>
      </c>
      <c r="O507" s="7">
        <v>10</v>
      </c>
      <c r="P507" s="7" t="s">
        <v>966</v>
      </c>
      <c r="Q507" s="7">
        <v>68112</v>
      </c>
      <c r="S507" s="7" t="s">
        <v>14141</v>
      </c>
      <c r="T507" s="7">
        <v>19800101</v>
      </c>
      <c r="U507" s="7">
        <v>700</v>
      </c>
      <c r="V507" s="7">
        <v>200803</v>
      </c>
    </row>
    <row r="508" spans="3:22" ht="16.5" customHeight="1">
      <c r="C508" s="8">
        <v>5158300747</v>
      </c>
      <c r="D508" s="7">
        <v>3332157</v>
      </c>
      <c r="E508" s="12"/>
      <c r="G508" s="7" t="s">
        <v>35207</v>
      </c>
      <c r="H508" s="7" t="s">
        <v>4490</v>
      </c>
      <c r="I508" s="7" t="s">
        <v>34760</v>
      </c>
      <c r="J508" s="7" t="s">
        <v>35208</v>
      </c>
      <c r="K508" s="7" t="s">
        <v>35209</v>
      </c>
      <c r="L508" s="7" t="s">
        <v>45</v>
      </c>
      <c r="M508" s="7" t="s">
        <v>33060</v>
      </c>
      <c r="N508" s="7" t="s">
        <v>47</v>
      </c>
      <c r="O508" s="7">
        <v>10</v>
      </c>
      <c r="P508" s="7" t="s">
        <v>966</v>
      </c>
      <c r="Q508" s="7">
        <v>68112</v>
      </c>
      <c r="S508" s="7" t="s">
        <v>14141</v>
      </c>
      <c r="T508" s="7">
        <v>19450815</v>
      </c>
      <c r="U508" s="7">
        <v>68</v>
      </c>
      <c r="V508" s="7">
        <v>201605</v>
      </c>
    </row>
    <row r="509" spans="3:22" ht="16.5" customHeight="1">
      <c r="C509" s="8">
        <v>5038300593</v>
      </c>
      <c r="D509" s="7">
        <v>2567304</v>
      </c>
      <c r="E509" s="12"/>
      <c r="G509" s="7" t="s">
        <v>35210</v>
      </c>
      <c r="H509" s="7" t="s">
        <v>35211</v>
      </c>
      <c r="I509" s="7" t="s">
        <v>34869</v>
      </c>
      <c r="J509" s="7" t="s">
        <v>35212</v>
      </c>
      <c r="K509" s="7" t="s">
        <v>35213</v>
      </c>
      <c r="L509" s="7" t="s">
        <v>45</v>
      </c>
      <c r="M509" s="7" t="s">
        <v>33060</v>
      </c>
      <c r="N509" s="7" t="s">
        <v>47</v>
      </c>
      <c r="O509" s="7">
        <v>10</v>
      </c>
      <c r="P509" s="7" t="s">
        <v>966</v>
      </c>
      <c r="Q509" s="7">
        <v>68112</v>
      </c>
      <c r="S509" s="7" t="s">
        <v>14141</v>
      </c>
      <c r="U509" s="7">
        <v>247</v>
      </c>
      <c r="V509" s="7">
        <v>201903</v>
      </c>
    </row>
    <row r="510" spans="3:22" ht="16.5" customHeight="1">
      <c r="C510" s="8">
        <v>4028305316</v>
      </c>
      <c r="D510" s="7">
        <v>7559934</v>
      </c>
      <c r="E510" s="12"/>
      <c r="G510" s="7" t="s">
        <v>35214</v>
      </c>
      <c r="H510" s="7" t="s">
        <v>35215</v>
      </c>
      <c r="I510" s="7" t="s">
        <v>35216</v>
      </c>
      <c r="J510" s="7" t="s">
        <v>35217</v>
      </c>
      <c r="K510" s="7" t="s">
        <v>35218</v>
      </c>
      <c r="L510" s="7" t="s">
        <v>45</v>
      </c>
      <c r="M510" s="7" t="s">
        <v>33060</v>
      </c>
      <c r="N510" s="7" t="s">
        <v>47</v>
      </c>
      <c r="O510" s="7">
        <v>10</v>
      </c>
      <c r="P510" s="7" t="s">
        <v>966</v>
      </c>
      <c r="Q510" s="7">
        <v>68112</v>
      </c>
      <c r="S510" s="7" t="s">
        <v>14141</v>
      </c>
      <c r="U510" s="7">
        <v>65</v>
      </c>
      <c r="V510" s="7">
        <v>201903</v>
      </c>
    </row>
    <row r="511" spans="3:22" ht="16.5" customHeight="1">
      <c r="C511" s="8">
        <v>5088301675</v>
      </c>
      <c r="D511" s="7">
        <v>3167411</v>
      </c>
      <c r="E511" s="12"/>
      <c r="G511" s="7" t="s">
        <v>35219</v>
      </c>
      <c r="H511" s="7" t="s">
        <v>35220</v>
      </c>
      <c r="I511" s="7" t="s">
        <v>34965</v>
      </c>
      <c r="J511" s="7" t="s">
        <v>35221</v>
      </c>
      <c r="K511" s="7" t="s">
        <v>35222</v>
      </c>
      <c r="L511" s="7" t="s">
        <v>45</v>
      </c>
      <c r="M511" s="7" t="s">
        <v>33060</v>
      </c>
      <c r="N511" s="7" t="s">
        <v>47</v>
      </c>
      <c r="O511" s="7">
        <v>10</v>
      </c>
      <c r="P511" s="7" t="s">
        <v>966</v>
      </c>
      <c r="Q511" s="7">
        <v>68112</v>
      </c>
      <c r="S511" s="7" t="s">
        <v>14141</v>
      </c>
      <c r="T511" s="7">
        <v>19920101</v>
      </c>
      <c r="U511" s="7">
        <v>85</v>
      </c>
      <c r="V511" s="7">
        <v>201604</v>
      </c>
    </row>
    <row r="512" spans="3:22" ht="16.5" customHeight="1">
      <c r="C512" s="8">
        <v>6168302427</v>
      </c>
      <c r="D512" s="7">
        <v>2884078</v>
      </c>
      <c r="E512" s="12"/>
      <c r="G512" s="7" t="s">
        <v>35223</v>
      </c>
      <c r="H512" s="7" t="s">
        <v>35224</v>
      </c>
      <c r="I512" s="7" t="s">
        <v>34869</v>
      </c>
      <c r="J512" s="7" t="s">
        <v>35225</v>
      </c>
      <c r="K512" s="7" t="s">
        <v>35226</v>
      </c>
      <c r="L512" s="7" t="s">
        <v>45</v>
      </c>
      <c r="M512" s="7" t="s">
        <v>33060</v>
      </c>
      <c r="N512" s="7" t="s">
        <v>47</v>
      </c>
      <c r="O512" s="7">
        <v>10</v>
      </c>
      <c r="P512" s="7" t="s">
        <v>966</v>
      </c>
      <c r="Q512" s="7">
        <v>68112</v>
      </c>
      <c r="S512" s="7" t="s">
        <v>14141</v>
      </c>
      <c r="U512" s="7">
        <v>423</v>
      </c>
      <c r="V512" s="7">
        <v>200803</v>
      </c>
    </row>
    <row r="513" spans="3:22" ht="16.5" customHeight="1">
      <c r="C513" s="8">
        <v>1398300320</v>
      </c>
      <c r="D513" s="7">
        <v>2297810</v>
      </c>
      <c r="E513" s="12"/>
      <c r="G513" s="7" t="s">
        <v>35227</v>
      </c>
      <c r="H513" s="7" t="s">
        <v>35228</v>
      </c>
      <c r="I513" s="7" t="s">
        <v>35229</v>
      </c>
      <c r="J513" s="7" t="s">
        <v>35230</v>
      </c>
      <c r="K513" s="7" t="s">
        <v>35231</v>
      </c>
      <c r="L513" s="7" t="s">
        <v>45</v>
      </c>
      <c r="M513" s="7" t="s">
        <v>33060</v>
      </c>
      <c r="N513" s="7" t="s">
        <v>47</v>
      </c>
      <c r="O513" s="7">
        <v>10</v>
      </c>
      <c r="P513" s="7" t="s">
        <v>966</v>
      </c>
      <c r="Q513" s="7">
        <v>68112</v>
      </c>
      <c r="S513" s="7" t="s">
        <v>14141</v>
      </c>
      <c r="T513" s="7">
        <v>19930915</v>
      </c>
      <c r="U513" s="7">
        <v>55</v>
      </c>
      <c r="V513" s="7">
        <v>201903</v>
      </c>
    </row>
    <row r="514" spans="3:22" ht="16.5" customHeight="1">
      <c r="C514" s="8">
        <v>5088302335</v>
      </c>
      <c r="D514" s="7">
        <v>2570835</v>
      </c>
      <c r="E514" s="12"/>
      <c r="G514" s="7" t="s">
        <v>35232</v>
      </c>
      <c r="H514" s="7" t="s">
        <v>35233</v>
      </c>
      <c r="I514" s="7" t="s">
        <v>34965</v>
      </c>
      <c r="J514" s="7" t="s">
        <v>35234</v>
      </c>
      <c r="K514" s="7" t="s">
        <v>35235</v>
      </c>
      <c r="L514" s="7" t="s">
        <v>45</v>
      </c>
      <c r="M514" s="7" t="s">
        <v>33060</v>
      </c>
      <c r="N514" s="7" t="s">
        <v>47</v>
      </c>
      <c r="O514" s="7">
        <v>10</v>
      </c>
      <c r="P514" s="7" t="s">
        <v>966</v>
      </c>
      <c r="Q514" s="7">
        <v>68112</v>
      </c>
      <c r="S514" s="7" t="s">
        <v>14141</v>
      </c>
      <c r="T514" s="7">
        <v>19600101</v>
      </c>
      <c r="U514" s="7">
        <v>72</v>
      </c>
      <c r="V514" s="7">
        <v>201604</v>
      </c>
    </row>
    <row r="515" spans="3:22" ht="16.5" customHeight="1">
      <c r="C515" s="8">
        <v>2218300712</v>
      </c>
      <c r="D515" s="7">
        <v>3092803</v>
      </c>
      <c r="E515" s="12"/>
      <c r="G515" s="7" t="s">
        <v>35236</v>
      </c>
      <c r="H515" s="7" t="s">
        <v>35237</v>
      </c>
      <c r="I515" s="7" t="s">
        <v>35238</v>
      </c>
      <c r="J515" s="7" t="s">
        <v>35239</v>
      </c>
      <c r="K515" s="7" t="s">
        <v>35240</v>
      </c>
      <c r="L515" s="7" t="s">
        <v>45</v>
      </c>
      <c r="M515" s="7" t="s">
        <v>33060</v>
      </c>
      <c r="N515" s="7" t="s">
        <v>47</v>
      </c>
      <c r="O515" s="7">
        <v>10</v>
      </c>
      <c r="P515" s="7" t="s">
        <v>966</v>
      </c>
      <c r="Q515" s="7">
        <v>68112</v>
      </c>
      <c r="S515" s="7" t="s">
        <v>14141</v>
      </c>
      <c r="T515" s="7">
        <v>19921102</v>
      </c>
      <c r="U515" s="7">
        <v>408</v>
      </c>
      <c r="V515" s="7">
        <v>200803</v>
      </c>
    </row>
    <row r="516" spans="3:22" ht="16.5" customHeight="1">
      <c r="C516" s="8">
        <v>1338301049</v>
      </c>
      <c r="D516" s="7">
        <v>2519045</v>
      </c>
      <c r="E516" s="12"/>
      <c r="G516" s="7" t="s">
        <v>35241</v>
      </c>
      <c r="H516" s="7" t="s">
        <v>21256</v>
      </c>
      <c r="I516" s="7" t="s">
        <v>35242</v>
      </c>
      <c r="J516" s="7" t="s">
        <v>35243</v>
      </c>
      <c r="K516" s="7" t="s">
        <v>35244</v>
      </c>
      <c r="L516" s="7" t="s">
        <v>45</v>
      </c>
      <c r="M516" s="7" t="s">
        <v>33060</v>
      </c>
      <c r="N516" s="7" t="s">
        <v>47</v>
      </c>
      <c r="O516" s="7">
        <v>10</v>
      </c>
      <c r="P516" s="7" t="s">
        <v>966</v>
      </c>
      <c r="Q516" s="7">
        <v>68112</v>
      </c>
      <c r="S516" s="7" t="s">
        <v>14141</v>
      </c>
      <c r="T516" s="7">
        <v>19900101</v>
      </c>
      <c r="U516" s="7">
        <v>624</v>
      </c>
      <c r="V516" s="7">
        <v>202004</v>
      </c>
    </row>
    <row r="517" spans="3:22" ht="16.5" customHeight="1">
      <c r="C517" s="8">
        <v>5118303325</v>
      </c>
      <c r="D517" s="7">
        <v>2571287</v>
      </c>
      <c r="E517" s="12"/>
      <c r="G517" s="7" t="s">
        <v>35245</v>
      </c>
      <c r="H517" s="7" t="s">
        <v>35246</v>
      </c>
      <c r="I517" s="7" t="s">
        <v>34333</v>
      </c>
      <c r="J517" s="7" t="s">
        <v>35247</v>
      </c>
      <c r="K517" s="7" t="s">
        <v>35248</v>
      </c>
      <c r="L517" s="7" t="s">
        <v>45</v>
      </c>
      <c r="M517" s="7" t="s">
        <v>33060</v>
      </c>
      <c r="N517" s="7" t="s">
        <v>47</v>
      </c>
      <c r="O517" s="7">
        <v>10</v>
      </c>
      <c r="P517" s="7" t="s">
        <v>966</v>
      </c>
      <c r="Q517" s="7">
        <v>68112</v>
      </c>
      <c r="S517" s="7" t="s">
        <v>14141</v>
      </c>
      <c r="T517" s="7">
        <v>19920101</v>
      </c>
      <c r="U517" s="7">
        <v>443</v>
      </c>
      <c r="V517" s="7">
        <v>202004</v>
      </c>
    </row>
    <row r="518" spans="3:22" ht="16.5" customHeight="1">
      <c r="C518" s="8">
        <v>1248301744</v>
      </c>
      <c r="D518" s="7">
        <v>2502381</v>
      </c>
      <c r="E518" s="12"/>
      <c r="G518" s="7" t="s">
        <v>34731</v>
      </c>
      <c r="H518" s="7" t="s">
        <v>34732</v>
      </c>
      <c r="I518" s="7" t="s">
        <v>35074</v>
      </c>
      <c r="J518" s="7" t="s">
        <v>35249</v>
      </c>
      <c r="K518" s="7" t="s">
        <v>35250</v>
      </c>
      <c r="L518" s="7" t="s">
        <v>45</v>
      </c>
      <c r="M518" s="7" t="s">
        <v>33060</v>
      </c>
      <c r="N518" s="7" t="s">
        <v>47</v>
      </c>
      <c r="O518" s="7">
        <v>10</v>
      </c>
      <c r="P518" s="7" t="s">
        <v>966</v>
      </c>
      <c r="Q518" s="7">
        <v>68112</v>
      </c>
      <c r="S518" s="7" t="s">
        <v>14141</v>
      </c>
      <c r="T518" s="7">
        <v>19920613</v>
      </c>
      <c r="U518" s="7">
        <v>400</v>
      </c>
      <c r="V518" s="7">
        <v>201604</v>
      </c>
    </row>
    <row r="519" spans="3:22" ht="16.5" customHeight="1">
      <c r="C519" s="8">
        <v>1048300775</v>
      </c>
      <c r="D519" s="7">
        <v>2459942</v>
      </c>
      <c r="E519" s="12"/>
      <c r="G519" s="7" t="s">
        <v>35251</v>
      </c>
      <c r="H519" s="7" t="s">
        <v>35252</v>
      </c>
      <c r="I519" s="7" t="s">
        <v>34297</v>
      </c>
      <c r="J519" s="7" t="s">
        <v>35253</v>
      </c>
      <c r="K519" s="7" t="s">
        <v>35254</v>
      </c>
      <c r="L519" s="7" t="s">
        <v>45</v>
      </c>
      <c r="M519" s="7" t="s">
        <v>33060</v>
      </c>
      <c r="N519" s="7" t="s">
        <v>47</v>
      </c>
      <c r="O519" s="7">
        <v>10</v>
      </c>
      <c r="P519" s="7" t="s">
        <v>966</v>
      </c>
      <c r="Q519" s="7">
        <v>68112</v>
      </c>
      <c r="S519" s="7" t="s">
        <v>14141</v>
      </c>
      <c r="U519" s="7">
        <v>95</v>
      </c>
      <c r="V519" s="7">
        <v>201605</v>
      </c>
    </row>
    <row r="520" spans="3:22" ht="16.5" customHeight="1">
      <c r="C520" s="8">
        <v>1318302514</v>
      </c>
      <c r="D520" s="7">
        <v>2985347</v>
      </c>
      <c r="E520" s="12"/>
      <c r="G520" s="7" t="s">
        <v>35255</v>
      </c>
      <c r="H520" s="7" t="s">
        <v>35256</v>
      </c>
      <c r="I520" s="7" t="s">
        <v>34333</v>
      </c>
      <c r="J520" s="7" t="s">
        <v>35257</v>
      </c>
      <c r="K520" s="7" t="s">
        <v>35258</v>
      </c>
      <c r="L520" s="7" t="s">
        <v>45</v>
      </c>
      <c r="M520" s="7" t="s">
        <v>33060</v>
      </c>
      <c r="N520" s="7" t="s">
        <v>47</v>
      </c>
      <c r="O520" s="7">
        <v>10</v>
      </c>
      <c r="P520" s="7" t="s">
        <v>966</v>
      </c>
      <c r="Q520" s="7">
        <v>68112</v>
      </c>
      <c r="S520" s="7" t="s">
        <v>14141</v>
      </c>
      <c r="U520" s="7">
        <v>500</v>
      </c>
      <c r="V520" s="7">
        <v>200803</v>
      </c>
    </row>
    <row r="521" spans="3:22" ht="16.5" customHeight="1">
      <c r="C521" s="8">
        <v>1288303609</v>
      </c>
      <c r="D521" s="7">
        <v>2299029</v>
      </c>
      <c r="E521" s="12"/>
      <c r="G521" s="7" t="s">
        <v>35259</v>
      </c>
      <c r="H521" s="7" t="s">
        <v>35260</v>
      </c>
      <c r="I521" s="7" t="s">
        <v>33641</v>
      </c>
      <c r="J521" s="7" t="s">
        <v>35261</v>
      </c>
      <c r="K521" s="7" t="s">
        <v>35262</v>
      </c>
      <c r="L521" s="7" t="s">
        <v>45</v>
      </c>
      <c r="M521" s="7" t="s">
        <v>33060</v>
      </c>
      <c r="N521" s="7" t="s">
        <v>47</v>
      </c>
      <c r="O521" s="7">
        <v>10</v>
      </c>
      <c r="P521" s="7" t="s">
        <v>966</v>
      </c>
      <c r="Q521" s="7">
        <v>68112</v>
      </c>
      <c r="S521" s="7" t="s">
        <v>14141</v>
      </c>
      <c r="U521" s="7">
        <v>61</v>
      </c>
      <c r="V521" s="7">
        <v>201903</v>
      </c>
    </row>
    <row r="522" spans="3:22" ht="16.5" customHeight="1">
      <c r="C522" s="8">
        <v>1118300088</v>
      </c>
      <c r="D522" s="7">
        <v>2481208</v>
      </c>
      <c r="E522" s="12"/>
      <c r="G522" s="7" t="s">
        <v>35263</v>
      </c>
      <c r="H522" s="7" t="s">
        <v>35264</v>
      </c>
      <c r="I522" s="7" t="s">
        <v>34869</v>
      </c>
      <c r="J522" s="7" t="s">
        <v>35265</v>
      </c>
      <c r="K522" s="7" t="s">
        <v>35266</v>
      </c>
      <c r="L522" s="7" t="s">
        <v>45</v>
      </c>
      <c r="M522" s="7" t="s">
        <v>33060</v>
      </c>
      <c r="N522" s="7" t="s">
        <v>47</v>
      </c>
      <c r="O522" s="7">
        <v>10</v>
      </c>
      <c r="P522" s="7" t="s">
        <v>966</v>
      </c>
      <c r="Q522" s="7">
        <v>68112</v>
      </c>
      <c r="S522" s="7" t="s">
        <v>14141</v>
      </c>
      <c r="T522" s="7">
        <v>19791001</v>
      </c>
      <c r="U522" s="7">
        <v>1000</v>
      </c>
      <c r="V522" s="7">
        <v>200501</v>
      </c>
    </row>
    <row r="523" spans="3:22" ht="16.5" customHeight="1">
      <c r="C523" s="8">
        <v>1388300900</v>
      </c>
      <c r="D523" s="7">
        <v>2529524</v>
      </c>
      <c r="E523" s="12"/>
      <c r="G523" s="7" t="s">
        <v>35267</v>
      </c>
      <c r="H523" s="7" t="s">
        <v>35268</v>
      </c>
      <c r="I523" s="7" t="s">
        <v>35269</v>
      </c>
      <c r="J523" s="7" t="s">
        <v>35270</v>
      </c>
      <c r="K523" s="7" t="s">
        <v>35271</v>
      </c>
      <c r="L523" s="7" t="s">
        <v>45</v>
      </c>
      <c r="M523" s="7" t="s">
        <v>33060</v>
      </c>
      <c r="N523" s="7" t="s">
        <v>47</v>
      </c>
      <c r="O523" s="7">
        <v>10</v>
      </c>
      <c r="P523" s="7" t="s">
        <v>966</v>
      </c>
      <c r="Q523" s="7">
        <v>68112</v>
      </c>
      <c r="S523" s="7" t="s">
        <v>14141</v>
      </c>
      <c r="U523" s="7">
        <v>60</v>
      </c>
      <c r="V523" s="7">
        <v>201605</v>
      </c>
    </row>
    <row r="524" spans="3:22" ht="16.5" customHeight="1">
      <c r="C524" s="8">
        <v>4038300013</v>
      </c>
      <c r="D524" s="7">
        <v>2557761</v>
      </c>
      <c r="E524" s="12"/>
      <c r="G524" s="7" t="s">
        <v>35272</v>
      </c>
      <c r="H524" s="7" t="s">
        <v>17897</v>
      </c>
      <c r="I524" s="7" t="s">
        <v>35273</v>
      </c>
      <c r="J524" s="7" t="s">
        <v>35274</v>
      </c>
      <c r="K524" s="7" t="s">
        <v>35275</v>
      </c>
      <c r="L524" s="7" t="s">
        <v>45</v>
      </c>
      <c r="M524" s="7" t="s">
        <v>33060</v>
      </c>
      <c r="N524" s="7" t="s">
        <v>47</v>
      </c>
      <c r="O524" s="7">
        <v>10</v>
      </c>
      <c r="P524" s="7" t="s">
        <v>966</v>
      </c>
      <c r="Q524" s="7">
        <v>68112</v>
      </c>
      <c r="S524" s="7" t="s">
        <v>14141</v>
      </c>
      <c r="U524" s="7">
        <v>647</v>
      </c>
      <c r="V524" s="7">
        <v>200901</v>
      </c>
    </row>
    <row r="525" spans="3:22" ht="16.5" customHeight="1">
      <c r="C525" s="8">
        <v>4178300216</v>
      </c>
      <c r="D525" s="7">
        <v>2610576</v>
      </c>
      <c r="E525" s="12"/>
      <c r="G525" s="7" t="s">
        <v>35276</v>
      </c>
      <c r="H525" s="7" t="s">
        <v>8625</v>
      </c>
      <c r="I525" s="7" t="s">
        <v>34869</v>
      </c>
      <c r="J525" s="7">
        <v>18992012</v>
      </c>
      <c r="K525" s="7" t="s">
        <v>35277</v>
      </c>
      <c r="L525" s="7" t="s">
        <v>45</v>
      </c>
      <c r="M525" s="7" t="s">
        <v>33060</v>
      </c>
      <c r="N525" s="7" t="s">
        <v>47</v>
      </c>
      <c r="O525" s="7">
        <v>10</v>
      </c>
      <c r="P525" s="7" t="s">
        <v>966</v>
      </c>
      <c r="Q525" s="7">
        <v>68112</v>
      </c>
      <c r="S525" s="7" t="s">
        <v>14141</v>
      </c>
      <c r="U525" s="7">
        <v>1000</v>
      </c>
      <c r="V525" s="7">
        <v>200501</v>
      </c>
    </row>
    <row r="526" spans="3:22" ht="16.5" customHeight="1">
      <c r="C526" s="8">
        <v>1338300244</v>
      </c>
      <c r="D526" s="7">
        <v>2519037</v>
      </c>
      <c r="E526" s="12"/>
      <c r="G526" s="7" t="s">
        <v>35278</v>
      </c>
      <c r="H526" s="7" t="s">
        <v>32835</v>
      </c>
      <c r="I526" s="7" t="s">
        <v>34333</v>
      </c>
      <c r="J526" s="7" t="s">
        <v>35279</v>
      </c>
      <c r="K526" s="7" t="s">
        <v>35280</v>
      </c>
      <c r="L526" s="7" t="s">
        <v>45</v>
      </c>
      <c r="M526" s="7" t="s">
        <v>33060</v>
      </c>
      <c r="N526" s="7" t="s">
        <v>47</v>
      </c>
      <c r="O526" s="7">
        <v>10</v>
      </c>
      <c r="P526" s="7" t="s">
        <v>966</v>
      </c>
      <c r="Q526" s="7">
        <v>68112</v>
      </c>
      <c r="S526" s="7" t="s">
        <v>14141</v>
      </c>
      <c r="T526" s="7">
        <v>19810101</v>
      </c>
      <c r="U526" s="7">
        <v>800</v>
      </c>
      <c r="V526" s="7">
        <v>200803</v>
      </c>
    </row>
    <row r="527" spans="3:22" ht="16.5" customHeight="1">
      <c r="C527" s="8">
        <v>4078301106</v>
      </c>
      <c r="D527" s="7">
        <v>2383362</v>
      </c>
      <c r="E527" s="12"/>
      <c r="G527" s="7" t="s">
        <v>35281</v>
      </c>
      <c r="H527" s="7" t="s">
        <v>35282</v>
      </c>
      <c r="I527" s="7" t="s">
        <v>34869</v>
      </c>
      <c r="J527" s="7" t="s">
        <v>35283</v>
      </c>
      <c r="K527" s="7" t="s">
        <v>35284</v>
      </c>
      <c r="L527" s="7" t="s">
        <v>45</v>
      </c>
      <c r="M527" s="7" t="s">
        <v>33060</v>
      </c>
      <c r="N527" s="7" t="s">
        <v>47</v>
      </c>
      <c r="O527" s="7">
        <v>10</v>
      </c>
      <c r="P527" s="7" t="s">
        <v>966</v>
      </c>
      <c r="Q527" s="7">
        <v>68112</v>
      </c>
      <c r="S527" s="7" t="s">
        <v>14141</v>
      </c>
      <c r="T527" s="7">
        <v>19930127</v>
      </c>
      <c r="U527" s="7">
        <v>347</v>
      </c>
      <c r="V527" s="7">
        <v>202004</v>
      </c>
    </row>
    <row r="528" spans="3:22" ht="16.5" customHeight="1">
      <c r="C528" s="8">
        <v>4088300513</v>
      </c>
      <c r="D528" s="7">
        <v>2297709</v>
      </c>
      <c r="E528" s="12"/>
      <c r="G528" s="7" t="s">
        <v>35285</v>
      </c>
      <c r="H528" s="7" t="s">
        <v>33048</v>
      </c>
      <c r="I528" s="7" t="s">
        <v>32714</v>
      </c>
      <c r="J528" s="7" t="s">
        <v>35286</v>
      </c>
      <c r="K528" s="7" t="s">
        <v>35287</v>
      </c>
      <c r="L528" s="7" t="s">
        <v>45</v>
      </c>
      <c r="M528" s="7" t="s">
        <v>33060</v>
      </c>
      <c r="N528" s="7" t="s">
        <v>47</v>
      </c>
      <c r="O528" s="7">
        <v>10</v>
      </c>
      <c r="P528" s="7" t="s">
        <v>966</v>
      </c>
      <c r="Q528" s="7">
        <v>68112</v>
      </c>
      <c r="S528" s="7" t="s">
        <v>14141</v>
      </c>
      <c r="T528" s="7">
        <v>18960801</v>
      </c>
      <c r="U528" s="7">
        <v>392</v>
      </c>
      <c r="V528" s="7">
        <v>202004</v>
      </c>
    </row>
    <row r="529" spans="3:22" ht="16.5" customHeight="1">
      <c r="C529" s="8">
        <v>1268300912</v>
      </c>
      <c r="D529" s="7">
        <v>2505192</v>
      </c>
      <c r="E529" s="12"/>
      <c r="G529" s="7" t="s">
        <v>35288</v>
      </c>
      <c r="H529" s="7" t="s">
        <v>35289</v>
      </c>
      <c r="I529" s="7" t="s">
        <v>34333</v>
      </c>
      <c r="J529" s="7" t="s">
        <v>35290</v>
      </c>
      <c r="K529" s="7" t="s">
        <v>35291</v>
      </c>
      <c r="L529" s="7" t="s">
        <v>45</v>
      </c>
      <c r="M529" s="7" t="s">
        <v>33060</v>
      </c>
      <c r="N529" s="7" t="s">
        <v>47</v>
      </c>
      <c r="O529" s="7">
        <v>10</v>
      </c>
      <c r="P529" s="7" t="s">
        <v>966</v>
      </c>
      <c r="Q529" s="7">
        <v>68112</v>
      </c>
      <c r="S529" s="7" t="s">
        <v>14141</v>
      </c>
      <c r="U529" s="7">
        <v>1000</v>
      </c>
      <c r="V529" s="7">
        <v>200803</v>
      </c>
    </row>
    <row r="530" spans="3:22" ht="16.5" customHeight="1">
      <c r="C530" s="8">
        <v>1268304349</v>
      </c>
      <c r="D530" s="7">
        <v>2984811</v>
      </c>
      <c r="E530" s="12"/>
      <c r="G530" s="7" t="s">
        <v>35292</v>
      </c>
      <c r="H530" s="7" t="s">
        <v>35293</v>
      </c>
      <c r="I530" s="7" t="s">
        <v>35294</v>
      </c>
      <c r="J530" s="7" t="s">
        <v>35295</v>
      </c>
      <c r="K530" s="7" t="s">
        <v>35296</v>
      </c>
      <c r="L530" s="7" t="s">
        <v>45</v>
      </c>
      <c r="M530" s="7" t="s">
        <v>33060</v>
      </c>
      <c r="N530" s="7" t="s">
        <v>47</v>
      </c>
      <c r="O530" s="7">
        <v>10</v>
      </c>
      <c r="P530" s="7" t="s">
        <v>966</v>
      </c>
      <c r="Q530" s="7">
        <v>68112</v>
      </c>
      <c r="S530" s="7" t="s">
        <v>14141</v>
      </c>
      <c r="T530" s="7">
        <v>19540101</v>
      </c>
      <c r="U530" s="7">
        <v>1000</v>
      </c>
      <c r="V530" s="7">
        <v>200803</v>
      </c>
    </row>
    <row r="531" spans="3:22" ht="16.5" customHeight="1">
      <c r="C531" s="8">
        <v>2238300265</v>
      </c>
      <c r="D531" s="7">
        <v>2548189</v>
      </c>
      <c r="E531" s="12"/>
      <c r="G531" s="7" t="s">
        <v>35297</v>
      </c>
      <c r="H531" s="7" t="s">
        <v>35298</v>
      </c>
      <c r="I531" s="7" t="s">
        <v>35299</v>
      </c>
      <c r="J531" s="7" t="s">
        <v>35300</v>
      </c>
      <c r="K531" s="7" t="s">
        <v>35301</v>
      </c>
      <c r="L531" s="7" t="s">
        <v>45</v>
      </c>
      <c r="M531" s="7" t="s">
        <v>33060</v>
      </c>
      <c r="N531" s="7" t="s">
        <v>47</v>
      </c>
      <c r="O531" s="7">
        <v>10</v>
      </c>
      <c r="P531" s="7" t="s">
        <v>966</v>
      </c>
      <c r="Q531" s="7">
        <v>68112</v>
      </c>
      <c r="S531" s="7" t="s">
        <v>14141</v>
      </c>
      <c r="T531" s="7">
        <v>19970301</v>
      </c>
      <c r="U531" s="7">
        <v>123</v>
      </c>
      <c r="V531" s="7">
        <v>201903</v>
      </c>
    </row>
    <row r="532" spans="3:22" ht="16.5" customHeight="1">
      <c r="C532" s="8">
        <v>1288301047</v>
      </c>
      <c r="D532" s="7">
        <v>2508481</v>
      </c>
      <c r="E532" s="12"/>
      <c r="G532" s="7" t="s">
        <v>35302</v>
      </c>
      <c r="H532" s="7" t="s">
        <v>35303</v>
      </c>
      <c r="I532" s="7" t="s">
        <v>34333</v>
      </c>
      <c r="J532" s="7" t="s">
        <v>35304</v>
      </c>
      <c r="K532" s="7" t="s">
        <v>35305</v>
      </c>
      <c r="L532" s="7" t="s">
        <v>45</v>
      </c>
      <c r="M532" s="7" t="s">
        <v>33060</v>
      </c>
      <c r="N532" s="7" t="s">
        <v>47</v>
      </c>
      <c r="O532" s="7">
        <v>10</v>
      </c>
      <c r="P532" s="7" t="s">
        <v>966</v>
      </c>
      <c r="Q532" s="7">
        <v>68112</v>
      </c>
      <c r="S532" s="7" t="s">
        <v>14141</v>
      </c>
      <c r="T532" s="7">
        <v>19921101</v>
      </c>
      <c r="U532" s="7">
        <v>832</v>
      </c>
      <c r="V532" s="7">
        <v>202004</v>
      </c>
    </row>
    <row r="533" spans="3:22" ht="16.5" customHeight="1">
      <c r="C533" s="8">
        <v>1388300671</v>
      </c>
      <c r="D533" s="7">
        <v>2335162</v>
      </c>
      <c r="E533" s="12"/>
      <c r="G533" s="7" t="s">
        <v>35306</v>
      </c>
      <c r="H533" s="7" t="s">
        <v>35307</v>
      </c>
      <c r="I533" s="7" t="s">
        <v>33641</v>
      </c>
      <c r="J533" s="7" t="s">
        <v>35308</v>
      </c>
      <c r="K533" s="7" t="s">
        <v>35309</v>
      </c>
      <c r="L533" s="7" t="s">
        <v>45</v>
      </c>
      <c r="M533" s="7" t="s">
        <v>33060</v>
      </c>
      <c r="N533" s="7" t="s">
        <v>47</v>
      </c>
      <c r="O533" s="7">
        <v>10</v>
      </c>
      <c r="P533" s="7" t="s">
        <v>966</v>
      </c>
      <c r="Q533" s="7">
        <v>68112</v>
      </c>
      <c r="S533" s="7" t="s">
        <v>14141</v>
      </c>
      <c r="T533" s="7">
        <v>19920111</v>
      </c>
      <c r="U533" s="7">
        <v>200</v>
      </c>
      <c r="V533" s="7">
        <v>201604</v>
      </c>
    </row>
    <row r="534" spans="3:22" ht="16.5" customHeight="1">
      <c r="C534" s="8">
        <v>6218300101</v>
      </c>
      <c r="D534" s="7">
        <v>2237757</v>
      </c>
      <c r="E534" s="12"/>
      <c r="G534" s="7" t="s">
        <v>35310</v>
      </c>
      <c r="H534" s="7" t="s">
        <v>35311</v>
      </c>
      <c r="I534" s="7" t="s">
        <v>35312</v>
      </c>
      <c r="J534" s="7" t="s">
        <v>35313</v>
      </c>
      <c r="K534" s="7" t="s">
        <v>35314</v>
      </c>
      <c r="L534" s="7" t="s">
        <v>45</v>
      </c>
      <c r="M534" s="7" t="s">
        <v>33060</v>
      </c>
      <c r="N534" s="7" t="s">
        <v>47</v>
      </c>
      <c r="O534" s="7">
        <v>10</v>
      </c>
      <c r="P534" s="7" t="s">
        <v>966</v>
      </c>
      <c r="Q534" s="7">
        <v>68112</v>
      </c>
      <c r="S534" s="7" t="s">
        <v>14141</v>
      </c>
      <c r="T534" s="7">
        <v>19920516</v>
      </c>
      <c r="U534" s="7">
        <v>513</v>
      </c>
      <c r="V534" s="7">
        <v>202004</v>
      </c>
    </row>
    <row r="535" spans="3:22" ht="16.5" customHeight="1">
      <c r="C535" s="8">
        <v>1268300023</v>
      </c>
      <c r="D535" s="7">
        <v>2319511</v>
      </c>
      <c r="E535" s="12"/>
      <c r="G535" s="7" t="s">
        <v>35315</v>
      </c>
      <c r="H535" s="7" t="s">
        <v>35316</v>
      </c>
      <c r="I535" s="7" t="s">
        <v>34333</v>
      </c>
      <c r="J535" s="7" t="s">
        <v>35317</v>
      </c>
      <c r="K535" s="7" t="s">
        <v>35318</v>
      </c>
      <c r="L535" s="7" t="s">
        <v>45</v>
      </c>
      <c r="M535" s="7" t="s">
        <v>33060</v>
      </c>
      <c r="N535" s="7" t="s">
        <v>47</v>
      </c>
      <c r="O535" s="7">
        <v>10</v>
      </c>
      <c r="P535" s="7" t="s">
        <v>966</v>
      </c>
      <c r="Q535" s="7">
        <v>68112</v>
      </c>
      <c r="S535" s="7" t="s">
        <v>14141</v>
      </c>
      <c r="U535" s="7">
        <v>100</v>
      </c>
      <c r="V535" s="7">
        <v>200803</v>
      </c>
    </row>
    <row r="536" spans="3:22" ht="16.5" customHeight="1">
      <c r="C536" s="8">
        <v>4068300652</v>
      </c>
      <c r="D536" s="7">
        <v>2558191</v>
      </c>
      <c r="E536" s="12"/>
      <c r="G536" s="7" t="s">
        <v>35319</v>
      </c>
      <c r="H536" s="7" t="s">
        <v>11080</v>
      </c>
      <c r="I536" s="7" t="s">
        <v>34869</v>
      </c>
      <c r="J536" s="7" t="s">
        <v>35320</v>
      </c>
      <c r="K536" s="7" t="s">
        <v>35321</v>
      </c>
      <c r="L536" s="7" t="s">
        <v>45</v>
      </c>
      <c r="M536" s="7" t="s">
        <v>33060</v>
      </c>
      <c r="N536" s="7" t="s">
        <v>47</v>
      </c>
      <c r="O536" s="7">
        <v>10</v>
      </c>
      <c r="P536" s="7" t="s">
        <v>966</v>
      </c>
      <c r="Q536" s="7">
        <v>68112</v>
      </c>
      <c r="S536" s="7" t="s">
        <v>14141</v>
      </c>
      <c r="T536" s="7">
        <v>19930601</v>
      </c>
      <c r="U536" s="7">
        <v>95</v>
      </c>
      <c r="V536" s="7">
        <v>201604</v>
      </c>
    </row>
    <row r="537" spans="3:22" ht="16.5" customHeight="1">
      <c r="C537" s="8">
        <v>3038300106</v>
      </c>
      <c r="D537" s="7">
        <v>2719676</v>
      </c>
      <c r="E537" s="12"/>
      <c r="G537" s="7" t="s">
        <v>35322</v>
      </c>
      <c r="H537" s="7" t="s">
        <v>32710</v>
      </c>
      <c r="I537" s="7" t="s">
        <v>35323</v>
      </c>
      <c r="J537" s="7">
        <v>43120</v>
      </c>
      <c r="K537" s="7" t="s">
        <v>35324</v>
      </c>
      <c r="L537" s="7" t="s">
        <v>45</v>
      </c>
      <c r="M537" s="7" t="s">
        <v>33060</v>
      </c>
      <c r="N537" s="7" t="s">
        <v>47</v>
      </c>
      <c r="O537" s="7">
        <v>10</v>
      </c>
      <c r="P537" s="7" t="s">
        <v>966</v>
      </c>
      <c r="Q537" s="7">
        <v>68112</v>
      </c>
      <c r="S537" s="7" t="s">
        <v>14141</v>
      </c>
      <c r="T537" s="7">
        <v>19920701</v>
      </c>
      <c r="U537" s="7">
        <v>205</v>
      </c>
      <c r="V537" s="7">
        <v>202004</v>
      </c>
    </row>
    <row r="538" spans="3:22" ht="16.5" customHeight="1">
      <c r="C538" s="8">
        <v>3048301199</v>
      </c>
      <c r="D538" s="7">
        <v>3309426</v>
      </c>
      <c r="E538" s="12"/>
      <c r="G538" s="7" t="s">
        <v>35325</v>
      </c>
      <c r="H538" s="7" t="s">
        <v>12809</v>
      </c>
      <c r="I538" s="7" t="s">
        <v>10276</v>
      </c>
      <c r="J538" s="7" t="s">
        <v>35326</v>
      </c>
      <c r="K538" s="7" t="s">
        <v>35327</v>
      </c>
      <c r="L538" s="7" t="s">
        <v>45</v>
      </c>
      <c r="M538" s="7" t="s">
        <v>33060</v>
      </c>
      <c r="N538" s="7" t="s">
        <v>47</v>
      </c>
      <c r="O538" s="7">
        <v>10</v>
      </c>
      <c r="P538" s="7" t="s">
        <v>966</v>
      </c>
      <c r="Q538" s="7">
        <v>68112</v>
      </c>
      <c r="S538" s="7" t="s">
        <v>14141</v>
      </c>
      <c r="T538" s="7">
        <v>19920713</v>
      </c>
      <c r="U538" s="7">
        <v>122</v>
      </c>
      <c r="V538" s="7">
        <v>201604</v>
      </c>
    </row>
    <row r="539" spans="3:22" ht="16.5" customHeight="1">
      <c r="C539" s="8">
        <v>3048302387</v>
      </c>
      <c r="D539" s="7">
        <v>2551469</v>
      </c>
      <c r="E539" s="12"/>
      <c r="G539" s="7" t="s">
        <v>35328</v>
      </c>
      <c r="H539" s="7" t="s">
        <v>35329</v>
      </c>
      <c r="I539" s="7" t="s">
        <v>35330</v>
      </c>
      <c r="J539" s="7" t="s">
        <v>35331</v>
      </c>
      <c r="K539" s="7" t="s">
        <v>35332</v>
      </c>
      <c r="L539" s="7" t="s">
        <v>45</v>
      </c>
      <c r="M539" s="7" t="s">
        <v>33060</v>
      </c>
      <c r="N539" s="7" t="s">
        <v>47</v>
      </c>
      <c r="O539" s="7">
        <v>10</v>
      </c>
      <c r="P539" s="7" t="s">
        <v>966</v>
      </c>
      <c r="Q539" s="7">
        <v>68112</v>
      </c>
      <c r="S539" s="7" t="s">
        <v>14141</v>
      </c>
      <c r="T539" s="7">
        <v>19921021</v>
      </c>
      <c r="U539" s="7">
        <v>1000</v>
      </c>
      <c r="V539" s="7">
        <v>200803</v>
      </c>
    </row>
    <row r="540" spans="3:22" ht="16.5" customHeight="1">
      <c r="C540" s="8">
        <v>2128300251</v>
      </c>
      <c r="D540" s="7">
        <v>2297790</v>
      </c>
      <c r="E540" s="12"/>
      <c r="G540" s="7" t="s">
        <v>35333</v>
      </c>
      <c r="H540" s="7" t="s">
        <v>4822</v>
      </c>
      <c r="I540" s="7" t="s">
        <v>34976</v>
      </c>
      <c r="J540" s="7" t="s">
        <v>35334</v>
      </c>
      <c r="K540" s="7" t="s">
        <v>35335</v>
      </c>
      <c r="L540" s="7" t="s">
        <v>45</v>
      </c>
      <c r="M540" s="7" t="s">
        <v>33060</v>
      </c>
      <c r="N540" s="7" t="s">
        <v>47</v>
      </c>
      <c r="O540" s="7">
        <v>10</v>
      </c>
      <c r="P540" s="7" t="s">
        <v>966</v>
      </c>
      <c r="Q540" s="7">
        <v>68112</v>
      </c>
      <c r="S540" s="7" t="s">
        <v>14141</v>
      </c>
      <c r="U540" s="7">
        <v>1000</v>
      </c>
      <c r="V540" s="7">
        <v>200803</v>
      </c>
    </row>
    <row r="541" spans="3:22" ht="16.5" customHeight="1">
      <c r="C541" s="8">
        <v>2038300465</v>
      </c>
      <c r="D541" s="7">
        <v>2531799</v>
      </c>
      <c r="E541" s="12"/>
      <c r="G541" s="7" t="s">
        <v>35336</v>
      </c>
      <c r="H541" s="7" t="s">
        <v>15825</v>
      </c>
      <c r="I541" s="7" t="s">
        <v>35337</v>
      </c>
      <c r="J541" s="7" t="s">
        <v>35338</v>
      </c>
      <c r="K541" s="7" t="s">
        <v>35339</v>
      </c>
      <c r="L541" s="7" t="s">
        <v>45</v>
      </c>
      <c r="M541" s="7" t="s">
        <v>33060</v>
      </c>
      <c r="N541" s="7" t="s">
        <v>47</v>
      </c>
      <c r="O541" s="7">
        <v>10</v>
      </c>
      <c r="P541" s="7" t="s">
        <v>966</v>
      </c>
      <c r="Q541" s="7">
        <v>68112</v>
      </c>
      <c r="S541" s="7" t="s">
        <v>14141</v>
      </c>
      <c r="T541" s="7">
        <v>20010101</v>
      </c>
      <c r="U541" s="7">
        <v>86</v>
      </c>
      <c r="V541" s="7">
        <v>201903</v>
      </c>
    </row>
    <row r="542" spans="3:22" ht="16.5" customHeight="1">
      <c r="C542" s="8">
        <v>6188302423</v>
      </c>
      <c r="D542" s="7">
        <v>2586078</v>
      </c>
      <c r="E542" s="12"/>
      <c r="G542" s="7" t="s">
        <v>35340</v>
      </c>
      <c r="H542" s="7" t="s">
        <v>1608</v>
      </c>
      <c r="I542" s="7" t="s">
        <v>35341</v>
      </c>
      <c r="J542" s="7" t="s">
        <v>35342</v>
      </c>
      <c r="K542" s="7" t="s">
        <v>35343</v>
      </c>
      <c r="L542" s="7" t="s">
        <v>45</v>
      </c>
      <c r="M542" s="7" t="s">
        <v>33060</v>
      </c>
      <c r="N542" s="7" t="s">
        <v>47</v>
      </c>
      <c r="O542" s="7">
        <v>10</v>
      </c>
      <c r="P542" s="7" t="s">
        <v>966</v>
      </c>
      <c r="Q542" s="7">
        <v>68112</v>
      </c>
      <c r="S542" s="7" t="s">
        <v>14141</v>
      </c>
      <c r="T542" s="7">
        <v>19920529</v>
      </c>
      <c r="U542" s="7">
        <v>600</v>
      </c>
      <c r="V542" s="7">
        <v>201604</v>
      </c>
    </row>
    <row r="543" spans="3:22" ht="16.5" customHeight="1">
      <c r="C543" s="8">
        <v>1288300937</v>
      </c>
      <c r="D543" s="7">
        <v>2508480</v>
      </c>
      <c r="E543" s="12"/>
      <c r="G543" s="7" t="s">
        <v>35344</v>
      </c>
      <c r="H543" s="7" t="s">
        <v>4594</v>
      </c>
      <c r="I543" s="7" t="s">
        <v>34869</v>
      </c>
      <c r="J543" s="7" t="s">
        <v>35345</v>
      </c>
      <c r="K543" s="7" t="s">
        <v>35346</v>
      </c>
      <c r="L543" s="7" t="s">
        <v>45</v>
      </c>
      <c r="M543" s="7" t="s">
        <v>33060</v>
      </c>
      <c r="N543" s="7" t="s">
        <v>47</v>
      </c>
      <c r="O543" s="7">
        <v>10</v>
      </c>
      <c r="P543" s="7" t="s">
        <v>966</v>
      </c>
      <c r="Q543" s="7">
        <v>68112</v>
      </c>
      <c r="S543" s="7" t="s">
        <v>14141</v>
      </c>
      <c r="T543" s="7">
        <v>19450919</v>
      </c>
      <c r="U543" s="7">
        <v>501</v>
      </c>
      <c r="V543" s="7">
        <v>201903</v>
      </c>
    </row>
    <row r="544" spans="3:22" ht="16.5" customHeight="1">
      <c r="C544" s="8">
        <v>5148300161</v>
      </c>
      <c r="D544" s="7">
        <v>2298630</v>
      </c>
      <c r="E544" s="12"/>
      <c r="G544" s="7" t="s">
        <v>35347</v>
      </c>
      <c r="H544" s="7" t="s">
        <v>35347</v>
      </c>
      <c r="I544" s="7" t="s">
        <v>35348</v>
      </c>
      <c r="J544" s="7" t="s">
        <v>35349</v>
      </c>
      <c r="K544" s="7" t="s">
        <v>35350</v>
      </c>
      <c r="L544" s="7" t="s">
        <v>45</v>
      </c>
      <c r="M544" s="7" t="s">
        <v>33060</v>
      </c>
      <c r="N544" s="7" t="s">
        <v>47</v>
      </c>
      <c r="O544" s="7">
        <v>10</v>
      </c>
      <c r="P544" s="7" t="s">
        <v>966</v>
      </c>
      <c r="Q544" s="7">
        <v>68112</v>
      </c>
      <c r="S544" s="7" t="s">
        <v>14141</v>
      </c>
      <c r="U544" s="7">
        <v>400</v>
      </c>
      <c r="V544" s="7">
        <v>200803</v>
      </c>
    </row>
    <row r="545" spans="3:26" ht="16.5" customHeight="1">
      <c r="C545" s="8">
        <v>1028300920</v>
      </c>
      <c r="D545" s="7">
        <v>2301224</v>
      </c>
      <c r="E545" s="12"/>
      <c r="G545" s="7" t="s">
        <v>35351</v>
      </c>
      <c r="H545" s="7" t="s">
        <v>35352</v>
      </c>
      <c r="I545" s="7" t="s">
        <v>34869</v>
      </c>
      <c r="J545" s="7" t="s">
        <v>35353</v>
      </c>
      <c r="K545" s="7" t="s">
        <v>35354</v>
      </c>
      <c r="L545" s="7" t="s">
        <v>45</v>
      </c>
      <c r="M545" s="7" t="s">
        <v>33060</v>
      </c>
      <c r="N545" s="7" t="s">
        <v>47</v>
      </c>
      <c r="O545" s="7">
        <v>10</v>
      </c>
      <c r="P545" s="7" t="s">
        <v>966</v>
      </c>
      <c r="Q545" s="7">
        <v>68112</v>
      </c>
      <c r="S545" s="7" t="s">
        <v>14141</v>
      </c>
      <c r="U545" s="7">
        <v>1150</v>
      </c>
      <c r="V545" s="7">
        <v>200803</v>
      </c>
    </row>
    <row r="546" spans="3:26" ht="16.5" customHeight="1">
      <c r="C546" s="8">
        <v>3108300026</v>
      </c>
      <c r="D546" s="7">
        <v>2287967</v>
      </c>
      <c r="E546" s="12"/>
      <c r="G546" s="7" t="s">
        <v>35355</v>
      </c>
      <c r="H546" s="7" t="s">
        <v>35356</v>
      </c>
      <c r="I546" s="7" t="s">
        <v>35357</v>
      </c>
      <c r="J546" s="7" t="s">
        <v>35358</v>
      </c>
      <c r="K546" s="7" t="s">
        <v>35359</v>
      </c>
      <c r="L546" s="7" t="s">
        <v>45</v>
      </c>
      <c r="M546" s="7" t="s">
        <v>33060</v>
      </c>
      <c r="N546" s="7" t="s">
        <v>47</v>
      </c>
      <c r="O546" s="7">
        <v>10</v>
      </c>
      <c r="P546" s="7" t="s">
        <v>966</v>
      </c>
      <c r="Q546" s="7">
        <v>68112</v>
      </c>
      <c r="S546" s="7" t="s">
        <v>14141</v>
      </c>
      <c r="T546" s="7">
        <v>19500101</v>
      </c>
      <c r="U546" s="7">
        <v>320</v>
      </c>
      <c r="V546" s="7">
        <v>200901</v>
      </c>
    </row>
    <row r="547" spans="3:26" ht="16.5" customHeight="1">
      <c r="C547" s="8">
        <v>1358303586</v>
      </c>
      <c r="D547" s="7">
        <v>3305323</v>
      </c>
      <c r="E547" s="12"/>
      <c r="G547" s="7" t="s">
        <v>35360</v>
      </c>
      <c r="I547" s="7" t="s">
        <v>26275</v>
      </c>
      <c r="J547" s="7" t="s">
        <v>35361</v>
      </c>
      <c r="K547" s="7" t="s">
        <v>35362</v>
      </c>
      <c r="L547" s="7" t="s">
        <v>45</v>
      </c>
      <c r="M547" s="7" t="s">
        <v>33060</v>
      </c>
      <c r="N547" s="7" t="s">
        <v>47</v>
      </c>
      <c r="O547" s="7">
        <v>10</v>
      </c>
      <c r="P547" s="7" t="s">
        <v>966</v>
      </c>
      <c r="Q547" s="7">
        <v>68112</v>
      </c>
      <c r="S547" s="7" t="s">
        <v>14141</v>
      </c>
      <c r="T547" s="7">
        <v>20050509</v>
      </c>
      <c r="U547" s="7">
        <v>402</v>
      </c>
      <c r="V547" s="7">
        <v>201903</v>
      </c>
    </row>
    <row r="548" spans="3:26" ht="16.5" customHeight="1">
      <c r="C548" s="8">
        <v>1328301615</v>
      </c>
      <c r="D548" s="7">
        <v>2299535</v>
      </c>
      <c r="E548" s="12"/>
      <c r="G548" s="7" t="s">
        <v>35363</v>
      </c>
      <c r="H548" s="7" t="s">
        <v>35364</v>
      </c>
      <c r="I548" s="7" t="s">
        <v>34965</v>
      </c>
      <c r="J548" s="7" t="s">
        <v>35365</v>
      </c>
      <c r="K548" s="7" t="s">
        <v>35366</v>
      </c>
      <c r="L548" s="7" t="s">
        <v>45</v>
      </c>
      <c r="M548" s="7" t="s">
        <v>33060</v>
      </c>
      <c r="N548" s="7" t="s">
        <v>47</v>
      </c>
      <c r="O548" s="7">
        <v>10</v>
      </c>
      <c r="P548" s="7" t="s">
        <v>966</v>
      </c>
      <c r="Q548" s="7">
        <v>68112</v>
      </c>
      <c r="S548" s="7" t="s">
        <v>14141</v>
      </c>
      <c r="U548" s="7">
        <v>1000</v>
      </c>
      <c r="V548" s="7">
        <v>202207</v>
      </c>
    </row>
    <row r="549" spans="3:26" ht="16.5" customHeight="1">
      <c r="C549" s="8">
        <v>1078301977</v>
      </c>
      <c r="D549" s="7">
        <v>2476050</v>
      </c>
      <c r="E549" s="12"/>
      <c r="G549" s="7" t="s">
        <v>35367</v>
      </c>
      <c r="H549" s="7" t="s">
        <v>35368</v>
      </c>
      <c r="I549" s="7" t="s">
        <v>33641</v>
      </c>
      <c r="J549" s="7" t="s">
        <v>35369</v>
      </c>
      <c r="K549" s="7" t="s">
        <v>35370</v>
      </c>
      <c r="L549" s="7" t="s">
        <v>45</v>
      </c>
      <c r="M549" s="7" t="s">
        <v>33060</v>
      </c>
      <c r="N549" s="7" t="s">
        <v>47</v>
      </c>
      <c r="O549" s="7">
        <v>10</v>
      </c>
      <c r="P549" s="7" t="s">
        <v>966</v>
      </c>
      <c r="Q549" s="7">
        <v>68112</v>
      </c>
      <c r="S549" s="7" t="s">
        <v>14141</v>
      </c>
      <c r="U549" s="7">
        <v>1275</v>
      </c>
      <c r="V549" s="7">
        <v>200803</v>
      </c>
    </row>
    <row r="550" spans="3:26" ht="16.5" customHeight="1">
      <c r="C550" s="8">
        <v>5028302507</v>
      </c>
      <c r="D550" s="7">
        <v>2298911</v>
      </c>
      <c r="E550" s="12"/>
      <c r="G550" s="7" t="s">
        <v>35371</v>
      </c>
      <c r="H550" s="7" t="s">
        <v>35372</v>
      </c>
      <c r="I550" s="7" t="s">
        <v>35373</v>
      </c>
      <c r="J550" s="7" t="s">
        <v>35374</v>
      </c>
      <c r="K550" s="7" t="s">
        <v>35375</v>
      </c>
      <c r="L550" s="7" t="s">
        <v>45</v>
      </c>
      <c r="M550" s="7" t="s">
        <v>33060</v>
      </c>
      <c r="N550" s="7" t="s">
        <v>47</v>
      </c>
      <c r="O550" s="7">
        <v>10</v>
      </c>
      <c r="P550" s="7" t="s">
        <v>966</v>
      </c>
      <c r="Q550" s="7">
        <v>68112</v>
      </c>
      <c r="S550" s="7" t="s">
        <v>14141</v>
      </c>
      <c r="U550" s="7">
        <v>700</v>
      </c>
      <c r="V550" s="7">
        <v>200803</v>
      </c>
    </row>
    <row r="551" spans="3:26" ht="16.5" customHeight="1">
      <c r="C551" s="8">
        <v>1258300321</v>
      </c>
      <c r="D551" s="7">
        <v>2318301</v>
      </c>
      <c r="E551" s="12"/>
      <c r="G551" s="7" t="s">
        <v>35376</v>
      </c>
      <c r="H551" s="7" t="s">
        <v>35377</v>
      </c>
      <c r="I551" s="7" t="s">
        <v>34869</v>
      </c>
      <c r="J551" s="7" t="s">
        <v>35378</v>
      </c>
      <c r="K551" s="7" t="s">
        <v>35379</v>
      </c>
      <c r="L551" s="7" t="s">
        <v>45</v>
      </c>
      <c r="M551" s="7" t="s">
        <v>33060</v>
      </c>
      <c r="N551" s="7" t="s">
        <v>47</v>
      </c>
      <c r="O551" s="7">
        <v>10</v>
      </c>
      <c r="P551" s="7" t="s">
        <v>966</v>
      </c>
      <c r="Q551" s="7">
        <v>68112</v>
      </c>
      <c r="S551" s="7" t="s">
        <v>14141</v>
      </c>
      <c r="T551" s="7">
        <v>19920125</v>
      </c>
      <c r="U551" s="7">
        <v>163</v>
      </c>
      <c r="V551" s="7">
        <v>202004</v>
      </c>
    </row>
    <row r="552" spans="3:26" ht="16.5" customHeight="1">
      <c r="C552" s="8">
        <v>1188300186</v>
      </c>
      <c r="D552" s="7">
        <v>2487128</v>
      </c>
      <c r="E552" s="12"/>
      <c r="G552" s="7" t="s">
        <v>35380</v>
      </c>
      <c r="H552" s="7" t="s">
        <v>35381</v>
      </c>
      <c r="I552" s="7" t="s">
        <v>5955</v>
      </c>
      <c r="J552" s="7" t="s">
        <v>35382</v>
      </c>
      <c r="K552" s="7" t="s">
        <v>35383</v>
      </c>
      <c r="L552" s="7" t="s">
        <v>45</v>
      </c>
      <c r="M552" s="7" t="s">
        <v>33060</v>
      </c>
      <c r="N552" s="7" t="s">
        <v>47</v>
      </c>
      <c r="O552" s="7">
        <v>10</v>
      </c>
      <c r="P552" s="7" t="s">
        <v>966</v>
      </c>
      <c r="Q552" s="7">
        <v>68112</v>
      </c>
      <c r="S552" s="7" t="s">
        <v>14141</v>
      </c>
      <c r="T552" s="7">
        <v>19760305</v>
      </c>
      <c r="U552" s="7">
        <v>600</v>
      </c>
      <c r="V552" s="7">
        <v>200803</v>
      </c>
      <c r="W552" s="7">
        <v>2022</v>
      </c>
      <c r="X552" s="7">
        <v>288096454</v>
      </c>
      <c r="Y552" s="7">
        <v>202788916</v>
      </c>
      <c r="Z552" s="7">
        <v>157695762</v>
      </c>
    </row>
    <row r="553" spans="3:26" ht="16.5" customHeight="1">
      <c r="C553" s="8">
        <v>1148300694</v>
      </c>
      <c r="D553" s="7">
        <v>1359101</v>
      </c>
      <c r="E553" s="12"/>
      <c r="G553" s="7" t="s">
        <v>35384</v>
      </c>
      <c r="H553" s="7" t="s">
        <v>32794</v>
      </c>
      <c r="I553" s="7" t="s">
        <v>35385</v>
      </c>
      <c r="J553" s="7" t="s">
        <v>35386</v>
      </c>
      <c r="K553" s="7" t="s">
        <v>35387</v>
      </c>
      <c r="L553" s="7" t="s">
        <v>45</v>
      </c>
      <c r="M553" s="7" t="s">
        <v>33060</v>
      </c>
      <c r="N553" s="7" t="s">
        <v>47</v>
      </c>
      <c r="O553" s="7">
        <v>10</v>
      </c>
      <c r="P553" s="7" t="s">
        <v>966</v>
      </c>
      <c r="Q553" s="7">
        <v>68112</v>
      </c>
      <c r="S553" s="7" t="s">
        <v>14141</v>
      </c>
      <c r="T553" s="7">
        <v>19451001</v>
      </c>
      <c r="U553" s="7">
        <v>274</v>
      </c>
      <c r="V553" s="7">
        <v>201903</v>
      </c>
    </row>
    <row r="554" spans="3:26" ht="16.5" customHeight="1">
      <c r="C554" s="8">
        <v>1398300072</v>
      </c>
      <c r="D554" s="7">
        <v>2298899</v>
      </c>
      <c r="E554" s="12"/>
      <c r="G554" s="7" t="s">
        <v>35388</v>
      </c>
      <c r="H554" s="7" t="s">
        <v>35389</v>
      </c>
      <c r="I554" s="7" t="s">
        <v>35390</v>
      </c>
      <c r="J554" s="7" t="s">
        <v>35391</v>
      </c>
      <c r="K554" s="7" t="s">
        <v>35392</v>
      </c>
      <c r="L554" s="7" t="s">
        <v>45</v>
      </c>
      <c r="M554" s="7" t="s">
        <v>33060</v>
      </c>
      <c r="N554" s="7" t="s">
        <v>47</v>
      </c>
      <c r="O554" s="7">
        <v>10</v>
      </c>
      <c r="P554" s="7" t="s">
        <v>966</v>
      </c>
      <c r="Q554" s="7">
        <v>68112</v>
      </c>
      <c r="S554" s="7" t="s">
        <v>14141</v>
      </c>
      <c r="T554" s="7">
        <v>19880101</v>
      </c>
      <c r="U554" s="7">
        <v>750</v>
      </c>
      <c r="V554" s="7">
        <v>200803</v>
      </c>
    </row>
    <row r="555" spans="3:26" ht="16.5" customHeight="1">
      <c r="C555" s="8">
        <v>4028301931</v>
      </c>
      <c r="D555" s="7">
        <v>2557326</v>
      </c>
      <c r="E555" s="12"/>
      <c r="G555" s="7" t="s">
        <v>35393</v>
      </c>
      <c r="H555" s="7" t="s">
        <v>35394</v>
      </c>
      <c r="I555" s="7" t="s">
        <v>10276</v>
      </c>
      <c r="J555" s="7" t="s">
        <v>35395</v>
      </c>
      <c r="K555" s="7" t="s">
        <v>35396</v>
      </c>
      <c r="L555" s="7" t="s">
        <v>45</v>
      </c>
      <c r="M555" s="7" t="s">
        <v>33060</v>
      </c>
      <c r="N555" s="7" t="s">
        <v>47</v>
      </c>
      <c r="O555" s="7">
        <v>10</v>
      </c>
      <c r="P555" s="7" t="s">
        <v>966</v>
      </c>
      <c r="Q555" s="7">
        <v>68112</v>
      </c>
      <c r="S555" s="7" t="s">
        <v>14141</v>
      </c>
      <c r="U555" s="7">
        <v>68</v>
      </c>
      <c r="V555" s="7">
        <v>201903</v>
      </c>
    </row>
    <row r="556" spans="3:26" ht="16.5" customHeight="1">
      <c r="C556" s="8">
        <v>4088300361</v>
      </c>
      <c r="D556" s="7">
        <v>2559160</v>
      </c>
      <c r="E556" s="12"/>
      <c r="G556" s="7" t="s">
        <v>35397</v>
      </c>
      <c r="H556" s="7" t="s">
        <v>35398</v>
      </c>
      <c r="I556" s="7" t="s">
        <v>33641</v>
      </c>
      <c r="J556" s="7">
        <v>62120</v>
      </c>
      <c r="K556" s="7" t="s">
        <v>35399</v>
      </c>
      <c r="L556" s="7" t="s">
        <v>45</v>
      </c>
      <c r="M556" s="7" t="s">
        <v>33060</v>
      </c>
      <c r="N556" s="7" t="s">
        <v>47</v>
      </c>
      <c r="O556" s="7">
        <v>10</v>
      </c>
      <c r="P556" s="7" t="s">
        <v>966</v>
      </c>
      <c r="Q556" s="7">
        <v>68112</v>
      </c>
      <c r="S556" s="7" t="s">
        <v>14141</v>
      </c>
      <c r="T556" s="7">
        <v>19930401</v>
      </c>
      <c r="U556" s="7">
        <v>208</v>
      </c>
      <c r="V556" s="7">
        <v>202004</v>
      </c>
    </row>
    <row r="557" spans="3:26" ht="16.5" customHeight="1">
      <c r="C557" s="8">
        <v>1098300106</v>
      </c>
      <c r="D557" s="7">
        <v>2297857</v>
      </c>
      <c r="E557" s="12"/>
      <c r="G557" s="7" t="s">
        <v>35400</v>
      </c>
      <c r="H557" s="7" t="s">
        <v>35401</v>
      </c>
      <c r="I557" s="7" t="s">
        <v>35323</v>
      </c>
      <c r="J557" s="7" t="s">
        <v>35402</v>
      </c>
      <c r="K557" s="7" t="s">
        <v>35403</v>
      </c>
      <c r="L557" s="7" t="s">
        <v>45</v>
      </c>
      <c r="M557" s="7" t="s">
        <v>33060</v>
      </c>
      <c r="N557" s="7" t="s">
        <v>47</v>
      </c>
      <c r="O557" s="7">
        <v>10</v>
      </c>
      <c r="P557" s="7" t="s">
        <v>966</v>
      </c>
      <c r="Q557" s="7">
        <v>68112</v>
      </c>
      <c r="S557" s="7" t="s">
        <v>14141</v>
      </c>
      <c r="U557" s="7">
        <v>1200</v>
      </c>
      <c r="V557" s="7">
        <v>200804</v>
      </c>
    </row>
    <row r="558" spans="3:26" ht="16.5" customHeight="1">
      <c r="C558" s="8">
        <v>1388300313</v>
      </c>
      <c r="D558" s="7">
        <v>2529516</v>
      </c>
      <c r="E558" s="12"/>
      <c r="G558" s="7" t="s">
        <v>35404</v>
      </c>
      <c r="H558" s="7" t="s">
        <v>35405</v>
      </c>
      <c r="I558" s="7" t="s">
        <v>35406</v>
      </c>
      <c r="J558" s="7" t="s">
        <v>35407</v>
      </c>
      <c r="K558" s="7" t="s">
        <v>35408</v>
      </c>
      <c r="L558" s="7" t="s">
        <v>45</v>
      </c>
      <c r="M558" s="7" t="s">
        <v>33060</v>
      </c>
      <c r="N558" s="7" t="s">
        <v>47</v>
      </c>
      <c r="O558" s="7">
        <v>10</v>
      </c>
      <c r="P558" s="7" t="s">
        <v>966</v>
      </c>
      <c r="Q558" s="7">
        <v>68112</v>
      </c>
      <c r="S558" s="7" t="s">
        <v>14141</v>
      </c>
      <c r="T558" s="7">
        <v>19690823</v>
      </c>
      <c r="U558" s="7">
        <v>352</v>
      </c>
      <c r="V558" s="7">
        <v>201903</v>
      </c>
    </row>
    <row r="559" spans="3:26" ht="16.5" customHeight="1">
      <c r="C559" s="8">
        <v>6228300180</v>
      </c>
      <c r="D559" s="7">
        <v>2587978</v>
      </c>
      <c r="E559" s="12"/>
      <c r="G559" s="7" t="s">
        <v>35409</v>
      </c>
      <c r="H559" s="7" t="s">
        <v>35410</v>
      </c>
      <c r="I559" s="7" t="s">
        <v>34965</v>
      </c>
      <c r="J559" s="7" t="s">
        <v>35411</v>
      </c>
      <c r="K559" s="7" t="s">
        <v>35412</v>
      </c>
      <c r="L559" s="7" t="s">
        <v>45</v>
      </c>
      <c r="M559" s="7" t="s">
        <v>33060</v>
      </c>
      <c r="N559" s="7" t="s">
        <v>47</v>
      </c>
      <c r="O559" s="7">
        <v>10</v>
      </c>
      <c r="P559" s="7" t="s">
        <v>966</v>
      </c>
      <c r="Q559" s="7">
        <v>68112</v>
      </c>
      <c r="S559" s="7" t="s">
        <v>14141</v>
      </c>
      <c r="T559" s="7">
        <v>19880101</v>
      </c>
      <c r="U559" s="7">
        <v>414</v>
      </c>
      <c r="V559" s="7">
        <v>201604</v>
      </c>
    </row>
    <row r="560" spans="3:26" ht="16.5" customHeight="1">
      <c r="C560" s="8">
        <v>3148300386</v>
      </c>
      <c r="D560" s="7">
        <v>2555866</v>
      </c>
      <c r="E560" s="12"/>
      <c r="G560" s="7" t="s">
        <v>35413</v>
      </c>
      <c r="H560" s="7" t="s">
        <v>35414</v>
      </c>
      <c r="I560" s="7" t="s">
        <v>34760</v>
      </c>
      <c r="J560" s="7" t="s">
        <v>35415</v>
      </c>
      <c r="K560" s="7" t="s">
        <v>35416</v>
      </c>
      <c r="L560" s="7" t="s">
        <v>45</v>
      </c>
      <c r="M560" s="7" t="s">
        <v>33060</v>
      </c>
      <c r="N560" s="7" t="s">
        <v>47</v>
      </c>
      <c r="O560" s="7">
        <v>10</v>
      </c>
      <c r="P560" s="7" t="s">
        <v>966</v>
      </c>
      <c r="Q560" s="7">
        <v>68112</v>
      </c>
      <c r="S560" s="7" t="s">
        <v>14141</v>
      </c>
      <c r="T560" s="7">
        <v>19830215</v>
      </c>
      <c r="U560" s="7">
        <v>699</v>
      </c>
      <c r="V560" s="7">
        <v>202211</v>
      </c>
    </row>
    <row r="561" spans="3:22" ht="16.5" customHeight="1">
      <c r="C561" s="8">
        <v>1188300342</v>
      </c>
      <c r="D561" s="7">
        <v>2310497</v>
      </c>
      <c r="E561" s="12"/>
      <c r="G561" s="7" t="s">
        <v>35417</v>
      </c>
      <c r="H561" s="7" t="s">
        <v>35418</v>
      </c>
      <c r="I561" s="7" t="s">
        <v>35419</v>
      </c>
      <c r="J561" s="7" t="s">
        <v>35420</v>
      </c>
      <c r="K561" s="7" t="s">
        <v>35421</v>
      </c>
      <c r="L561" s="7" t="s">
        <v>45</v>
      </c>
      <c r="M561" s="7" t="s">
        <v>33060</v>
      </c>
      <c r="N561" s="7" t="s">
        <v>47</v>
      </c>
      <c r="O561" s="7">
        <v>10</v>
      </c>
      <c r="P561" s="7" t="s">
        <v>966</v>
      </c>
      <c r="Q561" s="7">
        <v>68112</v>
      </c>
      <c r="S561" s="7" t="s">
        <v>14141</v>
      </c>
      <c r="U561" s="7">
        <v>100</v>
      </c>
      <c r="V561" s="7">
        <v>200803</v>
      </c>
    </row>
    <row r="562" spans="3:22" ht="16.5" customHeight="1">
      <c r="C562" s="8">
        <v>2258301367</v>
      </c>
      <c r="D562" s="7">
        <v>2354311</v>
      </c>
      <c r="E562" s="12"/>
      <c r="G562" s="7" t="s">
        <v>35422</v>
      </c>
      <c r="H562" s="7" t="s">
        <v>35423</v>
      </c>
      <c r="I562" s="7" t="s">
        <v>34869</v>
      </c>
      <c r="J562" s="7" t="s">
        <v>35424</v>
      </c>
      <c r="K562" s="7" t="s">
        <v>35425</v>
      </c>
      <c r="L562" s="7" t="s">
        <v>45</v>
      </c>
      <c r="M562" s="7" t="s">
        <v>33060</v>
      </c>
      <c r="N562" s="7" t="s">
        <v>47</v>
      </c>
      <c r="O562" s="7">
        <v>10</v>
      </c>
      <c r="P562" s="7" t="s">
        <v>966</v>
      </c>
      <c r="Q562" s="7">
        <v>68112</v>
      </c>
      <c r="S562" s="7" t="s">
        <v>14141</v>
      </c>
      <c r="T562" s="7">
        <v>19950101</v>
      </c>
      <c r="U562" s="7">
        <v>68</v>
      </c>
      <c r="V562" s="7">
        <v>201604</v>
      </c>
    </row>
    <row r="563" spans="3:22" ht="16.5" customHeight="1">
      <c r="C563" s="8">
        <v>1238302546</v>
      </c>
      <c r="D563" s="7">
        <v>2316005</v>
      </c>
      <c r="E563" s="12"/>
      <c r="G563" s="7" t="s">
        <v>35426</v>
      </c>
      <c r="H563" s="7" t="s">
        <v>35427</v>
      </c>
      <c r="I563" s="7" t="s">
        <v>34965</v>
      </c>
      <c r="J563" s="7" t="s">
        <v>35428</v>
      </c>
      <c r="K563" s="7" t="s">
        <v>35429</v>
      </c>
      <c r="L563" s="7" t="s">
        <v>45</v>
      </c>
      <c r="M563" s="7" t="s">
        <v>33060</v>
      </c>
      <c r="N563" s="7" t="s">
        <v>47</v>
      </c>
      <c r="O563" s="7">
        <v>10</v>
      </c>
      <c r="P563" s="7" t="s">
        <v>966</v>
      </c>
      <c r="Q563" s="7">
        <v>68112</v>
      </c>
      <c r="S563" s="7" t="s">
        <v>14141</v>
      </c>
      <c r="T563" s="7">
        <v>19920413</v>
      </c>
      <c r="U563" s="7">
        <v>231</v>
      </c>
      <c r="V563" s="7">
        <v>202004</v>
      </c>
    </row>
    <row r="564" spans="3:22" ht="16.5" customHeight="1">
      <c r="C564" s="8">
        <v>2228301937</v>
      </c>
      <c r="D564" s="7">
        <v>2548076</v>
      </c>
      <c r="E564" s="12"/>
      <c r="G564" s="7" t="s">
        <v>35430</v>
      </c>
      <c r="H564" s="7" t="s">
        <v>2043</v>
      </c>
      <c r="I564" s="7" t="s">
        <v>34333</v>
      </c>
      <c r="J564" s="7" t="s">
        <v>35431</v>
      </c>
      <c r="K564" s="7" t="s">
        <v>35432</v>
      </c>
      <c r="L564" s="7" t="s">
        <v>45</v>
      </c>
      <c r="M564" s="7" t="s">
        <v>33060</v>
      </c>
      <c r="N564" s="7" t="s">
        <v>47</v>
      </c>
      <c r="O564" s="7">
        <v>10</v>
      </c>
      <c r="P564" s="7" t="s">
        <v>966</v>
      </c>
      <c r="Q564" s="7">
        <v>68112</v>
      </c>
      <c r="S564" s="7" t="s">
        <v>14141</v>
      </c>
      <c r="T564" s="7">
        <v>19800401</v>
      </c>
      <c r="U564" s="7">
        <v>588</v>
      </c>
      <c r="V564" s="7">
        <v>200803</v>
      </c>
    </row>
    <row r="565" spans="3:22" ht="16.5" customHeight="1">
      <c r="C565" s="8">
        <v>4018300021</v>
      </c>
      <c r="D565" s="7">
        <v>2378740</v>
      </c>
      <c r="E565" s="12"/>
      <c r="G565" s="7" t="s">
        <v>35433</v>
      </c>
      <c r="H565" s="7" t="s">
        <v>35434</v>
      </c>
      <c r="I565" s="7" t="s">
        <v>34869</v>
      </c>
      <c r="J565" s="7" t="s">
        <v>35435</v>
      </c>
      <c r="K565" s="7" t="s">
        <v>35436</v>
      </c>
      <c r="L565" s="7" t="s">
        <v>45</v>
      </c>
      <c r="M565" s="7" t="s">
        <v>33060</v>
      </c>
      <c r="N565" s="7" t="s">
        <v>47</v>
      </c>
      <c r="O565" s="7">
        <v>10</v>
      </c>
      <c r="P565" s="7" t="s">
        <v>966</v>
      </c>
      <c r="Q565" s="7">
        <v>68112</v>
      </c>
      <c r="S565" s="7" t="s">
        <v>14141</v>
      </c>
      <c r="T565" s="7">
        <v>19961101</v>
      </c>
      <c r="U565" s="7">
        <v>154</v>
      </c>
      <c r="V565" s="7">
        <v>202004</v>
      </c>
    </row>
    <row r="566" spans="3:22" ht="16.5" customHeight="1">
      <c r="C566" s="8">
        <v>1258301960</v>
      </c>
      <c r="D566" s="7">
        <v>2503418</v>
      </c>
      <c r="E566" s="12"/>
      <c r="G566" s="7" t="s">
        <v>35437</v>
      </c>
      <c r="H566" s="7" t="s">
        <v>35438</v>
      </c>
      <c r="I566" s="7" t="s">
        <v>34333</v>
      </c>
      <c r="J566" s="7" t="s">
        <v>35439</v>
      </c>
      <c r="K566" s="7" t="s">
        <v>35440</v>
      </c>
      <c r="L566" s="7" t="s">
        <v>45</v>
      </c>
      <c r="M566" s="7" t="s">
        <v>33060</v>
      </c>
      <c r="N566" s="7" t="s">
        <v>47</v>
      </c>
      <c r="O566" s="7">
        <v>10</v>
      </c>
      <c r="P566" s="7" t="s">
        <v>966</v>
      </c>
      <c r="Q566" s="7">
        <v>68112</v>
      </c>
      <c r="S566" s="7" t="s">
        <v>14141</v>
      </c>
      <c r="T566" s="7">
        <v>19920509</v>
      </c>
      <c r="U566" s="7">
        <v>1500</v>
      </c>
      <c r="V566" s="7">
        <v>200803</v>
      </c>
    </row>
    <row r="567" spans="3:22" ht="16.5" customHeight="1">
      <c r="C567" s="8">
        <v>3018305221</v>
      </c>
      <c r="D567" s="7">
        <v>2297923</v>
      </c>
      <c r="E567" s="12"/>
      <c r="G567" s="7" t="s">
        <v>35441</v>
      </c>
      <c r="H567" s="7" t="s">
        <v>35442</v>
      </c>
      <c r="I567" s="7" t="s">
        <v>33641</v>
      </c>
      <c r="J567" s="7" t="s">
        <v>35443</v>
      </c>
      <c r="K567" s="7" t="s">
        <v>35444</v>
      </c>
      <c r="L567" s="7" t="s">
        <v>45</v>
      </c>
      <c r="M567" s="7" t="s">
        <v>33060</v>
      </c>
      <c r="N567" s="7" t="s">
        <v>47</v>
      </c>
      <c r="O567" s="7">
        <v>10</v>
      </c>
      <c r="P567" s="7" t="s">
        <v>966</v>
      </c>
      <c r="Q567" s="7">
        <v>68112</v>
      </c>
      <c r="S567" s="7" t="s">
        <v>14141</v>
      </c>
      <c r="U567" s="7">
        <v>127</v>
      </c>
      <c r="V567" s="7">
        <v>201605</v>
      </c>
    </row>
    <row r="568" spans="3:22" ht="16.5" customHeight="1">
      <c r="C568" s="8">
        <v>1168260070</v>
      </c>
      <c r="D568" s="7">
        <v>2455323</v>
      </c>
      <c r="E568" s="12"/>
      <c r="G568" s="7" t="s">
        <v>35445</v>
      </c>
      <c r="H568" s="7" t="s">
        <v>8875</v>
      </c>
      <c r="I568" s="7" t="s">
        <v>35446</v>
      </c>
      <c r="J568" s="7" t="s">
        <v>35447</v>
      </c>
      <c r="K568" s="7" t="s">
        <v>35448</v>
      </c>
      <c r="L568" s="7" t="s">
        <v>45</v>
      </c>
      <c r="M568" s="7" t="s">
        <v>33060</v>
      </c>
      <c r="N568" s="7" t="s">
        <v>47</v>
      </c>
      <c r="O568" s="7">
        <v>10</v>
      </c>
      <c r="P568" s="7" t="s">
        <v>966</v>
      </c>
      <c r="Q568" s="7">
        <v>68112</v>
      </c>
      <c r="S568" s="7" t="s">
        <v>14141</v>
      </c>
      <c r="T568" s="7">
        <v>19880101</v>
      </c>
      <c r="U568" s="7">
        <v>665</v>
      </c>
      <c r="V568" s="7">
        <v>201903</v>
      </c>
    </row>
    <row r="569" spans="3:22" ht="16.5" customHeight="1">
      <c r="C569" s="8">
        <v>6158302711</v>
      </c>
      <c r="D569" s="7">
        <v>2584155</v>
      </c>
      <c r="E569" s="12"/>
      <c r="G569" s="7" t="s">
        <v>35449</v>
      </c>
      <c r="H569" s="7" t="s">
        <v>35450</v>
      </c>
      <c r="I569" s="7" t="s">
        <v>10276</v>
      </c>
      <c r="J569" s="7" t="s">
        <v>35451</v>
      </c>
      <c r="K569" s="7" t="s">
        <v>35452</v>
      </c>
      <c r="L569" s="7" t="s">
        <v>45</v>
      </c>
      <c r="M569" s="7" t="s">
        <v>33060</v>
      </c>
      <c r="N569" s="7" t="s">
        <v>47</v>
      </c>
      <c r="O569" s="7">
        <v>10</v>
      </c>
      <c r="P569" s="7" t="s">
        <v>966</v>
      </c>
      <c r="Q569" s="7">
        <v>68112</v>
      </c>
      <c r="S569" s="7" t="s">
        <v>14141</v>
      </c>
      <c r="U569" s="7">
        <v>608</v>
      </c>
      <c r="V569" s="7">
        <v>201605</v>
      </c>
    </row>
    <row r="570" spans="3:22" ht="16.5" customHeight="1">
      <c r="C570" s="8">
        <v>5028300019</v>
      </c>
      <c r="D570" s="7">
        <v>3115063</v>
      </c>
      <c r="E570" s="12"/>
      <c r="G570" s="7" t="s">
        <v>35453</v>
      </c>
      <c r="H570" s="7" t="s">
        <v>35454</v>
      </c>
      <c r="I570" s="7" t="s">
        <v>35455</v>
      </c>
      <c r="J570" s="7" t="s">
        <v>35456</v>
      </c>
      <c r="K570" s="7" t="s">
        <v>35457</v>
      </c>
      <c r="L570" s="7" t="s">
        <v>45</v>
      </c>
      <c r="M570" s="7" t="s">
        <v>33060</v>
      </c>
      <c r="N570" s="7" t="s">
        <v>47</v>
      </c>
      <c r="O570" s="7">
        <v>10</v>
      </c>
      <c r="P570" s="7" t="s">
        <v>966</v>
      </c>
      <c r="Q570" s="7">
        <v>68112</v>
      </c>
      <c r="S570" s="7" t="s">
        <v>14141</v>
      </c>
      <c r="T570" s="7">
        <v>19600101</v>
      </c>
      <c r="U570" s="7">
        <v>500</v>
      </c>
      <c r="V570" s="7">
        <v>200803</v>
      </c>
    </row>
    <row r="571" spans="3:22" ht="16.5" customHeight="1">
      <c r="C571" s="8">
        <v>1328301352</v>
      </c>
      <c r="D571" s="7">
        <v>7128471</v>
      </c>
      <c r="E571" s="12"/>
      <c r="G571" s="7" t="s">
        <v>35458</v>
      </c>
      <c r="H571" s="7" t="s">
        <v>35459</v>
      </c>
      <c r="I571" s="7" t="s">
        <v>35460</v>
      </c>
      <c r="J571" s="7" t="s">
        <v>35461</v>
      </c>
      <c r="K571" s="7" t="s">
        <v>35462</v>
      </c>
      <c r="L571" s="7" t="s">
        <v>45</v>
      </c>
      <c r="M571" s="7" t="s">
        <v>33060</v>
      </c>
      <c r="N571" s="7" t="s">
        <v>47</v>
      </c>
      <c r="O571" s="7">
        <v>10</v>
      </c>
      <c r="P571" s="7" t="s">
        <v>966</v>
      </c>
      <c r="Q571" s="7">
        <v>68112</v>
      </c>
      <c r="S571" s="7" t="s">
        <v>14141</v>
      </c>
      <c r="U571" s="7">
        <v>61</v>
      </c>
      <c r="V571" s="7">
        <v>202211</v>
      </c>
    </row>
    <row r="572" spans="3:22" ht="16.5" customHeight="1">
      <c r="C572" s="8">
        <v>6108300023</v>
      </c>
      <c r="D572" s="7">
        <v>2297772</v>
      </c>
      <c r="E572" s="12"/>
      <c r="G572" s="7" t="s">
        <v>35463</v>
      </c>
      <c r="H572" s="7" t="s">
        <v>35464</v>
      </c>
      <c r="I572" s="7" t="s">
        <v>34952</v>
      </c>
      <c r="J572" s="7" t="s">
        <v>35465</v>
      </c>
      <c r="K572" s="7" t="s">
        <v>35466</v>
      </c>
      <c r="L572" s="7" t="s">
        <v>45</v>
      </c>
      <c r="M572" s="7" t="s">
        <v>33060</v>
      </c>
      <c r="N572" s="7" t="s">
        <v>47</v>
      </c>
      <c r="O572" s="7">
        <v>10</v>
      </c>
      <c r="P572" s="7" t="s">
        <v>966</v>
      </c>
      <c r="Q572" s="7">
        <v>68112</v>
      </c>
      <c r="S572" s="7" t="s">
        <v>14141</v>
      </c>
      <c r="U572" s="7">
        <v>75</v>
      </c>
      <c r="V572" s="7">
        <v>201605</v>
      </c>
    </row>
    <row r="573" spans="3:22" ht="16.5" customHeight="1">
      <c r="C573" s="8">
        <v>1248305885</v>
      </c>
      <c r="D573" s="7">
        <v>4127472</v>
      </c>
      <c r="E573" s="12"/>
      <c r="G573" s="7" t="s">
        <v>35467</v>
      </c>
      <c r="H573" s="7" t="s">
        <v>4843</v>
      </c>
      <c r="I573" s="7" t="s">
        <v>14141</v>
      </c>
      <c r="J573" s="7" t="s">
        <v>35468</v>
      </c>
      <c r="K573" s="7" t="s">
        <v>35469</v>
      </c>
      <c r="L573" s="7" t="s">
        <v>45</v>
      </c>
      <c r="M573" s="7" t="s">
        <v>33060</v>
      </c>
      <c r="N573" s="7" t="s">
        <v>47</v>
      </c>
      <c r="O573" s="7">
        <v>10</v>
      </c>
      <c r="P573" s="7" t="s">
        <v>966</v>
      </c>
      <c r="Q573" s="7">
        <v>68112</v>
      </c>
      <c r="S573" s="7" t="s">
        <v>14141</v>
      </c>
      <c r="T573" s="7">
        <v>20150919</v>
      </c>
      <c r="U573" s="7">
        <v>67</v>
      </c>
      <c r="V573" s="7">
        <v>201903</v>
      </c>
    </row>
    <row r="574" spans="3:22" ht="16.5" customHeight="1">
      <c r="C574" s="8">
        <v>6108300038</v>
      </c>
      <c r="D574" s="7">
        <v>2581903</v>
      </c>
      <c r="E574" s="12"/>
      <c r="G574" s="7" t="s">
        <v>35470</v>
      </c>
      <c r="H574" s="7" t="s">
        <v>35471</v>
      </c>
      <c r="I574" s="7" t="s">
        <v>34976</v>
      </c>
      <c r="J574" s="7" t="s">
        <v>35472</v>
      </c>
      <c r="K574" s="7" t="s">
        <v>35473</v>
      </c>
      <c r="L574" s="7" t="s">
        <v>45</v>
      </c>
      <c r="M574" s="7" t="s">
        <v>33060</v>
      </c>
      <c r="N574" s="7" t="s">
        <v>47</v>
      </c>
      <c r="O574" s="7">
        <v>10</v>
      </c>
      <c r="P574" s="7" t="s">
        <v>966</v>
      </c>
      <c r="Q574" s="7">
        <v>68112</v>
      </c>
      <c r="S574" s="7" t="s">
        <v>14141</v>
      </c>
      <c r="U574" s="7">
        <v>300</v>
      </c>
      <c r="V574" s="7">
        <v>200803</v>
      </c>
    </row>
    <row r="575" spans="3:22" ht="16.5" customHeight="1">
      <c r="C575" s="8">
        <v>5088300017</v>
      </c>
      <c r="D575" s="7">
        <v>3167629</v>
      </c>
      <c r="E575" s="12"/>
      <c r="G575" s="7" t="s">
        <v>35474</v>
      </c>
      <c r="H575" s="7" t="s">
        <v>35475</v>
      </c>
      <c r="I575" s="7" t="s">
        <v>35074</v>
      </c>
      <c r="J575" s="7" t="s">
        <v>35476</v>
      </c>
      <c r="K575" s="7" t="s">
        <v>35477</v>
      </c>
      <c r="L575" s="7" t="s">
        <v>45</v>
      </c>
      <c r="M575" s="7" t="s">
        <v>33060</v>
      </c>
      <c r="N575" s="7" t="s">
        <v>47</v>
      </c>
      <c r="O575" s="7">
        <v>10</v>
      </c>
      <c r="P575" s="7" t="s">
        <v>966</v>
      </c>
      <c r="Q575" s="7">
        <v>68112</v>
      </c>
      <c r="S575" s="7" t="s">
        <v>14141</v>
      </c>
      <c r="T575" s="7">
        <v>19920101</v>
      </c>
      <c r="U575" s="7">
        <v>88</v>
      </c>
      <c r="V575" s="7">
        <v>201604</v>
      </c>
    </row>
    <row r="576" spans="3:22" ht="16.5" customHeight="1">
      <c r="C576" s="8">
        <v>6078305094</v>
      </c>
      <c r="D576" s="7">
        <v>2579075</v>
      </c>
      <c r="E576" s="12"/>
      <c r="G576" s="7" t="s">
        <v>35478</v>
      </c>
      <c r="H576" s="7" t="s">
        <v>35479</v>
      </c>
      <c r="I576" s="7" t="s">
        <v>35480</v>
      </c>
      <c r="J576" s="7" t="s">
        <v>35481</v>
      </c>
      <c r="K576" s="7" t="s">
        <v>35482</v>
      </c>
      <c r="L576" s="7" t="s">
        <v>45</v>
      </c>
      <c r="M576" s="7" t="s">
        <v>33060</v>
      </c>
      <c r="N576" s="7" t="s">
        <v>47</v>
      </c>
      <c r="O576" s="7">
        <v>10</v>
      </c>
      <c r="P576" s="7" t="s">
        <v>966</v>
      </c>
      <c r="Q576" s="7">
        <v>68112</v>
      </c>
      <c r="S576" s="7" t="s">
        <v>14141</v>
      </c>
      <c r="T576" s="7">
        <v>19950301</v>
      </c>
      <c r="U576" s="7">
        <v>118</v>
      </c>
      <c r="V576" s="7">
        <v>201604</v>
      </c>
    </row>
    <row r="577" spans="3:22" ht="16.5" customHeight="1">
      <c r="C577" s="8">
        <v>3148301482</v>
      </c>
      <c r="D577" s="7">
        <v>2555870</v>
      </c>
      <c r="E577" s="12"/>
      <c r="G577" s="7" t="s">
        <v>35483</v>
      </c>
      <c r="H577" s="7" t="s">
        <v>7916</v>
      </c>
      <c r="I577" s="7" t="s">
        <v>35074</v>
      </c>
      <c r="J577" s="7" t="s">
        <v>35484</v>
      </c>
      <c r="K577" s="7" t="s">
        <v>35485</v>
      </c>
      <c r="L577" s="7" t="s">
        <v>45</v>
      </c>
      <c r="M577" s="7" t="s">
        <v>33060</v>
      </c>
      <c r="N577" s="7" t="s">
        <v>47</v>
      </c>
      <c r="O577" s="7">
        <v>10</v>
      </c>
      <c r="P577" s="7" t="s">
        <v>966</v>
      </c>
      <c r="Q577" s="7">
        <v>68112</v>
      </c>
      <c r="S577" s="7" t="s">
        <v>14141</v>
      </c>
      <c r="T577" s="7">
        <v>20000701</v>
      </c>
      <c r="U577" s="7">
        <v>170</v>
      </c>
      <c r="V577" s="7">
        <v>201903</v>
      </c>
    </row>
    <row r="578" spans="3:22" ht="16.5" customHeight="1">
      <c r="C578" s="8">
        <v>1368300170</v>
      </c>
      <c r="D578" s="7">
        <v>3044101</v>
      </c>
      <c r="E578" s="12"/>
      <c r="G578" s="7" t="s">
        <v>35486</v>
      </c>
      <c r="H578" s="7" t="s">
        <v>5350</v>
      </c>
      <c r="I578" s="7" t="s">
        <v>35487</v>
      </c>
      <c r="J578" s="7" t="s">
        <v>35488</v>
      </c>
      <c r="K578" s="7" t="s">
        <v>35489</v>
      </c>
      <c r="L578" s="7" t="s">
        <v>45</v>
      </c>
      <c r="M578" s="7" t="s">
        <v>33060</v>
      </c>
      <c r="N578" s="7" t="s">
        <v>47</v>
      </c>
      <c r="O578" s="7">
        <v>10</v>
      </c>
      <c r="P578" s="7" t="s">
        <v>966</v>
      </c>
      <c r="Q578" s="7">
        <v>68112</v>
      </c>
      <c r="S578" s="7" t="s">
        <v>14141</v>
      </c>
      <c r="T578" s="7">
        <v>19960201</v>
      </c>
      <c r="U578" s="7">
        <v>833</v>
      </c>
      <c r="V578" s="7">
        <v>200807</v>
      </c>
    </row>
    <row r="579" spans="3:22" ht="16.5" customHeight="1">
      <c r="C579" s="8">
        <v>1068304990</v>
      </c>
      <c r="D579" s="7">
        <v>2840078</v>
      </c>
      <c r="E579" s="12"/>
      <c r="G579" s="7" t="s">
        <v>35490</v>
      </c>
      <c r="H579" s="7" t="s">
        <v>1202</v>
      </c>
      <c r="I579" s="7" t="s">
        <v>35491</v>
      </c>
      <c r="J579" s="7" t="s">
        <v>35492</v>
      </c>
      <c r="K579" s="7" t="s">
        <v>33694</v>
      </c>
      <c r="L579" s="7" t="s">
        <v>45</v>
      </c>
      <c r="M579" s="7" t="s">
        <v>33060</v>
      </c>
      <c r="N579" s="7" t="s">
        <v>47</v>
      </c>
      <c r="O579" s="7">
        <v>10</v>
      </c>
      <c r="P579" s="7" t="s">
        <v>966</v>
      </c>
      <c r="Q579" s="7">
        <v>68112</v>
      </c>
      <c r="S579" s="7" t="s">
        <v>14141</v>
      </c>
      <c r="T579" s="7">
        <v>19991001</v>
      </c>
      <c r="U579" s="7">
        <v>56</v>
      </c>
      <c r="V579" s="7">
        <v>200707</v>
      </c>
    </row>
    <row r="580" spans="3:22" ht="16.5" customHeight="1">
      <c r="C580" s="8">
        <v>5028303020</v>
      </c>
      <c r="D580" s="7">
        <v>3869630</v>
      </c>
      <c r="E580" s="12"/>
      <c r="G580" s="7" t="s">
        <v>35493</v>
      </c>
      <c r="H580" s="7" t="s">
        <v>35494</v>
      </c>
      <c r="I580" s="7" t="s">
        <v>35495</v>
      </c>
      <c r="J580" s="7" t="s">
        <v>35496</v>
      </c>
      <c r="K580" s="7" t="s">
        <v>35497</v>
      </c>
      <c r="L580" s="7" t="s">
        <v>45</v>
      </c>
      <c r="M580" s="7" t="s">
        <v>33060</v>
      </c>
      <c r="N580" s="7" t="s">
        <v>47</v>
      </c>
      <c r="O580" s="7">
        <v>10</v>
      </c>
      <c r="P580" s="7" t="s">
        <v>966</v>
      </c>
      <c r="Q580" s="7">
        <v>68112</v>
      </c>
      <c r="S580" s="7" t="s">
        <v>14141</v>
      </c>
      <c r="T580" s="7">
        <v>19810701</v>
      </c>
      <c r="U580" s="7">
        <v>452</v>
      </c>
      <c r="V580" s="7">
        <v>201912</v>
      </c>
    </row>
    <row r="581" spans="3:22" ht="16.5" customHeight="1">
      <c r="C581" s="8">
        <v>1058300138</v>
      </c>
      <c r="D581" s="7">
        <v>2237732</v>
      </c>
      <c r="E581" s="12"/>
      <c r="G581" s="7" t="s">
        <v>35498</v>
      </c>
      <c r="H581" s="7" t="s">
        <v>35499</v>
      </c>
      <c r="I581" s="7" t="s">
        <v>35500</v>
      </c>
      <c r="J581" s="7" t="s">
        <v>35501</v>
      </c>
      <c r="K581" s="7" t="s">
        <v>35502</v>
      </c>
      <c r="L581" s="7" t="s">
        <v>45</v>
      </c>
      <c r="M581" s="7" t="s">
        <v>33060</v>
      </c>
      <c r="N581" s="7" t="s">
        <v>47</v>
      </c>
      <c r="O581" s="7">
        <v>10</v>
      </c>
      <c r="P581" s="7" t="s">
        <v>966</v>
      </c>
      <c r="Q581" s="7">
        <v>68112</v>
      </c>
      <c r="S581" s="7" t="s">
        <v>14141</v>
      </c>
      <c r="T581" s="7">
        <v>19850701</v>
      </c>
      <c r="U581" s="7">
        <v>1500</v>
      </c>
      <c r="V581" s="7">
        <v>200803</v>
      </c>
    </row>
    <row r="582" spans="3:22" ht="16.5" customHeight="1">
      <c r="C582" s="8">
        <v>5068300608</v>
      </c>
      <c r="D582" s="7">
        <v>7704994</v>
      </c>
      <c r="E582" s="12"/>
      <c r="G582" s="7" t="s">
        <v>35503</v>
      </c>
      <c r="H582" s="7" t="s">
        <v>35504</v>
      </c>
      <c r="I582" s="7" t="s">
        <v>14125</v>
      </c>
      <c r="J582" s="7" t="s">
        <v>35505</v>
      </c>
      <c r="K582" s="7" t="s">
        <v>35506</v>
      </c>
      <c r="L582" s="7" t="s">
        <v>45</v>
      </c>
      <c r="M582" s="7" t="s">
        <v>33060</v>
      </c>
      <c r="N582" s="7" t="s">
        <v>47</v>
      </c>
      <c r="O582" s="7">
        <v>10</v>
      </c>
      <c r="P582" s="7" t="s">
        <v>966</v>
      </c>
      <c r="Q582" s="7">
        <v>68119</v>
      </c>
      <c r="S582" s="7" t="s">
        <v>11600</v>
      </c>
      <c r="T582" s="7">
        <v>19700101</v>
      </c>
      <c r="U582" s="7">
        <v>104</v>
      </c>
      <c r="V582" s="7">
        <v>202211</v>
      </c>
    </row>
    <row r="583" spans="3:22" ht="16.5" customHeight="1">
      <c r="C583" s="8">
        <v>2038300859</v>
      </c>
      <c r="D583" s="7">
        <v>2531802</v>
      </c>
      <c r="E583" s="12"/>
      <c r="G583" s="7" t="s">
        <v>35507</v>
      </c>
      <c r="H583" s="7" t="s">
        <v>5338</v>
      </c>
      <c r="I583" s="7" t="s">
        <v>14125</v>
      </c>
      <c r="J583" s="7" t="s">
        <v>35508</v>
      </c>
      <c r="K583" s="7" t="s">
        <v>35509</v>
      </c>
      <c r="L583" s="7" t="s">
        <v>45</v>
      </c>
      <c r="M583" s="7" t="s">
        <v>33060</v>
      </c>
      <c r="N583" s="7" t="s">
        <v>47</v>
      </c>
      <c r="O583" s="7">
        <v>10</v>
      </c>
      <c r="P583" s="7" t="s">
        <v>966</v>
      </c>
      <c r="Q583" s="7">
        <v>68119</v>
      </c>
      <c r="S583" s="7" t="s">
        <v>11600</v>
      </c>
      <c r="T583" s="7">
        <v>19931111</v>
      </c>
      <c r="U583" s="7">
        <v>159</v>
      </c>
      <c r="V583" s="7">
        <v>202203</v>
      </c>
    </row>
    <row r="584" spans="3:22" ht="16.5" customHeight="1">
      <c r="C584" s="8">
        <v>2248302965</v>
      </c>
      <c r="D584" s="7">
        <v>3861542</v>
      </c>
      <c r="E584" s="12"/>
      <c r="G584" s="7" t="s">
        <v>35510</v>
      </c>
      <c r="I584" s="7" t="s">
        <v>35511</v>
      </c>
      <c r="J584" s="7" t="s">
        <v>35512</v>
      </c>
      <c r="K584" s="7" t="s">
        <v>35513</v>
      </c>
      <c r="L584" s="7" t="s">
        <v>45</v>
      </c>
      <c r="M584" s="7" t="s">
        <v>33060</v>
      </c>
      <c r="N584" s="7" t="s">
        <v>47</v>
      </c>
      <c r="O584" s="7">
        <v>10</v>
      </c>
      <c r="P584" s="7" t="s">
        <v>966</v>
      </c>
      <c r="Q584" s="7">
        <v>68119</v>
      </c>
      <c r="S584" s="7" t="s">
        <v>11600</v>
      </c>
      <c r="T584" s="7">
        <v>19930601</v>
      </c>
      <c r="U584" s="7">
        <v>58</v>
      </c>
      <c r="V584" s="7">
        <v>201903</v>
      </c>
    </row>
    <row r="585" spans="3:22" ht="16.5" customHeight="1">
      <c r="C585" s="8">
        <v>1168203628</v>
      </c>
      <c r="D585" s="7">
        <v>2281204</v>
      </c>
      <c r="E585" s="12"/>
      <c r="G585" s="7" t="s">
        <v>35514</v>
      </c>
      <c r="H585" s="7" t="s">
        <v>35515</v>
      </c>
      <c r="I585" s="7" t="s">
        <v>35516</v>
      </c>
      <c r="J585" s="7" t="s">
        <v>35517</v>
      </c>
      <c r="K585" s="7" t="s">
        <v>35518</v>
      </c>
      <c r="L585" s="7" t="s">
        <v>45</v>
      </c>
      <c r="M585" s="7" t="s">
        <v>33060</v>
      </c>
      <c r="N585" s="7" t="s">
        <v>47</v>
      </c>
      <c r="O585" s="7">
        <v>10</v>
      </c>
      <c r="P585" s="7" t="s">
        <v>966</v>
      </c>
      <c r="Q585" s="7">
        <v>68119</v>
      </c>
      <c r="S585" s="7" t="s">
        <v>11600</v>
      </c>
      <c r="T585" s="7">
        <v>20200814</v>
      </c>
      <c r="U585" s="7">
        <v>129</v>
      </c>
      <c r="V585" s="7">
        <v>201911</v>
      </c>
    </row>
    <row r="586" spans="3:22" ht="16.5" customHeight="1">
      <c r="C586" s="8">
        <v>6118300012</v>
      </c>
      <c r="D586" s="7">
        <v>2582283</v>
      </c>
      <c r="E586" s="12"/>
      <c r="G586" s="7" t="s">
        <v>35519</v>
      </c>
      <c r="H586" s="7" t="s">
        <v>35520</v>
      </c>
      <c r="I586" s="7" t="s">
        <v>14125</v>
      </c>
      <c r="J586" s="7" t="s">
        <v>35521</v>
      </c>
      <c r="K586" s="7" t="s">
        <v>35522</v>
      </c>
      <c r="L586" s="7" t="s">
        <v>45</v>
      </c>
      <c r="M586" s="7" t="s">
        <v>33060</v>
      </c>
      <c r="N586" s="7" t="s">
        <v>47</v>
      </c>
      <c r="O586" s="7">
        <v>10</v>
      </c>
      <c r="P586" s="7" t="s">
        <v>966</v>
      </c>
      <c r="Q586" s="7">
        <v>68119</v>
      </c>
      <c r="S586" s="7" t="s">
        <v>11600</v>
      </c>
      <c r="T586" s="7">
        <v>19140301</v>
      </c>
      <c r="U586" s="7">
        <v>800</v>
      </c>
      <c r="V586" s="7">
        <v>202204</v>
      </c>
    </row>
    <row r="587" spans="3:22" ht="16.5" customHeight="1">
      <c r="C587" s="8">
        <v>1258300530</v>
      </c>
      <c r="D587" s="7">
        <v>10952940</v>
      </c>
      <c r="E587" s="12"/>
      <c r="G587" s="7" t="s">
        <v>35523</v>
      </c>
      <c r="H587" s="7" t="s">
        <v>7250</v>
      </c>
      <c r="I587" s="7" t="s">
        <v>14125</v>
      </c>
      <c r="J587" s="7" t="s">
        <v>35524</v>
      </c>
      <c r="K587" s="7" t="s">
        <v>14576</v>
      </c>
      <c r="L587" s="7" t="s">
        <v>45</v>
      </c>
      <c r="M587" s="7" t="s">
        <v>33060</v>
      </c>
      <c r="N587" s="7" t="s">
        <v>47</v>
      </c>
      <c r="O587" s="7">
        <v>10</v>
      </c>
      <c r="P587" s="7" t="s">
        <v>966</v>
      </c>
      <c r="Q587" s="7">
        <v>68119</v>
      </c>
      <c r="S587" s="7" t="s">
        <v>11600</v>
      </c>
      <c r="T587" s="7">
        <v>19750101</v>
      </c>
      <c r="U587" s="7">
        <v>261</v>
      </c>
      <c r="V587" s="7">
        <v>202207</v>
      </c>
    </row>
    <row r="588" spans="3:22" ht="16.5" customHeight="1">
      <c r="C588" s="8">
        <v>6028271063</v>
      </c>
      <c r="D588" s="7">
        <v>11953095</v>
      </c>
      <c r="E588" s="12"/>
      <c r="G588" s="7" t="s">
        <v>35525</v>
      </c>
      <c r="H588" s="7" t="s">
        <v>35526</v>
      </c>
      <c r="K588" s="7" t="s">
        <v>35527</v>
      </c>
      <c r="L588" s="7" t="s">
        <v>45</v>
      </c>
      <c r="M588" s="7" t="s">
        <v>33060</v>
      </c>
      <c r="N588" s="7" t="s">
        <v>47</v>
      </c>
      <c r="O588" s="7">
        <v>10</v>
      </c>
      <c r="P588" s="7" t="s">
        <v>966</v>
      </c>
      <c r="Q588" s="7">
        <v>68119</v>
      </c>
      <c r="S588" s="7" t="s">
        <v>11600</v>
      </c>
      <c r="U588" s="7">
        <v>257</v>
      </c>
      <c r="V588" s="7">
        <v>202211</v>
      </c>
    </row>
    <row r="589" spans="3:22" ht="16.5" customHeight="1">
      <c r="C589" s="8">
        <v>1328260484</v>
      </c>
      <c r="D589" s="7">
        <v>5886244</v>
      </c>
      <c r="E589" s="12"/>
      <c r="G589" s="7" t="s">
        <v>35528</v>
      </c>
      <c r="H589" s="7" t="s">
        <v>5890</v>
      </c>
      <c r="I589" s="7" t="s">
        <v>35529</v>
      </c>
      <c r="J589" s="7" t="s">
        <v>35530</v>
      </c>
      <c r="K589" s="7" t="s">
        <v>35531</v>
      </c>
      <c r="L589" s="7" t="s">
        <v>45</v>
      </c>
      <c r="M589" s="7" t="s">
        <v>33060</v>
      </c>
      <c r="N589" s="7" t="s">
        <v>47</v>
      </c>
      <c r="O589" s="7">
        <v>10</v>
      </c>
      <c r="P589" s="7" t="s">
        <v>966</v>
      </c>
      <c r="Q589" s="7">
        <v>68119</v>
      </c>
      <c r="S589" s="7" t="s">
        <v>11600</v>
      </c>
      <c r="U589" s="7">
        <v>105</v>
      </c>
      <c r="V589" s="7">
        <v>202106</v>
      </c>
    </row>
    <row r="590" spans="3:22" ht="16.5" customHeight="1">
      <c r="C590" s="8">
        <v>1208209370</v>
      </c>
      <c r="D590" s="7">
        <v>6942236</v>
      </c>
      <c r="E590" s="12"/>
      <c r="G590" s="7" t="s">
        <v>35532</v>
      </c>
      <c r="H590" s="7" t="s">
        <v>32827</v>
      </c>
      <c r="I590" s="7" t="s">
        <v>35533</v>
      </c>
      <c r="J590" s="7" t="s">
        <v>35534</v>
      </c>
      <c r="K590" s="7" t="s">
        <v>35535</v>
      </c>
      <c r="L590" s="7" t="s">
        <v>45</v>
      </c>
      <c r="M590" s="7" t="s">
        <v>33060</v>
      </c>
      <c r="N590" s="7" t="s">
        <v>47</v>
      </c>
      <c r="O590" s="7">
        <v>10</v>
      </c>
      <c r="P590" s="7" t="s">
        <v>966</v>
      </c>
      <c r="Q590" s="7">
        <v>68121</v>
      </c>
      <c r="S590" s="7" t="s">
        <v>35536</v>
      </c>
      <c r="U590" s="7">
        <v>67</v>
      </c>
      <c r="V590" s="7">
        <v>202004</v>
      </c>
    </row>
    <row r="591" spans="3:22" ht="16.5" customHeight="1">
      <c r="C591" s="8">
        <v>4108217397</v>
      </c>
      <c r="D591" s="7">
        <v>4348013</v>
      </c>
      <c r="E591" s="12"/>
      <c r="G591" s="7" t="s">
        <v>35537</v>
      </c>
      <c r="H591" s="7" t="s">
        <v>32781</v>
      </c>
      <c r="I591" s="7" t="s">
        <v>35538</v>
      </c>
      <c r="J591" s="7" t="s">
        <v>35539</v>
      </c>
      <c r="K591" s="7" t="s">
        <v>35540</v>
      </c>
      <c r="L591" s="7" t="s">
        <v>45</v>
      </c>
      <c r="M591" s="7" t="s">
        <v>33060</v>
      </c>
      <c r="N591" s="7" t="s">
        <v>47</v>
      </c>
      <c r="O591" s="7">
        <v>10</v>
      </c>
      <c r="P591" s="7" t="s">
        <v>966</v>
      </c>
      <c r="Q591" s="7">
        <v>68121</v>
      </c>
      <c r="S591" s="7" t="s">
        <v>35536</v>
      </c>
      <c r="T591" s="7">
        <v>20091001</v>
      </c>
      <c r="U591" s="7">
        <v>52</v>
      </c>
      <c r="V591" s="7">
        <v>201903</v>
      </c>
    </row>
    <row r="592" spans="3:22" ht="16.5" customHeight="1">
      <c r="C592" s="8">
        <v>6058261695</v>
      </c>
      <c r="D592" s="7">
        <v>2299053</v>
      </c>
      <c r="E592" s="12"/>
      <c r="G592" s="7" t="s">
        <v>35541</v>
      </c>
      <c r="H592" s="7" t="s">
        <v>35542</v>
      </c>
      <c r="I592" s="7" t="s">
        <v>34297</v>
      </c>
      <c r="J592" s="7" t="s">
        <v>35543</v>
      </c>
      <c r="K592" s="7" t="s">
        <v>35544</v>
      </c>
      <c r="L592" s="7" t="s">
        <v>45</v>
      </c>
      <c r="M592" s="7" t="s">
        <v>33060</v>
      </c>
      <c r="N592" s="7" t="s">
        <v>47</v>
      </c>
      <c r="O592" s="7">
        <v>10</v>
      </c>
      <c r="P592" s="7" t="s">
        <v>966</v>
      </c>
      <c r="Q592" s="7">
        <v>68210</v>
      </c>
      <c r="S592" s="7" t="s">
        <v>11947</v>
      </c>
      <c r="U592" s="7">
        <v>200</v>
      </c>
      <c r="V592" s="7">
        <v>200803</v>
      </c>
    </row>
    <row r="593" spans="3:22" ht="16.5" customHeight="1">
      <c r="C593" s="8">
        <v>3148261028</v>
      </c>
      <c r="D593" s="7">
        <v>2454393</v>
      </c>
      <c r="E593" s="12"/>
      <c r="G593" s="7" t="s">
        <v>35545</v>
      </c>
      <c r="H593" s="7" t="s">
        <v>35546</v>
      </c>
      <c r="I593" s="7" t="s">
        <v>34297</v>
      </c>
      <c r="J593" s="7" t="s">
        <v>35547</v>
      </c>
      <c r="K593" s="7" t="s">
        <v>35548</v>
      </c>
      <c r="L593" s="7" t="s">
        <v>45</v>
      </c>
      <c r="M593" s="7" t="s">
        <v>33060</v>
      </c>
      <c r="N593" s="7" t="s">
        <v>47</v>
      </c>
      <c r="O593" s="7">
        <v>10</v>
      </c>
      <c r="P593" s="7" t="s">
        <v>966</v>
      </c>
      <c r="Q593" s="7">
        <v>68210</v>
      </c>
      <c r="S593" s="7" t="s">
        <v>11947</v>
      </c>
      <c r="T593" s="7">
        <v>19930601</v>
      </c>
      <c r="U593" s="7">
        <v>72</v>
      </c>
      <c r="V593" s="7">
        <v>200811</v>
      </c>
    </row>
    <row r="594" spans="3:22" ht="16.5" customHeight="1">
      <c r="C594" s="8">
        <v>6058260978</v>
      </c>
      <c r="D594" s="7">
        <v>2298736</v>
      </c>
      <c r="E594" s="12"/>
      <c r="G594" s="7" t="s">
        <v>35549</v>
      </c>
      <c r="H594" s="7" t="s">
        <v>35550</v>
      </c>
      <c r="I594" s="7" t="s">
        <v>34297</v>
      </c>
      <c r="J594" s="7" t="s">
        <v>35551</v>
      </c>
      <c r="K594" s="7" t="s">
        <v>35552</v>
      </c>
      <c r="L594" s="7" t="s">
        <v>45</v>
      </c>
      <c r="M594" s="7" t="s">
        <v>33060</v>
      </c>
      <c r="N594" s="7" t="s">
        <v>47</v>
      </c>
      <c r="O594" s="7">
        <v>10</v>
      </c>
      <c r="P594" s="7" t="s">
        <v>966</v>
      </c>
      <c r="Q594" s="7">
        <v>68210</v>
      </c>
      <c r="S594" s="7" t="s">
        <v>11947</v>
      </c>
      <c r="U594" s="7">
        <v>68</v>
      </c>
      <c r="V594" s="7">
        <v>200803</v>
      </c>
    </row>
    <row r="595" spans="3:22" ht="16.5" customHeight="1">
      <c r="C595" s="8">
        <v>6078260595</v>
      </c>
      <c r="D595" s="7">
        <v>2299040</v>
      </c>
      <c r="E595" s="12"/>
      <c r="G595" s="7" t="s">
        <v>35553</v>
      </c>
      <c r="H595" s="7" t="s">
        <v>14621</v>
      </c>
      <c r="I595" s="7" t="s">
        <v>34297</v>
      </c>
      <c r="J595" s="7" t="s">
        <v>35554</v>
      </c>
      <c r="K595" s="7" t="s">
        <v>35555</v>
      </c>
      <c r="L595" s="7" t="s">
        <v>45</v>
      </c>
      <c r="M595" s="7" t="s">
        <v>33060</v>
      </c>
      <c r="N595" s="7" t="s">
        <v>47</v>
      </c>
      <c r="O595" s="7">
        <v>10</v>
      </c>
      <c r="P595" s="7" t="s">
        <v>966</v>
      </c>
      <c r="Q595" s="7">
        <v>68210</v>
      </c>
      <c r="S595" s="7" t="s">
        <v>11947</v>
      </c>
      <c r="T595" s="7">
        <v>19861101</v>
      </c>
      <c r="U595" s="7">
        <v>65</v>
      </c>
      <c r="V595" s="7">
        <v>200803</v>
      </c>
    </row>
    <row r="596" spans="3:22" ht="16.5" customHeight="1">
      <c r="C596" s="8">
        <v>5038263500</v>
      </c>
      <c r="D596" s="7">
        <v>3116221</v>
      </c>
      <c r="E596" s="12"/>
      <c r="G596" s="7" t="s">
        <v>6145</v>
      </c>
      <c r="H596" s="7" t="s">
        <v>35556</v>
      </c>
      <c r="I596" s="7" t="s">
        <v>14237</v>
      </c>
      <c r="J596" s="7" t="s">
        <v>35557</v>
      </c>
      <c r="K596" s="7" t="s">
        <v>35558</v>
      </c>
      <c r="L596" s="7" t="s">
        <v>45</v>
      </c>
      <c r="M596" s="7" t="s">
        <v>33060</v>
      </c>
      <c r="N596" s="7" t="s">
        <v>47</v>
      </c>
      <c r="O596" s="7">
        <v>10</v>
      </c>
      <c r="P596" s="7" t="s">
        <v>966</v>
      </c>
      <c r="Q596" s="7">
        <v>68210</v>
      </c>
      <c r="S596" s="7" t="s">
        <v>11947</v>
      </c>
      <c r="T596" s="7">
        <v>20051201</v>
      </c>
      <c r="U596" s="7">
        <v>100</v>
      </c>
      <c r="V596" s="7">
        <v>200803</v>
      </c>
    </row>
    <row r="597" spans="3:22" ht="16.5" customHeight="1">
      <c r="C597" s="8">
        <v>3148260941</v>
      </c>
      <c r="D597" s="7">
        <v>2454268</v>
      </c>
      <c r="E597" s="12"/>
      <c r="G597" s="7" t="s">
        <v>35559</v>
      </c>
      <c r="H597" s="7" t="s">
        <v>35560</v>
      </c>
      <c r="I597" s="7" t="s">
        <v>34297</v>
      </c>
      <c r="K597" s="7" t="s">
        <v>35561</v>
      </c>
      <c r="L597" s="7" t="s">
        <v>45</v>
      </c>
      <c r="M597" s="7" t="s">
        <v>33060</v>
      </c>
      <c r="N597" s="7" t="s">
        <v>47</v>
      </c>
      <c r="O597" s="7">
        <v>10</v>
      </c>
      <c r="P597" s="7" t="s">
        <v>966</v>
      </c>
      <c r="Q597" s="7">
        <v>68210</v>
      </c>
      <c r="S597" s="7" t="s">
        <v>11947</v>
      </c>
      <c r="U597" s="7">
        <v>51</v>
      </c>
      <c r="V597" s="7">
        <v>202211</v>
      </c>
    </row>
    <row r="598" spans="3:22" ht="16.5" customHeight="1">
      <c r="C598" s="8">
        <v>1208183185</v>
      </c>
      <c r="D598" s="7">
        <v>6942116</v>
      </c>
      <c r="E598" s="12"/>
      <c r="G598" s="7" t="s">
        <v>14293</v>
      </c>
      <c r="H598" s="7" t="s">
        <v>35562</v>
      </c>
      <c r="I598" s="7" t="s">
        <v>35563</v>
      </c>
      <c r="K598" s="7" t="s">
        <v>5926</v>
      </c>
      <c r="L598" s="7" t="s">
        <v>65</v>
      </c>
      <c r="M598" s="7" t="s">
        <v>33060</v>
      </c>
      <c r="N598" s="7" t="s">
        <v>47</v>
      </c>
      <c r="O598" s="7">
        <v>10</v>
      </c>
      <c r="P598" s="7" t="s">
        <v>966</v>
      </c>
      <c r="Q598" s="7">
        <v>68210</v>
      </c>
      <c r="S598" s="7" t="s">
        <v>11947</v>
      </c>
      <c r="U598" s="7">
        <v>2198</v>
      </c>
      <c r="V598" s="7">
        <v>201607</v>
      </c>
    </row>
    <row r="599" spans="3:22" ht="16.5" customHeight="1">
      <c r="C599" s="8">
        <v>2158261323</v>
      </c>
      <c r="D599" s="7">
        <v>2454267</v>
      </c>
      <c r="E599" s="12"/>
      <c r="G599" s="7" t="s">
        <v>35564</v>
      </c>
      <c r="H599" s="7" t="s">
        <v>35565</v>
      </c>
      <c r="I599" s="7" t="s">
        <v>34297</v>
      </c>
      <c r="J599" s="7" t="s">
        <v>35566</v>
      </c>
      <c r="K599" s="7" t="s">
        <v>35567</v>
      </c>
      <c r="L599" s="7" t="s">
        <v>45</v>
      </c>
      <c r="M599" s="7" t="s">
        <v>33060</v>
      </c>
      <c r="N599" s="7" t="s">
        <v>47</v>
      </c>
      <c r="O599" s="7">
        <v>10</v>
      </c>
      <c r="P599" s="7" t="s">
        <v>966</v>
      </c>
      <c r="Q599" s="7">
        <v>68210</v>
      </c>
      <c r="S599" s="7" t="s">
        <v>11947</v>
      </c>
      <c r="T599" s="7">
        <v>20070329</v>
      </c>
      <c r="U599" s="7">
        <v>72</v>
      </c>
      <c r="V599" s="7">
        <v>201605</v>
      </c>
    </row>
    <row r="600" spans="3:22" ht="16.5" customHeight="1">
      <c r="C600" s="8">
        <v>6038261200</v>
      </c>
      <c r="D600" s="7">
        <v>3258159</v>
      </c>
      <c r="E600" s="12"/>
      <c r="G600" s="7" t="s">
        <v>35568</v>
      </c>
      <c r="I600" s="7" t="s">
        <v>35569</v>
      </c>
      <c r="J600" s="7" t="s">
        <v>35570</v>
      </c>
      <c r="K600" s="7" t="s">
        <v>35571</v>
      </c>
      <c r="L600" s="7" t="s">
        <v>45</v>
      </c>
      <c r="M600" s="7" t="s">
        <v>33060</v>
      </c>
      <c r="N600" s="7" t="s">
        <v>47</v>
      </c>
      <c r="O600" s="7">
        <v>10</v>
      </c>
      <c r="P600" s="7" t="s">
        <v>966</v>
      </c>
      <c r="Q600" s="7">
        <v>68210</v>
      </c>
      <c r="S600" s="7" t="s">
        <v>11947</v>
      </c>
      <c r="T600" s="7">
        <v>19920901</v>
      </c>
      <c r="U600" s="7">
        <v>65</v>
      </c>
      <c r="V600" s="7">
        <v>200710</v>
      </c>
    </row>
    <row r="601" spans="3:22" ht="16.5" customHeight="1">
      <c r="C601" s="8">
        <v>2068260844</v>
      </c>
      <c r="D601" s="7">
        <v>2287348</v>
      </c>
      <c r="E601" s="12"/>
      <c r="G601" s="7" t="s">
        <v>35572</v>
      </c>
      <c r="H601" s="7" t="s">
        <v>35573</v>
      </c>
      <c r="I601" s="7" t="s">
        <v>34297</v>
      </c>
      <c r="J601" s="7" t="s">
        <v>35574</v>
      </c>
      <c r="K601" s="7" t="s">
        <v>35575</v>
      </c>
      <c r="L601" s="7" t="s">
        <v>45</v>
      </c>
      <c r="M601" s="7" t="s">
        <v>33060</v>
      </c>
      <c r="N601" s="7" t="s">
        <v>47</v>
      </c>
      <c r="O601" s="7">
        <v>10</v>
      </c>
      <c r="P601" s="7" t="s">
        <v>966</v>
      </c>
      <c r="Q601" s="7">
        <v>68210</v>
      </c>
      <c r="S601" s="7" t="s">
        <v>11947</v>
      </c>
      <c r="T601" s="7">
        <v>19970301</v>
      </c>
      <c r="U601" s="7">
        <v>80</v>
      </c>
      <c r="V601" s="7">
        <v>200803</v>
      </c>
    </row>
    <row r="602" spans="3:22" ht="16.5" customHeight="1">
      <c r="C602" s="8">
        <v>2108261255</v>
      </c>
      <c r="D602" s="7">
        <v>2454082</v>
      </c>
      <c r="E602" s="12"/>
      <c r="G602" s="7" t="s">
        <v>35576</v>
      </c>
      <c r="H602" s="7" t="s">
        <v>5048</v>
      </c>
      <c r="I602" s="7" t="s">
        <v>34297</v>
      </c>
      <c r="J602" s="7" t="s">
        <v>35577</v>
      </c>
      <c r="K602" s="7" t="s">
        <v>35578</v>
      </c>
      <c r="L602" s="7" t="s">
        <v>45</v>
      </c>
      <c r="M602" s="7" t="s">
        <v>33060</v>
      </c>
      <c r="N602" s="7" t="s">
        <v>47</v>
      </c>
      <c r="O602" s="7">
        <v>10</v>
      </c>
      <c r="P602" s="7" t="s">
        <v>966</v>
      </c>
      <c r="Q602" s="7">
        <v>68210</v>
      </c>
      <c r="S602" s="7" t="s">
        <v>11947</v>
      </c>
      <c r="U602" s="7">
        <v>50</v>
      </c>
      <c r="V602" s="7">
        <v>201605</v>
      </c>
    </row>
    <row r="603" spans="3:22" ht="16.5" customHeight="1">
      <c r="C603" s="8">
        <v>1108260897</v>
      </c>
      <c r="D603" s="7">
        <v>2289547</v>
      </c>
      <c r="E603" s="12"/>
      <c r="G603" s="7" t="s">
        <v>35579</v>
      </c>
      <c r="H603" s="7" t="s">
        <v>35580</v>
      </c>
      <c r="I603" s="7" t="s">
        <v>34297</v>
      </c>
      <c r="J603" s="7" t="s">
        <v>35581</v>
      </c>
      <c r="K603" s="7" t="s">
        <v>35582</v>
      </c>
      <c r="L603" s="7" t="s">
        <v>45</v>
      </c>
      <c r="M603" s="7" t="s">
        <v>33060</v>
      </c>
      <c r="N603" s="7" t="s">
        <v>47</v>
      </c>
      <c r="O603" s="7">
        <v>10</v>
      </c>
      <c r="P603" s="7" t="s">
        <v>966</v>
      </c>
      <c r="Q603" s="7">
        <v>68210</v>
      </c>
      <c r="S603" s="7" t="s">
        <v>11947</v>
      </c>
      <c r="U603" s="7">
        <v>62</v>
      </c>
      <c r="V603" s="7">
        <v>200803</v>
      </c>
    </row>
    <row r="604" spans="3:22" ht="16.5" customHeight="1">
      <c r="C604" s="8">
        <v>6058260963</v>
      </c>
      <c r="D604" s="7">
        <v>2298061</v>
      </c>
      <c r="E604" s="12"/>
      <c r="G604" s="7" t="s">
        <v>35583</v>
      </c>
      <c r="H604" s="7" t="s">
        <v>35584</v>
      </c>
      <c r="I604" s="7" t="s">
        <v>34297</v>
      </c>
      <c r="J604" s="7" t="s">
        <v>35585</v>
      </c>
      <c r="K604" s="7" t="s">
        <v>35586</v>
      </c>
      <c r="L604" s="7" t="s">
        <v>45</v>
      </c>
      <c r="M604" s="7" t="s">
        <v>33060</v>
      </c>
      <c r="N604" s="7" t="s">
        <v>47</v>
      </c>
      <c r="O604" s="7">
        <v>10</v>
      </c>
      <c r="P604" s="7" t="s">
        <v>966</v>
      </c>
      <c r="Q604" s="7">
        <v>68210</v>
      </c>
      <c r="S604" s="7" t="s">
        <v>11947</v>
      </c>
      <c r="T604" s="7">
        <v>19780501</v>
      </c>
      <c r="U604" s="7">
        <v>62</v>
      </c>
      <c r="V604" s="7">
        <v>200803</v>
      </c>
    </row>
    <row r="605" spans="3:22" ht="16.5" customHeight="1">
      <c r="C605" s="8">
        <v>1308260678</v>
      </c>
      <c r="D605" s="7">
        <v>3234426</v>
      </c>
      <c r="E605" s="12"/>
      <c r="G605" s="7" t="s">
        <v>35587</v>
      </c>
      <c r="H605" s="7" t="s">
        <v>22938</v>
      </c>
      <c r="I605" s="7" t="s">
        <v>34297</v>
      </c>
      <c r="J605" s="7" t="s">
        <v>35588</v>
      </c>
      <c r="K605" s="7" t="s">
        <v>35589</v>
      </c>
      <c r="L605" s="7" t="s">
        <v>45</v>
      </c>
      <c r="M605" s="7" t="s">
        <v>33060</v>
      </c>
      <c r="N605" s="7" t="s">
        <v>47</v>
      </c>
      <c r="O605" s="7">
        <v>10</v>
      </c>
      <c r="P605" s="7" t="s">
        <v>966</v>
      </c>
      <c r="Q605" s="7">
        <v>68210</v>
      </c>
      <c r="S605" s="7" t="s">
        <v>11947</v>
      </c>
      <c r="T605" s="7">
        <v>19901101</v>
      </c>
      <c r="U605" s="7">
        <v>98</v>
      </c>
      <c r="V605" s="7">
        <v>200805</v>
      </c>
    </row>
    <row r="606" spans="3:22" ht="16.5" customHeight="1">
      <c r="C606" s="8">
        <v>1348261043</v>
      </c>
      <c r="D606" s="7">
        <v>2284460</v>
      </c>
      <c r="E606" s="12"/>
      <c r="G606" s="7" t="s">
        <v>35590</v>
      </c>
      <c r="H606" s="7" t="s">
        <v>35591</v>
      </c>
      <c r="I606" s="7" t="s">
        <v>34297</v>
      </c>
      <c r="J606" s="7" t="s">
        <v>35592</v>
      </c>
      <c r="K606" s="7" t="s">
        <v>35593</v>
      </c>
      <c r="L606" s="7" t="s">
        <v>45</v>
      </c>
      <c r="M606" s="7" t="s">
        <v>33060</v>
      </c>
      <c r="N606" s="7" t="s">
        <v>47</v>
      </c>
      <c r="O606" s="7">
        <v>10</v>
      </c>
      <c r="P606" s="7" t="s">
        <v>966</v>
      </c>
      <c r="Q606" s="7">
        <v>68210</v>
      </c>
      <c r="S606" s="7" t="s">
        <v>11947</v>
      </c>
      <c r="T606" s="7">
        <v>20001201</v>
      </c>
      <c r="U606" s="7">
        <v>58</v>
      </c>
      <c r="V606" s="7">
        <v>200803</v>
      </c>
    </row>
    <row r="607" spans="3:22" ht="16.5" customHeight="1">
      <c r="C607" s="8">
        <v>2108261594</v>
      </c>
      <c r="D607" s="7">
        <v>2285672</v>
      </c>
      <c r="E607" s="12"/>
      <c r="G607" s="7" t="s">
        <v>35594</v>
      </c>
      <c r="H607" s="7" t="s">
        <v>35595</v>
      </c>
      <c r="I607" s="7" t="s">
        <v>34297</v>
      </c>
      <c r="J607" s="7" t="s">
        <v>35596</v>
      </c>
      <c r="K607" s="7" t="s">
        <v>35597</v>
      </c>
      <c r="L607" s="7" t="s">
        <v>45</v>
      </c>
      <c r="M607" s="7" t="s">
        <v>33060</v>
      </c>
      <c r="N607" s="7" t="s">
        <v>47</v>
      </c>
      <c r="O607" s="7">
        <v>10</v>
      </c>
      <c r="P607" s="7" t="s">
        <v>966</v>
      </c>
      <c r="Q607" s="7">
        <v>68210</v>
      </c>
      <c r="S607" s="7" t="s">
        <v>11947</v>
      </c>
      <c r="U607" s="7">
        <v>67</v>
      </c>
      <c r="V607" s="7">
        <v>200803</v>
      </c>
    </row>
    <row r="608" spans="3:22" ht="16.5" customHeight="1">
      <c r="C608" s="8">
        <v>2098261783</v>
      </c>
      <c r="D608" s="7">
        <v>2288741</v>
      </c>
      <c r="E608" s="12"/>
      <c r="G608" s="7" t="s">
        <v>35598</v>
      </c>
      <c r="H608" s="7" t="s">
        <v>35599</v>
      </c>
      <c r="I608" s="7" t="s">
        <v>34297</v>
      </c>
      <c r="J608" s="7" t="s">
        <v>35600</v>
      </c>
      <c r="K608" s="7" t="s">
        <v>35601</v>
      </c>
      <c r="L608" s="7" t="s">
        <v>45</v>
      </c>
      <c r="M608" s="7" t="s">
        <v>33060</v>
      </c>
      <c r="N608" s="7" t="s">
        <v>47</v>
      </c>
      <c r="O608" s="7">
        <v>10</v>
      </c>
      <c r="P608" s="7" t="s">
        <v>966</v>
      </c>
      <c r="Q608" s="7">
        <v>68210</v>
      </c>
      <c r="S608" s="7" t="s">
        <v>11947</v>
      </c>
      <c r="T608" s="7">
        <v>19940701</v>
      </c>
      <c r="U608" s="7">
        <v>147</v>
      </c>
      <c r="V608" s="7">
        <v>200803</v>
      </c>
    </row>
    <row r="609" spans="3:22" ht="16.5" customHeight="1">
      <c r="C609" s="8">
        <v>6158260596</v>
      </c>
      <c r="D609" s="7">
        <v>2298716</v>
      </c>
      <c r="E609" s="12"/>
      <c r="G609" s="7" t="s">
        <v>35602</v>
      </c>
      <c r="H609" s="7" t="s">
        <v>35603</v>
      </c>
      <c r="I609" s="7" t="s">
        <v>34297</v>
      </c>
      <c r="J609" s="7" t="s">
        <v>35604</v>
      </c>
      <c r="K609" s="7" t="s">
        <v>35605</v>
      </c>
      <c r="L609" s="7" t="s">
        <v>45</v>
      </c>
      <c r="M609" s="7" t="s">
        <v>33060</v>
      </c>
      <c r="N609" s="7" t="s">
        <v>47</v>
      </c>
      <c r="O609" s="7">
        <v>10</v>
      </c>
      <c r="P609" s="7" t="s">
        <v>966</v>
      </c>
      <c r="Q609" s="7">
        <v>68210</v>
      </c>
      <c r="S609" s="7" t="s">
        <v>11947</v>
      </c>
      <c r="T609" s="7">
        <v>19941101</v>
      </c>
      <c r="U609" s="7">
        <v>71</v>
      </c>
      <c r="V609" s="7">
        <v>200803</v>
      </c>
    </row>
    <row r="610" spans="3:22" ht="16.5" customHeight="1">
      <c r="C610" s="8">
        <v>1178260622</v>
      </c>
      <c r="D610" s="7">
        <v>2453831</v>
      </c>
      <c r="E610" s="12"/>
      <c r="G610" s="7" t="s">
        <v>35606</v>
      </c>
      <c r="H610" s="7" t="s">
        <v>35607</v>
      </c>
      <c r="I610" s="7" t="s">
        <v>34297</v>
      </c>
      <c r="J610" s="7" t="s">
        <v>35608</v>
      </c>
      <c r="K610" s="7" t="s">
        <v>35609</v>
      </c>
      <c r="L610" s="7" t="s">
        <v>45</v>
      </c>
      <c r="M610" s="7" t="s">
        <v>33060</v>
      </c>
      <c r="N610" s="7" t="s">
        <v>47</v>
      </c>
      <c r="O610" s="7">
        <v>10</v>
      </c>
      <c r="P610" s="7" t="s">
        <v>966</v>
      </c>
      <c r="Q610" s="7">
        <v>68210</v>
      </c>
      <c r="S610" s="7" t="s">
        <v>11947</v>
      </c>
      <c r="T610" s="7">
        <v>20051102</v>
      </c>
      <c r="U610" s="7">
        <v>69</v>
      </c>
      <c r="V610" s="7">
        <v>200803</v>
      </c>
    </row>
    <row r="611" spans="3:22" ht="16.5" customHeight="1">
      <c r="C611" s="8">
        <v>6018202826</v>
      </c>
      <c r="D611" s="7">
        <v>3123275</v>
      </c>
      <c r="E611" s="12"/>
      <c r="G611" s="7" t="s">
        <v>35610</v>
      </c>
      <c r="I611" s="7" t="s">
        <v>35611</v>
      </c>
      <c r="J611" s="7" t="s">
        <v>35612</v>
      </c>
      <c r="K611" s="7" t="s">
        <v>35613</v>
      </c>
      <c r="L611" s="7" t="s">
        <v>45</v>
      </c>
      <c r="M611" s="7" t="s">
        <v>33060</v>
      </c>
      <c r="N611" s="7" t="s">
        <v>47</v>
      </c>
      <c r="O611" s="7">
        <v>10</v>
      </c>
      <c r="P611" s="7" t="s">
        <v>966</v>
      </c>
      <c r="Q611" s="7">
        <v>68210</v>
      </c>
      <c r="S611" s="7" t="s">
        <v>11947</v>
      </c>
      <c r="U611" s="7">
        <v>270</v>
      </c>
      <c r="V611" s="7">
        <v>200803</v>
      </c>
    </row>
    <row r="612" spans="3:22" ht="16.5" customHeight="1">
      <c r="C612" s="8">
        <v>2108261008</v>
      </c>
      <c r="D612" s="7">
        <v>3241336</v>
      </c>
      <c r="E612" s="12"/>
      <c r="G612" s="7" t="s">
        <v>35614</v>
      </c>
      <c r="I612" s="7" t="s">
        <v>35615</v>
      </c>
      <c r="J612" s="7" t="s">
        <v>35616</v>
      </c>
      <c r="K612" s="7" t="s">
        <v>35617</v>
      </c>
      <c r="L612" s="7" t="s">
        <v>45</v>
      </c>
      <c r="M612" s="7" t="s">
        <v>33060</v>
      </c>
      <c r="N612" s="7" t="s">
        <v>47</v>
      </c>
      <c r="O612" s="7">
        <v>10</v>
      </c>
      <c r="P612" s="7" t="s">
        <v>966</v>
      </c>
      <c r="Q612" s="7">
        <v>68210</v>
      </c>
      <c r="S612" s="7" t="s">
        <v>11947</v>
      </c>
      <c r="U612" s="7">
        <v>70</v>
      </c>
      <c r="V612" s="7">
        <v>200606</v>
      </c>
    </row>
    <row r="613" spans="3:22" ht="16.5" customHeight="1">
      <c r="C613" s="8">
        <v>1178260748</v>
      </c>
      <c r="D613" s="7">
        <v>2453517</v>
      </c>
      <c r="E613" s="12"/>
      <c r="G613" s="7" t="s">
        <v>35618</v>
      </c>
      <c r="H613" s="7" t="s">
        <v>35619</v>
      </c>
      <c r="I613" s="7" t="s">
        <v>34297</v>
      </c>
      <c r="J613" s="7" t="s">
        <v>35620</v>
      </c>
      <c r="K613" s="7" t="s">
        <v>35621</v>
      </c>
      <c r="L613" s="7" t="s">
        <v>45</v>
      </c>
      <c r="M613" s="7" t="s">
        <v>33060</v>
      </c>
      <c r="N613" s="7" t="s">
        <v>47</v>
      </c>
      <c r="O613" s="7">
        <v>10</v>
      </c>
      <c r="P613" s="7" t="s">
        <v>966</v>
      </c>
      <c r="Q613" s="7">
        <v>68210</v>
      </c>
      <c r="S613" s="7" t="s">
        <v>11947</v>
      </c>
      <c r="T613" s="7">
        <v>19861001</v>
      </c>
      <c r="U613" s="7">
        <v>93</v>
      </c>
      <c r="V613" s="7">
        <v>200803</v>
      </c>
    </row>
    <row r="614" spans="3:22" ht="16.5" customHeight="1">
      <c r="C614" s="8">
        <v>1238260592</v>
      </c>
      <c r="D614" s="7">
        <v>2284006</v>
      </c>
      <c r="E614" s="12"/>
      <c r="G614" s="7" t="s">
        <v>35622</v>
      </c>
      <c r="H614" s="7" t="s">
        <v>35623</v>
      </c>
      <c r="I614" s="7" t="s">
        <v>34297</v>
      </c>
      <c r="J614" s="7" t="s">
        <v>35624</v>
      </c>
      <c r="K614" s="7" t="s">
        <v>35625</v>
      </c>
      <c r="L614" s="7" t="s">
        <v>45</v>
      </c>
      <c r="M614" s="7" t="s">
        <v>33060</v>
      </c>
      <c r="N614" s="7" t="s">
        <v>47</v>
      </c>
      <c r="O614" s="7">
        <v>10</v>
      </c>
      <c r="P614" s="7" t="s">
        <v>966</v>
      </c>
      <c r="Q614" s="7">
        <v>68210</v>
      </c>
      <c r="S614" s="7" t="s">
        <v>11947</v>
      </c>
      <c r="T614" s="7">
        <v>19931001</v>
      </c>
      <c r="U614" s="7">
        <v>62</v>
      </c>
      <c r="V614" s="7">
        <v>200803</v>
      </c>
    </row>
    <row r="615" spans="3:22" ht="16.5" customHeight="1">
      <c r="C615" s="8">
        <v>2068261125</v>
      </c>
      <c r="D615" s="7">
        <v>3084314</v>
      </c>
      <c r="E615" s="12"/>
      <c r="G615" s="7" t="s">
        <v>35626</v>
      </c>
      <c r="I615" s="7" t="s">
        <v>35627</v>
      </c>
      <c r="J615" s="7" t="s">
        <v>35628</v>
      </c>
      <c r="K615" s="7" t="s">
        <v>35629</v>
      </c>
      <c r="L615" s="7" t="s">
        <v>45</v>
      </c>
      <c r="M615" s="7" t="s">
        <v>33060</v>
      </c>
      <c r="N615" s="7" t="s">
        <v>47</v>
      </c>
      <c r="O615" s="7">
        <v>10</v>
      </c>
      <c r="P615" s="7" t="s">
        <v>966</v>
      </c>
      <c r="Q615" s="7">
        <v>68211</v>
      </c>
      <c r="S615" s="7" t="s">
        <v>35630</v>
      </c>
      <c r="T615" s="7">
        <v>20010801</v>
      </c>
      <c r="U615" s="7">
        <v>171</v>
      </c>
      <c r="V615" s="7">
        <v>200803</v>
      </c>
    </row>
    <row r="616" spans="3:22" ht="16.5" customHeight="1">
      <c r="C616" s="8">
        <v>6168306253</v>
      </c>
      <c r="D616" s="7">
        <v>3907037</v>
      </c>
      <c r="E616" s="12"/>
      <c r="G616" s="7" t="s">
        <v>35631</v>
      </c>
      <c r="H616" s="7" t="s">
        <v>35632</v>
      </c>
      <c r="I616" s="7" t="s">
        <v>35633</v>
      </c>
      <c r="J616" s="7" t="s">
        <v>35634</v>
      </c>
      <c r="K616" s="7" t="s">
        <v>35635</v>
      </c>
      <c r="L616" s="7" t="s">
        <v>45</v>
      </c>
      <c r="M616" s="7" t="s">
        <v>33060</v>
      </c>
      <c r="N616" s="7" t="s">
        <v>47</v>
      </c>
      <c r="O616" s="7">
        <v>10</v>
      </c>
      <c r="P616" s="7" t="s">
        <v>966</v>
      </c>
      <c r="Q616" s="7">
        <v>68221</v>
      </c>
      <c r="S616" s="7" t="s">
        <v>35636</v>
      </c>
      <c r="U616" s="7">
        <v>2180</v>
      </c>
      <c r="V616" s="7">
        <v>202211</v>
      </c>
    </row>
    <row r="617" spans="3:22" ht="16.5" customHeight="1">
      <c r="C617" s="8">
        <v>2248300934</v>
      </c>
      <c r="D617" s="7">
        <v>3904706</v>
      </c>
      <c r="E617" s="12"/>
      <c r="G617" s="7" t="s">
        <v>35637</v>
      </c>
      <c r="H617" s="7" t="s">
        <v>35638</v>
      </c>
      <c r="I617" s="7" t="s">
        <v>35639</v>
      </c>
      <c r="J617" s="7" t="s">
        <v>35640</v>
      </c>
      <c r="K617" s="7" t="s">
        <v>35641</v>
      </c>
      <c r="L617" s="7" t="s">
        <v>45</v>
      </c>
      <c r="M617" s="7" t="s">
        <v>33060</v>
      </c>
      <c r="N617" s="7" t="s">
        <v>47</v>
      </c>
      <c r="O617" s="7">
        <v>10</v>
      </c>
      <c r="P617" s="7" t="s">
        <v>966</v>
      </c>
      <c r="Q617" s="7">
        <v>68221</v>
      </c>
      <c r="S617" s="7" t="s">
        <v>35636</v>
      </c>
      <c r="T617" s="7">
        <v>19970103</v>
      </c>
      <c r="U617" s="7">
        <v>194</v>
      </c>
      <c r="V617" s="7">
        <v>201903</v>
      </c>
    </row>
    <row r="618" spans="3:22" ht="16.5" customHeight="1">
      <c r="C618" s="8">
        <v>3158300225</v>
      </c>
      <c r="D618" s="7">
        <v>2607832</v>
      </c>
      <c r="E618" s="12"/>
      <c r="G618" s="7" t="s">
        <v>35642</v>
      </c>
      <c r="H618" s="7" t="s">
        <v>35643</v>
      </c>
      <c r="I618" s="7" t="s">
        <v>34869</v>
      </c>
      <c r="J618" s="7" t="s">
        <v>35644</v>
      </c>
      <c r="K618" s="7" t="s">
        <v>35645</v>
      </c>
      <c r="L618" s="7" t="s">
        <v>45</v>
      </c>
      <c r="M618" s="7" t="s">
        <v>33060</v>
      </c>
      <c r="N618" s="7" t="s">
        <v>47</v>
      </c>
      <c r="O618" s="7">
        <v>10</v>
      </c>
      <c r="P618" s="7" t="s">
        <v>966</v>
      </c>
      <c r="Q618" s="7">
        <v>68221</v>
      </c>
      <c r="S618" s="7" t="s">
        <v>35636</v>
      </c>
      <c r="T618" s="7">
        <v>19920624</v>
      </c>
      <c r="U618" s="7">
        <v>580</v>
      </c>
      <c r="V618" s="7">
        <v>200501</v>
      </c>
    </row>
    <row r="619" spans="3:22" ht="16.5" customHeight="1">
      <c r="C619" s="8">
        <v>2278302396</v>
      </c>
      <c r="D619" s="7">
        <v>3094772</v>
      </c>
      <c r="E619" s="12"/>
      <c r="G619" s="7" t="s">
        <v>35646</v>
      </c>
      <c r="H619" s="7" t="s">
        <v>35647</v>
      </c>
      <c r="I619" s="7" t="s">
        <v>34911</v>
      </c>
      <c r="J619" s="7" t="s">
        <v>35648</v>
      </c>
      <c r="K619" s="7" t="s">
        <v>35649</v>
      </c>
      <c r="L619" s="7" t="s">
        <v>45</v>
      </c>
      <c r="M619" s="7" t="s">
        <v>33060</v>
      </c>
      <c r="N619" s="7" t="s">
        <v>47</v>
      </c>
      <c r="O619" s="7">
        <v>10</v>
      </c>
      <c r="P619" s="7" t="s">
        <v>966</v>
      </c>
      <c r="Q619" s="7">
        <v>68221</v>
      </c>
      <c r="S619" s="7" t="s">
        <v>35636</v>
      </c>
      <c r="U619" s="7">
        <v>100</v>
      </c>
      <c r="V619" s="7">
        <v>200803</v>
      </c>
    </row>
    <row r="620" spans="3:22" ht="16.5" customHeight="1">
      <c r="C620" s="8">
        <v>3128301166</v>
      </c>
      <c r="D620" s="7">
        <v>2372545</v>
      </c>
      <c r="E620" s="12"/>
      <c r="G620" s="7" t="s">
        <v>35650</v>
      </c>
      <c r="H620" s="7" t="s">
        <v>35651</v>
      </c>
      <c r="I620" s="7" t="s">
        <v>34869</v>
      </c>
      <c r="J620" s="7" t="s">
        <v>35652</v>
      </c>
      <c r="K620" s="7" t="s">
        <v>35653</v>
      </c>
      <c r="L620" s="7" t="s">
        <v>45</v>
      </c>
      <c r="M620" s="7" t="s">
        <v>33060</v>
      </c>
      <c r="N620" s="7" t="s">
        <v>47</v>
      </c>
      <c r="O620" s="7">
        <v>10</v>
      </c>
      <c r="P620" s="7" t="s">
        <v>966</v>
      </c>
      <c r="Q620" s="7">
        <v>68221</v>
      </c>
      <c r="S620" s="7" t="s">
        <v>35636</v>
      </c>
      <c r="T620" s="7">
        <v>19920707</v>
      </c>
      <c r="U620" s="7">
        <v>262</v>
      </c>
      <c r="V620" s="7">
        <v>202004</v>
      </c>
    </row>
    <row r="621" spans="3:22" ht="16.5" customHeight="1">
      <c r="C621" s="8">
        <v>3158301490</v>
      </c>
      <c r="D621" s="7">
        <v>2556304</v>
      </c>
      <c r="E621" s="12"/>
      <c r="G621" s="7" t="s">
        <v>35654</v>
      </c>
      <c r="H621" s="7" t="s">
        <v>113</v>
      </c>
      <c r="I621" s="7" t="s">
        <v>34891</v>
      </c>
      <c r="J621" s="7" t="s">
        <v>35655</v>
      </c>
      <c r="K621" s="7" t="s">
        <v>35656</v>
      </c>
      <c r="L621" s="7" t="s">
        <v>45</v>
      </c>
      <c r="M621" s="7" t="s">
        <v>33060</v>
      </c>
      <c r="N621" s="7" t="s">
        <v>47</v>
      </c>
      <c r="O621" s="7">
        <v>10</v>
      </c>
      <c r="P621" s="7" t="s">
        <v>966</v>
      </c>
      <c r="Q621" s="7">
        <v>68221</v>
      </c>
      <c r="S621" s="7" t="s">
        <v>35636</v>
      </c>
      <c r="U621" s="7">
        <v>161</v>
      </c>
      <c r="V621" s="7">
        <v>202211</v>
      </c>
    </row>
    <row r="622" spans="3:22" ht="16.5" customHeight="1">
      <c r="C622" s="8">
        <v>2058200028</v>
      </c>
      <c r="D622" s="7">
        <v>7280720</v>
      </c>
      <c r="E622" s="12"/>
      <c r="G622" s="7" t="s">
        <v>35657</v>
      </c>
      <c r="H622" s="7" t="s">
        <v>7516</v>
      </c>
      <c r="I622" s="7" t="s">
        <v>35658</v>
      </c>
      <c r="J622" s="7" t="s">
        <v>35659</v>
      </c>
      <c r="K622" s="7" t="s">
        <v>5926</v>
      </c>
      <c r="L622" s="7" t="s">
        <v>45</v>
      </c>
      <c r="M622" s="7" t="s">
        <v>33060</v>
      </c>
      <c r="N622" s="7" t="s">
        <v>47</v>
      </c>
      <c r="O622" s="7">
        <v>10</v>
      </c>
      <c r="P622" s="7" t="s">
        <v>363</v>
      </c>
      <c r="Q622" s="7">
        <v>70000</v>
      </c>
      <c r="S622" s="7" t="s">
        <v>13555</v>
      </c>
      <c r="U622" s="7">
        <v>765</v>
      </c>
      <c r="V622" s="7">
        <v>201805</v>
      </c>
    </row>
    <row r="623" spans="3:22" ht="16.5" customHeight="1">
      <c r="C623" s="8">
        <v>4108213128</v>
      </c>
      <c r="D623" s="7">
        <v>7598497</v>
      </c>
      <c r="E623" s="12"/>
      <c r="G623" s="7" t="s">
        <v>35660</v>
      </c>
      <c r="H623" s="7" t="s">
        <v>35661</v>
      </c>
      <c r="I623" s="7" t="s">
        <v>35662</v>
      </c>
      <c r="K623" s="7" t="s">
        <v>35663</v>
      </c>
      <c r="L623" s="7" t="s">
        <v>45</v>
      </c>
      <c r="M623" s="7" t="s">
        <v>33060</v>
      </c>
      <c r="N623" s="7" t="s">
        <v>47</v>
      </c>
      <c r="O623" s="7">
        <v>10</v>
      </c>
      <c r="P623" s="7" t="s">
        <v>363</v>
      </c>
      <c r="Q623" s="7">
        <v>70000</v>
      </c>
      <c r="S623" s="7" t="s">
        <v>13555</v>
      </c>
      <c r="U623" s="7">
        <v>80</v>
      </c>
      <c r="V623" s="7">
        <v>202004</v>
      </c>
    </row>
    <row r="624" spans="3:22" ht="16.5" customHeight="1">
      <c r="C624" s="8">
        <v>3148204835</v>
      </c>
      <c r="D624" s="7">
        <v>7507521</v>
      </c>
      <c r="E624" s="12"/>
      <c r="G624" s="7" t="s">
        <v>35664</v>
      </c>
      <c r="H624" s="7" t="s">
        <v>35665</v>
      </c>
      <c r="I624" s="7" t="s">
        <v>35666</v>
      </c>
      <c r="K624" s="7" t="s">
        <v>35667</v>
      </c>
      <c r="L624" s="7" t="s">
        <v>45</v>
      </c>
      <c r="M624" s="7" t="s">
        <v>33060</v>
      </c>
      <c r="N624" s="7" t="s">
        <v>47</v>
      </c>
      <c r="O624" s="7">
        <v>10</v>
      </c>
      <c r="P624" s="7" t="s">
        <v>363</v>
      </c>
      <c r="Q624" s="7">
        <v>70000</v>
      </c>
      <c r="S624" s="7" t="s">
        <v>13555</v>
      </c>
      <c r="U624" s="7">
        <v>990</v>
      </c>
      <c r="V624" s="7">
        <v>202004</v>
      </c>
    </row>
    <row r="625" spans="3:22" ht="16.5" customHeight="1">
      <c r="C625" s="8">
        <v>6138303164</v>
      </c>
      <c r="D625" s="7">
        <v>3737307</v>
      </c>
      <c r="E625" s="12"/>
      <c r="G625" s="7" t="s">
        <v>35668</v>
      </c>
      <c r="H625" s="7" t="s">
        <v>20701</v>
      </c>
      <c r="I625" s="7" t="s">
        <v>26275</v>
      </c>
      <c r="J625" s="7" t="s">
        <v>35669</v>
      </c>
      <c r="K625" s="7" t="s">
        <v>35670</v>
      </c>
      <c r="L625" s="7" t="s">
        <v>45</v>
      </c>
      <c r="M625" s="7" t="s">
        <v>33060</v>
      </c>
      <c r="N625" s="7" t="s">
        <v>47</v>
      </c>
      <c r="O625" s="7">
        <v>10</v>
      </c>
      <c r="P625" s="7" t="s">
        <v>363</v>
      </c>
      <c r="Q625" s="7">
        <v>70000</v>
      </c>
      <c r="S625" s="7" t="s">
        <v>13555</v>
      </c>
      <c r="T625" s="7">
        <v>19080301</v>
      </c>
      <c r="U625" s="7">
        <v>233</v>
      </c>
      <c r="V625" s="7">
        <v>202004</v>
      </c>
    </row>
    <row r="626" spans="3:22" ht="16.5" customHeight="1">
      <c r="C626" s="8">
        <v>1248218746</v>
      </c>
      <c r="D626" s="7">
        <v>7002972</v>
      </c>
      <c r="E626" s="12"/>
      <c r="G626" s="7" t="s">
        <v>35671</v>
      </c>
      <c r="H626" s="7" t="s">
        <v>35672</v>
      </c>
      <c r="I626" s="7" t="s">
        <v>35673</v>
      </c>
      <c r="J626" s="7" t="s">
        <v>35674</v>
      </c>
      <c r="K626" s="7" t="s">
        <v>35675</v>
      </c>
      <c r="L626" s="7" t="s">
        <v>45</v>
      </c>
      <c r="M626" s="7" t="s">
        <v>33060</v>
      </c>
      <c r="N626" s="7" t="s">
        <v>47</v>
      </c>
      <c r="O626" s="7">
        <v>10</v>
      </c>
      <c r="P626" s="7" t="s">
        <v>363</v>
      </c>
      <c r="Q626" s="7">
        <v>70000</v>
      </c>
      <c r="S626" s="7" t="s">
        <v>13555</v>
      </c>
      <c r="U626" s="7">
        <v>248</v>
      </c>
      <c r="V626" s="7">
        <v>201707</v>
      </c>
    </row>
    <row r="627" spans="3:22" ht="16.5" customHeight="1">
      <c r="C627" s="8">
        <v>1238300214</v>
      </c>
      <c r="D627" s="7">
        <v>1810429</v>
      </c>
      <c r="E627" s="12"/>
      <c r="G627" s="7" t="s">
        <v>35676</v>
      </c>
      <c r="H627" s="7" t="s">
        <v>35677</v>
      </c>
      <c r="I627" s="7" t="s">
        <v>35678</v>
      </c>
      <c r="J627" s="7" t="s">
        <v>35679</v>
      </c>
      <c r="K627" s="7" t="s">
        <v>35680</v>
      </c>
      <c r="L627" s="7" t="s">
        <v>45</v>
      </c>
      <c r="M627" s="7" t="s">
        <v>33060</v>
      </c>
      <c r="N627" s="7" t="s">
        <v>47</v>
      </c>
      <c r="O627" s="7">
        <v>10</v>
      </c>
      <c r="P627" s="7" t="s">
        <v>363</v>
      </c>
      <c r="Q627" s="7">
        <v>70000</v>
      </c>
      <c r="S627" s="7" t="s">
        <v>13555</v>
      </c>
      <c r="T627" s="7">
        <v>19980801</v>
      </c>
      <c r="U627" s="7">
        <v>247</v>
      </c>
      <c r="V627" s="7">
        <v>201903</v>
      </c>
    </row>
    <row r="628" spans="3:22" ht="16.5" customHeight="1">
      <c r="C628" s="8">
        <v>3148200224</v>
      </c>
      <c r="D628" s="7">
        <v>7507480</v>
      </c>
      <c r="E628" s="12"/>
      <c r="G628" s="7" t="s">
        <v>3274</v>
      </c>
      <c r="H628" s="7" t="s">
        <v>35681</v>
      </c>
      <c r="I628" s="7" t="s">
        <v>35682</v>
      </c>
      <c r="K628" s="7" t="s">
        <v>35683</v>
      </c>
      <c r="L628" s="7" t="s">
        <v>45</v>
      </c>
      <c r="M628" s="7" t="s">
        <v>33060</v>
      </c>
      <c r="N628" s="7" t="s">
        <v>47</v>
      </c>
      <c r="O628" s="7">
        <v>10</v>
      </c>
      <c r="P628" s="7" t="s">
        <v>363</v>
      </c>
      <c r="Q628" s="7">
        <v>70000</v>
      </c>
      <c r="S628" s="7" t="s">
        <v>13555</v>
      </c>
      <c r="U628" s="7">
        <v>725</v>
      </c>
      <c r="V628" s="7">
        <v>202004</v>
      </c>
    </row>
    <row r="629" spans="3:22" ht="16.5" customHeight="1">
      <c r="C629" s="8">
        <v>1248301711</v>
      </c>
      <c r="D629" s="7">
        <v>1270278</v>
      </c>
      <c r="E629" s="12"/>
      <c r="G629" s="7" t="s">
        <v>35684</v>
      </c>
      <c r="H629" s="7" t="s">
        <v>34929</v>
      </c>
      <c r="I629" s="7" t="s">
        <v>35685</v>
      </c>
      <c r="J629" s="7" t="s">
        <v>9888</v>
      </c>
      <c r="K629" s="7" t="s">
        <v>35686</v>
      </c>
      <c r="L629" s="7" t="s">
        <v>45</v>
      </c>
      <c r="M629" s="7" t="s">
        <v>33060</v>
      </c>
      <c r="N629" s="7" t="s">
        <v>47</v>
      </c>
      <c r="O629" s="7">
        <v>10</v>
      </c>
      <c r="P629" s="7" t="s">
        <v>363</v>
      </c>
      <c r="Q629" s="7">
        <v>70110</v>
      </c>
      <c r="S629" s="7" t="s">
        <v>35687</v>
      </c>
      <c r="T629" s="7">
        <v>19690401</v>
      </c>
      <c r="U629" s="7">
        <v>125</v>
      </c>
      <c r="V629" s="7">
        <v>201903</v>
      </c>
    </row>
    <row r="630" spans="3:22" ht="16.5" customHeight="1">
      <c r="C630" s="8">
        <v>3158301942</v>
      </c>
      <c r="D630" s="7">
        <v>3317693</v>
      </c>
      <c r="E630" s="12"/>
      <c r="G630" s="7" t="s">
        <v>35688</v>
      </c>
      <c r="H630" s="7" t="s">
        <v>35689</v>
      </c>
      <c r="I630" s="7" t="s">
        <v>35687</v>
      </c>
      <c r="J630" s="7" t="s">
        <v>35690</v>
      </c>
      <c r="K630" s="7" t="s">
        <v>35691</v>
      </c>
      <c r="L630" s="7" t="s">
        <v>45</v>
      </c>
      <c r="M630" s="7" t="s">
        <v>33060</v>
      </c>
      <c r="N630" s="7" t="s">
        <v>47</v>
      </c>
      <c r="O630" s="7">
        <v>10</v>
      </c>
      <c r="P630" s="7" t="s">
        <v>363</v>
      </c>
      <c r="Q630" s="7">
        <v>70110</v>
      </c>
      <c r="S630" s="7" t="s">
        <v>35687</v>
      </c>
      <c r="T630" s="7">
        <v>20030701</v>
      </c>
      <c r="U630" s="7">
        <v>51</v>
      </c>
      <c r="V630" s="7">
        <v>201903</v>
      </c>
    </row>
    <row r="631" spans="3:22" ht="16.5" customHeight="1">
      <c r="C631" s="8">
        <v>5158300091</v>
      </c>
      <c r="D631" s="7">
        <v>3122918</v>
      </c>
      <c r="E631" s="12"/>
      <c r="G631" s="7" t="s">
        <v>35692</v>
      </c>
      <c r="H631" s="7" t="s">
        <v>35693</v>
      </c>
      <c r="I631" s="7" t="s">
        <v>35694</v>
      </c>
      <c r="J631" s="7" t="s">
        <v>35695</v>
      </c>
      <c r="K631" s="7" t="s">
        <v>35696</v>
      </c>
      <c r="L631" s="7" t="s">
        <v>45</v>
      </c>
      <c r="M631" s="7" t="s">
        <v>33060</v>
      </c>
      <c r="N631" s="7" t="s">
        <v>47</v>
      </c>
      <c r="O631" s="7">
        <v>10</v>
      </c>
      <c r="P631" s="7" t="s">
        <v>363</v>
      </c>
      <c r="Q631" s="7">
        <v>70110</v>
      </c>
      <c r="S631" s="7" t="s">
        <v>35687</v>
      </c>
      <c r="U631" s="7">
        <v>80</v>
      </c>
      <c r="V631" s="7">
        <v>200803</v>
      </c>
    </row>
    <row r="632" spans="3:22" ht="16.5" customHeight="1">
      <c r="C632" s="8">
        <v>1248301900</v>
      </c>
      <c r="D632" s="7">
        <v>1898547</v>
      </c>
      <c r="E632" s="12"/>
      <c r="G632" s="7" t="s">
        <v>35697</v>
      </c>
      <c r="H632" s="7" t="s">
        <v>4084</v>
      </c>
      <c r="I632" s="7" t="s">
        <v>35698</v>
      </c>
      <c r="J632" s="7" t="s">
        <v>35699</v>
      </c>
      <c r="K632" s="7" t="s">
        <v>35700</v>
      </c>
      <c r="L632" s="7" t="s">
        <v>45</v>
      </c>
      <c r="M632" s="7" t="s">
        <v>33060</v>
      </c>
      <c r="N632" s="7" t="s">
        <v>47</v>
      </c>
      <c r="O632" s="7">
        <v>10</v>
      </c>
      <c r="P632" s="7" t="s">
        <v>363</v>
      </c>
      <c r="Q632" s="7">
        <v>70110</v>
      </c>
      <c r="S632" s="7" t="s">
        <v>35687</v>
      </c>
      <c r="T632" s="7">
        <v>19060426</v>
      </c>
      <c r="U632" s="7">
        <v>178</v>
      </c>
      <c r="V632" s="7">
        <v>201903</v>
      </c>
    </row>
    <row r="633" spans="3:22" ht="16.5" customHeight="1">
      <c r="C633" s="8">
        <v>5058300148</v>
      </c>
      <c r="D633" s="7">
        <v>3118723</v>
      </c>
      <c r="E633" s="12"/>
      <c r="G633" s="7" t="s">
        <v>35701</v>
      </c>
      <c r="H633" s="7" t="s">
        <v>6133</v>
      </c>
      <c r="I633" s="7" t="s">
        <v>35702</v>
      </c>
      <c r="J633" s="7" t="s">
        <v>35703</v>
      </c>
      <c r="K633" s="7" t="s">
        <v>35704</v>
      </c>
      <c r="L633" s="7" t="s">
        <v>45</v>
      </c>
      <c r="M633" s="7" t="s">
        <v>33060</v>
      </c>
      <c r="N633" s="7" t="s">
        <v>47</v>
      </c>
      <c r="O633" s="7">
        <v>10</v>
      </c>
      <c r="P633" s="7" t="s">
        <v>363</v>
      </c>
      <c r="Q633" s="7">
        <v>70110</v>
      </c>
      <c r="S633" s="7" t="s">
        <v>35687</v>
      </c>
      <c r="T633" s="7">
        <v>20120101</v>
      </c>
      <c r="U633" s="7">
        <v>50</v>
      </c>
      <c r="V633" s="7">
        <v>200803</v>
      </c>
    </row>
    <row r="634" spans="3:22" ht="16.5" customHeight="1">
      <c r="C634" s="8">
        <v>3108301398</v>
      </c>
      <c r="D634" s="7">
        <v>3099476</v>
      </c>
      <c r="E634" s="12"/>
      <c r="G634" s="7" t="s">
        <v>35705</v>
      </c>
      <c r="H634" s="7" t="s">
        <v>35706</v>
      </c>
      <c r="I634" s="7" t="s">
        <v>35707</v>
      </c>
      <c r="J634" s="7" t="s">
        <v>35708</v>
      </c>
      <c r="K634" s="7" t="s">
        <v>35709</v>
      </c>
      <c r="L634" s="7" t="s">
        <v>45</v>
      </c>
      <c r="M634" s="7" t="s">
        <v>33060</v>
      </c>
      <c r="N634" s="7" t="s">
        <v>47</v>
      </c>
      <c r="O634" s="7">
        <v>10</v>
      </c>
      <c r="P634" s="7" t="s">
        <v>363</v>
      </c>
      <c r="Q634" s="7">
        <v>70110</v>
      </c>
      <c r="S634" s="7" t="s">
        <v>35687</v>
      </c>
      <c r="U634" s="7">
        <v>200</v>
      </c>
      <c r="V634" s="7">
        <v>200803</v>
      </c>
    </row>
    <row r="635" spans="3:22" ht="16.5" customHeight="1">
      <c r="C635" s="8">
        <v>6138301773</v>
      </c>
      <c r="D635" s="7">
        <v>3154861</v>
      </c>
      <c r="E635" s="12"/>
      <c r="G635" s="7" t="s">
        <v>35710</v>
      </c>
      <c r="H635" s="7" t="s">
        <v>14778</v>
      </c>
      <c r="I635" s="7" t="s">
        <v>35711</v>
      </c>
      <c r="J635" s="7" t="s">
        <v>35712</v>
      </c>
      <c r="K635" s="7" t="s">
        <v>35713</v>
      </c>
      <c r="L635" s="7" t="s">
        <v>45</v>
      </c>
      <c r="M635" s="7" t="s">
        <v>33060</v>
      </c>
      <c r="N635" s="7" t="s">
        <v>47</v>
      </c>
      <c r="O635" s="7">
        <v>10</v>
      </c>
      <c r="P635" s="7" t="s">
        <v>363</v>
      </c>
      <c r="Q635" s="7">
        <v>70112</v>
      </c>
      <c r="S635" s="7" t="s">
        <v>35714</v>
      </c>
      <c r="T635" s="7">
        <v>19920222</v>
      </c>
      <c r="U635" s="7">
        <v>400</v>
      </c>
      <c r="V635" s="7">
        <v>200901</v>
      </c>
    </row>
    <row r="636" spans="3:22" ht="16.5" customHeight="1">
      <c r="C636" s="8">
        <v>1248301633</v>
      </c>
      <c r="D636" s="7">
        <v>1376830</v>
      </c>
      <c r="E636" s="12"/>
      <c r="G636" s="7" t="s">
        <v>35715</v>
      </c>
      <c r="H636" s="7" t="s">
        <v>35716</v>
      </c>
      <c r="I636" s="7" t="s">
        <v>35717</v>
      </c>
      <c r="J636" s="7" t="s">
        <v>35718</v>
      </c>
      <c r="K636" s="7" t="s">
        <v>35719</v>
      </c>
      <c r="L636" s="7" t="s">
        <v>45</v>
      </c>
      <c r="M636" s="7" t="s">
        <v>33060</v>
      </c>
      <c r="N636" s="7" t="s">
        <v>47</v>
      </c>
      <c r="O636" s="7">
        <v>10</v>
      </c>
      <c r="P636" s="7" t="s">
        <v>363</v>
      </c>
      <c r="Q636" s="7">
        <v>70112</v>
      </c>
      <c r="S636" s="7" t="s">
        <v>35714</v>
      </c>
      <c r="T636" s="7">
        <v>19620401</v>
      </c>
      <c r="U636" s="7">
        <v>212</v>
      </c>
      <c r="V636" s="7">
        <v>201903</v>
      </c>
    </row>
    <row r="637" spans="3:22" ht="16.5" customHeight="1">
      <c r="C637" s="8">
        <v>1128206550</v>
      </c>
      <c r="D637" s="7">
        <v>2602248</v>
      </c>
      <c r="E637" s="12"/>
      <c r="G637" s="7" t="s">
        <v>35720</v>
      </c>
      <c r="H637" s="7" t="s">
        <v>35721</v>
      </c>
      <c r="I637" s="7" t="s">
        <v>35722</v>
      </c>
      <c r="J637" s="7" t="s">
        <v>35723</v>
      </c>
      <c r="K637" s="7" t="s">
        <v>35724</v>
      </c>
      <c r="L637" s="7" t="s">
        <v>45</v>
      </c>
      <c r="M637" s="7" t="s">
        <v>33060</v>
      </c>
      <c r="N637" s="7" t="s">
        <v>47</v>
      </c>
      <c r="O637" s="7">
        <v>10</v>
      </c>
      <c r="P637" s="7" t="s">
        <v>363</v>
      </c>
      <c r="Q637" s="7">
        <v>70113</v>
      </c>
      <c r="S637" s="7" t="s">
        <v>14645</v>
      </c>
      <c r="T637" s="7">
        <v>20110201</v>
      </c>
      <c r="U637" s="7">
        <v>101</v>
      </c>
      <c r="V637" s="7">
        <v>201903</v>
      </c>
    </row>
    <row r="638" spans="3:22" ht="16.5" customHeight="1">
      <c r="C638" s="8">
        <v>1248206970</v>
      </c>
      <c r="D638" s="7">
        <v>2856068</v>
      </c>
      <c r="E638" s="12"/>
      <c r="G638" s="7" t="s">
        <v>35725</v>
      </c>
      <c r="H638" s="7" t="s">
        <v>16374</v>
      </c>
      <c r="I638" s="7" t="s">
        <v>35726</v>
      </c>
      <c r="J638" s="7" t="s">
        <v>35727</v>
      </c>
      <c r="K638" s="7" t="s">
        <v>35728</v>
      </c>
      <c r="L638" s="7" t="s">
        <v>45</v>
      </c>
      <c r="M638" s="7" t="s">
        <v>33060</v>
      </c>
      <c r="N638" s="7" t="s">
        <v>47</v>
      </c>
      <c r="O638" s="7">
        <v>10</v>
      </c>
      <c r="P638" s="7" t="s">
        <v>363</v>
      </c>
      <c r="Q638" s="7">
        <v>70113</v>
      </c>
      <c r="S638" s="7" t="s">
        <v>14645</v>
      </c>
      <c r="T638" s="7">
        <v>19851029</v>
      </c>
      <c r="U638" s="7">
        <v>198</v>
      </c>
      <c r="V638" s="7">
        <v>201903</v>
      </c>
    </row>
    <row r="639" spans="3:22" ht="16.5" customHeight="1">
      <c r="C639" s="8">
        <v>1078210732</v>
      </c>
      <c r="D639" s="7">
        <v>5833834</v>
      </c>
      <c r="E639" s="12"/>
      <c r="G639" s="7" t="s">
        <v>35729</v>
      </c>
      <c r="H639" s="7" t="s">
        <v>1412</v>
      </c>
      <c r="J639" s="7" t="s">
        <v>35730</v>
      </c>
      <c r="K639" s="7" t="s">
        <v>35731</v>
      </c>
      <c r="L639" s="7" t="s">
        <v>45</v>
      </c>
      <c r="M639" s="7" t="s">
        <v>33060</v>
      </c>
      <c r="N639" s="7" t="s">
        <v>47</v>
      </c>
      <c r="O639" s="7">
        <v>10</v>
      </c>
      <c r="P639" s="7" t="s">
        <v>363</v>
      </c>
      <c r="Q639" s="7">
        <v>70119</v>
      </c>
      <c r="S639" s="7" t="s">
        <v>35732</v>
      </c>
      <c r="U639" s="7">
        <v>51</v>
      </c>
      <c r="V639" s="7">
        <v>201903</v>
      </c>
    </row>
    <row r="640" spans="3:22" ht="16.5" customHeight="1">
      <c r="C640" s="8">
        <v>2048260571</v>
      </c>
      <c r="D640" s="7">
        <v>3045003</v>
      </c>
      <c r="E640" s="12"/>
      <c r="G640" s="7" t="s">
        <v>35733</v>
      </c>
      <c r="H640" s="7" t="s">
        <v>35734</v>
      </c>
      <c r="I640" s="7" t="s">
        <v>1374</v>
      </c>
      <c r="J640" s="7" t="s">
        <v>35735</v>
      </c>
      <c r="K640" s="7" t="s">
        <v>35736</v>
      </c>
      <c r="L640" s="7" t="s">
        <v>45</v>
      </c>
      <c r="M640" s="7" t="s">
        <v>33060</v>
      </c>
      <c r="N640" s="7" t="s">
        <v>47</v>
      </c>
      <c r="O640" s="7">
        <v>10</v>
      </c>
      <c r="P640" s="7" t="s">
        <v>363</v>
      </c>
      <c r="Q640" s="7">
        <v>70119</v>
      </c>
      <c r="S640" s="7" t="s">
        <v>35732</v>
      </c>
      <c r="U640" s="7">
        <v>490</v>
      </c>
      <c r="V640" s="7">
        <v>200807</v>
      </c>
    </row>
    <row r="641" spans="3:22" ht="16.5" customHeight="1">
      <c r="C641" s="8">
        <v>5048304802</v>
      </c>
      <c r="D641" s="7">
        <v>7689241</v>
      </c>
      <c r="E641" s="12"/>
      <c r="G641" s="7" t="s">
        <v>35737</v>
      </c>
      <c r="H641" s="7" t="s">
        <v>35738</v>
      </c>
      <c r="I641" s="7" t="s">
        <v>35739</v>
      </c>
      <c r="J641" s="7" t="s">
        <v>35740</v>
      </c>
      <c r="K641" s="7" t="s">
        <v>35741</v>
      </c>
      <c r="L641" s="7" t="s">
        <v>45</v>
      </c>
      <c r="M641" s="7" t="s">
        <v>33060</v>
      </c>
      <c r="N641" s="7" t="s">
        <v>47</v>
      </c>
      <c r="O641" s="7">
        <v>10</v>
      </c>
      <c r="P641" s="7" t="s">
        <v>363</v>
      </c>
      <c r="Q641" s="7">
        <v>70121</v>
      </c>
      <c r="S641" s="7" t="s">
        <v>35742</v>
      </c>
      <c r="U641" s="7">
        <v>79</v>
      </c>
      <c r="V641" s="7">
        <v>201903</v>
      </c>
    </row>
    <row r="642" spans="3:22" ht="16.5" customHeight="1">
      <c r="C642" s="8">
        <v>1248303140</v>
      </c>
      <c r="D642" s="7">
        <v>2502386</v>
      </c>
      <c r="E642" s="12"/>
      <c r="G642" s="7" t="s">
        <v>35743</v>
      </c>
      <c r="H642" s="7" t="s">
        <v>35744</v>
      </c>
      <c r="I642" s="7" t="s">
        <v>14574</v>
      </c>
      <c r="J642" s="7" t="s">
        <v>35745</v>
      </c>
      <c r="K642" s="7" t="s">
        <v>35746</v>
      </c>
      <c r="L642" s="7" t="s">
        <v>45</v>
      </c>
      <c r="M642" s="7" t="s">
        <v>33060</v>
      </c>
      <c r="N642" s="7" t="s">
        <v>47</v>
      </c>
      <c r="O642" s="7">
        <v>10</v>
      </c>
      <c r="P642" s="7" t="s">
        <v>363</v>
      </c>
      <c r="Q642" s="7">
        <v>70200</v>
      </c>
      <c r="S642" s="7" t="s">
        <v>35747</v>
      </c>
      <c r="T642" s="7">
        <v>19170411</v>
      </c>
      <c r="U642" s="7">
        <v>181</v>
      </c>
      <c r="V642" s="7">
        <v>201903</v>
      </c>
    </row>
    <row r="643" spans="3:22" ht="16.5" customHeight="1">
      <c r="C643" s="8">
        <v>1108301202</v>
      </c>
      <c r="D643" s="7">
        <v>2463941</v>
      </c>
      <c r="E643" s="12"/>
      <c r="G643" s="7" t="s">
        <v>35748</v>
      </c>
      <c r="H643" s="7" t="s">
        <v>35749</v>
      </c>
      <c r="I643" s="7" t="s">
        <v>35750</v>
      </c>
      <c r="J643" s="7" t="s">
        <v>35751</v>
      </c>
      <c r="K643" s="7" t="s">
        <v>35752</v>
      </c>
      <c r="L643" s="7" t="s">
        <v>45</v>
      </c>
      <c r="M643" s="7" t="s">
        <v>33060</v>
      </c>
      <c r="N643" s="7" t="s">
        <v>47</v>
      </c>
      <c r="O643" s="7">
        <v>10</v>
      </c>
      <c r="P643" s="7" t="s">
        <v>363</v>
      </c>
      <c r="Q643" s="7">
        <v>70200</v>
      </c>
      <c r="S643" s="7" t="s">
        <v>35747</v>
      </c>
      <c r="T643" s="7">
        <v>19840510</v>
      </c>
      <c r="U643" s="7">
        <v>72</v>
      </c>
      <c r="V643" s="7">
        <v>201903</v>
      </c>
    </row>
    <row r="644" spans="3:22" ht="16.5" customHeight="1">
      <c r="C644" s="8">
        <v>2288300784</v>
      </c>
      <c r="D644" s="7">
        <v>3094864</v>
      </c>
      <c r="E644" s="12"/>
      <c r="G644" s="7" t="s">
        <v>35753</v>
      </c>
      <c r="H644" s="7" t="s">
        <v>3055</v>
      </c>
      <c r="I644" s="7" t="s">
        <v>35754</v>
      </c>
      <c r="J644" s="7" t="s">
        <v>35755</v>
      </c>
      <c r="K644" s="7" t="s">
        <v>35756</v>
      </c>
      <c r="L644" s="7" t="s">
        <v>45</v>
      </c>
      <c r="M644" s="7" t="s">
        <v>33060</v>
      </c>
      <c r="N644" s="7" t="s">
        <v>47</v>
      </c>
      <c r="O644" s="7">
        <v>10</v>
      </c>
      <c r="P644" s="7" t="s">
        <v>363</v>
      </c>
      <c r="Q644" s="7">
        <v>70209</v>
      </c>
      <c r="S644" s="7" t="s">
        <v>1902</v>
      </c>
      <c r="U644" s="7">
        <v>138</v>
      </c>
      <c r="V644" s="7">
        <v>201903</v>
      </c>
    </row>
    <row r="645" spans="3:22" ht="16.5" customHeight="1">
      <c r="C645" s="8">
        <v>4098305020</v>
      </c>
      <c r="D645" s="7">
        <v>2628417</v>
      </c>
      <c r="E645" s="12"/>
      <c r="G645" s="7" t="s">
        <v>35757</v>
      </c>
      <c r="H645" s="7" t="s">
        <v>7999</v>
      </c>
      <c r="I645" s="7" t="s">
        <v>35758</v>
      </c>
      <c r="J645" s="7" t="s">
        <v>35759</v>
      </c>
      <c r="K645" s="7" t="s">
        <v>35760</v>
      </c>
      <c r="L645" s="7" t="s">
        <v>45</v>
      </c>
      <c r="M645" s="7" t="s">
        <v>33060</v>
      </c>
      <c r="N645" s="7" t="s">
        <v>47</v>
      </c>
      <c r="O645" s="7">
        <v>10</v>
      </c>
      <c r="P645" s="7" t="s">
        <v>363</v>
      </c>
      <c r="Q645" s="7">
        <v>70209</v>
      </c>
      <c r="S645" s="7" t="s">
        <v>1902</v>
      </c>
      <c r="T645" s="7">
        <v>19941102</v>
      </c>
      <c r="U645" s="7">
        <v>50</v>
      </c>
      <c r="V645" s="7">
        <v>202207</v>
      </c>
    </row>
    <row r="646" spans="3:22" ht="16.5" customHeight="1">
      <c r="C646" s="8">
        <v>1248232353</v>
      </c>
      <c r="D646" s="7">
        <v>7003074</v>
      </c>
      <c r="E646" s="12"/>
      <c r="G646" s="7" t="s">
        <v>35761</v>
      </c>
      <c r="H646" s="7" t="s">
        <v>35762</v>
      </c>
      <c r="I646" s="7" t="s">
        <v>35763</v>
      </c>
      <c r="J646" s="7" t="s">
        <v>35764</v>
      </c>
      <c r="K646" s="7" t="s">
        <v>35765</v>
      </c>
      <c r="L646" s="7" t="s">
        <v>45</v>
      </c>
      <c r="M646" s="7" t="s">
        <v>33060</v>
      </c>
      <c r="N646" s="7" t="s">
        <v>47</v>
      </c>
      <c r="O646" s="7">
        <v>10</v>
      </c>
      <c r="P646" s="7" t="s">
        <v>363</v>
      </c>
      <c r="Q646" s="7">
        <v>70209</v>
      </c>
      <c r="S646" s="7" t="s">
        <v>1902</v>
      </c>
      <c r="U646" s="7">
        <v>205</v>
      </c>
      <c r="V646" s="7">
        <v>202004</v>
      </c>
    </row>
    <row r="647" spans="3:22" ht="16.5" customHeight="1">
      <c r="C647" s="8">
        <v>3148215726</v>
      </c>
      <c r="D647" s="7">
        <v>7507673</v>
      </c>
      <c r="E647" s="12"/>
      <c r="G647" s="7" t="s">
        <v>14623</v>
      </c>
      <c r="H647" s="7" t="s">
        <v>35766</v>
      </c>
      <c r="I647" s="7" t="s">
        <v>35767</v>
      </c>
      <c r="J647" s="7" t="s">
        <v>35768</v>
      </c>
      <c r="K647" s="7" t="s">
        <v>13223</v>
      </c>
      <c r="L647" s="7" t="s">
        <v>45</v>
      </c>
      <c r="M647" s="7" t="s">
        <v>33060</v>
      </c>
      <c r="N647" s="7" t="s">
        <v>47</v>
      </c>
      <c r="O647" s="7">
        <v>10</v>
      </c>
      <c r="P647" s="7" t="s">
        <v>363</v>
      </c>
      <c r="Q647" s="7">
        <v>70209</v>
      </c>
      <c r="S647" s="7" t="s">
        <v>1902</v>
      </c>
      <c r="U647" s="7">
        <v>832</v>
      </c>
      <c r="V647" s="7">
        <v>201712</v>
      </c>
    </row>
    <row r="648" spans="3:22" ht="16.5" customHeight="1">
      <c r="C648" s="8">
        <v>2048209493</v>
      </c>
      <c r="D648" s="7">
        <v>7277053</v>
      </c>
      <c r="E648" s="12"/>
      <c r="G648" s="7" t="s">
        <v>30181</v>
      </c>
      <c r="H648" s="7" t="s">
        <v>17963</v>
      </c>
      <c r="I648" s="7" t="s">
        <v>35769</v>
      </c>
      <c r="K648" s="7" t="s">
        <v>35770</v>
      </c>
      <c r="L648" s="7" t="s">
        <v>45</v>
      </c>
      <c r="M648" s="7" t="s">
        <v>33060</v>
      </c>
      <c r="N648" s="7" t="s">
        <v>47</v>
      </c>
      <c r="O648" s="7">
        <v>10</v>
      </c>
      <c r="P648" s="7" t="s">
        <v>363</v>
      </c>
      <c r="Q648" s="7">
        <v>70209</v>
      </c>
      <c r="S648" s="7" t="s">
        <v>1902</v>
      </c>
      <c r="U648" s="7">
        <v>187</v>
      </c>
      <c r="V648" s="7">
        <v>202004</v>
      </c>
    </row>
    <row r="649" spans="3:22" ht="16.5" customHeight="1">
      <c r="C649" s="8">
        <v>1408273165</v>
      </c>
      <c r="D649" s="7">
        <v>5432269</v>
      </c>
      <c r="E649" s="12"/>
      <c r="G649" s="7" t="s">
        <v>35771</v>
      </c>
      <c r="H649" s="7" t="s">
        <v>35772</v>
      </c>
      <c r="I649" s="7" t="s">
        <v>35773</v>
      </c>
      <c r="J649" s="7" t="s">
        <v>35774</v>
      </c>
      <c r="K649" s="7" t="s">
        <v>35775</v>
      </c>
      <c r="L649" s="7" t="s">
        <v>45</v>
      </c>
      <c r="M649" s="7" t="s">
        <v>33060</v>
      </c>
      <c r="N649" s="7" t="s">
        <v>47</v>
      </c>
      <c r="O649" s="7">
        <v>10</v>
      </c>
      <c r="P649" s="7" t="s">
        <v>363</v>
      </c>
      <c r="Q649" s="7">
        <v>71000</v>
      </c>
      <c r="S649" s="7" t="s">
        <v>35776</v>
      </c>
      <c r="T649" s="7">
        <v>20060101</v>
      </c>
      <c r="U649" s="7">
        <v>54</v>
      </c>
      <c r="V649" s="7">
        <v>202004</v>
      </c>
    </row>
    <row r="650" spans="3:22" ht="16.5" customHeight="1">
      <c r="C650" s="8">
        <v>6218275264</v>
      </c>
      <c r="D650" s="7">
        <v>5394682</v>
      </c>
      <c r="E650" s="12"/>
      <c r="G650" s="7" t="s">
        <v>35777</v>
      </c>
      <c r="H650" s="7" t="s">
        <v>35778</v>
      </c>
      <c r="I650" s="7" t="s">
        <v>35776</v>
      </c>
      <c r="J650" s="7" t="s">
        <v>35779</v>
      </c>
      <c r="K650" s="7" t="s">
        <v>35780</v>
      </c>
      <c r="L650" s="7" t="s">
        <v>45</v>
      </c>
      <c r="M650" s="7" t="s">
        <v>33060</v>
      </c>
      <c r="N650" s="7" t="s">
        <v>47</v>
      </c>
      <c r="O650" s="7">
        <v>10</v>
      </c>
      <c r="P650" s="7" t="s">
        <v>363</v>
      </c>
      <c r="Q650" s="7">
        <v>71000</v>
      </c>
      <c r="S650" s="7" t="s">
        <v>35776</v>
      </c>
      <c r="T650" s="7">
        <v>20010528</v>
      </c>
      <c r="U650" s="7">
        <v>115</v>
      </c>
      <c r="V650" s="7">
        <v>202004</v>
      </c>
    </row>
    <row r="651" spans="3:22" ht="16.5" customHeight="1">
      <c r="C651" s="8">
        <v>5028205002</v>
      </c>
      <c r="D651" s="7">
        <v>3115009</v>
      </c>
      <c r="E651" s="12"/>
      <c r="G651" s="7" t="s">
        <v>14503</v>
      </c>
      <c r="H651" s="7" t="s">
        <v>35781</v>
      </c>
      <c r="I651" s="7" t="s">
        <v>35782</v>
      </c>
      <c r="J651" s="7" t="s">
        <v>35783</v>
      </c>
      <c r="K651" s="7" t="s">
        <v>35784</v>
      </c>
      <c r="L651" s="7" t="s">
        <v>45</v>
      </c>
      <c r="M651" s="7" t="s">
        <v>33060</v>
      </c>
      <c r="N651" s="7" t="s">
        <v>47</v>
      </c>
      <c r="O651" s="7">
        <v>10</v>
      </c>
      <c r="P651" s="7" t="s">
        <v>363</v>
      </c>
      <c r="Q651" s="7">
        <v>71100</v>
      </c>
      <c r="S651" s="7" t="s">
        <v>14926</v>
      </c>
      <c r="U651" s="7">
        <v>633</v>
      </c>
      <c r="V651" s="7">
        <v>200803</v>
      </c>
    </row>
    <row r="652" spans="3:22" ht="16.5" customHeight="1">
      <c r="C652" s="8">
        <v>3148300504</v>
      </c>
      <c r="D652" s="7">
        <v>3102860</v>
      </c>
      <c r="E652" s="12"/>
      <c r="G652" s="7" t="s">
        <v>35785</v>
      </c>
      <c r="H652" s="7" t="s">
        <v>1386</v>
      </c>
      <c r="I652" s="7" t="s">
        <v>35786</v>
      </c>
      <c r="J652" s="7" t="s">
        <v>35787</v>
      </c>
      <c r="K652" s="7" t="s">
        <v>35788</v>
      </c>
      <c r="L652" s="7" t="s">
        <v>45</v>
      </c>
      <c r="M652" s="7" t="s">
        <v>33060</v>
      </c>
      <c r="N652" s="7" t="s">
        <v>47</v>
      </c>
      <c r="O652" s="7">
        <v>10</v>
      </c>
      <c r="P652" s="7" t="s">
        <v>363</v>
      </c>
      <c r="Q652" s="7">
        <v>71100</v>
      </c>
      <c r="S652" s="7" t="s">
        <v>14926</v>
      </c>
      <c r="U652" s="7">
        <v>128</v>
      </c>
      <c r="V652" s="7">
        <v>201605</v>
      </c>
    </row>
    <row r="653" spans="3:22" ht="16.5" customHeight="1">
      <c r="C653" s="8">
        <v>5048204163</v>
      </c>
      <c r="D653" s="7">
        <v>3117881</v>
      </c>
      <c r="E653" s="12"/>
      <c r="G653" s="7" t="s">
        <v>29214</v>
      </c>
      <c r="H653" s="7" t="s">
        <v>10539</v>
      </c>
      <c r="I653" s="7" t="s">
        <v>35789</v>
      </c>
      <c r="J653" s="7" t="s">
        <v>35790</v>
      </c>
      <c r="K653" s="7" t="s">
        <v>35791</v>
      </c>
      <c r="L653" s="7" t="s">
        <v>45</v>
      </c>
      <c r="M653" s="7" t="s">
        <v>33060</v>
      </c>
      <c r="N653" s="7" t="s">
        <v>47</v>
      </c>
      <c r="O653" s="7">
        <v>10</v>
      </c>
      <c r="P653" s="7" t="s">
        <v>363</v>
      </c>
      <c r="Q653" s="7">
        <v>71100</v>
      </c>
      <c r="S653" s="7" t="s">
        <v>14926</v>
      </c>
      <c r="U653" s="7">
        <v>149</v>
      </c>
      <c r="V653" s="7">
        <v>200803</v>
      </c>
    </row>
    <row r="654" spans="3:22" ht="16.5" customHeight="1">
      <c r="C654" s="8">
        <v>1218211116</v>
      </c>
      <c r="D654" s="7">
        <v>3229487</v>
      </c>
      <c r="E654" s="12"/>
      <c r="G654" s="7" t="s">
        <v>14503</v>
      </c>
      <c r="H654" s="7" t="s">
        <v>35792</v>
      </c>
      <c r="I654" s="7" t="s">
        <v>35793</v>
      </c>
      <c r="J654" s="7" t="s">
        <v>35794</v>
      </c>
      <c r="K654" s="7" t="s">
        <v>35795</v>
      </c>
      <c r="L654" s="7" t="s">
        <v>45</v>
      </c>
      <c r="M654" s="7" t="s">
        <v>33060</v>
      </c>
      <c r="N654" s="7" t="s">
        <v>47</v>
      </c>
      <c r="O654" s="7">
        <v>10</v>
      </c>
      <c r="P654" s="7" t="s">
        <v>363</v>
      </c>
      <c r="Q654" s="7">
        <v>71100</v>
      </c>
      <c r="S654" s="7" t="s">
        <v>14926</v>
      </c>
      <c r="U654" s="7">
        <v>113</v>
      </c>
      <c r="V654" s="7">
        <v>200808</v>
      </c>
    </row>
    <row r="655" spans="3:22" ht="16.5" customHeight="1">
      <c r="C655" s="8">
        <v>4688102178</v>
      </c>
      <c r="D655" s="7">
        <v>9697149</v>
      </c>
      <c r="E655" s="12"/>
      <c r="G655" s="7" t="s">
        <v>35796</v>
      </c>
      <c r="H655" s="7" t="s">
        <v>35797</v>
      </c>
      <c r="J655" s="7" t="s">
        <v>35798</v>
      </c>
      <c r="K655" s="7" t="s">
        <v>35799</v>
      </c>
      <c r="L655" s="7" t="s">
        <v>65</v>
      </c>
      <c r="M655" s="7" t="s">
        <v>33060</v>
      </c>
      <c r="N655" s="7" t="s">
        <v>47</v>
      </c>
      <c r="O655" s="7">
        <v>10</v>
      </c>
      <c r="P655" s="7" t="s">
        <v>363</v>
      </c>
      <c r="Q655" s="7">
        <v>71101</v>
      </c>
      <c r="S655" s="7" t="s">
        <v>13181</v>
      </c>
      <c r="T655" s="7">
        <v>20180213</v>
      </c>
      <c r="U655" s="7">
        <v>139</v>
      </c>
      <c r="V655" s="7">
        <v>202211</v>
      </c>
    </row>
    <row r="656" spans="3:22" ht="16.5" customHeight="1">
      <c r="C656" s="8">
        <v>1248232013</v>
      </c>
      <c r="D656" s="7">
        <v>2856099</v>
      </c>
      <c r="E656" s="12"/>
      <c r="G656" s="7" t="s">
        <v>35800</v>
      </c>
      <c r="H656" s="7" t="s">
        <v>35801</v>
      </c>
      <c r="I656" s="7" t="s">
        <v>35802</v>
      </c>
      <c r="J656" s="7" t="s">
        <v>35803</v>
      </c>
      <c r="K656" s="7" t="s">
        <v>35804</v>
      </c>
      <c r="L656" s="7" t="s">
        <v>45</v>
      </c>
      <c r="M656" s="7" t="s">
        <v>33060</v>
      </c>
      <c r="N656" s="7" t="s">
        <v>47</v>
      </c>
      <c r="O656" s="7">
        <v>10</v>
      </c>
      <c r="P656" s="7" t="s">
        <v>363</v>
      </c>
      <c r="Q656" s="7">
        <v>71103</v>
      </c>
      <c r="S656" s="7" t="s">
        <v>35805</v>
      </c>
      <c r="U656" s="7">
        <v>400</v>
      </c>
      <c r="V656" s="7">
        <v>200707</v>
      </c>
    </row>
    <row r="657" spans="3:22" ht="16.5" customHeight="1">
      <c r="C657" s="8">
        <v>1268205337</v>
      </c>
      <c r="D657" s="7">
        <v>3062713</v>
      </c>
      <c r="E657" s="12"/>
      <c r="G657" s="7" t="s">
        <v>35806</v>
      </c>
      <c r="H657" s="7" t="s">
        <v>210</v>
      </c>
      <c r="I657" s="7" t="s">
        <v>35807</v>
      </c>
      <c r="J657" s="7" t="s">
        <v>35808</v>
      </c>
      <c r="K657" s="7" t="s">
        <v>35809</v>
      </c>
      <c r="L657" s="7" t="s">
        <v>45</v>
      </c>
      <c r="M657" s="7" t="s">
        <v>33060</v>
      </c>
      <c r="N657" s="7" t="s">
        <v>47</v>
      </c>
      <c r="O657" s="7">
        <v>10</v>
      </c>
      <c r="P657" s="7" t="s">
        <v>363</v>
      </c>
      <c r="Q657" s="7">
        <v>71109</v>
      </c>
      <c r="S657" s="7" t="s">
        <v>35810</v>
      </c>
      <c r="T657" s="7">
        <v>19570701</v>
      </c>
      <c r="U657" s="7">
        <v>180</v>
      </c>
      <c r="V657" s="7">
        <v>200803</v>
      </c>
    </row>
    <row r="658" spans="3:22" ht="16.5" customHeight="1">
      <c r="C658" s="8">
        <v>6038202730</v>
      </c>
      <c r="D658" s="7">
        <v>6719959</v>
      </c>
      <c r="E658" s="12"/>
      <c r="G658" s="7" t="s">
        <v>14503</v>
      </c>
      <c r="H658" s="7" t="s">
        <v>35811</v>
      </c>
      <c r="I658" s="7" t="s">
        <v>35810</v>
      </c>
      <c r="J658" s="7" t="s">
        <v>35812</v>
      </c>
      <c r="K658" s="7" t="s">
        <v>35813</v>
      </c>
      <c r="L658" s="7" t="s">
        <v>45</v>
      </c>
      <c r="M658" s="7" t="s">
        <v>33060</v>
      </c>
      <c r="N658" s="7" t="s">
        <v>47</v>
      </c>
      <c r="O658" s="7">
        <v>10</v>
      </c>
      <c r="P658" s="7" t="s">
        <v>363</v>
      </c>
      <c r="Q658" s="7">
        <v>71109</v>
      </c>
      <c r="S658" s="7" t="s">
        <v>35810</v>
      </c>
      <c r="T658" s="7">
        <v>19890805</v>
      </c>
      <c r="U658" s="7">
        <v>591</v>
      </c>
      <c r="V658" s="7">
        <v>201605</v>
      </c>
    </row>
    <row r="659" spans="3:22" ht="16.5" customHeight="1">
      <c r="C659" s="8">
        <v>6108205939</v>
      </c>
      <c r="D659" s="7">
        <v>5063718</v>
      </c>
      <c r="E659" s="12"/>
      <c r="G659" s="7" t="s">
        <v>35814</v>
      </c>
      <c r="H659" s="7" t="s">
        <v>33744</v>
      </c>
      <c r="I659" s="7" t="s">
        <v>28550</v>
      </c>
      <c r="J659" s="7" t="s">
        <v>35815</v>
      </c>
      <c r="K659" s="7" t="s">
        <v>35816</v>
      </c>
      <c r="L659" s="7" t="s">
        <v>45</v>
      </c>
      <c r="M659" s="7" t="s">
        <v>33060</v>
      </c>
      <c r="N659" s="7" t="s">
        <v>47</v>
      </c>
      <c r="O659" s="7">
        <v>10</v>
      </c>
      <c r="P659" s="7" t="s">
        <v>363</v>
      </c>
      <c r="Q659" s="7">
        <v>71200</v>
      </c>
      <c r="S659" s="7" t="s">
        <v>28550</v>
      </c>
      <c r="U659" s="7">
        <v>2826</v>
      </c>
      <c r="V659" s="7">
        <v>202207</v>
      </c>
    </row>
    <row r="660" spans="3:22" ht="16.5" customHeight="1">
      <c r="C660" s="8">
        <v>3078200800</v>
      </c>
      <c r="D660" s="7">
        <v>5400598</v>
      </c>
      <c r="E660" s="12"/>
      <c r="G660" s="7" t="s">
        <v>35817</v>
      </c>
      <c r="H660" s="7" t="s">
        <v>275</v>
      </c>
      <c r="I660" s="7" t="s">
        <v>28550</v>
      </c>
      <c r="J660" s="7" t="s">
        <v>35818</v>
      </c>
      <c r="K660" s="7" t="s">
        <v>35819</v>
      </c>
      <c r="L660" s="7" t="s">
        <v>45</v>
      </c>
      <c r="M660" s="7" t="s">
        <v>33060</v>
      </c>
      <c r="N660" s="7" t="s">
        <v>47</v>
      </c>
      <c r="O660" s="7">
        <v>10</v>
      </c>
      <c r="P660" s="7" t="s">
        <v>363</v>
      </c>
      <c r="Q660" s="7">
        <v>71200</v>
      </c>
      <c r="S660" s="7" t="s">
        <v>28550</v>
      </c>
      <c r="U660" s="7">
        <v>123</v>
      </c>
      <c r="V660" s="7">
        <v>202207</v>
      </c>
    </row>
    <row r="661" spans="3:22" ht="16.5" customHeight="1">
      <c r="C661" s="8">
        <v>3148201490</v>
      </c>
      <c r="D661" s="7">
        <v>5076160</v>
      </c>
      <c r="E661" s="12"/>
      <c r="G661" s="7" t="s">
        <v>35820</v>
      </c>
      <c r="H661" s="7" t="s">
        <v>35821</v>
      </c>
      <c r="I661" s="7" t="s">
        <v>28550</v>
      </c>
      <c r="J661" s="7" t="s">
        <v>35822</v>
      </c>
      <c r="K661" s="7" t="s">
        <v>35823</v>
      </c>
      <c r="L661" s="7" t="s">
        <v>45</v>
      </c>
      <c r="M661" s="7" t="s">
        <v>33060</v>
      </c>
      <c r="N661" s="7" t="s">
        <v>47</v>
      </c>
      <c r="O661" s="7">
        <v>10</v>
      </c>
      <c r="P661" s="7" t="s">
        <v>363</v>
      </c>
      <c r="Q661" s="7">
        <v>71200</v>
      </c>
      <c r="S661" s="7" t="s">
        <v>28550</v>
      </c>
      <c r="U661" s="7">
        <v>123</v>
      </c>
      <c r="V661" s="7">
        <v>202207</v>
      </c>
    </row>
    <row r="662" spans="3:22" ht="16.5" customHeight="1">
      <c r="C662" s="8">
        <v>4118200453</v>
      </c>
      <c r="D662" s="7">
        <v>5132356</v>
      </c>
      <c r="E662" s="12"/>
      <c r="G662" s="7" t="s">
        <v>35824</v>
      </c>
      <c r="H662" s="7" t="s">
        <v>35825</v>
      </c>
      <c r="I662" s="7" t="s">
        <v>28550</v>
      </c>
      <c r="J662" s="7" t="s">
        <v>35826</v>
      </c>
      <c r="K662" s="7" t="s">
        <v>35827</v>
      </c>
      <c r="L662" s="7" t="s">
        <v>45</v>
      </c>
      <c r="M662" s="7" t="s">
        <v>33060</v>
      </c>
      <c r="N662" s="7" t="s">
        <v>47</v>
      </c>
      <c r="O662" s="7">
        <v>10</v>
      </c>
      <c r="P662" s="7" t="s">
        <v>363</v>
      </c>
      <c r="Q662" s="7">
        <v>71200</v>
      </c>
      <c r="S662" s="7" t="s">
        <v>28550</v>
      </c>
      <c r="U662" s="7">
        <v>123</v>
      </c>
      <c r="V662" s="7">
        <v>202207</v>
      </c>
    </row>
    <row r="663" spans="3:22" ht="16.5" customHeight="1">
      <c r="C663" s="8">
        <v>2058202875</v>
      </c>
      <c r="D663" s="7">
        <v>2533258</v>
      </c>
      <c r="E663" s="12"/>
      <c r="G663" s="7" t="s">
        <v>35828</v>
      </c>
      <c r="H663" s="7" t="s">
        <v>6461</v>
      </c>
      <c r="I663" s="7" t="s">
        <v>35829</v>
      </c>
      <c r="J663" s="7" t="s">
        <v>35830</v>
      </c>
      <c r="K663" s="7" t="s">
        <v>35831</v>
      </c>
      <c r="L663" s="7" t="s">
        <v>45</v>
      </c>
      <c r="M663" s="7" t="s">
        <v>33060</v>
      </c>
      <c r="N663" s="7" t="s">
        <v>47</v>
      </c>
      <c r="O663" s="7">
        <v>10</v>
      </c>
      <c r="P663" s="7" t="s">
        <v>363</v>
      </c>
      <c r="Q663" s="7">
        <v>71200</v>
      </c>
      <c r="S663" s="7" t="s">
        <v>28550</v>
      </c>
      <c r="T663" s="7">
        <v>19331213</v>
      </c>
      <c r="U663" s="7">
        <v>216</v>
      </c>
      <c r="V663" s="7">
        <v>201903</v>
      </c>
    </row>
    <row r="664" spans="3:22" ht="16.5" customHeight="1">
      <c r="C664" s="8">
        <v>5148151219</v>
      </c>
      <c r="D664" s="7">
        <v>3257331</v>
      </c>
      <c r="E664" s="12"/>
      <c r="G664" s="7" t="s">
        <v>28548</v>
      </c>
      <c r="H664" s="7" t="s">
        <v>35832</v>
      </c>
      <c r="I664" s="7" t="s">
        <v>35833</v>
      </c>
      <c r="J664" s="7" t="s">
        <v>35834</v>
      </c>
      <c r="K664" s="7" t="s">
        <v>35835</v>
      </c>
      <c r="L664" s="7" t="s">
        <v>65</v>
      </c>
      <c r="M664" s="7" t="s">
        <v>33060</v>
      </c>
      <c r="N664" s="7" t="s">
        <v>47</v>
      </c>
      <c r="O664" s="7">
        <v>10</v>
      </c>
      <c r="P664" s="7" t="s">
        <v>363</v>
      </c>
      <c r="Q664" s="7">
        <v>71202</v>
      </c>
      <c r="S664" s="7" t="s">
        <v>35836</v>
      </c>
      <c r="U664" s="7">
        <v>50</v>
      </c>
      <c r="V664" s="7">
        <v>200812</v>
      </c>
    </row>
    <row r="665" spans="3:22" ht="16.5" customHeight="1">
      <c r="C665" s="8">
        <v>1378300019</v>
      </c>
      <c r="D665" s="7">
        <v>3238061</v>
      </c>
      <c r="E665" s="12"/>
      <c r="G665" s="7" t="s">
        <v>35837</v>
      </c>
      <c r="H665" s="7" t="s">
        <v>35838</v>
      </c>
      <c r="I665" s="7" t="s">
        <v>35829</v>
      </c>
      <c r="J665" s="7" t="s">
        <v>35839</v>
      </c>
      <c r="K665" s="7" t="s">
        <v>35840</v>
      </c>
      <c r="L665" s="7" t="s">
        <v>45</v>
      </c>
      <c r="M665" s="7" t="s">
        <v>33060</v>
      </c>
      <c r="N665" s="7" t="s">
        <v>47</v>
      </c>
      <c r="O665" s="7">
        <v>10</v>
      </c>
      <c r="P665" s="7" t="s">
        <v>363</v>
      </c>
      <c r="Q665" s="7">
        <v>71202</v>
      </c>
      <c r="S665" s="7" t="s">
        <v>35836</v>
      </c>
      <c r="U665" s="7">
        <v>169</v>
      </c>
      <c r="V665" s="7">
        <v>200811</v>
      </c>
    </row>
    <row r="666" spans="3:22" ht="16.5" customHeight="1">
      <c r="C666" s="8">
        <v>1358300013</v>
      </c>
      <c r="D666" s="7">
        <v>3237260</v>
      </c>
      <c r="E666" s="12"/>
      <c r="G666" s="7" t="s">
        <v>35841</v>
      </c>
      <c r="H666" s="7" t="s">
        <v>2858</v>
      </c>
      <c r="I666" s="7" t="s">
        <v>32929</v>
      </c>
      <c r="J666" s="7" t="s">
        <v>35842</v>
      </c>
      <c r="K666" s="7" t="s">
        <v>35843</v>
      </c>
      <c r="L666" s="7" t="s">
        <v>45</v>
      </c>
      <c r="M666" s="7" t="s">
        <v>33060</v>
      </c>
      <c r="N666" s="7" t="s">
        <v>47</v>
      </c>
      <c r="O666" s="7">
        <v>10</v>
      </c>
      <c r="P666" s="7" t="s">
        <v>363</v>
      </c>
      <c r="Q666" s="7">
        <v>71202</v>
      </c>
      <c r="S666" s="7" t="s">
        <v>35836</v>
      </c>
      <c r="U666" s="7">
        <v>173</v>
      </c>
      <c r="V666" s="7">
        <v>200901</v>
      </c>
    </row>
    <row r="667" spans="3:22" ht="16.5" customHeight="1">
      <c r="C667" s="8">
        <v>1358283002</v>
      </c>
      <c r="D667" s="7">
        <v>8211288</v>
      </c>
      <c r="E667" s="12"/>
      <c r="G667" s="7" t="s">
        <v>35844</v>
      </c>
      <c r="H667" s="7" t="s">
        <v>2977</v>
      </c>
      <c r="I667" s="7" t="s">
        <v>35845</v>
      </c>
      <c r="J667" s="7" t="s">
        <v>35846</v>
      </c>
      <c r="K667" s="7" t="s">
        <v>35847</v>
      </c>
      <c r="L667" s="7" t="s">
        <v>45</v>
      </c>
      <c r="M667" s="7" t="s">
        <v>33060</v>
      </c>
      <c r="N667" s="7" t="s">
        <v>47</v>
      </c>
      <c r="O667" s="7">
        <v>10</v>
      </c>
      <c r="P667" s="7" t="s">
        <v>363</v>
      </c>
      <c r="Q667" s="7">
        <v>71310</v>
      </c>
      <c r="S667" s="7" t="s">
        <v>15027</v>
      </c>
      <c r="U667" s="7">
        <v>800</v>
      </c>
      <c r="V667" s="7">
        <v>202207</v>
      </c>
    </row>
    <row r="668" spans="3:22" ht="16.5" customHeight="1">
      <c r="C668" s="8">
        <v>1218209226</v>
      </c>
      <c r="D668" s="7">
        <v>3059092</v>
      </c>
      <c r="E668" s="12"/>
      <c r="G668" s="7" t="s">
        <v>35848</v>
      </c>
      <c r="H668" s="7" t="s">
        <v>35849</v>
      </c>
      <c r="I668" s="7" t="s">
        <v>35850</v>
      </c>
      <c r="J668" s="7" t="s">
        <v>35851</v>
      </c>
      <c r="K668" s="7" t="s">
        <v>35852</v>
      </c>
      <c r="L668" s="7" t="s">
        <v>45</v>
      </c>
      <c r="M668" s="7" t="s">
        <v>33060</v>
      </c>
      <c r="N668" s="7" t="s">
        <v>47</v>
      </c>
      <c r="O668" s="7">
        <v>10</v>
      </c>
      <c r="P668" s="7" t="s">
        <v>363</v>
      </c>
      <c r="Q668" s="7">
        <v>71391</v>
      </c>
      <c r="S668" s="7" t="s">
        <v>35853</v>
      </c>
      <c r="U668" s="7">
        <v>979</v>
      </c>
      <c r="V668" s="7">
        <v>201605</v>
      </c>
    </row>
    <row r="669" spans="3:22" ht="16.5" customHeight="1">
      <c r="C669" s="8">
        <v>1248280607</v>
      </c>
      <c r="D669" s="7">
        <v>7003367</v>
      </c>
      <c r="E669" s="12"/>
      <c r="G669" s="7" t="s">
        <v>35854</v>
      </c>
      <c r="H669" s="7" t="s">
        <v>35855</v>
      </c>
      <c r="I669" s="7" t="s">
        <v>35856</v>
      </c>
      <c r="J669" s="7" t="s">
        <v>35857</v>
      </c>
      <c r="K669" s="7" t="s">
        <v>35858</v>
      </c>
      <c r="L669" s="7" t="s">
        <v>45</v>
      </c>
      <c r="M669" s="7" t="s">
        <v>33060</v>
      </c>
      <c r="N669" s="7" t="s">
        <v>47</v>
      </c>
      <c r="O669" s="7">
        <v>10</v>
      </c>
      <c r="P669" s="7" t="s">
        <v>363</v>
      </c>
      <c r="Q669" s="7">
        <v>71399</v>
      </c>
      <c r="S669" s="7" t="s">
        <v>35859</v>
      </c>
      <c r="U669" s="7">
        <v>58</v>
      </c>
      <c r="V669" s="7">
        <v>201903</v>
      </c>
    </row>
    <row r="670" spans="3:22" ht="16.5" customHeight="1">
      <c r="C670" s="8">
        <v>3068204860</v>
      </c>
      <c r="D670" s="7">
        <v>2552879</v>
      </c>
      <c r="E670" s="12"/>
      <c r="G670" s="7" t="s">
        <v>35860</v>
      </c>
      <c r="H670" s="7" t="s">
        <v>33725</v>
      </c>
      <c r="I670" s="7" t="s">
        <v>35861</v>
      </c>
      <c r="J670" s="7" t="s">
        <v>35862</v>
      </c>
      <c r="K670" s="7" t="s">
        <v>35863</v>
      </c>
      <c r="L670" s="7" t="s">
        <v>45</v>
      </c>
      <c r="M670" s="7" t="s">
        <v>33060</v>
      </c>
      <c r="N670" s="7" t="s">
        <v>47</v>
      </c>
      <c r="O670" s="7">
        <v>10</v>
      </c>
      <c r="P670" s="7" t="s">
        <v>363</v>
      </c>
      <c r="Q670" s="7">
        <v>71400</v>
      </c>
      <c r="S670" s="7" t="s">
        <v>35864</v>
      </c>
      <c r="T670" s="7">
        <v>20100915</v>
      </c>
      <c r="U670" s="7">
        <v>2826</v>
      </c>
      <c r="V670" s="7">
        <v>202207</v>
      </c>
    </row>
    <row r="671" spans="3:22" ht="16.5" customHeight="1">
      <c r="C671" s="8">
        <v>2068636998</v>
      </c>
      <c r="D671" s="7">
        <v>7292399</v>
      </c>
      <c r="E671" s="12"/>
      <c r="G671" s="7" t="s">
        <v>35865</v>
      </c>
      <c r="H671" s="7" t="s">
        <v>35866</v>
      </c>
      <c r="I671" s="7" t="s">
        <v>35867</v>
      </c>
      <c r="K671" s="7" t="s">
        <v>35868</v>
      </c>
      <c r="L671" s="7" t="s">
        <v>65</v>
      </c>
      <c r="M671" s="7" t="s">
        <v>33060</v>
      </c>
      <c r="N671" s="7" t="s">
        <v>47</v>
      </c>
      <c r="O671" s="7">
        <v>10</v>
      </c>
      <c r="P671" s="7" t="s">
        <v>363</v>
      </c>
      <c r="Q671" s="7">
        <v>71530</v>
      </c>
      <c r="S671" s="7" t="s">
        <v>3353</v>
      </c>
      <c r="U671" s="7">
        <v>80</v>
      </c>
      <c r="V671" s="7">
        <v>201603</v>
      </c>
    </row>
    <row r="672" spans="3:22" ht="16.5" customHeight="1">
      <c r="C672" s="8">
        <v>5028214874</v>
      </c>
      <c r="D672" s="7">
        <v>3193311</v>
      </c>
      <c r="E672" s="12"/>
      <c r="G672" s="7" t="s">
        <v>35869</v>
      </c>
      <c r="H672" s="7" t="s">
        <v>35870</v>
      </c>
      <c r="I672" s="7" t="s">
        <v>15169</v>
      </c>
      <c r="J672" s="7" t="s">
        <v>35871</v>
      </c>
      <c r="K672" s="7" t="s">
        <v>35872</v>
      </c>
      <c r="L672" s="7" t="s">
        <v>45</v>
      </c>
      <c r="M672" s="7" t="s">
        <v>33060</v>
      </c>
      <c r="N672" s="7" t="s">
        <v>47</v>
      </c>
      <c r="O672" s="7">
        <v>10</v>
      </c>
      <c r="P672" s="7" t="s">
        <v>363</v>
      </c>
      <c r="Q672" s="7">
        <v>71530</v>
      </c>
      <c r="S672" s="7" t="s">
        <v>3353</v>
      </c>
      <c r="U672" s="7">
        <v>300</v>
      </c>
      <c r="V672" s="7">
        <v>202207</v>
      </c>
    </row>
    <row r="673" spans="3:22" ht="16.5" customHeight="1">
      <c r="C673" s="8">
        <v>1348261010</v>
      </c>
      <c r="D673" s="7">
        <v>2298893</v>
      </c>
      <c r="E673" s="12"/>
      <c r="G673" s="7" t="s">
        <v>35873</v>
      </c>
      <c r="H673" s="7" t="s">
        <v>12876</v>
      </c>
      <c r="I673" s="7" t="s">
        <v>33641</v>
      </c>
      <c r="J673" s="7" t="s">
        <v>35874</v>
      </c>
      <c r="K673" s="7" t="s">
        <v>35875</v>
      </c>
      <c r="L673" s="7" t="s">
        <v>45</v>
      </c>
      <c r="M673" s="7" t="s">
        <v>33060</v>
      </c>
      <c r="N673" s="7" t="s">
        <v>47</v>
      </c>
      <c r="O673" s="7">
        <v>10</v>
      </c>
      <c r="P673" s="7" t="s">
        <v>363</v>
      </c>
      <c r="Q673" s="7">
        <v>71530</v>
      </c>
      <c r="S673" s="7" t="s">
        <v>3353</v>
      </c>
      <c r="T673" s="7">
        <v>19990401</v>
      </c>
      <c r="U673" s="7">
        <v>126</v>
      </c>
      <c r="V673" s="7">
        <v>201903</v>
      </c>
    </row>
    <row r="674" spans="3:22" ht="16.5" customHeight="1">
      <c r="C674" s="8">
        <v>1398800776</v>
      </c>
      <c r="D674" s="7">
        <v>8339779</v>
      </c>
      <c r="E674" s="12"/>
      <c r="G674" s="7" t="s">
        <v>35876</v>
      </c>
      <c r="I674" s="7" t="s">
        <v>35877</v>
      </c>
      <c r="J674" s="7" t="s">
        <v>35878</v>
      </c>
      <c r="K674" s="7" t="s">
        <v>35879</v>
      </c>
      <c r="L674" s="7" t="s">
        <v>65</v>
      </c>
      <c r="M674" s="7" t="s">
        <v>33060</v>
      </c>
      <c r="N674" s="7" t="s">
        <v>47</v>
      </c>
      <c r="O674" s="7">
        <v>10</v>
      </c>
      <c r="P674" s="7" t="s">
        <v>363</v>
      </c>
      <c r="Q674" s="7">
        <v>71530</v>
      </c>
      <c r="S674" s="7" t="s">
        <v>3353</v>
      </c>
      <c r="U674" s="7">
        <v>51</v>
      </c>
      <c r="V674" s="7">
        <v>202004</v>
      </c>
    </row>
    <row r="675" spans="3:22" ht="16.5" customHeight="1">
      <c r="C675" s="8">
        <v>1178262746</v>
      </c>
      <c r="D675" s="7">
        <v>2846599</v>
      </c>
      <c r="E675" s="12"/>
      <c r="G675" s="7" t="s">
        <v>35880</v>
      </c>
      <c r="H675" s="7" t="s">
        <v>35881</v>
      </c>
      <c r="I675" s="7" t="s">
        <v>35882</v>
      </c>
      <c r="J675" s="7" t="s">
        <v>35883</v>
      </c>
      <c r="K675" s="7" t="s">
        <v>35884</v>
      </c>
      <c r="L675" s="7" t="s">
        <v>45</v>
      </c>
      <c r="M675" s="7" t="s">
        <v>33060</v>
      </c>
      <c r="N675" s="7" t="s">
        <v>47</v>
      </c>
      <c r="O675" s="7">
        <v>10</v>
      </c>
      <c r="P675" s="7" t="s">
        <v>363</v>
      </c>
      <c r="Q675" s="7">
        <v>71532</v>
      </c>
      <c r="S675" s="7" t="s">
        <v>35885</v>
      </c>
      <c r="T675" s="7">
        <v>20060501</v>
      </c>
      <c r="U675" s="7">
        <v>57</v>
      </c>
      <c r="V675" s="7">
        <v>202004</v>
      </c>
    </row>
    <row r="676" spans="3:22" ht="16.5" customHeight="1">
      <c r="C676" s="8">
        <v>2218300013</v>
      </c>
      <c r="D676" s="7">
        <v>1287288</v>
      </c>
      <c r="E676" s="12"/>
      <c r="G676" s="7" t="s">
        <v>35886</v>
      </c>
      <c r="H676" s="7" t="s">
        <v>3740</v>
      </c>
      <c r="I676" s="7" t="s">
        <v>35887</v>
      </c>
      <c r="J676" s="7" t="s">
        <v>35888</v>
      </c>
      <c r="K676" s="7" t="s">
        <v>35889</v>
      </c>
      <c r="L676" s="7" t="s">
        <v>45</v>
      </c>
      <c r="M676" s="7" t="s">
        <v>33060</v>
      </c>
      <c r="N676" s="7" t="s">
        <v>47</v>
      </c>
      <c r="O676" s="7">
        <v>10</v>
      </c>
      <c r="P676" s="7" t="s">
        <v>363</v>
      </c>
      <c r="Q676" s="7">
        <v>71532</v>
      </c>
      <c r="S676" s="7" t="s">
        <v>35885</v>
      </c>
      <c r="T676" s="7">
        <v>19480901</v>
      </c>
      <c r="U676" s="7">
        <v>300</v>
      </c>
      <c r="V676" s="7">
        <v>200501</v>
      </c>
    </row>
    <row r="677" spans="3:22" ht="16.5" customHeight="1">
      <c r="C677" s="8">
        <v>1048300421</v>
      </c>
      <c r="D677" s="7">
        <v>2838240</v>
      </c>
      <c r="E677" s="12"/>
      <c r="G677" s="7" t="s">
        <v>35890</v>
      </c>
      <c r="H677" s="7" t="s">
        <v>35891</v>
      </c>
      <c r="I677" s="7" t="s">
        <v>35892</v>
      </c>
      <c r="J677" s="7" t="s">
        <v>35893</v>
      </c>
      <c r="K677" s="7" t="s">
        <v>35894</v>
      </c>
      <c r="L677" s="7" t="s">
        <v>45</v>
      </c>
      <c r="M677" s="7" t="s">
        <v>33060</v>
      </c>
      <c r="N677" s="7" t="s">
        <v>47</v>
      </c>
      <c r="O677" s="7">
        <v>10</v>
      </c>
      <c r="P677" s="7" t="s">
        <v>363</v>
      </c>
      <c r="Q677" s="7">
        <v>71532</v>
      </c>
      <c r="S677" s="7" t="s">
        <v>35885</v>
      </c>
      <c r="T677" s="7">
        <v>19480815</v>
      </c>
      <c r="U677" s="7">
        <v>74</v>
      </c>
      <c r="V677" s="7">
        <v>200707</v>
      </c>
    </row>
    <row r="678" spans="3:22" ht="16.5" customHeight="1">
      <c r="C678" s="8">
        <v>1288202199</v>
      </c>
      <c r="D678" s="7">
        <v>3044460</v>
      </c>
      <c r="E678" s="12"/>
      <c r="G678" s="7" t="s">
        <v>35895</v>
      </c>
      <c r="H678" s="7" t="s">
        <v>35896</v>
      </c>
      <c r="I678" s="7" t="s">
        <v>35885</v>
      </c>
      <c r="J678" s="7" t="s">
        <v>35897</v>
      </c>
      <c r="K678" s="7" t="s">
        <v>35898</v>
      </c>
      <c r="L678" s="7" t="s">
        <v>45</v>
      </c>
      <c r="M678" s="7" t="s">
        <v>33060</v>
      </c>
      <c r="N678" s="7" t="s">
        <v>47</v>
      </c>
      <c r="O678" s="7">
        <v>10</v>
      </c>
      <c r="P678" s="7" t="s">
        <v>363</v>
      </c>
      <c r="Q678" s="7">
        <v>71532</v>
      </c>
      <c r="S678" s="7" t="s">
        <v>35885</v>
      </c>
      <c r="T678" s="7">
        <v>19870101</v>
      </c>
      <c r="U678" s="7">
        <v>100</v>
      </c>
      <c r="V678" s="7">
        <v>200807</v>
      </c>
    </row>
    <row r="679" spans="3:22" ht="16.5" customHeight="1">
      <c r="C679" s="8">
        <v>6078287556</v>
      </c>
      <c r="D679" s="7">
        <v>6810112</v>
      </c>
      <c r="E679" s="12"/>
      <c r="G679" s="7" t="s">
        <v>35899</v>
      </c>
      <c r="H679" s="7" t="s">
        <v>35900</v>
      </c>
      <c r="I679" s="7" t="s">
        <v>35901</v>
      </c>
      <c r="J679" s="7" t="s">
        <v>35902</v>
      </c>
      <c r="K679" s="7" t="s">
        <v>35903</v>
      </c>
      <c r="L679" s="7" t="s">
        <v>45</v>
      </c>
      <c r="M679" s="7" t="s">
        <v>33060</v>
      </c>
      <c r="N679" s="7" t="s">
        <v>47</v>
      </c>
      <c r="O679" s="7">
        <v>10</v>
      </c>
      <c r="P679" s="7" t="s">
        <v>363</v>
      </c>
      <c r="Q679" s="7">
        <v>71532</v>
      </c>
      <c r="S679" s="7" t="s">
        <v>35885</v>
      </c>
      <c r="U679" s="7">
        <v>248</v>
      </c>
      <c r="V679" s="7">
        <v>201903</v>
      </c>
    </row>
    <row r="680" spans="3:22" ht="16.5" customHeight="1">
      <c r="C680" s="8">
        <v>6078112780</v>
      </c>
      <c r="D680" s="7">
        <v>1625266</v>
      </c>
      <c r="E680" s="12"/>
      <c r="G680" s="7" t="s">
        <v>35904</v>
      </c>
      <c r="H680" s="7" t="s">
        <v>10606</v>
      </c>
      <c r="I680" s="7" t="s">
        <v>35905</v>
      </c>
      <c r="J680" s="7" t="s">
        <v>35906</v>
      </c>
      <c r="K680" s="7" t="s">
        <v>35907</v>
      </c>
      <c r="L680" s="7" t="s">
        <v>65</v>
      </c>
      <c r="M680" s="7" t="s">
        <v>33060</v>
      </c>
      <c r="N680" s="7" t="s">
        <v>47</v>
      </c>
      <c r="O680" s="7">
        <v>10</v>
      </c>
      <c r="P680" s="7" t="s">
        <v>363</v>
      </c>
      <c r="Q680" s="7">
        <v>72110</v>
      </c>
      <c r="S680" s="7" t="s">
        <v>35908</v>
      </c>
      <c r="T680" s="7">
        <v>19611218</v>
      </c>
      <c r="U680" s="7">
        <v>226</v>
      </c>
      <c r="V680" s="7">
        <v>200104</v>
      </c>
    </row>
    <row r="681" spans="3:22" ht="16.5" customHeight="1">
      <c r="C681" s="8">
        <v>6108206369</v>
      </c>
      <c r="D681" s="7">
        <v>3132614</v>
      </c>
      <c r="E681" s="12"/>
      <c r="G681" s="7" t="s">
        <v>35909</v>
      </c>
      <c r="H681" s="7" t="s">
        <v>33740</v>
      </c>
      <c r="I681" s="7" t="s">
        <v>35910</v>
      </c>
      <c r="J681" s="7" t="s">
        <v>35911</v>
      </c>
      <c r="K681" s="7" t="s">
        <v>35912</v>
      </c>
      <c r="L681" s="7" t="s">
        <v>45</v>
      </c>
      <c r="M681" s="7" t="s">
        <v>33060</v>
      </c>
      <c r="N681" s="7" t="s">
        <v>47</v>
      </c>
      <c r="O681" s="7">
        <v>10</v>
      </c>
      <c r="P681" s="7" t="s">
        <v>363</v>
      </c>
      <c r="Q681" s="7">
        <v>72121</v>
      </c>
      <c r="S681" s="7" t="s">
        <v>35913</v>
      </c>
      <c r="T681" s="7">
        <v>19980101</v>
      </c>
      <c r="U681" s="7">
        <v>115</v>
      </c>
      <c r="V681" s="7">
        <v>200803</v>
      </c>
    </row>
    <row r="682" spans="3:22" ht="16.5" customHeight="1">
      <c r="C682" s="8">
        <v>2268301768</v>
      </c>
      <c r="D682" s="7">
        <v>1111360</v>
      </c>
      <c r="E682" s="12"/>
      <c r="G682" s="7" t="s">
        <v>35914</v>
      </c>
      <c r="H682" s="7" t="s">
        <v>35915</v>
      </c>
      <c r="I682" s="7" t="s">
        <v>35916</v>
      </c>
      <c r="J682" s="7" t="s">
        <v>35917</v>
      </c>
      <c r="K682" s="7" t="s">
        <v>35918</v>
      </c>
      <c r="L682" s="7" t="s">
        <v>45</v>
      </c>
      <c r="M682" s="7" t="s">
        <v>33060</v>
      </c>
      <c r="N682" s="7" t="s">
        <v>47</v>
      </c>
      <c r="O682" s="7">
        <v>10</v>
      </c>
      <c r="P682" s="7" t="s">
        <v>363</v>
      </c>
      <c r="Q682" s="7">
        <v>72910</v>
      </c>
      <c r="S682" s="7" t="s">
        <v>35919</v>
      </c>
      <c r="T682" s="7">
        <v>19621001</v>
      </c>
      <c r="U682" s="7">
        <v>52</v>
      </c>
      <c r="V682" s="7">
        <v>201903</v>
      </c>
    </row>
    <row r="683" spans="3:22" ht="16.5" customHeight="1">
      <c r="C683" s="8">
        <v>6108206049</v>
      </c>
      <c r="D683" s="7">
        <v>2581863</v>
      </c>
      <c r="E683" s="12"/>
      <c r="G683" s="7" t="s">
        <v>35920</v>
      </c>
      <c r="H683" s="7" t="s">
        <v>35921</v>
      </c>
      <c r="I683" s="7" t="s">
        <v>35922</v>
      </c>
      <c r="J683" s="7" t="s">
        <v>35923</v>
      </c>
      <c r="K683" s="7" t="s">
        <v>35924</v>
      </c>
      <c r="L683" s="7" t="s">
        <v>45</v>
      </c>
      <c r="M683" s="7" t="s">
        <v>33060</v>
      </c>
      <c r="N683" s="7" t="s">
        <v>47</v>
      </c>
      <c r="O683" s="7">
        <v>10</v>
      </c>
      <c r="P683" s="7" t="s">
        <v>363</v>
      </c>
      <c r="Q683" s="7">
        <v>72910</v>
      </c>
      <c r="S683" s="7" t="s">
        <v>35919</v>
      </c>
      <c r="T683" s="7">
        <v>20030701</v>
      </c>
      <c r="U683" s="7">
        <v>70</v>
      </c>
      <c r="V683" s="7">
        <v>200803</v>
      </c>
    </row>
    <row r="684" spans="3:22" ht="16.5" customHeight="1">
      <c r="C684" s="8">
        <v>1298204415</v>
      </c>
      <c r="D684" s="7">
        <v>2510715</v>
      </c>
      <c r="E684" s="12"/>
      <c r="G684" s="7" t="s">
        <v>35925</v>
      </c>
      <c r="H684" s="7" t="s">
        <v>33725</v>
      </c>
      <c r="I684" s="7" t="s">
        <v>16141</v>
      </c>
      <c r="J684" s="7" t="s">
        <v>35926</v>
      </c>
      <c r="K684" s="7" t="s">
        <v>35927</v>
      </c>
      <c r="L684" s="7" t="s">
        <v>45</v>
      </c>
      <c r="M684" s="7" t="s">
        <v>33060</v>
      </c>
      <c r="N684" s="7" t="s">
        <v>47</v>
      </c>
      <c r="O684" s="7">
        <v>10</v>
      </c>
      <c r="P684" s="7" t="s">
        <v>363</v>
      </c>
      <c r="Q684" s="7">
        <v>72910</v>
      </c>
      <c r="S684" s="7" t="s">
        <v>35919</v>
      </c>
      <c r="T684" s="7">
        <v>20091229</v>
      </c>
      <c r="U684" s="7">
        <v>2826</v>
      </c>
      <c r="V684" s="7">
        <v>202207</v>
      </c>
    </row>
    <row r="685" spans="3:22" ht="16.5" customHeight="1">
      <c r="C685" s="8">
        <v>2208201180</v>
      </c>
      <c r="D685" s="7">
        <v>2546835</v>
      </c>
      <c r="E685" s="12"/>
      <c r="G685" s="7" t="s">
        <v>35928</v>
      </c>
      <c r="H685" s="7" t="s">
        <v>35929</v>
      </c>
      <c r="I685" s="7" t="s">
        <v>16058</v>
      </c>
      <c r="J685" s="7" t="s">
        <v>35930</v>
      </c>
      <c r="K685" s="7" t="s">
        <v>35931</v>
      </c>
      <c r="L685" s="7" t="s">
        <v>45</v>
      </c>
      <c r="M685" s="7" t="s">
        <v>33060</v>
      </c>
      <c r="N685" s="7" t="s">
        <v>47</v>
      </c>
      <c r="O685" s="7">
        <v>10</v>
      </c>
      <c r="P685" s="7" t="s">
        <v>363</v>
      </c>
      <c r="Q685" s="7">
        <v>72919</v>
      </c>
      <c r="S685" s="7" t="s">
        <v>16141</v>
      </c>
      <c r="T685" s="7">
        <v>20091229</v>
      </c>
      <c r="U685" s="7">
        <v>2826</v>
      </c>
      <c r="V685" s="7">
        <v>202207</v>
      </c>
    </row>
    <row r="686" spans="3:22" ht="16.5" customHeight="1">
      <c r="C686" s="8">
        <v>2218202988</v>
      </c>
      <c r="D686" s="7">
        <v>3307206</v>
      </c>
      <c r="E686" s="12"/>
      <c r="G686" s="7" t="s">
        <v>35932</v>
      </c>
      <c r="H686" s="7" t="s">
        <v>27308</v>
      </c>
      <c r="I686" s="7" t="s">
        <v>16058</v>
      </c>
      <c r="J686" s="7" t="s">
        <v>35933</v>
      </c>
      <c r="K686" s="7" t="s">
        <v>35934</v>
      </c>
      <c r="L686" s="7" t="s">
        <v>45</v>
      </c>
      <c r="M686" s="7" t="s">
        <v>33060</v>
      </c>
      <c r="N686" s="7" t="s">
        <v>47</v>
      </c>
      <c r="O686" s="7">
        <v>10</v>
      </c>
      <c r="P686" s="7" t="s">
        <v>363</v>
      </c>
      <c r="Q686" s="7">
        <v>72919</v>
      </c>
      <c r="S686" s="7" t="s">
        <v>16141</v>
      </c>
      <c r="U686" s="7">
        <v>407</v>
      </c>
      <c r="V686" s="7">
        <v>202207</v>
      </c>
    </row>
    <row r="687" spans="3:22" ht="16.5" customHeight="1">
      <c r="C687" s="8">
        <v>2188200096</v>
      </c>
      <c r="D687" s="7">
        <v>3190050</v>
      </c>
      <c r="E687" s="12"/>
      <c r="G687" s="7" t="s">
        <v>35935</v>
      </c>
      <c r="H687" s="7" t="s">
        <v>33744</v>
      </c>
      <c r="I687" s="7" t="s">
        <v>16141</v>
      </c>
      <c r="J687" s="7" t="s">
        <v>35936</v>
      </c>
      <c r="K687" s="7" t="s">
        <v>35937</v>
      </c>
      <c r="L687" s="7" t="s">
        <v>45</v>
      </c>
      <c r="M687" s="7" t="s">
        <v>33060</v>
      </c>
      <c r="N687" s="7" t="s">
        <v>47</v>
      </c>
      <c r="O687" s="7">
        <v>10</v>
      </c>
      <c r="P687" s="7" t="s">
        <v>363</v>
      </c>
      <c r="Q687" s="7">
        <v>72919</v>
      </c>
      <c r="S687" s="7" t="s">
        <v>16141</v>
      </c>
      <c r="U687" s="7">
        <v>2826</v>
      </c>
      <c r="V687" s="7">
        <v>202207</v>
      </c>
    </row>
    <row r="688" spans="3:22" ht="16.5" customHeight="1">
      <c r="C688" s="8">
        <v>1348203494</v>
      </c>
      <c r="D688" s="7">
        <v>3187386</v>
      </c>
      <c r="E688" s="12"/>
      <c r="G688" s="7" t="s">
        <v>35938</v>
      </c>
      <c r="H688" s="7" t="s">
        <v>33725</v>
      </c>
      <c r="I688" s="7" t="s">
        <v>16141</v>
      </c>
      <c r="J688" s="7" t="s">
        <v>35939</v>
      </c>
      <c r="K688" s="7" t="s">
        <v>35940</v>
      </c>
      <c r="L688" s="7" t="s">
        <v>45</v>
      </c>
      <c r="M688" s="7" t="s">
        <v>33060</v>
      </c>
      <c r="N688" s="7" t="s">
        <v>47</v>
      </c>
      <c r="O688" s="7">
        <v>10</v>
      </c>
      <c r="P688" s="7" t="s">
        <v>363</v>
      </c>
      <c r="Q688" s="7">
        <v>72919</v>
      </c>
      <c r="S688" s="7" t="s">
        <v>16141</v>
      </c>
      <c r="T688" s="7">
        <v>20091229</v>
      </c>
      <c r="U688" s="7">
        <v>2826</v>
      </c>
      <c r="V688" s="7">
        <v>202207</v>
      </c>
    </row>
    <row r="689" spans="3:22" ht="16.5" customHeight="1">
      <c r="C689" s="8">
        <v>1238207976</v>
      </c>
      <c r="D689" s="7">
        <v>2853282</v>
      </c>
      <c r="E689" s="12"/>
      <c r="G689" s="7" t="s">
        <v>16059</v>
      </c>
      <c r="H689" s="7" t="s">
        <v>33740</v>
      </c>
      <c r="I689" s="7" t="s">
        <v>35941</v>
      </c>
      <c r="J689" s="7" t="s">
        <v>35942</v>
      </c>
      <c r="K689" s="7" t="s">
        <v>35943</v>
      </c>
      <c r="L689" s="7" t="s">
        <v>45</v>
      </c>
      <c r="M689" s="7" t="s">
        <v>33060</v>
      </c>
      <c r="N689" s="7" t="s">
        <v>47</v>
      </c>
      <c r="O689" s="7">
        <v>10</v>
      </c>
      <c r="P689" s="7" t="s">
        <v>363</v>
      </c>
      <c r="Q689" s="7">
        <v>72919</v>
      </c>
      <c r="S689" s="7" t="s">
        <v>16141</v>
      </c>
      <c r="U689" s="7">
        <v>110</v>
      </c>
      <c r="V689" s="7">
        <v>200707</v>
      </c>
    </row>
    <row r="690" spans="3:22" ht="16.5" customHeight="1">
      <c r="C690" s="8">
        <v>2268200802</v>
      </c>
      <c r="D690" s="7">
        <v>2549194</v>
      </c>
      <c r="E690" s="12"/>
      <c r="G690" s="7" t="s">
        <v>35944</v>
      </c>
      <c r="H690" s="7" t="s">
        <v>33744</v>
      </c>
      <c r="I690" s="7" t="s">
        <v>16141</v>
      </c>
      <c r="J690" s="7" t="s">
        <v>35945</v>
      </c>
      <c r="K690" s="7" t="s">
        <v>35946</v>
      </c>
      <c r="L690" s="7" t="s">
        <v>45</v>
      </c>
      <c r="M690" s="7" t="s">
        <v>33060</v>
      </c>
      <c r="N690" s="7" t="s">
        <v>47</v>
      </c>
      <c r="O690" s="7">
        <v>10</v>
      </c>
      <c r="P690" s="7" t="s">
        <v>363</v>
      </c>
      <c r="Q690" s="7">
        <v>72919</v>
      </c>
      <c r="S690" s="7" t="s">
        <v>16141</v>
      </c>
      <c r="U690" s="7">
        <v>2826</v>
      </c>
      <c r="V690" s="7">
        <v>202207</v>
      </c>
    </row>
    <row r="691" spans="3:22" ht="16.5" customHeight="1">
      <c r="C691" s="8">
        <v>4088206183</v>
      </c>
      <c r="D691" s="7">
        <v>3177937</v>
      </c>
      <c r="E691" s="12"/>
      <c r="G691" s="7" t="s">
        <v>35947</v>
      </c>
      <c r="H691" s="7" t="s">
        <v>6102</v>
      </c>
      <c r="I691" s="7" t="s">
        <v>35948</v>
      </c>
      <c r="J691" s="7" t="s">
        <v>35949</v>
      </c>
      <c r="K691" s="7" t="s">
        <v>35950</v>
      </c>
      <c r="L691" s="7" t="s">
        <v>45</v>
      </c>
      <c r="M691" s="7" t="s">
        <v>33060</v>
      </c>
      <c r="N691" s="7" t="s">
        <v>47</v>
      </c>
      <c r="O691" s="7">
        <v>10</v>
      </c>
      <c r="P691" s="7" t="s">
        <v>363</v>
      </c>
      <c r="Q691" s="7">
        <v>72919</v>
      </c>
      <c r="S691" s="7" t="s">
        <v>16141</v>
      </c>
      <c r="U691" s="7">
        <v>407</v>
      </c>
      <c r="V691" s="7">
        <v>202207</v>
      </c>
    </row>
    <row r="692" spans="3:22" ht="16.5" customHeight="1">
      <c r="C692" s="8">
        <v>6138206295</v>
      </c>
      <c r="D692" s="7">
        <v>3179805</v>
      </c>
      <c r="E692" s="12"/>
      <c r="G692" s="7" t="s">
        <v>35951</v>
      </c>
      <c r="H692" s="7" t="s">
        <v>33725</v>
      </c>
      <c r="I692" s="7" t="s">
        <v>16141</v>
      </c>
      <c r="J692" s="7" t="s">
        <v>35952</v>
      </c>
      <c r="K692" s="7" t="s">
        <v>35953</v>
      </c>
      <c r="L692" s="7" t="s">
        <v>45</v>
      </c>
      <c r="M692" s="7" t="s">
        <v>33060</v>
      </c>
      <c r="N692" s="7" t="s">
        <v>47</v>
      </c>
      <c r="O692" s="7">
        <v>10</v>
      </c>
      <c r="P692" s="7" t="s">
        <v>363</v>
      </c>
      <c r="Q692" s="7">
        <v>72919</v>
      </c>
      <c r="S692" s="7" t="s">
        <v>16141</v>
      </c>
      <c r="T692" s="7">
        <v>20091229</v>
      </c>
      <c r="U692" s="7">
        <v>2826</v>
      </c>
      <c r="V692" s="7">
        <v>202207</v>
      </c>
    </row>
    <row r="693" spans="3:22" ht="16.5" customHeight="1">
      <c r="C693" s="8">
        <v>6158206030</v>
      </c>
      <c r="D693" s="7">
        <v>3179260</v>
      </c>
      <c r="E693" s="12"/>
      <c r="G693" s="7" t="s">
        <v>35954</v>
      </c>
      <c r="H693" s="7" t="s">
        <v>33744</v>
      </c>
      <c r="I693" s="7" t="s">
        <v>16141</v>
      </c>
      <c r="J693" s="7" t="s">
        <v>35955</v>
      </c>
      <c r="K693" s="7" t="s">
        <v>35956</v>
      </c>
      <c r="L693" s="7" t="s">
        <v>45</v>
      </c>
      <c r="M693" s="7" t="s">
        <v>33060</v>
      </c>
      <c r="N693" s="7" t="s">
        <v>47</v>
      </c>
      <c r="O693" s="7">
        <v>10</v>
      </c>
      <c r="P693" s="7" t="s">
        <v>363</v>
      </c>
      <c r="Q693" s="7">
        <v>72919</v>
      </c>
      <c r="S693" s="7" t="s">
        <v>16141</v>
      </c>
      <c r="U693" s="7">
        <v>2826</v>
      </c>
      <c r="V693" s="7">
        <v>202207</v>
      </c>
    </row>
    <row r="694" spans="3:22" ht="16.5" customHeight="1">
      <c r="C694" s="8">
        <v>1208201463</v>
      </c>
      <c r="D694" s="7">
        <v>6942143</v>
      </c>
      <c r="E694" s="12"/>
      <c r="G694" s="7" t="s">
        <v>35957</v>
      </c>
      <c r="H694" s="7" t="s">
        <v>35958</v>
      </c>
      <c r="I694" s="7" t="s">
        <v>35959</v>
      </c>
      <c r="J694" s="7" t="s">
        <v>35960</v>
      </c>
      <c r="K694" s="7" t="s">
        <v>35961</v>
      </c>
      <c r="L694" s="7" t="s">
        <v>45</v>
      </c>
      <c r="M694" s="7" t="s">
        <v>33060</v>
      </c>
      <c r="N694" s="7" t="s">
        <v>47</v>
      </c>
      <c r="O694" s="7">
        <v>10</v>
      </c>
      <c r="P694" s="7" t="s">
        <v>363</v>
      </c>
      <c r="Q694" s="7">
        <v>72921</v>
      </c>
      <c r="S694" s="7" t="s">
        <v>28442</v>
      </c>
      <c r="U694" s="7">
        <v>188</v>
      </c>
      <c r="V694" s="7">
        <v>201903</v>
      </c>
    </row>
    <row r="695" spans="3:22" ht="16.5" customHeight="1">
      <c r="C695" s="8">
        <v>3158200233</v>
      </c>
      <c r="D695" s="7">
        <v>7511230</v>
      </c>
      <c r="E695" s="12"/>
      <c r="G695" s="7" t="s">
        <v>35962</v>
      </c>
      <c r="H695" s="7" t="s">
        <v>35963</v>
      </c>
      <c r="I695" s="7" t="s">
        <v>35964</v>
      </c>
      <c r="J695" s="7" t="s">
        <v>35960</v>
      </c>
      <c r="K695" s="7" t="s">
        <v>35965</v>
      </c>
      <c r="L695" s="7" t="s">
        <v>45</v>
      </c>
      <c r="M695" s="7" t="s">
        <v>33060</v>
      </c>
      <c r="N695" s="7" t="s">
        <v>47</v>
      </c>
      <c r="O695" s="7">
        <v>10</v>
      </c>
      <c r="P695" s="7" t="s">
        <v>363</v>
      </c>
      <c r="Q695" s="7">
        <v>72921</v>
      </c>
      <c r="S695" s="7" t="s">
        <v>28442</v>
      </c>
      <c r="U695" s="7">
        <v>245</v>
      </c>
      <c r="V695" s="7">
        <v>201903</v>
      </c>
    </row>
    <row r="696" spans="3:22" ht="16.5" customHeight="1">
      <c r="C696" s="8">
        <v>3148204459</v>
      </c>
      <c r="D696" s="7">
        <v>7507515</v>
      </c>
      <c r="E696" s="12"/>
      <c r="G696" s="7" t="s">
        <v>35966</v>
      </c>
      <c r="H696" s="7" t="s">
        <v>11227</v>
      </c>
      <c r="I696" s="7" t="s">
        <v>35967</v>
      </c>
      <c r="J696" s="7" t="s">
        <v>35968</v>
      </c>
      <c r="K696" s="7" t="s">
        <v>35969</v>
      </c>
      <c r="L696" s="7" t="s">
        <v>45</v>
      </c>
      <c r="M696" s="7" t="s">
        <v>33060</v>
      </c>
      <c r="N696" s="7" t="s">
        <v>47</v>
      </c>
      <c r="O696" s="7">
        <v>10</v>
      </c>
      <c r="P696" s="7" t="s">
        <v>363</v>
      </c>
      <c r="Q696" s="7">
        <v>72921</v>
      </c>
      <c r="S696" s="7" t="s">
        <v>28442</v>
      </c>
      <c r="U696" s="7">
        <v>373</v>
      </c>
      <c r="V696" s="7">
        <v>201903</v>
      </c>
    </row>
    <row r="697" spans="3:22" ht="16.5" customHeight="1">
      <c r="C697" s="8">
        <v>5028203926</v>
      </c>
      <c r="D697" s="7">
        <v>7668068</v>
      </c>
      <c r="E697" s="12"/>
      <c r="G697" s="7" t="s">
        <v>35970</v>
      </c>
      <c r="H697" s="7" t="s">
        <v>35971</v>
      </c>
      <c r="I697" s="7" t="s">
        <v>35972</v>
      </c>
      <c r="J697" s="7" t="s">
        <v>35973</v>
      </c>
      <c r="K697" s="7" t="s">
        <v>35974</v>
      </c>
      <c r="L697" s="7" t="s">
        <v>45</v>
      </c>
      <c r="M697" s="7" t="s">
        <v>33060</v>
      </c>
      <c r="N697" s="7" t="s">
        <v>47</v>
      </c>
      <c r="O697" s="7">
        <v>10</v>
      </c>
      <c r="P697" s="7" t="s">
        <v>363</v>
      </c>
      <c r="Q697" s="7">
        <v>72921</v>
      </c>
      <c r="S697" s="7" t="s">
        <v>28442</v>
      </c>
      <c r="U697" s="7">
        <v>490</v>
      </c>
      <c r="V697" s="7">
        <v>201903</v>
      </c>
    </row>
    <row r="698" spans="3:22" ht="16.5" customHeight="1">
      <c r="C698" s="8">
        <v>6168201004</v>
      </c>
      <c r="D698" s="7">
        <v>7891808</v>
      </c>
      <c r="E698" s="12"/>
      <c r="G698" s="7" t="s">
        <v>35975</v>
      </c>
      <c r="H698" s="7" t="s">
        <v>35976</v>
      </c>
      <c r="I698" s="7" t="s">
        <v>35977</v>
      </c>
      <c r="J698" s="7" t="s">
        <v>35960</v>
      </c>
      <c r="K698" s="7" t="s">
        <v>35978</v>
      </c>
      <c r="L698" s="7" t="s">
        <v>45</v>
      </c>
      <c r="M698" s="7" t="s">
        <v>33060</v>
      </c>
      <c r="N698" s="7" t="s">
        <v>47</v>
      </c>
      <c r="O698" s="7">
        <v>10</v>
      </c>
      <c r="P698" s="7" t="s">
        <v>363</v>
      </c>
      <c r="Q698" s="7">
        <v>72921</v>
      </c>
      <c r="S698" s="7" t="s">
        <v>28442</v>
      </c>
      <c r="U698" s="7">
        <v>123</v>
      </c>
      <c r="V698" s="7">
        <v>201903</v>
      </c>
    </row>
    <row r="699" spans="3:22" ht="16.5" customHeight="1">
      <c r="C699" s="8">
        <v>1398201040</v>
      </c>
      <c r="D699" s="7">
        <v>7194030</v>
      </c>
      <c r="E699" s="12"/>
      <c r="G699" s="7" t="s">
        <v>35979</v>
      </c>
      <c r="H699" s="7" t="s">
        <v>9104</v>
      </c>
      <c r="I699" s="7" t="s">
        <v>35980</v>
      </c>
      <c r="J699" s="7" t="s">
        <v>35960</v>
      </c>
      <c r="K699" s="7" t="s">
        <v>35731</v>
      </c>
      <c r="L699" s="7" t="s">
        <v>45</v>
      </c>
      <c r="M699" s="7" t="s">
        <v>33060</v>
      </c>
      <c r="N699" s="7" t="s">
        <v>47</v>
      </c>
      <c r="O699" s="7">
        <v>10</v>
      </c>
      <c r="P699" s="7" t="s">
        <v>363</v>
      </c>
      <c r="Q699" s="7">
        <v>72921</v>
      </c>
      <c r="S699" s="7" t="s">
        <v>28442</v>
      </c>
      <c r="U699" s="7">
        <v>135</v>
      </c>
      <c r="V699" s="7">
        <v>201903</v>
      </c>
    </row>
    <row r="700" spans="3:22" ht="16.5" customHeight="1">
      <c r="C700" s="8">
        <v>1248301818</v>
      </c>
      <c r="D700" s="7">
        <v>2502382</v>
      </c>
      <c r="E700" s="12"/>
      <c r="G700" s="7" t="s">
        <v>35981</v>
      </c>
      <c r="H700" s="7" t="s">
        <v>35982</v>
      </c>
      <c r="I700" s="7" t="s">
        <v>35983</v>
      </c>
      <c r="J700" s="7" t="s">
        <v>35984</v>
      </c>
      <c r="K700" s="7" t="s">
        <v>35985</v>
      </c>
      <c r="L700" s="7" t="s">
        <v>45</v>
      </c>
      <c r="M700" s="7" t="s">
        <v>33060</v>
      </c>
      <c r="N700" s="7" t="s">
        <v>47</v>
      </c>
      <c r="O700" s="7">
        <v>10</v>
      </c>
      <c r="P700" s="7" t="s">
        <v>363</v>
      </c>
      <c r="Q700" s="7">
        <v>73202</v>
      </c>
      <c r="S700" s="7" t="s">
        <v>35986</v>
      </c>
      <c r="T700" s="7">
        <v>19450501</v>
      </c>
      <c r="U700" s="7">
        <v>730</v>
      </c>
      <c r="V700" s="7">
        <v>201903</v>
      </c>
    </row>
    <row r="701" spans="3:22" ht="16.5" customHeight="1">
      <c r="C701" s="8">
        <v>4178205325</v>
      </c>
      <c r="D701" s="7">
        <v>1974379</v>
      </c>
      <c r="E701" s="12"/>
      <c r="G701" s="7" t="s">
        <v>35987</v>
      </c>
      <c r="H701" s="7" t="s">
        <v>35988</v>
      </c>
      <c r="I701" s="7" t="s">
        <v>35989</v>
      </c>
      <c r="J701" s="7" t="s">
        <v>35990</v>
      </c>
      <c r="K701" s="7" t="s">
        <v>35991</v>
      </c>
      <c r="L701" s="7" t="s">
        <v>45</v>
      </c>
      <c r="M701" s="7" t="s">
        <v>33060</v>
      </c>
      <c r="N701" s="7" t="s">
        <v>47</v>
      </c>
      <c r="O701" s="7">
        <v>10</v>
      </c>
      <c r="P701" s="7" t="s">
        <v>363</v>
      </c>
      <c r="Q701" s="7">
        <v>73303</v>
      </c>
      <c r="S701" s="7" t="s">
        <v>35992</v>
      </c>
      <c r="T701" s="7">
        <v>20030819</v>
      </c>
      <c r="U701" s="7">
        <v>132</v>
      </c>
      <c r="V701" s="7">
        <v>201709</v>
      </c>
    </row>
    <row r="702" spans="3:22" ht="16.5" customHeight="1">
      <c r="C702" s="8">
        <v>6078208890</v>
      </c>
      <c r="D702" s="7">
        <v>3128890</v>
      </c>
      <c r="E702" s="12"/>
      <c r="G702" s="7" t="s">
        <v>35993</v>
      </c>
      <c r="H702" s="7" t="s">
        <v>21474</v>
      </c>
      <c r="I702" s="7" t="s">
        <v>35994</v>
      </c>
      <c r="J702" s="7" t="s">
        <v>35995</v>
      </c>
      <c r="K702" s="7" t="s">
        <v>35996</v>
      </c>
      <c r="L702" s="7" t="s">
        <v>45</v>
      </c>
      <c r="M702" s="7" t="s">
        <v>33060</v>
      </c>
      <c r="N702" s="7" t="s">
        <v>47</v>
      </c>
      <c r="O702" s="7">
        <v>10</v>
      </c>
      <c r="P702" s="7" t="s">
        <v>363</v>
      </c>
      <c r="Q702" s="7">
        <v>73903</v>
      </c>
      <c r="S702" s="7" t="s">
        <v>9137</v>
      </c>
      <c r="T702" s="7">
        <v>20000801</v>
      </c>
      <c r="U702" s="7">
        <v>55</v>
      </c>
      <c r="V702" s="7">
        <v>201903</v>
      </c>
    </row>
    <row r="703" spans="3:22" ht="16.5" customHeight="1">
      <c r="C703" s="8">
        <v>4128260492</v>
      </c>
      <c r="D703" s="7">
        <v>3111754</v>
      </c>
      <c r="E703" s="12"/>
      <c r="G703" s="7" t="s">
        <v>35997</v>
      </c>
      <c r="H703" s="7" t="s">
        <v>35998</v>
      </c>
      <c r="I703" s="7" t="s">
        <v>35999</v>
      </c>
      <c r="J703" s="7" t="s">
        <v>36000</v>
      </c>
      <c r="K703" s="7" t="s">
        <v>36001</v>
      </c>
      <c r="L703" s="7" t="s">
        <v>45</v>
      </c>
      <c r="M703" s="7" t="s">
        <v>33060</v>
      </c>
      <c r="N703" s="7" t="s">
        <v>47</v>
      </c>
      <c r="O703" s="7">
        <v>10</v>
      </c>
      <c r="P703" s="7" t="s">
        <v>363</v>
      </c>
      <c r="Q703" s="7">
        <v>73903</v>
      </c>
      <c r="S703" s="7" t="s">
        <v>9137</v>
      </c>
      <c r="T703" s="7">
        <v>20030801</v>
      </c>
      <c r="U703" s="7">
        <v>106</v>
      </c>
      <c r="V703" s="7">
        <v>200803</v>
      </c>
    </row>
    <row r="704" spans="3:22" ht="16.5" customHeight="1">
      <c r="C704" s="8">
        <v>4568200096</v>
      </c>
      <c r="D704" s="7">
        <v>7644501</v>
      </c>
      <c r="E704" s="12"/>
      <c r="G704" s="7" t="s">
        <v>36002</v>
      </c>
      <c r="H704" s="7" t="s">
        <v>23120</v>
      </c>
      <c r="I704" s="7" t="s">
        <v>36003</v>
      </c>
      <c r="J704" s="7" t="s">
        <v>36004</v>
      </c>
      <c r="K704" s="7" t="s">
        <v>36005</v>
      </c>
      <c r="L704" s="7" t="s">
        <v>45</v>
      </c>
      <c r="M704" s="7" t="s">
        <v>33060</v>
      </c>
      <c r="N704" s="7" t="s">
        <v>47</v>
      </c>
      <c r="O704" s="7">
        <v>10</v>
      </c>
      <c r="P704" s="7" t="s">
        <v>105</v>
      </c>
      <c r="Q704" s="7">
        <v>86000</v>
      </c>
      <c r="S704" s="7" t="s">
        <v>16390</v>
      </c>
      <c r="U704" s="7">
        <v>256</v>
      </c>
      <c r="V704" s="7">
        <v>201903</v>
      </c>
    </row>
    <row r="705" spans="3:22" ht="16.5" customHeight="1">
      <c r="C705" s="8">
        <v>2258218798</v>
      </c>
      <c r="D705" s="7">
        <v>7385665</v>
      </c>
      <c r="E705" s="12"/>
      <c r="G705" s="7" t="s">
        <v>36006</v>
      </c>
      <c r="H705" s="7" t="s">
        <v>36007</v>
      </c>
      <c r="I705" s="7" t="s">
        <v>36008</v>
      </c>
      <c r="J705" s="7" t="s">
        <v>36009</v>
      </c>
      <c r="K705" s="7" t="s">
        <v>36010</v>
      </c>
      <c r="L705" s="7" t="s">
        <v>45</v>
      </c>
      <c r="M705" s="7" t="s">
        <v>33060</v>
      </c>
      <c r="N705" s="7" t="s">
        <v>47</v>
      </c>
      <c r="O705" s="7">
        <v>10</v>
      </c>
      <c r="P705" s="7" t="s">
        <v>105</v>
      </c>
      <c r="Q705" s="7">
        <v>86000</v>
      </c>
      <c r="S705" s="7" t="s">
        <v>16390</v>
      </c>
      <c r="U705" s="7">
        <v>74</v>
      </c>
      <c r="V705" s="7">
        <v>202211</v>
      </c>
    </row>
    <row r="706" spans="3:22" ht="16.5" customHeight="1">
      <c r="C706" s="8">
        <v>2478200153</v>
      </c>
      <c r="D706" s="7">
        <v>8567224</v>
      </c>
      <c r="E706" s="12"/>
      <c r="G706" s="7" t="s">
        <v>36011</v>
      </c>
      <c r="H706" s="7" t="s">
        <v>36012</v>
      </c>
      <c r="I706" s="7" t="s">
        <v>36013</v>
      </c>
      <c r="J706" s="7" t="s">
        <v>36014</v>
      </c>
      <c r="K706" s="7" t="s">
        <v>36015</v>
      </c>
      <c r="L706" s="7" t="s">
        <v>45</v>
      </c>
      <c r="M706" s="7" t="s">
        <v>33060</v>
      </c>
      <c r="N706" s="7" t="s">
        <v>47</v>
      </c>
      <c r="O706" s="7">
        <v>10</v>
      </c>
      <c r="P706" s="7" t="s">
        <v>105</v>
      </c>
      <c r="Q706" s="7">
        <v>86000</v>
      </c>
      <c r="S706" s="7" t="s">
        <v>16390</v>
      </c>
      <c r="U706" s="7">
        <v>109</v>
      </c>
      <c r="V706" s="7">
        <v>202004</v>
      </c>
    </row>
    <row r="707" spans="3:22" ht="16.5" customHeight="1">
      <c r="C707" s="8">
        <v>5138211033</v>
      </c>
      <c r="D707" s="7">
        <v>8216364</v>
      </c>
      <c r="E707" s="12"/>
      <c r="G707" s="7" t="s">
        <v>36016</v>
      </c>
      <c r="H707" s="7" t="s">
        <v>36017</v>
      </c>
      <c r="I707" s="7" t="s">
        <v>36018</v>
      </c>
      <c r="J707" s="7" t="s">
        <v>36019</v>
      </c>
      <c r="K707" s="7" t="s">
        <v>36020</v>
      </c>
      <c r="L707" s="7" t="s">
        <v>45</v>
      </c>
      <c r="M707" s="7" t="s">
        <v>33060</v>
      </c>
      <c r="N707" s="7" t="s">
        <v>47</v>
      </c>
      <c r="O707" s="7">
        <v>10</v>
      </c>
      <c r="P707" s="7" t="s">
        <v>105</v>
      </c>
      <c r="Q707" s="7">
        <v>86000</v>
      </c>
      <c r="S707" s="7" t="s">
        <v>16390</v>
      </c>
      <c r="U707" s="7">
        <v>76</v>
      </c>
      <c r="V707" s="7">
        <v>202004</v>
      </c>
    </row>
    <row r="708" spans="3:22" ht="16.5" customHeight="1">
      <c r="C708" s="8">
        <v>6678200231</v>
      </c>
      <c r="D708" s="7">
        <v>8617312</v>
      </c>
      <c r="E708" s="12"/>
      <c r="G708" s="7" t="s">
        <v>36021</v>
      </c>
      <c r="H708" s="7" t="s">
        <v>36022</v>
      </c>
      <c r="I708" s="7" t="s">
        <v>36018</v>
      </c>
      <c r="J708" s="7" t="s">
        <v>36023</v>
      </c>
      <c r="K708" s="7" t="s">
        <v>36024</v>
      </c>
      <c r="L708" s="7" t="s">
        <v>45</v>
      </c>
      <c r="M708" s="7" t="s">
        <v>33060</v>
      </c>
      <c r="N708" s="7" t="s">
        <v>47</v>
      </c>
      <c r="O708" s="7">
        <v>10</v>
      </c>
      <c r="P708" s="7" t="s">
        <v>105</v>
      </c>
      <c r="Q708" s="7">
        <v>86000</v>
      </c>
      <c r="S708" s="7" t="s">
        <v>16390</v>
      </c>
      <c r="U708" s="7">
        <v>73</v>
      </c>
      <c r="V708" s="7">
        <v>202004</v>
      </c>
    </row>
    <row r="709" spans="3:22" ht="16.5" customHeight="1">
      <c r="C709" s="8">
        <v>6418200087</v>
      </c>
      <c r="D709" s="7">
        <v>8272568</v>
      </c>
      <c r="E709" s="12"/>
      <c r="G709" s="7" t="s">
        <v>36025</v>
      </c>
      <c r="H709" s="7" t="s">
        <v>13580</v>
      </c>
      <c r="I709" s="7" t="s">
        <v>36026</v>
      </c>
      <c r="J709" s="7" t="s">
        <v>36027</v>
      </c>
      <c r="K709" s="7" t="s">
        <v>36028</v>
      </c>
      <c r="L709" s="7" t="s">
        <v>45</v>
      </c>
      <c r="M709" s="7" t="s">
        <v>33060</v>
      </c>
      <c r="N709" s="7" t="s">
        <v>47</v>
      </c>
      <c r="O709" s="7">
        <v>10</v>
      </c>
      <c r="P709" s="7" t="s">
        <v>105</v>
      </c>
      <c r="Q709" s="7">
        <v>86000</v>
      </c>
      <c r="S709" s="7" t="s">
        <v>16390</v>
      </c>
      <c r="U709" s="7">
        <v>60</v>
      </c>
      <c r="V709" s="7">
        <v>202211</v>
      </c>
    </row>
    <row r="710" spans="3:22" ht="16.5" customHeight="1">
      <c r="C710" s="8">
        <v>7318200148</v>
      </c>
      <c r="D710" s="7">
        <v>8275126</v>
      </c>
      <c r="E710" s="12"/>
      <c r="G710" s="7" t="s">
        <v>36029</v>
      </c>
      <c r="H710" s="7" t="s">
        <v>36030</v>
      </c>
      <c r="I710" s="7" t="s">
        <v>36031</v>
      </c>
      <c r="J710" s="7" t="s">
        <v>36032</v>
      </c>
      <c r="K710" s="7" t="s">
        <v>36033</v>
      </c>
      <c r="L710" s="7" t="s">
        <v>45</v>
      </c>
      <c r="M710" s="7" t="s">
        <v>33060</v>
      </c>
      <c r="N710" s="7" t="s">
        <v>47</v>
      </c>
      <c r="O710" s="7">
        <v>10</v>
      </c>
      <c r="P710" s="7" t="s">
        <v>105</v>
      </c>
      <c r="Q710" s="7">
        <v>86000</v>
      </c>
      <c r="S710" s="7" t="s">
        <v>16390</v>
      </c>
      <c r="U710" s="7">
        <v>55</v>
      </c>
      <c r="V710" s="7">
        <v>202211</v>
      </c>
    </row>
    <row r="711" spans="3:22" ht="16.5" customHeight="1">
      <c r="C711" s="8">
        <v>3138205697</v>
      </c>
      <c r="D711" s="7">
        <v>7496440</v>
      </c>
      <c r="E711" s="12"/>
      <c r="G711" s="7" t="s">
        <v>36034</v>
      </c>
      <c r="H711" s="7" t="s">
        <v>19675</v>
      </c>
      <c r="K711" s="7" t="s">
        <v>36035</v>
      </c>
      <c r="L711" s="7" t="s">
        <v>45</v>
      </c>
      <c r="M711" s="7" t="s">
        <v>33060</v>
      </c>
      <c r="N711" s="7" t="s">
        <v>47</v>
      </c>
      <c r="O711" s="7">
        <v>10</v>
      </c>
      <c r="P711" s="7" t="s">
        <v>105</v>
      </c>
      <c r="Q711" s="7">
        <v>86000</v>
      </c>
      <c r="S711" s="7" t="s">
        <v>16390</v>
      </c>
      <c r="U711" s="7">
        <v>86</v>
      </c>
      <c r="V711" s="7">
        <v>201903</v>
      </c>
    </row>
    <row r="712" spans="3:22" ht="16.5" customHeight="1">
      <c r="C712" s="8">
        <v>5148211526</v>
      </c>
      <c r="D712" s="7">
        <v>7738924</v>
      </c>
      <c r="E712" s="12"/>
      <c r="G712" s="7" t="s">
        <v>36036</v>
      </c>
      <c r="H712" s="7" t="s">
        <v>36037</v>
      </c>
      <c r="I712" s="7" t="s">
        <v>36038</v>
      </c>
      <c r="K712" s="7" t="s">
        <v>36039</v>
      </c>
      <c r="L712" s="7" t="s">
        <v>45</v>
      </c>
      <c r="M712" s="7" t="s">
        <v>33060</v>
      </c>
      <c r="N712" s="7" t="s">
        <v>47</v>
      </c>
      <c r="O712" s="7">
        <v>10</v>
      </c>
      <c r="P712" s="7" t="s">
        <v>105</v>
      </c>
      <c r="Q712" s="7">
        <v>86000</v>
      </c>
      <c r="S712" s="7" t="s">
        <v>16390</v>
      </c>
      <c r="U712" s="7">
        <v>61</v>
      </c>
      <c r="V712" s="7">
        <v>202211</v>
      </c>
    </row>
    <row r="713" spans="3:22" ht="16.5" customHeight="1">
      <c r="C713" s="8">
        <v>4998200166</v>
      </c>
      <c r="D713" s="7">
        <v>8883565</v>
      </c>
      <c r="E713" s="12"/>
      <c r="G713" s="7" t="s">
        <v>36040</v>
      </c>
      <c r="H713" s="7" t="s">
        <v>36041</v>
      </c>
      <c r="I713" s="7" t="s">
        <v>36018</v>
      </c>
      <c r="K713" s="7" t="s">
        <v>36042</v>
      </c>
      <c r="L713" s="7" t="s">
        <v>45</v>
      </c>
      <c r="M713" s="7" t="s">
        <v>33060</v>
      </c>
      <c r="N713" s="7" t="s">
        <v>47</v>
      </c>
      <c r="O713" s="7">
        <v>10</v>
      </c>
      <c r="P713" s="7" t="s">
        <v>105</v>
      </c>
      <c r="Q713" s="7">
        <v>86000</v>
      </c>
      <c r="S713" s="7" t="s">
        <v>16390</v>
      </c>
      <c r="U713" s="7">
        <v>59</v>
      </c>
      <c r="V713" s="7">
        <v>202004</v>
      </c>
    </row>
    <row r="714" spans="3:22" ht="16.5" customHeight="1">
      <c r="C714" s="8">
        <v>4228200225</v>
      </c>
      <c r="D714" s="7">
        <v>8462609</v>
      </c>
      <c r="E714" s="12"/>
      <c r="G714" s="7" t="s">
        <v>36043</v>
      </c>
      <c r="H714" s="7" t="s">
        <v>36044</v>
      </c>
      <c r="J714" s="7" t="s">
        <v>36045</v>
      </c>
      <c r="K714" s="7" t="s">
        <v>36046</v>
      </c>
      <c r="L714" s="7" t="s">
        <v>45</v>
      </c>
      <c r="M714" s="7" t="s">
        <v>33060</v>
      </c>
      <c r="N714" s="7" t="s">
        <v>47</v>
      </c>
      <c r="O714" s="7">
        <v>10</v>
      </c>
      <c r="P714" s="7" t="s">
        <v>105</v>
      </c>
      <c r="Q714" s="7">
        <v>86000</v>
      </c>
      <c r="S714" s="7" t="s">
        <v>16390</v>
      </c>
      <c r="U714" s="7">
        <v>52</v>
      </c>
      <c r="V714" s="7">
        <v>202004</v>
      </c>
    </row>
    <row r="715" spans="3:22" ht="16.5" customHeight="1">
      <c r="C715" s="8">
        <v>8568200239</v>
      </c>
      <c r="D715" s="7">
        <v>8939225</v>
      </c>
      <c r="E715" s="12"/>
      <c r="G715" s="7" t="s">
        <v>28899</v>
      </c>
      <c r="H715" s="7" t="s">
        <v>36047</v>
      </c>
      <c r="I715" s="7" t="s">
        <v>36048</v>
      </c>
      <c r="J715" s="7" t="s">
        <v>36049</v>
      </c>
      <c r="K715" s="7" t="s">
        <v>36050</v>
      </c>
      <c r="L715" s="7" t="s">
        <v>45</v>
      </c>
      <c r="M715" s="7" t="s">
        <v>33060</v>
      </c>
      <c r="N715" s="7" t="s">
        <v>47</v>
      </c>
      <c r="O715" s="7">
        <v>10</v>
      </c>
      <c r="P715" s="7" t="s">
        <v>105</v>
      </c>
      <c r="Q715" s="7">
        <v>86000</v>
      </c>
      <c r="S715" s="7" t="s">
        <v>16390</v>
      </c>
      <c r="U715" s="7">
        <v>705</v>
      </c>
      <c r="V715" s="7">
        <v>202207</v>
      </c>
    </row>
    <row r="716" spans="3:22" ht="16.5" customHeight="1">
      <c r="C716" s="8">
        <v>4188208965</v>
      </c>
      <c r="D716" s="7">
        <v>7631334</v>
      </c>
      <c r="E716" s="12"/>
      <c r="G716" s="7" t="s">
        <v>36051</v>
      </c>
      <c r="H716" s="7" t="s">
        <v>24701</v>
      </c>
      <c r="I716" s="7" t="s">
        <v>36018</v>
      </c>
      <c r="J716" s="7" t="s">
        <v>36052</v>
      </c>
      <c r="K716" s="7" t="s">
        <v>36053</v>
      </c>
      <c r="L716" s="7" t="s">
        <v>45</v>
      </c>
      <c r="M716" s="7" t="s">
        <v>33060</v>
      </c>
      <c r="N716" s="7" t="s">
        <v>47</v>
      </c>
      <c r="O716" s="7">
        <v>10</v>
      </c>
      <c r="P716" s="7" t="s">
        <v>105</v>
      </c>
      <c r="Q716" s="7">
        <v>86000</v>
      </c>
      <c r="S716" s="7" t="s">
        <v>16390</v>
      </c>
      <c r="U716" s="7">
        <v>108</v>
      </c>
      <c r="V716" s="7">
        <v>201903</v>
      </c>
    </row>
    <row r="717" spans="3:22" ht="16.5" customHeight="1">
      <c r="C717" s="8">
        <v>1228272095</v>
      </c>
      <c r="D717" s="7">
        <v>6971163</v>
      </c>
      <c r="E717" s="12"/>
      <c r="G717" s="7" t="s">
        <v>36054</v>
      </c>
      <c r="H717" s="7" t="s">
        <v>36055</v>
      </c>
      <c r="I717" s="7" t="s">
        <v>36056</v>
      </c>
      <c r="J717" s="7" t="s">
        <v>36057</v>
      </c>
      <c r="K717" s="7" t="s">
        <v>36058</v>
      </c>
      <c r="L717" s="7" t="s">
        <v>45</v>
      </c>
      <c r="M717" s="7" t="s">
        <v>33060</v>
      </c>
      <c r="N717" s="7" t="s">
        <v>47</v>
      </c>
      <c r="O717" s="7">
        <v>10</v>
      </c>
      <c r="P717" s="7" t="s">
        <v>105</v>
      </c>
      <c r="Q717" s="7">
        <v>86000</v>
      </c>
      <c r="S717" s="7" t="s">
        <v>16390</v>
      </c>
      <c r="U717" s="7">
        <v>140</v>
      </c>
      <c r="V717" s="7">
        <v>201903</v>
      </c>
    </row>
    <row r="718" spans="3:22" ht="16.5" customHeight="1">
      <c r="C718" s="8">
        <v>7208200075</v>
      </c>
      <c r="D718" s="7">
        <v>8132080</v>
      </c>
      <c r="E718" s="12"/>
      <c r="G718" s="7" t="s">
        <v>36059</v>
      </c>
      <c r="H718" s="7" t="s">
        <v>556</v>
      </c>
      <c r="I718" s="7" t="s">
        <v>36018</v>
      </c>
      <c r="J718" s="7" t="s">
        <v>36060</v>
      </c>
      <c r="K718" s="7" t="s">
        <v>36061</v>
      </c>
      <c r="L718" s="7" t="s">
        <v>45</v>
      </c>
      <c r="M718" s="7" t="s">
        <v>33060</v>
      </c>
      <c r="N718" s="7" t="s">
        <v>47</v>
      </c>
      <c r="O718" s="7">
        <v>10</v>
      </c>
      <c r="P718" s="7" t="s">
        <v>105</v>
      </c>
      <c r="Q718" s="7">
        <v>86000</v>
      </c>
      <c r="S718" s="7" t="s">
        <v>16390</v>
      </c>
      <c r="T718" s="7">
        <v>20160314</v>
      </c>
      <c r="U718" s="7">
        <v>100</v>
      </c>
      <c r="V718" s="7">
        <v>201903</v>
      </c>
    </row>
    <row r="719" spans="3:22" ht="16.5" customHeight="1">
      <c r="C719" s="8">
        <v>1408202641</v>
      </c>
      <c r="D719" s="7">
        <v>3752740</v>
      </c>
      <c r="E719" s="12"/>
      <c r="G719" s="7" t="s">
        <v>36062</v>
      </c>
      <c r="H719" s="7" t="s">
        <v>36063</v>
      </c>
      <c r="I719" s="7" t="s">
        <v>16390</v>
      </c>
      <c r="J719" s="7" t="s">
        <v>36064</v>
      </c>
      <c r="K719" s="7" t="s">
        <v>36065</v>
      </c>
      <c r="L719" s="7" t="s">
        <v>45</v>
      </c>
      <c r="M719" s="7" t="s">
        <v>33060</v>
      </c>
      <c r="N719" s="7" t="s">
        <v>47</v>
      </c>
      <c r="O719" s="7">
        <v>10</v>
      </c>
      <c r="P719" s="7" t="s">
        <v>105</v>
      </c>
      <c r="Q719" s="7">
        <v>86000</v>
      </c>
      <c r="S719" s="7" t="s">
        <v>16390</v>
      </c>
      <c r="T719" s="7">
        <v>20100608</v>
      </c>
      <c r="U719" s="7">
        <v>130</v>
      </c>
      <c r="V719" s="7">
        <v>201903</v>
      </c>
    </row>
    <row r="720" spans="3:22" ht="16.5" customHeight="1">
      <c r="C720" s="8">
        <v>1978200090</v>
      </c>
      <c r="D720" s="7">
        <v>8099465</v>
      </c>
      <c r="E720" s="12"/>
      <c r="G720" s="7" t="s">
        <v>36066</v>
      </c>
      <c r="H720" s="7" t="s">
        <v>19904</v>
      </c>
      <c r="I720" s="7" t="s">
        <v>36018</v>
      </c>
      <c r="J720" s="7" t="s">
        <v>36067</v>
      </c>
      <c r="K720" s="7" t="s">
        <v>36068</v>
      </c>
      <c r="L720" s="7" t="s">
        <v>45</v>
      </c>
      <c r="M720" s="7" t="s">
        <v>33060</v>
      </c>
      <c r="N720" s="7" t="s">
        <v>47</v>
      </c>
      <c r="O720" s="7">
        <v>10</v>
      </c>
      <c r="P720" s="7" t="s">
        <v>105</v>
      </c>
      <c r="Q720" s="7">
        <v>86000</v>
      </c>
      <c r="S720" s="7" t="s">
        <v>16390</v>
      </c>
      <c r="U720" s="7">
        <v>139</v>
      </c>
      <c r="V720" s="7">
        <v>201903</v>
      </c>
    </row>
    <row r="721" spans="3:22" ht="16.5" customHeight="1">
      <c r="C721" s="8">
        <v>5038212388</v>
      </c>
      <c r="D721" s="7">
        <v>7678319</v>
      </c>
      <c r="E721" s="12"/>
      <c r="G721" s="7" t="s">
        <v>36069</v>
      </c>
      <c r="H721" s="7" t="s">
        <v>36070</v>
      </c>
      <c r="I721" s="7" t="s">
        <v>36071</v>
      </c>
      <c r="J721" s="7" t="s">
        <v>36072</v>
      </c>
      <c r="K721" s="7" t="s">
        <v>36073</v>
      </c>
      <c r="L721" s="7" t="s">
        <v>45</v>
      </c>
      <c r="M721" s="7" t="s">
        <v>33060</v>
      </c>
      <c r="N721" s="7" t="s">
        <v>47</v>
      </c>
      <c r="O721" s="7">
        <v>10</v>
      </c>
      <c r="P721" s="7" t="s">
        <v>105</v>
      </c>
      <c r="Q721" s="7">
        <v>86000</v>
      </c>
      <c r="S721" s="7" t="s">
        <v>16390</v>
      </c>
      <c r="U721" s="7">
        <v>52</v>
      </c>
      <c r="V721" s="7">
        <v>201903</v>
      </c>
    </row>
    <row r="722" spans="3:22" ht="16.5" customHeight="1">
      <c r="C722" s="8">
        <v>5088206708</v>
      </c>
      <c r="D722" s="7">
        <v>7710537</v>
      </c>
      <c r="E722" s="12"/>
      <c r="G722" s="7" t="s">
        <v>36074</v>
      </c>
      <c r="H722" s="7" t="s">
        <v>36075</v>
      </c>
      <c r="I722" s="7" t="s">
        <v>36076</v>
      </c>
      <c r="J722" s="7" t="s">
        <v>36077</v>
      </c>
      <c r="K722" s="7" t="s">
        <v>36078</v>
      </c>
      <c r="L722" s="7" t="s">
        <v>45</v>
      </c>
      <c r="M722" s="7" t="s">
        <v>33060</v>
      </c>
      <c r="N722" s="7" t="s">
        <v>47</v>
      </c>
      <c r="O722" s="7">
        <v>10</v>
      </c>
      <c r="P722" s="7" t="s">
        <v>105</v>
      </c>
      <c r="Q722" s="7">
        <v>86000</v>
      </c>
      <c r="S722" s="7" t="s">
        <v>16390</v>
      </c>
      <c r="U722" s="7">
        <v>65</v>
      </c>
      <c r="V722" s="7">
        <v>201903</v>
      </c>
    </row>
    <row r="723" spans="3:22" ht="16.5" customHeight="1">
      <c r="C723" s="8">
        <v>3088209819</v>
      </c>
      <c r="D723" s="7">
        <v>7467946</v>
      </c>
      <c r="E723" s="12"/>
      <c r="G723" s="7" t="s">
        <v>36079</v>
      </c>
      <c r="H723" s="7" t="s">
        <v>36080</v>
      </c>
      <c r="I723" s="7" t="s">
        <v>36081</v>
      </c>
      <c r="J723" s="7" t="s">
        <v>36082</v>
      </c>
      <c r="K723" s="7" t="s">
        <v>36083</v>
      </c>
      <c r="L723" s="7" t="s">
        <v>45</v>
      </c>
      <c r="M723" s="7" t="s">
        <v>33060</v>
      </c>
      <c r="N723" s="7" t="s">
        <v>47</v>
      </c>
      <c r="O723" s="7">
        <v>10</v>
      </c>
      <c r="P723" s="7" t="s">
        <v>105</v>
      </c>
      <c r="Q723" s="7">
        <v>86000</v>
      </c>
      <c r="S723" s="7" t="s">
        <v>16390</v>
      </c>
      <c r="U723" s="7">
        <v>51</v>
      </c>
      <c r="V723" s="7">
        <v>201903</v>
      </c>
    </row>
    <row r="724" spans="3:22" ht="16.5" customHeight="1">
      <c r="C724" s="8">
        <v>4048210268</v>
      </c>
      <c r="D724" s="7">
        <v>8291750</v>
      </c>
      <c r="E724" s="12"/>
      <c r="G724" s="7" t="s">
        <v>36084</v>
      </c>
      <c r="H724" s="7" t="s">
        <v>9961</v>
      </c>
      <c r="I724" s="7" t="s">
        <v>36085</v>
      </c>
      <c r="K724" s="7" t="s">
        <v>36086</v>
      </c>
      <c r="L724" s="7" t="s">
        <v>45</v>
      </c>
      <c r="M724" s="7" t="s">
        <v>33060</v>
      </c>
      <c r="N724" s="7" t="s">
        <v>47</v>
      </c>
      <c r="O724" s="7">
        <v>10</v>
      </c>
      <c r="P724" s="7" t="s">
        <v>105</v>
      </c>
      <c r="Q724" s="7">
        <v>86000</v>
      </c>
      <c r="S724" s="7" t="s">
        <v>16390</v>
      </c>
      <c r="U724" s="7">
        <v>51</v>
      </c>
      <c r="V724" s="7">
        <v>201903</v>
      </c>
    </row>
    <row r="725" spans="3:22" ht="16.5" customHeight="1">
      <c r="C725" s="8">
        <v>6028207616</v>
      </c>
      <c r="D725" s="7">
        <v>4933142</v>
      </c>
      <c r="E725" s="12"/>
      <c r="G725" s="7" t="s">
        <v>36087</v>
      </c>
      <c r="H725" s="7" t="s">
        <v>22777</v>
      </c>
      <c r="I725" s="7" t="s">
        <v>5955</v>
      </c>
      <c r="J725" s="7" t="s">
        <v>36088</v>
      </c>
      <c r="K725" s="7" t="s">
        <v>36089</v>
      </c>
      <c r="L725" s="7" t="s">
        <v>45</v>
      </c>
      <c r="M725" s="7" t="s">
        <v>33060</v>
      </c>
      <c r="N725" s="7" t="s">
        <v>47</v>
      </c>
      <c r="O725" s="7">
        <v>10</v>
      </c>
      <c r="P725" s="7" t="s">
        <v>105</v>
      </c>
      <c r="Q725" s="7">
        <v>86100</v>
      </c>
      <c r="S725" s="7" t="s">
        <v>5955</v>
      </c>
      <c r="U725" s="7">
        <v>110</v>
      </c>
      <c r="V725" s="7">
        <v>201903</v>
      </c>
    </row>
    <row r="726" spans="3:22" ht="16.5" customHeight="1">
      <c r="C726" s="8">
        <v>6068207452</v>
      </c>
      <c r="D726" s="7">
        <v>3259621</v>
      </c>
      <c r="E726" s="12"/>
      <c r="G726" s="7" t="s">
        <v>36090</v>
      </c>
      <c r="H726" s="7" t="s">
        <v>36091</v>
      </c>
      <c r="I726" s="7" t="s">
        <v>10423</v>
      </c>
      <c r="J726" s="7" t="s">
        <v>36092</v>
      </c>
      <c r="K726" s="7" t="s">
        <v>36093</v>
      </c>
      <c r="L726" s="7" t="s">
        <v>45</v>
      </c>
      <c r="M726" s="7" t="s">
        <v>33060</v>
      </c>
      <c r="N726" s="7" t="s">
        <v>47</v>
      </c>
      <c r="O726" s="7">
        <v>10</v>
      </c>
      <c r="P726" s="7" t="s">
        <v>105</v>
      </c>
      <c r="Q726" s="7">
        <v>86100</v>
      </c>
      <c r="S726" s="7" t="s">
        <v>5955</v>
      </c>
      <c r="U726" s="7">
        <v>73</v>
      </c>
      <c r="V726" s="7">
        <v>201903</v>
      </c>
    </row>
    <row r="727" spans="3:22" ht="16.5" customHeight="1">
      <c r="C727" s="8">
        <v>6218207602</v>
      </c>
      <c r="D727" s="7">
        <v>3332849</v>
      </c>
      <c r="E727" s="12"/>
      <c r="G727" s="7" t="s">
        <v>36094</v>
      </c>
      <c r="H727" s="7" t="s">
        <v>36091</v>
      </c>
      <c r="I727" s="7" t="s">
        <v>5955</v>
      </c>
      <c r="J727" s="7" t="s">
        <v>36095</v>
      </c>
      <c r="K727" s="7" t="s">
        <v>36096</v>
      </c>
      <c r="L727" s="7" t="s">
        <v>45</v>
      </c>
      <c r="M727" s="7" t="s">
        <v>33060</v>
      </c>
      <c r="N727" s="7" t="s">
        <v>47</v>
      </c>
      <c r="O727" s="7">
        <v>10</v>
      </c>
      <c r="P727" s="7" t="s">
        <v>105</v>
      </c>
      <c r="Q727" s="7">
        <v>86100</v>
      </c>
      <c r="S727" s="7" t="s">
        <v>5955</v>
      </c>
      <c r="T727" s="7">
        <v>20050623</v>
      </c>
      <c r="U727" s="7">
        <v>77</v>
      </c>
      <c r="V727" s="7">
        <v>201903</v>
      </c>
    </row>
    <row r="728" spans="3:22" ht="16.5" customHeight="1">
      <c r="C728" s="8">
        <v>6078213919</v>
      </c>
      <c r="D728" s="7">
        <v>5471481</v>
      </c>
      <c r="E728" s="12"/>
      <c r="G728" s="7" t="s">
        <v>36097</v>
      </c>
      <c r="H728" s="7" t="s">
        <v>22777</v>
      </c>
      <c r="I728" s="7" t="s">
        <v>5955</v>
      </c>
      <c r="J728" s="7" t="s">
        <v>36098</v>
      </c>
      <c r="K728" s="7" t="s">
        <v>36099</v>
      </c>
      <c r="L728" s="7" t="s">
        <v>45</v>
      </c>
      <c r="M728" s="7" t="s">
        <v>33060</v>
      </c>
      <c r="N728" s="7" t="s">
        <v>47</v>
      </c>
      <c r="O728" s="7">
        <v>10</v>
      </c>
      <c r="P728" s="7" t="s">
        <v>105</v>
      </c>
      <c r="Q728" s="7">
        <v>86100</v>
      </c>
      <c r="S728" s="7" t="s">
        <v>5955</v>
      </c>
      <c r="U728" s="7">
        <v>81</v>
      </c>
      <c r="V728" s="7">
        <v>201903</v>
      </c>
    </row>
    <row r="729" spans="3:22" ht="16.5" customHeight="1">
      <c r="C729" s="8">
        <v>3048206936</v>
      </c>
      <c r="D729" s="7">
        <v>5323167</v>
      </c>
      <c r="E729" s="12"/>
      <c r="G729" s="7" t="s">
        <v>36100</v>
      </c>
      <c r="H729" s="7" t="s">
        <v>27696</v>
      </c>
      <c r="I729" s="7" t="s">
        <v>5955</v>
      </c>
      <c r="J729" s="7" t="s">
        <v>36101</v>
      </c>
      <c r="K729" s="7" t="s">
        <v>36102</v>
      </c>
      <c r="L729" s="7" t="s">
        <v>45</v>
      </c>
      <c r="M729" s="7" t="s">
        <v>33060</v>
      </c>
      <c r="N729" s="7" t="s">
        <v>47</v>
      </c>
      <c r="O729" s="7">
        <v>10</v>
      </c>
      <c r="P729" s="7" t="s">
        <v>105</v>
      </c>
      <c r="Q729" s="7">
        <v>86100</v>
      </c>
      <c r="S729" s="7" t="s">
        <v>5955</v>
      </c>
      <c r="T729" s="7">
        <v>20120203</v>
      </c>
      <c r="U729" s="7">
        <v>63</v>
      </c>
      <c r="V729" s="7">
        <v>201903</v>
      </c>
    </row>
    <row r="730" spans="3:22" ht="16.5" customHeight="1">
      <c r="C730" s="8">
        <v>6158210233</v>
      </c>
      <c r="D730" s="7">
        <v>4175883</v>
      </c>
      <c r="E730" s="12"/>
      <c r="G730" s="7" t="s">
        <v>36103</v>
      </c>
      <c r="H730" s="7" t="s">
        <v>36104</v>
      </c>
      <c r="I730" s="7" t="s">
        <v>5955</v>
      </c>
      <c r="J730" s="7" t="s">
        <v>36105</v>
      </c>
      <c r="K730" s="7" t="s">
        <v>36106</v>
      </c>
      <c r="L730" s="7" t="s">
        <v>45</v>
      </c>
      <c r="M730" s="7" t="s">
        <v>33060</v>
      </c>
      <c r="N730" s="7" t="s">
        <v>47</v>
      </c>
      <c r="O730" s="7">
        <v>10</v>
      </c>
      <c r="P730" s="7" t="s">
        <v>105</v>
      </c>
      <c r="Q730" s="7">
        <v>86100</v>
      </c>
      <c r="S730" s="7" t="s">
        <v>5955</v>
      </c>
      <c r="U730" s="7">
        <v>107</v>
      </c>
      <c r="V730" s="7">
        <v>201903</v>
      </c>
    </row>
    <row r="731" spans="3:22" ht="16.5" customHeight="1">
      <c r="C731" s="8">
        <v>6218212143</v>
      </c>
      <c r="D731" s="7">
        <v>5826165</v>
      </c>
      <c r="E731" s="12"/>
      <c r="G731" s="7" t="s">
        <v>36107</v>
      </c>
      <c r="H731" s="7" t="s">
        <v>11380</v>
      </c>
      <c r="I731" s="7" t="s">
        <v>5955</v>
      </c>
      <c r="J731" s="7" t="s">
        <v>36108</v>
      </c>
      <c r="K731" s="7" t="s">
        <v>36109</v>
      </c>
      <c r="L731" s="7" t="s">
        <v>45</v>
      </c>
      <c r="M731" s="7" t="s">
        <v>33060</v>
      </c>
      <c r="N731" s="7" t="s">
        <v>47</v>
      </c>
      <c r="O731" s="7">
        <v>10</v>
      </c>
      <c r="P731" s="7" t="s">
        <v>105</v>
      </c>
      <c r="Q731" s="7">
        <v>86100</v>
      </c>
      <c r="S731" s="7" t="s">
        <v>5955</v>
      </c>
      <c r="U731" s="7">
        <v>88</v>
      </c>
      <c r="V731" s="7">
        <v>201903</v>
      </c>
    </row>
    <row r="732" spans="3:22" ht="16.5" customHeight="1">
      <c r="C732" s="8">
        <v>6098206199</v>
      </c>
      <c r="D732" s="7">
        <v>3131432</v>
      </c>
      <c r="E732" s="12"/>
      <c r="G732" s="7" t="s">
        <v>36110</v>
      </c>
      <c r="H732" s="7" t="s">
        <v>36111</v>
      </c>
      <c r="I732" s="7" t="s">
        <v>36112</v>
      </c>
      <c r="J732" s="7" t="s">
        <v>36113</v>
      </c>
      <c r="K732" s="7" t="s">
        <v>36114</v>
      </c>
      <c r="L732" s="7" t="s">
        <v>45</v>
      </c>
      <c r="M732" s="7" t="s">
        <v>33060</v>
      </c>
      <c r="N732" s="7" t="s">
        <v>47</v>
      </c>
      <c r="O732" s="7">
        <v>10</v>
      </c>
      <c r="P732" s="7" t="s">
        <v>105</v>
      </c>
      <c r="Q732" s="7">
        <v>86100</v>
      </c>
      <c r="S732" s="7" t="s">
        <v>5955</v>
      </c>
      <c r="U732" s="7">
        <v>75</v>
      </c>
      <c r="V732" s="7">
        <v>201903</v>
      </c>
    </row>
    <row r="733" spans="3:22" ht="16.5" customHeight="1">
      <c r="C733" s="8">
        <v>5038213000</v>
      </c>
      <c r="D733" s="7">
        <v>5269904</v>
      </c>
      <c r="E733" s="12"/>
      <c r="G733" s="7" t="s">
        <v>36115</v>
      </c>
      <c r="H733" s="7" t="s">
        <v>9411</v>
      </c>
      <c r="I733" s="7" t="s">
        <v>36116</v>
      </c>
      <c r="J733" s="7" t="s">
        <v>36117</v>
      </c>
      <c r="K733" s="7" t="s">
        <v>36118</v>
      </c>
      <c r="L733" s="7" t="s">
        <v>45</v>
      </c>
      <c r="M733" s="7" t="s">
        <v>33060</v>
      </c>
      <c r="N733" s="7" t="s">
        <v>47</v>
      </c>
      <c r="O733" s="7">
        <v>10</v>
      </c>
      <c r="P733" s="7" t="s">
        <v>105</v>
      </c>
      <c r="Q733" s="7">
        <v>86100</v>
      </c>
      <c r="S733" s="7" t="s">
        <v>5955</v>
      </c>
      <c r="T733" s="7">
        <v>20070501</v>
      </c>
      <c r="U733" s="7">
        <v>154</v>
      </c>
      <c r="V733" s="7">
        <v>201604</v>
      </c>
    </row>
    <row r="734" spans="3:22" ht="16.5" customHeight="1">
      <c r="C734" s="8">
        <v>6098209032</v>
      </c>
      <c r="D734" s="7">
        <v>2434411</v>
      </c>
      <c r="E734" s="12"/>
      <c r="G734" s="7" t="s">
        <v>36119</v>
      </c>
      <c r="H734" s="7" t="s">
        <v>36091</v>
      </c>
      <c r="I734" s="7" t="s">
        <v>5955</v>
      </c>
      <c r="J734" s="7" t="s">
        <v>36120</v>
      </c>
      <c r="K734" s="7" t="s">
        <v>36121</v>
      </c>
      <c r="L734" s="7" t="s">
        <v>45</v>
      </c>
      <c r="M734" s="7" t="s">
        <v>33060</v>
      </c>
      <c r="N734" s="7" t="s">
        <v>47</v>
      </c>
      <c r="O734" s="7">
        <v>10</v>
      </c>
      <c r="P734" s="7" t="s">
        <v>105</v>
      </c>
      <c r="Q734" s="7">
        <v>86100</v>
      </c>
      <c r="S734" s="7" t="s">
        <v>5955</v>
      </c>
      <c r="U734" s="7">
        <v>60</v>
      </c>
      <c r="V734" s="7">
        <v>201903</v>
      </c>
    </row>
    <row r="735" spans="3:22" ht="16.5" customHeight="1">
      <c r="C735" s="8">
        <v>5128265725</v>
      </c>
      <c r="D735" s="7">
        <v>4728873</v>
      </c>
      <c r="E735" s="12"/>
      <c r="G735" s="7" t="s">
        <v>36122</v>
      </c>
      <c r="H735" s="7" t="s">
        <v>196</v>
      </c>
      <c r="I735" s="7" t="s">
        <v>5955</v>
      </c>
      <c r="J735" s="7" t="s">
        <v>36123</v>
      </c>
      <c r="K735" s="7" t="s">
        <v>36124</v>
      </c>
      <c r="L735" s="7" t="s">
        <v>45</v>
      </c>
      <c r="M735" s="7" t="s">
        <v>33060</v>
      </c>
      <c r="N735" s="7" t="s">
        <v>47</v>
      </c>
      <c r="O735" s="7">
        <v>10</v>
      </c>
      <c r="P735" s="7" t="s">
        <v>105</v>
      </c>
      <c r="Q735" s="7">
        <v>86100</v>
      </c>
      <c r="S735" s="7" t="s">
        <v>5955</v>
      </c>
      <c r="T735" s="7">
        <v>20090301</v>
      </c>
      <c r="U735" s="7">
        <v>89</v>
      </c>
      <c r="V735" s="7">
        <v>201903</v>
      </c>
    </row>
    <row r="736" spans="3:22" ht="16.5" customHeight="1">
      <c r="C736" s="8">
        <v>1328201637</v>
      </c>
      <c r="D736" s="7">
        <v>3235685</v>
      </c>
      <c r="E736" s="12"/>
      <c r="G736" s="7" t="s">
        <v>36125</v>
      </c>
      <c r="I736" s="7" t="s">
        <v>5955</v>
      </c>
      <c r="J736" s="7" t="s">
        <v>36126</v>
      </c>
      <c r="K736" s="7" t="s">
        <v>36127</v>
      </c>
      <c r="L736" s="7" t="s">
        <v>45</v>
      </c>
      <c r="M736" s="7" t="s">
        <v>33060</v>
      </c>
      <c r="N736" s="7" t="s">
        <v>47</v>
      </c>
      <c r="O736" s="7">
        <v>10</v>
      </c>
      <c r="P736" s="7" t="s">
        <v>105</v>
      </c>
      <c r="Q736" s="7">
        <v>86100</v>
      </c>
      <c r="S736" s="7" t="s">
        <v>5955</v>
      </c>
      <c r="T736" s="7">
        <v>20030101</v>
      </c>
      <c r="U736" s="7">
        <v>200</v>
      </c>
      <c r="V736" s="7">
        <v>200805</v>
      </c>
    </row>
    <row r="737" spans="3:22" ht="16.5" customHeight="1">
      <c r="C737" s="8">
        <v>4098217330</v>
      </c>
      <c r="D737" s="7">
        <v>5269972</v>
      </c>
      <c r="E737" s="12"/>
      <c r="G737" s="7" t="s">
        <v>36128</v>
      </c>
      <c r="H737" s="7" t="s">
        <v>36022</v>
      </c>
      <c r="I737" s="7" t="s">
        <v>36116</v>
      </c>
      <c r="J737" s="7" t="s">
        <v>36129</v>
      </c>
      <c r="K737" s="7" t="s">
        <v>36130</v>
      </c>
      <c r="L737" s="7" t="s">
        <v>45</v>
      </c>
      <c r="M737" s="7" t="s">
        <v>33060</v>
      </c>
      <c r="N737" s="7" t="s">
        <v>47</v>
      </c>
      <c r="O737" s="7">
        <v>10</v>
      </c>
      <c r="P737" s="7" t="s">
        <v>105</v>
      </c>
      <c r="Q737" s="7">
        <v>86100</v>
      </c>
      <c r="S737" s="7" t="s">
        <v>5955</v>
      </c>
      <c r="T737" s="7">
        <v>20130227</v>
      </c>
      <c r="U737" s="7">
        <v>131</v>
      </c>
      <c r="V737" s="7">
        <v>201903</v>
      </c>
    </row>
    <row r="738" spans="3:22" ht="16.5" customHeight="1">
      <c r="C738" s="8">
        <v>6128266117</v>
      </c>
      <c r="D738" s="7">
        <v>3133626</v>
      </c>
      <c r="E738" s="12"/>
      <c r="G738" s="7" t="s">
        <v>36131</v>
      </c>
      <c r="H738" s="7" t="s">
        <v>36132</v>
      </c>
      <c r="I738" s="7" t="s">
        <v>36133</v>
      </c>
      <c r="J738" s="7" t="s">
        <v>36134</v>
      </c>
      <c r="K738" s="7" t="s">
        <v>36135</v>
      </c>
      <c r="L738" s="7" t="s">
        <v>45</v>
      </c>
      <c r="M738" s="7" t="s">
        <v>33060</v>
      </c>
      <c r="N738" s="7" t="s">
        <v>47</v>
      </c>
      <c r="O738" s="7">
        <v>10</v>
      </c>
      <c r="P738" s="7" t="s">
        <v>105</v>
      </c>
      <c r="Q738" s="7">
        <v>86100</v>
      </c>
      <c r="S738" s="7" t="s">
        <v>5955</v>
      </c>
      <c r="T738" s="7">
        <v>20070611</v>
      </c>
      <c r="U738" s="7">
        <v>111</v>
      </c>
      <c r="V738" s="7">
        <v>201903</v>
      </c>
    </row>
    <row r="739" spans="3:22" ht="16.5" customHeight="1">
      <c r="C739" s="8">
        <v>8938200219</v>
      </c>
      <c r="D739" s="7">
        <v>9405256</v>
      </c>
      <c r="E739" s="12"/>
      <c r="G739" s="7" t="s">
        <v>36136</v>
      </c>
      <c r="H739" s="7" t="s">
        <v>36137</v>
      </c>
      <c r="I739" s="7" t="s">
        <v>36018</v>
      </c>
      <c r="K739" s="7" t="s">
        <v>36138</v>
      </c>
      <c r="L739" s="7" t="s">
        <v>45</v>
      </c>
      <c r="M739" s="7" t="s">
        <v>33060</v>
      </c>
      <c r="N739" s="7" t="s">
        <v>47</v>
      </c>
      <c r="O739" s="7">
        <v>10</v>
      </c>
      <c r="P739" s="7" t="s">
        <v>105</v>
      </c>
      <c r="Q739" s="7">
        <v>86100</v>
      </c>
      <c r="S739" s="7" t="s">
        <v>5955</v>
      </c>
      <c r="U739" s="7">
        <v>52</v>
      </c>
      <c r="V739" s="7">
        <v>202211</v>
      </c>
    </row>
    <row r="740" spans="3:22" ht="16.5" customHeight="1">
      <c r="C740" s="8">
        <v>1318214366</v>
      </c>
      <c r="D740" s="7">
        <v>5814445</v>
      </c>
      <c r="E740" s="12"/>
      <c r="G740" s="7" t="s">
        <v>36139</v>
      </c>
      <c r="H740" s="7" t="s">
        <v>36140</v>
      </c>
      <c r="I740" s="7" t="s">
        <v>36116</v>
      </c>
      <c r="J740" s="7" t="s">
        <v>36141</v>
      </c>
      <c r="K740" s="7" t="s">
        <v>36142</v>
      </c>
      <c r="L740" s="7" t="s">
        <v>45</v>
      </c>
      <c r="M740" s="7" t="s">
        <v>33060</v>
      </c>
      <c r="N740" s="7" t="s">
        <v>47</v>
      </c>
      <c r="O740" s="7">
        <v>10</v>
      </c>
      <c r="P740" s="7" t="s">
        <v>105</v>
      </c>
      <c r="Q740" s="7">
        <v>86100</v>
      </c>
      <c r="S740" s="7" t="s">
        <v>5955</v>
      </c>
      <c r="T740" s="7">
        <v>20101101</v>
      </c>
      <c r="U740" s="7">
        <v>111</v>
      </c>
      <c r="V740" s="7">
        <v>201903</v>
      </c>
    </row>
    <row r="741" spans="3:22" ht="16.5" customHeight="1">
      <c r="C741" s="8">
        <v>1298305269</v>
      </c>
      <c r="D741" s="7">
        <v>3233698</v>
      </c>
      <c r="E741" s="12"/>
      <c r="G741" s="7" t="s">
        <v>36143</v>
      </c>
      <c r="H741" s="7" t="s">
        <v>36144</v>
      </c>
      <c r="I741" s="7" t="s">
        <v>36145</v>
      </c>
      <c r="J741" s="7" t="s">
        <v>36146</v>
      </c>
      <c r="K741" s="7" t="s">
        <v>36147</v>
      </c>
      <c r="L741" s="7" t="s">
        <v>45</v>
      </c>
      <c r="M741" s="7" t="s">
        <v>33060</v>
      </c>
      <c r="N741" s="7" t="s">
        <v>47</v>
      </c>
      <c r="O741" s="7">
        <v>10</v>
      </c>
      <c r="P741" s="7" t="s">
        <v>105</v>
      </c>
      <c r="Q741" s="7">
        <v>86100</v>
      </c>
      <c r="S741" s="7" t="s">
        <v>5955</v>
      </c>
      <c r="T741" s="7">
        <v>20030201</v>
      </c>
      <c r="U741" s="7">
        <v>53</v>
      </c>
      <c r="V741" s="7">
        <v>201903</v>
      </c>
    </row>
    <row r="742" spans="3:22" ht="16.5" customHeight="1">
      <c r="C742" s="8">
        <v>6068207016</v>
      </c>
      <c r="D742" s="7">
        <v>3127806</v>
      </c>
      <c r="E742" s="12"/>
      <c r="G742" s="7" t="s">
        <v>14459</v>
      </c>
      <c r="H742" s="7" t="s">
        <v>36148</v>
      </c>
      <c r="I742" s="7" t="s">
        <v>36149</v>
      </c>
      <c r="J742" s="7" t="s">
        <v>36150</v>
      </c>
      <c r="K742" s="7" t="s">
        <v>36151</v>
      </c>
      <c r="L742" s="7" t="s">
        <v>45</v>
      </c>
      <c r="M742" s="7" t="s">
        <v>33060</v>
      </c>
      <c r="N742" s="7" t="s">
        <v>47</v>
      </c>
      <c r="O742" s="7">
        <v>10</v>
      </c>
      <c r="P742" s="7" t="s">
        <v>105</v>
      </c>
      <c r="Q742" s="7">
        <v>86100</v>
      </c>
      <c r="S742" s="7" t="s">
        <v>5955</v>
      </c>
      <c r="T742" s="7">
        <v>20040501</v>
      </c>
      <c r="U742" s="7">
        <v>50</v>
      </c>
      <c r="V742" s="7">
        <v>201903</v>
      </c>
    </row>
    <row r="743" spans="3:22" ht="16.5" customHeight="1">
      <c r="C743" s="8">
        <v>5108207490</v>
      </c>
      <c r="D743" s="7">
        <v>5909062</v>
      </c>
      <c r="E743" s="12"/>
      <c r="G743" s="7" t="s">
        <v>36152</v>
      </c>
      <c r="H743" s="7" t="s">
        <v>36153</v>
      </c>
      <c r="I743" s="7" t="s">
        <v>5955</v>
      </c>
      <c r="J743" s="7" t="s">
        <v>36154</v>
      </c>
      <c r="K743" s="7" t="s">
        <v>36155</v>
      </c>
      <c r="L743" s="7" t="s">
        <v>45</v>
      </c>
      <c r="M743" s="7" t="s">
        <v>33060</v>
      </c>
      <c r="N743" s="7" t="s">
        <v>47</v>
      </c>
      <c r="O743" s="7">
        <v>10</v>
      </c>
      <c r="P743" s="7" t="s">
        <v>105</v>
      </c>
      <c r="Q743" s="7">
        <v>86100</v>
      </c>
      <c r="S743" s="7" t="s">
        <v>5955</v>
      </c>
      <c r="T743" s="7">
        <v>20130806</v>
      </c>
      <c r="U743" s="7">
        <v>57</v>
      </c>
      <c r="V743" s="7">
        <v>201903</v>
      </c>
    </row>
    <row r="744" spans="3:22" ht="16.5" customHeight="1">
      <c r="C744" s="8">
        <v>1288304554</v>
      </c>
      <c r="D744" s="7">
        <v>3066161</v>
      </c>
      <c r="E744" s="12"/>
      <c r="G744" s="7" t="s">
        <v>36156</v>
      </c>
      <c r="H744" s="7" t="s">
        <v>32920</v>
      </c>
      <c r="I744" s="7" t="s">
        <v>36157</v>
      </c>
      <c r="J744" s="7" t="s">
        <v>36158</v>
      </c>
      <c r="K744" s="7" t="s">
        <v>36159</v>
      </c>
      <c r="L744" s="7" t="s">
        <v>45</v>
      </c>
      <c r="M744" s="7" t="s">
        <v>33060</v>
      </c>
      <c r="N744" s="7" t="s">
        <v>47</v>
      </c>
      <c r="O744" s="7">
        <v>10</v>
      </c>
      <c r="P744" s="7" t="s">
        <v>105</v>
      </c>
      <c r="Q744" s="7">
        <v>86100</v>
      </c>
      <c r="S744" s="7" t="s">
        <v>5955</v>
      </c>
      <c r="U744" s="7">
        <v>150</v>
      </c>
      <c r="V744" s="7">
        <v>200803</v>
      </c>
    </row>
    <row r="745" spans="3:22" ht="16.5" customHeight="1">
      <c r="C745" s="8">
        <v>1258210536</v>
      </c>
      <c r="D745" s="7">
        <v>5610019</v>
      </c>
      <c r="E745" s="12"/>
      <c r="G745" s="7" t="s">
        <v>36160</v>
      </c>
      <c r="H745" s="7" t="s">
        <v>32777</v>
      </c>
      <c r="I745" s="7" t="s">
        <v>5955</v>
      </c>
      <c r="J745" s="7" t="s">
        <v>36161</v>
      </c>
      <c r="K745" s="7" t="s">
        <v>36162</v>
      </c>
      <c r="L745" s="7" t="s">
        <v>45</v>
      </c>
      <c r="M745" s="7" t="s">
        <v>33060</v>
      </c>
      <c r="N745" s="7" t="s">
        <v>47</v>
      </c>
      <c r="O745" s="7">
        <v>10</v>
      </c>
      <c r="P745" s="7" t="s">
        <v>105</v>
      </c>
      <c r="Q745" s="7">
        <v>86100</v>
      </c>
      <c r="S745" s="7" t="s">
        <v>5955</v>
      </c>
      <c r="U745" s="7">
        <v>68</v>
      </c>
      <c r="V745" s="7">
        <v>201903</v>
      </c>
    </row>
    <row r="746" spans="3:22" ht="16.5" customHeight="1">
      <c r="C746" s="8">
        <v>6218212333</v>
      </c>
      <c r="D746" s="7">
        <v>5610811</v>
      </c>
      <c r="E746" s="12"/>
      <c r="G746" s="7" t="s">
        <v>36163</v>
      </c>
      <c r="H746" s="7" t="s">
        <v>36164</v>
      </c>
      <c r="I746" s="7" t="s">
        <v>5955</v>
      </c>
      <c r="J746" s="7" t="s">
        <v>36165</v>
      </c>
      <c r="K746" s="7" t="s">
        <v>36166</v>
      </c>
      <c r="L746" s="7" t="s">
        <v>45</v>
      </c>
      <c r="M746" s="7" t="s">
        <v>33060</v>
      </c>
      <c r="N746" s="7" t="s">
        <v>47</v>
      </c>
      <c r="O746" s="7">
        <v>10</v>
      </c>
      <c r="P746" s="7" t="s">
        <v>105</v>
      </c>
      <c r="Q746" s="7">
        <v>86100</v>
      </c>
      <c r="S746" s="7" t="s">
        <v>5955</v>
      </c>
      <c r="U746" s="7">
        <v>104</v>
      </c>
      <c r="V746" s="7">
        <v>201903</v>
      </c>
    </row>
    <row r="747" spans="3:22" ht="16.5" customHeight="1">
      <c r="C747" s="8">
        <v>6128206384</v>
      </c>
      <c r="D747" s="7">
        <v>3133602</v>
      </c>
      <c r="E747" s="12"/>
      <c r="G747" s="7" t="s">
        <v>36167</v>
      </c>
      <c r="H747" s="7" t="s">
        <v>36168</v>
      </c>
      <c r="I747" s="7" t="s">
        <v>36169</v>
      </c>
      <c r="J747" s="7" t="s">
        <v>36170</v>
      </c>
      <c r="K747" s="7" t="s">
        <v>36171</v>
      </c>
      <c r="L747" s="7" t="s">
        <v>45</v>
      </c>
      <c r="M747" s="7" t="s">
        <v>33060</v>
      </c>
      <c r="N747" s="7" t="s">
        <v>47</v>
      </c>
      <c r="O747" s="7">
        <v>10</v>
      </c>
      <c r="P747" s="7" t="s">
        <v>105</v>
      </c>
      <c r="Q747" s="7">
        <v>86100</v>
      </c>
      <c r="S747" s="7" t="s">
        <v>5955</v>
      </c>
      <c r="T747" s="7">
        <v>20070301</v>
      </c>
      <c r="U747" s="7">
        <v>89</v>
      </c>
      <c r="V747" s="7">
        <v>201903</v>
      </c>
    </row>
    <row r="748" spans="3:22" ht="16.5" customHeight="1">
      <c r="C748" s="8">
        <v>6138215305</v>
      </c>
      <c r="D748" s="7">
        <v>5217360</v>
      </c>
      <c r="E748" s="12"/>
      <c r="G748" s="7" t="s">
        <v>36172</v>
      </c>
      <c r="H748" s="7" t="s">
        <v>36173</v>
      </c>
      <c r="I748" s="7" t="s">
        <v>5955</v>
      </c>
      <c r="J748" s="7" t="s">
        <v>36174</v>
      </c>
      <c r="K748" s="7" t="s">
        <v>36175</v>
      </c>
      <c r="L748" s="7" t="s">
        <v>45</v>
      </c>
      <c r="M748" s="7" t="s">
        <v>33060</v>
      </c>
      <c r="N748" s="7" t="s">
        <v>47</v>
      </c>
      <c r="O748" s="7">
        <v>10</v>
      </c>
      <c r="P748" s="7" t="s">
        <v>105</v>
      </c>
      <c r="Q748" s="7">
        <v>86100</v>
      </c>
      <c r="S748" s="7" t="s">
        <v>5955</v>
      </c>
      <c r="T748" s="7">
        <v>20120222</v>
      </c>
      <c r="U748" s="7">
        <v>103</v>
      </c>
      <c r="V748" s="7">
        <v>201903</v>
      </c>
    </row>
    <row r="749" spans="3:22" ht="16.5" customHeight="1">
      <c r="C749" s="8">
        <v>5148211899</v>
      </c>
      <c r="D749" s="7">
        <v>5472586</v>
      </c>
      <c r="E749" s="12"/>
      <c r="G749" s="7" t="s">
        <v>36176</v>
      </c>
      <c r="H749" s="7" t="s">
        <v>36177</v>
      </c>
      <c r="I749" s="7" t="s">
        <v>36116</v>
      </c>
      <c r="J749" s="7" t="s">
        <v>36178</v>
      </c>
      <c r="K749" s="7" t="s">
        <v>36179</v>
      </c>
      <c r="L749" s="7" t="s">
        <v>45</v>
      </c>
      <c r="M749" s="7" t="s">
        <v>33060</v>
      </c>
      <c r="N749" s="7" t="s">
        <v>47</v>
      </c>
      <c r="O749" s="7">
        <v>10</v>
      </c>
      <c r="P749" s="7" t="s">
        <v>105</v>
      </c>
      <c r="Q749" s="7">
        <v>86100</v>
      </c>
      <c r="S749" s="7" t="s">
        <v>5955</v>
      </c>
      <c r="T749" s="7">
        <v>20090301</v>
      </c>
      <c r="U749" s="7">
        <v>79</v>
      </c>
      <c r="V749" s="7">
        <v>201903</v>
      </c>
    </row>
    <row r="750" spans="3:22" ht="16.5" customHeight="1">
      <c r="C750" s="8">
        <v>1268263128</v>
      </c>
      <c r="D750" s="7">
        <v>3231820</v>
      </c>
      <c r="E750" s="12"/>
      <c r="G750" s="7" t="s">
        <v>36180</v>
      </c>
      <c r="H750" s="7" t="s">
        <v>5943</v>
      </c>
      <c r="I750" s="7" t="s">
        <v>36181</v>
      </c>
      <c r="J750" s="7" t="s">
        <v>36182</v>
      </c>
      <c r="K750" s="7" t="s">
        <v>36183</v>
      </c>
      <c r="L750" s="7" t="s">
        <v>45</v>
      </c>
      <c r="M750" s="7" t="s">
        <v>33060</v>
      </c>
      <c r="N750" s="7" t="s">
        <v>47</v>
      </c>
      <c r="O750" s="7">
        <v>10</v>
      </c>
      <c r="P750" s="7" t="s">
        <v>105</v>
      </c>
      <c r="Q750" s="7">
        <v>86100</v>
      </c>
      <c r="S750" s="7" t="s">
        <v>5955</v>
      </c>
      <c r="T750" s="7">
        <v>20021201</v>
      </c>
      <c r="U750" s="7">
        <v>55</v>
      </c>
      <c r="V750" s="7">
        <v>200710</v>
      </c>
    </row>
    <row r="751" spans="3:22" ht="16.5" customHeight="1">
      <c r="C751" s="8">
        <v>3128211240</v>
      </c>
      <c r="D751" s="7">
        <v>2630403</v>
      </c>
      <c r="E751" s="12"/>
      <c r="G751" s="7" t="s">
        <v>36184</v>
      </c>
      <c r="H751" s="7" t="s">
        <v>9032</v>
      </c>
      <c r="I751" s="7" t="s">
        <v>36185</v>
      </c>
      <c r="J751" s="7" t="s">
        <v>36186</v>
      </c>
      <c r="K751" s="7" t="s">
        <v>36187</v>
      </c>
      <c r="L751" s="7" t="s">
        <v>45</v>
      </c>
      <c r="M751" s="7" t="s">
        <v>33060</v>
      </c>
      <c r="N751" s="7" t="s">
        <v>47</v>
      </c>
      <c r="O751" s="7">
        <v>10</v>
      </c>
      <c r="P751" s="7" t="s">
        <v>105</v>
      </c>
      <c r="Q751" s="7">
        <v>86100</v>
      </c>
      <c r="S751" s="7" t="s">
        <v>5955</v>
      </c>
      <c r="T751" s="7">
        <v>20051101</v>
      </c>
      <c r="U751" s="7">
        <v>53</v>
      </c>
      <c r="V751" s="7">
        <v>201903</v>
      </c>
    </row>
    <row r="752" spans="3:22" ht="16.5" customHeight="1">
      <c r="C752" s="8">
        <v>6068212144</v>
      </c>
      <c r="D752" s="7">
        <v>5591365</v>
      </c>
      <c r="E752" s="12"/>
      <c r="G752" s="7" t="s">
        <v>36188</v>
      </c>
      <c r="H752" s="7" t="s">
        <v>36189</v>
      </c>
      <c r="I752" s="7" t="s">
        <v>5955</v>
      </c>
      <c r="J752" s="7" t="s">
        <v>36190</v>
      </c>
      <c r="K752" s="7" t="s">
        <v>36191</v>
      </c>
      <c r="L752" s="7" t="s">
        <v>45</v>
      </c>
      <c r="M752" s="7" t="s">
        <v>33060</v>
      </c>
      <c r="N752" s="7" t="s">
        <v>47</v>
      </c>
      <c r="O752" s="7">
        <v>10</v>
      </c>
      <c r="P752" s="7" t="s">
        <v>105</v>
      </c>
      <c r="Q752" s="7">
        <v>86100</v>
      </c>
      <c r="S752" s="7" t="s">
        <v>5955</v>
      </c>
      <c r="T752" s="7">
        <v>20120509</v>
      </c>
      <c r="U752" s="7">
        <v>55</v>
      </c>
      <c r="V752" s="7">
        <v>201903</v>
      </c>
    </row>
    <row r="753" spans="3:22" ht="16.5" customHeight="1">
      <c r="C753" s="8">
        <v>2238302981</v>
      </c>
      <c r="D753" s="7">
        <v>3093292</v>
      </c>
      <c r="E753" s="12"/>
      <c r="G753" s="7" t="s">
        <v>36192</v>
      </c>
      <c r="H753" s="7" t="s">
        <v>3693</v>
      </c>
      <c r="I753" s="7" t="s">
        <v>36193</v>
      </c>
      <c r="J753" s="7" t="s">
        <v>36194</v>
      </c>
      <c r="K753" s="7" t="s">
        <v>36195</v>
      </c>
      <c r="L753" s="7" t="s">
        <v>45</v>
      </c>
      <c r="M753" s="7" t="s">
        <v>33060</v>
      </c>
      <c r="N753" s="7" t="s">
        <v>47</v>
      </c>
      <c r="O753" s="7">
        <v>10</v>
      </c>
      <c r="P753" s="7" t="s">
        <v>105</v>
      </c>
      <c r="Q753" s="7">
        <v>86100</v>
      </c>
      <c r="S753" s="7" t="s">
        <v>5955</v>
      </c>
      <c r="U753" s="7">
        <v>100</v>
      </c>
      <c r="V753" s="7">
        <v>200803</v>
      </c>
    </row>
    <row r="754" spans="3:22" ht="16.5" customHeight="1">
      <c r="C754" s="8">
        <v>6078264626</v>
      </c>
      <c r="D754" s="7">
        <v>3319947</v>
      </c>
      <c r="E754" s="12"/>
      <c r="G754" s="7" t="s">
        <v>36196</v>
      </c>
      <c r="H754" s="7" t="s">
        <v>9425</v>
      </c>
      <c r="I754" s="7" t="s">
        <v>5955</v>
      </c>
      <c r="J754" s="7" t="s">
        <v>36197</v>
      </c>
      <c r="K754" s="7" t="s">
        <v>36198</v>
      </c>
      <c r="L754" s="7" t="s">
        <v>45</v>
      </c>
      <c r="M754" s="7" t="s">
        <v>33060</v>
      </c>
      <c r="N754" s="7" t="s">
        <v>47</v>
      </c>
      <c r="O754" s="7">
        <v>10</v>
      </c>
      <c r="P754" s="7" t="s">
        <v>105</v>
      </c>
      <c r="Q754" s="7">
        <v>86100</v>
      </c>
      <c r="S754" s="7" t="s">
        <v>5955</v>
      </c>
      <c r="T754" s="7">
        <v>20071016</v>
      </c>
      <c r="U754" s="7">
        <v>62</v>
      </c>
      <c r="V754" s="7">
        <v>201903</v>
      </c>
    </row>
    <row r="755" spans="3:22" ht="16.5" customHeight="1">
      <c r="C755" s="8">
        <v>6138210450</v>
      </c>
      <c r="D755" s="7">
        <v>5141032</v>
      </c>
      <c r="E755" s="12"/>
      <c r="G755" s="7" t="s">
        <v>36199</v>
      </c>
      <c r="H755" s="7" t="s">
        <v>36200</v>
      </c>
      <c r="I755" s="7" t="s">
        <v>5955</v>
      </c>
      <c r="J755" s="7" t="s">
        <v>36201</v>
      </c>
      <c r="K755" s="7" t="s">
        <v>36202</v>
      </c>
      <c r="L755" s="7" t="s">
        <v>45</v>
      </c>
      <c r="M755" s="7" t="s">
        <v>33060</v>
      </c>
      <c r="N755" s="7" t="s">
        <v>47</v>
      </c>
      <c r="O755" s="7">
        <v>10</v>
      </c>
      <c r="P755" s="7" t="s">
        <v>105</v>
      </c>
      <c r="Q755" s="7">
        <v>86100</v>
      </c>
      <c r="S755" s="7" t="s">
        <v>5955</v>
      </c>
      <c r="U755" s="7">
        <v>62</v>
      </c>
      <c r="V755" s="7">
        <v>201903</v>
      </c>
    </row>
    <row r="756" spans="3:22" ht="16.5" customHeight="1">
      <c r="C756" s="8">
        <v>5158206351</v>
      </c>
      <c r="D756" s="7">
        <v>2772996</v>
      </c>
      <c r="E756" s="12"/>
      <c r="G756" s="7" t="s">
        <v>36203</v>
      </c>
      <c r="H756" s="7" t="s">
        <v>36204</v>
      </c>
      <c r="I756" s="7" t="s">
        <v>36205</v>
      </c>
      <c r="J756" s="7" t="s">
        <v>36206</v>
      </c>
      <c r="K756" s="7" t="s">
        <v>36207</v>
      </c>
      <c r="L756" s="7" t="s">
        <v>45</v>
      </c>
      <c r="M756" s="7" t="s">
        <v>33060</v>
      </c>
      <c r="N756" s="7" t="s">
        <v>47</v>
      </c>
      <c r="O756" s="7">
        <v>10</v>
      </c>
      <c r="P756" s="7" t="s">
        <v>105</v>
      </c>
      <c r="Q756" s="7">
        <v>86100</v>
      </c>
      <c r="S756" s="7" t="s">
        <v>5955</v>
      </c>
      <c r="T756" s="7">
        <v>20030101</v>
      </c>
      <c r="U756" s="7">
        <v>104</v>
      </c>
      <c r="V756" s="7">
        <v>201903</v>
      </c>
    </row>
    <row r="757" spans="3:22" ht="16.5" customHeight="1">
      <c r="C757" s="8">
        <v>1358213452</v>
      </c>
      <c r="D757" s="7">
        <v>3305223</v>
      </c>
      <c r="E757" s="12"/>
      <c r="G757" s="7" t="s">
        <v>36208</v>
      </c>
      <c r="H757" s="7" t="s">
        <v>9462</v>
      </c>
      <c r="I757" s="7" t="s">
        <v>36116</v>
      </c>
      <c r="J757" s="7" t="s">
        <v>36209</v>
      </c>
      <c r="K757" s="7" t="s">
        <v>36210</v>
      </c>
      <c r="L757" s="7" t="s">
        <v>45</v>
      </c>
      <c r="M757" s="7" t="s">
        <v>33060</v>
      </c>
      <c r="N757" s="7" t="s">
        <v>47</v>
      </c>
      <c r="O757" s="7">
        <v>10</v>
      </c>
      <c r="P757" s="7" t="s">
        <v>105</v>
      </c>
      <c r="Q757" s="7">
        <v>86101</v>
      </c>
      <c r="S757" s="7" t="s">
        <v>615</v>
      </c>
      <c r="U757" s="7">
        <v>136</v>
      </c>
      <c r="V757" s="7">
        <v>201903</v>
      </c>
    </row>
    <row r="758" spans="3:22" ht="16.5" customHeight="1">
      <c r="C758" s="8">
        <v>2738200017</v>
      </c>
      <c r="D758" s="7">
        <v>6409232</v>
      </c>
      <c r="E758" s="12"/>
      <c r="G758" s="7" t="s">
        <v>36211</v>
      </c>
      <c r="H758" s="7" t="s">
        <v>32873</v>
      </c>
      <c r="J758" s="7" t="s">
        <v>36212</v>
      </c>
      <c r="K758" s="7" t="s">
        <v>36213</v>
      </c>
      <c r="L758" s="7" t="s">
        <v>45</v>
      </c>
      <c r="M758" s="7" t="s">
        <v>33060</v>
      </c>
      <c r="N758" s="7" t="s">
        <v>47</v>
      </c>
      <c r="O758" s="7">
        <v>10</v>
      </c>
      <c r="P758" s="7" t="s">
        <v>105</v>
      </c>
      <c r="Q758" s="7">
        <v>86101</v>
      </c>
      <c r="S758" s="7" t="s">
        <v>615</v>
      </c>
      <c r="T758" s="7">
        <v>20150303</v>
      </c>
      <c r="U758" s="7">
        <v>378</v>
      </c>
      <c r="V758" s="7">
        <v>201903</v>
      </c>
    </row>
    <row r="759" spans="3:22" ht="16.5" customHeight="1">
      <c r="C759" s="8">
        <v>1228269659</v>
      </c>
      <c r="D759" s="7">
        <v>5416189</v>
      </c>
      <c r="E759" s="12"/>
      <c r="G759" s="7" t="s">
        <v>36214</v>
      </c>
      <c r="H759" s="7" t="s">
        <v>7297</v>
      </c>
      <c r="I759" s="7" t="s">
        <v>615</v>
      </c>
      <c r="J759" s="7" t="s">
        <v>36215</v>
      </c>
      <c r="K759" s="7" t="s">
        <v>36216</v>
      </c>
      <c r="L759" s="7" t="s">
        <v>45</v>
      </c>
      <c r="M759" s="7" t="s">
        <v>33060</v>
      </c>
      <c r="N759" s="7" t="s">
        <v>47</v>
      </c>
      <c r="O759" s="7">
        <v>10</v>
      </c>
      <c r="P759" s="7" t="s">
        <v>105</v>
      </c>
      <c r="Q759" s="7">
        <v>86101</v>
      </c>
      <c r="S759" s="7" t="s">
        <v>615</v>
      </c>
      <c r="T759" s="7">
        <v>20091015</v>
      </c>
      <c r="U759" s="7">
        <v>65</v>
      </c>
      <c r="V759" s="7">
        <v>201903</v>
      </c>
    </row>
    <row r="760" spans="3:22" ht="16.5" customHeight="1">
      <c r="C760" s="8">
        <v>5118205011</v>
      </c>
      <c r="D760" s="7">
        <v>3256472</v>
      </c>
      <c r="E760" s="12"/>
      <c r="G760" s="7" t="s">
        <v>36217</v>
      </c>
      <c r="H760" s="7" t="s">
        <v>36218</v>
      </c>
      <c r="I760" s="7" t="s">
        <v>16354</v>
      </c>
      <c r="J760" s="7" t="s">
        <v>36219</v>
      </c>
      <c r="K760" s="7" t="s">
        <v>36220</v>
      </c>
      <c r="L760" s="7" t="s">
        <v>45</v>
      </c>
      <c r="M760" s="7" t="s">
        <v>33060</v>
      </c>
      <c r="N760" s="7" t="s">
        <v>47</v>
      </c>
      <c r="O760" s="7">
        <v>10</v>
      </c>
      <c r="P760" s="7" t="s">
        <v>105</v>
      </c>
      <c r="Q760" s="7">
        <v>86101</v>
      </c>
      <c r="S760" s="7" t="s">
        <v>615</v>
      </c>
      <c r="T760" s="7">
        <v>20071001</v>
      </c>
      <c r="U760" s="7">
        <v>63</v>
      </c>
      <c r="V760" s="7">
        <v>201903</v>
      </c>
    </row>
    <row r="761" spans="3:22" ht="16.5" customHeight="1">
      <c r="C761" s="8">
        <v>2158211895</v>
      </c>
      <c r="D761" s="7">
        <v>3242969</v>
      </c>
      <c r="E761" s="12"/>
      <c r="G761" s="7" t="s">
        <v>36221</v>
      </c>
      <c r="H761" s="7" t="s">
        <v>36222</v>
      </c>
      <c r="I761" s="7" t="s">
        <v>36223</v>
      </c>
      <c r="J761" s="7" t="s">
        <v>36224</v>
      </c>
      <c r="K761" s="7" t="s">
        <v>36225</v>
      </c>
      <c r="L761" s="7" t="s">
        <v>45</v>
      </c>
      <c r="M761" s="7" t="s">
        <v>33060</v>
      </c>
      <c r="N761" s="7" t="s">
        <v>47</v>
      </c>
      <c r="O761" s="7">
        <v>10</v>
      </c>
      <c r="P761" s="7" t="s">
        <v>105</v>
      </c>
      <c r="Q761" s="7">
        <v>86101</v>
      </c>
      <c r="S761" s="7" t="s">
        <v>615</v>
      </c>
      <c r="T761" s="7">
        <v>20080601</v>
      </c>
      <c r="U761" s="7">
        <v>64</v>
      </c>
      <c r="V761" s="7">
        <v>201903</v>
      </c>
    </row>
    <row r="762" spans="3:22" ht="16.5" customHeight="1">
      <c r="C762" s="8">
        <v>2108300309</v>
      </c>
      <c r="D762" s="7">
        <v>2344657</v>
      </c>
      <c r="E762" s="12"/>
      <c r="G762" s="7" t="s">
        <v>36226</v>
      </c>
      <c r="H762" s="7" t="s">
        <v>36227</v>
      </c>
      <c r="I762" s="7" t="s">
        <v>5955</v>
      </c>
      <c r="J762" s="7" t="s">
        <v>36228</v>
      </c>
      <c r="K762" s="7" t="s">
        <v>36229</v>
      </c>
      <c r="L762" s="7" t="s">
        <v>45</v>
      </c>
      <c r="M762" s="7" t="s">
        <v>33060</v>
      </c>
      <c r="N762" s="7" t="s">
        <v>47</v>
      </c>
      <c r="O762" s="7">
        <v>10</v>
      </c>
      <c r="P762" s="7" t="s">
        <v>105</v>
      </c>
      <c r="Q762" s="7">
        <v>86101</v>
      </c>
      <c r="S762" s="7" t="s">
        <v>615</v>
      </c>
      <c r="T762" s="7">
        <v>20010801</v>
      </c>
      <c r="U762" s="7">
        <v>213</v>
      </c>
      <c r="V762" s="7">
        <v>201903</v>
      </c>
    </row>
    <row r="763" spans="3:22" ht="16.5" customHeight="1">
      <c r="C763" s="8">
        <v>1348207850</v>
      </c>
      <c r="D763" s="7">
        <v>3074846</v>
      </c>
      <c r="E763" s="12"/>
      <c r="G763" s="7" t="s">
        <v>36230</v>
      </c>
      <c r="H763" s="7" t="s">
        <v>36231</v>
      </c>
      <c r="I763" s="7" t="s">
        <v>36232</v>
      </c>
      <c r="J763" s="7" t="s">
        <v>36233</v>
      </c>
      <c r="K763" s="7" t="s">
        <v>36234</v>
      </c>
      <c r="L763" s="7" t="s">
        <v>45</v>
      </c>
      <c r="M763" s="7" t="s">
        <v>33060</v>
      </c>
      <c r="N763" s="7" t="s">
        <v>47</v>
      </c>
      <c r="O763" s="7">
        <v>10</v>
      </c>
      <c r="P763" s="7" t="s">
        <v>105</v>
      </c>
      <c r="Q763" s="7">
        <v>86101</v>
      </c>
      <c r="S763" s="7" t="s">
        <v>615</v>
      </c>
      <c r="T763" s="7">
        <v>20070101</v>
      </c>
      <c r="U763" s="7">
        <v>80</v>
      </c>
      <c r="V763" s="7">
        <v>201903</v>
      </c>
    </row>
    <row r="764" spans="3:22" ht="16.5" customHeight="1">
      <c r="C764" s="8">
        <v>1178264685</v>
      </c>
      <c r="D764" s="7">
        <v>3908692</v>
      </c>
      <c r="E764" s="12"/>
      <c r="G764" s="7" t="s">
        <v>32792</v>
      </c>
      <c r="H764" s="7" t="s">
        <v>32793</v>
      </c>
      <c r="I764" s="7" t="s">
        <v>36235</v>
      </c>
      <c r="J764" s="7" t="s">
        <v>36236</v>
      </c>
      <c r="K764" s="7" t="s">
        <v>36237</v>
      </c>
      <c r="L764" s="7" t="s">
        <v>45</v>
      </c>
      <c r="M764" s="7" t="s">
        <v>33060</v>
      </c>
      <c r="N764" s="7" t="s">
        <v>47</v>
      </c>
      <c r="O764" s="7">
        <v>10</v>
      </c>
      <c r="P764" s="7" t="s">
        <v>105</v>
      </c>
      <c r="Q764" s="7">
        <v>86101</v>
      </c>
      <c r="S764" s="7" t="s">
        <v>615</v>
      </c>
      <c r="T764" s="7">
        <v>20101201</v>
      </c>
      <c r="U764" s="7">
        <v>378</v>
      </c>
      <c r="V764" s="7">
        <v>201903</v>
      </c>
    </row>
    <row r="765" spans="3:22" ht="16.5" customHeight="1">
      <c r="C765" s="8">
        <v>4038213277</v>
      </c>
      <c r="D765" s="7">
        <v>4819409</v>
      </c>
      <c r="E765" s="12"/>
      <c r="G765" s="7" t="s">
        <v>36238</v>
      </c>
      <c r="H765" s="7" t="s">
        <v>36239</v>
      </c>
      <c r="I765" s="7" t="s">
        <v>36116</v>
      </c>
      <c r="J765" s="7" t="s">
        <v>36240</v>
      </c>
      <c r="K765" s="7" t="s">
        <v>36241</v>
      </c>
      <c r="L765" s="7" t="s">
        <v>45</v>
      </c>
      <c r="M765" s="7" t="s">
        <v>33060</v>
      </c>
      <c r="N765" s="7" t="s">
        <v>47</v>
      </c>
      <c r="O765" s="7">
        <v>10</v>
      </c>
      <c r="P765" s="7" t="s">
        <v>105</v>
      </c>
      <c r="Q765" s="7">
        <v>86101</v>
      </c>
      <c r="S765" s="7" t="s">
        <v>615</v>
      </c>
      <c r="T765" s="7">
        <v>20100302</v>
      </c>
      <c r="U765" s="7">
        <v>55</v>
      </c>
      <c r="V765" s="7">
        <v>201903</v>
      </c>
    </row>
    <row r="766" spans="3:22" ht="16.5" customHeight="1">
      <c r="C766" s="8">
        <v>1308212267</v>
      </c>
      <c r="D766" s="7">
        <v>7097389</v>
      </c>
      <c r="E766" s="12"/>
      <c r="G766" s="7" t="s">
        <v>36242</v>
      </c>
      <c r="H766" s="7" t="s">
        <v>36243</v>
      </c>
      <c r="I766" s="7" t="s">
        <v>36244</v>
      </c>
      <c r="J766" s="7" t="s">
        <v>36245</v>
      </c>
      <c r="K766" s="7" t="s">
        <v>36246</v>
      </c>
      <c r="L766" s="7" t="s">
        <v>45</v>
      </c>
      <c r="M766" s="7" t="s">
        <v>33060</v>
      </c>
      <c r="N766" s="7" t="s">
        <v>47</v>
      </c>
      <c r="O766" s="7">
        <v>10</v>
      </c>
      <c r="P766" s="7" t="s">
        <v>105</v>
      </c>
      <c r="Q766" s="7">
        <v>86101</v>
      </c>
      <c r="S766" s="7" t="s">
        <v>615</v>
      </c>
      <c r="U766" s="7">
        <v>150</v>
      </c>
      <c r="V766" s="7">
        <v>202107</v>
      </c>
    </row>
    <row r="767" spans="3:22" ht="16.5" customHeight="1">
      <c r="C767" s="8">
        <v>1168220025</v>
      </c>
      <c r="D767" s="7">
        <v>8493553</v>
      </c>
      <c r="E767" s="12"/>
      <c r="G767" s="7" t="s">
        <v>36247</v>
      </c>
      <c r="H767" s="7" t="s">
        <v>22131</v>
      </c>
      <c r="I767" s="7" t="s">
        <v>36248</v>
      </c>
      <c r="K767" s="7" t="s">
        <v>5926</v>
      </c>
      <c r="L767" s="7" t="s">
        <v>45</v>
      </c>
      <c r="M767" s="7" t="s">
        <v>33060</v>
      </c>
      <c r="N767" s="7" t="s">
        <v>47</v>
      </c>
      <c r="O767" s="7">
        <v>10</v>
      </c>
      <c r="P767" s="7" t="s">
        <v>105</v>
      </c>
      <c r="Q767" s="7">
        <v>86101</v>
      </c>
      <c r="S767" s="7" t="s">
        <v>615</v>
      </c>
      <c r="U767" s="7">
        <v>229</v>
      </c>
      <c r="V767" s="7">
        <v>202211</v>
      </c>
    </row>
    <row r="768" spans="3:22" ht="16.5" customHeight="1">
      <c r="C768" s="8">
        <v>1548200021</v>
      </c>
      <c r="D768" s="7">
        <v>7237734</v>
      </c>
      <c r="E768" s="12"/>
      <c r="G768" s="7" t="s">
        <v>36249</v>
      </c>
      <c r="H768" s="7" t="s">
        <v>36250</v>
      </c>
      <c r="I768" s="7" t="s">
        <v>36251</v>
      </c>
      <c r="J768" s="7" t="s">
        <v>36252</v>
      </c>
      <c r="K768" s="7" t="s">
        <v>36253</v>
      </c>
      <c r="L768" s="7" t="s">
        <v>45</v>
      </c>
      <c r="M768" s="7" t="s">
        <v>33060</v>
      </c>
      <c r="N768" s="7" t="s">
        <v>47</v>
      </c>
      <c r="O768" s="7">
        <v>10</v>
      </c>
      <c r="P768" s="7" t="s">
        <v>105</v>
      </c>
      <c r="Q768" s="7">
        <v>86101</v>
      </c>
      <c r="S768" s="7" t="s">
        <v>615</v>
      </c>
      <c r="U768" s="7">
        <v>73</v>
      </c>
      <c r="V768" s="7">
        <v>201903</v>
      </c>
    </row>
    <row r="769" spans="3:22" ht="16.5" customHeight="1">
      <c r="C769" s="8">
        <v>2048300167</v>
      </c>
      <c r="D769" s="7">
        <v>2532874</v>
      </c>
      <c r="E769" s="12"/>
      <c r="G769" s="7" t="s">
        <v>36254</v>
      </c>
      <c r="H769" s="7" t="s">
        <v>2420</v>
      </c>
      <c r="I769" s="7" t="s">
        <v>615</v>
      </c>
      <c r="J769" s="7" t="s">
        <v>36255</v>
      </c>
      <c r="K769" s="7" t="s">
        <v>36256</v>
      </c>
      <c r="L769" s="7" t="s">
        <v>45</v>
      </c>
      <c r="M769" s="7" t="s">
        <v>33060</v>
      </c>
      <c r="N769" s="7" t="s">
        <v>47</v>
      </c>
      <c r="O769" s="7">
        <v>10</v>
      </c>
      <c r="P769" s="7" t="s">
        <v>105</v>
      </c>
      <c r="Q769" s="7">
        <v>86101</v>
      </c>
      <c r="S769" s="7" t="s">
        <v>615</v>
      </c>
      <c r="T769" s="7">
        <v>20040101</v>
      </c>
      <c r="U769" s="7">
        <v>304</v>
      </c>
      <c r="V769" s="7">
        <v>201903</v>
      </c>
    </row>
    <row r="770" spans="3:22" ht="16.5" customHeight="1">
      <c r="C770" s="8">
        <v>4118211945</v>
      </c>
      <c r="D770" s="7">
        <v>4962006</v>
      </c>
      <c r="E770" s="12"/>
      <c r="G770" s="7" t="s">
        <v>36257</v>
      </c>
      <c r="H770" s="7" t="s">
        <v>36258</v>
      </c>
      <c r="I770" s="7" t="s">
        <v>36116</v>
      </c>
      <c r="J770" s="7" t="s">
        <v>36259</v>
      </c>
      <c r="K770" s="7" t="s">
        <v>36260</v>
      </c>
      <c r="L770" s="7" t="s">
        <v>45</v>
      </c>
      <c r="M770" s="7" t="s">
        <v>33060</v>
      </c>
      <c r="N770" s="7" t="s">
        <v>47</v>
      </c>
      <c r="O770" s="7">
        <v>10</v>
      </c>
      <c r="P770" s="7" t="s">
        <v>105</v>
      </c>
      <c r="Q770" s="7">
        <v>86101</v>
      </c>
      <c r="S770" s="7" t="s">
        <v>615</v>
      </c>
      <c r="T770" s="7">
        <v>20101111</v>
      </c>
      <c r="U770" s="7">
        <v>116</v>
      </c>
      <c r="V770" s="7">
        <v>201903</v>
      </c>
    </row>
    <row r="771" spans="3:22" ht="16.5" customHeight="1">
      <c r="C771" s="8">
        <v>4078206540</v>
      </c>
      <c r="D771" s="7">
        <v>3250432</v>
      </c>
      <c r="E771" s="12"/>
      <c r="G771" s="7" t="s">
        <v>36261</v>
      </c>
      <c r="H771" s="7" t="s">
        <v>36262</v>
      </c>
      <c r="I771" s="7" t="s">
        <v>36263</v>
      </c>
      <c r="J771" s="7" t="s">
        <v>36264</v>
      </c>
      <c r="K771" s="7" t="s">
        <v>36265</v>
      </c>
      <c r="L771" s="7" t="s">
        <v>45</v>
      </c>
      <c r="M771" s="7" t="s">
        <v>33060</v>
      </c>
      <c r="N771" s="7" t="s">
        <v>47</v>
      </c>
      <c r="O771" s="7">
        <v>10</v>
      </c>
      <c r="P771" s="7" t="s">
        <v>105</v>
      </c>
      <c r="Q771" s="7">
        <v>86101</v>
      </c>
      <c r="S771" s="7" t="s">
        <v>615</v>
      </c>
      <c r="U771" s="7">
        <v>63</v>
      </c>
      <c r="V771" s="7">
        <v>201903</v>
      </c>
    </row>
    <row r="772" spans="3:22" ht="16.5" customHeight="1">
      <c r="C772" s="8">
        <v>6208209887</v>
      </c>
      <c r="D772" s="7">
        <v>7914042</v>
      </c>
      <c r="E772" s="12"/>
      <c r="G772" s="7" t="s">
        <v>36266</v>
      </c>
      <c r="H772" s="7" t="s">
        <v>36267</v>
      </c>
      <c r="I772" s="7" t="s">
        <v>36268</v>
      </c>
      <c r="J772" s="7" t="s">
        <v>36269</v>
      </c>
      <c r="K772" s="7" t="s">
        <v>36270</v>
      </c>
      <c r="L772" s="7" t="s">
        <v>45</v>
      </c>
      <c r="M772" s="7" t="s">
        <v>33060</v>
      </c>
      <c r="N772" s="7" t="s">
        <v>47</v>
      </c>
      <c r="O772" s="7">
        <v>10</v>
      </c>
      <c r="P772" s="7" t="s">
        <v>105</v>
      </c>
      <c r="Q772" s="7">
        <v>86101</v>
      </c>
      <c r="S772" s="7" t="s">
        <v>615</v>
      </c>
      <c r="U772" s="7">
        <v>224</v>
      </c>
      <c r="V772" s="7">
        <v>201903</v>
      </c>
    </row>
    <row r="773" spans="3:22" ht="16.5" customHeight="1">
      <c r="C773" s="8">
        <v>1358214067</v>
      </c>
      <c r="D773" s="7">
        <v>5354034</v>
      </c>
      <c r="E773" s="12"/>
      <c r="G773" s="7" t="s">
        <v>36271</v>
      </c>
      <c r="H773" s="7" t="s">
        <v>8540</v>
      </c>
      <c r="I773" s="7" t="s">
        <v>615</v>
      </c>
      <c r="J773" s="7" t="s">
        <v>36272</v>
      </c>
      <c r="K773" s="7" t="s">
        <v>36273</v>
      </c>
      <c r="L773" s="7" t="s">
        <v>45</v>
      </c>
      <c r="M773" s="7" t="s">
        <v>33060</v>
      </c>
      <c r="N773" s="7" t="s">
        <v>47</v>
      </c>
      <c r="O773" s="7">
        <v>10</v>
      </c>
      <c r="P773" s="7" t="s">
        <v>105</v>
      </c>
      <c r="Q773" s="7">
        <v>86101</v>
      </c>
      <c r="S773" s="7" t="s">
        <v>615</v>
      </c>
      <c r="U773" s="7">
        <v>69</v>
      </c>
      <c r="V773" s="7">
        <v>201903</v>
      </c>
    </row>
    <row r="774" spans="3:22" ht="16.5" customHeight="1">
      <c r="C774" s="8">
        <v>5158208285</v>
      </c>
      <c r="D774" s="7">
        <v>5200092</v>
      </c>
      <c r="E774" s="12"/>
      <c r="G774" s="7" t="s">
        <v>36274</v>
      </c>
      <c r="H774" s="7" t="s">
        <v>36275</v>
      </c>
      <c r="I774" s="7" t="s">
        <v>615</v>
      </c>
      <c r="J774" s="7" t="s">
        <v>36276</v>
      </c>
      <c r="K774" s="7" t="s">
        <v>36277</v>
      </c>
      <c r="L774" s="7" t="s">
        <v>45</v>
      </c>
      <c r="M774" s="7" t="s">
        <v>33060</v>
      </c>
      <c r="N774" s="7" t="s">
        <v>47</v>
      </c>
      <c r="O774" s="7">
        <v>10</v>
      </c>
      <c r="P774" s="7" t="s">
        <v>105</v>
      </c>
      <c r="Q774" s="7">
        <v>86101</v>
      </c>
      <c r="S774" s="7" t="s">
        <v>615</v>
      </c>
      <c r="T774" s="7">
        <v>20041229</v>
      </c>
      <c r="U774" s="7">
        <v>106</v>
      </c>
      <c r="V774" s="7">
        <v>201903</v>
      </c>
    </row>
    <row r="775" spans="3:22" ht="16.5" customHeight="1">
      <c r="C775" s="8">
        <v>1348211922</v>
      </c>
      <c r="D775" s="7">
        <v>8503313</v>
      </c>
      <c r="E775" s="12"/>
      <c r="G775" s="7" t="s">
        <v>36278</v>
      </c>
      <c r="H775" s="7" t="s">
        <v>36279</v>
      </c>
      <c r="I775" s="7" t="s">
        <v>36280</v>
      </c>
      <c r="J775" s="7" t="s">
        <v>36281</v>
      </c>
      <c r="K775" s="7" t="s">
        <v>36282</v>
      </c>
      <c r="L775" s="7" t="s">
        <v>45</v>
      </c>
      <c r="M775" s="7" t="s">
        <v>33060</v>
      </c>
      <c r="N775" s="7" t="s">
        <v>47</v>
      </c>
      <c r="O775" s="7">
        <v>10</v>
      </c>
      <c r="P775" s="7" t="s">
        <v>105</v>
      </c>
      <c r="Q775" s="7">
        <v>86101</v>
      </c>
      <c r="S775" s="7" t="s">
        <v>615</v>
      </c>
      <c r="U775" s="7">
        <v>93</v>
      </c>
      <c r="V775" s="7">
        <v>202211</v>
      </c>
    </row>
    <row r="776" spans="3:22" ht="16.5" customHeight="1">
      <c r="C776" s="8">
        <v>6088215337</v>
      </c>
      <c r="D776" s="7">
        <v>5360554</v>
      </c>
      <c r="E776" s="12"/>
      <c r="G776" s="7" t="s">
        <v>36283</v>
      </c>
      <c r="H776" s="7" t="s">
        <v>3198</v>
      </c>
      <c r="I776" s="7" t="s">
        <v>615</v>
      </c>
      <c r="J776" s="7" t="s">
        <v>36284</v>
      </c>
      <c r="K776" s="7" t="s">
        <v>36285</v>
      </c>
      <c r="L776" s="7" t="s">
        <v>45</v>
      </c>
      <c r="M776" s="7" t="s">
        <v>33060</v>
      </c>
      <c r="N776" s="7" t="s">
        <v>47</v>
      </c>
      <c r="O776" s="7">
        <v>10</v>
      </c>
      <c r="P776" s="7" t="s">
        <v>105</v>
      </c>
      <c r="Q776" s="7">
        <v>86101</v>
      </c>
      <c r="S776" s="7" t="s">
        <v>615</v>
      </c>
      <c r="T776" s="7">
        <v>20110801</v>
      </c>
      <c r="U776" s="7">
        <v>100</v>
      </c>
      <c r="V776" s="7">
        <v>201903</v>
      </c>
    </row>
    <row r="777" spans="3:22" ht="16.5" customHeight="1">
      <c r="C777" s="8">
        <v>2048265896</v>
      </c>
      <c r="D777" s="7">
        <v>3082749</v>
      </c>
      <c r="E777" s="12"/>
      <c r="G777" s="7" t="s">
        <v>36286</v>
      </c>
      <c r="H777" s="7" t="s">
        <v>36287</v>
      </c>
      <c r="I777" s="7" t="s">
        <v>30530</v>
      </c>
      <c r="J777" s="7" t="s">
        <v>36288</v>
      </c>
      <c r="K777" s="7" t="s">
        <v>36289</v>
      </c>
      <c r="L777" s="7" t="s">
        <v>45</v>
      </c>
      <c r="M777" s="7" t="s">
        <v>33060</v>
      </c>
      <c r="N777" s="7" t="s">
        <v>47</v>
      </c>
      <c r="O777" s="7">
        <v>10</v>
      </c>
      <c r="P777" s="7" t="s">
        <v>105</v>
      </c>
      <c r="Q777" s="7">
        <v>86101</v>
      </c>
      <c r="S777" s="7" t="s">
        <v>615</v>
      </c>
      <c r="U777" s="7">
        <v>90</v>
      </c>
      <c r="V777" s="7">
        <v>201903</v>
      </c>
    </row>
    <row r="778" spans="3:22" ht="16.5" customHeight="1">
      <c r="C778" s="8">
        <v>2258202035</v>
      </c>
      <c r="D778" s="7">
        <v>5559705</v>
      </c>
      <c r="E778" s="12"/>
      <c r="G778" s="7" t="s">
        <v>36290</v>
      </c>
      <c r="H778" s="7" t="s">
        <v>36291</v>
      </c>
      <c r="I778" s="7" t="s">
        <v>615</v>
      </c>
      <c r="J778" s="7" t="s">
        <v>36292</v>
      </c>
      <c r="K778" s="7" t="s">
        <v>36293</v>
      </c>
      <c r="L778" s="7" t="s">
        <v>45</v>
      </c>
      <c r="M778" s="7" t="s">
        <v>33060</v>
      </c>
      <c r="N778" s="7" t="s">
        <v>47</v>
      </c>
      <c r="O778" s="7">
        <v>10</v>
      </c>
      <c r="P778" s="7" t="s">
        <v>105</v>
      </c>
      <c r="Q778" s="7">
        <v>86101</v>
      </c>
      <c r="S778" s="7" t="s">
        <v>615</v>
      </c>
      <c r="U778" s="7">
        <v>100</v>
      </c>
      <c r="V778" s="7">
        <v>201903</v>
      </c>
    </row>
    <row r="779" spans="3:22" ht="16.5" customHeight="1">
      <c r="C779" s="8">
        <v>6038203958</v>
      </c>
      <c r="D779" s="7">
        <v>7783419</v>
      </c>
      <c r="E779" s="12"/>
      <c r="G779" s="7" t="s">
        <v>14193</v>
      </c>
      <c r="H779" s="7" t="s">
        <v>9770</v>
      </c>
      <c r="I779" s="7" t="s">
        <v>36294</v>
      </c>
      <c r="J779" s="7" t="s">
        <v>36295</v>
      </c>
      <c r="K779" s="7" t="s">
        <v>5926</v>
      </c>
      <c r="L779" s="7" t="s">
        <v>45</v>
      </c>
      <c r="M779" s="7" t="s">
        <v>33060</v>
      </c>
      <c r="N779" s="7" t="s">
        <v>47</v>
      </c>
      <c r="O779" s="7">
        <v>10</v>
      </c>
      <c r="P779" s="7" t="s">
        <v>105</v>
      </c>
      <c r="Q779" s="7">
        <v>86101</v>
      </c>
      <c r="S779" s="7" t="s">
        <v>615</v>
      </c>
      <c r="U779" s="7">
        <v>562</v>
      </c>
      <c r="V779" s="7">
        <v>201805</v>
      </c>
    </row>
    <row r="780" spans="3:22" ht="16.5" customHeight="1">
      <c r="C780" s="8">
        <v>6158206364</v>
      </c>
      <c r="D780" s="7">
        <v>3135833</v>
      </c>
      <c r="E780" s="12"/>
      <c r="G780" s="7" t="s">
        <v>36296</v>
      </c>
      <c r="H780" s="7" t="s">
        <v>36297</v>
      </c>
      <c r="I780" s="7" t="s">
        <v>36298</v>
      </c>
      <c r="J780" s="7" t="s">
        <v>36299</v>
      </c>
      <c r="K780" s="7" t="s">
        <v>36300</v>
      </c>
      <c r="L780" s="7" t="s">
        <v>45</v>
      </c>
      <c r="M780" s="7" t="s">
        <v>33060</v>
      </c>
      <c r="N780" s="7" t="s">
        <v>47</v>
      </c>
      <c r="O780" s="7">
        <v>10</v>
      </c>
      <c r="P780" s="7" t="s">
        <v>105</v>
      </c>
      <c r="Q780" s="7">
        <v>86101</v>
      </c>
      <c r="S780" s="7" t="s">
        <v>615</v>
      </c>
      <c r="U780" s="7">
        <v>80</v>
      </c>
      <c r="V780" s="7">
        <v>201903</v>
      </c>
    </row>
    <row r="781" spans="3:22" ht="16.5" customHeight="1">
      <c r="C781" s="8">
        <v>2158301017</v>
      </c>
      <c r="D781" s="7">
        <v>2347952</v>
      </c>
      <c r="E781" s="12"/>
      <c r="G781" s="7" t="s">
        <v>36301</v>
      </c>
      <c r="H781" s="7" t="s">
        <v>36302</v>
      </c>
      <c r="I781" s="7" t="s">
        <v>36116</v>
      </c>
      <c r="J781" s="7" t="s">
        <v>36303</v>
      </c>
      <c r="K781" s="7" t="s">
        <v>36304</v>
      </c>
      <c r="L781" s="7" t="s">
        <v>45</v>
      </c>
      <c r="M781" s="7" t="s">
        <v>33060</v>
      </c>
      <c r="N781" s="7" t="s">
        <v>47</v>
      </c>
      <c r="O781" s="7">
        <v>10</v>
      </c>
      <c r="P781" s="7" t="s">
        <v>105</v>
      </c>
      <c r="Q781" s="7">
        <v>86101</v>
      </c>
      <c r="S781" s="7" t="s">
        <v>615</v>
      </c>
      <c r="T781" s="7">
        <v>19990113</v>
      </c>
      <c r="U781" s="7">
        <v>121</v>
      </c>
      <c r="V781" s="7">
        <v>201903</v>
      </c>
    </row>
    <row r="782" spans="3:22" ht="16.5" customHeight="1">
      <c r="C782" s="8">
        <v>1318215410</v>
      </c>
      <c r="D782" s="7">
        <v>5187216</v>
      </c>
      <c r="E782" s="12"/>
      <c r="G782" s="7" t="s">
        <v>36305</v>
      </c>
      <c r="H782" s="7" t="s">
        <v>36306</v>
      </c>
      <c r="I782" s="7" t="s">
        <v>30448</v>
      </c>
      <c r="J782" s="7" t="s">
        <v>36307</v>
      </c>
      <c r="K782" s="7" t="s">
        <v>36308</v>
      </c>
      <c r="L782" s="7" t="s">
        <v>45</v>
      </c>
      <c r="M782" s="7" t="s">
        <v>33060</v>
      </c>
      <c r="N782" s="7" t="s">
        <v>47</v>
      </c>
      <c r="O782" s="7">
        <v>10</v>
      </c>
      <c r="P782" s="7" t="s">
        <v>105</v>
      </c>
      <c r="Q782" s="7">
        <v>86102</v>
      </c>
      <c r="S782" s="7" t="s">
        <v>30448</v>
      </c>
      <c r="U782" s="7">
        <v>165</v>
      </c>
      <c r="V782" s="7">
        <v>201903</v>
      </c>
    </row>
    <row r="783" spans="3:22" ht="16.5" customHeight="1">
      <c r="C783" s="8">
        <v>4088275808</v>
      </c>
      <c r="D783" s="7">
        <v>6085384</v>
      </c>
      <c r="E783" s="12"/>
      <c r="G783" s="7" t="s">
        <v>36309</v>
      </c>
      <c r="H783" s="7" t="s">
        <v>22283</v>
      </c>
      <c r="I783" s="7" t="s">
        <v>36116</v>
      </c>
      <c r="J783" s="7" t="s">
        <v>36310</v>
      </c>
      <c r="K783" s="7" t="s">
        <v>36311</v>
      </c>
      <c r="L783" s="7" t="s">
        <v>45</v>
      </c>
      <c r="M783" s="7" t="s">
        <v>33060</v>
      </c>
      <c r="N783" s="7" t="s">
        <v>47</v>
      </c>
      <c r="O783" s="7">
        <v>10</v>
      </c>
      <c r="P783" s="7" t="s">
        <v>105</v>
      </c>
      <c r="Q783" s="7">
        <v>86102</v>
      </c>
      <c r="S783" s="7" t="s">
        <v>30448</v>
      </c>
      <c r="T783" s="7">
        <v>20130715</v>
      </c>
      <c r="U783" s="7">
        <v>66</v>
      </c>
      <c r="V783" s="7">
        <v>201903</v>
      </c>
    </row>
    <row r="784" spans="3:22" ht="16.5" customHeight="1">
      <c r="C784" s="8">
        <v>4188208780</v>
      </c>
      <c r="D784" s="7">
        <v>6344401</v>
      </c>
      <c r="E784" s="12"/>
      <c r="G784" s="7" t="s">
        <v>36312</v>
      </c>
      <c r="H784" s="7" t="s">
        <v>36313</v>
      </c>
      <c r="I784" s="7" t="s">
        <v>36116</v>
      </c>
      <c r="J784" s="7" t="s">
        <v>36314</v>
      </c>
      <c r="K784" s="7" t="s">
        <v>36315</v>
      </c>
      <c r="L784" s="7" t="s">
        <v>45</v>
      </c>
      <c r="M784" s="7" t="s">
        <v>33060</v>
      </c>
      <c r="N784" s="7" t="s">
        <v>47</v>
      </c>
      <c r="O784" s="7">
        <v>10</v>
      </c>
      <c r="P784" s="7" t="s">
        <v>105</v>
      </c>
      <c r="Q784" s="7">
        <v>86102</v>
      </c>
      <c r="S784" s="7" t="s">
        <v>30448</v>
      </c>
      <c r="T784" s="7">
        <v>20130905</v>
      </c>
      <c r="U784" s="7">
        <v>70</v>
      </c>
      <c r="V784" s="7">
        <v>201903</v>
      </c>
    </row>
    <row r="785" spans="3:22" ht="16.5" customHeight="1">
      <c r="C785" s="8">
        <v>6038211151</v>
      </c>
      <c r="D785" s="7">
        <v>5460437</v>
      </c>
      <c r="E785" s="12"/>
      <c r="G785" s="7" t="s">
        <v>36316</v>
      </c>
      <c r="H785" s="7" t="s">
        <v>36317</v>
      </c>
      <c r="I785" s="7" t="s">
        <v>30448</v>
      </c>
      <c r="J785" s="7" t="s">
        <v>36318</v>
      </c>
      <c r="K785" s="7" t="s">
        <v>36319</v>
      </c>
      <c r="L785" s="7" t="s">
        <v>45</v>
      </c>
      <c r="M785" s="7" t="s">
        <v>33060</v>
      </c>
      <c r="N785" s="7" t="s">
        <v>47</v>
      </c>
      <c r="O785" s="7">
        <v>10</v>
      </c>
      <c r="P785" s="7" t="s">
        <v>105</v>
      </c>
      <c r="Q785" s="7">
        <v>86102</v>
      </c>
      <c r="S785" s="7" t="s">
        <v>30448</v>
      </c>
      <c r="T785" s="7">
        <v>20110601</v>
      </c>
      <c r="U785" s="7">
        <v>112</v>
      </c>
      <c r="V785" s="7">
        <v>201903</v>
      </c>
    </row>
    <row r="786" spans="3:22" ht="16.5" customHeight="1">
      <c r="C786" s="8">
        <v>6178211903</v>
      </c>
      <c r="D786" s="7">
        <v>6091681</v>
      </c>
      <c r="E786" s="12"/>
      <c r="G786" s="7" t="s">
        <v>36320</v>
      </c>
      <c r="H786" s="7" t="s">
        <v>19904</v>
      </c>
      <c r="I786" s="7" t="s">
        <v>30448</v>
      </c>
      <c r="J786" s="7" t="s">
        <v>36321</v>
      </c>
      <c r="K786" s="7" t="s">
        <v>36322</v>
      </c>
      <c r="L786" s="7" t="s">
        <v>45</v>
      </c>
      <c r="M786" s="7" t="s">
        <v>33060</v>
      </c>
      <c r="N786" s="7" t="s">
        <v>47</v>
      </c>
      <c r="O786" s="7">
        <v>10</v>
      </c>
      <c r="P786" s="7" t="s">
        <v>105</v>
      </c>
      <c r="Q786" s="7">
        <v>86102</v>
      </c>
      <c r="S786" s="7" t="s">
        <v>30448</v>
      </c>
      <c r="U786" s="7">
        <v>80</v>
      </c>
      <c r="V786" s="7">
        <v>201903</v>
      </c>
    </row>
    <row r="787" spans="3:22" ht="16.5" customHeight="1">
      <c r="C787" s="8">
        <v>4088271501</v>
      </c>
      <c r="D787" s="7">
        <v>6076787</v>
      </c>
      <c r="E787" s="12"/>
      <c r="G787" s="7" t="s">
        <v>36323</v>
      </c>
      <c r="H787" s="7" t="s">
        <v>36324</v>
      </c>
      <c r="I787" s="7" t="s">
        <v>36116</v>
      </c>
      <c r="J787" s="7" t="s">
        <v>36325</v>
      </c>
      <c r="K787" s="7" t="s">
        <v>36326</v>
      </c>
      <c r="L787" s="7" t="s">
        <v>45</v>
      </c>
      <c r="M787" s="7" t="s">
        <v>33060</v>
      </c>
      <c r="N787" s="7" t="s">
        <v>47</v>
      </c>
      <c r="O787" s="7">
        <v>10</v>
      </c>
      <c r="P787" s="7" t="s">
        <v>105</v>
      </c>
      <c r="Q787" s="7">
        <v>86102</v>
      </c>
      <c r="S787" s="7" t="s">
        <v>30448</v>
      </c>
      <c r="T787" s="7">
        <v>20111012</v>
      </c>
      <c r="U787" s="7">
        <v>85</v>
      </c>
      <c r="V787" s="7">
        <v>201604</v>
      </c>
    </row>
    <row r="788" spans="3:22" ht="16.5" customHeight="1">
      <c r="C788" s="8">
        <v>1228213795</v>
      </c>
      <c r="D788" s="7">
        <v>8856638</v>
      </c>
      <c r="E788" s="12"/>
      <c r="G788" s="7" t="s">
        <v>36327</v>
      </c>
      <c r="H788" s="7" t="s">
        <v>9797</v>
      </c>
      <c r="I788" s="7" t="s">
        <v>36328</v>
      </c>
      <c r="J788" s="7" t="s">
        <v>36329</v>
      </c>
      <c r="K788" s="7" t="s">
        <v>36330</v>
      </c>
      <c r="L788" s="7" t="s">
        <v>45</v>
      </c>
      <c r="M788" s="7" t="s">
        <v>33060</v>
      </c>
      <c r="N788" s="7" t="s">
        <v>47</v>
      </c>
      <c r="O788" s="7">
        <v>10</v>
      </c>
      <c r="P788" s="7" t="s">
        <v>105</v>
      </c>
      <c r="Q788" s="7">
        <v>86102</v>
      </c>
      <c r="S788" s="7" t="s">
        <v>30448</v>
      </c>
      <c r="U788" s="7">
        <v>221</v>
      </c>
      <c r="V788" s="7">
        <v>202004</v>
      </c>
    </row>
    <row r="789" spans="3:22" ht="16.5" customHeight="1">
      <c r="C789" s="8">
        <v>3818200259</v>
      </c>
      <c r="D789" s="7">
        <v>9112956</v>
      </c>
      <c r="E789" s="12"/>
      <c r="G789" s="7" t="s">
        <v>36331</v>
      </c>
      <c r="H789" s="7" t="s">
        <v>6118</v>
      </c>
      <c r="I789" s="7" t="s">
        <v>36018</v>
      </c>
      <c r="J789" s="7" t="s">
        <v>36332</v>
      </c>
      <c r="K789" s="7" t="s">
        <v>36333</v>
      </c>
      <c r="L789" s="7" t="s">
        <v>45</v>
      </c>
      <c r="M789" s="7" t="s">
        <v>33060</v>
      </c>
      <c r="N789" s="7" t="s">
        <v>47</v>
      </c>
      <c r="O789" s="7">
        <v>10</v>
      </c>
      <c r="P789" s="7" t="s">
        <v>105</v>
      </c>
      <c r="Q789" s="7">
        <v>86102</v>
      </c>
      <c r="S789" s="7" t="s">
        <v>30448</v>
      </c>
      <c r="U789" s="7">
        <v>65</v>
      </c>
      <c r="V789" s="7">
        <v>202107</v>
      </c>
    </row>
    <row r="790" spans="3:22" ht="16.5" customHeight="1">
      <c r="C790" s="8">
        <v>2498200218</v>
      </c>
      <c r="D790" s="7">
        <v>8431195</v>
      </c>
      <c r="E790" s="12"/>
      <c r="G790" s="7" t="s">
        <v>36334</v>
      </c>
      <c r="H790" s="7" t="s">
        <v>365</v>
      </c>
      <c r="I790" s="7" t="s">
        <v>36335</v>
      </c>
      <c r="J790" s="7" t="s">
        <v>36336</v>
      </c>
      <c r="K790" s="7" t="s">
        <v>36337</v>
      </c>
      <c r="L790" s="7" t="s">
        <v>45</v>
      </c>
      <c r="M790" s="7" t="s">
        <v>33060</v>
      </c>
      <c r="N790" s="7" t="s">
        <v>47</v>
      </c>
      <c r="O790" s="7">
        <v>10</v>
      </c>
      <c r="P790" s="7" t="s">
        <v>105</v>
      </c>
      <c r="Q790" s="7">
        <v>86102</v>
      </c>
      <c r="S790" s="7" t="s">
        <v>30448</v>
      </c>
      <c r="U790" s="7">
        <v>146</v>
      </c>
      <c r="V790" s="7">
        <v>202004</v>
      </c>
    </row>
    <row r="791" spans="3:22" ht="16.5" customHeight="1">
      <c r="C791" s="8">
        <v>6178272609</v>
      </c>
      <c r="D791" s="7">
        <v>5003538</v>
      </c>
      <c r="E791" s="12"/>
      <c r="G791" s="7" t="s">
        <v>36338</v>
      </c>
      <c r="H791" s="7" t="s">
        <v>30391</v>
      </c>
      <c r="I791" s="7" t="s">
        <v>30448</v>
      </c>
      <c r="J791" s="7" t="s">
        <v>36339</v>
      </c>
      <c r="K791" s="7" t="s">
        <v>36340</v>
      </c>
      <c r="L791" s="7" t="s">
        <v>45</v>
      </c>
      <c r="M791" s="7" t="s">
        <v>33060</v>
      </c>
      <c r="N791" s="7" t="s">
        <v>47</v>
      </c>
      <c r="O791" s="7">
        <v>10</v>
      </c>
      <c r="P791" s="7" t="s">
        <v>105</v>
      </c>
      <c r="Q791" s="7">
        <v>86102</v>
      </c>
      <c r="S791" s="7" t="s">
        <v>30448</v>
      </c>
      <c r="T791" s="7">
        <v>20121010</v>
      </c>
      <c r="U791" s="7">
        <v>104</v>
      </c>
      <c r="V791" s="7">
        <v>201903</v>
      </c>
    </row>
    <row r="792" spans="3:22" ht="16.5" customHeight="1">
      <c r="C792" s="8">
        <v>6068213008</v>
      </c>
      <c r="D792" s="7">
        <v>6093157</v>
      </c>
      <c r="E792" s="12"/>
      <c r="G792" s="7" t="s">
        <v>36341</v>
      </c>
      <c r="H792" s="7" t="s">
        <v>26239</v>
      </c>
      <c r="I792" s="7" t="s">
        <v>30448</v>
      </c>
      <c r="J792" s="7" t="s">
        <v>36342</v>
      </c>
      <c r="K792" s="7" t="s">
        <v>36343</v>
      </c>
      <c r="L792" s="7" t="s">
        <v>45</v>
      </c>
      <c r="M792" s="7" t="s">
        <v>33060</v>
      </c>
      <c r="N792" s="7" t="s">
        <v>47</v>
      </c>
      <c r="O792" s="7">
        <v>10</v>
      </c>
      <c r="P792" s="7" t="s">
        <v>105</v>
      </c>
      <c r="Q792" s="7">
        <v>86102</v>
      </c>
      <c r="S792" s="7" t="s">
        <v>30448</v>
      </c>
      <c r="T792" s="7">
        <v>20140101</v>
      </c>
      <c r="U792" s="7">
        <v>146</v>
      </c>
      <c r="V792" s="7">
        <v>201903</v>
      </c>
    </row>
    <row r="793" spans="3:22" ht="16.5" customHeight="1">
      <c r="C793" s="8">
        <v>7188200257</v>
      </c>
      <c r="D793" s="7">
        <v>8944797</v>
      </c>
      <c r="E793" s="12"/>
      <c r="G793" s="7" t="s">
        <v>36344</v>
      </c>
      <c r="H793" s="7" t="s">
        <v>32690</v>
      </c>
      <c r="I793" s="7" t="s">
        <v>36345</v>
      </c>
      <c r="J793" s="7" t="s">
        <v>36346</v>
      </c>
      <c r="K793" s="7" t="s">
        <v>36347</v>
      </c>
      <c r="L793" s="7" t="s">
        <v>45</v>
      </c>
      <c r="M793" s="7" t="s">
        <v>33060</v>
      </c>
      <c r="N793" s="7" t="s">
        <v>47</v>
      </c>
      <c r="O793" s="7">
        <v>10</v>
      </c>
      <c r="P793" s="7" t="s">
        <v>105</v>
      </c>
      <c r="Q793" s="7">
        <v>86102</v>
      </c>
      <c r="S793" s="7" t="s">
        <v>30448</v>
      </c>
      <c r="U793" s="7">
        <v>80</v>
      </c>
      <c r="V793" s="7">
        <v>202004</v>
      </c>
    </row>
    <row r="794" spans="3:22" ht="16.5" customHeight="1">
      <c r="C794" s="8">
        <v>6138215789</v>
      </c>
      <c r="D794" s="7">
        <v>5608077</v>
      </c>
      <c r="E794" s="12"/>
      <c r="G794" s="7" t="s">
        <v>36348</v>
      </c>
      <c r="H794" s="7" t="s">
        <v>36349</v>
      </c>
      <c r="I794" s="7" t="s">
        <v>30448</v>
      </c>
      <c r="J794" s="7" t="s">
        <v>36350</v>
      </c>
      <c r="K794" s="7" t="s">
        <v>36351</v>
      </c>
      <c r="L794" s="7" t="s">
        <v>45</v>
      </c>
      <c r="M794" s="7" t="s">
        <v>33060</v>
      </c>
      <c r="N794" s="7" t="s">
        <v>47</v>
      </c>
      <c r="O794" s="7">
        <v>10</v>
      </c>
      <c r="P794" s="7" t="s">
        <v>105</v>
      </c>
      <c r="Q794" s="7">
        <v>86102</v>
      </c>
      <c r="S794" s="7" t="s">
        <v>30448</v>
      </c>
      <c r="T794" s="7">
        <v>20121201</v>
      </c>
      <c r="U794" s="7">
        <v>107</v>
      </c>
      <c r="V794" s="7">
        <v>201903</v>
      </c>
    </row>
    <row r="795" spans="3:22" ht="16.5" customHeight="1">
      <c r="C795" s="8">
        <v>4088221049</v>
      </c>
      <c r="D795" s="7">
        <v>6226931</v>
      </c>
      <c r="E795" s="12"/>
      <c r="G795" s="7" t="s">
        <v>36352</v>
      </c>
      <c r="H795" s="7" t="s">
        <v>36353</v>
      </c>
      <c r="I795" s="7" t="s">
        <v>30448</v>
      </c>
      <c r="J795" s="7" t="s">
        <v>36354</v>
      </c>
      <c r="K795" s="7" t="s">
        <v>36355</v>
      </c>
      <c r="L795" s="7" t="s">
        <v>45</v>
      </c>
      <c r="M795" s="7" t="s">
        <v>33060</v>
      </c>
      <c r="N795" s="7" t="s">
        <v>47</v>
      </c>
      <c r="O795" s="7">
        <v>10</v>
      </c>
      <c r="P795" s="7" t="s">
        <v>105</v>
      </c>
      <c r="Q795" s="7">
        <v>86102</v>
      </c>
      <c r="S795" s="7" t="s">
        <v>30448</v>
      </c>
      <c r="U795" s="7">
        <v>189</v>
      </c>
      <c r="V795" s="7">
        <v>201903</v>
      </c>
    </row>
    <row r="796" spans="3:22" ht="16.5" customHeight="1">
      <c r="C796" s="8">
        <v>7438200200</v>
      </c>
      <c r="D796" s="7">
        <v>8939371</v>
      </c>
      <c r="E796" s="12"/>
      <c r="G796" s="7" t="s">
        <v>36356</v>
      </c>
      <c r="H796" s="7" t="s">
        <v>36357</v>
      </c>
      <c r="I796" s="7" t="s">
        <v>36335</v>
      </c>
      <c r="J796" s="7" t="s">
        <v>36358</v>
      </c>
      <c r="K796" s="7" t="s">
        <v>36359</v>
      </c>
      <c r="L796" s="7" t="s">
        <v>45</v>
      </c>
      <c r="M796" s="7" t="s">
        <v>33060</v>
      </c>
      <c r="N796" s="7" t="s">
        <v>47</v>
      </c>
      <c r="O796" s="7">
        <v>10</v>
      </c>
      <c r="P796" s="7" t="s">
        <v>105</v>
      </c>
      <c r="Q796" s="7">
        <v>86102</v>
      </c>
      <c r="S796" s="7" t="s">
        <v>30448</v>
      </c>
      <c r="U796" s="7">
        <v>53</v>
      </c>
      <c r="V796" s="7">
        <v>202211</v>
      </c>
    </row>
    <row r="797" spans="3:22" ht="16.5" customHeight="1">
      <c r="C797" s="8">
        <v>5028221623</v>
      </c>
      <c r="D797" s="7">
        <v>7668277</v>
      </c>
      <c r="E797" s="12"/>
      <c r="G797" s="7" t="s">
        <v>36360</v>
      </c>
      <c r="H797" s="7" t="s">
        <v>36017</v>
      </c>
      <c r="I797" s="7" t="s">
        <v>36361</v>
      </c>
      <c r="J797" s="7" t="s">
        <v>36362</v>
      </c>
      <c r="K797" s="7" t="s">
        <v>36363</v>
      </c>
      <c r="L797" s="7" t="s">
        <v>45</v>
      </c>
      <c r="M797" s="7" t="s">
        <v>33060</v>
      </c>
      <c r="N797" s="7" t="s">
        <v>47</v>
      </c>
      <c r="O797" s="7">
        <v>10</v>
      </c>
      <c r="P797" s="7" t="s">
        <v>105</v>
      </c>
      <c r="Q797" s="7">
        <v>86102</v>
      </c>
      <c r="S797" s="7" t="s">
        <v>30448</v>
      </c>
      <c r="U797" s="7">
        <v>58</v>
      </c>
      <c r="V797" s="7">
        <v>201903</v>
      </c>
    </row>
    <row r="798" spans="3:22" ht="16.5" customHeight="1">
      <c r="C798" s="8">
        <v>5028221531</v>
      </c>
      <c r="D798" s="7">
        <v>6172031</v>
      </c>
      <c r="E798" s="12"/>
      <c r="G798" s="7" t="s">
        <v>36364</v>
      </c>
      <c r="H798" s="7" t="s">
        <v>8540</v>
      </c>
      <c r="I798" s="7" t="s">
        <v>30448</v>
      </c>
      <c r="J798" s="7" t="s">
        <v>36365</v>
      </c>
      <c r="K798" s="7" t="s">
        <v>36366</v>
      </c>
      <c r="L798" s="7" t="s">
        <v>45</v>
      </c>
      <c r="M798" s="7" t="s">
        <v>33060</v>
      </c>
      <c r="N798" s="7" t="s">
        <v>47</v>
      </c>
      <c r="O798" s="7">
        <v>10</v>
      </c>
      <c r="P798" s="7" t="s">
        <v>105</v>
      </c>
      <c r="Q798" s="7">
        <v>86102</v>
      </c>
      <c r="S798" s="7" t="s">
        <v>30448</v>
      </c>
      <c r="T798" s="7">
        <v>20131101</v>
      </c>
      <c r="U798" s="7">
        <v>74</v>
      </c>
      <c r="V798" s="7">
        <v>201903</v>
      </c>
    </row>
    <row r="799" spans="3:22" ht="16.5" customHeight="1">
      <c r="C799" s="8">
        <v>6038212072</v>
      </c>
      <c r="D799" s="7">
        <v>6307781</v>
      </c>
      <c r="E799" s="12"/>
      <c r="G799" s="7" t="s">
        <v>36367</v>
      </c>
      <c r="H799" s="7" t="s">
        <v>36368</v>
      </c>
      <c r="I799" s="7" t="s">
        <v>30448</v>
      </c>
      <c r="K799" s="7" t="s">
        <v>36369</v>
      </c>
      <c r="L799" s="7" t="s">
        <v>45</v>
      </c>
      <c r="M799" s="7" t="s">
        <v>33060</v>
      </c>
      <c r="N799" s="7" t="s">
        <v>47</v>
      </c>
      <c r="O799" s="7">
        <v>10</v>
      </c>
      <c r="P799" s="7" t="s">
        <v>105</v>
      </c>
      <c r="Q799" s="7">
        <v>86102</v>
      </c>
      <c r="S799" s="7" t="s">
        <v>30448</v>
      </c>
      <c r="U799" s="7">
        <v>110</v>
      </c>
      <c r="V799" s="7">
        <v>201903</v>
      </c>
    </row>
    <row r="800" spans="3:22" ht="16.5" customHeight="1">
      <c r="C800" s="8">
        <v>3168205755</v>
      </c>
      <c r="D800" s="7">
        <v>6259491</v>
      </c>
      <c r="E800" s="12"/>
      <c r="G800" s="7" t="s">
        <v>36370</v>
      </c>
      <c r="H800" s="7" t="s">
        <v>36371</v>
      </c>
      <c r="I800" s="7" t="s">
        <v>30448</v>
      </c>
      <c r="J800" s="7" t="s">
        <v>36372</v>
      </c>
      <c r="K800" s="7" t="s">
        <v>36373</v>
      </c>
      <c r="L800" s="7" t="s">
        <v>45</v>
      </c>
      <c r="M800" s="7" t="s">
        <v>33060</v>
      </c>
      <c r="N800" s="7" t="s">
        <v>47</v>
      </c>
      <c r="O800" s="7">
        <v>10</v>
      </c>
      <c r="P800" s="7" t="s">
        <v>105</v>
      </c>
      <c r="Q800" s="7">
        <v>86102</v>
      </c>
      <c r="S800" s="7" t="s">
        <v>30448</v>
      </c>
      <c r="T800" s="7">
        <v>20130829</v>
      </c>
      <c r="U800" s="7">
        <v>55</v>
      </c>
      <c r="V800" s="7">
        <v>201903</v>
      </c>
    </row>
    <row r="801" spans="3:22" ht="16.5" customHeight="1">
      <c r="C801" s="8">
        <v>5128207856</v>
      </c>
      <c r="D801" s="7">
        <v>6252047</v>
      </c>
      <c r="E801" s="12"/>
      <c r="G801" s="7" t="s">
        <v>36374</v>
      </c>
      <c r="H801" s="7" t="s">
        <v>2782</v>
      </c>
      <c r="I801" s="7" t="s">
        <v>36116</v>
      </c>
      <c r="J801" s="7" t="s">
        <v>36375</v>
      </c>
      <c r="K801" s="7" t="s">
        <v>36376</v>
      </c>
      <c r="L801" s="7" t="s">
        <v>45</v>
      </c>
      <c r="M801" s="7" t="s">
        <v>33060</v>
      </c>
      <c r="N801" s="7" t="s">
        <v>47</v>
      </c>
      <c r="O801" s="7">
        <v>10</v>
      </c>
      <c r="P801" s="7" t="s">
        <v>105</v>
      </c>
      <c r="Q801" s="7">
        <v>86102</v>
      </c>
      <c r="S801" s="7" t="s">
        <v>30448</v>
      </c>
      <c r="T801" s="7">
        <v>20031001</v>
      </c>
      <c r="U801" s="7">
        <v>115</v>
      </c>
      <c r="V801" s="7">
        <v>201903</v>
      </c>
    </row>
    <row r="802" spans="3:22" ht="16.5" customHeight="1">
      <c r="C802" s="8">
        <v>2308200228</v>
      </c>
      <c r="D802" s="7">
        <v>6140535</v>
      </c>
      <c r="E802" s="12"/>
      <c r="G802" s="7" t="s">
        <v>36377</v>
      </c>
      <c r="H802" s="7" t="s">
        <v>36378</v>
      </c>
      <c r="I802" s="7" t="s">
        <v>30448</v>
      </c>
      <c r="K802" s="7" t="s">
        <v>36379</v>
      </c>
      <c r="L802" s="7" t="s">
        <v>45</v>
      </c>
      <c r="M802" s="7" t="s">
        <v>33060</v>
      </c>
      <c r="N802" s="7" t="s">
        <v>47</v>
      </c>
      <c r="O802" s="7">
        <v>10</v>
      </c>
      <c r="P802" s="7" t="s">
        <v>105</v>
      </c>
      <c r="Q802" s="7">
        <v>86102</v>
      </c>
      <c r="S802" s="7" t="s">
        <v>30448</v>
      </c>
      <c r="U802" s="7">
        <v>63</v>
      </c>
      <c r="V802" s="7">
        <v>201903</v>
      </c>
    </row>
    <row r="803" spans="3:22" ht="16.5" customHeight="1">
      <c r="C803" s="8">
        <v>4768200222</v>
      </c>
      <c r="D803" s="7">
        <v>8711686</v>
      </c>
      <c r="E803" s="12"/>
      <c r="G803" s="7" t="s">
        <v>36380</v>
      </c>
      <c r="H803" s="7" t="s">
        <v>36381</v>
      </c>
      <c r="I803" s="7" t="s">
        <v>36382</v>
      </c>
      <c r="J803" s="7" t="s">
        <v>36383</v>
      </c>
      <c r="K803" s="7" t="s">
        <v>36384</v>
      </c>
      <c r="L803" s="7" t="s">
        <v>45</v>
      </c>
      <c r="M803" s="7" t="s">
        <v>33060</v>
      </c>
      <c r="N803" s="7" t="s">
        <v>47</v>
      </c>
      <c r="O803" s="7">
        <v>10</v>
      </c>
      <c r="P803" s="7" t="s">
        <v>105</v>
      </c>
      <c r="Q803" s="7">
        <v>86102</v>
      </c>
      <c r="S803" s="7" t="s">
        <v>30448</v>
      </c>
      <c r="T803" s="7">
        <v>20180323</v>
      </c>
      <c r="U803" s="7">
        <v>63</v>
      </c>
      <c r="V803" s="7">
        <v>202004</v>
      </c>
    </row>
    <row r="804" spans="3:22" ht="16.5" customHeight="1">
      <c r="C804" s="8">
        <v>5038212961</v>
      </c>
      <c r="D804" s="7">
        <v>7678330</v>
      </c>
      <c r="E804" s="12"/>
      <c r="G804" s="7" t="s">
        <v>36385</v>
      </c>
      <c r="H804" s="7" t="s">
        <v>36386</v>
      </c>
      <c r="I804" s="7" t="s">
        <v>36387</v>
      </c>
      <c r="K804" s="7" t="s">
        <v>5926</v>
      </c>
      <c r="L804" s="7" t="s">
        <v>45</v>
      </c>
      <c r="M804" s="7" t="s">
        <v>33060</v>
      </c>
      <c r="N804" s="7" t="s">
        <v>47</v>
      </c>
      <c r="O804" s="7">
        <v>10</v>
      </c>
      <c r="P804" s="7" t="s">
        <v>105</v>
      </c>
      <c r="Q804" s="7">
        <v>86102</v>
      </c>
      <c r="S804" s="7" t="s">
        <v>30448</v>
      </c>
      <c r="U804" s="7">
        <v>50</v>
      </c>
      <c r="V804" s="7">
        <v>201903</v>
      </c>
    </row>
    <row r="805" spans="3:22" ht="16.5" customHeight="1">
      <c r="C805" s="8">
        <v>1388207551</v>
      </c>
      <c r="D805" s="7">
        <v>6236505</v>
      </c>
      <c r="E805" s="12"/>
      <c r="G805" s="7" t="s">
        <v>36388</v>
      </c>
      <c r="H805" s="7" t="s">
        <v>36389</v>
      </c>
      <c r="I805" s="7" t="s">
        <v>36116</v>
      </c>
      <c r="J805" s="7" t="s">
        <v>36390</v>
      </c>
      <c r="K805" s="7" t="s">
        <v>36391</v>
      </c>
      <c r="L805" s="7" t="s">
        <v>45</v>
      </c>
      <c r="M805" s="7" t="s">
        <v>33060</v>
      </c>
      <c r="N805" s="7" t="s">
        <v>47</v>
      </c>
      <c r="O805" s="7">
        <v>10</v>
      </c>
      <c r="P805" s="7" t="s">
        <v>105</v>
      </c>
      <c r="Q805" s="7">
        <v>86102</v>
      </c>
      <c r="S805" s="7" t="s">
        <v>30448</v>
      </c>
      <c r="T805" s="7">
        <v>20140730</v>
      </c>
      <c r="U805" s="7">
        <v>52</v>
      </c>
      <c r="V805" s="7">
        <v>201903</v>
      </c>
    </row>
    <row r="806" spans="3:22" ht="16.5" customHeight="1">
      <c r="C806" s="8">
        <v>2078300434</v>
      </c>
      <c r="D806" s="7">
        <v>2955170</v>
      </c>
      <c r="E806" s="12"/>
      <c r="G806" s="7" t="s">
        <v>36392</v>
      </c>
      <c r="H806" s="7" t="s">
        <v>36393</v>
      </c>
      <c r="I806" s="7" t="s">
        <v>5955</v>
      </c>
      <c r="J806" s="7" t="s">
        <v>36394</v>
      </c>
      <c r="K806" s="7" t="s">
        <v>36395</v>
      </c>
      <c r="L806" s="7" t="s">
        <v>45</v>
      </c>
      <c r="M806" s="7" t="s">
        <v>33060</v>
      </c>
      <c r="N806" s="7" t="s">
        <v>47</v>
      </c>
      <c r="O806" s="7">
        <v>10</v>
      </c>
      <c r="P806" s="7" t="s">
        <v>105</v>
      </c>
      <c r="Q806" s="7">
        <v>86102</v>
      </c>
      <c r="S806" s="7" t="s">
        <v>30448</v>
      </c>
      <c r="U806" s="7">
        <v>65</v>
      </c>
      <c r="V806" s="7">
        <v>201605</v>
      </c>
    </row>
    <row r="807" spans="3:22" ht="16.5" customHeight="1">
      <c r="C807" s="8">
        <v>5088210861</v>
      </c>
      <c r="D807" s="7">
        <v>5500176</v>
      </c>
      <c r="E807" s="12"/>
      <c r="G807" s="7" t="s">
        <v>36396</v>
      </c>
      <c r="H807" s="7" t="s">
        <v>2782</v>
      </c>
      <c r="I807" s="7" t="s">
        <v>30448</v>
      </c>
      <c r="J807" s="7" t="s">
        <v>36397</v>
      </c>
      <c r="K807" s="7" t="s">
        <v>36398</v>
      </c>
      <c r="L807" s="7" t="s">
        <v>45</v>
      </c>
      <c r="M807" s="7" t="s">
        <v>33060</v>
      </c>
      <c r="N807" s="7" t="s">
        <v>47</v>
      </c>
      <c r="O807" s="7">
        <v>10</v>
      </c>
      <c r="P807" s="7" t="s">
        <v>105</v>
      </c>
      <c r="Q807" s="7">
        <v>86102</v>
      </c>
      <c r="S807" s="7" t="s">
        <v>30448</v>
      </c>
      <c r="U807" s="7">
        <v>177</v>
      </c>
      <c r="V807" s="7">
        <v>201903</v>
      </c>
    </row>
    <row r="808" spans="3:22" ht="16.5" customHeight="1">
      <c r="C808" s="8">
        <v>1288214360</v>
      </c>
      <c r="D808" s="7">
        <v>6270428</v>
      </c>
      <c r="E808" s="12"/>
      <c r="G808" s="7" t="s">
        <v>32744</v>
      </c>
      <c r="H808" s="7" t="s">
        <v>5779</v>
      </c>
      <c r="I808" s="7" t="s">
        <v>30448</v>
      </c>
      <c r="J808" s="7" t="s">
        <v>36399</v>
      </c>
      <c r="K808" s="7" t="s">
        <v>36400</v>
      </c>
      <c r="L808" s="7" t="s">
        <v>45</v>
      </c>
      <c r="M808" s="7" t="s">
        <v>33060</v>
      </c>
      <c r="N808" s="7" t="s">
        <v>47</v>
      </c>
      <c r="O808" s="7">
        <v>10</v>
      </c>
      <c r="P808" s="7" t="s">
        <v>105</v>
      </c>
      <c r="Q808" s="7">
        <v>86102</v>
      </c>
      <c r="S808" s="7" t="s">
        <v>30448</v>
      </c>
      <c r="T808" s="7">
        <v>20130613</v>
      </c>
      <c r="U808" s="7">
        <v>51</v>
      </c>
      <c r="V808" s="7">
        <v>202102</v>
      </c>
    </row>
    <row r="809" spans="3:22" ht="16.5" customHeight="1">
      <c r="C809" s="8">
        <v>5118205535</v>
      </c>
      <c r="D809" s="7">
        <v>5102144</v>
      </c>
      <c r="E809" s="12"/>
      <c r="G809" s="7" t="s">
        <v>36401</v>
      </c>
      <c r="H809" s="7" t="s">
        <v>30444</v>
      </c>
      <c r="I809" s="7" t="s">
        <v>30448</v>
      </c>
      <c r="J809" s="7" t="s">
        <v>36402</v>
      </c>
      <c r="K809" s="7" t="s">
        <v>36403</v>
      </c>
      <c r="L809" s="7" t="s">
        <v>45</v>
      </c>
      <c r="M809" s="7" t="s">
        <v>33060</v>
      </c>
      <c r="N809" s="7" t="s">
        <v>47</v>
      </c>
      <c r="O809" s="7">
        <v>10</v>
      </c>
      <c r="P809" s="7" t="s">
        <v>105</v>
      </c>
      <c r="Q809" s="7">
        <v>86102</v>
      </c>
      <c r="S809" s="7" t="s">
        <v>30448</v>
      </c>
      <c r="U809" s="7">
        <v>64</v>
      </c>
      <c r="V809" s="7">
        <v>201903</v>
      </c>
    </row>
    <row r="810" spans="3:22" ht="16.5" customHeight="1">
      <c r="C810" s="8">
        <v>6478200066</v>
      </c>
      <c r="D810" s="7">
        <v>7935956</v>
      </c>
      <c r="E810" s="12"/>
      <c r="G810" s="7" t="s">
        <v>36404</v>
      </c>
      <c r="H810" s="7" t="s">
        <v>36405</v>
      </c>
      <c r="I810" s="7" t="s">
        <v>36335</v>
      </c>
      <c r="J810" s="7" t="s">
        <v>36406</v>
      </c>
      <c r="K810" s="7" t="s">
        <v>36407</v>
      </c>
      <c r="L810" s="7" t="s">
        <v>45</v>
      </c>
      <c r="M810" s="7" t="s">
        <v>33060</v>
      </c>
      <c r="N810" s="7" t="s">
        <v>47</v>
      </c>
      <c r="O810" s="7">
        <v>10</v>
      </c>
      <c r="P810" s="7" t="s">
        <v>105</v>
      </c>
      <c r="Q810" s="7">
        <v>86102</v>
      </c>
      <c r="S810" s="7" t="s">
        <v>30448</v>
      </c>
      <c r="U810" s="7">
        <v>149</v>
      </c>
      <c r="V810" s="7">
        <v>201903</v>
      </c>
    </row>
    <row r="811" spans="3:22" ht="16.5" customHeight="1">
      <c r="C811" s="8">
        <v>6208209306</v>
      </c>
      <c r="D811" s="7">
        <v>6074558</v>
      </c>
      <c r="E811" s="12"/>
      <c r="G811" s="7" t="s">
        <v>36408</v>
      </c>
      <c r="H811" s="7" t="s">
        <v>36409</v>
      </c>
      <c r="I811" s="7" t="s">
        <v>30448</v>
      </c>
      <c r="J811" s="7" t="s">
        <v>36410</v>
      </c>
      <c r="K811" s="7" t="s">
        <v>36411</v>
      </c>
      <c r="L811" s="7" t="s">
        <v>45</v>
      </c>
      <c r="M811" s="7" t="s">
        <v>33060</v>
      </c>
      <c r="N811" s="7" t="s">
        <v>47</v>
      </c>
      <c r="O811" s="7">
        <v>10</v>
      </c>
      <c r="P811" s="7" t="s">
        <v>105</v>
      </c>
      <c r="Q811" s="7">
        <v>86102</v>
      </c>
      <c r="S811" s="7" t="s">
        <v>30448</v>
      </c>
      <c r="T811" s="7">
        <v>20130717</v>
      </c>
      <c r="U811" s="7">
        <v>219</v>
      </c>
      <c r="V811" s="7">
        <v>201903</v>
      </c>
    </row>
    <row r="812" spans="3:22" ht="16.5" customHeight="1">
      <c r="C812" s="8">
        <v>1258212169</v>
      </c>
      <c r="D812" s="7">
        <v>6275732</v>
      </c>
      <c r="E812" s="12"/>
      <c r="G812" s="7" t="s">
        <v>36412</v>
      </c>
      <c r="H812" s="7" t="s">
        <v>36413</v>
      </c>
      <c r="I812" s="7" t="s">
        <v>30448</v>
      </c>
      <c r="J812" s="7" t="s">
        <v>36414</v>
      </c>
      <c r="K812" s="7" t="s">
        <v>36415</v>
      </c>
      <c r="L812" s="7" t="s">
        <v>45</v>
      </c>
      <c r="M812" s="7" t="s">
        <v>33060</v>
      </c>
      <c r="N812" s="7" t="s">
        <v>47</v>
      </c>
      <c r="O812" s="7">
        <v>10</v>
      </c>
      <c r="P812" s="7" t="s">
        <v>105</v>
      </c>
      <c r="Q812" s="7">
        <v>86102</v>
      </c>
      <c r="S812" s="7" t="s">
        <v>30448</v>
      </c>
      <c r="U812" s="7">
        <v>95</v>
      </c>
      <c r="V812" s="7">
        <v>201903</v>
      </c>
    </row>
    <row r="813" spans="3:22" ht="16.5" customHeight="1">
      <c r="C813" s="8">
        <v>1378203606</v>
      </c>
      <c r="D813" s="7">
        <v>5497978</v>
      </c>
      <c r="E813" s="12"/>
      <c r="G813" s="7" t="s">
        <v>36416</v>
      </c>
      <c r="H813" s="7" t="s">
        <v>494</v>
      </c>
      <c r="I813" s="7" t="s">
        <v>36417</v>
      </c>
      <c r="J813" s="7" t="s">
        <v>36418</v>
      </c>
      <c r="K813" s="7" t="s">
        <v>36419</v>
      </c>
      <c r="L813" s="7" t="s">
        <v>45</v>
      </c>
      <c r="M813" s="7" t="s">
        <v>33060</v>
      </c>
      <c r="N813" s="7" t="s">
        <v>47</v>
      </c>
      <c r="O813" s="7">
        <v>10</v>
      </c>
      <c r="P813" s="7" t="s">
        <v>105</v>
      </c>
      <c r="Q813" s="7">
        <v>86102</v>
      </c>
      <c r="S813" s="7" t="s">
        <v>30448</v>
      </c>
      <c r="T813" s="7">
        <v>20021007</v>
      </c>
      <c r="U813" s="7">
        <v>59</v>
      </c>
      <c r="V813" s="7">
        <v>201903</v>
      </c>
    </row>
    <row r="814" spans="3:22" ht="16.5" customHeight="1">
      <c r="C814" s="8">
        <v>1318215797</v>
      </c>
      <c r="D814" s="7">
        <v>6366599</v>
      </c>
      <c r="E814" s="12"/>
      <c r="G814" s="7" t="s">
        <v>36420</v>
      </c>
      <c r="H814" s="7" t="s">
        <v>27953</v>
      </c>
      <c r="I814" s="7" t="s">
        <v>30448</v>
      </c>
      <c r="J814" s="7" t="s">
        <v>36421</v>
      </c>
      <c r="K814" s="7" t="s">
        <v>36422</v>
      </c>
      <c r="L814" s="7" t="s">
        <v>45</v>
      </c>
      <c r="M814" s="7" t="s">
        <v>33060</v>
      </c>
      <c r="N814" s="7" t="s">
        <v>47</v>
      </c>
      <c r="O814" s="7">
        <v>10</v>
      </c>
      <c r="P814" s="7" t="s">
        <v>105</v>
      </c>
      <c r="Q814" s="7">
        <v>86102</v>
      </c>
      <c r="S814" s="7" t="s">
        <v>30448</v>
      </c>
      <c r="T814" s="7">
        <v>20130215</v>
      </c>
      <c r="U814" s="7">
        <v>89</v>
      </c>
      <c r="V814" s="7">
        <v>201903</v>
      </c>
    </row>
    <row r="815" spans="3:22" ht="16.5" customHeight="1">
      <c r="C815" s="8">
        <v>5088212495</v>
      </c>
      <c r="D815" s="7">
        <v>6377136</v>
      </c>
      <c r="E815" s="12"/>
      <c r="G815" s="7" t="s">
        <v>36423</v>
      </c>
      <c r="H815" s="7" t="s">
        <v>194</v>
      </c>
      <c r="I815" s="7" t="s">
        <v>36116</v>
      </c>
      <c r="K815" s="7" t="s">
        <v>36424</v>
      </c>
      <c r="L815" s="7" t="s">
        <v>45</v>
      </c>
      <c r="M815" s="7" t="s">
        <v>33060</v>
      </c>
      <c r="N815" s="7" t="s">
        <v>47</v>
      </c>
      <c r="O815" s="7">
        <v>10</v>
      </c>
      <c r="P815" s="7" t="s">
        <v>105</v>
      </c>
      <c r="Q815" s="7">
        <v>86102</v>
      </c>
      <c r="S815" s="7" t="s">
        <v>30448</v>
      </c>
      <c r="T815" s="7">
        <v>20130801</v>
      </c>
      <c r="U815" s="7">
        <v>126</v>
      </c>
      <c r="V815" s="7">
        <v>201903</v>
      </c>
    </row>
    <row r="816" spans="3:22" ht="16.5" customHeight="1">
      <c r="C816" s="8">
        <v>5058210917</v>
      </c>
      <c r="D816" s="7">
        <v>5275966</v>
      </c>
      <c r="E816" s="12"/>
      <c r="G816" s="7" t="s">
        <v>36425</v>
      </c>
      <c r="H816" s="7" t="s">
        <v>36426</v>
      </c>
      <c r="I816" s="7" t="s">
        <v>30448</v>
      </c>
      <c r="J816" s="7" t="s">
        <v>36427</v>
      </c>
      <c r="K816" s="7" t="s">
        <v>36428</v>
      </c>
      <c r="L816" s="7" t="s">
        <v>45</v>
      </c>
      <c r="M816" s="7" t="s">
        <v>33060</v>
      </c>
      <c r="N816" s="7" t="s">
        <v>47</v>
      </c>
      <c r="O816" s="7">
        <v>10</v>
      </c>
      <c r="P816" s="7" t="s">
        <v>105</v>
      </c>
      <c r="Q816" s="7">
        <v>86102</v>
      </c>
      <c r="S816" s="7" t="s">
        <v>30448</v>
      </c>
      <c r="T816" s="7">
        <v>20130312</v>
      </c>
      <c r="U816" s="7">
        <v>208</v>
      </c>
      <c r="V816" s="7">
        <v>201605</v>
      </c>
    </row>
    <row r="817" spans="3:22" ht="16.5" customHeight="1">
      <c r="C817" s="8">
        <v>1328285807</v>
      </c>
      <c r="D817" s="7">
        <v>4194994</v>
      </c>
      <c r="E817" s="12"/>
      <c r="G817" s="7" t="s">
        <v>36429</v>
      </c>
      <c r="H817" s="7" t="s">
        <v>36430</v>
      </c>
      <c r="I817" s="7" t="s">
        <v>30448</v>
      </c>
      <c r="J817" s="7" t="s">
        <v>36431</v>
      </c>
      <c r="K817" s="7" t="s">
        <v>36432</v>
      </c>
      <c r="L817" s="7" t="s">
        <v>45</v>
      </c>
      <c r="M817" s="7" t="s">
        <v>33060</v>
      </c>
      <c r="N817" s="7" t="s">
        <v>47</v>
      </c>
      <c r="O817" s="7">
        <v>10</v>
      </c>
      <c r="P817" s="7" t="s">
        <v>105</v>
      </c>
      <c r="Q817" s="7">
        <v>86102</v>
      </c>
      <c r="S817" s="7" t="s">
        <v>30448</v>
      </c>
      <c r="T817" s="7">
        <v>20100305</v>
      </c>
      <c r="U817" s="7">
        <v>92</v>
      </c>
      <c r="V817" s="7">
        <v>201903</v>
      </c>
    </row>
    <row r="818" spans="3:22" ht="16.5" customHeight="1">
      <c r="C818" s="8">
        <v>3058220590</v>
      </c>
      <c r="D818" s="7">
        <v>5819146</v>
      </c>
      <c r="E818" s="12"/>
      <c r="G818" s="7" t="s">
        <v>36433</v>
      </c>
      <c r="H818" s="7" t="s">
        <v>14820</v>
      </c>
      <c r="I818" s="7" t="s">
        <v>30448</v>
      </c>
      <c r="J818" s="7" t="s">
        <v>36434</v>
      </c>
      <c r="K818" s="7" t="s">
        <v>36435</v>
      </c>
      <c r="L818" s="7" t="s">
        <v>45</v>
      </c>
      <c r="M818" s="7" t="s">
        <v>33060</v>
      </c>
      <c r="N818" s="7" t="s">
        <v>47</v>
      </c>
      <c r="O818" s="7">
        <v>10</v>
      </c>
      <c r="P818" s="7" t="s">
        <v>105</v>
      </c>
      <c r="Q818" s="7">
        <v>86102</v>
      </c>
      <c r="S818" s="7" t="s">
        <v>30448</v>
      </c>
      <c r="T818" s="7">
        <v>20130118</v>
      </c>
      <c r="U818" s="7">
        <v>57</v>
      </c>
      <c r="V818" s="7">
        <v>201903</v>
      </c>
    </row>
    <row r="819" spans="3:22" ht="16.5" customHeight="1">
      <c r="C819" s="8">
        <v>6068213013</v>
      </c>
      <c r="D819" s="7">
        <v>6120766</v>
      </c>
      <c r="E819" s="12"/>
      <c r="G819" s="7" t="s">
        <v>36436</v>
      </c>
      <c r="H819" s="7" t="s">
        <v>3568</v>
      </c>
      <c r="I819" s="7" t="s">
        <v>30448</v>
      </c>
      <c r="J819" s="7" t="s">
        <v>36437</v>
      </c>
      <c r="K819" s="7" t="s">
        <v>36438</v>
      </c>
      <c r="L819" s="7" t="s">
        <v>45</v>
      </c>
      <c r="M819" s="7" t="s">
        <v>33060</v>
      </c>
      <c r="N819" s="7" t="s">
        <v>47</v>
      </c>
      <c r="O819" s="7">
        <v>10</v>
      </c>
      <c r="P819" s="7" t="s">
        <v>105</v>
      </c>
      <c r="Q819" s="7">
        <v>86102</v>
      </c>
      <c r="S819" s="7" t="s">
        <v>30448</v>
      </c>
      <c r="T819" s="7">
        <v>20131115</v>
      </c>
      <c r="U819" s="7">
        <v>66</v>
      </c>
      <c r="V819" s="7">
        <v>201903</v>
      </c>
    </row>
    <row r="820" spans="3:22" ht="16.5" customHeight="1">
      <c r="C820" s="8">
        <v>6108214670</v>
      </c>
      <c r="D820" s="7">
        <v>6311207</v>
      </c>
      <c r="E820" s="12"/>
      <c r="G820" s="7" t="s">
        <v>36439</v>
      </c>
      <c r="H820" s="7" t="s">
        <v>32878</v>
      </c>
      <c r="I820" s="7" t="s">
        <v>36116</v>
      </c>
      <c r="J820" s="7" t="s">
        <v>36440</v>
      </c>
      <c r="K820" s="7" t="s">
        <v>36441</v>
      </c>
      <c r="L820" s="7" t="s">
        <v>45</v>
      </c>
      <c r="M820" s="7" t="s">
        <v>33060</v>
      </c>
      <c r="N820" s="7" t="s">
        <v>47</v>
      </c>
      <c r="O820" s="7">
        <v>10</v>
      </c>
      <c r="P820" s="7" t="s">
        <v>105</v>
      </c>
      <c r="Q820" s="7">
        <v>86102</v>
      </c>
      <c r="S820" s="7" t="s">
        <v>30448</v>
      </c>
      <c r="T820" s="7">
        <v>20140601</v>
      </c>
      <c r="U820" s="7">
        <v>68</v>
      </c>
      <c r="V820" s="7">
        <v>201903</v>
      </c>
    </row>
    <row r="821" spans="3:22" ht="16.5" customHeight="1">
      <c r="C821" s="8">
        <v>6158210363</v>
      </c>
      <c r="D821" s="7">
        <v>6278294</v>
      </c>
      <c r="E821" s="12"/>
      <c r="G821" s="7" t="s">
        <v>36442</v>
      </c>
      <c r="H821" s="7" t="s">
        <v>26239</v>
      </c>
      <c r="I821" s="7" t="s">
        <v>30448</v>
      </c>
      <c r="J821" s="7" t="s">
        <v>36443</v>
      </c>
      <c r="K821" s="7" t="s">
        <v>36444</v>
      </c>
      <c r="L821" s="7" t="s">
        <v>45</v>
      </c>
      <c r="M821" s="7" t="s">
        <v>33060</v>
      </c>
      <c r="N821" s="7" t="s">
        <v>47</v>
      </c>
      <c r="O821" s="7">
        <v>10</v>
      </c>
      <c r="P821" s="7" t="s">
        <v>105</v>
      </c>
      <c r="Q821" s="7">
        <v>86102</v>
      </c>
      <c r="S821" s="7" t="s">
        <v>30448</v>
      </c>
      <c r="U821" s="7">
        <v>55</v>
      </c>
      <c r="V821" s="7">
        <v>201903</v>
      </c>
    </row>
    <row r="822" spans="3:22" ht="16.5" customHeight="1">
      <c r="C822" s="8">
        <v>2128209992</v>
      </c>
      <c r="D822" s="7">
        <v>6375294</v>
      </c>
      <c r="E822" s="12"/>
      <c r="G822" s="7" t="s">
        <v>36445</v>
      </c>
      <c r="H822" s="7" t="s">
        <v>36446</v>
      </c>
      <c r="I822" s="7" t="s">
        <v>30448</v>
      </c>
      <c r="J822" s="7" t="s">
        <v>36447</v>
      </c>
      <c r="K822" s="7" t="s">
        <v>36448</v>
      </c>
      <c r="L822" s="7" t="s">
        <v>45</v>
      </c>
      <c r="M822" s="7" t="s">
        <v>33060</v>
      </c>
      <c r="N822" s="7" t="s">
        <v>47</v>
      </c>
      <c r="O822" s="7">
        <v>10</v>
      </c>
      <c r="P822" s="7" t="s">
        <v>105</v>
      </c>
      <c r="Q822" s="7">
        <v>86102</v>
      </c>
      <c r="S822" s="7" t="s">
        <v>30448</v>
      </c>
      <c r="T822" s="7">
        <v>20140210</v>
      </c>
      <c r="U822" s="7">
        <v>167</v>
      </c>
      <c r="V822" s="7">
        <v>201903</v>
      </c>
    </row>
    <row r="823" spans="3:22" ht="16.5" customHeight="1">
      <c r="C823" s="8">
        <v>1258281986</v>
      </c>
      <c r="D823" s="7">
        <v>4188722</v>
      </c>
      <c r="E823" s="12"/>
      <c r="G823" s="7" t="s">
        <v>36449</v>
      </c>
      <c r="H823" s="7" t="s">
        <v>13521</v>
      </c>
      <c r="I823" s="7" t="s">
        <v>5955</v>
      </c>
      <c r="J823" s="7" t="s">
        <v>36450</v>
      </c>
      <c r="K823" s="7" t="s">
        <v>36451</v>
      </c>
      <c r="L823" s="7" t="s">
        <v>45</v>
      </c>
      <c r="M823" s="7" t="s">
        <v>33060</v>
      </c>
      <c r="N823" s="7" t="s">
        <v>47</v>
      </c>
      <c r="O823" s="7">
        <v>10</v>
      </c>
      <c r="P823" s="7" t="s">
        <v>105</v>
      </c>
      <c r="Q823" s="7">
        <v>86102</v>
      </c>
      <c r="S823" s="7" t="s">
        <v>30448</v>
      </c>
      <c r="T823" s="7">
        <v>20110901</v>
      </c>
      <c r="U823" s="7">
        <v>99</v>
      </c>
      <c r="V823" s="7">
        <v>201903</v>
      </c>
    </row>
    <row r="824" spans="3:22" ht="16.5" customHeight="1">
      <c r="C824" s="8">
        <v>1788200240</v>
      </c>
      <c r="D824" s="7">
        <v>9159131</v>
      </c>
      <c r="E824" s="12"/>
      <c r="G824" s="7" t="s">
        <v>36452</v>
      </c>
      <c r="H824" s="7" t="s">
        <v>30447</v>
      </c>
      <c r="I824" s="7" t="s">
        <v>36453</v>
      </c>
      <c r="J824" s="7" t="s">
        <v>36454</v>
      </c>
      <c r="K824" s="7" t="s">
        <v>36455</v>
      </c>
      <c r="L824" s="7" t="s">
        <v>45</v>
      </c>
      <c r="M824" s="7" t="s">
        <v>33060</v>
      </c>
      <c r="N824" s="7" t="s">
        <v>47</v>
      </c>
      <c r="O824" s="7">
        <v>10</v>
      </c>
      <c r="P824" s="7" t="s">
        <v>105</v>
      </c>
      <c r="Q824" s="7">
        <v>86102</v>
      </c>
      <c r="S824" s="7" t="s">
        <v>30448</v>
      </c>
      <c r="U824" s="7">
        <v>117</v>
      </c>
      <c r="V824" s="7">
        <v>202004</v>
      </c>
    </row>
    <row r="825" spans="3:22" ht="16.5" customHeight="1">
      <c r="C825" s="8">
        <v>4108222420</v>
      </c>
      <c r="D825" s="7">
        <v>6158955</v>
      </c>
      <c r="E825" s="12"/>
      <c r="G825" s="7" t="s">
        <v>36456</v>
      </c>
      <c r="H825" s="7" t="s">
        <v>36457</v>
      </c>
      <c r="I825" s="7" t="s">
        <v>30448</v>
      </c>
      <c r="J825" s="7" t="s">
        <v>36458</v>
      </c>
      <c r="K825" s="7" t="s">
        <v>36459</v>
      </c>
      <c r="L825" s="7" t="s">
        <v>45</v>
      </c>
      <c r="M825" s="7" t="s">
        <v>33060</v>
      </c>
      <c r="N825" s="7" t="s">
        <v>47</v>
      </c>
      <c r="O825" s="7">
        <v>10</v>
      </c>
      <c r="P825" s="7" t="s">
        <v>105</v>
      </c>
      <c r="Q825" s="7">
        <v>86102</v>
      </c>
      <c r="S825" s="7" t="s">
        <v>30448</v>
      </c>
      <c r="T825" s="7">
        <v>20140327</v>
      </c>
      <c r="U825" s="7">
        <v>157</v>
      </c>
      <c r="V825" s="7">
        <v>201903</v>
      </c>
    </row>
    <row r="826" spans="3:22" ht="16.5" customHeight="1">
      <c r="C826" s="8">
        <v>2448200265</v>
      </c>
      <c r="D826" s="7">
        <v>8979817</v>
      </c>
      <c r="E826" s="12"/>
      <c r="G826" s="7" t="s">
        <v>36460</v>
      </c>
      <c r="H826" s="7" t="s">
        <v>36461</v>
      </c>
      <c r="I826" s="7" t="s">
        <v>36462</v>
      </c>
      <c r="J826" s="7" t="s">
        <v>36463</v>
      </c>
      <c r="K826" s="7" t="s">
        <v>36464</v>
      </c>
      <c r="L826" s="7" t="s">
        <v>45</v>
      </c>
      <c r="M826" s="7" t="s">
        <v>33060</v>
      </c>
      <c r="N826" s="7" t="s">
        <v>47</v>
      </c>
      <c r="O826" s="7">
        <v>10</v>
      </c>
      <c r="P826" s="7" t="s">
        <v>105</v>
      </c>
      <c r="Q826" s="7">
        <v>86102</v>
      </c>
      <c r="S826" s="7" t="s">
        <v>30448</v>
      </c>
      <c r="U826" s="7">
        <v>162</v>
      </c>
      <c r="V826" s="7">
        <v>202211</v>
      </c>
    </row>
    <row r="827" spans="3:22" ht="16.5" customHeight="1">
      <c r="C827" s="8">
        <v>5048215603</v>
      </c>
      <c r="D827" s="7">
        <v>5822396</v>
      </c>
      <c r="E827" s="12"/>
      <c r="G827" s="7" t="s">
        <v>36465</v>
      </c>
      <c r="H827" s="7" t="s">
        <v>8085</v>
      </c>
      <c r="I827" s="7" t="s">
        <v>30448</v>
      </c>
      <c r="J827" s="7" t="s">
        <v>36466</v>
      </c>
      <c r="K827" s="7" t="s">
        <v>36467</v>
      </c>
      <c r="L827" s="7" t="s">
        <v>45</v>
      </c>
      <c r="M827" s="7" t="s">
        <v>33060</v>
      </c>
      <c r="N827" s="7" t="s">
        <v>47</v>
      </c>
      <c r="O827" s="7">
        <v>10</v>
      </c>
      <c r="P827" s="7" t="s">
        <v>105</v>
      </c>
      <c r="Q827" s="7">
        <v>86102</v>
      </c>
      <c r="S827" s="7" t="s">
        <v>30448</v>
      </c>
      <c r="U827" s="7">
        <v>272</v>
      </c>
      <c r="V827" s="7">
        <v>201903</v>
      </c>
    </row>
    <row r="828" spans="3:22" ht="16.5" customHeight="1">
      <c r="C828" s="8">
        <v>6058214566</v>
      </c>
      <c r="D828" s="7">
        <v>6267651</v>
      </c>
      <c r="E828" s="12"/>
      <c r="G828" s="7" t="s">
        <v>36468</v>
      </c>
      <c r="H828" s="7" t="s">
        <v>36349</v>
      </c>
      <c r="I828" s="7" t="s">
        <v>30448</v>
      </c>
      <c r="J828" s="7" t="s">
        <v>36469</v>
      </c>
      <c r="K828" s="7" t="s">
        <v>36470</v>
      </c>
      <c r="L828" s="7" t="s">
        <v>45</v>
      </c>
      <c r="M828" s="7" t="s">
        <v>33060</v>
      </c>
      <c r="N828" s="7" t="s">
        <v>47</v>
      </c>
      <c r="O828" s="7">
        <v>10</v>
      </c>
      <c r="P828" s="7" t="s">
        <v>105</v>
      </c>
      <c r="Q828" s="7">
        <v>86102</v>
      </c>
      <c r="S828" s="7" t="s">
        <v>30448</v>
      </c>
      <c r="U828" s="7">
        <v>93</v>
      </c>
      <c r="V828" s="7">
        <v>201903</v>
      </c>
    </row>
    <row r="829" spans="3:22" ht="16.5" customHeight="1">
      <c r="C829" s="8">
        <v>4028223281</v>
      </c>
      <c r="D829" s="7">
        <v>6713683</v>
      </c>
      <c r="E829" s="12"/>
      <c r="G829" s="7" t="s">
        <v>36471</v>
      </c>
      <c r="H829" s="7" t="s">
        <v>36472</v>
      </c>
      <c r="I829" s="7" t="s">
        <v>30448</v>
      </c>
      <c r="K829" s="7" t="s">
        <v>36473</v>
      </c>
      <c r="L829" s="7" t="s">
        <v>45</v>
      </c>
      <c r="M829" s="7" t="s">
        <v>33060</v>
      </c>
      <c r="N829" s="7" t="s">
        <v>47</v>
      </c>
      <c r="O829" s="7">
        <v>10</v>
      </c>
      <c r="P829" s="7" t="s">
        <v>105</v>
      </c>
      <c r="Q829" s="7">
        <v>86102</v>
      </c>
      <c r="S829" s="7" t="s">
        <v>30448</v>
      </c>
      <c r="T829" s="7">
        <v>20120730</v>
      </c>
      <c r="U829" s="7">
        <v>62</v>
      </c>
      <c r="V829" s="7">
        <v>201605</v>
      </c>
    </row>
    <row r="830" spans="3:22" ht="16.5" customHeight="1">
      <c r="C830" s="8">
        <v>6088213251</v>
      </c>
      <c r="D830" s="7">
        <v>3260511</v>
      </c>
      <c r="E830" s="12"/>
      <c r="G830" s="7" t="s">
        <v>36474</v>
      </c>
      <c r="H830" s="7" t="s">
        <v>36475</v>
      </c>
      <c r="I830" s="7" t="s">
        <v>36476</v>
      </c>
      <c r="J830" s="7" t="s">
        <v>36477</v>
      </c>
      <c r="K830" s="7" t="s">
        <v>36478</v>
      </c>
      <c r="L830" s="7" t="s">
        <v>45</v>
      </c>
      <c r="M830" s="7" t="s">
        <v>33060</v>
      </c>
      <c r="N830" s="7" t="s">
        <v>47</v>
      </c>
      <c r="O830" s="7">
        <v>10</v>
      </c>
      <c r="P830" s="7" t="s">
        <v>105</v>
      </c>
      <c r="Q830" s="7">
        <v>86102</v>
      </c>
      <c r="S830" s="7" t="s">
        <v>30448</v>
      </c>
      <c r="T830" s="7">
        <v>20081101</v>
      </c>
      <c r="U830" s="7">
        <v>114</v>
      </c>
      <c r="V830" s="7">
        <v>201903</v>
      </c>
    </row>
    <row r="831" spans="3:22" ht="16.5" customHeight="1">
      <c r="C831" s="8">
        <v>6038268348</v>
      </c>
      <c r="D831" s="7">
        <v>6199140</v>
      </c>
      <c r="E831" s="12"/>
      <c r="G831" s="7" t="s">
        <v>36479</v>
      </c>
      <c r="H831" s="7" t="s">
        <v>36480</v>
      </c>
      <c r="I831" s="7" t="s">
        <v>30448</v>
      </c>
      <c r="J831" s="7" t="s">
        <v>36481</v>
      </c>
      <c r="K831" s="7" t="s">
        <v>36482</v>
      </c>
      <c r="L831" s="7" t="s">
        <v>45</v>
      </c>
      <c r="M831" s="7" t="s">
        <v>33060</v>
      </c>
      <c r="N831" s="7" t="s">
        <v>47</v>
      </c>
      <c r="O831" s="7">
        <v>10</v>
      </c>
      <c r="P831" s="7" t="s">
        <v>105</v>
      </c>
      <c r="Q831" s="7">
        <v>86102</v>
      </c>
      <c r="S831" s="7" t="s">
        <v>30448</v>
      </c>
      <c r="T831" s="7">
        <v>20140901</v>
      </c>
      <c r="U831" s="7">
        <v>69</v>
      </c>
      <c r="V831" s="7">
        <v>202004</v>
      </c>
    </row>
    <row r="832" spans="3:22" ht="16.5" customHeight="1">
      <c r="C832" s="8">
        <v>6088216597</v>
      </c>
      <c r="D832" s="7">
        <v>6366796</v>
      </c>
      <c r="E832" s="12"/>
      <c r="G832" s="7" t="s">
        <v>36483</v>
      </c>
      <c r="H832" s="7" t="s">
        <v>13612</v>
      </c>
      <c r="I832" s="7" t="s">
        <v>36116</v>
      </c>
      <c r="J832" s="7" t="s">
        <v>36484</v>
      </c>
      <c r="K832" s="7" t="s">
        <v>36485</v>
      </c>
      <c r="L832" s="7" t="s">
        <v>45</v>
      </c>
      <c r="M832" s="7" t="s">
        <v>33060</v>
      </c>
      <c r="N832" s="7" t="s">
        <v>47</v>
      </c>
      <c r="O832" s="7">
        <v>10</v>
      </c>
      <c r="P832" s="7" t="s">
        <v>105</v>
      </c>
      <c r="Q832" s="7">
        <v>86102</v>
      </c>
      <c r="S832" s="7" t="s">
        <v>30448</v>
      </c>
      <c r="T832" s="7">
        <v>20140307</v>
      </c>
      <c r="U832" s="7">
        <v>54</v>
      </c>
      <c r="V832" s="7">
        <v>201903</v>
      </c>
    </row>
    <row r="833" spans="3:22" ht="16.5" customHeight="1">
      <c r="C833" s="8">
        <v>3598200062</v>
      </c>
      <c r="D833" s="7">
        <v>7534364</v>
      </c>
      <c r="E833" s="12"/>
      <c r="G833" s="7" t="s">
        <v>36486</v>
      </c>
      <c r="H833" s="7" t="s">
        <v>7288</v>
      </c>
      <c r="I833" s="7" t="s">
        <v>36335</v>
      </c>
      <c r="J833" s="7" t="s">
        <v>36487</v>
      </c>
      <c r="K833" s="7" t="s">
        <v>36488</v>
      </c>
      <c r="L833" s="7" t="s">
        <v>45</v>
      </c>
      <c r="M833" s="7" t="s">
        <v>33060</v>
      </c>
      <c r="N833" s="7" t="s">
        <v>47</v>
      </c>
      <c r="O833" s="7">
        <v>10</v>
      </c>
      <c r="P833" s="7" t="s">
        <v>105</v>
      </c>
      <c r="Q833" s="7">
        <v>86102</v>
      </c>
      <c r="S833" s="7" t="s">
        <v>30448</v>
      </c>
      <c r="U833" s="7">
        <v>118</v>
      </c>
      <c r="V833" s="7">
        <v>201903</v>
      </c>
    </row>
    <row r="834" spans="3:22" ht="16.5" customHeight="1">
      <c r="C834" s="8">
        <v>1258212193</v>
      </c>
      <c r="D834" s="7">
        <v>6384939</v>
      </c>
      <c r="E834" s="12"/>
      <c r="G834" s="7" t="s">
        <v>36489</v>
      </c>
      <c r="H834" s="7" t="s">
        <v>36490</v>
      </c>
      <c r="I834" s="7" t="s">
        <v>36116</v>
      </c>
      <c r="J834" s="7" t="s">
        <v>36491</v>
      </c>
      <c r="K834" s="7" t="s">
        <v>36492</v>
      </c>
      <c r="L834" s="7" t="s">
        <v>45</v>
      </c>
      <c r="M834" s="7" t="s">
        <v>33060</v>
      </c>
      <c r="N834" s="7" t="s">
        <v>47</v>
      </c>
      <c r="O834" s="7">
        <v>10</v>
      </c>
      <c r="P834" s="7" t="s">
        <v>105</v>
      </c>
      <c r="Q834" s="7">
        <v>86102</v>
      </c>
      <c r="S834" s="7" t="s">
        <v>30448</v>
      </c>
      <c r="T834" s="7">
        <v>20140203</v>
      </c>
      <c r="U834" s="7">
        <v>52</v>
      </c>
      <c r="V834" s="7">
        <v>201903</v>
      </c>
    </row>
    <row r="835" spans="3:22" ht="16.5" customHeight="1">
      <c r="C835" s="8">
        <v>6118208467</v>
      </c>
      <c r="D835" s="7">
        <v>6722846</v>
      </c>
      <c r="E835" s="12"/>
      <c r="G835" s="7" t="s">
        <v>32743</v>
      </c>
      <c r="H835" s="7" t="s">
        <v>36493</v>
      </c>
      <c r="I835" s="7" t="s">
        <v>30448</v>
      </c>
      <c r="J835" s="7" t="s">
        <v>32735</v>
      </c>
      <c r="K835" s="7" t="s">
        <v>36494</v>
      </c>
      <c r="L835" s="7" t="s">
        <v>45</v>
      </c>
      <c r="M835" s="7" t="s">
        <v>33060</v>
      </c>
      <c r="N835" s="7" t="s">
        <v>47</v>
      </c>
      <c r="O835" s="7">
        <v>10</v>
      </c>
      <c r="P835" s="7" t="s">
        <v>105</v>
      </c>
      <c r="Q835" s="7">
        <v>86102</v>
      </c>
      <c r="S835" s="7" t="s">
        <v>30448</v>
      </c>
      <c r="T835" s="7">
        <v>20130128</v>
      </c>
      <c r="U835" s="7">
        <v>80</v>
      </c>
      <c r="V835" s="7">
        <v>201903</v>
      </c>
    </row>
    <row r="836" spans="3:22" ht="16.5" customHeight="1">
      <c r="C836" s="8">
        <v>5258200015</v>
      </c>
      <c r="D836" s="7">
        <v>7747837</v>
      </c>
      <c r="E836" s="12"/>
      <c r="G836" s="7" t="s">
        <v>36495</v>
      </c>
      <c r="H836" s="7" t="s">
        <v>23038</v>
      </c>
      <c r="I836" s="7" t="s">
        <v>36496</v>
      </c>
      <c r="J836" s="7" t="s">
        <v>36497</v>
      </c>
      <c r="K836" s="7" t="s">
        <v>36498</v>
      </c>
      <c r="L836" s="7" t="s">
        <v>45</v>
      </c>
      <c r="M836" s="7" t="s">
        <v>33060</v>
      </c>
      <c r="N836" s="7" t="s">
        <v>47</v>
      </c>
      <c r="O836" s="7">
        <v>10</v>
      </c>
      <c r="P836" s="7" t="s">
        <v>105</v>
      </c>
      <c r="Q836" s="7">
        <v>86102</v>
      </c>
      <c r="S836" s="7" t="s">
        <v>30448</v>
      </c>
      <c r="T836" s="7">
        <v>20150211</v>
      </c>
      <c r="U836" s="7">
        <v>85</v>
      </c>
      <c r="V836" s="7">
        <v>201903</v>
      </c>
    </row>
    <row r="837" spans="3:22" ht="16.5" customHeight="1">
      <c r="C837" s="8">
        <v>4308200376</v>
      </c>
      <c r="D837" s="7">
        <v>9697805</v>
      </c>
      <c r="E837" s="12"/>
      <c r="G837" s="7" t="s">
        <v>36499</v>
      </c>
      <c r="H837" s="7" t="s">
        <v>10085</v>
      </c>
      <c r="J837" s="7" t="s">
        <v>36500</v>
      </c>
      <c r="K837" s="7" t="s">
        <v>36501</v>
      </c>
      <c r="L837" s="7" t="s">
        <v>45</v>
      </c>
      <c r="M837" s="7" t="s">
        <v>33060</v>
      </c>
      <c r="N837" s="7" t="s">
        <v>47</v>
      </c>
      <c r="O837" s="7">
        <v>10</v>
      </c>
      <c r="P837" s="7" t="s">
        <v>105</v>
      </c>
      <c r="Q837" s="7">
        <v>86102</v>
      </c>
      <c r="S837" s="7" t="s">
        <v>30448</v>
      </c>
      <c r="U837" s="7">
        <v>174</v>
      </c>
      <c r="V837" s="7">
        <v>202104</v>
      </c>
    </row>
    <row r="838" spans="3:22" ht="16.5" customHeight="1">
      <c r="C838" s="8">
        <v>6138274153</v>
      </c>
      <c r="D838" s="7">
        <v>6247256</v>
      </c>
      <c r="E838" s="12"/>
      <c r="G838" s="7" t="s">
        <v>36502</v>
      </c>
      <c r="H838" s="7" t="s">
        <v>36349</v>
      </c>
      <c r="I838" s="7" t="s">
        <v>30448</v>
      </c>
      <c r="J838" s="7" t="s">
        <v>36503</v>
      </c>
      <c r="K838" s="7" t="s">
        <v>36504</v>
      </c>
      <c r="L838" s="7" t="s">
        <v>45</v>
      </c>
      <c r="M838" s="7" t="s">
        <v>33060</v>
      </c>
      <c r="N838" s="7" t="s">
        <v>47</v>
      </c>
      <c r="O838" s="7">
        <v>10</v>
      </c>
      <c r="P838" s="7" t="s">
        <v>105</v>
      </c>
      <c r="Q838" s="7">
        <v>86102</v>
      </c>
      <c r="S838" s="7" t="s">
        <v>30448</v>
      </c>
      <c r="T838" s="7">
        <v>20131011</v>
      </c>
      <c r="U838" s="7">
        <v>68</v>
      </c>
      <c r="V838" s="7">
        <v>201903</v>
      </c>
    </row>
    <row r="839" spans="3:22" ht="16.5" customHeight="1">
      <c r="C839" s="8">
        <v>3058221982</v>
      </c>
      <c r="D839" s="7">
        <v>6328035</v>
      </c>
      <c r="E839" s="12"/>
      <c r="G839" s="7" t="s">
        <v>36505</v>
      </c>
      <c r="H839" s="7" t="s">
        <v>30326</v>
      </c>
      <c r="I839" s="7" t="s">
        <v>30448</v>
      </c>
      <c r="J839" s="7" t="s">
        <v>36506</v>
      </c>
      <c r="K839" s="7" t="s">
        <v>36507</v>
      </c>
      <c r="L839" s="7" t="s">
        <v>45</v>
      </c>
      <c r="M839" s="7" t="s">
        <v>33060</v>
      </c>
      <c r="N839" s="7" t="s">
        <v>47</v>
      </c>
      <c r="O839" s="7">
        <v>10</v>
      </c>
      <c r="P839" s="7" t="s">
        <v>105</v>
      </c>
      <c r="Q839" s="7">
        <v>86102</v>
      </c>
      <c r="S839" s="7" t="s">
        <v>30448</v>
      </c>
      <c r="U839" s="7">
        <v>62</v>
      </c>
      <c r="V839" s="7">
        <v>201903</v>
      </c>
    </row>
    <row r="840" spans="3:22" ht="16.5" customHeight="1">
      <c r="C840" s="8">
        <v>4108222191</v>
      </c>
      <c r="D840" s="7">
        <v>6372398</v>
      </c>
      <c r="E840" s="12"/>
      <c r="G840" s="7" t="s">
        <v>36508</v>
      </c>
      <c r="H840" s="7" t="s">
        <v>36457</v>
      </c>
      <c r="I840" s="7" t="s">
        <v>30448</v>
      </c>
      <c r="J840" s="7" t="s">
        <v>36509</v>
      </c>
      <c r="K840" s="7" t="s">
        <v>36510</v>
      </c>
      <c r="L840" s="7" t="s">
        <v>45</v>
      </c>
      <c r="M840" s="7" t="s">
        <v>33060</v>
      </c>
      <c r="N840" s="7" t="s">
        <v>47</v>
      </c>
      <c r="O840" s="7">
        <v>10</v>
      </c>
      <c r="P840" s="7" t="s">
        <v>105</v>
      </c>
      <c r="Q840" s="7">
        <v>86102</v>
      </c>
      <c r="S840" s="7" t="s">
        <v>30448</v>
      </c>
      <c r="U840" s="7">
        <v>60</v>
      </c>
      <c r="V840" s="7">
        <v>201903</v>
      </c>
    </row>
    <row r="841" spans="3:22" ht="16.5" customHeight="1">
      <c r="C841" s="8">
        <v>6058213494</v>
      </c>
      <c r="D841" s="7">
        <v>6372442</v>
      </c>
      <c r="E841" s="12"/>
      <c r="G841" s="7" t="s">
        <v>36511</v>
      </c>
      <c r="H841" s="7" t="s">
        <v>36512</v>
      </c>
      <c r="I841" s="7" t="s">
        <v>30448</v>
      </c>
      <c r="J841" s="7" t="s">
        <v>36513</v>
      </c>
      <c r="K841" s="7" t="s">
        <v>36514</v>
      </c>
      <c r="L841" s="7" t="s">
        <v>45</v>
      </c>
      <c r="M841" s="7" t="s">
        <v>33060</v>
      </c>
      <c r="N841" s="7" t="s">
        <v>47</v>
      </c>
      <c r="O841" s="7">
        <v>10</v>
      </c>
      <c r="P841" s="7" t="s">
        <v>105</v>
      </c>
      <c r="Q841" s="7">
        <v>86102</v>
      </c>
      <c r="S841" s="7" t="s">
        <v>30448</v>
      </c>
      <c r="U841" s="7">
        <v>51</v>
      </c>
      <c r="V841" s="7">
        <v>201903</v>
      </c>
    </row>
    <row r="842" spans="3:22" ht="16.5" customHeight="1">
      <c r="C842" s="8">
        <v>5038212618</v>
      </c>
      <c r="D842" s="7">
        <v>6130770</v>
      </c>
      <c r="E842" s="12"/>
      <c r="G842" s="7" t="s">
        <v>36515</v>
      </c>
      <c r="H842" s="7" t="s">
        <v>36516</v>
      </c>
      <c r="I842" s="7" t="s">
        <v>30448</v>
      </c>
      <c r="J842" s="7" t="s">
        <v>36517</v>
      </c>
      <c r="K842" s="7" t="s">
        <v>36518</v>
      </c>
      <c r="L842" s="7" t="s">
        <v>45</v>
      </c>
      <c r="M842" s="7" t="s">
        <v>33060</v>
      </c>
      <c r="N842" s="7" t="s">
        <v>47</v>
      </c>
      <c r="O842" s="7">
        <v>10</v>
      </c>
      <c r="P842" s="7" t="s">
        <v>105</v>
      </c>
      <c r="Q842" s="7">
        <v>86102</v>
      </c>
      <c r="S842" s="7" t="s">
        <v>30448</v>
      </c>
      <c r="T842" s="7">
        <v>20070601</v>
      </c>
      <c r="U842" s="7">
        <v>126</v>
      </c>
      <c r="V842" s="7">
        <v>201903</v>
      </c>
    </row>
    <row r="843" spans="3:22" ht="16.5" customHeight="1">
      <c r="C843" s="8">
        <v>4188209116</v>
      </c>
      <c r="D843" s="7">
        <v>6117098</v>
      </c>
      <c r="E843" s="12"/>
      <c r="G843" s="7" t="s">
        <v>36519</v>
      </c>
      <c r="H843" s="7" t="s">
        <v>36520</v>
      </c>
      <c r="I843" s="7" t="s">
        <v>30448</v>
      </c>
      <c r="J843" s="7" t="s">
        <v>36521</v>
      </c>
      <c r="K843" s="7" t="s">
        <v>36522</v>
      </c>
      <c r="L843" s="7" t="s">
        <v>45</v>
      </c>
      <c r="M843" s="7" t="s">
        <v>33060</v>
      </c>
      <c r="N843" s="7" t="s">
        <v>47</v>
      </c>
      <c r="O843" s="7">
        <v>10</v>
      </c>
      <c r="P843" s="7" t="s">
        <v>105</v>
      </c>
      <c r="Q843" s="7">
        <v>86102</v>
      </c>
      <c r="S843" s="7" t="s">
        <v>30448</v>
      </c>
      <c r="T843" s="7">
        <v>20140729</v>
      </c>
      <c r="U843" s="7">
        <v>111</v>
      </c>
      <c r="V843" s="7">
        <v>201903</v>
      </c>
    </row>
    <row r="844" spans="3:22" ht="16.5" customHeight="1">
      <c r="C844" s="8">
        <v>4168220833</v>
      </c>
      <c r="D844" s="7">
        <v>6715813</v>
      </c>
      <c r="E844" s="12"/>
      <c r="G844" s="7" t="s">
        <v>36523</v>
      </c>
      <c r="H844" s="7" t="s">
        <v>15597</v>
      </c>
      <c r="I844" s="7" t="s">
        <v>30448</v>
      </c>
      <c r="J844" s="7" t="s">
        <v>36524</v>
      </c>
      <c r="K844" s="7" t="s">
        <v>36525</v>
      </c>
      <c r="L844" s="7" t="s">
        <v>45</v>
      </c>
      <c r="M844" s="7" t="s">
        <v>33060</v>
      </c>
      <c r="N844" s="7" t="s">
        <v>47</v>
      </c>
      <c r="O844" s="7">
        <v>10</v>
      </c>
      <c r="P844" s="7" t="s">
        <v>105</v>
      </c>
      <c r="Q844" s="7">
        <v>86102</v>
      </c>
      <c r="S844" s="7" t="s">
        <v>30448</v>
      </c>
      <c r="T844" s="7">
        <v>20130924</v>
      </c>
      <c r="U844" s="7">
        <v>108</v>
      </c>
      <c r="V844" s="7">
        <v>201903</v>
      </c>
    </row>
    <row r="845" spans="3:22" ht="16.5" customHeight="1">
      <c r="C845" s="8">
        <v>2068208004</v>
      </c>
      <c r="D845" s="7">
        <v>2773466</v>
      </c>
      <c r="E845" s="12"/>
      <c r="G845" s="7" t="s">
        <v>36526</v>
      </c>
      <c r="H845" s="7" t="s">
        <v>843</v>
      </c>
      <c r="I845" s="7" t="s">
        <v>36527</v>
      </c>
      <c r="J845" s="7" t="s">
        <v>36528</v>
      </c>
      <c r="K845" s="7" t="s">
        <v>36529</v>
      </c>
      <c r="L845" s="7" t="s">
        <v>45</v>
      </c>
      <c r="M845" s="7" t="s">
        <v>33060</v>
      </c>
      <c r="N845" s="7" t="s">
        <v>47</v>
      </c>
      <c r="O845" s="7">
        <v>10</v>
      </c>
      <c r="P845" s="7" t="s">
        <v>105</v>
      </c>
      <c r="Q845" s="7">
        <v>86103</v>
      </c>
      <c r="S845" s="7" t="s">
        <v>36530</v>
      </c>
      <c r="U845" s="7">
        <v>51</v>
      </c>
      <c r="V845" s="7">
        <v>201903</v>
      </c>
    </row>
    <row r="846" spans="3:22" ht="16.5" customHeight="1">
      <c r="C846" s="8">
        <v>1288214720</v>
      </c>
      <c r="D846" s="7">
        <v>6144973</v>
      </c>
      <c r="E846" s="12"/>
      <c r="G846" s="7" t="s">
        <v>36531</v>
      </c>
      <c r="H846" s="7" t="s">
        <v>36532</v>
      </c>
      <c r="I846" s="7" t="s">
        <v>36530</v>
      </c>
      <c r="J846" s="7" t="s">
        <v>36533</v>
      </c>
      <c r="K846" s="7" t="s">
        <v>36534</v>
      </c>
      <c r="L846" s="7" t="s">
        <v>45</v>
      </c>
      <c r="M846" s="7" t="s">
        <v>33060</v>
      </c>
      <c r="N846" s="7" t="s">
        <v>47</v>
      </c>
      <c r="O846" s="7">
        <v>10</v>
      </c>
      <c r="P846" s="7" t="s">
        <v>105</v>
      </c>
      <c r="Q846" s="7">
        <v>86103</v>
      </c>
      <c r="S846" s="7" t="s">
        <v>36530</v>
      </c>
      <c r="T846" s="7">
        <v>20131230</v>
      </c>
      <c r="U846" s="7">
        <v>66</v>
      </c>
      <c r="V846" s="7">
        <v>201903</v>
      </c>
    </row>
    <row r="847" spans="3:22" ht="16.5" customHeight="1">
      <c r="C847" s="8">
        <v>5138267293</v>
      </c>
      <c r="D847" s="7">
        <v>6378353</v>
      </c>
      <c r="E847" s="12"/>
      <c r="G847" s="7" t="s">
        <v>36535</v>
      </c>
      <c r="H847" s="7" t="s">
        <v>36536</v>
      </c>
      <c r="I847" s="7" t="s">
        <v>36116</v>
      </c>
      <c r="J847" s="7" t="s">
        <v>36537</v>
      </c>
      <c r="K847" s="7" t="s">
        <v>36538</v>
      </c>
      <c r="L847" s="7" t="s">
        <v>45</v>
      </c>
      <c r="M847" s="7" t="s">
        <v>33060</v>
      </c>
      <c r="N847" s="7" t="s">
        <v>47</v>
      </c>
      <c r="O847" s="7">
        <v>10</v>
      </c>
      <c r="P847" s="7" t="s">
        <v>105</v>
      </c>
      <c r="Q847" s="7">
        <v>86103</v>
      </c>
      <c r="S847" s="7" t="s">
        <v>36530</v>
      </c>
      <c r="T847" s="7">
        <v>20080515</v>
      </c>
      <c r="U847" s="7">
        <v>107</v>
      </c>
      <c r="V847" s="7">
        <v>201903</v>
      </c>
    </row>
    <row r="848" spans="3:22" ht="16.5" customHeight="1">
      <c r="C848" s="8">
        <v>6798200122</v>
      </c>
      <c r="D848" s="7">
        <v>8067706</v>
      </c>
      <c r="E848" s="12"/>
      <c r="G848" s="7" t="s">
        <v>36539</v>
      </c>
      <c r="H848" s="7" t="s">
        <v>5975</v>
      </c>
      <c r="I848" s="7" t="s">
        <v>36540</v>
      </c>
      <c r="J848" s="7" t="s">
        <v>36541</v>
      </c>
      <c r="K848" s="7" t="s">
        <v>36542</v>
      </c>
      <c r="L848" s="7" t="s">
        <v>45</v>
      </c>
      <c r="M848" s="7" t="s">
        <v>33060</v>
      </c>
      <c r="N848" s="7" t="s">
        <v>47</v>
      </c>
      <c r="O848" s="7">
        <v>10</v>
      </c>
      <c r="P848" s="7" t="s">
        <v>105</v>
      </c>
      <c r="Q848" s="7">
        <v>86104</v>
      </c>
      <c r="S848" s="7" t="s">
        <v>36543</v>
      </c>
      <c r="U848" s="7">
        <v>131</v>
      </c>
      <c r="V848" s="7">
        <v>201903</v>
      </c>
    </row>
    <row r="849" spans="3:22" ht="16.5" customHeight="1">
      <c r="C849" s="8">
        <v>2308200214</v>
      </c>
      <c r="D849" s="7">
        <v>6113327</v>
      </c>
      <c r="E849" s="12"/>
      <c r="G849" s="7" t="s">
        <v>36377</v>
      </c>
      <c r="H849" s="7" t="s">
        <v>5129</v>
      </c>
      <c r="I849" s="7" t="s">
        <v>36543</v>
      </c>
      <c r="J849" s="7" t="s">
        <v>36544</v>
      </c>
      <c r="K849" s="7" t="s">
        <v>36545</v>
      </c>
      <c r="L849" s="7" t="s">
        <v>45</v>
      </c>
      <c r="M849" s="7" t="s">
        <v>33060</v>
      </c>
      <c r="N849" s="7" t="s">
        <v>47</v>
      </c>
      <c r="O849" s="7">
        <v>10</v>
      </c>
      <c r="P849" s="7" t="s">
        <v>105</v>
      </c>
      <c r="Q849" s="7">
        <v>86104</v>
      </c>
      <c r="S849" s="7" t="s">
        <v>36543</v>
      </c>
      <c r="U849" s="7">
        <v>75</v>
      </c>
      <c r="V849" s="7">
        <v>201903</v>
      </c>
    </row>
    <row r="850" spans="3:22" ht="16.5" customHeight="1">
      <c r="C850" s="8">
        <v>4838200201</v>
      </c>
      <c r="D850" s="7">
        <v>8747926</v>
      </c>
      <c r="E850" s="12"/>
      <c r="G850" s="7" t="s">
        <v>36546</v>
      </c>
      <c r="H850" s="7" t="s">
        <v>12550</v>
      </c>
      <c r="I850" s="7" t="s">
        <v>36540</v>
      </c>
      <c r="J850" s="7" t="s">
        <v>36547</v>
      </c>
      <c r="K850" s="7" t="s">
        <v>36548</v>
      </c>
      <c r="L850" s="7" t="s">
        <v>45</v>
      </c>
      <c r="M850" s="7" t="s">
        <v>33060</v>
      </c>
      <c r="N850" s="7" t="s">
        <v>47</v>
      </c>
      <c r="O850" s="7">
        <v>10</v>
      </c>
      <c r="P850" s="7" t="s">
        <v>105</v>
      </c>
      <c r="Q850" s="7">
        <v>86104</v>
      </c>
      <c r="S850" s="7" t="s">
        <v>36543</v>
      </c>
      <c r="U850" s="7">
        <v>72</v>
      </c>
      <c r="V850" s="7">
        <v>202004</v>
      </c>
    </row>
    <row r="851" spans="3:22" ht="16.5" customHeight="1">
      <c r="C851" s="8">
        <v>1448200683</v>
      </c>
      <c r="D851" s="7">
        <v>6331429</v>
      </c>
      <c r="E851" s="12"/>
      <c r="G851" s="7" t="s">
        <v>36549</v>
      </c>
      <c r="H851" s="7" t="s">
        <v>36550</v>
      </c>
      <c r="I851" s="7" t="s">
        <v>36543</v>
      </c>
      <c r="J851" s="7" t="s">
        <v>36551</v>
      </c>
      <c r="K851" s="7" t="s">
        <v>36552</v>
      </c>
      <c r="L851" s="7" t="s">
        <v>45</v>
      </c>
      <c r="M851" s="7" t="s">
        <v>33060</v>
      </c>
      <c r="N851" s="7" t="s">
        <v>47</v>
      </c>
      <c r="O851" s="7">
        <v>10</v>
      </c>
      <c r="P851" s="7" t="s">
        <v>105</v>
      </c>
      <c r="Q851" s="7">
        <v>86104</v>
      </c>
      <c r="S851" s="7" t="s">
        <v>36543</v>
      </c>
      <c r="T851" s="7">
        <v>20131231</v>
      </c>
      <c r="U851" s="7">
        <v>83</v>
      </c>
      <c r="V851" s="7">
        <v>201903</v>
      </c>
    </row>
    <row r="852" spans="3:22" ht="16.5" customHeight="1">
      <c r="C852" s="8">
        <v>1078217808</v>
      </c>
      <c r="D852" s="7">
        <v>6081224</v>
      </c>
      <c r="E852" s="12"/>
      <c r="G852" s="7" t="s">
        <v>36553</v>
      </c>
      <c r="H852" s="7" t="s">
        <v>36554</v>
      </c>
      <c r="I852" s="7" t="s">
        <v>36543</v>
      </c>
      <c r="J852" s="7" t="s">
        <v>36533</v>
      </c>
      <c r="K852" s="7" t="s">
        <v>36555</v>
      </c>
      <c r="L852" s="7" t="s">
        <v>45</v>
      </c>
      <c r="M852" s="7" t="s">
        <v>33060</v>
      </c>
      <c r="N852" s="7" t="s">
        <v>47</v>
      </c>
      <c r="O852" s="7">
        <v>10</v>
      </c>
      <c r="P852" s="7" t="s">
        <v>105</v>
      </c>
      <c r="Q852" s="7">
        <v>86104</v>
      </c>
      <c r="S852" s="7" t="s">
        <v>36543</v>
      </c>
      <c r="T852" s="7">
        <v>20140101</v>
      </c>
      <c r="U852" s="7">
        <v>90</v>
      </c>
      <c r="V852" s="7">
        <v>201903</v>
      </c>
    </row>
    <row r="853" spans="3:22" ht="16.5" customHeight="1">
      <c r="C853" s="8">
        <v>6098218564</v>
      </c>
      <c r="D853" s="7">
        <v>6264879</v>
      </c>
      <c r="E853" s="12"/>
      <c r="G853" s="7" t="s">
        <v>36556</v>
      </c>
      <c r="H853" s="7" t="s">
        <v>5975</v>
      </c>
      <c r="I853" s="7" t="s">
        <v>36543</v>
      </c>
      <c r="J853" s="7" t="s">
        <v>36557</v>
      </c>
      <c r="K853" s="7" t="s">
        <v>36558</v>
      </c>
      <c r="L853" s="7" t="s">
        <v>45</v>
      </c>
      <c r="M853" s="7" t="s">
        <v>33060</v>
      </c>
      <c r="N853" s="7" t="s">
        <v>47</v>
      </c>
      <c r="O853" s="7">
        <v>10</v>
      </c>
      <c r="P853" s="7" t="s">
        <v>105</v>
      </c>
      <c r="Q853" s="7">
        <v>86104</v>
      </c>
      <c r="S853" s="7" t="s">
        <v>36543</v>
      </c>
      <c r="U853" s="7">
        <v>65</v>
      </c>
      <c r="V853" s="7">
        <v>201903</v>
      </c>
    </row>
    <row r="854" spans="3:22" ht="16.5" customHeight="1">
      <c r="C854" s="8">
        <v>1448201381</v>
      </c>
      <c r="D854" s="7">
        <v>7233676</v>
      </c>
      <c r="E854" s="12"/>
      <c r="G854" s="7" t="s">
        <v>36559</v>
      </c>
      <c r="H854" s="7" t="s">
        <v>36349</v>
      </c>
      <c r="I854" s="7" t="s">
        <v>36560</v>
      </c>
      <c r="K854" s="7" t="s">
        <v>36561</v>
      </c>
      <c r="L854" s="7" t="s">
        <v>45</v>
      </c>
      <c r="M854" s="7" t="s">
        <v>33060</v>
      </c>
      <c r="N854" s="7" t="s">
        <v>47</v>
      </c>
      <c r="O854" s="7">
        <v>10</v>
      </c>
      <c r="P854" s="7" t="s">
        <v>105</v>
      </c>
      <c r="Q854" s="7">
        <v>86105</v>
      </c>
      <c r="S854" s="7" t="s">
        <v>16354</v>
      </c>
      <c r="U854" s="7">
        <v>138</v>
      </c>
      <c r="V854" s="7">
        <v>201903</v>
      </c>
    </row>
    <row r="855" spans="3:22" ht="16.5" customHeight="1">
      <c r="C855" s="8">
        <v>6148202860</v>
      </c>
      <c r="D855" s="7">
        <v>8635964</v>
      </c>
      <c r="E855" s="12"/>
      <c r="G855" s="7" t="s">
        <v>36562</v>
      </c>
      <c r="H855" s="7" t="s">
        <v>36022</v>
      </c>
      <c r="I855" s="7" t="s">
        <v>36563</v>
      </c>
      <c r="J855" s="7" t="s">
        <v>36564</v>
      </c>
      <c r="K855" s="7" t="s">
        <v>36024</v>
      </c>
      <c r="L855" s="7" t="s">
        <v>45</v>
      </c>
      <c r="M855" s="7" t="s">
        <v>33060</v>
      </c>
      <c r="N855" s="7" t="s">
        <v>47</v>
      </c>
      <c r="O855" s="7">
        <v>10</v>
      </c>
      <c r="P855" s="7" t="s">
        <v>105</v>
      </c>
      <c r="Q855" s="7">
        <v>86105</v>
      </c>
      <c r="S855" s="7" t="s">
        <v>16354</v>
      </c>
      <c r="U855" s="7">
        <v>103</v>
      </c>
      <c r="V855" s="7">
        <v>202004</v>
      </c>
    </row>
    <row r="856" spans="3:22" ht="16.5" customHeight="1">
      <c r="C856" s="8">
        <v>6668200034</v>
      </c>
      <c r="D856" s="7">
        <v>7942051</v>
      </c>
      <c r="E856" s="12"/>
      <c r="G856" s="7" t="s">
        <v>36565</v>
      </c>
      <c r="H856" s="7" t="s">
        <v>36566</v>
      </c>
      <c r="I856" s="7" t="s">
        <v>36567</v>
      </c>
      <c r="K856" s="7" t="s">
        <v>36568</v>
      </c>
      <c r="L856" s="7" t="s">
        <v>45</v>
      </c>
      <c r="M856" s="7" t="s">
        <v>33060</v>
      </c>
      <c r="N856" s="7" t="s">
        <v>47</v>
      </c>
      <c r="O856" s="7">
        <v>10</v>
      </c>
      <c r="P856" s="7" t="s">
        <v>105</v>
      </c>
      <c r="Q856" s="7">
        <v>86105</v>
      </c>
      <c r="S856" s="7" t="s">
        <v>16354</v>
      </c>
      <c r="U856" s="7">
        <v>159</v>
      </c>
      <c r="V856" s="7">
        <v>201903</v>
      </c>
    </row>
    <row r="857" spans="3:22" ht="16.5" customHeight="1">
      <c r="C857" s="8">
        <v>5148210279</v>
      </c>
      <c r="D857" s="7">
        <v>7738898</v>
      </c>
      <c r="E857" s="12"/>
      <c r="G857" s="7" t="s">
        <v>36569</v>
      </c>
      <c r="H857" s="7" t="s">
        <v>1466</v>
      </c>
      <c r="I857" s="7" t="s">
        <v>36563</v>
      </c>
      <c r="J857" s="7" t="s">
        <v>36570</v>
      </c>
      <c r="K857" s="7" t="s">
        <v>36571</v>
      </c>
      <c r="L857" s="7" t="s">
        <v>45</v>
      </c>
      <c r="M857" s="7" t="s">
        <v>33060</v>
      </c>
      <c r="N857" s="7" t="s">
        <v>47</v>
      </c>
      <c r="O857" s="7">
        <v>10</v>
      </c>
      <c r="P857" s="7" t="s">
        <v>105</v>
      </c>
      <c r="Q857" s="7">
        <v>86105</v>
      </c>
      <c r="S857" s="7" t="s">
        <v>16354</v>
      </c>
      <c r="U857" s="7">
        <v>57</v>
      </c>
      <c r="V857" s="7">
        <v>201903</v>
      </c>
    </row>
    <row r="858" spans="3:22" ht="16.5" customHeight="1">
      <c r="C858" s="8">
        <v>5678200187</v>
      </c>
      <c r="D858" s="7">
        <v>8981661</v>
      </c>
      <c r="E858" s="12"/>
      <c r="G858" s="7" t="s">
        <v>36572</v>
      </c>
      <c r="H858" s="7" t="s">
        <v>14194</v>
      </c>
      <c r="I858" s="7" t="s">
        <v>36563</v>
      </c>
      <c r="J858" s="7" t="s">
        <v>36573</v>
      </c>
      <c r="K858" s="7" t="s">
        <v>36574</v>
      </c>
      <c r="L858" s="7" t="s">
        <v>45</v>
      </c>
      <c r="M858" s="7" t="s">
        <v>33060</v>
      </c>
      <c r="N858" s="7" t="s">
        <v>47</v>
      </c>
      <c r="O858" s="7">
        <v>10</v>
      </c>
      <c r="P858" s="7" t="s">
        <v>105</v>
      </c>
      <c r="Q858" s="7">
        <v>86105</v>
      </c>
      <c r="S858" s="7" t="s">
        <v>16354</v>
      </c>
      <c r="U858" s="7">
        <v>159</v>
      </c>
      <c r="V858" s="7">
        <v>202004</v>
      </c>
    </row>
    <row r="859" spans="3:22" ht="16.5" customHeight="1">
      <c r="C859" s="8">
        <v>2828200082</v>
      </c>
      <c r="D859" s="7">
        <v>7418891</v>
      </c>
      <c r="E859" s="12"/>
      <c r="G859" s="7" t="s">
        <v>36575</v>
      </c>
      <c r="H859" s="7" t="s">
        <v>36576</v>
      </c>
      <c r="I859" s="7" t="s">
        <v>36563</v>
      </c>
      <c r="J859" s="7" t="s">
        <v>36577</v>
      </c>
      <c r="K859" s="7" t="s">
        <v>36578</v>
      </c>
      <c r="L859" s="7" t="s">
        <v>45</v>
      </c>
      <c r="M859" s="7" t="s">
        <v>33060</v>
      </c>
      <c r="N859" s="7" t="s">
        <v>47</v>
      </c>
      <c r="O859" s="7">
        <v>10</v>
      </c>
      <c r="P859" s="7" t="s">
        <v>105</v>
      </c>
      <c r="Q859" s="7">
        <v>86105</v>
      </c>
      <c r="S859" s="7" t="s">
        <v>16354</v>
      </c>
      <c r="U859" s="7">
        <v>114</v>
      </c>
      <c r="V859" s="7">
        <v>202211</v>
      </c>
    </row>
    <row r="860" spans="3:22" ht="16.5" customHeight="1">
      <c r="C860" s="8">
        <v>7838200095</v>
      </c>
      <c r="D860" s="7">
        <v>7976339</v>
      </c>
      <c r="E860" s="12"/>
      <c r="G860" s="7" t="s">
        <v>36579</v>
      </c>
      <c r="H860" s="7" t="s">
        <v>36580</v>
      </c>
      <c r="I860" s="7" t="s">
        <v>36581</v>
      </c>
      <c r="J860" s="7" t="s">
        <v>36582</v>
      </c>
      <c r="K860" s="7" t="s">
        <v>36583</v>
      </c>
      <c r="L860" s="7" t="s">
        <v>45</v>
      </c>
      <c r="M860" s="7" t="s">
        <v>33060</v>
      </c>
      <c r="N860" s="7" t="s">
        <v>47</v>
      </c>
      <c r="O860" s="7">
        <v>10</v>
      </c>
      <c r="P860" s="7" t="s">
        <v>105</v>
      </c>
      <c r="Q860" s="7">
        <v>86105</v>
      </c>
      <c r="S860" s="7" t="s">
        <v>16354</v>
      </c>
      <c r="U860" s="7">
        <v>65</v>
      </c>
      <c r="V860" s="7">
        <v>201903</v>
      </c>
    </row>
    <row r="861" spans="3:22" ht="16.5" customHeight="1">
      <c r="C861" s="8">
        <v>1868200028</v>
      </c>
      <c r="D861" s="7">
        <v>7248539</v>
      </c>
      <c r="E861" s="12"/>
      <c r="G861" s="7" t="s">
        <v>36584</v>
      </c>
      <c r="H861" s="7" t="s">
        <v>36585</v>
      </c>
      <c r="I861" s="7" t="s">
        <v>36563</v>
      </c>
      <c r="J861" s="7" t="s">
        <v>36586</v>
      </c>
      <c r="K861" s="7" t="s">
        <v>36587</v>
      </c>
      <c r="L861" s="7" t="s">
        <v>45</v>
      </c>
      <c r="M861" s="7" t="s">
        <v>33060</v>
      </c>
      <c r="N861" s="7" t="s">
        <v>47</v>
      </c>
      <c r="O861" s="7">
        <v>10</v>
      </c>
      <c r="P861" s="7" t="s">
        <v>105</v>
      </c>
      <c r="Q861" s="7">
        <v>86105</v>
      </c>
      <c r="S861" s="7" t="s">
        <v>16354</v>
      </c>
      <c r="U861" s="7">
        <v>95</v>
      </c>
      <c r="V861" s="7">
        <v>201903</v>
      </c>
    </row>
    <row r="862" spans="3:22" ht="16.5" customHeight="1">
      <c r="C862" s="8">
        <v>3168205814</v>
      </c>
      <c r="D862" s="7">
        <v>7513705</v>
      </c>
      <c r="E862" s="12"/>
      <c r="G862" s="7" t="s">
        <v>36588</v>
      </c>
      <c r="H862" s="7" t="s">
        <v>4077</v>
      </c>
      <c r="I862" s="7" t="s">
        <v>36589</v>
      </c>
      <c r="J862" s="7" t="s">
        <v>36590</v>
      </c>
      <c r="K862" s="7" t="s">
        <v>36591</v>
      </c>
      <c r="L862" s="7" t="s">
        <v>45</v>
      </c>
      <c r="M862" s="7" t="s">
        <v>33060</v>
      </c>
      <c r="N862" s="7" t="s">
        <v>47</v>
      </c>
      <c r="O862" s="7">
        <v>10</v>
      </c>
      <c r="P862" s="7" t="s">
        <v>105</v>
      </c>
      <c r="Q862" s="7">
        <v>86105</v>
      </c>
      <c r="S862" s="7" t="s">
        <v>16354</v>
      </c>
      <c r="T862" s="7">
        <v>20131220</v>
      </c>
      <c r="U862" s="7">
        <v>53</v>
      </c>
      <c r="V862" s="7">
        <v>201903</v>
      </c>
    </row>
    <row r="863" spans="3:22" ht="16.5" customHeight="1">
      <c r="C863" s="8">
        <v>2388200178</v>
      </c>
      <c r="D863" s="7">
        <v>8377386</v>
      </c>
      <c r="E863" s="12"/>
      <c r="G863" s="7" t="s">
        <v>36592</v>
      </c>
      <c r="H863" s="7" t="s">
        <v>36593</v>
      </c>
      <c r="I863" s="7" t="s">
        <v>36594</v>
      </c>
      <c r="J863" s="7" t="s">
        <v>36595</v>
      </c>
      <c r="K863" s="7" t="s">
        <v>36596</v>
      </c>
      <c r="L863" s="7" t="s">
        <v>45</v>
      </c>
      <c r="M863" s="7" t="s">
        <v>33060</v>
      </c>
      <c r="N863" s="7" t="s">
        <v>47</v>
      </c>
      <c r="O863" s="7">
        <v>10</v>
      </c>
      <c r="P863" s="7" t="s">
        <v>105</v>
      </c>
      <c r="Q863" s="7">
        <v>86105</v>
      </c>
      <c r="S863" s="7" t="s">
        <v>16354</v>
      </c>
      <c r="T863" s="7">
        <v>20170905</v>
      </c>
      <c r="U863" s="7">
        <v>73</v>
      </c>
      <c r="V863" s="7">
        <v>202004</v>
      </c>
    </row>
    <row r="864" spans="3:22" ht="16.5" customHeight="1">
      <c r="C864" s="8">
        <v>3178201280</v>
      </c>
      <c r="D864" s="7">
        <v>7518503</v>
      </c>
      <c r="E864" s="12"/>
      <c r="G864" s="7" t="s">
        <v>36597</v>
      </c>
      <c r="H864" s="7" t="s">
        <v>36598</v>
      </c>
      <c r="I864" s="7" t="s">
        <v>36599</v>
      </c>
      <c r="J864" s="7" t="s">
        <v>36600</v>
      </c>
      <c r="K864" s="7" t="s">
        <v>36601</v>
      </c>
      <c r="L864" s="7" t="s">
        <v>45</v>
      </c>
      <c r="M864" s="7" t="s">
        <v>33060</v>
      </c>
      <c r="N864" s="7" t="s">
        <v>47</v>
      </c>
      <c r="O864" s="7">
        <v>10</v>
      </c>
      <c r="P864" s="7" t="s">
        <v>105</v>
      </c>
      <c r="Q864" s="7">
        <v>86105</v>
      </c>
      <c r="S864" s="7" t="s">
        <v>16354</v>
      </c>
      <c r="U864" s="7">
        <v>96</v>
      </c>
      <c r="V864" s="7">
        <v>201903</v>
      </c>
    </row>
    <row r="865" spans="3:22" ht="16.5" customHeight="1">
      <c r="C865" s="8">
        <v>5158210627</v>
      </c>
      <c r="D865" s="7">
        <v>7743949</v>
      </c>
      <c r="E865" s="12"/>
      <c r="G865" s="7" t="s">
        <v>36602</v>
      </c>
      <c r="H865" s="7" t="s">
        <v>36603</v>
      </c>
      <c r="I865" s="7" t="s">
        <v>36563</v>
      </c>
      <c r="J865" s="7" t="s">
        <v>36604</v>
      </c>
      <c r="K865" s="7" t="s">
        <v>36605</v>
      </c>
      <c r="L865" s="7" t="s">
        <v>45</v>
      </c>
      <c r="M865" s="7" t="s">
        <v>33060</v>
      </c>
      <c r="N865" s="7" t="s">
        <v>47</v>
      </c>
      <c r="O865" s="7">
        <v>10</v>
      </c>
      <c r="P865" s="7" t="s">
        <v>105</v>
      </c>
      <c r="Q865" s="7">
        <v>86105</v>
      </c>
      <c r="S865" s="7" t="s">
        <v>16354</v>
      </c>
      <c r="U865" s="7">
        <v>66</v>
      </c>
      <c r="V865" s="7">
        <v>201903</v>
      </c>
    </row>
    <row r="866" spans="3:22" ht="16.5" customHeight="1">
      <c r="C866" s="8">
        <v>4098219449</v>
      </c>
      <c r="D866" s="7">
        <v>9697389</v>
      </c>
      <c r="E866" s="12"/>
      <c r="G866" s="7" t="s">
        <v>36606</v>
      </c>
      <c r="H866" s="7" t="s">
        <v>36607</v>
      </c>
      <c r="I866" s="7" t="s">
        <v>36608</v>
      </c>
      <c r="J866" s="7" t="s">
        <v>36609</v>
      </c>
      <c r="K866" s="7" t="s">
        <v>36610</v>
      </c>
      <c r="L866" s="7" t="s">
        <v>45</v>
      </c>
      <c r="M866" s="7" t="s">
        <v>33060</v>
      </c>
      <c r="N866" s="7" t="s">
        <v>47</v>
      </c>
      <c r="O866" s="7">
        <v>10</v>
      </c>
      <c r="P866" s="7" t="s">
        <v>105</v>
      </c>
      <c r="Q866" s="7">
        <v>86105</v>
      </c>
      <c r="S866" s="7" t="s">
        <v>16354</v>
      </c>
      <c r="U866" s="7">
        <v>388</v>
      </c>
      <c r="V866" s="7">
        <v>202104</v>
      </c>
    </row>
    <row r="867" spans="3:22" ht="16.5" customHeight="1">
      <c r="C867" s="8">
        <v>1318231744</v>
      </c>
      <c r="D867" s="7">
        <v>9695064</v>
      </c>
      <c r="E867" s="12"/>
      <c r="G867" s="7" t="s">
        <v>36611</v>
      </c>
      <c r="H867" s="7" t="s">
        <v>30447</v>
      </c>
      <c r="J867" s="7" t="s">
        <v>36612</v>
      </c>
      <c r="K867" s="7" t="s">
        <v>36613</v>
      </c>
      <c r="L867" s="7" t="s">
        <v>45</v>
      </c>
      <c r="M867" s="7" t="s">
        <v>33060</v>
      </c>
      <c r="N867" s="7" t="s">
        <v>47</v>
      </c>
      <c r="O867" s="7">
        <v>10</v>
      </c>
      <c r="P867" s="7" t="s">
        <v>105</v>
      </c>
      <c r="Q867" s="7">
        <v>86105</v>
      </c>
      <c r="S867" s="7" t="s">
        <v>16354</v>
      </c>
      <c r="U867" s="7">
        <v>93</v>
      </c>
      <c r="V867" s="7">
        <v>202211</v>
      </c>
    </row>
    <row r="868" spans="3:22" ht="16.5" customHeight="1">
      <c r="C868" s="8">
        <v>6968200035</v>
      </c>
      <c r="D868" s="7">
        <v>7951662</v>
      </c>
      <c r="E868" s="12"/>
      <c r="G868" s="7" t="s">
        <v>36614</v>
      </c>
      <c r="H868" s="7" t="s">
        <v>36615</v>
      </c>
      <c r="I868" s="7" t="s">
        <v>36616</v>
      </c>
      <c r="J868" s="7" t="s">
        <v>36617</v>
      </c>
      <c r="K868" s="7" t="s">
        <v>36618</v>
      </c>
      <c r="L868" s="7" t="s">
        <v>45</v>
      </c>
      <c r="M868" s="7" t="s">
        <v>33060</v>
      </c>
      <c r="N868" s="7" t="s">
        <v>47</v>
      </c>
      <c r="O868" s="7">
        <v>10</v>
      </c>
      <c r="P868" s="7" t="s">
        <v>105</v>
      </c>
      <c r="Q868" s="7">
        <v>86105</v>
      </c>
      <c r="S868" s="7" t="s">
        <v>16354</v>
      </c>
      <c r="U868" s="7">
        <v>91</v>
      </c>
      <c r="V868" s="7">
        <v>201903</v>
      </c>
    </row>
    <row r="869" spans="3:22" ht="16.5" customHeight="1">
      <c r="C869" s="8">
        <v>4088221199</v>
      </c>
      <c r="D869" s="7">
        <v>7579787</v>
      </c>
      <c r="E869" s="12"/>
      <c r="G869" s="7" t="s">
        <v>36619</v>
      </c>
      <c r="H869" s="7" t="s">
        <v>36457</v>
      </c>
      <c r="I869" s="7" t="s">
        <v>36563</v>
      </c>
      <c r="J869" s="7" t="s">
        <v>36620</v>
      </c>
      <c r="K869" s="7" t="s">
        <v>36621</v>
      </c>
      <c r="L869" s="7" t="s">
        <v>45</v>
      </c>
      <c r="M869" s="7" t="s">
        <v>33060</v>
      </c>
      <c r="N869" s="7" t="s">
        <v>47</v>
      </c>
      <c r="O869" s="7">
        <v>10</v>
      </c>
      <c r="P869" s="7" t="s">
        <v>105</v>
      </c>
      <c r="Q869" s="7">
        <v>86105</v>
      </c>
      <c r="S869" s="7" t="s">
        <v>16354</v>
      </c>
      <c r="T869" s="7">
        <v>20121213</v>
      </c>
      <c r="U869" s="7">
        <v>109</v>
      </c>
      <c r="V869" s="7">
        <v>201903</v>
      </c>
    </row>
    <row r="870" spans="3:22" ht="16.5" customHeight="1">
      <c r="C870" s="8">
        <v>5228200511</v>
      </c>
      <c r="D870" s="7">
        <v>11950093</v>
      </c>
      <c r="E870" s="12"/>
      <c r="G870" s="7" t="s">
        <v>36622</v>
      </c>
      <c r="H870" s="7" t="s">
        <v>36623</v>
      </c>
      <c r="K870" s="7" t="s">
        <v>36624</v>
      </c>
      <c r="L870" s="7" t="s">
        <v>45</v>
      </c>
      <c r="M870" s="7" t="s">
        <v>33060</v>
      </c>
      <c r="N870" s="7" t="s">
        <v>47</v>
      </c>
      <c r="O870" s="7">
        <v>10</v>
      </c>
      <c r="P870" s="7" t="s">
        <v>105</v>
      </c>
      <c r="Q870" s="7">
        <v>86105</v>
      </c>
      <c r="S870" s="7" t="s">
        <v>16354</v>
      </c>
      <c r="U870" s="7">
        <v>73</v>
      </c>
      <c r="V870" s="7">
        <v>202211</v>
      </c>
    </row>
    <row r="871" spans="3:22" ht="16.5" customHeight="1">
      <c r="C871" s="8">
        <v>6998200048</v>
      </c>
      <c r="D871" s="7">
        <v>7952651</v>
      </c>
      <c r="E871" s="12"/>
      <c r="G871" s="7" t="s">
        <v>36625</v>
      </c>
      <c r="H871" s="7" t="s">
        <v>36626</v>
      </c>
      <c r="I871" s="7" t="s">
        <v>36563</v>
      </c>
      <c r="J871" s="7" t="s">
        <v>36627</v>
      </c>
      <c r="K871" s="7" t="s">
        <v>36628</v>
      </c>
      <c r="L871" s="7" t="s">
        <v>45</v>
      </c>
      <c r="M871" s="7" t="s">
        <v>33060</v>
      </c>
      <c r="N871" s="7" t="s">
        <v>47</v>
      </c>
      <c r="O871" s="7">
        <v>10</v>
      </c>
      <c r="P871" s="7" t="s">
        <v>105</v>
      </c>
      <c r="Q871" s="7">
        <v>86105</v>
      </c>
      <c r="S871" s="7" t="s">
        <v>16354</v>
      </c>
      <c r="U871" s="7">
        <v>53</v>
      </c>
      <c r="V871" s="7">
        <v>201903</v>
      </c>
    </row>
    <row r="872" spans="3:22" ht="16.5" customHeight="1">
      <c r="C872" s="8">
        <v>5048283396</v>
      </c>
      <c r="D872" s="7">
        <v>9030528</v>
      </c>
      <c r="E872" s="12"/>
      <c r="G872" s="7" t="s">
        <v>36629</v>
      </c>
      <c r="H872" s="7" t="s">
        <v>36630</v>
      </c>
      <c r="I872" s="7" t="s">
        <v>36631</v>
      </c>
      <c r="J872" s="7" t="s">
        <v>36632</v>
      </c>
      <c r="K872" s="7" t="s">
        <v>36633</v>
      </c>
      <c r="L872" s="7" t="s">
        <v>45</v>
      </c>
      <c r="M872" s="7" t="s">
        <v>33060</v>
      </c>
      <c r="N872" s="7" t="s">
        <v>47</v>
      </c>
      <c r="O872" s="7">
        <v>10</v>
      </c>
      <c r="P872" s="7" t="s">
        <v>105</v>
      </c>
      <c r="Q872" s="7">
        <v>86105</v>
      </c>
      <c r="S872" s="7" t="s">
        <v>16354</v>
      </c>
      <c r="U872" s="7">
        <v>132</v>
      </c>
      <c r="V872" s="7">
        <v>202004</v>
      </c>
    </row>
    <row r="873" spans="3:22" ht="16.5" customHeight="1">
      <c r="C873" s="8">
        <v>1278221645</v>
      </c>
      <c r="D873" s="7">
        <v>6665758</v>
      </c>
      <c r="E873" s="12"/>
      <c r="G873" s="7" t="s">
        <v>36634</v>
      </c>
      <c r="H873" s="7" t="s">
        <v>36635</v>
      </c>
      <c r="J873" s="7" t="s">
        <v>36636</v>
      </c>
      <c r="K873" s="7" t="s">
        <v>36637</v>
      </c>
      <c r="L873" s="7" t="s">
        <v>45</v>
      </c>
      <c r="M873" s="7" t="s">
        <v>33060</v>
      </c>
      <c r="N873" s="7" t="s">
        <v>47</v>
      </c>
      <c r="O873" s="7">
        <v>10</v>
      </c>
      <c r="P873" s="7" t="s">
        <v>105</v>
      </c>
      <c r="Q873" s="7">
        <v>86105</v>
      </c>
      <c r="S873" s="7" t="s">
        <v>16354</v>
      </c>
      <c r="U873" s="7">
        <v>65</v>
      </c>
      <c r="V873" s="7">
        <v>201903</v>
      </c>
    </row>
    <row r="874" spans="3:22" ht="16.5" customHeight="1">
      <c r="C874" s="8">
        <v>2598200059</v>
      </c>
      <c r="D874" s="7">
        <v>7409253</v>
      </c>
      <c r="E874" s="12"/>
      <c r="G874" s="7" t="s">
        <v>36638</v>
      </c>
      <c r="H874" s="7" t="s">
        <v>36639</v>
      </c>
      <c r="I874" s="7" t="s">
        <v>36640</v>
      </c>
      <c r="K874" s="7" t="s">
        <v>36641</v>
      </c>
      <c r="L874" s="7" t="s">
        <v>45</v>
      </c>
      <c r="M874" s="7" t="s">
        <v>33060</v>
      </c>
      <c r="N874" s="7" t="s">
        <v>47</v>
      </c>
      <c r="O874" s="7">
        <v>10</v>
      </c>
      <c r="P874" s="7" t="s">
        <v>105</v>
      </c>
      <c r="Q874" s="7">
        <v>86105</v>
      </c>
      <c r="S874" s="7" t="s">
        <v>16354</v>
      </c>
      <c r="U874" s="7">
        <v>101</v>
      </c>
      <c r="V874" s="7">
        <v>201903</v>
      </c>
    </row>
    <row r="875" spans="3:22" ht="16.5" customHeight="1">
      <c r="C875" s="8">
        <v>2108207867</v>
      </c>
      <c r="D875" s="7">
        <v>7310630</v>
      </c>
      <c r="E875" s="12"/>
      <c r="G875" s="7" t="s">
        <v>36642</v>
      </c>
      <c r="H875" s="7" t="s">
        <v>4519</v>
      </c>
      <c r="J875" s="7" t="s">
        <v>36643</v>
      </c>
      <c r="K875" s="7" t="s">
        <v>617</v>
      </c>
      <c r="L875" s="7" t="s">
        <v>45</v>
      </c>
      <c r="M875" s="7" t="s">
        <v>33060</v>
      </c>
      <c r="N875" s="7" t="s">
        <v>47</v>
      </c>
      <c r="O875" s="7">
        <v>10</v>
      </c>
      <c r="P875" s="7" t="s">
        <v>105</v>
      </c>
      <c r="Q875" s="7">
        <v>86105</v>
      </c>
      <c r="S875" s="7" t="s">
        <v>16354</v>
      </c>
      <c r="U875" s="7">
        <v>750</v>
      </c>
      <c r="V875" s="7">
        <v>202107</v>
      </c>
    </row>
    <row r="876" spans="3:22" ht="16.5" customHeight="1">
      <c r="C876" s="8">
        <v>5778200068</v>
      </c>
      <c r="D876" s="7">
        <v>7764738</v>
      </c>
      <c r="E876" s="12"/>
      <c r="G876" s="7" t="s">
        <v>36644</v>
      </c>
      <c r="H876" s="7" t="s">
        <v>36645</v>
      </c>
      <c r="I876" s="7" t="s">
        <v>36563</v>
      </c>
      <c r="K876" s="7" t="s">
        <v>36646</v>
      </c>
      <c r="L876" s="7" t="s">
        <v>45</v>
      </c>
      <c r="M876" s="7" t="s">
        <v>33060</v>
      </c>
      <c r="N876" s="7" t="s">
        <v>47</v>
      </c>
      <c r="O876" s="7">
        <v>10</v>
      </c>
      <c r="P876" s="7" t="s">
        <v>105</v>
      </c>
      <c r="Q876" s="7">
        <v>86105</v>
      </c>
      <c r="S876" s="7" t="s">
        <v>16354</v>
      </c>
      <c r="U876" s="7">
        <v>110</v>
      </c>
      <c r="V876" s="7">
        <v>201903</v>
      </c>
    </row>
    <row r="877" spans="3:22" ht="16.5" customHeight="1">
      <c r="C877" s="8">
        <v>6078214505</v>
      </c>
      <c r="D877" s="7">
        <v>7814352</v>
      </c>
      <c r="E877" s="12"/>
      <c r="G877" s="7" t="s">
        <v>36647</v>
      </c>
      <c r="H877" s="7" t="s">
        <v>36648</v>
      </c>
      <c r="I877" s="7" t="s">
        <v>36649</v>
      </c>
      <c r="J877" s="7" t="s">
        <v>36650</v>
      </c>
      <c r="K877" s="7" t="s">
        <v>36651</v>
      </c>
      <c r="L877" s="7" t="s">
        <v>45</v>
      </c>
      <c r="M877" s="7" t="s">
        <v>33060</v>
      </c>
      <c r="N877" s="7" t="s">
        <v>47</v>
      </c>
      <c r="O877" s="7">
        <v>10</v>
      </c>
      <c r="P877" s="7" t="s">
        <v>105</v>
      </c>
      <c r="Q877" s="7">
        <v>86105</v>
      </c>
      <c r="S877" s="7" t="s">
        <v>16354</v>
      </c>
      <c r="U877" s="7">
        <v>51</v>
      </c>
      <c r="V877" s="7">
        <v>201903</v>
      </c>
    </row>
    <row r="878" spans="3:22" ht="16.5" customHeight="1">
      <c r="C878" s="8">
        <v>4138203650</v>
      </c>
      <c r="D878" s="7">
        <v>7611241</v>
      </c>
      <c r="E878" s="12"/>
      <c r="G878" s="7" t="s">
        <v>36652</v>
      </c>
      <c r="H878" s="7" t="s">
        <v>36653</v>
      </c>
      <c r="I878" s="7" t="s">
        <v>36654</v>
      </c>
      <c r="J878" s="7" t="s">
        <v>36655</v>
      </c>
      <c r="K878" s="7" t="s">
        <v>36656</v>
      </c>
      <c r="L878" s="7" t="s">
        <v>45</v>
      </c>
      <c r="M878" s="7" t="s">
        <v>33060</v>
      </c>
      <c r="N878" s="7" t="s">
        <v>47</v>
      </c>
      <c r="O878" s="7">
        <v>10</v>
      </c>
      <c r="P878" s="7" t="s">
        <v>105</v>
      </c>
      <c r="Q878" s="7">
        <v>86105</v>
      </c>
      <c r="S878" s="7" t="s">
        <v>16354</v>
      </c>
      <c r="U878" s="7">
        <v>53</v>
      </c>
      <c r="V878" s="7">
        <v>201903</v>
      </c>
    </row>
    <row r="879" spans="3:22" ht="16.5" customHeight="1">
      <c r="C879" s="8">
        <v>2928200338</v>
      </c>
      <c r="D879" s="7">
        <v>8912700</v>
      </c>
      <c r="E879" s="12"/>
      <c r="G879" s="7" t="s">
        <v>36657</v>
      </c>
      <c r="H879" s="7" t="s">
        <v>36658</v>
      </c>
      <c r="I879" s="7" t="s">
        <v>36560</v>
      </c>
      <c r="K879" s="7" t="s">
        <v>36659</v>
      </c>
      <c r="L879" s="7" t="s">
        <v>45</v>
      </c>
      <c r="M879" s="7" t="s">
        <v>33060</v>
      </c>
      <c r="N879" s="7" t="s">
        <v>47</v>
      </c>
      <c r="O879" s="7">
        <v>10</v>
      </c>
      <c r="P879" s="7" t="s">
        <v>105</v>
      </c>
      <c r="Q879" s="7">
        <v>86105</v>
      </c>
      <c r="S879" s="7" t="s">
        <v>16354</v>
      </c>
      <c r="U879" s="7">
        <v>58</v>
      </c>
      <c r="V879" s="7">
        <v>202004</v>
      </c>
    </row>
    <row r="880" spans="3:22" ht="16.5" customHeight="1">
      <c r="C880" s="8">
        <v>3688200256</v>
      </c>
      <c r="D880" s="7">
        <v>8545678</v>
      </c>
      <c r="E880" s="12"/>
      <c r="G880" s="7" t="s">
        <v>36660</v>
      </c>
      <c r="H880" s="7" t="s">
        <v>3449</v>
      </c>
      <c r="I880" s="7" t="s">
        <v>36563</v>
      </c>
      <c r="J880" s="7" t="s">
        <v>36661</v>
      </c>
      <c r="K880" s="7" t="s">
        <v>36662</v>
      </c>
      <c r="L880" s="7" t="s">
        <v>45</v>
      </c>
      <c r="M880" s="7" t="s">
        <v>33060</v>
      </c>
      <c r="N880" s="7" t="s">
        <v>47</v>
      </c>
      <c r="O880" s="7">
        <v>10</v>
      </c>
      <c r="P880" s="7" t="s">
        <v>105</v>
      </c>
      <c r="Q880" s="7">
        <v>86105</v>
      </c>
      <c r="S880" s="7" t="s">
        <v>16354</v>
      </c>
      <c r="U880" s="7">
        <v>121</v>
      </c>
      <c r="V880" s="7">
        <v>202211</v>
      </c>
    </row>
    <row r="881" spans="3:22" ht="16.5" customHeight="1">
      <c r="C881" s="8">
        <v>6078214674</v>
      </c>
      <c r="D881" s="7">
        <v>7814357</v>
      </c>
      <c r="E881" s="12"/>
      <c r="G881" s="7" t="s">
        <v>36663</v>
      </c>
      <c r="H881" s="7" t="s">
        <v>36664</v>
      </c>
      <c r="I881" s="7" t="s">
        <v>36563</v>
      </c>
      <c r="J881" s="7" t="s">
        <v>36665</v>
      </c>
      <c r="K881" s="7" t="s">
        <v>36666</v>
      </c>
      <c r="L881" s="7" t="s">
        <v>45</v>
      </c>
      <c r="M881" s="7" t="s">
        <v>33060</v>
      </c>
      <c r="N881" s="7" t="s">
        <v>47</v>
      </c>
      <c r="O881" s="7">
        <v>10</v>
      </c>
      <c r="P881" s="7" t="s">
        <v>105</v>
      </c>
      <c r="Q881" s="7">
        <v>86105</v>
      </c>
      <c r="S881" s="7" t="s">
        <v>16354</v>
      </c>
      <c r="U881" s="7">
        <v>66</v>
      </c>
      <c r="V881" s="7">
        <v>201903</v>
      </c>
    </row>
    <row r="882" spans="3:22" ht="16.5" customHeight="1">
      <c r="C882" s="8">
        <v>1328213055</v>
      </c>
      <c r="D882" s="7">
        <v>7127926</v>
      </c>
      <c r="E882" s="12"/>
      <c r="G882" s="7" t="s">
        <v>36667</v>
      </c>
      <c r="H882" s="7" t="s">
        <v>36446</v>
      </c>
      <c r="I882" s="7" t="s">
        <v>36668</v>
      </c>
      <c r="J882" s="7" t="s">
        <v>36669</v>
      </c>
      <c r="K882" s="7" t="s">
        <v>36670</v>
      </c>
      <c r="L882" s="7" t="s">
        <v>45</v>
      </c>
      <c r="M882" s="7" t="s">
        <v>33060</v>
      </c>
      <c r="N882" s="7" t="s">
        <v>47</v>
      </c>
      <c r="O882" s="7">
        <v>10</v>
      </c>
      <c r="P882" s="7" t="s">
        <v>105</v>
      </c>
      <c r="Q882" s="7">
        <v>86105</v>
      </c>
      <c r="S882" s="7" t="s">
        <v>16354</v>
      </c>
      <c r="U882" s="7">
        <v>132</v>
      </c>
      <c r="V882" s="7">
        <v>201903</v>
      </c>
    </row>
    <row r="883" spans="3:22" ht="16.5" customHeight="1">
      <c r="C883" s="8">
        <v>6218209575</v>
      </c>
      <c r="D883" s="7">
        <v>5984112</v>
      </c>
      <c r="E883" s="12"/>
      <c r="G883" s="7" t="s">
        <v>36671</v>
      </c>
      <c r="H883" s="7" t="s">
        <v>10606</v>
      </c>
      <c r="J883" s="7" t="s">
        <v>36672</v>
      </c>
      <c r="K883" s="7" t="s">
        <v>36673</v>
      </c>
      <c r="L883" s="7" t="s">
        <v>45</v>
      </c>
      <c r="M883" s="7" t="s">
        <v>33060</v>
      </c>
      <c r="N883" s="7" t="s">
        <v>47</v>
      </c>
      <c r="O883" s="7">
        <v>10</v>
      </c>
      <c r="P883" s="7" t="s">
        <v>105</v>
      </c>
      <c r="Q883" s="7">
        <v>86105</v>
      </c>
      <c r="S883" s="7" t="s">
        <v>16354</v>
      </c>
      <c r="T883" s="7">
        <v>20050101</v>
      </c>
      <c r="U883" s="7">
        <v>52</v>
      </c>
      <c r="V883" s="7">
        <v>201903</v>
      </c>
    </row>
    <row r="884" spans="3:22" ht="16.5" customHeight="1">
      <c r="C884" s="8">
        <v>8848200194</v>
      </c>
      <c r="D884" s="7">
        <v>8490924</v>
      </c>
      <c r="E884" s="12"/>
      <c r="G884" s="7" t="s">
        <v>36674</v>
      </c>
      <c r="H884" s="7" t="s">
        <v>36675</v>
      </c>
      <c r="I884" s="7" t="s">
        <v>36563</v>
      </c>
      <c r="K884" s="7" t="s">
        <v>36676</v>
      </c>
      <c r="L884" s="7" t="s">
        <v>45</v>
      </c>
      <c r="M884" s="7" t="s">
        <v>33060</v>
      </c>
      <c r="N884" s="7" t="s">
        <v>47</v>
      </c>
      <c r="O884" s="7">
        <v>10</v>
      </c>
      <c r="P884" s="7" t="s">
        <v>105</v>
      </c>
      <c r="Q884" s="7">
        <v>86105</v>
      </c>
      <c r="S884" s="7" t="s">
        <v>16354</v>
      </c>
      <c r="U884" s="7">
        <v>51</v>
      </c>
      <c r="V884" s="7">
        <v>202211</v>
      </c>
    </row>
    <row r="885" spans="3:22" ht="16.5" customHeight="1">
      <c r="C885" s="8">
        <v>8318200303</v>
      </c>
      <c r="D885" s="7">
        <v>8936339</v>
      </c>
      <c r="E885" s="12"/>
      <c r="G885" s="7" t="s">
        <v>36677</v>
      </c>
      <c r="H885" s="7" t="s">
        <v>36678</v>
      </c>
      <c r="I885" s="7" t="s">
        <v>36563</v>
      </c>
      <c r="J885" s="7" t="s">
        <v>36679</v>
      </c>
      <c r="K885" s="7" t="s">
        <v>36680</v>
      </c>
      <c r="L885" s="7" t="s">
        <v>45</v>
      </c>
      <c r="M885" s="7" t="s">
        <v>33060</v>
      </c>
      <c r="N885" s="7" t="s">
        <v>47</v>
      </c>
      <c r="O885" s="7">
        <v>10</v>
      </c>
      <c r="P885" s="7" t="s">
        <v>105</v>
      </c>
      <c r="Q885" s="7">
        <v>86105</v>
      </c>
      <c r="S885" s="7" t="s">
        <v>16354</v>
      </c>
      <c r="U885" s="7">
        <v>61</v>
      </c>
      <c r="V885" s="7">
        <v>202004</v>
      </c>
    </row>
    <row r="886" spans="3:22" ht="16.5" customHeight="1">
      <c r="C886" s="8">
        <v>4828200135</v>
      </c>
      <c r="D886" s="7">
        <v>8636055</v>
      </c>
      <c r="E886" s="12"/>
      <c r="G886" s="7" t="s">
        <v>36681</v>
      </c>
      <c r="H886" s="7" t="s">
        <v>4184</v>
      </c>
      <c r="I886" s="7" t="s">
        <v>36563</v>
      </c>
      <c r="K886" s="7" t="s">
        <v>36682</v>
      </c>
      <c r="L886" s="7" t="s">
        <v>45</v>
      </c>
      <c r="M886" s="7" t="s">
        <v>33060</v>
      </c>
      <c r="N886" s="7" t="s">
        <v>47</v>
      </c>
      <c r="O886" s="7">
        <v>10</v>
      </c>
      <c r="P886" s="7" t="s">
        <v>105</v>
      </c>
      <c r="Q886" s="7">
        <v>86105</v>
      </c>
      <c r="S886" s="7" t="s">
        <v>16354</v>
      </c>
      <c r="U886" s="7">
        <v>104</v>
      </c>
      <c r="V886" s="7">
        <v>202211</v>
      </c>
    </row>
    <row r="887" spans="3:22" ht="16.5" customHeight="1">
      <c r="C887" s="8">
        <v>5128205294</v>
      </c>
      <c r="D887" s="7">
        <v>7720711</v>
      </c>
      <c r="E887" s="12"/>
      <c r="G887" s="7" t="s">
        <v>36683</v>
      </c>
      <c r="H887" s="7" t="s">
        <v>36684</v>
      </c>
      <c r="I887" s="7" t="s">
        <v>36685</v>
      </c>
      <c r="J887" s="7" t="s">
        <v>36686</v>
      </c>
      <c r="K887" s="7" t="s">
        <v>36687</v>
      </c>
      <c r="L887" s="7" t="s">
        <v>45</v>
      </c>
      <c r="M887" s="7" t="s">
        <v>33060</v>
      </c>
      <c r="N887" s="7" t="s">
        <v>47</v>
      </c>
      <c r="O887" s="7">
        <v>10</v>
      </c>
      <c r="P887" s="7" t="s">
        <v>105</v>
      </c>
      <c r="Q887" s="7">
        <v>86105</v>
      </c>
      <c r="S887" s="7" t="s">
        <v>16354</v>
      </c>
      <c r="T887" s="7">
        <v>20040705</v>
      </c>
      <c r="U887" s="7">
        <v>63</v>
      </c>
      <c r="V887" s="7">
        <v>201903</v>
      </c>
    </row>
    <row r="888" spans="3:22" ht="16.5" customHeight="1">
      <c r="C888" s="8">
        <v>2388200237</v>
      </c>
      <c r="D888" s="7">
        <v>8638083</v>
      </c>
      <c r="E888" s="12"/>
      <c r="G888" s="7" t="s">
        <v>36688</v>
      </c>
      <c r="H888" s="7" t="s">
        <v>36689</v>
      </c>
      <c r="I888" s="7" t="s">
        <v>36563</v>
      </c>
      <c r="K888" s="7" t="s">
        <v>36690</v>
      </c>
      <c r="L888" s="7" t="s">
        <v>45</v>
      </c>
      <c r="M888" s="7" t="s">
        <v>33060</v>
      </c>
      <c r="N888" s="7" t="s">
        <v>47</v>
      </c>
      <c r="O888" s="7">
        <v>10</v>
      </c>
      <c r="P888" s="7" t="s">
        <v>105</v>
      </c>
      <c r="Q888" s="7">
        <v>86105</v>
      </c>
      <c r="S888" s="7" t="s">
        <v>16354</v>
      </c>
      <c r="U888" s="7">
        <v>129</v>
      </c>
      <c r="V888" s="7">
        <v>202004</v>
      </c>
    </row>
    <row r="889" spans="3:22" ht="16.5" customHeight="1">
      <c r="C889" s="8">
        <v>6108214480</v>
      </c>
      <c r="D889" s="7">
        <v>7850629</v>
      </c>
      <c r="E889" s="12"/>
      <c r="G889" s="7" t="s">
        <v>36691</v>
      </c>
      <c r="H889" s="7" t="s">
        <v>36692</v>
      </c>
      <c r="I889" s="7" t="s">
        <v>36563</v>
      </c>
      <c r="J889" s="7" t="s">
        <v>36693</v>
      </c>
      <c r="K889" s="7" t="s">
        <v>36694</v>
      </c>
      <c r="L889" s="7" t="s">
        <v>45</v>
      </c>
      <c r="M889" s="7" t="s">
        <v>33060</v>
      </c>
      <c r="N889" s="7" t="s">
        <v>47</v>
      </c>
      <c r="O889" s="7">
        <v>10</v>
      </c>
      <c r="P889" s="7" t="s">
        <v>105</v>
      </c>
      <c r="Q889" s="7">
        <v>86105</v>
      </c>
      <c r="S889" s="7" t="s">
        <v>16354</v>
      </c>
      <c r="T889" s="7">
        <v>20061221</v>
      </c>
      <c r="U889" s="7">
        <v>75</v>
      </c>
      <c r="V889" s="7">
        <v>202004</v>
      </c>
    </row>
    <row r="890" spans="3:22" ht="16.5" customHeight="1">
      <c r="C890" s="8">
        <v>2028231240</v>
      </c>
      <c r="D890" s="7">
        <v>8328113</v>
      </c>
      <c r="E890" s="12"/>
      <c r="G890" s="7" t="s">
        <v>36695</v>
      </c>
      <c r="I890" s="7" t="s">
        <v>36563</v>
      </c>
      <c r="J890" s="7" t="s">
        <v>36696</v>
      </c>
      <c r="K890" s="7" t="s">
        <v>36697</v>
      </c>
      <c r="L890" s="7" t="s">
        <v>45</v>
      </c>
      <c r="M890" s="7" t="s">
        <v>33060</v>
      </c>
      <c r="N890" s="7" t="s">
        <v>47</v>
      </c>
      <c r="O890" s="7">
        <v>10</v>
      </c>
      <c r="P890" s="7" t="s">
        <v>105</v>
      </c>
      <c r="Q890" s="7">
        <v>86105</v>
      </c>
      <c r="S890" s="7" t="s">
        <v>16354</v>
      </c>
      <c r="U890" s="7">
        <v>86</v>
      </c>
      <c r="V890" s="7">
        <v>202004</v>
      </c>
    </row>
    <row r="891" spans="3:22" ht="16.5" customHeight="1">
      <c r="C891" s="8">
        <v>2268215324</v>
      </c>
      <c r="D891" s="7">
        <v>7389196</v>
      </c>
      <c r="E891" s="12"/>
      <c r="G891" s="7" t="s">
        <v>36698</v>
      </c>
      <c r="H891" s="7" t="s">
        <v>36699</v>
      </c>
      <c r="I891" s="7" t="s">
        <v>36563</v>
      </c>
      <c r="J891" s="7" t="s">
        <v>36700</v>
      </c>
      <c r="K891" s="7" t="s">
        <v>36701</v>
      </c>
      <c r="L891" s="7" t="s">
        <v>45</v>
      </c>
      <c r="M891" s="7" t="s">
        <v>33060</v>
      </c>
      <c r="N891" s="7" t="s">
        <v>47</v>
      </c>
      <c r="O891" s="7">
        <v>10</v>
      </c>
      <c r="P891" s="7" t="s">
        <v>105</v>
      </c>
      <c r="Q891" s="7">
        <v>86105</v>
      </c>
      <c r="S891" s="7" t="s">
        <v>16354</v>
      </c>
      <c r="U891" s="7">
        <v>52</v>
      </c>
      <c r="V891" s="7">
        <v>201903</v>
      </c>
    </row>
    <row r="892" spans="3:22" ht="16.5" customHeight="1">
      <c r="C892" s="8">
        <v>7668200014</v>
      </c>
      <c r="D892" s="7">
        <v>7971945</v>
      </c>
      <c r="E892" s="12"/>
      <c r="G892" s="7" t="s">
        <v>36702</v>
      </c>
      <c r="H892" s="7" t="s">
        <v>36703</v>
      </c>
      <c r="I892" s="7" t="s">
        <v>36563</v>
      </c>
      <c r="J892" s="7" t="s">
        <v>36704</v>
      </c>
      <c r="K892" s="7" t="s">
        <v>36705</v>
      </c>
      <c r="L892" s="7" t="s">
        <v>45</v>
      </c>
      <c r="M892" s="7" t="s">
        <v>33060</v>
      </c>
      <c r="N892" s="7" t="s">
        <v>47</v>
      </c>
      <c r="O892" s="7">
        <v>10</v>
      </c>
      <c r="P892" s="7" t="s">
        <v>105</v>
      </c>
      <c r="Q892" s="7">
        <v>86105</v>
      </c>
      <c r="S892" s="7" t="s">
        <v>16354</v>
      </c>
      <c r="T892" s="7">
        <v>20150820</v>
      </c>
      <c r="U892" s="7">
        <v>71</v>
      </c>
      <c r="V892" s="7">
        <v>201903</v>
      </c>
    </row>
    <row r="893" spans="3:22" ht="16.5" customHeight="1">
      <c r="C893" s="8">
        <v>6658200012</v>
      </c>
      <c r="D893" s="7">
        <v>7941722</v>
      </c>
      <c r="E893" s="12"/>
      <c r="G893" s="7" t="s">
        <v>36706</v>
      </c>
      <c r="H893" s="7" t="s">
        <v>36707</v>
      </c>
      <c r="I893" s="7" t="s">
        <v>36708</v>
      </c>
      <c r="J893" s="7" t="s">
        <v>36709</v>
      </c>
      <c r="K893" s="7" t="s">
        <v>36710</v>
      </c>
      <c r="L893" s="7" t="s">
        <v>45</v>
      </c>
      <c r="M893" s="7" t="s">
        <v>33060</v>
      </c>
      <c r="N893" s="7" t="s">
        <v>47</v>
      </c>
      <c r="O893" s="7">
        <v>10</v>
      </c>
      <c r="P893" s="7" t="s">
        <v>105</v>
      </c>
      <c r="Q893" s="7">
        <v>86105</v>
      </c>
      <c r="S893" s="7" t="s">
        <v>16354</v>
      </c>
      <c r="U893" s="7">
        <v>50</v>
      </c>
      <c r="V893" s="7">
        <v>201903</v>
      </c>
    </row>
    <row r="894" spans="3:22" ht="16.5" customHeight="1">
      <c r="C894" s="8">
        <v>5138211601</v>
      </c>
      <c r="D894" s="7">
        <v>7729630</v>
      </c>
      <c r="E894" s="12"/>
      <c r="G894" s="7" t="s">
        <v>36711</v>
      </c>
      <c r="H894" s="7" t="s">
        <v>8608</v>
      </c>
      <c r="I894" s="7" t="s">
        <v>36563</v>
      </c>
      <c r="J894" s="7" t="s">
        <v>36712</v>
      </c>
      <c r="K894" s="7" t="s">
        <v>36713</v>
      </c>
      <c r="L894" s="7" t="s">
        <v>45</v>
      </c>
      <c r="M894" s="7" t="s">
        <v>33060</v>
      </c>
      <c r="N894" s="7" t="s">
        <v>47</v>
      </c>
      <c r="O894" s="7">
        <v>10</v>
      </c>
      <c r="P894" s="7" t="s">
        <v>105</v>
      </c>
      <c r="Q894" s="7">
        <v>86105</v>
      </c>
      <c r="S894" s="7" t="s">
        <v>16354</v>
      </c>
      <c r="U894" s="7">
        <v>54</v>
      </c>
      <c r="V894" s="7">
        <v>201903</v>
      </c>
    </row>
    <row r="895" spans="3:22" ht="16.5" customHeight="1">
      <c r="C895" s="8">
        <v>2178211547</v>
      </c>
      <c r="D895" s="7">
        <v>7356068</v>
      </c>
      <c r="E895" s="12"/>
      <c r="G895" s="7" t="s">
        <v>36714</v>
      </c>
      <c r="H895" s="7" t="s">
        <v>36132</v>
      </c>
      <c r="I895" s="7" t="s">
        <v>36563</v>
      </c>
      <c r="K895" s="7" t="s">
        <v>36715</v>
      </c>
      <c r="L895" s="7" t="s">
        <v>45</v>
      </c>
      <c r="M895" s="7" t="s">
        <v>33060</v>
      </c>
      <c r="N895" s="7" t="s">
        <v>47</v>
      </c>
      <c r="O895" s="7">
        <v>10</v>
      </c>
      <c r="P895" s="7" t="s">
        <v>105</v>
      </c>
      <c r="Q895" s="7">
        <v>86105</v>
      </c>
      <c r="S895" s="7" t="s">
        <v>16354</v>
      </c>
      <c r="U895" s="7">
        <v>70</v>
      </c>
      <c r="V895" s="7">
        <v>201903</v>
      </c>
    </row>
    <row r="896" spans="3:22" ht="16.5" customHeight="1">
      <c r="C896" s="8">
        <v>8598200112</v>
      </c>
      <c r="D896" s="7">
        <v>8000457</v>
      </c>
      <c r="E896" s="12"/>
      <c r="G896" s="7" t="s">
        <v>36716</v>
      </c>
      <c r="H896" s="7" t="s">
        <v>36717</v>
      </c>
      <c r="I896" s="7" t="s">
        <v>36563</v>
      </c>
      <c r="J896" s="7" t="s">
        <v>36718</v>
      </c>
      <c r="K896" s="7" t="s">
        <v>36719</v>
      </c>
      <c r="L896" s="7" t="s">
        <v>45</v>
      </c>
      <c r="M896" s="7" t="s">
        <v>33060</v>
      </c>
      <c r="N896" s="7" t="s">
        <v>47</v>
      </c>
      <c r="O896" s="7">
        <v>10</v>
      </c>
      <c r="P896" s="7" t="s">
        <v>105</v>
      </c>
      <c r="Q896" s="7">
        <v>86105</v>
      </c>
      <c r="S896" s="7" t="s">
        <v>16354</v>
      </c>
      <c r="U896" s="7">
        <v>66</v>
      </c>
      <c r="V896" s="7">
        <v>202107</v>
      </c>
    </row>
    <row r="897" spans="3:22" ht="16.5" customHeight="1">
      <c r="C897" s="8">
        <v>2178211606</v>
      </c>
      <c r="D897" s="7">
        <v>8101889</v>
      </c>
      <c r="E897" s="12"/>
      <c r="G897" s="7" t="s">
        <v>36720</v>
      </c>
      <c r="H897" s="7" t="s">
        <v>36721</v>
      </c>
      <c r="I897" s="7" t="s">
        <v>36640</v>
      </c>
      <c r="J897" s="7" t="s">
        <v>36722</v>
      </c>
      <c r="K897" s="7" t="s">
        <v>36723</v>
      </c>
      <c r="L897" s="7" t="s">
        <v>45</v>
      </c>
      <c r="M897" s="7" t="s">
        <v>33060</v>
      </c>
      <c r="N897" s="7" t="s">
        <v>47</v>
      </c>
      <c r="O897" s="7">
        <v>10</v>
      </c>
      <c r="P897" s="7" t="s">
        <v>105</v>
      </c>
      <c r="Q897" s="7">
        <v>86105</v>
      </c>
      <c r="S897" s="7" t="s">
        <v>16354</v>
      </c>
      <c r="U897" s="7">
        <v>94</v>
      </c>
      <c r="V897" s="7">
        <v>201903</v>
      </c>
    </row>
    <row r="898" spans="3:22" ht="16.5" customHeight="1">
      <c r="C898" s="8">
        <v>3028207211</v>
      </c>
      <c r="D898" s="7">
        <v>8201365</v>
      </c>
      <c r="E898" s="12"/>
      <c r="G898" s="7" t="s">
        <v>36724</v>
      </c>
      <c r="H898" s="7" t="s">
        <v>36725</v>
      </c>
      <c r="I898" s="7" t="s">
        <v>36563</v>
      </c>
      <c r="J898" s="7" t="s">
        <v>36726</v>
      </c>
      <c r="K898" s="7" t="s">
        <v>36727</v>
      </c>
      <c r="L898" s="7" t="s">
        <v>45</v>
      </c>
      <c r="M898" s="7" t="s">
        <v>33060</v>
      </c>
      <c r="N898" s="7" t="s">
        <v>47</v>
      </c>
      <c r="O898" s="7">
        <v>10</v>
      </c>
      <c r="P898" s="7" t="s">
        <v>105</v>
      </c>
      <c r="Q898" s="7">
        <v>86105</v>
      </c>
      <c r="S898" s="7" t="s">
        <v>16354</v>
      </c>
      <c r="U898" s="7">
        <v>76</v>
      </c>
      <c r="V898" s="7">
        <v>202004</v>
      </c>
    </row>
    <row r="899" spans="3:22" ht="16.5" customHeight="1">
      <c r="C899" s="8">
        <v>1378210301</v>
      </c>
      <c r="D899" s="7">
        <v>9223568</v>
      </c>
      <c r="E899" s="12"/>
      <c r="G899" s="7" t="s">
        <v>36728</v>
      </c>
      <c r="H899" s="7" t="s">
        <v>36729</v>
      </c>
      <c r="I899" s="7" t="s">
        <v>36730</v>
      </c>
      <c r="J899" s="7" t="s">
        <v>36731</v>
      </c>
      <c r="K899" s="7" t="s">
        <v>36732</v>
      </c>
      <c r="L899" s="7" t="s">
        <v>45</v>
      </c>
      <c r="M899" s="7" t="s">
        <v>33060</v>
      </c>
      <c r="N899" s="7" t="s">
        <v>47</v>
      </c>
      <c r="O899" s="7">
        <v>10</v>
      </c>
      <c r="P899" s="7" t="s">
        <v>105</v>
      </c>
      <c r="Q899" s="7">
        <v>86105</v>
      </c>
      <c r="S899" s="7" t="s">
        <v>16354</v>
      </c>
      <c r="U899" s="7">
        <v>137</v>
      </c>
      <c r="V899" s="7">
        <v>202004</v>
      </c>
    </row>
    <row r="900" spans="3:22" ht="16.5" customHeight="1">
      <c r="C900" s="8">
        <v>5108207170</v>
      </c>
      <c r="D900" s="7">
        <v>5254475</v>
      </c>
      <c r="E900" s="12"/>
      <c r="G900" s="7" t="s">
        <v>36733</v>
      </c>
      <c r="H900" s="7" t="s">
        <v>36615</v>
      </c>
      <c r="I900" s="7" t="s">
        <v>36116</v>
      </c>
      <c r="J900" s="7" t="s">
        <v>36734</v>
      </c>
      <c r="K900" s="7" t="s">
        <v>36735</v>
      </c>
      <c r="L900" s="7" t="s">
        <v>45</v>
      </c>
      <c r="M900" s="7" t="s">
        <v>33060</v>
      </c>
      <c r="N900" s="7" t="s">
        <v>47</v>
      </c>
      <c r="O900" s="7">
        <v>10</v>
      </c>
      <c r="P900" s="7" t="s">
        <v>105</v>
      </c>
      <c r="Q900" s="7">
        <v>86200</v>
      </c>
      <c r="S900" s="7" t="s">
        <v>30500</v>
      </c>
      <c r="T900" s="7">
        <v>20120504</v>
      </c>
      <c r="U900" s="7">
        <v>53</v>
      </c>
      <c r="V900" s="7">
        <v>201903</v>
      </c>
    </row>
    <row r="901" spans="3:22" ht="16.5" customHeight="1">
      <c r="C901" s="8">
        <v>1298283458</v>
      </c>
      <c r="D901" s="7">
        <v>5563056</v>
      </c>
      <c r="E901" s="12"/>
      <c r="G901" s="7" t="s">
        <v>36736</v>
      </c>
      <c r="H901" s="7" t="s">
        <v>36737</v>
      </c>
      <c r="I901" s="7" t="s">
        <v>30500</v>
      </c>
      <c r="J901" s="7" t="s">
        <v>36738</v>
      </c>
      <c r="K901" s="7" t="s">
        <v>36739</v>
      </c>
      <c r="L901" s="7" t="s">
        <v>45</v>
      </c>
      <c r="M901" s="7" t="s">
        <v>33060</v>
      </c>
      <c r="N901" s="7" t="s">
        <v>47</v>
      </c>
      <c r="O901" s="7">
        <v>10</v>
      </c>
      <c r="P901" s="7" t="s">
        <v>105</v>
      </c>
      <c r="Q901" s="7">
        <v>86200</v>
      </c>
      <c r="S901" s="7" t="s">
        <v>30500</v>
      </c>
      <c r="T901" s="7">
        <v>20130201</v>
      </c>
      <c r="U901" s="7">
        <v>150</v>
      </c>
      <c r="V901" s="7">
        <v>201903</v>
      </c>
    </row>
    <row r="902" spans="3:22" ht="16.5" customHeight="1">
      <c r="C902" s="8">
        <v>3058200783</v>
      </c>
      <c r="D902" s="7">
        <v>5036666</v>
      </c>
      <c r="E902" s="12"/>
      <c r="G902" s="7" t="s">
        <v>36740</v>
      </c>
      <c r="H902" s="7" t="s">
        <v>870</v>
      </c>
      <c r="I902" s="7" t="s">
        <v>30500</v>
      </c>
      <c r="J902" s="7" t="s">
        <v>36741</v>
      </c>
      <c r="K902" s="7" t="s">
        <v>36742</v>
      </c>
      <c r="L902" s="7" t="s">
        <v>45</v>
      </c>
      <c r="M902" s="7" t="s">
        <v>33060</v>
      </c>
      <c r="N902" s="7" t="s">
        <v>47</v>
      </c>
      <c r="O902" s="7">
        <v>10</v>
      </c>
      <c r="P902" s="7" t="s">
        <v>105</v>
      </c>
      <c r="Q902" s="7">
        <v>86200</v>
      </c>
      <c r="S902" s="7" t="s">
        <v>30500</v>
      </c>
      <c r="U902" s="7">
        <v>250</v>
      </c>
      <c r="V902" s="7">
        <v>202207</v>
      </c>
    </row>
    <row r="903" spans="3:22" ht="16.5" customHeight="1">
      <c r="C903" s="8">
        <v>6218209804</v>
      </c>
      <c r="D903" s="7">
        <v>5203710</v>
      </c>
      <c r="E903" s="12"/>
      <c r="G903" s="7" t="s">
        <v>36743</v>
      </c>
      <c r="H903" s="7" t="s">
        <v>36744</v>
      </c>
      <c r="I903" s="7" t="s">
        <v>30500</v>
      </c>
      <c r="J903" s="7" t="s">
        <v>36745</v>
      </c>
      <c r="K903" s="7" t="s">
        <v>36746</v>
      </c>
      <c r="L903" s="7" t="s">
        <v>45</v>
      </c>
      <c r="M903" s="7" t="s">
        <v>33060</v>
      </c>
      <c r="N903" s="7" t="s">
        <v>47</v>
      </c>
      <c r="O903" s="7">
        <v>10</v>
      </c>
      <c r="P903" s="7" t="s">
        <v>105</v>
      </c>
      <c r="Q903" s="7">
        <v>86200</v>
      </c>
      <c r="S903" s="7" t="s">
        <v>30500</v>
      </c>
      <c r="T903" s="7">
        <v>20080401</v>
      </c>
      <c r="U903" s="7">
        <v>65</v>
      </c>
      <c r="V903" s="7">
        <v>201903</v>
      </c>
    </row>
    <row r="904" spans="3:22" ht="16.5" customHeight="1">
      <c r="C904" s="8">
        <v>1208212276</v>
      </c>
      <c r="D904" s="7">
        <v>6942310</v>
      </c>
      <c r="E904" s="12"/>
      <c r="G904" s="7" t="s">
        <v>36747</v>
      </c>
      <c r="H904" s="7" t="s">
        <v>36748</v>
      </c>
      <c r="I904" s="7" t="s">
        <v>36749</v>
      </c>
      <c r="K904" s="7" t="s">
        <v>36750</v>
      </c>
      <c r="L904" s="7" t="s">
        <v>45</v>
      </c>
      <c r="M904" s="7" t="s">
        <v>33060</v>
      </c>
      <c r="N904" s="7" t="s">
        <v>47</v>
      </c>
      <c r="O904" s="7">
        <v>10</v>
      </c>
      <c r="P904" s="7" t="s">
        <v>105</v>
      </c>
      <c r="Q904" s="7">
        <v>86200</v>
      </c>
      <c r="S904" s="7" t="s">
        <v>30500</v>
      </c>
      <c r="U904" s="7">
        <v>99</v>
      </c>
      <c r="V904" s="7">
        <v>202211</v>
      </c>
    </row>
    <row r="905" spans="3:22" ht="16.5" customHeight="1">
      <c r="C905" s="8">
        <v>1428204306</v>
      </c>
      <c r="D905" s="7">
        <v>7224972</v>
      </c>
      <c r="E905" s="12"/>
      <c r="G905" s="7" t="s">
        <v>36751</v>
      </c>
      <c r="H905" s="7" t="s">
        <v>36737</v>
      </c>
      <c r="I905" s="7" t="s">
        <v>36752</v>
      </c>
      <c r="K905" s="7" t="s">
        <v>36753</v>
      </c>
      <c r="L905" s="7" t="s">
        <v>45</v>
      </c>
      <c r="M905" s="7" t="s">
        <v>33060</v>
      </c>
      <c r="N905" s="7" t="s">
        <v>47</v>
      </c>
      <c r="O905" s="7">
        <v>10</v>
      </c>
      <c r="P905" s="7" t="s">
        <v>105</v>
      </c>
      <c r="Q905" s="7">
        <v>86200</v>
      </c>
      <c r="S905" s="7" t="s">
        <v>30500</v>
      </c>
      <c r="U905" s="7">
        <v>67</v>
      </c>
      <c r="V905" s="7">
        <v>201903</v>
      </c>
    </row>
    <row r="906" spans="3:22" ht="16.5" customHeight="1">
      <c r="C906" s="8">
        <v>6068210559</v>
      </c>
      <c r="D906" s="7">
        <v>4176085</v>
      </c>
      <c r="E906" s="12"/>
      <c r="G906" s="7" t="s">
        <v>36754</v>
      </c>
      <c r="H906" s="7" t="s">
        <v>36137</v>
      </c>
      <c r="I906" s="7" t="s">
        <v>36755</v>
      </c>
      <c r="J906" s="7" t="s">
        <v>36756</v>
      </c>
      <c r="K906" s="7" t="s">
        <v>36757</v>
      </c>
      <c r="L906" s="7" t="s">
        <v>45</v>
      </c>
      <c r="M906" s="7" t="s">
        <v>33060</v>
      </c>
      <c r="N906" s="7" t="s">
        <v>47</v>
      </c>
      <c r="O906" s="7">
        <v>10</v>
      </c>
      <c r="P906" s="7" t="s">
        <v>105</v>
      </c>
      <c r="Q906" s="7">
        <v>86200</v>
      </c>
      <c r="S906" s="7" t="s">
        <v>30500</v>
      </c>
      <c r="T906" s="7">
        <v>20100101</v>
      </c>
      <c r="U906" s="7">
        <v>71</v>
      </c>
      <c r="V906" s="7">
        <v>201903</v>
      </c>
    </row>
    <row r="907" spans="3:22" ht="16.5" customHeight="1">
      <c r="C907" s="8">
        <v>1378208445</v>
      </c>
      <c r="D907" s="7">
        <v>5474260</v>
      </c>
      <c r="E907" s="12"/>
      <c r="G907" s="7" t="s">
        <v>36758</v>
      </c>
      <c r="H907" s="7" t="s">
        <v>36759</v>
      </c>
      <c r="I907" s="7" t="s">
        <v>30500</v>
      </c>
      <c r="J907" s="7" t="s">
        <v>36760</v>
      </c>
      <c r="K907" s="7" t="s">
        <v>36761</v>
      </c>
      <c r="L907" s="7" t="s">
        <v>45</v>
      </c>
      <c r="M907" s="7" t="s">
        <v>33060</v>
      </c>
      <c r="N907" s="7" t="s">
        <v>47</v>
      </c>
      <c r="O907" s="7">
        <v>10</v>
      </c>
      <c r="P907" s="7" t="s">
        <v>105</v>
      </c>
      <c r="Q907" s="7">
        <v>86200</v>
      </c>
      <c r="S907" s="7" t="s">
        <v>30500</v>
      </c>
      <c r="T907" s="7">
        <v>20120614</v>
      </c>
      <c r="U907" s="7">
        <v>56</v>
      </c>
      <c r="V907" s="7">
        <v>201605</v>
      </c>
    </row>
    <row r="908" spans="3:22" ht="16.5" customHeight="1">
      <c r="C908" s="8">
        <v>6178210340</v>
      </c>
      <c r="D908" s="7">
        <v>5089852</v>
      </c>
      <c r="E908" s="12"/>
      <c r="G908" s="7" t="s">
        <v>36762</v>
      </c>
      <c r="H908" s="7" t="s">
        <v>13777</v>
      </c>
      <c r="I908" s="7" t="s">
        <v>30500</v>
      </c>
      <c r="J908" s="7" t="s">
        <v>36763</v>
      </c>
      <c r="K908" s="7" t="s">
        <v>36764</v>
      </c>
      <c r="L908" s="7" t="s">
        <v>45</v>
      </c>
      <c r="M908" s="7" t="s">
        <v>33060</v>
      </c>
      <c r="N908" s="7" t="s">
        <v>47</v>
      </c>
      <c r="O908" s="7">
        <v>10</v>
      </c>
      <c r="P908" s="7" t="s">
        <v>105</v>
      </c>
      <c r="Q908" s="7">
        <v>86200</v>
      </c>
      <c r="S908" s="7" t="s">
        <v>30500</v>
      </c>
      <c r="U908" s="7">
        <v>73</v>
      </c>
      <c r="V908" s="7">
        <v>201903</v>
      </c>
    </row>
    <row r="909" spans="3:22" ht="16.5" customHeight="1">
      <c r="C909" s="8">
        <v>2218210983</v>
      </c>
      <c r="D909" s="7">
        <v>3612057</v>
      </c>
      <c r="E909" s="12"/>
      <c r="G909" s="7" t="s">
        <v>36765</v>
      </c>
      <c r="H909" s="7" t="s">
        <v>33523</v>
      </c>
      <c r="I909" s="7" t="s">
        <v>36766</v>
      </c>
      <c r="J909" s="7" t="s">
        <v>36767</v>
      </c>
      <c r="K909" s="7" t="s">
        <v>36768</v>
      </c>
      <c r="L909" s="7" t="s">
        <v>45</v>
      </c>
      <c r="M909" s="7" t="s">
        <v>33060</v>
      </c>
      <c r="N909" s="7" t="s">
        <v>47</v>
      </c>
      <c r="O909" s="7">
        <v>10</v>
      </c>
      <c r="P909" s="7" t="s">
        <v>105</v>
      </c>
      <c r="Q909" s="7">
        <v>86200</v>
      </c>
      <c r="S909" s="7" t="s">
        <v>30500</v>
      </c>
      <c r="T909" s="7">
        <v>20050601</v>
      </c>
      <c r="U909" s="7">
        <v>141</v>
      </c>
      <c r="V909" s="7">
        <v>201903</v>
      </c>
    </row>
    <row r="910" spans="3:22" ht="16.5" customHeight="1">
      <c r="C910" s="8">
        <v>4098217209</v>
      </c>
      <c r="D910" s="7">
        <v>5533020</v>
      </c>
      <c r="E910" s="12"/>
      <c r="G910" s="7" t="s">
        <v>36769</v>
      </c>
      <c r="H910" s="7" t="s">
        <v>36770</v>
      </c>
      <c r="I910" s="7" t="s">
        <v>36771</v>
      </c>
      <c r="J910" s="7" t="s">
        <v>36772</v>
      </c>
      <c r="K910" s="7" t="s">
        <v>36773</v>
      </c>
      <c r="L910" s="7" t="s">
        <v>45</v>
      </c>
      <c r="M910" s="7" t="s">
        <v>33060</v>
      </c>
      <c r="N910" s="7" t="s">
        <v>47</v>
      </c>
      <c r="O910" s="7">
        <v>10</v>
      </c>
      <c r="P910" s="7" t="s">
        <v>105</v>
      </c>
      <c r="Q910" s="7">
        <v>86200</v>
      </c>
      <c r="S910" s="7" t="s">
        <v>30500</v>
      </c>
      <c r="T910" s="7">
        <v>20121119</v>
      </c>
      <c r="U910" s="7">
        <v>147</v>
      </c>
      <c r="V910" s="7">
        <v>201903</v>
      </c>
    </row>
    <row r="911" spans="3:22" ht="16.5" customHeight="1">
      <c r="C911" s="8">
        <v>1358205971</v>
      </c>
      <c r="D911" s="7">
        <v>3610167</v>
      </c>
      <c r="E911" s="12"/>
      <c r="G911" s="7" t="s">
        <v>36774</v>
      </c>
      <c r="H911" s="7" t="s">
        <v>36775</v>
      </c>
      <c r="I911" s="7" t="s">
        <v>36776</v>
      </c>
      <c r="J911" s="7" t="s">
        <v>36777</v>
      </c>
      <c r="K911" s="7" t="s">
        <v>36778</v>
      </c>
      <c r="L911" s="7" t="s">
        <v>45</v>
      </c>
      <c r="M911" s="7" t="s">
        <v>33060</v>
      </c>
      <c r="N911" s="7" t="s">
        <v>47</v>
      </c>
      <c r="O911" s="7">
        <v>10</v>
      </c>
      <c r="P911" s="7" t="s">
        <v>105</v>
      </c>
      <c r="Q911" s="7">
        <v>86200</v>
      </c>
      <c r="S911" s="7" t="s">
        <v>30500</v>
      </c>
      <c r="U911" s="7">
        <v>65</v>
      </c>
      <c r="V911" s="7">
        <v>201903</v>
      </c>
    </row>
    <row r="912" spans="3:22" ht="16.5" customHeight="1">
      <c r="C912" s="8">
        <v>3448200018</v>
      </c>
      <c r="D912" s="7">
        <v>7529422</v>
      </c>
      <c r="E912" s="12"/>
      <c r="G912" s="7" t="s">
        <v>36779</v>
      </c>
      <c r="H912" s="7" t="s">
        <v>36222</v>
      </c>
      <c r="I912" s="7" t="s">
        <v>36752</v>
      </c>
      <c r="K912" s="7" t="s">
        <v>36780</v>
      </c>
      <c r="L912" s="7" t="s">
        <v>45</v>
      </c>
      <c r="M912" s="7" t="s">
        <v>33060</v>
      </c>
      <c r="N912" s="7" t="s">
        <v>47</v>
      </c>
      <c r="O912" s="7">
        <v>10</v>
      </c>
      <c r="P912" s="7" t="s">
        <v>105</v>
      </c>
      <c r="Q912" s="7">
        <v>86200</v>
      </c>
      <c r="S912" s="7" t="s">
        <v>30500</v>
      </c>
      <c r="U912" s="7">
        <v>62</v>
      </c>
      <c r="V912" s="7">
        <v>202211</v>
      </c>
    </row>
    <row r="913" spans="3:22" ht="16.5" customHeight="1">
      <c r="C913" s="8">
        <v>6088214963</v>
      </c>
      <c r="D913" s="7">
        <v>4998490</v>
      </c>
      <c r="E913" s="12"/>
      <c r="G913" s="7" t="s">
        <v>36781</v>
      </c>
      <c r="H913" s="7" t="s">
        <v>32980</v>
      </c>
      <c r="I913" s="7" t="s">
        <v>30500</v>
      </c>
      <c r="J913" s="7" t="s">
        <v>36782</v>
      </c>
      <c r="K913" s="7" t="s">
        <v>36783</v>
      </c>
      <c r="L913" s="7" t="s">
        <v>45</v>
      </c>
      <c r="M913" s="7" t="s">
        <v>33060</v>
      </c>
      <c r="N913" s="7" t="s">
        <v>47</v>
      </c>
      <c r="O913" s="7">
        <v>10</v>
      </c>
      <c r="P913" s="7" t="s">
        <v>105</v>
      </c>
      <c r="Q913" s="7">
        <v>86200</v>
      </c>
      <c r="S913" s="7" t="s">
        <v>30500</v>
      </c>
      <c r="T913" s="7">
        <v>20101223</v>
      </c>
      <c r="U913" s="7">
        <v>60</v>
      </c>
      <c r="V913" s="7">
        <v>201903</v>
      </c>
    </row>
    <row r="914" spans="3:22" ht="16.5" customHeight="1">
      <c r="C914" s="8">
        <v>4688200202</v>
      </c>
      <c r="D914" s="7">
        <v>9663510</v>
      </c>
      <c r="E914" s="12"/>
      <c r="G914" s="7" t="s">
        <v>36784</v>
      </c>
      <c r="H914" s="7" t="s">
        <v>36785</v>
      </c>
      <c r="I914" s="7" t="s">
        <v>36786</v>
      </c>
      <c r="J914" s="7" t="s">
        <v>36787</v>
      </c>
      <c r="K914" s="7" t="s">
        <v>36788</v>
      </c>
      <c r="L914" s="7" t="s">
        <v>45</v>
      </c>
      <c r="M914" s="7" t="s">
        <v>33060</v>
      </c>
      <c r="N914" s="7" t="s">
        <v>47</v>
      </c>
      <c r="O914" s="7">
        <v>10</v>
      </c>
      <c r="P914" s="7" t="s">
        <v>105</v>
      </c>
      <c r="Q914" s="7">
        <v>86201</v>
      </c>
      <c r="S914" s="7" t="s">
        <v>36789</v>
      </c>
      <c r="U914" s="7">
        <v>98</v>
      </c>
      <c r="V914" s="7">
        <v>202104</v>
      </c>
    </row>
    <row r="915" spans="3:22" ht="16.5" customHeight="1">
      <c r="C915" s="8">
        <v>3128215305</v>
      </c>
      <c r="D915" s="7">
        <v>7490703</v>
      </c>
      <c r="E915" s="12"/>
      <c r="G915" s="7" t="s">
        <v>36790</v>
      </c>
      <c r="H915" s="7" t="s">
        <v>14997</v>
      </c>
      <c r="I915" s="7" t="s">
        <v>36791</v>
      </c>
      <c r="J915" s="7" t="s">
        <v>36792</v>
      </c>
      <c r="K915" s="7" t="s">
        <v>36793</v>
      </c>
      <c r="L915" s="7" t="s">
        <v>45</v>
      </c>
      <c r="M915" s="7" t="s">
        <v>33060</v>
      </c>
      <c r="N915" s="7" t="s">
        <v>47</v>
      </c>
      <c r="O915" s="7">
        <v>10</v>
      </c>
      <c r="P915" s="7" t="s">
        <v>105</v>
      </c>
      <c r="Q915" s="7">
        <v>86201</v>
      </c>
      <c r="S915" s="7" t="s">
        <v>36789</v>
      </c>
      <c r="U915" s="7">
        <v>70</v>
      </c>
      <c r="V915" s="7">
        <v>201903</v>
      </c>
    </row>
    <row r="916" spans="3:22" ht="16.5" customHeight="1">
      <c r="C916" s="8">
        <v>1288206370</v>
      </c>
      <c r="D916" s="7">
        <v>3304124</v>
      </c>
      <c r="E916" s="12"/>
      <c r="G916" s="7" t="s">
        <v>36794</v>
      </c>
      <c r="H916" s="7" t="s">
        <v>36795</v>
      </c>
      <c r="J916" s="7" t="s">
        <v>36796</v>
      </c>
      <c r="K916" s="7" t="s">
        <v>36797</v>
      </c>
      <c r="L916" s="7" t="s">
        <v>45</v>
      </c>
      <c r="M916" s="7" t="s">
        <v>33060</v>
      </c>
      <c r="N916" s="7" t="s">
        <v>47</v>
      </c>
      <c r="O916" s="7">
        <v>10</v>
      </c>
      <c r="P916" s="7" t="s">
        <v>105</v>
      </c>
      <c r="Q916" s="7">
        <v>86201</v>
      </c>
      <c r="S916" s="7" t="s">
        <v>36789</v>
      </c>
      <c r="U916" s="7">
        <v>60</v>
      </c>
      <c r="V916" s="7">
        <v>201812</v>
      </c>
    </row>
    <row r="917" spans="3:22" ht="16.5" customHeight="1">
      <c r="C917" s="8">
        <v>3058214725</v>
      </c>
      <c r="D917" s="7">
        <v>3612483</v>
      </c>
      <c r="E917" s="12"/>
      <c r="G917" s="7" t="s">
        <v>36798</v>
      </c>
      <c r="H917" s="7" t="s">
        <v>27084</v>
      </c>
      <c r="I917" s="7" t="s">
        <v>36799</v>
      </c>
      <c r="J917" s="7" t="s">
        <v>36800</v>
      </c>
      <c r="K917" s="7" t="s">
        <v>36801</v>
      </c>
      <c r="L917" s="7" t="s">
        <v>45</v>
      </c>
      <c r="M917" s="7" t="s">
        <v>33060</v>
      </c>
      <c r="N917" s="7" t="s">
        <v>47</v>
      </c>
      <c r="O917" s="7">
        <v>10</v>
      </c>
      <c r="P917" s="7" t="s">
        <v>105</v>
      </c>
      <c r="Q917" s="7">
        <v>86202</v>
      </c>
      <c r="S917" s="7" t="s">
        <v>36802</v>
      </c>
      <c r="T917" s="7">
        <v>20060601</v>
      </c>
      <c r="U917" s="7">
        <v>165</v>
      </c>
      <c r="V917" s="7">
        <v>201903</v>
      </c>
    </row>
    <row r="918" spans="3:22" ht="16.5" customHeight="1">
      <c r="C918" s="8">
        <v>8948200264</v>
      </c>
      <c r="D918" s="7">
        <v>9405318</v>
      </c>
      <c r="E918" s="12"/>
      <c r="G918" s="7" t="s">
        <v>22693</v>
      </c>
      <c r="H918" s="7" t="s">
        <v>22695</v>
      </c>
      <c r="I918" s="7" t="s">
        <v>36803</v>
      </c>
      <c r="K918" s="7" t="s">
        <v>36804</v>
      </c>
      <c r="L918" s="7" t="s">
        <v>45</v>
      </c>
      <c r="M918" s="7" t="s">
        <v>33060</v>
      </c>
      <c r="N918" s="7" t="s">
        <v>47</v>
      </c>
      <c r="O918" s="7">
        <v>10</v>
      </c>
      <c r="P918" s="7" t="s">
        <v>105</v>
      </c>
      <c r="Q918" s="7">
        <v>86204</v>
      </c>
      <c r="S918" s="7" t="s">
        <v>36805</v>
      </c>
      <c r="U918" s="7">
        <v>73</v>
      </c>
      <c r="V918" s="7">
        <v>202107</v>
      </c>
    </row>
    <row r="919" spans="3:22" ht="16.5" customHeight="1">
      <c r="C919" s="8">
        <v>2068301920</v>
      </c>
      <c r="D919" s="7">
        <v>3084330</v>
      </c>
      <c r="E919" s="12"/>
      <c r="G919" s="7" t="s">
        <v>36806</v>
      </c>
      <c r="H919" s="7" t="s">
        <v>36807</v>
      </c>
      <c r="I919" s="7" t="s">
        <v>36808</v>
      </c>
      <c r="J919" s="7" t="s">
        <v>36809</v>
      </c>
      <c r="K919" s="7" t="s">
        <v>36810</v>
      </c>
      <c r="L919" s="7" t="s">
        <v>45</v>
      </c>
      <c r="M919" s="7" t="s">
        <v>33060</v>
      </c>
      <c r="N919" s="7" t="s">
        <v>47</v>
      </c>
      <c r="O919" s="7">
        <v>10</v>
      </c>
      <c r="P919" s="7" t="s">
        <v>105</v>
      </c>
      <c r="Q919" s="7">
        <v>86300</v>
      </c>
      <c r="S919" s="7" t="s">
        <v>36811</v>
      </c>
      <c r="U919" s="7">
        <v>100</v>
      </c>
      <c r="V919" s="7">
        <v>200803</v>
      </c>
    </row>
    <row r="920" spans="3:22" ht="16.5" customHeight="1">
      <c r="C920" s="8">
        <v>5158301479</v>
      </c>
      <c r="D920" s="7">
        <v>2573672</v>
      </c>
      <c r="E920" s="12"/>
      <c r="G920" s="7" t="s">
        <v>36812</v>
      </c>
      <c r="H920" s="7" t="s">
        <v>33049</v>
      </c>
      <c r="I920" s="7" t="s">
        <v>36808</v>
      </c>
      <c r="J920" s="7" t="s">
        <v>36813</v>
      </c>
      <c r="K920" s="7" t="s">
        <v>36814</v>
      </c>
      <c r="L920" s="7" t="s">
        <v>45</v>
      </c>
      <c r="M920" s="7" t="s">
        <v>33060</v>
      </c>
      <c r="N920" s="7" t="s">
        <v>47</v>
      </c>
      <c r="O920" s="7">
        <v>10</v>
      </c>
      <c r="P920" s="7" t="s">
        <v>105</v>
      </c>
      <c r="Q920" s="7">
        <v>86300</v>
      </c>
      <c r="S920" s="7" t="s">
        <v>36811</v>
      </c>
      <c r="U920" s="7">
        <v>65</v>
      </c>
      <c r="V920" s="7">
        <v>201605</v>
      </c>
    </row>
    <row r="921" spans="3:22" ht="16.5" customHeight="1">
      <c r="C921" s="8">
        <v>1138263398</v>
      </c>
      <c r="D921" s="7">
        <v>3876082</v>
      </c>
      <c r="E921" s="12"/>
      <c r="G921" s="7" t="s">
        <v>36815</v>
      </c>
      <c r="H921" s="7" t="s">
        <v>36816</v>
      </c>
      <c r="I921" s="7" t="s">
        <v>10423</v>
      </c>
      <c r="J921" s="7" t="s">
        <v>36817</v>
      </c>
      <c r="K921" s="7" t="s">
        <v>36818</v>
      </c>
      <c r="L921" s="7" t="s">
        <v>45</v>
      </c>
      <c r="M921" s="7" t="s">
        <v>33060</v>
      </c>
      <c r="N921" s="7" t="s">
        <v>47</v>
      </c>
      <c r="O921" s="7">
        <v>10</v>
      </c>
      <c r="P921" s="7" t="s">
        <v>105</v>
      </c>
      <c r="Q921" s="7">
        <v>86300</v>
      </c>
      <c r="S921" s="7" t="s">
        <v>36811</v>
      </c>
      <c r="U921" s="7">
        <v>87</v>
      </c>
      <c r="V921" s="7">
        <v>201903</v>
      </c>
    </row>
    <row r="922" spans="3:22" ht="16.5" customHeight="1">
      <c r="C922" s="8">
        <v>4168216270</v>
      </c>
      <c r="D922" s="7">
        <v>3252917</v>
      </c>
      <c r="E922" s="12"/>
      <c r="G922" s="7" t="s">
        <v>36819</v>
      </c>
      <c r="H922" s="7" t="s">
        <v>36820</v>
      </c>
      <c r="I922" s="7" t="s">
        <v>16354</v>
      </c>
      <c r="J922" s="7" t="s">
        <v>36821</v>
      </c>
      <c r="K922" s="7" t="s">
        <v>36822</v>
      </c>
      <c r="L922" s="7" t="s">
        <v>45</v>
      </c>
      <c r="M922" s="7" t="s">
        <v>33060</v>
      </c>
      <c r="N922" s="7" t="s">
        <v>47</v>
      </c>
      <c r="O922" s="7">
        <v>10</v>
      </c>
      <c r="P922" s="7" t="s">
        <v>105</v>
      </c>
      <c r="Q922" s="7">
        <v>86300</v>
      </c>
      <c r="S922" s="7" t="s">
        <v>36811</v>
      </c>
      <c r="T922" s="7">
        <v>20060901</v>
      </c>
      <c r="U922" s="7">
        <v>65</v>
      </c>
      <c r="V922" s="7">
        <v>201903</v>
      </c>
    </row>
    <row r="923" spans="3:22" ht="16.5" customHeight="1">
      <c r="C923" s="8">
        <v>1228302785</v>
      </c>
      <c r="D923" s="7">
        <v>3229919</v>
      </c>
      <c r="E923" s="12"/>
      <c r="G923" s="7" t="s">
        <v>36823</v>
      </c>
      <c r="H923" s="7" t="s">
        <v>36824</v>
      </c>
      <c r="I923" s="7" t="s">
        <v>36825</v>
      </c>
      <c r="J923" s="7" t="s">
        <v>36826</v>
      </c>
      <c r="K923" s="7" t="s">
        <v>36827</v>
      </c>
      <c r="L923" s="7" t="s">
        <v>45</v>
      </c>
      <c r="M923" s="7" t="s">
        <v>33060</v>
      </c>
      <c r="N923" s="7" t="s">
        <v>47</v>
      </c>
      <c r="O923" s="7">
        <v>10</v>
      </c>
      <c r="P923" s="7" t="s">
        <v>105</v>
      </c>
      <c r="Q923" s="7">
        <v>86300</v>
      </c>
      <c r="S923" s="7" t="s">
        <v>36811</v>
      </c>
      <c r="U923" s="7">
        <v>80</v>
      </c>
      <c r="V923" s="7">
        <v>200901</v>
      </c>
    </row>
    <row r="924" spans="3:22" ht="16.5" customHeight="1">
      <c r="C924" s="8">
        <v>1388300370</v>
      </c>
      <c r="D924" s="7">
        <v>2529519</v>
      </c>
      <c r="E924" s="12"/>
      <c r="G924" s="7" t="s">
        <v>36828</v>
      </c>
      <c r="H924" s="7" t="s">
        <v>36829</v>
      </c>
      <c r="I924" s="7" t="s">
        <v>34760</v>
      </c>
      <c r="J924" s="7" t="s">
        <v>36830</v>
      </c>
      <c r="K924" s="7" t="s">
        <v>36831</v>
      </c>
      <c r="L924" s="7" t="s">
        <v>45</v>
      </c>
      <c r="M924" s="7" t="s">
        <v>33060</v>
      </c>
      <c r="N924" s="7" t="s">
        <v>47</v>
      </c>
      <c r="O924" s="7">
        <v>10</v>
      </c>
      <c r="P924" s="7" t="s">
        <v>105</v>
      </c>
      <c r="Q924" s="7">
        <v>86300</v>
      </c>
      <c r="S924" s="7" t="s">
        <v>36811</v>
      </c>
      <c r="T924" s="7">
        <v>19800101</v>
      </c>
      <c r="U924" s="7">
        <v>3900</v>
      </c>
      <c r="V924" s="7">
        <v>201012</v>
      </c>
    </row>
    <row r="925" spans="3:22" ht="16.5" customHeight="1">
      <c r="C925" s="8">
        <v>4908200228</v>
      </c>
      <c r="D925" s="7">
        <v>8524412</v>
      </c>
      <c r="E925" s="12"/>
      <c r="G925" s="7" t="s">
        <v>36832</v>
      </c>
      <c r="H925" s="7" t="s">
        <v>36833</v>
      </c>
      <c r="I925" s="7" t="s">
        <v>36834</v>
      </c>
      <c r="K925" s="7" t="s">
        <v>36835</v>
      </c>
      <c r="L925" s="7" t="s">
        <v>45</v>
      </c>
      <c r="M925" s="7" t="s">
        <v>33060</v>
      </c>
      <c r="N925" s="7" t="s">
        <v>47</v>
      </c>
      <c r="O925" s="7">
        <v>10</v>
      </c>
      <c r="P925" s="7" t="s">
        <v>105</v>
      </c>
      <c r="Q925" s="7">
        <v>86300</v>
      </c>
      <c r="S925" s="7" t="s">
        <v>36811</v>
      </c>
      <c r="U925" s="7">
        <v>107</v>
      </c>
      <c r="V925" s="7">
        <v>202004</v>
      </c>
    </row>
    <row r="926" spans="3:22" ht="16.5" customHeight="1">
      <c r="C926" s="8">
        <v>1118300021</v>
      </c>
      <c r="D926" s="7">
        <v>1251255</v>
      </c>
      <c r="E926" s="12"/>
      <c r="G926" s="7" t="s">
        <v>36836</v>
      </c>
      <c r="H926" s="7" t="s">
        <v>36837</v>
      </c>
      <c r="I926" s="7" t="s">
        <v>36838</v>
      </c>
      <c r="J926" s="7" t="s">
        <v>36839</v>
      </c>
      <c r="K926" s="7" t="s">
        <v>35202</v>
      </c>
      <c r="L926" s="7" t="s">
        <v>45</v>
      </c>
      <c r="M926" s="7" t="s">
        <v>33060</v>
      </c>
      <c r="N926" s="7" t="s">
        <v>47</v>
      </c>
      <c r="O926" s="7">
        <v>10</v>
      </c>
      <c r="P926" s="7" t="s">
        <v>105</v>
      </c>
      <c r="Q926" s="7">
        <v>86300</v>
      </c>
      <c r="S926" s="7" t="s">
        <v>36811</v>
      </c>
      <c r="T926" s="7">
        <v>19631201</v>
      </c>
      <c r="U926" s="7">
        <v>575</v>
      </c>
      <c r="V926" s="7">
        <v>201903</v>
      </c>
    </row>
    <row r="927" spans="3:22" ht="16.5" customHeight="1">
      <c r="C927" s="8">
        <v>6188300065</v>
      </c>
      <c r="D927" s="7">
        <v>5593324</v>
      </c>
      <c r="E927" s="12"/>
      <c r="G927" s="7" t="s">
        <v>36840</v>
      </c>
      <c r="H927" s="7" t="s">
        <v>6134</v>
      </c>
      <c r="I927" s="7" t="s">
        <v>36811</v>
      </c>
      <c r="J927" s="7" t="s">
        <v>36841</v>
      </c>
      <c r="K927" s="7" t="s">
        <v>36842</v>
      </c>
      <c r="L927" s="7" t="s">
        <v>45</v>
      </c>
      <c r="M927" s="7" t="s">
        <v>33060</v>
      </c>
      <c r="N927" s="7" t="s">
        <v>47</v>
      </c>
      <c r="O927" s="7">
        <v>10</v>
      </c>
      <c r="P927" s="7" t="s">
        <v>105</v>
      </c>
      <c r="Q927" s="7">
        <v>86300</v>
      </c>
      <c r="S927" s="7" t="s">
        <v>36811</v>
      </c>
      <c r="U927" s="7">
        <v>63</v>
      </c>
      <c r="V927" s="7">
        <v>201605</v>
      </c>
    </row>
    <row r="928" spans="3:22" ht="16.5" customHeight="1">
      <c r="C928" s="8">
        <v>1328274805</v>
      </c>
      <c r="D928" s="7">
        <v>3870608</v>
      </c>
      <c r="E928" s="12"/>
      <c r="G928" s="7" t="s">
        <v>36843</v>
      </c>
      <c r="H928" s="7" t="s">
        <v>36844</v>
      </c>
      <c r="I928" s="7" t="s">
        <v>10423</v>
      </c>
      <c r="J928" s="7" t="s">
        <v>36845</v>
      </c>
      <c r="K928" s="7" t="s">
        <v>36846</v>
      </c>
      <c r="L928" s="7" t="s">
        <v>45</v>
      </c>
      <c r="M928" s="7" t="s">
        <v>33060</v>
      </c>
      <c r="N928" s="7" t="s">
        <v>47</v>
      </c>
      <c r="O928" s="7">
        <v>10</v>
      </c>
      <c r="P928" s="7" t="s">
        <v>105</v>
      </c>
      <c r="Q928" s="7">
        <v>86300</v>
      </c>
      <c r="S928" s="7" t="s">
        <v>36811</v>
      </c>
      <c r="U928" s="7">
        <v>71</v>
      </c>
      <c r="V928" s="7">
        <v>201903</v>
      </c>
    </row>
    <row r="929" spans="3:26" ht="16.5" customHeight="1">
      <c r="C929" s="8">
        <v>5918200031</v>
      </c>
      <c r="D929" s="7">
        <v>7769256</v>
      </c>
      <c r="E929" s="12"/>
      <c r="G929" s="7" t="s">
        <v>36847</v>
      </c>
      <c r="H929" s="7" t="s">
        <v>36848</v>
      </c>
      <c r="I929" s="7" t="s">
        <v>36849</v>
      </c>
      <c r="J929" s="7" t="s">
        <v>36850</v>
      </c>
      <c r="K929" s="7" t="s">
        <v>36851</v>
      </c>
      <c r="L929" s="7" t="s">
        <v>45</v>
      </c>
      <c r="M929" s="7" t="s">
        <v>33060</v>
      </c>
      <c r="N929" s="7" t="s">
        <v>47</v>
      </c>
      <c r="O929" s="7">
        <v>10</v>
      </c>
      <c r="P929" s="7" t="s">
        <v>105</v>
      </c>
      <c r="Q929" s="7">
        <v>86300</v>
      </c>
      <c r="S929" s="7" t="s">
        <v>36811</v>
      </c>
      <c r="U929" s="7">
        <v>53</v>
      </c>
      <c r="V929" s="7">
        <v>201903</v>
      </c>
    </row>
    <row r="930" spans="3:26" ht="16.5" customHeight="1">
      <c r="C930" s="8">
        <v>1108301110</v>
      </c>
      <c r="D930" s="7">
        <v>2791304</v>
      </c>
      <c r="E930" s="12"/>
      <c r="G930" s="7" t="s">
        <v>36852</v>
      </c>
      <c r="H930" s="7" t="s">
        <v>3037</v>
      </c>
      <c r="I930" s="7" t="s">
        <v>36811</v>
      </c>
      <c r="J930" s="7" t="s">
        <v>36853</v>
      </c>
      <c r="K930" s="7" t="s">
        <v>36854</v>
      </c>
      <c r="L930" s="7" t="s">
        <v>45</v>
      </c>
      <c r="M930" s="7" t="s">
        <v>33060</v>
      </c>
      <c r="N930" s="7" t="s">
        <v>47</v>
      </c>
      <c r="O930" s="7">
        <v>10</v>
      </c>
      <c r="P930" s="7" t="s">
        <v>105</v>
      </c>
      <c r="Q930" s="7">
        <v>86300</v>
      </c>
      <c r="S930" s="7" t="s">
        <v>36811</v>
      </c>
      <c r="U930" s="7">
        <v>145</v>
      </c>
      <c r="V930" s="7">
        <v>202211</v>
      </c>
    </row>
    <row r="931" spans="3:26" ht="16.5" customHeight="1">
      <c r="C931" s="8">
        <v>6168300297</v>
      </c>
      <c r="D931" s="7">
        <v>7892526</v>
      </c>
      <c r="E931" s="12"/>
      <c r="G931" s="7" t="s">
        <v>36855</v>
      </c>
      <c r="H931" s="7" t="s">
        <v>36856</v>
      </c>
      <c r="I931" s="7" t="s">
        <v>36857</v>
      </c>
      <c r="J931" s="7" t="s">
        <v>36858</v>
      </c>
      <c r="K931" s="7" t="s">
        <v>36859</v>
      </c>
      <c r="L931" s="7" t="s">
        <v>45</v>
      </c>
      <c r="M931" s="7" t="s">
        <v>33060</v>
      </c>
      <c r="N931" s="7" t="s">
        <v>47</v>
      </c>
      <c r="O931" s="7">
        <v>10</v>
      </c>
      <c r="P931" s="7" t="s">
        <v>105</v>
      </c>
      <c r="Q931" s="7">
        <v>86300</v>
      </c>
      <c r="S931" s="7" t="s">
        <v>36811</v>
      </c>
      <c r="U931" s="7">
        <v>50</v>
      </c>
      <c r="V931" s="7">
        <v>201903</v>
      </c>
    </row>
    <row r="932" spans="3:26" ht="16.5" customHeight="1">
      <c r="C932" s="8">
        <v>6158209643</v>
      </c>
      <c r="D932" s="7">
        <v>4904191</v>
      </c>
      <c r="E932" s="12"/>
      <c r="G932" s="7" t="s">
        <v>36860</v>
      </c>
      <c r="H932" s="7" t="s">
        <v>4888</v>
      </c>
      <c r="I932" s="7" t="s">
        <v>3978</v>
      </c>
      <c r="J932" s="7" t="s">
        <v>36861</v>
      </c>
      <c r="K932" s="7" t="s">
        <v>36862</v>
      </c>
      <c r="L932" s="7" t="s">
        <v>45</v>
      </c>
      <c r="M932" s="7" t="s">
        <v>33060</v>
      </c>
      <c r="N932" s="7" t="s">
        <v>47</v>
      </c>
      <c r="O932" s="7">
        <v>10</v>
      </c>
      <c r="P932" s="7" t="s">
        <v>105</v>
      </c>
      <c r="Q932" s="7">
        <v>86901</v>
      </c>
      <c r="S932" s="7" t="s">
        <v>36863</v>
      </c>
      <c r="T932" s="7">
        <v>20090827</v>
      </c>
      <c r="U932" s="7">
        <v>125</v>
      </c>
      <c r="V932" s="7">
        <v>201903</v>
      </c>
    </row>
    <row r="933" spans="3:26" ht="16.5" customHeight="1">
      <c r="C933" s="8">
        <v>6068211766</v>
      </c>
      <c r="D933" s="7">
        <v>5389424</v>
      </c>
      <c r="E933" s="12"/>
      <c r="G933" s="7" t="s">
        <v>36864</v>
      </c>
      <c r="H933" s="7" t="s">
        <v>7515</v>
      </c>
      <c r="I933" s="7" t="s">
        <v>36863</v>
      </c>
      <c r="J933" s="7" t="s">
        <v>36865</v>
      </c>
      <c r="K933" s="7" t="s">
        <v>36866</v>
      </c>
      <c r="L933" s="7" t="s">
        <v>45</v>
      </c>
      <c r="M933" s="7" t="s">
        <v>33060</v>
      </c>
      <c r="N933" s="7" t="s">
        <v>47</v>
      </c>
      <c r="O933" s="7">
        <v>10</v>
      </c>
      <c r="P933" s="7" t="s">
        <v>105</v>
      </c>
      <c r="Q933" s="7">
        <v>86901</v>
      </c>
      <c r="S933" s="7" t="s">
        <v>36863</v>
      </c>
      <c r="T933" s="7">
        <v>20030201</v>
      </c>
      <c r="U933" s="7">
        <v>62</v>
      </c>
      <c r="V933" s="7">
        <v>201903</v>
      </c>
    </row>
    <row r="934" spans="3:26" ht="16.5" customHeight="1">
      <c r="C934" s="8">
        <v>4168273892</v>
      </c>
      <c r="D934" s="7">
        <v>5464642</v>
      </c>
      <c r="E934" s="12"/>
      <c r="G934" s="7" t="s">
        <v>36867</v>
      </c>
      <c r="H934" s="7" t="s">
        <v>36868</v>
      </c>
      <c r="I934" s="7" t="s">
        <v>36863</v>
      </c>
      <c r="J934" s="7" t="s">
        <v>36869</v>
      </c>
      <c r="K934" s="7" t="s">
        <v>36870</v>
      </c>
      <c r="L934" s="7" t="s">
        <v>45</v>
      </c>
      <c r="M934" s="7" t="s">
        <v>33060</v>
      </c>
      <c r="N934" s="7" t="s">
        <v>47</v>
      </c>
      <c r="O934" s="7">
        <v>10</v>
      </c>
      <c r="P934" s="7" t="s">
        <v>105</v>
      </c>
      <c r="Q934" s="7">
        <v>86901</v>
      </c>
      <c r="S934" s="7" t="s">
        <v>36863</v>
      </c>
      <c r="T934" s="7">
        <v>20110527</v>
      </c>
      <c r="U934" s="7">
        <v>64</v>
      </c>
      <c r="V934" s="7">
        <v>201903</v>
      </c>
    </row>
    <row r="935" spans="3:26" ht="16.5" customHeight="1">
      <c r="C935" s="8">
        <v>4088217211</v>
      </c>
      <c r="D935" s="7">
        <v>5251218</v>
      </c>
      <c r="E935" s="12"/>
      <c r="G935" s="7" t="s">
        <v>36871</v>
      </c>
      <c r="H935" s="7" t="s">
        <v>30484</v>
      </c>
      <c r="I935" s="7" t="s">
        <v>36116</v>
      </c>
      <c r="J935" s="7" t="s">
        <v>36872</v>
      </c>
      <c r="K935" s="7" t="s">
        <v>36873</v>
      </c>
      <c r="L935" s="7" t="s">
        <v>45</v>
      </c>
      <c r="M935" s="7" t="s">
        <v>33060</v>
      </c>
      <c r="N935" s="7" t="s">
        <v>47</v>
      </c>
      <c r="O935" s="7">
        <v>10</v>
      </c>
      <c r="P935" s="7" t="s">
        <v>105</v>
      </c>
      <c r="Q935" s="7">
        <v>86901</v>
      </c>
      <c r="S935" s="7" t="s">
        <v>36863</v>
      </c>
      <c r="T935" s="7">
        <v>20090610</v>
      </c>
      <c r="U935" s="7">
        <v>51</v>
      </c>
      <c r="V935" s="7">
        <v>201903</v>
      </c>
    </row>
    <row r="936" spans="3:26" ht="16.5" customHeight="1">
      <c r="C936" s="8">
        <v>5048276124</v>
      </c>
      <c r="D936" s="7">
        <v>6160859</v>
      </c>
      <c r="E936" s="12"/>
      <c r="G936" s="7" t="s">
        <v>36874</v>
      </c>
      <c r="H936" s="7" t="s">
        <v>36875</v>
      </c>
      <c r="I936" s="7" t="s">
        <v>36876</v>
      </c>
      <c r="J936" s="7" t="s">
        <v>36877</v>
      </c>
      <c r="K936" s="7" t="s">
        <v>36878</v>
      </c>
      <c r="L936" s="7" t="s">
        <v>45</v>
      </c>
      <c r="M936" s="7" t="s">
        <v>33060</v>
      </c>
      <c r="N936" s="7" t="s">
        <v>47</v>
      </c>
      <c r="O936" s="7">
        <v>10</v>
      </c>
      <c r="P936" s="7" t="s">
        <v>105</v>
      </c>
      <c r="Q936" s="7">
        <v>86909</v>
      </c>
      <c r="S936" s="7" t="s">
        <v>36876</v>
      </c>
      <c r="T936" s="7">
        <v>20131101</v>
      </c>
      <c r="U936" s="7">
        <v>102</v>
      </c>
      <c r="V936" s="7">
        <v>201903</v>
      </c>
    </row>
    <row r="937" spans="3:26" ht="16.5" customHeight="1">
      <c r="C937" s="8">
        <v>2118260749</v>
      </c>
      <c r="D937" s="7">
        <v>7318938</v>
      </c>
      <c r="E937" s="12"/>
      <c r="G937" s="7" t="s">
        <v>36879</v>
      </c>
      <c r="H937" s="7" t="s">
        <v>36880</v>
      </c>
      <c r="J937" s="7" t="s">
        <v>36881</v>
      </c>
      <c r="K937" s="7" t="s">
        <v>36882</v>
      </c>
      <c r="L937" s="7" t="s">
        <v>45</v>
      </c>
      <c r="M937" s="7" t="s">
        <v>33060</v>
      </c>
      <c r="N937" s="7" t="s">
        <v>47</v>
      </c>
      <c r="O937" s="7">
        <v>10</v>
      </c>
      <c r="P937" s="7" t="s">
        <v>105</v>
      </c>
      <c r="Q937" s="7">
        <v>86909</v>
      </c>
      <c r="S937" s="7" t="s">
        <v>36876</v>
      </c>
      <c r="U937" s="7">
        <v>51</v>
      </c>
      <c r="V937" s="7">
        <v>202211</v>
      </c>
    </row>
    <row r="938" spans="3:26" ht="16.5" customHeight="1">
      <c r="C938" s="8">
        <v>5038266040</v>
      </c>
      <c r="D938" s="7">
        <v>6665577</v>
      </c>
      <c r="E938" s="12"/>
      <c r="G938" s="7" t="s">
        <v>36883</v>
      </c>
      <c r="H938" s="7" t="s">
        <v>14392</v>
      </c>
      <c r="I938" s="7" t="s">
        <v>36884</v>
      </c>
      <c r="K938" s="7" t="s">
        <v>36885</v>
      </c>
      <c r="L938" s="7" t="s">
        <v>45</v>
      </c>
      <c r="M938" s="7" t="s">
        <v>33060</v>
      </c>
      <c r="N938" s="7" t="s">
        <v>47</v>
      </c>
      <c r="O938" s="7">
        <v>10</v>
      </c>
      <c r="P938" s="7" t="s">
        <v>105</v>
      </c>
      <c r="Q938" s="7">
        <v>86909</v>
      </c>
      <c r="S938" s="7" t="s">
        <v>36876</v>
      </c>
      <c r="T938" s="7">
        <v>20071201</v>
      </c>
      <c r="U938" s="7">
        <v>50</v>
      </c>
      <c r="V938" s="7">
        <v>201903</v>
      </c>
    </row>
    <row r="939" spans="3:26" ht="16.5" customHeight="1">
      <c r="C939" s="8">
        <v>4028203441</v>
      </c>
      <c r="D939" s="7">
        <v>2557285</v>
      </c>
      <c r="E939" s="12"/>
      <c r="G939" s="7" t="s">
        <v>36886</v>
      </c>
      <c r="H939" s="7" t="s">
        <v>36887</v>
      </c>
      <c r="J939" s="7" t="s">
        <v>36888</v>
      </c>
      <c r="K939" s="7" t="s">
        <v>36889</v>
      </c>
      <c r="L939" s="7" t="s">
        <v>45</v>
      </c>
      <c r="M939" s="7" t="s">
        <v>33060</v>
      </c>
      <c r="N939" s="7" t="s">
        <v>47</v>
      </c>
      <c r="O939" s="7">
        <v>10</v>
      </c>
      <c r="P939" s="7" t="s">
        <v>105</v>
      </c>
      <c r="Q939" s="7">
        <v>86909</v>
      </c>
      <c r="S939" s="7" t="s">
        <v>36876</v>
      </c>
      <c r="U939" s="7">
        <v>83</v>
      </c>
      <c r="V939" s="7">
        <v>201903</v>
      </c>
    </row>
    <row r="940" spans="3:26" ht="16.5" customHeight="1">
      <c r="C940" s="8">
        <v>3148216144</v>
      </c>
      <c r="D940" s="7">
        <v>7507681</v>
      </c>
      <c r="E940" s="12"/>
      <c r="G940" s="7" t="s">
        <v>36890</v>
      </c>
      <c r="H940" s="7" t="s">
        <v>36446</v>
      </c>
      <c r="I940" s="7" t="s">
        <v>36891</v>
      </c>
      <c r="J940" s="7" t="s">
        <v>36892</v>
      </c>
      <c r="K940" s="7" t="s">
        <v>36893</v>
      </c>
      <c r="L940" s="7" t="s">
        <v>45</v>
      </c>
      <c r="M940" s="7" t="s">
        <v>33060</v>
      </c>
      <c r="N940" s="7" t="s">
        <v>47</v>
      </c>
      <c r="O940" s="7">
        <v>10</v>
      </c>
      <c r="P940" s="7" t="s">
        <v>105</v>
      </c>
      <c r="Q940" s="7">
        <v>86909</v>
      </c>
      <c r="S940" s="7" t="s">
        <v>36876</v>
      </c>
      <c r="U940" s="7">
        <v>131</v>
      </c>
      <c r="V940" s="7">
        <v>201903</v>
      </c>
    </row>
    <row r="941" spans="3:26" ht="16.5" customHeight="1">
      <c r="C941" s="8">
        <v>3058222507</v>
      </c>
      <c r="D941" s="7">
        <v>7456056</v>
      </c>
      <c r="E941" s="12"/>
      <c r="G941" s="7" t="s">
        <v>36894</v>
      </c>
      <c r="H941" s="7" t="s">
        <v>32759</v>
      </c>
      <c r="I941" s="7" t="s">
        <v>14498</v>
      </c>
      <c r="J941" s="7" t="s">
        <v>36895</v>
      </c>
      <c r="K941" s="7" t="s">
        <v>36896</v>
      </c>
      <c r="L941" s="7" t="s">
        <v>45</v>
      </c>
      <c r="M941" s="7" t="s">
        <v>33060</v>
      </c>
      <c r="N941" s="7" t="s">
        <v>47</v>
      </c>
      <c r="O941" s="7">
        <v>10</v>
      </c>
      <c r="P941" s="7" t="s">
        <v>105</v>
      </c>
      <c r="Q941" s="7">
        <v>87000</v>
      </c>
      <c r="S941" s="7" t="s">
        <v>16479</v>
      </c>
      <c r="U941" s="7">
        <v>112</v>
      </c>
      <c r="V941" s="7">
        <v>201903</v>
      </c>
    </row>
    <row r="942" spans="3:26" ht="16.5" customHeight="1">
      <c r="C942" s="8">
        <v>6058266254</v>
      </c>
      <c r="D942" s="7">
        <v>3126120</v>
      </c>
      <c r="E942" s="12"/>
      <c r="G942" s="7" t="s">
        <v>36897</v>
      </c>
      <c r="H942" s="7" t="s">
        <v>36898</v>
      </c>
      <c r="I942" s="7" t="s">
        <v>36899</v>
      </c>
      <c r="J942" s="7" t="s">
        <v>36900</v>
      </c>
      <c r="K942" s="7" t="s">
        <v>36901</v>
      </c>
      <c r="L942" s="7" t="s">
        <v>45</v>
      </c>
      <c r="M942" s="7" t="s">
        <v>33060</v>
      </c>
      <c r="N942" s="7" t="s">
        <v>47</v>
      </c>
      <c r="O942" s="7">
        <v>10</v>
      </c>
      <c r="P942" s="7" t="s">
        <v>105</v>
      </c>
      <c r="Q942" s="7">
        <v>87000</v>
      </c>
      <c r="S942" s="7" t="s">
        <v>16479</v>
      </c>
      <c r="U942" s="7">
        <v>108</v>
      </c>
      <c r="V942" s="7">
        <v>201903</v>
      </c>
    </row>
    <row r="943" spans="3:26" ht="16.5" customHeight="1">
      <c r="C943" s="8">
        <v>2208264545</v>
      </c>
      <c r="D943" s="7">
        <v>7365004</v>
      </c>
      <c r="E943" s="12"/>
      <c r="G943" s="7" t="s">
        <v>36902</v>
      </c>
      <c r="H943" s="7" t="s">
        <v>36903</v>
      </c>
      <c r="I943" s="7" t="s">
        <v>36904</v>
      </c>
      <c r="J943" s="7" t="s">
        <v>36905</v>
      </c>
      <c r="K943" s="7" t="s">
        <v>36906</v>
      </c>
      <c r="L943" s="7" t="s">
        <v>45</v>
      </c>
      <c r="M943" s="7" t="s">
        <v>33060</v>
      </c>
      <c r="N943" s="7" t="s">
        <v>47</v>
      </c>
      <c r="O943" s="7">
        <v>10</v>
      </c>
      <c r="P943" s="7" t="s">
        <v>105</v>
      </c>
      <c r="Q943" s="7">
        <v>87000</v>
      </c>
      <c r="S943" s="7" t="s">
        <v>16479</v>
      </c>
      <c r="T943" s="7">
        <v>20121226</v>
      </c>
      <c r="U943" s="7">
        <v>60</v>
      </c>
      <c r="V943" s="7">
        <v>202306</v>
      </c>
      <c r="W943" s="7">
        <v>2022</v>
      </c>
      <c r="X943" s="7">
        <v>95605904</v>
      </c>
      <c r="Y943" s="7">
        <v>4465876</v>
      </c>
      <c r="Z943" s="7">
        <v>357890</v>
      </c>
    </row>
    <row r="944" spans="3:26" ht="16.5" customHeight="1">
      <c r="C944" s="8">
        <v>1278267961</v>
      </c>
      <c r="D944" s="7">
        <v>3064347</v>
      </c>
      <c r="E944" s="12"/>
      <c r="G944" s="7" t="s">
        <v>36907</v>
      </c>
      <c r="H944" s="7" t="s">
        <v>36908</v>
      </c>
      <c r="I944" s="7" t="s">
        <v>36909</v>
      </c>
      <c r="J944" s="7" t="s">
        <v>36910</v>
      </c>
      <c r="K944" s="7" t="s">
        <v>36911</v>
      </c>
      <c r="L944" s="7" t="s">
        <v>45</v>
      </c>
      <c r="M944" s="7" t="s">
        <v>33060</v>
      </c>
      <c r="N944" s="7" t="s">
        <v>47</v>
      </c>
      <c r="O944" s="7">
        <v>10</v>
      </c>
      <c r="P944" s="7" t="s">
        <v>105</v>
      </c>
      <c r="Q944" s="7">
        <v>87000</v>
      </c>
      <c r="S944" s="7" t="s">
        <v>16479</v>
      </c>
      <c r="T944" s="7">
        <v>20060901</v>
      </c>
      <c r="U944" s="7">
        <v>93</v>
      </c>
      <c r="V944" s="7">
        <v>201903</v>
      </c>
    </row>
    <row r="945" spans="3:22" ht="16.5" customHeight="1">
      <c r="C945" s="8">
        <v>6068206661</v>
      </c>
      <c r="D945" s="7">
        <v>3127804</v>
      </c>
      <c r="E945" s="12"/>
      <c r="G945" s="7" t="s">
        <v>36912</v>
      </c>
      <c r="H945" s="7" t="s">
        <v>36913</v>
      </c>
      <c r="I945" s="7" t="s">
        <v>36914</v>
      </c>
      <c r="J945" s="7" t="s">
        <v>36915</v>
      </c>
      <c r="K945" s="7" t="s">
        <v>36916</v>
      </c>
      <c r="L945" s="7" t="s">
        <v>45</v>
      </c>
      <c r="M945" s="7" t="s">
        <v>33060</v>
      </c>
      <c r="N945" s="7" t="s">
        <v>47</v>
      </c>
      <c r="O945" s="7">
        <v>10</v>
      </c>
      <c r="P945" s="7" t="s">
        <v>105</v>
      </c>
      <c r="Q945" s="7">
        <v>87000</v>
      </c>
      <c r="S945" s="7" t="s">
        <v>16479</v>
      </c>
      <c r="T945" s="7">
        <v>20030601</v>
      </c>
      <c r="U945" s="7">
        <v>76</v>
      </c>
      <c r="V945" s="7">
        <v>201903</v>
      </c>
    </row>
    <row r="946" spans="3:22" ht="16.5" customHeight="1">
      <c r="C946" s="8">
        <v>2128261061</v>
      </c>
      <c r="D946" s="7">
        <v>3044472</v>
      </c>
      <c r="E946" s="12"/>
      <c r="G946" s="7" t="s">
        <v>36917</v>
      </c>
      <c r="H946" s="7" t="s">
        <v>36918</v>
      </c>
      <c r="I946" s="7" t="s">
        <v>36919</v>
      </c>
      <c r="J946" s="7" t="s">
        <v>36920</v>
      </c>
      <c r="K946" s="7" t="s">
        <v>36921</v>
      </c>
      <c r="L946" s="7" t="s">
        <v>45</v>
      </c>
      <c r="M946" s="7" t="s">
        <v>33060</v>
      </c>
      <c r="N946" s="7" t="s">
        <v>47</v>
      </c>
      <c r="O946" s="7">
        <v>10</v>
      </c>
      <c r="P946" s="7" t="s">
        <v>105</v>
      </c>
      <c r="Q946" s="7">
        <v>87000</v>
      </c>
      <c r="S946" s="7" t="s">
        <v>16479</v>
      </c>
      <c r="T946" s="7">
        <v>20030601</v>
      </c>
      <c r="U946" s="7">
        <v>72</v>
      </c>
      <c r="V946" s="7">
        <v>201903</v>
      </c>
    </row>
    <row r="947" spans="3:22" ht="16.5" customHeight="1">
      <c r="C947" s="8">
        <v>1428260216</v>
      </c>
      <c r="D947" s="7">
        <v>3080745</v>
      </c>
      <c r="E947" s="12"/>
      <c r="G947" s="7" t="s">
        <v>36922</v>
      </c>
      <c r="H947" s="7" t="s">
        <v>36923</v>
      </c>
      <c r="I947" s="7" t="s">
        <v>36924</v>
      </c>
      <c r="J947" s="7" t="s">
        <v>36925</v>
      </c>
      <c r="K947" s="7" t="s">
        <v>36926</v>
      </c>
      <c r="L947" s="7" t="s">
        <v>45</v>
      </c>
      <c r="M947" s="7" t="s">
        <v>33060</v>
      </c>
      <c r="N947" s="7" t="s">
        <v>47</v>
      </c>
      <c r="O947" s="7">
        <v>10</v>
      </c>
      <c r="P947" s="7" t="s">
        <v>105</v>
      </c>
      <c r="Q947" s="7">
        <v>87000</v>
      </c>
      <c r="S947" s="7" t="s">
        <v>16479</v>
      </c>
      <c r="T947" s="7">
        <v>20060501</v>
      </c>
      <c r="U947" s="7">
        <v>61</v>
      </c>
      <c r="V947" s="7">
        <v>201903</v>
      </c>
    </row>
    <row r="948" spans="3:22" ht="16.5" customHeight="1">
      <c r="C948" s="8">
        <v>4088260829</v>
      </c>
      <c r="D948" s="7">
        <v>2828772</v>
      </c>
      <c r="E948" s="12"/>
      <c r="G948" s="7" t="s">
        <v>36927</v>
      </c>
      <c r="H948" s="7" t="s">
        <v>36928</v>
      </c>
      <c r="I948" s="7" t="s">
        <v>6163</v>
      </c>
      <c r="J948" s="7" t="s">
        <v>36929</v>
      </c>
      <c r="K948" s="7" t="s">
        <v>36930</v>
      </c>
      <c r="L948" s="7" t="s">
        <v>45</v>
      </c>
      <c r="M948" s="7" t="s">
        <v>33060</v>
      </c>
      <c r="N948" s="7" t="s">
        <v>47</v>
      </c>
      <c r="O948" s="7">
        <v>10</v>
      </c>
      <c r="P948" s="7" t="s">
        <v>105</v>
      </c>
      <c r="Q948" s="7">
        <v>87000</v>
      </c>
      <c r="S948" s="7" t="s">
        <v>16479</v>
      </c>
      <c r="T948" s="7">
        <v>20000501</v>
      </c>
      <c r="U948" s="7">
        <v>200</v>
      </c>
      <c r="V948" s="7">
        <v>201903</v>
      </c>
    </row>
    <row r="949" spans="3:22" ht="16.5" customHeight="1">
      <c r="C949" s="8">
        <v>1408263105</v>
      </c>
      <c r="D949" s="7">
        <v>7206679</v>
      </c>
      <c r="E949" s="12"/>
      <c r="G949" s="7" t="s">
        <v>36931</v>
      </c>
      <c r="H949" s="7" t="s">
        <v>36932</v>
      </c>
      <c r="I949" s="7" t="s">
        <v>36933</v>
      </c>
      <c r="J949" s="7" t="s">
        <v>36934</v>
      </c>
      <c r="K949" s="7" t="s">
        <v>36935</v>
      </c>
      <c r="L949" s="7" t="s">
        <v>45</v>
      </c>
      <c r="M949" s="7" t="s">
        <v>33060</v>
      </c>
      <c r="N949" s="7" t="s">
        <v>47</v>
      </c>
      <c r="O949" s="7">
        <v>10</v>
      </c>
      <c r="P949" s="7" t="s">
        <v>105</v>
      </c>
      <c r="Q949" s="7">
        <v>87000</v>
      </c>
      <c r="S949" s="7" t="s">
        <v>16479</v>
      </c>
      <c r="U949" s="7">
        <v>146</v>
      </c>
      <c r="V949" s="7">
        <v>202211</v>
      </c>
    </row>
    <row r="950" spans="3:22" ht="16.5" customHeight="1">
      <c r="C950" s="8">
        <v>2108207232</v>
      </c>
      <c r="D950" s="7">
        <v>7310622</v>
      </c>
      <c r="E950" s="12"/>
      <c r="G950" s="7" t="s">
        <v>36936</v>
      </c>
      <c r="H950" s="7" t="s">
        <v>36937</v>
      </c>
      <c r="I950" s="7" t="s">
        <v>36938</v>
      </c>
      <c r="J950" s="7" t="s">
        <v>36939</v>
      </c>
      <c r="K950" s="7" t="s">
        <v>36940</v>
      </c>
      <c r="L950" s="7" t="s">
        <v>45</v>
      </c>
      <c r="M950" s="7" t="s">
        <v>33060</v>
      </c>
      <c r="N950" s="7" t="s">
        <v>47</v>
      </c>
      <c r="O950" s="7">
        <v>10</v>
      </c>
      <c r="P950" s="7" t="s">
        <v>105</v>
      </c>
      <c r="Q950" s="7">
        <v>87000</v>
      </c>
      <c r="S950" s="7" t="s">
        <v>16479</v>
      </c>
      <c r="U950" s="7">
        <v>53</v>
      </c>
      <c r="V950" s="7">
        <v>201903</v>
      </c>
    </row>
    <row r="951" spans="3:22" ht="16.5" customHeight="1">
      <c r="C951" s="8">
        <v>1358200675</v>
      </c>
      <c r="D951" s="7">
        <v>5858076</v>
      </c>
      <c r="E951" s="12"/>
      <c r="G951" s="7" t="s">
        <v>36941</v>
      </c>
      <c r="H951" s="7" t="s">
        <v>36942</v>
      </c>
      <c r="I951" s="7" t="s">
        <v>16421</v>
      </c>
      <c r="J951" s="7" t="s">
        <v>36943</v>
      </c>
      <c r="K951" s="7" t="s">
        <v>36944</v>
      </c>
      <c r="L951" s="7" t="s">
        <v>45</v>
      </c>
      <c r="M951" s="7" t="s">
        <v>33060</v>
      </c>
      <c r="N951" s="7" t="s">
        <v>47</v>
      </c>
      <c r="O951" s="7">
        <v>10</v>
      </c>
      <c r="P951" s="7" t="s">
        <v>105</v>
      </c>
      <c r="Q951" s="7">
        <v>87000</v>
      </c>
      <c r="S951" s="7" t="s">
        <v>16479</v>
      </c>
      <c r="U951" s="7">
        <v>59</v>
      </c>
      <c r="V951" s="7">
        <v>201903</v>
      </c>
    </row>
    <row r="952" spans="3:22" ht="16.5" customHeight="1">
      <c r="C952" s="8">
        <v>1308262827</v>
      </c>
      <c r="D952" s="7">
        <v>7097507</v>
      </c>
      <c r="E952" s="12"/>
      <c r="G952" s="7" t="s">
        <v>36945</v>
      </c>
      <c r="H952" s="7" t="s">
        <v>36946</v>
      </c>
      <c r="I952" s="7" t="s">
        <v>36947</v>
      </c>
      <c r="J952" s="7" t="s">
        <v>36948</v>
      </c>
      <c r="K952" s="7" t="s">
        <v>36949</v>
      </c>
      <c r="L952" s="7" t="s">
        <v>45</v>
      </c>
      <c r="M952" s="7" t="s">
        <v>33060</v>
      </c>
      <c r="N952" s="7" t="s">
        <v>47</v>
      </c>
      <c r="O952" s="7">
        <v>10</v>
      </c>
      <c r="P952" s="7" t="s">
        <v>105</v>
      </c>
      <c r="Q952" s="7">
        <v>87000</v>
      </c>
      <c r="S952" s="7" t="s">
        <v>16479</v>
      </c>
      <c r="U952" s="7">
        <v>100</v>
      </c>
      <c r="V952" s="7">
        <v>202211</v>
      </c>
    </row>
    <row r="953" spans="3:22" ht="16.5" customHeight="1">
      <c r="C953" s="8">
        <v>4038209550</v>
      </c>
      <c r="D953" s="7">
        <v>3312622</v>
      </c>
      <c r="E953" s="12"/>
      <c r="G953" s="7" t="s">
        <v>36950</v>
      </c>
      <c r="H953" s="7" t="s">
        <v>7812</v>
      </c>
      <c r="I953" s="7" t="s">
        <v>16479</v>
      </c>
      <c r="J953" s="7" t="s">
        <v>36951</v>
      </c>
      <c r="K953" s="7" t="s">
        <v>36952</v>
      </c>
      <c r="L953" s="7" t="s">
        <v>45</v>
      </c>
      <c r="M953" s="7" t="s">
        <v>33060</v>
      </c>
      <c r="N953" s="7" t="s">
        <v>47</v>
      </c>
      <c r="O953" s="7">
        <v>10</v>
      </c>
      <c r="P953" s="7" t="s">
        <v>105</v>
      </c>
      <c r="Q953" s="7">
        <v>87000</v>
      </c>
      <c r="S953" s="7" t="s">
        <v>16479</v>
      </c>
      <c r="T953" s="7">
        <v>20050415</v>
      </c>
      <c r="U953" s="7">
        <v>52</v>
      </c>
      <c r="V953" s="7">
        <v>201903</v>
      </c>
    </row>
    <row r="954" spans="3:22" ht="16.5" customHeight="1">
      <c r="C954" s="8">
        <v>3038207757</v>
      </c>
      <c r="D954" s="7">
        <v>3096758</v>
      </c>
      <c r="E954" s="12"/>
      <c r="G954" s="7" t="s">
        <v>36953</v>
      </c>
      <c r="H954" s="7" t="s">
        <v>36954</v>
      </c>
      <c r="I954" s="7" t="s">
        <v>36955</v>
      </c>
      <c r="J954" s="7" t="s">
        <v>36956</v>
      </c>
      <c r="K954" s="7" t="s">
        <v>36957</v>
      </c>
      <c r="L954" s="7" t="s">
        <v>45</v>
      </c>
      <c r="M954" s="7" t="s">
        <v>33060</v>
      </c>
      <c r="N954" s="7" t="s">
        <v>47</v>
      </c>
      <c r="O954" s="7">
        <v>10</v>
      </c>
      <c r="P954" s="7" t="s">
        <v>105</v>
      </c>
      <c r="Q954" s="7">
        <v>87000</v>
      </c>
      <c r="S954" s="7" t="s">
        <v>16479</v>
      </c>
      <c r="T954" s="7">
        <v>20070301</v>
      </c>
      <c r="U954" s="7">
        <v>63</v>
      </c>
      <c r="V954" s="7">
        <v>201903</v>
      </c>
    </row>
    <row r="955" spans="3:22" ht="16.5" customHeight="1">
      <c r="C955" s="8">
        <v>1078211987</v>
      </c>
      <c r="D955" s="7">
        <v>3056095</v>
      </c>
      <c r="E955" s="12"/>
      <c r="G955" s="7" t="s">
        <v>36958</v>
      </c>
      <c r="H955" s="7" t="s">
        <v>36959</v>
      </c>
      <c r="I955" s="7" t="s">
        <v>36960</v>
      </c>
      <c r="J955" s="7" t="s">
        <v>36961</v>
      </c>
      <c r="K955" s="7" t="s">
        <v>36962</v>
      </c>
      <c r="L955" s="7" t="s">
        <v>45</v>
      </c>
      <c r="M955" s="7" t="s">
        <v>33060</v>
      </c>
      <c r="N955" s="7" t="s">
        <v>47</v>
      </c>
      <c r="O955" s="7">
        <v>10</v>
      </c>
      <c r="P955" s="7" t="s">
        <v>105</v>
      </c>
      <c r="Q955" s="7">
        <v>87000</v>
      </c>
      <c r="S955" s="7" t="s">
        <v>16479</v>
      </c>
      <c r="T955" s="7">
        <v>20070301</v>
      </c>
      <c r="U955" s="7">
        <v>121</v>
      </c>
      <c r="V955" s="7">
        <v>200803</v>
      </c>
    </row>
    <row r="956" spans="3:22" ht="16.5" customHeight="1">
      <c r="C956" s="8">
        <v>1268204003</v>
      </c>
      <c r="D956" s="7">
        <v>3062702</v>
      </c>
      <c r="E956" s="12"/>
      <c r="G956" s="7" t="s">
        <v>36963</v>
      </c>
      <c r="H956" s="7" t="s">
        <v>20892</v>
      </c>
      <c r="I956" s="7" t="s">
        <v>36964</v>
      </c>
      <c r="J956" s="7" t="s">
        <v>36965</v>
      </c>
      <c r="K956" s="7" t="s">
        <v>36966</v>
      </c>
      <c r="L956" s="7" t="s">
        <v>45</v>
      </c>
      <c r="M956" s="7" t="s">
        <v>33060</v>
      </c>
      <c r="N956" s="7" t="s">
        <v>47</v>
      </c>
      <c r="O956" s="7">
        <v>10</v>
      </c>
      <c r="P956" s="7" t="s">
        <v>105</v>
      </c>
      <c r="Q956" s="7">
        <v>87000</v>
      </c>
      <c r="S956" s="7" t="s">
        <v>16479</v>
      </c>
      <c r="T956" s="7">
        <v>19910201</v>
      </c>
      <c r="U956" s="7">
        <v>59</v>
      </c>
      <c r="V956" s="7">
        <v>200803</v>
      </c>
    </row>
    <row r="957" spans="3:22" ht="16.5" customHeight="1">
      <c r="C957" s="8">
        <v>1088210486</v>
      </c>
      <c r="D957" s="7">
        <v>8092030</v>
      </c>
      <c r="E957" s="12"/>
      <c r="G957" s="7" t="s">
        <v>36967</v>
      </c>
      <c r="H957" s="7" t="s">
        <v>36968</v>
      </c>
      <c r="I957" s="7" t="s">
        <v>36969</v>
      </c>
      <c r="J957" s="7" t="s">
        <v>36970</v>
      </c>
      <c r="K957" s="7" t="s">
        <v>36971</v>
      </c>
      <c r="L957" s="7" t="s">
        <v>45</v>
      </c>
      <c r="M957" s="7" t="s">
        <v>33060</v>
      </c>
      <c r="N957" s="7" t="s">
        <v>47</v>
      </c>
      <c r="O957" s="7">
        <v>10</v>
      </c>
      <c r="P957" s="7" t="s">
        <v>105</v>
      </c>
      <c r="Q957" s="7">
        <v>87000</v>
      </c>
      <c r="S957" s="7" t="s">
        <v>16479</v>
      </c>
      <c r="U957" s="7">
        <v>52</v>
      </c>
      <c r="V957" s="7">
        <v>201903</v>
      </c>
    </row>
    <row r="958" spans="3:22" ht="16.5" customHeight="1">
      <c r="C958" s="8">
        <v>1278213688</v>
      </c>
      <c r="D958" s="7">
        <v>3064323</v>
      </c>
      <c r="E958" s="12"/>
      <c r="G958" s="7" t="s">
        <v>36972</v>
      </c>
      <c r="H958" s="7" t="s">
        <v>36973</v>
      </c>
      <c r="I958" s="7" t="s">
        <v>36974</v>
      </c>
      <c r="J958" s="7" t="s">
        <v>36975</v>
      </c>
      <c r="K958" s="7" t="s">
        <v>36976</v>
      </c>
      <c r="L958" s="7" t="s">
        <v>45</v>
      </c>
      <c r="M958" s="7" t="s">
        <v>33060</v>
      </c>
      <c r="N958" s="7" t="s">
        <v>47</v>
      </c>
      <c r="O958" s="7">
        <v>10</v>
      </c>
      <c r="P958" s="7" t="s">
        <v>105</v>
      </c>
      <c r="Q958" s="7">
        <v>87000</v>
      </c>
      <c r="S958" s="7" t="s">
        <v>16479</v>
      </c>
      <c r="T958" s="7">
        <v>20050201</v>
      </c>
      <c r="U958" s="7">
        <v>73</v>
      </c>
      <c r="V958" s="7">
        <v>201903</v>
      </c>
    </row>
    <row r="959" spans="3:22" ht="16.5" customHeight="1">
      <c r="C959" s="8">
        <v>3108204836</v>
      </c>
      <c r="D959" s="7">
        <v>3099469</v>
      </c>
      <c r="E959" s="12"/>
      <c r="G959" s="7" t="s">
        <v>36977</v>
      </c>
      <c r="H959" s="7" t="s">
        <v>36978</v>
      </c>
      <c r="I959" s="7" t="s">
        <v>36979</v>
      </c>
      <c r="J959" s="7" t="s">
        <v>36980</v>
      </c>
      <c r="K959" s="7" t="s">
        <v>36981</v>
      </c>
      <c r="L959" s="7" t="s">
        <v>45</v>
      </c>
      <c r="M959" s="7" t="s">
        <v>33060</v>
      </c>
      <c r="N959" s="7" t="s">
        <v>47</v>
      </c>
      <c r="O959" s="7">
        <v>10</v>
      </c>
      <c r="P959" s="7" t="s">
        <v>105</v>
      </c>
      <c r="Q959" s="7">
        <v>87000</v>
      </c>
      <c r="S959" s="7" t="s">
        <v>16479</v>
      </c>
      <c r="T959" s="7">
        <v>20041201</v>
      </c>
      <c r="U959" s="7">
        <v>50</v>
      </c>
      <c r="V959" s="7">
        <v>200803</v>
      </c>
    </row>
    <row r="960" spans="3:22" ht="16.5" customHeight="1">
      <c r="C960" s="8">
        <v>1878200282</v>
      </c>
      <c r="D960" s="7">
        <v>9354368</v>
      </c>
      <c r="E960" s="12"/>
      <c r="G960" s="7" t="s">
        <v>36982</v>
      </c>
      <c r="H960" s="7" t="s">
        <v>36983</v>
      </c>
      <c r="I960" s="7" t="s">
        <v>36984</v>
      </c>
      <c r="K960" s="7" t="s">
        <v>36985</v>
      </c>
      <c r="L960" s="7" t="s">
        <v>45</v>
      </c>
      <c r="M960" s="7" t="s">
        <v>33060</v>
      </c>
      <c r="N960" s="7" t="s">
        <v>47</v>
      </c>
      <c r="O960" s="7">
        <v>10</v>
      </c>
      <c r="P960" s="7" t="s">
        <v>105</v>
      </c>
      <c r="Q960" s="7">
        <v>87000</v>
      </c>
      <c r="S960" s="7" t="s">
        <v>16479</v>
      </c>
      <c r="U960" s="7">
        <v>88</v>
      </c>
      <c r="V960" s="7">
        <v>202211</v>
      </c>
    </row>
    <row r="961" spans="3:22" ht="16.5" customHeight="1">
      <c r="C961" s="8">
        <v>6098264578</v>
      </c>
      <c r="D961" s="7">
        <v>3131476</v>
      </c>
      <c r="E961" s="12"/>
      <c r="G961" s="7" t="s">
        <v>36986</v>
      </c>
      <c r="H961" s="7" t="s">
        <v>117</v>
      </c>
      <c r="I961" s="7" t="s">
        <v>36987</v>
      </c>
      <c r="J961" s="7" t="s">
        <v>36988</v>
      </c>
      <c r="K961" s="7" t="s">
        <v>36989</v>
      </c>
      <c r="L961" s="7" t="s">
        <v>45</v>
      </c>
      <c r="M961" s="7" t="s">
        <v>33060</v>
      </c>
      <c r="N961" s="7" t="s">
        <v>47</v>
      </c>
      <c r="O961" s="7">
        <v>10</v>
      </c>
      <c r="P961" s="7" t="s">
        <v>105</v>
      </c>
      <c r="Q961" s="7">
        <v>87000</v>
      </c>
      <c r="S961" s="7" t="s">
        <v>16479</v>
      </c>
      <c r="T961" s="7">
        <v>20070102</v>
      </c>
      <c r="U961" s="7">
        <v>50</v>
      </c>
      <c r="V961" s="7">
        <v>201903</v>
      </c>
    </row>
    <row r="962" spans="3:22" ht="16.5" customHeight="1">
      <c r="C962" s="8">
        <v>6178207864</v>
      </c>
      <c r="D962" s="7">
        <v>3138467</v>
      </c>
      <c r="E962" s="12"/>
      <c r="G962" s="7" t="s">
        <v>36990</v>
      </c>
      <c r="H962" s="7" t="s">
        <v>36991</v>
      </c>
      <c r="I962" s="7" t="s">
        <v>36992</v>
      </c>
      <c r="J962" s="7" t="s">
        <v>36993</v>
      </c>
      <c r="K962" s="7" t="s">
        <v>36994</v>
      </c>
      <c r="L962" s="7" t="s">
        <v>45</v>
      </c>
      <c r="M962" s="7" t="s">
        <v>33060</v>
      </c>
      <c r="N962" s="7" t="s">
        <v>47</v>
      </c>
      <c r="O962" s="7">
        <v>10</v>
      </c>
      <c r="P962" s="7" t="s">
        <v>105</v>
      </c>
      <c r="Q962" s="7">
        <v>87000</v>
      </c>
      <c r="S962" s="7" t="s">
        <v>16479</v>
      </c>
      <c r="T962" s="7">
        <v>20070315</v>
      </c>
      <c r="U962" s="7">
        <v>138</v>
      </c>
      <c r="V962" s="7">
        <v>201903</v>
      </c>
    </row>
    <row r="963" spans="3:22" ht="16.5" customHeight="1">
      <c r="C963" s="8">
        <v>1298263184</v>
      </c>
      <c r="D963" s="7">
        <v>3067612</v>
      </c>
      <c r="E963" s="12"/>
      <c r="G963" s="7" t="s">
        <v>36995</v>
      </c>
      <c r="H963" s="7" t="s">
        <v>12185</v>
      </c>
      <c r="I963" s="7" t="s">
        <v>36996</v>
      </c>
      <c r="J963" s="7" t="s">
        <v>36997</v>
      </c>
      <c r="K963" s="7" t="s">
        <v>36998</v>
      </c>
      <c r="L963" s="7" t="s">
        <v>45</v>
      </c>
      <c r="M963" s="7" t="s">
        <v>33060</v>
      </c>
      <c r="N963" s="7" t="s">
        <v>47</v>
      </c>
      <c r="O963" s="7">
        <v>10</v>
      </c>
      <c r="P963" s="7" t="s">
        <v>105</v>
      </c>
      <c r="Q963" s="7">
        <v>87000</v>
      </c>
      <c r="S963" s="7" t="s">
        <v>16479</v>
      </c>
      <c r="T963" s="7">
        <v>20020308</v>
      </c>
      <c r="U963" s="7">
        <v>50</v>
      </c>
      <c r="V963" s="7">
        <v>200803</v>
      </c>
    </row>
    <row r="964" spans="3:22" ht="16.5" customHeight="1">
      <c r="C964" s="8">
        <v>1328202242</v>
      </c>
      <c r="D964" s="7">
        <v>3072047</v>
      </c>
      <c r="E964" s="12"/>
      <c r="G964" s="7" t="s">
        <v>36999</v>
      </c>
      <c r="H964" s="7" t="s">
        <v>37000</v>
      </c>
      <c r="I964" s="7" t="s">
        <v>37001</v>
      </c>
      <c r="J964" s="7" t="s">
        <v>37002</v>
      </c>
      <c r="K964" s="7" t="s">
        <v>37003</v>
      </c>
      <c r="L964" s="7" t="s">
        <v>45</v>
      </c>
      <c r="M964" s="7" t="s">
        <v>33060</v>
      </c>
      <c r="N964" s="7" t="s">
        <v>47</v>
      </c>
      <c r="O964" s="7">
        <v>10</v>
      </c>
      <c r="P964" s="7" t="s">
        <v>105</v>
      </c>
      <c r="Q964" s="7">
        <v>87000</v>
      </c>
      <c r="S964" s="7" t="s">
        <v>16479</v>
      </c>
      <c r="T964" s="7">
        <v>19880701</v>
      </c>
      <c r="U964" s="7">
        <v>81</v>
      </c>
      <c r="V964" s="7">
        <v>201903</v>
      </c>
    </row>
    <row r="965" spans="3:22" ht="16.5" customHeight="1">
      <c r="C965" s="8">
        <v>2068260621</v>
      </c>
      <c r="D965" s="7">
        <v>3155661</v>
      </c>
      <c r="E965" s="12"/>
      <c r="G965" s="7" t="s">
        <v>37004</v>
      </c>
      <c r="H965" s="7" t="s">
        <v>37005</v>
      </c>
      <c r="I965" s="7" t="s">
        <v>37006</v>
      </c>
      <c r="J965" s="7" t="s">
        <v>37007</v>
      </c>
      <c r="K965" s="7" t="s">
        <v>37008</v>
      </c>
      <c r="L965" s="7" t="s">
        <v>45</v>
      </c>
      <c r="M965" s="7" t="s">
        <v>33060</v>
      </c>
      <c r="N965" s="7" t="s">
        <v>47</v>
      </c>
      <c r="O965" s="7">
        <v>10</v>
      </c>
      <c r="P965" s="7" t="s">
        <v>105</v>
      </c>
      <c r="Q965" s="7">
        <v>87000</v>
      </c>
      <c r="S965" s="7" t="s">
        <v>16479</v>
      </c>
      <c r="T965" s="7">
        <v>20001001</v>
      </c>
      <c r="U965" s="7">
        <v>56</v>
      </c>
      <c r="V965" s="7">
        <v>201903</v>
      </c>
    </row>
    <row r="966" spans="3:22" ht="16.5" customHeight="1">
      <c r="C966" s="8">
        <v>1118205408</v>
      </c>
      <c r="D966" s="7">
        <v>2481206</v>
      </c>
      <c r="E966" s="12"/>
      <c r="G966" s="7" t="s">
        <v>37009</v>
      </c>
      <c r="H966" s="7" t="s">
        <v>37010</v>
      </c>
      <c r="I966" s="7" t="s">
        <v>6163</v>
      </c>
      <c r="J966" s="7" t="s">
        <v>37011</v>
      </c>
      <c r="K966" s="7" t="s">
        <v>37012</v>
      </c>
      <c r="L966" s="7" t="s">
        <v>45</v>
      </c>
      <c r="M966" s="7" t="s">
        <v>33060</v>
      </c>
      <c r="N966" s="7" t="s">
        <v>47</v>
      </c>
      <c r="O966" s="7">
        <v>10</v>
      </c>
      <c r="P966" s="7" t="s">
        <v>105</v>
      </c>
      <c r="Q966" s="7">
        <v>87000</v>
      </c>
      <c r="S966" s="7" t="s">
        <v>16479</v>
      </c>
      <c r="T966" s="7">
        <v>19981001</v>
      </c>
      <c r="U966" s="7">
        <v>63</v>
      </c>
      <c r="V966" s="7">
        <v>202004</v>
      </c>
    </row>
    <row r="967" spans="3:22" ht="16.5" customHeight="1">
      <c r="C967" s="8">
        <v>1218208042</v>
      </c>
      <c r="D967" s="7">
        <v>3059090</v>
      </c>
      <c r="E967" s="12"/>
      <c r="G967" s="7" t="s">
        <v>37013</v>
      </c>
      <c r="H967" s="7" t="s">
        <v>15290</v>
      </c>
      <c r="I967" s="7" t="s">
        <v>37014</v>
      </c>
      <c r="J967" s="7" t="s">
        <v>37015</v>
      </c>
      <c r="K967" s="7" t="s">
        <v>37016</v>
      </c>
      <c r="L967" s="7" t="s">
        <v>45</v>
      </c>
      <c r="M967" s="7" t="s">
        <v>33060</v>
      </c>
      <c r="N967" s="7" t="s">
        <v>47</v>
      </c>
      <c r="O967" s="7">
        <v>10</v>
      </c>
      <c r="P967" s="7" t="s">
        <v>105</v>
      </c>
      <c r="Q967" s="7">
        <v>87000</v>
      </c>
      <c r="S967" s="7" t="s">
        <v>16479</v>
      </c>
      <c r="T967" s="7">
        <v>19921101</v>
      </c>
      <c r="U967" s="7">
        <v>70</v>
      </c>
      <c r="V967" s="7">
        <v>200803</v>
      </c>
    </row>
    <row r="968" spans="3:22" ht="16.5" customHeight="1">
      <c r="C968" s="8">
        <v>2068206914</v>
      </c>
      <c r="D968" s="7">
        <v>3084296</v>
      </c>
      <c r="E968" s="12"/>
      <c r="G968" s="7" t="s">
        <v>37017</v>
      </c>
      <c r="H968" s="7" t="s">
        <v>37018</v>
      </c>
      <c r="I968" s="7" t="s">
        <v>37019</v>
      </c>
      <c r="J968" s="7" t="s">
        <v>37020</v>
      </c>
      <c r="K968" s="7" t="s">
        <v>37021</v>
      </c>
      <c r="L968" s="7" t="s">
        <v>45</v>
      </c>
      <c r="M968" s="7" t="s">
        <v>33060</v>
      </c>
      <c r="N968" s="7" t="s">
        <v>47</v>
      </c>
      <c r="O968" s="7">
        <v>10</v>
      </c>
      <c r="P968" s="7" t="s">
        <v>105</v>
      </c>
      <c r="Q968" s="7">
        <v>87000</v>
      </c>
      <c r="S968" s="7" t="s">
        <v>16479</v>
      </c>
      <c r="T968" s="7">
        <v>20030919</v>
      </c>
      <c r="U968" s="7">
        <v>62</v>
      </c>
      <c r="V968" s="7">
        <v>201903</v>
      </c>
    </row>
    <row r="969" spans="3:22" ht="16.5" customHeight="1">
      <c r="C969" s="8">
        <v>3128268516</v>
      </c>
      <c r="D969" s="7">
        <v>3247585</v>
      </c>
      <c r="E969" s="12"/>
      <c r="G969" s="7" t="s">
        <v>37022</v>
      </c>
      <c r="H969" s="7" t="s">
        <v>37023</v>
      </c>
      <c r="I969" s="7" t="s">
        <v>37024</v>
      </c>
      <c r="J969" s="7" t="s">
        <v>37025</v>
      </c>
      <c r="K969" s="7" t="s">
        <v>37026</v>
      </c>
      <c r="L969" s="7" t="s">
        <v>45</v>
      </c>
      <c r="M969" s="7" t="s">
        <v>33060</v>
      </c>
      <c r="N969" s="7" t="s">
        <v>47</v>
      </c>
      <c r="O969" s="7">
        <v>10</v>
      </c>
      <c r="P969" s="7" t="s">
        <v>105</v>
      </c>
      <c r="Q969" s="7">
        <v>87000</v>
      </c>
      <c r="S969" s="7" t="s">
        <v>16479</v>
      </c>
      <c r="T969" s="7">
        <v>20070701</v>
      </c>
      <c r="U969" s="7">
        <v>200</v>
      </c>
      <c r="V969" s="7">
        <v>201903</v>
      </c>
    </row>
    <row r="970" spans="3:22" ht="16.5" customHeight="1">
      <c r="C970" s="8">
        <v>6178204907</v>
      </c>
      <c r="D970" s="7">
        <v>3138449</v>
      </c>
      <c r="E970" s="12"/>
      <c r="G970" s="7" t="s">
        <v>37027</v>
      </c>
      <c r="H970" s="7" t="s">
        <v>26653</v>
      </c>
      <c r="I970" s="7" t="s">
        <v>37028</v>
      </c>
      <c r="J970" s="7" t="s">
        <v>37029</v>
      </c>
      <c r="K970" s="7" t="s">
        <v>37030</v>
      </c>
      <c r="L970" s="7" t="s">
        <v>45</v>
      </c>
      <c r="M970" s="7" t="s">
        <v>33060</v>
      </c>
      <c r="N970" s="7" t="s">
        <v>47</v>
      </c>
      <c r="O970" s="7">
        <v>10</v>
      </c>
      <c r="P970" s="7" t="s">
        <v>105</v>
      </c>
      <c r="Q970" s="7">
        <v>87000</v>
      </c>
      <c r="S970" s="7" t="s">
        <v>16479</v>
      </c>
      <c r="T970" s="7">
        <v>19980701</v>
      </c>
      <c r="U970" s="7">
        <v>97</v>
      </c>
      <c r="V970" s="7">
        <v>201903</v>
      </c>
    </row>
    <row r="971" spans="3:22" ht="16.5" customHeight="1">
      <c r="C971" s="8">
        <v>1298269397</v>
      </c>
      <c r="D971" s="7">
        <v>3067626</v>
      </c>
      <c r="E971" s="12"/>
      <c r="G971" s="7" t="s">
        <v>37031</v>
      </c>
      <c r="H971" s="7" t="s">
        <v>37032</v>
      </c>
      <c r="I971" s="7" t="s">
        <v>37033</v>
      </c>
      <c r="J971" s="7" t="s">
        <v>37034</v>
      </c>
      <c r="K971" s="7" t="s">
        <v>37035</v>
      </c>
      <c r="L971" s="7" t="s">
        <v>45</v>
      </c>
      <c r="M971" s="7" t="s">
        <v>33060</v>
      </c>
      <c r="N971" s="7" t="s">
        <v>47</v>
      </c>
      <c r="O971" s="7">
        <v>10</v>
      </c>
      <c r="P971" s="7" t="s">
        <v>105</v>
      </c>
      <c r="Q971" s="7">
        <v>87000</v>
      </c>
      <c r="S971" s="7" t="s">
        <v>16479</v>
      </c>
      <c r="T971" s="7">
        <v>20110128</v>
      </c>
      <c r="U971" s="7">
        <v>245</v>
      </c>
      <c r="V971" s="7">
        <v>201903</v>
      </c>
    </row>
    <row r="972" spans="3:22" ht="16.5" customHeight="1">
      <c r="C972" s="8">
        <v>3168262867</v>
      </c>
      <c r="D972" s="7">
        <v>7513755</v>
      </c>
      <c r="E972" s="12"/>
      <c r="G972" s="7" t="s">
        <v>37036</v>
      </c>
      <c r="H972" s="7" t="s">
        <v>37037</v>
      </c>
      <c r="I972" s="7" t="s">
        <v>16421</v>
      </c>
      <c r="J972" s="7" t="s">
        <v>37038</v>
      </c>
      <c r="K972" s="7" t="s">
        <v>37039</v>
      </c>
      <c r="L972" s="7" t="s">
        <v>45</v>
      </c>
      <c r="M972" s="7" t="s">
        <v>33060</v>
      </c>
      <c r="N972" s="7" t="s">
        <v>47</v>
      </c>
      <c r="O972" s="7">
        <v>10</v>
      </c>
      <c r="P972" s="7" t="s">
        <v>105</v>
      </c>
      <c r="Q972" s="7">
        <v>87000</v>
      </c>
      <c r="S972" s="7" t="s">
        <v>16479</v>
      </c>
      <c r="U972" s="7">
        <v>62</v>
      </c>
      <c r="V972" s="7">
        <v>202211</v>
      </c>
    </row>
    <row r="973" spans="3:22" ht="16.5" customHeight="1">
      <c r="C973" s="8">
        <v>5058220899</v>
      </c>
      <c r="D973" s="7">
        <v>3118708</v>
      </c>
      <c r="E973" s="12"/>
      <c r="G973" s="7" t="s">
        <v>37040</v>
      </c>
      <c r="I973" s="7" t="s">
        <v>37041</v>
      </c>
      <c r="J973" s="7" t="s">
        <v>37042</v>
      </c>
      <c r="K973" s="7" t="s">
        <v>37043</v>
      </c>
      <c r="L973" s="7" t="s">
        <v>45</v>
      </c>
      <c r="M973" s="7" t="s">
        <v>33060</v>
      </c>
      <c r="N973" s="7" t="s">
        <v>47</v>
      </c>
      <c r="O973" s="7">
        <v>10</v>
      </c>
      <c r="P973" s="7" t="s">
        <v>105</v>
      </c>
      <c r="Q973" s="7">
        <v>87000</v>
      </c>
      <c r="S973" s="7" t="s">
        <v>16479</v>
      </c>
      <c r="T973" s="7">
        <v>19960518</v>
      </c>
      <c r="U973" s="7">
        <v>81</v>
      </c>
      <c r="V973" s="7">
        <v>201903</v>
      </c>
    </row>
    <row r="974" spans="3:22" ht="16.5" customHeight="1">
      <c r="C974" s="8">
        <v>4078210059</v>
      </c>
      <c r="D974" s="7">
        <v>8674067</v>
      </c>
      <c r="E974" s="12"/>
      <c r="G974" s="7" t="s">
        <v>37044</v>
      </c>
      <c r="H974" s="7" t="s">
        <v>37045</v>
      </c>
      <c r="I974" s="7" t="s">
        <v>37046</v>
      </c>
      <c r="K974" s="7" t="s">
        <v>37047</v>
      </c>
      <c r="L974" s="7" t="s">
        <v>45</v>
      </c>
      <c r="M974" s="7" t="s">
        <v>33060</v>
      </c>
      <c r="N974" s="7" t="s">
        <v>47</v>
      </c>
      <c r="O974" s="7">
        <v>10</v>
      </c>
      <c r="P974" s="7" t="s">
        <v>105</v>
      </c>
      <c r="Q974" s="7">
        <v>87000</v>
      </c>
      <c r="S974" s="7" t="s">
        <v>16479</v>
      </c>
      <c r="U974" s="7">
        <v>130</v>
      </c>
      <c r="V974" s="7">
        <v>202211</v>
      </c>
    </row>
    <row r="975" spans="3:22" ht="16.5" customHeight="1">
      <c r="C975" s="8">
        <v>1088260119</v>
      </c>
      <c r="D975" s="7">
        <v>2716961</v>
      </c>
      <c r="E975" s="12"/>
      <c r="G975" s="7" t="s">
        <v>37048</v>
      </c>
      <c r="H975" s="7" t="s">
        <v>37049</v>
      </c>
      <c r="I975" s="7" t="s">
        <v>37050</v>
      </c>
      <c r="J975" s="7" t="s">
        <v>37051</v>
      </c>
      <c r="K975" s="7" t="s">
        <v>37052</v>
      </c>
      <c r="L975" s="7" t="s">
        <v>45</v>
      </c>
      <c r="M975" s="7" t="s">
        <v>33060</v>
      </c>
      <c r="N975" s="7" t="s">
        <v>47</v>
      </c>
      <c r="O975" s="7">
        <v>10</v>
      </c>
      <c r="P975" s="7" t="s">
        <v>105</v>
      </c>
      <c r="Q975" s="7">
        <v>87000</v>
      </c>
      <c r="S975" s="7" t="s">
        <v>16479</v>
      </c>
      <c r="T975" s="7">
        <v>19861201</v>
      </c>
      <c r="U975" s="7">
        <v>212</v>
      </c>
      <c r="V975" s="7">
        <v>201903</v>
      </c>
    </row>
    <row r="976" spans="3:22" ht="16.5" customHeight="1">
      <c r="C976" s="8">
        <v>5138262944</v>
      </c>
      <c r="D976" s="7">
        <v>3332109</v>
      </c>
      <c r="E976" s="12"/>
      <c r="G976" s="7" t="s">
        <v>37053</v>
      </c>
      <c r="H976" s="7" t="s">
        <v>37054</v>
      </c>
      <c r="I976" s="7" t="s">
        <v>37055</v>
      </c>
      <c r="J976" s="7" t="s">
        <v>37056</v>
      </c>
      <c r="K976" s="7" t="s">
        <v>37057</v>
      </c>
      <c r="L976" s="7" t="s">
        <v>45</v>
      </c>
      <c r="M976" s="7" t="s">
        <v>33060</v>
      </c>
      <c r="N976" s="7" t="s">
        <v>47</v>
      </c>
      <c r="O976" s="7">
        <v>10</v>
      </c>
      <c r="P976" s="7" t="s">
        <v>105</v>
      </c>
      <c r="Q976" s="7">
        <v>87000</v>
      </c>
      <c r="S976" s="7" t="s">
        <v>16479</v>
      </c>
      <c r="U976" s="7">
        <v>79</v>
      </c>
      <c r="V976" s="7">
        <v>201903</v>
      </c>
    </row>
    <row r="977" spans="3:22" ht="16.5" customHeight="1">
      <c r="C977" s="8">
        <v>4168216057</v>
      </c>
      <c r="D977" s="7">
        <v>3112628</v>
      </c>
      <c r="E977" s="12"/>
      <c r="G977" s="7" t="s">
        <v>37058</v>
      </c>
      <c r="I977" s="7" t="s">
        <v>37059</v>
      </c>
      <c r="J977" s="7" t="s">
        <v>37060</v>
      </c>
      <c r="K977" s="7" t="s">
        <v>37061</v>
      </c>
      <c r="L977" s="7" t="s">
        <v>45</v>
      </c>
      <c r="M977" s="7" t="s">
        <v>33060</v>
      </c>
      <c r="N977" s="7" t="s">
        <v>47</v>
      </c>
      <c r="O977" s="7">
        <v>10</v>
      </c>
      <c r="P977" s="7" t="s">
        <v>105</v>
      </c>
      <c r="Q977" s="7">
        <v>87000</v>
      </c>
      <c r="S977" s="7" t="s">
        <v>16479</v>
      </c>
      <c r="T977" s="7">
        <v>19860601</v>
      </c>
      <c r="U977" s="7">
        <v>69</v>
      </c>
      <c r="V977" s="7">
        <v>201903</v>
      </c>
    </row>
    <row r="978" spans="3:22" ht="16.5" customHeight="1">
      <c r="C978" s="8">
        <v>1378264976</v>
      </c>
      <c r="D978" s="7">
        <v>3078273</v>
      </c>
      <c r="E978" s="12"/>
      <c r="G978" s="7" t="s">
        <v>37062</v>
      </c>
      <c r="H978" s="7" t="s">
        <v>7858</v>
      </c>
      <c r="I978" s="7" t="s">
        <v>37063</v>
      </c>
      <c r="J978" s="7" t="s">
        <v>37064</v>
      </c>
      <c r="K978" s="7" t="s">
        <v>37065</v>
      </c>
      <c r="L978" s="7" t="s">
        <v>45</v>
      </c>
      <c r="M978" s="7" t="s">
        <v>33060</v>
      </c>
      <c r="N978" s="7" t="s">
        <v>47</v>
      </c>
      <c r="O978" s="7">
        <v>10</v>
      </c>
      <c r="P978" s="7" t="s">
        <v>105</v>
      </c>
      <c r="Q978" s="7">
        <v>87000</v>
      </c>
      <c r="S978" s="7" t="s">
        <v>16479</v>
      </c>
      <c r="T978" s="7">
        <v>20060221</v>
      </c>
      <c r="U978" s="7">
        <v>66</v>
      </c>
      <c r="V978" s="7">
        <v>202004</v>
      </c>
    </row>
    <row r="979" spans="3:22" ht="16.5" customHeight="1">
      <c r="C979" s="8">
        <v>4088212730</v>
      </c>
      <c r="D979" s="7">
        <v>3108334</v>
      </c>
      <c r="E979" s="12"/>
      <c r="G979" s="7" t="s">
        <v>37066</v>
      </c>
      <c r="H979" s="7" t="s">
        <v>37067</v>
      </c>
      <c r="I979" s="7" t="s">
        <v>37068</v>
      </c>
      <c r="J979" s="7" t="s">
        <v>37069</v>
      </c>
      <c r="K979" s="7" t="s">
        <v>37070</v>
      </c>
      <c r="L979" s="7" t="s">
        <v>45</v>
      </c>
      <c r="M979" s="7" t="s">
        <v>33060</v>
      </c>
      <c r="N979" s="7" t="s">
        <v>47</v>
      </c>
      <c r="O979" s="7">
        <v>10</v>
      </c>
      <c r="P979" s="7" t="s">
        <v>105</v>
      </c>
      <c r="Q979" s="7">
        <v>87000</v>
      </c>
      <c r="S979" s="7" t="s">
        <v>16479</v>
      </c>
      <c r="U979" s="7">
        <v>50</v>
      </c>
      <c r="V979" s="7">
        <v>200803</v>
      </c>
    </row>
    <row r="980" spans="3:22" ht="16.5" customHeight="1">
      <c r="C980" s="8">
        <v>5068205794</v>
      </c>
      <c r="D980" s="7">
        <v>3119569</v>
      </c>
      <c r="E980" s="12"/>
      <c r="G980" s="7" t="s">
        <v>37071</v>
      </c>
      <c r="I980" s="7" t="s">
        <v>37072</v>
      </c>
      <c r="J980" s="7" t="s">
        <v>37073</v>
      </c>
      <c r="K980" s="7" t="s">
        <v>37074</v>
      </c>
      <c r="L980" s="7" t="s">
        <v>45</v>
      </c>
      <c r="M980" s="7" t="s">
        <v>33060</v>
      </c>
      <c r="N980" s="7" t="s">
        <v>47</v>
      </c>
      <c r="O980" s="7">
        <v>10</v>
      </c>
      <c r="P980" s="7" t="s">
        <v>105</v>
      </c>
      <c r="Q980" s="7">
        <v>87000</v>
      </c>
      <c r="S980" s="7" t="s">
        <v>16479</v>
      </c>
      <c r="U980" s="7">
        <v>50</v>
      </c>
      <c r="V980" s="7">
        <v>201903</v>
      </c>
    </row>
    <row r="981" spans="3:22" ht="16.5" customHeight="1">
      <c r="C981" s="8">
        <v>1378262677</v>
      </c>
      <c r="D981" s="7">
        <v>3078271</v>
      </c>
      <c r="E981" s="12"/>
      <c r="G981" s="7" t="s">
        <v>37075</v>
      </c>
      <c r="H981" s="7" t="s">
        <v>15551</v>
      </c>
      <c r="I981" s="7" t="s">
        <v>37076</v>
      </c>
      <c r="J981" s="7" t="s">
        <v>37077</v>
      </c>
      <c r="K981" s="7" t="s">
        <v>37078</v>
      </c>
      <c r="L981" s="7" t="s">
        <v>45</v>
      </c>
      <c r="M981" s="7" t="s">
        <v>33060</v>
      </c>
      <c r="N981" s="7" t="s">
        <v>47</v>
      </c>
      <c r="O981" s="7">
        <v>10</v>
      </c>
      <c r="P981" s="7" t="s">
        <v>105</v>
      </c>
      <c r="Q981" s="7">
        <v>87000</v>
      </c>
      <c r="S981" s="7" t="s">
        <v>16479</v>
      </c>
      <c r="U981" s="7">
        <v>78</v>
      </c>
      <c r="V981" s="7">
        <v>201903</v>
      </c>
    </row>
    <row r="982" spans="3:22" ht="16.5" customHeight="1">
      <c r="C982" s="8">
        <v>5028215946</v>
      </c>
      <c r="D982" s="7">
        <v>7668177</v>
      </c>
      <c r="E982" s="12"/>
      <c r="G982" s="7" t="s">
        <v>37079</v>
      </c>
      <c r="H982" s="7" t="s">
        <v>37080</v>
      </c>
      <c r="I982" s="7" t="s">
        <v>37081</v>
      </c>
      <c r="J982" s="7" t="s">
        <v>37082</v>
      </c>
      <c r="K982" s="7" t="s">
        <v>37083</v>
      </c>
      <c r="L982" s="7" t="s">
        <v>45</v>
      </c>
      <c r="M982" s="7" t="s">
        <v>33060</v>
      </c>
      <c r="N982" s="7" t="s">
        <v>47</v>
      </c>
      <c r="O982" s="7">
        <v>10</v>
      </c>
      <c r="P982" s="7" t="s">
        <v>105</v>
      </c>
      <c r="Q982" s="7">
        <v>87000</v>
      </c>
      <c r="S982" s="7" t="s">
        <v>16479</v>
      </c>
      <c r="U982" s="7">
        <v>69</v>
      </c>
      <c r="V982" s="7">
        <v>201903</v>
      </c>
    </row>
    <row r="983" spans="3:22" ht="16.5" customHeight="1">
      <c r="C983" s="8">
        <v>4098261710</v>
      </c>
      <c r="D983" s="7">
        <v>2458306</v>
      </c>
      <c r="E983" s="12"/>
      <c r="G983" s="7" t="s">
        <v>37084</v>
      </c>
      <c r="H983" s="7" t="s">
        <v>37085</v>
      </c>
      <c r="I983" s="7" t="s">
        <v>32733</v>
      </c>
      <c r="J983" s="7" t="s">
        <v>37086</v>
      </c>
      <c r="K983" s="7" t="s">
        <v>37087</v>
      </c>
      <c r="L983" s="7" t="s">
        <v>45</v>
      </c>
      <c r="M983" s="7" t="s">
        <v>33060</v>
      </c>
      <c r="N983" s="7" t="s">
        <v>47</v>
      </c>
      <c r="O983" s="7">
        <v>10</v>
      </c>
      <c r="P983" s="7" t="s">
        <v>105</v>
      </c>
      <c r="Q983" s="7">
        <v>87000</v>
      </c>
      <c r="S983" s="7" t="s">
        <v>16479</v>
      </c>
      <c r="T983" s="7">
        <v>20021201</v>
      </c>
      <c r="U983" s="7">
        <v>58</v>
      </c>
      <c r="V983" s="7">
        <v>201903</v>
      </c>
    </row>
    <row r="984" spans="3:22" ht="16.5" customHeight="1">
      <c r="C984" s="8">
        <v>6208204688</v>
      </c>
      <c r="D984" s="7">
        <v>3139379</v>
      </c>
      <c r="E984" s="12"/>
      <c r="G984" s="7" t="s">
        <v>37088</v>
      </c>
      <c r="H984" s="7" t="s">
        <v>37089</v>
      </c>
      <c r="I984" s="7" t="s">
        <v>37090</v>
      </c>
      <c r="J984" s="7" t="s">
        <v>37091</v>
      </c>
      <c r="K984" s="7" t="s">
        <v>37092</v>
      </c>
      <c r="L984" s="7" t="s">
        <v>45</v>
      </c>
      <c r="M984" s="7" t="s">
        <v>33060</v>
      </c>
      <c r="N984" s="7" t="s">
        <v>47</v>
      </c>
      <c r="O984" s="7">
        <v>10</v>
      </c>
      <c r="P984" s="7" t="s">
        <v>105</v>
      </c>
      <c r="Q984" s="7">
        <v>87000</v>
      </c>
      <c r="S984" s="7" t="s">
        <v>16479</v>
      </c>
      <c r="T984" s="7">
        <v>20041101</v>
      </c>
      <c r="U984" s="7">
        <v>81</v>
      </c>
      <c r="V984" s="7">
        <v>201903</v>
      </c>
    </row>
    <row r="985" spans="3:22" ht="16.5" customHeight="1">
      <c r="C985" s="8">
        <v>4078260433</v>
      </c>
      <c r="D985" s="7">
        <v>7574333</v>
      </c>
      <c r="E985" s="12"/>
      <c r="G985" s="7" t="s">
        <v>37093</v>
      </c>
      <c r="H985" s="7" t="s">
        <v>6129</v>
      </c>
      <c r="I985" s="7" t="s">
        <v>37094</v>
      </c>
      <c r="J985" s="7" t="s">
        <v>37095</v>
      </c>
      <c r="K985" s="7" t="s">
        <v>37096</v>
      </c>
      <c r="L985" s="7" t="s">
        <v>45</v>
      </c>
      <c r="M985" s="7" t="s">
        <v>33060</v>
      </c>
      <c r="N985" s="7" t="s">
        <v>47</v>
      </c>
      <c r="O985" s="7">
        <v>10</v>
      </c>
      <c r="P985" s="7" t="s">
        <v>105</v>
      </c>
      <c r="Q985" s="7">
        <v>87000</v>
      </c>
      <c r="S985" s="7" t="s">
        <v>16479</v>
      </c>
      <c r="U985" s="7">
        <v>63</v>
      </c>
      <c r="V985" s="7">
        <v>202211</v>
      </c>
    </row>
    <row r="986" spans="3:22" ht="16.5" customHeight="1">
      <c r="C986" s="8">
        <v>4178204160</v>
      </c>
      <c r="D986" s="7">
        <v>3113087</v>
      </c>
      <c r="E986" s="12"/>
      <c r="G986" s="7" t="s">
        <v>37097</v>
      </c>
      <c r="H986" s="7" t="s">
        <v>37098</v>
      </c>
      <c r="I986" s="7" t="s">
        <v>37099</v>
      </c>
      <c r="J986" s="7" t="s">
        <v>37100</v>
      </c>
      <c r="K986" s="7" t="s">
        <v>37101</v>
      </c>
      <c r="L986" s="7" t="s">
        <v>45</v>
      </c>
      <c r="M986" s="7" t="s">
        <v>33060</v>
      </c>
      <c r="N986" s="7" t="s">
        <v>47</v>
      </c>
      <c r="O986" s="7">
        <v>10</v>
      </c>
      <c r="P986" s="7" t="s">
        <v>105</v>
      </c>
      <c r="Q986" s="7">
        <v>87000</v>
      </c>
      <c r="S986" s="7" t="s">
        <v>16479</v>
      </c>
      <c r="T986" s="7">
        <v>19980501</v>
      </c>
      <c r="U986" s="7">
        <v>112</v>
      </c>
      <c r="V986" s="7">
        <v>201903</v>
      </c>
    </row>
    <row r="987" spans="3:22" ht="16.5" customHeight="1">
      <c r="C987" s="8">
        <v>5058203885</v>
      </c>
      <c r="D987" s="7">
        <v>3118686</v>
      </c>
      <c r="E987" s="12"/>
      <c r="G987" s="7" t="s">
        <v>37102</v>
      </c>
      <c r="H987" s="7" t="s">
        <v>1784</v>
      </c>
      <c r="I987" s="7" t="s">
        <v>6163</v>
      </c>
      <c r="J987" s="7" t="s">
        <v>37103</v>
      </c>
      <c r="K987" s="7" t="s">
        <v>37104</v>
      </c>
      <c r="L987" s="7" t="s">
        <v>45</v>
      </c>
      <c r="M987" s="7" t="s">
        <v>33060</v>
      </c>
      <c r="N987" s="7" t="s">
        <v>47</v>
      </c>
      <c r="O987" s="7">
        <v>10</v>
      </c>
      <c r="P987" s="7" t="s">
        <v>105</v>
      </c>
      <c r="Q987" s="7">
        <v>87000</v>
      </c>
      <c r="S987" s="7" t="s">
        <v>16479</v>
      </c>
      <c r="U987" s="7">
        <v>110</v>
      </c>
      <c r="V987" s="7">
        <v>201903</v>
      </c>
    </row>
    <row r="988" spans="3:22" ht="16.5" customHeight="1">
      <c r="C988" s="8">
        <v>2168201269</v>
      </c>
      <c r="D988" s="7">
        <v>3090694</v>
      </c>
      <c r="E988" s="12"/>
      <c r="G988" s="7" t="s">
        <v>37105</v>
      </c>
      <c r="H988" s="7" t="s">
        <v>37106</v>
      </c>
      <c r="I988" s="7" t="s">
        <v>6163</v>
      </c>
      <c r="J988" s="7" t="s">
        <v>37107</v>
      </c>
      <c r="K988" s="7" t="s">
        <v>37108</v>
      </c>
      <c r="L988" s="7" t="s">
        <v>45</v>
      </c>
      <c r="M988" s="7" t="s">
        <v>33060</v>
      </c>
      <c r="N988" s="7" t="s">
        <v>47</v>
      </c>
      <c r="O988" s="7">
        <v>10</v>
      </c>
      <c r="P988" s="7" t="s">
        <v>105</v>
      </c>
      <c r="Q988" s="7">
        <v>87000</v>
      </c>
      <c r="S988" s="7" t="s">
        <v>16479</v>
      </c>
      <c r="T988" s="7">
        <v>19951201</v>
      </c>
      <c r="U988" s="7">
        <v>90</v>
      </c>
      <c r="V988" s="7">
        <v>201903</v>
      </c>
    </row>
    <row r="989" spans="3:22" ht="16.5" customHeight="1">
      <c r="C989" s="8">
        <v>2178203450</v>
      </c>
      <c r="D989" s="7">
        <v>2545084</v>
      </c>
      <c r="E989" s="12"/>
      <c r="G989" s="7" t="s">
        <v>37109</v>
      </c>
      <c r="H989" s="7" t="s">
        <v>37110</v>
      </c>
      <c r="I989" s="7" t="s">
        <v>6163</v>
      </c>
      <c r="J989" s="7" t="s">
        <v>37111</v>
      </c>
      <c r="K989" s="7" t="s">
        <v>37112</v>
      </c>
      <c r="L989" s="7" t="s">
        <v>45</v>
      </c>
      <c r="M989" s="7" t="s">
        <v>33060</v>
      </c>
      <c r="N989" s="7" t="s">
        <v>47</v>
      </c>
      <c r="O989" s="7">
        <v>10</v>
      </c>
      <c r="P989" s="7" t="s">
        <v>105</v>
      </c>
      <c r="Q989" s="7">
        <v>87000</v>
      </c>
      <c r="S989" s="7" t="s">
        <v>16479</v>
      </c>
      <c r="U989" s="7">
        <v>65</v>
      </c>
      <c r="V989" s="7">
        <v>201903</v>
      </c>
    </row>
    <row r="990" spans="3:22" ht="16.5" customHeight="1">
      <c r="C990" s="8">
        <v>6108207747</v>
      </c>
      <c r="D990" s="7">
        <v>3132623</v>
      </c>
      <c r="E990" s="12"/>
      <c r="G990" s="7" t="s">
        <v>37113</v>
      </c>
      <c r="H990" s="7" t="s">
        <v>37114</v>
      </c>
      <c r="I990" s="7" t="s">
        <v>6163</v>
      </c>
      <c r="J990" s="7" t="s">
        <v>37115</v>
      </c>
      <c r="K990" s="7" t="s">
        <v>37116</v>
      </c>
      <c r="L990" s="7" t="s">
        <v>45</v>
      </c>
      <c r="M990" s="7" t="s">
        <v>33060</v>
      </c>
      <c r="N990" s="7" t="s">
        <v>47</v>
      </c>
      <c r="O990" s="7">
        <v>10</v>
      </c>
      <c r="P990" s="7" t="s">
        <v>105</v>
      </c>
      <c r="Q990" s="7">
        <v>87000</v>
      </c>
      <c r="S990" s="7" t="s">
        <v>16479</v>
      </c>
      <c r="T990" s="7">
        <v>20001001</v>
      </c>
      <c r="U990" s="7">
        <v>82</v>
      </c>
      <c r="V990" s="7">
        <v>201903</v>
      </c>
    </row>
    <row r="991" spans="3:22" ht="16.5" customHeight="1">
      <c r="C991" s="8">
        <v>1378201549</v>
      </c>
      <c r="D991" s="7">
        <v>3078246</v>
      </c>
      <c r="E991" s="12"/>
      <c r="G991" s="7" t="s">
        <v>37117</v>
      </c>
      <c r="H991" s="7" t="s">
        <v>37118</v>
      </c>
      <c r="I991" s="7" t="s">
        <v>37119</v>
      </c>
      <c r="J991" s="7" t="s">
        <v>37120</v>
      </c>
      <c r="K991" s="7" t="s">
        <v>37121</v>
      </c>
      <c r="L991" s="7" t="s">
        <v>45</v>
      </c>
      <c r="M991" s="7" t="s">
        <v>33060</v>
      </c>
      <c r="N991" s="7" t="s">
        <v>47</v>
      </c>
      <c r="O991" s="7">
        <v>10</v>
      </c>
      <c r="P991" s="7" t="s">
        <v>105</v>
      </c>
      <c r="Q991" s="7">
        <v>87000</v>
      </c>
      <c r="S991" s="7" t="s">
        <v>16479</v>
      </c>
      <c r="U991" s="7">
        <v>128</v>
      </c>
      <c r="V991" s="7">
        <v>200803</v>
      </c>
    </row>
    <row r="992" spans="3:22" ht="16.5" customHeight="1">
      <c r="C992" s="8">
        <v>2248204350</v>
      </c>
      <c r="D992" s="7">
        <v>3093714</v>
      </c>
      <c r="E992" s="12"/>
      <c r="G992" s="7" t="s">
        <v>37122</v>
      </c>
      <c r="H992" s="7" t="s">
        <v>13269</v>
      </c>
      <c r="I992" s="7" t="s">
        <v>6163</v>
      </c>
      <c r="J992" s="7" t="s">
        <v>37123</v>
      </c>
      <c r="K992" s="7" t="s">
        <v>37124</v>
      </c>
      <c r="L992" s="7" t="s">
        <v>45</v>
      </c>
      <c r="M992" s="7" t="s">
        <v>33060</v>
      </c>
      <c r="N992" s="7" t="s">
        <v>47</v>
      </c>
      <c r="O992" s="7">
        <v>10</v>
      </c>
      <c r="P992" s="7" t="s">
        <v>105</v>
      </c>
      <c r="Q992" s="7">
        <v>87000</v>
      </c>
      <c r="S992" s="7" t="s">
        <v>16479</v>
      </c>
      <c r="T992" s="7">
        <v>19921001</v>
      </c>
      <c r="U992" s="7">
        <v>53</v>
      </c>
      <c r="V992" s="7">
        <v>201903</v>
      </c>
    </row>
    <row r="993" spans="3:22" ht="16.5" customHeight="1">
      <c r="C993" s="8">
        <v>6168211900</v>
      </c>
      <c r="D993" s="7">
        <v>3136856</v>
      </c>
      <c r="E993" s="12"/>
      <c r="G993" s="7" t="s">
        <v>37125</v>
      </c>
      <c r="H993" s="7" t="s">
        <v>37126</v>
      </c>
      <c r="I993" s="7" t="s">
        <v>37127</v>
      </c>
      <c r="J993" s="7" t="s">
        <v>37128</v>
      </c>
      <c r="K993" s="7" t="s">
        <v>37129</v>
      </c>
      <c r="L993" s="7" t="s">
        <v>45</v>
      </c>
      <c r="M993" s="7" t="s">
        <v>33060</v>
      </c>
      <c r="N993" s="7" t="s">
        <v>47</v>
      </c>
      <c r="O993" s="7">
        <v>10</v>
      </c>
      <c r="P993" s="7" t="s">
        <v>105</v>
      </c>
      <c r="Q993" s="7">
        <v>87000</v>
      </c>
      <c r="S993" s="7" t="s">
        <v>16479</v>
      </c>
      <c r="T993" s="7">
        <v>19980301</v>
      </c>
      <c r="U993" s="7">
        <v>59</v>
      </c>
      <c r="V993" s="7">
        <v>200803</v>
      </c>
    </row>
    <row r="994" spans="3:22" ht="16.5" customHeight="1">
      <c r="C994" s="8">
        <v>6138205786</v>
      </c>
      <c r="D994" s="7">
        <v>3134561</v>
      </c>
      <c r="E994" s="12"/>
      <c r="G994" s="7" t="s">
        <v>37130</v>
      </c>
      <c r="H994" s="7" t="s">
        <v>37131</v>
      </c>
      <c r="I994" s="7" t="s">
        <v>37132</v>
      </c>
      <c r="J994" s="7" t="s">
        <v>37133</v>
      </c>
      <c r="K994" s="7" t="s">
        <v>37134</v>
      </c>
      <c r="L994" s="7" t="s">
        <v>45</v>
      </c>
      <c r="M994" s="7" t="s">
        <v>33060</v>
      </c>
      <c r="N994" s="7" t="s">
        <v>47</v>
      </c>
      <c r="O994" s="7">
        <v>10</v>
      </c>
      <c r="P994" s="7" t="s">
        <v>105</v>
      </c>
      <c r="Q994" s="7">
        <v>87000</v>
      </c>
      <c r="S994" s="7" t="s">
        <v>16479</v>
      </c>
      <c r="U994" s="7">
        <v>59</v>
      </c>
      <c r="V994" s="7">
        <v>200803</v>
      </c>
    </row>
    <row r="995" spans="3:22" ht="16.5" customHeight="1">
      <c r="C995" s="8">
        <v>1098260733</v>
      </c>
      <c r="D995" s="7">
        <v>3056750</v>
      </c>
      <c r="E995" s="12"/>
      <c r="G995" s="7" t="s">
        <v>37135</v>
      </c>
      <c r="H995" s="7" t="s">
        <v>8269</v>
      </c>
      <c r="I995" s="7" t="s">
        <v>37136</v>
      </c>
      <c r="J995" s="7" t="s">
        <v>37137</v>
      </c>
      <c r="K995" s="7" t="s">
        <v>37138</v>
      </c>
      <c r="L995" s="7" t="s">
        <v>45</v>
      </c>
      <c r="M995" s="7" t="s">
        <v>33060</v>
      </c>
      <c r="N995" s="7" t="s">
        <v>47</v>
      </c>
      <c r="O995" s="7">
        <v>10</v>
      </c>
      <c r="P995" s="7" t="s">
        <v>105</v>
      </c>
      <c r="Q995" s="7">
        <v>87000</v>
      </c>
      <c r="S995" s="7" t="s">
        <v>16479</v>
      </c>
      <c r="U995" s="7">
        <v>58</v>
      </c>
      <c r="V995" s="7">
        <v>201903</v>
      </c>
    </row>
    <row r="996" spans="3:22" ht="16.5" customHeight="1">
      <c r="C996" s="8">
        <v>2108209036</v>
      </c>
      <c r="D996" s="7">
        <v>3086376</v>
      </c>
      <c r="E996" s="12"/>
      <c r="G996" s="7" t="s">
        <v>37139</v>
      </c>
      <c r="H996" s="7" t="s">
        <v>37140</v>
      </c>
      <c r="I996" s="7" t="s">
        <v>37141</v>
      </c>
      <c r="J996" s="7" t="s">
        <v>37142</v>
      </c>
      <c r="K996" s="7" t="s">
        <v>37143</v>
      </c>
      <c r="L996" s="7" t="s">
        <v>45</v>
      </c>
      <c r="M996" s="7" t="s">
        <v>33060</v>
      </c>
      <c r="N996" s="7" t="s">
        <v>47</v>
      </c>
      <c r="O996" s="7">
        <v>10</v>
      </c>
      <c r="P996" s="7" t="s">
        <v>105</v>
      </c>
      <c r="Q996" s="7">
        <v>87000</v>
      </c>
      <c r="S996" s="7" t="s">
        <v>16479</v>
      </c>
      <c r="T996" s="7">
        <v>20020401</v>
      </c>
      <c r="U996" s="7">
        <v>100</v>
      </c>
      <c r="V996" s="7">
        <v>200803</v>
      </c>
    </row>
    <row r="997" spans="3:22" ht="16.5" customHeight="1">
      <c r="C997" s="8">
        <v>5038263970</v>
      </c>
      <c r="D997" s="7">
        <v>3116222</v>
      </c>
      <c r="E997" s="12"/>
      <c r="G997" s="7" t="s">
        <v>37144</v>
      </c>
      <c r="H997" s="7" t="s">
        <v>7340</v>
      </c>
      <c r="I997" s="7" t="s">
        <v>37145</v>
      </c>
      <c r="J997" s="7" t="s">
        <v>37146</v>
      </c>
      <c r="K997" s="7" t="s">
        <v>37147</v>
      </c>
      <c r="L997" s="7" t="s">
        <v>45</v>
      </c>
      <c r="M997" s="7" t="s">
        <v>33060</v>
      </c>
      <c r="N997" s="7" t="s">
        <v>47</v>
      </c>
      <c r="O997" s="7">
        <v>10</v>
      </c>
      <c r="P997" s="7" t="s">
        <v>105</v>
      </c>
      <c r="Q997" s="7">
        <v>87000</v>
      </c>
      <c r="S997" s="7" t="s">
        <v>16479</v>
      </c>
      <c r="T997" s="7">
        <v>20040401</v>
      </c>
      <c r="U997" s="7">
        <v>59</v>
      </c>
      <c r="V997" s="7">
        <v>201903</v>
      </c>
    </row>
    <row r="998" spans="3:22" ht="16.5" customHeight="1">
      <c r="C998" s="8">
        <v>5148208394</v>
      </c>
      <c r="D998" s="7">
        <v>3122404</v>
      </c>
      <c r="E998" s="12"/>
      <c r="G998" s="7" t="s">
        <v>37148</v>
      </c>
      <c r="I998" s="7" t="s">
        <v>37149</v>
      </c>
      <c r="J998" s="7" t="s">
        <v>37150</v>
      </c>
      <c r="K998" s="7" t="s">
        <v>37151</v>
      </c>
      <c r="L998" s="7" t="s">
        <v>45</v>
      </c>
      <c r="M998" s="7" t="s">
        <v>33060</v>
      </c>
      <c r="N998" s="7" t="s">
        <v>47</v>
      </c>
      <c r="O998" s="7">
        <v>10</v>
      </c>
      <c r="P998" s="7" t="s">
        <v>105</v>
      </c>
      <c r="Q998" s="7">
        <v>87000</v>
      </c>
      <c r="S998" s="7" t="s">
        <v>16479</v>
      </c>
      <c r="U998" s="7">
        <v>174</v>
      </c>
      <c r="V998" s="7">
        <v>201605</v>
      </c>
    </row>
    <row r="999" spans="3:22" ht="16.5" customHeight="1">
      <c r="C999" s="8">
        <v>2178261033</v>
      </c>
      <c r="D999" s="7">
        <v>3243382</v>
      </c>
      <c r="E999" s="12"/>
      <c r="G999" s="7" t="s">
        <v>37152</v>
      </c>
      <c r="H999" s="7" t="s">
        <v>20117</v>
      </c>
      <c r="I999" s="7" t="s">
        <v>37153</v>
      </c>
      <c r="J999" s="7" t="s">
        <v>37154</v>
      </c>
      <c r="K999" s="7" t="s">
        <v>37155</v>
      </c>
      <c r="L999" s="7" t="s">
        <v>45</v>
      </c>
      <c r="M999" s="7" t="s">
        <v>33060</v>
      </c>
      <c r="N999" s="7" t="s">
        <v>47</v>
      </c>
      <c r="O999" s="7">
        <v>10</v>
      </c>
      <c r="P999" s="7" t="s">
        <v>105</v>
      </c>
      <c r="Q999" s="7">
        <v>87000</v>
      </c>
      <c r="S999" s="7" t="s">
        <v>16479</v>
      </c>
      <c r="T999" s="7">
        <v>20040801</v>
      </c>
      <c r="U999" s="7">
        <v>58</v>
      </c>
      <c r="V999" s="7">
        <v>201903</v>
      </c>
    </row>
    <row r="1000" spans="3:22" ht="16.5" customHeight="1">
      <c r="C1000" s="8">
        <v>3018271608</v>
      </c>
      <c r="D1000" s="7">
        <v>3095925</v>
      </c>
      <c r="E1000" s="12"/>
      <c r="G1000" s="7" t="s">
        <v>37156</v>
      </c>
      <c r="I1000" s="7" t="s">
        <v>37157</v>
      </c>
      <c r="J1000" s="7" t="s">
        <v>37158</v>
      </c>
      <c r="K1000" s="7" t="s">
        <v>37159</v>
      </c>
      <c r="L1000" s="7" t="s">
        <v>45</v>
      </c>
      <c r="M1000" s="7" t="s">
        <v>33060</v>
      </c>
      <c r="N1000" s="7" t="s">
        <v>47</v>
      </c>
      <c r="O1000" s="7">
        <v>10</v>
      </c>
      <c r="P1000" s="7" t="s">
        <v>105</v>
      </c>
      <c r="Q1000" s="7">
        <v>87000</v>
      </c>
      <c r="S1000" s="7" t="s">
        <v>16479</v>
      </c>
      <c r="T1000" s="7">
        <v>20061204</v>
      </c>
      <c r="U1000" s="7">
        <v>204</v>
      </c>
      <c r="V1000" s="7">
        <v>201903</v>
      </c>
    </row>
    <row r="1001" spans="3:22" ht="16.5" customHeight="1">
      <c r="C1001" s="8">
        <v>1358211788</v>
      </c>
      <c r="D1001" s="7">
        <v>3076429</v>
      </c>
      <c r="E1001" s="12"/>
      <c r="G1001" s="7" t="s">
        <v>37160</v>
      </c>
      <c r="H1001" s="7" t="s">
        <v>37161</v>
      </c>
      <c r="I1001" s="7" t="s">
        <v>33247</v>
      </c>
      <c r="J1001" s="7" t="s">
        <v>37162</v>
      </c>
      <c r="K1001" s="7" t="s">
        <v>37163</v>
      </c>
      <c r="L1001" s="7" t="s">
        <v>45</v>
      </c>
      <c r="M1001" s="7" t="s">
        <v>33060</v>
      </c>
      <c r="N1001" s="7" t="s">
        <v>47</v>
      </c>
      <c r="O1001" s="7">
        <v>10</v>
      </c>
      <c r="P1001" s="7" t="s">
        <v>105</v>
      </c>
      <c r="Q1001" s="7">
        <v>87000</v>
      </c>
      <c r="S1001" s="7" t="s">
        <v>16479</v>
      </c>
      <c r="U1001" s="7">
        <v>181</v>
      </c>
      <c r="V1001" s="7">
        <v>201903</v>
      </c>
    </row>
    <row r="1002" spans="3:22" ht="16.5" customHeight="1">
      <c r="C1002" s="8">
        <v>6168206014</v>
      </c>
      <c r="D1002" s="7">
        <v>3136838</v>
      </c>
      <c r="E1002" s="12"/>
      <c r="G1002" s="7" t="s">
        <v>37164</v>
      </c>
      <c r="H1002" s="7" t="s">
        <v>12595</v>
      </c>
      <c r="I1002" s="7" t="s">
        <v>37165</v>
      </c>
      <c r="J1002" s="7" t="s">
        <v>37166</v>
      </c>
      <c r="K1002" s="7" t="s">
        <v>37167</v>
      </c>
      <c r="L1002" s="7" t="s">
        <v>45</v>
      </c>
      <c r="M1002" s="7" t="s">
        <v>33060</v>
      </c>
      <c r="N1002" s="7" t="s">
        <v>47</v>
      </c>
      <c r="O1002" s="7">
        <v>10</v>
      </c>
      <c r="P1002" s="7" t="s">
        <v>105</v>
      </c>
      <c r="Q1002" s="7">
        <v>87000</v>
      </c>
      <c r="S1002" s="7" t="s">
        <v>16479</v>
      </c>
      <c r="T1002" s="7">
        <v>19891101</v>
      </c>
      <c r="U1002" s="7">
        <v>51</v>
      </c>
      <c r="V1002" s="7">
        <v>201903</v>
      </c>
    </row>
    <row r="1003" spans="3:22" ht="16.5" customHeight="1">
      <c r="C1003" s="8">
        <v>3058220023</v>
      </c>
      <c r="D1003" s="7">
        <v>7456004</v>
      </c>
      <c r="E1003" s="12"/>
      <c r="G1003" s="7" t="s">
        <v>37168</v>
      </c>
      <c r="H1003" s="7" t="s">
        <v>35438</v>
      </c>
      <c r="I1003" s="7" t="s">
        <v>14498</v>
      </c>
      <c r="J1003" s="7" t="s">
        <v>37169</v>
      </c>
      <c r="K1003" s="7" t="s">
        <v>6165</v>
      </c>
      <c r="L1003" s="7" t="s">
        <v>45</v>
      </c>
      <c r="M1003" s="7" t="s">
        <v>33060</v>
      </c>
      <c r="N1003" s="7" t="s">
        <v>47</v>
      </c>
      <c r="O1003" s="7">
        <v>10</v>
      </c>
      <c r="P1003" s="7" t="s">
        <v>105</v>
      </c>
      <c r="Q1003" s="7">
        <v>87000</v>
      </c>
      <c r="S1003" s="7" t="s">
        <v>16479</v>
      </c>
      <c r="U1003" s="7">
        <v>63</v>
      </c>
      <c r="V1003" s="7">
        <v>201903</v>
      </c>
    </row>
    <row r="1004" spans="3:22" ht="16.5" customHeight="1">
      <c r="C1004" s="8">
        <v>5028207015</v>
      </c>
      <c r="D1004" s="7">
        <v>3115013</v>
      </c>
      <c r="E1004" s="12"/>
      <c r="G1004" s="7" t="s">
        <v>37170</v>
      </c>
      <c r="H1004" s="7" t="s">
        <v>37171</v>
      </c>
      <c r="I1004" s="7" t="s">
        <v>33247</v>
      </c>
      <c r="J1004" s="7" t="s">
        <v>37172</v>
      </c>
      <c r="K1004" s="7" t="s">
        <v>37173</v>
      </c>
      <c r="L1004" s="7" t="s">
        <v>45</v>
      </c>
      <c r="M1004" s="7" t="s">
        <v>33060</v>
      </c>
      <c r="N1004" s="7" t="s">
        <v>47</v>
      </c>
      <c r="O1004" s="7">
        <v>10</v>
      </c>
      <c r="P1004" s="7" t="s">
        <v>105</v>
      </c>
      <c r="Q1004" s="7">
        <v>87000</v>
      </c>
      <c r="S1004" s="7" t="s">
        <v>16479</v>
      </c>
      <c r="T1004" s="7">
        <v>19880101</v>
      </c>
      <c r="U1004" s="7">
        <v>55</v>
      </c>
      <c r="V1004" s="7">
        <v>202004</v>
      </c>
    </row>
    <row r="1005" spans="3:22" ht="16.5" customHeight="1">
      <c r="C1005" s="8">
        <v>6138210765</v>
      </c>
      <c r="D1005" s="7">
        <v>3134584</v>
      </c>
      <c r="E1005" s="12"/>
      <c r="G1005" s="7" t="s">
        <v>37174</v>
      </c>
      <c r="H1005" s="7" t="s">
        <v>37175</v>
      </c>
      <c r="I1005" s="7" t="s">
        <v>37176</v>
      </c>
      <c r="J1005" s="7" t="s">
        <v>37177</v>
      </c>
      <c r="K1005" s="7" t="s">
        <v>37178</v>
      </c>
      <c r="L1005" s="7" t="s">
        <v>45</v>
      </c>
      <c r="M1005" s="7" t="s">
        <v>33060</v>
      </c>
      <c r="N1005" s="7" t="s">
        <v>47</v>
      </c>
      <c r="O1005" s="7">
        <v>10</v>
      </c>
      <c r="P1005" s="7" t="s">
        <v>105</v>
      </c>
      <c r="Q1005" s="7">
        <v>87000</v>
      </c>
      <c r="S1005" s="7" t="s">
        <v>16479</v>
      </c>
      <c r="T1005" s="7">
        <v>20060401</v>
      </c>
      <c r="U1005" s="7">
        <v>56</v>
      </c>
      <c r="V1005" s="7">
        <v>201903</v>
      </c>
    </row>
    <row r="1006" spans="3:22" ht="16.5" customHeight="1">
      <c r="C1006" s="8">
        <v>1348264735</v>
      </c>
      <c r="D1006" s="7">
        <v>3074854</v>
      </c>
      <c r="E1006" s="12"/>
      <c r="G1006" s="7" t="s">
        <v>37179</v>
      </c>
      <c r="H1006" s="7" t="s">
        <v>37180</v>
      </c>
      <c r="I1006" s="7" t="s">
        <v>37181</v>
      </c>
      <c r="J1006" s="7" t="s">
        <v>37182</v>
      </c>
      <c r="K1006" s="7" t="s">
        <v>37183</v>
      </c>
      <c r="L1006" s="7" t="s">
        <v>45</v>
      </c>
      <c r="M1006" s="7" t="s">
        <v>33060</v>
      </c>
      <c r="N1006" s="7" t="s">
        <v>47</v>
      </c>
      <c r="O1006" s="7">
        <v>10</v>
      </c>
      <c r="P1006" s="7" t="s">
        <v>105</v>
      </c>
      <c r="Q1006" s="7">
        <v>87000</v>
      </c>
      <c r="S1006" s="7" t="s">
        <v>16479</v>
      </c>
      <c r="T1006" s="7">
        <v>20070215</v>
      </c>
      <c r="U1006" s="7">
        <v>254</v>
      </c>
      <c r="V1006" s="7">
        <v>201903</v>
      </c>
    </row>
    <row r="1007" spans="3:22" ht="16.5" customHeight="1">
      <c r="C1007" s="8">
        <v>5148260819</v>
      </c>
      <c r="D1007" s="7">
        <v>7739009</v>
      </c>
      <c r="E1007" s="12"/>
      <c r="G1007" s="7" t="s">
        <v>37184</v>
      </c>
      <c r="H1007" s="7" t="s">
        <v>37185</v>
      </c>
      <c r="I1007" s="7" t="s">
        <v>37186</v>
      </c>
      <c r="J1007" s="7" t="s">
        <v>37187</v>
      </c>
      <c r="K1007" s="7" t="s">
        <v>37188</v>
      </c>
      <c r="L1007" s="7" t="s">
        <v>45</v>
      </c>
      <c r="M1007" s="7" t="s">
        <v>33060</v>
      </c>
      <c r="N1007" s="7" t="s">
        <v>47</v>
      </c>
      <c r="O1007" s="7">
        <v>10</v>
      </c>
      <c r="P1007" s="7" t="s">
        <v>105</v>
      </c>
      <c r="Q1007" s="7">
        <v>87000</v>
      </c>
      <c r="S1007" s="7" t="s">
        <v>16479</v>
      </c>
      <c r="U1007" s="7">
        <v>75</v>
      </c>
      <c r="V1007" s="7">
        <v>201903</v>
      </c>
    </row>
    <row r="1008" spans="3:22" ht="16.5" customHeight="1">
      <c r="C1008" s="8">
        <v>4108215685</v>
      </c>
      <c r="D1008" s="7">
        <v>3110482</v>
      </c>
      <c r="E1008" s="12"/>
      <c r="G1008" s="7" t="s">
        <v>37189</v>
      </c>
      <c r="H1008" s="7" t="s">
        <v>37190</v>
      </c>
      <c r="I1008" s="7" t="s">
        <v>37191</v>
      </c>
      <c r="J1008" s="7" t="s">
        <v>37192</v>
      </c>
      <c r="K1008" s="7" t="s">
        <v>37193</v>
      </c>
      <c r="L1008" s="7" t="s">
        <v>45</v>
      </c>
      <c r="M1008" s="7" t="s">
        <v>33060</v>
      </c>
      <c r="N1008" s="7" t="s">
        <v>47</v>
      </c>
      <c r="O1008" s="7">
        <v>10</v>
      </c>
      <c r="P1008" s="7" t="s">
        <v>105</v>
      </c>
      <c r="Q1008" s="7">
        <v>87000</v>
      </c>
      <c r="S1008" s="7" t="s">
        <v>16479</v>
      </c>
      <c r="T1008" s="7">
        <v>20100419</v>
      </c>
      <c r="U1008" s="7">
        <v>79</v>
      </c>
      <c r="V1008" s="7">
        <v>201903</v>
      </c>
    </row>
    <row r="1009" spans="3:22" ht="16.5" customHeight="1">
      <c r="C1009" s="8">
        <v>5078261334</v>
      </c>
      <c r="D1009" s="7">
        <v>3119893</v>
      </c>
      <c r="E1009" s="12"/>
      <c r="G1009" s="7" t="s">
        <v>37194</v>
      </c>
      <c r="H1009" s="7" t="s">
        <v>37195</v>
      </c>
      <c r="I1009" s="7" t="s">
        <v>32966</v>
      </c>
      <c r="J1009" s="7" t="s">
        <v>37196</v>
      </c>
      <c r="K1009" s="7" t="s">
        <v>37197</v>
      </c>
      <c r="L1009" s="7" t="s">
        <v>45</v>
      </c>
      <c r="M1009" s="7" t="s">
        <v>33060</v>
      </c>
      <c r="N1009" s="7" t="s">
        <v>47</v>
      </c>
      <c r="O1009" s="7">
        <v>10</v>
      </c>
      <c r="P1009" s="7" t="s">
        <v>105</v>
      </c>
      <c r="Q1009" s="7">
        <v>87000</v>
      </c>
      <c r="S1009" s="7" t="s">
        <v>16479</v>
      </c>
      <c r="T1009" s="7">
        <v>20040401</v>
      </c>
      <c r="U1009" s="7">
        <v>68</v>
      </c>
      <c r="V1009" s="7">
        <v>201903</v>
      </c>
    </row>
    <row r="1010" spans="3:22" ht="16.5" customHeight="1">
      <c r="C1010" s="8">
        <v>4158211122</v>
      </c>
      <c r="D1010" s="7">
        <v>3111996</v>
      </c>
      <c r="E1010" s="12"/>
      <c r="G1010" s="7" t="s">
        <v>37198</v>
      </c>
      <c r="H1010" s="7" t="s">
        <v>37199</v>
      </c>
      <c r="I1010" s="7" t="s">
        <v>37200</v>
      </c>
      <c r="J1010" s="7" t="s">
        <v>37201</v>
      </c>
      <c r="K1010" s="7" t="s">
        <v>37202</v>
      </c>
      <c r="L1010" s="7" t="s">
        <v>45</v>
      </c>
      <c r="M1010" s="7" t="s">
        <v>33060</v>
      </c>
      <c r="N1010" s="7" t="s">
        <v>47</v>
      </c>
      <c r="O1010" s="7">
        <v>10</v>
      </c>
      <c r="P1010" s="7" t="s">
        <v>105</v>
      </c>
      <c r="Q1010" s="7">
        <v>87000</v>
      </c>
      <c r="S1010" s="7" t="s">
        <v>16479</v>
      </c>
      <c r="T1010" s="7">
        <v>20001201</v>
      </c>
      <c r="U1010" s="7">
        <v>62</v>
      </c>
      <c r="V1010" s="7">
        <v>201903</v>
      </c>
    </row>
    <row r="1011" spans="3:22" ht="16.5" customHeight="1">
      <c r="C1011" s="8">
        <v>2178204600</v>
      </c>
      <c r="D1011" s="7">
        <v>3091049</v>
      </c>
      <c r="E1011" s="12"/>
      <c r="G1011" s="7" t="s">
        <v>37203</v>
      </c>
      <c r="H1011" s="7" t="s">
        <v>37204</v>
      </c>
      <c r="I1011" s="7" t="s">
        <v>37205</v>
      </c>
      <c r="J1011" s="7" t="s">
        <v>37206</v>
      </c>
      <c r="K1011" s="7" t="s">
        <v>37207</v>
      </c>
      <c r="L1011" s="7" t="s">
        <v>45</v>
      </c>
      <c r="M1011" s="7" t="s">
        <v>33060</v>
      </c>
      <c r="N1011" s="7" t="s">
        <v>47</v>
      </c>
      <c r="O1011" s="7">
        <v>10</v>
      </c>
      <c r="P1011" s="7" t="s">
        <v>105</v>
      </c>
      <c r="Q1011" s="7">
        <v>87000</v>
      </c>
      <c r="S1011" s="7" t="s">
        <v>16479</v>
      </c>
      <c r="T1011" s="7">
        <v>20060401</v>
      </c>
      <c r="U1011" s="7">
        <v>71</v>
      </c>
      <c r="V1011" s="7">
        <v>201903</v>
      </c>
    </row>
    <row r="1012" spans="3:22" ht="16.5" customHeight="1">
      <c r="C1012" s="8">
        <v>5058206806</v>
      </c>
      <c r="D1012" s="7">
        <v>3118693</v>
      </c>
      <c r="E1012" s="12"/>
      <c r="G1012" s="7" t="s">
        <v>37208</v>
      </c>
      <c r="H1012" s="7" t="s">
        <v>37209</v>
      </c>
      <c r="I1012" s="7" t="s">
        <v>37210</v>
      </c>
      <c r="J1012" s="7" t="s">
        <v>37211</v>
      </c>
      <c r="K1012" s="7" t="s">
        <v>37212</v>
      </c>
      <c r="L1012" s="7" t="s">
        <v>45</v>
      </c>
      <c r="M1012" s="7" t="s">
        <v>33060</v>
      </c>
      <c r="N1012" s="7" t="s">
        <v>47</v>
      </c>
      <c r="O1012" s="7">
        <v>10</v>
      </c>
      <c r="P1012" s="7" t="s">
        <v>105</v>
      </c>
      <c r="Q1012" s="7">
        <v>87000</v>
      </c>
      <c r="S1012" s="7" t="s">
        <v>16479</v>
      </c>
      <c r="T1012" s="7">
        <v>20040101</v>
      </c>
      <c r="U1012" s="7">
        <v>81</v>
      </c>
      <c r="V1012" s="7">
        <v>201903</v>
      </c>
    </row>
    <row r="1013" spans="3:22" ht="16.5" customHeight="1">
      <c r="C1013" s="8">
        <v>2108269086</v>
      </c>
      <c r="D1013" s="7">
        <v>3086405</v>
      </c>
      <c r="E1013" s="12"/>
      <c r="G1013" s="7" t="s">
        <v>37213</v>
      </c>
      <c r="I1013" s="7" t="s">
        <v>6163</v>
      </c>
      <c r="J1013" s="7" t="s">
        <v>37214</v>
      </c>
      <c r="K1013" s="7" t="s">
        <v>37215</v>
      </c>
      <c r="L1013" s="7" t="s">
        <v>45</v>
      </c>
      <c r="M1013" s="7" t="s">
        <v>33060</v>
      </c>
      <c r="N1013" s="7" t="s">
        <v>47</v>
      </c>
      <c r="O1013" s="7">
        <v>10</v>
      </c>
      <c r="P1013" s="7" t="s">
        <v>105</v>
      </c>
      <c r="Q1013" s="7">
        <v>87000</v>
      </c>
      <c r="S1013" s="7" t="s">
        <v>16479</v>
      </c>
      <c r="T1013" s="7">
        <v>20061201</v>
      </c>
      <c r="U1013" s="7">
        <v>74</v>
      </c>
      <c r="V1013" s="7">
        <v>201903</v>
      </c>
    </row>
    <row r="1014" spans="3:22" ht="16.5" customHeight="1">
      <c r="C1014" s="8">
        <v>5118203541</v>
      </c>
      <c r="D1014" s="7">
        <v>3120544</v>
      </c>
      <c r="E1014" s="12"/>
      <c r="G1014" s="7" t="s">
        <v>37216</v>
      </c>
      <c r="H1014" s="7" t="s">
        <v>5325</v>
      </c>
      <c r="I1014" s="7" t="s">
        <v>37217</v>
      </c>
      <c r="J1014" s="7" t="s">
        <v>37218</v>
      </c>
      <c r="K1014" s="7" t="s">
        <v>37219</v>
      </c>
      <c r="L1014" s="7" t="s">
        <v>45</v>
      </c>
      <c r="M1014" s="7" t="s">
        <v>33060</v>
      </c>
      <c r="N1014" s="7" t="s">
        <v>47</v>
      </c>
      <c r="O1014" s="7">
        <v>10</v>
      </c>
      <c r="P1014" s="7" t="s">
        <v>105</v>
      </c>
      <c r="Q1014" s="7">
        <v>87000</v>
      </c>
      <c r="S1014" s="7" t="s">
        <v>16479</v>
      </c>
      <c r="T1014" s="7">
        <v>20020614</v>
      </c>
      <c r="U1014" s="7">
        <v>62</v>
      </c>
      <c r="V1014" s="7">
        <v>201903</v>
      </c>
    </row>
    <row r="1015" spans="3:22" ht="16.5" customHeight="1">
      <c r="C1015" s="8">
        <v>4028281919</v>
      </c>
      <c r="D1015" s="7">
        <v>8604383</v>
      </c>
      <c r="E1015" s="12"/>
      <c r="G1015" s="7" t="s">
        <v>37220</v>
      </c>
      <c r="H1015" s="7" t="s">
        <v>13694</v>
      </c>
      <c r="I1015" s="7" t="s">
        <v>37221</v>
      </c>
      <c r="J1015" s="7" t="s">
        <v>37222</v>
      </c>
      <c r="K1015" s="7" t="s">
        <v>5926</v>
      </c>
      <c r="L1015" s="7" t="s">
        <v>45</v>
      </c>
      <c r="M1015" s="7" t="s">
        <v>33060</v>
      </c>
      <c r="N1015" s="7" t="s">
        <v>47</v>
      </c>
      <c r="O1015" s="7">
        <v>10</v>
      </c>
      <c r="P1015" s="7" t="s">
        <v>105</v>
      </c>
      <c r="Q1015" s="7">
        <v>87000</v>
      </c>
      <c r="S1015" s="7" t="s">
        <v>16479</v>
      </c>
      <c r="U1015" s="7">
        <v>199</v>
      </c>
      <c r="V1015" s="7">
        <v>202211</v>
      </c>
    </row>
    <row r="1016" spans="3:22" ht="16.5" customHeight="1">
      <c r="C1016" s="8">
        <v>3128210178</v>
      </c>
      <c r="D1016" s="7">
        <v>7490604</v>
      </c>
      <c r="E1016" s="12"/>
      <c r="G1016" s="7" t="s">
        <v>37223</v>
      </c>
      <c r="H1016" s="7" t="s">
        <v>37224</v>
      </c>
      <c r="I1016" s="7" t="s">
        <v>14498</v>
      </c>
      <c r="J1016" s="7" t="s">
        <v>37225</v>
      </c>
      <c r="K1016" s="7" t="s">
        <v>37226</v>
      </c>
      <c r="L1016" s="7" t="s">
        <v>45</v>
      </c>
      <c r="M1016" s="7" t="s">
        <v>33060</v>
      </c>
      <c r="N1016" s="7" t="s">
        <v>47</v>
      </c>
      <c r="O1016" s="7">
        <v>10</v>
      </c>
      <c r="P1016" s="7" t="s">
        <v>105</v>
      </c>
      <c r="Q1016" s="7">
        <v>87000</v>
      </c>
      <c r="S1016" s="7" t="s">
        <v>16479</v>
      </c>
      <c r="U1016" s="7">
        <v>103</v>
      </c>
      <c r="V1016" s="7">
        <v>201903</v>
      </c>
    </row>
    <row r="1017" spans="3:22" ht="16.5" customHeight="1">
      <c r="C1017" s="8">
        <v>5108205677</v>
      </c>
      <c r="D1017" s="7">
        <v>3120381</v>
      </c>
      <c r="E1017" s="12"/>
      <c r="G1017" s="7" t="s">
        <v>37227</v>
      </c>
      <c r="H1017" s="7" t="s">
        <v>8263</v>
      </c>
      <c r="I1017" s="7" t="s">
        <v>37228</v>
      </c>
      <c r="J1017" s="7" t="s">
        <v>37229</v>
      </c>
      <c r="K1017" s="7" t="s">
        <v>37230</v>
      </c>
      <c r="L1017" s="7" t="s">
        <v>45</v>
      </c>
      <c r="M1017" s="7" t="s">
        <v>33060</v>
      </c>
      <c r="N1017" s="7" t="s">
        <v>47</v>
      </c>
      <c r="O1017" s="7">
        <v>10</v>
      </c>
      <c r="P1017" s="7" t="s">
        <v>105</v>
      </c>
      <c r="Q1017" s="7">
        <v>87000</v>
      </c>
      <c r="S1017" s="7" t="s">
        <v>16479</v>
      </c>
      <c r="T1017" s="7">
        <v>20050201</v>
      </c>
      <c r="U1017" s="7">
        <v>67</v>
      </c>
      <c r="V1017" s="7">
        <v>201903</v>
      </c>
    </row>
    <row r="1018" spans="3:22" ht="16.5" customHeight="1">
      <c r="C1018" s="8">
        <v>3148206312</v>
      </c>
      <c r="D1018" s="7">
        <v>3102790</v>
      </c>
      <c r="E1018" s="12"/>
      <c r="G1018" s="7" t="s">
        <v>37231</v>
      </c>
      <c r="H1018" s="7" t="s">
        <v>37232</v>
      </c>
      <c r="I1018" s="7" t="s">
        <v>37233</v>
      </c>
      <c r="J1018" s="7" t="s">
        <v>37234</v>
      </c>
      <c r="K1018" s="7" t="s">
        <v>37235</v>
      </c>
      <c r="L1018" s="7" t="s">
        <v>45</v>
      </c>
      <c r="M1018" s="7" t="s">
        <v>33060</v>
      </c>
      <c r="N1018" s="7" t="s">
        <v>47</v>
      </c>
      <c r="O1018" s="7">
        <v>10</v>
      </c>
      <c r="P1018" s="7" t="s">
        <v>105</v>
      </c>
      <c r="Q1018" s="7">
        <v>87000</v>
      </c>
      <c r="S1018" s="7" t="s">
        <v>16479</v>
      </c>
      <c r="T1018" s="7">
        <v>19991201</v>
      </c>
      <c r="U1018" s="7">
        <v>89</v>
      </c>
      <c r="V1018" s="7">
        <v>201903</v>
      </c>
    </row>
    <row r="1019" spans="3:22" ht="16.5" customHeight="1">
      <c r="C1019" s="8">
        <v>4098261762</v>
      </c>
      <c r="D1019" s="7">
        <v>3109309</v>
      </c>
      <c r="E1019" s="12"/>
      <c r="G1019" s="7" t="s">
        <v>37236</v>
      </c>
      <c r="H1019" s="7" t="s">
        <v>37237</v>
      </c>
      <c r="I1019" s="7" t="s">
        <v>37238</v>
      </c>
      <c r="J1019" s="7" t="s">
        <v>37239</v>
      </c>
      <c r="K1019" s="7" t="s">
        <v>37240</v>
      </c>
      <c r="L1019" s="7" t="s">
        <v>45</v>
      </c>
      <c r="M1019" s="7" t="s">
        <v>33060</v>
      </c>
      <c r="N1019" s="7" t="s">
        <v>47</v>
      </c>
      <c r="O1019" s="7">
        <v>10</v>
      </c>
      <c r="P1019" s="7" t="s">
        <v>105</v>
      </c>
      <c r="Q1019" s="7">
        <v>87000</v>
      </c>
      <c r="S1019" s="7" t="s">
        <v>16479</v>
      </c>
      <c r="T1019" s="7">
        <v>20001001</v>
      </c>
      <c r="U1019" s="7">
        <v>68</v>
      </c>
      <c r="V1019" s="7">
        <v>201903</v>
      </c>
    </row>
    <row r="1020" spans="3:22" ht="16.5" customHeight="1">
      <c r="C1020" s="8">
        <v>5028218040</v>
      </c>
      <c r="D1020" s="7">
        <v>3253992</v>
      </c>
      <c r="E1020" s="12"/>
      <c r="G1020" s="7" t="s">
        <v>37241</v>
      </c>
      <c r="H1020" s="7" t="s">
        <v>37242</v>
      </c>
      <c r="I1020" s="7" t="s">
        <v>37243</v>
      </c>
      <c r="J1020" s="7" t="s">
        <v>37244</v>
      </c>
      <c r="K1020" s="7" t="s">
        <v>37245</v>
      </c>
      <c r="L1020" s="7" t="s">
        <v>45</v>
      </c>
      <c r="M1020" s="7" t="s">
        <v>33060</v>
      </c>
      <c r="N1020" s="7" t="s">
        <v>47</v>
      </c>
      <c r="O1020" s="7">
        <v>10</v>
      </c>
      <c r="P1020" s="7" t="s">
        <v>105</v>
      </c>
      <c r="Q1020" s="7">
        <v>87000</v>
      </c>
      <c r="S1020" s="7" t="s">
        <v>16479</v>
      </c>
      <c r="T1020" s="7">
        <v>20080801</v>
      </c>
      <c r="U1020" s="7">
        <v>88</v>
      </c>
      <c r="V1020" s="7">
        <v>201903</v>
      </c>
    </row>
    <row r="1021" spans="3:22" ht="16.5" customHeight="1">
      <c r="C1021" s="8">
        <v>5028263185</v>
      </c>
      <c r="D1021" s="7">
        <v>3115052</v>
      </c>
      <c r="E1021" s="12"/>
      <c r="G1021" s="7" t="s">
        <v>37246</v>
      </c>
      <c r="H1021" s="7" t="s">
        <v>37247</v>
      </c>
      <c r="I1021" s="7" t="s">
        <v>37248</v>
      </c>
      <c r="J1021" s="7" t="s">
        <v>37249</v>
      </c>
      <c r="K1021" s="7" t="s">
        <v>37250</v>
      </c>
      <c r="L1021" s="7" t="s">
        <v>45</v>
      </c>
      <c r="M1021" s="7" t="s">
        <v>33060</v>
      </c>
      <c r="N1021" s="7" t="s">
        <v>47</v>
      </c>
      <c r="O1021" s="7">
        <v>10</v>
      </c>
      <c r="P1021" s="7" t="s">
        <v>105</v>
      </c>
      <c r="Q1021" s="7">
        <v>87000</v>
      </c>
      <c r="S1021" s="7" t="s">
        <v>16479</v>
      </c>
      <c r="T1021" s="7">
        <v>20040301</v>
      </c>
      <c r="U1021" s="7">
        <v>57</v>
      </c>
      <c r="V1021" s="7">
        <v>201903</v>
      </c>
    </row>
    <row r="1022" spans="3:22" ht="16.5" customHeight="1">
      <c r="C1022" s="8">
        <v>4088214908</v>
      </c>
      <c r="D1022" s="7">
        <v>3108346</v>
      </c>
      <c r="E1022" s="12"/>
      <c r="G1022" s="7" t="s">
        <v>37251</v>
      </c>
      <c r="H1022" s="7" t="s">
        <v>37252</v>
      </c>
      <c r="I1022" s="7" t="s">
        <v>6163</v>
      </c>
      <c r="K1022" s="7" t="s">
        <v>37253</v>
      </c>
      <c r="L1022" s="7" t="s">
        <v>45</v>
      </c>
      <c r="M1022" s="7" t="s">
        <v>33060</v>
      </c>
      <c r="N1022" s="7" t="s">
        <v>47</v>
      </c>
      <c r="O1022" s="7">
        <v>10</v>
      </c>
      <c r="P1022" s="7" t="s">
        <v>105</v>
      </c>
      <c r="Q1022" s="7">
        <v>87000</v>
      </c>
      <c r="S1022" s="7" t="s">
        <v>16479</v>
      </c>
      <c r="T1022" s="7">
        <v>20021001</v>
      </c>
      <c r="U1022" s="7">
        <v>98</v>
      </c>
      <c r="V1022" s="7">
        <v>201903</v>
      </c>
    </row>
    <row r="1023" spans="3:22" ht="16.5" customHeight="1">
      <c r="C1023" s="8">
        <v>1278263209</v>
      </c>
      <c r="D1023" s="7">
        <v>3064345</v>
      </c>
      <c r="E1023" s="12"/>
      <c r="G1023" s="7" t="s">
        <v>37254</v>
      </c>
      <c r="H1023" s="7" t="s">
        <v>37255</v>
      </c>
      <c r="I1023" s="7" t="s">
        <v>37256</v>
      </c>
      <c r="J1023" s="7" t="s">
        <v>37257</v>
      </c>
      <c r="K1023" s="7" t="s">
        <v>37258</v>
      </c>
      <c r="L1023" s="7" t="s">
        <v>45</v>
      </c>
      <c r="M1023" s="7" t="s">
        <v>33060</v>
      </c>
      <c r="N1023" s="7" t="s">
        <v>47</v>
      </c>
      <c r="O1023" s="7">
        <v>10</v>
      </c>
      <c r="P1023" s="7" t="s">
        <v>105</v>
      </c>
      <c r="Q1023" s="7">
        <v>87000</v>
      </c>
      <c r="S1023" s="7" t="s">
        <v>16479</v>
      </c>
      <c r="U1023" s="7">
        <v>68</v>
      </c>
      <c r="V1023" s="7">
        <v>201903</v>
      </c>
    </row>
    <row r="1024" spans="3:22" ht="16.5" customHeight="1">
      <c r="C1024" s="8">
        <v>6068260699</v>
      </c>
      <c r="D1024" s="7">
        <v>3127832</v>
      </c>
      <c r="E1024" s="12"/>
      <c r="G1024" s="7" t="s">
        <v>37259</v>
      </c>
      <c r="H1024" s="7" t="s">
        <v>7679</v>
      </c>
      <c r="I1024" s="7" t="s">
        <v>37260</v>
      </c>
      <c r="J1024" s="7" t="s">
        <v>37261</v>
      </c>
      <c r="K1024" s="7" t="s">
        <v>37262</v>
      </c>
      <c r="L1024" s="7" t="s">
        <v>45</v>
      </c>
      <c r="M1024" s="7" t="s">
        <v>33060</v>
      </c>
      <c r="N1024" s="7" t="s">
        <v>47</v>
      </c>
      <c r="O1024" s="7">
        <v>10</v>
      </c>
      <c r="P1024" s="7" t="s">
        <v>105</v>
      </c>
      <c r="Q1024" s="7">
        <v>87000</v>
      </c>
      <c r="S1024" s="7" t="s">
        <v>16479</v>
      </c>
      <c r="T1024" s="7">
        <v>20010601</v>
      </c>
      <c r="U1024" s="7">
        <v>74</v>
      </c>
      <c r="V1024" s="7">
        <v>202004</v>
      </c>
    </row>
    <row r="1025" spans="3:22" ht="16.5" customHeight="1">
      <c r="C1025" s="8">
        <v>1328269087</v>
      </c>
      <c r="D1025" s="7">
        <v>3072073</v>
      </c>
      <c r="E1025" s="12"/>
      <c r="G1025" s="7" t="s">
        <v>37263</v>
      </c>
      <c r="H1025" s="7" t="s">
        <v>12104</v>
      </c>
      <c r="I1025" s="7" t="s">
        <v>37228</v>
      </c>
      <c r="J1025" s="7" t="s">
        <v>37264</v>
      </c>
      <c r="K1025" s="7" t="s">
        <v>37265</v>
      </c>
      <c r="L1025" s="7" t="s">
        <v>45</v>
      </c>
      <c r="M1025" s="7" t="s">
        <v>33060</v>
      </c>
      <c r="N1025" s="7" t="s">
        <v>47</v>
      </c>
      <c r="O1025" s="7">
        <v>10</v>
      </c>
      <c r="P1025" s="7" t="s">
        <v>105</v>
      </c>
      <c r="Q1025" s="7">
        <v>87000</v>
      </c>
      <c r="S1025" s="7" t="s">
        <v>16479</v>
      </c>
      <c r="T1025" s="7">
        <v>20060601</v>
      </c>
      <c r="U1025" s="7">
        <v>52</v>
      </c>
      <c r="V1025" s="7">
        <v>202004</v>
      </c>
    </row>
    <row r="1026" spans="3:22" ht="16.5" customHeight="1">
      <c r="C1026" s="8">
        <v>3058219069</v>
      </c>
      <c r="D1026" s="7">
        <v>7455995</v>
      </c>
      <c r="E1026" s="12"/>
      <c r="G1026" s="7" t="s">
        <v>37266</v>
      </c>
      <c r="H1026" s="7" t="s">
        <v>32865</v>
      </c>
      <c r="I1026" s="7" t="s">
        <v>37267</v>
      </c>
      <c r="J1026" s="7" t="s">
        <v>37268</v>
      </c>
      <c r="K1026" s="7" t="s">
        <v>37269</v>
      </c>
      <c r="L1026" s="7" t="s">
        <v>45</v>
      </c>
      <c r="M1026" s="7" t="s">
        <v>33060</v>
      </c>
      <c r="N1026" s="7" t="s">
        <v>47</v>
      </c>
      <c r="O1026" s="7">
        <v>10</v>
      </c>
      <c r="P1026" s="7" t="s">
        <v>105</v>
      </c>
      <c r="Q1026" s="7">
        <v>87000</v>
      </c>
      <c r="S1026" s="7" t="s">
        <v>16479</v>
      </c>
      <c r="U1026" s="7">
        <v>87</v>
      </c>
      <c r="V1026" s="7">
        <v>202211</v>
      </c>
    </row>
    <row r="1027" spans="3:22" ht="16.5" customHeight="1">
      <c r="C1027" s="8">
        <v>1408263347</v>
      </c>
      <c r="D1027" s="7">
        <v>3080144</v>
      </c>
      <c r="E1027" s="12"/>
      <c r="G1027" s="7" t="s">
        <v>37270</v>
      </c>
      <c r="H1027" s="7" t="s">
        <v>37271</v>
      </c>
      <c r="I1027" s="7" t="s">
        <v>37272</v>
      </c>
      <c r="J1027" s="7" t="s">
        <v>37273</v>
      </c>
      <c r="K1027" s="7" t="s">
        <v>37274</v>
      </c>
      <c r="L1027" s="7" t="s">
        <v>45</v>
      </c>
      <c r="M1027" s="7" t="s">
        <v>33060</v>
      </c>
      <c r="N1027" s="7" t="s">
        <v>47</v>
      </c>
      <c r="O1027" s="7">
        <v>10</v>
      </c>
      <c r="P1027" s="7" t="s">
        <v>105</v>
      </c>
      <c r="Q1027" s="7">
        <v>87000</v>
      </c>
      <c r="S1027" s="7" t="s">
        <v>16479</v>
      </c>
      <c r="U1027" s="7">
        <v>335</v>
      </c>
      <c r="V1027" s="7">
        <v>201903</v>
      </c>
    </row>
    <row r="1028" spans="3:22" ht="16.5" customHeight="1">
      <c r="C1028" s="8">
        <v>1268209139</v>
      </c>
      <c r="D1028" s="7">
        <v>3062720</v>
      </c>
      <c r="E1028" s="12"/>
      <c r="G1028" s="7" t="s">
        <v>37275</v>
      </c>
      <c r="H1028" s="7" t="s">
        <v>37276</v>
      </c>
      <c r="I1028" s="7" t="s">
        <v>37277</v>
      </c>
      <c r="J1028" s="7" t="s">
        <v>37278</v>
      </c>
      <c r="K1028" s="7" t="s">
        <v>37279</v>
      </c>
      <c r="L1028" s="7" t="s">
        <v>45</v>
      </c>
      <c r="M1028" s="7" t="s">
        <v>33060</v>
      </c>
      <c r="N1028" s="7" t="s">
        <v>47</v>
      </c>
      <c r="O1028" s="7">
        <v>10</v>
      </c>
      <c r="P1028" s="7" t="s">
        <v>105</v>
      </c>
      <c r="Q1028" s="7">
        <v>87000</v>
      </c>
      <c r="S1028" s="7" t="s">
        <v>16479</v>
      </c>
      <c r="T1028" s="7">
        <v>20061101</v>
      </c>
      <c r="U1028" s="7">
        <v>51</v>
      </c>
      <c r="V1028" s="7">
        <v>201903</v>
      </c>
    </row>
    <row r="1029" spans="3:22" ht="16.5" customHeight="1">
      <c r="C1029" s="8">
        <v>4048262733</v>
      </c>
      <c r="D1029" s="7">
        <v>3107411</v>
      </c>
      <c r="E1029" s="12"/>
      <c r="G1029" s="7" t="s">
        <v>37280</v>
      </c>
      <c r="H1029" s="7" t="s">
        <v>37281</v>
      </c>
      <c r="I1029" s="7" t="s">
        <v>37282</v>
      </c>
      <c r="J1029" s="7" t="s">
        <v>37283</v>
      </c>
      <c r="K1029" s="7" t="s">
        <v>37284</v>
      </c>
      <c r="L1029" s="7" t="s">
        <v>45</v>
      </c>
      <c r="M1029" s="7" t="s">
        <v>33060</v>
      </c>
      <c r="N1029" s="7" t="s">
        <v>47</v>
      </c>
      <c r="O1029" s="7">
        <v>10</v>
      </c>
      <c r="P1029" s="7" t="s">
        <v>105</v>
      </c>
      <c r="Q1029" s="7">
        <v>87000</v>
      </c>
      <c r="S1029" s="7" t="s">
        <v>16479</v>
      </c>
      <c r="T1029" s="7">
        <v>20060101</v>
      </c>
      <c r="U1029" s="7">
        <v>144</v>
      </c>
      <c r="V1029" s="7">
        <v>200803</v>
      </c>
    </row>
    <row r="1030" spans="3:22" ht="16.5" customHeight="1">
      <c r="C1030" s="8">
        <v>3038264777</v>
      </c>
      <c r="D1030" s="7">
        <v>3096772</v>
      </c>
      <c r="E1030" s="12"/>
      <c r="G1030" s="7" t="s">
        <v>37285</v>
      </c>
      <c r="I1030" s="7" t="s">
        <v>37286</v>
      </c>
      <c r="J1030" s="7" t="s">
        <v>37287</v>
      </c>
      <c r="K1030" s="7" t="s">
        <v>37288</v>
      </c>
      <c r="L1030" s="7" t="s">
        <v>45</v>
      </c>
      <c r="M1030" s="7" t="s">
        <v>33060</v>
      </c>
      <c r="N1030" s="7" t="s">
        <v>47</v>
      </c>
      <c r="O1030" s="7">
        <v>10</v>
      </c>
      <c r="P1030" s="7" t="s">
        <v>105</v>
      </c>
      <c r="Q1030" s="7">
        <v>87000</v>
      </c>
      <c r="S1030" s="7" t="s">
        <v>16479</v>
      </c>
      <c r="T1030" s="7">
        <v>20080303</v>
      </c>
      <c r="U1030" s="7">
        <v>55</v>
      </c>
      <c r="V1030" s="7">
        <v>201903</v>
      </c>
    </row>
    <row r="1031" spans="3:22" ht="16.5" customHeight="1">
      <c r="C1031" s="8">
        <v>4188205143</v>
      </c>
      <c r="D1031" s="7">
        <v>3113637</v>
      </c>
      <c r="E1031" s="12"/>
      <c r="G1031" s="7" t="s">
        <v>37289</v>
      </c>
      <c r="H1031" s="7" t="s">
        <v>37290</v>
      </c>
      <c r="I1031" s="7" t="s">
        <v>37291</v>
      </c>
      <c r="J1031" s="7" t="s">
        <v>37292</v>
      </c>
      <c r="K1031" s="7" t="s">
        <v>37293</v>
      </c>
      <c r="L1031" s="7" t="s">
        <v>45</v>
      </c>
      <c r="M1031" s="7" t="s">
        <v>33060</v>
      </c>
      <c r="N1031" s="7" t="s">
        <v>47</v>
      </c>
      <c r="O1031" s="7">
        <v>10</v>
      </c>
      <c r="P1031" s="7" t="s">
        <v>105</v>
      </c>
      <c r="Q1031" s="7">
        <v>87000</v>
      </c>
      <c r="S1031" s="7" t="s">
        <v>16479</v>
      </c>
      <c r="T1031" s="7">
        <v>20060701</v>
      </c>
      <c r="U1031" s="7">
        <v>54</v>
      </c>
      <c r="V1031" s="7">
        <v>201903</v>
      </c>
    </row>
    <row r="1032" spans="3:22" ht="16.5" customHeight="1">
      <c r="C1032" s="8">
        <v>6038209354</v>
      </c>
      <c r="D1032" s="7">
        <v>3124678</v>
      </c>
      <c r="E1032" s="12"/>
      <c r="G1032" s="7" t="s">
        <v>37294</v>
      </c>
      <c r="H1032" s="7" t="s">
        <v>36566</v>
      </c>
      <c r="I1032" s="7" t="s">
        <v>37295</v>
      </c>
      <c r="J1032" s="7" t="s">
        <v>37296</v>
      </c>
      <c r="K1032" s="7" t="s">
        <v>37297</v>
      </c>
      <c r="L1032" s="7" t="s">
        <v>45</v>
      </c>
      <c r="M1032" s="7" t="s">
        <v>33060</v>
      </c>
      <c r="N1032" s="7" t="s">
        <v>47</v>
      </c>
      <c r="O1032" s="7">
        <v>10</v>
      </c>
      <c r="P1032" s="7" t="s">
        <v>105</v>
      </c>
      <c r="Q1032" s="7">
        <v>87000</v>
      </c>
      <c r="S1032" s="7" t="s">
        <v>16479</v>
      </c>
      <c r="T1032" s="7">
        <v>20070401</v>
      </c>
      <c r="U1032" s="7">
        <v>50</v>
      </c>
      <c r="V1032" s="7">
        <v>201903</v>
      </c>
    </row>
    <row r="1033" spans="3:22" ht="16.5" customHeight="1">
      <c r="C1033" s="8">
        <v>6038212562</v>
      </c>
      <c r="D1033" s="7">
        <v>7783529</v>
      </c>
      <c r="E1033" s="12"/>
      <c r="G1033" s="7" t="s">
        <v>37298</v>
      </c>
      <c r="H1033" s="7" t="s">
        <v>37299</v>
      </c>
      <c r="I1033" s="7" t="s">
        <v>37300</v>
      </c>
      <c r="J1033" s="7" t="s">
        <v>37301</v>
      </c>
      <c r="K1033" s="7" t="s">
        <v>37302</v>
      </c>
      <c r="L1033" s="7" t="s">
        <v>45</v>
      </c>
      <c r="M1033" s="7" t="s">
        <v>33060</v>
      </c>
      <c r="N1033" s="7" t="s">
        <v>47</v>
      </c>
      <c r="O1033" s="7">
        <v>10</v>
      </c>
      <c r="P1033" s="7" t="s">
        <v>105</v>
      </c>
      <c r="Q1033" s="7">
        <v>87100</v>
      </c>
      <c r="S1033" s="7" t="s">
        <v>37303</v>
      </c>
      <c r="T1033" s="7">
        <v>20141211</v>
      </c>
      <c r="U1033" s="7">
        <v>100</v>
      </c>
      <c r="V1033" s="7">
        <v>201903</v>
      </c>
    </row>
    <row r="1034" spans="3:22" ht="16.5" customHeight="1">
      <c r="C1034" s="8">
        <v>4038209114</v>
      </c>
      <c r="D1034" s="7">
        <v>3166768</v>
      </c>
      <c r="E1034" s="12"/>
      <c r="G1034" s="7" t="s">
        <v>37304</v>
      </c>
      <c r="H1034" s="7" t="s">
        <v>37305</v>
      </c>
      <c r="I1034" s="7" t="s">
        <v>37306</v>
      </c>
      <c r="J1034" s="7" t="s">
        <v>37307</v>
      </c>
      <c r="K1034" s="7" t="s">
        <v>37308</v>
      </c>
      <c r="L1034" s="7" t="s">
        <v>45</v>
      </c>
      <c r="M1034" s="7" t="s">
        <v>33060</v>
      </c>
      <c r="N1034" s="7" t="s">
        <v>47</v>
      </c>
      <c r="O1034" s="7">
        <v>10</v>
      </c>
      <c r="P1034" s="7" t="s">
        <v>105</v>
      </c>
      <c r="Q1034" s="7">
        <v>87100</v>
      </c>
      <c r="S1034" s="7" t="s">
        <v>37303</v>
      </c>
      <c r="U1034" s="7">
        <v>67</v>
      </c>
      <c r="V1034" s="7">
        <v>201903</v>
      </c>
    </row>
    <row r="1035" spans="3:22" ht="16.5" customHeight="1">
      <c r="C1035" s="8">
        <v>6168219106</v>
      </c>
      <c r="D1035" s="7">
        <v>3136897</v>
      </c>
      <c r="E1035" s="12"/>
      <c r="G1035" s="7" t="s">
        <v>37309</v>
      </c>
      <c r="H1035" s="7" t="s">
        <v>8453</v>
      </c>
      <c r="I1035" s="7" t="s">
        <v>37127</v>
      </c>
      <c r="J1035" s="7" t="s">
        <v>37310</v>
      </c>
      <c r="K1035" s="7" t="s">
        <v>37311</v>
      </c>
      <c r="L1035" s="7" t="s">
        <v>45</v>
      </c>
      <c r="M1035" s="7" t="s">
        <v>33060</v>
      </c>
      <c r="N1035" s="7" t="s">
        <v>47</v>
      </c>
      <c r="O1035" s="7">
        <v>10</v>
      </c>
      <c r="P1035" s="7" t="s">
        <v>105</v>
      </c>
      <c r="Q1035" s="7">
        <v>87100</v>
      </c>
      <c r="S1035" s="7" t="s">
        <v>37303</v>
      </c>
      <c r="T1035" s="7">
        <v>20060901</v>
      </c>
      <c r="U1035" s="7">
        <v>51</v>
      </c>
      <c r="V1035" s="7">
        <v>201903</v>
      </c>
    </row>
    <row r="1036" spans="3:22" ht="16.5" customHeight="1">
      <c r="C1036" s="8">
        <v>6098210878</v>
      </c>
      <c r="D1036" s="7">
        <v>3736940</v>
      </c>
      <c r="E1036" s="12"/>
      <c r="G1036" s="7" t="s">
        <v>37312</v>
      </c>
      <c r="H1036" s="7" t="s">
        <v>37313</v>
      </c>
      <c r="I1036" s="7" t="s">
        <v>37314</v>
      </c>
      <c r="K1036" s="7" t="s">
        <v>37315</v>
      </c>
      <c r="L1036" s="7" t="s">
        <v>45</v>
      </c>
      <c r="M1036" s="7" t="s">
        <v>33060</v>
      </c>
      <c r="N1036" s="7" t="s">
        <v>47</v>
      </c>
      <c r="O1036" s="7">
        <v>10</v>
      </c>
      <c r="P1036" s="7" t="s">
        <v>105</v>
      </c>
      <c r="Q1036" s="7">
        <v>87110</v>
      </c>
      <c r="S1036" s="7" t="s">
        <v>37314</v>
      </c>
      <c r="U1036" s="7">
        <v>79</v>
      </c>
      <c r="V1036" s="7">
        <v>202211</v>
      </c>
    </row>
    <row r="1037" spans="3:22" ht="16.5" customHeight="1">
      <c r="C1037" s="8">
        <v>6138213947</v>
      </c>
      <c r="D1037" s="7">
        <v>8756911</v>
      </c>
      <c r="E1037" s="12"/>
      <c r="G1037" s="7" t="s">
        <v>37316</v>
      </c>
      <c r="H1037" s="7" t="s">
        <v>37317</v>
      </c>
      <c r="I1037" s="7" t="s">
        <v>37318</v>
      </c>
      <c r="J1037" s="7" t="s">
        <v>37319</v>
      </c>
      <c r="K1037" s="7" t="s">
        <v>37320</v>
      </c>
      <c r="L1037" s="7" t="s">
        <v>45</v>
      </c>
      <c r="M1037" s="7" t="s">
        <v>33060</v>
      </c>
      <c r="N1037" s="7" t="s">
        <v>47</v>
      </c>
      <c r="O1037" s="7">
        <v>10</v>
      </c>
      <c r="P1037" s="7" t="s">
        <v>105</v>
      </c>
      <c r="Q1037" s="7">
        <v>87110</v>
      </c>
      <c r="S1037" s="7" t="s">
        <v>37314</v>
      </c>
      <c r="U1037" s="7">
        <v>55</v>
      </c>
      <c r="V1037" s="7">
        <v>201903</v>
      </c>
    </row>
    <row r="1038" spans="3:22" ht="16.5" customHeight="1">
      <c r="C1038" s="8">
        <v>1428261893</v>
      </c>
      <c r="D1038" s="7">
        <v>3239348</v>
      </c>
      <c r="E1038" s="12"/>
      <c r="G1038" s="7" t="s">
        <v>37321</v>
      </c>
      <c r="H1038" s="7" t="s">
        <v>37322</v>
      </c>
      <c r="I1038" s="7" t="s">
        <v>37323</v>
      </c>
      <c r="J1038" s="7" t="s">
        <v>37324</v>
      </c>
      <c r="K1038" s="7" t="s">
        <v>37325</v>
      </c>
      <c r="L1038" s="7" t="s">
        <v>45</v>
      </c>
      <c r="M1038" s="7" t="s">
        <v>33060</v>
      </c>
      <c r="N1038" s="7" t="s">
        <v>47</v>
      </c>
      <c r="O1038" s="7">
        <v>10</v>
      </c>
      <c r="P1038" s="7" t="s">
        <v>105</v>
      </c>
      <c r="Q1038" s="7">
        <v>87110</v>
      </c>
      <c r="S1038" s="7" t="s">
        <v>37314</v>
      </c>
      <c r="T1038" s="7">
        <v>20061101</v>
      </c>
      <c r="U1038" s="7">
        <v>55</v>
      </c>
      <c r="V1038" s="7">
        <v>200804</v>
      </c>
    </row>
    <row r="1039" spans="3:22" ht="16.5" customHeight="1">
      <c r="C1039" s="8">
        <v>2278207526</v>
      </c>
      <c r="D1039" s="7">
        <v>3244933</v>
      </c>
      <c r="E1039" s="12"/>
      <c r="G1039" s="7" t="s">
        <v>37326</v>
      </c>
      <c r="H1039" s="7" t="s">
        <v>3780</v>
      </c>
      <c r="I1039" s="7" t="s">
        <v>37191</v>
      </c>
      <c r="J1039" s="7" t="s">
        <v>37327</v>
      </c>
      <c r="K1039" s="7" t="s">
        <v>37328</v>
      </c>
      <c r="L1039" s="7" t="s">
        <v>45</v>
      </c>
      <c r="M1039" s="7" t="s">
        <v>33060</v>
      </c>
      <c r="N1039" s="7" t="s">
        <v>47</v>
      </c>
      <c r="O1039" s="7">
        <v>10</v>
      </c>
      <c r="P1039" s="7" t="s">
        <v>105</v>
      </c>
      <c r="Q1039" s="7">
        <v>87110</v>
      </c>
      <c r="S1039" s="7" t="s">
        <v>37314</v>
      </c>
      <c r="T1039" s="7">
        <v>20050101</v>
      </c>
      <c r="U1039" s="7">
        <v>57</v>
      </c>
      <c r="V1039" s="7">
        <v>201903</v>
      </c>
    </row>
    <row r="1040" spans="3:22" ht="16.5" customHeight="1">
      <c r="C1040" s="8">
        <v>6138211411</v>
      </c>
      <c r="D1040" s="7">
        <v>3262622</v>
      </c>
      <c r="E1040" s="12"/>
      <c r="G1040" s="7" t="s">
        <v>37329</v>
      </c>
      <c r="H1040" s="7" t="s">
        <v>37330</v>
      </c>
      <c r="I1040" s="7" t="s">
        <v>37331</v>
      </c>
      <c r="J1040" s="7" t="s">
        <v>37332</v>
      </c>
      <c r="K1040" s="7" t="s">
        <v>37178</v>
      </c>
      <c r="L1040" s="7" t="s">
        <v>45</v>
      </c>
      <c r="M1040" s="7" t="s">
        <v>33060</v>
      </c>
      <c r="N1040" s="7" t="s">
        <v>47</v>
      </c>
      <c r="O1040" s="7">
        <v>10</v>
      </c>
      <c r="P1040" s="7" t="s">
        <v>105</v>
      </c>
      <c r="Q1040" s="7">
        <v>87110</v>
      </c>
      <c r="S1040" s="7" t="s">
        <v>37314</v>
      </c>
      <c r="T1040" s="7">
        <v>20060801</v>
      </c>
      <c r="U1040" s="7">
        <v>50</v>
      </c>
      <c r="V1040" s="7">
        <v>201903</v>
      </c>
    </row>
    <row r="1041" spans="3:22" ht="16.5" customHeight="1">
      <c r="C1041" s="8">
        <v>1058266749</v>
      </c>
      <c r="D1041" s="7">
        <v>2839110</v>
      </c>
      <c r="E1041" s="12"/>
      <c r="G1041" s="7" t="s">
        <v>37333</v>
      </c>
      <c r="H1041" s="7" t="s">
        <v>3708</v>
      </c>
      <c r="I1041" s="7" t="s">
        <v>37334</v>
      </c>
      <c r="J1041" s="7" t="s">
        <v>37335</v>
      </c>
      <c r="K1041" s="7" t="s">
        <v>37336</v>
      </c>
      <c r="L1041" s="7" t="s">
        <v>45</v>
      </c>
      <c r="M1041" s="7" t="s">
        <v>33060</v>
      </c>
      <c r="N1041" s="7" t="s">
        <v>47</v>
      </c>
      <c r="O1041" s="7">
        <v>10</v>
      </c>
      <c r="P1041" s="7" t="s">
        <v>105</v>
      </c>
      <c r="Q1041" s="7">
        <v>87110</v>
      </c>
      <c r="S1041" s="7" t="s">
        <v>37314</v>
      </c>
      <c r="T1041" s="7">
        <v>20070401</v>
      </c>
      <c r="U1041" s="7">
        <v>149</v>
      </c>
      <c r="V1041" s="7">
        <v>201903</v>
      </c>
    </row>
    <row r="1042" spans="3:22" ht="16.5" customHeight="1">
      <c r="C1042" s="8">
        <v>4048269191</v>
      </c>
      <c r="D1042" s="7">
        <v>4164045</v>
      </c>
      <c r="E1042" s="12"/>
      <c r="G1042" s="7" t="s">
        <v>37337</v>
      </c>
      <c r="H1042" s="7" t="s">
        <v>37338</v>
      </c>
      <c r="I1042" s="7" t="s">
        <v>37339</v>
      </c>
      <c r="J1042" s="7" t="s">
        <v>37340</v>
      </c>
      <c r="K1042" s="7" t="s">
        <v>37341</v>
      </c>
      <c r="L1042" s="7" t="s">
        <v>45</v>
      </c>
      <c r="M1042" s="7" t="s">
        <v>33060</v>
      </c>
      <c r="N1042" s="7" t="s">
        <v>47</v>
      </c>
      <c r="O1042" s="7">
        <v>10</v>
      </c>
      <c r="P1042" s="7" t="s">
        <v>105</v>
      </c>
      <c r="Q1042" s="7">
        <v>87110</v>
      </c>
      <c r="S1042" s="7" t="s">
        <v>37314</v>
      </c>
      <c r="T1042" s="7">
        <v>20100329</v>
      </c>
      <c r="U1042" s="7">
        <v>66</v>
      </c>
      <c r="V1042" s="7">
        <v>201903</v>
      </c>
    </row>
    <row r="1043" spans="3:22" ht="16.5" customHeight="1">
      <c r="C1043" s="8">
        <v>1348267052</v>
      </c>
      <c r="D1043" s="7">
        <v>3236667</v>
      </c>
      <c r="E1043" s="12"/>
      <c r="G1043" s="7" t="s">
        <v>37342</v>
      </c>
      <c r="H1043" s="7" t="s">
        <v>37343</v>
      </c>
      <c r="I1043" s="7" t="s">
        <v>37344</v>
      </c>
      <c r="J1043" s="7" t="s">
        <v>37345</v>
      </c>
      <c r="K1043" s="7" t="s">
        <v>37346</v>
      </c>
      <c r="L1043" s="7" t="s">
        <v>45</v>
      </c>
      <c r="M1043" s="7" t="s">
        <v>33060</v>
      </c>
      <c r="N1043" s="7" t="s">
        <v>47</v>
      </c>
      <c r="O1043" s="7">
        <v>10</v>
      </c>
      <c r="P1043" s="7" t="s">
        <v>105</v>
      </c>
      <c r="Q1043" s="7">
        <v>87110</v>
      </c>
      <c r="S1043" s="7" t="s">
        <v>37314</v>
      </c>
      <c r="T1043" s="7">
        <v>20080301</v>
      </c>
      <c r="U1043" s="7">
        <v>55</v>
      </c>
      <c r="V1043" s="7">
        <v>201903</v>
      </c>
    </row>
    <row r="1044" spans="3:22" ht="16.5" customHeight="1">
      <c r="C1044" s="8">
        <v>1278220874</v>
      </c>
      <c r="D1044" s="7">
        <v>8673269</v>
      </c>
      <c r="E1044" s="12"/>
      <c r="G1044" s="7" t="s">
        <v>37347</v>
      </c>
      <c r="H1044" s="7" t="s">
        <v>37348</v>
      </c>
      <c r="I1044" s="7" t="s">
        <v>37349</v>
      </c>
      <c r="K1044" s="7" t="s">
        <v>37350</v>
      </c>
      <c r="L1044" s="7" t="s">
        <v>45</v>
      </c>
      <c r="M1044" s="7" t="s">
        <v>33060</v>
      </c>
      <c r="N1044" s="7" t="s">
        <v>47</v>
      </c>
      <c r="O1044" s="7">
        <v>10</v>
      </c>
      <c r="P1044" s="7" t="s">
        <v>105</v>
      </c>
      <c r="Q1044" s="7">
        <v>87110</v>
      </c>
      <c r="S1044" s="7" t="s">
        <v>37314</v>
      </c>
      <c r="U1044" s="7">
        <v>60</v>
      </c>
      <c r="V1044" s="7">
        <v>201903</v>
      </c>
    </row>
    <row r="1045" spans="3:22" ht="16.5" customHeight="1">
      <c r="C1045" s="8">
        <v>1198270709</v>
      </c>
      <c r="D1045" s="7">
        <v>3228935</v>
      </c>
      <c r="E1045" s="12"/>
      <c r="G1045" s="7" t="s">
        <v>37351</v>
      </c>
      <c r="H1045" s="7" t="s">
        <v>37352</v>
      </c>
      <c r="I1045" s="7" t="s">
        <v>30634</v>
      </c>
      <c r="J1045" s="7" t="s">
        <v>37353</v>
      </c>
      <c r="K1045" s="7" t="s">
        <v>37354</v>
      </c>
      <c r="L1045" s="7" t="s">
        <v>45</v>
      </c>
      <c r="M1045" s="7" t="s">
        <v>33060</v>
      </c>
      <c r="N1045" s="7" t="s">
        <v>47</v>
      </c>
      <c r="O1045" s="7">
        <v>10</v>
      </c>
      <c r="P1045" s="7" t="s">
        <v>105</v>
      </c>
      <c r="Q1045" s="7">
        <v>87110</v>
      </c>
      <c r="S1045" s="7" t="s">
        <v>37314</v>
      </c>
      <c r="T1045" s="7">
        <v>20040101</v>
      </c>
      <c r="U1045" s="7">
        <v>65</v>
      </c>
      <c r="V1045" s="7">
        <v>201903</v>
      </c>
    </row>
    <row r="1046" spans="3:22" ht="16.5" customHeight="1">
      <c r="C1046" s="8">
        <v>1358264363</v>
      </c>
      <c r="D1046" s="7">
        <v>3305255</v>
      </c>
      <c r="E1046" s="12"/>
      <c r="G1046" s="7" t="s">
        <v>37355</v>
      </c>
      <c r="H1046" s="7" t="s">
        <v>494</v>
      </c>
      <c r="J1046" s="7" t="s">
        <v>37356</v>
      </c>
      <c r="K1046" s="7" t="s">
        <v>37357</v>
      </c>
      <c r="L1046" s="7" t="s">
        <v>45</v>
      </c>
      <c r="M1046" s="7" t="s">
        <v>33060</v>
      </c>
      <c r="N1046" s="7" t="s">
        <v>47</v>
      </c>
      <c r="O1046" s="7">
        <v>10</v>
      </c>
      <c r="P1046" s="7" t="s">
        <v>105</v>
      </c>
      <c r="Q1046" s="7">
        <v>87111</v>
      </c>
      <c r="S1046" s="7" t="s">
        <v>37358</v>
      </c>
      <c r="U1046" s="7">
        <v>85</v>
      </c>
      <c r="V1046" s="7">
        <v>201903</v>
      </c>
    </row>
    <row r="1047" spans="3:22" ht="16.5" customHeight="1">
      <c r="C1047" s="8">
        <v>4108221659</v>
      </c>
      <c r="D1047" s="7">
        <v>7598671</v>
      </c>
      <c r="E1047" s="12"/>
      <c r="G1047" s="7" t="s">
        <v>37359</v>
      </c>
      <c r="K1047" s="7" t="s">
        <v>5926</v>
      </c>
      <c r="L1047" s="7" t="s">
        <v>45</v>
      </c>
      <c r="M1047" s="7" t="s">
        <v>33060</v>
      </c>
      <c r="N1047" s="7" t="s">
        <v>47</v>
      </c>
      <c r="O1047" s="7">
        <v>10</v>
      </c>
      <c r="P1047" s="7" t="s">
        <v>105</v>
      </c>
      <c r="Q1047" s="7">
        <v>87111</v>
      </c>
      <c r="S1047" s="7" t="s">
        <v>37358</v>
      </c>
      <c r="U1047" s="7">
        <v>52</v>
      </c>
      <c r="V1047" s="7">
        <v>201903</v>
      </c>
    </row>
    <row r="1048" spans="3:22" ht="16.5" customHeight="1">
      <c r="C1048" s="8">
        <v>6168217388</v>
      </c>
      <c r="D1048" s="7">
        <v>3350110</v>
      </c>
      <c r="E1048" s="12"/>
      <c r="G1048" s="7" t="s">
        <v>37360</v>
      </c>
      <c r="H1048" s="7" t="s">
        <v>37361</v>
      </c>
      <c r="J1048" s="7" t="s">
        <v>37362</v>
      </c>
      <c r="K1048" s="7" t="s">
        <v>37363</v>
      </c>
      <c r="L1048" s="7" t="s">
        <v>45</v>
      </c>
      <c r="M1048" s="7" t="s">
        <v>33060</v>
      </c>
      <c r="N1048" s="7" t="s">
        <v>47</v>
      </c>
      <c r="O1048" s="7">
        <v>10</v>
      </c>
      <c r="P1048" s="7" t="s">
        <v>105</v>
      </c>
      <c r="Q1048" s="7">
        <v>87111</v>
      </c>
      <c r="S1048" s="7" t="s">
        <v>37358</v>
      </c>
      <c r="U1048" s="7">
        <v>53</v>
      </c>
      <c r="V1048" s="7">
        <v>201903</v>
      </c>
    </row>
    <row r="1049" spans="3:22" ht="16.5" customHeight="1">
      <c r="C1049" s="8">
        <v>1268207752</v>
      </c>
      <c r="D1049" s="7">
        <v>6404268</v>
      </c>
      <c r="E1049" s="12"/>
      <c r="G1049" s="7" t="s">
        <v>37364</v>
      </c>
      <c r="H1049" s="7" t="s">
        <v>1038</v>
      </c>
      <c r="J1049" s="7" t="s">
        <v>37365</v>
      </c>
      <c r="K1049" s="7" t="s">
        <v>37366</v>
      </c>
      <c r="L1049" s="7" t="s">
        <v>45</v>
      </c>
      <c r="M1049" s="7" t="s">
        <v>33060</v>
      </c>
      <c r="N1049" s="7" t="s">
        <v>47</v>
      </c>
      <c r="O1049" s="7">
        <v>10</v>
      </c>
      <c r="P1049" s="7" t="s">
        <v>105</v>
      </c>
      <c r="Q1049" s="7">
        <v>87111</v>
      </c>
      <c r="S1049" s="7" t="s">
        <v>37358</v>
      </c>
      <c r="U1049" s="7">
        <v>62</v>
      </c>
      <c r="V1049" s="7">
        <v>201903</v>
      </c>
    </row>
    <row r="1050" spans="3:22" ht="16.5" customHeight="1">
      <c r="C1050" s="8">
        <v>1108269864</v>
      </c>
      <c r="D1050" s="7">
        <v>3834959</v>
      </c>
      <c r="E1050" s="12"/>
      <c r="G1050" s="7" t="s">
        <v>37367</v>
      </c>
      <c r="H1050" s="7" t="s">
        <v>37368</v>
      </c>
      <c r="J1050" s="7" t="s">
        <v>37369</v>
      </c>
      <c r="K1050" s="7" t="s">
        <v>37370</v>
      </c>
      <c r="L1050" s="7" t="s">
        <v>45</v>
      </c>
      <c r="M1050" s="7" t="s">
        <v>33060</v>
      </c>
      <c r="N1050" s="7" t="s">
        <v>47</v>
      </c>
      <c r="O1050" s="7">
        <v>10</v>
      </c>
      <c r="P1050" s="7" t="s">
        <v>105</v>
      </c>
      <c r="Q1050" s="7">
        <v>87111</v>
      </c>
      <c r="S1050" s="7" t="s">
        <v>37358</v>
      </c>
      <c r="U1050" s="7">
        <v>50</v>
      </c>
      <c r="V1050" s="7">
        <v>201903</v>
      </c>
    </row>
    <row r="1051" spans="3:22" ht="16.5" customHeight="1">
      <c r="C1051" s="8">
        <v>3978200119</v>
      </c>
      <c r="D1051" s="7">
        <v>7546582</v>
      </c>
      <c r="E1051" s="12"/>
      <c r="G1051" s="7" t="s">
        <v>37371</v>
      </c>
      <c r="H1051" s="7" t="s">
        <v>37372</v>
      </c>
      <c r="J1051" s="7" t="s">
        <v>37373</v>
      </c>
      <c r="K1051" s="7" t="s">
        <v>37374</v>
      </c>
      <c r="L1051" s="7" t="s">
        <v>45</v>
      </c>
      <c r="M1051" s="7" t="s">
        <v>33060</v>
      </c>
      <c r="N1051" s="7" t="s">
        <v>47</v>
      </c>
      <c r="O1051" s="7">
        <v>10</v>
      </c>
      <c r="P1051" s="7" t="s">
        <v>105</v>
      </c>
      <c r="Q1051" s="7">
        <v>87111</v>
      </c>
      <c r="S1051" s="7" t="s">
        <v>37358</v>
      </c>
      <c r="U1051" s="7">
        <v>135</v>
      </c>
      <c r="V1051" s="7">
        <v>201903</v>
      </c>
    </row>
    <row r="1052" spans="3:22" ht="16.5" customHeight="1">
      <c r="C1052" s="8">
        <v>1258206992</v>
      </c>
      <c r="D1052" s="7">
        <v>7017381</v>
      </c>
      <c r="E1052" s="12"/>
      <c r="G1052" s="7" t="s">
        <v>37375</v>
      </c>
      <c r="H1052" s="7" t="s">
        <v>2194</v>
      </c>
      <c r="J1052" s="7" t="s">
        <v>37376</v>
      </c>
      <c r="K1052" s="7" t="s">
        <v>37377</v>
      </c>
      <c r="L1052" s="7" t="s">
        <v>45</v>
      </c>
      <c r="M1052" s="7" t="s">
        <v>33060</v>
      </c>
      <c r="N1052" s="7" t="s">
        <v>47</v>
      </c>
      <c r="O1052" s="7">
        <v>10</v>
      </c>
      <c r="P1052" s="7" t="s">
        <v>105</v>
      </c>
      <c r="Q1052" s="7">
        <v>87111</v>
      </c>
      <c r="S1052" s="7" t="s">
        <v>37358</v>
      </c>
      <c r="U1052" s="7">
        <v>58</v>
      </c>
      <c r="V1052" s="7">
        <v>201903</v>
      </c>
    </row>
    <row r="1053" spans="3:22" ht="16.5" customHeight="1">
      <c r="C1053" s="8">
        <v>6168206483</v>
      </c>
      <c r="D1053" s="7">
        <v>3350108</v>
      </c>
      <c r="E1053" s="12"/>
      <c r="G1053" s="7" t="s">
        <v>37378</v>
      </c>
      <c r="H1053" s="7" t="s">
        <v>37379</v>
      </c>
      <c r="J1053" s="7" t="s">
        <v>37380</v>
      </c>
      <c r="K1053" s="7" t="s">
        <v>37381</v>
      </c>
      <c r="L1053" s="7" t="s">
        <v>45</v>
      </c>
      <c r="M1053" s="7" t="s">
        <v>33060</v>
      </c>
      <c r="N1053" s="7" t="s">
        <v>47</v>
      </c>
      <c r="O1053" s="7">
        <v>10</v>
      </c>
      <c r="P1053" s="7" t="s">
        <v>105</v>
      </c>
      <c r="Q1053" s="7">
        <v>87111</v>
      </c>
      <c r="S1053" s="7" t="s">
        <v>37358</v>
      </c>
      <c r="T1053" s="7">
        <v>19881230</v>
      </c>
      <c r="U1053" s="7">
        <v>51</v>
      </c>
      <c r="V1053" s="7">
        <v>201903</v>
      </c>
    </row>
    <row r="1054" spans="3:22" ht="16.5" customHeight="1">
      <c r="C1054" s="8">
        <v>7538200323</v>
      </c>
      <c r="D1054" s="7">
        <v>9396679</v>
      </c>
      <c r="E1054" s="12"/>
      <c r="G1054" s="7" t="s">
        <v>37382</v>
      </c>
      <c r="H1054" s="7" t="s">
        <v>33041</v>
      </c>
      <c r="K1054" s="7" t="s">
        <v>37383</v>
      </c>
      <c r="L1054" s="7" t="s">
        <v>45</v>
      </c>
      <c r="M1054" s="7" t="s">
        <v>33060</v>
      </c>
      <c r="N1054" s="7" t="s">
        <v>47</v>
      </c>
      <c r="O1054" s="7">
        <v>10</v>
      </c>
      <c r="P1054" s="7" t="s">
        <v>105</v>
      </c>
      <c r="Q1054" s="7">
        <v>87111</v>
      </c>
      <c r="S1054" s="7" t="s">
        <v>37358</v>
      </c>
      <c r="U1054" s="7">
        <v>50</v>
      </c>
      <c r="V1054" s="7">
        <v>202211</v>
      </c>
    </row>
    <row r="1055" spans="3:22" ht="16.5" customHeight="1">
      <c r="C1055" s="8">
        <v>4088219354</v>
      </c>
      <c r="D1055" s="7">
        <v>9371561</v>
      </c>
      <c r="E1055" s="12"/>
      <c r="G1055" s="7" t="s">
        <v>37384</v>
      </c>
      <c r="H1055" s="7" t="s">
        <v>37385</v>
      </c>
      <c r="J1055" s="7" t="s">
        <v>37386</v>
      </c>
      <c r="K1055" s="7" t="s">
        <v>37387</v>
      </c>
      <c r="L1055" s="7" t="s">
        <v>45</v>
      </c>
      <c r="M1055" s="7" t="s">
        <v>33060</v>
      </c>
      <c r="N1055" s="7" t="s">
        <v>47</v>
      </c>
      <c r="O1055" s="7">
        <v>10</v>
      </c>
      <c r="P1055" s="7" t="s">
        <v>105</v>
      </c>
      <c r="Q1055" s="7">
        <v>87111</v>
      </c>
      <c r="S1055" s="7" t="s">
        <v>37358</v>
      </c>
      <c r="U1055" s="7">
        <v>59</v>
      </c>
      <c r="V1055" s="7">
        <v>202211</v>
      </c>
    </row>
    <row r="1056" spans="3:22" ht="16.5" customHeight="1">
      <c r="C1056" s="8">
        <v>3058261795</v>
      </c>
      <c r="D1056" s="7">
        <v>8729849</v>
      </c>
      <c r="E1056" s="12"/>
      <c r="G1056" s="7" t="s">
        <v>37388</v>
      </c>
      <c r="H1056" s="7" t="s">
        <v>37389</v>
      </c>
      <c r="K1056" s="7" t="s">
        <v>37390</v>
      </c>
      <c r="L1056" s="7" t="s">
        <v>45</v>
      </c>
      <c r="M1056" s="7" t="s">
        <v>33060</v>
      </c>
      <c r="N1056" s="7" t="s">
        <v>47</v>
      </c>
      <c r="O1056" s="7">
        <v>10</v>
      </c>
      <c r="P1056" s="7" t="s">
        <v>105</v>
      </c>
      <c r="Q1056" s="7">
        <v>87111</v>
      </c>
      <c r="S1056" s="7" t="s">
        <v>37358</v>
      </c>
      <c r="U1056" s="7">
        <v>60</v>
      </c>
      <c r="V1056" s="7">
        <v>202211</v>
      </c>
    </row>
    <row r="1057" spans="3:22" ht="16.5" customHeight="1">
      <c r="C1057" s="8">
        <v>5028267177</v>
      </c>
      <c r="D1057" s="7">
        <v>6520773</v>
      </c>
      <c r="E1057" s="12"/>
      <c r="G1057" s="7" t="s">
        <v>37391</v>
      </c>
      <c r="H1057" s="7" t="s">
        <v>37392</v>
      </c>
      <c r="J1057" s="7" t="s">
        <v>37393</v>
      </c>
      <c r="K1057" s="7" t="s">
        <v>37394</v>
      </c>
      <c r="L1057" s="7" t="s">
        <v>45</v>
      </c>
      <c r="M1057" s="7" t="s">
        <v>33060</v>
      </c>
      <c r="N1057" s="7" t="s">
        <v>47</v>
      </c>
      <c r="O1057" s="7">
        <v>10</v>
      </c>
      <c r="P1057" s="7" t="s">
        <v>105</v>
      </c>
      <c r="Q1057" s="7">
        <v>87111</v>
      </c>
      <c r="S1057" s="7" t="s">
        <v>37358</v>
      </c>
      <c r="U1057" s="7">
        <v>59</v>
      </c>
      <c r="V1057" s="7">
        <v>201903</v>
      </c>
    </row>
    <row r="1058" spans="3:22" ht="16.5" customHeight="1">
      <c r="C1058" s="8">
        <v>2268210654</v>
      </c>
      <c r="D1058" s="7">
        <v>3308098</v>
      </c>
      <c r="E1058" s="12"/>
      <c r="G1058" s="7" t="s">
        <v>37395</v>
      </c>
      <c r="H1058" s="7" t="s">
        <v>37396</v>
      </c>
      <c r="J1058" s="7" t="s">
        <v>37397</v>
      </c>
      <c r="K1058" s="7" t="s">
        <v>37398</v>
      </c>
      <c r="L1058" s="7" t="s">
        <v>45</v>
      </c>
      <c r="M1058" s="7" t="s">
        <v>33060</v>
      </c>
      <c r="N1058" s="7" t="s">
        <v>47</v>
      </c>
      <c r="O1058" s="7">
        <v>10</v>
      </c>
      <c r="P1058" s="7" t="s">
        <v>105</v>
      </c>
      <c r="Q1058" s="7">
        <v>87111</v>
      </c>
      <c r="S1058" s="7" t="s">
        <v>37358</v>
      </c>
      <c r="T1058" s="7">
        <v>19990301</v>
      </c>
      <c r="U1058" s="7">
        <v>58</v>
      </c>
      <c r="V1058" s="7">
        <v>201903</v>
      </c>
    </row>
    <row r="1059" spans="3:22" ht="16.5" customHeight="1">
      <c r="C1059" s="8">
        <v>7818200314</v>
      </c>
      <c r="D1059" s="7">
        <v>9398468</v>
      </c>
      <c r="E1059" s="12"/>
      <c r="G1059" s="7" t="s">
        <v>37399</v>
      </c>
      <c r="H1059" s="7" t="s">
        <v>37400</v>
      </c>
      <c r="J1059" s="7" t="s">
        <v>37401</v>
      </c>
      <c r="K1059" s="7" t="s">
        <v>37402</v>
      </c>
      <c r="L1059" s="7" t="s">
        <v>45</v>
      </c>
      <c r="M1059" s="7" t="s">
        <v>33060</v>
      </c>
      <c r="N1059" s="7" t="s">
        <v>47</v>
      </c>
      <c r="O1059" s="7">
        <v>10</v>
      </c>
      <c r="P1059" s="7" t="s">
        <v>105</v>
      </c>
      <c r="Q1059" s="7">
        <v>87111</v>
      </c>
      <c r="S1059" s="7" t="s">
        <v>37358</v>
      </c>
      <c r="U1059" s="7">
        <v>53</v>
      </c>
      <c r="V1059" s="7">
        <v>202107</v>
      </c>
    </row>
    <row r="1060" spans="3:22" ht="16.5" customHeight="1">
      <c r="C1060" s="8">
        <v>8268200150</v>
      </c>
      <c r="D1060" s="7">
        <v>8502062</v>
      </c>
      <c r="E1060" s="12"/>
      <c r="G1060" s="7" t="s">
        <v>37403</v>
      </c>
      <c r="H1060" s="7" t="s">
        <v>37404</v>
      </c>
      <c r="J1060" s="7" t="s">
        <v>37405</v>
      </c>
      <c r="K1060" s="7" t="s">
        <v>5926</v>
      </c>
      <c r="L1060" s="7" t="s">
        <v>45</v>
      </c>
      <c r="M1060" s="7" t="s">
        <v>33060</v>
      </c>
      <c r="N1060" s="7" t="s">
        <v>47</v>
      </c>
      <c r="O1060" s="7">
        <v>10</v>
      </c>
      <c r="P1060" s="7" t="s">
        <v>105</v>
      </c>
      <c r="Q1060" s="7">
        <v>87111</v>
      </c>
      <c r="S1060" s="7" t="s">
        <v>37358</v>
      </c>
      <c r="U1060" s="7">
        <v>52</v>
      </c>
      <c r="V1060" s="7">
        <v>202004</v>
      </c>
    </row>
    <row r="1061" spans="3:22" ht="16.5" customHeight="1">
      <c r="C1061" s="8">
        <v>5028216120</v>
      </c>
      <c r="D1061" s="7">
        <v>7668179</v>
      </c>
      <c r="E1061" s="12"/>
      <c r="G1061" s="7" t="s">
        <v>37406</v>
      </c>
      <c r="H1061" s="7" t="s">
        <v>37407</v>
      </c>
      <c r="K1061" s="7" t="s">
        <v>37408</v>
      </c>
      <c r="L1061" s="7" t="s">
        <v>45</v>
      </c>
      <c r="M1061" s="7" t="s">
        <v>33060</v>
      </c>
      <c r="N1061" s="7" t="s">
        <v>47</v>
      </c>
      <c r="O1061" s="7">
        <v>10</v>
      </c>
      <c r="P1061" s="7" t="s">
        <v>105</v>
      </c>
      <c r="Q1061" s="7">
        <v>87111</v>
      </c>
      <c r="S1061" s="7" t="s">
        <v>37358</v>
      </c>
      <c r="U1061" s="7">
        <v>55</v>
      </c>
      <c r="V1061" s="7">
        <v>201903</v>
      </c>
    </row>
    <row r="1062" spans="3:22" ht="16.5" customHeight="1">
      <c r="C1062" s="8">
        <v>1728200145</v>
      </c>
      <c r="D1062" s="7">
        <v>8205531</v>
      </c>
      <c r="E1062" s="12"/>
      <c r="G1062" s="7" t="s">
        <v>37409</v>
      </c>
      <c r="H1062" s="7" t="s">
        <v>1478</v>
      </c>
      <c r="J1062" s="7" t="s">
        <v>37410</v>
      </c>
      <c r="K1062" s="7" t="s">
        <v>37411</v>
      </c>
      <c r="L1062" s="7" t="s">
        <v>45</v>
      </c>
      <c r="M1062" s="7" t="s">
        <v>33060</v>
      </c>
      <c r="N1062" s="7" t="s">
        <v>47</v>
      </c>
      <c r="O1062" s="7">
        <v>10</v>
      </c>
      <c r="P1062" s="7" t="s">
        <v>105</v>
      </c>
      <c r="Q1062" s="7">
        <v>87111</v>
      </c>
      <c r="S1062" s="7" t="s">
        <v>37358</v>
      </c>
      <c r="U1062" s="7">
        <v>50</v>
      </c>
      <c r="V1062" s="7">
        <v>202211</v>
      </c>
    </row>
    <row r="1063" spans="3:22" ht="16.5" customHeight="1">
      <c r="C1063" s="8">
        <v>2108265722</v>
      </c>
      <c r="D1063" s="7">
        <v>7310768</v>
      </c>
      <c r="E1063" s="12"/>
      <c r="G1063" s="7" t="s">
        <v>37412</v>
      </c>
      <c r="H1063" s="7" t="s">
        <v>37413</v>
      </c>
      <c r="J1063" s="7" t="s">
        <v>37414</v>
      </c>
      <c r="K1063" s="7" t="s">
        <v>37415</v>
      </c>
      <c r="L1063" s="7" t="s">
        <v>45</v>
      </c>
      <c r="M1063" s="7" t="s">
        <v>33060</v>
      </c>
      <c r="N1063" s="7" t="s">
        <v>47</v>
      </c>
      <c r="O1063" s="7">
        <v>10</v>
      </c>
      <c r="P1063" s="7" t="s">
        <v>105</v>
      </c>
      <c r="Q1063" s="7">
        <v>87111</v>
      </c>
      <c r="S1063" s="7" t="s">
        <v>37358</v>
      </c>
      <c r="U1063" s="7">
        <v>70</v>
      </c>
      <c r="V1063" s="7">
        <v>201903</v>
      </c>
    </row>
    <row r="1064" spans="3:22" ht="16.5" customHeight="1">
      <c r="C1064" s="8">
        <v>1358209055</v>
      </c>
      <c r="D1064" s="7">
        <v>2455556</v>
      </c>
      <c r="E1064" s="12"/>
      <c r="G1064" s="7" t="s">
        <v>37416</v>
      </c>
      <c r="H1064" s="7" t="s">
        <v>37417</v>
      </c>
      <c r="I1064" s="7" t="s">
        <v>37418</v>
      </c>
      <c r="J1064" s="7" t="s">
        <v>37419</v>
      </c>
      <c r="K1064" s="7" t="s">
        <v>37420</v>
      </c>
      <c r="L1064" s="7" t="s">
        <v>45</v>
      </c>
      <c r="M1064" s="7" t="s">
        <v>33060</v>
      </c>
      <c r="N1064" s="7" t="s">
        <v>47</v>
      </c>
      <c r="O1064" s="7">
        <v>10</v>
      </c>
      <c r="P1064" s="7" t="s">
        <v>105</v>
      </c>
      <c r="Q1064" s="7">
        <v>87111</v>
      </c>
      <c r="S1064" s="7" t="s">
        <v>37358</v>
      </c>
      <c r="T1064" s="7">
        <v>20010205</v>
      </c>
      <c r="U1064" s="7">
        <v>241</v>
      </c>
      <c r="V1064" s="7">
        <v>201903</v>
      </c>
    </row>
    <row r="1065" spans="3:22" ht="16.5" customHeight="1">
      <c r="C1065" s="8">
        <v>1328275842</v>
      </c>
      <c r="D1065" s="7">
        <v>5517850</v>
      </c>
      <c r="E1065" s="12"/>
      <c r="G1065" s="7" t="s">
        <v>37421</v>
      </c>
      <c r="H1065" s="7" t="s">
        <v>37422</v>
      </c>
      <c r="K1065" s="7" t="s">
        <v>37423</v>
      </c>
      <c r="L1065" s="7" t="s">
        <v>45</v>
      </c>
      <c r="M1065" s="7" t="s">
        <v>33060</v>
      </c>
      <c r="N1065" s="7" t="s">
        <v>47</v>
      </c>
      <c r="O1065" s="7">
        <v>10</v>
      </c>
      <c r="P1065" s="7" t="s">
        <v>105</v>
      </c>
      <c r="Q1065" s="7">
        <v>87111</v>
      </c>
      <c r="S1065" s="7" t="s">
        <v>37358</v>
      </c>
      <c r="U1065" s="7">
        <v>57</v>
      </c>
      <c r="V1065" s="7">
        <v>201903</v>
      </c>
    </row>
    <row r="1066" spans="3:22" ht="16.5" customHeight="1">
      <c r="C1066" s="8">
        <v>1228276728</v>
      </c>
      <c r="D1066" s="7">
        <v>8967811</v>
      </c>
      <c r="E1066" s="12"/>
      <c r="G1066" s="7" t="s">
        <v>37424</v>
      </c>
      <c r="H1066" s="7" t="s">
        <v>37425</v>
      </c>
      <c r="I1066" s="7" t="s">
        <v>37426</v>
      </c>
      <c r="K1066" s="7" t="s">
        <v>37427</v>
      </c>
      <c r="L1066" s="7" t="s">
        <v>45</v>
      </c>
      <c r="M1066" s="7" t="s">
        <v>33060</v>
      </c>
      <c r="N1066" s="7" t="s">
        <v>47</v>
      </c>
      <c r="O1066" s="7">
        <v>10</v>
      </c>
      <c r="P1066" s="7" t="s">
        <v>105</v>
      </c>
      <c r="Q1066" s="7">
        <v>87111</v>
      </c>
      <c r="S1066" s="7" t="s">
        <v>37358</v>
      </c>
      <c r="U1066" s="7">
        <v>124</v>
      </c>
      <c r="V1066" s="7">
        <v>201906</v>
      </c>
    </row>
    <row r="1067" spans="3:22" ht="16.5" customHeight="1">
      <c r="C1067" s="8">
        <v>6208263746</v>
      </c>
      <c r="D1067" s="7">
        <v>7914083</v>
      </c>
      <c r="E1067" s="12"/>
      <c r="G1067" s="7" t="s">
        <v>37428</v>
      </c>
      <c r="H1067" s="7" t="s">
        <v>5756</v>
      </c>
      <c r="I1067" s="7" t="s">
        <v>36527</v>
      </c>
      <c r="J1067" s="7" t="s">
        <v>37429</v>
      </c>
      <c r="K1067" s="7" t="s">
        <v>37430</v>
      </c>
      <c r="L1067" s="7" t="s">
        <v>45</v>
      </c>
      <c r="M1067" s="7" t="s">
        <v>33060</v>
      </c>
      <c r="N1067" s="7" t="s">
        <v>47</v>
      </c>
      <c r="O1067" s="7">
        <v>10</v>
      </c>
      <c r="P1067" s="7" t="s">
        <v>105</v>
      </c>
      <c r="Q1067" s="7">
        <v>87111</v>
      </c>
      <c r="S1067" s="7" t="s">
        <v>37358</v>
      </c>
      <c r="U1067" s="7">
        <v>52</v>
      </c>
      <c r="V1067" s="7">
        <v>201903</v>
      </c>
    </row>
    <row r="1068" spans="3:22" ht="16.5" customHeight="1">
      <c r="C1068" s="8">
        <v>5148213470</v>
      </c>
      <c r="D1068" s="7">
        <v>7738963</v>
      </c>
      <c r="E1068" s="12"/>
      <c r="G1068" s="7" t="s">
        <v>37431</v>
      </c>
      <c r="H1068" s="7" t="s">
        <v>37432</v>
      </c>
      <c r="I1068" s="7" t="s">
        <v>36891</v>
      </c>
      <c r="J1068" s="7" t="s">
        <v>37433</v>
      </c>
      <c r="K1068" s="7" t="s">
        <v>37434</v>
      </c>
      <c r="L1068" s="7" t="s">
        <v>45</v>
      </c>
      <c r="M1068" s="7" t="s">
        <v>33060</v>
      </c>
      <c r="N1068" s="7" t="s">
        <v>47</v>
      </c>
      <c r="O1068" s="7">
        <v>10</v>
      </c>
      <c r="P1068" s="7" t="s">
        <v>105</v>
      </c>
      <c r="Q1068" s="7">
        <v>87111</v>
      </c>
      <c r="S1068" s="7" t="s">
        <v>37358</v>
      </c>
      <c r="U1068" s="7">
        <v>127</v>
      </c>
      <c r="V1068" s="7">
        <v>201903</v>
      </c>
    </row>
    <row r="1069" spans="3:22" ht="16.5" customHeight="1">
      <c r="C1069" s="8">
        <v>1318276455</v>
      </c>
      <c r="D1069" s="7">
        <v>7111518</v>
      </c>
      <c r="E1069" s="12"/>
      <c r="G1069" s="7" t="s">
        <v>37435</v>
      </c>
      <c r="H1069" s="7" t="s">
        <v>37436</v>
      </c>
      <c r="I1069" s="7" t="s">
        <v>14498</v>
      </c>
      <c r="J1069" s="7" t="s">
        <v>37437</v>
      </c>
      <c r="K1069" s="7" t="s">
        <v>37438</v>
      </c>
      <c r="L1069" s="7" t="s">
        <v>45</v>
      </c>
      <c r="M1069" s="7" t="s">
        <v>33060</v>
      </c>
      <c r="N1069" s="7" t="s">
        <v>47</v>
      </c>
      <c r="O1069" s="7">
        <v>10</v>
      </c>
      <c r="P1069" s="7" t="s">
        <v>105</v>
      </c>
      <c r="Q1069" s="7">
        <v>87111</v>
      </c>
      <c r="S1069" s="7" t="s">
        <v>37358</v>
      </c>
      <c r="T1069" s="7">
        <v>20111011</v>
      </c>
      <c r="U1069" s="7">
        <v>67</v>
      </c>
      <c r="V1069" s="7">
        <v>202106</v>
      </c>
    </row>
    <row r="1070" spans="3:22" ht="16.5" customHeight="1">
      <c r="C1070" s="8">
        <v>5688200292</v>
      </c>
      <c r="D1070" s="7">
        <v>9698183</v>
      </c>
      <c r="E1070" s="12"/>
      <c r="G1070" s="7" t="s">
        <v>37439</v>
      </c>
      <c r="H1070" s="7" t="s">
        <v>37440</v>
      </c>
      <c r="K1070" s="7" t="s">
        <v>37441</v>
      </c>
      <c r="L1070" s="7" t="s">
        <v>45</v>
      </c>
      <c r="M1070" s="7" t="s">
        <v>33060</v>
      </c>
      <c r="N1070" s="7" t="s">
        <v>47</v>
      </c>
      <c r="O1070" s="7">
        <v>10</v>
      </c>
      <c r="P1070" s="7" t="s">
        <v>105</v>
      </c>
      <c r="Q1070" s="7">
        <v>87111</v>
      </c>
      <c r="S1070" s="7" t="s">
        <v>37358</v>
      </c>
      <c r="U1070" s="7">
        <v>190</v>
      </c>
      <c r="V1070" s="7">
        <v>202211</v>
      </c>
    </row>
    <row r="1071" spans="3:22" ht="16.5" customHeight="1">
      <c r="C1071" s="8">
        <v>1378269914</v>
      </c>
      <c r="D1071" s="7">
        <v>7180686</v>
      </c>
      <c r="E1071" s="12"/>
      <c r="G1071" s="7" t="s">
        <v>37442</v>
      </c>
      <c r="H1071" s="7" t="s">
        <v>37443</v>
      </c>
      <c r="I1071" s="7" t="s">
        <v>37444</v>
      </c>
      <c r="J1071" s="7" t="s">
        <v>37445</v>
      </c>
      <c r="K1071" s="7" t="s">
        <v>37446</v>
      </c>
      <c r="L1071" s="7" t="s">
        <v>45</v>
      </c>
      <c r="M1071" s="7" t="s">
        <v>33060</v>
      </c>
      <c r="N1071" s="7" t="s">
        <v>47</v>
      </c>
      <c r="O1071" s="7">
        <v>10</v>
      </c>
      <c r="P1071" s="7" t="s">
        <v>105</v>
      </c>
      <c r="Q1071" s="7">
        <v>87111</v>
      </c>
      <c r="S1071" s="7" t="s">
        <v>37358</v>
      </c>
      <c r="U1071" s="7">
        <v>65</v>
      </c>
      <c r="V1071" s="7">
        <v>202211</v>
      </c>
    </row>
    <row r="1072" spans="3:22" ht="16.5" customHeight="1">
      <c r="C1072" s="8">
        <v>2248214028</v>
      </c>
      <c r="D1072" s="7">
        <v>4047147</v>
      </c>
      <c r="E1072" s="12"/>
      <c r="G1072" s="7" t="s">
        <v>37447</v>
      </c>
      <c r="H1072" s="7" t="s">
        <v>37448</v>
      </c>
      <c r="I1072" s="7" t="s">
        <v>37358</v>
      </c>
      <c r="J1072" s="7" t="s">
        <v>37449</v>
      </c>
      <c r="K1072" s="7" t="s">
        <v>37450</v>
      </c>
      <c r="L1072" s="7" t="s">
        <v>45</v>
      </c>
      <c r="M1072" s="7" t="s">
        <v>33060</v>
      </c>
      <c r="N1072" s="7" t="s">
        <v>47</v>
      </c>
      <c r="O1072" s="7">
        <v>10</v>
      </c>
      <c r="P1072" s="7" t="s">
        <v>105</v>
      </c>
      <c r="Q1072" s="7">
        <v>87111</v>
      </c>
      <c r="S1072" s="7" t="s">
        <v>37358</v>
      </c>
      <c r="T1072" s="7">
        <v>20100501</v>
      </c>
      <c r="U1072" s="7">
        <v>53</v>
      </c>
      <c r="V1072" s="7">
        <v>201903</v>
      </c>
    </row>
    <row r="1073" spans="3:22" ht="16.5" customHeight="1">
      <c r="C1073" s="8">
        <v>2108276952</v>
      </c>
      <c r="D1073" s="7">
        <v>5888379</v>
      </c>
      <c r="E1073" s="12"/>
      <c r="G1073" s="7" t="s">
        <v>37451</v>
      </c>
      <c r="H1073" s="7" t="s">
        <v>15108</v>
      </c>
      <c r="J1073" s="7" t="s">
        <v>37452</v>
      </c>
      <c r="K1073" s="7" t="s">
        <v>37453</v>
      </c>
      <c r="L1073" s="7" t="s">
        <v>45</v>
      </c>
      <c r="M1073" s="7" t="s">
        <v>33060</v>
      </c>
      <c r="N1073" s="7" t="s">
        <v>47</v>
      </c>
      <c r="O1073" s="7">
        <v>10</v>
      </c>
      <c r="P1073" s="7" t="s">
        <v>105</v>
      </c>
      <c r="Q1073" s="7">
        <v>87111</v>
      </c>
      <c r="S1073" s="7" t="s">
        <v>37358</v>
      </c>
      <c r="T1073" s="7">
        <v>20130524</v>
      </c>
      <c r="U1073" s="7">
        <v>56</v>
      </c>
      <c r="V1073" s="7">
        <v>201903</v>
      </c>
    </row>
    <row r="1074" spans="3:22" ht="16.5" customHeight="1">
      <c r="C1074" s="8">
        <v>5148267689</v>
      </c>
      <c r="D1074" s="7">
        <v>3894111</v>
      </c>
      <c r="E1074" s="12"/>
      <c r="G1074" s="7" t="s">
        <v>37454</v>
      </c>
      <c r="H1074" s="7" t="s">
        <v>37455</v>
      </c>
      <c r="I1074" s="7" t="s">
        <v>37456</v>
      </c>
      <c r="J1074" s="7" t="s">
        <v>37457</v>
      </c>
      <c r="K1074" s="7" t="s">
        <v>37458</v>
      </c>
      <c r="L1074" s="7" t="s">
        <v>45</v>
      </c>
      <c r="M1074" s="7" t="s">
        <v>33060</v>
      </c>
      <c r="N1074" s="7" t="s">
        <v>47</v>
      </c>
      <c r="O1074" s="7">
        <v>10</v>
      </c>
      <c r="P1074" s="7" t="s">
        <v>105</v>
      </c>
      <c r="Q1074" s="7">
        <v>87111</v>
      </c>
      <c r="S1074" s="7" t="s">
        <v>37358</v>
      </c>
      <c r="T1074" s="7">
        <v>20070410</v>
      </c>
      <c r="U1074" s="7">
        <v>79</v>
      </c>
      <c r="V1074" s="7">
        <v>201903</v>
      </c>
    </row>
    <row r="1075" spans="3:22" ht="16.5" customHeight="1">
      <c r="C1075" s="8">
        <v>6098218768</v>
      </c>
      <c r="D1075" s="7">
        <v>7839174</v>
      </c>
      <c r="E1075" s="12"/>
      <c r="G1075" s="7" t="s">
        <v>37459</v>
      </c>
      <c r="H1075" s="7" t="s">
        <v>37460</v>
      </c>
      <c r="J1075" s="7" t="s">
        <v>37461</v>
      </c>
      <c r="K1075" s="7" t="s">
        <v>37462</v>
      </c>
      <c r="L1075" s="7" t="s">
        <v>45</v>
      </c>
      <c r="M1075" s="7" t="s">
        <v>33060</v>
      </c>
      <c r="N1075" s="7" t="s">
        <v>47</v>
      </c>
      <c r="O1075" s="7">
        <v>10</v>
      </c>
      <c r="P1075" s="7" t="s">
        <v>105</v>
      </c>
      <c r="Q1075" s="7">
        <v>87111</v>
      </c>
      <c r="S1075" s="7" t="s">
        <v>37358</v>
      </c>
      <c r="U1075" s="7">
        <v>60</v>
      </c>
      <c r="V1075" s="7">
        <v>201903</v>
      </c>
    </row>
    <row r="1076" spans="3:22" ht="16.5" customHeight="1">
      <c r="C1076" s="8">
        <v>5148207231</v>
      </c>
      <c r="D1076" s="7">
        <v>2573082</v>
      </c>
      <c r="E1076" s="12"/>
      <c r="G1076" s="7" t="s">
        <v>37463</v>
      </c>
      <c r="H1076" s="7" t="s">
        <v>35499</v>
      </c>
      <c r="J1076" s="7" t="s">
        <v>37464</v>
      </c>
      <c r="K1076" s="7" t="s">
        <v>37465</v>
      </c>
      <c r="L1076" s="7" t="s">
        <v>45</v>
      </c>
      <c r="M1076" s="7" t="s">
        <v>33060</v>
      </c>
      <c r="N1076" s="7" t="s">
        <v>47</v>
      </c>
      <c r="O1076" s="7">
        <v>10</v>
      </c>
      <c r="P1076" s="7" t="s">
        <v>105</v>
      </c>
      <c r="Q1076" s="7">
        <v>87111</v>
      </c>
      <c r="S1076" s="7" t="s">
        <v>37358</v>
      </c>
      <c r="U1076" s="7">
        <v>97</v>
      </c>
      <c r="V1076" s="7">
        <v>201903</v>
      </c>
    </row>
    <row r="1077" spans="3:22" ht="16.5" customHeight="1">
      <c r="C1077" s="8">
        <v>5038274031</v>
      </c>
      <c r="D1077" s="7">
        <v>7678458</v>
      </c>
      <c r="E1077" s="12"/>
      <c r="G1077" s="7" t="s">
        <v>37466</v>
      </c>
      <c r="H1077" s="7" t="s">
        <v>9411</v>
      </c>
      <c r="K1077" s="7" t="s">
        <v>37467</v>
      </c>
      <c r="L1077" s="7" t="s">
        <v>45</v>
      </c>
      <c r="M1077" s="7" t="s">
        <v>33060</v>
      </c>
      <c r="N1077" s="7" t="s">
        <v>47</v>
      </c>
      <c r="O1077" s="7">
        <v>10</v>
      </c>
      <c r="P1077" s="7" t="s">
        <v>105</v>
      </c>
      <c r="Q1077" s="7">
        <v>87111</v>
      </c>
      <c r="S1077" s="7" t="s">
        <v>37358</v>
      </c>
      <c r="U1077" s="7">
        <v>79</v>
      </c>
      <c r="V1077" s="7">
        <v>201903</v>
      </c>
    </row>
    <row r="1078" spans="3:22" ht="16.5" customHeight="1">
      <c r="C1078" s="8">
        <v>2068208057</v>
      </c>
      <c r="D1078" s="7">
        <v>3084300</v>
      </c>
      <c r="E1078" s="12"/>
      <c r="G1078" s="7" t="s">
        <v>37468</v>
      </c>
      <c r="H1078" s="7" t="s">
        <v>37469</v>
      </c>
      <c r="I1078" s="7" t="s">
        <v>37470</v>
      </c>
      <c r="J1078" s="7" t="s">
        <v>37471</v>
      </c>
      <c r="K1078" s="7" t="s">
        <v>37472</v>
      </c>
      <c r="L1078" s="7" t="s">
        <v>45</v>
      </c>
      <c r="M1078" s="7" t="s">
        <v>33060</v>
      </c>
      <c r="N1078" s="7" t="s">
        <v>47</v>
      </c>
      <c r="O1078" s="7">
        <v>10</v>
      </c>
      <c r="P1078" s="7" t="s">
        <v>105</v>
      </c>
      <c r="Q1078" s="7">
        <v>87112</v>
      </c>
      <c r="S1078" s="7" t="s">
        <v>37473</v>
      </c>
      <c r="U1078" s="7">
        <v>146</v>
      </c>
      <c r="V1078" s="7">
        <v>201903</v>
      </c>
    </row>
    <row r="1079" spans="3:22" ht="16.5" customHeight="1">
      <c r="C1079" s="8">
        <v>6088216447</v>
      </c>
      <c r="D1079" s="7">
        <v>6225458</v>
      </c>
      <c r="E1079" s="12"/>
      <c r="G1079" s="7" t="s">
        <v>37474</v>
      </c>
      <c r="H1079" s="7" t="s">
        <v>9638</v>
      </c>
      <c r="I1079" s="7" t="s">
        <v>37473</v>
      </c>
      <c r="J1079" s="7" t="s">
        <v>37475</v>
      </c>
      <c r="K1079" s="7" t="s">
        <v>37476</v>
      </c>
      <c r="L1079" s="7" t="s">
        <v>45</v>
      </c>
      <c r="M1079" s="7" t="s">
        <v>33060</v>
      </c>
      <c r="N1079" s="7" t="s">
        <v>47</v>
      </c>
      <c r="O1079" s="7">
        <v>10</v>
      </c>
      <c r="P1079" s="7" t="s">
        <v>105</v>
      </c>
      <c r="Q1079" s="7">
        <v>87112</v>
      </c>
      <c r="S1079" s="7" t="s">
        <v>37473</v>
      </c>
      <c r="U1079" s="7">
        <v>61</v>
      </c>
      <c r="V1079" s="7">
        <v>201903</v>
      </c>
    </row>
    <row r="1080" spans="3:22" ht="16.5" customHeight="1">
      <c r="C1080" s="8">
        <v>2178206705</v>
      </c>
      <c r="D1080" s="7">
        <v>7356052</v>
      </c>
      <c r="E1080" s="12"/>
      <c r="G1080" s="7" t="s">
        <v>37477</v>
      </c>
      <c r="H1080" s="7" t="s">
        <v>13370</v>
      </c>
      <c r="J1080" s="7" t="s">
        <v>37478</v>
      </c>
      <c r="K1080" s="7" t="s">
        <v>37479</v>
      </c>
      <c r="L1080" s="7" t="s">
        <v>45</v>
      </c>
      <c r="M1080" s="7" t="s">
        <v>33060</v>
      </c>
      <c r="N1080" s="7" t="s">
        <v>47</v>
      </c>
      <c r="O1080" s="7">
        <v>10</v>
      </c>
      <c r="P1080" s="7" t="s">
        <v>105</v>
      </c>
      <c r="Q1080" s="7">
        <v>87112</v>
      </c>
      <c r="S1080" s="7" t="s">
        <v>37473</v>
      </c>
      <c r="U1080" s="7">
        <v>76</v>
      </c>
      <c r="V1080" s="7">
        <v>201903</v>
      </c>
    </row>
    <row r="1081" spans="3:22" ht="16.5" customHeight="1">
      <c r="C1081" s="8">
        <v>1288215772</v>
      </c>
      <c r="D1081" s="7">
        <v>9695737</v>
      </c>
      <c r="E1081" s="12"/>
      <c r="G1081" s="7" t="s">
        <v>37480</v>
      </c>
      <c r="H1081" s="7" t="s">
        <v>37481</v>
      </c>
      <c r="J1081" s="7" t="s">
        <v>37482</v>
      </c>
      <c r="K1081" s="7" t="s">
        <v>37483</v>
      </c>
      <c r="L1081" s="7" t="s">
        <v>45</v>
      </c>
      <c r="M1081" s="7" t="s">
        <v>33060</v>
      </c>
      <c r="N1081" s="7" t="s">
        <v>47</v>
      </c>
      <c r="O1081" s="7">
        <v>10</v>
      </c>
      <c r="P1081" s="7" t="s">
        <v>105</v>
      </c>
      <c r="Q1081" s="7">
        <v>87112</v>
      </c>
      <c r="S1081" s="7" t="s">
        <v>37473</v>
      </c>
      <c r="U1081" s="7">
        <v>124</v>
      </c>
      <c r="V1081" s="7">
        <v>202104</v>
      </c>
    </row>
    <row r="1082" spans="3:22" ht="16.5" customHeight="1">
      <c r="C1082" s="8">
        <v>4028217019</v>
      </c>
      <c r="D1082" s="7">
        <v>3105727</v>
      </c>
      <c r="E1082" s="12"/>
      <c r="G1082" s="7" t="s">
        <v>37484</v>
      </c>
      <c r="H1082" s="7" t="s">
        <v>37485</v>
      </c>
      <c r="I1082" s="7" t="s">
        <v>37486</v>
      </c>
      <c r="J1082" s="7" t="s">
        <v>37487</v>
      </c>
      <c r="K1082" s="7" t="s">
        <v>37488</v>
      </c>
      <c r="L1082" s="7" t="s">
        <v>45</v>
      </c>
      <c r="M1082" s="7" t="s">
        <v>33060</v>
      </c>
      <c r="N1082" s="7" t="s">
        <v>47</v>
      </c>
      <c r="O1082" s="7">
        <v>10</v>
      </c>
      <c r="P1082" s="7" t="s">
        <v>105</v>
      </c>
      <c r="Q1082" s="7">
        <v>87112</v>
      </c>
      <c r="S1082" s="7" t="s">
        <v>37473</v>
      </c>
      <c r="T1082" s="7">
        <v>20050401</v>
      </c>
      <c r="U1082" s="7">
        <v>50</v>
      </c>
      <c r="V1082" s="7">
        <v>201903</v>
      </c>
    </row>
    <row r="1083" spans="3:22" ht="16.5" customHeight="1">
      <c r="C1083" s="8">
        <v>5148209428</v>
      </c>
      <c r="D1083" s="7">
        <v>3122409</v>
      </c>
      <c r="E1083" s="12"/>
      <c r="G1083" s="7" t="s">
        <v>37489</v>
      </c>
      <c r="H1083" s="7" t="s">
        <v>6142</v>
      </c>
      <c r="I1083" s="7" t="s">
        <v>37490</v>
      </c>
      <c r="J1083" s="7" t="s">
        <v>37491</v>
      </c>
      <c r="K1083" s="7" t="s">
        <v>37492</v>
      </c>
      <c r="L1083" s="7" t="s">
        <v>45</v>
      </c>
      <c r="M1083" s="7" t="s">
        <v>33060</v>
      </c>
      <c r="N1083" s="7" t="s">
        <v>47</v>
      </c>
      <c r="O1083" s="7">
        <v>10</v>
      </c>
      <c r="P1083" s="7" t="s">
        <v>105</v>
      </c>
      <c r="Q1083" s="7">
        <v>87120</v>
      </c>
      <c r="S1083" s="7" t="s">
        <v>37493</v>
      </c>
      <c r="T1083" s="7">
        <v>19960101</v>
      </c>
      <c r="U1083" s="7">
        <v>160</v>
      </c>
      <c r="V1083" s="7">
        <v>201903</v>
      </c>
    </row>
    <row r="1084" spans="3:22" ht="16.5" customHeight="1">
      <c r="C1084" s="8">
        <v>1328273280</v>
      </c>
      <c r="D1084" s="7">
        <v>3729411</v>
      </c>
      <c r="E1084" s="12"/>
      <c r="G1084" s="7" t="s">
        <v>37494</v>
      </c>
      <c r="H1084" s="7" t="s">
        <v>37495</v>
      </c>
      <c r="I1084" s="7" t="s">
        <v>37493</v>
      </c>
      <c r="J1084" s="7" t="s">
        <v>37496</v>
      </c>
      <c r="K1084" s="7" t="s">
        <v>37497</v>
      </c>
      <c r="L1084" s="7" t="s">
        <v>45</v>
      </c>
      <c r="M1084" s="7" t="s">
        <v>33060</v>
      </c>
      <c r="N1084" s="7" t="s">
        <v>47</v>
      </c>
      <c r="O1084" s="7">
        <v>10</v>
      </c>
      <c r="P1084" s="7" t="s">
        <v>105</v>
      </c>
      <c r="Q1084" s="7">
        <v>87120</v>
      </c>
      <c r="S1084" s="7" t="s">
        <v>37493</v>
      </c>
      <c r="T1084" s="7">
        <v>20011101</v>
      </c>
      <c r="U1084" s="7">
        <v>75</v>
      </c>
      <c r="V1084" s="7">
        <v>201903</v>
      </c>
    </row>
    <row r="1085" spans="3:22" ht="16.5" customHeight="1">
      <c r="C1085" s="8">
        <v>1198274291</v>
      </c>
      <c r="D1085" s="7">
        <v>3998076</v>
      </c>
      <c r="E1085" s="12"/>
      <c r="G1085" s="7" t="s">
        <v>37498</v>
      </c>
      <c r="H1085" s="7" t="s">
        <v>37499</v>
      </c>
      <c r="I1085" s="7" t="s">
        <v>35074</v>
      </c>
      <c r="J1085" s="7" t="s">
        <v>37500</v>
      </c>
      <c r="K1085" s="7" t="s">
        <v>37501</v>
      </c>
      <c r="L1085" s="7" t="s">
        <v>45</v>
      </c>
      <c r="M1085" s="7" t="s">
        <v>33060</v>
      </c>
      <c r="N1085" s="7" t="s">
        <v>47</v>
      </c>
      <c r="O1085" s="7">
        <v>10</v>
      </c>
      <c r="P1085" s="7" t="s">
        <v>105</v>
      </c>
      <c r="Q1085" s="7">
        <v>87120</v>
      </c>
      <c r="S1085" s="7" t="s">
        <v>37493</v>
      </c>
      <c r="U1085" s="7">
        <v>155</v>
      </c>
      <c r="V1085" s="7">
        <v>201903</v>
      </c>
    </row>
    <row r="1086" spans="3:22" ht="16.5" customHeight="1">
      <c r="C1086" s="8">
        <v>5018207410</v>
      </c>
      <c r="D1086" s="7">
        <v>2564687</v>
      </c>
      <c r="E1086" s="12"/>
      <c r="G1086" s="7" t="s">
        <v>37502</v>
      </c>
      <c r="H1086" s="7" t="s">
        <v>37171</v>
      </c>
      <c r="I1086" s="7" t="s">
        <v>37503</v>
      </c>
      <c r="J1086" s="7" t="s">
        <v>37504</v>
      </c>
      <c r="K1086" s="7" t="s">
        <v>37505</v>
      </c>
      <c r="L1086" s="7" t="s">
        <v>45</v>
      </c>
      <c r="M1086" s="7" t="s">
        <v>33060</v>
      </c>
      <c r="N1086" s="7" t="s">
        <v>47</v>
      </c>
      <c r="O1086" s="7">
        <v>10</v>
      </c>
      <c r="P1086" s="7" t="s">
        <v>105</v>
      </c>
      <c r="Q1086" s="7">
        <v>87120</v>
      </c>
      <c r="S1086" s="7" t="s">
        <v>37493</v>
      </c>
      <c r="T1086" s="7">
        <v>19920901</v>
      </c>
      <c r="U1086" s="7">
        <v>53</v>
      </c>
      <c r="V1086" s="7">
        <v>201903</v>
      </c>
    </row>
    <row r="1087" spans="3:22" ht="16.5" customHeight="1">
      <c r="C1087" s="8">
        <v>3018212254</v>
      </c>
      <c r="D1087" s="7">
        <v>3308525</v>
      </c>
      <c r="E1087" s="12"/>
      <c r="G1087" s="7" t="s">
        <v>37506</v>
      </c>
      <c r="H1087" s="7" t="s">
        <v>37507</v>
      </c>
      <c r="J1087" s="7" t="s">
        <v>37508</v>
      </c>
      <c r="K1087" s="7" t="s">
        <v>37509</v>
      </c>
      <c r="L1087" s="7" t="s">
        <v>45</v>
      </c>
      <c r="M1087" s="7" t="s">
        <v>33060</v>
      </c>
      <c r="N1087" s="7" t="s">
        <v>47</v>
      </c>
      <c r="O1087" s="7">
        <v>10</v>
      </c>
      <c r="P1087" s="7" t="s">
        <v>105</v>
      </c>
      <c r="Q1087" s="7">
        <v>87121</v>
      </c>
      <c r="S1087" s="7" t="s">
        <v>37510</v>
      </c>
      <c r="U1087" s="7">
        <v>53</v>
      </c>
      <c r="V1087" s="7">
        <v>201903</v>
      </c>
    </row>
    <row r="1088" spans="3:22" ht="16.5" customHeight="1">
      <c r="C1088" s="8">
        <v>4118278999</v>
      </c>
      <c r="D1088" s="7">
        <v>9663059</v>
      </c>
      <c r="E1088" s="12"/>
      <c r="G1088" s="7" t="s">
        <v>37511</v>
      </c>
      <c r="H1088" s="7" t="s">
        <v>8431</v>
      </c>
      <c r="J1088" s="7" t="s">
        <v>37512</v>
      </c>
      <c r="K1088" s="7" t="s">
        <v>37513</v>
      </c>
      <c r="L1088" s="7" t="s">
        <v>45</v>
      </c>
      <c r="M1088" s="7" t="s">
        <v>33060</v>
      </c>
      <c r="N1088" s="7" t="s">
        <v>47</v>
      </c>
      <c r="O1088" s="7">
        <v>10</v>
      </c>
      <c r="P1088" s="7" t="s">
        <v>105</v>
      </c>
      <c r="Q1088" s="7">
        <v>87121</v>
      </c>
      <c r="S1088" s="7" t="s">
        <v>37510</v>
      </c>
      <c r="U1088" s="7">
        <v>68</v>
      </c>
      <c r="V1088" s="7">
        <v>202104</v>
      </c>
    </row>
    <row r="1089" spans="3:22" ht="16.5" customHeight="1">
      <c r="C1089" s="8">
        <v>1138264892</v>
      </c>
      <c r="D1089" s="7">
        <v>3228117</v>
      </c>
      <c r="E1089" s="12"/>
      <c r="G1089" s="7" t="s">
        <v>37514</v>
      </c>
      <c r="H1089" s="7" t="s">
        <v>37515</v>
      </c>
      <c r="I1089" s="7" t="s">
        <v>37516</v>
      </c>
      <c r="J1089" s="7" t="s">
        <v>37517</v>
      </c>
      <c r="K1089" s="7" t="s">
        <v>37518</v>
      </c>
      <c r="L1089" s="7" t="s">
        <v>45</v>
      </c>
      <c r="M1089" s="7" t="s">
        <v>33060</v>
      </c>
      <c r="N1089" s="7" t="s">
        <v>47</v>
      </c>
      <c r="O1089" s="7">
        <v>10</v>
      </c>
      <c r="P1089" s="7" t="s">
        <v>105</v>
      </c>
      <c r="Q1089" s="7">
        <v>87121</v>
      </c>
      <c r="S1089" s="7" t="s">
        <v>37510</v>
      </c>
      <c r="T1089" s="7">
        <v>20110101</v>
      </c>
      <c r="U1089" s="7">
        <v>262</v>
      </c>
      <c r="V1089" s="7">
        <v>201903</v>
      </c>
    </row>
    <row r="1090" spans="3:22" ht="16.5" customHeight="1">
      <c r="C1090" s="8">
        <v>3138268732</v>
      </c>
      <c r="D1090" s="7">
        <v>7496532</v>
      </c>
      <c r="E1090" s="12"/>
      <c r="G1090" s="7" t="s">
        <v>37519</v>
      </c>
      <c r="H1090" s="7" t="s">
        <v>37520</v>
      </c>
      <c r="J1090" s="7" t="s">
        <v>37521</v>
      </c>
      <c r="K1090" s="7" t="s">
        <v>37522</v>
      </c>
      <c r="L1090" s="7" t="s">
        <v>45</v>
      </c>
      <c r="M1090" s="7" t="s">
        <v>33060</v>
      </c>
      <c r="N1090" s="7" t="s">
        <v>47</v>
      </c>
      <c r="O1090" s="7">
        <v>10</v>
      </c>
      <c r="P1090" s="7" t="s">
        <v>105</v>
      </c>
      <c r="Q1090" s="7">
        <v>87121</v>
      </c>
      <c r="S1090" s="7" t="s">
        <v>37510</v>
      </c>
      <c r="U1090" s="7">
        <v>54</v>
      </c>
      <c r="V1090" s="7">
        <v>201903</v>
      </c>
    </row>
    <row r="1091" spans="3:22" ht="16.5" customHeight="1">
      <c r="C1091" s="8">
        <v>6128205162</v>
      </c>
      <c r="D1091" s="7">
        <v>7861422</v>
      </c>
      <c r="E1091" s="12"/>
      <c r="G1091" s="7" t="s">
        <v>37523</v>
      </c>
      <c r="H1091" s="7" t="s">
        <v>37524</v>
      </c>
      <c r="I1091" s="7" t="s">
        <v>37525</v>
      </c>
      <c r="J1091" s="7" t="s">
        <v>37526</v>
      </c>
      <c r="K1091" s="7" t="s">
        <v>37527</v>
      </c>
      <c r="L1091" s="7" t="s">
        <v>45</v>
      </c>
      <c r="M1091" s="7" t="s">
        <v>33060</v>
      </c>
      <c r="N1091" s="7" t="s">
        <v>47</v>
      </c>
      <c r="O1091" s="7">
        <v>10</v>
      </c>
      <c r="P1091" s="7" t="s">
        <v>105</v>
      </c>
      <c r="Q1091" s="7">
        <v>87121</v>
      </c>
      <c r="S1091" s="7" t="s">
        <v>37510</v>
      </c>
      <c r="U1091" s="7">
        <v>60</v>
      </c>
      <c r="V1091" s="7">
        <v>201903</v>
      </c>
    </row>
    <row r="1092" spans="3:22" ht="16.5" customHeight="1">
      <c r="C1092" s="8">
        <v>1258212005</v>
      </c>
      <c r="D1092" s="7">
        <v>7017493</v>
      </c>
      <c r="E1092" s="12"/>
      <c r="G1092" s="7" t="s">
        <v>37528</v>
      </c>
      <c r="H1092" s="7" t="s">
        <v>3559</v>
      </c>
      <c r="I1092" s="7" t="s">
        <v>35074</v>
      </c>
      <c r="J1092" s="7" t="s">
        <v>37529</v>
      </c>
      <c r="K1092" s="7" t="s">
        <v>37530</v>
      </c>
      <c r="L1092" s="7" t="s">
        <v>45</v>
      </c>
      <c r="M1092" s="7" t="s">
        <v>33060</v>
      </c>
      <c r="N1092" s="7" t="s">
        <v>47</v>
      </c>
      <c r="O1092" s="7">
        <v>10</v>
      </c>
      <c r="P1092" s="7" t="s">
        <v>105</v>
      </c>
      <c r="Q1092" s="7">
        <v>87121</v>
      </c>
      <c r="S1092" s="7" t="s">
        <v>37510</v>
      </c>
      <c r="U1092" s="7">
        <v>65</v>
      </c>
      <c r="V1092" s="7">
        <v>201903</v>
      </c>
    </row>
    <row r="1093" spans="3:22" ht="16.5" customHeight="1">
      <c r="C1093" s="8">
        <v>1248263947</v>
      </c>
      <c r="D1093" s="7">
        <v>6062742</v>
      </c>
      <c r="E1093" s="12"/>
      <c r="G1093" s="7" t="s">
        <v>37531</v>
      </c>
      <c r="H1093" s="7" t="s">
        <v>5567</v>
      </c>
      <c r="J1093" s="7" t="s">
        <v>37532</v>
      </c>
      <c r="K1093" s="7" t="s">
        <v>37533</v>
      </c>
      <c r="L1093" s="7" t="s">
        <v>45</v>
      </c>
      <c r="M1093" s="7" t="s">
        <v>33060</v>
      </c>
      <c r="N1093" s="7" t="s">
        <v>47</v>
      </c>
      <c r="O1093" s="7">
        <v>10</v>
      </c>
      <c r="P1093" s="7" t="s">
        <v>105</v>
      </c>
      <c r="Q1093" s="7">
        <v>87121</v>
      </c>
      <c r="S1093" s="7" t="s">
        <v>37510</v>
      </c>
      <c r="T1093" s="7">
        <v>20100201</v>
      </c>
      <c r="U1093" s="7">
        <v>53</v>
      </c>
      <c r="V1093" s="7">
        <v>201903</v>
      </c>
    </row>
    <row r="1094" spans="3:22" ht="16.5" customHeight="1">
      <c r="C1094" s="8">
        <v>2268262851</v>
      </c>
      <c r="D1094" s="7">
        <v>3308139</v>
      </c>
      <c r="E1094" s="12"/>
      <c r="G1094" s="7" t="s">
        <v>37534</v>
      </c>
      <c r="H1094" s="7" t="s">
        <v>37535</v>
      </c>
      <c r="J1094" s="7" t="s">
        <v>37536</v>
      </c>
      <c r="K1094" s="7" t="s">
        <v>37537</v>
      </c>
      <c r="L1094" s="7" t="s">
        <v>45</v>
      </c>
      <c r="M1094" s="7" t="s">
        <v>33060</v>
      </c>
      <c r="N1094" s="7" t="s">
        <v>47</v>
      </c>
      <c r="O1094" s="7">
        <v>10</v>
      </c>
      <c r="P1094" s="7" t="s">
        <v>105</v>
      </c>
      <c r="Q1094" s="7">
        <v>87121</v>
      </c>
      <c r="S1094" s="7" t="s">
        <v>37510</v>
      </c>
      <c r="T1094" s="7">
        <v>20070501</v>
      </c>
      <c r="U1094" s="7">
        <v>108</v>
      </c>
      <c r="V1094" s="7">
        <v>201903</v>
      </c>
    </row>
    <row r="1095" spans="3:22" ht="16.5" customHeight="1">
      <c r="C1095" s="8">
        <v>5118205097</v>
      </c>
      <c r="D1095" s="7">
        <v>7718080</v>
      </c>
      <c r="E1095" s="12"/>
      <c r="G1095" s="7" t="s">
        <v>37538</v>
      </c>
      <c r="H1095" s="7" t="s">
        <v>37539</v>
      </c>
      <c r="J1095" s="7" t="s">
        <v>37540</v>
      </c>
      <c r="K1095" s="7" t="s">
        <v>37541</v>
      </c>
      <c r="L1095" s="7" t="s">
        <v>45</v>
      </c>
      <c r="M1095" s="7" t="s">
        <v>33060</v>
      </c>
      <c r="N1095" s="7" t="s">
        <v>47</v>
      </c>
      <c r="O1095" s="7">
        <v>10</v>
      </c>
      <c r="P1095" s="7" t="s">
        <v>105</v>
      </c>
      <c r="Q1095" s="7">
        <v>87121</v>
      </c>
      <c r="S1095" s="7" t="s">
        <v>37510</v>
      </c>
      <c r="U1095" s="7">
        <v>50</v>
      </c>
      <c r="V1095" s="7">
        <v>201903</v>
      </c>
    </row>
    <row r="1096" spans="3:22" ht="16.5" customHeight="1">
      <c r="C1096" s="8">
        <v>6108209110</v>
      </c>
      <c r="D1096" s="7">
        <v>7850550</v>
      </c>
      <c r="E1096" s="12"/>
      <c r="G1096" s="7" t="s">
        <v>37542</v>
      </c>
      <c r="H1096" s="7" t="s">
        <v>37543</v>
      </c>
      <c r="J1096" s="7" t="s">
        <v>37544</v>
      </c>
      <c r="K1096" s="7" t="s">
        <v>37545</v>
      </c>
      <c r="L1096" s="7" t="s">
        <v>45</v>
      </c>
      <c r="M1096" s="7" t="s">
        <v>33060</v>
      </c>
      <c r="N1096" s="7" t="s">
        <v>47</v>
      </c>
      <c r="O1096" s="7">
        <v>10</v>
      </c>
      <c r="P1096" s="7" t="s">
        <v>105</v>
      </c>
      <c r="Q1096" s="7">
        <v>87121</v>
      </c>
      <c r="S1096" s="7" t="s">
        <v>37510</v>
      </c>
      <c r="U1096" s="7">
        <v>121</v>
      </c>
      <c r="V1096" s="7">
        <v>202004</v>
      </c>
    </row>
    <row r="1097" spans="3:22" ht="16.5" customHeight="1">
      <c r="C1097" s="8">
        <v>5028266881</v>
      </c>
      <c r="D1097" s="7">
        <v>7668340</v>
      </c>
      <c r="E1097" s="12"/>
      <c r="G1097" s="7" t="s">
        <v>37546</v>
      </c>
      <c r="H1097" s="7" t="s">
        <v>37547</v>
      </c>
      <c r="I1097" s="7" t="s">
        <v>37548</v>
      </c>
      <c r="J1097" s="7" t="s">
        <v>37549</v>
      </c>
      <c r="K1097" s="7" t="s">
        <v>37550</v>
      </c>
      <c r="L1097" s="7" t="s">
        <v>45</v>
      </c>
      <c r="M1097" s="7" t="s">
        <v>33060</v>
      </c>
      <c r="N1097" s="7" t="s">
        <v>47</v>
      </c>
      <c r="O1097" s="7">
        <v>10</v>
      </c>
      <c r="P1097" s="7" t="s">
        <v>105</v>
      </c>
      <c r="Q1097" s="7">
        <v>87121</v>
      </c>
      <c r="S1097" s="7" t="s">
        <v>37510</v>
      </c>
      <c r="U1097" s="7">
        <v>64</v>
      </c>
      <c r="V1097" s="7">
        <v>201903</v>
      </c>
    </row>
    <row r="1098" spans="3:22" ht="16.5" customHeight="1">
      <c r="C1098" s="8">
        <v>1258209494</v>
      </c>
      <c r="D1098" s="7">
        <v>5526798</v>
      </c>
      <c r="E1098" s="12"/>
      <c r="G1098" s="7" t="s">
        <v>37551</v>
      </c>
      <c r="H1098" s="7" t="s">
        <v>37552</v>
      </c>
      <c r="I1098" s="7" t="s">
        <v>37553</v>
      </c>
      <c r="J1098" s="7" t="s">
        <v>37554</v>
      </c>
      <c r="K1098" s="7" t="s">
        <v>37555</v>
      </c>
      <c r="L1098" s="7" t="s">
        <v>45</v>
      </c>
      <c r="M1098" s="7" t="s">
        <v>33060</v>
      </c>
      <c r="N1098" s="7" t="s">
        <v>47</v>
      </c>
      <c r="O1098" s="7">
        <v>10</v>
      </c>
      <c r="P1098" s="7" t="s">
        <v>105</v>
      </c>
      <c r="Q1098" s="7">
        <v>87122</v>
      </c>
      <c r="S1098" s="7" t="s">
        <v>37553</v>
      </c>
      <c r="U1098" s="7">
        <v>74</v>
      </c>
      <c r="V1098" s="7">
        <v>201903</v>
      </c>
    </row>
    <row r="1099" spans="3:22" ht="16.5" customHeight="1">
      <c r="C1099" s="8">
        <v>4028219735</v>
      </c>
      <c r="D1099" s="7">
        <v>3314852</v>
      </c>
      <c r="E1099" s="12"/>
      <c r="G1099" s="7" t="s">
        <v>37556</v>
      </c>
      <c r="H1099" s="7" t="s">
        <v>8809</v>
      </c>
      <c r="I1099" s="7" t="s">
        <v>37557</v>
      </c>
      <c r="J1099" s="7" t="s">
        <v>37558</v>
      </c>
      <c r="K1099" s="7" t="s">
        <v>37559</v>
      </c>
      <c r="L1099" s="7" t="s">
        <v>45</v>
      </c>
      <c r="M1099" s="7" t="s">
        <v>33060</v>
      </c>
      <c r="N1099" s="7" t="s">
        <v>47</v>
      </c>
      <c r="O1099" s="7">
        <v>10</v>
      </c>
      <c r="P1099" s="7" t="s">
        <v>105</v>
      </c>
      <c r="Q1099" s="7">
        <v>87130</v>
      </c>
      <c r="S1099" s="7" t="s">
        <v>37557</v>
      </c>
      <c r="U1099" s="7">
        <v>52</v>
      </c>
      <c r="V1099" s="7">
        <v>202211</v>
      </c>
    </row>
    <row r="1100" spans="3:22" ht="16.5" customHeight="1">
      <c r="C1100" s="8">
        <v>1138208788</v>
      </c>
      <c r="D1100" s="7">
        <v>6818089</v>
      </c>
      <c r="E1100" s="12"/>
      <c r="G1100" s="7" t="s">
        <v>37560</v>
      </c>
      <c r="H1100" s="7" t="s">
        <v>37561</v>
      </c>
      <c r="I1100" s="7" t="s">
        <v>37562</v>
      </c>
      <c r="J1100" s="7" t="s">
        <v>37563</v>
      </c>
      <c r="K1100" s="7" t="s">
        <v>37564</v>
      </c>
      <c r="L1100" s="7" t="s">
        <v>45</v>
      </c>
      <c r="M1100" s="7" t="s">
        <v>33060</v>
      </c>
      <c r="N1100" s="7" t="s">
        <v>47</v>
      </c>
      <c r="O1100" s="7">
        <v>10</v>
      </c>
      <c r="P1100" s="7" t="s">
        <v>105</v>
      </c>
      <c r="Q1100" s="7">
        <v>87130</v>
      </c>
      <c r="S1100" s="7" t="s">
        <v>37557</v>
      </c>
      <c r="U1100" s="7">
        <v>57</v>
      </c>
      <c r="V1100" s="7">
        <v>201903</v>
      </c>
    </row>
    <row r="1101" spans="3:22" ht="16.5" customHeight="1">
      <c r="C1101" s="8">
        <v>1248214349</v>
      </c>
      <c r="D1101" s="7">
        <v>3060198</v>
      </c>
      <c r="E1101" s="12"/>
      <c r="G1101" s="7" t="s">
        <v>37117</v>
      </c>
      <c r="H1101" s="7" t="s">
        <v>32723</v>
      </c>
      <c r="I1101" s="7" t="s">
        <v>37565</v>
      </c>
      <c r="J1101" s="7" t="s">
        <v>37566</v>
      </c>
      <c r="K1101" s="7" t="s">
        <v>37567</v>
      </c>
      <c r="L1101" s="7" t="s">
        <v>45</v>
      </c>
      <c r="M1101" s="7" t="s">
        <v>33060</v>
      </c>
      <c r="N1101" s="7" t="s">
        <v>47</v>
      </c>
      <c r="O1101" s="7">
        <v>10</v>
      </c>
      <c r="P1101" s="7" t="s">
        <v>105</v>
      </c>
      <c r="Q1101" s="7">
        <v>87130</v>
      </c>
      <c r="S1101" s="7" t="s">
        <v>37557</v>
      </c>
      <c r="U1101" s="7">
        <v>160</v>
      </c>
      <c r="V1101" s="7">
        <v>200803</v>
      </c>
    </row>
    <row r="1102" spans="3:22" ht="16.5" customHeight="1">
      <c r="C1102" s="8">
        <v>5998200239</v>
      </c>
      <c r="D1102" s="7">
        <v>8863808</v>
      </c>
      <c r="E1102" s="12"/>
      <c r="G1102" s="7" t="s">
        <v>37568</v>
      </c>
      <c r="H1102" s="7" t="s">
        <v>37569</v>
      </c>
      <c r="I1102" s="7" t="s">
        <v>37570</v>
      </c>
      <c r="J1102" s="7" t="s">
        <v>37571</v>
      </c>
      <c r="K1102" s="7" t="s">
        <v>37572</v>
      </c>
      <c r="L1102" s="7" t="s">
        <v>45</v>
      </c>
      <c r="M1102" s="7" t="s">
        <v>33060</v>
      </c>
      <c r="N1102" s="7" t="s">
        <v>47</v>
      </c>
      <c r="O1102" s="7">
        <v>10</v>
      </c>
      <c r="P1102" s="7" t="s">
        <v>105</v>
      </c>
      <c r="Q1102" s="7">
        <v>87139</v>
      </c>
      <c r="S1102" s="7" t="s">
        <v>37573</v>
      </c>
      <c r="U1102" s="7">
        <v>119</v>
      </c>
      <c r="V1102" s="7">
        <v>202004</v>
      </c>
    </row>
    <row r="1103" spans="3:22" ht="16.5" customHeight="1">
      <c r="C1103" s="8">
        <v>4158262543</v>
      </c>
      <c r="D1103" s="7">
        <v>5642373</v>
      </c>
      <c r="E1103" s="12"/>
      <c r="G1103" s="7" t="s">
        <v>37574</v>
      </c>
      <c r="H1103" s="7" t="s">
        <v>37575</v>
      </c>
      <c r="J1103" s="7" t="s">
        <v>37576</v>
      </c>
      <c r="K1103" s="7" t="s">
        <v>37577</v>
      </c>
      <c r="L1103" s="7" t="s">
        <v>45</v>
      </c>
      <c r="M1103" s="7" t="s">
        <v>33060</v>
      </c>
      <c r="N1103" s="7" t="s">
        <v>47</v>
      </c>
      <c r="O1103" s="7">
        <v>10</v>
      </c>
      <c r="P1103" s="7" t="s">
        <v>105</v>
      </c>
      <c r="Q1103" s="7">
        <v>87139</v>
      </c>
      <c r="S1103" s="7" t="s">
        <v>37573</v>
      </c>
      <c r="T1103" s="7">
        <v>20060317</v>
      </c>
      <c r="U1103" s="7">
        <v>71</v>
      </c>
      <c r="V1103" s="7">
        <v>201903</v>
      </c>
    </row>
    <row r="1104" spans="3:22" ht="16.5" customHeight="1">
      <c r="C1104" s="8">
        <v>4048268038</v>
      </c>
      <c r="D1104" s="7">
        <v>8968830</v>
      </c>
      <c r="E1104" s="12"/>
      <c r="G1104" s="7" t="s">
        <v>37578</v>
      </c>
      <c r="H1104" s="7" t="s">
        <v>37579</v>
      </c>
      <c r="I1104" s="7" t="s">
        <v>37580</v>
      </c>
      <c r="J1104" s="7" t="s">
        <v>37581</v>
      </c>
      <c r="K1104" s="7" t="s">
        <v>37582</v>
      </c>
      <c r="L1104" s="7" t="s">
        <v>45</v>
      </c>
      <c r="M1104" s="7" t="s">
        <v>33060</v>
      </c>
      <c r="N1104" s="7" t="s">
        <v>47</v>
      </c>
      <c r="O1104" s="7">
        <v>10</v>
      </c>
      <c r="P1104" s="7" t="s">
        <v>105</v>
      </c>
      <c r="Q1104" s="7">
        <v>87139</v>
      </c>
      <c r="S1104" s="7" t="s">
        <v>37573</v>
      </c>
      <c r="U1104" s="7">
        <v>69</v>
      </c>
      <c r="V1104" s="7">
        <v>202211</v>
      </c>
    </row>
    <row r="1105" spans="3:26" ht="16.5" customHeight="1">
      <c r="C1105" s="8">
        <v>6028263321</v>
      </c>
      <c r="D1105" s="7">
        <v>7777634</v>
      </c>
      <c r="E1105" s="12"/>
      <c r="G1105" s="7" t="s">
        <v>37583</v>
      </c>
      <c r="H1105" s="7" t="s">
        <v>37584</v>
      </c>
      <c r="J1105" s="7" t="s">
        <v>37585</v>
      </c>
      <c r="K1105" s="7" t="s">
        <v>37586</v>
      </c>
      <c r="L1105" s="7" t="s">
        <v>45</v>
      </c>
      <c r="M1105" s="7" t="s">
        <v>33060</v>
      </c>
      <c r="N1105" s="7" t="s">
        <v>47</v>
      </c>
      <c r="O1105" s="7">
        <v>10</v>
      </c>
      <c r="P1105" s="7" t="s">
        <v>105</v>
      </c>
      <c r="Q1105" s="7">
        <v>87139</v>
      </c>
      <c r="S1105" s="7" t="s">
        <v>37573</v>
      </c>
      <c r="U1105" s="7">
        <v>94</v>
      </c>
      <c r="V1105" s="7">
        <v>201903</v>
      </c>
    </row>
    <row r="1106" spans="3:26" ht="16.5" customHeight="1">
      <c r="C1106" s="8">
        <v>2048269572</v>
      </c>
      <c r="D1106" s="7">
        <v>7277228</v>
      </c>
      <c r="E1106" s="12"/>
      <c r="G1106" s="7" t="s">
        <v>37587</v>
      </c>
      <c r="H1106" s="7" t="s">
        <v>37588</v>
      </c>
      <c r="J1106" s="7" t="s">
        <v>37589</v>
      </c>
      <c r="K1106" s="7" t="s">
        <v>37590</v>
      </c>
      <c r="L1106" s="7" t="s">
        <v>45</v>
      </c>
      <c r="M1106" s="7" t="s">
        <v>33060</v>
      </c>
      <c r="N1106" s="7" t="s">
        <v>47</v>
      </c>
      <c r="O1106" s="7">
        <v>10</v>
      </c>
      <c r="P1106" s="7" t="s">
        <v>105</v>
      </c>
      <c r="Q1106" s="7">
        <v>87139</v>
      </c>
      <c r="S1106" s="7" t="s">
        <v>37573</v>
      </c>
      <c r="U1106" s="7">
        <v>119</v>
      </c>
      <c r="V1106" s="7">
        <v>201903</v>
      </c>
    </row>
    <row r="1107" spans="3:26" ht="16.5" customHeight="1">
      <c r="C1107" s="8">
        <v>2208269803</v>
      </c>
      <c r="D1107" s="7">
        <v>8710279</v>
      </c>
      <c r="E1107" s="12"/>
      <c r="G1107" s="7" t="s">
        <v>37591</v>
      </c>
      <c r="H1107" s="7" t="s">
        <v>37592</v>
      </c>
      <c r="I1107" s="7" t="s">
        <v>37593</v>
      </c>
      <c r="J1107" s="7" t="s">
        <v>37594</v>
      </c>
      <c r="K1107" s="7" t="s">
        <v>37595</v>
      </c>
      <c r="L1107" s="7" t="s">
        <v>45</v>
      </c>
      <c r="M1107" s="7" t="s">
        <v>33060</v>
      </c>
      <c r="N1107" s="7" t="s">
        <v>47</v>
      </c>
      <c r="O1107" s="7">
        <v>10</v>
      </c>
      <c r="P1107" s="7" t="s">
        <v>105</v>
      </c>
      <c r="Q1107" s="7">
        <v>87139</v>
      </c>
      <c r="S1107" s="7" t="s">
        <v>37573</v>
      </c>
      <c r="U1107" s="7">
        <v>64</v>
      </c>
      <c r="V1107" s="7">
        <v>202004</v>
      </c>
    </row>
    <row r="1108" spans="3:26" ht="16.5" customHeight="1">
      <c r="C1108" s="8">
        <v>2258262182</v>
      </c>
      <c r="D1108" s="7">
        <v>9013501</v>
      </c>
      <c r="E1108" s="12"/>
      <c r="G1108" s="7" t="s">
        <v>37596</v>
      </c>
      <c r="H1108" s="7" t="s">
        <v>37597</v>
      </c>
      <c r="K1108" s="7" t="s">
        <v>37598</v>
      </c>
      <c r="L1108" s="7" t="s">
        <v>45</v>
      </c>
      <c r="M1108" s="7" t="s">
        <v>33060</v>
      </c>
      <c r="N1108" s="7" t="s">
        <v>47</v>
      </c>
      <c r="O1108" s="7">
        <v>10</v>
      </c>
      <c r="P1108" s="7" t="s">
        <v>105</v>
      </c>
      <c r="Q1108" s="7">
        <v>87139</v>
      </c>
      <c r="S1108" s="7" t="s">
        <v>37573</v>
      </c>
      <c r="U1108" s="7">
        <v>228</v>
      </c>
      <c r="V1108" s="7">
        <v>202211</v>
      </c>
    </row>
    <row r="1109" spans="3:26" ht="16.5" customHeight="1">
      <c r="C1109" s="8">
        <v>1268210918</v>
      </c>
      <c r="D1109" s="7">
        <v>7032698</v>
      </c>
      <c r="E1109" s="12"/>
      <c r="G1109" s="7" t="s">
        <v>37599</v>
      </c>
      <c r="H1109" s="7" t="s">
        <v>37600</v>
      </c>
      <c r="I1109" s="7" t="s">
        <v>37601</v>
      </c>
      <c r="K1109" s="7" t="s">
        <v>37602</v>
      </c>
      <c r="L1109" s="7" t="s">
        <v>45</v>
      </c>
      <c r="M1109" s="7" t="s">
        <v>33060</v>
      </c>
      <c r="N1109" s="7" t="s">
        <v>47</v>
      </c>
      <c r="O1109" s="7">
        <v>10</v>
      </c>
      <c r="P1109" s="7" t="s">
        <v>105</v>
      </c>
      <c r="Q1109" s="7">
        <v>87139</v>
      </c>
      <c r="S1109" s="7" t="s">
        <v>37573</v>
      </c>
      <c r="U1109" s="7">
        <v>97</v>
      </c>
      <c r="V1109" s="7">
        <v>201903</v>
      </c>
    </row>
    <row r="1110" spans="3:26" ht="16.5" customHeight="1">
      <c r="C1110" s="8">
        <v>5108206171</v>
      </c>
      <c r="D1110" s="7">
        <v>7715100</v>
      </c>
      <c r="E1110" s="12"/>
      <c r="G1110" s="7" t="s">
        <v>37603</v>
      </c>
      <c r="H1110" s="7" t="s">
        <v>37604</v>
      </c>
      <c r="J1110" s="7" t="s">
        <v>37605</v>
      </c>
      <c r="K1110" s="7" t="s">
        <v>37606</v>
      </c>
      <c r="L1110" s="7" t="s">
        <v>45</v>
      </c>
      <c r="M1110" s="7" t="s">
        <v>33060</v>
      </c>
      <c r="N1110" s="7" t="s">
        <v>47</v>
      </c>
      <c r="O1110" s="7">
        <v>10</v>
      </c>
      <c r="P1110" s="7" t="s">
        <v>105</v>
      </c>
      <c r="Q1110" s="7">
        <v>87139</v>
      </c>
      <c r="S1110" s="7" t="s">
        <v>37573</v>
      </c>
      <c r="U1110" s="7">
        <v>86</v>
      </c>
      <c r="V1110" s="7">
        <v>202211</v>
      </c>
    </row>
    <row r="1111" spans="3:26" ht="16.5" customHeight="1">
      <c r="C1111" s="8">
        <v>4108268412</v>
      </c>
      <c r="D1111" s="7">
        <v>4208264</v>
      </c>
      <c r="E1111" s="12"/>
      <c r="G1111" s="7" t="s">
        <v>37607</v>
      </c>
      <c r="H1111" s="7" t="s">
        <v>37608</v>
      </c>
      <c r="I1111" s="7" t="s">
        <v>37609</v>
      </c>
      <c r="K1111" s="7" t="s">
        <v>37610</v>
      </c>
      <c r="L1111" s="7" t="s">
        <v>45</v>
      </c>
      <c r="M1111" s="7" t="s">
        <v>33060</v>
      </c>
      <c r="N1111" s="7" t="s">
        <v>47</v>
      </c>
      <c r="O1111" s="7">
        <v>10</v>
      </c>
      <c r="P1111" s="7" t="s">
        <v>105</v>
      </c>
      <c r="Q1111" s="7">
        <v>87200</v>
      </c>
      <c r="S1111" s="7" t="s">
        <v>37611</v>
      </c>
      <c r="T1111" s="7">
        <v>20080826</v>
      </c>
      <c r="U1111" s="7">
        <v>54</v>
      </c>
      <c r="V1111" s="7">
        <v>201903</v>
      </c>
    </row>
    <row r="1112" spans="3:26" ht="16.5" customHeight="1">
      <c r="C1112" s="8">
        <v>2038264050</v>
      </c>
      <c r="D1112" s="7">
        <v>8542828</v>
      </c>
      <c r="E1112" s="12"/>
      <c r="G1112" s="7" t="s">
        <v>37612</v>
      </c>
      <c r="H1112" s="7" t="s">
        <v>17801</v>
      </c>
      <c r="J1112" s="7" t="s">
        <v>37613</v>
      </c>
      <c r="K1112" s="7" t="s">
        <v>37614</v>
      </c>
      <c r="L1112" s="7" t="s">
        <v>45</v>
      </c>
      <c r="M1112" s="7" t="s">
        <v>33060</v>
      </c>
      <c r="N1112" s="7" t="s">
        <v>47</v>
      </c>
      <c r="O1112" s="7">
        <v>10</v>
      </c>
      <c r="P1112" s="7" t="s">
        <v>105</v>
      </c>
      <c r="Q1112" s="7">
        <v>87210</v>
      </c>
      <c r="S1112" s="7" t="s">
        <v>37615</v>
      </c>
      <c r="U1112" s="7">
        <v>70</v>
      </c>
      <c r="V1112" s="7">
        <v>202004</v>
      </c>
    </row>
    <row r="1113" spans="3:26" ht="16.5" customHeight="1">
      <c r="C1113" s="8">
        <v>1148261656</v>
      </c>
      <c r="D1113" s="7">
        <v>2820516</v>
      </c>
      <c r="E1113" s="12"/>
      <c r="G1113" s="7" t="s">
        <v>37616</v>
      </c>
      <c r="H1113" s="7" t="s">
        <v>32805</v>
      </c>
      <c r="I1113" s="7" t="s">
        <v>37617</v>
      </c>
      <c r="J1113" s="7" t="s">
        <v>37618</v>
      </c>
      <c r="K1113" s="7" t="s">
        <v>37619</v>
      </c>
      <c r="L1113" s="7" t="s">
        <v>45</v>
      </c>
      <c r="M1113" s="7" t="s">
        <v>33060</v>
      </c>
      <c r="N1113" s="7" t="s">
        <v>47</v>
      </c>
      <c r="O1113" s="7">
        <v>10</v>
      </c>
      <c r="P1113" s="7" t="s">
        <v>105</v>
      </c>
      <c r="Q1113" s="7">
        <v>87210</v>
      </c>
      <c r="S1113" s="7" t="s">
        <v>37615</v>
      </c>
      <c r="T1113" s="7">
        <v>20060601</v>
      </c>
      <c r="U1113" s="7">
        <v>216</v>
      </c>
      <c r="V1113" s="7">
        <v>202306</v>
      </c>
      <c r="W1113" s="7">
        <v>2022</v>
      </c>
      <c r="X1113" s="7">
        <v>104062860</v>
      </c>
      <c r="Y1113" s="7">
        <v>1389941</v>
      </c>
      <c r="Z1113" s="7">
        <v>1000000</v>
      </c>
    </row>
    <row r="1114" spans="3:26" ht="16.5" customHeight="1">
      <c r="C1114" s="8">
        <v>1388265094</v>
      </c>
      <c r="D1114" s="7">
        <v>7191389</v>
      </c>
      <c r="E1114" s="12"/>
      <c r="G1114" s="7" t="s">
        <v>37620</v>
      </c>
      <c r="H1114" s="7" t="s">
        <v>37621</v>
      </c>
      <c r="J1114" s="7" t="s">
        <v>37622</v>
      </c>
      <c r="K1114" s="7" t="s">
        <v>37623</v>
      </c>
      <c r="L1114" s="7" t="s">
        <v>45</v>
      </c>
      <c r="M1114" s="7" t="s">
        <v>33060</v>
      </c>
      <c r="N1114" s="7" t="s">
        <v>47</v>
      </c>
      <c r="O1114" s="7">
        <v>10</v>
      </c>
      <c r="P1114" s="7" t="s">
        <v>105</v>
      </c>
      <c r="Q1114" s="7">
        <v>87210</v>
      </c>
      <c r="S1114" s="7" t="s">
        <v>37615</v>
      </c>
      <c r="U1114" s="7">
        <v>58</v>
      </c>
      <c r="V1114" s="7">
        <v>201903</v>
      </c>
    </row>
    <row r="1115" spans="3:26" ht="16.5" customHeight="1">
      <c r="C1115" s="8">
        <v>2148266247</v>
      </c>
      <c r="D1115" s="7">
        <v>4194856</v>
      </c>
      <c r="E1115" s="12"/>
      <c r="G1115" s="7" t="s">
        <v>37624</v>
      </c>
      <c r="H1115" s="7" t="s">
        <v>37625</v>
      </c>
      <c r="I1115" s="7" t="s">
        <v>37626</v>
      </c>
      <c r="J1115" s="7" t="s">
        <v>37627</v>
      </c>
      <c r="K1115" s="7" t="s">
        <v>37628</v>
      </c>
      <c r="L1115" s="7" t="s">
        <v>45</v>
      </c>
      <c r="M1115" s="7" t="s">
        <v>33060</v>
      </c>
      <c r="N1115" s="7" t="s">
        <v>47</v>
      </c>
      <c r="O1115" s="7">
        <v>10</v>
      </c>
      <c r="P1115" s="7" t="s">
        <v>105</v>
      </c>
      <c r="Q1115" s="7">
        <v>87210</v>
      </c>
      <c r="S1115" s="7" t="s">
        <v>37615</v>
      </c>
      <c r="T1115" s="7">
        <v>20120701</v>
      </c>
      <c r="U1115" s="7">
        <v>51</v>
      </c>
      <c r="V1115" s="7">
        <v>201903</v>
      </c>
    </row>
    <row r="1116" spans="3:26" ht="16.5" customHeight="1">
      <c r="C1116" s="8">
        <v>2208261607</v>
      </c>
      <c r="D1116" s="7">
        <v>2712718</v>
      </c>
      <c r="E1116" s="12"/>
      <c r="G1116" s="7" t="s">
        <v>37629</v>
      </c>
      <c r="H1116" s="7" t="s">
        <v>37630</v>
      </c>
      <c r="I1116" s="7" t="s">
        <v>37631</v>
      </c>
      <c r="J1116" s="7" t="s">
        <v>37632</v>
      </c>
      <c r="K1116" s="7" t="s">
        <v>37633</v>
      </c>
      <c r="L1116" s="7" t="s">
        <v>45</v>
      </c>
      <c r="M1116" s="7" t="s">
        <v>33060</v>
      </c>
      <c r="N1116" s="7" t="s">
        <v>47</v>
      </c>
      <c r="O1116" s="7">
        <v>10</v>
      </c>
      <c r="P1116" s="7" t="s">
        <v>105</v>
      </c>
      <c r="Q1116" s="7">
        <v>87210</v>
      </c>
      <c r="S1116" s="7" t="s">
        <v>37615</v>
      </c>
      <c r="T1116" s="7">
        <v>20050706</v>
      </c>
      <c r="U1116" s="7">
        <v>255</v>
      </c>
      <c r="V1116" s="7">
        <v>201903</v>
      </c>
    </row>
    <row r="1117" spans="3:26" ht="16.5" customHeight="1">
      <c r="C1117" s="8">
        <v>1098264933</v>
      </c>
      <c r="D1117" s="7">
        <v>3227504</v>
      </c>
      <c r="E1117" s="12"/>
      <c r="G1117" s="7" t="s">
        <v>37634</v>
      </c>
      <c r="H1117" s="7" t="s">
        <v>37635</v>
      </c>
      <c r="I1117" s="7" t="s">
        <v>37636</v>
      </c>
      <c r="J1117" s="7" t="s">
        <v>37637</v>
      </c>
      <c r="K1117" s="7" t="s">
        <v>37638</v>
      </c>
      <c r="L1117" s="7" t="s">
        <v>45</v>
      </c>
      <c r="M1117" s="7" t="s">
        <v>33060</v>
      </c>
      <c r="N1117" s="7" t="s">
        <v>47</v>
      </c>
      <c r="O1117" s="7">
        <v>10</v>
      </c>
      <c r="P1117" s="7" t="s">
        <v>105</v>
      </c>
      <c r="Q1117" s="7">
        <v>87290</v>
      </c>
      <c r="S1117" s="7" t="s">
        <v>37639</v>
      </c>
      <c r="T1117" s="7">
        <v>20090201</v>
      </c>
      <c r="U1117" s="7">
        <v>72</v>
      </c>
      <c r="V1117" s="7">
        <v>201903</v>
      </c>
    </row>
    <row r="1118" spans="3:26" ht="16.5" customHeight="1">
      <c r="C1118" s="8">
        <v>2218203819</v>
      </c>
      <c r="D1118" s="7">
        <v>2547759</v>
      </c>
      <c r="E1118" s="12"/>
      <c r="G1118" s="7" t="s">
        <v>37640</v>
      </c>
      <c r="H1118" s="7" t="s">
        <v>37641</v>
      </c>
      <c r="I1118" s="7" t="s">
        <v>37503</v>
      </c>
      <c r="J1118" s="7" t="s">
        <v>37642</v>
      </c>
      <c r="K1118" s="7" t="s">
        <v>37643</v>
      </c>
      <c r="L1118" s="7" t="s">
        <v>45</v>
      </c>
      <c r="M1118" s="7" t="s">
        <v>33060</v>
      </c>
      <c r="N1118" s="7" t="s">
        <v>47</v>
      </c>
      <c r="O1118" s="7">
        <v>10</v>
      </c>
      <c r="P1118" s="7" t="s">
        <v>105</v>
      </c>
      <c r="Q1118" s="7">
        <v>87290</v>
      </c>
      <c r="S1118" s="7" t="s">
        <v>37639</v>
      </c>
      <c r="T1118" s="7">
        <v>19880913</v>
      </c>
      <c r="U1118" s="7">
        <v>65</v>
      </c>
      <c r="V1118" s="7">
        <v>201903</v>
      </c>
    </row>
    <row r="1119" spans="3:26" ht="16.5" customHeight="1">
      <c r="C1119" s="8">
        <v>1198271955</v>
      </c>
      <c r="D1119" s="7">
        <v>3228937</v>
      </c>
      <c r="E1119" s="12"/>
      <c r="G1119" s="7" t="s">
        <v>37644</v>
      </c>
      <c r="H1119" s="7" t="s">
        <v>37645</v>
      </c>
      <c r="I1119" s="7" t="s">
        <v>37646</v>
      </c>
      <c r="J1119" s="7" t="s">
        <v>37647</v>
      </c>
      <c r="K1119" s="7" t="s">
        <v>37648</v>
      </c>
      <c r="L1119" s="7" t="s">
        <v>45</v>
      </c>
      <c r="M1119" s="7" t="s">
        <v>33060</v>
      </c>
      <c r="N1119" s="7" t="s">
        <v>47</v>
      </c>
      <c r="O1119" s="7">
        <v>10</v>
      </c>
      <c r="P1119" s="7" t="s">
        <v>105</v>
      </c>
      <c r="Q1119" s="7">
        <v>87290</v>
      </c>
      <c r="S1119" s="7" t="s">
        <v>37639</v>
      </c>
      <c r="T1119" s="7">
        <v>20050823</v>
      </c>
      <c r="U1119" s="7">
        <v>77</v>
      </c>
      <c r="V1119" s="7">
        <v>201903</v>
      </c>
    </row>
    <row r="1120" spans="3:26" ht="16.5" customHeight="1">
      <c r="C1120" s="8">
        <v>1268207918</v>
      </c>
      <c r="D1120" s="7">
        <v>3231811</v>
      </c>
      <c r="E1120" s="12"/>
      <c r="G1120" s="7" t="s">
        <v>37649</v>
      </c>
      <c r="H1120" s="7" t="s">
        <v>37650</v>
      </c>
      <c r="I1120" s="7" t="s">
        <v>37651</v>
      </c>
      <c r="J1120" s="7" t="s">
        <v>37652</v>
      </c>
      <c r="K1120" s="7" t="s">
        <v>37653</v>
      </c>
      <c r="L1120" s="7" t="s">
        <v>45</v>
      </c>
      <c r="M1120" s="7" t="s">
        <v>33060</v>
      </c>
      <c r="N1120" s="7" t="s">
        <v>47</v>
      </c>
      <c r="O1120" s="7">
        <v>10</v>
      </c>
      <c r="P1120" s="7" t="s">
        <v>105</v>
      </c>
      <c r="Q1120" s="7">
        <v>87290</v>
      </c>
      <c r="S1120" s="7" t="s">
        <v>37639</v>
      </c>
      <c r="T1120" s="7">
        <v>20040801</v>
      </c>
      <c r="U1120" s="7">
        <v>58</v>
      </c>
      <c r="V1120" s="7">
        <v>200809</v>
      </c>
    </row>
    <row r="1121" spans="3:22" ht="16.5" customHeight="1">
      <c r="C1121" s="8">
        <v>2058301816</v>
      </c>
      <c r="D1121" s="7">
        <v>2533278</v>
      </c>
      <c r="E1121" s="12"/>
      <c r="G1121" s="7" t="s">
        <v>37654</v>
      </c>
      <c r="H1121" s="7" t="s">
        <v>37655</v>
      </c>
      <c r="I1121" s="7" t="s">
        <v>29285</v>
      </c>
      <c r="J1121" s="7" t="s">
        <v>37656</v>
      </c>
      <c r="K1121" s="7" t="s">
        <v>37657</v>
      </c>
      <c r="L1121" s="7" t="s">
        <v>45</v>
      </c>
      <c r="M1121" s="7" t="s">
        <v>33060</v>
      </c>
      <c r="N1121" s="7" t="s">
        <v>47</v>
      </c>
      <c r="O1121" s="7">
        <v>10</v>
      </c>
      <c r="P1121" s="7" t="s">
        <v>105</v>
      </c>
      <c r="Q1121" s="7">
        <v>87290</v>
      </c>
      <c r="S1121" s="7" t="s">
        <v>37639</v>
      </c>
      <c r="U1121" s="7">
        <v>65</v>
      </c>
      <c r="V1121" s="7">
        <v>201903</v>
      </c>
    </row>
    <row r="1122" spans="3:22" ht="16.5" customHeight="1">
      <c r="C1122" s="8">
        <v>6098206239</v>
      </c>
      <c r="D1122" s="7">
        <v>2580662</v>
      </c>
      <c r="E1122" s="12"/>
      <c r="G1122" s="7" t="s">
        <v>37658</v>
      </c>
      <c r="I1122" s="7" t="s">
        <v>37659</v>
      </c>
      <c r="J1122" s="7" t="s">
        <v>37660</v>
      </c>
      <c r="K1122" s="7" t="s">
        <v>37661</v>
      </c>
      <c r="L1122" s="7" t="s">
        <v>45</v>
      </c>
      <c r="M1122" s="7" t="s">
        <v>33060</v>
      </c>
      <c r="N1122" s="7" t="s">
        <v>47</v>
      </c>
      <c r="O1122" s="7">
        <v>10</v>
      </c>
      <c r="P1122" s="7" t="s">
        <v>105</v>
      </c>
      <c r="Q1122" s="7">
        <v>87290</v>
      </c>
      <c r="S1122" s="7" t="s">
        <v>37639</v>
      </c>
      <c r="U1122" s="7">
        <v>598</v>
      </c>
      <c r="V1122" s="7">
        <v>200803</v>
      </c>
    </row>
    <row r="1123" spans="3:22" ht="16.5" customHeight="1">
      <c r="C1123" s="8">
        <v>1018264865</v>
      </c>
      <c r="D1123" s="7">
        <v>2837629</v>
      </c>
      <c r="E1123" s="12"/>
      <c r="G1123" s="7" t="s">
        <v>37662</v>
      </c>
      <c r="H1123" s="7" t="s">
        <v>37663</v>
      </c>
      <c r="I1123" s="7" t="s">
        <v>37664</v>
      </c>
      <c r="J1123" s="7" t="s">
        <v>37665</v>
      </c>
      <c r="K1123" s="7" t="s">
        <v>37666</v>
      </c>
      <c r="L1123" s="7" t="s">
        <v>45</v>
      </c>
      <c r="M1123" s="7" t="s">
        <v>33060</v>
      </c>
      <c r="N1123" s="7" t="s">
        <v>47</v>
      </c>
      <c r="O1123" s="7">
        <v>10</v>
      </c>
      <c r="P1123" s="7" t="s">
        <v>105</v>
      </c>
      <c r="Q1123" s="7">
        <v>87290</v>
      </c>
      <c r="S1123" s="7" t="s">
        <v>37639</v>
      </c>
      <c r="T1123" s="7">
        <v>20061101</v>
      </c>
      <c r="U1123" s="7">
        <v>67</v>
      </c>
      <c r="V1123" s="7">
        <v>201903</v>
      </c>
    </row>
    <row r="1124" spans="3:22" ht="16.5" customHeight="1">
      <c r="C1124" s="8">
        <v>1108260728</v>
      </c>
      <c r="D1124" s="7">
        <v>2843561</v>
      </c>
      <c r="E1124" s="12"/>
      <c r="G1124" s="7" t="s">
        <v>37667</v>
      </c>
      <c r="H1124" s="7" t="s">
        <v>3599</v>
      </c>
      <c r="I1124" s="7" t="s">
        <v>37668</v>
      </c>
      <c r="J1124" s="7" t="s">
        <v>37669</v>
      </c>
      <c r="K1124" s="7" t="s">
        <v>37670</v>
      </c>
      <c r="L1124" s="7" t="s">
        <v>45</v>
      </c>
      <c r="M1124" s="7" t="s">
        <v>33060</v>
      </c>
      <c r="N1124" s="7" t="s">
        <v>47</v>
      </c>
      <c r="O1124" s="7">
        <v>10</v>
      </c>
      <c r="P1124" s="7" t="s">
        <v>105</v>
      </c>
      <c r="Q1124" s="7">
        <v>87290</v>
      </c>
      <c r="S1124" s="7" t="s">
        <v>37639</v>
      </c>
      <c r="T1124" s="7">
        <v>19940201</v>
      </c>
      <c r="U1124" s="7">
        <v>73</v>
      </c>
      <c r="V1124" s="7">
        <v>202004</v>
      </c>
    </row>
    <row r="1125" spans="3:22" ht="16.5" customHeight="1">
      <c r="C1125" s="8">
        <v>1018208335</v>
      </c>
      <c r="D1125" s="7">
        <v>2837598</v>
      </c>
      <c r="E1125" s="12"/>
      <c r="G1125" s="7" t="s">
        <v>37671</v>
      </c>
      <c r="H1125" s="7" t="s">
        <v>9622</v>
      </c>
      <c r="I1125" s="7" t="s">
        <v>37672</v>
      </c>
      <c r="J1125" s="7" t="s">
        <v>37673</v>
      </c>
      <c r="K1125" s="7" t="s">
        <v>37674</v>
      </c>
      <c r="L1125" s="7" t="s">
        <v>45</v>
      </c>
      <c r="M1125" s="7" t="s">
        <v>33060</v>
      </c>
      <c r="N1125" s="7" t="s">
        <v>47</v>
      </c>
      <c r="O1125" s="7">
        <v>10</v>
      </c>
      <c r="P1125" s="7" t="s">
        <v>105</v>
      </c>
      <c r="Q1125" s="7">
        <v>87290</v>
      </c>
      <c r="S1125" s="7" t="s">
        <v>37639</v>
      </c>
      <c r="T1125" s="7">
        <v>20010401</v>
      </c>
      <c r="U1125" s="7">
        <v>58</v>
      </c>
      <c r="V1125" s="7">
        <v>201903</v>
      </c>
    </row>
    <row r="1126" spans="3:22" ht="16.5" customHeight="1">
      <c r="C1126" s="8">
        <v>2138208773</v>
      </c>
      <c r="D1126" s="7">
        <v>2826458</v>
      </c>
      <c r="E1126" s="12"/>
      <c r="G1126" s="7" t="s">
        <v>37675</v>
      </c>
      <c r="H1126" s="7" t="s">
        <v>5527</v>
      </c>
      <c r="I1126" s="7" t="s">
        <v>37659</v>
      </c>
      <c r="J1126" s="7" t="s">
        <v>37676</v>
      </c>
      <c r="K1126" s="7" t="s">
        <v>37677</v>
      </c>
      <c r="L1126" s="7" t="s">
        <v>45</v>
      </c>
      <c r="M1126" s="7" t="s">
        <v>33060</v>
      </c>
      <c r="N1126" s="7" t="s">
        <v>47</v>
      </c>
      <c r="O1126" s="7">
        <v>10</v>
      </c>
      <c r="P1126" s="7" t="s">
        <v>105</v>
      </c>
      <c r="Q1126" s="7">
        <v>87290</v>
      </c>
      <c r="S1126" s="7" t="s">
        <v>37639</v>
      </c>
      <c r="T1126" s="7">
        <v>20080901</v>
      </c>
      <c r="U1126" s="7">
        <v>50</v>
      </c>
      <c r="V1126" s="7">
        <v>200811</v>
      </c>
    </row>
    <row r="1127" spans="3:22" ht="16.5" customHeight="1">
      <c r="C1127" s="8">
        <v>1228262073</v>
      </c>
      <c r="D1127" s="7">
        <v>2609246</v>
      </c>
      <c r="E1127" s="12"/>
      <c r="G1127" s="7" t="s">
        <v>37678</v>
      </c>
      <c r="H1127" s="7" t="s">
        <v>13783</v>
      </c>
      <c r="I1127" s="7" t="s">
        <v>37659</v>
      </c>
      <c r="J1127" s="7" t="s">
        <v>37679</v>
      </c>
      <c r="K1127" s="7" t="s">
        <v>37680</v>
      </c>
      <c r="L1127" s="7" t="s">
        <v>45</v>
      </c>
      <c r="M1127" s="7" t="s">
        <v>33060</v>
      </c>
      <c r="N1127" s="7" t="s">
        <v>47</v>
      </c>
      <c r="O1127" s="7">
        <v>10</v>
      </c>
      <c r="P1127" s="7" t="s">
        <v>105</v>
      </c>
      <c r="Q1127" s="7">
        <v>87290</v>
      </c>
      <c r="S1127" s="7" t="s">
        <v>37639</v>
      </c>
      <c r="T1127" s="7">
        <v>20031103</v>
      </c>
      <c r="U1127" s="7">
        <v>52</v>
      </c>
      <c r="V1127" s="7">
        <v>201903</v>
      </c>
    </row>
    <row r="1128" spans="3:22" ht="16.5" customHeight="1">
      <c r="C1128" s="8">
        <v>1098267100</v>
      </c>
      <c r="D1128" s="7">
        <v>3227508</v>
      </c>
      <c r="E1128" s="12"/>
      <c r="G1128" s="7" t="s">
        <v>37681</v>
      </c>
      <c r="H1128" s="7" t="s">
        <v>3750</v>
      </c>
      <c r="I1128" s="7" t="s">
        <v>37682</v>
      </c>
      <c r="J1128" s="7" t="s">
        <v>37683</v>
      </c>
      <c r="K1128" s="7" t="s">
        <v>37684</v>
      </c>
      <c r="L1128" s="7" t="s">
        <v>45</v>
      </c>
      <c r="M1128" s="7" t="s">
        <v>33060</v>
      </c>
      <c r="N1128" s="7" t="s">
        <v>47</v>
      </c>
      <c r="O1128" s="7">
        <v>10</v>
      </c>
      <c r="P1128" s="7" t="s">
        <v>105</v>
      </c>
      <c r="Q1128" s="7">
        <v>87290</v>
      </c>
      <c r="S1128" s="7" t="s">
        <v>37639</v>
      </c>
      <c r="T1128" s="7">
        <v>20090101</v>
      </c>
      <c r="U1128" s="7">
        <v>93</v>
      </c>
      <c r="V1128" s="7">
        <v>201903</v>
      </c>
    </row>
    <row r="1129" spans="3:22" ht="16.5" customHeight="1">
      <c r="C1129" s="8">
        <v>2178205098</v>
      </c>
      <c r="D1129" s="7">
        <v>3243376</v>
      </c>
      <c r="E1129" s="12"/>
      <c r="G1129" s="7" t="s">
        <v>37685</v>
      </c>
      <c r="H1129" s="7" t="s">
        <v>37686</v>
      </c>
      <c r="I1129" s="7" t="s">
        <v>37687</v>
      </c>
      <c r="J1129" s="7" t="s">
        <v>37688</v>
      </c>
      <c r="K1129" s="7" t="s">
        <v>37689</v>
      </c>
      <c r="L1129" s="7" t="s">
        <v>45</v>
      </c>
      <c r="M1129" s="7" t="s">
        <v>33060</v>
      </c>
      <c r="N1129" s="7" t="s">
        <v>47</v>
      </c>
      <c r="O1129" s="7">
        <v>10</v>
      </c>
      <c r="P1129" s="7" t="s">
        <v>105</v>
      </c>
      <c r="Q1129" s="7">
        <v>87290</v>
      </c>
      <c r="S1129" s="7" t="s">
        <v>37639</v>
      </c>
      <c r="T1129" s="7">
        <v>19901201</v>
      </c>
      <c r="U1129" s="7">
        <v>149</v>
      </c>
      <c r="V1129" s="7">
        <v>201903</v>
      </c>
    </row>
    <row r="1130" spans="3:22" ht="16.5" customHeight="1">
      <c r="C1130" s="8">
        <v>4038209453</v>
      </c>
      <c r="D1130" s="7">
        <v>3106954</v>
      </c>
      <c r="E1130" s="12"/>
      <c r="G1130" s="7" t="s">
        <v>37690</v>
      </c>
      <c r="I1130" s="7" t="s">
        <v>37691</v>
      </c>
      <c r="J1130" s="7" t="s">
        <v>37692</v>
      </c>
      <c r="K1130" s="7" t="s">
        <v>37693</v>
      </c>
      <c r="L1130" s="7" t="s">
        <v>45</v>
      </c>
      <c r="M1130" s="7" t="s">
        <v>33060</v>
      </c>
      <c r="N1130" s="7" t="s">
        <v>47</v>
      </c>
      <c r="O1130" s="7">
        <v>10</v>
      </c>
      <c r="P1130" s="7" t="s">
        <v>105</v>
      </c>
      <c r="Q1130" s="7">
        <v>87290</v>
      </c>
      <c r="S1130" s="7" t="s">
        <v>37639</v>
      </c>
      <c r="U1130" s="7">
        <v>50</v>
      </c>
      <c r="V1130" s="7">
        <v>200803</v>
      </c>
    </row>
    <row r="1131" spans="3:22" ht="16.5" customHeight="1">
      <c r="C1131" s="8">
        <v>5148209864</v>
      </c>
      <c r="D1131" s="7">
        <v>2459786</v>
      </c>
      <c r="E1131" s="12"/>
      <c r="G1131" s="7" t="s">
        <v>37694</v>
      </c>
      <c r="H1131" s="7" t="s">
        <v>37695</v>
      </c>
      <c r="I1131" s="7" t="s">
        <v>37696</v>
      </c>
      <c r="J1131" s="7" t="s">
        <v>37697</v>
      </c>
      <c r="K1131" s="7" t="s">
        <v>37698</v>
      </c>
      <c r="L1131" s="7" t="s">
        <v>45</v>
      </c>
      <c r="M1131" s="7" t="s">
        <v>33060</v>
      </c>
      <c r="N1131" s="7" t="s">
        <v>47</v>
      </c>
      <c r="O1131" s="7">
        <v>10</v>
      </c>
      <c r="P1131" s="7" t="s">
        <v>105</v>
      </c>
      <c r="Q1131" s="7">
        <v>87290</v>
      </c>
      <c r="S1131" s="7" t="s">
        <v>37639</v>
      </c>
      <c r="T1131" s="7">
        <v>20050301</v>
      </c>
      <c r="U1131" s="7">
        <v>105</v>
      </c>
      <c r="V1131" s="7">
        <v>201903</v>
      </c>
    </row>
    <row r="1132" spans="3:22" ht="16.5" customHeight="1">
      <c r="C1132" s="8">
        <v>4118209885</v>
      </c>
      <c r="D1132" s="7">
        <v>3252309</v>
      </c>
      <c r="E1132" s="12"/>
      <c r="G1132" s="7" t="s">
        <v>37699</v>
      </c>
      <c r="H1132" s="7" t="s">
        <v>37700</v>
      </c>
      <c r="I1132" s="7" t="s">
        <v>37701</v>
      </c>
      <c r="J1132" s="7" t="s">
        <v>37702</v>
      </c>
      <c r="K1132" s="7" t="s">
        <v>37703</v>
      </c>
      <c r="L1132" s="7" t="s">
        <v>45</v>
      </c>
      <c r="M1132" s="7" t="s">
        <v>33060</v>
      </c>
      <c r="N1132" s="7" t="s">
        <v>47</v>
      </c>
      <c r="O1132" s="7">
        <v>10</v>
      </c>
      <c r="P1132" s="7" t="s">
        <v>105</v>
      </c>
      <c r="Q1132" s="7">
        <v>87290</v>
      </c>
      <c r="S1132" s="7" t="s">
        <v>37639</v>
      </c>
      <c r="T1132" s="7">
        <v>20070901</v>
      </c>
      <c r="U1132" s="7">
        <v>52</v>
      </c>
      <c r="V1132" s="7">
        <v>201903</v>
      </c>
    </row>
    <row r="1133" spans="3:22" ht="16.5" customHeight="1">
      <c r="C1133" s="8">
        <v>1288279359</v>
      </c>
      <c r="D1133" s="7">
        <v>4164000</v>
      </c>
      <c r="E1133" s="12"/>
      <c r="G1133" s="7" t="s">
        <v>37704</v>
      </c>
      <c r="H1133" s="7" t="s">
        <v>16097</v>
      </c>
      <c r="I1133" s="7" t="s">
        <v>37639</v>
      </c>
      <c r="K1133" s="7" t="s">
        <v>37705</v>
      </c>
      <c r="L1133" s="7" t="s">
        <v>45</v>
      </c>
      <c r="M1133" s="7" t="s">
        <v>33060</v>
      </c>
      <c r="N1133" s="7" t="s">
        <v>47</v>
      </c>
      <c r="O1133" s="7">
        <v>10</v>
      </c>
      <c r="P1133" s="7" t="s">
        <v>105</v>
      </c>
      <c r="Q1133" s="7">
        <v>87290</v>
      </c>
      <c r="S1133" s="7" t="s">
        <v>37639</v>
      </c>
      <c r="T1133" s="7">
        <v>20120911</v>
      </c>
      <c r="U1133" s="7">
        <v>85</v>
      </c>
      <c r="V1133" s="7">
        <v>201903</v>
      </c>
    </row>
    <row r="1134" spans="3:22" ht="16.5" customHeight="1">
      <c r="C1134" s="8">
        <v>2228204276</v>
      </c>
      <c r="D1134" s="7">
        <v>2295486</v>
      </c>
      <c r="E1134" s="12"/>
      <c r="G1134" s="7" t="s">
        <v>37706</v>
      </c>
      <c r="H1134" s="7" t="s">
        <v>37707</v>
      </c>
      <c r="I1134" s="7" t="s">
        <v>37708</v>
      </c>
      <c r="J1134" s="7" t="s">
        <v>37709</v>
      </c>
      <c r="K1134" s="7" t="s">
        <v>37710</v>
      </c>
      <c r="L1134" s="7" t="s">
        <v>45</v>
      </c>
      <c r="M1134" s="7" t="s">
        <v>33060</v>
      </c>
      <c r="N1134" s="7" t="s">
        <v>47</v>
      </c>
      <c r="O1134" s="7">
        <v>10</v>
      </c>
      <c r="P1134" s="7" t="s">
        <v>105</v>
      </c>
      <c r="Q1134" s="7">
        <v>87290</v>
      </c>
      <c r="S1134" s="7" t="s">
        <v>37639</v>
      </c>
      <c r="T1134" s="7">
        <v>20000501</v>
      </c>
      <c r="U1134" s="7">
        <v>117</v>
      </c>
      <c r="V1134" s="7">
        <v>201903</v>
      </c>
    </row>
    <row r="1135" spans="3:22" ht="16.5" customHeight="1">
      <c r="C1135" s="8">
        <v>1108207626</v>
      </c>
      <c r="D1135" s="7">
        <v>2843546</v>
      </c>
      <c r="E1135" s="12"/>
      <c r="G1135" s="7" t="s">
        <v>37711</v>
      </c>
      <c r="H1135" s="7" t="s">
        <v>37663</v>
      </c>
      <c r="I1135" s="7" t="s">
        <v>37712</v>
      </c>
      <c r="J1135" s="7" t="s">
        <v>37713</v>
      </c>
      <c r="K1135" s="7" t="s">
        <v>37714</v>
      </c>
      <c r="L1135" s="7" t="s">
        <v>45</v>
      </c>
      <c r="M1135" s="7" t="s">
        <v>33060</v>
      </c>
      <c r="N1135" s="7" t="s">
        <v>47</v>
      </c>
      <c r="O1135" s="7">
        <v>10</v>
      </c>
      <c r="P1135" s="7" t="s">
        <v>105</v>
      </c>
      <c r="Q1135" s="7">
        <v>87290</v>
      </c>
      <c r="S1135" s="7" t="s">
        <v>37639</v>
      </c>
      <c r="T1135" s="7">
        <v>20080903</v>
      </c>
      <c r="U1135" s="7">
        <v>50</v>
      </c>
      <c r="V1135" s="7">
        <v>200707</v>
      </c>
    </row>
    <row r="1136" spans="3:22" ht="16.5" customHeight="1">
      <c r="C1136" s="8">
        <v>1138261177</v>
      </c>
      <c r="D1136" s="7">
        <v>2845321</v>
      </c>
      <c r="E1136" s="12"/>
      <c r="G1136" s="7" t="s">
        <v>37715</v>
      </c>
      <c r="H1136" s="7" t="s">
        <v>9375</v>
      </c>
      <c r="I1136" s="7" t="s">
        <v>37716</v>
      </c>
      <c r="J1136" s="7" t="s">
        <v>37717</v>
      </c>
      <c r="K1136" s="7" t="s">
        <v>37718</v>
      </c>
      <c r="L1136" s="7" t="s">
        <v>45</v>
      </c>
      <c r="M1136" s="7" t="s">
        <v>33060</v>
      </c>
      <c r="N1136" s="7" t="s">
        <v>47</v>
      </c>
      <c r="O1136" s="7">
        <v>10</v>
      </c>
      <c r="P1136" s="7" t="s">
        <v>105</v>
      </c>
      <c r="Q1136" s="7">
        <v>87290</v>
      </c>
      <c r="S1136" s="7" t="s">
        <v>37639</v>
      </c>
      <c r="T1136" s="7">
        <v>20021201</v>
      </c>
      <c r="U1136" s="7">
        <v>104</v>
      </c>
      <c r="V1136" s="7">
        <v>201903</v>
      </c>
    </row>
    <row r="1137" spans="3:22" ht="16.5" customHeight="1">
      <c r="C1137" s="8">
        <v>3028265152</v>
      </c>
      <c r="D1137" s="7">
        <v>4184482</v>
      </c>
      <c r="E1137" s="12"/>
      <c r="G1137" s="7" t="s">
        <v>37719</v>
      </c>
      <c r="H1137" s="7" t="s">
        <v>3695</v>
      </c>
      <c r="I1137" s="7" t="s">
        <v>37720</v>
      </c>
      <c r="J1137" s="7" t="s">
        <v>37721</v>
      </c>
      <c r="K1137" s="7" t="s">
        <v>37722</v>
      </c>
      <c r="L1137" s="7" t="s">
        <v>45</v>
      </c>
      <c r="M1137" s="7" t="s">
        <v>33060</v>
      </c>
      <c r="N1137" s="7" t="s">
        <v>47</v>
      </c>
      <c r="O1137" s="7">
        <v>10</v>
      </c>
      <c r="P1137" s="7" t="s">
        <v>105</v>
      </c>
      <c r="Q1137" s="7">
        <v>87290</v>
      </c>
      <c r="S1137" s="7" t="s">
        <v>37639</v>
      </c>
      <c r="T1137" s="7">
        <v>20111231</v>
      </c>
      <c r="U1137" s="7">
        <v>145</v>
      </c>
      <c r="V1137" s="7">
        <v>202004</v>
      </c>
    </row>
    <row r="1138" spans="3:22" ht="16.5" customHeight="1">
      <c r="C1138" s="8">
        <v>4108214726</v>
      </c>
      <c r="D1138" s="7">
        <v>3251713</v>
      </c>
      <c r="E1138" s="12"/>
      <c r="G1138" s="7" t="s">
        <v>37723</v>
      </c>
      <c r="H1138" s="7" t="s">
        <v>37724</v>
      </c>
      <c r="I1138" s="7" t="s">
        <v>37725</v>
      </c>
      <c r="J1138" s="7" t="s">
        <v>37726</v>
      </c>
      <c r="K1138" s="7" t="s">
        <v>37727</v>
      </c>
      <c r="L1138" s="7" t="s">
        <v>45</v>
      </c>
      <c r="M1138" s="7" t="s">
        <v>33060</v>
      </c>
      <c r="N1138" s="7" t="s">
        <v>47</v>
      </c>
      <c r="O1138" s="7">
        <v>10</v>
      </c>
      <c r="P1138" s="7" t="s">
        <v>105</v>
      </c>
      <c r="Q1138" s="7">
        <v>87290</v>
      </c>
      <c r="S1138" s="7" t="s">
        <v>37639</v>
      </c>
      <c r="T1138" s="7">
        <v>20061101</v>
      </c>
      <c r="U1138" s="7">
        <v>165</v>
      </c>
      <c r="V1138" s="7">
        <v>201903</v>
      </c>
    </row>
    <row r="1139" spans="3:22" ht="16.5" customHeight="1">
      <c r="C1139" s="8">
        <v>1198262359</v>
      </c>
      <c r="D1139" s="7">
        <v>2848366</v>
      </c>
      <c r="E1139" s="12"/>
      <c r="G1139" s="7" t="s">
        <v>37728</v>
      </c>
      <c r="H1139" s="7" t="s">
        <v>37729</v>
      </c>
      <c r="I1139" s="7" t="s">
        <v>37730</v>
      </c>
      <c r="J1139" s="7" t="s">
        <v>37731</v>
      </c>
      <c r="K1139" s="7" t="s">
        <v>37732</v>
      </c>
      <c r="L1139" s="7" t="s">
        <v>45</v>
      </c>
      <c r="M1139" s="7" t="s">
        <v>33060</v>
      </c>
      <c r="N1139" s="7" t="s">
        <v>47</v>
      </c>
      <c r="O1139" s="7">
        <v>10</v>
      </c>
      <c r="P1139" s="7" t="s">
        <v>105</v>
      </c>
      <c r="Q1139" s="7">
        <v>87290</v>
      </c>
      <c r="S1139" s="7" t="s">
        <v>37639</v>
      </c>
      <c r="T1139" s="7">
        <v>20020101</v>
      </c>
      <c r="U1139" s="7">
        <v>51</v>
      </c>
      <c r="V1139" s="7">
        <v>201903</v>
      </c>
    </row>
    <row r="1140" spans="3:22" ht="16.5" customHeight="1">
      <c r="C1140" s="8">
        <v>2108207284</v>
      </c>
      <c r="D1140" s="7">
        <v>2717434</v>
      </c>
      <c r="E1140" s="12"/>
      <c r="G1140" s="7" t="s">
        <v>37733</v>
      </c>
      <c r="H1140" s="7" t="s">
        <v>9924</v>
      </c>
      <c r="I1140" s="7" t="s">
        <v>14498</v>
      </c>
      <c r="J1140" s="7" t="s">
        <v>37734</v>
      </c>
      <c r="K1140" s="7" t="s">
        <v>37735</v>
      </c>
      <c r="L1140" s="7" t="s">
        <v>45</v>
      </c>
      <c r="M1140" s="7" t="s">
        <v>33060</v>
      </c>
      <c r="N1140" s="7" t="s">
        <v>47</v>
      </c>
      <c r="O1140" s="7">
        <v>10</v>
      </c>
      <c r="P1140" s="7" t="s">
        <v>105</v>
      </c>
      <c r="Q1140" s="7">
        <v>87290</v>
      </c>
      <c r="S1140" s="7" t="s">
        <v>37639</v>
      </c>
      <c r="T1140" s="7">
        <v>20001002</v>
      </c>
      <c r="U1140" s="7">
        <v>73</v>
      </c>
      <c r="V1140" s="7">
        <v>201903</v>
      </c>
    </row>
    <row r="1141" spans="3:22" ht="16.5" customHeight="1">
      <c r="C1141" s="8">
        <v>6068269119</v>
      </c>
      <c r="D1141" s="7">
        <v>4123889</v>
      </c>
      <c r="E1141" s="12"/>
      <c r="G1141" s="7" t="s">
        <v>37736</v>
      </c>
      <c r="H1141" s="7" t="s">
        <v>37737</v>
      </c>
      <c r="I1141" s="7" t="s">
        <v>37639</v>
      </c>
      <c r="J1141" s="7" t="s">
        <v>37738</v>
      </c>
      <c r="K1141" s="7" t="s">
        <v>37739</v>
      </c>
      <c r="L1141" s="7" t="s">
        <v>45</v>
      </c>
      <c r="M1141" s="7" t="s">
        <v>33060</v>
      </c>
      <c r="N1141" s="7" t="s">
        <v>47</v>
      </c>
      <c r="O1141" s="7">
        <v>10</v>
      </c>
      <c r="P1141" s="7" t="s">
        <v>105</v>
      </c>
      <c r="Q1141" s="7">
        <v>87290</v>
      </c>
      <c r="S1141" s="7" t="s">
        <v>37639</v>
      </c>
      <c r="T1141" s="7">
        <v>20120309</v>
      </c>
      <c r="U1141" s="7">
        <v>59</v>
      </c>
      <c r="V1141" s="7">
        <v>201903</v>
      </c>
    </row>
    <row r="1142" spans="3:22" ht="16.5" customHeight="1">
      <c r="C1142" s="8">
        <v>1238262800</v>
      </c>
      <c r="D1142" s="7">
        <v>2853313</v>
      </c>
      <c r="E1142" s="12"/>
      <c r="G1142" s="7" t="s">
        <v>37740</v>
      </c>
      <c r="H1142" s="7" t="s">
        <v>37741</v>
      </c>
      <c r="I1142" s="7" t="s">
        <v>37742</v>
      </c>
      <c r="J1142" s="7" t="s">
        <v>37743</v>
      </c>
      <c r="K1142" s="7" t="s">
        <v>37744</v>
      </c>
      <c r="L1142" s="7" t="s">
        <v>45</v>
      </c>
      <c r="M1142" s="7" t="s">
        <v>33060</v>
      </c>
      <c r="N1142" s="7" t="s">
        <v>47</v>
      </c>
      <c r="O1142" s="7">
        <v>10</v>
      </c>
      <c r="P1142" s="7" t="s">
        <v>105</v>
      </c>
      <c r="Q1142" s="7">
        <v>87290</v>
      </c>
      <c r="S1142" s="7" t="s">
        <v>37639</v>
      </c>
      <c r="T1142" s="7">
        <v>20031101</v>
      </c>
      <c r="U1142" s="7">
        <v>190</v>
      </c>
      <c r="V1142" s="7">
        <v>201903</v>
      </c>
    </row>
    <row r="1143" spans="3:22" ht="16.5" customHeight="1">
      <c r="C1143" s="8">
        <v>1238212178</v>
      </c>
      <c r="D1143" s="7">
        <v>2853300</v>
      </c>
      <c r="E1143" s="12"/>
      <c r="G1143" s="7" t="s">
        <v>37745</v>
      </c>
      <c r="H1143" s="7" t="s">
        <v>37746</v>
      </c>
      <c r="I1143" s="7" t="s">
        <v>37747</v>
      </c>
      <c r="J1143" s="7" t="s">
        <v>37748</v>
      </c>
      <c r="K1143" s="7" t="s">
        <v>37749</v>
      </c>
      <c r="L1143" s="7" t="s">
        <v>45</v>
      </c>
      <c r="M1143" s="7" t="s">
        <v>33060</v>
      </c>
      <c r="N1143" s="7" t="s">
        <v>47</v>
      </c>
      <c r="O1143" s="7">
        <v>10</v>
      </c>
      <c r="P1143" s="7" t="s">
        <v>105</v>
      </c>
      <c r="Q1143" s="7">
        <v>87290</v>
      </c>
      <c r="S1143" s="7" t="s">
        <v>37639</v>
      </c>
      <c r="T1143" s="7">
        <v>20040901</v>
      </c>
      <c r="U1143" s="7">
        <v>62</v>
      </c>
      <c r="V1143" s="7">
        <v>201903</v>
      </c>
    </row>
    <row r="1144" spans="3:22" ht="16.5" customHeight="1">
      <c r="C1144" s="8">
        <v>6168213325</v>
      </c>
      <c r="D1144" s="7">
        <v>3036323</v>
      </c>
      <c r="E1144" s="12"/>
      <c r="G1144" s="7" t="s">
        <v>37750</v>
      </c>
      <c r="H1144" s="7" t="s">
        <v>37751</v>
      </c>
      <c r="I1144" s="7" t="s">
        <v>37639</v>
      </c>
      <c r="J1144" s="7" t="s">
        <v>37752</v>
      </c>
      <c r="K1144" s="7" t="s">
        <v>37753</v>
      </c>
      <c r="L1144" s="7" t="s">
        <v>45</v>
      </c>
      <c r="M1144" s="7" t="s">
        <v>33060</v>
      </c>
      <c r="N1144" s="7" t="s">
        <v>47</v>
      </c>
      <c r="O1144" s="7">
        <v>10</v>
      </c>
      <c r="P1144" s="7" t="s">
        <v>105</v>
      </c>
      <c r="Q1144" s="7">
        <v>87290</v>
      </c>
      <c r="S1144" s="7" t="s">
        <v>37639</v>
      </c>
      <c r="T1144" s="7">
        <v>20000201</v>
      </c>
      <c r="U1144" s="7">
        <v>56</v>
      </c>
      <c r="V1144" s="7">
        <v>202004</v>
      </c>
    </row>
    <row r="1145" spans="3:22" ht="16.5" customHeight="1">
      <c r="C1145" s="8">
        <v>3148262385</v>
      </c>
      <c r="D1145" s="7">
        <v>2717702</v>
      </c>
      <c r="E1145" s="12"/>
      <c r="G1145" s="7" t="s">
        <v>37754</v>
      </c>
      <c r="H1145" s="7" t="s">
        <v>4031</v>
      </c>
      <c r="I1145" s="7" t="s">
        <v>37659</v>
      </c>
      <c r="J1145" s="7" t="s">
        <v>37755</v>
      </c>
      <c r="K1145" s="7" t="s">
        <v>37756</v>
      </c>
      <c r="L1145" s="7" t="s">
        <v>45</v>
      </c>
      <c r="M1145" s="7" t="s">
        <v>33060</v>
      </c>
      <c r="N1145" s="7" t="s">
        <v>47</v>
      </c>
      <c r="O1145" s="7">
        <v>10</v>
      </c>
      <c r="P1145" s="7" t="s">
        <v>105</v>
      </c>
      <c r="Q1145" s="7">
        <v>87290</v>
      </c>
      <c r="S1145" s="7" t="s">
        <v>37639</v>
      </c>
      <c r="T1145" s="7">
        <v>19970312</v>
      </c>
      <c r="U1145" s="7">
        <v>103</v>
      </c>
      <c r="V1145" s="7">
        <v>202004</v>
      </c>
    </row>
    <row r="1146" spans="3:22" ht="16.5" customHeight="1">
      <c r="C1146" s="8">
        <v>3108220535</v>
      </c>
      <c r="D1146" s="7">
        <v>2553661</v>
      </c>
      <c r="E1146" s="12"/>
      <c r="G1146" s="7" t="s">
        <v>37757</v>
      </c>
      <c r="H1146" s="7" t="s">
        <v>37758</v>
      </c>
      <c r="I1146" s="7" t="s">
        <v>37759</v>
      </c>
      <c r="J1146" s="7" t="s">
        <v>37760</v>
      </c>
      <c r="K1146" s="7" t="s">
        <v>37761</v>
      </c>
      <c r="L1146" s="7" t="s">
        <v>45</v>
      </c>
      <c r="M1146" s="7" t="s">
        <v>33060</v>
      </c>
      <c r="N1146" s="7" t="s">
        <v>47</v>
      </c>
      <c r="O1146" s="7">
        <v>10</v>
      </c>
      <c r="P1146" s="7" t="s">
        <v>105</v>
      </c>
      <c r="Q1146" s="7">
        <v>87290</v>
      </c>
      <c r="S1146" s="7" t="s">
        <v>37639</v>
      </c>
      <c r="T1146" s="7">
        <v>19960501</v>
      </c>
      <c r="U1146" s="7">
        <v>50</v>
      </c>
      <c r="V1146" s="7">
        <v>201903</v>
      </c>
    </row>
    <row r="1147" spans="3:22" ht="16.5" customHeight="1">
      <c r="C1147" s="8">
        <v>4108269411</v>
      </c>
      <c r="D1147" s="7">
        <v>4016462</v>
      </c>
      <c r="E1147" s="12"/>
      <c r="G1147" s="7" t="s">
        <v>37762</v>
      </c>
      <c r="H1147" s="7" t="s">
        <v>37763</v>
      </c>
      <c r="I1147" s="7" t="s">
        <v>37764</v>
      </c>
      <c r="J1147" s="7" t="s">
        <v>37765</v>
      </c>
      <c r="K1147" s="7" t="s">
        <v>37766</v>
      </c>
      <c r="L1147" s="7" t="s">
        <v>45</v>
      </c>
      <c r="M1147" s="7" t="s">
        <v>33060</v>
      </c>
      <c r="N1147" s="7" t="s">
        <v>47</v>
      </c>
      <c r="O1147" s="7">
        <v>10</v>
      </c>
      <c r="P1147" s="7" t="s">
        <v>105</v>
      </c>
      <c r="Q1147" s="7">
        <v>87290</v>
      </c>
      <c r="S1147" s="7" t="s">
        <v>37639</v>
      </c>
      <c r="T1147" s="7">
        <v>20111101</v>
      </c>
      <c r="U1147" s="7">
        <v>66</v>
      </c>
      <c r="V1147" s="7">
        <v>201604</v>
      </c>
    </row>
    <row r="1148" spans="3:22" ht="16.5" customHeight="1">
      <c r="C1148" s="8">
        <v>4178265279</v>
      </c>
      <c r="D1148" s="7">
        <v>4017467</v>
      </c>
      <c r="E1148" s="12"/>
      <c r="G1148" s="7" t="s">
        <v>37767</v>
      </c>
      <c r="H1148" s="7" t="s">
        <v>37768</v>
      </c>
      <c r="I1148" s="7" t="s">
        <v>37764</v>
      </c>
      <c r="J1148" s="7" t="s">
        <v>37769</v>
      </c>
      <c r="K1148" s="7" t="s">
        <v>37770</v>
      </c>
      <c r="L1148" s="7" t="s">
        <v>45</v>
      </c>
      <c r="M1148" s="7" t="s">
        <v>33060</v>
      </c>
      <c r="N1148" s="7" t="s">
        <v>47</v>
      </c>
      <c r="O1148" s="7">
        <v>10</v>
      </c>
      <c r="P1148" s="7" t="s">
        <v>105</v>
      </c>
      <c r="Q1148" s="7">
        <v>87290</v>
      </c>
      <c r="S1148" s="7" t="s">
        <v>37639</v>
      </c>
      <c r="T1148" s="7">
        <v>20080616</v>
      </c>
      <c r="U1148" s="7">
        <v>70</v>
      </c>
      <c r="V1148" s="7">
        <v>201903</v>
      </c>
    </row>
    <row r="1149" spans="3:22" ht="16.5" customHeight="1">
      <c r="C1149" s="8">
        <v>1228203400</v>
      </c>
      <c r="D1149" s="7">
        <v>2297938</v>
      </c>
      <c r="E1149" s="12"/>
      <c r="G1149" s="7" t="s">
        <v>37771</v>
      </c>
      <c r="H1149" s="7" t="s">
        <v>32889</v>
      </c>
      <c r="I1149" s="7" t="s">
        <v>37772</v>
      </c>
      <c r="J1149" s="7" t="s">
        <v>37773</v>
      </c>
      <c r="K1149" s="7" t="s">
        <v>37774</v>
      </c>
      <c r="L1149" s="7" t="s">
        <v>45</v>
      </c>
      <c r="M1149" s="7" t="s">
        <v>33060</v>
      </c>
      <c r="N1149" s="7" t="s">
        <v>47</v>
      </c>
      <c r="O1149" s="7">
        <v>10</v>
      </c>
      <c r="P1149" s="7" t="s">
        <v>105</v>
      </c>
      <c r="Q1149" s="7">
        <v>87290</v>
      </c>
      <c r="S1149" s="7" t="s">
        <v>37639</v>
      </c>
      <c r="T1149" s="7">
        <v>19980201</v>
      </c>
      <c r="U1149" s="7">
        <v>69</v>
      </c>
      <c r="V1149" s="7">
        <v>202004</v>
      </c>
    </row>
    <row r="1150" spans="3:22" ht="16.5" customHeight="1">
      <c r="C1150" s="8">
        <v>6058271359</v>
      </c>
      <c r="D1150" s="7">
        <v>3736315</v>
      </c>
      <c r="E1150" s="12"/>
      <c r="G1150" s="7" t="s">
        <v>37775</v>
      </c>
      <c r="H1150" s="7" t="s">
        <v>37776</v>
      </c>
      <c r="I1150" s="7" t="s">
        <v>37777</v>
      </c>
      <c r="J1150" s="7" t="s">
        <v>37778</v>
      </c>
      <c r="K1150" s="7" t="s">
        <v>5926</v>
      </c>
      <c r="L1150" s="7" t="s">
        <v>45</v>
      </c>
      <c r="M1150" s="7" t="s">
        <v>33060</v>
      </c>
      <c r="N1150" s="7" t="s">
        <v>47</v>
      </c>
      <c r="O1150" s="7">
        <v>10</v>
      </c>
      <c r="P1150" s="7" t="s">
        <v>105</v>
      </c>
      <c r="Q1150" s="7">
        <v>87290</v>
      </c>
      <c r="S1150" s="7" t="s">
        <v>37639</v>
      </c>
      <c r="T1150" s="7">
        <v>20091022</v>
      </c>
      <c r="U1150" s="7">
        <v>184</v>
      </c>
      <c r="V1150" s="7">
        <v>202104</v>
      </c>
    </row>
    <row r="1151" spans="3:22" ht="16.5" customHeight="1">
      <c r="C1151" s="8">
        <v>1308203814</v>
      </c>
      <c r="D1151" s="7">
        <v>2930688</v>
      </c>
      <c r="E1151" s="12"/>
      <c r="G1151" s="7" t="s">
        <v>37779</v>
      </c>
      <c r="H1151" s="7" t="s">
        <v>5799</v>
      </c>
      <c r="I1151" s="7" t="s">
        <v>37780</v>
      </c>
      <c r="J1151" s="7" t="s">
        <v>37781</v>
      </c>
      <c r="K1151" s="7" t="s">
        <v>37782</v>
      </c>
      <c r="L1151" s="7" t="s">
        <v>45</v>
      </c>
      <c r="M1151" s="7" t="s">
        <v>33060</v>
      </c>
      <c r="N1151" s="7" t="s">
        <v>47</v>
      </c>
      <c r="O1151" s="7">
        <v>10</v>
      </c>
      <c r="P1151" s="7" t="s">
        <v>105</v>
      </c>
      <c r="Q1151" s="7">
        <v>87290</v>
      </c>
      <c r="S1151" s="7" t="s">
        <v>37639</v>
      </c>
      <c r="T1151" s="7">
        <v>19940318</v>
      </c>
      <c r="U1151" s="7">
        <v>81</v>
      </c>
      <c r="V1151" s="7">
        <v>202004</v>
      </c>
    </row>
    <row r="1152" spans="3:22" ht="16.5" customHeight="1">
      <c r="C1152" s="8">
        <v>6088213019</v>
      </c>
      <c r="D1152" s="7">
        <v>3869965</v>
      </c>
      <c r="E1152" s="12"/>
      <c r="G1152" s="7" t="s">
        <v>37783</v>
      </c>
      <c r="H1152" s="7" t="s">
        <v>37784</v>
      </c>
      <c r="I1152" s="7" t="s">
        <v>35164</v>
      </c>
      <c r="K1152" s="7" t="s">
        <v>37785</v>
      </c>
      <c r="L1152" s="7" t="s">
        <v>45</v>
      </c>
      <c r="M1152" s="7" t="s">
        <v>33060</v>
      </c>
      <c r="N1152" s="7" t="s">
        <v>47</v>
      </c>
      <c r="O1152" s="7">
        <v>10</v>
      </c>
      <c r="P1152" s="7" t="s">
        <v>105</v>
      </c>
      <c r="Q1152" s="7">
        <v>87291</v>
      </c>
      <c r="S1152" s="7" t="s">
        <v>37786</v>
      </c>
      <c r="T1152" s="7">
        <v>20080701</v>
      </c>
      <c r="U1152" s="7">
        <v>81</v>
      </c>
      <c r="V1152" s="7">
        <v>202004</v>
      </c>
    </row>
    <row r="1153" spans="3:22" ht="16.5" customHeight="1">
      <c r="C1153" s="8">
        <v>1228273380</v>
      </c>
      <c r="D1153" s="7">
        <v>6644903</v>
      </c>
      <c r="E1153" s="12"/>
      <c r="G1153" s="7" t="s">
        <v>37787</v>
      </c>
      <c r="H1153" s="7" t="s">
        <v>37788</v>
      </c>
      <c r="J1153" s="7" t="s">
        <v>37789</v>
      </c>
      <c r="K1153" s="7" t="s">
        <v>37790</v>
      </c>
      <c r="L1153" s="7" t="s">
        <v>45</v>
      </c>
      <c r="M1153" s="7" t="s">
        <v>33060</v>
      </c>
      <c r="N1153" s="7" t="s">
        <v>47</v>
      </c>
      <c r="O1153" s="7">
        <v>10</v>
      </c>
      <c r="P1153" s="7" t="s">
        <v>105</v>
      </c>
      <c r="Q1153" s="7">
        <v>87291</v>
      </c>
      <c r="S1153" s="7" t="s">
        <v>37786</v>
      </c>
      <c r="T1153" s="7">
        <v>20120420</v>
      </c>
      <c r="U1153" s="7">
        <v>69</v>
      </c>
      <c r="V1153" s="7">
        <v>201903</v>
      </c>
    </row>
    <row r="1154" spans="3:22" ht="16.5" customHeight="1">
      <c r="C1154" s="8">
        <v>4098261781</v>
      </c>
      <c r="D1154" s="7">
        <v>2607822</v>
      </c>
      <c r="E1154" s="12"/>
      <c r="G1154" s="7" t="s">
        <v>37791</v>
      </c>
      <c r="H1154" s="7" t="s">
        <v>37792</v>
      </c>
      <c r="I1154" s="7" t="s">
        <v>28525</v>
      </c>
      <c r="J1154" s="7" t="s">
        <v>37793</v>
      </c>
      <c r="K1154" s="7" t="s">
        <v>37794</v>
      </c>
      <c r="L1154" s="7" t="s">
        <v>45</v>
      </c>
      <c r="M1154" s="7" t="s">
        <v>33060</v>
      </c>
      <c r="N1154" s="7" t="s">
        <v>47</v>
      </c>
      <c r="O1154" s="7">
        <v>10</v>
      </c>
      <c r="P1154" s="7" t="s">
        <v>105</v>
      </c>
      <c r="Q1154" s="7">
        <v>87291</v>
      </c>
      <c r="S1154" s="7" t="s">
        <v>37786</v>
      </c>
      <c r="T1154" s="7">
        <v>20000801</v>
      </c>
      <c r="U1154" s="7">
        <v>91</v>
      </c>
      <c r="V1154" s="7">
        <v>201903</v>
      </c>
    </row>
    <row r="1155" spans="3:22" ht="16.5" customHeight="1">
      <c r="C1155" s="8">
        <v>6138260533</v>
      </c>
      <c r="D1155" s="7">
        <v>3262627</v>
      </c>
      <c r="E1155" s="12"/>
      <c r="G1155" s="7" t="s">
        <v>37795</v>
      </c>
      <c r="H1155" s="7" t="s">
        <v>37796</v>
      </c>
      <c r="I1155" s="7" t="s">
        <v>35999</v>
      </c>
      <c r="J1155" s="7" t="s">
        <v>37797</v>
      </c>
      <c r="K1155" s="7" t="s">
        <v>37798</v>
      </c>
      <c r="L1155" s="7" t="s">
        <v>45</v>
      </c>
      <c r="M1155" s="7" t="s">
        <v>33060</v>
      </c>
      <c r="N1155" s="7" t="s">
        <v>47</v>
      </c>
      <c r="O1155" s="7">
        <v>10</v>
      </c>
      <c r="P1155" s="7" t="s">
        <v>105</v>
      </c>
      <c r="Q1155" s="7">
        <v>87291</v>
      </c>
      <c r="S1155" s="7" t="s">
        <v>37786</v>
      </c>
      <c r="T1155" s="7">
        <v>20010711</v>
      </c>
      <c r="U1155" s="7">
        <v>114</v>
      </c>
      <c r="V1155" s="7">
        <v>201803</v>
      </c>
    </row>
    <row r="1156" spans="3:22" ht="16.5" customHeight="1">
      <c r="C1156" s="8">
        <v>4038260620</v>
      </c>
      <c r="D1156" s="7">
        <v>3250132</v>
      </c>
      <c r="E1156" s="12"/>
      <c r="G1156" s="7" t="s">
        <v>37799</v>
      </c>
      <c r="H1156" s="7" t="s">
        <v>37800</v>
      </c>
      <c r="I1156" s="7" t="s">
        <v>35999</v>
      </c>
      <c r="J1156" s="7" t="s">
        <v>37801</v>
      </c>
      <c r="K1156" s="7" t="s">
        <v>37802</v>
      </c>
      <c r="L1156" s="7" t="s">
        <v>45</v>
      </c>
      <c r="M1156" s="7" t="s">
        <v>33060</v>
      </c>
      <c r="N1156" s="7" t="s">
        <v>47</v>
      </c>
      <c r="O1156" s="7">
        <v>10</v>
      </c>
      <c r="P1156" s="7" t="s">
        <v>105</v>
      </c>
      <c r="Q1156" s="7">
        <v>87291</v>
      </c>
      <c r="S1156" s="7" t="s">
        <v>37786</v>
      </c>
      <c r="T1156" s="7">
        <v>20010701</v>
      </c>
      <c r="U1156" s="7">
        <v>160</v>
      </c>
      <c r="V1156" s="7">
        <v>200812</v>
      </c>
    </row>
    <row r="1157" spans="3:22" ht="16.5" customHeight="1">
      <c r="C1157" s="8">
        <v>4108212223</v>
      </c>
      <c r="D1157" s="7">
        <v>4109655</v>
      </c>
      <c r="E1157" s="12"/>
      <c r="G1157" s="7" t="s">
        <v>37803</v>
      </c>
      <c r="H1157" s="7" t="s">
        <v>1845</v>
      </c>
      <c r="J1157" s="7" t="s">
        <v>37804</v>
      </c>
      <c r="K1157" s="7" t="s">
        <v>37805</v>
      </c>
      <c r="L1157" s="7" t="s">
        <v>45</v>
      </c>
      <c r="M1157" s="7" t="s">
        <v>33060</v>
      </c>
      <c r="N1157" s="7" t="s">
        <v>47</v>
      </c>
      <c r="O1157" s="7">
        <v>10</v>
      </c>
      <c r="P1157" s="7" t="s">
        <v>105</v>
      </c>
      <c r="Q1157" s="7">
        <v>87291</v>
      </c>
      <c r="S1157" s="7" t="s">
        <v>37786</v>
      </c>
      <c r="T1157" s="7">
        <v>20010701</v>
      </c>
      <c r="U1157" s="7">
        <v>110</v>
      </c>
      <c r="V1157" s="7">
        <v>201903</v>
      </c>
    </row>
    <row r="1158" spans="3:22" ht="16.5" customHeight="1">
      <c r="C1158" s="8">
        <v>1098265010</v>
      </c>
      <c r="D1158" s="7">
        <v>3227505</v>
      </c>
      <c r="E1158" s="12"/>
      <c r="G1158" s="7" t="s">
        <v>37806</v>
      </c>
      <c r="H1158" s="7" t="s">
        <v>37807</v>
      </c>
      <c r="I1158" s="7" t="s">
        <v>37808</v>
      </c>
      <c r="J1158" s="7" t="s">
        <v>37809</v>
      </c>
      <c r="K1158" s="7" t="s">
        <v>37810</v>
      </c>
      <c r="L1158" s="7" t="s">
        <v>45</v>
      </c>
      <c r="M1158" s="7" t="s">
        <v>33060</v>
      </c>
      <c r="N1158" s="7" t="s">
        <v>47</v>
      </c>
      <c r="O1158" s="7">
        <v>10</v>
      </c>
      <c r="P1158" s="7" t="s">
        <v>105</v>
      </c>
      <c r="Q1158" s="7">
        <v>87291</v>
      </c>
      <c r="S1158" s="7" t="s">
        <v>37786</v>
      </c>
      <c r="T1158" s="7">
        <v>20010201</v>
      </c>
      <c r="U1158" s="7">
        <v>165</v>
      </c>
      <c r="V1158" s="7">
        <v>201903</v>
      </c>
    </row>
    <row r="1159" spans="3:22" ht="16.5" customHeight="1">
      <c r="C1159" s="8">
        <v>2758200309</v>
      </c>
      <c r="D1159" s="7">
        <v>9698266</v>
      </c>
      <c r="E1159" s="12"/>
      <c r="G1159" s="7" t="s">
        <v>37811</v>
      </c>
      <c r="H1159" s="7" t="s">
        <v>37812</v>
      </c>
      <c r="J1159" s="7" t="s">
        <v>37813</v>
      </c>
      <c r="K1159" s="7" t="s">
        <v>37814</v>
      </c>
      <c r="L1159" s="7" t="s">
        <v>45</v>
      </c>
      <c r="M1159" s="7" t="s">
        <v>33060</v>
      </c>
      <c r="N1159" s="7" t="s">
        <v>47</v>
      </c>
      <c r="O1159" s="7">
        <v>10</v>
      </c>
      <c r="P1159" s="7" t="s">
        <v>105</v>
      </c>
      <c r="Q1159" s="7">
        <v>87292</v>
      </c>
      <c r="S1159" s="7" t="s">
        <v>37815</v>
      </c>
      <c r="U1159" s="7">
        <v>126</v>
      </c>
      <c r="V1159" s="7">
        <v>202211</v>
      </c>
    </row>
    <row r="1160" spans="3:22" ht="16.5" customHeight="1">
      <c r="C1160" s="8">
        <v>6228269727</v>
      </c>
      <c r="D1160" s="7">
        <v>11952423</v>
      </c>
      <c r="E1160" s="12"/>
      <c r="G1160" s="7" t="s">
        <v>37816</v>
      </c>
      <c r="H1160" s="7" t="s">
        <v>37817</v>
      </c>
      <c r="J1160" s="7" t="s">
        <v>37818</v>
      </c>
      <c r="K1160" s="7" t="s">
        <v>37819</v>
      </c>
      <c r="L1160" s="7" t="s">
        <v>45</v>
      </c>
      <c r="M1160" s="7" t="s">
        <v>33060</v>
      </c>
      <c r="N1160" s="7" t="s">
        <v>47</v>
      </c>
      <c r="O1160" s="7">
        <v>10</v>
      </c>
      <c r="P1160" s="7" t="s">
        <v>105</v>
      </c>
      <c r="Q1160" s="7">
        <v>87292</v>
      </c>
      <c r="S1160" s="7" t="s">
        <v>37815</v>
      </c>
      <c r="U1160" s="7">
        <v>104</v>
      </c>
      <c r="V1160" s="7">
        <v>202211</v>
      </c>
    </row>
    <row r="1161" spans="3:22" ht="16.5" customHeight="1">
      <c r="C1161" s="8">
        <v>1148268834</v>
      </c>
      <c r="D1161" s="7">
        <v>8489447</v>
      </c>
      <c r="E1161" s="12"/>
      <c r="G1161" s="7" t="s">
        <v>37820</v>
      </c>
      <c r="H1161" s="7" t="s">
        <v>1880</v>
      </c>
      <c r="I1161" s="7" t="s">
        <v>32748</v>
      </c>
      <c r="J1161" s="7" t="s">
        <v>37821</v>
      </c>
      <c r="K1161" s="7" t="s">
        <v>37822</v>
      </c>
      <c r="L1161" s="7" t="s">
        <v>45</v>
      </c>
      <c r="M1161" s="7" t="s">
        <v>33060</v>
      </c>
      <c r="N1161" s="7" t="s">
        <v>47</v>
      </c>
      <c r="O1161" s="7">
        <v>10</v>
      </c>
      <c r="P1161" s="7" t="s">
        <v>105</v>
      </c>
      <c r="Q1161" s="7">
        <v>87292</v>
      </c>
      <c r="S1161" s="7" t="s">
        <v>37815</v>
      </c>
      <c r="U1161" s="7">
        <v>74</v>
      </c>
      <c r="V1161" s="7">
        <v>202004</v>
      </c>
    </row>
    <row r="1162" spans="3:22" ht="16.5" customHeight="1">
      <c r="C1162" s="8">
        <v>2048278921</v>
      </c>
      <c r="D1162" s="7">
        <v>7277382</v>
      </c>
      <c r="E1162" s="12"/>
      <c r="G1162" s="7" t="s">
        <v>37823</v>
      </c>
      <c r="I1162" s="7" t="s">
        <v>37824</v>
      </c>
      <c r="K1162" s="7" t="s">
        <v>37825</v>
      </c>
      <c r="L1162" s="7" t="s">
        <v>45</v>
      </c>
      <c r="M1162" s="7" t="s">
        <v>33060</v>
      </c>
      <c r="N1162" s="7" t="s">
        <v>47</v>
      </c>
      <c r="O1162" s="7">
        <v>10</v>
      </c>
      <c r="P1162" s="7" t="s">
        <v>105</v>
      </c>
      <c r="Q1162" s="7">
        <v>87293</v>
      </c>
      <c r="S1162" s="7" t="s">
        <v>37826</v>
      </c>
      <c r="U1162" s="7">
        <v>73</v>
      </c>
      <c r="V1162" s="7">
        <v>201903</v>
      </c>
    </row>
    <row r="1163" spans="3:22" ht="16.5" customHeight="1">
      <c r="C1163" s="8">
        <v>2068274300</v>
      </c>
      <c r="D1163" s="7">
        <v>7291695</v>
      </c>
      <c r="E1163" s="12"/>
      <c r="G1163" s="7" t="s">
        <v>37827</v>
      </c>
      <c r="H1163" s="7" t="s">
        <v>37828</v>
      </c>
      <c r="J1163" s="7" t="s">
        <v>37829</v>
      </c>
      <c r="K1163" s="7" t="s">
        <v>37830</v>
      </c>
      <c r="L1163" s="7" t="s">
        <v>45</v>
      </c>
      <c r="M1163" s="7" t="s">
        <v>33060</v>
      </c>
      <c r="N1163" s="7" t="s">
        <v>47</v>
      </c>
      <c r="O1163" s="7">
        <v>10</v>
      </c>
      <c r="P1163" s="7" t="s">
        <v>105</v>
      </c>
      <c r="Q1163" s="7">
        <v>87299</v>
      </c>
      <c r="S1163" s="7" t="s">
        <v>37831</v>
      </c>
      <c r="U1163" s="7">
        <v>56</v>
      </c>
      <c r="V1163" s="7">
        <v>201903</v>
      </c>
    </row>
    <row r="1164" spans="3:22" ht="16.5" customHeight="1">
      <c r="C1164" s="8">
        <v>1218211095</v>
      </c>
      <c r="D1164" s="7">
        <v>2772252</v>
      </c>
      <c r="E1164" s="12"/>
      <c r="G1164" s="7" t="s">
        <v>37832</v>
      </c>
      <c r="H1164" s="7" t="s">
        <v>37833</v>
      </c>
      <c r="J1164" s="7" t="s">
        <v>37834</v>
      </c>
      <c r="K1164" s="7" t="s">
        <v>37835</v>
      </c>
      <c r="L1164" s="7" t="s">
        <v>45</v>
      </c>
      <c r="M1164" s="7" t="s">
        <v>33060</v>
      </c>
      <c r="N1164" s="7" t="s">
        <v>47</v>
      </c>
      <c r="O1164" s="7">
        <v>10</v>
      </c>
      <c r="P1164" s="7" t="s">
        <v>105</v>
      </c>
      <c r="Q1164" s="7">
        <v>87299</v>
      </c>
      <c r="S1164" s="7" t="s">
        <v>37831</v>
      </c>
      <c r="T1164" s="7">
        <v>20060201</v>
      </c>
      <c r="U1164" s="7">
        <v>119</v>
      </c>
      <c r="V1164" s="7">
        <v>201605</v>
      </c>
    </row>
    <row r="1165" spans="3:22" ht="16.5" customHeight="1">
      <c r="C1165" s="8">
        <v>2248262705</v>
      </c>
      <c r="D1165" s="7">
        <v>7383659</v>
      </c>
      <c r="E1165" s="12"/>
      <c r="G1165" s="7" t="s">
        <v>37836</v>
      </c>
      <c r="H1165" s="7" t="s">
        <v>13269</v>
      </c>
      <c r="K1165" s="7" t="s">
        <v>37837</v>
      </c>
      <c r="L1165" s="7" t="s">
        <v>45</v>
      </c>
      <c r="M1165" s="7" t="s">
        <v>33060</v>
      </c>
      <c r="N1165" s="7" t="s">
        <v>47</v>
      </c>
      <c r="O1165" s="7">
        <v>10</v>
      </c>
      <c r="P1165" s="7" t="s">
        <v>105</v>
      </c>
      <c r="Q1165" s="7">
        <v>87299</v>
      </c>
      <c r="S1165" s="7" t="s">
        <v>37831</v>
      </c>
      <c r="T1165" s="7">
        <v>20100201</v>
      </c>
      <c r="U1165" s="7">
        <v>117</v>
      </c>
      <c r="V1165" s="7">
        <v>201903</v>
      </c>
    </row>
    <row r="1166" spans="3:22" ht="16.5" customHeight="1">
      <c r="C1166" s="8">
        <v>6068270654</v>
      </c>
      <c r="D1166" s="7">
        <v>8754951</v>
      </c>
      <c r="E1166" s="12"/>
      <c r="G1166" s="7" t="s">
        <v>37838</v>
      </c>
      <c r="H1166" s="7" t="s">
        <v>37839</v>
      </c>
      <c r="I1166" s="7" t="s">
        <v>37840</v>
      </c>
      <c r="K1166" s="7" t="s">
        <v>37841</v>
      </c>
      <c r="L1166" s="7" t="s">
        <v>45</v>
      </c>
      <c r="M1166" s="7" t="s">
        <v>33060</v>
      </c>
      <c r="N1166" s="7" t="s">
        <v>47</v>
      </c>
      <c r="O1166" s="7">
        <v>10</v>
      </c>
      <c r="P1166" s="7" t="s">
        <v>105</v>
      </c>
      <c r="Q1166" s="7">
        <v>87299</v>
      </c>
      <c r="S1166" s="7" t="s">
        <v>37831</v>
      </c>
      <c r="U1166" s="7">
        <v>60</v>
      </c>
      <c r="V1166" s="7">
        <v>202004</v>
      </c>
    </row>
    <row r="1167" spans="3:22" ht="16.5" customHeight="1">
      <c r="C1167" s="8">
        <v>3088206132</v>
      </c>
      <c r="D1167" s="7">
        <v>7467879</v>
      </c>
      <c r="E1167" s="12"/>
      <c r="G1167" s="7" t="s">
        <v>37842</v>
      </c>
      <c r="H1167" s="7" t="s">
        <v>37843</v>
      </c>
      <c r="I1167" s="7" t="s">
        <v>37844</v>
      </c>
      <c r="J1167" s="7" t="s">
        <v>37845</v>
      </c>
      <c r="K1167" s="7" t="s">
        <v>37846</v>
      </c>
      <c r="L1167" s="7" t="s">
        <v>45</v>
      </c>
      <c r="M1167" s="7" t="s">
        <v>33060</v>
      </c>
      <c r="N1167" s="7" t="s">
        <v>47</v>
      </c>
      <c r="O1167" s="7">
        <v>10</v>
      </c>
      <c r="P1167" s="7" t="s">
        <v>105</v>
      </c>
      <c r="Q1167" s="7">
        <v>87299</v>
      </c>
      <c r="S1167" s="7" t="s">
        <v>37831</v>
      </c>
      <c r="U1167" s="7">
        <v>57</v>
      </c>
      <c r="V1167" s="7">
        <v>201903</v>
      </c>
    </row>
    <row r="1168" spans="3:22" ht="16.5" customHeight="1">
      <c r="C1168" s="8">
        <v>8168200089</v>
      </c>
      <c r="D1168" s="7">
        <v>7986603</v>
      </c>
      <c r="E1168" s="12"/>
      <c r="G1168" s="7" t="s">
        <v>37847</v>
      </c>
      <c r="H1168" s="7" t="s">
        <v>37848</v>
      </c>
      <c r="I1168" s="7" t="s">
        <v>37849</v>
      </c>
      <c r="K1168" s="7" t="s">
        <v>37850</v>
      </c>
      <c r="L1168" s="7" t="s">
        <v>45</v>
      </c>
      <c r="M1168" s="7" t="s">
        <v>33060</v>
      </c>
      <c r="N1168" s="7" t="s">
        <v>47</v>
      </c>
      <c r="O1168" s="7">
        <v>10</v>
      </c>
      <c r="P1168" s="7" t="s">
        <v>105</v>
      </c>
      <c r="Q1168" s="7">
        <v>87299</v>
      </c>
      <c r="S1168" s="7" t="s">
        <v>37831</v>
      </c>
      <c r="U1168" s="7">
        <v>366</v>
      </c>
      <c r="V1168" s="7">
        <v>202211</v>
      </c>
    </row>
    <row r="1169" spans="3:22" ht="16.5" customHeight="1">
      <c r="C1169" s="8">
        <v>3128214553</v>
      </c>
      <c r="D1169" s="7">
        <v>5664894</v>
      </c>
      <c r="E1169" s="12"/>
      <c r="G1169" s="7" t="s">
        <v>37851</v>
      </c>
      <c r="H1169" s="7" t="s">
        <v>37852</v>
      </c>
      <c r="J1169" s="7" t="s">
        <v>37853</v>
      </c>
      <c r="K1169" s="7" t="s">
        <v>37854</v>
      </c>
      <c r="L1169" s="7" t="s">
        <v>45</v>
      </c>
      <c r="M1169" s="7" t="s">
        <v>33060</v>
      </c>
      <c r="N1169" s="7" t="s">
        <v>47</v>
      </c>
      <c r="O1169" s="7">
        <v>10</v>
      </c>
      <c r="P1169" s="7" t="s">
        <v>105</v>
      </c>
      <c r="Q1169" s="7">
        <v>87299</v>
      </c>
      <c r="S1169" s="7" t="s">
        <v>37831</v>
      </c>
      <c r="U1169" s="7">
        <v>98</v>
      </c>
      <c r="V1169" s="7">
        <v>201903</v>
      </c>
    </row>
    <row r="1170" spans="3:22" ht="16.5" customHeight="1">
      <c r="C1170" s="8">
        <v>1518200250</v>
      </c>
      <c r="D1170" s="7">
        <v>9195277</v>
      </c>
      <c r="E1170" s="12"/>
      <c r="G1170" s="7" t="s">
        <v>37855</v>
      </c>
      <c r="H1170" s="7" t="s">
        <v>32860</v>
      </c>
      <c r="I1170" s="7" t="s">
        <v>37856</v>
      </c>
      <c r="J1170" s="7" t="s">
        <v>37857</v>
      </c>
      <c r="K1170" s="7" t="s">
        <v>37858</v>
      </c>
      <c r="L1170" s="7" t="s">
        <v>45</v>
      </c>
      <c r="M1170" s="7" t="s">
        <v>33060</v>
      </c>
      <c r="N1170" s="7" t="s">
        <v>47</v>
      </c>
      <c r="O1170" s="7">
        <v>10</v>
      </c>
      <c r="P1170" s="7" t="s">
        <v>105</v>
      </c>
      <c r="Q1170" s="7">
        <v>87299</v>
      </c>
      <c r="S1170" s="7" t="s">
        <v>37831</v>
      </c>
      <c r="U1170" s="7">
        <v>139</v>
      </c>
      <c r="V1170" s="7">
        <v>202211</v>
      </c>
    </row>
    <row r="1171" spans="3:22" ht="16.5" customHeight="1">
      <c r="C1171" s="8">
        <v>4118260989</v>
      </c>
      <c r="D1171" s="7">
        <v>9372156</v>
      </c>
      <c r="E1171" s="12"/>
      <c r="G1171" s="7" t="s">
        <v>37859</v>
      </c>
      <c r="H1171" s="7" t="s">
        <v>1595</v>
      </c>
      <c r="I1171" s="7" t="s">
        <v>37860</v>
      </c>
      <c r="J1171" s="7" t="s">
        <v>37861</v>
      </c>
      <c r="K1171" s="7" t="s">
        <v>37862</v>
      </c>
      <c r="L1171" s="7" t="s">
        <v>45</v>
      </c>
      <c r="M1171" s="7" t="s">
        <v>33060</v>
      </c>
      <c r="N1171" s="7" t="s">
        <v>47</v>
      </c>
      <c r="O1171" s="7">
        <v>10</v>
      </c>
      <c r="P1171" s="7" t="s">
        <v>105</v>
      </c>
      <c r="Q1171" s="7">
        <v>87299</v>
      </c>
      <c r="S1171" s="7" t="s">
        <v>37831</v>
      </c>
      <c r="U1171" s="7">
        <v>60</v>
      </c>
      <c r="V1171" s="7">
        <v>202211</v>
      </c>
    </row>
    <row r="1172" spans="3:22" ht="16.5" customHeight="1">
      <c r="C1172" s="8">
        <v>6178214007</v>
      </c>
      <c r="D1172" s="7">
        <v>7902760</v>
      </c>
      <c r="E1172" s="12"/>
      <c r="G1172" s="7" t="s">
        <v>37863</v>
      </c>
      <c r="H1172" s="7" t="s">
        <v>34566</v>
      </c>
      <c r="I1172" s="7" t="s">
        <v>37864</v>
      </c>
      <c r="K1172" s="7" t="s">
        <v>37865</v>
      </c>
      <c r="L1172" s="7" t="s">
        <v>45</v>
      </c>
      <c r="M1172" s="7" t="s">
        <v>33060</v>
      </c>
      <c r="N1172" s="7" t="s">
        <v>47</v>
      </c>
      <c r="O1172" s="7">
        <v>10</v>
      </c>
      <c r="P1172" s="7" t="s">
        <v>105</v>
      </c>
      <c r="Q1172" s="7">
        <v>87299</v>
      </c>
      <c r="S1172" s="7" t="s">
        <v>37831</v>
      </c>
      <c r="U1172" s="7">
        <v>125</v>
      </c>
      <c r="V1172" s="7">
        <v>201903</v>
      </c>
    </row>
    <row r="1173" spans="3:22" ht="16.5" customHeight="1">
      <c r="C1173" s="8">
        <v>6188203051</v>
      </c>
      <c r="D1173" s="7">
        <v>7905685</v>
      </c>
      <c r="E1173" s="12"/>
      <c r="G1173" s="7" t="s">
        <v>37866</v>
      </c>
      <c r="H1173" s="7" t="s">
        <v>37867</v>
      </c>
      <c r="J1173" s="7" t="s">
        <v>37868</v>
      </c>
      <c r="K1173" s="7" t="s">
        <v>37869</v>
      </c>
      <c r="L1173" s="7" t="s">
        <v>45</v>
      </c>
      <c r="M1173" s="7" t="s">
        <v>33060</v>
      </c>
      <c r="N1173" s="7" t="s">
        <v>47</v>
      </c>
      <c r="O1173" s="7">
        <v>10</v>
      </c>
      <c r="P1173" s="7" t="s">
        <v>105</v>
      </c>
      <c r="Q1173" s="7">
        <v>87299</v>
      </c>
      <c r="S1173" s="7" t="s">
        <v>37831</v>
      </c>
      <c r="U1173" s="7">
        <v>281</v>
      </c>
      <c r="V1173" s="7">
        <v>202211</v>
      </c>
    </row>
    <row r="1174" spans="3:22" ht="16.5" customHeight="1">
      <c r="C1174" s="8">
        <v>1138271466</v>
      </c>
      <c r="D1174" s="7">
        <v>6818922</v>
      </c>
      <c r="E1174" s="12"/>
      <c r="G1174" s="7" t="s">
        <v>37870</v>
      </c>
      <c r="H1174" s="7" t="s">
        <v>13120</v>
      </c>
      <c r="J1174" s="7" t="s">
        <v>37871</v>
      </c>
      <c r="K1174" s="7" t="s">
        <v>37872</v>
      </c>
      <c r="L1174" s="7" t="s">
        <v>45</v>
      </c>
      <c r="M1174" s="7" t="s">
        <v>33060</v>
      </c>
      <c r="N1174" s="7" t="s">
        <v>47</v>
      </c>
      <c r="O1174" s="7">
        <v>10</v>
      </c>
      <c r="P1174" s="7" t="s">
        <v>105</v>
      </c>
      <c r="Q1174" s="7">
        <v>87299</v>
      </c>
      <c r="S1174" s="7" t="s">
        <v>37831</v>
      </c>
      <c r="U1174" s="7">
        <v>50</v>
      </c>
      <c r="V1174" s="7">
        <v>201903</v>
      </c>
    </row>
    <row r="1175" spans="3:22" ht="16.5" customHeight="1">
      <c r="C1175" s="8">
        <v>1198276019</v>
      </c>
      <c r="D1175" s="7">
        <v>6933964</v>
      </c>
      <c r="E1175" s="12"/>
      <c r="G1175" s="7" t="s">
        <v>37873</v>
      </c>
      <c r="H1175" s="7" t="s">
        <v>37874</v>
      </c>
      <c r="J1175" s="7" t="s">
        <v>37875</v>
      </c>
      <c r="K1175" s="7" t="s">
        <v>37876</v>
      </c>
      <c r="L1175" s="7" t="s">
        <v>45</v>
      </c>
      <c r="M1175" s="7" t="s">
        <v>33060</v>
      </c>
      <c r="N1175" s="7" t="s">
        <v>47</v>
      </c>
      <c r="O1175" s="7">
        <v>10</v>
      </c>
      <c r="P1175" s="7" t="s">
        <v>105</v>
      </c>
      <c r="Q1175" s="7">
        <v>87299</v>
      </c>
      <c r="S1175" s="7" t="s">
        <v>37831</v>
      </c>
      <c r="U1175" s="7">
        <v>76</v>
      </c>
      <c r="V1175" s="7">
        <v>201903</v>
      </c>
    </row>
    <row r="1176" spans="3:22" ht="16.5" customHeight="1">
      <c r="C1176" s="8">
        <v>2068206651</v>
      </c>
      <c r="D1176" s="7">
        <v>6735144</v>
      </c>
      <c r="E1176" s="12"/>
      <c r="G1176" s="7" t="s">
        <v>37877</v>
      </c>
      <c r="H1176" s="7" t="s">
        <v>37878</v>
      </c>
      <c r="J1176" s="7" t="s">
        <v>37879</v>
      </c>
      <c r="K1176" s="7" t="s">
        <v>37880</v>
      </c>
      <c r="L1176" s="7" t="s">
        <v>45</v>
      </c>
      <c r="M1176" s="7" t="s">
        <v>33060</v>
      </c>
      <c r="N1176" s="7" t="s">
        <v>47</v>
      </c>
      <c r="O1176" s="7">
        <v>10</v>
      </c>
      <c r="P1176" s="7" t="s">
        <v>105</v>
      </c>
      <c r="Q1176" s="7">
        <v>87299</v>
      </c>
      <c r="S1176" s="7" t="s">
        <v>37831</v>
      </c>
      <c r="T1176" s="7">
        <v>20090508</v>
      </c>
      <c r="U1176" s="7">
        <v>110</v>
      </c>
      <c r="V1176" s="7">
        <v>202207</v>
      </c>
    </row>
    <row r="1177" spans="3:22" ht="16.5" customHeight="1">
      <c r="C1177" s="8">
        <v>1198265415</v>
      </c>
      <c r="D1177" s="7">
        <v>3058426</v>
      </c>
      <c r="E1177" s="12"/>
      <c r="G1177" s="7" t="s">
        <v>37881</v>
      </c>
      <c r="H1177" s="7" t="s">
        <v>37882</v>
      </c>
      <c r="I1177" s="7" t="s">
        <v>37883</v>
      </c>
      <c r="J1177" s="7" t="s">
        <v>37884</v>
      </c>
      <c r="K1177" s="7" t="s">
        <v>37885</v>
      </c>
      <c r="L1177" s="7" t="s">
        <v>45</v>
      </c>
      <c r="M1177" s="7" t="s">
        <v>33060</v>
      </c>
      <c r="N1177" s="7" t="s">
        <v>47</v>
      </c>
      <c r="O1177" s="7">
        <v>10</v>
      </c>
      <c r="P1177" s="7" t="s">
        <v>105</v>
      </c>
      <c r="Q1177" s="7">
        <v>87299</v>
      </c>
      <c r="S1177" s="7" t="s">
        <v>37831</v>
      </c>
      <c r="T1177" s="7">
        <v>20050901</v>
      </c>
      <c r="U1177" s="7">
        <v>98</v>
      </c>
      <c r="V1177" s="7">
        <v>201903</v>
      </c>
    </row>
    <row r="1178" spans="3:22" ht="16.5" customHeight="1">
      <c r="C1178" s="8">
        <v>4158280804</v>
      </c>
      <c r="D1178" s="7">
        <v>7614529</v>
      </c>
      <c r="E1178" s="12"/>
      <c r="G1178" s="7" t="s">
        <v>37886</v>
      </c>
      <c r="H1178" s="7" t="s">
        <v>37887</v>
      </c>
      <c r="I1178" s="7" t="s">
        <v>37888</v>
      </c>
      <c r="J1178" s="7" t="s">
        <v>37889</v>
      </c>
      <c r="K1178" s="7" t="s">
        <v>37890</v>
      </c>
      <c r="L1178" s="7" t="s">
        <v>45</v>
      </c>
      <c r="M1178" s="7" t="s">
        <v>33060</v>
      </c>
      <c r="N1178" s="7" t="s">
        <v>47</v>
      </c>
      <c r="O1178" s="7">
        <v>10</v>
      </c>
      <c r="P1178" s="7" t="s">
        <v>105</v>
      </c>
      <c r="Q1178" s="7">
        <v>87299</v>
      </c>
      <c r="S1178" s="7" t="s">
        <v>37831</v>
      </c>
      <c r="U1178" s="7">
        <v>200</v>
      </c>
      <c r="V1178" s="7">
        <v>202207</v>
      </c>
    </row>
    <row r="1179" spans="3:22" ht="16.5" customHeight="1">
      <c r="C1179" s="8">
        <v>1408266378</v>
      </c>
      <c r="D1179" s="7">
        <v>3239010</v>
      </c>
      <c r="E1179" s="12"/>
      <c r="G1179" s="7" t="s">
        <v>37891</v>
      </c>
      <c r="H1179" s="7" t="s">
        <v>9425</v>
      </c>
      <c r="I1179" s="7" t="s">
        <v>37892</v>
      </c>
      <c r="J1179" s="7" t="s">
        <v>37893</v>
      </c>
      <c r="K1179" s="7" t="s">
        <v>37894</v>
      </c>
      <c r="L1179" s="7" t="s">
        <v>45</v>
      </c>
      <c r="M1179" s="7" t="s">
        <v>33060</v>
      </c>
      <c r="N1179" s="7" t="s">
        <v>47</v>
      </c>
      <c r="O1179" s="7">
        <v>10</v>
      </c>
      <c r="P1179" s="7" t="s">
        <v>105</v>
      </c>
      <c r="Q1179" s="7">
        <v>87299</v>
      </c>
      <c r="S1179" s="7" t="s">
        <v>37831</v>
      </c>
      <c r="T1179" s="7">
        <v>20000201</v>
      </c>
      <c r="U1179" s="7">
        <v>60</v>
      </c>
      <c r="V1179" s="7">
        <v>201001</v>
      </c>
    </row>
    <row r="1180" spans="3:22" ht="16.5" customHeight="1">
      <c r="C1180" s="8">
        <v>1828200287</v>
      </c>
      <c r="D1180" s="7">
        <v>9224673</v>
      </c>
      <c r="E1180" s="12"/>
      <c r="G1180" s="7" t="s">
        <v>37895</v>
      </c>
      <c r="H1180" s="7" t="s">
        <v>20246</v>
      </c>
      <c r="K1180" s="7" t="s">
        <v>37896</v>
      </c>
      <c r="L1180" s="7" t="s">
        <v>45</v>
      </c>
      <c r="M1180" s="7" t="s">
        <v>33060</v>
      </c>
      <c r="N1180" s="7" t="s">
        <v>47</v>
      </c>
      <c r="O1180" s="7">
        <v>10</v>
      </c>
      <c r="P1180" s="7" t="s">
        <v>105</v>
      </c>
      <c r="Q1180" s="7">
        <v>87299</v>
      </c>
      <c r="S1180" s="7" t="s">
        <v>37831</v>
      </c>
      <c r="U1180" s="7">
        <v>84</v>
      </c>
      <c r="V1180" s="7">
        <v>202004</v>
      </c>
    </row>
    <row r="1181" spans="3:22" ht="16.5" customHeight="1">
      <c r="C1181" s="8">
        <v>4118214258</v>
      </c>
      <c r="D1181" s="7">
        <v>7606513</v>
      </c>
      <c r="E1181" s="12"/>
      <c r="G1181" s="7" t="s">
        <v>37897</v>
      </c>
      <c r="H1181" s="7" t="s">
        <v>37898</v>
      </c>
      <c r="J1181" s="7" t="s">
        <v>37899</v>
      </c>
      <c r="K1181" s="7" t="s">
        <v>37900</v>
      </c>
      <c r="L1181" s="7" t="s">
        <v>45</v>
      </c>
      <c r="M1181" s="7" t="s">
        <v>33060</v>
      </c>
      <c r="N1181" s="7" t="s">
        <v>47</v>
      </c>
      <c r="O1181" s="7">
        <v>10</v>
      </c>
      <c r="P1181" s="7" t="s">
        <v>105</v>
      </c>
      <c r="Q1181" s="7">
        <v>87299</v>
      </c>
      <c r="S1181" s="7" t="s">
        <v>37831</v>
      </c>
      <c r="U1181" s="7">
        <v>118</v>
      </c>
      <c r="V1181" s="7">
        <v>201903</v>
      </c>
    </row>
    <row r="1182" spans="3:22" ht="16.5" customHeight="1">
      <c r="C1182" s="8">
        <v>1048263069</v>
      </c>
      <c r="D1182" s="7">
        <v>8630965</v>
      </c>
      <c r="E1182" s="12"/>
      <c r="G1182" s="7" t="s">
        <v>37901</v>
      </c>
      <c r="H1182" s="7" t="s">
        <v>37902</v>
      </c>
      <c r="K1182" s="7" t="s">
        <v>5926</v>
      </c>
      <c r="L1182" s="7" t="s">
        <v>45</v>
      </c>
      <c r="M1182" s="7" t="s">
        <v>33060</v>
      </c>
      <c r="N1182" s="7" t="s">
        <v>47</v>
      </c>
      <c r="O1182" s="7">
        <v>10</v>
      </c>
      <c r="P1182" s="7" t="s">
        <v>105</v>
      </c>
      <c r="Q1182" s="7">
        <v>87299</v>
      </c>
      <c r="S1182" s="7" t="s">
        <v>37831</v>
      </c>
      <c r="U1182" s="7">
        <v>222</v>
      </c>
      <c r="V1182" s="7">
        <v>201903</v>
      </c>
    </row>
    <row r="1183" spans="3:22" ht="16.5" customHeight="1">
      <c r="C1183" s="8">
        <v>1428204626</v>
      </c>
      <c r="D1183" s="7">
        <v>8314351</v>
      </c>
      <c r="E1183" s="12"/>
      <c r="G1183" s="7" t="s">
        <v>37903</v>
      </c>
      <c r="H1183" s="7" t="s">
        <v>37904</v>
      </c>
      <c r="I1183" s="7" t="s">
        <v>37905</v>
      </c>
      <c r="J1183" s="7" t="s">
        <v>37906</v>
      </c>
      <c r="K1183" s="7" t="s">
        <v>37907</v>
      </c>
      <c r="L1183" s="7" t="s">
        <v>45</v>
      </c>
      <c r="M1183" s="7" t="s">
        <v>33060</v>
      </c>
      <c r="N1183" s="7" t="s">
        <v>47</v>
      </c>
      <c r="O1183" s="7">
        <v>10</v>
      </c>
      <c r="P1183" s="7" t="s">
        <v>105</v>
      </c>
      <c r="Q1183" s="7">
        <v>87299</v>
      </c>
      <c r="S1183" s="7" t="s">
        <v>37831</v>
      </c>
      <c r="U1183" s="7">
        <v>86</v>
      </c>
      <c r="V1183" s="7">
        <v>201903</v>
      </c>
    </row>
    <row r="1184" spans="3:22" ht="16.5" customHeight="1">
      <c r="C1184" s="8">
        <v>5068212067</v>
      </c>
      <c r="D1184" s="7">
        <v>7704807</v>
      </c>
      <c r="E1184" s="12"/>
      <c r="G1184" s="7" t="s">
        <v>37908</v>
      </c>
      <c r="H1184" s="7" t="s">
        <v>37909</v>
      </c>
      <c r="I1184" s="7" t="s">
        <v>37910</v>
      </c>
      <c r="J1184" s="7" t="s">
        <v>37911</v>
      </c>
      <c r="K1184" s="7" t="s">
        <v>37912</v>
      </c>
      <c r="L1184" s="7" t="s">
        <v>45</v>
      </c>
      <c r="M1184" s="7" t="s">
        <v>33060</v>
      </c>
      <c r="N1184" s="7" t="s">
        <v>47</v>
      </c>
      <c r="O1184" s="7">
        <v>10</v>
      </c>
      <c r="P1184" s="7" t="s">
        <v>105</v>
      </c>
      <c r="Q1184" s="7">
        <v>87299</v>
      </c>
      <c r="S1184" s="7" t="s">
        <v>37831</v>
      </c>
      <c r="U1184" s="7">
        <v>151</v>
      </c>
      <c r="V1184" s="7">
        <v>202211</v>
      </c>
    </row>
    <row r="1185" spans="3:22" ht="16.5" customHeight="1">
      <c r="C1185" s="8">
        <v>1168262345</v>
      </c>
      <c r="D1185" s="7">
        <v>8486196</v>
      </c>
      <c r="E1185" s="12"/>
      <c r="G1185" s="7" t="s">
        <v>37913</v>
      </c>
      <c r="H1185" s="7" t="s">
        <v>37914</v>
      </c>
      <c r="J1185" s="7" t="s">
        <v>37915</v>
      </c>
      <c r="K1185" s="7" t="s">
        <v>37916</v>
      </c>
      <c r="L1185" s="7" t="s">
        <v>45</v>
      </c>
      <c r="M1185" s="7" t="s">
        <v>33060</v>
      </c>
      <c r="N1185" s="7" t="s">
        <v>47</v>
      </c>
      <c r="O1185" s="7">
        <v>10</v>
      </c>
      <c r="P1185" s="7" t="s">
        <v>105</v>
      </c>
      <c r="Q1185" s="7">
        <v>87299</v>
      </c>
      <c r="S1185" s="7" t="s">
        <v>37831</v>
      </c>
      <c r="U1185" s="7">
        <v>64</v>
      </c>
      <c r="V1185" s="7">
        <v>202004</v>
      </c>
    </row>
    <row r="1186" spans="3:22" ht="16.5" customHeight="1">
      <c r="C1186" s="8">
        <v>7198200279</v>
      </c>
      <c r="D1186" s="7">
        <v>9238426</v>
      </c>
      <c r="E1186" s="12"/>
      <c r="G1186" s="7" t="s">
        <v>37917</v>
      </c>
      <c r="H1186" s="7" t="s">
        <v>13286</v>
      </c>
      <c r="K1186" s="7" t="s">
        <v>37918</v>
      </c>
      <c r="L1186" s="7" t="s">
        <v>45</v>
      </c>
      <c r="M1186" s="7" t="s">
        <v>33060</v>
      </c>
      <c r="N1186" s="7" t="s">
        <v>47</v>
      </c>
      <c r="O1186" s="7">
        <v>10</v>
      </c>
      <c r="P1186" s="7" t="s">
        <v>105</v>
      </c>
      <c r="Q1186" s="7">
        <v>87299</v>
      </c>
      <c r="S1186" s="7" t="s">
        <v>37831</v>
      </c>
      <c r="U1186" s="7">
        <v>89</v>
      </c>
      <c r="V1186" s="7">
        <v>202004</v>
      </c>
    </row>
    <row r="1187" spans="3:22" ht="16.5" customHeight="1">
      <c r="C1187" s="8">
        <v>4108270015</v>
      </c>
      <c r="D1187" s="7">
        <v>3892635</v>
      </c>
      <c r="E1187" s="12"/>
      <c r="G1187" s="7" t="s">
        <v>37919</v>
      </c>
      <c r="H1187" s="7" t="s">
        <v>10025</v>
      </c>
      <c r="J1187" s="7" t="s">
        <v>37920</v>
      </c>
      <c r="K1187" s="7" t="s">
        <v>37921</v>
      </c>
      <c r="L1187" s="7" t="s">
        <v>45</v>
      </c>
      <c r="M1187" s="7" t="s">
        <v>33060</v>
      </c>
      <c r="N1187" s="7" t="s">
        <v>47</v>
      </c>
      <c r="O1187" s="7">
        <v>10</v>
      </c>
      <c r="P1187" s="7" t="s">
        <v>105</v>
      </c>
      <c r="Q1187" s="7">
        <v>87299</v>
      </c>
      <c r="S1187" s="7" t="s">
        <v>37831</v>
      </c>
      <c r="T1187" s="7">
        <v>20091101</v>
      </c>
      <c r="U1187" s="7">
        <v>145</v>
      </c>
      <c r="V1187" s="7">
        <v>201903</v>
      </c>
    </row>
    <row r="1188" spans="3:22" ht="16.5" customHeight="1">
      <c r="C1188" s="8">
        <v>1258264390</v>
      </c>
      <c r="D1188" s="7">
        <v>7017573</v>
      </c>
      <c r="E1188" s="12"/>
      <c r="G1188" s="7" t="s">
        <v>37922</v>
      </c>
      <c r="H1188" s="7" t="s">
        <v>14825</v>
      </c>
      <c r="I1188" s="7" t="s">
        <v>37923</v>
      </c>
      <c r="J1188" s="7" t="s">
        <v>37924</v>
      </c>
      <c r="K1188" s="7" t="s">
        <v>37925</v>
      </c>
      <c r="L1188" s="7" t="s">
        <v>45</v>
      </c>
      <c r="M1188" s="7" t="s">
        <v>33060</v>
      </c>
      <c r="N1188" s="7" t="s">
        <v>47</v>
      </c>
      <c r="O1188" s="7">
        <v>10</v>
      </c>
      <c r="P1188" s="7" t="s">
        <v>105</v>
      </c>
      <c r="Q1188" s="7">
        <v>87299</v>
      </c>
      <c r="S1188" s="7" t="s">
        <v>37831</v>
      </c>
      <c r="U1188" s="7">
        <v>59</v>
      </c>
      <c r="V1188" s="7">
        <v>201903</v>
      </c>
    </row>
    <row r="1189" spans="3:22" ht="16.5" customHeight="1">
      <c r="C1189" s="8">
        <v>5148213164</v>
      </c>
      <c r="D1189" s="7">
        <v>9274594</v>
      </c>
      <c r="E1189" s="12"/>
      <c r="G1189" s="7" t="s">
        <v>37926</v>
      </c>
      <c r="H1189" s="7" t="s">
        <v>32989</v>
      </c>
      <c r="I1189" s="7" t="s">
        <v>37927</v>
      </c>
      <c r="J1189" s="7" t="s">
        <v>37928</v>
      </c>
      <c r="K1189" s="7" t="s">
        <v>37929</v>
      </c>
      <c r="L1189" s="7" t="s">
        <v>45</v>
      </c>
      <c r="M1189" s="7" t="s">
        <v>33060</v>
      </c>
      <c r="N1189" s="7" t="s">
        <v>47</v>
      </c>
      <c r="O1189" s="7">
        <v>10</v>
      </c>
      <c r="P1189" s="7" t="s">
        <v>105</v>
      </c>
      <c r="Q1189" s="7">
        <v>87299</v>
      </c>
      <c r="S1189" s="7" t="s">
        <v>37831</v>
      </c>
      <c r="U1189" s="7">
        <v>79</v>
      </c>
      <c r="V1189" s="7">
        <v>202004</v>
      </c>
    </row>
    <row r="1190" spans="3:22" ht="16.5" customHeight="1">
      <c r="C1190" s="8">
        <v>1198278661</v>
      </c>
      <c r="D1190" s="7">
        <v>6934005</v>
      </c>
      <c r="E1190" s="12"/>
      <c r="G1190" s="7" t="s">
        <v>37930</v>
      </c>
      <c r="H1190" s="7" t="s">
        <v>37931</v>
      </c>
      <c r="K1190" s="7" t="s">
        <v>37932</v>
      </c>
      <c r="L1190" s="7" t="s">
        <v>45</v>
      </c>
      <c r="M1190" s="7" t="s">
        <v>33060</v>
      </c>
      <c r="N1190" s="7" t="s">
        <v>47</v>
      </c>
      <c r="O1190" s="7">
        <v>10</v>
      </c>
      <c r="P1190" s="7" t="s">
        <v>105</v>
      </c>
      <c r="Q1190" s="7">
        <v>87299</v>
      </c>
      <c r="S1190" s="7" t="s">
        <v>37831</v>
      </c>
      <c r="U1190" s="7">
        <v>66</v>
      </c>
      <c r="V1190" s="7">
        <v>201903</v>
      </c>
    </row>
    <row r="1191" spans="3:22" ht="16.5" customHeight="1">
      <c r="C1191" s="8">
        <v>2218274615</v>
      </c>
      <c r="D1191" s="7">
        <v>8568658</v>
      </c>
      <c r="E1191" s="12"/>
      <c r="G1191" s="7" t="s">
        <v>37933</v>
      </c>
      <c r="H1191" s="7" t="s">
        <v>37934</v>
      </c>
      <c r="J1191" s="7" t="s">
        <v>37935</v>
      </c>
      <c r="K1191" s="7" t="s">
        <v>37936</v>
      </c>
      <c r="L1191" s="7" t="s">
        <v>45</v>
      </c>
      <c r="M1191" s="7" t="s">
        <v>33060</v>
      </c>
      <c r="N1191" s="7" t="s">
        <v>47</v>
      </c>
      <c r="O1191" s="7">
        <v>10</v>
      </c>
      <c r="P1191" s="7" t="s">
        <v>105</v>
      </c>
      <c r="Q1191" s="7">
        <v>87299</v>
      </c>
      <c r="S1191" s="7" t="s">
        <v>37831</v>
      </c>
      <c r="U1191" s="7">
        <v>80</v>
      </c>
      <c r="V1191" s="7">
        <v>202004</v>
      </c>
    </row>
    <row r="1192" spans="3:22" ht="16.5" customHeight="1">
      <c r="C1192" s="8">
        <v>1198273744</v>
      </c>
      <c r="D1192" s="7">
        <v>3901492</v>
      </c>
      <c r="E1192" s="12"/>
      <c r="G1192" s="7" t="s">
        <v>37937</v>
      </c>
      <c r="H1192" s="7" t="s">
        <v>37938</v>
      </c>
      <c r="K1192" s="7" t="s">
        <v>37939</v>
      </c>
      <c r="L1192" s="7" t="s">
        <v>45</v>
      </c>
      <c r="M1192" s="7" t="s">
        <v>33060</v>
      </c>
      <c r="N1192" s="7" t="s">
        <v>47</v>
      </c>
      <c r="O1192" s="7">
        <v>10</v>
      </c>
      <c r="P1192" s="7" t="s">
        <v>105</v>
      </c>
      <c r="Q1192" s="7">
        <v>87299</v>
      </c>
      <c r="S1192" s="7" t="s">
        <v>37831</v>
      </c>
      <c r="U1192" s="7">
        <v>108</v>
      </c>
      <c r="V1192" s="7">
        <v>201903</v>
      </c>
    </row>
    <row r="1193" spans="3:22" ht="16.5" customHeight="1">
      <c r="C1193" s="8">
        <v>1338262243</v>
      </c>
      <c r="D1193" s="7">
        <v>8623068</v>
      </c>
      <c r="E1193" s="12"/>
      <c r="G1193" s="7" t="s">
        <v>37940</v>
      </c>
      <c r="H1193" s="7" t="s">
        <v>37941</v>
      </c>
      <c r="I1193" s="7" t="s">
        <v>37942</v>
      </c>
      <c r="J1193" s="7" t="s">
        <v>37943</v>
      </c>
      <c r="K1193" s="7" t="s">
        <v>37944</v>
      </c>
      <c r="L1193" s="7" t="s">
        <v>45</v>
      </c>
      <c r="M1193" s="7" t="s">
        <v>33060</v>
      </c>
      <c r="N1193" s="7" t="s">
        <v>47</v>
      </c>
      <c r="O1193" s="7">
        <v>10</v>
      </c>
      <c r="P1193" s="7" t="s">
        <v>105</v>
      </c>
      <c r="Q1193" s="7">
        <v>87299</v>
      </c>
      <c r="S1193" s="7" t="s">
        <v>37831</v>
      </c>
      <c r="U1193" s="7">
        <v>54</v>
      </c>
      <c r="V1193" s="7">
        <v>201805</v>
      </c>
    </row>
    <row r="1194" spans="3:22" ht="16.5" customHeight="1">
      <c r="C1194" s="8">
        <v>2168263964</v>
      </c>
      <c r="D1194" s="7">
        <v>9012764</v>
      </c>
      <c r="E1194" s="12"/>
      <c r="G1194" s="7" t="s">
        <v>37945</v>
      </c>
      <c r="H1194" s="7" t="s">
        <v>1038</v>
      </c>
      <c r="J1194" s="7" t="s">
        <v>37946</v>
      </c>
      <c r="K1194" s="7" t="s">
        <v>37947</v>
      </c>
      <c r="L1194" s="7" t="s">
        <v>45</v>
      </c>
      <c r="M1194" s="7" t="s">
        <v>33060</v>
      </c>
      <c r="N1194" s="7" t="s">
        <v>47</v>
      </c>
      <c r="O1194" s="7">
        <v>10</v>
      </c>
      <c r="P1194" s="7" t="s">
        <v>105</v>
      </c>
      <c r="Q1194" s="7">
        <v>87299</v>
      </c>
      <c r="S1194" s="7" t="s">
        <v>37831</v>
      </c>
      <c r="U1194" s="7">
        <v>53</v>
      </c>
      <c r="V1194" s="7">
        <v>202004</v>
      </c>
    </row>
    <row r="1195" spans="3:22" ht="16.5" customHeight="1">
      <c r="C1195" s="8">
        <v>2308265309</v>
      </c>
      <c r="D1195" s="7">
        <v>9461938</v>
      </c>
      <c r="E1195" s="12"/>
      <c r="G1195" s="7" t="s">
        <v>37948</v>
      </c>
      <c r="H1195" s="7" t="s">
        <v>37949</v>
      </c>
      <c r="K1195" s="7" t="s">
        <v>37950</v>
      </c>
      <c r="L1195" s="7" t="s">
        <v>45</v>
      </c>
      <c r="M1195" s="7" t="s">
        <v>33060</v>
      </c>
      <c r="N1195" s="7" t="s">
        <v>47</v>
      </c>
      <c r="O1195" s="7">
        <v>10</v>
      </c>
      <c r="P1195" s="7" t="s">
        <v>105</v>
      </c>
      <c r="Q1195" s="7">
        <v>87299</v>
      </c>
      <c r="S1195" s="7" t="s">
        <v>37831</v>
      </c>
      <c r="U1195" s="7">
        <v>121</v>
      </c>
      <c r="V1195" s="7">
        <v>202107</v>
      </c>
    </row>
    <row r="1196" spans="3:22" ht="16.5" customHeight="1">
      <c r="C1196" s="8">
        <v>5148267772</v>
      </c>
      <c r="D1196" s="7">
        <v>3886472</v>
      </c>
      <c r="E1196" s="12"/>
      <c r="G1196" s="7" t="s">
        <v>37951</v>
      </c>
      <c r="H1196" s="7" t="s">
        <v>37952</v>
      </c>
      <c r="I1196" s="7" t="s">
        <v>37953</v>
      </c>
      <c r="J1196" s="7" t="s">
        <v>37954</v>
      </c>
      <c r="K1196" s="7" t="s">
        <v>37955</v>
      </c>
      <c r="L1196" s="7" t="s">
        <v>45</v>
      </c>
      <c r="M1196" s="7" t="s">
        <v>33060</v>
      </c>
      <c r="N1196" s="7" t="s">
        <v>47</v>
      </c>
      <c r="O1196" s="7">
        <v>10</v>
      </c>
      <c r="P1196" s="7" t="s">
        <v>105</v>
      </c>
      <c r="Q1196" s="7">
        <v>87299</v>
      </c>
      <c r="S1196" s="7" t="s">
        <v>37831</v>
      </c>
      <c r="T1196" s="7">
        <v>20030319</v>
      </c>
      <c r="U1196" s="7">
        <v>57</v>
      </c>
      <c r="V1196" s="7">
        <v>202003</v>
      </c>
    </row>
    <row r="1197" spans="3:22" ht="16.5" customHeight="1">
      <c r="C1197" s="8">
        <v>1088266786</v>
      </c>
      <c r="D1197" s="7">
        <v>6880556</v>
      </c>
      <c r="E1197" s="12"/>
      <c r="G1197" s="7" t="s">
        <v>37956</v>
      </c>
      <c r="H1197" s="7" t="s">
        <v>37957</v>
      </c>
      <c r="I1197" s="7" t="s">
        <v>37958</v>
      </c>
      <c r="J1197" s="7" t="s">
        <v>37959</v>
      </c>
      <c r="K1197" s="7" t="s">
        <v>37960</v>
      </c>
      <c r="L1197" s="7" t="s">
        <v>45</v>
      </c>
      <c r="M1197" s="7" t="s">
        <v>33060</v>
      </c>
      <c r="N1197" s="7" t="s">
        <v>47</v>
      </c>
      <c r="O1197" s="7">
        <v>10</v>
      </c>
      <c r="P1197" s="7" t="s">
        <v>105</v>
      </c>
      <c r="Q1197" s="7">
        <v>87299</v>
      </c>
      <c r="S1197" s="7" t="s">
        <v>37831</v>
      </c>
      <c r="U1197" s="7">
        <v>144</v>
      </c>
      <c r="V1197" s="7">
        <v>201903</v>
      </c>
    </row>
    <row r="1198" spans="3:22" ht="16.5" customHeight="1">
      <c r="C1198" s="8">
        <v>3058219924</v>
      </c>
      <c r="D1198" s="7">
        <v>7456003</v>
      </c>
      <c r="E1198" s="12"/>
      <c r="G1198" s="7" t="s">
        <v>37961</v>
      </c>
      <c r="H1198" s="7" t="s">
        <v>12696</v>
      </c>
      <c r="I1198" s="7" t="s">
        <v>37942</v>
      </c>
      <c r="J1198" s="7" t="s">
        <v>37962</v>
      </c>
      <c r="K1198" s="7" t="s">
        <v>37963</v>
      </c>
      <c r="L1198" s="7" t="s">
        <v>45</v>
      </c>
      <c r="M1198" s="7" t="s">
        <v>33060</v>
      </c>
      <c r="N1198" s="7" t="s">
        <v>47</v>
      </c>
      <c r="O1198" s="7">
        <v>10</v>
      </c>
      <c r="P1198" s="7" t="s">
        <v>105</v>
      </c>
      <c r="Q1198" s="7">
        <v>87299</v>
      </c>
      <c r="S1198" s="7" t="s">
        <v>37831</v>
      </c>
      <c r="U1198" s="7">
        <v>125</v>
      </c>
      <c r="V1198" s="7">
        <v>201903</v>
      </c>
    </row>
    <row r="1199" spans="3:22" ht="16.5" customHeight="1">
      <c r="C1199" s="8">
        <v>1308214096</v>
      </c>
      <c r="D1199" s="7">
        <v>3329783</v>
      </c>
      <c r="E1199" s="12"/>
      <c r="G1199" s="7" t="s">
        <v>37964</v>
      </c>
      <c r="H1199" s="7" t="s">
        <v>1984</v>
      </c>
      <c r="I1199" s="7" t="s">
        <v>37965</v>
      </c>
      <c r="J1199" s="7" t="s">
        <v>37966</v>
      </c>
      <c r="K1199" s="7" t="s">
        <v>37967</v>
      </c>
      <c r="L1199" s="7" t="s">
        <v>45</v>
      </c>
      <c r="M1199" s="7" t="s">
        <v>33060</v>
      </c>
      <c r="N1199" s="7" t="s">
        <v>47</v>
      </c>
      <c r="O1199" s="7">
        <v>10</v>
      </c>
      <c r="P1199" s="7" t="s">
        <v>105</v>
      </c>
      <c r="Q1199" s="7">
        <v>87299</v>
      </c>
      <c r="S1199" s="7" t="s">
        <v>37831</v>
      </c>
      <c r="U1199" s="7">
        <v>93</v>
      </c>
      <c r="V1199" s="7">
        <v>201903</v>
      </c>
    </row>
    <row r="1200" spans="3:22" ht="16.5" customHeight="1">
      <c r="C1200" s="8">
        <v>1178265059</v>
      </c>
      <c r="D1200" s="7">
        <v>6922091</v>
      </c>
      <c r="E1200" s="12"/>
      <c r="G1200" s="7" t="s">
        <v>37968</v>
      </c>
      <c r="H1200" s="7" t="s">
        <v>3604</v>
      </c>
      <c r="K1200" s="7" t="s">
        <v>37969</v>
      </c>
      <c r="L1200" s="7" t="s">
        <v>45</v>
      </c>
      <c r="M1200" s="7" t="s">
        <v>33060</v>
      </c>
      <c r="N1200" s="7" t="s">
        <v>47</v>
      </c>
      <c r="O1200" s="7">
        <v>10</v>
      </c>
      <c r="P1200" s="7" t="s">
        <v>105</v>
      </c>
      <c r="Q1200" s="7">
        <v>87299</v>
      </c>
      <c r="S1200" s="7" t="s">
        <v>37831</v>
      </c>
      <c r="U1200" s="7">
        <v>285</v>
      </c>
      <c r="V1200" s="7">
        <v>202004</v>
      </c>
    </row>
    <row r="1201" spans="3:22" ht="16.5" customHeight="1">
      <c r="C1201" s="8">
        <v>1238269744</v>
      </c>
      <c r="D1201" s="7">
        <v>6982613</v>
      </c>
      <c r="E1201" s="12"/>
      <c r="G1201" s="7" t="s">
        <v>37970</v>
      </c>
      <c r="H1201" s="7" t="s">
        <v>8668</v>
      </c>
      <c r="J1201" s="7" t="s">
        <v>37971</v>
      </c>
      <c r="K1201" s="7" t="s">
        <v>37972</v>
      </c>
      <c r="L1201" s="7" t="s">
        <v>45</v>
      </c>
      <c r="M1201" s="7" t="s">
        <v>33060</v>
      </c>
      <c r="N1201" s="7" t="s">
        <v>47</v>
      </c>
      <c r="O1201" s="7">
        <v>10</v>
      </c>
      <c r="P1201" s="7" t="s">
        <v>105</v>
      </c>
      <c r="Q1201" s="7">
        <v>87299</v>
      </c>
      <c r="S1201" s="7" t="s">
        <v>37831</v>
      </c>
      <c r="U1201" s="7">
        <v>55</v>
      </c>
      <c r="V1201" s="7">
        <v>201903</v>
      </c>
    </row>
    <row r="1202" spans="3:22" ht="16.5" customHeight="1">
      <c r="C1202" s="8">
        <v>6028269664</v>
      </c>
      <c r="D1202" s="7">
        <v>9035921</v>
      </c>
      <c r="E1202" s="12"/>
      <c r="G1202" s="7" t="s">
        <v>37973</v>
      </c>
      <c r="H1202" s="7" t="s">
        <v>37974</v>
      </c>
      <c r="K1202" s="7" t="s">
        <v>37975</v>
      </c>
      <c r="L1202" s="7" t="s">
        <v>45</v>
      </c>
      <c r="M1202" s="7" t="s">
        <v>33060</v>
      </c>
      <c r="N1202" s="7" t="s">
        <v>47</v>
      </c>
      <c r="O1202" s="7">
        <v>10</v>
      </c>
      <c r="P1202" s="7" t="s">
        <v>105</v>
      </c>
      <c r="Q1202" s="7">
        <v>87299</v>
      </c>
      <c r="S1202" s="7" t="s">
        <v>37831</v>
      </c>
      <c r="U1202" s="7">
        <v>259</v>
      </c>
      <c r="V1202" s="7">
        <v>202004</v>
      </c>
    </row>
    <row r="1203" spans="3:22" ht="16.5" customHeight="1">
      <c r="C1203" s="8">
        <v>2348260306</v>
      </c>
      <c r="D1203" s="7">
        <v>7400956</v>
      </c>
      <c r="E1203" s="12"/>
      <c r="G1203" s="7" t="s">
        <v>37976</v>
      </c>
      <c r="H1203" s="7" t="s">
        <v>37977</v>
      </c>
      <c r="K1203" s="7" t="s">
        <v>37978</v>
      </c>
      <c r="L1203" s="7" t="s">
        <v>45</v>
      </c>
      <c r="M1203" s="7" t="s">
        <v>33060</v>
      </c>
      <c r="N1203" s="7" t="s">
        <v>47</v>
      </c>
      <c r="O1203" s="7">
        <v>10</v>
      </c>
      <c r="P1203" s="7" t="s">
        <v>105</v>
      </c>
      <c r="Q1203" s="7">
        <v>87299</v>
      </c>
      <c r="S1203" s="7" t="s">
        <v>37831</v>
      </c>
      <c r="U1203" s="7">
        <v>51</v>
      </c>
      <c r="V1203" s="7">
        <v>202211</v>
      </c>
    </row>
    <row r="1204" spans="3:22" ht="16.5" customHeight="1">
      <c r="C1204" s="8">
        <v>6138268461</v>
      </c>
      <c r="D1204" s="7">
        <v>7870077</v>
      </c>
      <c r="E1204" s="12"/>
      <c r="G1204" s="7" t="s">
        <v>37979</v>
      </c>
      <c r="H1204" s="7" t="s">
        <v>37980</v>
      </c>
      <c r="J1204" s="7" t="s">
        <v>37981</v>
      </c>
      <c r="K1204" s="7" t="s">
        <v>37982</v>
      </c>
      <c r="L1204" s="7" t="s">
        <v>45</v>
      </c>
      <c r="M1204" s="7" t="s">
        <v>33060</v>
      </c>
      <c r="N1204" s="7" t="s">
        <v>47</v>
      </c>
      <c r="O1204" s="7">
        <v>10</v>
      </c>
      <c r="P1204" s="7" t="s">
        <v>105</v>
      </c>
      <c r="Q1204" s="7">
        <v>87299</v>
      </c>
      <c r="S1204" s="7" t="s">
        <v>37831</v>
      </c>
      <c r="U1204" s="7">
        <v>71</v>
      </c>
      <c r="V1204" s="7">
        <v>201903</v>
      </c>
    </row>
    <row r="1205" spans="3:22" ht="16.5" customHeight="1">
      <c r="C1205" s="8">
        <v>5148268596</v>
      </c>
      <c r="D1205" s="7">
        <v>5691206</v>
      </c>
      <c r="E1205" s="12"/>
      <c r="G1205" s="7" t="s">
        <v>37983</v>
      </c>
      <c r="H1205" s="7" t="s">
        <v>9387</v>
      </c>
      <c r="J1205" s="7" t="s">
        <v>37984</v>
      </c>
      <c r="K1205" s="7" t="s">
        <v>37985</v>
      </c>
      <c r="L1205" s="7" t="s">
        <v>45</v>
      </c>
      <c r="M1205" s="7" t="s">
        <v>33060</v>
      </c>
      <c r="N1205" s="7" t="s">
        <v>47</v>
      </c>
      <c r="O1205" s="7">
        <v>10</v>
      </c>
      <c r="P1205" s="7" t="s">
        <v>105</v>
      </c>
      <c r="Q1205" s="7">
        <v>87299</v>
      </c>
      <c r="S1205" s="7" t="s">
        <v>37831</v>
      </c>
      <c r="T1205" s="7">
        <v>20100201</v>
      </c>
      <c r="U1205" s="7">
        <v>174</v>
      </c>
      <c r="V1205" s="7">
        <v>201903</v>
      </c>
    </row>
    <row r="1206" spans="3:22" ht="16.5" customHeight="1">
      <c r="C1206" s="8">
        <v>1348272313</v>
      </c>
      <c r="D1206" s="7">
        <v>7148066</v>
      </c>
      <c r="E1206" s="12"/>
      <c r="G1206" s="7" t="s">
        <v>37986</v>
      </c>
      <c r="H1206" s="7" t="s">
        <v>37987</v>
      </c>
      <c r="J1206" s="7" t="s">
        <v>37988</v>
      </c>
      <c r="K1206" s="7" t="s">
        <v>37989</v>
      </c>
      <c r="L1206" s="7" t="s">
        <v>45</v>
      </c>
      <c r="M1206" s="7" t="s">
        <v>33060</v>
      </c>
      <c r="N1206" s="7" t="s">
        <v>47</v>
      </c>
      <c r="O1206" s="7">
        <v>10</v>
      </c>
      <c r="P1206" s="7" t="s">
        <v>105</v>
      </c>
      <c r="Q1206" s="7">
        <v>87299</v>
      </c>
      <c r="S1206" s="7" t="s">
        <v>37831</v>
      </c>
      <c r="U1206" s="7">
        <v>121</v>
      </c>
      <c r="V1206" s="7">
        <v>201903</v>
      </c>
    </row>
    <row r="1207" spans="3:22" ht="16.5" customHeight="1">
      <c r="C1207" s="8">
        <v>2068266853</v>
      </c>
      <c r="D1207" s="7">
        <v>4189558</v>
      </c>
      <c r="E1207" s="12"/>
      <c r="G1207" s="7" t="s">
        <v>37990</v>
      </c>
      <c r="H1207" s="7" t="s">
        <v>37991</v>
      </c>
      <c r="K1207" s="7" t="s">
        <v>37992</v>
      </c>
      <c r="L1207" s="7" t="s">
        <v>45</v>
      </c>
      <c r="M1207" s="7" t="s">
        <v>33060</v>
      </c>
      <c r="N1207" s="7" t="s">
        <v>47</v>
      </c>
      <c r="O1207" s="7">
        <v>10</v>
      </c>
      <c r="P1207" s="7" t="s">
        <v>105</v>
      </c>
      <c r="Q1207" s="7">
        <v>87299</v>
      </c>
      <c r="S1207" s="7" t="s">
        <v>37831</v>
      </c>
      <c r="T1207" s="7">
        <v>20070710</v>
      </c>
      <c r="U1207" s="7">
        <v>92</v>
      </c>
      <c r="V1207" s="7">
        <v>201903</v>
      </c>
    </row>
    <row r="1208" spans="3:22" ht="16.5" customHeight="1">
      <c r="C1208" s="8">
        <v>3018285024</v>
      </c>
      <c r="D1208" s="7">
        <v>8516688</v>
      </c>
      <c r="E1208" s="12"/>
      <c r="G1208" s="7" t="s">
        <v>37993</v>
      </c>
      <c r="H1208" s="7" t="s">
        <v>32756</v>
      </c>
      <c r="I1208" s="7" t="s">
        <v>37994</v>
      </c>
      <c r="J1208" s="7" t="s">
        <v>37995</v>
      </c>
      <c r="K1208" s="7" t="s">
        <v>37996</v>
      </c>
      <c r="L1208" s="7" t="s">
        <v>45</v>
      </c>
      <c r="M1208" s="7" t="s">
        <v>33060</v>
      </c>
      <c r="N1208" s="7" t="s">
        <v>47</v>
      </c>
      <c r="O1208" s="7">
        <v>10</v>
      </c>
      <c r="P1208" s="7" t="s">
        <v>105</v>
      </c>
      <c r="Q1208" s="7">
        <v>87299</v>
      </c>
      <c r="S1208" s="7" t="s">
        <v>37831</v>
      </c>
      <c r="U1208" s="7">
        <v>62</v>
      </c>
      <c r="V1208" s="7">
        <v>202004</v>
      </c>
    </row>
    <row r="1209" spans="3:22" ht="16.5" customHeight="1">
      <c r="C1209" s="8">
        <v>3498200110</v>
      </c>
      <c r="D1209" s="7">
        <v>8321032</v>
      </c>
      <c r="E1209" s="12"/>
      <c r="G1209" s="7" t="s">
        <v>37997</v>
      </c>
      <c r="H1209" s="7" t="s">
        <v>37998</v>
      </c>
      <c r="J1209" s="7" t="s">
        <v>37999</v>
      </c>
      <c r="K1209" s="7" t="s">
        <v>38000</v>
      </c>
      <c r="L1209" s="7" t="s">
        <v>45</v>
      </c>
      <c r="M1209" s="7" t="s">
        <v>33060</v>
      </c>
      <c r="N1209" s="7" t="s">
        <v>47</v>
      </c>
      <c r="O1209" s="7">
        <v>10</v>
      </c>
      <c r="P1209" s="7" t="s">
        <v>105</v>
      </c>
      <c r="Q1209" s="7">
        <v>87299</v>
      </c>
      <c r="S1209" s="7" t="s">
        <v>37831</v>
      </c>
      <c r="U1209" s="7">
        <v>399</v>
      </c>
      <c r="V1209" s="7">
        <v>202211</v>
      </c>
    </row>
    <row r="1210" spans="3:22" ht="16.5" customHeight="1">
      <c r="C1210" s="8">
        <v>5068261364</v>
      </c>
      <c r="D1210" s="7">
        <v>3256002</v>
      </c>
      <c r="E1210" s="12"/>
      <c r="G1210" s="7" t="s">
        <v>38001</v>
      </c>
      <c r="H1210" s="7" t="s">
        <v>4261</v>
      </c>
      <c r="I1210" s="7" t="s">
        <v>6163</v>
      </c>
      <c r="J1210" s="7" t="s">
        <v>38002</v>
      </c>
      <c r="K1210" s="7" t="s">
        <v>38003</v>
      </c>
      <c r="L1210" s="7" t="s">
        <v>45</v>
      </c>
      <c r="M1210" s="7" t="s">
        <v>33060</v>
      </c>
      <c r="N1210" s="7" t="s">
        <v>47</v>
      </c>
      <c r="O1210" s="7">
        <v>10</v>
      </c>
      <c r="P1210" s="7" t="s">
        <v>105</v>
      </c>
      <c r="Q1210" s="7">
        <v>87299</v>
      </c>
      <c r="S1210" s="7" t="s">
        <v>37831</v>
      </c>
      <c r="T1210" s="7">
        <v>19970501</v>
      </c>
      <c r="U1210" s="7">
        <v>137</v>
      </c>
      <c r="V1210" s="7">
        <v>201903</v>
      </c>
    </row>
    <row r="1211" spans="3:22" ht="16.5" customHeight="1">
      <c r="C1211" s="8">
        <v>6138215964</v>
      </c>
      <c r="D1211" s="7">
        <v>5759380</v>
      </c>
      <c r="E1211" s="12"/>
      <c r="G1211" s="7" t="s">
        <v>38004</v>
      </c>
      <c r="H1211" s="7" t="s">
        <v>32884</v>
      </c>
      <c r="J1211" s="7" t="s">
        <v>38005</v>
      </c>
      <c r="K1211" s="7" t="s">
        <v>38006</v>
      </c>
      <c r="L1211" s="7" t="s">
        <v>45</v>
      </c>
      <c r="M1211" s="7" t="s">
        <v>33060</v>
      </c>
      <c r="N1211" s="7" t="s">
        <v>47</v>
      </c>
      <c r="O1211" s="7">
        <v>10</v>
      </c>
      <c r="P1211" s="7" t="s">
        <v>105</v>
      </c>
      <c r="Q1211" s="7">
        <v>87299</v>
      </c>
      <c r="S1211" s="7" t="s">
        <v>37831</v>
      </c>
      <c r="T1211" s="7">
        <v>20140203</v>
      </c>
      <c r="U1211" s="7">
        <v>93</v>
      </c>
      <c r="V1211" s="7">
        <v>201903</v>
      </c>
    </row>
    <row r="1212" spans="3:22" ht="16.5" customHeight="1">
      <c r="C1212" s="8">
        <v>6068212877</v>
      </c>
      <c r="D1212" s="7">
        <v>8568876</v>
      </c>
      <c r="E1212" s="12"/>
      <c r="G1212" s="7" t="s">
        <v>38007</v>
      </c>
      <c r="H1212" s="7" t="s">
        <v>939</v>
      </c>
      <c r="K1212" s="7" t="s">
        <v>5926</v>
      </c>
      <c r="L1212" s="7" t="s">
        <v>45</v>
      </c>
      <c r="M1212" s="7" t="s">
        <v>33060</v>
      </c>
      <c r="N1212" s="7" t="s">
        <v>47</v>
      </c>
      <c r="O1212" s="7">
        <v>10</v>
      </c>
      <c r="P1212" s="7" t="s">
        <v>105</v>
      </c>
      <c r="Q1212" s="7">
        <v>87299</v>
      </c>
      <c r="S1212" s="7" t="s">
        <v>37831</v>
      </c>
      <c r="U1212" s="7">
        <v>76</v>
      </c>
      <c r="V1212" s="7">
        <v>201903</v>
      </c>
    </row>
    <row r="1213" spans="3:22" ht="16.5" customHeight="1">
      <c r="C1213" s="8">
        <v>1178264496</v>
      </c>
      <c r="D1213" s="7">
        <v>4104449</v>
      </c>
      <c r="E1213" s="12"/>
      <c r="G1213" s="7" t="s">
        <v>32765</v>
      </c>
      <c r="H1213" s="7" t="s">
        <v>17710</v>
      </c>
      <c r="J1213" s="7" t="s">
        <v>32985</v>
      </c>
      <c r="K1213" s="7" t="s">
        <v>38008</v>
      </c>
      <c r="L1213" s="7" t="s">
        <v>45</v>
      </c>
      <c r="M1213" s="7" t="s">
        <v>33060</v>
      </c>
      <c r="N1213" s="7" t="s">
        <v>47</v>
      </c>
      <c r="O1213" s="7">
        <v>10</v>
      </c>
      <c r="P1213" s="7" t="s">
        <v>105</v>
      </c>
      <c r="Q1213" s="7">
        <v>87299</v>
      </c>
      <c r="S1213" s="7" t="s">
        <v>37831</v>
      </c>
      <c r="T1213" s="7">
        <v>20081120</v>
      </c>
      <c r="U1213" s="7">
        <v>68</v>
      </c>
      <c r="V1213" s="7">
        <v>201903</v>
      </c>
    </row>
    <row r="1214" spans="3:22" ht="16.5" customHeight="1">
      <c r="C1214" s="8">
        <v>6128269749</v>
      </c>
      <c r="D1214" s="7">
        <v>8520649</v>
      </c>
      <c r="E1214" s="12"/>
      <c r="G1214" s="7" t="s">
        <v>38009</v>
      </c>
      <c r="H1214" s="7" t="s">
        <v>38010</v>
      </c>
      <c r="J1214" s="7" t="s">
        <v>38011</v>
      </c>
      <c r="K1214" s="7" t="s">
        <v>38012</v>
      </c>
      <c r="L1214" s="7" t="s">
        <v>45</v>
      </c>
      <c r="M1214" s="7" t="s">
        <v>33060</v>
      </c>
      <c r="N1214" s="7" t="s">
        <v>47</v>
      </c>
      <c r="O1214" s="7">
        <v>10</v>
      </c>
      <c r="P1214" s="7" t="s">
        <v>105</v>
      </c>
      <c r="Q1214" s="7">
        <v>87299</v>
      </c>
      <c r="S1214" s="7" t="s">
        <v>37831</v>
      </c>
      <c r="U1214" s="7">
        <v>63</v>
      </c>
      <c r="V1214" s="7">
        <v>201903</v>
      </c>
    </row>
    <row r="1215" spans="3:22" ht="16.5" customHeight="1">
      <c r="C1215" s="8">
        <v>4188280313</v>
      </c>
      <c r="D1215" s="7">
        <v>8600656</v>
      </c>
      <c r="E1215" s="12"/>
      <c r="G1215" s="7" t="s">
        <v>38013</v>
      </c>
      <c r="H1215" s="7" t="s">
        <v>38014</v>
      </c>
      <c r="I1215" s="7" t="s">
        <v>38015</v>
      </c>
      <c r="J1215" s="7" t="s">
        <v>38016</v>
      </c>
      <c r="K1215" s="7" t="s">
        <v>38017</v>
      </c>
      <c r="L1215" s="7" t="s">
        <v>45</v>
      </c>
      <c r="M1215" s="7" t="s">
        <v>33060</v>
      </c>
      <c r="N1215" s="7" t="s">
        <v>47</v>
      </c>
      <c r="O1215" s="7">
        <v>10</v>
      </c>
      <c r="P1215" s="7" t="s">
        <v>105</v>
      </c>
      <c r="Q1215" s="7">
        <v>87299</v>
      </c>
      <c r="S1215" s="7" t="s">
        <v>37831</v>
      </c>
      <c r="U1215" s="7">
        <v>90</v>
      </c>
      <c r="V1215" s="7">
        <v>202004</v>
      </c>
    </row>
    <row r="1216" spans="3:22" ht="16.5" customHeight="1">
      <c r="C1216" s="8">
        <v>2128264845</v>
      </c>
      <c r="D1216" s="7">
        <v>7327274</v>
      </c>
      <c r="E1216" s="12"/>
      <c r="G1216" s="7" t="s">
        <v>38018</v>
      </c>
      <c r="H1216" s="7" t="s">
        <v>38019</v>
      </c>
      <c r="J1216" s="7" t="s">
        <v>38020</v>
      </c>
      <c r="K1216" s="7" t="s">
        <v>38021</v>
      </c>
      <c r="L1216" s="7" t="s">
        <v>45</v>
      </c>
      <c r="M1216" s="7" t="s">
        <v>33060</v>
      </c>
      <c r="N1216" s="7" t="s">
        <v>47</v>
      </c>
      <c r="O1216" s="7">
        <v>10</v>
      </c>
      <c r="P1216" s="7" t="s">
        <v>105</v>
      </c>
      <c r="Q1216" s="7">
        <v>87299</v>
      </c>
      <c r="S1216" s="7" t="s">
        <v>37831</v>
      </c>
      <c r="U1216" s="7">
        <v>230</v>
      </c>
      <c r="V1216" s="7">
        <v>201903</v>
      </c>
    </row>
    <row r="1217" spans="3:22" ht="16.5" customHeight="1">
      <c r="C1217" s="8">
        <v>1388265605</v>
      </c>
      <c r="D1217" s="7">
        <v>8193229</v>
      </c>
      <c r="E1217" s="12"/>
      <c r="G1217" s="7" t="s">
        <v>38022</v>
      </c>
      <c r="H1217" s="7" t="s">
        <v>38023</v>
      </c>
      <c r="I1217" s="7" t="s">
        <v>38024</v>
      </c>
      <c r="J1217" s="7" t="s">
        <v>38025</v>
      </c>
      <c r="K1217" s="7" t="s">
        <v>38026</v>
      </c>
      <c r="L1217" s="7" t="s">
        <v>45</v>
      </c>
      <c r="M1217" s="7" t="s">
        <v>33060</v>
      </c>
      <c r="N1217" s="7" t="s">
        <v>47</v>
      </c>
      <c r="O1217" s="7">
        <v>10</v>
      </c>
      <c r="P1217" s="7" t="s">
        <v>105</v>
      </c>
      <c r="Q1217" s="7">
        <v>87299</v>
      </c>
      <c r="S1217" s="7" t="s">
        <v>37831</v>
      </c>
      <c r="U1217" s="7">
        <v>117</v>
      </c>
      <c r="V1217" s="7">
        <v>202211</v>
      </c>
    </row>
    <row r="1218" spans="3:22" ht="16.5" customHeight="1">
      <c r="C1218" s="8">
        <v>6098265053</v>
      </c>
      <c r="D1218" s="7">
        <v>7839273</v>
      </c>
      <c r="E1218" s="12"/>
      <c r="G1218" s="7" t="s">
        <v>38027</v>
      </c>
      <c r="H1218" s="7" t="s">
        <v>38028</v>
      </c>
      <c r="K1218" s="7" t="s">
        <v>38029</v>
      </c>
      <c r="L1218" s="7" t="s">
        <v>45</v>
      </c>
      <c r="M1218" s="7" t="s">
        <v>33060</v>
      </c>
      <c r="N1218" s="7" t="s">
        <v>47</v>
      </c>
      <c r="O1218" s="7">
        <v>10</v>
      </c>
      <c r="P1218" s="7" t="s">
        <v>105</v>
      </c>
      <c r="Q1218" s="7">
        <v>87299</v>
      </c>
      <c r="S1218" s="7" t="s">
        <v>37831</v>
      </c>
      <c r="U1218" s="7">
        <v>99</v>
      </c>
      <c r="V1218" s="7">
        <v>201903</v>
      </c>
    </row>
    <row r="1219" spans="3:22" ht="16.5" customHeight="1">
      <c r="C1219" s="8">
        <v>2128262599</v>
      </c>
      <c r="D1219" s="7">
        <v>3731392</v>
      </c>
      <c r="E1219" s="12"/>
      <c r="G1219" s="7" t="s">
        <v>38030</v>
      </c>
      <c r="H1219" s="7" t="s">
        <v>38031</v>
      </c>
      <c r="K1219" s="7" t="s">
        <v>38032</v>
      </c>
      <c r="L1219" s="7" t="s">
        <v>45</v>
      </c>
      <c r="M1219" s="7" t="s">
        <v>33060</v>
      </c>
      <c r="N1219" s="7" t="s">
        <v>47</v>
      </c>
      <c r="O1219" s="7">
        <v>10</v>
      </c>
      <c r="P1219" s="7" t="s">
        <v>105</v>
      </c>
      <c r="Q1219" s="7">
        <v>87299</v>
      </c>
      <c r="S1219" s="7" t="s">
        <v>37831</v>
      </c>
      <c r="T1219" s="7">
        <v>20070601</v>
      </c>
      <c r="U1219" s="7">
        <v>147</v>
      </c>
      <c r="V1219" s="7">
        <v>201903</v>
      </c>
    </row>
    <row r="1220" spans="3:22" ht="16.5" customHeight="1">
      <c r="C1220" s="8">
        <v>4108263246</v>
      </c>
      <c r="D1220" s="7">
        <v>3331520</v>
      </c>
      <c r="E1220" s="12"/>
      <c r="G1220" s="7" t="s">
        <v>38033</v>
      </c>
      <c r="H1220" s="7" t="s">
        <v>38034</v>
      </c>
      <c r="I1220" s="7" t="s">
        <v>37965</v>
      </c>
      <c r="J1220" s="7" t="s">
        <v>38035</v>
      </c>
      <c r="K1220" s="7" t="s">
        <v>38036</v>
      </c>
      <c r="L1220" s="7" t="s">
        <v>45</v>
      </c>
      <c r="M1220" s="7" t="s">
        <v>33060</v>
      </c>
      <c r="N1220" s="7" t="s">
        <v>47</v>
      </c>
      <c r="O1220" s="7">
        <v>10</v>
      </c>
      <c r="P1220" s="7" t="s">
        <v>105</v>
      </c>
      <c r="Q1220" s="7">
        <v>87299</v>
      </c>
      <c r="S1220" s="7" t="s">
        <v>37831</v>
      </c>
      <c r="U1220" s="7">
        <v>93</v>
      </c>
      <c r="V1220" s="7">
        <v>201903</v>
      </c>
    </row>
    <row r="1221" spans="3:22" ht="16.5" customHeight="1">
      <c r="C1221" s="8">
        <v>1108275745</v>
      </c>
      <c r="D1221" s="7">
        <v>6899300</v>
      </c>
      <c r="E1221" s="12"/>
      <c r="G1221" s="7" t="s">
        <v>38037</v>
      </c>
      <c r="H1221" s="7" t="s">
        <v>38038</v>
      </c>
      <c r="I1221" s="7" t="s">
        <v>38039</v>
      </c>
      <c r="J1221" s="7" t="s">
        <v>38040</v>
      </c>
      <c r="K1221" s="7" t="s">
        <v>38041</v>
      </c>
      <c r="L1221" s="7" t="s">
        <v>45</v>
      </c>
      <c r="M1221" s="7" t="s">
        <v>33060</v>
      </c>
      <c r="N1221" s="7" t="s">
        <v>47</v>
      </c>
      <c r="O1221" s="7">
        <v>10</v>
      </c>
      <c r="P1221" s="7" t="s">
        <v>105</v>
      </c>
      <c r="Q1221" s="7">
        <v>87299</v>
      </c>
      <c r="S1221" s="7" t="s">
        <v>37831</v>
      </c>
      <c r="U1221" s="7">
        <v>70</v>
      </c>
      <c r="V1221" s="7">
        <v>201903</v>
      </c>
    </row>
    <row r="1222" spans="3:22" ht="16.5" customHeight="1">
      <c r="C1222" s="8">
        <v>1068260919</v>
      </c>
      <c r="D1222" s="7">
        <v>3226711</v>
      </c>
      <c r="E1222" s="12"/>
      <c r="G1222" s="7" t="s">
        <v>38042</v>
      </c>
      <c r="H1222" s="7" t="s">
        <v>38043</v>
      </c>
      <c r="I1222" s="7" t="s">
        <v>38044</v>
      </c>
      <c r="J1222" s="7" t="s">
        <v>38045</v>
      </c>
      <c r="K1222" s="7" t="s">
        <v>38046</v>
      </c>
      <c r="L1222" s="7" t="s">
        <v>45</v>
      </c>
      <c r="M1222" s="7" t="s">
        <v>33060</v>
      </c>
      <c r="N1222" s="7" t="s">
        <v>47</v>
      </c>
      <c r="O1222" s="7">
        <v>10</v>
      </c>
      <c r="P1222" s="7" t="s">
        <v>105</v>
      </c>
      <c r="Q1222" s="7">
        <v>87299</v>
      </c>
      <c r="S1222" s="7" t="s">
        <v>37831</v>
      </c>
      <c r="T1222" s="7">
        <v>20011201</v>
      </c>
      <c r="U1222" s="7">
        <v>64</v>
      </c>
      <c r="V1222" s="7">
        <v>201903</v>
      </c>
    </row>
    <row r="1223" spans="3:22" ht="16.5" customHeight="1">
      <c r="C1223" s="8">
        <v>2058264852</v>
      </c>
      <c r="D1223" s="7">
        <v>8860200</v>
      </c>
      <c r="E1223" s="12"/>
      <c r="G1223" s="7" t="s">
        <v>38047</v>
      </c>
      <c r="H1223" s="7" t="s">
        <v>3050</v>
      </c>
      <c r="I1223" s="7" t="s">
        <v>38048</v>
      </c>
      <c r="J1223" s="7" t="s">
        <v>38049</v>
      </c>
      <c r="K1223" s="7" t="s">
        <v>38050</v>
      </c>
      <c r="L1223" s="7" t="s">
        <v>45</v>
      </c>
      <c r="M1223" s="7" t="s">
        <v>33060</v>
      </c>
      <c r="N1223" s="7" t="s">
        <v>47</v>
      </c>
      <c r="O1223" s="7">
        <v>10</v>
      </c>
      <c r="P1223" s="7" t="s">
        <v>105</v>
      </c>
      <c r="Q1223" s="7">
        <v>87299</v>
      </c>
      <c r="S1223" s="7" t="s">
        <v>37831</v>
      </c>
      <c r="U1223" s="7">
        <v>96</v>
      </c>
      <c r="V1223" s="7">
        <v>202211</v>
      </c>
    </row>
    <row r="1224" spans="3:22" ht="16.5" customHeight="1">
      <c r="C1224" s="8">
        <v>3128213286</v>
      </c>
      <c r="D1224" s="7">
        <v>7490655</v>
      </c>
      <c r="E1224" s="12"/>
      <c r="G1224" s="7" t="s">
        <v>38051</v>
      </c>
      <c r="H1224" s="7" t="s">
        <v>37224</v>
      </c>
      <c r="K1224" s="7" t="s">
        <v>38052</v>
      </c>
      <c r="L1224" s="7" t="s">
        <v>45</v>
      </c>
      <c r="M1224" s="7" t="s">
        <v>33060</v>
      </c>
      <c r="N1224" s="7" t="s">
        <v>47</v>
      </c>
      <c r="O1224" s="7">
        <v>10</v>
      </c>
      <c r="P1224" s="7" t="s">
        <v>105</v>
      </c>
      <c r="Q1224" s="7">
        <v>87299</v>
      </c>
      <c r="S1224" s="7" t="s">
        <v>37831</v>
      </c>
      <c r="U1224" s="7">
        <v>198</v>
      </c>
      <c r="V1224" s="7">
        <v>201903</v>
      </c>
    </row>
    <row r="1225" spans="3:22" ht="16.5" customHeight="1">
      <c r="C1225" s="8">
        <v>1328261047</v>
      </c>
      <c r="D1225" s="7">
        <v>3304777</v>
      </c>
      <c r="E1225" s="12"/>
      <c r="G1225" s="7" t="s">
        <v>38053</v>
      </c>
      <c r="H1225" s="7" t="s">
        <v>38054</v>
      </c>
      <c r="J1225" s="7" t="s">
        <v>38055</v>
      </c>
      <c r="K1225" s="7" t="s">
        <v>38056</v>
      </c>
      <c r="L1225" s="7" t="s">
        <v>45</v>
      </c>
      <c r="M1225" s="7" t="s">
        <v>33060</v>
      </c>
      <c r="N1225" s="7" t="s">
        <v>47</v>
      </c>
      <c r="O1225" s="7">
        <v>10</v>
      </c>
      <c r="P1225" s="7" t="s">
        <v>105</v>
      </c>
      <c r="Q1225" s="7">
        <v>87299</v>
      </c>
      <c r="S1225" s="7" t="s">
        <v>37831</v>
      </c>
      <c r="T1225" s="7">
        <v>19950302</v>
      </c>
      <c r="U1225" s="7">
        <v>84</v>
      </c>
      <c r="V1225" s="7">
        <v>201903</v>
      </c>
    </row>
    <row r="1226" spans="3:22" ht="16.5" customHeight="1">
      <c r="C1226" s="8">
        <v>8408200097</v>
      </c>
      <c r="D1226" s="7">
        <v>9177638</v>
      </c>
      <c r="E1226" s="12"/>
      <c r="G1226" s="7" t="s">
        <v>38057</v>
      </c>
      <c r="H1226" s="7" t="s">
        <v>38058</v>
      </c>
      <c r="J1226" s="7" t="s">
        <v>38059</v>
      </c>
      <c r="K1226" s="7" t="s">
        <v>38060</v>
      </c>
      <c r="L1226" s="7" t="s">
        <v>45</v>
      </c>
      <c r="M1226" s="7" t="s">
        <v>33060</v>
      </c>
      <c r="N1226" s="7" t="s">
        <v>47</v>
      </c>
      <c r="O1226" s="7">
        <v>10</v>
      </c>
      <c r="P1226" s="7" t="s">
        <v>105</v>
      </c>
      <c r="Q1226" s="7">
        <v>87299</v>
      </c>
      <c r="S1226" s="7" t="s">
        <v>37831</v>
      </c>
      <c r="U1226" s="7">
        <v>98</v>
      </c>
      <c r="V1226" s="7">
        <v>202107</v>
      </c>
    </row>
    <row r="1227" spans="3:22" ht="16.5" customHeight="1">
      <c r="C1227" s="8">
        <v>5108266086</v>
      </c>
      <c r="D1227" s="7">
        <v>7715188</v>
      </c>
      <c r="E1227" s="12"/>
      <c r="G1227" s="7" t="s">
        <v>38061</v>
      </c>
      <c r="H1227" s="7" t="s">
        <v>38062</v>
      </c>
      <c r="I1227" s="7" t="s">
        <v>38063</v>
      </c>
      <c r="K1227" s="7" t="s">
        <v>38064</v>
      </c>
      <c r="L1227" s="7" t="s">
        <v>45</v>
      </c>
      <c r="M1227" s="7" t="s">
        <v>33060</v>
      </c>
      <c r="N1227" s="7" t="s">
        <v>47</v>
      </c>
      <c r="O1227" s="7">
        <v>10</v>
      </c>
      <c r="P1227" s="7" t="s">
        <v>105</v>
      </c>
      <c r="Q1227" s="7">
        <v>87299</v>
      </c>
      <c r="S1227" s="7" t="s">
        <v>37831</v>
      </c>
      <c r="U1227" s="7">
        <v>74</v>
      </c>
      <c r="V1227" s="7">
        <v>201903</v>
      </c>
    </row>
    <row r="1228" spans="3:22" ht="16.5" customHeight="1">
      <c r="C1228" s="8">
        <v>3058217173</v>
      </c>
      <c r="D1228" s="7">
        <v>4188915</v>
      </c>
      <c r="E1228" s="12"/>
      <c r="G1228" s="7" t="s">
        <v>38065</v>
      </c>
      <c r="H1228" s="7" t="s">
        <v>38066</v>
      </c>
      <c r="K1228" s="7" t="s">
        <v>38067</v>
      </c>
      <c r="L1228" s="7" t="s">
        <v>45</v>
      </c>
      <c r="M1228" s="7" t="s">
        <v>33060</v>
      </c>
      <c r="N1228" s="7" t="s">
        <v>47</v>
      </c>
      <c r="O1228" s="7">
        <v>10</v>
      </c>
      <c r="P1228" s="7" t="s">
        <v>105</v>
      </c>
      <c r="Q1228" s="7">
        <v>87299</v>
      </c>
      <c r="S1228" s="7" t="s">
        <v>37831</v>
      </c>
      <c r="U1228" s="7">
        <v>57</v>
      </c>
      <c r="V1228" s="7">
        <v>201605</v>
      </c>
    </row>
    <row r="1229" spans="3:22" ht="16.5" customHeight="1">
      <c r="C1229" s="8">
        <v>5148300176</v>
      </c>
      <c r="D1229" s="7">
        <v>3257371</v>
      </c>
      <c r="E1229" s="12"/>
      <c r="G1229" s="7" t="s">
        <v>38068</v>
      </c>
      <c r="I1229" s="7" t="s">
        <v>38069</v>
      </c>
      <c r="J1229" s="7" t="s">
        <v>38070</v>
      </c>
      <c r="K1229" s="7" t="s">
        <v>38071</v>
      </c>
      <c r="L1229" s="7" t="s">
        <v>45</v>
      </c>
      <c r="M1229" s="7" t="s">
        <v>33060</v>
      </c>
      <c r="N1229" s="7" t="s">
        <v>47</v>
      </c>
      <c r="O1229" s="7">
        <v>10</v>
      </c>
      <c r="P1229" s="7" t="s">
        <v>105</v>
      </c>
      <c r="Q1229" s="7">
        <v>87299</v>
      </c>
      <c r="S1229" s="7" t="s">
        <v>37831</v>
      </c>
      <c r="T1229" s="7">
        <v>20050905</v>
      </c>
      <c r="U1229" s="7">
        <v>86</v>
      </c>
      <c r="V1229" s="7">
        <v>201903</v>
      </c>
    </row>
    <row r="1230" spans="3:22" ht="16.5" customHeight="1">
      <c r="C1230" s="8">
        <v>7088200172</v>
      </c>
      <c r="D1230" s="7">
        <v>8700880</v>
      </c>
      <c r="E1230" s="12"/>
      <c r="G1230" s="7" t="s">
        <v>38072</v>
      </c>
      <c r="H1230" s="7" t="s">
        <v>9083</v>
      </c>
      <c r="J1230" s="7" t="s">
        <v>38073</v>
      </c>
      <c r="K1230" s="7" t="s">
        <v>38074</v>
      </c>
      <c r="L1230" s="7" t="s">
        <v>45</v>
      </c>
      <c r="M1230" s="7" t="s">
        <v>33060</v>
      </c>
      <c r="N1230" s="7" t="s">
        <v>47</v>
      </c>
      <c r="O1230" s="7">
        <v>10</v>
      </c>
      <c r="P1230" s="7" t="s">
        <v>105</v>
      </c>
      <c r="Q1230" s="7">
        <v>87299</v>
      </c>
      <c r="S1230" s="7" t="s">
        <v>37831</v>
      </c>
      <c r="U1230" s="7">
        <v>90</v>
      </c>
      <c r="V1230" s="7">
        <v>202004</v>
      </c>
    </row>
    <row r="1231" spans="3:22" ht="16.5" customHeight="1">
      <c r="C1231" s="8">
        <v>2238269160</v>
      </c>
      <c r="D1231" s="7">
        <v>9160794</v>
      </c>
      <c r="E1231" s="12"/>
      <c r="G1231" s="7" t="s">
        <v>38075</v>
      </c>
      <c r="H1231" s="7" t="s">
        <v>38076</v>
      </c>
      <c r="J1231" s="7" t="s">
        <v>38077</v>
      </c>
      <c r="K1231" s="7" t="s">
        <v>38078</v>
      </c>
      <c r="L1231" s="7" t="s">
        <v>45</v>
      </c>
      <c r="M1231" s="7" t="s">
        <v>33060</v>
      </c>
      <c r="N1231" s="7" t="s">
        <v>47</v>
      </c>
      <c r="O1231" s="7">
        <v>10</v>
      </c>
      <c r="P1231" s="7" t="s">
        <v>105</v>
      </c>
      <c r="Q1231" s="7">
        <v>87299</v>
      </c>
      <c r="S1231" s="7" t="s">
        <v>37831</v>
      </c>
      <c r="U1231" s="7">
        <v>81</v>
      </c>
      <c r="V1231" s="7">
        <v>202004</v>
      </c>
    </row>
    <row r="1232" spans="3:22" ht="16.5" customHeight="1">
      <c r="C1232" s="8">
        <v>6608200128</v>
      </c>
      <c r="D1232" s="7">
        <v>8316897</v>
      </c>
      <c r="E1232" s="12"/>
      <c r="G1232" s="7" t="s">
        <v>38079</v>
      </c>
      <c r="J1232" s="7" t="s">
        <v>38080</v>
      </c>
      <c r="K1232" s="7" t="s">
        <v>38081</v>
      </c>
      <c r="L1232" s="7" t="s">
        <v>45</v>
      </c>
      <c r="M1232" s="7" t="s">
        <v>33060</v>
      </c>
      <c r="N1232" s="7" t="s">
        <v>47</v>
      </c>
      <c r="O1232" s="7">
        <v>10</v>
      </c>
      <c r="P1232" s="7" t="s">
        <v>105</v>
      </c>
      <c r="Q1232" s="7">
        <v>87299</v>
      </c>
      <c r="S1232" s="7" t="s">
        <v>37831</v>
      </c>
      <c r="U1232" s="7">
        <v>65</v>
      </c>
      <c r="V1232" s="7">
        <v>201809</v>
      </c>
    </row>
    <row r="1233" spans="3:22" ht="16.5" customHeight="1">
      <c r="C1233" s="8">
        <v>3178266959</v>
      </c>
      <c r="D1233" s="7">
        <v>7518677</v>
      </c>
      <c r="E1233" s="12"/>
      <c r="G1233" s="7" t="s">
        <v>38082</v>
      </c>
      <c r="H1233" s="7" t="s">
        <v>6361</v>
      </c>
      <c r="K1233" s="7" t="s">
        <v>5926</v>
      </c>
      <c r="L1233" s="7" t="s">
        <v>45</v>
      </c>
      <c r="M1233" s="7" t="s">
        <v>33060</v>
      </c>
      <c r="N1233" s="7" t="s">
        <v>47</v>
      </c>
      <c r="O1233" s="7">
        <v>10</v>
      </c>
      <c r="P1233" s="7" t="s">
        <v>105</v>
      </c>
      <c r="Q1233" s="7">
        <v>87299</v>
      </c>
      <c r="S1233" s="7" t="s">
        <v>37831</v>
      </c>
      <c r="U1233" s="7">
        <v>138</v>
      </c>
      <c r="V1233" s="7">
        <v>201903</v>
      </c>
    </row>
    <row r="1234" spans="3:22" ht="16.5" customHeight="1">
      <c r="C1234" s="8">
        <v>1218268322</v>
      </c>
      <c r="D1234" s="7">
        <v>6956778</v>
      </c>
      <c r="E1234" s="12"/>
      <c r="G1234" s="7" t="s">
        <v>38083</v>
      </c>
      <c r="J1234" s="7" t="s">
        <v>38084</v>
      </c>
      <c r="K1234" s="7" t="s">
        <v>38085</v>
      </c>
      <c r="L1234" s="7" t="s">
        <v>45</v>
      </c>
      <c r="M1234" s="7" t="s">
        <v>33060</v>
      </c>
      <c r="N1234" s="7" t="s">
        <v>47</v>
      </c>
      <c r="O1234" s="7">
        <v>10</v>
      </c>
      <c r="P1234" s="7" t="s">
        <v>105</v>
      </c>
      <c r="Q1234" s="7">
        <v>87299</v>
      </c>
      <c r="S1234" s="7" t="s">
        <v>37831</v>
      </c>
      <c r="U1234" s="7">
        <v>93</v>
      </c>
      <c r="V1234" s="7">
        <v>202211</v>
      </c>
    </row>
    <row r="1235" spans="3:22" ht="16.5" customHeight="1">
      <c r="C1235" s="8">
        <v>6118207610</v>
      </c>
      <c r="D1235" s="7">
        <v>9387488</v>
      </c>
      <c r="E1235" s="12"/>
      <c r="G1235" s="7" t="s">
        <v>38086</v>
      </c>
      <c r="H1235" s="7" t="s">
        <v>3004</v>
      </c>
      <c r="J1235" s="7" t="s">
        <v>38087</v>
      </c>
      <c r="K1235" s="7" t="s">
        <v>38088</v>
      </c>
      <c r="L1235" s="7" t="s">
        <v>45</v>
      </c>
      <c r="M1235" s="7" t="s">
        <v>33060</v>
      </c>
      <c r="N1235" s="7" t="s">
        <v>47</v>
      </c>
      <c r="O1235" s="7">
        <v>10</v>
      </c>
      <c r="P1235" s="7" t="s">
        <v>105</v>
      </c>
      <c r="Q1235" s="7">
        <v>87299</v>
      </c>
      <c r="S1235" s="7" t="s">
        <v>37831</v>
      </c>
      <c r="U1235" s="7">
        <v>59</v>
      </c>
      <c r="V1235" s="7">
        <v>202211</v>
      </c>
    </row>
    <row r="1236" spans="3:22" ht="16.5" customHeight="1">
      <c r="C1236" s="8">
        <v>1288211169</v>
      </c>
      <c r="D1236" s="7">
        <v>9194608</v>
      </c>
      <c r="E1236" s="12"/>
      <c r="G1236" s="7" t="s">
        <v>38089</v>
      </c>
      <c r="H1236" s="7" t="s">
        <v>1756</v>
      </c>
      <c r="K1236" s="7" t="s">
        <v>38090</v>
      </c>
      <c r="L1236" s="7" t="s">
        <v>45</v>
      </c>
      <c r="M1236" s="7" t="s">
        <v>33060</v>
      </c>
      <c r="N1236" s="7" t="s">
        <v>47</v>
      </c>
      <c r="O1236" s="7">
        <v>10</v>
      </c>
      <c r="P1236" s="7" t="s">
        <v>105</v>
      </c>
      <c r="Q1236" s="7">
        <v>87299</v>
      </c>
      <c r="S1236" s="7" t="s">
        <v>37831</v>
      </c>
      <c r="U1236" s="7">
        <v>129</v>
      </c>
      <c r="V1236" s="7">
        <v>202004</v>
      </c>
    </row>
    <row r="1237" spans="3:22" ht="16.5" customHeight="1">
      <c r="C1237" s="8">
        <v>6108279732</v>
      </c>
      <c r="D1237" s="7">
        <v>8839625</v>
      </c>
      <c r="E1237" s="12"/>
      <c r="G1237" s="7" t="s">
        <v>38091</v>
      </c>
      <c r="H1237" s="7" t="s">
        <v>5201</v>
      </c>
      <c r="I1237" s="7" t="s">
        <v>38092</v>
      </c>
      <c r="K1237" s="7" t="s">
        <v>38093</v>
      </c>
      <c r="L1237" s="7" t="s">
        <v>45</v>
      </c>
      <c r="M1237" s="7" t="s">
        <v>33060</v>
      </c>
      <c r="N1237" s="7" t="s">
        <v>47</v>
      </c>
      <c r="O1237" s="7">
        <v>10</v>
      </c>
      <c r="P1237" s="7" t="s">
        <v>105</v>
      </c>
      <c r="Q1237" s="7">
        <v>87299</v>
      </c>
      <c r="S1237" s="7" t="s">
        <v>37831</v>
      </c>
      <c r="U1237" s="7">
        <v>63</v>
      </c>
      <c r="V1237" s="7">
        <v>202004</v>
      </c>
    </row>
    <row r="1238" spans="3:22" ht="16.5" customHeight="1">
      <c r="C1238" s="8">
        <v>6108264485</v>
      </c>
      <c r="D1238" s="7">
        <v>3132656</v>
      </c>
      <c r="E1238" s="12"/>
      <c r="G1238" s="7" t="s">
        <v>38094</v>
      </c>
      <c r="H1238" s="7" t="s">
        <v>38095</v>
      </c>
      <c r="I1238" s="7" t="s">
        <v>38096</v>
      </c>
      <c r="J1238" s="7" t="s">
        <v>38097</v>
      </c>
      <c r="K1238" s="7" t="s">
        <v>38098</v>
      </c>
      <c r="L1238" s="7" t="s">
        <v>45</v>
      </c>
      <c r="M1238" s="7" t="s">
        <v>33060</v>
      </c>
      <c r="N1238" s="7" t="s">
        <v>47</v>
      </c>
      <c r="O1238" s="7">
        <v>10</v>
      </c>
      <c r="P1238" s="7" t="s">
        <v>105</v>
      </c>
      <c r="Q1238" s="7">
        <v>87299</v>
      </c>
      <c r="S1238" s="7" t="s">
        <v>37831</v>
      </c>
      <c r="T1238" s="7">
        <v>20060101</v>
      </c>
      <c r="U1238" s="7">
        <v>204</v>
      </c>
      <c r="V1238" s="7">
        <v>201903</v>
      </c>
    </row>
    <row r="1239" spans="3:22" ht="16.5" customHeight="1">
      <c r="C1239" s="8">
        <v>2158273324</v>
      </c>
      <c r="D1239" s="7">
        <v>8390084</v>
      </c>
      <c r="E1239" s="12"/>
      <c r="G1239" s="7" t="s">
        <v>38099</v>
      </c>
      <c r="H1239" s="7" t="s">
        <v>38100</v>
      </c>
      <c r="K1239" s="7" t="s">
        <v>38101</v>
      </c>
      <c r="L1239" s="7" t="s">
        <v>45</v>
      </c>
      <c r="M1239" s="7" t="s">
        <v>33060</v>
      </c>
      <c r="N1239" s="7" t="s">
        <v>47</v>
      </c>
      <c r="O1239" s="7">
        <v>10</v>
      </c>
      <c r="P1239" s="7" t="s">
        <v>105</v>
      </c>
      <c r="Q1239" s="7">
        <v>87299</v>
      </c>
      <c r="S1239" s="7" t="s">
        <v>37831</v>
      </c>
      <c r="U1239" s="7">
        <v>90</v>
      </c>
      <c r="V1239" s="7">
        <v>201903</v>
      </c>
    </row>
    <row r="1240" spans="3:22" ht="16.5" customHeight="1">
      <c r="C1240" s="8">
        <v>2218205568</v>
      </c>
      <c r="D1240" s="7">
        <v>3307227</v>
      </c>
      <c r="E1240" s="12"/>
      <c r="G1240" s="7" t="s">
        <v>38102</v>
      </c>
      <c r="H1240" s="7" t="s">
        <v>38103</v>
      </c>
      <c r="J1240" s="7" t="s">
        <v>38104</v>
      </c>
      <c r="K1240" s="7" t="s">
        <v>38105</v>
      </c>
      <c r="L1240" s="7" t="s">
        <v>45</v>
      </c>
      <c r="M1240" s="7" t="s">
        <v>33060</v>
      </c>
      <c r="N1240" s="7" t="s">
        <v>47</v>
      </c>
      <c r="O1240" s="7">
        <v>10</v>
      </c>
      <c r="P1240" s="7" t="s">
        <v>105</v>
      </c>
      <c r="Q1240" s="7">
        <v>87299</v>
      </c>
      <c r="S1240" s="7" t="s">
        <v>37831</v>
      </c>
      <c r="U1240" s="7">
        <v>250</v>
      </c>
      <c r="V1240" s="7">
        <v>202207</v>
      </c>
    </row>
    <row r="1241" spans="3:22" ht="16.5" customHeight="1">
      <c r="C1241" s="8">
        <v>6078278853</v>
      </c>
      <c r="D1241" s="7">
        <v>11952333</v>
      </c>
      <c r="E1241" s="12"/>
      <c r="G1241" s="7" t="s">
        <v>38106</v>
      </c>
      <c r="H1241" s="7" t="s">
        <v>38107</v>
      </c>
      <c r="K1241" s="7" t="s">
        <v>38108</v>
      </c>
      <c r="L1241" s="7" t="s">
        <v>45</v>
      </c>
      <c r="M1241" s="7" t="s">
        <v>33060</v>
      </c>
      <c r="N1241" s="7" t="s">
        <v>47</v>
      </c>
      <c r="O1241" s="7">
        <v>10</v>
      </c>
      <c r="P1241" s="7" t="s">
        <v>105</v>
      </c>
      <c r="Q1241" s="7">
        <v>87299</v>
      </c>
      <c r="S1241" s="7" t="s">
        <v>37831</v>
      </c>
      <c r="U1241" s="7">
        <v>50</v>
      </c>
      <c r="V1241" s="7">
        <v>202211</v>
      </c>
    </row>
    <row r="1242" spans="3:22" ht="16.5" customHeight="1">
      <c r="C1242" s="8">
        <v>2148205070</v>
      </c>
      <c r="D1242" s="7">
        <v>3036203</v>
      </c>
      <c r="E1242" s="12"/>
      <c r="G1242" s="7" t="s">
        <v>38109</v>
      </c>
      <c r="H1242" s="7" t="s">
        <v>4299</v>
      </c>
      <c r="J1242" s="7" t="s">
        <v>38110</v>
      </c>
      <c r="K1242" s="7" t="s">
        <v>38111</v>
      </c>
      <c r="L1242" s="7" t="s">
        <v>45</v>
      </c>
      <c r="M1242" s="7" t="s">
        <v>33060</v>
      </c>
      <c r="N1242" s="7" t="s">
        <v>47</v>
      </c>
      <c r="O1242" s="7">
        <v>10</v>
      </c>
      <c r="P1242" s="7" t="s">
        <v>105</v>
      </c>
      <c r="Q1242" s="7">
        <v>87299</v>
      </c>
      <c r="S1242" s="7" t="s">
        <v>37831</v>
      </c>
      <c r="T1242" s="7">
        <v>19980101</v>
      </c>
      <c r="U1242" s="7">
        <v>129</v>
      </c>
      <c r="V1242" s="7">
        <v>201903</v>
      </c>
    </row>
    <row r="1243" spans="3:22" ht="16.5" customHeight="1">
      <c r="C1243" s="8">
        <v>2268266648</v>
      </c>
      <c r="D1243" s="7">
        <v>9650926</v>
      </c>
      <c r="E1243" s="12"/>
      <c r="G1243" s="7" t="s">
        <v>38112</v>
      </c>
      <c r="H1243" s="7" t="s">
        <v>6253</v>
      </c>
      <c r="J1243" s="7" t="s">
        <v>38113</v>
      </c>
      <c r="K1243" s="7" t="s">
        <v>38114</v>
      </c>
      <c r="L1243" s="7" t="s">
        <v>45</v>
      </c>
      <c r="M1243" s="7" t="s">
        <v>33060</v>
      </c>
      <c r="N1243" s="7" t="s">
        <v>47</v>
      </c>
      <c r="O1243" s="7">
        <v>10</v>
      </c>
      <c r="P1243" s="7" t="s">
        <v>105</v>
      </c>
      <c r="Q1243" s="7">
        <v>87299</v>
      </c>
      <c r="S1243" s="7" t="s">
        <v>37831</v>
      </c>
      <c r="U1243" s="7">
        <v>60</v>
      </c>
      <c r="V1243" s="7">
        <v>202207</v>
      </c>
    </row>
    <row r="1244" spans="3:22" ht="16.5" customHeight="1">
      <c r="C1244" s="8">
        <v>6138272193</v>
      </c>
      <c r="D1244" s="7">
        <v>9698315</v>
      </c>
      <c r="E1244" s="12"/>
      <c r="G1244" s="7" t="s">
        <v>38115</v>
      </c>
      <c r="H1244" s="7" t="s">
        <v>38116</v>
      </c>
      <c r="K1244" s="7" t="s">
        <v>38117</v>
      </c>
      <c r="L1244" s="7" t="s">
        <v>45</v>
      </c>
      <c r="M1244" s="7" t="s">
        <v>33060</v>
      </c>
      <c r="N1244" s="7" t="s">
        <v>47</v>
      </c>
      <c r="O1244" s="7">
        <v>10</v>
      </c>
      <c r="P1244" s="7" t="s">
        <v>105</v>
      </c>
      <c r="Q1244" s="7">
        <v>87299</v>
      </c>
      <c r="S1244" s="7" t="s">
        <v>37831</v>
      </c>
      <c r="U1244" s="7">
        <v>68</v>
      </c>
      <c r="V1244" s="7">
        <v>202211</v>
      </c>
    </row>
    <row r="1245" spans="3:22" ht="16.5" customHeight="1">
      <c r="C1245" s="8">
        <v>1208262607</v>
      </c>
      <c r="D1245" s="7">
        <v>5108204</v>
      </c>
      <c r="E1245" s="12"/>
      <c r="G1245" s="7" t="s">
        <v>38118</v>
      </c>
      <c r="H1245" s="7" t="s">
        <v>38066</v>
      </c>
      <c r="J1245" s="7" t="s">
        <v>38119</v>
      </c>
      <c r="K1245" s="7" t="s">
        <v>38120</v>
      </c>
      <c r="L1245" s="7" t="s">
        <v>45</v>
      </c>
      <c r="M1245" s="7" t="s">
        <v>33060</v>
      </c>
      <c r="N1245" s="7" t="s">
        <v>47</v>
      </c>
      <c r="O1245" s="7">
        <v>10</v>
      </c>
      <c r="P1245" s="7" t="s">
        <v>105</v>
      </c>
      <c r="Q1245" s="7">
        <v>87299</v>
      </c>
      <c r="S1245" s="7" t="s">
        <v>37831</v>
      </c>
      <c r="T1245" s="7">
        <v>20080101</v>
      </c>
      <c r="U1245" s="7">
        <v>86</v>
      </c>
      <c r="V1245" s="7">
        <v>201903</v>
      </c>
    </row>
    <row r="1246" spans="3:22" ht="16.5" customHeight="1">
      <c r="C1246" s="8">
        <v>3018275526</v>
      </c>
      <c r="D1246" s="7">
        <v>7433197</v>
      </c>
      <c r="E1246" s="12"/>
      <c r="G1246" s="7" t="s">
        <v>38121</v>
      </c>
      <c r="H1246" s="7" t="s">
        <v>3473</v>
      </c>
      <c r="I1246" s="7" t="s">
        <v>38122</v>
      </c>
      <c r="K1246" s="7" t="s">
        <v>38123</v>
      </c>
      <c r="L1246" s="7" t="s">
        <v>45</v>
      </c>
      <c r="M1246" s="7" t="s">
        <v>33060</v>
      </c>
      <c r="N1246" s="7" t="s">
        <v>47</v>
      </c>
      <c r="O1246" s="7">
        <v>10</v>
      </c>
      <c r="P1246" s="7" t="s">
        <v>105</v>
      </c>
      <c r="Q1246" s="7">
        <v>87299</v>
      </c>
      <c r="S1246" s="7" t="s">
        <v>37831</v>
      </c>
      <c r="U1246" s="7">
        <v>88</v>
      </c>
      <c r="V1246" s="7">
        <v>201903</v>
      </c>
    </row>
    <row r="1247" spans="3:22" ht="16.5" customHeight="1">
      <c r="C1247" s="8">
        <v>3678200122</v>
      </c>
      <c r="D1247" s="7">
        <v>8504108</v>
      </c>
      <c r="E1247" s="12"/>
      <c r="G1247" s="7" t="s">
        <v>38124</v>
      </c>
      <c r="H1247" s="7" t="s">
        <v>38125</v>
      </c>
      <c r="J1247" s="7" t="s">
        <v>38126</v>
      </c>
      <c r="K1247" s="7" t="s">
        <v>38127</v>
      </c>
      <c r="L1247" s="7" t="s">
        <v>45</v>
      </c>
      <c r="M1247" s="7" t="s">
        <v>33060</v>
      </c>
      <c r="N1247" s="7" t="s">
        <v>47</v>
      </c>
      <c r="O1247" s="7">
        <v>10</v>
      </c>
      <c r="P1247" s="7" t="s">
        <v>105</v>
      </c>
      <c r="Q1247" s="7">
        <v>87299</v>
      </c>
      <c r="S1247" s="7" t="s">
        <v>37831</v>
      </c>
      <c r="U1247" s="7">
        <v>81</v>
      </c>
      <c r="V1247" s="7">
        <v>201809</v>
      </c>
    </row>
    <row r="1248" spans="3:22" ht="16.5" customHeight="1">
      <c r="C1248" s="8">
        <v>6038264527</v>
      </c>
      <c r="D1248" s="7">
        <v>7783577</v>
      </c>
      <c r="E1248" s="12"/>
      <c r="G1248" s="7" t="s">
        <v>38128</v>
      </c>
      <c r="H1248" s="7" t="s">
        <v>34425</v>
      </c>
      <c r="K1248" s="7" t="s">
        <v>38129</v>
      </c>
      <c r="L1248" s="7" t="s">
        <v>45</v>
      </c>
      <c r="M1248" s="7" t="s">
        <v>33060</v>
      </c>
      <c r="N1248" s="7" t="s">
        <v>47</v>
      </c>
      <c r="O1248" s="7">
        <v>10</v>
      </c>
      <c r="P1248" s="7" t="s">
        <v>105</v>
      </c>
      <c r="Q1248" s="7">
        <v>87299</v>
      </c>
      <c r="S1248" s="7" t="s">
        <v>37831</v>
      </c>
      <c r="U1248" s="7">
        <v>99</v>
      </c>
      <c r="V1248" s="7">
        <v>201903</v>
      </c>
    </row>
    <row r="1249" spans="3:25" ht="16.5" customHeight="1">
      <c r="C1249" s="8">
        <v>3018287584</v>
      </c>
      <c r="D1249" s="7">
        <v>9363500</v>
      </c>
      <c r="E1249" s="12"/>
      <c r="G1249" s="7" t="s">
        <v>38130</v>
      </c>
      <c r="H1249" s="7" t="s">
        <v>38131</v>
      </c>
      <c r="I1249" s="7" t="s">
        <v>38132</v>
      </c>
      <c r="K1249" s="7" t="s">
        <v>38133</v>
      </c>
      <c r="L1249" s="7" t="s">
        <v>45</v>
      </c>
      <c r="M1249" s="7" t="s">
        <v>33060</v>
      </c>
      <c r="N1249" s="7" t="s">
        <v>47</v>
      </c>
      <c r="O1249" s="7">
        <v>10</v>
      </c>
      <c r="P1249" s="7" t="s">
        <v>105</v>
      </c>
      <c r="Q1249" s="7">
        <v>87299</v>
      </c>
      <c r="S1249" s="7" t="s">
        <v>37831</v>
      </c>
      <c r="U1249" s="7">
        <v>155</v>
      </c>
      <c r="V1249" s="7">
        <v>202211</v>
      </c>
    </row>
    <row r="1250" spans="3:25" ht="16.5" customHeight="1">
      <c r="C1250" s="8">
        <v>1328274431</v>
      </c>
      <c r="D1250" s="7">
        <v>7128118</v>
      </c>
      <c r="E1250" s="12"/>
      <c r="G1250" s="7" t="s">
        <v>38134</v>
      </c>
      <c r="H1250" s="7" t="s">
        <v>6362</v>
      </c>
      <c r="K1250" s="7" t="s">
        <v>38135</v>
      </c>
      <c r="L1250" s="7" t="s">
        <v>45</v>
      </c>
      <c r="M1250" s="7" t="s">
        <v>33060</v>
      </c>
      <c r="N1250" s="7" t="s">
        <v>47</v>
      </c>
      <c r="O1250" s="7">
        <v>10</v>
      </c>
      <c r="P1250" s="7" t="s">
        <v>105</v>
      </c>
      <c r="Q1250" s="7">
        <v>87299</v>
      </c>
      <c r="S1250" s="7" t="s">
        <v>37831</v>
      </c>
      <c r="U1250" s="7">
        <v>112</v>
      </c>
      <c r="V1250" s="7">
        <v>201903</v>
      </c>
    </row>
    <row r="1251" spans="3:25" ht="16.5" customHeight="1">
      <c r="C1251" s="8">
        <v>2178260276</v>
      </c>
      <c r="D1251" s="7">
        <v>3664688</v>
      </c>
      <c r="E1251" s="12"/>
      <c r="G1251" s="7" t="s">
        <v>38136</v>
      </c>
      <c r="H1251" s="7" t="s">
        <v>5031</v>
      </c>
      <c r="J1251" s="7" t="s">
        <v>38137</v>
      </c>
      <c r="K1251" s="7" t="s">
        <v>38138</v>
      </c>
      <c r="L1251" s="7" t="s">
        <v>45</v>
      </c>
      <c r="M1251" s="7" t="s">
        <v>33060</v>
      </c>
      <c r="N1251" s="7" t="s">
        <v>47</v>
      </c>
      <c r="O1251" s="7">
        <v>10</v>
      </c>
      <c r="P1251" s="7" t="s">
        <v>105</v>
      </c>
      <c r="Q1251" s="7">
        <v>87299</v>
      </c>
      <c r="S1251" s="7" t="s">
        <v>37831</v>
      </c>
      <c r="U1251" s="7">
        <v>78</v>
      </c>
      <c r="V1251" s="7">
        <v>201903</v>
      </c>
    </row>
    <row r="1252" spans="3:25" ht="16.5" customHeight="1">
      <c r="C1252" s="8">
        <v>3018271933</v>
      </c>
      <c r="D1252" s="7">
        <v>7433146</v>
      </c>
      <c r="E1252" s="12"/>
      <c r="G1252" s="7" t="s">
        <v>38139</v>
      </c>
      <c r="H1252" s="7" t="s">
        <v>23038</v>
      </c>
      <c r="K1252" s="7" t="s">
        <v>38140</v>
      </c>
      <c r="L1252" s="7" t="s">
        <v>45</v>
      </c>
      <c r="M1252" s="7" t="s">
        <v>33060</v>
      </c>
      <c r="N1252" s="7" t="s">
        <v>47</v>
      </c>
      <c r="O1252" s="7">
        <v>10</v>
      </c>
      <c r="P1252" s="7" t="s">
        <v>105</v>
      </c>
      <c r="Q1252" s="7">
        <v>87299</v>
      </c>
      <c r="S1252" s="7" t="s">
        <v>37831</v>
      </c>
      <c r="U1252" s="7">
        <v>138</v>
      </c>
      <c r="V1252" s="7">
        <v>201903</v>
      </c>
    </row>
    <row r="1253" spans="3:25" ht="16.5" customHeight="1">
      <c r="C1253" s="8">
        <v>1098267721</v>
      </c>
      <c r="D1253" s="7">
        <v>6889211</v>
      </c>
      <c r="E1253" s="12"/>
      <c r="G1253" s="7" t="s">
        <v>38141</v>
      </c>
      <c r="H1253" s="7" t="s">
        <v>13733</v>
      </c>
      <c r="K1253" s="7" t="s">
        <v>38142</v>
      </c>
      <c r="L1253" s="7" t="s">
        <v>45</v>
      </c>
      <c r="M1253" s="7" t="s">
        <v>33060</v>
      </c>
      <c r="N1253" s="7" t="s">
        <v>47</v>
      </c>
      <c r="O1253" s="7">
        <v>10</v>
      </c>
      <c r="P1253" s="7" t="s">
        <v>105</v>
      </c>
      <c r="Q1253" s="7">
        <v>87299</v>
      </c>
      <c r="S1253" s="7" t="s">
        <v>37831</v>
      </c>
      <c r="U1253" s="7">
        <v>100</v>
      </c>
      <c r="V1253" s="7">
        <v>201903</v>
      </c>
    </row>
    <row r="1254" spans="3:25" ht="16.5" customHeight="1">
      <c r="C1254" s="8">
        <v>1288283931</v>
      </c>
      <c r="D1254" s="7">
        <v>7066106</v>
      </c>
      <c r="E1254" s="12"/>
      <c r="G1254" s="7" t="s">
        <v>38143</v>
      </c>
      <c r="H1254" s="7" t="s">
        <v>38144</v>
      </c>
      <c r="I1254" s="7" t="s">
        <v>38048</v>
      </c>
      <c r="J1254" s="7" t="s">
        <v>38145</v>
      </c>
      <c r="K1254" s="7" t="s">
        <v>38146</v>
      </c>
      <c r="L1254" s="7" t="s">
        <v>45</v>
      </c>
      <c r="M1254" s="7" t="s">
        <v>33060</v>
      </c>
      <c r="N1254" s="7" t="s">
        <v>47</v>
      </c>
      <c r="O1254" s="7">
        <v>10</v>
      </c>
      <c r="P1254" s="7" t="s">
        <v>105</v>
      </c>
      <c r="Q1254" s="7">
        <v>87299</v>
      </c>
      <c r="S1254" s="7" t="s">
        <v>37831</v>
      </c>
      <c r="U1254" s="7">
        <v>63</v>
      </c>
      <c r="V1254" s="7">
        <v>201903</v>
      </c>
    </row>
    <row r="1255" spans="3:25" ht="16.5" customHeight="1">
      <c r="C1255" s="8">
        <v>1128206429</v>
      </c>
      <c r="D1255" s="7">
        <v>2844153</v>
      </c>
      <c r="E1255" s="12"/>
      <c r="G1255" s="7" t="s">
        <v>38147</v>
      </c>
      <c r="H1255" s="7" t="s">
        <v>38148</v>
      </c>
      <c r="I1255" s="7" t="s">
        <v>38149</v>
      </c>
      <c r="J1255" s="7" t="s">
        <v>38150</v>
      </c>
      <c r="K1255" s="7" t="s">
        <v>38151</v>
      </c>
      <c r="L1255" s="7" t="s">
        <v>45</v>
      </c>
      <c r="M1255" s="7" t="s">
        <v>33060</v>
      </c>
      <c r="N1255" s="7" t="s">
        <v>47</v>
      </c>
      <c r="O1255" s="7">
        <v>10</v>
      </c>
      <c r="P1255" s="7" t="s">
        <v>105</v>
      </c>
      <c r="Q1255" s="7">
        <v>87299</v>
      </c>
      <c r="S1255" s="7" t="s">
        <v>37831</v>
      </c>
      <c r="T1255" s="7">
        <v>19981229</v>
      </c>
      <c r="U1255" s="7">
        <v>359</v>
      </c>
      <c r="V1255" s="7">
        <v>201903</v>
      </c>
    </row>
    <row r="1256" spans="3:25" ht="16.5" customHeight="1">
      <c r="C1256" s="8">
        <v>5588266512</v>
      </c>
      <c r="D1256" s="7">
        <v>8489012</v>
      </c>
      <c r="E1256" s="12"/>
      <c r="G1256" s="7" t="s">
        <v>38152</v>
      </c>
      <c r="H1256" s="7" t="s">
        <v>38153</v>
      </c>
      <c r="K1256" s="7" t="s">
        <v>5926</v>
      </c>
      <c r="L1256" s="7" t="s">
        <v>45</v>
      </c>
      <c r="M1256" s="7" t="s">
        <v>33060</v>
      </c>
      <c r="N1256" s="7" t="s">
        <v>47</v>
      </c>
      <c r="O1256" s="7">
        <v>10</v>
      </c>
      <c r="P1256" s="7" t="s">
        <v>105</v>
      </c>
      <c r="Q1256" s="7">
        <v>87299</v>
      </c>
      <c r="S1256" s="7" t="s">
        <v>37831</v>
      </c>
      <c r="U1256" s="7">
        <v>74</v>
      </c>
      <c r="V1256" s="7">
        <v>202004</v>
      </c>
    </row>
    <row r="1257" spans="3:25" ht="16.5" customHeight="1">
      <c r="C1257" s="8">
        <v>8408200307</v>
      </c>
      <c r="D1257" s="7">
        <v>10840512</v>
      </c>
      <c r="E1257" s="12">
        <v>1114320007867</v>
      </c>
      <c r="F1257" s="12">
        <v>3</v>
      </c>
      <c r="G1257" s="7" t="s">
        <v>14689</v>
      </c>
      <c r="H1257" s="7" t="s">
        <v>14690</v>
      </c>
      <c r="J1257" s="7" t="s">
        <v>38154</v>
      </c>
      <c r="K1257" s="7" t="s">
        <v>14692</v>
      </c>
      <c r="L1257" s="7" t="s">
        <v>45</v>
      </c>
      <c r="M1257" s="7" t="s">
        <v>33060</v>
      </c>
      <c r="N1257" s="7" t="s">
        <v>47</v>
      </c>
      <c r="O1257" s="7">
        <v>10</v>
      </c>
      <c r="P1257" s="7" t="s">
        <v>105</v>
      </c>
      <c r="Q1257" s="7">
        <v>87299</v>
      </c>
      <c r="S1257" s="7" t="s">
        <v>37831</v>
      </c>
      <c r="T1257" s="7">
        <v>20050324</v>
      </c>
      <c r="U1257" s="7">
        <v>652</v>
      </c>
      <c r="V1257" s="7">
        <v>202207</v>
      </c>
    </row>
    <row r="1258" spans="3:25" ht="16.5" customHeight="1">
      <c r="C1258" s="8">
        <v>1588200310</v>
      </c>
      <c r="D1258" s="7">
        <v>11098806</v>
      </c>
      <c r="E1258" s="12">
        <v>1114320007867</v>
      </c>
      <c r="F1258" s="12">
        <v>3</v>
      </c>
      <c r="G1258" s="7" t="s">
        <v>14689</v>
      </c>
      <c r="H1258" s="7" t="s">
        <v>14690</v>
      </c>
      <c r="J1258" s="7" t="s">
        <v>38155</v>
      </c>
      <c r="K1258" s="7" t="s">
        <v>14692</v>
      </c>
      <c r="L1258" s="7" t="s">
        <v>45</v>
      </c>
      <c r="M1258" s="7" t="s">
        <v>33060</v>
      </c>
      <c r="N1258" s="7" t="s">
        <v>47</v>
      </c>
      <c r="O1258" s="7">
        <v>10</v>
      </c>
      <c r="P1258" s="7" t="s">
        <v>105</v>
      </c>
      <c r="Q1258" s="7">
        <v>87299</v>
      </c>
      <c r="S1258" s="7" t="s">
        <v>37831</v>
      </c>
      <c r="T1258" s="7">
        <v>20050324</v>
      </c>
      <c r="U1258" s="7">
        <v>652</v>
      </c>
      <c r="V1258" s="7">
        <v>202207</v>
      </c>
    </row>
    <row r="1259" spans="3:25" ht="16.5" customHeight="1">
      <c r="C1259" s="8">
        <v>2938200234</v>
      </c>
      <c r="D1259" s="7">
        <v>8822434</v>
      </c>
      <c r="E1259" s="12">
        <v>1101220101427</v>
      </c>
      <c r="F1259" s="12">
        <v>2</v>
      </c>
      <c r="G1259" s="7" t="s">
        <v>38156</v>
      </c>
      <c r="H1259" s="7" t="s">
        <v>7288</v>
      </c>
      <c r="I1259" s="7" t="s">
        <v>38157</v>
      </c>
      <c r="J1259" s="7" t="s">
        <v>38158</v>
      </c>
      <c r="K1259" s="7" t="s">
        <v>38159</v>
      </c>
      <c r="L1259" s="7" t="s">
        <v>45</v>
      </c>
      <c r="M1259" s="7" t="s">
        <v>33060</v>
      </c>
      <c r="N1259" s="7" t="s">
        <v>47</v>
      </c>
      <c r="O1259" s="7">
        <v>10</v>
      </c>
      <c r="P1259" s="7" t="s">
        <v>105</v>
      </c>
      <c r="Q1259" s="7">
        <v>86000</v>
      </c>
      <c r="S1259" s="7" t="s">
        <v>16390</v>
      </c>
      <c r="T1259" s="7">
        <v>20111115</v>
      </c>
      <c r="U1259" s="7">
        <v>190</v>
      </c>
      <c r="V1259" s="7">
        <v>202305</v>
      </c>
      <c r="W1259" s="7">
        <v>2022</v>
      </c>
      <c r="X1259" s="7">
        <v>79598080</v>
      </c>
      <c r="Y1259" s="7">
        <v>68260547</v>
      </c>
    </row>
    <row r="1260" spans="3:25" ht="16.5" customHeight="1">
      <c r="C1260" s="8">
        <v>7808200174</v>
      </c>
      <c r="D1260" s="7">
        <v>9044999</v>
      </c>
      <c r="E1260" s="12">
        <v>1101710031861</v>
      </c>
      <c r="F1260" s="12">
        <v>2</v>
      </c>
      <c r="G1260" s="7" t="s">
        <v>14508</v>
      </c>
      <c r="H1260" s="7" t="s">
        <v>38160</v>
      </c>
      <c r="I1260" s="7" t="s">
        <v>38161</v>
      </c>
      <c r="J1260" s="7" t="s">
        <v>38162</v>
      </c>
      <c r="K1260" s="7" t="s">
        <v>14511</v>
      </c>
      <c r="L1260" s="7" t="s">
        <v>45</v>
      </c>
      <c r="M1260" s="7" t="s">
        <v>33060</v>
      </c>
      <c r="N1260" s="7" t="s">
        <v>47</v>
      </c>
      <c r="O1260" s="7">
        <v>10</v>
      </c>
      <c r="P1260" s="7" t="s">
        <v>33760</v>
      </c>
      <c r="Q1260" s="7">
        <v>46622</v>
      </c>
      <c r="S1260" s="7" t="s">
        <v>38163</v>
      </c>
      <c r="U1260" s="7">
        <v>600</v>
      </c>
      <c r="V1260" s="7">
        <v>202207</v>
      </c>
    </row>
    <row r="1261" spans="3:25" ht="16.5" customHeight="1">
      <c r="C1261" s="8">
        <v>1178201069</v>
      </c>
      <c r="D1261" s="7">
        <v>1630790</v>
      </c>
      <c r="E1261" s="12">
        <v>1149220002110</v>
      </c>
      <c r="F1261" s="12">
        <v>2</v>
      </c>
      <c r="G1261" s="7" t="s">
        <v>22754</v>
      </c>
      <c r="H1261" s="7" t="s">
        <v>22756</v>
      </c>
      <c r="I1261" s="7" t="s">
        <v>22757</v>
      </c>
      <c r="J1261" s="7" t="s">
        <v>22758</v>
      </c>
      <c r="K1261" s="7" t="s">
        <v>22759</v>
      </c>
      <c r="L1261" s="7" t="s">
        <v>45</v>
      </c>
      <c r="M1261" s="7" t="s">
        <v>33060</v>
      </c>
      <c r="N1261" s="7" t="s">
        <v>47</v>
      </c>
      <c r="O1261" s="7">
        <v>10</v>
      </c>
      <c r="P1261" s="7" t="s">
        <v>34433</v>
      </c>
      <c r="Q1261" s="7">
        <v>60220</v>
      </c>
      <c r="S1261" s="7" t="s">
        <v>38164</v>
      </c>
      <c r="T1261" s="7">
        <v>19620125</v>
      </c>
      <c r="U1261" s="7">
        <v>326</v>
      </c>
      <c r="V1261" s="7">
        <v>201903</v>
      </c>
    </row>
    <row r="1262" spans="3:25" ht="16.5" customHeight="1">
      <c r="C1262" s="8">
        <v>1348207603</v>
      </c>
      <c r="D1262" s="7">
        <v>2774023</v>
      </c>
      <c r="E1262" s="12">
        <v>1314330016292</v>
      </c>
      <c r="F1262" s="12">
        <v>2</v>
      </c>
      <c r="G1262" s="7" t="s">
        <v>30602</v>
      </c>
      <c r="H1262" s="7" t="s">
        <v>2544</v>
      </c>
      <c r="I1262" s="7" t="s">
        <v>249</v>
      </c>
      <c r="J1262" s="7" t="s">
        <v>30603</v>
      </c>
      <c r="K1262" s="7" t="s">
        <v>30604</v>
      </c>
      <c r="L1262" s="7" t="s">
        <v>45</v>
      </c>
      <c r="M1262" s="7" t="s">
        <v>33060</v>
      </c>
      <c r="N1262" s="7" t="s">
        <v>47</v>
      </c>
      <c r="O1262" s="7">
        <v>10</v>
      </c>
      <c r="P1262" s="7" t="s">
        <v>105</v>
      </c>
      <c r="Q1262" s="7">
        <v>86102</v>
      </c>
      <c r="S1262" s="7" t="s">
        <v>30448</v>
      </c>
      <c r="T1262" s="7">
        <v>20060515</v>
      </c>
      <c r="U1262" s="7">
        <v>137</v>
      </c>
      <c r="V1262" s="7">
        <v>202012</v>
      </c>
    </row>
    <row r="1263" spans="3:25" ht="16.5" customHeight="1">
      <c r="C1263" s="8">
        <v>3018217512</v>
      </c>
      <c r="D1263" s="7">
        <v>7432977</v>
      </c>
      <c r="E1263" s="12">
        <v>1501710000735</v>
      </c>
      <c r="F1263" s="12">
        <v>2</v>
      </c>
      <c r="G1263" s="7" t="s">
        <v>38165</v>
      </c>
      <c r="H1263" s="7" t="s">
        <v>38166</v>
      </c>
      <c r="I1263" s="7" t="s">
        <v>35980</v>
      </c>
      <c r="J1263" s="7" t="s">
        <v>38167</v>
      </c>
      <c r="K1263" s="7" t="s">
        <v>38168</v>
      </c>
      <c r="L1263" s="7" t="s">
        <v>45</v>
      </c>
      <c r="M1263" s="7" t="s">
        <v>33060</v>
      </c>
      <c r="N1263" s="7" t="s">
        <v>47</v>
      </c>
      <c r="O1263" s="7">
        <v>10</v>
      </c>
      <c r="P1263" s="7" t="s">
        <v>34194</v>
      </c>
      <c r="Q1263" s="7">
        <v>52915</v>
      </c>
      <c r="S1263" s="7" t="s">
        <v>11624</v>
      </c>
      <c r="T1263" s="7">
        <v>20001227</v>
      </c>
      <c r="U1263" s="7">
        <v>325</v>
      </c>
      <c r="V1263" s="7">
        <v>202210</v>
      </c>
    </row>
    <row r="1264" spans="3:25" ht="16.5" customHeight="1">
      <c r="C1264" s="8">
        <v>3138200770</v>
      </c>
      <c r="D1264" s="7">
        <v>3311111</v>
      </c>
      <c r="E1264" s="12">
        <v>1645320000030</v>
      </c>
      <c r="F1264" s="12">
        <v>2</v>
      </c>
      <c r="G1264" s="7" t="s">
        <v>38169</v>
      </c>
      <c r="H1264" s="7" t="s">
        <v>38170</v>
      </c>
      <c r="J1264" s="7" t="s">
        <v>38171</v>
      </c>
      <c r="K1264" s="7" t="s">
        <v>38172</v>
      </c>
      <c r="L1264" s="7" t="s">
        <v>45</v>
      </c>
      <c r="M1264" s="7" t="s">
        <v>33060</v>
      </c>
      <c r="N1264" s="7" t="s">
        <v>47</v>
      </c>
      <c r="O1264" s="7">
        <v>10</v>
      </c>
      <c r="P1264" s="7" t="s">
        <v>105</v>
      </c>
      <c r="Q1264" s="7">
        <v>87292</v>
      </c>
      <c r="S1264" s="7" t="s">
        <v>37815</v>
      </c>
      <c r="T1264" s="7">
        <v>19541205</v>
      </c>
      <c r="U1264" s="7">
        <v>274</v>
      </c>
      <c r="V1264" s="7">
        <v>202012</v>
      </c>
    </row>
    <row r="1265" spans="1:26" ht="16.5" customHeight="1">
      <c r="C1265" s="8">
        <v>5148261443</v>
      </c>
      <c r="D1265" s="7">
        <v>3257366</v>
      </c>
      <c r="E1265" s="12">
        <v>1701320001484</v>
      </c>
      <c r="F1265" s="12">
        <v>2</v>
      </c>
      <c r="G1265" s="7" t="s">
        <v>38173</v>
      </c>
      <c r="H1265" s="7" t="s">
        <v>38174</v>
      </c>
      <c r="I1265" s="7" t="s">
        <v>38175</v>
      </c>
      <c r="J1265" s="7" t="s">
        <v>38176</v>
      </c>
      <c r="K1265" s="7" t="s">
        <v>38177</v>
      </c>
      <c r="L1265" s="7" t="s">
        <v>45</v>
      </c>
      <c r="M1265" s="7" t="s">
        <v>33060</v>
      </c>
      <c r="N1265" s="7" t="s">
        <v>47</v>
      </c>
      <c r="O1265" s="7">
        <v>10</v>
      </c>
      <c r="P1265" s="7" t="s">
        <v>105</v>
      </c>
      <c r="Q1265" s="7">
        <v>87293</v>
      </c>
      <c r="S1265" s="7" t="s">
        <v>37826</v>
      </c>
      <c r="T1265" s="7">
        <v>19971115</v>
      </c>
      <c r="U1265" s="7">
        <v>67</v>
      </c>
      <c r="V1265" s="7">
        <v>202007</v>
      </c>
    </row>
    <row r="1266" spans="1:26" ht="16.5" customHeight="1">
      <c r="C1266" s="8">
        <v>5028219637</v>
      </c>
      <c r="D1266" s="7">
        <v>3850744</v>
      </c>
      <c r="E1266" s="12">
        <v>1701320007010</v>
      </c>
      <c r="F1266" s="12">
        <v>2</v>
      </c>
      <c r="G1266" s="7" t="s">
        <v>16431</v>
      </c>
      <c r="H1266" s="7" t="s">
        <v>16432</v>
      </c>
      <c r="I1266" s="7" t="s">
        <v>38178</v>
      </c>
      <c r="J1266" s="7" t="s">
        <v>16433</v>
      </c>
      <c r="K1266" s="7" t="s">
        <v>16434</v>
      </c>
      <c r="L1266" s="7" t="s">
        <v>45</v>
      </c>
      <c r="M1266" s="7" t="s">
        <v>33060</v>
      </c>
      <c r="N1266" s="7" t="s">
        <v>47</v>
      </c>
      <c r="O1266" s="7">
        <v>10</v>
      </c>
      <c r="P1266" s="7" t="s">
        <v>105</v>
      </c>
      <c r="Q1266" s="7">
        <v>87121</v>
      </c>
      <c r="S1266" s="7" t="s">
        <v>37510</v>
      </c>
      <c r="T1266" s="7">
        <v>20100913</v>
      </c>
      <c r="U1266" s="7">
        <v>156</v>
      </c>
      <c r="V1266" s="7">
        <v>201903</v>
      </c>
    </row>
    <row r="1267" spans="1:26" ht="16.5" customHeight="1">
      <c r="C1267" s="8">
        <v>5148205757</v>
      </c>
      <c r="D1267" s="7">
        <v>2221612</v>
      </c>
      <c r="E1267" s="12">
        <v>1741330000272</v>
      </c>
      <c r="F1267" s="12">
        <v>2</v>
      </c>
      <c r="G1267" s="7" t="s">
        <v>38179</v>
      </c>
      <c r="H1267" s="7" t="s">
        <v>38180</v>
      </c>
      <c r="I1267" s="7" t="s">
        <v>249</v>
      </c>
      <c r="J1267" s="7" t="s">
        <v>38181</v>
      </c>
      <c r="K1267" s="7" t="s">
        <v>38182</v>
      </c>
      <c r="L1267" s="7" t="s">
        <v>45</v>
      </c>
      <c r="M1267" s="7" t="s">
        <v>33060</v>
      </c>
      <c r="N1267" s="7" t="s">
        <v>47</v>
      </c>
      <c r="O1267" s="7">
        <v>10</v>
      </c>
      <c r="P1267" s="7" t="s">
        <v>105</v>
      </c>
      <c r="Q1267" s="7">
        <v>86100</v>
      </c>
      <c r="S1267" s="7" t="s">
        <v>5955</v>
      </c>
      <c r="T1267" s="7">
        <v>19930429</v>
      </c>
      <c r="U1267" s="7">
        <v>71</v>
      </c>
      <c r="V1267" s="7">
        <v>201903</v>
      </c>
    </row>
    <row r="1268" spans="1:26" ht="16.5" customHeight="1">
      <c r="C1268" s="8">
        <v>6218200254</v>
      </c>
      <c r="D1268" s="7">
        <v>5984016</v>
      </c>
      <c r="E1268" s="12">
        <v>1842320000420</v>
      </c>
      <c r="F1268" s="12">
        <v>2</v>
      </c>
      <c r="G1268" s="7" t="s">
        <v>38183</v>
      </c>
      <c r="H1268" s="7" t="s">
        <v>38184</v>
      </c>
      <c r="I1268" s="7" t="s">
        <v>38185</v>
      </c>
      <c r="J1268" s="7" t="s">
        <v>38186</v>
      </c>
      <c r="K1268" s="7" t="s">
        <v>38187</v>
      </c>
      <c r="L1268" s="7" t="s">
        <v>45</v>
      </c>
      <c r="M1268" s="7" t="s">
        <v>33060</v>
      </c>
      <c r="N1268" s="7" t="s">
        <v>47</v>
      </c>
      <c r="O1268" s="7">
        <v>10</v>
      </c>
      <c r="P1268" s="7" t="s">
        <v>105</v>
      </c>
      <c r="Q1268" s="7">
        <v>87111</v>
      </c>
      <c r="S1268" s="7" t="s">
        <v>37358</v>
      </c>
      <c r="T1268" s="7">
        <v>19571218</v>
      </c>
      <c r="U1268" s="7">
        <v>70</v>
      </c>
      <c r="V1268" s="7">
        <v>201903</v>
      </c>
    </row>
    <row r="1269" spans="1:26" ht="16.5" customHeight="1">
      <c r="C1269" s="8">
        <v>6108107897</v>
      </c>
      <c r="D1269" s="7">
        <v>3044701</v>
      </c>
      <c r="E1269" s="12">
        <v>2301220002141</v>
      </c>
      <c r="F1269" s="12">
        <v>2</v>
      </c>
      <c r="G1269" s="7" t="s">
        <v>14821</v>
      </c>
      <c r="H1269" s="7" t="s">
        <v>14822</v>
      </c>
      <c r="I1269" s="7" t="s">
        <v>11851</v>
      </c>
      <c r="J1269" s="7" t="s">
        <v>38188</v>
      </c>
      <c r="K1269" s="7" t="s">
        <v>38189</v>
      </c>
      <c r="L1269" s="7" t="s">
        <v>65</v>
      </c>
      <c r="M1269" s="7" t="s">
        <v>33060</v>
      </c>
      <c r="N1269" s="7" t="s">
        <v>47</v>
      </c>
      <c r="O1269" s="7">
        <v>10</v>
      </c>
      <c r="P1269" s="7" t="s">
        <v>34433</v>
      </c>
      <c r="Q1269" s="7">
        <v>63999</v>
      </c>
      <c r="S1269" s="7" t="s">
        <v>38190</v>
      </c>
      <c r="T1269" s="7">
        <v>20001223</v>
      </c>
      <c r="U1269" s="7">
        <v>120</v>
      </c>
      <c r="V1269" s="7">
        <v>202112</v>
      </c>
    </row>
    <row r="1270" spans="1:26" ht="16.5" customHeight="1">
      <c r="A1270" s="7">
        <v>24703</v>
      </c>
      <c r="B1270" s="7" t="s">
        <v>104</v>
      </c>
      <c r="C1270" s="8">
        <v>1358200092</v>
      </c>
      <c r="D1270" s="7">
        <v>1488858</v>
      </c>
      <c r="E1270" s="12">
        <v>1101310009284</v>
      </c>
      <c r="F1270" s="12">
        <v>5</v>
      </c>
      <c r="G1270" s="7" t="s">
        <v>38191</v>
      </c>
      <c r="H1270" s="7" t="s">
        <v>38192</v>
      </c>
      <c r="I1270" s="7" t="s">
        <v>38193</v>
      </c>
      <c r="J1270" s="7" t="s">
        <v>38194</v>
      </c>
      <c r="K1270" s="7" t="s">
        <v>38195</v>
      </c>
      <c r="L1270" s="7" t="s">
        <v>45</v>
      </c>
      <c r="N1270" s="7" t="s">
        <v>47</v>
      </c>
      <c r="O1270" s="7">
        <v>10</v>
      </c>
      <c r="P1270" s="7" t="s">
        <v>105</v>
      </c>
      <c r="Q1270" s="7">
        <v>86101</v>
      </c>
      <c r="S1270" s="7" t="s">
        <v>615</v>
      </c>
      <c r="T1270" s="7">
        <v>19670603</v>
      </c>
      <c r="U1270" s="7">
        <v>2510</v>
      </c>
      <c r="V1270" s="7">
        <v>202309</v>
      </c>
    </row>
    <row r="1271" spans="1:26" ht="16.5" customHeight="1">
      <c r="A1271" s="7">
        <v>24713</v>
      </c>
      <c r="B1271" s="7" t="s">
        <v>104</v>
      </c>
      <c r="C1271" s="8">
        <v>1278200198</v>
      </c>
      <c r="D1271" s="7">
        <v>2506293</v>
      </c>
      <c r="E1271" s="12">
        <v>1101310009284</v>
      </c>
      <c r="F1271" s="12">
        <v>5</v>
      </c>
      <c r="G1271" s="7" t="s">
        <v>38196</v>
      </c>
      <c r="H1271" s="7" t="s">
        <v>32710</v>
      </c>
      <c r="I1271" s="7" t="s">
        <v>615</v>
      </c>
      <c r="J1271" s="7" t="s">
        <v>38197</v>
      </c>
      <c r="K1271" s="7" t="s">
        <v>38198</v>
      </c>
      <c r="L1271" s="7" t="s">
        <v>45</v>
      </c>
      <c r="N1271" s="7" t="s">
        <v>47</v>
      </c>
      <c r="O1271" s="7">
        <v>10</v>
      </c>
      <c r="P1271" s="7" t="s">
        <v>105</v>
      </c>
      <c r="Q1271" s="7">
        <v>86101</v>
      </c>
      <c r="S1271" s="7" t="s">
        <v>615</v>
      </c>
      <c r="T1271" s="7">
        <v>19570507</v>
      </c>
      <c r="U1271" s="7">
        <v>2180</v>
      </c>
      <c r="V1271" s="7">
        <v>202306</v>
      </c>
    </row>
    <row r="1272" spans="1:26" ht="16.5" customHeight="1">
      <c r="A1272" s="7">
        <v>24730</v>
      </c>
      <c r="B1272" s="7" t="s">
        <v>104</v>
      </c>
      <c r="C1272" s="8">
        <v>1148200213</v>
      </c>
      <c r="D1272" s="7">
        <v>1226325</v>
      </c>
      <c r="E1272" s="12">
        <v>1101310009284</v>
      </c>
      <c r="F1272" s="12">
        <v>5</v>
      </c>
      <c r="G1272" s="7" t="s">
        <v>38199</v>
      </c>
      <c r="H1272" s="7" t="s">
        <v>38200</v>
      </c>
      <c r="I1272" s="7" t="s">
        <v>38201</v>
      </c>
      <c r="J1272" s="7" t="s">
        <v>38202</v>
      </c>
      <c r="K1272" s="7" t="s">
        <v>38203</v>
      </c>
      <c r="L1272" s="7" t="s">
        <v>45</v>
      </c>
      <c r="N1272" s="7" t="s">
        <v>47</v>
      </c>
      <c r="O1272" s="7">
        <v>10</v>
      </c>
      <c r="P1272" s="7" t="s">
        <v>105</v>
      </c>
      <c r="Q1272" s="7">
        <v>86101</v>
      </c>
      <c r="S1272" s="7" t="s">
        <v>615</v>
      </c>
      <c r="T1272" s="7">
        <v>19800503</v>
      </c>
      <c r="U1272" s="7">
        <v>17138</v>
      </c>
      <c r="V1272" s="7">
        <v>202301</v>
      </c>
    </row>
    <row r="1273" spans="1:26" ht="16.5" customHeight="1">
      <c r="A1273" s="7">
        <v>24750</v>
      </c>
      <c r="B1273" s="7" t="s">
        <v>104</v>
      </c>
      <c r="C1273" s="8">
        <v>3058200236</v>
      </c>
      <c r="D1273" s="7">
        <v>2365217</v>
      </c>
      <c r="E1273" s="12">
        <v>1101310009284</v>
      </c>
      <c r="F1273" s="12">
        <v>5</v>
      </c>
      <c r="G1273" s="7" t="s">
        <v>32841</v>
      </c>
      <c r="H1273" s="7" t="s">
        <v>38204</v>
      </c>
      <c r="I1273" s="7" t="s">
        <v>38205</v>
      </c>
      <c r="J1273" s="7" t="s">
        <v>38206</v>
      </c>
      <c r="K1273" s="7" t="s">
        <v>38207</v>
      </c>
      <c r="L1273" s="7" t="s">
        <v>45</v>
      </c>
      <c r="N1273" s="7" t="s">
        <v>47</v>
      </c>
      <c r="O1273" s="7">
        <v>10</v>
      </c>
      <c r="P1273" s="7" t="s">
        <v>105</v>
      </c>
      <c r="Q1273" s="7">
        <v>86101</v>
      </c>
      <c r="S1273" s="7" t="s">
        <v>615</v>
      </c>
      <c r="T1273" s="7">
        <v>19691122</v>
      </c>
      <c r="U1273" s="7">
        <v>1647</v>
      </c>
      <c r="V1273" s="7">
        <v>202210</v>
      </c>
    </row>
    <row r="1274" spans="1:26" ht="16.5" customHeight="1">
      <c r="A1274" s="7">
        <v>20634</v>
      </c>
      <c r="B1274" s="7" t="s">
        <v>104</v>
      </c>
      <c r="C1274" s="8">
        <v>3038517329</v>
      </c>
      <c r="D1274" s="7">
        <v>3096839</v>
      </c>
      <c r="E1274" s="12">
        <v>1801110034320</v>
      </c>
      <c r="F1274" s="12">
        <v>3</v>
      </c>
      <c r="G1274" s="7" t="s">
        <v>38208</v>
      </c>
      <c r="H1274" s="7" t="s">
        <v>3511</v>
      </c>
      <c r="I1274" s="7" t="s">
        <v>3512</v>
      </c>
      <c r="J1274" s="7" t="s">
        <v>3513</v>
      </c>
      <c r="K1274" s="7" t="s">
        <v>3514</v>
      </c>
      <c r="L1274" s="7" t="s">
        <v>52</v>
      </c>
      <c r="N1274" s="7" t="s">
        <v>156</v>
      </c>
      <c r="O1274" s="7">
        <v>10</v>
      </c>
      <c r="P1274" s="7" t="s">
        <v>33076</v>
      </c>
      <c r="Q1274" s="7">
        <v>24132</v>
      </c>
      <c r="S1274" s="7" t="s">
        <v>3476</v>
      </c>
      <c r="T1274" s="7">
        <v>20070115</v>
      </c>
      <c r="U1274" s="7">
        <v>365</v>
      </c>
      <c r="V1274" s="7">
        <v>202112</v>
      </c>
    </row>
    <row r="1275" spans="1:26" ht="16.5" customHeight="1">
      <c r="A1275" s="7">
        <v>20649</v>
      </c>
      <c r="B1275" s="7" t="s">
        <v>104</v>
      </c>
      <c r="C1275" s="8">
        <v>6088536425</v>
      </c>
      <c r="D1275" s="7">
        <v>7826187</v>
      </c>
      <c r="E1275" s="12">
        <v>1801110034320</v>
      </c>
      <c r="F1275" s="12">
        <v>3</v>
      </c>
      <c r="G1275" s="7" t="s">
        <v>3509</v>
      </c>
      <c r="H1275" s="7" t="s">
        <v>3511</v>
      </c>
      <c r="I1275" s="7" t="s">
        <v>3512</v>
      </c>
      <c r="J1275" s="7" t="s">
        <v>3513</v>
      </c>
      <c r="K1275" s="7" t="s">
        <v>38209</v>
      </c>
      <c r="L1275" s="7" t="s">
        <v>52</v>
      </c>
      <c r="N1275" s="7" t="s">
        <v>156</v>
      </c>
      <c r="O1275" s="7">
        <v>10</v>
      </c>
      <c r="P1275" s="7" t="s">
        <v>33076</v>
      </c>
      <c r="Q1275" s="7">
        <v>24132</v>
      </c>
      <c r="S1275" s="7" t="s">
        <v>3476</v>
      </c>
      <c r="T1275" s="7">
        <v>20150105</v>
      </c>
      <c r="U1275" s="7">
        <v>365</v>
      </c>
      <c r="V1275" s="7">
        <v>202112</v>
      </c>
    </row>
    <row r="1276" spans="1:26" ht="16.5" customHeight="1">
      <c r="A1276" s="7">
        <v>24360</v>
      </c>
      <c r="B1276" s="7" t="s">
        <v>104</v>
      </c>
      <c r="C1276" s="8">
        <v>3148205972</v>
      </c>
      <c r="D1276" s="7">
        <v>7507485</v>
      </c>
      <c r="E1276" s="12">
        <v>1314710018173</v>
      </c>
      <c r="F1276" s="12">
        <f t="shared" ref="F1276:F1277" si="0">COUNTIF(E$1276:E$1277,E1276)</f>
        <v>2</v>
      </c>
      <c r="G1276" s="7" t="s">
        <v>38210</v>
      </c>
      <c r="H1276" s="7" t="s">
        <v>38211</v>
      </c>
      <c r="I1276" s="7" t="s">
        <v>38212</v>
      </c>
      <c r="J1276" s="7" t="s">
        <v>38213</v>
      </c>
      <c r="K1276" s="7" t="s">
        <v>38214</v>
      </c>
      <c r="L1276" s="7" t="s">
        <v>45</v>
      </c>
      <c r="N1276" s="7" t="s">
        <v>47</v>
      </c>
      <c r="O1276" s="7">
        <v>10</v>
      </c>
      <c r="P1276" s="7" t="s">
        <v>363</v>
      </c>
      <c r="Q1276" s="7">
        <v>70129</v>
      </c>
      <c r="S1276" s="7" t="s">
        <v>38215</v>
      </c>
      <c r="T1276" s="7">
        <v>20131028</v>
      </c>
      <c r="U1276" s="7">
        <v>309</v>
      </c>
      <c r="V1276" s="7">
        <v>202203</v>
      </c>
      <c r="W1276" s="7">
        <v>2022</v>
      </c>
      <c r="X1276" s="7">
        <v>118750149</v>
      </c>
      <c r="Y1276" s="7">
        <v>263539258</v>
      </c>
      <c r="Z1276" s="7">
        <v>444400</v>
      </c>
    </row>
    <row r="1277" spans="1:26" ht="16.5" customHeight="1">
      <c r="A1277" s="7">
        <v>24396</v>
      </c>
      <c r="B1277" s="7" t="s">
        <v>104</v>
      </c>
      <c r="C1277" s="8">
        <v>1348206870</v>
      </c>
      <c r="D1277" s="7">
        <v>3074833</v>
      </c>
      <c r="E1277" s="12">
        <v>1314710018173</v>
      </c>
      <c r="F1277" s="12">
        <f t="shared" si="0"/>
        <v>2</v>
      </c>
      <c r="G1277" s="7" t="s">
        <v>38216</v>
      </c>
      <c r="H1277" s="7" t="s">
        <v>38211</v>
      </c>
      <c r="I1277" s="7" t="s">
        <v>38217</v>
      </c>
      <c r="J1277" s="7" t="s">
        <v>38218</v>
      </c>
      <c r="K1277" s="7" t="s">
        <v>38219</v>
      </c>
      <c r="L1277" s="7" t="s">
        <v>45</v>
      </c>
      <c r="N1277" s="7" t="s">
        <v>47</v>
      </c>
      <c r="O1277" s="7">
        <v>10</v>
      </c>
      <c r="P1277" s="7" t="s">
        <v>363</v>
      </c>
      <c r="Q1277" s="7">
        <v>70110</v>
      </c>
      <c r="S1277" s="7" t="s">
        <v>35687</v>
      </c>
      <c r="T1277" s="7">
        <v>20120702</v>
      </c>
      <c r="U1277" s="7">
        <v>276</v>
      </c>
      <c r="V1277" s="7">
        <v>202203</v>
      </c>
      <c r="W1277" s="7">
        <v>2022</v>
      </c>
      <c r="X1277" s="7">
        <v>125755774</v>
      </c>
      <c r="Y1277" s="7">
        <v>225956475</v>
      </c>
      <c r="Z1277" s="7">
        <v>0</v>
      </c>
    </row>
    <row r="1278" spans="1:26" ht="16.5" customHeight="1">
      <c r="A1278" s="7">
        <v>23356</v>
      </c>
      <c r="B1278" s="7" t="s">
        <v>104</v>
      </c>
      <c r="C1278" s="8">
        <v>7168500062</v>
      </c>
      <c r="D1278" s="7">
        <v>7957768</v>
      </c>
      <c r="E1278" s="12">
        <v>1101111862592</v>
      </c>
      <c r="F1278" s="12">
        <f t="shared" ref="F1278:F1279" si="1">COUNTIF(E$1278:E$1279,E1278)</f>
        <v>2</v>
      </c>
      <c r="G1278" s="7" t="s">
        <v>38220</v>
      </c>
      <c r="H1278" s="7" t="s">
        <v>12231</v>
      </c>
      <c r="I1278" s="7" t="s">
        <v>38221</v>
      </c>
      <c r="J1278" s="7" t="s">
        <v>38222</v>
      </c>
      <c r="K1278" s="7" t="s">
        <v>38223</v>
      </c>
      <c r="L1278" s="7" t="s">
        <v>52</v>
      </c>
      <c r="N1278" s="7" t="s">
        <v>60</v>
      </c>
      <c r="O1278" s="7">
        <v>10</v>
      </c>
      <c r="P1278" s="7" t="s">
        <v>34319</v>
      </c>
      <c r="Q1278" s="7">
        <v>56130</v>
      </c>
      <c r="S1278" s="7" t="s">
        <v>26141</v>
      </c>
      <c r="T1278" s="7">
        <v>20000301</v>
      </c>
      <c r="U1278" s="7">
        <v>8808</v>
      </c>
      <c r="V1278" s="7">
        <v>202206</v>
      </c>
      <c r="W1278" s="7">
        <v>2022</v>
      </c>
      <c r="X1278" s="7">
        <v>1638742711</v>
      </c>
      <c r="Y1278" s="7">
        <v>1354906528</v>
      </c>
      <c r="Z1278" s="7">
        <v>11409760</v>
      </c>
    </row>
    <row r="1279" spans="1:26" ht="16.5" customHeight="1">
      <c r="A1279" s="7">
        <v>23359</v>
      </c>
      <c r="B1279" s="7" t="s">
        <v>104</v>
      </c>
      <c r="C1279" s="8">
        <v>1298520643</v>
      </c>
      <c r="D1279" s="7">
        <v>2510866</v>
      </c>
      <c r="E1279" s="12">
        <v>1101111862592</v>
      </c>
      <c r="F1279" s="12">
        <f t="shared" si="1"/>
        <v>2</v>
      </c>
      <c r="G1279" s="7" t="s">
        <v>38224</v>
      </c>
      <c r="H1279" s="7" t="s">
        <v>12231</v>
      </c>
      <c r="I1279" s="7" t="s">
        <v>38225</v>
      </c>
      <c r="J1279" s="7" t="s">
        <v>38226</v>
      </c>
      <c r="K1279" s="7" t="s">
        <v>38227</v>
      </c>
      <c r="L1279" s="7" t="s">
        <v>52</v>
      </c>
      <c r="N1279" s="7" t="s">
        <v>60</v>
      </c>
      <c r="O1279" s="7">
        <v>10</v>
      </c>
      <c r="P1279" s="7" t="s">
        <v>34319</v>
      </c>
      <c r="Q1279" s="7">
        <v>56130</v>
      </c>
      <c r="S1279" s="7" t="s">
        <v>26141</v>
      </c>
      <c r="T1279" s="7">
        <v>19940901</v>
      </c>
      <c r="U1279" s="7">
        <v>81</v>
      </c>
      <c r="V1279" s="7">
        <v>201605</v>
      </c>
    </row>
    <row r="1280" spans="1:26" ht="16.5" customHeight="1">
      <c r="A1280" s="7">
        <v>21499</v>
      </c>
      <c r="B1280" s="7" t="s">
        <v>104</v>
      </c>
      <c r="C1280" s="8">
        <v>1358524284</v>
      </c>
      <c r="D1280" s="7">
        <v>3182762</v>
      </c>
      <c r="E1280" s="12">
        <v>1101110549381</v>
      </c>
      <c r="F1280" s="12">
        <f t="shared" ref="F1280:F1281" si="2">COUNTIF(E$1280:E$1281,E1280)</f>
        <v>2</v>
      </c>
      <c r="G1280" s="7" t="s">
        <v>38228</v>
      </c>
      <c r="H1280" s="7" t="s">
        <v>4587</v>
      </c>
      <c r="I1280" s="7" t="s">
        <v>3781</v>
      </c>
      <c r="J1280" s="7" t="s">
        <v>38229</v>
      </c>
      <c r="K1280" s="7" t="s">
        <v>38230</v>
      </c>
      <c r="L1280" s="7" t="s">
        <v>65</v>
      </c>
      <c r="N1280" s="7" t="s">
        <v>60</v>
      </c>
      <c r="O1280" s="7">
        <v>10</v>
      </c>
      <c r="P1280" s="7" t="s">
        <v>33076</v>
      </c>
      <c r="Q1280" s="7">
        <v>30390</v>
      </c>
      <c r="S1280" s="7" t="s">
        <v>33587</v>
      </c>
      <c r="T1280" s="7">
        <v>20020701</v>
      </c>
      <c r="U1280" s="7">
        <v>168</v>
      </c>
      <c r="V1280" s="7">
        <v>201812</v>
      </c>
      <c r="W1280" s="7">
        <v>2022</v>
      </c>
      <c r="X1280" s="7">
        <v>61998815</v>
      </c>
      <c r="Y1280" s="7">
        <v>70253728</v>
      </c>
      <c r="Z1280" s="7">
        <v>1235870</v>
      </c>
    </row>
    <row r="1281" spans="1:26" ht="16.5" customHeight="1">
      <c r="A1281" s="7">
        <v>21543</v>
      </c>
      <c r="B1281" s="7" t="s">
        <v>104</v>
      </c>
      <c r="C1281" s="8">
        <v>5058501985</v>
      </c>
      <c r="D1281" s="7">
        <v>3180543</v>
      </c>
      <c r="E1281" s="12">
        <v>1101110549381</v>
      </c>
      <c r="F1281" s="12">
        <f t="shared" si="2"/>
        <v>2</v>
      </c>
      <c r="G1281" s="7" t="s">
        <v>38231</v>
      </c>
      <c r="H1281" s="7" t="s">
        <v>4587</v>
      </c>
      <c r="I1281" s="7" t="s">
        <v>2987</v>
      </c>
      <c r="J1281" s="7" t="s">
        <v>4588</v>
      </c>
      <c r="K1281" s="7" t="s">
        <v>38232</v>
      </c>
      <c r="L1281" s="7" t="s">
        <v>65</v>
      </c>
      <c r="N1281" s="7" t="s">
        <v>60</v>
      </c>
      <c r="O1281" s="7">
        <v>10</v>
      </c>
      <c r="P1281" s="7" t="s">
        <v>33076</v>
      </c>
      <c r="Q1281" s="7">
        <v>30390</v>
      </c>
      <c r="S1281" s="7" t="s">
        <v>33587</v>
      </c>
      <c r="T1281" s="7">
        <v>19870901</v>
      </c>
      <c r="U1281" s="7">
        <v>163</v>
      </c>
      <c r="V1281" s="7">
        <v>202303</v>
      </c>
      <c r="W1281" s="7">
        <v>2022</v>
      </c>
      <c r="X1281" s="7">
        <v>61998815</v>
      </c>
      <c r="Y1281" s="7">
        <v>70253728</v>
      </c>
      <c r="Z1281" s="7">
        <v>1235870</v>
      </c>
    </row>
    <row r="1282" spans="1:26" ht="16.5" customHeight="1">
      <c r="A1282" s="7">
        <v>24773</v>
      </c>
      <c r="B1282" s="7" t="s">
        <v>104</v>
      </c>
      <c r="C1282" s="8">
        <v>6218211241</v>
      </c>
      <c r="D1282" s="7">
        <v>3899990</v>
      </c>
      <c r="E1282" s="12">
        <v>2602710002166</v>
      </c>
      <c r="F1282" s="12">
        <f>COUNTIF(E$1282,E1282)</f>
        <v>1</v>
      </c>
      <c r="G1282" s="7" t="s">
        <v>32814</v>
      </c>
      <c r="H1282" s="7" t="s">
        <v>38233</v>
      </c>
      <c r="I1282" s="7" t="s">
        <v>615</v>
      </c>
      <c r="J1282" s="7" t="s">
        <v>38234</v>
      </c>
      <c r="K1282" s="7" t="s">
        <v>38235</v>
      </c>
      <c r="L1282" s="7" t="s">
        <v>45</v>
      </c>
      <c r="N1282" s="7" t="s">
        <v>47</v>
      </c>
      <c r="O1282" s="7">
        <v>10</v>
      </c>
      <c r="P1282" s="7" t="s">
        <v>105</v>
      </c>
      <c r="Q1282" s="7">
        <v>86101</v>
      </c>
      <c r="S1282" s="7" t="s">
        <v>615</v>
      </c>
      <c r="T1282" s="7">
        <v>20100216</v>
      </c>
      <c r="U1282" s="7">
        <v>521</v>
      </c>
      <c r="V1282" s="7">
        <v>202203</v>
      </c>
      <c r="W1282" s="7">
        <v>2022</v>
      </c>
      <c r="X1282" s="7">
        <v>115746057</v>
      </c>
      <c r="Y1282" s="7">
        <v>135941195</v>
      </c>
      <c r="Z1282" s="7">
        <v>0</v>
      </c>
    </row>
    <row r="1283" spans="1:26" ht="16.5" customHeight="1">
      <c r="A1283" s="7">
        <v>21202</v>
      </c>
      <c r="B1283" s="7" t="s">
        <v>104</v>
      </c>
      <c r="C1283" s="8">
        <v>4048503356</v>
      </c>
      <c r="D1283" s="7">
        <v>3181913</v>
      </c>
      <c r="E1283" s="12">
        <v>2112110000553</v>
      </c>
      <c r="F1283" s="12">
        <f>COUNTIF(E$1283,E1283)</f>
        <v>1</v>
      </c>
      <c r="G1283" s="7" t="s">
        <v>38236</v>
      </c>
      <c r="H1283" s="7" t="s">
        <v>1362</v>
      </c>
      <c r="I1283" s="7" t="s">
        <v>1363</v>
      </c>
      <c r="J1283" s="7" t="s">
        <v>38237</v>
      </c>
      <c r="K1283" s="7" t="s">
        <v>38238</v>
      </c>
      <c r="L1283" s="7" t="s">
        <v>65</v>
      </c>
      <c r="N1283" s="7" t="s">
        <v>70</v>
      </c>
      <c r="O1283" s="7">
        <v>10</v>
      </c>
      <c r="P1283" s="7" t="s">
        <v>33076</v>
      </c>
      <c r="Q1283" s="7">
        <v>29170</v>
      </c>
      <c r="S1283" s="7" t="s">
        <v>38239</v>
      </c>
      <c r="T1283" s="7">
        <v>19791231</v>
      </c>
      <c r="U1283" s="7">
        <v>188</v>
      </c>
      <c r="V1283" s="7">
        <v>202206</v>
      </c>
    </row>
    <row r="1284" spans="1:26" ht="16.5" customHeight="1">
      <c r="A1284" s="7">
        <v>21560</v>
      </c>
      <c r="B1284" s="7" t="s">
        <v>104</v>
      </c>
      <c r="C1284" s="8">
        <v>4028519376</v>
      </c>
      <c r="D1284" s="7">
        <v>3105798</v>
      </c>
      <c r="E1284" s="12">
        <v>2101110025752</v>
      </c>
      <c r="F1284" s="12">
        <f>COUNTIF(E$1284,E1284)</f>
        <v>1</v>
      </c>
      <c r="G1284" s="7" t="s">
        <v>38240</v>
      </c>
      <c r="H1284" s="7" t="s">
        <v>4487</v>
      </c>
      <c r="I1284" s="7" t="s">
        <v>38241</v>
      </c>
      <c r="J1284" s="7" t="s">
        <v>38242</v>
      </c>
      <c r="K1284" s="7" t="s">
        <v>38243</v>
      </c>
      <c r="L1284" s="7" t="s">
        <v>65</v>
      </c>
      <c r="N1284" s="7" t="s">
        <v>60</v>
      </c>
      <c r="O1284" s="7">
        <v>10</v>
      </c>
      <c r="P1284" s="7" t="s">
        <v>33076</v>
      </c>
      <c r="Q1284" s="7">
        <v>30320</v>
      </c>
      <c r="S1284" s="7" t="s">
        <v>33581</v>
      </c>
      <c r="T1284" s="7">
        <v>19991201</v>
      </c>
      <c r="U1284" s="7">
        <v>160</v>
      </c>
      <c r="V1284" s="7">
        <v>201903</v>
      </c>
    </row>
    <row r="1285" spans="1:26" ht="16.5" customHeight="1">
      <c r="A1285" s="7">
        <v>21466</v>
      </c>
      <c r="B1285" s="7" t="s">
        <v>104</v>
      </c>
      <c r="C1285" s="8">
        <v>4028534299</v>
      </c>
      <c r="D1285" s="7">
        <v>6543191</v>
      </c>
      <c r="E1285" s="12">
        <v>2001110408380</v>
      </c>
      <c r="F1285" s="12">
        <f>COUNTIF(E$1285,E1285)</f>
        <v>1</v>
      </c>
      <c r="G1285" s="7" t="s">
        <v>33035</v>
      </c>
      <c r="H1285" s="7" t="s">
        <v>7498</v>
      </c>
      <c r="I1285" s="7" t="s">
        <v>38244</v>
      </c>
      <c r="J1285" s="7" t="s">
        <v>38245</v>
      </c>
      <c r="K1285" s="7" t="s">
        <v>38246</v>
      </c>
      <c r="L1285" s="7" t="s">
        <v>52</v>
      </c>
      <c r="N1285" s="7" t="s">
        <v>60</v>
      </c>
      <c r="O1285" s="7">
        <v>10</v>
      </c>
      <c r="P1285" s="7" t="s">
        <v>33076</v>
      </c>
      <c r="Q1285" s="7">
        <v>30300</v>
      </c>
      <c r="S1285" s="7" t="s">
        <v>33568</v>
      </c>
      <c r="T1285" s="7">
        <v>20141002</v>
      </c>
      <c r="U1285" s="7">
        <v>261</v>
      </c>
      <c r="V1285" s="7">
        <v>201903</v>
      </c>
    </row>
    <row r="1286" spans="1:26" ht="16.5" customHeight="1">
      <c r="A1286" s="7">
        <v>23560</v>
      </c>
      <c r="B1286" s="7" t="s">
        <v>104</v>
      </c>
      <c r="C1286" s="8">
        <v>1198528672</v>
      </c>
      <c r="D1286" s="7">
        <v>3757389</v>
      </c>
      <c r="E1286" s="12">
        <v>1942110101626</v>
      </c>
      <c r="F1286" s="12">
        <f>COUNTIF(E$1286,E1286)</f>
        <v>1</v>
      </c>
      <c r="G1286" s="7" t="s">
        <v>38247</v>
      </c>
      <c r="H1286" s="7" t="s">
        <v>12927</v>
      </c>
      <c r="I1286" s="7" t="s">
        <v>12928</v>
      </c>
      <c r="J1286" s="7" t="s">
        <v>12929</v>
      </c>
      <c r="K1286" s="7" t="s">
        <v>38248</v>
      </c>
      <c r="L1286" s="7" t="s">
        <v>65</v>
      </c>
      <c r="N1286" s="7" t="s">
        <v>60</v>
      </c>
      <c r="O1286" s="7">
        <v>10</v>
      </c>
      <c r="P1286" s="7" t="s">
        <v>34433</v>
      </c>
      <c r="Q1286" s="7">
        <v>58220</v>
      </c>
      <c r="S1286" s="7" t="s">
        <v>34437</v>
      </c>
      <c r="T1286" s="7">
        <v>20091009</v>
      </c>
      <c r="U1286" s="7">
        <v>145</v>
      </c>
      <c r="V1286" s="7">
        <v>202204</v>
      </c>
      <c r="W1286" s="7">
        <v>2022</v>
      </c>
      <c r="X1286" s="7">
        <v>30797439</v>
      </c>
      <c r="Y1286" s="7">
        <v>17648636</v>
      </c>
      <c r="Z1286" s="7">
        <v>833330</v>
      </c>
    </row>
    <row r="1287" spans="1:26" ht="16.5" customHeight="1">
      <c r="A1287" s="7">
        <v>21327</v>
      </c>
      <c r="B1287" s="7" t="s">
        <v>104</v>
      </c>
      <c r="C1287" s="8">
        <v>6098527647</v>
      </c>
      <c r="D1287" s="7">
        <v>3131559</v>
      </c>
      <c r="E1287" s="12">
        <v>1942110084765</v>
      </c>
      <c r="F1287" s="12">
        <f>COUNTIF(E$1287,E1287)</f>
        <v>1</v>
      </c>
      <c r="G1287" s="7" t="s">
        <v>19869</v>
      </c>
      <c r="H1287" s="7" t="s">
        <v>493</v>
      </c>
      <c r="I1287" s="7" t="s">
        <v>38249</v>
      </c>
      <c r="J1287" s="7" t="s">
        <v>38250</v>
      </c>
      <c r="K1287" s="7" t="s">
        <v>38251</v>
      </c>
      <c r="L1287" s="7" t="s">
        <v>65</v>
      </c>
      <c r="N1287" s="7" t="s">
        <v>47</v>
      </c>
      <c r="O1287" s="7">
        <v>10</v>
      </c>
      <c r="P1287" s="7" t="s">
        <v>33076</v>
      </c>
      <c r="Q1287" s="7">
        <v>29241</v>
      </c>
      <c r="S1287" s="7" t="s">
        <v>33552</v>
      </c>
      <c r="T1287" s="7">
        <v>20070401</v>
      </c>
      <c r="U1287" s="7">
        <v>71</v>
      </c>
      <c r="V1287" s="7">
        <v>202303</v>
      </c>
      <c r="W1287" s="7">
        <v>2022</v>
      </c>
      <c r="X1287" s="7">
        <v>5994999</v>
      </c>
      <c r="Y1287" s="7">
        <v>4594892</v>
      </c>
      <c r="Z1287" s="7">
        <v>950000</v>
      </c>
    </row>
    <row r="1288" spans="1:26" ht="16.5" customHeight="1">
      <c r="A1288" s="7">
        <v>21159</v>
      </c>
      <c r="B1288" s="7" t="s">
        <v>104</v>
      </c>
      <c r="C1288" s="8">
        <v>3108514219</v>
      </c>
      <c r="D1288" s="7">
        <v>11163366</v>
      </c>
      <c r="E1288" s="12">
        <v>1942110000216</v>
      </c>
      <c r="F1288" s="12">
        <f>COUNTIF(E$1288,E1288)</f>
        <v>1</v>
      </c>
      <c r="G1288" s="7" t="s">
        <v>38252</v>
      </c>
      <c r="H1288" s="7" t="s">
        <v>7489</v>
      </c>
      <c r="I1288" s="7" t="s">
        <v>5593</v>
      </c>
      <c r="J1288" s="7" t="s">
        <v>38253</v>
      </c>
      <c r="K1288" s="7" t="s">
        <v>38254</v>
      </c>
      <c r="L1288" s="7" t="s">
        <v>52</v>
      </c>
      <c r="N1288" s="7" t="s">
        <v>60</v>
      </c>
      <c r="O1288" s="7">
        <v>10</v>
      </c>
      <c r="P1288" s="7" t="s">
        <v>33076</v>
      </c>
      <c r="Q1288" s="7">
        <v>28519</v>
      </c>
      <c r="S1288" s="7" t="s">
        <v>38255</v>
      </c>
      <c r="T1288" s="7">
        <v>20210701</v>
      </c>
      <c r="U1288" s="7">
        <v>258</v>
      </c>
      <c r="V1288" s="7">
        <v>202203</v>
      </c>
    </row>
    <row r="1289" spans="1:26" ht="16.5" customHeight="1">
      <c r="A1289" s="7">
        <v>24755</v>
      </c>
      <c r="B1289" s="7" t="s">
        <v>104</v>
      </c>
      <c r="C1289" s="8">
        <v>6218210067</v>
      </c>
      <c r="D1289" s="7">
        <v>3222729</v>
      </c>
      <c r="E1289" s="12">
        <v>1801710000151</v>
      </c>
      <c r="F1289" s="12">
        <f>COUNTIF(E$1289,E1289)</f>
        <v>1</v>
      </c>
      <c r="G1289" s="7" t="s">
        <v>38256</v>
      </c>
      <c r="H1289" s="7" t="s">
        <v>12911</v>
      </c>
      <c r="I1289" s="7" t="s">
        <v>30652</v>
      </c>
      <c r="J1289" s="7" t="s">
        <v>38257</v>
      </c>
      <c r="K1289" s="7" t="s">
        <v>38258</v>
      </c>
      <c r="L1289" s="7" t="s">
        <v>45</v>
      </c>
      <c r="N1289" s="7" t="s">
        <v>47</v>
      </c>
      <c r="O1289" s="7">
        <v>10</v>
      </c>
      <c r="P1289" s="7" t="s">
        <v>105</v>
      </c>
      <c r="Q1289" s="7">
        <v>86101</v>
      </c>
      <c r="S1289" s="7" t="s">
        <v>615</v>
      </c>
      <c r="T1289" s="7">
        <v>20081124</v>
      </c>
      <c r="U1289" s="7">
        <v>3282</v>
      </c>
      <c r="V1289" s="7">
        <v>202306</v>
      </c>
      <c r="W1289" s="7">
        <v>2022</v>
      </c>
      <c r="X1289" s="7">
        <v>951144899</v>
      </c>
      <c r="Y1289" s="7">
        <v>813148304</v>
      </c>
      <c r="Z1289" s="7">
        <v>169613807</v>
      </c>
    </row>
    <row r="1290" spans="1:26" ht="16.5" customHeight="1">
      <c r="A1290" s="7">
        <v>21138</v>
      </c>
      <c r="B1290" s="7" t="s">
        <v>104</v>
      </c>
      <c r="C1290" s="8">
        <v>3128519923</v>
      </c>
      <c r="D1290" s="7">
        <v>3182089</v>
      </c>
      <c r="E1290" s="12">
        <v>1801110276972</v>
      </c>
      <c r="F1290" s="12">
        <f>COUNTIF(E$1290,E1290)</f>
        <v>1</v>
      </c>
      <c r="G1290" s="7" t="s">
        <v>32988</v>
      </c>
      <c r="H1290" s="7" t="s">
        <v>5543</v>
      </c>
      <c r="I1290" s="7" t="s">
        <v>38259</v>
      </c>
      <c r="J1290" s="7" t="s">
        <v>38260</v>
      </c>
      <c r="K1290" s="7" t="s">
        <v>38261</v>
      </c>
      <c r="L1290" s="7" t="s">
        <v>65</v>
      </c>
      <c r="N1290" s="7" t="s">
        <v>60</v>
      </c>
      <c r="O1290" s="7">
        <v>10</v>
      </c>
      <c r="P1290" s="7" t="s">
        <v>33076</v>
      </c>
      <c r="Q1290" s="7">
        <v>28302</v>
      </c>
      <c r="S1290" s="7" t="s">
        <v>38262</v>
      </c>
      <c r="T1290" s="7">
        <v>19990125</v>
      </c>
      <c r="U1290" s="7">
        <v>79</v>
      </c>
      <c r="V1290" s="7">
        <v>202304</v>
      </c>
      <c r="W1290" s="7">
        <v>2022</v>
      </c>
      <c r="X1290" s="7">
        <v>52159204</v>
      </c>
      <c r="Y1290" s="7">
        <v>62214879</v>
      </c>
      <c r="Z1290" s="7">
        <v>931200</v>
      </c>
    </row>
    <row r="1291" spans="1:26" ht="16.5" customHeight="1">
      <c r="A1291" s="7">
        <v>21908</v>
      </c>
      <c r="B1291" s="7" t="s">
        <v>104</v>
      </c>
      <c r="C1291" s="8">
        <v>6218502419</v>
      </c>
      <c r="D1291" s="7">
        <v>2587319</v>
      </c>
      <c r="E1291" s="12">
        <v>1801110108711</v>
      </c>
      <c r="F1291" s="12">
        <f>COUNTIF(E$1291,E1291)</f>
        <v>1</v>
      </c>
      <c r="G1291" s="7" t="s">
        <v>32843</v>
      </c>
      <c r="H1291" s="7" t="s">
        <v>2749</v>
      </c>
      <c r="I1291" s="7" t="s">
        <v>2750</v>
      </c>
      <c r="J1291" s="7" t="s">
        <v>38263</v>
      </c>
      <c r="K1291" s="7" t="s">
        <v>38264</v>
      </c>
      <c r="L1291" s="7" t="s">
        <v>52</v>
      </c>
      <c r="N1291" s="7" t="s">
        <v>60</v>
      </c>
      <c r="O1291" s="7">
        <v>10</v>
      </c>
      <c r="P1291" s="7" t="s">
        <v>33076</v>
      </c>
      <c r="Q1291" s="7">
        <v>22110</v>
      </c>
      <c r="S1291" s="7" t="s">
        <v>38265</v>
      </c>
      <c r="T1291" s="7">
        <v>19910701</v>
      </c>
      <c r="U1291" s="7">
        <v>525</v>
      </c>
      <c r="V1291" s="7">
        <v>202204</v>
      </c>
    </row>
    <row r="1292" spans="1:26" ht="16.5" customHeight="1">
      <c r="A1292" s="7">
        <v>20883</v>
      </c>
      <c r="B1292" s="7" t="s">
        <v>104</v>
      </c>
      <c r="C1292" s="8">
        <v>5108507638</v>
      </c>
      <c r="D1292" s="7">
        <v>6437767</v>
      </c>
      <c r="E1292" s="12">
        <v>1801110071728</v>
      </c>
      <c r="F1292" s="12">
        <f>COUNTIF(E$1292,E1292)</f>
        <v>1</v>
      </c>
      <c r="G1292" s="7" t="s">
        <v>38266</v>
      </c>
      <c r="H1292" s="7" t="s">
        <v>4364</v>
      </c>
      <c r="I1292" s="7" t="s">
        <v>38267</v>
      </c>
      <c r="J1292" s="7" t="s">
        <v>38268</v>
      </c>
      <c r="K1292" s="7" t="s">
        <v>38269</v>
      </c>
      <c r="L1292" s="7" t="s">
        <v>65</v>
      </c>
      <c r="N1292" s="7" t="s">
        <v>60</v>
      </c>
      <c r="O1292" s="7">
        <v>10</v>
      </c>
      <c r="P1292" s="7" t="s">
        <v>33076</v>
      </c>
      <c r="Q1292" s="7">
        <v>26220</v>
      </c>
      <c r="S1292" s="7" t="s">
        <v>38270</v>
      </c>
      <c r="T1292" s="7">
        <v>19731201</v>
      </c>
      <c r="U1292" s="7">
        <v>102</v>
      </c>
      <c r="V1292" s="7">
        <v>202306</v>
      </c>
      <c r="W1292" s="7">
        <v>2022</v>
      </c>
      <c r="X1292" s="7">
        <v>26812417</v>
      </c>
      <c r="Y1292" s="7">
        <v>30505740</v>
      </c>
      <c r="Z1292" s="7">
        <v>2188260</v>
      </c>
    </row>
    <row r="1293" spans="1:26" ht="16.5" customHeight="1">
      <c r="A1293" s="7">
        <v>21476</v>
      </c>
      <c r="B1293" s="7" t="s">
        <v>104</v>
      </c>
      <c r="C1293" s="8">
        <v>6208501853</v>
      </c>
      <c r="D1293" s="7">
        <v>3179069</v>
      </c>
      <c r="E1293" s="12">
        <v>1801110068717</v>
      </c>
      <c r="F1293" s="12">
        <f>COUNTIF(E$1293,E1293)</f>
        <v>1</v>
      </c>
      <c r="G1293" s="7" t="s">
        <v>38271</v>
      </c>
      <c r="H1293" s="7" t="s">
        <v>38272</v>
      </c>
      <c r="I1293" s="7" t="s">
        <v>6596</v>
      </c>
      <c r="J1293" s="7" t="s">
        <v>38273</v>
      </c>
      <c r="K1293" s="7" t="s">
        <v>38274</v>
      </c>
      <c r="L1293" s="7" t="s">
        <v>65</v>
      </c>
      <c r="N1293" s="7" t="s">
        <v>60</v>
      </c>
      <c r="O1293" s="7">
        <v>10</v>
      </c>
      <c r="P1293" s="7" t="s">
        <v>33076</v>
      </c>
      <c r="Q1293" s="7">
        <v>30320</v>
      </c>
      <c r="S1293" s="7" t="s">
        <v>33581</v>
      </c>
      <c r="T1293" s="7">
        <v>19860829</v>
      </c>
      <c r="U1293" s="7">
        <v>150</v>
      </c>
      <c r="V1293" s="7">
        <v>200809</v>
      </c>
    </row>
    <row r="1294" spans="1:26" ht="16.5" customHeight="1">
      <c r="A1294" s="7">
        <v>21139</v>
      </c>
      <c r="B1294" s="7" t="s">
        <v>104</v>
      </c>
      <c r="C1294" s="8">
        <v>5138500707</v>
      </c>
      <c r="D1294" s="7">
        <v>3180964</v>
      </c>
      <c r="E1294" s="12">
        <v>1801110035584</v>
      </c>
      <c r="F1294" s="12">
        <f>COUNTIF(E$1294,E1294)</f>
        <v>1</v>
      </c>
      <c r="G1294" s="7" t="s">
        <v>38275</v>
      </c>
      <c r="H1294" s="7" t="s">
        <v>4860</v>
      </c>
      <c r="I1294" s="7" t="s">
        <v>38276</v>
      </c>
      <c r="J1294" s="7" t="s">
        <v>4861</v>
      </c>
      <c r="K1294" s="7" t="s">
        <v>38277</v>
      </c>
      <c r="L1294" s="7" t="s">
        <v>65</v>
      </c>
      <c r="N1294" s="7" t="s">
        <v>60</v>
      </c>
      <c r="O1294" s="7">
        <v>10</v>
      </c>
      <c r="P1294" s="7" t="s">
        <v>33076</v>
      </c>
      <c r="Q1294" s="7">
        <v>28303</v>
      </c>
      <c r="S1294" s="7" t="s">
        <v>38278</v>
      </c>
      <c r="T1294" s="7">
        <v>19800101</v>
      </c>
      <c r="U1294" s="7">
        <v>177</v>
      </c>
      <c r="V1294" s="7">
        <v>202304</v>
      </c>
      <c r="W1294" s="7">
        <v>2022</v>
      </c>
      <c r="X1294" s="7">
        <v>95435695</v>
      </c>
      <c r="Y1294" s="7">
        <v>185116385</v>
      </c>
      <c r="Z1294" s="7">
        <v>500000</v>
      </c>
    </row>
    <row r="1295" spans="1:26" ht="16.5" customHeight="1">
      <c r="A1295" s="7">
        <v>23268</v>
      </c>
      <c r="B1295" s="7" t="s">
        <v>104</v>
      </c>
      <c r="C1295" s="8">
        <v>1338505786</v>
      </c>
      <c r="D1295" s="7">
        <v>2519066</v>
      </c>
      <c r="E1295" s="12">
        <v>1801110000230</v>
      </c>
      <c r="F1295" s="12">
        <f>COUNTIF(E$1295,E1295)</f>
        <v>1</v>
      </c>
      <c r="G1295" s="7" t="s">
        <v>32698</v>
      </c>
      <c r="H1295" s="7" t="s">
        <v>29486</v>
      </c>
      <c r="I1295" s="7" t="s">
        <v>38279</v>
      </c>
      <c r="J1295" s="7" t="s">
        <v>38280</v>
      </c>
      <c r="K1295" s="7" t="s">
        <v>38281</v>
      </c>
      <c r="L1295" s="7" t="s">
        <v>52</v>
      </c>
      <c r="N1295" s="7" t="s">
        <v>156</v>
      </c>
      <c r="O1295" s="7">
        <v>10</v>
      </c>
      <c r="P1295" s="7" t="s">
        <v>33076</v>
      </c>
      <c r="Q1295" s="7">
        <v>10210</v>
      </c>
      <c r="S1295" s="7" t="s">
        <v>38282</v>
      </c>
      <c r="T1295" s="7">
        <v>19630314</v>
      </c>
      <c r="U1295" s="7">
        <v>702</v>
      </c>
      <c r="V1295" s="7">
        <v>202212</v>
      </c>
      <c r="W1295" s="7">
        <v>2022</v>
      </c>
      <c r="X1295" s="7">
        <v>292150981</v>
      </c>
      <c r="Y1295" s="7">
        <v>234918896</v>
      </c>
      <c r="Z1295" s="7">
        <v>31047575</v>
      </c>
    </row>
    <row r="1296" spans="1:26" ht="16.5" customHeight="1">
      <c r="A1296" s="7">
        <v>20554</v>
      </c>
      <c r="B1296" s="7" t="s">
        <v>104</v>
      </c>
      <c r="C1296" s="8">
        <v>6208501396</v>
      </c>
      <c r="D1296" s="7">
        <v>2586543</v>
      </c>
      <c r="E1296" s="12">
        <v>1753110001322</v>
      </c>
      <c r="F1296" s="12">
        <f>COUNTIF(E$1296,E1296)</f>
        <v>1</v>
      </c>
      <c r="G1296" s="7" t="s">
        <v>38283</v>
      </c>
      <c r="H1296" s="7" t="s">
        <v>38284</v>
      </c>
      <c r="I1296" s="7" t="s">
        <v>2798</v>
      </c>
      <c r="J1296" s="7" t="s">
        <v>38285</v>
      </c>
      <c r="K1296" s="7" t="s">
        <v>38286</v>
      </c>
      <c r="L1296" s="7" t="s">
        <v>52</v>
      </c>
      <c r="N1296" s="7" t="s">
        <v>60</v>
      </c>
      <c r="O1296" s="7">
        <v>10</v>
      </c>
      <c r="P1296" s="7" t="s">
        <v>33076</v>
      </c>
      <c r="Q1296" s="7">
        <v>22249</v>
      </c>
      <c r="S1296" s="7" t="s">
        <v>38287</v>
      </c>
      <c r="T1296" s="7">
        <v>19881012</v>
      </c>
      <c r="U1296" s="7">
        <v>330</v>
      </c>
      <c r="V1296" s="7">
        <v>200810</v>
      </c>
    </row>
    <row r="1297" spans="1:26" ht="16.5" customHeight="1">
      <c r="A1297" s="7">
        <v>24568</v>
      </c>
      <c r="B1297" s="7" t="s">
        <v>104</v>
      </c>
      <c r="C1297" s="8">
        <v>5148280611</v>
      </c>
      <c r="D1297" s="7">
        <v>4338755</v>
      </c>
      <c r="E1297" s="12">
        <v>1742220002867</v>
      </c>
      <c r="F1297" s="12">
        <f>COUNTIF(E$1297,E1297)</f>
        <v>1</v>
      </c>
      <c r="G1297" s="7" t="s">
        <v>38288</v>
      </c>
      <c r="H1297" s="7" t="s">
        <v>38289</v>
      </c>
      <c r="I1297" s="7" t="s">
        <v>3546</v>
      </c>
      <c r="J1297" s="7" t="s">
        <v>38290</v>
      </c>
      <c r="K1297" s="7" t="s">
        <v>38291</v>
      </c>
      <c r="L1297" s="7" t="s">
        <v>45</v>
      </c>
      <c r="N1297" s="7" t="s">
        <v>47</v>
      </c>
      <c r="O1297" s="7">
        <v>10</v>
      </c>
      <c r="P1297" s="7" t="s">
        <v>363</v>
      </c>
      <c r="Q1297" s="7">
        <v>70129</v>
      </c>
      <c r="S1297" s="7" t="s">
        <v>38215</v>
      </c>
      <c r="T1297" s="7">
        <v>20150701</v>
      </c>
      <c r="U1297" s="7">
        <v>166</v>
      </c>
      <c r="V1297" s="7">
        <v>202203</v>
      </c>
    </row>
    <row r="1298" spans="1:26" ht="16.5" customHeight="1">
      <c r="A1298" s="7">
        <v>20903</v>
      </c>
      <c r="B1298" s="7" t="s">
        <v>104</v>
      </c>
      <c r="C1298" s="8">
        <v>6098540922</v>
      </c>
      <c r="D1298" s="7">
        <v>4219588</v>
      </c>
      <c r="E1298" s="12">
        <v>1701110463521</v>
      </c>
      <c r="F1298" s="12">
        <f>COUNTIF(E$1298,E1298)</f>
        <v>1</v>
      </c>
      <c r="G1298" s="7" t="s">
        <v>38292</v>
      </c>
      <c r="H1298" s="7" t="s">
        <v>4589</v>
      </c>
      <c r="I1298" s="7" t="s">
        <v>38293</v>
      </c>
      <c r="J1298" s="7" t="s">
        <v>5328</v>
      </c>
      <c r="K1298" s="7" t="s">
        <v>38294</v>
      </c>
      <c r="L1298" s="7" t="s">
        <v>65</v>
      </c>
      <c r="N1298" s="7" t="s">
        <v>60</v>
      </c>
      <c r="O1298" s="7">
        <v>10</v>
      </c>
      <c r="P1298" s="7" t="s">
        <v>33076</v>
      </c>
      <c r="Q1298" s="7">
        <v>26290</v>
      </c>
      <c r="S1298" s="7" t="s">
        <v>38295</v>
      </c>
      <c r="T1298" s="7">
        <v>20130423</v>
      </c>
      <c r="U1298" s="7">
        <v>90</v>
      </c>
      <c r="V1298" s="7">
        <v>202304</v>
      </c>
      <c r="W1298" s="7">
        <v>2022</v>
      </c>
      <c r="X1298" s="7">
        <v>51159899</v>
      </c>
      <c r="Y1298" s="7">
        <v>43210601</v>
      </c>
      <c r="Z1298" s="7">
        <v>2375000</v>
      </c>
    </row>
    <row r="1299" spans="1:26" ht="16.5" customHeight="1">
      <c r="A1299" s="7">
        <v>21045</v>
      </c>
      <c r="B1299" s="7" t="s">
        <v>104</v>
      </c>
      <c r="C1299" s="8">
        <v>2148537762</v>
      </c>
      <c r="D1299" s="7">
        <v>7337402</v>
      </c>
      <c r="E1299" s="12">
        <v>1701110213231</v>
      </c>
      <c r="F1299" s="12">
        <f>COUNTIF(E$1299,E1299)</f>
        <v>1</v>
      </c>
      <c r="G1299" s="7" t="s">
        <v>38296</v>
      </c>
      <c r="H1299" s="7" t="s">
        <v>5082</v>
      </c>
      <c r="I1299" s="7" t="s">
        <v>38297</v>
      </c>
      <c r="J1299" s="7" t="s">
        <v>38298</v>
      </c>
      <c r="K1299" s="7" t="s">
        <v>38299</v>
      </c>
      <c r="L1299" s="7" t="s">
        <v>52</v>
      </c>
      <c r="N1299" s="7" t="s">
        <v>60</v>
      </c>
      <c r="O1299" s="7">
        <v>10</v>
      </c>
      <c r="P1299" s="7" t="s">
        <v>33076</v>
      </c>
      <c r="Q1299" s="7">
        <v>27191</v>
      </c>
      <c r="S1299" s="7" t="s">
        <v>38300</v>
      </c>
      <c r="T1299" s="7">
        <v>20020103</v>
      </c>
      <c r="U1299" s="7">
        <v>155</v>
      </c>
      <c r="V1299" s="7">
        <v>202212</v>
      </c>
      <c r="W1299" s="7">
        <v>2022</v>
      </c>
      <c r="X1299" s="7">
        <v>211977658</v>
      </c>
      <c r="Y1299" s="7">
        <v>290699262</v>
      </c>
      <c r="Z1299" s="7">
        <v>5715140</v>
      </c>
    </row>
    <row r="1300" spans="1:26" ht="16.5" customHeight="1">
      <c r="A1300" s="7">
        <v>20602</v>
      </c>
      <c r="B1300" s="7" t="s">
        <v>104</v>
      </c>
      <c r="C1300" s="8">
        <v>5068511002</v>
      </c>
      <c r="D1300" s="7">
        <v>2570439</v>
      </c>
      <c r="E1300" s="12">
        <v>1701110176489</v>
      </c>
      <c r="F1300" s="12">
        <f>COUNTIF(E$1300,E1300)</f>
        <v>1</v>
      </c>
      <c r="G1300" s="7" t="s">
        <v>32745</v>
      </c>
      <c r="H1300" s="7" t="s">
        <v>16480</v>
      </c>
      <c r="I1300" s="7" t="s">
        <v>38301</v>
      </c>
      <c r="J1300" s="7" t="s">
        <v>38302</v>
      </c>
      <c r="K1300" s="7" t="s">
        <v>38303</v>
      </c>
      <c r="L1300" s="7" t="s">
        <v>52</v>
      </c>
      <c r="N1300" s="7" t="s">
        <v>156</v>
      </c>
      <c r="O1300" s="7">
        <v>10</v>
      </c>
      <c r="P1300" s="7" t="s">
        <v>33076</v>
      </c>
      <c r="Q1300" s="7">
        <v>23222</v>
      </c>
      <c r="S1300" s="7" t="s">
        <v>33356</v>
      </c>
      <c r="T1300" s="7">
        <v>20000630</v>
      </c>
      <c r="U1300" s="7">
        <v>313</v>
      </c>
      <c r="V1300" s="7">
        <v>202212</v>
      </c>
      <c r="W1300" s="7">
        <v>2022</v>
      </c>
      <c r="X1300" s="7">
        <v>125640564</v>
      </c>
      <c r="Y1300" s="7">
        <v>175414089</v>
      </c>
      <c r="Z1300" s="7">
        <v>21000000</v>
      </c>
    </row>
    <row r="1301" spans="1:26" ht="16.5" customHeight="1">
      <c r="A1301" s="7">
        <v>20549</v>
      </c>
      <c r="B1301" s="7" t="s">
        <v>104</v>
      </c>
      <c r="C1301" s="8">
        <v>6158536175</v>
      </c>
      <c r="D1301" s="7">
        <v>8238293</v>
      </c>
      <c r="E1301" s="12">
        <v>1701110096546</v>
      </c>
      <c r="F1301" s="12">
        <f>COUNTIF(E$1301,E1301)</f>
        <v>1</v>
      </c>
      <c r="G1301" s="7" t="s">
        <v>38304</v>
      </c>
      <c r="H1301" s="7" t="s">
        <v>3979</v>
      </c>
      <c r="I1301" s="7" t="s">
        <v>38305</v>
      </c>
      <c r="J1301" s="7" t="s">
        <v>3980</v>
      </c>
      <c r="K1301" s="7" t="s">
        <v>38306</v>
      </c>
      <c r="L1301" s="7" t="s">
        <v>65</v>
      </c>
      <c r="N1301" s="7" t="s">
        <v>60</v>
      </c>
      <c r="O1301" s="7">
        <v>10</v>
      </c>
      <c r="P1301" s="7" t="s">
        <v>33076</v>
      </c>
      <c r="Q1301" s="7">
        <v>25914</v>
      </c>
      <c r="S1301" s="7" t="s">
        <v>38307</v>
      </c>
      <c r="T1301" s="7">
        <v>19960101</v>
      </c>
      <c r="U1301" s="7">
        <v>254</v>
      </c>
      <c r="V1301" s="7">
        <v>202305</v>
      </c>
      <c r="W1301" s="7">
        <v>2022</v>
      </c>
      <c r="X1301" s="7">
        <v>83077946</v>
      </c>
      <c r="Y1301" s="7">
        <v>132870411</v>
      </c>
      <c r="Z1301" s="7">
        <v>2920000</v>
      </c>
    </row>
    <row r="1302" spans="1:26" ht="16.5" customHeight="1">
      <c r="A1302" s="7">
        <v>21554</v>
      </c>
      <c r="B1302" s="7" t="s">
        <v>104</v>
      </c>
      <c r="C1302" s="8">
        <v>3128512274</v>
      </c>
      <c r="D1302" s="7">
        <v>2554644</v>
      </c>
      <c r="E1302" s="12">
        <v>1701110091801</v>
      </c>
      <c r="F1302" s="12">
        <f>COUNTIF(E$1302,E1302)</f>
        <v>1</v>
      </c>
      <c r="G1302" s="7" t="s">
        <v>6869</v>
      </c>
      <c r="H1302" s="7" t="s">
        <v>6867</v>
      </c>
      <c r="I1302" s="7" t="s">
        <v>38244</v>
      </c>
      <c r="J1302" s="7" t="s">
        <v>38308</v>
      </c>
      <c r="K1302" s="7" t="s">
        <v>6868</v>
      </c>
      <c r="L1302" s="7" t="s">
        <v>52</v>
      </c>
      <c r="N1302" s="7" t="s">
        <v>60</v>
      </c>
      <c r="O1302" s="7">
        <v>10</v>
      </c>
      <c r="P1302" s="7" t="s">
        <v>33076</v>
      </c>
      <c r="Q1302" s="7">
        <v>30320</v>
      </c>
      <c r="S1302" s="7" t="s">
        <v>33581</v>
      </c>
      <c r="T1302" s="7">
        <v>19951026</v>
      </c>
      <c r="U1302" s="7">
        <v>280</v>
      </c>
      <c r="V1302" s="7">
        <v>201906</v>
      </c>
    </row>
    <row r="1303" spans="1:26" ht="16.5" customHeight="1">
      <c r="A1303" s="7">
        <v>21549</v>
      </c>
      <c r="B1303" s="7" t="s">
        <v>104</v>
      </c>
      <c r="C1303" s="8">
        <v>5158501717</v>
      </c>
      <c r="D1303" s="7">
        <v>3177648</v>
      </c>
      <c r="E1303" s="12">
        <v>1701110000034</v>
      </c>
      <c r="F1303" s="12">
        <f>COUNTIF(E$1303,E1303)</f>
        <v>1</v>
      </c>
      <c r="G1303" s="7" t="s">
        <v>38309</v>
      </c>
      <c r="H1303" s="7" t="s">
        <v>38310</v>
      </c>
      <c r="I1303" s="7" t="s">
        <v>2787</v>
      </c>
      <c r="J1303" s="7" t="s">
        <v>38311</v>
      </c>
      <c r="K1303" s="7" t="s">
        <v>38312</v>
      </c>
      <c r="L1303" s="7" t="s">
        <v>52</v>
      </c>
      <c r="N1303" s="7" t="s">
        <v>156</v>
      </c>
      <c r="O1303" s="7">
        <v>10</v>
      </c>
      <c r="P1303" s="7" t="s">
        <v>33076</v>
      </c>
      <c r="Q1303" s="7">
        <v>30399</v>
      </c>
      <c r="S1303" s="7" t="s">
        <v>7553</v>
      </c>
      <c r="T1303" s="7">
        <v>19950203</v>
      </c>
      <c r="U1303" s="7">
        <v>2193</v>
      </c>
      <c r="V1303" s="7">
        <v>202207</v>
      </c>
      <c r="W1303" s="7">
        <v>2022</v>
      </c>
      <c r="X1303" s="7">
        <v>2351608869</v>
      </c>
      <c r="Y1303" s="7">
        <v>1914532174</v>
      </c>
      <c r="Z1303" s="7">
        <v>23224260</v>
      </c>
    </row>
    <row r="1304" spans="1:26" ht="16.5" customHeight="1">
      <c r="A1304" s="7">
        <v>21551</v>
      </c>
      <c r="B1304" s="7" t="s">
        <v>104</v>
      </c>
      <c r="C1304" s="8">
        <v>3128533662</v>
      </c>
      <c r="D1304" s="7">
        <v>3182139</v>
      </c>
      <c r="E1304" s="12">
        <v>1648110008529</v>
      </c>
      <c r="F1304" s="12">
        <f>COUNTIF(E$1304,E1304)</f>
        <v>1</v>
      </c>
      <c r="G1304" s="7" t="s">
        <v>32958</v>
      </c>
      <c r="H1304" s="7" t="s">
        <v>6837</v>
      </c>
      <c r="I1304" s="7" t="s">
        <v>6596</v>
      </c>
      <c r="J1304" s="7" t="s">
        <v>38313</v>
      </c>
      <c r="K1304" s="7" t="s">
        <v>38314</v>
      </c>
      <c r="L1304" s="7" t="s">
        <v>52</v>
      </c>
      <c r="N1304" s="7" t="s">
        <v>60</v>
      </c>
      <c r="O1304" s="7">
        <v>10</v>
      </c>
      <c r="P1304" s="7" t="s">
        <v>33076</v>
      </c>
      <c r="Q1304" s="7">
        <v>30320</v>
      </c>
      <c r="S1304" s="7" t="s">
        <v>33581</v>
      </c>
      <c r="T1304" s="7">
        <v>19950815</v>
      </c>
      <c r="U1304" s="7">
        <v>343</v>
      </c>
      <c r="V1304" s="7">
        <v>201903</v>
      </c>
    </row>
    <row r="1305" spans="1:26" ht="16.5" customHeight="1">
      <c r="A1305" s="7">
        <v>21133</v>
      </c>
      <c r="B1305" s="7" t="s">
        <v>104</v>
      </c>
      <c r="C1305" s="8">
        <v>1988501341</v>
      </c>
      <c r="D1305" s="7">
        <v>9678180</v>
      </c>
      <c r="E1305" s="12">
        <v>1615110269609</v>
      </c>
      <c r="F1305" s="12">
        <f>COUNTIF(E$1305,E1305)</f>
        <v>1</v>
      </c>
      <c r="G1305" s="7" t="s">
        <v>38315</v>
      </c>
      <c r="H1305" s="7" t="s">
        <v>6660</v>
      </c>
      <c r="I1305" s="7" t="s">
        <v>38316</v>
      </c>
      <c r="J1305" s="7" t="s">
        <v>38317</v>
      </c>
      <c r="K1305" s="7" t="s">
        <v>38318</v>
      </c>
      <c r="L1305" s="7" t="s">
        <v>63</v>
      </c>
      <c r="N1305" s="7" t="s">
        <v>60</v>
      </c>
      <c r="O1305" s="7">
        <v>10</v>
      </c>
      <c r="P1305" s="7" t="s">
        <v>33076</v>
      </c>
      <c r="Q1305" s="7">
        <v>28909</v>
      </c>
      <c r="S1305" s="7" t="s">
        <v>38319</v>
      </c>
      <c r="T1305" s="7">
        <v>20200401</v>
      </c>
      <c r="U1305" s="7">
        <v>900</v>
      </c>
      <c r="V1305" s="7">
        <v>202206</v>
      </c>
    </row>
    <row r="1306" spans="1:26" ht="16.5" customHeight="1">
      <c r="A1306" s="7">
        <v>24294</v>
      </c>
      <c r="B1306" s="7" t="s">
        <v>104</v>
      </c>
      <c r="C1306" s="8">
        <v>3148216066</v>
      </c>
      <c r="D1306" s="7">
        <v>6505145</v>
      </c>
      <c r="E1306" s="12">
        <v>1601710006707</v>
      </c>
      <c r="F1306" s="12">
        <f>COUNTIF(E$1306,E1306)</f>
        <v>1</v>
      </c>
      <c r="G1306" s="7" t="s">
        <v>38320</v>
      </c>
      <c r="H1306" s="7" t="s">
        <v>38321</v>
      </c>
      <c r="I1306" s="7" t="s">
        <v>35732</v>
      </c>
      <c r="J1306" s="7" t="s">
        <v>38322</v>
      </c>
      <c r="K1306" s="7" t="s">
        <v>38323</v>
      </c>
      <c r="L1306" s="7" t="s">
        <v>45</v>
      </c>
      <c r="N1306" s="7" t="s">
        <v>47</v>
      </c>
      <c r="O1306" s="7">
        <v>10</v>
      </c>
      <c r="P1306" s="7" t="s">
        <v>363</v>
      </c>
      <c r="Q1306" s="7">
        <v>70119</v>
      </c>
      <c r="S1306" s="7" t="s">
        <v>35732</v>
      </c>
      <c r="T1306" s="7">
        <v>20120809</v>
      </c>
      <c r="U1306" s="7">
        <v>56</v>
      </c>
      <c r="V1306" s="7">
        <v>202203</v>
      </c>
      <c r="W1306" s="7">
        <v>2022</v>
      </c>
      <c r="X1306" s="7">
        <v>12137296</v>
      </c>
      <c r="Y1306" s="7">
        <v>4612352</v>
      </c>
      <c r="Z1306" s="7">
        <v>0</v>
      </c>
    </row>
    <row r="1307" spans="1:26" ht="16.5" customHeight="1">
      <c r="A1307" s="7">
        <v>24521</v>
      </c>
      <c r="B1307" s="7" t="s">
        <v>104</v>
      </c>
      <c r="C1307" s="8">
        <v>3148207932</v>
      </c>
      <c r="D1307" s="7">
        <v>3328440</v>
      </c>
      <c r="E1307" s="12">
        <v>1601710000163</v>
      </c>
      <c r="F1307" s="12">
        <f>COUNTIF(E$1307,E1307)</f>
        <v>1</v>
      </c>
      <c r="G1307" s="7" t="s">
        <v>38324</v>
      </c>
      <c r="H1307" s="7" t="s">
        <v>1232</v>
      </c>
      <c r="I1307" s="7" t="s">
        <v>38325</v>
      </c>
      <c r="J1307" s="7" t="s">
        <v>38326</v>
      </c>
      <c r="K1307" s="7" t="s">
        <v>38327</v>
      </c>
      <c r="L1307" s="7" t="s">
        <v>45</v>
      </c>
      <c r="N1307" s="7" t="s">
        <v>47</v>
      </c>
      <c r="O1307" s="7">
        <v>10</v>
      </c>
      <c r="P1307" s="7" t="s">
        <v>363</v>
      </c>
      <c r="Q1307" s="7">
        <v>70113</v>
      </c>
      <c r="S1307" s="7" t="s">
        <v>14645</v>
      </c>
      <c r="T1307" s="7">
        <v>20020101</v>
      </c>
      <c r="U1307" s="7">
        <v>345</v>
      </c>
      <c r="V1307" s="7">
        <v>202203</v>
      </c>
      <c r="W1307" s="7">
        <v>2022</v>
      </c>
      <c r="X1307" s="7">
        <v>85250330</v>
      </c>
      <c r="Y1307" s="7">
        <v>146968714</v>
      </c>
      <c r="Z1307" s="7">
        <v>0</v>
      </c>
    </row>
    <row r="1308" spans="1:26" ht="16.5" customHeight="1">
      <c r="A1308" s="7">
        <v>24547</v>
      </c>
      <c r="B1308" s="7" t="s">
        <v>104</v>
      </c>
      <c r="C1308" s="8">
        <v>6148202934</v>
      </c>
      <c r="D1308" s="7">
        <v>8859511</v>
      </c>
      <c r="E1308" s="12">
        <v>1601220006742</v>
      </c>
      <c r="F1308" s="12">
        <f>COUNTIF(E$1308,E1308)</f>
        <v>1</v>
      </c>
      <c r="G1308" s="7" t="s">
        <v>38328</v>
      </c>
      <c r="H1308" s="7" t="s">
        <v>38329</v>
      </c>
      <c r="I1308" s="7" t="s">
        <v>38330</v>
      </c>
      <c r="J1308" s="7" t="s">
        <v>38331</v>
      </c>
      <c r="K1308" s="7" t="s">
        <v>38332</v>
      </c>
      <c r="L1308" s="7" t="s">
        <v>45</v>
      </c>
      <c r="N1308" s="7" t="s">
        <v>47</v>
      </c>
      <c r="O1308" s="7">
        <v>10</v>
      </c>
      <c r="P1308" s="7" t="s">
        <v>363</v>
      </c>
      <c r="Q1308" s="7">
        <v>70209</v>
      </c>
      <c r="S1308" s="7" t="s">
        <v>1902</v>
      </c>
      <c r="T1308" s="7">
        <v>20190101</v>
      </c>
      <c r="U1308" s="7">
        <v>341</v>
      </c>
      <c r="V1308" s="7">
        <v>202203</v>
      </c>
      <c r="W1308" s="7">
        <v>2022</v>
      </c>
      <c r="X1308" s="7">
        <v>1569868270</v>
      </c>
      <c r="Y1308" s="7">
        <v>22211988</v>
      </c>
      <c r="Z1308" s="7">
        <v>13010797</v>
      </c>
    </row>
    <row r="1309" spans="1:26" ht="16.5" customHeight="1">
      <c r="A1309" s="7">
        <v>20361</v>
      </c>
      <c r="B1309" s="7" t="s">
        <v>104</v>
      </c>
      <c r="C1309" s="8">
        <v>6578501501</v>
      </c>
      <c r="D1309" s="7">
        <v>9665275</v>
      </c>
      <c r="E1309" s="12">
        <v>1601110471576</v>
      </c>
      <c r="F1309" s="12">
        <f>COUNTIF(E$1309,E1309)</f>
        <v>1</v>
      </c>
      <c r="G1309" s="7" t="s">
        <v>38333</v>
      </c>
      <c r="H1309" s="7" t="s">
        <v>1479</v>
      </c>
      <c r="I1309" s="7" t="s">
        <v>38334</v>
      </c>
      <c r="J1309" s="7" t="s">
        <v>38335</v>
      </c>
      <c r="K1309" s="7" t="s">
        <v>38336</v>
      </c>
      <c r="L1309" s="7" t="s">
        <v>65</v>
      </c>
      <c r="N1309" s="7" t="s">
        <v>60</v>
      </c>
      <c r="O1309" s="7">
        <v>10</v>
      </c>
      <c r="P1309" s="7" t="s">
        <v>33076</v>
      </c>
      <c r="Q1309" s="7">
        <v>20202</v>
      </c>
      <c r="S1309" s="7" t="s">
        <v>38337</v>
      </c>
      <c r="T1309" s="7">
        <v>20061227</v>
      </c>
      <c r="U1309" s="7">
        <v>78</v>
      </c>
      <c r="V1309" s="7">
        <v>202304</v>
      </c>
      <c r="W1309" s="7">
        <v>2022</v>
      </c>
      <c r="X1309" s="7">
        <v>42012996</v>
      </c>
      <c r="Y1309" s="7">
        <v>176695020</v>
      </c>
      <c r="Z1309" s="7">
        <v>1000000</v>
      </c>
    </row>
    <row r="1310" spans="1:26" ht="16.5" customHeight="1">
      <c r="A1310" s="7">
        <v>20547</v>
      </c>
      <c r="B1310" s="7" t="s">
        <v>104</v>
      </c>
      <c r="C1310" s="8">
        <v>5108505208</v>
      </c>
      <c r="D1310" s="7">
        <v>3180537</v>
      </c>
      <c r="E1310" s="12">
        <v>1545110002686</v>
      </c>
      <c r="F1310" s="12">
        <f>COUNTIF(E$1310,E1310)</f>
        <v>1</v>
      </c>
      <c r="G1310" s="7" t="s">
        <v>38338</v>
      </c>
      <c r="H1310" s="7" t="s">
        <v>3019</v>
      </c>
      <c r="I1310" s="7" t="s">
        <v>38339</v>
      </c>
      <c r="J1310" s="7" t="s">
        <v>38340</v>
      </c>
      <c r="K1310" s="7" t="s">
        <v>38341</v>
      </c>
      <c r="L1310" s="7" t="s">
        <v>52</v>
      </c>
      <c r="N1310" s="7" t="s">
        <v>60</v>
      </c>
      <c r="O1310" s="7">
        <v>10</v>
      </c>
      <c r="P1310" s="7" t="s">
        <v>33076</v>
      </c>
      <c r="Q1310" s="7">
        <v>22251</v>
      </c>
      <c r="S1310" s="7" t="s">
        <v>33334</v>
      </c>
      <c r="T1310" s="7">
        <v>20060101</v>
      </c>
      <c r="U1310" s="7">
        <v>35</v>
      </c>
      <c r="V1310" s="7">
        <v>202301</v>
      </c>
    </row>
    <row r="1311" spans="1:26" ht="16.5" customHeight="1">
      <c r="A1311" s="7">
        <v>24566</v>
      </c>
      <c r="B1311" s="7" t="s">
        <v>104</v>
      </c>
      <c r="C1311" s="8">
        <v>4398501354</v>
      </c>
      <c r="D1311" s="7">
        <v>11749392</v>
      </c>
      <c r="E1311" s="12">
        <v>1358110391523</v>
      </c>
      <c r="F1311" s="12">
        <f>COUNTIF(E$1311,E1311)</f>
        <v>1</v>
      </c>
      <c r="G1311" s="7" t="s">
        <v>38342</v>
      </c>
      <c r="H1311" s="7" t="s">
        <v>13332</v>
      </c>
      <c r="I1311" s="7" t="s">
        <v>38343</v>
      </c>
      <c r="J1311" s="7" t="s">
        <v>38344</v>
      </c>
      <c r="K1311" s="7" t="s">
        <v>38345</v>
      </c>
      <c r="L1311" s="7" t="s">
        <v>65</v>
      </c>
      <c r="N1311" s="7" t="s">
        <v>47</v>
      </c>
      <c r="O1311" s="7">
        <v>10</v>
      </c>
      <c r="P1311" s="7" t="s">
        <v>363</v>
      </c>
      <c r="Q1311" s="7">
        <v>71310</v>
      </c>
      <c r="S1311" s="7" t="s">
        <v>15027</v>
      </c>
      <c r="T1311" s="7">
        <v>20200427</v>
      </c>
      <c r="U1311" s="7">
        <v>76</v>
      </c>
      <c r="V1311" s="7">
        <v>202205</v>
      </c>
    </row>
    <row r="1312" spans="1:26" ht="16.5" customHeight="1">
      <c r="A1312" s="7">
        <v>21002</v>
      </c>
      <c r="B1312" s="7" t="s">
        <v>104</v>
      </c>
      <c r="C1312" s="8">
        <v>1238537277</v>
      </c>
      <c r="D1312" s="7">
        <v>3059729</v>
      </c>
      <c r="E1312" s="12">
        <v>1349110013457</v>
      </c>
      <c r="F1312" s="12">
        <f>COUNTIF(E$1312,E1312)</f>
        <v>1</v>
      </c>
      <c r="G1312" s="7" t="s">
        <v>38346</v>
      </c>
      <c r="H1312" s="7" t="s">
        <v>4306</v>
      </c>
      <c r="I1312" s="7" t="s">
        <v>38347</v>
      </c>
      <c r="J1312" s="7" t="s">
        <v>38348</v>
      </c>
      <c r="K1312" s="7" t="s">
        <v>38349</v>
      </c>
      <c r="L1312" s="7" t="s">
        <v>52</v>
      </c>
      <c r="N1312" s="7" t="s">
        <v>70</v>
      </c>
      <c r="O1312" s="7">
        <v>10</v>
      </c>
      <c r="P1312" s="7" t="s">
        <v>33076</v>
      </c>
      <c r="Q1312" s="7">
        <v>26322</v>
      </c>
      <c r="S1312" s="7" t="s">
        <v>38350</v>
      </c>
      <c r="T1312" s="7">
        <v>19980908</v>
      </c>
      <c r="U1312" s="7">
        <v>273</v>
      </c>
      <c r="V1312" s="7">
        <v>202301</v>
      </c>
      <c r="W1312" s="7">
        <v>2022</v>
      </c>
      <c r="X1312" s="7">
        <v>262404352</v>
      </c>
      <c r="Y1312" s="7">
        <v>364067899</v>
      </c>
      <c r="Z1312" s="7">
        <v>8358529</v>
      </c>
    </row>
    <row r="1313" spans="1:26" ht="16.5" customHeight="1">
      <c r="A1313" s="7">
        <v>20907</v>
      </c>
      <c r="B1313" s="7" t="s">
        <v>104</v>
      </c>
      <c r="C1313" s="8">
        <v>1248557451</v>
      </c>
      <c r="D1313" s="7">
        <v>3303328</v>
      </c>
      <c r="E1313" s="12">
        <v>1345110002375</v>
      </c>
      <c r="F1313" s="12">
        <f>COUNTIF(E$1313,E1313)</f>
        <v>1</v>
      </c>
      <c r="G1313" s="7" t="s">
        <v>38351</v>
      </c>
      <c r="H1313" s="7" t="s">
        <v>4631</v>
      </c>
      <c r="I1313" s="7" t="s">
        <v>38352</v>
      </c>
      <c r="J1313" s="7" t="s">
        <v>4633</v>
      </c>
      <c r="K1313" s="7" t="s">
        <v>38353</v>
      </c>
      <c r="L1313" s="7" t="s">
        <v>52</v>
      </c>
      <c r="N1313" s="7" t="s">
        <v>70</v>
      </c>
      <c r="O1313" s="7">
        <v>10</v>
      </c>
      <c r="P1313" s="7" t="s">
        <v>33076</v>
      </c>
      <c r="Q1313" s="7">
        <v>26299</v>
      </c>
      <c r="S1313" s="7" t="s">
        <v>33440</v>
      </c>
      <c r="T1313" s="7">
        <v>20080201</v>
      </c>
      <c r="U1313" s="7">
        <v>323</v>
      </c>
      <c r="V1313" s="7">
        <v>202012</v>
      </c>
      <c r="W1313" s="7">
        <v>2022</v>
      </c>
      <c r="X1313" s="7">
        <v>526651907</v>
      </c>
      <c r="Y1313" s="7">
        <v>347756233</v>
      </c>
      <c r="Z1313" s="7">
        <v>14554731</v>
      </c>
    </row>
    <row r="1314" spans="1:26" ht="16.5" customHeight="1">
      <c r="A1314" s="7">
        <v>21495</v>
      </c>
      <c r="B1314" s="7" t="s">
        <v>104</v>
      </c>
      <c r="C1314" s="8">
        <v>3128563282</v>
      </c>
      <c r="D1314" s="7">
        <v>5911587</v>
      </c>
      <c r="E1314" s="12">
        <v>1341110003058</v>
      </c>
      <c r="F1314" s="12">
        <f>COUNTIF(E$1314,E1314)</f>
        <v>1</v>
      </c>
      <c r="G1314" s="7" t="s">
        <v>7070</v>
      </c>
      <c r="H1314" s="7" t="s">
        <v>38354</v>
      </c>
      <c r="I1314" s="7" t="s">
        <v>38244</v>
      </c>
      <c r="J1314" s="7" t="s">
        <v>38355</v>
      </c>
      <c r="K1314" s="7" t="s">
        <v>7071</v>
      </c>
      <c r="L1314" s="7" t="s">
        <v>63</v>
      </c>
      <c r="N1314" s="7" t="s">
        <v>156</v>
      </c>
      <c r="O1314" s="7">
        <v>10</v>
      </c>
      <c r="P1314" s="7" t="s">
        <v>33076</v>
      </c>
      <c r="Q1314" s="7">
        <v>30390</v>
      </c>
      <c r="S1314" s="7" t="s">
        <v>33587</v>
      </c>
      <c r="T1314" s="7">
        <v>20140422</v>
      </c>
      <c r="U1314" s="7">
        <v>122</v>
      </c>
      <c r="V1314" s="7">
        <v>201912</v>
      </c>
    </row>
    <row r="1315" spans="1:26" ht="16.5" customHeight="1">
      <c r="A1315" s="7">
        <v>20777</v>
      </c>
      <c r="B1315" s="7" t="s">
        <v>104</v>
      </c>
      <c r="C1315" s="8">
        <v>3018508125</v>
      </c>
      <c r="D1315" s="7">
        <v>2951038</v>
      </c>
      <c r="E1315" s="12">
        <v>1311110004976</v>
      </c>
      <c r="F1315" s="12">
        <f>COUNTIF(E$1315,E1315)</f>
        <v>1</v>
      </c>
      <c r="G1315" s="7" t="s">
        <v>3940</v>
      </c>
      <c r="H1315" s="7" t="s">
        <v>3942</v>
      </c>
      <c r="I1315" s="7" t="s">
        <v>38356</v>
      </c>
      <c r="J1315" s="7" t="s">
        <v>38357</v>
      </c>
      <c r="K1315" s="7" t="s">
        <v>38358</v>
      </c>
      <c r="L1315" s="7" t="s">
        <v>52</v>
      </c>
      <c r="N1315" s="7" t="s">
        <v>60</v>
      </c>
      <c r="O1315" s="7">
        <v>10</v>
      </c>
      <c r="P1315" s="7" t="s">
        <v>33076</v>
      </c>
      <c r="Q1315" s="7">
        <v>25941</v>
      </c>
      <c r="S1315" s="7" t="s">
        <v>38359</v>
      </c>
      <c r="T1315" s="7">
        <v>19931105</v>
      </c>
      <c r="U1315" s="7">
        <v>347</v>
      </c>
      <c r="V1315" s="7">
        <v>202303</v>
      </c>
      <c r="W1315" s="7">
        <v>2022</v>
      </c>
      <c r="X1315" s="7">
        <v>192730126</v>
      </c>
      <c r="Y1315" s="7">
        <v>151809540</v>
      </c>
      <c r="Z1315" s="7">
        <v>3000000</v>
      </c>
    </row>
    <row r="1316" spans="1:26" ht="16.5" customHeight="1">
      <c r="A1316" s="7">
        <v>24554</v>
      </c>
      <c r="B1316" s="7" t="s">
        <v>104</v>
      </c>
      <c r="C1316" s="8">
        <v>1298210881</v>
      </c>
      <c r="D1316" s="7">
        <v>3757838</v>
      </c>
      <c r="E1316" s="12">
        <v>1301220001269</v>
      </c>
      <c r="F1316" s="12">
        <f>COUNTIF(E$1316,E1316)</f>
        <v>1</v>
      </c>
      <c r="G1316" s="7" t="s">
        <v>38360</v>
      </c>
      <c r="H1316" s="7" t="s">
        <v>38361</v>
      </c>
      <c r="I1316" s="7" t="s">
        <v>3546</v>
      </c>
      <c r="J1316" s="7" t="s">
        <v>38362</v>
      </c>
      <c r="K1316" s="7" t="s">
        <v>38363</v>
      </c>
      <c r="L1316" s="7" t="s">
        <v>45</v>
      </c>
      <c r="N1316" s="7" t="s">
        <v>47</v>
      </c>
      <c r="O1316" s="7">
        <v>10</v>
      </c>
      <c r="P1316" s="7" t="s">
        <v>363</v>
      </c>
      <c r="Q1316" s="7">
        <v>70112</v>
      </c>
      <c r="S1316" s="7" t="s">
        <v>35714</v>
      </c>
      <c r="T1316" s="7">
        <v>20100101</v>
      </c>
      <c r="U1316" s="7">
        <v>167</v>
      </c>
      <c r="V1316" s="7">
        <v>202305</v>
      </c>
      <c r="W1316" s="7">
        <v>2022</v>
      </c>
      <c r="X1316" s="7">
        <v>20975231</v>
      </c>
      <c r="Y1316" s="7">
        <v>23338955</v>
      </c>
      <c r="Z1316" s="7">
        <v>0</v>
      </c>
    </row>
    <row r="1317" spans="1:26" ht="16.5" customHeight="1">
      <c r="A1317" s="7">
        <v>21507</v>
      </c>
      <c r="B1317" s="7" t="s">
        <v>104</v>
      </c>
      <c r="C1317" s="8">
        <v>3128508450</v>
      </c>
      <c r="D1317" s="7">
        <v>2882056</v>
      </c>
      <c r="E1317" s="12">
        <v>1301110008052</v>
      </c>
      <c r="F1317" s="12">
        <f>COUNTIF(E$1317,E1317)</f>
        <v>1</v>
      </c>
      <c r="G1317" s="7" t="s">
        <v>6613</v>
      </c>
      <c r="H1317" s="7" t="s">
        <v>6615</v>
      </c>
      <c r="I1317" s="7" t="s">
        <v>2787</v>
      </c>
      <c r="J1317" s="7" t="s">
        <v>38364</v>
      </c>
      <c r="K1317" s="7" t="s">
        <v>38365</v>
      </c>
      <c r="L1317" s="7" t="s">
        <v>52</v>
      </c>
      <c r="N1317" s="7" t="s">
        <v>156</v>
      </c>
      <c r="O1317" s="7">
        <v>10</v>
      </c>
      <c r="P1317" s="7" t="s">
        <v>33076</v>
      </c>
      <c r="Q1317" s="7">
        <v>30310</v>
      </c>
      <c r="S1317" s="7" t="s">
        <v>6731</v>
      </c>
      <c r="T1317" s="7">
        <v>19941201</v>
      </c>
      <c r="U1317" s="7">
        <v>35</v>
      </c>
      <c r="V1317" s="7">
        <v>202302</v>
      </c>
    </row>
    <row r="1318" spans="1:26" ht="16.5" customHeight="1">
      <c r="A1318" s="7">
        <v>21052</v>
      </c>
      <c r="B1318" s="7" t="s">
        <v>104</v>
      </c>
      <c r="C1318" s="8">
        <v>3038503989</v>
      </c>
      <c r="D1318" s="7">
        <v>2551165</v>
      </c>
      <c r="E1318" s="12">
        <v>1243110020993</v>
      </c>
      <c r="F1318" s="12">
        <f>COUNTIF(E$1318,E1318)</f>
        <v>1</v>
      </c>
      <c r="G1318" s="7" t="s">
        <v>38366</v>
      </c>
      <c r="H1318" s="7" t="s">
        <v>7094</v>
      </c>
      <c r="I1318" s="7" t="s">
        <v>2798</v>
      </c>
      <c r="J1318" s="7" t="s">
        <v>38367</v>
      </c>
      <c r="K1318" s="7" t="s">
        <v>38368</v>
      </c>
      <c r="L1318" s="7" t="s">
        <v>65</v>
      </c>
      <c r="N1318" s="7" t="s">
        <v>60</v>
      </c>
      <c r="O1318" s="7">
        <v>10</v>
      </c>
      <c r="P1318" s="7" t="s">
        <v>33076</v>
      </c>
      <c r="Q1318" s="7">
        <v>27212</v>
      </c>
      <c r="S1318" s="7" t="s">
        <v>38369</v>
      </c>
      <c r="T1318" s="7">
        <v>19880121</v>
      </c>
      <c r="U1318" s="7">
        <v>107</v>
      </c>
      <c r="V1318" s="7">
        <v>201903</v>
      </c>
    </row>
    <row r="1319" spans="1:26" ht="16.5" customHeight="1">
      <c r="A1319" s="7">
        <v>20762</v>
      </c>
      <c r="B1319" s="7" t="s">
        <v>104</v>
      </c>
      <c r="C1319" s="8">
        <v>1398502400</v>
      </c>
      <c r="D1319" s="7">
        <v>2530159</v>
      </c>
      <c r="E1319" s="12">
        <v>1243110001068</v>
      </c>
      <c r="F1319" s="12">
        <f>COUNTIF(E$1319,E1319)</f>
        <v>1</v>
      </c>
      <c r="G1319" s="7" t="s">
        <v>38370</v>
      </c>
      <c r="H1319" s="7" t="s">
        <v>3948</v>
      </c>
      <c r="I1319" s="7" t="s">
        <v>2798</v>
      </c>
      <c r="J1319" s="7" t="s">
        <v>3949</v>
      </c>
      <c r="K1319" s="7" t="s">
        <v>38371</v>
      </c>
      <c r="L1319" s="7" t="s">
        <v>52</v>
      </c>
      <c r="N1319" s="7" t="s">
        <v>60</v>
      </c>
      <c r="O1319" s="7">
        <v>10</v>
      </c>
      <c r="P1319" s="7" t="s">
        <v>33076</v>
      </c>
      <c r="Q1319" s="7">
        <v>25941</v>
      </c>
      <c r="S1319" s="7" t="s">
        <v>38359</v>
      </c>
      <c r="T1319" s="7">
        <v>19900524</v>
      </c>
      <c r="U1319" s="7">
        <v>242</v>
      </c>
      <c r="V1319" s="7">
        <v>201912</v>
      </c>
    </row>
    <row r="1320" spans="1:26" ht="16.5" customHeight="1">
      <c r="A1320" s="7">
        <v>24772</v>
      </c>
      <c r="B1320" s="7" t="s">
        <v>104</v>
      </c>
      <c r="C1320" s="8">
        <v>1378209745</v>
      </c>
      <c r="D1320" s="7">
        <v>6423687</v>
      </c>
      <c r="E1320" s="12">
        <v>1241310002927</v>
      </c>
      <c r="F1320" s="12">
        <f>COUNTIF(E$1320,E1320)</f>
        <v>1</v>
      </c>
      <c r="G1320" s="7" t="s">
        <v>38372</v>
      </c>
      <c r="H1320" s="7" t="s">
        <v>2186</v>
      </c>
      <c r="I1320" s="7" t="s">
        <v>615</v>
      </c>
      <c r="J1320" s="7" t="s">
        <v>38373</v>
      </c>
      <c r="K1320" s="7" t="s">
        <v>38374</v>
      </c>
      <c r="L1320" s="7" t="s">
        <v>45</v>
      </c>
      <c r="N1320" s="7" t="s">
        <v>47</v>
      </c>
      <c r="O1320" s="7">
        <v>10</v>
      </c>
      <c r="P1320" s="7" t="s">
        <v>105</v>
      </c>
      <c r="Q1320" s="7">
        <v>86101</v>
      </c>
      <c r="S1320" s="7" t="s">
        <v>615</v>
      </c>
      <c r="T1320" s="7">
        <v>20140901</v>
      </c>
      <c r="U1320" s="7">
        <v>1281</v>
      </c>
      <c r="V1320" s="7">
        <v>202112</v>
      </c>
    </row>
    <row r="1321" spans="1:26" ht="16.5" customHeight="1">
      <c r="A1321" s="7">
        <v>21489</v>
      </c>
      <c r="B1321" s="7" t="s">
        <v>104</v>
      </c>
      <c r="C1321" s="8">
        <v>6108505342</v>
      </c>
      <c r="D1321" s="7">
        <v>2581950</v>
      </c>
      <c r="E1321" s="12">
        <v>1201150001258</v>
      </c>
      <c r="F1321" s="12">
        <f>COUNTIF(E$1321,E1321)</f>
        <v>1</v>
      </c>
      <c r="G1321" s="7" t="s">
        <v>38375</v>
      </c>
      <c r="H1321" s="7" t="s">
        <v>6677</v>
      </c>
      <c r="I1321" s="7" t="s">
        <v>38376</v>
      </c>
      <c r="J1321" s="7" t="s">
        <v>38377</v>
      </c>
      <c r="K1321" s="7" t="s">
        <v>38378</v>
      </c>
      <c r="L1321" s="7" t="s">
        <v>52</v>
      </c>
      <c r="N1321" s="7" t="s">
        <v>60</v>
      </c>
      <c r="O1321" s="7">
        <v>10</v>
      </c>
      <c r="P1321" s="7" t="s">
        <v>33076</v>
      </c>
      <c r="Q1321" s="7">
        <v>30310</v>
      </c>
      <c r="S1321" s="7" t="s">
        <v>6731</v>
      </c>
      <c r="T1321" s="7">
        <v>19870526</v>
      </c>
      <c r="U1321" s="7">
        <v>146</v>
      </c>
      <c r="V1321" s="7">
        <v>202209</v>
      </c>
    </row>
    <row r="1322" spans="1:26" ht="16.5" customHeight="1">
      <c r="A1322" s="7">
        <v>22144</v>
      </c>
      <c r="B1322" s="7" t="s">
        <v>104</v>
      </c>
      <c r="C1322" s="8">
        <v>5718502230</v>
      </c>
      <c r="D1322" s="7">
        <v>11743394</v>
      </c>
      <c r="E1322" s="12">
        <v>1201110012914</v>
      </c>
      <c r="F1322" s="12">
        <f>COUNTIF(E$1322,E1322)</f>
        <v>1</v>
      </c>
      <c r="G1322" s="7" t="s">
        <v>38379</v>
      </c>
      <c r="H1322" s="7" t="s">
        <v>8175</v>
      </c>
      <c r="I1322" s="7" t="s">
        <v>38380</v>
      </c>
      <c r="J1322" s="7" t="s">
        <v>38381</v>
      </c>
      <c r="K1322" s="7" t="s">
        <v>38382</v>
      </c>
      <c r="L1322" s="7" t="s">
        <v>65</v>
      </c>
      <c r="N1322" s="7" t="s">
        <v>70</v>
      </c>
      <c r="O1322" s="7">
        <v>10</v>
      </c>
      <c r="P1322" s="7" t="s">
        <v>313</v>
      </c>
      <c r="Q1322" s="7">
        <v>41100</v>
      </c>
      <c r="S1322" s="7" t="s">
        <v>8265</v>
      </c>
      <c r="T1322" s="7">
        <v>19740806</v>
      </c>
      <c r="U1322" s="7">
        <v>90</v>
      </c>
      <c r="V1322" s="7">
        <v>202304</v>
      </c>
      <c r="W1322" s="7">
        <v>2022</v>
      </c>
      <c r="X1322" s="7">
        <v>101759275</v>
      </c>
      <c r="Y1322" s="7">
        <v>289645999</v>
      </c>
      <c r="Z1322" s="7">
        <v>12424321</v>
      </c>
    </row>
    <row r="1323" spans="1:26" ht="16.5" customHeight="1">
      <c r="A1323" s="7">
        <v>21538</v>
      </c>
      <c r="B1323" s="7" t="s">
        <v>104</v>
      </c>
      <c r="C1323" s="8">
        <v>3078504942</v>
      </c>
      <c r="D1323" s="7">
        <v>2553217</v>
      </c>
      <c r="E1323" s="12">
        <v>1152110009205</v>
      </c>
      <c r="F1323" s="12">
        <f>COUNTIF(E$1323,E1323)</f>
        <v>1</v>
      </c>
      <c r="G1323" s="7" t="s">
        <v>38383</v>
      </c>
      <c r="H1323" s="7" t="s">
        <v>4587</v>
      </c>
      <c r="I1323" s="7" t="s">
        <v>2798</v>
      </c>
      <c r="J1323" s="7" t="s">
        <v>38384</v>
      </c>
      <c r="K1323" s="7" t="s">
        <v>38385</v>
      </c>
      <c r="L1323" s="7" t="s">
        <v>65</v>
      </c>
      <c r="N1323" s="7" t="s">
        <v>60</v>
      </c>
      <c r="O1323" s="7">
        <v>10</v>
      </c>
      <c r="P1323" s="7" t="s">
        <v>33076</v>
      </c>
      <c r="Q1323" s="7">
        <v>30332</v>
      </c>
      <c r="S1323" s="7" t="s">
        <v>38386</v>
      </c>
      <c r="T1323" s="7">
        <v>19891106</v>
      </c>
      <c r="U1323" s="7">
        <v>102</v>
      </c>
      <c r="V1323" s="7">
        <v>201903</v>
      </c>
      <c r="W1323" s="7">
        <v>2022</v>
      </c>
      <c r="X1323" s="7">
        <v>79946568</v>
      </c>
      <c r="Y1323" s="7">
        <v>67918201</v>
      </c>
      <c r="Z1323" s="7">
        <v>500000</v>
      </c>
    </row>
    <row r="1324" spans="1:26" ht="16.5" customHeight="1">
      <c r="A1324" s="7">
        <v>24633</v>
      </c>
      <c r="B1324" s="7" t="s">
        <v>104</v>
      </c>
      <c r="C1324" s="8">
        <v>5048200814</v>
      </c>
      <c r="D1324" s="7">
        <v>3758654</v>
      </c>
      <c r="E1324" s="12">
        <v>1149210004269</v>
      </c>
      <c r="F1324" s="12">
        <f>COUNTIF(E$1324,E1324)</f>
        <v>1</v>
      </c>
      <c r="G1324" s="7" t="s">
        <v>38387</v>
      </c>
      <c r="H1324" s="7" t="s">
        <v>28535</v>
      </c>
      <c r="I1324" s="7" t="s">
        <v>38388</v>
      </c>
      <c r="J1324" s="7" t="s">
        <v>38389</v>
      </c>
      <c r="K1324" s="7" t="s">
        <v>38390</v>
      </c>
      <c r="L1324" s="7" t="s">
        <v>45</v>
      </c>
      <c r="N1324" s="7" t="s">
        <v>47</v>
      </c>
      <c r="O1324" s="7">
        <v>10</v>
      </c>
      <c r="P1324" s="7" t="s">
        <v>105</v>
      </c>
      <c r="Q1324" s="7">
        <v>86909</v>
      </c>
      <c r="S1324" s="7" t="s">
        <v>36876</v>
      </c>
      <c r="T1324" s="7">
        <v>19581227</v>
      </c>
      <c r="U1324" s="7">
        <v>136</v>
      </c>
      <c r="V1324" s="7">
        <v>201903</v>
      </c>
    </row>
    <row r="1325" spans="1:26" ht="16.5" customHeight="1">
      <c r="A1325" s="7">
        <v>24588</v>
      </c>
      <c r="B1325" s="7" t="s">
        <v>104</v>
      </c>
      <c r="C1325" s="8">
        <v>6178213518</v>
      </c>
      <c r="D1325" s="7">
        <v>5859631</v>
      </c>
      <c r="E1325" s="12">
        <v>1146220025970</v>
      </c>
      <c r="F1325" s="12">
        <f>COUNTIF(E$1325,E1325)</f>
        <v>1</v>
      </c>
      <c r="G1325" s="7" t="s">
        <v>22458</v>
      </c>
      <c r="H1325" s="7" t="s">
        <v>22460</v>
      </c>
      <c r="I1325" s="7" t="s">
        <v>36543</v>
      </c>
      <c r="J1325" s="7" t="s">
        <v>36557</v>
      </c>
      <c r="K1325" s="7" t="s">
        <v>38391</v>
      </c>
      <c r="L1325" s="7" t="s">
        <v>45</v>
      </c>
      <c r="N1325" s="7" t="s">
        <v>47</v>
      </c>
      <c r="O1325" s="7">
        <v>10</v>
      </c>
      <c r="P1325" s="7" t="s">
        <v>105</v>
      </c>
      <c r="Q1325" s="7">
        <v>86104</v>
      </c>
      <c r="S1325" s="7" t="s">
        <v>36543</v>
      </c>
      <c r="T1325" s="7">
        <v>20131231</v>
      </c>
      <c r="U1325" s="7">
        <v>158</v>
      </c>
      <c r="V1325" s="7">
        <v>201903</v>
      </c>
    </row>
    <row r="1326" spans="1:26" ht="16.5" customHeight="1">
      <c r="A1326" s="7">
        <v>24764</v>
      </c>
      <c r="B1326" s="7" t="s">
        <v>104</v>
      </c>
      <c r="C1326" s="8">
        <v>6108203800</v>
      </c>
      <c r="D1326" s="7">
        <v>3132606</v>
      </c>
      <c r="E1326" s="12">
        <v>1146210000445</v>
      </c>
      <c r="F1326" s="12">
        <f>COUNTIF(E$1326,E1326)</f>
        <v>1</v>
      </c>
      <c r="G1326" s="7" t="s">
        <v>38392</v>
      </c>
      <c r="H1326" s="7" t="s">
        <v>28901</v>
      </c>
      <c r="I1326" s="7" t="s">
        <v>38393</v>
      </c>
      <c r="J1326" s="7" t="s">
        <v>38394</v>
      </c>
      <c r="K1326" s="7" t="s">
        <v>38395</v>
      </c>
      <c r="L1326" s="7" t="s">
        <v>45</v>
      </c>
      <c r="N1326" s="7" t="s">
        <v>47</v>
      </c>
      <c r="O1326" s="7">
        <v>10</v>
      </c>
      <c r="P1326" s="7" t="s">
        <v>105</v>
      </c>
      <c r="Q1326" s="7">
        <v>86204</v>
      </c>
      <c r="S1326" s="7" t="s">
        <v>36805</v>
      </c>
      <c r="T1326" s="7">
        <v>19850302</v>
      </c>
      <c r="U1326" s="7">
        <v>113</v>
      </c>
      <c r="V1326" s="7">
        <v>202303</v>
      </c>
    </row>
    <row r="1327" spans="1:26" ht="16.5" customHeight="1">
      <c r="A1327" s="7">
        <v>20117</v>
      </c>
      <c r="B1327" s="7" t="s">
        <v>104</v>
      </c>
      <c r="C1327" s="8">
        <v>3128207708</v>
      </c>
      <c r="D1327" s="7">
        <v>2191678</v>
      </c>
      <c r="E1327" s="12">
        <v>1145310000074</v>
      </c>
      <c r="F1327" s="12">
        <f>COUNTIF(E$1327,E1327)</f>
        <v>1</v>
      </c>
      <c r="G1327" s="7" t="s">
        <v>38396</v>
      </c>
      <c r="H1327" s="7" t="s">
        <v>38397</v>
      </c>
      <c r="I1327" s="7" t="s">
        <v>321</v>
      </c>
      <c r="J1327" s="7" t="s">
        <v>38398</v>
      </c>
      <c r="K1327" s="7" t="s">
        <v>38399</v>
      </c>
      <c r="L1327" s="7" t="s">
        <v>45</v>
      </c>
      <c r="N1327" s="7" t="s">
        <v>47</v>
      </c>
      <c r="O1327" s="7">
        <v>10</v>
      </c>
      <c r="P1327" s="7" t="s">
        <v>33076</v>
      </c>
      <c r="Q1327" s="7">
        <v>10501</v>
      </c>
      <c r="S1327" s="7" t="s">
        <v>33110</v>
      </c>
      <c r="T1327" s="7">
        <v>19640414</v>
      </c>
      <c r="U1327" s="7">
        <v>249</v>
      </c>
      <c r="V1327" s="7">
        <v>202302</v>
      </c>
      <c r="W1327" s="7">
        <v>2022</v>
      </c>
      <c r="X1327" s="7">
        <v>3374778841</v>
      </c>
      <c r="Y1327" s="7">
        <v>3114319615</v>
      </c>
      <c r="Z1327" s="7">
        <v>1289185025</v>
      </c>
    </row>
    <row r="1328" spans="1:26" ht="16.5" customHeight="1">
      <c r="A1328" s="7">
        <v>20085</v>
      </c>
      <c r="B1328" s="7" t="s">
        <v>104</v>
      </c>
      <c r="C1328" s="8">
        <v>6118205077</v>
      </c>
      <c r="D1328" s="7">
        <v>3664764</v>
      </c>
      <c r="E1328" s="12">
        <v>1141710001290</v>
      </c>
      <c r="F1328" s="12">
        <f>COUNTIF(E$1328,E1328)</f>
        <v>1</v>
      </c>
      <c r="G1328" s="7" t="s">
        <v>11452</v>
      </c>
      <c r="H1328" s="7" t="s">
        <v>11453</v>
      </c>
      <c r="I1328" s="7" t="s">
        <v>38400</v>
      </c>
      <c r="J1328" s="7" t="s">
        <v>38401</v>
      </c>
      <c r="K1328" s="7" t="s">
        <v>38402</v>
      </c>
      <c r="L1328" s="7" t="s">
        <v>45</v>
      </c>
      <c r="N1328" s="7" t="s">
        <v>47</v>
      </c>
      <c r="O1328" s="7">
        <v>10</v>
      </c>
      <c r="P1328" s="7" t="s">
        <v>33076</v>
      </c>
      <c r="Q1328" s="7">
        <v>10501</v>
      </c>
      <c r="S1328" s="7" t="s">
        <v>33110</v>
      </c>
      <c r="T1328" s="7">
        <v>20030304</v>
      </c>
      <c r="U1328" s="7">
        <v>285</v>
      </c>
      <c r="V1328" s="7">
        <v>202211</v>
      </c>
    </row>
    <row r="1329" spans="1:26" ht="16.5" customHeight="1">
      <c r="A1329" s="7">
        <v>24497</v>
      </c>
      <c r="B1329" s="7" t="s">
        <v>104</v>
      </c>
      <c r="C1329" s="8">
        <v>2058205493</v>
      </c>
      <c r="D1329" s="7">
        <v>3188820</v>
      </c>
      <c r="E1329" s="12">
        <v>1141320000260</v>
      </c>
      <c r="F1329" s="12">
        <f>COUNTIF(E$1329,E1329)</f>
        <v>1</v>
      </c>
      <c r="G1329" s="7" t="s">
        <v>38403</v>
      </c>
      <c r="H1329" s="7" t="s">
        <v>38404</v>
      </c>
      <c r="I1329" s="7" t="s">
        <v>14803</v>
      </c>
      <c r="J1329" s="7" t="s">
        <v>38405</v>
      </c>
      <c r="K1329" s="7" t="s">
        <v>38406</v>
      </c>
      <c r="L1329" s="7" t="s">
        <v>45</v>
      </c>
      <c r="N1329" s="7" t="s">
        <v>47</v>
      </c>
      <c r="O1329" s="7">
        <v>10</v>
      </c>
      <c r="P1329" s="7" t="s">
        <v>363</v>
      </c>
      <c r="Q1329" s="7">
        <v>70200</v>
      </c>
      <c r="S1329" s="7" t="s">
        <v>35747</v>
      </c>
      <c r="T1329" s="7">
        <v>20090714</v>
      </c>
      <c r="U1329" s="7">
        <v>149</v>
      </c>
      <c r="V1329" s="7">
        <v>202203</v>
      </c>
      <c r="W1329" s="7">
        <v>2022</v>
      </c>
      <c r="X1329" s="7">
        <v>101550479</v>
      </c>
      <c r="Y1329" s="7">
        <v>182884855</v>
      </c>
      <c r="Z1329" s="7">
        <v>1000</v>
      </c>
    </row>
    <row r="1330" spans="1:26" ht="16.5" customHeight="1">
      <c r="A1330" s="7">
        <v>24776</v>
      </c>
      <c r="B1330" s="7" t="s">
        <v>104</v>
      </c>
      <c r="C1330" s="8">
        <v>1208267825</v>
      </c>
      <c r="D1330" s="7">
        <v>6942459</v>
      </c>
      <c r="E1330" s="12">
        <v>1114710008863</v>
      </c>
      <c r="F1330" s="12">
        <f>COUNTIF(E$1330,E1330)</f>
        <v>1</v>
      </c>
      <c r="G1330" s="7" t="s">
        <v>38407</v>
      </c>
      <c r="H1330" s="7" t="s">
        <v>14716</v>
      </c>
      <c r="I1330" s="7" t="s">
        <v>5955</v>
      </c>
      <c r="J1330" s="7" t="s">
        <v>38408</v>
      </c>
      <c r="K1330" s="7" t="s">
        <v>38409</v>
      </c>
      <c r="L1330" s="7" t="s">
        <v>45</v>
      </c>
      <c r="N1330" s="7" t="s">
        <v>47</v>
      </c>
      <c r="O1330" s="7">
        <v>10</v>
      </c>
      <c r="P1330" s="7" t="s">
        <v>105</v>
      </c>
      <c r="Q1330" s="7">
        <v>86100</v>
      </c>
      <c r="S1330" s="7" t="s">
        <v>5955</v>
      </c>
      <c r="T1330" s="7">
        <v>20141111</v>
      </c>
      <c r="U1330" s="7">
        <v>66</v>
      </c>
      <c r="V1330" s="7">
        <v>202203</v>
      </c>
      <c r="W1330" s="7">
        <v>2022</v>
      </c>
      <c r="X1330" s="7">
        <v>113760009767</v>
      </c>
      <c r="Y1330" s="7">
        <v>41922256138</v>
      </c>
      <c r="Z1330" s="7">
        <v>0</v>
      </c>
    </row>
    <row r="1331" spans="1:26" ht="16.5" customHeight="1">
      <c r="A1331" s="7">
        <v>24414</v>
      </c>
      <c r="B1331" s="7" t="s">
        <v>104</v>
      </c>
      <c r="C1331" s="8">
        <v>1268202382</v>
      </c>
      <c r="D1331" s="7">
        <v>2132444</v>
      </c>
      <c r="E1331" s="12">
        <v>1112210000165</v>
      </c>
      <c r="F1331" s="12">
        <f>COUNTIF(E$1331,E1331)</f>
        <v>1</v>
      </c>
      <c r="G1331" s="7" t="s">
        <v>38410</v>
      </c>
      <c r="H1331" s="7" t="s">
        <v>23116</v>
      </c>
      <c r="I1331" s="7" t="s">
        <v>38411</v>
      </c>
      <c r="J1331" s="7" t="s">
        <v>38412</v>
      </c>
      <c r="K1331" s="7" t="s">
        <v>38413</v>
      </c>
      <c r="L1331" s="7" t="s">
        <v>45</v>
      </c>
      <c r="N1331" s="7" t="s">
        <v>47</v>
      </c>
      <c r="O1331" s="7">
        <v>10</v>
      </c>
      <c r="P1331" s="7" t="s">
        <v>363</v>
      </c>
      <c r="Q1331" s="7">
        <v>72919</v>
      </c>
      <c r="S1331" s="7" t="s">
        <v>16141</v>
      </c>
      <c r="T1331" s="7">
        <v>19860411</v>
      </c>
      <c r="U1331" s="7">
        <v>56</v>
      </c>
      <c r="V1331" s="7">
        <v>202304</v>
      </c>
      <c r="W1331" s="7">
        <v>2022</v>
      </c>
      <c r="X1331" s="7">
        <v>51695786</v>
      </c>
      <c r="Y1331" s="7">
        <v>58456819</v>
      </c>
      <c r="Z1331" s="7">
        <v>20117230</v>
      </c>
    </row>
    <row r="1332" spans="1:26" ht="16.5" customHeight="1">
      <c r="A1332" s="7">
        <v>24766</v>
      </c>
      <c r="B1332" s="7" t="s">
        <v>104</v>
      </c>
      <c r="C1332" s="8">
        <v>1298206989</v>
      </c>
      <c r="D1332" s="7">
        <v>2510733</v>
      </c>
      <c r="E1332" s="12">
        <v>1101330000634</v>
      </c>
      <c r="F1332" s="12">
        <f>COUNTIF(E$1332,E1332)</f>
        <v>1</v>
      </c>
      <c r="G1332" s="7" t="s">
        <v>38414</v>
      </c>
      <c r="H1332" s="7" t="s">
        <v>38415</v>
      </c>
      <c r="I1332" s="7" t="s">
        <v>38416</v>
      </c>
      <c r="J1332" s="7" t="s">
        <v>38417</v>
      </c>
      <c r="K1332" s="7" t="s">
        <v>38418</v>
      </c>
      <c r="L1332" s="7" t="s">
        <v>45</v>
      </c>
      <c r="N1332" s="7" t="s">
        <v>47</v>
      </c>
      <c r="O1332" s="7">
        <v>10</v>
      </c>
      <c r="P1332" s="7" t="s">
        <v>105</v>
      </c>
      <c r="Q1332" s="7">
        <v>86101</v>
      </c>
      <c r="S1332" s="7" t="s">
        <v>615</v>
      </c>
      <c r="T1332" s="7">
        <v>20030301</v>
      </c>
      <c r="U1332" s="7">
        <v>5452</v>
      </c>
      <c r="V1332" s="7">
        <v>202307</v>
      </c>
      <c r="W1332" s="7">
        <v>2022</v>
      </c>
      <c r="X1332" s="7">
        <v>2303461794</v>
      </c>
      <c r="Y1332" s="7">
        <v>3729244680</v>
      </c>
      <c r="Z1332" s="7">
        <v>713393854</v>
      </c>
    </row>
    <row r="1333" spans="1:26" ht="16.5" customHeight="1">
      <c r="A1333" s="7">
        <v>21490</v>
      </c>
      <c r="B1333" s="7" t="s">
        <v>104</v>
      </c>
      <c r="C1333" s="8">
        <v>6098501633</v>
      </c>
      <c r="D1333" s="7">
        <v>2434420</v>
      </c>
      <c r="E1333" s="12">
        <v>1101140108389</v>
      </c>
      <c r="F1333" s="12">
        <f>COUNTIF(E$1333,E1333)</f>
        <v>1</v>
      </c>
      <c r="G1333" s="7" t="s">
        <v>38419</v>
      </c>
      <c r="H1333" s="7" t="s">
        <v>6597</v>
      </c>
      <c r="I1333" s="7" t="s">
        <v>38420</v>
      </c>
      <c r="J1333" s="7" t="s">
        <v>38421</v>
      </c>
      <c r="K1333" s="7" t="s">
        <v>38422</v>
      </c>
      <c r="L1333" s="7" t="s">
        <v>52</v>
      </c>
      <c r="N1333" s="7" t="s">
        <v>60</v>
      </c>
      <c r="O1333" s="7">
        <v>10</v>
      </c>
      <c r="P1333" s="7" t="s">
        <v>33076</v>
      </c>
      <c r="Q1333" s="7">
        <v>30390</v>
      </c>
      <c r="S1333" s="7" t="s">
        <v>33587</v>
      </c>
      <c r="T1333" s="7">
        <v>19780304</v>
      </c>
      <c r="U1333" s="7">
        <v>140</v>
      </c>
      <c r="V1333" s="7">
        <v>200903</v>
      </c>
    </row>
    <row r="1334" spans="1:26" ht="16.5" customHeight="1">
      <c r="A1334" s="7">
        <v>21571</v>
      </c>
      <c r="B1334" s="7" t="s">
        <v>104</v>
      </c>
      <c r="C1334" s="8">
        <v>5058512629</v>
      </c>
      <c r="D1334" s="7">
        <v>3118753</v>
      </c>
      <c r="E1334" s="12">
        <v>1101140038122</v>
      </c>
      <c r="F1334" s="12">
        <f>COUNTIF(E$1334,E1334)</f>
        <v>1</v>
      </c>
      <c r="G1334" s="7" t="s">
        <v>38423</v>
      </c>
      <c r="H1334" s="7" t="s">
        <v>1591</v>
      </c>
      <c r="I1334" s="7" t="s">
        <v>3005</v>
      </c>
      <c r="J1334" s="7" t="s">
        <v>38424</v>
      </c>
      <c r="K1334" s="7" t="s">
        <v>38425</v>
      </c>
      <c r="L1334" s="7" t="s">
        <v>52</v>
      </c>
      <c r="N1334" s="7" t="s">
        <v>60</v>
      </c>
      <c r="O1334" s="7">
        <v>10</v>
      </c>
      <c r="P1334" s="7" t="s">
        <v>33076</v>
      </c>
      <c r="Q1334" s="7">
        <v>30300</v>
      </c>
      <c r="S1334" s="7" t="s">
        <v>33568</v>
      </c>
      <c r="T1334" s="7">
        <v>20050701</v>
      </c>
      <c r="U1334" s="7">
        <v>177</v>
      </c>
      <c r="V1334" s="7">
        <v>202306</v>
      </c>
      <c r="W1334" s="7">
        <v>2022</v>
      </c>
      <c r="X1334" s="7">
        <v>389394924</v>
      </c>
      <c r="Y1334" s="7">
        <v>156793268</v>
      </c>
      <c r="Z1334" s="7">
        <v>33256</v>
      </c>
    </row>
    <row r="1335" spans="1:26" ht="16.5" customHeight="1">
      <c r="A1335" s="7">
        <v>20550</v>
      </c>
      <c r="B1335" s="7" t="s">
        <v>104</v>
      </c>
      <c r="C1335" s="8">
        <v>3038502641</v>
      </c>
      <c r="D1335" s="7">
        <v>2551154</v>
      </c>
      <c r="E1335" s="12">
        <v>1101140030706</v>
      </c>
      <c r="F1335" s="12">
        <f>COUNTIF(E$1335,E1335)</f>
        <v>1</v>
      </c>
      <c r="G1335" s="7" t="s">
        <v>3035</v>
      </c>
      <c r="H1335" s="7" t="s">
        <v>3036</v>
      </c>
      <c r="I1335" s="7" t="s">
        <v>38426</v>
      </c>
      <c r="J1335" s="7" t="s">
        <v>38427</v>
      </c>
      <c r="K1335" s="7" t="s">
        <v>38428</v>
      </c>
      <c r="L1335" s="7" t="s">
        <v>65</v>
      </c>
      <c r="N1335" s="7" t="s">
        <v>60</v>
      </c>
      <c r="O1335" s="7">
        <v>10</v>
      </c>
      <c r="P1335" s="7" t="s">
        <v>33076</v>
      </c>
      <c r="Q1335" s="7">
        <v>22299</v>
      </c>
      <c r="S1335" s="7" t="s">
        <v>33340</v>
      </c>
      <c r="T1335" s="7">
        <v>19870212</v>
      </c>
      <c r="U1335" s="7">
        <v>121</v>
      </c>
      <c r="V1335" s="7">
        <v>202304</v>
      </c>
      <c r="W1335" s="7">
        <v>2022</v>
      </c>
      <c r="X1335" s="7">
        <v>158132567</v>
      </c>
      <c r="Y1335" s="7">
        <v>114257928</v>
      </c>
      <c r="Z1335" s="7">
        <v>17774500</v>
      </c>
    </row>
    <row r="1336" spans="1:26" ht="16.5" customHeight="1">
      <c r="A1336" s="7">
        <v>21126</v>
      </c>
      <c r="B1336" s="7" t="s">
        <v>104</v>
      </c>
      <c r="C1336" s="8">
        <v>3988500113</v>
      </c>
      <c r="D1336" s="7">
        <v>6435148</v>
      </c>
      <c r="E1336" s="12">
        <v>1101115713973</v>
      </c>
      <c r="F1336" s="12">
        <f>COUNTIF(E$1336,E1336)</f>
        <v>1</v>
      </c>
      <c r="G1336" s="7" t="s">
        <v>32692</v>
      </c>
      <c r="H1336" s="7" t="s">
        <v>38429</v>
      </c>
      <c r="I1336" s="7" t="s">
        <v>5436</v>
      </c>
      <c r="J1336" s="7" t="s">
        <v>33039</v>
      </c>
      <c r="K1336" s="7" t="s">
        <v>38430</v>
      </c>
      <c r="L1336" s="7" t="s">
        <v>52</v>
      </c>
      <c r="N1336" s="7" t="s">
        <v>60</v>
      </c>
      <c r="O1336" s="7">
        <v>10</v>
      </c>
      <c r="P1336" s="7" t="s">
        <v>33076</v>
      </c>
      <c r="Q1336" s="7">
        <v>28202</v>
      </c>
      <c r="S1336" s="7" t="s">
        <v>5436</v>
      </c>
      <c r="T1336" s="7">
        <v>20150501</v>
      </c>
      <c r="U1336" s="7">
        <v>310</v>
      </c>
      <c r="V1336" s="7">
        <v>201903</v>
      </c>
    </row>
    <row r="1337" spans="1:26" ht="16.5" customHeight="1">
      <c r="A1337" s="7">
        <v>21528</v>
      </c>
      <c r="B1337" s="7" t="s">
        <v>104</v>
      </c>
      <c r="C1337" s="8">
        <v>6208521131</v>
      </c>
      <c r="D1337" s="7">
        <v>5949815</v>
      </c>
      <c r="E1337" s="12">
        <v>1101115455476</v>
      </c>
      <c r="F1337" s="12">
        <f>COUNTIF(E$1337,E1337)</f>
        <v>1</v>
      </c>
      <c r="G1337" s="7" t="s">
        <v>32981</v>
      </c>
      <c r="H1337" s="7" t="s">
        <v>7170</v>
      </c>
      <c r="I1337" s="7" t="s">
        <v>33568</v>
      </c>
      <c r="J1337" s="7" t="s">
        <v>38431</v>
      </c>
      <c r="K1337" s="7" t="s">
        <v>38432</v>
      </c>
      <c r="L1337" s="7" t="s">
        <v>52</v>
      </c>
      <c r="N1337" s="7" t="s">
        <v>156</v>
      </c>
      <c r="O1337" s="7">
        <v>10</v>
      </c>
      <c r="P1337" s="7" t="s">
        <v>33076</v>
      </c>
      <c r="Q1337" s="7">
        <v>30300</v>
      </c>
      <c r="S1337" s="7" t="s">
        <v>33568</v>
      </c>
      <c r="T1337" s="7">
        <v>20140701</v>
      </c>
      <c r="U1337" s="7">
        <v>552</v>
      </c>
      <c r="V1337" s="7">
        <v>201903</v>
      </c>
    </row>
    <row r="1338" spans="1:26" ht="16.5" customHeight="1">
      <c r="A1338" s="7">
        <v>21494</v>
      </c>
      <c r="B1338" s="7" t="s">
        <v>104</v>
      </c>
      <c r="C1338" s="8">
        <v>3118510900</v>
      </c>
      <c r="D1338" s="7">
        <v>3899557</v>
      </c>
      <c r="E1338" s="12">
        <v>1101114255801</v>
      </c>
      <c r="F1338" s="12">
        <f>COUNTIF(E$1338,E1338)</f>
        <v>1</v>
      </c>
      <c r="G1338" s="7" t="s">
        <v>38433</v>
      </c>
      <c r="H1338" s="7" t="s">
        <v>2734</v>
      </c>
      <c r="I1338" s="7" t="s">
        <v>2787</v>
      </c>
      <c r="J1338" s="7" t="s">
        <v>38434</v>
      </c>
      <c r="K1338" s="7" t="s">
        <v>38435</v>
      </c>
      <c r="L1338" s="7" t="s">
        <v>52</v>
      </c>
      <c r="N1338" s="7" t="s">
        <v>70</v>
      </c>
      <c r="O1338" s="7">
        <v>10</v>
      </c>
      <c r="P1338" s="7" t="s">
        <v>33076</v>
      </c>
      <c r="Q1338" s="7">
        <v>30399</v>
      </c>
      <c r="S1338" s="7" t="s">
        <v>7553</v>
      </c>
      <c r="T1338" s="7">
        <v>20100101</v>
      </c>
      <c r="U1338" s="7">
        <v>125</v>
      </c>
      <c r="V1338" s="7">
        <v>202304</v>
      </c>
    </row>
    <row r="1339" spans="1:26" ht="16.5" customHeight="1">
      <c r="A1339" s="7">
        <v>20177</v>
      </c>
      <c r="B1339" s="7" t="s">
        <v>104</v>
      </c>
      <c r="C1339" s="8">
        <v>5138522429</v>
      </c>
      <c r="D1339" s="7">
        <v>3257015</v>
      </c>
      <c r="E1339" s="12">
        <v>1101113783457</v>
      </c>
      <c r="F1339" s="12">
        <f>COUNTIF(E$1339,E1339)</f>
        <v>1</v>
      </c>
      <c r="G1339" s="7" t="s">
        <v>38436</v>
      </c>
      <c r="H1339" s="7" t="s">
        <v>2060</v>
      </c>
      <c r="I1339" s="7" t="s">
        <v>38437</v>
      </c>
      <c r="J1339" s="7" t="s">
        <v>38438</v>
      </c>
      <c r="K1339" s="7" t="s">
        <v>38439</v>
      </c>
      <c r="L1339" s="7" t="s">
        <v>63</v>
      </c>
      <c r="N1339" s="7" t="s">
        <v>70</v>
      </c>
      <c r="O1339" s="7">
        <v>10</v>
      </c>
      <c r="P1339" s="7" t="s">
        <v>33076</v>
      </c>
      <c r="Q1339" s="7">
        <v>13100</v>
      </c>
      <c r="S1339" s="7" t="s">
        <v>38440</v>
      </c>
      <c r="T1339" s="7">
        <v>19990701</v>
      </c>
      <c r="U1339" s="7">
        <v>628</v>
      </c>
      <c r="V1339" s="7">
        <v>201912</v>
      </c>
    </row>
    <row r="1340" spans="1:26" ht="16.5" customHeight="1">
      <c r="A1340" s="7">
        <v>20435</v>
      </c>
      <c r="B1340" s="7" t="s">
        <v>104</v>
      </c>
      <c r="C1340" s="8">
        <v>3178515844</v>
      </c>
      <c r="D1340" s="7">
        <v>6805618</v>
      </c>
      <c r="E1340" s="12">
        <v>1101113323071</v>
      </c>
      <c r="F1340" s="12">
        <f>COUNTIF(E$1340,E1340)</f>
        <v>1</v>
      </c>
      <c r="G1340" s="7" t="s">
        <v>32936</v>
      </c>
      <c r="H1340" s="7" t="s">
        <v>2360</v>
      </c>
      <c r="I1340" s="7" t="s">
        <v>1827</v>
      </c>
      <c r="J1340" s="7" t="s">
        <v>38441</v>
      </c>
      <c r="K1340" s="7" t="s">
        <v>38442</v>
      </c>
      <c r="L1340" s="7" t="s">
        <v>65</v>
      </c>
      <c r="N1340" s="7" t="s">
        <v>60</v>
      </c>
      <c r="O1340" s="7">
        <v>10</v>
      </c>
      <c r="P1340" s="7" t="s">
        <v>33076</v>
      </c>
      <c r="Q1340" s="7">
        <v>20423</v>
      </c>
      <c r="S1340" s="7" t="s">
        <v>1799</v>
      </c>
      <c r="T1340" s="7">
        <v>20141211</v>
      </c>
      <c r="U1340" s="7">
        <v>109</v>
      </c>
      <c r="V1340" s="7">
        <v>202212</v>
      </c>
    </row>
    <row r="1341" spans="1:26" ht="16.5" customHeight="1">
      <c r="A1341" s="7">
        <v>21241</v>
      </c>
      <c r="B1341" s="7" t="s">
        <v>104</v>
      </c>
      <c r="C1341" s="8">
        <v>1378514007</v>
      </c>
      <c r="D1341" s="7">
        <v>2164771</v>
      </c>
      <c r="E1341" s="12">
        <v>1101112388290</v>
      </c>
      <c r="F1341" s="12">
        <f>COUNTIF(E$1341,E1341)</f>
        <v>1</v>
      </c>
      <c r="G1341" s="7" t="s">
        <v>38443</v>
      </c>
      <c r="H1341" s="7" t="s">
        <v>9074</v>
      </c>
      <c r="I1341" s="7" t="s">
        <v>30458</v>
      </c>
      <c r="J1341" s="7" t="s">
        <v>38444</v>
      </c>
      <c r="K1341" s="7" t="s">
        <v>38445</v>
      </c>
      <c r="L1341" s="7" t="s">
        <v>63</v>
      </c>
      <c r="N1341" s="7" t="s">
        <v>60</v>
      </c>
      <c r="O1341" s="7">
        <v>10</v>
      </c>
      <c r="P1341" s="7" t="s">
        <v>33076</v>
      </c>
      <c r="Q1341" s="7">
        <v>29162</v>
      </c>
      <c r="S1341" s="7" t="s">
        <v>38446</v>
      </c>
      <c r="T1341" s="7">
        <v>20030101</v>
      </c>
      <c r="U1341" s="7">
        <v>751</v>
      </c>
      <c r="V1341" s="7">
        <v>202103</v>
      </c>
    </row>
    <row r="1342" spans="1:26" ht="16.5" customHeight="1">
      <c r="A1342" s="7">
        <v>21036</v>
      </c>
      <c r="B1342" s="7" t="s">
        <v>104</v>
      </c>
      <c r="C1342" s="8">
        <v>1538501197</v>
      </c>
      <c r="D1342" s="7">
        <v>9515953</v>
      </c>
      <c r="E1342" s="12">
        <v>1101112317653</v>
      </c>
      <c r="F1342" s="12">
        <f>COUNTIF(E$1342,E1342)</f>
        <v>1</v>
      </c>
      <c r="G1342" s="7" t="s">
        <v>38447</v>
      </c>
      <c r="H1342" s="7" t="s">
        <v>5136</v>
      </c>
      <c r="I1342" s="7" t="s">
        <v>5047</v>
      </c>
      <c r="J1342" s="7" t="s">
        <v>5137</v>
      </c>
      <c r="K1342" s="7" t="s">
        <v>38448</v>
      </c>
      <c r="L1342" s="7" t="s">
        <v>65</v>
      </c>
      <c r="N1342" s="7" t="s">
        <v>70</v>
      </c>
      <c r="O1342" s="7">
        <v>10</v>
      </c>
      <c r="P1342" s="7" t="s">
        <v>33076</v>
      </c>
      <c r="Q1342" s="7">
        <v>27190</v>
      </c>
      <c r="S1342" s="7" t="s">
        <v>38449</v>
      </c>
      <c r="T1342" s="7">
        <v>20200114</v>
      </c>
      <c r="U1342" s="7">
        <v>82</v>
      </c>
      <c r="V1342" s="7">
        <v>202307</v>
      </c>
    </row>
    <row r="1343" spans="1:26" ht="16.5" customHeight="1">
      <c r="A1343" s="7">
        <v>23163</v>
      </c>
      <c r="B1343" s="7" t="s">
        <v>104</v>
      </c>
      <c r="C1343" s="8">
        <v>1048516607</v>
      </c>
      <c r="D1343" s="7">
        <v>5990776</v>
      </c>
      <c r="E1343" s="12">
        <v>1101111618325</v>
      </c>
      <c r="F1343" s="12">
        <f>COUNTIF(E$1343,E1343)</f>
        <v>1</v>
      </c>
      <c r="G1343" s="7" t="s">
        <v>38450</v>
      </c>
      <c r="H1343" s="7" t="s">
        <v>5404</v>
      </c>
      <c r="I1343" s="7" t="s">
        <v>11263</v>
      </c>
      <c r="J1343" s="7" t="s">
        <v>38451</v>
      </c>
      <c r="K1343" s="7" t="s">
        <v>38452</v>
      </c>
      <c r="L1343" s="7" t="s">
        <v>63</v>
      </c>
      <c r="N1343" s="7" t="s">
        <v>60</v>
      </c>
      <c r="O1343" s="7">
        <v>10</v>
      </c>
      <c r="P1343" s="7" t="s">
        <v>34194</v>
      </c>
      <c r="Q1343" s="7">
        <v>50122</v>
      </c>
      <c r="S1343" s="7" t="s">
        <v>11473</v>
      </c>
      <c r="T1343" s="7">
        <v>19981210</v>
      </c>
      <c r="U1343" s="7">
        <v>82</v>
      </c>
      <c r="V1343" s="7">
        <v>202304</v>
      </c>
      <c r="W1343" s="7">
        <v>2022</v>
      </c>
      <c r="X1343" s="7">
        <v>99082464</v>
      </c>
      <c r="Y1343" s="7">
        <v>35165352</v>
      </c>
      <c r="Z1343" s="7">
        <v>330000</v>
      </c>
    </row>
    <row r="1344" spans="1:26" ht="16.5" customHeight="1">
      <c r="A1344" s="7">
        <v>20109</v>
      </c>
      <c r="B1344" s="7" t="s">
        <v>104</v>
      </c>
      <c r="C1344" s="8">
        <v>1258518408</v>
      </c>
      <c r="D1344" s="7">
        <v>3187415</v>
      </c>
      <c r="E1344" s="12">
        <v>1101111448194</v>
      </c>
      <c r="F1344" s="12">
        <f>COUNTIF(E$1344,E1344)</f>
        <v>1</v>
      </c>
      <c r="G1344" s="7" t="s">
        <v>788</v>
      </c>
      <c r="H1344" s="7" t="s">
        <v>789</v>
      </c>
      <c r="I1344" s="7" t="s">
        <v>38453</v>
      </c>
      <c r="J1344" s="7" t="s">
        <v>790</v>
      </c>
      <c r="K1344" s="7" t="s">
        <v>38454</v>
      </c>
      <c r="L1344" s="7" t="s">
        <v>65</v>
      </c>
      <c r="N1344" s="7" t="s">
        <v>60</v>
      </c>
      <c r="O1344" s="7">
        <v>10</v>
      </c>
      <c r="P1344" s="7" t="s">
        <v>33076</v>
      </c>
      <c r="Q1344" s="7">
        <v>10502</v>
      </c>
      <c r="S1344" s="7" t="s">
        <v>38455</v>
      </c>
      <c r="T1344" s="7">
        <v>19970804</v>
      </c>
      <c r="U1344" s="7">
        <v>69</v>
      </c>
      <c r="V1344" s="7">
        <v>202204</v>
      </c>
    </row>
    <row r="1345" spans="1:26" ht="16.5" customHeight="1">
      <c r="A1345" s="7">
        <v>23134</v>
      </c>
      <c r="B1345" s="7" t="s">
        <v>104</v>
      </c>
      <c r="C1345" s="8">
        <v>1428514993</v>
      </c>
      <c r="D1345" s="7">
        <v>7225830</v>
      </c>
      <c r="E1345" s="12">
        <v>1101110860729</v>
      </c>
      <c r="F1345" s="12">
        <f>COUNTIF(E$1345,E1345)</f>
        <v>1</v>
      </c>
      <c r="G1345" s="7" t="s">
        <v>38456</v>
      </c>
      <c r="H1345" s="7" t="s">
        <v>38457</v>
      </c>
      <c r="I1345" s="7" t="s">
        <v>11248</v>
      </c>
      <c r="J1345" s="7" t="s">
        <v>11249</v>
      </c>
      <c r="K1345" s="7" t="s">
        <v>38458</v>
      </c>
      <c r="L1345" s="7" t="s">
        <v>65</v>
      </c>
      <c r="N1345" s="7" t="s">
        <v>60</v>
      </c>
      <c r="O1345" s="7">
        <v>10</v>
      </c>
      <c r="P1345" s="7" t="s">
        <v>34194</v>
      </c>
      <c r="Q1345" s="7">
        <v>49301</v>
      </c>
      <c r="S1345" s="7" t="s">
        <v>11304</v>
      </c>
      <c r="T1345" s="7">
        <v>19920610</v>
      </c>
      <c r="U1345" s="7">
        <v>83</v>
      </c>
      <c r="V1345" s="7">
        <v>202204</v>
      </c>
    </row>
    <row r="1346" spans="1:26" ht="16.5" customHeight="1">
      <c r="A1346" s="7">
        <v>20899</v>
      </c>
      <c r="B1346" s="7" t="s">
        <v>104</v>
      </c>
      <c r="C1346" s="8">
        <v>1318532967</v>
      </c>
      <c r="D1346" s="7">
        <v>5905368</v>
      </c>
      <c r="E1346" s="12">
        <v>1101110613607</v>
      </c>
      <c r="F1346" s="12">
        <f>COUNTIF(E$1346,E1346)</f>
        <v>1</v>
      </c>
      <c r="G1346" s="7" t="s">
        <v>4600</v>
      </c>
      <c r="H1346" s="7" t="s">
        <v>4601</v>
      </c>
      <c r="I1346" s="7" t="s">
        <v>38459</v>
      </c>
      <c r="J1346" s="7" t="s">
        <v>4602</v>
      </c>
      <c r="K1346" s="7" t="s">
        <v>38460</v>
      </c>
      <c r="L1346" s="7" t="s">
        <v>52</v>
      </c>
      <c r="N1346" s="7" t="s">
        <v>70</v>
      </c>
      <c r="O1346" s="7">
        <v>10</v>
      </c>
      <c r="P1346" s="7" t="s">
        <v>33076</v>
      </c>
      <c r="Q1346" s="7">
        <v>26299</v>
      </c>
      <c r="S1346" s="7" t="s">
        <v>33440</v>
      </c>
      <c r="T1346" s="7">
        <v>20070504</v>
      </c>
      <c r="U1346" s="7">
        <v>92</v>
      </c>
      <c r="V1346" s="7">
        <v>202203</v>
      </c>
      <c r="W1346" s="7">
        <v>2022</v>
      </c>
      <c r="X1346" s="7">
        <v>30360125</v>
      </c>
      <c r="Y1346" s="7">
        <v>72831177</v>
      </c>
      <c r="Z1346" s="7">
        <v>7665593</v>
      </c>
    </row>
    <row r="1347" spans="1:26" ht="16.5" customHeight="1">
      <c r="A1347" s="7">
        <v>21546</v>
      </c>
      <c r="B1347" s="7" t="s">
        <v>104</v>
      </c>
      <c r="C1347" s="8">
        <v>3128508595</v>
      </c>
      <c r="D1347" s="7">
        <v>2554610</v>
      </c>
      <c r="E1347" s="12">
        <v>1101110609185</v>
      </c>
      <c r="F1347" s="12">
        <f>COUNTIF(E$1347,E1347)</f>
        <v>1</v>
      </c>
      <c r="G1347" s="7" t="s">
        <v>38461</v>
      </c>
      <c r="H1347" s="7" t="s">
        <v>30496</v>
      </c>
      <c r="I1347" s="7" t="s">
        <v>2798</v>
      </c>
      <c r="J1347" s="7" t="s">
        <v>30497</v>
      </c>
      <c r="K1347" s="7" t="s">
        <v>38462</v>
      </c>
      <c r="L1347" s="7" t="s">
        <v>52</v>
      </c>
      <c r="N1347" s="7" t="s">
        <v>60</v>
      </c>
      <c r="O1347" s="7">
        <v>10</v>
      </c>
      <c r="P1347" s="7" t="s">
        <v>33076</v>
      </c>
      <c r="Q1347" s="7">
        <v>30300</v>
      </c>
      <c r="S1347" s="7" t="s">
        <v>33568</v>
      </c>
      <c r="T1347" s="7">
        <v>19950201</v>
      </c>
      <c r="U1347" s="7">
        <v>131</v>
      </c>
      <c r="V1347" s="7">
        <v>201605</v>
      </c>
    </row>
    <row r="1348" spans="1:26" ht="16.5" customHeight="1">
      <c r="A1348" s="7">
        <v>20333</v>
      </c>
      <c r="B1348" s="7" t="s">
        <v>104</v>
      </c>
      <c r="C1348" s="8">
        <v>3128550638</v>
      </c>
      <c r="D1348" s="7">
        <v>4023814</v>
      </c>
      <c r="E1348" s="12">
        <v>1101110555536</v>
      </c>
      <c r="F1348" s="12">
        <f>COUNTIF(E$1348,E1348)</f>
        <v>1</v>
      </c>
      <c r="G1348" s="7" t="s">
        <v>1475</v>
      </c>
      <c r="H1348" s="7" t="s">
        <v>1476</v>
      </c>
      <c r="I1348" s="7" t="s">
        <v>38463</v>
      </c>
      <c r="J1348" s="7" t="s">
        <v>38464</v>
      </c>
      <c r="K1348" s="7" t="s">
        <v>38465</v>
      </c>
      <c r="L1348" s="7" t="s">
        <v>65</v>
      </c>
      <c r="N1348" s="7" t="s">
        <v>60</v>
      </c>
      <c r="O1348" s="7">
        <v>10</v>
      </c>
      <c r="P1348" s="7" t="s">
        <v>33076</v>
      </c>
      <c r="Q1348" s="7">
        <v>19221</v>
      </c>
      <c r="S1348" s="7" t="s">
        <v>38463</v>
      </c>
      <c r="T1348" s="7">
        <v>20110214</v>
      </c>
      <c r="U1348" s="7">
        <v>24</v>
      </c>
      <c r="V1348" s="7">
        <v>202305</v>
      </c>
    </row>
    <row r="1349" spans="1:26" ht="16.5" customHeight="1">
      <c r="A1349" s="7">
        <v>20665</v>
      </c>
      <c r="B1349" s="7" t="s">
        <v>104</v>
      </c>
      <c r="C1349" s="8">
        <v>1348502083</v>
      </c>
      <c r="D1349" s="7">
        <v>2524675</v>
      </c>
      <c r="E1349" s="12">
        <v>1101110434938</v>
      </c>
      <c r="F1349" s="12">
        <f>COUNTIF(E$1349,E1349)</f>
        <v>1</v>
      </c>
      <c r="G1349" s="7" t="s">
        <v>3601</v>
      </c>
      <c r="H1349" s="7" t="s">
        <v>3602</v>
      </c>
      <c r="I1349" s="7" t="s">
        <v>38466</v>
      </c>
      <c r="J1349" s="7" t="s">
        <v>3603</v>
      </c>
      <c r="K1349" s="7" t="s">
        <v>38467</v>
      </c>
      <c r="L1349" s="7" t="s">
        <v>65</v>
      </c>
      <c r="N1349" s="7" t="s">
        <v>60</v>
      </c>
      <c r="O1349" s="7">
        <v>10</v>
      </c>
      <c r="P1349" s="7" t="s">
        <v>33076</v>
      </c>
      <c r="Q1349" s="7">
        <v>24220</v>
      </c>
      <c r="S1349" s="7" t="s">
        <v>33379</v>
      </c>
      <c r="T1349" s="7">
        <v>19860818</v>
      </c>
      <c r="U1349" s="7">
        <v>109</v>
      </c>
      <c r="V1349" s="7">
        <v>202212</v>
      </c>
      <c r="W1349" s="7">
        <v>2022</v>
      </c>
      <c r="X1349" s="7">
        <v>115002233</v>
      </c>
      <c r="Y1349" s="7">
        <v>62734141</v>
      </c>
      <c r="Z1349" s="7">
        <v>1000000</v>
      </c>
    </row>
    <row r="1350" spans="1:26" ht="16.5" customHeight="1">
      <c r="A1350" s="7">
        <v>21135</v>
      </c>
      <c r="B1350" s="7" t="s">
        <v>104</v>
      </c>
      <c r="C1350" s="8">
        <v>3128505356</v>
      </c>
      <c r="D1350" s="7">
        <v>2372552</v>
      </c>
      <c r="E1350" s="12">
        <v>1101110408115</v>
      </c>
      <c r="F1350" s="12">
        <f>COUNTIF(E$1350,E1350)</f>
        <v>1</v>
      </c>
      <c r="G1350" s="7" t="s">
        <v>5564</v>
      </c>
      <c r="H1350" s="7" t="s">
        <v>5565</v>
      </c>
      <c r="I1350" s="7" t="s">
        <v>38468</v>
      </c>
      <c r="J1350" s="7" t="s">
        <v>38469</v>
      </c>
      <c r="K1350" s="7" t="s">
        <v>38470</v>
      </c>
      <c r="L1350" s="7" t="s">
        <v>65</v>
      </c>
      <c r="N1350" s="7" t="s">
        <v>60</v>
      </c>
      <c r="O1350" s="7">
        <v>10</v>
      </c>
      <c r="P1350" s="7" t="s">
        <v>33076</v>
      </c>
      <c r="Q1350" s="7">
        <v>28422</v>
      </c>
      <c r="S1350" s="7" t="s">
        <v>33505</v>
      </c>
      <c r="T1350" s="7">
        <v>19901210</v>
      </c>
      <c r="U1350" s="7">
        <v>137</v>
      </c>
      <c r="V1350" s="7">
        <v>202204</v>
      </c>
    </row>
    <row r="1351" spans="1:26" ht="16.5" customHeight="1">
      <c r="A1351" s="7">
        <v>21904</v>
      </c>
      <c r="B1351" s="7" t="s">
        <v>104</v>
      </c>
      <c r="C1351" s="8">
        <v>1248531251</v>
      </c>
      <c r="D1351" s="7">
        <v>3045013</v>
      </c>
      <c r="E1351" s="12">
        <v>1101110350457</v>
      </c>
      <c r="F1351" s="12">
        <f>COUNTIF(E$1351,E1351)</f>
        <v>1</v>
      </c>
      <c r="G1351" s="7" t="s">
        <v>2346</v>
      </c>
      <c r="H1351" s="7" t="s">
        <v>38471</v>
      </c>
      <c r="I1351" s="7" t="s">
        <v>38472</v>
      </c>
      <c r="J1351" s="7" t="s">
        <v>38473</v>
      </c>
      <c r="K1351" s="7" t="s">
        <v>38474</v>
      </c>
      <c r="L1351" s="7" t="s">
        <v>52</v>
      </c>
      <c r="N1351" s="7" t="s">
        <v>60</v>
      </c>
      <c r="O1351" s="7">
        <v>10</v>
      </c>
      <c r="P1351" s="7" t="s">
        <v>33076</v>
      </c>
      <c r="Q1351" s="7">
        <v>21210</v>
      </c>
      <c r="S1351" s="7" t="s">
        <v>2255</v>
      </c>
      <c r="T1351" s="7">
        <v>19830526</v>
      </c>
      <c r="U1351" s="7">
        <v>290</v>
      </c>
      <c r="V1351" s="7">
        <v>200807</v>
      </c>
    </row>
    <row r="1352" spans="1:26" ht="16.5" customHeight="1">
      <c r="A1352" s="7">
        <v>20192</v>
      </c>
      <c r="B1352" s="7" t="s">
        <v>104</v>
      </c>
      <c r="C1352" s="8">
        <v>1368501756</v>
      </c>
      <c r="D1352" s="7">
        <v>2527495</v>
      </c>
      <c r="E1352" s="12">
        <v>1101110343957</v>
      </c>
      <c r="F1352" s="12">
        <f>COUNTIF(E$1352,E1352)</f>
        <v>1</v>
      </c>
      <c r="G1352" s="7" t="s">
        <v>38475</v>
      </c>
      <c r="H1352" s="7" t="s">
        <v>38476</v>
      </c>
      <c r="I1352" s="7" t="s">
        <v>38477</v>
      </c>
      <c r="J1352" s="7" t="s">
        <v>38478</v>
      </c>
      <c r="K1352" s="7" t="s">
        <v>38479</v>
      </c>
      <c r="L1352" s="7" t="s">
        <v>52</v>
      </c>
      <c r="N1352" s="7" t="s">
        <v>156</v>
      </c>
      <c r="O1352" s="7">
        <v>10</v>
      </c>
      <c r="P1352" s="7" t="s">
        <v>33076</v>
      </c>
      <c r="Q1352" s="7">
        <v>13224</v>
      </c>
      <c r="S1352" s="7" t="s">
        <v>38480</v>
      </c>
      <c r="T1352" s="7">
        <v>19830901</v>
      </c>
      <c r="U1352" s="7">
        <v>54</v>
      </c>
      <c r="V1352" s="7">
        <v>201903</v>
      </c>
    </row>
    <row r="1353" spans="1:26" ht="16.5" customHeight="1">
      <c r="A1353" s="7">
        <v>21272</v>
      </c>
      <c r="B1353" s="7" t="s">
        <v>104</v>
      </c>
      <c r="C1353" s="8">
        <v>6098502480</v>
      </c>
      <c r="D1353" s="7">
        <v>2645948</v>
      </c>
      <c r="E1353" s="12">
        <v>1101110342181</v>
      </c>
      <c r="F1353" s="12">
        <f>COUNTIF(E$1353,E1353)</f>
        <v>1</v>
      </c>
      <c r="G1353" s="7" t="s">
        <v>32689</v>
      </c>
      <c r="H1353" s="7" t="s">
        <v>38481</v>
      </c>
      <c r="I1353" s="7" t="s">
        <v>3605</v>
      </c>
      <c r="J1353" s="7" t="s">
        <v>38482</v>
      </c>
      <c r="K1353" s="7" t="s">
        <v>38483</v>
      </c>
      <c r="L1353" s="7" t="s">
        <v>52</v>
      </c>
      <c r="N1353" s="7" t="s">
        <v>156</v>
      </c>
      <c r="O1353" s="7">
        <v>10</v>
      </c>
      <c r="P1353" s="7" t="s">
        <v>33076</v>
      </c>
      <c r="Q1353" s="7">
        <v>29220</v>
      </c>
      <c r="S1353" s="7" t="s">
        <v>6101</v>
      </c>
      <c r="T1353" s="7">
        <v>19780901</v>
      </c>
      <c r="U1353" s="7">
        <v>328</v>
      </c>
      <c r="V1353" s="7">
        <v>201912</v>
      </c>
    </row>
    <row r="1354" spans="1:26" ht="16.5" customHeight="1">
      <c r="A1354" s="7">
        <v>21894</v>
      </c>
      <c r="B1354" s="7" t="s">
        <v>104</v>
      </c>
      <c r="C1354" s="8">
        <v>4018500869</v>
      </c>
      <c r="D1354" s="7">
        <v>2556649</v>
      </c>
      <c r="E1354" s="12">
        <v>1101110296106</v>
      </c>
      <c r="F1354" s="12">
        <f>COUNTIF(E$1354,E1354)</f>
        <v>1</v>
      </c>
      <c r="G1354" s="7" t="s">
        <v>38484</v>
      </c>
      <c r="H1354" s="7" t="s">
        <v>38485</v>
      </c>
      <c r="I1354" s="7" t="s">
        <v>38486</v>
      </c>
      <c r="J1354" s="7" t="s">
        <v>38487</v>
      </c>
      <c r="K1354" s="7" t="s">
        <v>38488</v>
      </c>
      <c r="L1354" s="7" t="s">
        <v>52</v>
      </c>
      <c r="N1354" s="7" t="s">
        <v>60</v>
      </c>
      <c r="O1354" s="7">
        <v>10</v>
      </c>
      <c r="P1354" s="7" t="s">
        <v>33076</v>
      </c>
      <c r="Q1354" s="7">
        <v>10801</v>
      </c>
      <c r="S1354" s="7" t="s">
        <v>844</v>
      </c>
      <c r="T1354" s="7">
        <v>19810101</v>
      </c>
      <c r="U1354" s="7">
        <v>76</v>
      </c>
      <c r="V1354" s="7">
        <v>200501</v>
      </c>
    </row>
    <row r="1355" spans="1:26" ht="16.5" customHeight="1">
      <c r="A1355" s="7">
        <v>24511</v>
      </c>
      <c r="B1355" s="7" t="s">
        <v>104</v>
      </c>
      <c r="C1355" s="8">
        <v>6218541917</v>
      </c>
      <c r="D1355" s="7">
        <v>8432839</v>
      </c>
      <c r="E1355" s="12">
        <v>1101110275134</v>
      </c>
      <c r="F1355" s="12">
        <f>COUNTIF(E$1355,E1355)</f>
        <v>1</v>
      </c>
      <c r="G1355" s="7" t="s">
        <v>38489</v>
      </c>
      <c r="H1355" s="7" t="s">
        <v>15056</v>
      </c>
      <c r="I1355" s="7" t="s">
        <v>15057</v>
      </c>
      <c r="J1355" s="7" t="s">
        <v>15058</v>
      </c>
      <c r="K1355" s="7" t="s">
        <v>38490</v>
      </c>
      <c r="L1355" s="7" t="s">
        <v>63</v>
      </c>
      <c r="N1355" s="7" t="s">
        <v>70</v>
      </c>
      <c r="O1355" s="7">
        <v>10</v>
      </c>
      <c r="P1355" s="7" t="s">
        <v>363</v>
      </c>
      <c r="Q1355" s="7">
        <v>71310</v>
      </c>
      <c r="S1355" s="7" t="s">
        <v>15027</v>
      </c>
      <c r="T1355" s="7">
        <v>20171231</v>
      </c>
      <c r="U1355" s="7">
        <v>442</v>
      </c>
      <c r="V1355" s="7">
        <v>202212</v>
      </c>
      <c r="W1355" s="7">
        <v>2022</v>
      </c>
      <c r="X1355" s="7">
        <v>156616336</v>
      </c>
      <c r="Y1355" s="7">
        <v>332045593</v>
      </c>
      <c r="Z1355" s="7">
        <v>47812560</v>
      </c>
    </row>
    <row r="1356" spans="1:26" ht="16.5" customHeight="1">
      <c r="A1356" s="7">
        <v>21213</v>
      </c>
      <c r="B1356" s="7" t="s">
        <v>104</v>
      </c>
      <c r="C1356" s="8">
        <v>1398505479</v>
      </c>
      <c r="D1356" s="7">
        <v>2983017</v>
      </c>
      <c r="E1356" s="12">
        <v>1101110261175</v>
      </c>
      <c r="F1356" s="12">
        <f>COUNTIF(E$1356,E1356)</f>
        <v>1</v>
      </c>
      <c r="G1356" s="7" t="s">
        <v>5790</v>
      </c>
      <c r="H1356" s="7" t="s">
        <v>5791</v>
      </c>
      <c r="I1356" s="7" t="s">
        <v>38491</v>
      </c>
      <c r="J1356" s="7" t="s">
        <v>38492</v>
      </c>
      <c r="K1356" s="7" t="s">
        <v>38493</v>
      </c>
      <c r="L1356" s="7" t="s">
        <v>65</v>
      </c>
      <c r="N1356" s="7" t="s">
        <v>60</v>
      </c>
      <c r="O1356" s="7">
        <v>10</v>
      </c>
      <c r="P1356" s="7" t="s">
        <v>33076</v>
      </c>
      <c r="Q1356" s="7">
        <v>29133</v>
      </c>
      <c r="S1356" s="7" t="s">
        <v>3477</v>
      </c>
      <c r="T1356" s="7">
        <v>19790925</v>
      </c>
      <c r="U1356" s="7">
        <v>64</v>
      </c>
      <c r="V1356" s="7">
        <v>202212</v>
      </c>
      <c r="W1356" s="7">
        <v>2022</v>
      </c>
      <c r="X1356" s="7">
        <v>24882153</v>
      </c>
      <c r="Y1356" s="7">
        <v>27248116</v>
      </c>
      <c r="Z1356" s="7">
        <v>3199000</v>
      </c>
    </row>
    <row r="1357" spans="1:26" ht="16.5" customHeight="1">
      <c r="A1357" s="7">
        <v>21519</v>
      </c>
      <c r="B1357" s="7" t="s">
        <v>104</v>
      </c>
      <c r="C1357" s="8">
        <v>6098515006</v>
      </c>
      <c r="D1357" s="7">
        <v>2580805</v>
      </c>
      <c r="E1357" s="12">
        <v>1101110227359</v>
      </c>
      <c r="F1357" s="12">
        <f>COUNTIF(E$1357,E1357)</f>
        <v>1</v>
      </c>
      <c r="G1357" s="7" t="s">
        <v>38494</v>
      </c>
      <c r="H1357" s="7" t="s">
        <v>6827</v>
      </c>
      <c r="I1357" s="7" t="s">
        <v>38495</v>
      </c>
      <c r="J1357" s="7" t="s">
        <v>38496</v>
      </c>
      <c r="K1357" s="7" t="s">
        <v>38497</v>
      </c>
      <c r="L1357" s="7" t="s">
        <v>63</v>
      </c>
      <c r="N1357" s="7" t="s">
        <v>60</v>
      </c>
      <c r="O1357" s="7">
        <v>10</v>
      </c>
      <c r="P1357" s="7" t="s">
        <v>33076</v>
      </c>
      <c r="Q1357" s="7">
        <v>30300</v>
      </c>
      <c r="S1357" s="7" t="s">
        <v>33568</v>
      </c>
      <c r="T1357" s="7">
        <v>20000401</v>
      </c>
      <c r="U1357" s="7">
        <v>238</v>
      </c>
      <c r="V1357" s="7">
        <v>202305</v>
      </c>
    </row>
    <row r="1358" spans="1:26" ht="16.5" customHeight="1">
      <c r="A1358" s="7">
        <v>20125</v>
      </c>
      <c r="B1358" s="7" t="s">
        <v>104</v>
      </c>
      <c r="C1358" s="8">
        <v>4908500684</v>
      </c>
      <c r="D1358" s="7">
        <v>9560461</v>
      </c>
      <c r="E1358" s="12">
        <v>1101110225254</v>
      </c>
      <c r="F1358" s="12">
        <f>COUNTIF(E$1358,E1358)</f>
        <v>1</v>
      </c>
      <c r="G1358" s="7" t="s">
        <v>38498</v>
      </c>
      <c r="H1358" s="7" t="s">
        <v>258</v>
      </c>
      <c r="I1358" s="7" t="s">
        <v>9332</v>
      </c>
      <c r="J1358" s="7" t="s">
        <v>38499</v>
      </c>
      <c r="K1358" s="7" t="s">
        <v>38500</v>
      </c>
      <c r="L1358" s="7" t="s">
        <v>63</v>
      </c>
      <c r="N1358" s="7" t="s">
        <v>60</v>
      </c>
      <c r="O1358" s="7">
        <v>10</v>
      </c>
      <c r="P1358" s="7" t="s">
        <v>33076</v>
      </c>
      <c r="Q1358" s="7">
        <v>10799</v>
      </c>
      <c r="S1358" s="7" t="s">
        <v>33150</v>
      </c>
      <c r="T1358" s="7">
        <v>20180608</v>
      </c>
      <c r="U1358" s="7">
        <v>60</v>
      </c>
      <c r="V1358" s="7">
        <v>202306</v>
      </c>
      <c r="W1358" s="7">
        <v>2022</v>
      </c>
      <c r="X1358" s="7">
        <v>81304116</v>
      </c>
      <c r="Y1358" s="7">
        <v>70878062</v>
      </c>
      <c r="Z1358" s="7">
        <v>4175000</v>
      </c>
    </row>
    <row r="1359" spans="1:26" ht="16.5" customHeight="1">
      <c r="A1359" s="7">
        <v>22176</v>
      </c>
      <c r="B1359" s="7" t="s">
        <v>104</v>
      </c>
      <c r="C1359" s="8">
        <v>6058533356</v>
      </c>
      <c r="D1359" s="7">
        <v>3258757</v>
      </c>
      <c r="E1359" s="12">
        <v>1101110208383</v>
      </c>
      <c r="F1359" s="12">
        <f>COUNTIF(E$1359,E1359)</f>
        <v>1</v>
      </c>
      <c r="G1359" s="7" t="s">
        <v>8234</v>
      </c>
      <c r="H1359" s="7" t="s">
        <v>8236</v>
      </c>
      <c r="I1359" s="7" t="s">
        <v>38501</v>
      </c>
      <c r="J1359" s="7" t="s">
        <v>38502</v>
      </c>
      <c r="K1359" s="7" t="s">
        <v>38503</v>
      </c>
      <c r="L1359" s="7" t="s">
        <v>52</v>
      </c>
      <c r="N1359" s="7" t="s">
        <v>156</v>
      </c>
      <c r="O1359" s="7">
        <v>10</v>
      </c>
      <c r="P1359" s="7" t="s">
        <v>313</v>
      </c>
      <c r="Q1359" s="7">
        <v>41110</v>
      </c>
      <c r="S1359" s="7" t="s">
        <v>8163</v>
      </c>
      <c r="T1359" s="7">
        <v>20080723</v>
      </c>
      <c r="U1359" s="7">
        <v>223</v>
      </c>
      <c r="V1359" s="7">
        <v>201903</v>
      </c>
    </row>
    <row r="1360" spans="1:26" ht="16.5" customHeight="1">
      <c r="A1360" s="7">
        <v>21120</v>
      </c>
      <c r="B1360" s="7" t="s">
        <v>104</v>
      </c>
      <c r="C1360" s="8">
        <v>5138500333</v>
      </c>
      <c r="D1360" s="7">
        <v>2572027</v>
      </c>
      <c r="E1360" s="12">
        <v>1101110208052</v>
      </c>
      <c r="F1360" s="12">
        <f>COUNTIF(E$1360,E1360)</f>
        <v>1</v>
      </c>
      <c r="G1360" s="7" t="s">
        <v>38504</v>
      </c>
      <c r="H1360" s="7" t="s">
        <v>5643</v>
      </c>
      <c r="I1360" s="7" t="s">
        <v>38505</v>
      </c>
      <c r="J1360" s="7" t="s">
        <v>38506</v>
      </c>
      <c r="K1360" s="7" t="s">
        <v>5644</v>
      </c>
      <c r="L1360" s="7" t="s">
        <v>65</v>
      </c>
      <c r="N1360" s="7" t="s">
        <v>60</v>
      </c>
      <c r="O1360" s="7">
        <v>10</v>
      </c>
      <c r="P1360" s="7" t="s">
        <v>33076</v>
      </c>
      <c r="Q1360" s="7">
        <v>28900</v>
      </c>
      <c r="S1360" s="7" t="s">
        <v>38507</v>
      </c>
      <c r="T1360" s="7">
        <v>19771228</v>
      </c>
      <c r="U1360" s="7">
        <v>247</v>
      </c>
      <c r="V1360" s="7">
        <v>202203</v>
      </c>
      <c r="W1360" s="7">
        <v>2022</v>
      </c>
      <c r="X1360" s="7">
        <v>77280193</v>
      </c>
      <c r="Y1360" s="7">
        <v>86696236</v>
      </c>
      <c r="Z1360" s="7">
        <v>15000000</v>
      </c>
    </row>
    <row r="1361" spans="1:26" ht="16.5" customHeight="1">
      <c r="A1361" s="7">
        <v>20078</v>
      </c>
      <c r="B1361" s="7" t="s">
        <v>104</v>
      </c>
      <c r="C1361" s="8">
        <v>1318542918</v>
      </c>
      <c r="D1361" s="7">
        <v>4347437</v>
      </c>
      <c r="E1361" s="12">
        <v>1101110173180</v>
      </c>
      <c r="F1361" s="12">
        <f>COUNTIF(E$1361,E1361)</f>
        <v>1</v>
      </c>
      <c r="G1361" s="7" t="s">
        <v>243</v>
      </c>
      <c r="H1361" s="7" t="s">
        <v>244</v>
      </c>
      <c r="I1361" s="7" t="s">
        <v>245</v>
      </c>
      <c r="J1361" s="7" t="s">
        <v>38508</v>
      </c>
      <c r="K1361" s="7" t="s">
        <v>38509</v>
      </c>
      <c r="L1361" s="7" t="s">
        <v>65</v>
      </c>
      <c r="N1361" s="7" t="s">
        <v>60</v>
      </c>
      <c r="O1361" s="7">
        <v>10</v>
      </c>
      <c r="P1361" s="7" t="s">
        <v>33076</v>
      </c>
      <c r="Q1361" s="7">
        <v>10750</v>
      </c>
      <c r="S1361" s="7" t="s">
        <v>618</v>
      </c>
      <c r="T1361" s="7">
        <v>19741214</v>
      </c>
      <c r="U1361" s="7">
        <v>248</v>
      </c>
      <c r="V1361" s="7">
        <v>202301</v>
      </c>
    </row>
    <row r="1362" spans="1:26" ht="16.5" customHeight="1">
      <c r="A1362" s="7">
        <v>21565</v>
      </c>
      <c r="B1362" s="7" t="s">
        <v>104</v>
      </c>
      <c r="C1362" s="8">
        <v>5038506378</v>
      </c>
      <c r="D1362" s="7">
        <v>2567339</v>
      </c>
      <c r="E1362" s="12">
        <v>1101110161317</v>
      </c>
      <c r="F1362" s="12">
        <f>COUNTIF(E$1362,E1362)</f>
        <v>1</v>
      </c>
      <c r="G1362" s="7" t="s">
        <v>6674</v>
      </c>
      <c r="H1362" s="7" t="s">
        <v>6675</v>
      </c>
      <c r="I1362" s="7" t="s">
        <v>2787</v>
      </c>
      <c r="J1362" s="7" t="s">
        <v>6676</v>
      </c>
      <c r="K1362" s="7" t="s">
        <v>38510</v>
      </c>
      <c r="L1362" s="7" t="s">
        <v>52</v>
      </c>
      <c r="N1362" s="7" t="s">
        <v>156</v>
      </c>
      <c r="O1362" s="7">
        <v>10</v>
      </c>
      <c r="P1362" s="7" t="s">
        <v>33076</v>
      </c>
      <c r="Q1362" s="7">
        <v>30390</v>
      </c>
      <c r="S1362" s="7" t="s">
        <v>33587</v>
      </c>
      <c r="T1362" s="7">
        <v>19740307</v>
      </c>
      <c r="U1362" s="7">
        <v>276</v>
      </c>
      <c r="V1362" s="7">
        <v>202212</v>
      </c>
      <c r="W1362" s="7">
        <v>2022</v>
      </c>
      <c r="X1362" s="7">
        <v>223860213</v>
      </c>
      <c r="Y1362" s="7">
        <v>463199227</v>
      </c>
      <c r="Z1362" s="7">
        <v>16500000</v>
      </c>
    </row>
    <row r="1363" spans="1:26" ht="16.5" customHeight="1">
      <c r="A1363" s="7">
        <v>21898</v>
      </c>
      <c r="B1363" s="7" t="s">
        <v>104</v>
      </c>
      <c r="C1363" s="8">
        <v>1338500175</v>
      </c>
      <c r="D1363" s="7">
        <v>3044720</v>
      </c>
      <c r="E1363" s="12">
        <v>1101110145147</v>
      </c>
      <c r="F1363" s="12">
        <f>COUNTIF(E$1363,E1363)</f>
        <v>1</v>
      </c>
      <c r="G1363" s="7" t="s">
        <v>38511</v>
      </c>
      <c r="H1363" s="7" t="s">
        <v>18013</v>
      </c>
      <c r="I1363" s="7" t="s">
        <v>38512</v>
      </c>
      <c r="J1363" s="7" t="s">
        <v>38513</v>
      </c>
      <c r="K1363" s="7" t="s">
        <v>38514</v>
      </c>
      <c r="L1363" s="7" t="s">
        <v>52</v>
      </c>
      <c r="N1363" s="7" t="s">
        <v>156</v>
      </c>
      <c r="O1363" s="7">
        <v>10</v>
      </c>
      <c r="P1363" s="7" t="s">
        <v>33076</v>
      </c>
      <c r="Q1363" s="7">
        <v>18119</v>
      </c>
      <c r="S1363" s="7" t="s">
        <v>1401</v>
      </c>
      <c r="T1363" s="7">
        <v>19730430</v>
      </c>
      <c r="U1363" s="7">
        <v>240</v>
      </c>
      <c r="V1363" s="7">
        <v>200807</v>
      </c>
    </row>
    <row r="1364" spans="1:26" ht="16.5" customHeight="1">
      <c r="A1364" s="7">
        <v>21895</v>
      </c>
      <c r="B1364" s="7" t="s">
        <v>104</v>
      </c>
      <c r="C1364" s="8">
        <v>3038503446</v>
      </c>
      <c r="D1364" s="7">
        <v>2609487</v>
      </c>
      <c r="E1364" s="12">
        <v>1101110109854</v>
      </c>
      <c r="F1364" s="12">
        <f>COUNTIF(E$1364,E1364)</f>
        <v>1</v>
      </c>
      <c r="G1364" s="7" t="s">
        <v>2613</v>
      </c>
      <c r="H1364" s="7" t="s">
        <v>38515</v>
      </c>
      <c r="I1364" s="7" t="s">
        <v>38472</v>
      </c>
      <c r="J1364" s="7" t="s">
        <v>38516</v>
      </c>
      <c r="K1364" s="7" t="s">
        <v>2141</v>
      </c>
      <c r="L1364" s="7" t="s">
        <v>52</v>
      </c>
      <c r="N1364" s="7" t="s">
        <v>156</v>
      </c>
      <c r="O1364" s="7">
        <v>10</v>
      </c>
      <c r="P1364" s="7" t="s">
        <v>33076</v>
      </c>
      <c r="Q1364" s="7">
        <v>21210</v>
      </c>
      <c r="S1364" s="7" t="s">
        <v>2255</v>
      </c>
      <c r="T1364" s="7">
        <v>19910201</v>
      </c>
      <c r="U1364" s="7">
        <v>290</v>
      </c>
      <c r="V1364" s="7">
        <v>200501</v>
      </c>
    </row>
    <row r="1365" spans="1:26" ht="16.5" customHeight="1">
      <c r="A1365" s="7">
        <v>20451</v>
      </c>
      <c r="B1365" s="7" t="s">
        <v>104</v>
      </c>
      <c r="C1365" s="8">
        <v>3018508241</v>
      </c>
      <c r="D1365" s="7">
        <v>3182326</v>
      </c>
      <c r="E1365" s="12">
        <v>1101110094477</v>
      </c>
      <c r="F1365" s="12">
        <f>COUNTIF(E$1365,E1365)</f>
        <v>1</v>
      </c>
      <c r="G1365" s="7" t="s">
        <v>2353</v>
      </c>
      <c r="H1365" s="7" t="s">
        <v>2355</v>
      </c>
      <c r="I1365" s="7" t="s">
        <v>38517</v>
      </c>
      <c r="J1365" s="7" t="s">
        <v>38518</v>
      </c>
      <c r="K1365" s="7" t="s">
        <v>38519</v>
      </c>
      <c r="L1365" s="7" t="s">
        <v>52</v>
      </c>
      <c r="N1365" s="7" t="s">
        <v>70</v>
      </c>
      <c r="O1365" s="7">
        <v>10</v>
      </c>
      <c r="P1365" s="7" t="s">
        <v>33076</v>
      </c>
      <c r="Q1365" s="7">
        <v>21210</v>
      </c>
      <c r="S1365" s="7" t="s">
        <v>2255</v>
      </c>
      <c r="T1365" s="7">
        <v>19681015</v>
      </c>
      <c r="U1365" s="7">
        <v>1130</v>
      </c>
      <c r="V1365" s="7">
        <v>202209</v>
      </c>
    </row>
    <row r="1366" spans="1:26" ht="16.5" customHeight="1">
      <c r="A1366" s="7">
        <v>21333</v>
      </c>
      <c r="B1366" s="7" t="s">
        <v>104</v>
      </c>
      <c r="C1366" s="8">
        <v>6208500010</v>
      </c>
      <c r="D1366" s="7">
        <v>2449975</v>
      </c>
      <c r="E1366" s="12">
        <v>1101110085450</v>
      </c>
      <c r="F1366" s="12">
        <f>COUNTIF(E$1366,E1366)</f>
        <v>1</v>
      </c>
      <c r="G1366" s="7" t="s">
        <v>32691</v>
      </c>
      <c r="H1366" s="7" t="s">
        <v>38520</v>
      </c>
      <c r="I1366" s="7" t="s">
        <v>38521</v>
      </c>
      <c r="J1366" s="7" t="s">
        <v>38522</v>
      </c>
      <c r="K1366" s="7" t="s">
        <v>38523</v>
      </c>
      <c r="L1366" s="7" t="s">
        <v>63</v>
      </c>
      <c r="N1366" s="7" t="s">
        <v>156</v>
      </c>
      <c r="O1366" s="7">
        <v>10</v>
      </c>
      <c r="P1366" s="7" t="s">
        <v>33076</v>
      </c>
      <c r="Q1366" s="7">
        <v>30121</v>
      </c>
      <c r="S1366" s="7" t="s">
        <v>22582</v>
      </c>
      <c r="T1366" s="7">
        <v>19680101</v>
      </c>
      <c r="U1366" s="7">
        <v>5000</v>
      </c>
      <c r="V1366" s="7">
        <v>200803</v>
      </c>
    </row>
    <row r="1367" spans="1:26" ht="16.5" customHeight="1">
      <c r="A1367" s="7">
        <v>21897</v>
      </c>
      <c r="B1367" s="7" t="s">
        <v>104</v>
      </c>
      <c r="C1367" s="8">
        <v>1338508240</v>
      </c>
      <c r="D1367" s="7">
        <v>3185456</v>
      </c>
      <c r="E1367" s="12">
        <v>1101110031859</v>
      </c>
      <c r="F1367" s="12">
        <f>COUNTIF(E$1367,E1367)</f>
        <v>1</v>
      </c>
      <c r="G1367" s="7" t="s">
        <v>38524</v>
      </c>
      <c r="H1367" s="7" t="s">
        <v>3550</v>
      </c>
      <c r="I1367" s="7" t="s">
        <v>38525</v>
      </c>
      <c r="J1367" s="7" t="s">
        <v>38526</v>
      </c>
      <c r="K1367" s="7" t="s">
        <v>38527</v>
      </c>
      <c r="L1367" s="7" t="s">
        <v>52</v>
      </c>
      <c r="N1367" s="7" t="s">
        <v>60</v>
      </c>
      <c r="O1367" s="7">
        <v>10</v>
      </c>
      <c r="P1367" s="7" t="s">
        <v>33076</v>
      </c>
      <c r="Q1367" s="7">
        <v>24199</v>
      </c>
      <c r="S1367" s="7" t="s">
        <v>38528</v>
      </c>
      <c r="T1367" s="7">
        <v>19590701</v>
      </c>
      <c r="U1367" s="7">
        <v>63</v>
      </c>
      <c r="V1367" s="7">
        <v>200712</v>
      </c>
    </row>
    <row r="1368" spans="1:26" ht="16.5" customHeight="1">
      <c r="A1368" s="7">
        <v>21573</v>
      </c>
      <c r="B1368" s="7" t="s">
        <v>104</v>
      </c>
      <c r="C1368" s="8">
        <v>6208506601</v>
      </c>
      <c r="D1368" s="7">
        <v>1946138</v>
      </c>
      <c r="E1368" s="12">
        <v>1101110028939</v>
      </c>
      <c r="F1368" s="12">
        <f>COUNTIF(E$1368,E1368)</f>
        <v>1</v>
      </c>
      <c r="G1368" s="7" t="s">
        <v>38529</v>
      </c>
      <c r="H1368" s="7" t="s">
        <v>9302</v>
      </c>
      <c r="I1368" s="7" t="s">
        <v>6771</v>
      </c>
      <c r="J1368" s="7" t="s">
        <v>38530</v>
      </c>
      <c r="K1368" s="7" t="s">
        <v>38531</v>
      </c>
      <c r="L1368" s="7" t="s">
        <v>52</v>
      </c>
      <c r="N1368" s="7" t="s">
        <v>156</v>
      </c>
      <c r="O1368" s="7">
        <v>10</v>
      </c>
      <c r="P1368" s="7" t="s">
        <v>33076</v>
      </c>
      <c r="Q1368" s="7">
        <v>30300</v>
      </c>
      <c r="S1368" s="7" t="s">
        <v>33568</v>
      </c>
      <c r="T1368" s="7">
        <v>19551229</v>
      </c>
      <c r="U1368" s="7">
        <v>90</v>
      </c>
      <c r="V1368" s="7">
        <v>201903</v>
      </c>
    </row>
    <row r="1369" spans="1:26" ht="16.5" customHeight="1">
      <c r="A1369" s="7">
        <v>21513</v>
      </c>
      <c r="B1369" s="7" t="s">
        <v>104</v>
      </c>
      <c r="C1369" s="8">
        <v>6098501540</v>
      </c>
      <c r="D1369" s="7">
        <v>2580718</v>
      </c>
      <c r="E1369" s="12">
        <v>1101110015556</v>
      </c>
      <c r="F1369" s="12">
        <f>COUNTIF(E$1369,E1369)</f>
        <v>1</v>
      </c>
      <c r="G1369" s="7" t="s">
        <v>38532</v>
      </c>
      <c r="H1369" s="7" t="s">
        <v>38533</v>
      </c>
      <c r="I1369" s="7" t="s">
        <v>2798</v>
      </c>
      <c r="J1369" s="7" t="s">
        <v>38534</v>
      </c>
      <c r="K1369" s="7" t="s">
        <v>38535</v>
      </c>
      <c r="L1369" s="7" t="s">
        <v>63</v>
      </c>
      <c r="N1369" s="7" t="s">
        <v>156</v>
      </c>
      <c r="O1369" s="7">
        <v>10</v>
      </c>
      <c r="P1369" s="7" t="s">
        <v>33076</v>
      </c>
      <c r="Q1369" s="7">
        <v>30300</v>
      </c>
      <c r="S1369" s="7" t="s">
        <v>33568</v>
      </c>
      <c r="T1369" s="7">
        <v>19790521</v>
      </c>
      <c r="U1369" s="7">
        <v>215</v>
      </c>
      <c r="V1369" s="7">
        <v>201903</v>
      </c>
    </row>
    <row r="1370" spans="1:26" ht="16.5" customHeight="1">
      <c r="A1370" s="7">
        <v>20815</v>
      </c>
      <c r="B1370" s="7" t="s">
        <v>104</v>
      </c>
      <c r="C1370" s="8">
        <v>3018510204</v>
      </c>
      <c r="D1370" s="7">
        <v>2550354</v>
      </c>
      <c r="E1370" s="12">
        <v>1101110004682</v>
      </c>
      <c r="F1370" s="12">
        <f>COUNTIF(E$1370,E1370)</f>
        <v>1</v>
      </c>
      <c r="G1370" s="7" t="s">
        <v>38536</v>
      </c>
      <c r="H1370" s="7" t="s">
        <v>4623</v>
      </c>
      <c r="I1370" s="7" t="s">
        <v>38537</v>
      </c>
      <c r="J1370" s="7" t="s">
        <v>38538</v>
      </c>
      <c r="K1370" s="7" t="s">
        <v>38539</v>
      </c>
      <c r="L1370" s="7" t="s">
        <v>52</v>
      </c>
      <c r="N1370" s="7" t="s">
        <v>156</v>
      </c>
      <c r="O1370" s="7">
        <v>10</v>
      </c>
      <c r="P1370" s="7" t="s">
        <v>33076</v>
      </c>
      <c r="Q1370" s="7">
        <v>26120</v>
      </c>
      <c r="S1370" s="7" t="s">
        <v>4152</v>
      </c>
      <c r="T1370" s="7">
        <v>20200513</v>
      </c>
      <c r="U1370" s="7">
        <v>652</v>
      </c>
      <c r="V1370" s="7">
        <v>201912</v>
      </c>
      <c r="W1370" s="7">
        <v>2022</v>
      </c>
      <c r="X1370" s="7">
        <v>744606264</v>
      </c>
      <c r="Y1370" s="7">
        <v>591405916</v>
      </c>
      <c r="Z1370" s="7">
        <v>160549390</v>
      </c>
    </row>
    <row r="1371" spans="1:26" ht="16.5" customHeight="1">
      <c r="A1371" s="7">
        <v>21477</v>
      </c>
      <c r="B1371" s="7" t="s">
        <v>104</v>
      </c>
      <c r="C1371" s="8">
        <v>6108504950</v>
      </c>
      <c r="D1371" s="7">
        <v>1658201</v>
      </c>
      <c r="E1371" s="12">
        <v>1101110004509</v>
      </c>
      <c r="F1371" s="12">
        <f>COUNTIF(E$1371,E1371)</f>
        <v>1</v>
      </c>
      <c r="G1371" s="7" t="s">
        <v>38540</v>
      </c>
      <c r="H1371" s="7" t="s">
        <v>7054</v>
      </c>
      <c r="I1371" s="7" t="s">
        <v>2798</v>
      </c>
      <c r="J1371" s="7" t="s">
        <v>38541</v>
      </c>
      <c r="K1371" s="7" t="s">
        <v>38542</v>
      </c>
      <c r="L1371" s="7" t="s">
        <v>52</v>
      </c>
      <c r="N1371" s="7" t="s">
        <v>60</v>
      </c>
      <c r="O1371" s="7">
        <v>10</v>
      </c>
      <c r="P1371" s="7" t="s">
        <v>33076</v>
      </c>
      <c r="Q1371" s="7">
        <v>30300</v>
      </c>
      <c r="S1371" s="7" t="s">
        <v>33568</v>
      </c>
      <c r="T1371" s="7">
        <v>19851104</v>
      </c>
      <c r="U1371" s="7">
        <v>256</v>
      </c>
      <c r="V1371" s="7">
        <v>201903</v>
      </c>
    </row>
    <row r="1372" spans="1:26" ht="16.5" customHeight="1">
      <c r="A1372" s="7">
        <v>20669</v>
      </c>
      <c r="B1372" s="7" t="s">
        <v>104</v>
      </c>
      <c r="C1372" s="8">
        <v>1068527828</v>
      </c>
      <c r="D1372" s="7">
        <v>3351549</v>
      </c>
      <c r="E1372" s="12">
        <v>1101110003121</v>
      </c>
      <c r="F1372" s="12">
        <f>COUNTIF(E$1372,E1372)</f>
        <v>1</v>
      </c>
      <c r="G1372" s="7" t="s">
        <v>38543</v>
      </c>
      <c r="H1372" s="7" t="s">
        <v>13892</v>
      </c>
      <c r="I1372" s="7" t="s">
        <v>38544</v>
      </c>
      <c r="J1372" s="7" t="s">
        <v>13894</v>
      </c>
      <c r="K1372" s="7" t="s">
        <v>38545</v>
      </c>
      <c r="L1372" s="7" t="s">
        <v>63</v>
      </c>
      <c r="N1372" s="7" t="s">
        <v>60</v>
      </c>
      <c r="O1372" s="7">
        <v>10</v>
      </c>
      <c r="P1372" s="7" t="s">
        <v>33076</v>
      </c>
      <c r="Q1372" s="7">
        <v>28520</v>
      </c>
      <c r="S1372" s="7" t="s">
        <v>38546</v>
      </c>
      <c r="T1372" s="7">
        <v>19661104</v>
      </c>
      <c r="U1372" s="7">
        <v>1142</v>
      </c>
      <c r="V1372" s="7">
        <v>202212</v>
      </c>
      <c r="W1372" s="7">
        <v>2022</v>
      </c>
      <c r="X1372" s="7">
        <v>858463512</v>
      </c>
      <c r="Y1372" s="7">
        <v>1636970492</v>
      </c>
      <c r="Z1372" s="7">
        <v>5189200</v>
      </c>
    </row>
    <row r="1373" spans="1:26" ht="16.5" customHeight="1">
      <c r="A1373" s="7">
        <v>20013</v>
      </c>
      <c r="B1373" s="7" t="s">
        <v>104</v>
      </c>
      <c r="C1373" s="8">
        <v>5078102075</v>
      </c>
      <c r="D1373" s="7">
        <v>2609060</v>
      </c>
      <c r="E1373" s="12"/>
      <c r="F1373" s="12">
        <f t="shared" ref="F1373:F1500" si="3">COUNTIF(E$1373:E$1500,E1373)</f>
        <v>0</v>
      </c>
      <c r="G1373" s="7" t="s">
        <v>33087</v>
      </c>
      <c r="H1373" s="7" t="s">
        <v>33088</v>
      </c>
      <c r="I1373" s="7" t="s">
        <v>33089</v>
      </c>
      <c r="K1373" s="7" t="s">
        <v>33090</v>
      </c>
      <c r="L1373" s="7" t="s">
        <v>65</v>
      </c>
      <c r="N1373" s="7" t="s">
        <v>47</v>
      </c>
      <c r="O1373" s="7">
        <v>10</v>
      </c>
      <c r="P1373" s="7" t="s">
        <v>33076</v>
      </c>
      <c r="Q1373" s="7">
        <v>10211</v>
      </c>
      <c r="S1373" s="7" t="s">
        <v>33091</v>
      </c>
      <c r="T1373" s="7">
        <v>19740731</v>
      </c>
      <c r="U1373" s="7">
        <v>150</v>
      </c>
      <c r="V1373" s="7">
        <v>200501</v>
      </c>
    </row>
    <row r="1374" spans="1:26" ht="16.5" customHeight="1">
      <c r="A1374" s="7">
        <v>20039</v>
      </c>
      <c r="B1374" s="7" t="s">
        <v>104</v>
      </c>
      <c r="C1374" s="8">
        <v>3018107627</v>
      </c>
      <c r="D1374" s="7">
        <v>6439273</v>
      </c>
      <c r="E1374" s="12"/>
      <c r="F1374" s="12">
        <f t="shared" si="3"/>
        <v>0</v>
      </c>
      <c r="G1374" s="7" t="s">
        <v>33128</v>
      </c>
      <c r="H1374" s="7" t="s">
        <v>20816</v>
      </c>
      <c r="I1374" s="7" t="s">
        <v>33129</v>
      </c>
      <c r="J1374" s="7" t="s">
        <v>33130</v>
      </c>
      <c r="K1374" s="7" t="s">
        <v>33131</v>
      </c>
      <c r="L1374" s="7" t="s">
        <v>65</v>
      </c>
      <c r="N1374" s="7" t="s">
        <v>47</v>
      </c>
      <c r="O1374" s="7">
        <v>10</v>
      </c>
      <c r="P1374" s="7" t="s">
        <v>33076</v>
      </c>
      <c r="Q1374" s="7">
        <v>10720</v>
      </c>
      <c r="S1374" s="7" t="s">
        <v>33129</v>
      </c>
      <c r="T1374" s="7">
        <v>19890529</v>
      </c>
      <c r="U1374" s="7">
        <v>69</v>
      </c>
      <c r="V1374" s="7">
        <v>190001</v>
      </c>
    </row>
    <row r="1375" spans="1:26" ht="16.5" customHeight="1">
      <c r="A1375" s="7">
        <v>20132</v>
      </c>
      <c r="B1375" s="7" t="s">
        <v>104</v>
      </c>
      <c r="C1375" s="8">
        <v>1058103368</v>
      </c>
      <c r="D1375" s="7">
        <v>2609865</v>
      </c>
      <c r="E1375" s="12"/>
      <c r="F1375" s="12">
        <f t="shared" si="3"/>
        <v>0</v>
      </c>
      <c r="G1375" s="7" t="s">
        <v>33151</v>
      </c>
      <c r="H1375" s="7" t="s">
        <v>33152</v>
      </c>
      <c r="I1375" s="7" t="s">
        <v>33153</v>
      </c>
      <c r="J1375" s="7" t="s">
        <v>33154</v>
      </c>
      <c r="K1375" s="7" t="s">
        <v>33155</v>
      </c>
      <c r="L1375" s="7" t="s">
        <v>65</v>
      </c>
      <c r="N1375" s="7" t="s">
        <v>47</v>
      </c>
      <c r="O1375" s="7">
        <v>10</v>
      </c>
      <c r="P1375" s="7" t="s">
        <v>33076</v>
      </c>
      <c r="Q1375" s="7">
        <v>11119</v>
      </c>
      <c r="S1375" s="7" t="s">
        <v>33156</v>
      </c>
      <c r="T1375" s="7">
        <v>19690901</v>
      </c>
      <c r="U1375" s="7">
        <v>95</v>
      </c>
      <c r="V1375" s="7">
        <v>200501</v>
      </c>
    </row>
    <row r="1376" spans="1:26" ht="16.5" customHeight="1">
      <c r="A1376" s="7">
        <v>20168</v>
      </c>
      <c r="B1376" s="7" t="s">
        <v>104</v>
      </c>
      <c r="C1376" s="8">
        <v>1278618658</v>
      </c>
      <c r="D1376" s="7">
        <v>6699153</v>
      </c>
      <c r="E1376" s="12"/>
      <c r="F1376" s="12">
        <f t="shared" si="3"/>
        <v>0</v>
      </c>
      <c r="G1376" s="7" t="s">
        <v>33171</v>
      </c>
      <c r="H1376" s="7" t="s">
        <v>33172</v>
      </c>
      <c r="I1376" s="7" t="s">
        <v>1032</v>
      </c>
      <c r="J1376" s="7" t="s">
        <v>33173</v>
      </c>
      <c r="K1376" s="7" t="s">
        <v>33174</v>
      </c>
      <c r="L1376" s="7" t="s">
        <v>65</v>
      </c>
      <c r="N1376" s="7" t="s">
        <v>47</v>
      </c>
      <c r="O1376" s="7">
        <v>10</v>
      </c>
      <c r="P1376" s="7" t="s">
        <v>33076</v>
      </c>
      <c r="Q1376" s="7">
        <v>13403</v>
      </c>
      <c r="S1376" s="7" t="s">
        <v>1032</v>
      </c>
      <c r="T1376" s="7">
        <v>20090811</v>
      </c>
      <c r="U1376" s="7">
        <v>112</v>
      </c>
      <c r="V1376" s="7">
        <v>201605</v>
      </c>
    </row>
    <row r="1377" spans="1:26" ht="16.5" customHeight="1">
      <c r="A1377" s="7">
        <v>20194</v>
      </c>
      <c r="B1377" s="7" t="s">
        <v>104</v>
      </c>
      <c r="C1377" s="8">
        <v>6032399562</v>
      </c>
      <c r="D1377" s="7">
        <v>1456322</v>
      </c>
      <c r="E1377" s="12"/>
      <c r="F1377" s="12">
        <f t="shared" si="3"/>
        <v>0</v>
      </c>
      <c r="G1377" s="7" t="s">
        <v>38547</v>
      </c>
      <c r="H1377" s="7" t="s">
        <v>38548</v>
      </c>
      <c r="I1377" s="7" t="s">
        <v>38549</v>
      </c>
      <c r="J1377" s="7" t="s">
        <v>38550</v>
      </c>
      <c r="K1377" s="7" t="s">
        <v>38551</v>
      </c>
      <c r="L1377" s="7" t="s">
        <v>65</v>
      </c>
      <c r="N1377" s="7" t="s">
        <v>47</v>
      </c>
      <c r="O1377" s="7">
        <v>10</v>
      </c>
      <c r="P1377" s="7" t="s">
        <v>33076</v>
      </c>
      <c r="Q1377" s="7">
        <v>13104</v>
      </c>
      <c r="S1377" s="7" t="s">
        <v>38552</v>
      </c>
      <c r="T1377" s="7">
        <v>19820501</v>
      </c>
      <c r="U1377" s="7">
        <v>82</v>
      </c>
      <c r="V1377" s="7">
        <v>201212</v>
      </c>
      <c r="W1377" s="7">
        <v>2022</v>
      </c>
      <c r="X1377" s="7">
        <v>10625484</v>
      </c>
      <c r="Y1377" s="7">
        <v>15933976</v>
      </c>
      <c r="Z1377" s="7">
        <v>7547829</v>
      </c>
    </row>
    <row r="1378" spans="1:26" ht="16.5" customHeight="1">
      <c r="A1378" s="7">
        <v>20233</v>
      </c>
      <c r="B1378" s="7" t="s">
        <v>104</v>
      </c>
      <c r="C1378" s="8">
        <v>2028134143</v>
      </c>
      <c r="D1378" s="7">
        <v>2742164</v>
      </c>
      <c r="E1378" s="12"/>
      <c r="F1378" s="12">
        <f t="shared" si="3"/>
        <v>0</v>
      </c>
      <c r="G1378" s="7" t="s">
        <v>33175</v>
      </c>
      <c r="H1378" s="7" t="s">
        <v>8922</v>
      </c>
      <c r="I1378" s="7" t="s">
        <v>1074</v>
      </c>
      <c r="K1378" s="7" t="s">
        <v>33176</v>
      </c>
      <c r="L1378" s="7" t="s">
        <v>65</v>
      </c>
      <c r="N1378" s="7" t="s">
        <v>47</v>
      </c>
      <c r="O1378" s="7">
        <v>10</v>
      </c>
      <c r="P1378" s="7" t="s">
        <v>33076</v>
      </c>
      <c r="Q1378" s="7">
        <v>14100</v>
      </c>
      <c r="S1378" s="7" t="s">
        <v>33177</v>
      </c>
      <c r="T1378" s="7">
        <v>19850605</v>
      </c>
      <c r="U1378" s="7">
        <v>59</v>
      </c>
      <c r="V1378" s="7">
        <v>200312</v>
      </c>
    </row>
    <row r="1379" spans="1:26" ht="16.5" customHeight="1">
      <c r="A1379" s="7">
        <v>20244</v>
      </c>
      <c r="B1379" s="7" t="s">
        <v>104</v>
      </c>
      <c r="C1379" s="8">
        <v>1108107105</v>
      </c>
      <c r="D1379" s="7">
        <v>3044650</v>
      </c>
      <c r="E1379" s="12"/>
      <c r="F1379" s="12">
        <f t="shared" si="3"/>
        <v>0</v>
      </c>
      <c r="G1379" s="7" t="s">
        <v>9528</v>
      </c>
      <c r="H1379" s="7" t="s">
        <v>1157</v>
      </c>
      <c r="I1379" s="7" t="s">
        <v>33200</v>
      </c>
      <c r="J1379" s="7" t="s">
        <v>33201</v>
      </c>
      <c r="K1379" s="7" t="s">
        <v>33202</v>
      </c>
      <c r="L1379" s="7" t="s">
        <v>65</v>
      </c>
      <c r="N1379" s="7" t="s">
        <v>47</v>
      </c>
      <c r="O1379" s="7">
        <v>10</v>
      </c>
      <c r="P1379" s="7" t="s">
        <v>33076</v>
      </c>
      <c r="Q1379" s="7">
        <v>14199</v>
      </c>
      <c r="S1379" s="7" t="s">
        <v>33203</v>
      </c>
      <c r="T1379" s="7">
        <v>19740501</v>
      </c>
      <c r="U1379" s="7">
        <v>396</v>
      </c>
      <c r="V1379" s="7">
        <v>200807</v>
      </c>
    </row>
    <row r="1380" spans="1:26" ht="16.5" customHeight="1">
      <c r="A1380" s="7">
        <v>20246</v>
      </c>
      <c r="B1380" s="7" t="s">
        <v>104</v>
      </c>
      <c r="C1380" s="8">
        <v>6061363972</v>
      </c>
      <c r="D1380" s="7">
        <v>1384062</v>
      </c>
      <c r="E1380" s="12"/>
      <c r="F1380" s="12">
        <f t="shared" si="3"/>
        <v>0</v>
      </c>
      <c r="G1380" s="7" t="s">
        <v>38553</v>
      </c>
      <c r="H1380" s="7" t="s">
        <v>38554</v>
      </c>
      <c r="I1380" s="7" t="s">
        <v>38555</v>
      </c>
      <c r="J1380" s="7" t="s">
        <v>38556</v>
      </c>
      <c r="K1380" s="7" t="s">
        <v>38557</v>
      </c>
      <c r="L1380" s="7" t="s">
        <v>65</v>
      </c>
      <c r="N1380" s="7" t="s">
        <v>47</v>
      </c>
      <c r="O1380" s="7">
        <v>10</v>
      </c>
      <c r="P1380" s="7" t="s">
        <v>33076</v>
      </c>
      <c r="Q1380" s="7">
        <v>14192</v>
      </c>
      <c r="S1380" s="7" t="s">
        <v>38558</v>
      </c>
      <c r="T1380" s="7">
        <v>19860101</v>
      </c>
      <c r="U1380" s="7">
        <v>186</v>
      </c>
      <c r="V1380" s="7">
        <v>202306</v>
      </c>
      <c r="W1380" s="7">
        <v>2022</v>
      </c>
      <c r="X1380" s="7">
        <v>29214310</v>
      </c>
      <c r="Y1380" s="7">
        <v>15244684</v>
      </c>
      <c r="Z1380" s="7">
        <v>11918583</v>
      </c>
    </row>
    <row r="1381" spans="1:26" ht="16.5" customHeight="1">
      <c r="A1381" s="7">
        <v>20248</v>
      </c>
      <c r="B1381" s="7" t="s">
        <v>104</v>
      </c>
      <c r="C1381" s="8">
        <v>6074870084</v>
      </c>
      <c r="D1381" s="7">
        <v>1207239</v>
      </c>
      <c r="E1381" s="12"/>
      <c r="F1381" s="12">
        <f t="shared" si="3"/>
        <v>0</v>
      </c>
      <c r="G1381" s="7" t="s">
        <v>38559</v>
      </c>
      <c r="H1381" s="7" t="s">
        <v>38560</v>
      </c>
      <c r="I1381" s="7" t="s">
        <v>38561</v>
      </c>
      <c r="J1381" s="7" t="s">
        <v>38562</v>
      </c>
      <c r="K1381" s="7" t="s">
        <v>38563</v>
      </c>
      <c r="L1381" s="7" t="s">
        <v>65</v>
      </c>
      <c r="N1381" s="7" t="s">
        <v>47</v>
      </c>
      <c r="O1381" s="7">
        <v>10</v>
      </c>
      <c r="P1381" s="7" t="s">
        <v>33076</v>
      </c>
      <c r="Q1381" s="7">
        <v>14192</v>
      </c>
      <c r="S1381" s="7" t="s">
        <v>38558</v>
      </c>
      <c r="T1381" s="7">
        <v>19941210</v>
      </c>
      <c r="U1381" s="7">
        <v>91</v>
      </c>
      <c r="V1381" s="7">
        <v>202206</v>
      </c>
      <c r="W1381" s="7">
        <v>2022</v>
      </c>
      <c r="X1381" s="7">
        <v>6374930</v>
      </c>
      <c r="Y1381" s="7">
        <v>2389075</v>
      </c>
      <c r="Z1381" s="7">
        <v>1081909</v>
      </c>
    </row>
    <row r="1382" spans="1:26" ht="16.5" customHeight="1">
      <c r="A1382" s="7">
        <v>20257</v>
      </c>
      <c r="B1382" s="7" t="s">
        <v>104</v>
      </c>
      <c r="C1382" s="8">
        <v>2060371216</v>
      </c>
      <c r="D1382" s="7">
        <v>5692323</v>
      </c>
      <c r="E1382" s="12"/>
      <c r="F1382" s="12">
        <f t="shared" si="3"/>
        <v>0</v>
      </c>
      <c r="G1382" s="7" t="s">
        <v>38564</v>
      </c>
      <c r="H1382" s="7" t="s">
        <v>38565</v>
      </c>
      <c r="I1382" s="7" t="s">
        <v>1074</v>
      </c>
      <c r="J1382" s="7" t="s">
        <v>38566</v>
      </c>
      <c r="K1382" s="7" t="s">
        <v>38567</v>
      </c>
      <c r="L1382" s="7" t="s">
        <v>65</v>
      </c>
      <c r="N1382" s="7" t="s">
        <v>47</v>
      </c>
      <c r="O1382" s="7">
        <v>10</v>
      </c>
      <c r="P1382" s="7" t="s">
        <v>33076</v>
      </c>
      <c r="Q1382" s="7">
        <v>14111</v>
      </c>
      <c r="S1382" s="7" t="s">
        <v>38568</v>
      </c>
      <c r="T1382" s="7">
        <v>20080601</v>
      </c>
      <c r="U1382" s="7">
        <v>43</v>
      </c>
      <c r="V1382" s="7">
        <v>202306</v>
      </c>
      <c r="W1382" s="7">
        <v>2022</v>
      </c>
      <c r="X1382" s="7">
        <v>2537091</v>
      </c>
      <c r="Y1382" s="7">
        <v>2497917</v>
      </c>
      <c r="Z1382" s="7">
        <v>119036</v>
      </c>
    </row>
    <row r="1383" spans="1:26" ht="16.5" customHeight="1">
      <c r="A1383" s="7">
        <v>20260</v>
      </c>
      <c r="B1383" s="7" t="s">
        <v>104</v>
      </c>
      <c r="C1383" s="8">
        <v>6071036837</v>
      </c>
      <c r="D1383" s="7">
        <v>2288923</v>
      </c>
      <c r="E1383" s="12"/>
      <c r="F1383" s="12">
        <f t="shared" si="3"/>
        <v>0</v>
      </c>
      <c r="G1383" s="7" t="s">
        <v>38569</v>
      </c>
      <c r="H1383" s="7" t="s">
        <v>38570</v>
      </c>
      <c r="I1383" s="7" t="s">
        <v>38571</v>
      </c>
      <c r="J1383" s="7" t="s">
        <v>38572</v>
      </c>
      <c r="K1383" s="7" t="s">
        <v>38573</v>
      </c>
      <c r="L1383" s="7" t="s">
        <v>65</v>
      </c>
      <c r="N1383" s="7" t="s">
        <v>47</v>
      </c>
      <c r="O1383" s="7">
        <v>10</v>
      </c>
      <c r="P1383" s="7" t="s">
        <v>33076</v>
      </c>
      <c r="Q1383" s="7">
        <v>14192</v>
      </c>
      <c r="S1383" s="7" t="s">
        <v>38558</v>
      </c>
      <c r="T1383" s="7">
        <v>20020520</v>
      </c>
      <c r="U1383" s="7">
        <v>21</v>
      </c>
      <c r="V1383" s="7">
        <v>202306</v>
      </c>
      <c r="W1383" s="7">
        <v>2022</v>
      </c>
      <c r="X1383" s="7">
        <v>2430758</v>
      </c>
      <c r="Y1383" s="7">
        <v>2243171</v>
      </c>
      <c r="Z1383" s="7">
        <v>724666</v>
      </c>
    </row>
    <row r="1384" spans="1:26" ht="16.5" customHeight="1">
      <c r="A1384" s="7">
        <v>20262</v>
      </c>
      <c r="B1384" s="7" t="s">
        <v>104</v>
      </c>
      <c r="C1384" s="8">
        <v>1380237048</v>
      </c>
      <c r="D1384" s="7">
        <v>3078535</v>
      </c>
      <c r="E1384" s="12"/>
      <c r="F1384" s="12">
        <f t="shared" si="3"/>
        <v>0</v>
      </c>
      <c r="G1384" s="7" t="s">
        <v>38574</v>
      </c>
      <c r="H1384" s="7" t="s">
        <v>38575</v>
      </c>
      <c r="I1384" s="7" t="s">
        <v>38576</v>
      </c>
      <c r="J1384" s="7" t="s">
        <v>38577</v>
      </c>
      <c r="K1384" s="7" t="s">
        <v>38578</v>
      </c>
      <c r="L1384" s="7" t="s">
        <v>65</v>
      </c>
      <c r="N1384" s="7" t="s">
        <v>47</v>
      </c>
      <c r="O1384" s="7">
        <v>10</v>
      </c>
      <c r="P1384" s="7" t="s">
        <v>33076</v>
      </c>
      <c r="Q1384" s="7">
        <v>14111</v>
      </c>
      <c r="S1384" s="7" t="s">
        <v>38568</v>
      </c>
      <c r="T1384" s="7">
        <v>20050722</v>
      </c>
      <c r="U1384" s="7">
        <v>89</v>
      </c>
      <c r="V1384" s="7">
        <v>202204</v>
      </c>
    </row>
    <row r="1385" spans="1:26" ht="16.5" customHeight="1">
      <c r="A1385" s="7">
        <v>20264</v>
      </c>
      <c r="B1385" s="7" t="s">
        <v>104</v>
      </c>
      <c r="C1385" s="8">
        <v>5022483973</v>
      </c>
      <c r="D1385" s="7">
        <v>4129245</v>
      </c>
      <c r="E1385" s="12"/>
      <c r="F1385" s="12">
        <f t="shared" si="3"/>
        <v>0</v>
      </c>
      <c r="G1385" s="7" t="s">
        <v>38579</v>
      </c>
      <c r="H1385" s="7" t="s">
        <v>38580</v>
      </c>
      <c r="I1385" s="7" t="s">
        <v>38581</v>
      </c>
      <c r="J1385" s="7" t="s">
        <v>38582</v>
      </c>
      <c r="K1385" s="7" t="s">
        <v>38583</v>
      </c>
      <c r="L1385" s="7" t="s">
        <v>65</v>
      </c>
      <c r="N1385" s="7" t="s">
        <v>47</v>
      </c>
      <c r="O1385" s="7">
        <v>10</v>
      </c>
      <c r="P1385" s="7" t="s">
        <v>33076</v>
      </c>
      <c r="Q1385" s="7">
        <v>14192</v>
      </c>
      <c r="S1385" s="7" t="s">
        <v>38558</v>
      </c>
      <c r="T1385" s="7">
        <v>20080828</v>
      </c>
      <c r="U1385" s="7">
        <v>60</v>
      </c>
      <c r="V1385" s="7">
        <v>202206</v>
      </c>
      <c r="W1385" s="7">
        <v>2022</v>
      </c>
      <c r="X1385" s="7">
        <v>12330734</v>
      </c>
      <c r="Y1385" s="7">
        <v>8667266</v>
      </c>
      <c r="Z1385" s="7">
        <v>811456</v>
      </c>
    </row>
    <row r="1386" spans="1:26" ht="16.5" customHeight="1">
      <c r="A1386" s="7">
        <v>20265</v>
      </c>
      <c r="B1386" s="7" t="s">
        <v>104</v>
      </c>
      <c r="C1386" s="8">
        <v>5101563243</v>
      </c>
      <c r="D1386" s="7">
        <v>1614690</v>
      </c>
      <c r="E1386" s="12"/>
      <c r="F1386" s="12">
        <f t="shared" si="3"/>
        <v>0</v>
      </c>
      <c r="G1386" s="7" t="s">
        <v>38584</v>
      </c>
      <c r="H1386" s="7" t="s">
        <v>38585</v>
      </c>
      <c r="I1386" s="7" t="s">
        <v>38586</v>
      </c>
      <c r="J1386" s="7" t="s">
        <v>38587</v>
      </c>
      <c r="K1386" s="7" t="s">
        <v>38588</v>
      </c>
      <c r="L1386" s="7" t="s">
        <v>65</v>
      </c>
      <c r="N1386" s="7" t="s">
        <v>47</v>
      </c>
      <c r="O1386" s="7">
        <v>10</v>
      </c>
      <c r="P1386" s="7" t="s">
        <v>33076</v>
      </c>
      <c r="Q1386" s="7">
        <v>14192</v>
      </c>
      <c r="S1386" s="7" t="s">
        <v>38558</v>
      </c>
      <c r="T1386" s="7">
        <v>19920101</v>
      </c>
      <c r="U1386" s="7">
        <v>64</v>
      </c>
      <c r="V1386" s="7">
        <v>202307</v>
      </c>
      <c r="W1386" s="7">
        <v>2022</v>
      </c>
      <c r="X1386" s="7">
        <v>4213128</v>
      </c>
      <c r="Y1386" s="7">
        <v>2021508</v>
      </c>
      <c r="Z1386" s="7">
        <v>526130</v>
      </c>
    </row>
    <row r="1387" spans="1:26" ht="16.5" customHeight="1">
      <c r="A1387" s="7">
        <v>20271</v>
      </c>
      <c r="B1387" s="7" t="s">
        <v>104</v>
      </c>
      <c r="C1387" s="8">
        <v>6108107605</v>
      </c>
      <c r="D1387" s="7">
        <v>1599294</v>
      </c>
      <c r="E1387" s="12"/>
      <c r="F1387" s="12">
        <f t="shared" si="3"/>
        <v>0</v>
      </c>
      <c r="G1387" s="7" t="s">
        <v>33230</v>
      </c>
      <c r="H1387" s="7" t="s">
        <v>11652</v>
      </c>
      <c r="I1387" s="7" t="s">
        <v>33231</v>
      </c>
      <c r="J1387" s="7" t="s">
        <v>33232</v>
      </c>
      <c r="K1387" s="7" t="s">
        <v>33233</v>
      </c>
      <c r="L1387" s="7" t="s">
        <v>65</v>
      </c>
      <c r="N1387" s="7" t="s">
        <v>47</v>
      </c>
      <c r="O1387" s="7">
        <v>10</v>
      </c>
      <c r="P1387" s="7" t="s">
        <v>33076</v>
      </c>
      <c r="Q1387" s="7">
        <v>15210</v>
      </c>
      <c r="S1387" s="7" t="s">
        <v>33229</v>
      </c>
      <c r="T1387" s="7">
        <v>19880801</v>
      </c>
      <c r="U1387" s="7">
        <v>85</v>
      </c>
      <c r="V1387" s="7">
        <v>198912</v>
      </c>
    </row>
    <row r="1388" spans="1:26" ht="16.5" customHeight="1">
      <c r="A1388" s="7">
        <v>20324</v>
      </c>
      <c r="B1388" s="7" t="s">
        <v>104</v>
      </c>
      <c r="C1388" s="8">
        <v>5975400021</v>
      </c>
      <c r="D1388" s="7">
        <v>6754798</v>
      </c>
      <c r="E1388" s="12"/>
      <c r="F1388" s="12">
        <f t="shared" si="3"/>
        <v>0</v>
      </c>
      <c r="G1388" s="7" t="s">
        <v>38589</v>
      </c>
      <c r="H1388" s="7" t="s">
        <v>5928</v>
      </c>
      <c r="I1388" s="7" t="s">
        <v>38590</v>
      </c>
      <c r="J1388" s="7" t="s">
        <v>38591</v>
      </c>
      <c r="K1388" s="7" t="s">
        <v>38592</v>
      </c>
      <c r="L1388" s="7" t="s">
        <v>65</v>
      </c>
      <c r="N1388" s="7" t="s">
        <v>47</v>
      </c>
      <c r="O1388" s="7">
        <v>10</v>
      </c>
      <c r="P1388" s="7" t="s">
        <v>33076</v>
      </c>
      <c r="Q1388" s="7">
        <v>18112</v>
      </c>
      <c r="S1388" s="7" t="s">
        <v>1435</v>
      </c>
      <c r="T1388" s="7">
        <v>20150501</v>
      </c>
      <c r="U1388" s="7">
        <v>44</v>
      </c>
      <c r="V1388" s="7">
        <v>202305</v>
      </c>
      <c r="W1388" s="7">
        <v>2022</v>
      </c>
      <c r="X1388" s="7">
        <v>4961544</v>
      </c>
      <c r="Y1388" s="7">
        <v>5659425</v>
      </c>
      <c r="Z1388" s="7">
        <v>-680254</v>
      </c>
    </row>
    <row r="1389" spans="1:26" ht="16.5" customHeight="1">
      <c r="A1389" s="7">
        <v>20345</v>
      </c>
      <c r="B1389" s="7" t="s">
        <v>104</v>
      </c>
      <c r="C1389" s="8">
        <v>1048131385</v>
      </c>
      <c r="D1389" s="7">
        <v>3044263</v>
      </c>
      <c r="E1389" s="12"/>
      <c r="F1389" s="12">
        <f t="shared" si="3"/>
        <v>0</v>
      </c>
      <c r="G1389" s="7" t="s">
        <v>1474</v>
      </c>
      <c r="H1389" s="7" t="s">
        <v>33278</v>
      </c>
      <c r="I1389" s="7" t="s">
        <v>33279</v>
      </c>
      <c r="J1389" s="7" t="s">
        <v>33280</v>
      </c>
      <c r="K1389" s="7" t="s">
        <v>33281</v>
      </c>
      <c r="L1389" s="7" t="s">
        <v>65</v>
      </c>
      <c r="N1389" s="7" t="s">
        <v>47</v>
      </c>
      <c r="O1389" s="7">
        <v>10</v>
      </c>
      <c r="P1389" s="7" t="s">
        <v>33076</v>
      </c>
      <c r="Q1389" s="7">
        <v>20119</v>
      </c>
      <c r="S1389" s="7" t="s">
        <v>33282</v>
      </c>
      <c r="T1389" s="7">
        <v>19730612</v>
      </c>
      <c r="U1389" s="7">
        <v>74</v>
      </c>
      <c r="V1389" s="7">
        <v>201506</v>
      </c>
    </row>
    <row r="1390" spans="1:26" ht="16.5" customHeight="1">
      <c r="A1390" s="7">
        <v>20476</v>
      </c>
      <c r="B1390" s="7" t="s">
        <v>104</v>
      </c>
      <c r="C1390" s="8">
        <v>6211674431</v>
      </c>
      <c r="D1390" s="7">
        <v>1730462</v>
      </c>
      <c r="E1390" s="12"/>
      <c r="F1390" s="12">
        <f t="shared" si="3"/>
        <v>0</v>
      </c>
      <c r="G1390" s="7" t="s">
        <v>38593</v>
      </c>
      <c r="H1390" s="7" t="s">
        <v>38594</v>
      </c>
      <c r="I1390" s="7" t="s">
        <v>38595</v>
      </c>
      <c r="J1390" s="7" t="s">
        <v>38596</v>
      </c>
      <c r="K1390" s="7" t="s">
        <v>38597</v>
      </c>
      <c r="L1390" s="7" t="s">
        <v>65</v>
      </c>
      <c r="N1390" s="7" t="s">
        <v>47</v>
      </c>
      <c r="O1390" s="7">
        <v>10</v>
      </c>
      <c r="P1390" s="7" t="s">
        <v>33076</v>
      </c>
      <c r="Q1390" s="7">
        <v>22199</v>
      </c>
      <c r="S1390" s="7" t="s">
        <v>38598</v>
      </c>
      <c r="T1390" s="7">
        <v>19750101</v>
      </c>
      <c r="U1390" s="7">
        <v>72</v>
      </c>
      <c r="V1390" s="7">
        <v>201001</v>
      </c>
    </row>
    <row r="1391" spans="1:26" ht="16.5" customHeight="1">
      <c r="A1391" s="7">
        <v>20557</v>
      </c>
      <c r="B1391" s="7" t="s">
        <v>104</v>
      </c>
      <c r="C1391" s="8">
        <v>1233597585</v>
      </c>
      <c r="D1391" s="7">
        <v>2152083</v>
      </c>
      <c r="E1391" s="12"/>
      <c r="F1391" s="12">
        <f t="shared" si="3"/>
        <v>0</v>
      </c>
      <c r="G1391" s="7" t="s">
        <v>38599</v>
      </c>
      <c r="H1391" s="7" t="s">
        <v>38600</v>
      </c>
      <c r="I1391" s="7" t="s">
        <v>38601</v>
      </c>
      <c r="J1391" s="7" t="s">
        <v>38602</v>
      </c>
      <c r="K1391" s="7" t="s">
        <v>38603</v>
      </c>
      <c r="L1391" s="7" t="s">
        <v>65</v>
      </c>
      <c r="N1391" s="7" t="s">
        <v>47</v>
      </c>
      <c r="O1391" s="7">
        <v>10</v>
      </c>
      <c r="P1391" s="7" t="s">
        <v>33076</v>
      </c>
      <c r="Q1391" s="7">
        <v>22249</v>
      </c>
      <c r="S1391" s="7" t="s">
        <v>38287</v>
      </c>
      <c r="T1391" s="7">
        <v>19950920</v>
      </c>
      <c r="U1391" s="7">
        <v>45</v>
      </c>
      <c r="V1391" s="7">
        <v>202306</v>
      </c>
      <c r="W1391" s="7">
        <v>2022</v>
      </c>
      <c r="X1391" s="7">
        <v>12179084</v>
      </c>
      <c r="Y1391" s="7">
        <v>11279541</v>
      </c>
      <c r="Z1391" s="7">
        <v>2678120</v>
      </c>
    </row>
    <row r="1392" spans="1:26" ht="16.5" customHeight="1">
      <c r="A1392" s="7">
        <v>20559</v>
      </c>
      <c r="B1392" s="7" t="s">
        <v>104</v>
      </c>
      <c r="C1392" s="8">
        <v>5313600139</v>
      </c>
      <c r="D1392" s="7">
        <v>8504552</v>
      </c>
      <c r="E1392" s="12"/>
      <c r="F1392" s="12">
        <f t="shared" si="3"/>
        <v>0</v>
      </c>
      <c r="G1392" s="7" t="s">
        <v>32751</v>
      </c>
      <c r="H1392" s="7" t="s">
        <v>38604</v>
      </c>
      <c r="I1392" s="7" t="s">
        <v>38605</v>
      </c>
      <c r="J1392" s="7" t="s">
        <v>38606</v>
      </c>
      <c r="K1392" s="7" t="s">
        <v>38607</v>
      </c>
      <c r="L1392" s="7" t="s">
        <v>65</v>
      </c>
      <c r="N1392" s="7" t="s">
        <v>47</v>
      </c>
      <c r="O1392" s="7">
        <v>10</v>
      </c>
      <c r="P1392" s="7" t="s">
        <v>33076</v>
      </c>
      <c r="Q1392" s="7">
        <v>29294</v>
      </c>
      <c r="S1392" s="7" t="s">
        <v>6497</v>
      </c>
      <c r="T1392" s="7">
        <v>20160308</v>
      </c>
      <c r="U1392" s="7">
        <v>330</v>
      </c>
      <c r="V1392" s="7">
        <v>201712</v>
      </c>
      <c r="W1392" s="7">
        <v>2022</v>
      </c>
      <c r="X1392" s="7">
        <v>669062</v>
      </c>
      <c r="Y1392" s="7">
        <v>153845</v>
      </c>
      <c r="Z1392" s="7">
        <v>78490</v>
      </c>
    </row>
    <row r="1393" spans="1:26" ht="16.5" customHeight="1">
      <c r="A1393" s="7">
        <v>20566</v>
      </c>
      <c r="B1393" s="7" t="s">
        <v>104</v>
      </c>
      <c r="C1393" s="8">
        <v>1280641427</v>
      </c>
      <c r="D1393" s="7">
        <v>1745380</v>
      </c>
      <c r="E1393" s="12"/>
      <c r="F1393" s="12">
        <f t="shared" si="3"/>
        <v>0</v>
      </c>
      <c r="G1393" s="7" t="s">
        <v>38608</v>
      </c>
      <c r="H1393" s="7" t="s">
        <v>5843</v>
      </c>
      <c r="I1393" s="7" t="s">
        <v>38609</v>
      </c>
      <c r="J1393" s="7" t="s">
        <v>38610</v>
      </c>
      <c r="K1393" s="7" t="s">
        <v>38611</v>
      </c>
      <c r="L1393" s="7" t="s">
        <v>65</v>
      </c>
      <c r="N1393" s="7" t="s">
        <v>47</v>
      </c>
      <c r="O1393" s="7">
        <v>10</v>
      </c>
      <c r="P1393" s="7" t="s">
        <v>33076</v>
      </c>
      <c r="Q1393" s="7">
        <v>22232</v>
      </c>
      <c r="S1393" s="7" t="s">
        <v>2931</v>
      </c>
      <c r="T1393" s="7">
        <v>19990101</v>
      </c>
      <c r="U1393" s="7">
        <v>73</v>
      </c>
      <c r="V1393" s="7">
        <v>202212</v>
      </c>
    </row>
    <row r="1394" spans="1:26" ht="16.5" customHeight="1">
      <c r="A1394" s="7">
        <v>20568</v>
      </c>
      <c r="B1394" s="7" t="s">
        <v>104</v>
      </c>
      <c r="C1394" s="8">
        <v>6090665063</v>
      </c>
      <c r="D1394" s="7">
        <v>2623601</v>
      </c>
      <c r="E1394" s="12"/>
      <c r="F1394" s="12">
        <f t="shared" si="3"/>
        <v>0</v>
      </c>
      <c r="G1394" s="7" t="s">
        <v>38612</v>
      </c>
      <c r="H1394" s="7" t="s">
        <v>13756</v>
      </c>
      <c r="I1394" s="7" t="s">
        <v>38613</v>
      </c>
      <c r="J1394" s="7" t="s">
        <v>38614</v>
      </c>
      <c r="K1394" s="7" t="s">
        <v>38615</v>
      </c>
      <c r="L1394" s="7" t="s">
        <v>65</v>
      </c>
      <c r="N1394" s="7" t="s">
        <v>47</v>
      </c>
      <c r="O1394" s="7">
        <v>10</v>
      </c>
      <c r="P1394" s="7" t="s">
        <v>33076</v>
      </c>
      <c r="Q1394" s="7">
        <v>22299</v>
      </c>
      <c r="S1394" s="7" t="s">
        <v>33340</v>
      </c>
      <c r="T1394" s="7">
        <v>19880524</v>
      </c>
      <c r="U1394" s="7">
        <v>83</v>
      </c>
      <c r="V1394" s="7">
        <v>202204</v>
      </c>
    </row>
    <row r="1395" spans="1:26" ht="16.5" customHeight="1">
      <c r="A1395" s="7">
        <v>20571</v>
      </c>
      <c r="B1395" s="7" t="s">
        <v>104</v>
      </c>
      <c r="C1395" s="8">
        <v>1268298419</v>
      </c>
      <c r="D1395" s="7">
        <v>5842925</v>
      </c>
      <c r="E1395" s="12"/>
      <c r="F1395" s="12">
        <f t="shared" si="3"/>
        <v>0</v>
      </c>
      <c r="G1395" s="7" t="s">
        <v>33325</v>
      </c>
      <c r="H1395" s="7" t="s">
        <v>6053</v>
      </c>
      <c r="I1395" s="7" t="s">
        <v>33326</v>
      </c>
      <c r="J1395" s="7" t="s">
        <v>33327</v>
      </c>
      <c r="K1395" s="7" t="s">
        <v>33328</v>
      </c>
      <c r="L1395" s="7" t="s">
        <v>45</v>
      </c>
      <c r="N1395" s="7" t="s">
        <v>47</v>
      </c>
      <c r="O1395" s="7">
        <v>10</v>
      </c>
      <c r="P1395" s="7" t="s">
        <v>33076</v>
      </c>
      <c r="Q1395" s="7">
        <v>22231</v>
      </c>
      <c r="S1395" s="7" t="s">
        <v>1394</v>
      </c>
      <c r="T1395" s="7">
        <v>20130601</v>
      </c>
      <c r="U1395" s="7">
        <v>77</v>
      </c>
      <c r="V1395" s="7">
        <v>202302</v>
      </c>
      <c r="W1395" s="7">
        <v>2022</v>
      </c>
      <c r="X1395" s="7">
        <v>3158432</v>
      </c>
      <c r="Y1395" s="7">
        <v>855377</v>
      </c>
      <c r="Z1395" s="7">
        <v>0</v>
      </c>
    </row>
    <row r="1396" spans="1:26" ht="16.5" customHeight="1">
      <c r="A1396" s="7">
        <v>20631</v>
      </c>
      <c r="B1396" s="7" t="s">
        <v>104</v>
      </c>
      <c r="C1396" s="8">
        <v>1218104563</v>
      </c>
      <c r="D1396" s="7">
        <v>3044350</v>
      </c>
      <c r="E1396" s="12"/>
      <c r="F1396" s="12">
        <f t="shared" si="3"/>
        <v>0</v>
      </c>
      <c r="G1396" s="7" t="s">
        <v>33366</v>
      </c>
      <c r="I1396" s="7" t="s">
        <v>33367</v>
      </c>
      <c r="J1396" s="7" t="s">
        <v>33368</v>
      </c>
      <c r="K1396" s="7" t="s">
        <v>33369</v>
      </c>
      <c r="L1396" s="7" t="s">
        <v>65</v>
      </c>
      <c r="N1396" s="7" t="s">
        <v>47</v>
      </c>
      <c r="O1396" s="7">
        <v>10</v>
      </c>
      <c r="P1396" s="7" t="s">
        <v>33076</v>
      </c>
      <c r="Q1396" s="7">
        <v>24121</v>
      </c>
      <c r="S1396" s="7" t="s">
        <v>3375</v>
      </c>
      <c r="T1396" s="7">
        <v>19720612</v>
      </c>
      <c r="U1396" s="7">
        <v>236</v>
      </c>
      <c r="V1396" s="7">
        <v>200812</v>
      </c>
    </row>
    <row r="1397" spans="1:26" ht="16.5" customHeight="1">
      <c r="A1397" s="7">
        <v>20632</v>
      </c>
      <c r="B1397" s="7" t="s">
        <v>104</v>
      </c>
      <c r="C1397" s="8">
        <v>1058131530</v>
      </c>
      <c r="D1397" s="7">
        <v>3044940</v>
      </c>
      <c r="E1397" s="12"/>
      <c r="F1397" s="12">
        <f t="shared" si="3"/>
        <v>0</v>
      </c>
      <c r="G1397" s="7" t="s">
        <v>33370</v>
      </c>
      <c r="I1397" s="7" t="s">
        <v>33371</v>
      </c>
      <c r="J1397" s="7" t="s">
        <v>33372</v>
      </c>
      <c r="K1397" s="7" t="s">
        <v>33373</v>
      </c>
      <c r="L1397" s="7" t="s">
        <v>65</v>
      </c>
      <c r="N1397" s="7" t="s">
        <v>47</v>
      </c>
      <c r="O1397" s="7">
        <v>10</v>
      </c>
      <c r="P1397" s="7" t="s">
        <v>33076</v>
      </c>
      <c r="Q1397" s="7">
        <v>24131</v>
      </c>
      <c r="S1397" s="7" t="s">
        <v>33374</v>
      </c>
      <c r="T1397" s="7">
        <v>19841027</v>
      </c>
      <c r="U1397" s="7">
        <v>152</v>
      </c>
      <c r="V1397" s="7">
        <v>200807</v>
      </c>
    </row>
    <row r="1398" spans="1:26" ht="16.5" customHeight="1">
      <c r="A1398" s="7">
        <v>20675</v>
      </c>
      <c r="B1398" s="7" t="s">
        <v>104</v>
      </c>
      <c r="C1398" s="8">
        <v>3122272108</v>
      </c>
      <c r="D1398" s="7">
        <v>3247322</v>
      </c>
      <c r="E1398" s="12"/>
      <c r="F1398" s="12">
        <f t="shared" si="3"/>
        <v>0</v>
      </c>
      <c r="G1398" s="7" t="s">
        <v>38616</v>
      </c>
      <c r="H1398" s="7" t="s">
        <v>3862</v>
      </c>
      <c r="I1398" s="7" t="s">
        <v>38617</v>
      </c>
      <c r="J1398" s="7" t="s">
        <v>38618</v>
      </c>
      <c r="K1398" s="7" t="s">
        <v>38619</v>
      </c>
      <c r="L1398" s="7" t="s">
        <v>65</v>
      </c>
      <c r="N1398" s="7" t="s">
        <v>47</v>
      </c>
      <c r="O1398" s="7">
        <v>10</v>
      </c>
      <c r="P1398" s="7" t="s">
        <v>33076</v>
      </c>
      <c r="Q1398" s="7">
        <v>24312</v>
      </c>
      <c r="S1398" s="7" t="s">
        <v>38620</v>
      </c>
      <c r="T1398" s="7">
        <v>20121130</v>
      </c>
      <c r="U1398" s="7">
        <v>61</v>
      </c>
      <c r="V1398" s="7">
        <v>200810</v>
      </c>
    </row>
    <row r="1399" spans="1:26" ht="16.5" customHeight="1">
      <c r="A1399" s="7">
        <v>20736</v>
      </c>
      <c r="B1399" s="7" t="s">
        <v>104</v>
      </c>
      <c r="C1399" s="8">
        <v>6221161900</v>
      </c>
      <c r="D1399" s="7">
        <v>1765692</v>
      </c>
      <c r="E1399" s="12"/>
      <c r="F1399" s="12">
        <f t="shared" si="3"/>
        <v>0</v>
      </c>
      <c r="G1399" s="7" t="s">
        <v>38621</v>
      </c>
      <c r="H1399" s="7" t="s">
        <v>38622</v>
      </c>
      <c r="I1399" s="7" t="s">
        <v>38623</v>
      </c>
      <c r="J1399" s="7" t="s">
        <v>38624</v>
      </c>
      <c r="K1399" s="7" t="s">
        <v>38625</v>
      </c>
      <c r="L1399" s="7" t="s">
        <v>65</v>
      </c>
      <c r="N1399" s="7" t="s">
        <v>47</v>
      </c>
      <c r="O1399" s="7">
        <v>10</v>
      </c>
      <c r="P1399" s="7" t="s">
        <v>33076</v>
      </c>
      <c r="Q1399" s="7">
        <v>25921</v>
      </c>
      <c r="S1399" s="7" t="s">
        <v>38626</v>
      </c>
      <c r="T1399" s="7">
        <v>19851101</v>
      </c>
      <c r="U1399" s="7">
        <v>85</v>
      </c>
      <c r="V1399" s="7">
        <v>201812</v>
      </c>
      <c r="W1399" s="7">
        <v>2022</v>
      </c>
      <c r="X1399" s="7">
        <v>23202169</v>
      </c>
      <c r="Y1399" s="7">
        <v>26884927</v>
      </c>
      <c r="Z1399" s="7">
        <v>5590930</v>
      </c>
    </row>
    <row r="1400" spans="1:26" ht="16.5" customHeight="1">
      <c r="A1400" s="7">
        <v>20751</v>
      </c>
      <c r="B1400" s="7" t="s">
        <v>104</v>
      </c>
      <c r="C1400" s="8">
        <v>1240266108</v>
      </c>
      <c r="D1400" s="7">
        <v>2049871</v>
      </c>
      <c r="E1400" s="12"/>
      <c r="F1400" s="12">
        <f t="shared" si="3"/>
        <v>0</v>
      </c>
      <c r="G1400" s="7" t="s">
        <v>38627</v>
      </c>
      <c r="H1400" s="7" t="s">
        <v>7687</v>
      </c>
      <c r="I1400" s="7" t="s">
        <v>38628</v>
      </c>
      <c r="J1400" s="7" t="s">
        <v>38629</v>
      </c>
      <c r="K1400" s="7" t="s">
        <v>38630</v>
      </c>
      <c r="L1400" s="7" t="s">
        <v>65</v>
      </c>
      <c r="N1400" s="7" t="s">
        <v>47</v>
      </c>
      <c r="O1400" s="7">
        <v>10</v>
      </c>
      <c r="P1400" s="7" t="s">
        <v>33076</v>
      </c>
      <c r="Q1400" s="7">
        <v>25923</v>
      </c>
      <c r="S1400" s="7" t="s">
        <v>4014</v>
      </c>
      <c r="T1400" s="7">
        <v>19971125</v>
      </c>
      <c r="U1400" s="7">
        <v>130</v>
      </c>
      <c r="V1400" s="7">
        <v>201012</v>
      </c>
    </row>
    <row r="1401" spans="1:26" ht="16.5" customHeight="1">
      <c r="A1401" s="7">
        <v>20756</v>
      </c>
      <c r="B1401" s="7" t="s">
        <v>104</v>
      </c>
      <c r="C1401" s="8">
        <v>6090662896</v>
      </c>
      <c r="D1401" s="7">
        <v>2580228</v>
      </c>
      <c r="E1401" s="12"/>
      <c r="F1401" s="12">
        <f t="shared" si="3"/>
        <v>0</v>
      </c>
      <c r="G1401" s="7" t="s">
        <v>32705</v>
      </c>
      <c r="H1401" s="7" t="s">
        <v>32706</v>
      </c>
      <c r="I1401" s="7" t="s">
        <v>38631</v>
      </c>
      <c r="J1401" s="7" t="s">
        <v>38632</v>
      </c>
      <c r="K1401" s="7" t="s">
        <v>38633</v>
      </c>
      <c r="L1401" s="7" t="s">
        <v>65</v>
      </c>
      <c r="N1401" s="7" t="s">
        <v>47</v>
      </c>
      <c r="O1401" s="7">
        <v>10</v>
      </c>
      <c r="P1401" s="7" t="s">
        <v>33076</v>
      </c>
      <c r="Q1401" s="7">
        <v>25921</v>
      </c>
      <c r="S1401" s="7" t="s">
        <v>38626</v>
      </c>
      <c r="T1401" s="7">
        <v>19870701</v>
      </c>
      <c r="U1401" s="7">
        <v>68</v>
      </c>
      <c r="V1401" s="7">
        <v>202306</v>
      </c>
      <c r="W1401" s="7">
        <v>2022</v>
      </c>
      <c r="X1401" s="7">
        <v>10222324</v>
      </c>
      <c r="Y1401" s="7">
        <v>28090371</v>
      </c>
      <c r="Z1401" s="7">
        <v>16021661</v>
      </c>
    </row>
    <row r="1402" spans="1:26" ht="16.5" customHeight="1">
      <c r="A1402" s="7">
        <v>20771</v>
      </c>
      <c r="B1402" s="7" t="s">
        <v>104</v>
      </c>
      <c r="C1402" s="8">
        <v>4012423070</v>
      </c>
      <c r="D1402" s="7">
        <v>9330831</v>
      </c>
      <c r="E1402" s="12"/>
      <c r="F1402" s="12">
        <f t="shared" si="3"/>
        <v>0</v>
      </c>
      <c r="G1402" s="7" t="s">
        <v>38634</v>
      </c>
      <c r="H1402" s="7" t="s">
        <v>4353</v>
      </c>
      <c r="I1402" s="7" t="s">
        <v>38635</v>
      </c>
      <c r="J1402" s="7" t="s">
        <v>38636</v>
      </c>
      <c r="K1402" s="7" t="s">
        <v>5926</v>
      </c>
      <c r="L1402" s="7" t="s">
        <v>65</v>
      </c>
      <c r="N1402" s="7" t="s">
        <v>47</v>
      </c>
      <c r="O1402" s="7">
        <v>10</v>
      </c>
      <c r="P1402" s="7" t="s">
        <v>33076</v>
      </c>
      <c r="Q1402" s="7">
        <v>25990</v>
      </c>
      <c r="S1402" s="7" t="s">
        <v>33409</v>
      </c>
      <c r="T1402" s="7">
        <v>20200316</v>
      </c>
      <c r="U1402" s="7">
        <v>91</v>
      </c>
      <c r="V1402" s="7">
        <v>202302</v>
      </c>
      <c r="W1402" s="7">
        <v>2022</v>
      </c>
      <c r="X1402" s="7">
        <v>6218877</v>
      </c>
      <c r="Y1402" s="7">
        <v>1798966</v>
      </c>
      <c r="Z1402" s="7">
        <v>533276</v>
      </c>
    </row>
    <row r="1403" spans="1:26" ht="16.5" customHeight="1">
      <c r="A1403" s="7">
        <v>20788</v>
      </c>
      <c r="B1403" s="7" t="s">
        <v>104</v>
      </c>
      <c r="C1403" s="8">
        <v>1300147341</v>
      </c>
      <c r="D1403" s="7">
        <v>1612810</v>
      </c>
      <c r="E1403" s="12"/>
      <c r="F1403" s="12">
        <f t="shared" si="3"/>
        <v>0</v>
      </c>
      <c r="G1403" s="7" t="s">
        <v>38637</v>
      </c>
      <c r="H1403" s="7" t="s">
        <v>6915</v>
      </c>
      <c r="I1403" s="7" t="s">
        <v>38638</v>
      </c>
      <c r="J1403" s="7" t="s">
        <v>38639</v>
      </c>
      <c r="K1403" s="7" t="s">
        <v>38640</v>
      </c>
      <c r="L1403" s="7" t="s">
        <v>65</v>
      </c>
      <c r="N1403" s="7" t="s">
        <v>47</v>
      </c>
      <c r="O1403" s="7">
        <v>10</v>
      </c>
      <c r="P1403" s="7" t="s">
        <v>33076</v>
      </c>
      <c r="Q1403" s="7">
        <v>25993</v>
      </c>
      <c r="S1403" s="7" t="s">
        <v>38641</v>
      </c>
      <c r="T1403" s="7">
        <v>19970303</v>
      </c>
      <c r="U1403" s="7">
        <v>80</v>
      </c>
      <c r="V1403" s="7">
        <v>202305</v>
      </c>
      <c r="W1403" s="7">
        <v>2022</v>
      </c>
      <c r="X1403" s="7">
        <v>23141562</v>
      </c>
      <c r="Y1403" s="7">
        <v>22768327</v>
      </c>
      <c r="Z1403" s="7">
        <v>13443951</v>
      </c>
    </row>
    <row r="1404" spans="1:26" ht="16.5" customHeight="1">
      <c r="A1404" s="7">
        <v>20901</v>
      </c>
      <c r="B1404" s="7" t="s">
        <v>104</v>
      </c>
      <c r="C1404" s="8">
        <v>1351464326</v>
      </c>
      <c r="D1404" s="7">
        <v>1446739</v>
      </c>
      <c r="E1404" s="12"/>
      <c r="F1404" s="12">
        <f t="shared" si="3"/>
        <v>0</v>
      </c>
      <c r="G1404" s="7" t="s">
        <v>38642</v>
      </c>
      <c r="H1404" s="7" t="s">
        <v>38643</v>
      </c>
      <c r="I1404" s="7" t="s">
        <v>38644</v>
      </c>
      <c r="J1404" s="7" t="s">
        <v>38645</v>
      </c>
      <c r="K1404" s="7" t="s">
        <v>38646</v>
      </c>
      <c r="L1404" s="7" t="s">
        <v>65</v>
      </c>
      <c r="N1404" s="7" t="s">
        <v>47</v>
      </c>
      <c r="O1404" s="7">
        <v>10</v>
      </c>
      <c r="P1404" s="7" t="s">
        <v>33076</v>
      </c>
      <c r="Q1404" s="7">
        <v>26290</v>
      </c>
      <c r="S1404" s="7" t="s">
        <v>38295</v>
      </c>
      <c r="T1404" s="7">
        <v>19910722</v>
      </c>
      <c r="U1404" s="7">
        <v>31</v>
      </c>
      <c r="V1404" s="7">
        <v>202303</v>
      </c>
      <c r="W1404" s="7">
        <v>2022</v>
      </c>
      <c r="X1404" s="7">
        <v>7720568</v>
      </c>
      <c r="Y1404" s="7">
        <v>5450978</v>
      </c>
      <c r="Z1404" s="7">
        <v>-616812</v>
      </c>
    </row>
    <row r="1405" spans="1:26" ht="16.5" customHeight="1">
      <c r="A1405" s="7">
        <v>20916</v>
      </c>
      <c r="B1405" s="7" t="s">
        <v>104</v>
      </c>
      <c r="C1405" s="8">
        <v>1370228599</v>
      </c>
      <c r="D1405" s="7">
        <v>2048184</v>
      </c>
      <c r="E1405" s="12"/>
      <c r="F1405" s="12">
        <f t="shared" si="3"/>
        <v>0</v>
      </c>
      <c r="G1405" s="7" t="s">
        <v>38647</v>
      </c>
      <c r="H1405" s="7" t="s">
        <v>38648</v>
      </c>
      <c r="I1405" s="7" t="s">
        <v>38649</v>
      </c>
      <c r="J1405" s="7" t="s">
        <v>38650</v>
      </c>
      <c r="K1405" s="7" t="s">
        <v>38651</v>
      </c>
      <c r="L1405" s="7" t="s">
        <v>65</v>
      </c>
      <c r="N1405" s="7" t="s">
        <v>47</v>
      </c>
      <c r="O1405" s="7">
        <v>10</v>
      </c>
      <c r="P1405" s="7" t="s">
        <v>33076</v>
      </c>
      <c r="Q1405" s="7">
        <v>26223</v>
      </c>
      <c r="S1405" s="7" t="s">
        <v>38652</v>
      </c>
      <c r="T1405" s="7">
        <v>19980911</v>
      </c>
      <c r="U1405" s="7">
        <v>100</v>
      </c>
      <c r="V1405" s="7">
        <v>202306</v>
      </c>
      <c r="W1405" s="7">
        <v>2022</v>
      </c>
      <c r="X1405" s="7">
        <v>34503230</v>
      </c>
      <c r="Y1405" s="7">
        <v>23079429</v>
      </c>
      <c r="Z1405" s="7">
        <v>8853878</v>
      </c>
    </row>
    <row r="1406" spans="1:26" ht="16.5" customHeight="1">
      <c r="A1406" s="7">
        <v>20925</v>
      </c>
      <c r="B1406" s="7" t="s">
        <v>104</v>
      </c>
      <c r="C1406" s="8">
        <v>5130753152</v>
      </c>
      <c r="D1406" s="7">
        <v>1241585</v>
      </c>
      <c r="E1406" s="12"/>
      <c r="F1406" s="12">
        <f t="shared" si="3"/>
        <v>0</v>
      </c>
      <c r="G1406" s="7" t="s">
        <v>38653</v>
      </c>
      <c r="H1406" s="7" t="s">
        <v>8876</v>
      </c>
      <c r="I1406" s="7" t="s">
        <v>38654</v>
      </c>
      <c r="J1406" s="7" t="s">
        <v>38655</v>
      </c>
      <c r="K1406" s="7" t="s">
        <v>38656</v>
      </c>
      <c r="L1406" s="7" t="s">
        <v>65</v>
      </c>
      <c r="N1406" s="7" t="s">
        <v>47</v>
      </c>
      <c r="O1406" s="7">
        <v>10</v>
      </c>
      <c r="P1406" s="7" t="s">
        <v>33076</v>
      </c>
      <c r="Q1406" s="7">
        <v>26299</v>
      </c>
      <c r="S1406" s="7" t="s">
        <v>33440</v>
      </c>
      <c r="T1406" s="7">
        <v>20010707</v>
      </c>
      <c r="U1406" s="7">
        <v>108</v>
      </c>
      <c r="V1406" s="7">
        <v>202306</v>
      </c>
      <c r="W1406" s="7">
        <v>2022</v>
      </c>
      <c r="X1406" s="7">
        <v>15392661</v>
      </c>
      <c r="Y1406" s="7">
        <v>13586821</v>
      </c>
      <c r="Z1406" s="7">
        <v>1038762</v>
      </c>
    </row>
    <row r="1407" spans="1:26" ht="16.5" customHeight="1">
      <c r="A1407" s="7">
        <v>20944</v>
      </c>
      <c r="B1407" s="7" t="s">
        <v>104</v>
      </c>
      <c r="C1407" s="8">
        <v>1228116397</v>
      </c>
      <c r="D1407" s="7">
        <v>1457480</v>
      </c>
      <c r="E1407" s="12"/>
      <c r="F1407" s="12">
        <f t="shared" si="3"/>
        <v>0</v>
      </c>
      <c r="G1407" s="7" t="s">
        <v>33476</v>
      </c>
      <c r="H1407" s="7" t="s">
        <v>33477</v>
      </c>
      <c r="I1407" s="7" t="s">
        <v>33478</v>
      </c>
      <c r="K1407" s="7" t="s">
        <v>33479</v>
      </c>
      <c r="L1407" s="7" t="s">
        <v>65</v>
      </c>
      <c r="N1407" s="7" t="s">
        <v>47</v>
      </c>
      <c r="O1407" s="7">
        <v>10</v>
      </c>
      <c r="P1407" s="7" t="s">
        <v>33076</v>
      </c>
      <c r="Q1407" s="7">
        <v>26600</v>
      </c>
      <c r="S1407" s="7" t="s">
        <v>33480</v>
      </c>
      <c r="T1407" s="7">
        <v>19831116</v>
      </c>
      <c r="U1407" s="7">
        <v>130</v>
      </c>
      <c r="V1407" s="7">
        <v>198912</v>
      </c>
    </row>
    <row r="1408" spans="1:26" ht="16.5" customHeight="1">
      <c r="A1408" s="7">
        <v>20964</v>
      </c>
      <c r="B1408" s="7" t="s">
        <v>104</v>
      </c>
      <c r="C1408" s="8">
        <v>1248107711</v>
      </c>
      <c r="D1408" s="7">
        <v>2612449</v>
      </c>
      <c r="E1408" s="12"/>
      <c r="F1408" s="12">
        <f t="shared" si="3"/>
        <v>0</v>
      </c>
      <c r="G1408" s="7" t="s">
        <v>33431</v>
      </c>
      <c r="H1408" s="7" t="s">
        <v>33432</v>
      </c>
      <c r="I1408" s="7" t="s">
        <v>33433</v>
      </c>
      <c r="J1408" s="7" t="s">
        <v>33434</v>
      </c>
      <c r="K1408" s="7" t="s">
        <v>33435</v>
      </c>
      <c r="L1408" s="7" t="s">
        <v>65</v>
      </c>
      <c r="N1408" s="7" t="s">
        <v>47</v>
      </c>
      <c r="O1408" s="7">
        <v>10</v>
      </c>
      <c r="P1408" s="7" t="s">
        <v>33076</v>
      </c>
      <c r="Q1408" s="7">
        <v>26294</v>
      </c>
      <c r="S1408" s="7" t="s">
        <v>33436</v>
      </c>
      <c r="T1408" s="7">
        <v>19770321</v>
      </c>
      <c r="U1408" s="7">
        <v>180</v>
      </c>
      <c r="V1408" s="7">
        <v>200501</v>
      </c>
    </row>
    <row r="1409" spans="1:26" ht="16.5" customHeight="1">
      <c r="A1409" s="7">
        <v>20996</v>
      </c>
      <c r="B1409" s="7" t="s">
        <v>104</v>
      </c>
      <c r="C1409" s="8">
        <v>3088188888</v>
      </c>
      <c r="D1409" s="7">
        <v>2609588</v>
      </c>
      <c r="E1409" s="12"/>
      <c r="F1409" s="12">
        <f t="shared" si="3"/>
        <v>0</v>
      </c>
      <c r="G1409" s="7" t="s">
        <v>33466</v>
      </c>
      <c r="H1409" s="7" t="s">
        <v>33467</v>
      </c>
      <c r="I1409" s="7" t="s">
        <v>33468</v>
      </c>
      <c r="J1409" s="7" t="s">
        <v>33469</v>
      </c>
      <c r="K1409" s="7" t="s">
        <v>33470</v>
      </c>
      <c r="L1409" s="7" t="s">
        <v>65</v>
      </c>
      <c r="N1409" s="7" t="s">
        <v>47</v>
      </c>
      <c r="O1409" s="7">
        <v>10</v>
      </c>
      <c r="P1409" s="7" t="s">
        <v>33076</v>
      </c>
      <c r="Q1409" s="7">
        <v>26529</v>
      </c>
      <c r="S1409" s="7" t="s">
        <v>33471</v>
      </c>
      <c r="T1409" s="7">
        <v>19810107</v>
      </c>
      <c r="U1409" s="7">
        <v>124</v>
      </c>
      <c r="V1409" s="7">
        <v>200501</v>
      </c>
    </row>
    <row r="1410" spans="1:26" ht="16.5" customHeight="1">
      <c r="A1410" s="7">
        <v>21095</v>
      </c>
      <c r="B1410" s="7" t="s">
        <v>104</v>
      </c>
      <c r="C1410" s="8">
        <v>1231253045</v>
      </c>
      <c r="D1410" s="7">
        <v>1718551</v>
      </c>
      <c r="E1410" s="12"/>
      <c r="F1410" s="12">
        <f t="shared" si="3"/>
        <v>0</v>
      </c>
      <c r="G1410" s="7" t="s">
        <v>38657</v>
      </c>
      <c r="H1410" s="7" t="s">
        <v>38658</v>
      </c>
      <c r="I1410" s="7" t="s">
        <v>38659</v>
      </c>
      <c r="J1410" s="7" t="s">
        <v>38660</v>
      </c>
      <c r="K1410" s="7" t="s">
        <v>38661</v>
      </c>
      <c r="L1410" s="7" t="s">
        <v>65</v>
      </c>
      <c r="N1410" s="7" t="s">
        <v>47</v>
      </c>
      <c r="O1410" s="7">
        <v>10</v>
      </c>
      <c r="P1410" s="7" t="s">
        <v>33076</v>
      </c>
      <c r="Q1410" s="7">
        <v>28121</v>
      </c>
      <c r="S1410" s="7" t="s">
        <v>33495</v>
      </c>
      <c r="T1410" s="7">
        <v>19991029</v>
      </c>
      <c r="U1410" s="7">
        <v>54</v>
      </c>
      <c r="V1410" s="7">
        <v>202304</v>
      </c>
      <c r="W1410" s="7">
        <v>2022</v>
      </c>
      <c r="X1410" s="7">
        <v>10403272</v>
      </c>
      <c r="Y1410" s="7">
        <v>13423121</v>
      </c>
      <c r="Z1410" s="7">
        <v>6480467</v>
      </c>
    </row>
    <row r="1411" spans="1:26" ht="16.5" customHeight="1">
      <c r="A1411" s="7">
        <v>21116</v>
      </c>
      <c r="B1411" s="7" t="s">
        <v>104</v>
      </c>
      <c r="C1411" s="8">
        <v>1328111954</v>
      </c>
      <c r="D1411" s="7">
        <v>3044954</v>
      </c>
      <c r="E1411" s="12"/>
      <c r="F1411" s="12">
        <f t="shared" si="3"/>
        <v>0</v>
      </c>
      <c r="G1411" s="7" t="s">
        <v>33500</v>
      </c>
      <c r="H1411" s="7" t="s">
        <v>33501</v>
      </c>
      <c r="I1411" s="7" t="s">
        <v>33502</v>
      </c>
      <c r="J1411" s="7" t="s">
        <v>33503</v>
      </c>
      <c r="K1411" s="7" t="s">
        <v>33504</v>
      </c>
      <c r="L1411" s="7" t="s">
        <v>65</v>
      </c>
      <c r="N1411" s="7" t="s">
        <v>47</v>
      </c>
      <c r="O1411" s="7">
        <v>10</v>
      </c>
      <c r="P1411" s="7" t="s">
        <v>33076</v>
      </c>
      <c r="Q1411" s="7">
        <v>28422</v>
      </c>
      <c r="S1411" s="7" t="s">
        <v>33505</v>
      </c>
      <c r="T1411" s="7">
        <v>19740701</v>
      </c>
      <c r="U1411" s="7">
        <v>150</v>
      </c>
      <c r="V1411" s="7">
        <v>200807</v>
      </c>
    </row>
    <row r="1412" spans="1:26" ht="16.5" customHeight="1">
      <c r="A1412" s="7">
        <v>21161</v>
      </c>
      <c r="B1412" s="7" t="s">
        <v>104</v>
      </c>
      <c r="C1412" s="8">
        <v>7168600851</v>
      </c>
      <c r="D1412" s="7">
        <v>8348376</v>
      </c>
      <c r="E1412" s="12"/>
      <c r="F1412" s="12">
        <f t="shared" si="3"/>
        <v>0</v>
      </c>
      <c r="G1412" s="7" t="s">
        <v>33268</v>
      </c>
      <c r="H1412" s="7" t="s">
        <v>33269</v>
      </c>
      <c r="I1412" s="7" t="s">
        <v>33270</v>
      </c>
      <c r="J1412" s="7" t="s">
        <v>33271</v>
      </c>
      <c r="K1412" s="7" t="s">
        <v>33272</v>
      </c>
      <c r="L1412" s="7" t="s">
        <v>65</v>
      </c>
      <c r="N1412" s="7" t="s">
        <v>47</v>
      </c>
      <c r="O1412" s="7">
        <v>10</v>
      </c>
      <c r="P1412" s="7" t="s">
        <v>33076</v>
      </c>
      <c r="Q1412" s="7">
        <v>19101</v>
      </c>
      <c r="S1412" s="7" t="s">
        <v>33273</v>
      </c>
      <c r="T1412" s="7">
        <v>20170714</v>
      </c>
      <c r="U1412" s="7">
        <v>76</v>
      </c>
      <c r="V1412" s="7">
        <v>202004</v>
      </c>
    </row>
    <row r="1413" spans="1:26" ht="16.5" customHeight="1">
      <c r="A1413" s="7">
        <v>21197</v>
      </c>
      <c r="B1413" s="7" t="s">
        <v>104</v>
      </c>
      <c r="C1413" s="8">
        <v>1228113462</v>
      </c>
      <c r="D1413" s="7">
        <v>3045005</v>
      </c>
      <c r="E1413" s="12"/>
      <c r="F1413" s="12">
        <f t="shared" si="3"/>
        <v>0</v>
      </c>
      <c r="G1413" s="7" t="s">
        <v>33518</v>
      </c>
      <c r="H1413" s="7" t="s">
        <v>3789</v>
      </c>
      <c r="I1413" s="7" t="s">
        <v>33519</v>
      </c>
      <c r="J1413" s="7" t="s">
        <v>33520</v>
      </c>
      <c r="K1413" s="7" t="s">
        <v>33521</v>
      </c>
      <c r="L1413" s="7" t="s">
        <v>65</v>
      </c>
      <c r="N1413" s="7" t="s">
        <v>47</v>
      </c>
      <c r="O1413" s="7">
        <v>10</v>
      </c>
      <c r="P1413" s="7" t="s">
        <v>33076</v>
      </c>
      <c r="Q1413" s="7">
        <v>29142</v>
      </c>
      <c r="S1413" s="7" t="s">
        <v>5738</v>
      </c>
      <c r="T1413" s="7">
        <v>19670706</v>
      </c>
      <c r="U1413" s="7">
        <v>250</v>
      </c>
      <c r="V1413" s="7">
        <v>200807</v>
      </c>
    </row>
    <row r="1414" spans="1:26" ht="16.5" customHeight="1">
      <c r="A1414" s="7">
        <v>21201</v>
      </c>
      <c r="B1414" s="7" t="s">
        <v>104</v>
      </c>
      <c r="C1414" s="8">
        <v>8741100542</v>
      </c>
      <c r="D1414" s="7">
        <v>8714263</v>
      </c>
      <c r="E1414" s="12"/>
      <c r="F1414" s="12">
        <f t="shared" si="3"/>
        <v>0</v>
      </c>
      <c r="G1414" s="7" t="s">
        <v>38662</v>
      </c>
      <c r="H1414" s="7" t="s">
        <v>1943</v>
      </c>
      <c r="I1414" s="7" t="s">
        <v>38663</v>
      </c>
      <c r="J1414" s="7" t="s">
        <v>38664</v>
      </c>
      <c r="K1414" s="7" t="s">
        <v>38665</v>
      </c>
      <c r="L1414" s="7" t="s">
        <v>65</v>
      </c>
      <c r="N1414" s="7" t="s">
        <v>47</v>
      </c>
      <c r="O1414" s="7">
        <v>10</v>
      </c>
      <c r="P1414" s="7" t="s">
        <v>33076</v>
      </c>
      <c r="Q1414" s="7">
        <v>29175</v>
      </c>
      <c r="S1414" s="7" t="s">
        <v>38666</v>
      </c>
      <c r="T1414" s="7">
        <v>20170615</v>
      </c>
      <c r="U1414" s="7">
        <v>153</v>
      </c>
      <c r="V1414" s="7">
        <v>201812</v>
      </c>
    </row>
    <row r="1415" spans="1:26" ht="16.5" customHeight="1">
      <c r="A1415" s="7">
        <v>21215</v>
      </c>
      <c r="B1415" s="7" t="s">
        <v>104</v>
      </c>
      <c r="C1415" s="8">
        <v>6095476576</v>
      </c>
      <c r="D1415" s="7">
        <v>2201375</v>
      </c>
      <c r="E1415" s="12"/>
      <c r="F1415" s="12">
        <f t="shared" si="3"/>
        <v>0</v>
      </c>
      <c r="G1415" s="7" t="s">
        <v>38667</v>
      </c>
      <c r="H1415" s="7" t="s">
        <v>38668</v>
      </c>
      <c r="I1415" s="7" t="s">
        <v>38669</v>
      </c>
      <c r="J1415" s="7" t="s">
        <v>38670</v>
      </c>
      <c r="K1415" s="7" t="s">
        <v>38671</v>
      </c>
      <c r="L1415" s="7" t="s">
        <v>65</v>
      </c>
      <c r="N1415" s="7" t="s">
        <v>47</v>
      </c>
      <c r="O1415" s="7">
        <v>10</v>
      </c>
      <c r="P1415" s="7" t="s">
        <v>33076</v>
      </c>
      <c r="Q1415" s="7">
        <v>29199</v>
      </c>
      <c r="S1415" s="7" t="s">
        <v>33542</v>
      </c>
      <c r="T1415" s="7">
        <v>19941201</v>
      </c>
      <c r="U1415" s="7">
        <v>80</v>
      </c>
      <c r="V1415" s="7">
        <v>202301</v>
      </c>
    </row>
    <row r="1416" spans="1:26" ht="16.5" customHeight="1">
      <c r="A1416" s="7">
        <v>21233</v>
      </c>
      <c r="B1416" s="7" t="s">
        <v>104</v>
      </c>
      <c r="C1416" s="8">
        <v>1231175697</v>
      </c>
      <c r="D1416" s="7">
        <v>1497386</v>
      </c>
      <c r="E1416" s="12"/>
      <c r="F1416" s="12">
        <f t="shared" si="3"/>
        <v>0</v>
      </c>
      <c r="G1416" s="7" t="s">
        <v>38672</v>
      </c>
      <c r="H1416" s="7" t="s">
        <v>33532</v>
      </c>
      <c r="I1416" s="7" t="s">
        <v>38673</v>
      </c>
      <c r="J1416" s="7" t="s">
        <v>38674</v>
      </c>
      <c r="K1416" s="7" t="s">
        <v>38675</v>
      </c>
      <c r="L1416" s="7" t="s">
        <v>65</v>
      </c>
      <c r="N1416" s="7" t="s">
        <v>47</v>
      </c>
      <c r="O1416" s="7">
        <v>10</v>
      </c>
      <c r="P1416" s="7" t="s">
        <v>33076</v>
      </c>
      <c r="Q1416" s="7">
        <v>29176</v>
      </c>
      <c r="S1416" s="7" t="s">
        <v>38676</v>
      </c>
      <c r="T1416" s="7">
        <v>19870702</v>
      </c>
      <c r="U1416" s="7">
        <v>27</v>
      </c>
      <c r="V1416" s="7">
        <v>202304</v>
      </c>
      <c r="W1416" s="7">
        <v>2022</v>
      </c>
      <c r="X1416" s="7">
        <v>6730880</v>
      </c>
      <c r="Y1416" s="7">
        <v>7387538</v>
      </c>
      <c r="Z1416" s="7">
        <v>1740395</v>
      </c>
    </row>
    <row r="1417" spans="1:26" ht="16.5" customHeight="1">
      <c r="A1417" s="7">
        <v>21271</v>
      </c>
      <c r="B1417" s="7" t="s">
        <v>104</v>
      </c>
      <c r="C1417" s="8">
        <v>1401017036</v>
      </c>
      <c r="D1417" s="7">
        <v>6705262</v>
      </c>
      <c r="E1417" s="12"/>
      <c r="F1417" s="12">
        <f t="shared" si="3"/>
        <v>0</v>
      </c>
      <c r="G1417" s="7" t="s">
        <v>38677</v>
      </c>
      <c r="H1417" s="7" t="s">
        <v>3236</v>
      </c>
      <c r="I1417" s="7" t="s">
        <v>38678</v>
      </c>
      <c r="J1417" s="7" t="s">
        <v>38679</v>
      </c>
      <c r="K1417" s="7" t="s">
        <v>38680</v>
      </c>
      <c r="L1417" s="7" t="s">
        <v>65</v>
      </c>
      <c r="N1417" s="7" t="s">
        <v>47</v>
      </c>
      <c r="O1417" s="7">
        <v>10</v>
      </c>
      <c r="P1417" s="7" t="s">
        <v>33076</v>
      </c>
      <c r="Q1417" s="7">
        <v>29229</v>
      </c>
      <c r="S1417" s="7" t="s">
        <v>38681</v>
      </c>
      <c r="T1417" s="7">
        <v>20130102</v>
      </c>
      <c r="U1417" s="7">
        <v>55</v>
      </c>
      <c r="V1417" s="7">
        <v>201912</v>
      </c>
      <c r="W1417" s="7">
        <v>2022</v>
      </c>
      <c r="X1417" s="7">
        <v>898261</v>
      </c>
      <c r="Y1417" s="7">
        <v>1035492</v>
      </c>
      <c r="Z1417" s="7">
        <v>-60663</v>
      </c>
    </row>
    <row r="1418" spans="1:26" ht="16.5" customHeight="1">
      <c r="A1418" s="7">
        <v>21278</v>
      </c>
      <c r="B1418" s="7" t="s">
        <v>104</v>
      </c>
      <c r="C1418" s="8">
        <v>1511300875</v>
      </c>
      <c r="D1418" s="7">
        <v>8544285</v>
      </c>
      <c r="E1418" s="12"/>
      <c r="F1418" s="12">
        <f t="shared" si="3"/>
        <v>0</v>
      </c>
      <c r="G1418" s="7" t="s">
        <v>32726</v>
      </c>
      <c r="H1418" s="7" t="s">
        <v>32727</v>
      </c>
      <c r="I1418" s="7" t="s">
        <v>38682</v>
      </c>
      <c r="J1418" s="7" t="s">
        <v>38683</v>
      </c>
      <c r="K1418" s="7" t="s">
        <v>38684</v>
      </c>
      <c r="L1418" s="7" t="s">
        <v>65</v>
      </c>
      <c r="N1418" s="7" t="s">
        <v>47</v>
      </c>
      <c r="O1418" s="7">
        <v>10</v>
      </c>
      <c r="P1418" s="7" t="s">
        <v>33076</v>
      </c>
      <c r="Q1418" s="7">
        <v>29241</v>
      </c>
      <c r="S1418" s="7" t="s">
        <v>33552</v>
      </c>
      <c r="T1418" s="7">
        <v>20180301</v>
      </c>
      <c r="U1418" s="7">
        <v>78</v>
      </c>
      <c r="V1418" s="7">
        <v>202212</v>
      </c>
      <c r="W1418" s="7">
        <v>2022</v>
      </c>
      <c r="X1418" s="7">
        <v>5200648</v>
      </c>
      <c r="Y1418" s="7">
        <v>2743159</v>
      </c>
      <c r="Z1418" s="7">
        <v>88674</v>
      </c>
    </row>
    <row r="1419" spans="1:26" ht="16.5" customHeight="1">
      <c r="A1419" s="7">
        <v>21316</v>
      </c>
      <c r="B1419" s="7" t="s">
        <v>104</v>
      </c>
      <c r="C1419" s="8">
        <v>8783200627</v>
      </c>
      <c r="D1419" s="7">
        <v>10918921</v>
      </c>
      <c r="E1419" s="12"/>
      <c r="F1419" s="12">
        <f t="shared" si="3"/>
        <v>0</v>
      </c>
      <c r="G1419" s="7" t="s">
        <v>38685</v>
      </c>
      <c r="H1419" s="7" t="s">
        <v>38686</v>
      </c>
      <c r="I1419" s="7" t="s">
        <v>38687</v>
      </c>
      <c r="J1419" s="7" t="s">
        <v>38688</v>
      </c>
      <c r="K1419" s="7" t="s">
        <v>38684</v>
      </c>
      <c r="L1419" s="7" t="s">
        <v>65</v>
      </c>
      <c r="N1419" s="7" t="s">
        <v>47</v>
      </c>
      <c r="O1419" s="7">
        <v>10</v>
      </c>
      <c r="P1419" s="7" t="s">
        <v>33076</v>
      </c>
      <c r="Q1419" s="7">
        <v>29241</v>
      </c>
      <c r="S1419" s="7" t="s">
        <v>33552</v>
      </c>
      <c r="T1419" s="7">
        <v>20190601</v>
      </c>
      <c r="U1419" s="7">
        <v>66</v>
      </c>
      <c r="V1419" s="7">
        <v>202307</v>
      </c>
      <c r="W1419" s="7">
        <v>2022</v>
      </c>
      <c r="X1419" s="7">
        <v>4769516</v>
      </c>
      <c r="Y1419" s="7">
        <v>1047484</v>
      </c>
      <c r="Z1419" s="7">
        <v>327054</v>
      </c>
    </row>
    <row r="1420" spans="1:26" ht="16.5" customHeight="1">
      <c r="A1420" s="7">
        <v>21328</v>
      </c>
      <c r="B1420" s="7" t="s">
        <v>104</v>
      </c>
      <c r="C1420" s="8">
        <v>7640900941</v>
      </c>
      <c r="D1420" s="7">
        <v>8517939</v>
      </c>
      <c r="E1420" s="12"/>
      <c r="F1420" s="12">
        <f t="shared" si="3"/>
        <v>0</v>
      </c>
      <c r="G1420" s="7" t="s">
        <v>38689</v>
      </c>
      <c r="H1420" s="7" t="s">
        <v>26354</v>
      </c>
      <c r="I1420" s="7" t="s">
        <v>38690</v>
      </c>
      <c r="J1420" s="7" t="s">
        <v>38691</v>
      </c>
      <c r="K1420" s="7" t="s">
        <v>38684</v>
      </c>
      <c r="L1420" s="7" t="s">
        <v>65</v>
      </c>
      <c r="N1420" s="7" t="s">
        <v>47</v>
      </c>
      <c r="O1420" s="7">
        <v>10</v>
      </c>
      <c r="P1420" s="7" t="s">
        <v>33076</v>
      </c>
      <c r="Q1420" s="7">
        <v>29241</v>
      </c>
      <c r="S1420" s="7" t="s">
        <v>33552</v>
      </c>
      <c r="T1420" s="7">
        <v>20180101</v>
      </c>
      <c r="U1420" s="7">
        <v>65</v>
      </c>
      <c r="V1420" s="7">
        <v>202307</v>
      </c>
      <c r="W1420" s="7">
        <v>2022</v>
      </c>
      <c r="X1420" s="7">
        <v>5386759</v>
      </c>
      <c r="Y1420" s="7">
        <v>3502614</v>
      </c>
      <c r="Z1420" s="7">
        <v>418661</v>
      </c>
    </row>
    <row r="1421" spans="1:26" ht="16.5" customHeight="1">
      <c r="A1421" s="7">
        <v>21442</v>
      </c>
      <c r="B1421" s="7" t="s">
        <v>104</v>
      </c>
      <c r="C1421" s="8">
        <v>1358101996</v>
      </c>
      <c r="D1421" s="7">
        <v>3044663</v>
      </c>
      <c r="E1421" s="12"/>
      <c r="F1421" s="12">
        <f t="shared" si="3"/>
        <v>0</v>
      </c>
      <c r="G1421" s="7" t="s">
        <v>33572</v>
      </c>
      <c r="H1421" s="7" t="s">
        <v>33573</v>
      </c>
      <c r="I1421" s="7" t="s">
        <v>6739</v>
      </c>
      <c r="J1421" s="7" t="s">
        <v>33574</v>
      </c>
      <c r="K1421" s="7" t="s">
        <v>33575</v>
      </c>
      <c r="L1421" s="7" t="s">
        <v>65</v>
      </c>
      <c r="N1421" s="7" t="s">
        <v>47</v>
      </c>
      <c r="O1421" s="7">
        <v>10</v>
      </c>
      <c r="P1421" s="7" t="s">
        <v>33076</v>
      </c>
      <c r="Q1421" s="7">
        <v>30310</v>
      </c>
      <c r="S1421" s="7" t="s">
        <v>6731</v>
      </c>
      <c r="T1421" s="7">
        <v>19750718</v>
      </c>
      <c r="U1421" s="7">
        <v>96</v>
      </c>
      <c r="V1421" s="7">
        <v>200807</v>
      </c>
    </row>
    <row r="1422" spans="1:26" ht="16.5" customHeight="1">
      <c r="A1422" s="7">
        <v>21496</v>
      </c>
      <c r="B1422" s="7" t="s">
        <v>104</v>
      </c>
      <c r="C1422" s="8">
        <v>5080187814</v>
      </c>
      <c r="D1422" s="7">
        <v>2052464</v>
      </c>
      <c r="E1422" s="12"/>
      <c r="F1422" s="12">
        <f t="shared" si="3"/>
        <v>0</v>
      </c>
      <c r="G1422" s="7" t="s">
        <v>38692</v>
      </c>
      <c r="H1422" s="7" t="s">
        <v>38693</v>
      </c>
      <c r="I1422" s="7" t="s">
        <v>6889</v>
      </c>
      <c r="J1422" s="7" t="s">
        <v>38694</v>
      </c>
      <c r="K1422" s="7" t="s">
        <v>38695</v>
      </c>
      <c r="L1422" s="7" t="s">
        <v>65</v>
      </c>
      <c r="N1422" s="7" t="s">
        <v>47</v>
      </c>
      <c r="O1422" s="7">
        <v>10</v>
      </c>
      <c r="P1422" s="7" t="s">
        <v>33076</v>
      </c>
      <c r="Q1422" s="7">
        <v>30399</v>
      </c>
      <c r="S1422" s="7" t="s">
        <v>7553</v>
      </c>
      <c r="T1422" s="7">
        <v>20000503</v>
      </c>
      <c r="U1422" s="7">
        <v>49</v>
      </c>
      <c r="V1422" s="7">
        <v>202212</v>
      </c>
      <c r="W1422" s="7">
        <v>2022</v>
      </c>
      <c r="X1422" s="7">
        <v>13867479</v>
      </c>
      <c r="Y1422" s="7">
        <v>7090120</v>
      </c>
      <c r="Z1422" s="7">
        <v>496009</v>
      </c>
    </row>
    <row r="1423" spans="1:26" ht="16.5" customHeight="1">
      <c r="A1423" s="7">
        <v>21504</v>
      </c>
      <c r="B1423" s="7" t="s">
        <v>104</v>
      </c>
      <c r="C1423" s="8">
        <v>1320460754</v>
      </c>
      <c r="D1423" s="7">
        <v>1669272</v>
      </c>
      <c r="E1423" s="12"/>
      <c r="F1423" s="12">
        <f t="shared" si="3"/>
        <v>0</v>
      </c>
      <c r="G1423" s="7" t="s">
        <v>38696</v>
      </c>
      <c r="H1423" s="7" t="s">
        <v>38697</v>
      </c>
      <c r="I1423" s="7" t="s">
        <v>38698</v>
      </c>
      <c r="J1423" s="7" t="s">
        <v>38699</v>
      </c>
      <c r="K1423" s="7" t="s">
        <v>38700</v>
      </c>
      <c r="L1423" s="7" t="s">
        <v>65</v>
      </c>
      <c r="N1423" s="7" t="s">
        <v>47</v>
      </c>
      <c r="O1423" s="7">
        <v>10</v>
      </c>
      <c r="P1423" s="7" t="s">
        <v>33076</v>
      </c>
      <c r="Q1423" s="7">
        <v>30390</v>
      </c>
      <c r="S1423" s="7" t="s">
        <v>33587</v>
      </c>
      <c r="T1423" s="7">
        <v>19930630</v>
      </c>
      <c r="U1423" s="7">
        <v>166</v>
      </c>
      <c r="V1423" s="7">
        <v>201909</v>
      </c>
    </row>
    <row r="1424" spans="1:26" ht="16.5" customHeight="1">
      <c r="A1424" s="7">
        <v>21518</v>
      </c>
      <c r="B1424" s="7" t="s">
        <v>104</v>
      </c>
      <c r="C1424" s="8">
        <v>1230498810</v>
      </c>
      <c r="D1424" s="7">
        <v>2152847</v>
      </c>
      <c r="E1424" s="12"/>
      <c r="F1424" s="12">
        <f t="shared" si="3"/>
        <v>0</v>
      </c>
      <c r="G1424" s="7" t="s">
        <v>38701</v>
      </c>
      <c r="H1424" s="7" t="s">
        <v>38702</v>
      </c>
      <c r="I1424" s="7" t="s">
        <v>2987</v>
      </c>
      <c r="J1424" s="7" t="s">
        <v>38703</v>
      </c>
      <c r="K1424" s="7" t="s">
        <v>38704</v>
      </c>
      <c r="L1424" s="7" t="s">
        <v>65</v>
      </c>
      <c r="N1424" s="7" t="s">
        <v>47</v>
      </c>
      <c r="O1424" s="7">
        <v>10</v>
      </c>
      <c r="P1424" s="7" t="s">
        <v>33076</v>
      </c>
      <c r="Q1424" s="7">
        <v>30399</v>
      </c>
      <c r="S1424" s="7" t="s">
        <v>7553</v>
      </c>
      <c r="T1424" s="7">
        <v>19980126</v>
      </c>
      <c r="U1424" s="7">
        <v>52</v>
      </c>
      <c r="V1424" s="7">
        <v>202306</v>
      </c>
      <c r="W1424" s="7">
        <v>2022</v>
      </c>
      <c r="X1424" s="7">
        <v>28111705</v>
      </c>
      <c r="Y1424" s="7">
        <v>12818227</v>
      </c>
      <c r="Z1424" s="7">
        <v>9356148</v>
      </c>
    </row>
    <row r="1425" spans="1:26" ht="16.5" customHeight="1">
      <c r="A1425" s="7">
        <v>21527</v>
      </c>
      <c r="B1425" s="7" t="s">
        <v>104</v>
      </c>
      <c r="C1425" s="8">
        <v>1231579594</v>
      </c>
      <c r="D1425" s="7">
        <v>1497618</v>
      </c>
      <c r="E1425" s="12"/>
      <c r="F1425" s="12">
        <f t="shared" si="3"/>
        <v>0</v>
      </c>
      <c r="G1425" s="7" t="s">
        <v>38705</v>
      </c>
      <c r="H1425" s="7" t="s">
        <v>38706</v>
      </c>
      <c r="I1425" s="7" t="s">
        <v>7076</v>
      </c>
      <c r="J1425" s="7" t="s">
        <v>38707</v>
      </c>
      <c r="K1425" s="7" t="s">
        <v>38708</v>
      </c>
      <c r="L1425" s="7" t="s">
        <v>65</v>
      </c>
      <c r="N1425" s="7" t="s">
        <v>47</v>
      </c>
      <c r="O1425" s="7">
        <v>10</v>
      </c>
      <c r="P1425" s="7" t="s">
        <v>33076</v>
      </c>
      <c r="Q1425" s="7">
        <v>30399</v>
      </c>
      <c r="S1425" s="7" t="s">
        <v>7553</v>
      </c>
      <c r="T1425" s="7">
        <v>19900401</v>
      </c>
      <c r="U1425" s="7">
        <v>60</v>
      </c>
      <c r="V1425" s="7">
        <v>202212</v>
      </c>
      <c r="W1425" s="7">
        <v>2022</v>
      </c>
      <c r="X1425" s="7">
        <v>7414189</v>
      </c>
      <c r="Y1425" s="7">
        <v>13097273</v>
      </c>
      <c r="Z1425" s="7">
        <v>1522175</v>
      </c>
    </row>
    <row r="1426" spans="1:26" ht="16.5" customHeight="1">
      <c r="A1426" s="7">
        <v>21541</v>
      </c>
      <c r="B1426" s="7" t="s">
        <v>104</v>
      </c>
      <c r="C1426" s="8">
        <v>6093192636</v>
      </c>
      <c r="D1426" s="7">
        <v>2833401</v>
      </c>
      <c r="E1426" s="12"/>
      <c r="F1426" s="12">
        <f t="shared" si="3"/>
        <v>0</v>
      </c>
      <c r="G1426" s="7" t="s">
        <v>38709</v>
      </c>
      <c r="H1426" s="7" t="s">
        <v>38710</v>
      </c>
      <c r="I1426" s="7" t="s">
        <v>38711</v>
      </c>
      <c r="J1426" s="7" t="s">
        <v>38712</v>
      </c>
      <c r="K1426" s="7" t="s">
        <v>38713</v>
      </c>
      <c r="L1426" s="7" t="s">
        <v>65</v>
      </c>
      <c r="N1426" s="7" t="s">
        <v>47</v>
      </c>
      <c r="O1426" s="7">
        <v>10</v>
      </c>
      <c r="P1426" s="7" t="s">
        <v>33076</v>
      </c>
      <c r="Q1426" s="7">
        <v>30310</v>
      </c>
      <c r="S1426" s="7" t="s">
        <v>6731</v>
      </c>
      <c r="T1426" s="7">
        <v>19870315</v>
      </c>
      <c r="U1426" s="7">
        <v>95</v>
      </c>
      <c r="V1426" s="7">
        <v>202306</v>
      </c>
      <c r="W1426" s="7">
        <v>2022</v>
      </c>
      <c r="X1426" s="7">
        <v>45577621</v>
      </c>
      <c r="Y1426" s="7">
        <v>55779727</v>
      </c>
      <c r="Z1426" s="7">
        <v>12110763</v>
      </c>
    </row>
    <row r="1427" spans="1:26" ht="16.5" customHeight="1">
      <c r="A1427" s="7">
        <v>21558</v>
      </c>
      <c r="B1427" s="7" t="s">
        <v>104</v>
      </c>
      <c r="C1427" s="8">
        <v>6090884443</v>
      </c>
      <c r="D1427" s="7">
        <v>3746665</v>
      </c>
      <c r="E1427" s="12"/>
      <c r="F1427" s="12">
        <f t="shared" si="3"/>
        <v>0</v>
      </c>
      <c r="G1427" s="7" t="s">
        <v>38714</v>
      </c>
      <c r="H1427" s="7" t="s">
        <v>5928</v>
      </c>
      <c r="I1427" s="7" t="s">
        <v>38715</v>
      </c>
      <c r="J1427" s="7" t="s">
        <v>5929</v>
      </c>
      <c r="K1427" s="7" t="s">
        <v>5930</v>
      </c>
      <c r="L1427" s="7" t="s">
        <v>65</v>
      </c>
      <c r="N1427" s="7" t="s">
        <v>47</v>
      </c>
      <c r="O1427" s="7">
        <v>10</v>
      </c>
      <c r="P1427" s="7" t="s">
        <v>33076</v>
      </c>
      <c r="Q1427" s="7">
        <v>30399</v>
      </c>
      <c r="S1427" s="7" t="s">
        <v>7553</v>
      </c>
      <c r="T1427" s="7">
        <v>20011101</v>
      </c>
      <c r="U1427" s="7">
        <v>57</v>
      </c>
      <c r="V1427" s="7">
        <v>202305</v>
      </c>
      <c r="W1427" s="7">
        <v>2022</v>
      </c>
      <c r="X1427" s="7">
        <v>27243152</v>
      </c>
      <c r="Y1427" s="7">
        <v>8660996</v>
      </c>
      <c r="Z1427" s="7">
        <v>4912922</v>
      </c>
    </row>
    <row r="1428" spans="1:26" ht="16.5" customHeight="1">
      <c r="A1428" s="7">
        <v>21750</v>
      </c>
      <c r="B1428" s="7" t="s">
        <v>104</v>
      </c>
      <c r="C1428" s="8">
        <v>6182239268</v>
      </c>
      <c r="D1428" s="7">
        <v>10637400</v>
      </c>
      <c r="E1428" s="12"/>
      <c r="F1428" s="12">
        <f t="shared" si="3"/>
        <v>0</v>
      </c>
      <c r="G1428" s="7" t="s">
        <v>38716</v>
      </c>
      <c r="H1428" s="7" t="s">
        <v>7690</v>
      </c>
      <c r="I1428" s="7" t="s">
        <v>38717</v>
      </c>
      <c r="J1428" s="7" t="s">
        <v>38718</v>
      </c>
      <c r="K1428" s="7" t="s">
        <v>38719</v>
      </c>
      <c r="L1428" s="7" t="s">
        <v>65</v>
      </c>
      <c r="N1428" s="7" t="s">
        <v>47</v>
      </c>
      <c r="O1428" s="7">
        <v>10</v>
      </c>
      <c r="P1428" s="7" t="s">
        <v>33076</v>
      </c>
      <c r="Q1428" s="7">
        <v>31114</v>
      </c>
      <c r="S1428" s="7" t="s">
        <v>7681</v>
      </c>
      <c r="T1428" s="7">
        <v>20210215</v>
      </c>
      <c r="U1428" s="7">
        <v>64</v>
      </c>
      <c r="V1428" s="7">
        <v>202207</v>
      </c>
    </row>
    <row r="1429" spans="1:26" ht="16.5" customHeight="1">
      <c r="A1429" s="7">
        <v>21755</v>
      </c>
      <c r="B1429" s="7" t="s">
        <v>104</v>
      </c>
      <c r="C1429" s="8">
        <v>7452800048</v>
      </c>
      <c r="D1429" s="7">
        <v>6411708</v>
      </c>
      <c r="E1429" s="12"/>
      <c r="F1429" s="12">
        <f t="shared" si="3"/>
        <v>0</v>
      </c>
      <c r="G1429" s="7" t="s">
        <v>38720</v>
      </c>
      <c r="H1429" s="7" t="s">
        <v>38721</v>
      </c>
      <c r="I1429" s="7" t="s">
        <v>7712</v>
      </c>
      <c r="J1429" s="7" t="s">
        <v>38722</v>
      </c>
      <c r="K1429" s="7" t="s">
        <v>38723</v>
      </c>
      <c r="L1429" s="7" t="s">
        <v>65</v>
      </c>
      <c r="N1429" s="7" t="s">
        <v>47</v>
      </c>
      <c r="O1429" s="7">
        <v>10</v>
      </c>
      <c r="P1429" s="7" t="s">
        <v>33076</v>
      </c>
      <c r="Q1429" s="7">
        <v>31114</v>
      </c>
      <c r="S1429" s="7" t="s">
        <v>7681</v>
      </c>
      <c r="T1429" s="7">
        <v>20150401</v>
      </c>
      <c r="U1429" s="7">
        <v>108</v>
      </c>
      <c r="V1429" s="7">
        <v>202212</v>
      </c>
      <c r="W1429" s="7">
        <v>2022</v>
      </c>
      <c r="X1429" s="7">
        <v>5820148</v>
      </c>
      <c r="Y1429" s="7">
        <v>1504860</v>
      </c>
      <c r="Z1429" s="7">
        <v>148017</v>
      </c>
    </row>
    <row r="1430" spans="1:26" ht="16.5" customHeight="1">
      <c r="A1430" s="7">
        <v>21760</v>
      </c>
      <c r="B1430" s="7" t="s">
        <v>104</v>
      </c>
      <c r="C1430" s="8">
        <v>6030624841</v>
      </c>
      <c r="D1430" s="7">
        <v>1354511</v>
      </c>
      <c r="E1430" s="12"/>
      <c r="F1430" s="12">
        <f t="shared" si="3"/>
        <v>0</v>
      </c>
      <c r="G1430" s="7" t="s">
        <v>38724</v>
      </c>
      <c r="H1430" s="7" t="s">
        <v>38725</v>
      </c>
      <c r="I1430" s="7" t="s">
        <v>38726</v>
      </c>
      <c r="J1430" s="7" t="s">
        <v>38727</v>
      </c>
      <c r="K1430" s="7" t="s">
        <v>38728</v>
      </c>
      <c r="L1430" s="7" t="s">
        <v>65</v>
      </c>
      <c r="N1430" s="7" t="s">
        <v>47</v>
      </c>
      <c r="O1430" s="7">
        <v>10</v>
      </c>
      <c r="P1430" s="7" t="s">
        <v>33076</v>
      </c>
      <c r="Q1430" s="7">
        <v>31114</v>
      </c>
      <c r="S1430" s="7" t="s">
        <v>7681</v>
      </c>
      <c r="T1430" s="7">
        <v>20020110</v>
      </c>
      <c r="U1430" s="7">
        <v>70</v>
      </c>
      <c r="V1430" s="7">
        <v>201412</v>
      </c>
    </row>
    <row r="1431" spans="1:26" ht="16.5" customHeight="1">
      <c r="A1431" s="7">
        <v>21762</v>
      </c>
      <c r="B1431" s="7" t="s">
        <v>104</v>
      </c>
      <c r="C1431" s="8">
        <v>6081665429</v>
      </c>
      <c r="D1431" s="7">
        <v>4721994</v>
      </c>
      <c r="E1431" s="12"/>
      <c r="F1431" s="12">
        <f t="shared" si="3"/>
        <v>0</v>
      </c>
      <c r="G1431" s="7" t="s">
        <v>38729</v>
      </c>
      <c r="H1431" s="7" t="s">
        <v>38730</v>
      </c>
      <c r="I1431" s="7" t="s">
        <v>38731</v>
      </c>
      <c r="J1431" s="7" t="s">
        <v>38732</v>
      </c>
      <c r="K1431" s="7" t="s">
        <v>3860</v>
      </c>
      <c r="L1431" s="7" t="s">
        <v>65</v>
      </c>
      <c r="N1431" s="7" t="s">
        <v>47</v>
      </c>
      <c r="O1431" s="7">
        <v>10</v>
      </c>
      <c r="P1431" s="7" t="s">
        <v>33076</v>
      </c>
      <c r="Q1431" s="7">
        <v>31114</v>
      </c>
      <c r="S1431" s="7" t="s">
        <v>7681</v>
      </c>
      <c r="T1431" s="7">
        <v>20131015</v>
      </c>
      <c r="U1431" s="7">
        <v>84</v>
      </c>
      <c r="V1431" s="7">
        <v>202301</v>
      </c>
      <c r="W1431" s="7">
        <v>2022</v>
      </c>
      <c r="X1431" s="7">
        <v>4694114</v>
      </c>
      <c r="Y1431" s="7">
        <v>2023889</v>
      </c>
      <c r="Z1431" s="7">
        <v>0</v>
      </c>
    </row>
    <row r="1432" spans="1:26" ht="16.5" customHeight="1">
      <c r="A1432" s="7">
        <v>21764</v>
      </c>
      <c r="B1432" s="7" t="s">
        <v>104</v>
      </c>
      <c r="C1432" s="8">
        <v>4350700428</v>
      </c>
      <c r="D1432" s="7">
        <v>6732927</v>
      </c>
      <c r="E1432" s="12"/>
      <c r="F1432" s="12">
        <f t="shared" si="3"/>
        <v>0</v>
      </c>
      <c r="G1432" s="7" t="s">
        <v>38733</v>
      </c>
      <c r="H1432" s="7" t="s">
        <v>7737</v>
      </c>
      <c r="I1432" s="7" t="s">
        <v>38734</v>
      </c>
      <c r="J1432" s="7" t="s">
        <v>7738</v>
      </c>
      <c r="K1432" s="7" t="s">
        <v>3860</v>
      </c>
      <c r="L1432" s="7" t="s">
        <v>65</v>
      </c>
      <c r="N1432" s="7" t="s">
        <v>47</v>
      </c>
      <c r="O1432" s="7">
        <v>10</v>
      </c>
      <c r="P1432" s="7" t="s">
        <v>33076</v>
      </c>
      <c r="Q1432" s="7">
        <v>31114</v>
      </c>
      <c r="S1432" s="7" t="s">
        <v>7681</v>
      </c>
      <c r="T1432" s="7">
        <v>20160501</v>
      </c>
      <c r="U1432" s="7">
        <v>177</v>
      </c>
      <c r="V1432" s="7">
        <v>202304</v>
      </c>
    </row>
    <row r="1433" spans="1:26" ht="16.5" customHeight="1">
      <c r="A1433" s="7">
        <v>21769</v>
      </c>
      <c r="B1433" s="7" t="s">
        <v>104</v>
      </c>
      <c r="C1433" s="8">
        <v>4571600492</v>
      </c>
      <c r="D1433" s="7">
        <v>8166077</v>
      </c>
      <c r="E1433" s="12"/>
      <c r="F1433" s="12">
        <f t="shared" si="3"/>
        <v>0</v>
      </c>
      <c r="G1433" s="7" t="s">
        <v>38735</v>
      </c>
      <c r="H1433" s="7" t="s">
        <v>38736</v>
      </c>
      <c r="I1433" s="7" t="s">
        <v>38737</v>
      </c>
      <c r="J1433" s="7" t="s">
        <v>38738</v>
      </c>
      <c r="K1433" s="7" t="s">
        <v>7724</v>
      </c>
      <c r="L1433" s="7" t="s">
        <v>65</v>
      </c>
      <c r="N1433" s="7" t="s">
        <v>47</v>
      </c>
      <c r="O1433" s="7">
        <v>10</v>
      </c>
      <c r="P1433" s="7" t="s">
        <v>33076</v>
      </c>
      <c r="Q1433" s="7">
        <v>31114</v>
      </c>
      <c r="S1433" s="7" t="s">
        <v>7681</v>
      </c>
      <c r="T1433" s="7">
        <v>20170401</v>
      </c>
      <c r="U1433" s="7">
        <v>94</v>
      </c>
      <c r="V1433" s="7">
        <v>202301</v>
      </c>
      <c r="W1433" s="7">
        <v>2022</v>
      </c>
      <c r="X1433" s="7">
        <v>4661111</v>
      </c>
      <c r="Y1433" s="7">
        <v>2008754</v>
      </c>
      <c r="Z1433" s="7">
        <v>645766</v>
      </c>
    </row>
    <row r="1434" spans="1:26" ht="16.5" customHeight="1">
      <c r="A1434" s="7">
        <v>21778</v>
      </c>
      <c r="B1434" s="7" t="s">
        <v>104</v>
      </c>
      <c r="C1434" s="8">
        <v>6121277299</v>
      </c>
      <c r="D1434" s="7">
        <v>5833766</v>
      </c>
      <c r="E1434" s="12"/>
      <c r="F1434" s="12">
        <f t="shared" si="3"/>
        <v>0</v>
      </c>
      <c r="G1434" s="7" t="s">
        <v>38739</v>
      </c>
      <c r="H1434" s="7" t="s">
        <v>38740</v>
      </c>
      <c r="I1434" s="7" t="s">
        <v>38741</v>
      </c>
      <c r="J1434" s="7" t="s">
        <v>38742</v>
      </c>
      <c r="K1434" s="7" t="s">
        <v>3860</v>
      </c>
      <c r="L1434" s="7" t="s">
        <v>65</v>
      </c>
      <c r="N1434" s="7" t="s">
        <v>47</v>
      </c>
      <c r="O1434" s="7">
        <v>10</v>
      </c>
      <c r="P1434" s="7" t="s">
        <v>33076</v>
      </c>
      <c r="Q1434" s="7">
        <v>31114</v>
      </c>
      <c r="S1434" s="7" t="s">
        <v>7681</v>
      </c>
      <c r="T1434" s="7">
        <v>20131001</v>
      </c>
      <c r="U1434" s="7">
        <v>120</v>
      </c>
      <c r="V1434" s="7">
        <v>202304</v>
      </c>
      <c r="W1434" s="7">
        <v>2022</v>
      </c>
      <c r="X1434" s="7">
        <v>7999752</v>
      </c>
      <c r="Y1434" s="7">
        <v>917981</v>
      </c>
      <c r="Z1434" s="7">
        <v>15336</v>
      </c>
    </row>
    <row r="1435" spans="1:26" ht="16.5" customHeight="1">
      <c r="A1435" s="7">
        <v>21782</v>
      </c>
      <c r="B1435" s="7" t="s">
        <v>104</v>
      </c>
      <c r="C1435" s="8">
        <v>5751500911</v>
      </c>
      <c r="D1435" s="7">
        <v>8763454</v>
      </c>
      <c r="E1435" s="12"/>
      <c r="F1435" s="12">
        <f t="shared" si="3"/>
        <v>0</v>
      </c>
      <c r="G1435" s="7" t="s">
        <v>38743</v>
      </c>
      <c r="H1435" s="7" t="s">
        <v>7812</v>
      </c>
      <c r="I1435" s="7" t="s">
        <v>38744</v>
      </c>
      <c r="J1435" s="7" t="s">
        <v>38745</v>
      </c>
      <c r="K1435" s="7" t="s">
        <v>7678</v>
      </c>
      <c r="L1435" s="7" t="s">
        <v>65</v>
      </c>
      <c r="N1435" s="7" t="s">
        <v>47</v>
      </c>
      <c r="O1435" s="7">
        <v>10</v>
      </c>
      <c r="P1435" s="7" t="s">
        <v>33076</v>
      </c>
      <c r="Q1435" s="7">
        <v>31114</v>
      </c>
      <c r="S1435" s="7" t="s">
        <v>7681</v>
      </c>
      <c r="T1435" s="7">
        <v>20180831</v>
      </c>
      <c r="U1435" s="7">
        <v>155</v>
      </c>
      <c r="V1435" s="7">
        <v>202306</v>
      </c>
      <c r="W1435" s="7">
        <v>2022</v>
      </c>
      <c r="X1435" s="7">
        <v>6425985</v>
      </c>
      <c r="Y1435" s="7">
        <v>2165091</v>
      </c>
      <c r="Z1435" s="7">
        <v>325755</v>
      </c>
    </row>
    <row r="1436" spans="1:26" ht="16.5" customHeight="1">
      <c r="A1436" s="7">
        <v>21790</v>
      </c>
      <c r="B1436" s="7" t="s">
        <v>104</v>
      </c>
      <c r="C1436" s="8">
        <v>6120884774</v>
      </c>
      <c r="D1436" s="7">
        <v>3421407</v>
      </c>
      <c r="E1436" s="12"/>
      <c r="F1436" s="12">
        <f t="shared" si="3"/>
        <v>0</v>
      </c>
      <c r="G1436" s="7" t="s">
        <v>38746</v>
      </c>
      <c r="H1436" s="7" t="s">
        <v>38747</v>
      </c>
      <c r="I1436" s="7" t="s">
        <v>38748</v>
      </c>
      <c r="J1436" s="7" t="s">
        <v>38749</v>
      </c>
      <c r="K1436" s="7" t="s">
        <v>38750</v>
      </c>
      <c r="L1436" s="7" t="s">
        <v>65</v>
      </c>
      <c r="N1436" s="7" t="s">
        <v>47</v>
      </c>
      <c r="O1436" s="7">
        <v>10</v>
      </c>
      <c r="P1436" s="7" t="s">
        <v>33076</v>
      </c>
      <c r="Q1436" s="7">
        <v>31114</v>
      </c>
      <c r="S1436" s="7" t="s">
        <v>7681</v>
      </c>
      <c r="T1436" s="7">
        <v>20080317</v>
      </c>
      <c r="U1436" s="7">
        <v>95</v>
      </c>
      <c r="V1436" s="7">
        <v>200912</v>
      </c>
    </row>
    <row r="1437" spans="1:26" ht="16.5" customHeight="1">
      <c r="A1437" s="7">
        <v>21802</v>
      </c>
      <c r="B1437" s="7" t="s">
        <v>104</v>
      </c>
      <c r="C1437" s="8">
        <v>6120984994</v>
      </c>
      <c r="D1437" s="7">
        <v>5784886</v>
      </c>
      <c r="E1437" s="12"/>
      <c r="F1437" s="12">
        <f t="shared" si="3"/>
        <v>0</v>
      </c>
      <c r="G1437" s="7" t="s">
        <v>38751</v>
      </c>
      <c r="H1437" s="7" t="s">
        <v>24340</v>
      </c>
      <c r="I1437" s="7" t="s">
        <v>38752</v>
      </c>
      <c r="J1437" s="7" t="s">
        <v>38753</v>
      </c>
      <c r="K1437" s="7" t="s">
        <v>3860</v>
      </c>
      <c r="L1437" s="7" t="s">
        <v>65</v>
      </c>
      <c r="N1437" s="7" t="s">
        <v>47</v>
      </c>
      <c r="O1437" s="7">
        <v>10</v>
      </c>
      <c r="P1437" s="7" t="s">
        <v>33076</v>
      </c>
      <c r="Q1437" s="7">
        <v>31114</v>
      </c>
      <c r="S1437" s="7" t="s">
        <v>7681</v>
      </c>
      <c r="T1437" s="7">
        <v>20090801</v>
      </c>
      <c r="U1437" s="7">
        <v>142</v>
      </c>
      <c r="V1437" s="7">
        <v>202307</v>
      </c>
      <c r="W1437" s="7">
        <v>2022</v>
      </c>
      <c r="X1437" s="7">
        <v>9344637</v>
      </c>
      <c r="Y1437" s="7">
        <v>2640126</v>
      </c>
      <c r="Z1437" s="7">
        <v>-104260</v>
      </c>
    </row>
    <row r="1438" spans="1:26" ht="16.5" customHeight="1">
      <c r="A1438" s="7">
        <v>21803</v>
      </c>
      <c r="B1438" s="7" t="s">
        <v>104</v>
      </c>
      <c r="C1438" s="8">
        <v>4393000923</v>
      </c>
      <c r="D1438" s="7">
        <v>9683266</v>
      </c>
      <c r="E1438" s="12"/>
      <c r="F1438" s="12">
        <f t="shared" si="3"/>
        <v>0</v>
      </c>
      <c r="G1438" s="7" t="s">
        <v>38754</v>
      </c>
      <c r="H1438" s="7" t="s">
        <v>3859</v>
      </c>
      <c r="I1438" s="7" t="s">
        <v>38755</v>
      </c>
      <c r="J1438" s="7" t="s">
        <v>38756</v>
      </c>
      <c r="K1438" s="7" t="s">
        <v>7684</v>
      </c>
      <c r="L1438" s="7" t="s">
        <v>65</v>
      </c>
      <c r="N1438" s="7" t="s">
        <v>47</v>
      </c>
      <c r="O1438" s="7">
        <v>10</v>
      </c>
      <c r="P1438" s="7" t="s">
        <v>33076</v>
      </c>
      <c r="Q1438" s="7">
        <v>31114</v>
      </c>
      <c r="S1438" s="7" t="s">
        <v>7681</v>
      </c>
      <c r="T1438" s="7">
        <v>20201101</v>
      </c>
      <c r="U1438" s="7">
        <v>119</v>
      </c>
      <c r="V1438" s="7">
        <v>202304</v>
      </c>
    </row>
    <row r="1439" spans="1:26" ht="16.5" customHeight="1">
      <c r="A1439" s="7">
        <v>21813</v>
      </c>
      <c r="B1439" s="7" t="s">
        <v>104</v>
      </c>
      <c r="C1439" s="8">
        <v>6131783159</v>
      </c>
      <c r="D1439" s="7">
        <v>3262472</v>
      </c>
      <c r="E1439" s="12"/>
      <c r="F1439" s="12">
        <f t="shared" si="3"/>
        <v>0</v>
      </c>
      <c r="G1439" s="7" t="s">
        <v>38757</v>
      </c>
      <c r="H1439" s="7" t="s">
        <v>38758</v>
      </c>
      <c r="I1439" s="7" t="s">
        <v>7788</v>
      </c>
      <c r="J1439" s="7" t="s">
        <v>38759</v>
      </c>
      <c r="K1439" s="7" t="s">
        <v>38760</v>
      </c>
      <c r="L1439" s="7" t="s">
        <v>65</v>
      </c>
      <c r="N1439" s="7" t="s">
        <v>47</v>
      </c>
      <c r="O1439" s="7">
        <v>10</v>
      </c>
      <c r="P1439" s="7" t="s">
        <v>33076</v>
      </c>
      <c r="Q1439" s="7">
        <v>31322</v>
      </c>
      <c r="S1439" s="7" t="s">
        <v>38761</v>
      </c>
      <c r="T1439" s="7">
        <v>20070601</v>
      </c>
      <c r="U1439" s="7">
        <v>58</v>
      </c>
      <c r="V1439" s="7">
        <v>202303</v>
      </c>
      <c r="W1439" s="7">
        <v>2022</v>
      </c>
      <c r="X1439" s="7">
        <v>3917407</v>
      </c>
      <c r="Y1439" s="7">
        <v>6476655</v>
      </c>
      <c r="Z1439" s="7">
        <v>3711857</v>
      </c>
    </row>
    <row r="1440" spans="1:26" ht="16.5" customHeight="1">
      <c r="A1440" s="7">
        <v>21815</v>
      </c>
      <c r="B1440" s="7" t="s">
        <v>104</v>
      </c>
      <c r="C1440" s="8">
        <v>2138108515</v>
      </c>
      <c r="D1440" s="7">
        <v>2742097</v>
      </c>
      <c r="E1440" s="12"/>
      <c r="F1440" s="12">
        <f t="shared" si="3"/>
        <v>0</v>
      </c>
      <c r="G1440" s="7" t="s">
        <v>33607</v>
      </c>
      <c r="H1440" s="7" t="s">
        <v>33608</v>
      </c>
      <c r="I1440" s="7" t="s">
        <v>7811</v>
      </c>
      <c r="K1440" s="7" t="s">
        <v>33609</v>
      </c>
      <c r="L1440" s="7" t="s">
        <v>65</v>
      </c>
      <c r="N1440" s="7" t="s">
        <v>47</v>
      </c>
      <c r="O1440" s="7">
        <v>10</v>
      </c>
      <c r="P1440" s="7" t="s">
        <v>33076</v>
      </c>
      <c r="Q1440" s="7">
        <v>32090</v>
      </c>
      <c r="S1440" s="7" t="s">
        <v>33606</v>
      </c>
      <c r="T1440" s="7">
        <v>19590117</v>
      </c>
      <c r="U1440" s="7">
        <v>60</v>
      </c>
      <c r="V1440" s="7">
        <v>200312</v>
      </c>
    </row>
    <row r="1441" spans="1:26" ht="16.5" customHeight="1">
      <c r="A1441" s="7">
        <v>21849</v>
      </c>
      <c r="B1441" s="7" t="s">
        <v>104</v>
      </c>
      <c r="C1441" s="8">
        <v>2008117249</v>
      </c>
      <c r="D1441" s="7">
        <v>3044140</v>
      </c>
      <c r="E1441" s="12"/>
      <c r="F1441" s="12">
        <f t="shared" si="3"/>
        <v>0</v>
      </c>
      <c r="G1441" s="7" t="s">
        <v>33204</v>
      </c>
      <c r="H1441" s="7" t="s">
        <v>33205</v>
      </c>
      <c r="I1441" s="7" t="s">
        <v>33206</v>
      </c>
      <c r="J1441" s="7" t="s">
        <v>33207</v>
      </c>
      <c r="K1441" s="7" t="s">
        <v>33208</v>
      </c>
      <c r="L1441" s="7" t="s">
        <v>65</v>
      </c>
      <c r="N1441" s="7" t="s">
        <v>47</v>
      </c>
      <c r="O1441" s="7">
        <v>10</v>
      </c>
      <c r="P1441" s="7" t="s">
        <v>33076</v>
      </c>
      <c r="Q1441" s="7">
        <v>14491</v>
      </c>
      <c r="S1441" s="7" t="s">
        <v>33209</v>
      </c>
      <c r="T1441" s="7">
        <v>20010628</v>
      </c>
      <c r="U1441" s="7">
        <v>280</v>
      </c>
      <c r="V1441" s="7">
        <v>200807</v>
      </c>
    </row>
    <row r="1442" spans="1:26" ht="16.5" customHeight="1">
      <c r="A1442" s="7">
        <v>21850</v>
      </c>
      <c r="B1442" s="7" t="s">
        <v>104</v>
      </c>
      <c r="C1442" s="8">
        <v>1338101536</v>
      </c>
      <c r="D1442" s="7">
        <v>2742098</v>
      </c>
      <c r="E1442" s="12"/>
      <c r="F1442" s="12">
        <f t="shared" si="3"/>
        <v>0</v>
      </c>
      <c r="G1442" s="7" t="s">
        <v>33610</v>
      </c>
      <c r="H1442" s="7" t="s">
        <v>33611</v>
      </c>
      <c r="I1442" s="7" t="s">
        <v>33612</v>
      </c>
      <c r="K1442" s="7" t="s">
        <v>33613</v>
      </c>
      <c r="L1442" s="7" t="s">
        <v>65</v>
      </c>
      <c r="N1442" s="7" t="s">
        <v>47</v>
      </c>
      <c r="O1442" s="7">
        <v>10</v>
      </c>
      <c r="P1442" s="7" t="s">
        <v>33076</v>
      </c>
      <c r="Q1442" s="7">
        <v>33000</v>
      </c>
      <c r="S1442" s="7" t="s">
        <v>33614</v>
      </c>
      <c r="T1442" s="7">
        <v>19821026</v>
      </c>
      <c r="U1442" s="7">
        <v>60</v>
      </c>
      <c r="V1442" s="7">
        <v>200312</v>
      </c>
    </row>
    <row r="1443" spans="1:26" ht="16.5" customHeight="1">
      <c r="A1443" s="7">
        <v>21851</v>
      </c>
      <c r="B1443" s="7" t="s">
        <v>104</v>
      </c>
      <c r="C1443" s="8">
        <v>1338100482</v>
      </c>
      <c r="D1443" s="7">
        <v>2609458</v>
      </c>
      <c r="E1443" s="12"/>
      <c r="F1443" s="12">
        <f t="shared" si="3"/>
        <v>0</v>
      </c>
      <c r="G1443" s="7" t="s">
        <v>33619</v>
      </c>
      <c r="H1443" s="7" t="s">
        <v>13791</v>
      </c>
      <c r="I1443" s="7" t="s">
        <v>33620</v>
      </c>
      <c r="K1443" s="7" t="s">
        <v>5926</v>
      </c>
      <c r="L1443" s="7" t="s">
        <v>65</v>
      </c>
      <c r="N1443" s="7" t="s">
        <v>47</v>
      </c>
      <c r="O1443" s="7">
        <v>10</v>
      </c>
      <c r="P1443" s="7" t="s">
        <v>33076</v>
      </c>
      <c r="Q1443" s="7">
        <v>33201</v>
      </c>
      <c r="S1443" s="7" t="s">
        <v>33621</v>
      </c>
      <c r="T1443" s="7">
        <v>19770121</v>
      </c>
      <c r="U1443" s="7">
        <v>50</v>
      </c>
      <c r="V1443" s="7">
        <v>200501</v>
      </c>
    </row>
    <row r="1444" spans="1:26" ht="16.5" customHeight="1">
      <c r="A1444" s="7">
        <v>21888</v>
      </c>
      <c r="B1444" s="7" t="s">
        <v>104</v>
      </c>
      <c r="C1444" s="8">
        <v>6098102575</v>
      </c>
      <c r="D1444" s="7">
        <v>3045011</v>
      </c>
      <c r="E1444" s="12"/>
      <c r="F1444" s="12">
        <f t="shared" si="3"/>
        <v>0</v>
      </c>
      <c r="G1444" s="7" t="s">
        <v>33486</v>
      </c>
      <c r="I1444" s="7" t="s">
        <v>33487</v>
      </c>
      <c r="J1444" s="7" t="s">
        <v>33488</v>
      </c>
      <c r="K1444" s="7" t="s">
        <v>33489</v>
      </c>
      <c r="L1444" s="7" t="s">
        <v>65</v>
      </c>
      <c r="N1444" s="7" t="s">
        <v>47</v>
      </c>
      <c r="O1444" s="7">
        <v>10</v>
      </c>
      <c r="P1444" s="7" t="s">
        <v>33076</v>
      </c>
      <c r="Q1444" s="7">
        <v>27400</v>
      </c>
      <c r="S1444" s="7" t="s">
        <v>33490</v>
      </c>
      <c r="T1444" s="7">
        <v>19880318</v>
      </c>
      <c r="U1444" s="7">
        <v>200</v>
      </c>
      <c r="V1444" s="7">
        <v>200807</v>
      </c>
    </row>
    <row r="1445" spans="1:26" ht="16.5" customHeight="1">
      <c r="A1445" s="7">
        <v>21889</v>
      </c>
      <c r="B1445" s="7" t="s">
        <v>104</v>
      </c>
      <c r="C1445" s="8">
        <v>6068172014</v>
      </c>
      <c r="D1445" s="7">
        <v>3044220</v>
      </c>
      <c r="E1445" s="12"/>
      <c r="F1445" s="12">
        <f t="shared" si="3"/>
        <v>0</v>
      </c>
      <c r="G1445" s="7" t="s">
        <v>33283</v>
      </c>
      <c r="H1445" s="7" t="s">
        <v>33284</v>
      </c>
      <c r="I1445" s="7" t="s">
        <v>33285</v>
      </c>
      <c r="J1445" s="7" t="s">
        <v>33286</v>
      </c>
      <c r="K1445" s="7" t="s">
        <v>33287</v>
      </c>
      <c r="L1445" s="7" t="s">
        <v>65</v>
      </c>
      <c r="N1445" s="7" t="s">
        <v>47</v>
      </c>
      <c r="O1445" s="7">
        <v>10</v>
      </c>
      <c r="P1445" s="7" t="s">
        <v>33076</v>
      </c>
      <c r="Q1445" s="7">
        <v>20132</v>
      </c>
      <c r="S1445" s="7" t="s">
        <v>33288</v>
      </c>
      <c r="T1445" s="7">
        <v>19710608</v>
      </c>
      <c r="U1445" s="7">
        <v>51</v>
      </c>
      <c r="V1445" s="7">
        <v>200807</v>
      </c>
    </row>
    <row r="1446" spans="1:26" ht="16.5" customHeight="1">
      <c r="A1446" s="7">
        <v>21891</v>
      </c>
      <c r="B1446" s="7" t="s">
        <v>104</v>
      </c>
      <c r="C1446" s="8">
        <v>6038104255</v>
      </c>
      <c r="D1446" s="7">
        <v>3044356</v>
      </c>
      <c r="E1446" s="12"/>
      <c r="F1446" s="12">
        <f t="shared" si="3"/>
        <v>0</v>
      </c>
      <c r="G1446" s="7" t="s">
        <v>33380</v>
      </c>
      <c r="I1446" s="7" t="s">
        <v>33381</v>
      </c>
      <c r="J1446" s="7" t="s">
        <v>33382</v>
      </c>
      <c r="K1446" s="7" t="s">
        <v>33383</v>
      </c>
      <c r="L1446" s="7" t="s">
        <v>65</v>
      </c>
      <c r="N1446" s="7" t="s">
        <v>47</v>
      </c>
      <c r="O1446" s="7">
        <v>10</v>
      </c>
      <c r="P1446" s="7" t="s">
        <v>33076</v>
      </c>
      <c r="Q1446" s="7">
        <v>24221</v>
      </c>
      <c r="S1446" s="7" t="s">
        <v>33384</v>
      </c>
      <c r="U1446" s="7">
        <v>295</v>
      </c>
      <c r="V1446" s="7">
        <v>200807</v>
      </c>
    </row>
    <row r="1447" spans="1:26" ht="16.5" customHeight="1">
      <c r="A1447" s="7">
        <v>21892</v>
      </c>
      <c r="B1447" s="7" t="s">
        <v>104</v>
      </c>
      <c r="C1447" s="8">
        <v>5138103328</v>
      </c>
      <c r="D1447" s="7">
        <v>3044796</v>
      </c>
      <c r="E1447" s="12"/>
      <c r="F1447" s="12">
        <f t="shared" si="3"/>
        <v>0</v>
      </c>
      <c r="G1447" s="7" t="s">
        <v>33512</v>
      </c>
      <c r="H1447" s="7" t="s">
        <v>33513</v>
      </c>
      <c r="I1447" s="7" t="s">
        <v>33514</v>
      </c>
      <c r="J1447" s="7" t="s">
        <v>33515</v>
      </c>
      <c r="K1447" s="7" t="s">
        <v>33516</v>
      </c>
      <c r="L1447" s="7" t="s">
        <v>65</v>
      </c>
      <c r="N1447" s="7" t="s">
        <v>47</v>
      </c>
      <c r="O1447" s="7">
        <v>10</v>
      </c>
      <c r="P1447" s="7" t="s">
        <v>33076</v>
      </c>
      <c r="Q1447" s="7">
        <v>29119</v>
      </c>
      <c r="S1447" s="7" t="s">
        <v>33517</v>
      </c>
      <c r="T1447" s="7">
        <v>19890323</v>
      </c>
      <c r="U1447" s="7">
        <v>80</v>
      </c>
      <c r="V1447" s="7">
        <v>200807</v>
      </c>
    </row>
    <row r="1448" spans="1:26" ht="16.5" customHeight="1">
      <c r="A1448" s="7">
        <v>21900</v>
      </c>
      <c r="B1448" s="7" t="s">
        <v>104</v>
      </c>
      <c r="C1448" s="8">
        <v>1338105546</v>
      </c>
      <c r="D1448" s="7">
        <v>2609886</v>
      </c>
      <c r="E1448" s="12"/>
      <c r="F1448" s="12">
        <f t="shared" si="3"/>
        <v>0</v>
      </c>
      <c r="G1448" s="7" t="s">
        <v>33234</v>
      </c>
      <c r="H1448" s="7" t="s">
        <v>33235</v>
      </c>
      <c r="I1448" s="7" t="s">
        <v>33236</v>
      </c>
      <c r="J1448" s="7" t="s">
        <v>33237</v>
      </c>
      <c r="K1448" s="7" t="s">
        <v>33238</v>
      </c>
      <c r="L1448" s="7" t="s">
        <v>65</v>
      </c>
      <c r="N1448" s="7" t="s">
        <v>47</v>
      </c>
      <c r="O1448" s="7">
        <v>10</v>
      </c>
      <c r="P1448" s="7" t="s">
        <v>33076</v>
      </c>
      <c r="Q1448" s="7">
        <v>15219</v>
      </c>
      <c r="S1448" s="7" t="s">
        <v>9582</v>
      </c>
      <c r="T1448" s="7">
        <v>19850601</v>
      </c>
      <c r="U1448" s="7">
        <v>165</v>
      </c>
      <c r="V1448" s="7">
        <v>200501</v>
      </c>
    </row>
    <row r="1449" spans="1:26" ht="16.5" customHeight="1">
      <c r="A1449" s="7">
        <v>21901</v>
      </c>
      <c r="B1449" s="7" t="s">
        <v>104</v>
      </c>
      <c r="C1449" s="8">
        <v>1338104945</v>
      </c>
      <c r="D1449" s="7">
        <v>3044778</v>
      </c>
      <c r="E1449" s="12"/>
      <c r="F1449" s="12">
        <f t="shared" si="3"/>
        <v>0</v>
      </c>
      <c r="G1449" s="7" t="s">
        <v>33166</v>
      </c>
      <c r="H1449" s="7" t="s">
        <v>8096</v>
      </c>
      <c r="I1449" s="7" t="s">
        <v>33167</v>
      </c>
      <c r="J1449" s="7" t="s">
        <v>33168</v>
      </c>
      <c r="K1449" s="7" t="s">
        <v>33169</v>
      </c>
      <c r="L1449" s="7" t="s">
        <v>65</v>
      </c>
      <c r="N1449" s="7" t="s">
        <v>47</v>
      </c>
      <c r="O1449" s="7">
        <v>10</v>
      </c>
      <c r="P1449" s="7" t="s">
        <v>33076</v>
      </c>
      <c r="Q1449" s="7">
        <v>13401</v>
      </c>
      <c r="S1449" s="7" t="s">
        <v>33170</v>
      </c>
      <c r="T1449" s="7">
        <v>19860723</v>
      </c>
      <c r="U1449" s="7">
        <v>88</v>
      </c>
      <c r="V1449" s="7">
        <v>200807</v>
      </c>
    </row>
    <row r="1450" spans="1:26" ht="16.5" customHeight="1">
      <c r="A1450" s="7">
        <v>21902</v>
      </c>
      <c r="B1450" s="7" t="s">
        <v>104</v>
      </c>
      <c r="C1450" s="8">
        <v>1308105284</v>
      </c>
      <c r="D1450" s="7">
        <v>3044349</v>
      </c>
      <c r="E1450" s="12"/>
      <c r="F1450" s="12">
        <f t="shared" si="3"/>
        <v>0</v>
      </c>
      <c r="G1450" s="7" t="s">
        <v>33341</v>
      </c>
      <c r="H1450" s="7" t="s">
        <v>33342</v>
      </c>
      <c r="I1450" s="7" t="s">
        <v>33343</v>
      </c>
      <c r="J1450" s="7" t="s">
        <v>33344</v>
      </c>
      <c r="K1450" s="7" t="s">
        <v>33345</v>
      </c>
      <c r="L1450" s="7" t="s">
        <v>65</v>
      </c>
      <c r="N1450" s="7" t="s">
        <v>47</v>
      </c>
      <c r="O1450" s="7">
        <v>10</v>
      </c>
      <c r="P1450" s="7" t="s">
        <v>33076</v>
      </c>
      <c r="Q1450" s="7">
        <v>23211</v>
      </c>
      <c r="S1450" s="7" t="s">
        <v>33346</v>
      </c>
      <c r="T1450" s="7">
        <v>19450901</v>
      </c>
      <c r="U1450" s="7">
        <v>62</v>
      </c>
      <c r="V1450" s="7">
        <v>200807</v>
      </c>
    </row>
    <row r="1451" spans="1:26" ht="16.5" customHeight="1">
      <c r="A1451" s="7">
        <v>21903</v>
      </c>
      <c r="B1451" s="7" t="s">
        <v>104</v>
      </c>
      <c r="C1451" s="8">
        <v>1308105208</v>
      </c>
      <c r="D1451" s="7">
        <v>3044388</v>
      </c>
      <c r="E1451" s="12"/>
      <c r="F1451" s="12">
        <f t="shared" si="3"/>
        <v>0</v>
      </c>
      <c r="G1451" s="7" t="s">
        <v>33347</v>
      </c>
      <c r="I1451" s="7" t="s">
        <v>33348</v>
      </c>
      <c r="J1451" s="7" t="s">
        <v>33349</v>
      </c>
      <c r="K1451" s="7" t="s">
        <v>33350</v>
      </c>
      <c r="L1451" s="7" t="s">
        <v>65</v>
      </c>
      <c r="N1451" s="7" t="s">
        <v>47</v>
      </c>
      <c r="O1451" s="7">
        <v>10</v>
      </c>
      <c r="P1451" s="7" t="s">
        <v>33076</v>
      </c>
      <c r="Q1451" s="7">
        <v>23221</v>
      </c>
      <c r="S1451" s="7" t="s">
        <v>33351</v>
      </c>
      <c r="U1451" s="7">
        <v>351</v>
      </c>
      <c r="V1451" s="7">
        <v>200807</v>
      </c>
    </row>
    <row r="1452" spans="1:26" ht="16.5" customHeight="1">
      <c r="A1452" s="7">
        <v>21905</v>
      </c>
      <c r="B1452" s="7" t="s">
        <v>104</v>
      </c>
      <c r="C1452" s="8">
        <v>1128109088</v>
      </c>
      <c r="D1452" s="7">
        <v>3044565</v>
      </c>
      <c r="E1452" s="12"/>
      <c r="F1452" s="12">
        <f t="shared" si="3"/>
        <v>0</v>
      </c>
      <c r="G1452" s="7" t="s">
        <v>29129</v>
      </c>
      <c r="I1452" s="7" t="s">
        <v>33189</v>
      </c>
      <c r="J1452" s="7" t="s">
        <v>33190</v>
      </c>
      <c r="K1452" s="7" t="s">
        <v>33191</v>
      </c>
      <c r="L1452" s="7" t="s">
        <v>65</v>
      </c>
      <c r="N1452" s="7" t="s">
        <v>47</v>
      </c>
      <c r="O1452" s="7">
        <v>10</v>
      </c>
      <c r="P1452" s="7" t="s">
        <v>33076</v>
      </c>
      <c r="Q1452" s="7">
        <v>14190</v>
      </c>
      <c r="S1452" s="7" t="s">
        <v>1241</v>
      </c>
      <c r="U1452" s="7">
        <v>100</v>
      </c>
      <c r="V1452" s="7">
        <v>200807</v>
      </c>
    </row>
    <row r="1453" spans="1:26" ht="16.5" customHeight="1">
      <c r="A1453" s="7">
        <v>21906</v>
      </c>
      <c r="B1453" s="7" t="s">
        <v>104</v>
      </c>
      <c r="C1453" s="8">
        <v>1098108098</v>
      </c>
      <c r="D1453" s="7">
        <v>3044118</v>
      </c>
      <c r="E1453" s="12"/>
      <c r="F1453" s="12">
        <f t="shared" si="3"/>
        <v>0</v>
      </c>
      <c r="G1453" s="7" t="s">
        <v>33547</v>
      </c>
      <c r="H1453" s="7" t="s">
        <v>33548</v>
      </c>
      <c r="I1453" s="7" t="s">
        <v>33549</v>
      </c>
      <c r="J1453" s="7" t="s">
        <v>33550</v>
      </c>
      <c r="K1453" s="7" t="s">
        <v>33551</v>
      </c>
      <c r="L1453" s="7" t="s">
        <v>65</v>
      </c>
      <c r="N1453" s="7" t="s">
        <v>47</v>
      </c>
      <c r="O1453" s="7">
        <v>10</v>
      </c>
      <c r="P1453" s="7" t="s">
        <v>33076</v>
      </c>
      <c r="Q1453" s="7">
        <v>29241</v>
      </c>
      <c r="S1453" s="7" t="s">
        <v>33552</v>
      </c>
      <c r="T1453" s="7">
        <v>19780322</v>
      </c>
      <c r="U1453" s="7">
        <v>57</v>
      </c>
      <c r="V1453" s="7">
        <v>201006</v>
      </c>
    </row>
    <row r="1454" spans="1:26" ht="16.5" customHeight="1">
      <c r="A1454" s="7">
        <v>21963</v>
      </c>
      <c r="B1454" s="7" t="s">
        <v>104</v>
      </c>
      <c r="C1454" s="8">
        <v>6210560227</v>
      </c>
      <c r="D1454" s="7">
        <v>1325779</v>
      </c>
      <c r="E1454" s="12"/>
      <c r="F1454" s="12">
        <f t="shared" si="3"/>
        <v>0</v>
      </c>
      <c r="G1454" s="7" t="s">
        <v>32823</v>
      </c>
      <c r="H1454" s="7" t="s">
        <v>32824</v>
      </c>
      <c r="I1454" s="7" t="s">
        <v>38762</v>
      </c>
      <c r="J1454" s="7" t="s">
        <v>38763</v>
      </c>
      <c r="K1454" s="7" t="s">
        <v>38764</v>
      </c>
      <c r="L1454" s="7" t="s">
        <v>65</v>
      </c>
      <c r="N1454" s="7" t="s">
        <v>47</v>
      </c>
      <c r="O1454" s="7">
        <v>10</v>
      </c>
      <c r="P1454" s="7" t="s">
        <v>457</v>
      </c>
      <c r="Q1454" s="7">
        <v>38322</v>
      </c>
      <c r="S1454" s="7" t="s">
        <v>38765</v>
      </c>
      <c r="T1454" s="7">
        <v>19911211</v>
      </c>
      <c r="U1454" s="7">
        <v>74</v>
      </c>
      <c r="V1454" s="7">
        <v>202306</v>
      </c>
      <c r="W1454" s="7">
        <v>2022</v>
      </c>
      <c r="X1454" s="7">
        <v>14208086</v>
      </c>
      <c r="Y1454" s="7">
        <v>4139054</v>
      </c>
      <c r="Z1454" s="7">
        <v>2305107</v>
      </c>
    </row>
    <row r="1455" spans="1:26" ht="16.5" customHeight="1">
      <c r="A1455" s="7">
        <v>22054</v>
      </c>
      <c r="B1455" s="7" t="s">
        <v>104</v>
      </c>
      <c r="C1455" s="8">
        <v>2138190810</v>
      </c>
      <c r="D1455" s="7">
        <v>3044578</v>
      </c>
      <c r="E1455" s="12"/>
      <c r="F1455" s="12">
        <f t="shared" si="3"/>
        <v>0</v>
      </c>
      <c r="G1455" s="7" t="s">
        <v>33747</v>
      </c>
      <c r="H1455" s="7" t="s">
        <v>33748</v>
      </c>
      <c r="I1455" s="7" t="s">
        <v>33749</v>
      </c>
      <c r="J1455" s="7" t="s">
        <v>33750</v>
      </c>
      <c r="K1455" s="7" t="s">
        <v>33751</v>
      </c>
      <c r="L1455" s="7" t="s">
        <v>65</v>
      </c>
      <c r="N1455" s="7" t="s">
        <v>47</v>
      </c>
      <c r="O1455" s="7">
        <v>10</v>
      </c>
      <c r="P1455" s="7" t="s">
        <v>313</v>
      </c>
      <c r="Q1455" s="7">
        <v>42131</v>
      </c>
      <c r="S1455" s="7" t="s">
        <v>33752</v>
      </c>
      <c r="T1455" s="7">
        <v>19820101</v>
      </c>
      <c r="U1455" s="7">
        <v>63</v>
      </c>
      <c r="V1455" s="7">
        <v>200807</v>
      </c>
    </row>
    <row r="1456" spans="1:26" ht="16.5" customHeight="1">
      <c r="A1456" s="7">
        <v>22056</v>
      </c>
      <c r="B1456" s="7" t="s">
        <v>104</v>
      </c>
      <c r="C1456" s="8">
        <v>2118103945</v>
      </c>
      <c r="D1456" s="7">
        <v>1504947</v>
      </c>
      <c r="E1456" s="12"/>
      <c r="F1456" s="12">
        <f t="shared" si="3"/>
        <v>0</v>
      </c>
      <c r="G1456" s="7" t="s">
        <v>33710</v>
      </c>
      <c r="H1456" s="7" t="s">
        <v>33711</v>
      </c>
      <c r="I1456" s="7" t="s">
        <v>33712</v>
      </c>
      <c r="J1456" s="7" t="s">
        <v>33713</v>
      </c>
      <c r="K1456" s="7" t="s">
        <v>33714</v>
      </c>
      <c r="L1456" s="7" t="s">
        <v>65</v>
      </c>
      <c r="N1456" s="7" t="s">
        <v>47</v>
      </c>
      <c r="O1456" s="7">
        <v>10</v>
      </c>
      <c r="P1456" s="7" t="s">
        <v>313</v>
      </c>
      <c r="Q1456" s="7">
        <v>41220</v>
      </c>
      <c r="S1456" s="7" t="s">
        <v>33715</v>
      </c>
      <c r="T1456" s="7">
        <v>19650101</v>
      </c>
      <c r="U1456" s="7">
        <v>243</v>
      </c>
      <c r="V1456" s="7">
        <v>199907</v>
      </c>
    </row>
    <row r="1457" spans="1:26" ht="16.5" customHeight="1">
      <c r="A1457" s="7">
        <v>22177</v>
      </c>
      <c r="B1457" s="7" t="s">
        <v>104</v>
      </c>
      <c r="C1457" s="8">
        <v>2212764122</v>
      </c>
      <c r="D1457" s="7">
        <v>1529505</v>
      </c>
      <c r="E1457" s="12"/>
      <c r="F1457" s="12">
        <f t="shared" si="3"/>
        <v>0</v>
      </c>
      <c r="G1457" s="7" t="s">
        <v>38766</v>
      </c>
      <c r="H1457" s="7" t="s">
        <v>38767</v>
      </c>
      <c r="I1457" s="7" t="s">
        <v>38768</v>
      </c>
      <c r="J1457" s="7" t="s">
        <v>38769</v>
      </c>
      <c r="K1457" s="7" t="s">
        <v>38770</v>
      </c>
      <c r="L1457" s="7" t="s">
        <v>65</v>
      </c>
      <c r="N1457" s="7" t="s">
        <v>47</v>
      </c>
      <c r="O1457" s="7">
        <v>10</v>
      </c>
      <c r="P1457" s="7" t="s">
        <v>313</v>
      </c>
      <c r="Q1457" s="7">
        <v>42321</v>
      </c>
      <c r="S1457" s="7" t="s">
        <v>38771</v>
      </c>
      <c r="T1457" s="7">
        <v>19920301</v>
      </c>
      <c r="U1457" s="7">
        <v>51</v>
      </c>
      <c r="V1457" s="7">
        <v>201005</v>
      </c>
      <c r="W1457" s="7">
        <v>2022</v>
      </c>
      <c r="X1457" s="7">
        <v>6208003</v>
      </c>
      <c r="Y1457" s="7">
        <v>6541226</v>
      </c>
      <c r="Z1457" s="7">
        <v>4594385</v>
      </c>
    </row>
    <row r="1458" spans="1:26" ht="16.5" customHeight="1">
      <c r="A1458" s="7">
        <v>22214</v>
      </c>
      <c r="B1458" s="7" t="s">
        <v>104</v>
      </c>
      <c r="C1458" s="8">
        <v>1302969261</v>
      </c>
      <c r="D1458" s="7">
        <v>2250307</v>
      </c>
      <c r="E1458" s="12"/>
      <c r="F1458" s="12">
        <f t="shared" si="3"/>
        <v>0</v>
      </c>
      <c r="G1458" s="7" t="s">
        <v>38772</v>
      </c>
      <c r="H1458" s="7" t="s">
        <v>3417</v>
      </c>
      <c r="I1458" s="7" t="s">
        <v>38773</v>
      </c>
      <c r="J1458" s="7" t="s">
        <v>38774</v>
      </c>
      <c r="K1458" s="7" t="s">
        <v>38775</v>
      </c>
      <c r="L1458" s="7" t="s">
        <v>65</v>
      </c>
      <c r="N1458" s="7" t="s">
        <v>47</v>
      </c>
      <c r="O1458" s="7">
        <v>10</v>
      </c>
      <c r="P1458" s="7" t="s">
        <v>313</v>
      </c>
      <c r="Q1458" s="7">
        <v>42209</v>
      </c>
      <c r="S1458" s="7" t="s">
        <v>8820</v>
      </c>
      <c r="T1458" s="7">
        <v>20030913</v>
      </c>
      <c r="U1458" s="7">
        <v>50</v>
      </c>
      <c r="V1458" s="7">
        <v>202306</v>
      </c>
      <c r="W1458" s="7">
        <v>2022</v>
      </c>
      <c r="X1458" s="7">
        <v>21084284</v>
      </c>
      <c r="Y1458" s="7">
        <v>5924188</v>
      </c>
      <c r="Z1458" s="7">
        <v>2424112</v>
      </c>
    </row>
    <row r="1459" spans="1:26" ht="16.5" customHeight="1">
      <c r="A1459" s="7">
        <v>22236</v>
      </c>
      <c r="B1459" s="7" t="s">
        <v>104</v>
      </c>
      <c r="C1459" s="8">
        <v>5020256213</v>
      </c>
      <c r="D1459" s="7">
        <v>1632642</v>
      </c>
      <c r="E1459" s="12"/>
      <c r="F1459" s="12">
        <f t="shared" si="3"/>
        <v>0</v>
      </c>
      <c r="G1459" s="7" t="s">
        <v>38776</v>
      </c>
      <c r="H1459" s="7" t="s">
        <v>28272</v>
      </c>
      <c r="I1459" s="7" t="s">
        <v>38777</v>
      </c>
      <c r="J1459" s="7" t="s">
        <v>38778</v>
      </c>
      <c r="K1459" s="7" t="s">
        <v>38779</v>
      </c>
      <c r="L1459" s="7" t="s">
        <v>65</v>
      </c>
      <c r="N1459" s="7" t="s">
        <v>47</v>
      </c>
      <c r="O1459" s="7">
        <v>10</v>
      </c>
      <c r="P1459" s="7" t="s">
        <v>313</v>
      </c>
      <c r="Q1459" s="7">
        <v>42201</v>
      </c>
      <c r="S1459" s="7" t="s">
        <v>38780</v>
      </c>
      <c r="T1459" s="7">
        <v>20010115</v>
      </c>
      <c r="U1459" s="7">
        <v>52</v>
      </c>
      <c r="V1459" s="7">
        <v>200807</v>
      </c>
      <c r="W1459" s="7">
        <v>2022</v>
      </c>
      <c r="X1459" s="7">
        <v>11657</v>
      </c>
      <c r="Y1459" s="7">
        <v>302408</v>
      </c>
      <c r="Z1459" s="7">
        <v>328664</v>
      </c>
    </row>
    <row r="1460" spans="1:26" ht="16.5" customHeight="1">
      <c r="A1460" s="7">
        <v>22314</v>
      </c>
      <c r="B1460" s="7" t="s">
        <v>104</v>
      </c>
      <c r="C1460" s="8">
        <v>2278200412</v>
      </c>
      <c r="D1460" s="7">
        <v>7391947</v>
      </c>
      <c r="E1460" s="12"/>
      <c r="F1460" s="12">
        <f t="shared" si="3"/>
        <v>0</v>
      </c>
      <c r="G1460" s="7" t="s">
        <v>38781</v>
      </c>
      <c r="H1460" s="7" t="s">
        <v>38782</v>
      </c>
      <c r="I1460" s="7" t="s">
        <v>38783</v>
      </c>
      <c r="K1460" s="7" t="s">
        <v>5926</v>
      </c>
      <c r="L1460" s="7" t="s">
        <v>45</v>
      </c>
      <c r="N1460" s="7" t="s">
        <v>47</v>
      </c>
      <c r="O1460" s="7">
        <v>10</v>
      </c>
      <c r="P1460" s="7" t="s">
        <v>966</v>
      </c>
      <c r="Q1460" s="7">
        <v>68000</v>
      </c>
      <c r="S1460" s="7" t="s">
        <v>14133</v>
      </c>
    </row>
    <row r="1461" spans="1:26" ht="16.5" customHeight="1">
      <c r="A1461" s="7">
        <v>22413</v>
      </c>
      <c r="B1461" s="7" t="s">
        <v>104</v>
      </c>
      <c r="C1461" s="8">
        <v>1188196747</v>
      </c>
      <c r="D1461" s="7">
        <v>2219343</v>
      </c>
      <c r="E1461" s="12"/>
      <c r="F1461" s="12">
        <f t="shared" si="3"/>
        <v>0</v>
      </c>
      <c r="G1461" s="7" t="s">
        <v>33904</v>
      </c>
      <c r="H1461" s="7" t="s">
        <v>33905</v>
      </c>
      <c r="I1461" s="7" t="s">
        <v>33906</v>
      </c>
      <c r="K1461" s="7" t="s">
        <v>33907</v>
      </c>
      <c r="L1461" s="7" t="s">
        <v>65</v>
      </c>
      <c r="N1461" s="7" t="s">
        <v>47</v>
      </c>
      <c r="O1461" s="7">
        <v>10</v>
      </c>
      <c r="P1461" s="7" t="s">
        <v>33760</v>
      </c>
      <c r="Q1461" s="7">
        <v>46800</v>
      </c>
      <c r="S1461" s="7" t="s">
        <v>22863</v>
      </c>
      <c r="T1461" s="7">
        <v>19900209</v>
      </c>
      <c r="U1461" s="7">
        <v>106</v>
      </c>
      <c r="V1461" s="7">
        <v>200301</v>
      </c>
    </row>
    <row r="1462" spans="1:26" ht="16.5" customHeight="1">
      <c r="A1462" s="7">
        <v>22464</v>
      </c>
      <c r="B1462" s="7" t="s">
        <v>104</v>
      </c>
      <c r="C1462" s="8">
        <v>6797600169</v>
      </c>
      <c r="D1462" s="7">
        <v>8238265</v>
      </c>
      <c r="E1462" s="12"/>
      <c r="F1462" s="12">
        <f t="shared" si="3"/>
        <v>0</v>
      </c>
      <c r="G1462" s="7" t="s">
        <v>38784</v>
      </c>
      <c r="H1462" s="7" t="s">
        <v>38785</v>
      </c>
      <c r="I1462" s="7" t="s">
        <v>10198</v>
      </c>
      <c r="J1462" s="7" t="s">
        <v>38786</v>
      </c>
      <c r="K1462" s="7" t="s">
        <v>38787</v>
      </c>
      <c r="L1462" s="7" t="s">
        <v>65</v>
      </c>
      <c r="N1462" s="7" t="s">
        <v>47</v>
      </c>
      <c r="O1462" s="7">
        <v>10</v>
      </c>
      <c r="P1462" s="7" t="s">
        <v>33760</v>
      </c>
      <c r="Q1462" s="7">
        <v>46713</v>
      </c>
      <c r="S1462" s="7" t="s">
        <v>38788</v>
      </c>
      <c r="T1462" s="7">
        <v>20170701</v>
      </c>
      <c r="U1462" s="7">
        <v>55</v>
      </c>
      <c r="V1462" s="7">
        <v>202302</v>
      </c>
      <c r="W1462" s="7">
        <v>2022</v>
      </c>
      <c r="X1462" s="7">
        <v>40939873</v>
      </c>
      <c r="Y1462" s="7">
        <v>13124315</v>
      </c>
      <c r="Z1462" s="7">
        <v>-494291</v>
      </c>
    </row>
    <row r="1463" spans="1:26" ht="16.5" customHeight="1">
      <c r="A1463" s="7">
        <v>23258</v>
      </c>
      <c r="B1463" s="7" t="s">
        <v>104</v>
      </c>
      <c r="C1463" s="8">
        <v>6200633419</v>
      </c>
      <c r="D1463" s="7">
        <v>3139176</v>
      </c>
      <c r="E1463" s="12"/>
      <c r="F1463" s="12">
        <f t="shared" si="3"/>
        <v>0</v>
      </c>
      <c r="G1463" s="7" t="s">
        <v>38789</v>
      </c>
      <c r="H1463" s="7" t="s">
        <v>38790</v>
      </c>
      <c r="I1463" s="7" t="s">
        <v>38791</v>
      </c>
      <c r="J1463" s="7" t="s">
        <v>38792</v>
      </c>
      <c r="K1463" s="7" t="s">
        <v>38793</v>
      </c>
      <c r="L1463" s="7" t="s">
        <v>65</v>
      </c>
      <c r="N1463" s="7" t="s">
        <v>47</v>
      </c>
      <c r="O1463" s="7">
        <v>10</v>
      </c>
      <c r="P1463" s="7" t="s">
        <v>38794</v>
      </c>
      <c r="Q1463" s="7">
        <v>95211</v>
      </c>
      <c r="S1463" s="7" t="s">
        <v>18243</v>
      </c>
      <c r="T1463" s="7">
        <v>20070201</v>
      </c>
      <c r="U1463" s="7">
        <v>114</v>
      </c>
      <c r="V1463" s="7">
        <v>200803</v>
      </c>
      <c r="W1463" s="7">
        <v>2022</v>
      </c>
      <c r="X1463" s="7">
        <v>1314110</v>
      </c>
      <c r="Y1463" s="7">
        <v>1461409</v>
      </c>
      <c r="Z1463" s="7">
        <v>615113</v>
      </c>
    </row>
    <row r="1464" spans="1:26" ht="16.5" customHeight="1">
      <c r="A1464" s="7">
        <v>23275</v>
      </c>
      <c r="B1464" s="7" t="s">
        <v>104</v>
      </c>
      <c r="C1464" s="8">
        <v>3170487863</v>
      </c>
      <c r="D1464" s="7">
        <v>4333461</v>
      </c>
      <c r="E1464" s="12"/>
      <c r="F1464" s="12">
        <f t="shared" si="3"/>
        <v>0</v>
      </c>
      <c r="G1464" s="7" t="s">
        <v>38795</v>
      </c>
      <c r="H1464" s="7" t="s">
        <v>3238</v>
      </c>
      <c r="I1464" s="7" t="s">
        <v>38796</v>
      </c>
      <c r="J1464" s="7" t="s">
        <v>38797</v>
      </c>
      <c r="K1464" s="7" t="s">
        <v>38798</v>
      </c>
      <c r="L1464" s="7" t="s">
        <v>65</v>
      </c>
      <c r="N1464" s="7" t="s">
        <v>47</v>
      </c>
      <c r="O1464" s="7">
        <v>10</v>
      </c>
      <c r="P1464" s="7" t="s">
        <v>34194</v>
      </c>
      <c r="Q1464" s="7">
        <v>52991</v>
      </c>
      <c r="S1464" s="7" t="s">
        <v>38799</v>
      </c>
      <c r="T1464" s="7">
        <v>20130807</v>
      </c>
      <c r="U1464" s="7">
        <v>33</v>
      </c>
      <c r="V1464" s="7">
        <v>202305</v>
      </c>
      <c r="W1464" s="7">
        <v>2022</v>
      </c>
      <c r="X1464" s="7">
        <v>5944561</v>
      </c>
      <c r="Y1464" s="7">
        <v>5137806</v>
      </c>
      <c r="Z1464" s="7">
        <v>3416961</v>
      </c>
    </row>
    <row r="1465" spans="1:26" ht="16.5" customHeight="1">
      <c r="A1465" s="7">
        <v>23436</v>
      </c>
      <c r="B1465" s="7" t="s">
        <v>104</v>
      </c>
      <c r="C1465" s="8">
        <v>2068687138</v>
      </c>
      <c r="D1465" s="7">
        <v>6707739</v>
      </c>
      <c r="E1465" s="12"/>
      <c r="F1465" s="12">
        <f t="shared" si="3"/>
        <v>0</v>
      </c>
      <c r="G1465" s="7" t="s">
        <v>32951</v>
      </c>
      <c r="H1465" s="7" t="s">
        <v>32952</v>
      </c>
      <c r="I1465" s="7" t="s">
        <v>12995</v>
      </c>
      <c r="J1465" s="7" t="s">
        <v>32962</v>
      </c>
      <c r="K1465" s="7" t="s">
        <v>34444</v>
      </c>
      <c r="L1465" s="7" t="s">
        <v>65</v>
      </c>
      <c r="N1465" s="7" t="s">
        <v>47</v>
      </c>
      <c r="O1465" s="7">
        <v>10</v>
      </c>
      <c r="P1465" s="7" t="s">
        <v>34433</v>
      </c>
      <c r="Q1465" s="7">
        <v>58221</v>
      </c>
      <c r="S1465" s="7" t="s">
        <v>12995</v>
      </c>
      <c r="T1465" s="7">
        <v>20140214</v>
      </c>
      <c r="U1465" s="7">
        <v>116</v>
      </c>
      <c r="V1465" s="7">
        <v>201812</v>
      </c>
    </row>
    <row r="1466" spans="1:26" ht="16.5" customHeight="1">
      <c r="A1466" s="7">
        <v>23583</v>
      </c>
      <c r="B1466" s="7" t="s">
        <v>104</v>
      </c>
      <c r="C1466" s="8">
        <v>2010156875</v>
      </c>
      <c r="D1466" s="7">
        <v>1369622</v>
      </c>
      <c r="E1466" s="12"/>
      <c r="F1466" s="12">
        <f t="shared" si="3"/>
        <v>0</v>
      </c>
      <c r="G1466" s="7" t="s">
        <v>38800</v>
      </c>
      <c r="H1466" s="7" t="s">
        <v>32953</v>
      </c>
      <c r="I1466" s="7" t="s">
        <v>38801</v>
      </c>
      <c r="J1466" s="7" t="s">
        <v>38802</v>
      </c>
      <c r="K1466" s="7" t="s">
        <v>38803</v>
      </c>
      <c r="L1466" s="7" t="s">
        <v>65</v>
      </c>
      <c r="N1466" s="7" t="s">
        <v>47</v>
      </c>
      <c r="O1466" s="7">
        <v>10</v>
      </c>
      <c r="P1466" s="7" t="s">
        <v>33076</v>
      </c>
      <c r="Q1466" s="7">
        <v>26293</v>
      </c>
      <c r="S1466" s="7" t="s">
        <v>38804</v>
      </c>
      <c r="T1466" s="7">
        <v>19970701</v>
      </c>
      <c r="U1466" s="7">
        <v>59</v>
      </c>
      <c r="V1466" s="7">
        <v>201112</v>
      </c>
    </row>
    <row r="1467" spans="1:26" ht="16.5" customHeight="1">
      <c r="A1467" s="7">
        <v>23599</v>
      </c>
      <c r="B1467" s="7" t="s">
        <v>104</v>
      </c>
      <c r="C1467" s="8">
        <v>1028202601</v>
      </c>
      <c r="D1467" s="7">
        <v>1687431</v>
      </c>
      <c r="E1467" s="12"/>
      <c r="F1467" s="12">
        <f t="shared" si="3"/>
        <v>0</v>
      </c>
      <c r="G1467" s="7" t="s">
        <v>32708</v>
      </c>
      <c r="H1467" s="7" t="s">
        <v>405</v>
      </c>
      <c r="I1467" s="7" t="s">
        <v>12476</v>
      </c>
      <c r="J1467" s="7" t="s">
        <v>32965</v>
      </c>
      <c r="K1467" s="7" t="s">
        <v>34434</v>
      </c>
      <c r="L1467" s="7" t="s">
        <v>45</v>
      </c>
      <c r="N1467" s="7" t="s">
        <v>47</v>
      </c>
      <c r="O1467" s="7">
        <v>10</v>
      </c>
      <c r="P1467" s="7" t="s">
        <v>34433</v>
      </c>
      <c r="Q1467" s="7">
        <v>58111</v>
      </c>
      <c r="S1467" s="7" t="s">
        <v>34435</v>
      </c>
      <c r="T1467" s="7">
        <v>19830104</v>
      </c>
      <c r="U1467" s="7">
        <v>133</v>
      </c>
      <c r="V1467" s="7">
        <v>202303</v>
      </c>
      <c r="W1467" s="7">
        <v>2022</v>
      </c>
      <c r="X1467" s="7">
        <v>4612129</v>
      </c>
      <c r="Y1467" s="7">
        <v>1375567</v>
      </c>
      <c r="Z1467" s="7">
        <v>3884528</v>
      </c>
    </row>
    <row r="1468" spans="1:26" ht="16.5" customHeight="1">
      <c r="A1468" s="7">
        <v>23962</v>
      </c>
      <c r="B1468" s="7" t="s">
        <v>104</v>
      </c>
      <c r="C1468" s="8">
        <v>1258300530</v>
      </c>
      <c r="D1468" s="7">
        <v>10952940</v>
      </c>
      <c r="E1468" s="12"/>
      <c r="F1468" s="12">
        <f t="shared" si="3"/>
        <v>0</v>
      </c>
      <c r="G1468" s="7" t="s">
        <v>35523</v>
      </c>
      <c r="H1468" s="7" t="s">
        <v>7250</v>
      </c>
      <c r="I1468" s="7" t="s">
        <v>14125</v>
      </c>
      <c r="J1468" s="7" t="s">
        <v>35524</v>
      </c>
      <c r="K1468" s="7" t="s">
        <v>14576</v>
      </c>
      <c r="L1468" s="7" t="s">
        <v>45</v>
      </c>
      <c r="N1468" s="7" t="s">
        <v>47</v>
      </c>
      <c r="O1468" s="7">
        <v>10</v>
      </c>
      <c r="P1468" s="7" t="s">
        <v>966</v>
      </c>
      <c r="Q1468" s="7">
        <v>68119</v>
      </c>
      <c r="S1468" s="7" t="s">
        <v>11600</v>
      </c>
      <c r="T1468" s="7">
        <v>19750101</v>
      </c>
      <c r="U1468" s="7">
        <v>261</v>
      </c>
      <c r="V1468" s="7">
        <v>202207</v>
      </c>
    </row>
    <row r="1469" spans="1:26" ht="16.5" customHeight="1">
      <c r="A1469" s="7">
        <v>24042</v>
      </c>
      <c r="B1469" s="7" t="s">
        <v>104</v>
      </c>
      <c r="C1469" s="8">
        <v>4208128198</v>
      </c>
      <c r="D1469" s="7">
        <v>3044221</v>
      </c>
      <c r="E1469" s="12"/>
      <c r="F1469" s="12">
        <f t="shared" si="3"/>
        <v>0</v>
      </c>
      <c r="G1469" s="7" t="s">
        <v>38805</v>
      </c>
      <c r="H1469" s="7" t="s">
        <v>38806</v>
      </c>
      <c r="I1469" s="7" t="s">
        <v>14351</v>
      </c>
      <c r="J1469" s="7" t="s">
        <v>38807</v>
      </c>
      <c r="K1469" s="7" t="s">
        <v>38808</v>
      </c>
      <c r="L1469" s="7" t="s">
        <v>65</v>
      </c>
      <c r="N1469" s="7" t="s">
        <v>47</v>
      </c>
      <c r="O1469" s="7">
        <v>10</v>
      </c>
      <c r="P1469" s="7" t="s">
        <v>38809</v>
      </c>
      <c r="Q1469" s="7">
        <v>75310</v>
      </c>
      <c r="S1469" s="7" t="s">
        <v>38810</v>
      </c>
      <c r="T1469" s="7">
        <v>19910101</v>
      </c>
      <c r="U1469" s="7">
        <v>403</v>
      </c>
      <c r="V1469" s="7">
        <v>200807</v>
      </c>
    </row>
    <row r="1470" spans="1:26" ht="16.5" customHeight="1">
      <c r="A1470" s="7">
        <v>24148</v>
      </c>
      <c r="B1470" s="7" t="s">
        <v>104</v>
      </c>
      <c r="C1470" s="8">
        <v>2048260571</v>
      </c>
      <c r="D1470" s="7">
        <v>3045003</v>
      </c>
      <c r="E1470" s="12"/>
      <c r="F1470" s="12">
        <f t="shared" si="3"/>
        <v>0</v>
      </c>
      <c r="G1470" s="7" t="s">
        <v>35733</v>
      </c>
      <c r="H1470" s="7" t="s">
        <v>35734</v>
      </c>
      <c r="I1470" s="7" t="s">
        <v>1374</v>
      </c>
      <c r="J1470" s="7" t="s">
        <v>35735</v>
      </c>
      <c r="K1470" s="7" t="s">
        <v>35736</v>
      </c>
      <c r="L1470" s="7" t="s">
        <v>45</v>
      </c>
      <c r="N1470" s="7" t="s">
        <v>47</v>
      </c>
      <c r="O1470" s="7">
        <v>10</v>
      </c>
      <c r="P1470" s="7" t="s">
        <v>363</v>
      </c>
      <c r="Q1470" s="7">
        <v>70119</v>
      </c>
      <c r="S1470" s="7" t="s">
        <v>35732</v>
      </c>
      <c r="U1470" s="7">
        <v>490</v>
      </c>
      <c r="V1470" s="7">
        <v>200807</v>
      </c>
    </row>
    <row r="1471" spans="1:26" ht="16.5" customHeight="1">
      <c r="A1471" s="7">
        <v>24287</v>
      </c>
      <c r="B1471" s="7" t="s">
        <v>104</v>
      </c>
      <c r="C1471" s="8">
        <v>2143700454</v>
      </c>
      <c r="D1471" s="7">
        <v>9160373</v>
      </c>
      <c r="E1471" s="12"/>
      <c r="F1471" s="12">
        <f t="shared" si="3"/>
        <v>0</v>
      </c>
      <c r="G1471" s="7" t="s">
        <v>38811</v>
      </c>
      <c r="H1471" s="7" t="s">
        <v>38812</v>
      </c>
      <c r="I1471" s="7" t="s">
        <v>38813</v>
      </c>
      <c r="J1471" s="7" t="s">
        <v>38814</v>
      </c>
      <c r="K1471" s="7" t="s">
        <v>38815</v>
      </c>
      <c r="L1471" s="7" t="s">
        <v>65</v>
      </c>
      <c r="N1471" s="7" t="s">
        <v>47</v>
      </c>
      <c r="O1471" s="7">
        <v>10</v>
      </c>
      <c r="P1471" s="7" t="s">
        <v>363</v>
      </c>
      <c r="Q1471" s="7">
        <v>71310</v>
      </c>
      <c r="S1471" s="7" t="s">
        <v>15027</v>
      </c>
      <c r="U1471" s="7">
        <v>451</v>
      </c>
      <c r="V1471" s="7">
        <v>201812</v>
      </c>
    </row>
    <row r="1472" spans="1:26" ht="16.5" customHeight="1">
      <c r="A1472" s="7">
        <v>24471</v>
      </c>
      <c r="B1472" s="7" t="s">
        <v>104</v>
      </c>
      <c r="C1472" s="8">
        <v>1494100671</v>
      </c>
      <c r="D1472" s="7">
        <v>8867486</v>
      </c>
      <c r="E1472" s="12"/>
      <c r="F1472" s="12">
        <f t="shared" si="3"/>
        <v>0</v>
      </c>
      <c r="G1472" s="7" t="s">
        <v>38816</v>
      </c>
      <c r="H1472" s="7" t="s">
        <v>38817</v>
      </c>
      <c r="I1472" s="7" t="s">
        <v>38818</v>
      </c>
      <c r="J1472" s="7" t="s">
        <v>38819</v>
      </c>
      <c r="K1472" s="7" t="s">
        <v>38820</v>
      </c>
      <c r="L1472" s="7" t="s">
        <v>65</v>
      </c>
      <c r="N1472" s="7" t="s">
        <v>47</v>
      </c>
      <c r="O1472" s="7">
        <v>10</v>
      </c>
      <c r="P1472" s="7" t="s">
        <v>363</v>
      </c>
      <c r="Q1472" s="7">
        <v>71102</v>
      </c>
      <c r="S1472" s="7" t="s">
        <v>14934</v>
      </c>
      <c r="T1472" s="7">
        <v>20181228</v>
      </c>
      <c r="U1472" s="7">
        <v>51</v>
      </c>
      <c r="V1472" s="7">
        <v>202306</v>
      </c>
      <c r="W1472" s="7">
        <v>2022</v>
      </c>
      <c r="X1472" s="7">
        <v>7027698</v>
      </c>
      <c r="Y1472" s="7">
        <v>3182275</v>
      </c>
      <c r="Z1472" s="7">
        <v>968031</v>
      </c>
    </row>
    <row r="1473" spans="1:26" ht="16.5" customHeight="1">
      <c r="A1473" s="7">
        <v>24578</v>
      </c>
      <c r="B1473" s="7" t="s">
        <v>104</v>
      </c>
      <c r="C1473" s="8">
        <v>7668200014</v>
      </c>
      <c r="D1473" s="7">
        <v>7971945</v>
      </c>
      <c r="E1473" s="12"/>
      <c r="F1473" s="12">
        <f t="shared" si="3"/>
        <v>0</v>
      </c>
      <c r="G1473" s="7" t="s">
        <v>36702</v>
      </c>
      <c r="H1473" s="7" t="s">
        <v>36703</v>
      </c>
      <c r="I1473" s="7" t="s">
        <v>36563</v>
      </c>
      <c r="J1473" s="7" t="s">
        <v>36704</v>
      </c>
      <c r="K1473" s="7" t="s">
        <v>36705</v>
      </c>
      <c r="L1473" s="7" t="s">
        <v>45</v>
      </c>
      <c r="N1473" s="7" t="s">
        <v>47</v>
      </c>
      <c r="O1473" s="7">
        <v>10</v>
      </c>
      <c r="P1473" s="7" t="s">
        <v>105</v>
      </c>
      <c r="Q1473" s="7">
        <v>86105</v>
      </c>
      <c r="S1473" s="7" t="s">
        <v>16354</v>
      </c>
      <c r="T1473" s="7">
        <v>20150820</v>
      </c>
      <c r="U1473" s="7">
        <v>71</v>
      </c>
      <c r="V1473" s="7">
        <v>201903</v>
      </c>
    </row>
    <row r="1474" spans="1:26" ht="16.5" customHeight="1">
      <c r="A1474" s="7">
        <v>24581</v>
      </c>
      <c r="B1474" s="7" t="s">
        <v>104</v>
      </c>
      <c r="C1474" s="8">
        <v>6288000872</v>
      </c>
      <c r="D1474" s="7">
        <v>8369043</v>
      </c>
      <c r="E1474" s="12"/>
      <c r="F1474" s="12">
        <f t="shared" si="3"/>
        <v>0</v>
      </c>
      <c r="G1474" s="7" t="s">
        <v>32767</v>
      </c>
      <c r="H1474" s="7" t="s">
        <v>32768</v>
      </c>
      <c r="K1474" s="7" t="s">
        <v>38821</v>
      </c>
      <c r="L1474" s="7" t="s">
        <v>65</v>
      </c>
      <c r="N1474" s="7" t="s">
        <v>47</v>
      </c>
      <c r="O1474" s="7">
        <v>10</v>
      </c>
      <c r="P1474" s="7" t="s">
        <v>105</v>
      </c>
      <c r="Q1474" s="7">
        <v>87299</v>
      </c>
      <c r="S1474" s="7" t="s">
        <v>37831</v>
      </c>
      <c r="U1474" s="7">
        <v>63</v>
      </c>
      <c r="V1474" s="7">
        <v>202211</v>
      </c>
    </row>
    <row r="1475" spans="1:26" ht="16.5" customHeight="1">
      <c r="A1475" s="7">
        <v>24598</v>
      </c>
      <c r="B1475" s="7" t="s">
        <v>104</v>
      </c>
      <c r="C1475" s="8">
        <v>6118208467</v>
      </c>
      <c r="D1475" s="7">
        <v>6722846</v>
      </c>
      <c r="E1475" s="12"/>
      <c r="F1475" s="12">
        <f t="shared" si="3"/>
        <v>0</v>
      </c>
      <c r="G1475" s="7" t="s">
        <v>32743</v>
      </c>
      <c r="H1475" s="7" t="s">
        <v>36493</v>
      </c>
      <c r="I1475" s="7" t="s">
        <v>30448</v>
      </c>
      <c r="J1475" s="7" t="s">
        <v>32735</v>
      </c>
      <c r="K1475" s="7" t="s">
        <v>36494</v>
      </c>
      <c r="L1475" s="7" t="s">
        <v>45</v>
      </c>
      <c r="N1475" s="7" t="s">
        <v>47</v>
      </c>
      <c r="O1475" s="7">
        <v>10</v>
      </c>
      <c r="P1475" s="7" t="s">
        <v>105</v>
      </c>
      <c r="Q1475" s="7">
        <v>86102</v>
      </c>
      <c r="S1475" s="7" t="s">
        <v>30448</v>
      </c>
      <c r="T1475" s="7">
        <v>20130128</v>
      </c>
      <c r="U1475" s="7">
        <v>80</v>
      </c>
      <c r="V1475" s="7">
        <v>201903</v>
      </c>
    </row>
    <row r="1476" spans="1:26" ht="16.5" customHeight="1">
      <c r="A1476" s="7">
        <v>24619</v>
      </c>
      <c r="B1476" s="7" t="s">
        <v>104</v>
      </c>
      <c r="C1476" s="8">
        <v>5108207490</v>
      </c>
      <c r="D1476" s="7">
        <v>5909062</v>
      </c>
      <c r="E1476" s="12"/>
      <c r="F1476" s="12">
        <f t="shared" si="3"/>
        <v>0</v>
      </c>
      <c r="G1476" s="7" t="s">
        <v>36152</v>
      </c>
      <c r="H1476" s="7" t="s">
        <v>36153</v>
      </c>
      <c r="I1476" s="7" t="s">
        <v>5955</v>
      </c>
      <c r="J1476" s="7" t="s">
        <v>36154</v>
      </c>
      <c r="K1476" s="7" t="s">
        <v>36155</v>
      </c>
      <c r="L1476" s="7" t="s">
        <v>45</v>
      </c>
      <c r="N1476" s="7" t="s">
        <v>47</v>
      </c>
      <c r="O1476" s="7">
        <v>10</v>
      </c>
      <c r="P1476" s="7" t="s">
        <v>105</v>
      </c>
      <c r="Q1476" s="7">
        <v>86100</v>
      </c>
      <c r="S1476" s="7" t="s">
        <v>5955</v>
      </c>
      <c r="T1476" s="7">
        <v>20130806</v>
      </c>
      <c r="U1476" s="7">
        <v>57</v>
      </c>
      <c r="V1476" s="7">
        <v>201903</v>
      </c>
    </row>
    <row r="1477" spans="1:26" ht="16.5" customHeight="1">
      <c r="A1477" s="7">
        <v>24643</v>
      </c>
      <c r="B1477" s="7" t="s">
        <v>104</v>
      </c>
      <c r="C1477" s="8">
        <v>4138203650</v>
      </c>
      <c r="D1477" s="7">
        <v>7611241</v>
      </c>
      <c r="E1477" s="12"/>
      <c r="F1477" s="12">
        <f t="shared" si="3"/>
        <v>0</v>
      </c>
      <c r="G1477" s="7" t="s">
        <v>36652</v>
      </c>
      <c r="H1477" s="7" t="s">
        <v>36653</v>
      </c>
      <c r="I1477" s="7" t="s">
        <v>36654</v>
      </c>
      <c r="J1477" s="7" t="s">
        <v>36655</v>
      </c>
      <c r="K1477" s="7" t="s">
        <v>36656</v>
      </c>
      <c r="L1477" s="7" t="s">
        <v>45</v>
      </c>
      <c r="N1477" s="7" t="s">
        <v>47</v>
      </c>
      <c r="O1477" s="7">
        <v>10</v>
      </c>
      <c r="P1477" s="7" t="s">
        <v>105</v>
      </c>
      <c r="Q1477" s="7">
        <v>86105</v>
      </c>
      <c r="S1477" s="7" t="s">
        <v>16354</v>
      </c>
      <c r="U1477" s="7">
        <v>53</v>
      </c>
      <c r="V1477" s="7">
        <v>201903</v>
      </c>
    </row>
    <row r="1478" spans="1:26" ht="16.5" customHeight="1">
      <c r="A1478" s="7">
        <v>24651</v>
      </c>
      <c r="B1478" s="7" t="s">
        <v>104</v>
      </c>
      <c r="C1478" s="8">
        <v>4078263385</v>
      </c>
      <c r="D1478" s="7">
        <v>7574354</v>
      </c>
      <c r="E1478" s="12"/>
      <c r="F1478" s="12">
        <f t="shared" si="3"/>
        <v>0</v>
      </c>
      <c r="G1478" s="7" t="s">
        <v>38822</v>
      </c>
      <c r="H1478" s="7" t="s">
        <v>15339</v>
      </c>
      <c r="I1478" s="7" t="s">
        <v>38823</v>
      </c>
      <c r="J1478" s="7" t="s">
        <v>38824</v>
      </c>
      <c r="K1478" s="7" t="s">
        <v>38825</v>
      </c>
      <c r="L1478" s="7" t="s">
        <v>45</v>
      </c>
      <c r="N1478" s="7" t="s">
        <v>47</v>
      </c>
      <c r="O1478" s="7">
        <v>10</v>
      </c>
      <c r="P1478" s="7" t="s">
        <v>38826</v>
      </c>
      <c r="Q1478" s="7">
        <v>84120</v>
      </c>
      <c r="S1478" s="7" t="s">
        <v>38827</v>
      </c>
      <c r="U1478" s="7">
        <v>77</v>
      </c>
      <c r="V1478" s="7">
        <v>201903</v>
      </c>
    </row>
    <row r="1479" spans="1:26" ht="16.5" customHeight="1">
      <c r="A1479" s="7">
        <v>24668</v>
      </c>
      <c r="B1479" s="7" t="s">
        <v>104</v>
      </c>
      <c r="C1479" s="8">
        <v>3058220590</v>
      </c>
      <c r="D1479" s="7">
        <v>5819146</v>
      </c>
      <c r="E1479" s="12"/>
      <c r="F1479" s="12">
        <f t="shared" si="3"/>
        <v>0</v>
      </c>
      <c r="G1479" s="7" t="s">
        <v>36433</v>
      </c>
      <c r="H1479" s="7" t="s">
        <v>14820</v>
      </c>
      <c r="I1479" s="7" t="s">
        <v>30448</v>
      </c>
      <c r="J1479" s="7" t="s">
        <v>36434</v>
      </c>
      <c r="K1479" s="7" t="s">
        <v>36435</v>
      </c>
      <c r="L1479" s="7" t="s">
        <v>45</v>
      </c>
      <c r="N1479" s="7" t="s">
        <v>47</v>
      </c>
      <c r="O1479" s="7">
        <v>10</v>
      </c>
      <c r="P1479" s="7" t="s">
        <v>105</v>
      </c>
      <c r="Q1479" s="7">
        <v>86102</v>
      </c>
      <c r="S1479" s="7" t="s">
        <v>30448</v>
      </c>
      <c r="T1479" s="7">
        <v>20130118</v>
      </c>
      <c r="U1479" s="7">
        <v>57</v>
      </c>
      <c r="V1479" s="7">
        <v>201903</v>
      </c>
    </row>
    <row r="1480" spans="1:26" ht="16.5" customHeight="1">
      <c r="A1480" s="7">
        <v>24673</v>
      </c>
      <c r="B1480" s="7" t="s">
        <v>104</v>
      </c>
      <c r="C1480" s="8">
        <v>2388200178</v>
      </c>
      <c r="D1480" s="7">
        <v>8377386</v>
      </c>
      <c r="E1480" s="12"/>
      <c r="F1480" s="12">
        <f t="shared" si="3"/>
        <v>0</v>
      </c>
      <c r="G1480" s="7" t="s">
        <v>36592</v>
      </c>
      <c r="H1480" s="7" t="s">
        <v>36593</v>
      </c>
      <c r="I1480" s="7" t="s">
        <v>36594</v>
      </c>
      <c r="J1480" s="7" t="s">
        <v>36595</v>
      </c>
      <c r="K1480" s="7" t="s">
        <v>36596</v>
      </c>
      <c r="L1480" s="7" t="s">
        <v>45</v>
      </c>
      <c r="N1480" s="7" t="s">
        <v>47</v>
      </c>
      <c r="O1480" s="7">
        <v>10</v>
      </c>
      <c r="P1480" s="7" t="s">
        <v>105</v>
      </c>
      <c r="Q1480" s="7">
        <v>86105</v>
      </c>
      <c r="S1480" s="7" t="s">
        <v>16354</v>
      </c>
      <c r="T1480" s="7">
        <v>20170905</v>
      </c>
      <c r="U1480" s="7">
        <v>73</v>
      </c>
      <c r="V1480" s="7">
        <v>202004</v>
      </c>
    </row>
    <row r="1481" spans="1:26" ht="16.5" customHeight="1">
      <c r="A1481" s="7">
        <v>24693</v>
      </c>
      <c r="B1481" s="7" t="s">
        <v>104</v>
      </c>
      <c r="C1481" s="8">
        <v>1408202447</v>
      </c>
      <c r="D1481" s="7">
        <v>3730246</v>
      </c>
      <c r="E1481" s="12"/>
      <c r="F1481" s="12">
        <f t="shared" si="3"/>
        <v>0</v>
      </c>
      <c r="G1481" s="7" t="s">
        <v>38828</v>
      </c>
      <c r="H1481" s="7" t="s">
        <v>38829</v>
      </c>
      <c r="I1481" s="7" t="s">
        <v>38830</v>
      </c>
      <c r="J1481" s="7" t="s">
        <v>38831</v>
      </c>
      <c r="K1481" s="7" t="s">
        <v>38832</v>
      </c>
      <c r="L1481" s="7" t="s">
        <v>45</v>
      </c>
      <c r="N1481" s="7" t="s">
        <v>47</v>
      </c>
      <c r="O1481" s="7">
        <v>10</v>
      </c>
      <c r="P1481" s="7" t="s">
        <v>38794</v>
      </c>
      <c r="Q1481" s="7">
        <v>94990</v>
      </c>
      <c r="S1481" s="7" t="s">
        <v>38830</v>
      </c>
      <c r="T1481" s="7">
        <v>20091126</v>
      </c>
      <c r="U1481" s="7">
        <v>204</v>
      </c>
      <c r="V1481" s="7">
        <v>201903</v>
      </c>
    </row>
    <row r="1482" spans="1:26" ht="16.5" customHeight="1">
      <c r="A1482" s="7">
        <v>24711</v>
      </c>
      <c r="B1482" s="7" t="s">
        <v>104</v>
      </c>
      <c r="C1482" s="8">
        <v>1288214360</v>
      </c>
      <c r="D1482" s="7">
        <v>6270428</v>
      </c>
      <c r="E1482" s="12"/>
      <c r="F1482" s="12">
        <f t="shared" si="3"/>
        <v>0</v>
      </c>
      <c r="G1482" s="7" t="s">
        <v>32744</v>
      </c>
      <c r="H1482" s="7" t="s">
        <v>5779</v>
      </c>
      <c r="I1482" s="7" t="s">
        <v>30448</v>
      </c>
      <c r="J1482" s="7" t="s">
        <v>36399</v>
      </c>
      <c r="K1482" s="7" t="s">
        <v>36400</v>
      </c>
      <c r="L1482" s="7" t="s">
        <v>45</v>
      </c>
      <c r="N1482" s="7" t="s">
        <v>47</v>
      </c>
      <c r="O1482" s="7">
        <v>10</v>
      </c>
      <c r="P1482" s="7" t="s">
        <v>105</v>
      </c>
      <c r="Q1482" s="7">
        <v>86102</v>
      </c>
      <c r="S1482" s="7" t="s">
        <v>30448</v>
      </c>
      <c r="T1482" s="7">
        <v>20130613</v>
      </c>
      <c r="U1482" s="7">
        <v>51</v>
      </c>
      <c r="V1482" s="7">
        <v>202102</v>
      </c>
    </row>
    <row r="1483" spans="1:26" ht="16.5" customHeight="1">
      <c r="A1483" s="7">
        <v>24712</v>
      </c>
      <c r="B1483" s="7" t="s">
        <v>104</v>
      </c>
      <c r="C1483" s="8">
        <v>1288025811</v>
      </c>
      <c r="D1483" s="7">
        <v>7064637</v>
      </c>
      <c r="E1483" s="12"/>
      <c r="F1483" s="12">
        <f t="shared" si="3"/>
        <v>0</v>
      </c>
      <c r="G1483" s="7" t="s">
        <v>38833</v>
      </c>
      <c r="H1483" s="7" t="s">
        <v>32976</v>
      </c>
      <c r="I1483" s="7" t="s">
        <v>38834</v>
      </c>
      <c r="K1483" s="7" t="s">
        <v>38835</v>
      </c>
      <c r="L1483" s="7" t="s">
        <v>65</v>
      </c>
      <c r="N1483" s="7" t="s">
        <v>47</v>
      </c>
      <c r="O1483" s="7">
        <v>10</v>
      </c>
      <c r="P1483" s="7" t="s">
        <v>105</v>
      </c>
      <c r="Q1483" s="7">
        <v>87121</v>
      </c>
      <c r="S1483" s="7" t="s">
        <v>37510</v>
      </c>
      <c r="U1483" s="7">
        <v>172</v>
      </c>
      <c r="V1483" s="7">
        <v>202211</v>
      </c>
    </row>
    <row r="1484" spans="1:26" ht="16.5" customHeight="1">
      <c r="A1484" s="7">
        <v>24728</v>
      </c>
      <c r="B1484" s="7" t="s">
        <v>104</v>
      </c>
      <c r="C1484" s="8">
        <v>1178264685</v>
      </c>
      <c r="D1484" s="7">
        <v>3908692</v>
      </c>
      <c r="E1484" s="12"/>
      <c r="F1484" s="12">
        <f t="shared" si="3"/>
        <v>0</v>
      </c>
      <c r="G1484" s="7" t="s">
        <v>32792</v>
      </c>
      <c r="H1484" s="7" t="s">
        <v>32793</v>
      </c>
      <c r="I1484" s="7" t="s">
        <v>36235</v>
      </c>
      <c r="J1484" s="7" t="s">
        <v>36236</v>
      </c>
      <c r="K1484" s="7" t="s">
        <v>36237</v>
      </c>
      <c r="L1484" s="7" t="s">
        <v>45</v>
      </c>
      <c r="N1484" s="7" t="s">
        <v>47</v>
      </c>
      <c r="O1484" s="7">
        <v>10</v>
      </c>
      <c r="P1484" s="7" t="s">
        <v>105</v>
      </c>
      <c r="Q1484" s="7">
        <v>86101</v>
      </c>
      <c r="S1484" s="7" t="s">
        <v>615</v>
      </c>
      <c r="T1484" s="7">
        <v>20101201</v>
      </c>
      <c r="U1484" s="7">
        <v>378</v>
      </c>
      <c r="V1484" s="7">
        <v>201903</v>
      </c>
    </row>
    <row r="1485" spans="1:26" ht="16.5" customHeight="1">
      <c r="A1485" s="7">
        <v>24729</v>
      </c>
      <c r="B1485" s="7" t="s">
        <v>104</v>
      </c>
      <c r="C1485" s="8">
        <v>1178264496</v>
      </c>
      <c r="D1485" s="7">
        <v>4104449</v>
      </c>
      <c r="E1485" s="12"/>
      <c r="F1485" s="12">
        <f t="shared" si="3"/>
        <v>0</v>
      </c>
      <c r="G1485" s="7" t="s">
        <v>32765</v>
      </c>
      <c r="H1485" s="7" t="s">
        <v>17710</v>
      </c>
      <c r="J1485" s="7" t="s">
        <v>32985</v>
      </c>
      <c r="K1485" s="7" t="s">
        <v>38008</v>
      </c>
      <c r="L1485" s="7" t="s">
        <v>45</v>
      </c>
      <c r="N1485" s="7" t="s">
        <v>47</v>
      </c>
      <c r="O1485" s="7">
        <v>10</v>
      </c>
      <c r="P1485" s="7" t="s">
        <v>105</v>
      </c>
      <c r="Q1485" s="7">
        <v>87299</v>
      </c>
      <c r="S1485" s="7" t="s">
        <v>37831</v>
      </c>
      <c r="T1485" s="7">
        <v>20081120</v>
      </c>
      <c r="U1485" s="7">
        <v>68</v>
      </c>
      <c r="V1485" s="7">
        <v>201903</v>
      </c>
    </row>
    <row r="1486" spans="1:26" ht="16.5" customHeight="1">
      <c r="A1486" s="7">
        <v>24743</v>
      </c>
      <c r="B1486" s="7" t="s">
        <v>104</v>
      </c>
      <c r="C1486" s="8">
        <v>2119031399</v>
      </c>
      <c r="D1486" s="7">
        <v>3044107</v>
      </c>
      <c r="E1486" s="12"/>
      <c r="F1486" s="12">
        <f t="shared" si="3"/>
        <v>0</v>
      </c>
      <c r="G1486" s="7" t="s">
        <v>32828</v>
      </c>
      <c r="H1486" s="7" t="s">
        <v>32829</v>
      </c>
      <c r="I1486" s="7" t="s">
        <v>38836</v>
      </c>
      <c r="J1486" s="7" t="s">
        <v>32964</v>
      </c>
      <c r="K1486" s="7" t="s">
        <v>38837</v>
      </c>
      <c r="L1486" s="7" t="s">
        <v>65</v>
      </c>
      <c r="N1486" s="7" t="s">
        <v>47</v>
      </c>
      <c r="O1486" s="7">
        <v>10</v>
      </c>
      <c r="P1486" s="7" t="s">
        <v>105</v>
      </c>
      <c r="Q1486" s="7">
        <v>86102</v>
      </c>
      <c r="S1486" s="7" t="s">
        <v>30448</v>
      </c>
      <c r="T1486" s="7">
        <v>20030916</v>
      </c>
      <c r="U1486" s="7">
        <v>140</v>
      </c>
      <c r="V1486" s="7">
        <v>201012</v>
      </c>
      <c r="W1486" s="7">
        <v>2022</v>
      </c>
      <c r="X1486" s="7">
        <v>31345175</v>
      </c>
      <c r="Y1486" s="7">
        <v>47512713</v>
      </c>
      <c r="Z1486" s="7">
        <v>7151388</v>
      </c>
    </row>
    <row r="1487" spans="1:26" ht="16.5" customHeight="1">
      <c r="A1487" s="7">
        <v>24747</v>
      </c>
      <c r="B1487" s="7" t="s">
        <v>104</v>
      </c>
      <c r="C1487" s="8">
        <v>5069189802</v>
      </c>
      <c r="D1487" s="7">
        <v>5434591</v>
      </c>
      <c r="E1487" s="12"/>
      <c r="F1487" s="12">
        <f t="shared" si="3"/>
        <v>0</v>
      </c>
      <c r="G1487" s="7" t="s">
        <v>38838</v>
      </c>
      <c r="H1487" s="7" t="s">
        <v>38839</v>
      </c>
      <c r="I1487" s="7" t="s">
        <v>16354</v>
      </c>
      <c r="J1487" s="7" t="s">
        <v>38840</v>
      </c>
      <c r="K1487" s="7" t="s">
        <v>38841</v>
      </c>
      <c r="L1487" s="7" t="s">
        <v>65</v>
      </c>
      <c r="N1487" s="7" t="s">
        <v>47</v>
      </c>
      <c r="O1487" s="7">
        <v>10</v>
      </c>
      <c r="P1487" s="7" t="s">
        <v>105</v>
      </c>
      <c r="Q1487" s="7">
        <v>86105</v>
      </c>
      <c r="S1487" s="7" t="s">
        <v>16354</v>
      </c>
      <c r="T1487" s="7">
        <v>20120630</v>
      </c>
      <c r="U1487" s="7">
        <v>54</v>
      </c>
      <c r="V1487" s="7">
        <v>201605</v>
      </c>
    </row>
    <row r="1488" spans="1:26" ht="16.5" customHeight="1">
      <c r="A1488" s="7">
        <v>24748</v>
      </c>
      <c r="B1488" s="7" t="s">
        <v>104</v>
      </c>
      <c r="C1488" s="8">
        <v>6089603463</v>
      </c>
      <c r="D1488" s="7">
        <v>1453994</v>
      </c>
      <c r="E1488" s="12"/>
      <c r="F1488" s="12">
        <f t="shared" si="3"/>
        <v>0</v>
      </c>
      <c r="G1488" s="7" t="s">
        <v>38842</v>
      </c>
      <c r="H1488" s="7" t="s">
        <v>38843</v>
      </c>
      <c r="I1488" s="7" t="s">
        <v>8927</v>
      </c>
      <c r="J1488" s="7" t="s">
        <v>38844</v>
      </c>
      <c r="K1488" s="7" t="s">
        <v>38845</v>
      </c>
      <c r="L1488" s="7" t="s">
        <v>65</v>
      </c>
      <c r="N1488" s="7" t="s">
        <v>47</v>
      </c>
      <c r="O1488" s="7">
        <v>10</v>
      </c>
      <c r="P1488" s="7" t="s">
        <v>105</v>
      </c>
      <c r="Q1488" s="7">
        <v>86101</v>
      </c>
      <c r="S1488" s="7" t="s">
        <v>615</v>
      </c>
      <c r="T1488" s="7">
        <v>19830301</v>
      </c>
      <c r="U1488" s="7">
        <v>50</v>
      </c>
      <c r="V1488" s="7">
        <v>201112</v>
      </c>
    </row>
    <row r="1489" spans="1:26" ht="16.5" customHeight="1">
      <c r="A1489" s="7">
        <v>24751</v>
      </c>
      <c r="B1489" s="7" t="s">
        <v>104</v>
      </c>
      <c r="C1489" s="8">
        <v>1309298907</v>
      </c>
      <c r="D1489" s="7">
        <v>6523584</v>
      </c>
      <c r="E1489" s="12"/>
      <c r="F1489" s="12">
        <f t="shared" si="3"/>
        <v>0</v>
      </c>
      <c r="G1489" s="7" t="s">
        <v>38846</v>
      </c>
      <c r="H1489" s="7" t="s">
        <v>38847</v>
      </c>
      <c r="I1489" s="7" t="s">
        <v>30448</v>
      </c>
      <c r="J1489" s="7">
        <v>16617050</v>
      </c>
      <c r="K1489" s="7" t="s">
        <v>38848</v>
      </c>
      <c r="L1489" s="7" t="s">
        <v>65</v>
      </c>
      <c r="N1489" s="7" t="s">
        <v>47</v>
      </c>
      <c r="O1489" s="7">
        <v>10</v>
      </c>
      <c r="P1489" s="7" t="s">
        <v>105</v>
      </c>
      <c r="Q1489" s="7">
        <v>86102</v>
      </c>
      <c r="S1489" s="7" t="s">
        <v>30448</v>
      </c>
      <c r="T1489" s="7">
        <v>20140425</v>
      </c>
      <c r="U1489" s="7">
        <v>52</v>
      </c>
      <c r="V1489" s="7">
        <v>201605</v>
      </c>
      <c r="W1489" s="7">
        <v>2022</v>
      </c>
      <c r="X1489" s="7">
        <v>12334289</v>
      </c>
      <c r="Y1489" s="7">
        <v>3127739</v>
      </c>
      <c r="Z1489" s="7">
        <v>555509</v>
      </c>
    </row>
    <row r="1490" spans="1:26" ht="16.5" customHeight="1">
      <c r="A1490" s="7">
        <v>24753</v>
      </c>
      <c r="B1490" s="7" t="s">
        <v>104</v>
      </c>
      <c r="C1490" s="8">
        <v>2063174050</v>
      </c>
      <c r="D1490" s="7">
        <v>6231292</v>
      </c>
      <c r="E1490" s="12"/>
      <c r="F1490" s="12">
        <f t="shared" si="3"/>
        <v>0</v>
      </c>
      <c r="G1490" s="7" t="s">
        <v>38849</v>
      </c>
      <c r="H1490" s="7" t="s">
        <v>38850</v>
      </c>
      <c r="I1490" s="7" t="s">
        <v>5955</v>
      </c>
      <c r="J1490" s="7" t="s">
        <v>38851</v>
      </c>
      <c r="K1490" s="7" t="s">
        <v>38852</v>
      </c>
      <c r="L1490" s="7" t="s">
        <v>65</v>
      </c>
      <c r="N1490" s="7" t="s">
        <v>47</v>
      </c>
      <c r="O1490" s="7">
        <v>10</v>
      </c>
      <c r="P1490" s="7" t="s">
        <v>105</v>
      </c>
      <c r="Q1490" s="7">
        <v>86102</v>
      </c>
      <c r="S1490" s="7" t="s">
        <v>30448</v>
      </c>
      <c r="T1490" s="7">
        <v>20140512</v>
      </c>
      <c r="U1490" s="7">
        <v>68</v>
      </c>
      <c r="V1490" s="7">
        <v>201605</v>
      </c>
    </row>
    <row r="1491" spans="1:26" ht="16.5" customHeight="1">
      <c r="A1491" s="7">
        <v>24756</v>
      </c>
      <c r="B1491" s="7" t="s">
        <v>104</v>
      </c>
      <c r="C1491" s="8">
        <v>1059121161</v>
      </c>
      <c r="D1491" s="7">
        <v>3572039</v>
      </c>
      <c r="E1491" s="12"/>
      <c r="F1491" s="12">
        <f t="shared" si="3"/>
        <v>0</v>
      </c>
      <c r="G1491" s="7" t="s">
        <v>38853</v>
      </c>
      <c r="H1491" s="7" t="s">
        <v>38854</v>
      </c>
      <c r="I1491" s="7" t="s">
        <v>38855</v>
      </c>
      <c r="J1491" s="7" t="s">
        <v>38856</v>
      </c>
      <c r="K1491" s="7" t="s">
        <v>38857</v>
      </c>
      <c r="L1491" s="7" t="s">
        <v>65</v>
      </c>
      <c r="N1491" s="7" t="s">
        <v>47</v>
      </c>
      <c r="O1491" s="7">
        <v>10</v>
      </c>
      <c r="P1491" s="7" t="s">
        <v>105</v>
      </c>
      <c r="Q1491" s="7">
        <v>86201</v>
      </c>
      <c r="S1491" s="7" t="s">
        <v>36789</v>
      </c>
      <c r="T1491" s="7">
        <v>20080301</v>
      </c>
      <c r="U1491" s="7">
        <v>94</v>
      </c>
      <c r="V1491" s="7">
        <v>202306</v>
      </c>
      <c r="W1491" s="7">
        <v>2022</v>
      </c>
      <c r="X1491" s="7">
        <v>19294993</v>
      </c>
      <c r="Y1491" s="7">
        <v>17782499</v>
      </c>
      <c r="Z1491" s="7">
        <v>-611294</v>
      </c>
    </row>
    <row r="1492" spans="1:26" ht="16.5" customHeight="1">
      <c r="A1492" s="7">
        <v>24760</v>
      </c>
      <c r="B1492" s="7" t="s">
        <v>104</v>
      </c>
      <c r="C1492" s="8">
        <v>1349161370</v>
      </c>
      <c r="D1492" s="7">
        <v>2749776</v>
      </c>
      <c r="E1492" s="12"/>
      <c r="F1492" s="12">
        <f t="shared" si="3"/>
        <v>0</v>
      </c>
      <c r="G1492" s="7" t="s">
        <v>38858</v>
      </c>
      <c r="H1492" s="7" t="s">
        <v>38859</v>
      </c>
      <c r="I1492" s="7" t="s">
        <v>30448</v>
      </c>
      <c r="J1492" s="7" t="s">
        <v>38860</v>
      </c>
      <c r="K1492" s="7" t="s">
        <v>38861</v>
      </c>
      <c r="L1492" s="7" t="s">
        <v>65</v>
      </c>
      <c r="N1492" s="7" t="s">
        <v>47</v>
      </c>
      <c r="O1492" s="7">
        <v>10</v>
      </c>
      <c r="P1492" s="7" t="s">
        <v>105</v>
      </c>
      <c r="Q1492" s="7">
        <v>86102</v>
      </c>
      <c r="S1492" s="7" t="s">
        <v>30448</v>
      </c>
      <c r="T1492" s="7">
        <v>20060101</v>
      </c>
      <c r="U1492" s="7">
        <v>154</v>
      </c>
      <c r="V1492" s="7">
        <v>201012</v>
      </c>
    </row>
    <row r="1493" spans="1:26" ht="16.5" customHeight="1">
      <c r="A1493" s="7">
        <v>24761</v>
      </c>
      <c r="B1493" s="7" t="s">
        <v>104</v>
      </c>
      <c r="C1493" s="8">
        <v>5039156243</v>
      </c>
      <c r="D1493" s="7">
        <v>3254586</v>
      </c>
      <c r="E1493" s="12"/>
      <c r="F1493" s="12">
        <f t="shared" si="3"/>
        <v>0</v>
      </c>
      <c r="G1493" s="7" t="s">
        <v>38862</v>
      </c>
      <c r="H1493" s="7" t="s">
        <v>38863</v>
      </c>
      <c r="I1493" s="7" t="s">
        <v>38864</v>
      </c>
      <c r="J1493" s="7" t="s">
        <v>38865</v>
      </c>
      <c r="K1493" s="7" t="s">
        <v>38866</v>
      </c>
      <c r="L1493" s="7" t="s">
        <v>65</v>
      </c>
      <c r="N1493" s="7" t="s">
        <v>47</v>
      </c>
      <c r="O1493" s="7">
        <v>10</v>
      </c>
      <c r="P1493" s="7" t="s">
        <v>105</v>
      </c>
      <c r="Q1493" s="7">
        <v>86101</v>
      </c>
      <c r="S1493" s="7" t="s">
        <v>615</v>
      </c>
      <c r="U1493" s="7">
        <v>58</v>
      </c>
      <c r="V1493" s="7">
        <v>201605</v>
      </c>
    </row>
    <row r="1494" spans="1:26" ht="16.5" customHeight="1">
      <c r="A1494" s="7">
        <v>24767</v>
      </c>
      <c r="B1494" s="7" t="s">
        <v>104</v>
      </c>
      <c r="C1494" s="8">
        <v>2199020519</v>
      </c>
      <c r="D1494" s="7">
        <v>3611977</v>
      </c>
      <c r="E1494" s="12"/>
      <c r="F1494" s="12">
        <f t="shared" si="3"/>
        <v>0</v>
      </c>
      <c r="G1494" s="7" t="s">
        <v>38867</v>
      </c>
      <c r="H1494" s="7" t="s">
        <v>38868</v>
      </c>
      <c r="I1494" s="7" t="s">
        <v>38869</v>
      </c>
      <c r="J1494" s="7" t="s">
        <v>38870</v>
      </c>
      <c r="K1494" s="7" t="s">
        <v>38871</v>
      </c>
      <c r="L1494" s="7" t="s">
        <v>65</v>
      </c>
      <c r="N1494" s="7" t="s">
        <v>47</v>
      </c>
      <c r="O1494" s="7">
        <v>10</v>
      </c>
      <c r="P1494" s="7" t="s">
        <v>105</v>
      </c>
      <c r="Q1494" s="7">
        <v>86102</v>
      </c>
      <c r="S1494" s="7" t="s">
        <v>30448</v>
      </c>
      <c r="T1494" s="7">
        <v>20130419</v>
      </c>
      <c r="U1494" s="7">
        <v>123</v>
      </c>
      <c r="V1494" s="7">
        <v>202306</v>
      </c>
      <c r="W1494" s="7">
        <v>2022</v>
      </c>
      <c r="X1494" s="7">
        <v>17417942</v>
      </c>
      <c r="Y1494" s="7">
        <v>10248214</v>
      </c>
      <c r="Z1494" s="7">
        <v>1918667</v>
      </c>
    </row>
    <row r="1495" spans="1:26" ht="16.5" customHeight="1">
      <c r="A1495" s="7">
        <v>24770</v>
      </c>
      <c r="B1495" s="7" t="s">
        <v>104</v>
      </c>
      <c r="C1495" s="8">
        <v>4120432038</v>
      </c>
      <c r="D1495" s="7">
        <v>2940219</v>
      </c>
      <c r="E1495" s="12"/>
      <c r="F1495" s="12">
        <f t="shared" si="3"/>
        <v>0</v>
      </c>
      <c r="G1495" s="7" t="s">
        <v>32754</v>
      </c>
      <c r="H1495" s="7" t="s">
        <v>5306</v>
      </c>
      <c r="I1495" s="7" t="s">
        <v>38872</v>
      </c>
      <c r="J1495" s="7" t="s">
        <v>32819</v>
      </c>
      <c r="K1495" s="7" t="s">
        <v>38873</v>
      </c>
      <c r="L1495" s="7" t="s">
        <v>65</v>
      </c>
      <c r="N1495" s="7" t="s">
        <v>47</v>
      </c>
      <c r="O1495" s="7">
        <v>10</v>
      </c>
      <c r="P1495" s="7" t="s">
        <v>105</v>
      </c>
      <c r="Q1495" s="7">
        <v>86105</v>
      </c>
      <c r="S1495" s="7" t="s">
        <v>16354</v>
      </c>
      <c r="T1495" s="7">
        <v>20070307</v>
      </c>
      <c r="U1495" s="7">
        <v>71</v>
      </c>
      <c r="V1495" s="7">
        <v>201707</v>
      </c>
    </row>
    <row r="1496" spans="1:26" ht="16.5" customHeight="1">
      <c r="A1496" s="7">
        <v>24774</v>
      </c>
      <c r="B1496" s="7" t="s">
        <v>104</v>
      </c>
      <c r="C1496" s="8">
        <v>6079162974</v>
      </c>
      <c r="D1496" s="7">
        <v>3677192</v>
      </c>
      <c r="E1496" s="12"/>
      <c r="F1496" s="12">
        <f t="shared" si="3"/>
        <v>0</v>
      </c>
      <c r="G1496" s="7" t="s">
        <v>38874</v>
      </c>
      <c r="H1496" s="7" t="s">
        <v>7341</v>
      </c>
      <c r="I1496" s="7" t="s">
        <v>36116</v>
      </c>
      <c r="J1496" s="7" t="s">
        <v>38875</v>
      </c>
      <c r="K1496" s="7" t="s">
        <v>38876</v>
      </c>
      <c r="L1496" s="7" t="s">
        <v>65</v>
      </c>
      <c r="N1496" s="7" t="s">
        <v>47</v>
      </c>
      <c r="O1496" s="7">
        <v>10</v>
      </c>
      <c r="P1496" s="7" t="s">
        <v>105</v>
      </c>
      <c r="Q1496" s="7">
        <v>86101</v>
      </c>
      <c r="S1496" s="7" t="s">
        <v>615</v>
      </c>
      <c r="T1496" s="7">
        <v>20090114</v>
      </c>
      <c r="U1496" s="7">
        <v>113</v>
      </c>
      <c r="V1496" s="7">
        <v>201605</v>
      </c>
    </row>
    <row r="1497" spans="1:26" ht="16.5" customHeight="1">
      <c r="A1497" s="7">
        <v>24777</v>
      </c>
      <c r="B1497" s="7" t="s">
        <v>104</v>
      </c>
      <c r="C1497" s="8">
        <v>1289024989</v>
      </c>
      <c r="D1497" s="7">
        <v>3043789</v>
      </c>
      <c r="E1497" s="12"/>
      <c r="F1497" s="12">
        <f t="shared" si="3"/>
        <v>0</v>
      </c>
      <c r="G1497" s="7" t="s">
        <v>38877</v>
      </c>
      <c r="H1497" s="7" t="s">
        <v>38878</v>
      </c>
      <c r="I1497" s="7" t="s">
        <v>38879</v>
      </c>
      <c r="J1497" s="7" t="s">
        <v>38880</v>
      </c>
      <c r="K1497" s="7" t="s">
        <v>38881</v>
      </c>
      <c r="L1497" s="7" t="s">
        <v>65</v>
      </c>
      <c r="N1497" s="7" t="s">
        <v>47</v>
      </c>
      <c r="O1497" s="7">
        <v>10</v>
      </c>
      <c r="P1497" s="7" t="s">
        <v>105</v>
      </c>
      <c r="Q1497" s="7">
        <v>86102</v>
      </c>
      <c r="S1497" s="7" t="s">
        <v>30448</v>
      </c>
      <c r="T1497" s="7">
        <v>19980605</v>
      </c>
      <c r="U1497" s="7">
        <v>65</v>
      </c>
      <c r="V1497" s="7">
        <v>200807</v>
      </c>
      <c r="W1497" s="7">
        <v>2022</v>
      </c>
      <c r="X1497" s="7">
        <v>5673285</v>
      </c>
      <c r="Y1497" s="7">
        <v>6542270</v>
      </c>
      <c r="Z1497" s="7">
        <v>849130</v>
      </c>
    </row>
    <row r="1498" spans="1:26" ht="16.5" customHeight="1">
      <c r="A1498" s="7">
        <v>24785</v>
      </c>
      <c r="B1498" s="7" t="s">
        <v>104</v>
      </c>
      <c r="C1498" s="8">
        <v>1420872236</v>
      </c>
      <c r="D1498" s="7">
        <v>5830021</v>
      </c>
      <c r="E1498" s="12"/>
      <c r="F1498" s="12">
        <f t="shared" si="3"/>
        <v>0</v>
      </c>
      <c r="G1498" s="7" t="s">
        <v>38882</v>
      </c>
      <c r="H1498" s="7" t="s">
        <v>38883</v>
      </c>
      <c r="I1498" s="7" t="s">
        <v>38884</v>
      </c>
      <c r="J1498" s="7" t="s">
        <v>38885</v>
      </c>
      <c r="K1498" s="7" t="s">
        <v>38886</v>
      </c>
      <c r="L1498" s="7" t="s">
        <v>65</v>
      </c>
      <c r="N1498" s="7" t="s">
        <v>47</v>
      </c>
      <c r="O1498" s="7">
        <v>10</v>
      </c>
      <c r="P1498" s="7" t="s">
        <v>105</v>
      </c>
      <c r="Q1498" s="7">
        <v>86204</v>
      </c>
      <c r="S1498" s="7" t="s">
        <v>36805</v>
      </c>
      <c r="T1498" s="7">
        <v>20131101</v>
      </c>
      <c r="U1498" s="7">
        <v>68</v>
      </c>
      <c r="V1498" s="7">
        <v>202207</v>
      </c>
    </row>
    <row r="1499" spans="1:26" ht="16.5" customHeight="1">
      <c r="A1499" s="7">
        <v>24789</v>
      </c>
      <c r="B1499" s="7" t="s">
        <v>104</v>
      </c>
      <c r="C1499" s="8">
        <v>1349271900</v>
      </c>
      <c r="D1499" s="7">
        <v>5897827</v>
      </c>
      <c r="E1499" s="12"/>
      <c r="F1499" s="12">
        <f t="shared" si="3"/>
        <v>0</v>
      </c>
      <c r="G1499" s="7" t="s">
        <v>38887</v>
      </c>
      <c r="H1499" s="7" t="s">
        <v>2749</v>
      </c>
      <c r="I1499" s="7" t="s">
        <v>38888</v>
      </c>
      <c r="J1499" s="7" t="s">
        <v>38889</v>
      </c>
      <c r="K1499" s="7" t="s">
        <v>38890</v>
      </c>
      <c r="L1499" s="7" t="s">
        <v>65</v>
      </c>
      <c r="N1499" s="7" t="s">
        <v>47</v>
      </c>
      <c r="O1499" s="7">
        <v>10</v>
      </c>
      <c r="P1499" s="7" t="s">
        <v>105</v>
      </c>
      <c r="Q1499" s="7">
        <v>86101</v>
      </c>
      <c r="S1499" s="7" t="s">
        <v>615</v>
      </c>
      <c r="T1499" s="7">
        <v>20140409</v>
      </c>
      <c r="U1499" s="7">
        <v>149</v>
      </c>
      <c r="V1499" s="7">
        <v>201605</v>
      </c>
    </row>
    <row r="1500" spans="1:26" ht="16.5" customHeight="1">
      <c r="A1500" s="7">
        <v>24790</v>
      </c>
      <c r="B1500" s="7" t="s">
        <v>104</v>
      </c>
      <c r="C1500" s="8">
        <v>6049601181</v>
      </c>
      <c r="D1500" s="7">
        <v>1291402</v>
      </c>
      <c r="E1500" s="12"/>
      <c r="F1500" s="12">
        <f t="shared" si="3"/>
        <v>0</v>
      </c>
      <c r="G1500" s="7" t="s">
        <v>38891</v>
      </c>
      <c r="H1500" s="7" t="s">
        <v>38892</v>
      </c>
      <c r="I1500" s="7" t="s">
        <v>38893</v>
      </c>
      <c r="J1500" s="7" t="s">
        <v>38894</v>
      </c>
      <c r="K1500" s="7" t="s">
        <v>38895</v>
      </c>
      <c r="L1500" s="7" t="s">
        <v>65</v>
      </c>
      <c r="N1500" s="7" t="s">
        <v>47</v>
      </c>
      <c r="O1500" s="7">
        <v>10</v>
      </c>
      <c r="P1500" s="7" t="s">
        <v>105</v>
      </c>
      <c r="Q1500" s="7">
        <v>86102</v>
      </c>
      <c r="S1500" s="7" t="s">
        <v>30448</v>
      </c>
      <c r="T1500" s="7">
        <v>19630422</v>
      </c>
      <c r="U1500" s="7">
        <v>194</v>
      </c>
      <c r="V1500" s="7">
        <v>200803</v>
      </c>
      <c r="W1500" s="7">
        <v>2022</v>
      </c>
      <c r="X1500" s="7">
        <v>14214407</v>
      </c>
      <c r="Y1500" s="7">
        <v>16107416</v>
      </c>
      <c r="Z1500" s="7">
        <v>1850027</v>
      </c>
    </row>
  </sheetData>
  <phoneticPr fontId="36" type="noConversion"/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workbookViewId="0"/>
  </sheetViews>
  <sheetFormatPr defaultColWidth="14.42578125" defaultRowHeight="15" customHeight="1"/>
  <cols>
    <col min="1" max="26" width="8.7109375" customWidth="1"/>
  </cols>
  <sheetData>
    <row r="1" spans="1:26" ht="16.5" customHeight="1">
      <c r="A1" s="13" t="s">
        <v>1</v>
      </c>
      <c r="B1" s="13" t="s">
        <v>2</v>
      </c>
      <c r="C1" s="13" t="s">
        <v>3</v>
      </c>
      <c r="D1" s="13" t="s">
        <v>33051</v>
      </c>
      <c r="E1" s="13" t="s">
        <v>5</v>
      </c>
      <c r="F1" s="14" t="s">
        <v>6</v>
      </c>
      <c r="G1" s="14" t="s">
        <v>7</v>
      </c>
      <c r="H1" s="14" t="s">
        <v>8</v>
      </c>
      <c r="I1" s="14" t="s">
        <v>38896</v>
      </c>
      <c r="J1" s="14" t="s">
        <v>9</v>
      </c>
      <c r="K1" s="14" t="s">
        <v>10</v>
      </c>
      <c r="L1" s="13" t="s">
        <v>12</v>
      </c>
      <c r="M1" s="13" t="s">
        <v>25</v>
      </c>
      <c r="N1" s="13" t="s">
        <v>26</v>
      </c>
      <c r="O1" s="13" t="s">
        <v>27</v>
      </c>
      <c r="P1" s="13" t="s">
        <v>28</v>
      </c>
      <c r="Q1" s="13" t="s">
        <v>29</v>
      </c>
      <c r="R1" s="13" t="s">
        <v>30</v>
      </c>
      <c r="S1" s="13" t="s">
        <v>31</v>
      </c>
      <c r="T1" s="13" t="s">
        <v>32</v>
      </c>
      <c r="U1" s="13" t="s">
        <v>33</v>
      </c>
      <c r="V1" s="13" t="s">
        <v>34</v>
      </c>
      <c r="W1" s="13" t="s">
        <v>35</v>
      </c>
      <c r="X1" s="13" t="s">
        <v>36</v>
      </c>
    </row>
    <row r="2" spans="1:26" ht="16.5" customHeight="1">
      <c r="A2" s="2">
        <v>23957</v>
      </c>
      <c r="B2" s="2">
        <v>1726556</v>
      </c>
      <c r="C2" s="2">
        <v>1078627018</v>
      </c>
      <c r="D2" s="3">
        <v>1101112658081</v>
      </c>
      <c r="E2" s="4" t="s">
        <v>38897</v>
      </c>
      <c r="F2" s="4" t="s">
        <v>104</v>
      </c>
      <c r="G2" s="4" t="s">
        <v>62</v>
      </c>
      <c r="H2" s="4" t="s">
        <v>65</v>
      </c>
      <c r="I2" s="4" t="s">
        <v>38898</v>
      </c>
      <c r="J2" s="4" t="s">
        <v>966</v>
      </c>
      <c r="K2" s="2">
        <v>62</v>
      </c>
      <c r="L2" s="2" t="s">
        <v>28355</v>
      </c>
      <c r="M2" s="2" t="s">
        <v>11600</v>
      </c>
      <c r="N2" s="4" t="s">
        <v>38899</v>
      </c>
      <c r="O2" s="4" t="s">
        <v>38900</v>
      </c>
      <c r="P2" s="5" t="s">
        <v>60</v>
      </c>
      <c r="Q2" s="5">
        <v>10</v>
      </c>
      <c r="R2" s="5">
        <v>20021121</v>
      </c>
      <c r="S2" s="6">
        <v>0</v>
      </c>
      <c r="T2" s="6">
        <v>202212</v>
      </c>
      <c r="U2" s="6">
        <v>2022</v>
      </c>
      <c r="V2" s="5">
        <v>0</v>
      </c>
      <c r="W2" s="5">
        <v>26445131</v>
      </c>
      <c r="X2" s="5">
        <v>100000</v>
      </c>
      <c r="Y2" s="1"/>
      <c r="Z2" s="1"/>
    </row>
    <row r="3" spans="1:26" ht="16.5" customHeight="1">
      <c r="A3" s="2">
        <v>23979</v>
      </c>
      <c r="B3" s="2">
        <v>9405867</v>
      </c>
      <c r="C3" s="2">
        <v>6668601763</v>
      </c>
      <c r="D3" s="3">
        <v>1101117483665</v>
      </c>
      <c r="E3" s="4" t="s">
        <v>32720</v>
      </c>
      <c r="F3" s="4" t="s">
        <v>104</v>
      </c>
      <c r="G3" s="4" t="s">
        <v>62</v>
      </c>
      <c r="H3" s="4" t="s">
        <v>65</v>
      </c>
      <c r="I3" s="4" t="s">
        <v>38901</v>
      </c>
      <c r="J3" s="4" t="s">
        <v>966</v>
      </c>
      <c r="K3" s="2">
        <v>62</v>
      </c>
      <c r="L3" s="2" t="s">
        <v>3711</v>
      </c>
      <c r="M3" s="2" t="s">
        <v>38902</v>
      </c>
      <c r="N3" s="4" t="s">
        <v>32711</v>
      </c>
      <c r="O3" s="4" t="s">
        <v>38903</v>
      </c>
      <c r="P3" s="5" t="s">
        <v>60</v>
      </c>
      <c r="Q3" s="5">
        <v>10</v>
      </c>
      <c r="R3" s="5">
        <v>20200512</v>
      </c>
      <c r="S3" s="6">
        <v>0</v>
      </c>
      <c r="T3" s="6">
        <v>202212</v>
      </c>
      <c r="U3" s="6">
        <v>2022</v>
      </c>
      <c r="V3" s="5">
        <v>656492</v>
      </c>
      <c r="W3" s="5">
        <v>27180730</v>
      </c>
      <c r="X3" s="5">
        <v>9500000</v>
      </c>
      <c r="Y3" s="1"/>
      <c r="Z3" s="1"/>
    </row>
    <row r="4" spans="1:26" ht="16.5" customHeight="1">
      <c r="A4" s="2">
        <v>20628</v>
      </c>
      <c r="B4" s="2">
        <v>8411058</v>
      </c>
      <c r="C4" s="2">
        <v>3598600871</v>
      </c>
      <c r="D4" s="3">
        <v>2301110285352</v>
      </c>
      <c r="E4" s="4" t="s">
        <v>38904</v>
      </c>
      <c r="F4" s="4" t="s">
        <v>104</v>
      </c>
      <c r="G4" s="4" t="s">
        <v>62</v>
      </c>
      <c r="H4" s="4" t="s">
        <v>65</v>
      </c>
      <c r="I4" s="4" t="s">
        <v>38905</v>
      </c>
      <c r="J4" s="4" t="s">
        <v>1004</v>
      </c>
      <c r="K4" s="2">
        <v>21</v>
      </c>
      <c r="L4" s="2" t="s">
        <v>38906</v>
      </c>
      <c r="M4" s="2" t="s">
        <v>19981</v>
      </c>
      <c r="N4" s="4" t="s">
        <v>38907</v>
      </c>
      <c r="O4" s="4" t="s">
        <v>38523</v>
      </c>
      <c r="P4" s="5" t="s">
        <v>47</v>
      </c>
      <c r="Q4" s="5">
        <v>10</v>
      </c>
      <c r="R4" s="5">
        <v>20171124</v>
      </c>
      <c r="S4" s="6">
        <v>0</v>
      </c>
      <c r="T4" s="6">
        <v>202211</v>
      </c>
      <c r="U4" s="6"/>
      <c r="V4" s="5"/>
      <c r="W4" s="5"/>
      <c r="X4" s="5"/>
      <c r="Y4" s="1"/>
      <c r="Z4" s="1"/>
    </row>
    <row r="5" spans="1:26" ht="16.5" customHeight="1">
      <c r="A5" s="2">
        <v>24052</v>
      </c>
      <c r="B5" s="2">
        <v>9302964</v>
      </c>
      <c r="C5" s="2">
        <v>3858801607</v>
      </c>
      <c r="D5" s="3">
        <v>1201111047986</v>
      </c>
      <c r="E5" s="4" t="s">
        <v>38908</v>
      </c>
      <c r="F5" s="4" t="s">
        <v>104</v>
      </c>
      <c r="G5" s="4" t="s">
        <v>62</v>
      </c>
      <c r="H5" s="4" t="s">
        <v>65</v>
      </c>
      <c r="I5" s="4" t="s">
        <v>38909</v>
      </c>
      <c r="J5" s="4" t="s">
        <v>363</v>
      </c>
      <c r="K5" s="2">
        <v>63</v>
      </c>
      <c r="L5" s="2" t="s">
        <v>8786</v>
      </c>
      <c r="M5" s="2" t="s">
        <v>38910</v>
      </c>
      <c r="N5" s="4">
        <v>16889389</v>
      </c>
      <c r="O5" s="4" t="s">
        <v>38911</v>
      </c>
      <c r="P5" s="5" t="s">
        <v>47</v>
      </c>
      <c r="Q5" s="5">
        <v>10</v>
      </c>
      <c r="R5" s="5">
        <v>20200128</v>
      </c>
      <c r="S5" s="6">
        <v>1</v>
      </c>
      <c r="T5" s="6">
        <v>202302</v>
      </c>
      <c r="U5" s="6"/>
      <c r="V5" s="5"/>
      <c r="W5" s="5"/>
      <c r="X5" s="5"/>
      <c r="Y5" s="1"/>
      <c r="Z5" s="1"/>
    </row>
    <row r="6" spans="1:26" ht="16.5" customHeight="1">
      <c r="A6" s="2">
        <v>23351</v>
      </c>
      <c r="B6" s="2">
        <v>8644355</v>
      </c>
      <c r="C6" s="2">
        <v>1558101195</v>
      </c>
      <c r="D6" s="3">
        <v>1101140225141</v>
      </c>
      <c r="E6" s="4" t="s">
        <v>38912</v>
      </c>
      <c r="F6" s="4" t="s">
        <v>104</v>
      </c>
      <c r="G6" s="4" t="s">
        <v>62</v>
      </c>
      <c r="H6" s="4" t="s">
        <v>65</v>
      </c>
      <c r="I6" s="4" t="s">
        <v>38913</v>
      </c>
      <c r="J6" s="4" t="s">
        <v>605</v>
      </c>
      <c r="K6" s="2">
        <v>55</v>
      </c>
      <c r="L6" s="2" t="s">
        <v>38914</v>
      </c>
      <c r="M6" s="2" t="s">
        <v>38915</v>
      </c>
      <c r="N6" s="4" t="s">
        <v>10351</v>
      </c>
      <c r="O6" s="4" t="s">
        <v>38916</v>
      </c>
      <c r="P6" s="5" t="s">
        <v>60</v>
      </c>
      <c r="Q6" s="5">
        <v>10</v>
      </c>
      <c r="R6" s="5">
        <v>20180619</v>
      </c>
      <c r="S6" s="6">
        <v>1</v>
      </c>
      <c r="T6" s="6">
        <v>202303</v>
      </c>
      <c r="U6" s="6">
        <v>2022</v>
      </c>
      <c r="V6" s="5">
        <v>22345751</v>
      </c>
      <c r="W6" s="5">
        <v>16155523</v>
      </c>
      <c r="X6" s="5">
        <v>1785540</v>
      </c>
      <c r="Y6" s="1"/>
      <c r="Z6" s="1"/>
    </row>
    <row r="7" spans="1:26" ht="16.5" customHeight="1">
      <c r="A7" s="2">
        <v>22580</v>
      </c>
      <c r="B7" s="2">
        <v>6651288</v>
      </c>
      <c r="C7" s="2">
        <v>2128613719</v>
      </c>
      <c r="D7" s="3">
        <v>1201110798556</v>
      </c>
      <c r="E7" s="4" t="s">
        <v>32961</v>
      </c>
      <c r="F7" s="4" t="s">
        <v>104</v>
      </c>
      <c r="G7" s="4" t="s">
        <v>62</v>
      </c>
      <c r="H7" s="4" t="s">
        <v>65</v>
      </c>
      <c r="I7" s="4" t="s">
        <v>38917</v>
      </c>
      <c r="J7" s="4" t="s">
        <v>467</v>
      </c>
      <c r="K7" s="2">
        <v>49</v>
      </c>
      <c r="L7" s="2" t="s">
        <v>7342</v>
      </c>
      <c r="M7" s="2" t="s">
        <v>38918</v>
      </c>
      <c r="N7" s="4" t="s">
        <v>191</v>
      </c>
      <c r="O7" s="4" t="s">
        <v>38919</v>
      </c>
      <c r="P7" s="5" t="s">
        <v>47</v>
      </c>
      <c r="Q7" s="5">
        <v>10</v>
      </c>
      <c r="R7" s="5">
        <v>20160112</v>
      </c>
      <c r="S7" s="6">
        <v>1</v>
      </c>
      <c r="T7" s="6">
        <v>202211</v>
      </c>
      <c r="U7" s="6"/>
      <c r="V7" s="5"/>
      <c r="W7" s="5"/>
      <c r="X7" s="5"/>
      <c r="Y7" s="1"/>
      <c r="Z7" s="1"/>
    </row>
    <row r="8" spans="1:26" ht="16.5" customHeight="1">
      <c r="A8" s="2">
        <v>22020</v>
      </c>
      <c r="B8" s="2">
        <v>6806898</v>
      </c>
      <c r="C8" s="2">
        <v>4158600394</v>
      </c>
      <c r="D8" s="3">
        <v>1414110012020</v>
      </c>
      <c r="E8" s="4" t="s">
        <v>38920</v>
      </c>
      <c r="F8" s="4" t="s">
        <v>104</v>
      </c>
      <c r="G8" s="4" t="s">
        <v>62</v>
      </c>
      <c r="H8" s="4" t="s">
        <v>65</v>
      </c>
      <c r="I8" s="4" t="s">
        <v>38921</v>
      </c>
      <c r="J8" s="4" t="s">
        <v>313</v>
      </c>
      <c r="K8" s="2">
        <v>46</v>
      </c>
      <c r="L8" s="2" t="s">
        <v>38922</v>
      </c>
      <c r="M8" s="2" t="s">
        <v>38923</v>
      </c>
      <c r="N8" s="4" t="s">
        <v>38924</v>
      </c>
      <c r="O8" s="4" t="s">
        <v>38925</v>
      </c>
      <c r="P8" s="5" t="s">
        <v>47</v>
      </c>
      <c r="Q8" s="5">
        <v>10</v>
      </c>
      <c r="R8" s="5">
        <v>20160927</v>
      </c>
      <c r="S8" s="6">
        <v>1</v>
      </c>
      <c r="T8" s="6">
        <v>202211</v>
      </c>
      <c r="U8" s="6"/>
      <c r="V8" s="5"/>
      <c r="W8" s="5"/>
      <c r="X8" s="5"/>
      <c r="Y8" s="1"/>
      <c r="Z8" s="1"/>
    </row>
    <row r="9" spans="1:26" ht="16.5" customHeight="1">
      <c r="A9" s="2">
        <v>21539</v>
      </c>
      <c r="B9" s="2">
        <v>4007310</v>
      </c>
      <c r="C9" s="2">
        <v>1248713836</v>
      </c>
      <c r="D9" s="3">
        <v>1348110217994</v>
      </c>
      <c r="E9" s="4" t="s">
        <v>158</v>
      </c>
      <c r="F9" s="4" t="s">
        <v>104</v>
      </c>
      <c r="G9" s="4" t="s">
        <v>62</v>
      </c>
      <c r="H9" s="4" t="s">
        <v>65</v>
      </c>
      <c r="I9" s="4" t="s">
        <v>38926</v>
      </c>
      <c r="J9" s="4" t="s">
        <v>1033</v>
      </c>
      <c r="K9" s="2">
        <v>38</v>
      </c>
      <c r="L9" s="2" t="s">
        <v>38927</v>
      </c>
      <c r="M9" s="2" t="s">
        <v>3683</v>
      </c>
      <c r="N9" s="4" t="s">
        <v>38928</v>
      </c>
      <c r="O9" s="4" t="s">
        <v>38929</v>
      </c>
      <c r="P9" s="5" t="s">
        <v>60</v>
      </c>
      <c r="Q9" s="5">
        <v>10</v>
      </c>
      <c r="R9" s="5">
        <v>20110525</v>
      </c>
      <c r="S9" s="6">
        <v>1</v>
      </c>
      <c r="T9" s="6">
        <v>202212</v>
      </c>
      <c r="U9" s="6">
        <v>2022</v>
      </c>
      <c r="V9" s="5">
        <v>35945470</v>
      </c>
      <c r="W9" s="5">
        <v>13709601</v>
      </c>
      <c r="X9" s="5">
        <v>300000</v>
      </c>
      <c r="Y9" s="1"/>
      <c r="Z9" s="1"/>
    </row>
    <row r="10" spans="1:26" ht="16.5" customHeight="1">
      <c r="A10" s="2">
        <v>21508</v>
      </c>
      <c r="B10" s="2">
        <v>8645252</v>
      </c>
      <c r="C10" s="2">
        <v>7908101019</v>
      </c>
      <c r="D10" s="3">
        <v>1614110042859</v>
      </c>
      <c r="E10" s="4" t="s">
        <v>38930</v>
      </c>
      <c r="F10" s="4" t="s">
        <v>104</v>
      </c>
      <c r="G10" s="4" t="s">
        <v>62</v>
      </c>
      <c r="H10" s="4" t="s">
        <v>65</v>
      </c>
      <c r="I10" s="4" t="s">
        <v>38905</v>
      </c>
      <c r="J10" s="4" t="s">
        <v>1033</v>
      </c>
      <c r="K10" s="2">
        <v>38</v>
      </c>
      <c r="L10" s="2" t="s">
        <v>38931</v>
      </c>
      <c r="M10" s="2" t="s">
        <v>38932</v>
      </c>
      <c r="N10" s="4" t="s">
        <v>38933</v>
      </c>
      <c r="O10" s="4" t="s">
        <v>38934</v>
      </c>
      <c r="P10" s="5" t="s">
        <v>60</v>
      </c>
      <c r="Q10" s="5">
        <v>10</v>
      </c>
      <c r="R10" s="5">
        <v>20180615</v>
      </c>
      <c r="S10" s="6">
        <v>1</v>
      </c>
      <c r="T10" s="6">
        <v>202212</v>
      </c>
      <c r="U10" s="6">
        <v>2022</v>
      </c>
      <c r="V10" s="5">
        <v>16757178</v>
      </c>
      <c r="W10" s="5">
        <v>1451229</v>
      </c>
      <c r="X10" s="5">
        <v>10000</v>
      </c>
      <c r="Y10" s="1"/>
      <c r="Z10" s="1"/>
    </row>
    <row r="11" spans="1:26" ht="16.5" customHeight="1">
      <c r="A11" s="2">
        <v>20965</v>
      </c>
      <c r="B11" s="2">
        <v>4136635</v>
      </c>
      <c r="C11" s="2">
        <v>1218617699</v>
      </c>
      <c r="D11" s="3">
        <v>1201110615148</v>
      </c>
      <c r="E11" s="4" t="s">
        <v>38935</v>
      </c>
      <c r="F11" s="4" t="s">
        <v>104</v>
      </c>
      <c r="G11" s="4" t="s">
        <v>62</v>
      </c>
      <c r="H11" s="4" t="s">
        <v>65</v>
      </c>
      <c r="I11" s="4" t="s">
        <v>38936</v>
      </c>
      <c r="J11" s="4" t="s">
        <v>1921</v>
      </c>
      <c r="K11" s="2">
        <v>28</v>
      </c>
      <c r="L11" s="2" t="s">
        <v>3632</v>
      </c>
      <c r="M11" s="2" t="s">
        <v>38937</v>
      </c>
      <c r="N11" s="4" t="s">
        <v>38938</v>
      </c>
      <c r="O11" s="4" t="s">
        <v>38939</v>
      </c>
      <c r="P11" s="5" t="s">
        <v>47</v>
      </c>
      <c r="Q11" s="5">
        <v>10</v>
      </c>
      <c r="R11" s="5">
        <v>20120615</v>
      </c>
      <c r="S11" s="6">
        <v>1</v>
      </c>
      <c r="T11" s="6">
        <v>202211</v>
      </c>
      <c r="U11" s="6"/>
      <c r="V11" s="5"/>
      <c r="W11" s="5"/>
      <c r="X11" s="5"/>
      <c r="Y11" s="1"/>
      <c r="Z11" s="1"/>
    </row>
    <row r="12" spans="1:26" ht="16.5" customHeight="1">
      <c r="A12" s="2">
        <v>20911</v>
      </c>
      <c r="B12" s="2">
        <v>1212473</v>
      </c>
      <c r="C12" s="2">
        <v>6218100766</v>
      </c>
      <c r="D12" s="3">
        <v>1801110114974</v>
      </c>
      <c r="E12" s="4" t="s">
        <v>38940</v>
      </c>
      <c r="F12" s="4" t="s">
        <v>104</v>
      </c>
      <c r="G12" s="4" t="s">
        <v>62</v>
      </c>
      <c r="H12" s="4" t="s">
        <v>65</v>
      </c>
      <c r="I12" s="4" t="s">
        <v>38941</v>
      </c>
      <c r="J12" s="4" t="s">
        <v>1944</v>
      </c>
      <c r="K12" s="2">
        <v>26</v>
      </c>
      <c r="L12" s="2" t="s">
        <v>8260</v>
      </c>
      <c r="M12" s="2" t="s">
        <v>38942</v>
      </c>
      <c r="N12" s="4" t="s">
        <v>38943</v>
      </c>
      <c r="O12" s="4" t="s">
        <v>38944</v>
      </c>
      <c r="P12" s="5" t="s">
        <v>60</v>
      </c>
      <c r="Q12" s="5">
        <v>10</v>
      </c>
      <c r="R12" s="5">
        <v>19910607</v>
      </c>
      <c r="S12" s="6">
        <v>1</v>
      </c>
      <c r="T12" s="6">
        <v>202212</v>
      </c>
      <c r="U12" s="6">
        <v>2022</v>
      </c>
      <c r="V12" s="5">
        <v>4348096</v>
      </c>
      <c r="W12" s="5">
        <v>71678203</v>
      </c>
      <c r="X12" s="5">
        <v>767000</v>
      </c>
      <c r="Y12" s="1"/>
      <c r="Z12" s="1"/>
    </row>
    <row r="13" spans="1:26" ht="16.5" customHeight="1">
      <c r="A13" s="2">
        <v>20299</v>
      </c>
      <c r="B13" s="2">
        <v>1239165</v>
      </c>
      <c r="C13" s="2">
        <v>1278134070</v>
      </c>
      <c r="D13" s="3">
        <v>1115110036462</v>
      </c>
      <c r="E13" s="4" t="s">
        <v>38945</v>
      </c>
      <c r="F13" s="4" t="s">
        <v>104</v>
      </c>
      <c r="G13" s="4" t="s">
        <v>62</v>
      </c>
      <c r="H13" s="4" t="s">
        <v>65</v>
      </c>
      <c r="I13" s="4" t="s">
        <v>38946</v>
      </c>
      <c r="J13" s="4" t="s">
        <v>1041</v>
      </c>
      <c r="K13" s="2">
        <v>8</v>
      </c>
      <c r="L13" s="2" t="s">
        <v>38947</v>
      </c>
      <c r="M13" s="2" t="s">
        <v>38948</v>
      </c>
      <c r="N13" s="4" t="s">
        <v>38949</v>
      </c>
      <c r="O13" s="4" t="s">
        <v>38950</v>
      </c>
      <c r="P13" s="5" t="s">
        <v>60</v>
      </c>
      <c r="Q13" s="5">
        <v>10</v>
      </c>
      <c r="R13" s="5">
        <v>19991001</v>
      </c>
      <c r="S13" s="6">
        <v>1</v>
      </c>
      <c r="T13" s="6">
        <v>202212</v>
      </c>
      <c r="U13" s="6">
        <v>2022</v>
      </c>
      <c r="V13" s="5">
        <v>35224550</v>
      </c>
      <c r="W13" s="5">
        <v>39220444</v>
      </c>
      <c r="X13" s="5">
        <v>4451450</v>
      </c>
      <c r="Y13" s="1"/>
      <c r="Z13" s="1"/>
    </row>
    <row r="14" spans="1:26" ht="16.5" customHeight="1">
      <c r="A14" s="2">
        <v>20195</v>
      </c>
      <c r="B14" s="2">
        <v>3147391</v>
      </c>
      <c r="C14" s="2">
        <v>1208732485</v>
      </c>
      <c r="D14" s="3">
        <v>1101113971474</v>
      </c>
      <c r="E14" s="4" t="s">
        <v>38951</v>
      </c>
      <c r="F14" s="4" t="s">
        <v>104</v>
      </c>
      <c r="G14" s="4" t="s">
        <v>62</v>
      </c>
      <c r="H14" s="4" t="s">
        <v>65</v>
      </c>
      <c r="I14" s="4" t="s">
        <v>38952</v>
      </c>
      <c r="J14" s="4" t="s">
        <v>965</v>
      </c>
      <c r="K14" s="2">
        <v>4</v>
      </c>
      <c r="L14" s="2" t="s">
        <v>1414</v>
      </c>
      <c r="M14" s="2" t="s">
        <v>38953</v>
      </c>
      <c r="N14" s="4" t="s">
        <v>32694</v>
      </c>
      <c r="O14" s="4" t="s">
        <v>1415</v>
      </c>
      <c r="P14" s="5" t="s">
        <v>60</v>
      </c>
      <c r="Q14" s="5">
        <v>10</v>
      </c>
      <c r="R14" s="5">
        <v>20080922</v>
      </c>
      <c r="S14" s="6">
        <v>1</v>
      </c>
      <c r="T14" s="6">
        <v>202212</v>
      </c>
      <c r="U14" s="6">
        <v>2022</v>
      </c>
      <c r="V14" s="5">
        <v>11867431</v>
      </c>
      <c r="W14" s="5">
        <v>62596863</v>
      </c>
      <c r="X14" s="5">
        <v>100000</v>
      </c>
      <c r="Y14" s="1"/>
      <c r="Z14" s="1"/>
    </row>
    <row r="15" spans="1:26" ht="16.5" customHeight="1">
      <c r="A15" s="2">
        <v>22267</v>
      </c>
      <c r="B15" s="2">
        <v>8655440</v>
      </c>
      <c r="C15" s="2">
        <v>6858800978</v>
      </c>
      <c r="D15" s="3">
        <v>1349110084870</v>
      </c>
      <c r="E15" s="4" t="s">
        <v>38954</v>
      </c>
      <c r="F15" s="4" t="s">
        <v>104</v>
      </c>
      <c r="G15" s="4" t="s">
        <v>62</v>
      </c>
      <c r="H15" s="4" t="s">
        <v>65</v>
      </c>
      <c r="I15" s="4" t="s">
        <v>38955</v>
      </c>
      <c r="J15" s="4" t="s">
        <v>171</v>
      </c>
      <c r="K15" s="2">
        <v>48</v>
      </c>
      <c r="L15" s="2" t="s">
        <v>38956</v>
      </c>
      <c r="M15" s="2" t="s">
        <v>38957</v>
      </c>
      <c r="N15" s="4" t="s">
        <v>38958</v>
      </c>
      <c r="O15" s="4" t="s">
        <v>38959</v>
      </c>
      <c r="P15" s="5" t="s">
        <v>47</v>
      </c>
      <c r="Q15" s="5">
        <v>10</v>
      </c>
      <c r="R15" s="5">
        <v>20180719</v>
      </c>
      <c r="S15" s="6">
        <v>2</v>
      </c>
      <c r="T15" s="6">
        <v>202211</v>
      </c>
      <c r="U15" s="6"/>
      <c r="V15" s="5"/>
      <c r="W15" s="5"/>
      <c r="X15" s="5"/>
      <c r="Y15" s="1"/>
      <c r="Z15" s="1"/>
    </row>
    <row r="16" spans="1:26" ht="16.5" customHeight="1">
      <c r="A16" s="2">
        <v>21797</v>
      </c>
      <c r="B16" s="2">
        <v>1608891</v>
      </c>
      <c r="C16" s="2">
        <v>6208103853</v>
      </c>
      <c r="D16" s="3">
        <v>1812110012208</v>
      </c>
      <c r="E16" s="4" t="s">
        <v>38960</v>
      </c>
      <c r="F16" s="4" t="s">
        <v>104</v>
      </c>
      <c r="G16" s="4" t="s">
        <v>62</v>
      </c>
      <c r="H16" s="4" t="s">
        <v>52</v>
      </c>
      <c r="I16" s="4" t="s">
        <v>38961</v>
      </c>
      <c r="J16" s="4" t="s">
        <v>2407</v>
      </c>
      <c r="K16" s="2">
        <v>39</v>
      </c>
      <c r="L16" s="2" t="s">
        <v>38962</v>
      </c>
      <c r="M16" s="2" t="s">
        <v>38963</v>
      </c>
      <c r="N16" s="4" t="s">
        <v>38964</v>
      </c>
      <c r="O16" s="4" t="s">
        <v>38965</v>
      </c>
      <c r="P16" s="5" t="s">
        <v>60</v>
      </c>
      <c r="Q16" s="5">
        <v>10</v>
      </c>
      <c r="R16" s="5">
        <v>19900901</v>
      </c>
      <c r="S16" s="6">
        <v>2</v>
      </c>
      <c r="T16" s="6">
        <v>202212</v>
      </c>
      <c r="U16" s="6">
        <v>2022</v>
      </c>
      <c r="V16" s="5">
        <v>3440872</v>
      </c>
      <c r="W16" s="5">
        <v>197106114</v>
      </c>
      <c r="X16" s="5">
        <v>95000000</v>
      </c>
      <c r="Y16" s="1"/>
      <c r="Z16" s="1"/>
    </row>
    <row r="17" spans="1:26" ht="16.5" customHeight="1">
      <c r="A17" s="2">
        <v>21279</v>
      </c>
      <c r="B17" s="2">
        <v>2239383</v>
      </c>
      <c r="C17" s="2">
        <v>1248627726</v>
      </c>
      <c r="D17" s="3">
        <v>1348110101824</v>
      </c>
      <c r="E17" s="4" t="s">
        <v>38966</v>
      </c>
      <c r="F17" s="4" t="s">
        <v>104</v>
      </c>
      <c r="G17" s="4" t="s">
        <v>62</v>
      </c>
      <c r="H17" s="4" t="s">
        <v>65</v>
      </c>
      <c r="I17" s="4" t="s">
        <v>38967</v>
      </c>
      <c r="J17" s="4" t="s">
        <v>1042</v>
      </c>
      <c r="K17" s="2">
        <v>36</v>
      </c>
      <c r="L17" s="2" t="s">
        <v>38968</v>
      </c>
      <c r="M17" s="2" t="s">
        <v>38969</v>
      </c>
      <c r="N17" s="4" t="s">
        <v>38970</v>
      </c>
      <c r="O17" s="4" t="s">
        <v>38971</v>
      </c>
      <c r="P17" s="5" t="s">
        <v>60</v>
      </c>
      <c r="Q17" s="5">
        <v>10</v>
      </c>
      <c r="R17" s="5">
        <v>20041227</v>
      </c>
      <c r="S17" s="6">
        <v>2</v>
      </c>
      <c r="T17" s="6">
        <v>202212</v>
      </c>
      <c r="U17" s="6">
        <v>2022</v>
      </c>
      <c r="V17" s="5">
        <v>155494</v>
      </c>
      <c r="W17" s="5">
        <v>20751659</v>
      </c>
      <c r="X17" s="5">
        <v>87100</v>
      </c>
      <c r="Y17" s="1"/>
      <c r="Z17" s="1"/>
    </row>
    <row r="18" spans="1:26" ht="16.5" customHeight="1">
      <c r="A18" s="2">
        <v>20097</v>
      </c>
      <c r="B18" s="2">
        <v>3750006</v>
      </c>
      <c r="C18" s="2">
        <v>2208802497</v>
      </c>
      <c r="D18" s="3">
        <v>1101114386143</v>
      </c>
      <c r="E18" s="4" t="s">
        <v>38972</v>
      </c>
      <c r="F18" s="4" t="s">
        <v>104</v>
      </c>
      <c r="G18" s="4" t="s">
        <v>62</v>
      </c>
      <c r="H18" s="4" t="s">
        <v>65</v>
      </c>
      <c r="I18" s="4" t="s">
        <v>38973</v>
      </c>
      <c r="J18" s="4" t="s">
        <v>72</v>
      </c>
      <c r="K18" s="2">
        <v>1</v>
      </c>
      <c r="L18" s="2" t="s">
        <v>38974</v>
      </c>
      <c r="M18" s="2" t="s">
        <v>38975</v>
      </c>
      <c r="N18" s="4" t="s">
        <v>38976</v>
      </c>
      <c r="O18" s="4" t="s">
        <v>38977</v>
      </c>
      <c r="P18" s="5" t="s">
        <v>60</v>
      </c>
      <c r="Q18" s="5">
        <v>10</v>
      </c>
      <c r="R18" s="5">
        <v>20100705</v>
      </c>
      <c r="S18" s="6">
        <v>2</v>
      </c>
      <c r="T18" s="6">
        <v>202303</v>
      </c>
      <c r="U18" s="6">
        <v>2022</v>
      </c>
      <c r="V18" s="5">
        <v>53736726</v>
      </c>
      <c r="W18" s="5">
        <v>15483486</v>
      </c>
      <c r="X18" s="5">
        <v>1047975</v>
      </c>
      <c r="Y18" s="1"/>
      <c r="Z18" s="1"/>
    </row>
    <row r="19" spans="1:26" ht="16.5" customHeight="1">
      <c r="A19" s="2">
        <v>23972</v>
      </c>
      <c r="B19" s="2">
        <v>5979451</v>
      </c>
      <c r="C19" s="2">
        <v>1078833718</v>
      </c>
      <c r="D19" s="3">
        <v>1101115558220</v>
      </c>
      <c r="E19" s="4" t="s">
        <v>32857</v>
      </c>
      <c r="F19" s="4" t="s">
        <v>104</v>
      </c>
      <c r="G19" s="4" t="s">
        <v>62</v>
      </c>
      <c r="H19" s="4" t="s">
        <v>63</v>
      </c>
      <c r="I19" s="4" t="s">
        <v>38898</v>
      </c>
      <c r="J19" s="4" t="s">
        <v>966</v>
      </c>
      <c r="K19" s="2">
        <v>62</v>
      </c>
      <c r="L19" s="2" t="s">
        <v>38978</v>
      </c>
      <c r="M19" s="2" t="s">
        <v>38979</v>
      </c>
      <c r="N19" s="4" t="s">
        <v>38980</v>
      </c>
      <c r="O19" s="4" t="s">
        <v>38981</v>
      </c>
      <c r="P19" s="5" t="s">
        <v>60</v>
      </c>
      <c r="Q19" s="5">
        <v>10</v>
      </c>
      <c r="R19" s="5">
        <v>20141106</v>
      </c>
      <c r="S19" s="6">
        <v>3</v>
      </c>
      <c r="T19" s="6">
        <v>202212</v>
      </c>
      <c r="U19" s="6"/>
      <c r="V19" s="5"/>
      <c r="W19" s="5"/>
      <c r="X19" s="5"/>
      <c r="Y19" s="1"/>
      <c r="Z19" s="1"/>
    </row>
    <row r="20" spans="1:26" ht="16.5" customHeight="1">
      <c r="A20" s="2">
        <v>23311</v>
      </c>
      <c r="B20" s="2">
        <v>8511645</v>
      </c>
      <c r="C20" s="2">
        <v>8648100913</v>
      </c>
      <c r="D20" s="3">
        <v>1101116674249</v>
      </c>
      <c r="E20" s="4" t="s">
        <v>38982</v>
      </c>
      <c r="F20" s="4" t="s">
        <v>104</v>
      </c>
      <c r="G20" s="4" t="s">
        <v>62</v>
      </c>
      <c r="H20" s="4" t="s">
        <v>65</v>
      </c>
      <c r="I20" s="4" t="s">
        <v>38983</v>
      </c>
      <c r="J20" s="4" t="s">
        <v>605</v>
      </c>
      <c r="K20" s="2">
        <v>55</v>
      </c>
      <c r="L20" s="2" t="s">
        <v>38984</v>
      </c>
      <c r="M20" s="2" t="s">
        <v>38985</v>
      </c>
      <c r="N20" s="4"/>
      <c r="O20" s="4" t="s">
        <v>38986</v>
      </c>
      <c r="P20" s="5" t="s">
        <v>47</v>
      </c>
      <c r="Q20" s="5">
        <v>10</v>
      </c>
      <c r="R20" s="5">
        <v>20180302</v>
      </c>
      <c r="S20" s="6">
        <v>3</v>
      </c>
      <c r="T20" s="6">
        <v>202211</v>
      </c>
      <c r="U20" s="6"/>
      <c r="V20" s="5"/>
      <c r="W20" s="5"/>
      <c r="X20" s="5"/>
      <c r="Y20" s="1"/>
      <c r="Z20" s="1"/>
    </row>
    <row r="21" spans="1:26" ht="16.5" customHeight="1">
      <c r="A21" s="2">
        <v>22483</v>
      </c>
      <c r="B21" s="2">
        <v>1656377</v>
      </c>
      <c r="C21" s="2">
        <v>2138636068</v>
      </c>
      <c r="D21" s="3">
        <v>1101111579303</v>
      </c>
      <c r="E21" s="4" t="s">
        <v>38987</v>
      </c>
      <c r="F21" s="4" t="s">
        <v>104</v>
      </c>
      <c r="G21" s="4" t="s">
        <v>62</v>
      </c>
      <c r="H21" s="4" t="s">
        <v>65</v>
      </c>
      <c r="I21" s="4" t="s">
        <v>38988</v>
      </c>
      <c r="J21" s="4" t="s">
        <v>171</v>
      </c>
      <c r="K21" s="2">
        <v>48</v>
      </c>
      <c r="L21" s="2" t="s">
        <v>38989</v>
      </c>
      <c r="M21" s="2" t="s">
        <v>3707</v>
      </c>
      <c r="N21" s="4" t="s">
        <v>38990</v>
      </c>
      <c r="O21" s="4" t="s">
        <v>38991</v>
      </c>
      <c r="P21" s="5" t="s">
        <v>60</v>
      </c>
      <c r="Q21" s="5">
        <v>10</v>
      </c>
      <c r="R21" s="5">
        <v>19980826</v>
      </c>
      <c r="S21" s="6">
        <v>3</v>
      </c>
      <c r="T21" s="6">
        <v>202212</v>
      </c>
      <c r="U21" s="6">
        <v>2022</v>
      </c>
      <c r="V21" s="5">
        <v>4367050</v>
      </c>
      <c r="W21" s="5">
        <v>38456566</v>
      </c>
      <c r="X21" s="5">
        <v>150000</v>
      </c>
      <c r="Y21" s="1"/>
      <c r="Z21" s="1"/>
    </row>
    <row r="22" spans="1:26" ht="16.5" customHeight="1">
      <c r="A22" s="2">
        <v>21061</v>
      </c>
      <c r="B22" s="2">
        <v>1272152</v>
      </c>
      <c r="C22" s="2">
        <v>2068125312</v>
      </c>
      <c r="D22" s="3">
        <v>1101111963514</v>
      </c>
      <c r="E22" s="4" t="s">
        <v>38992</v>
      </c>
      <c r="F22" s="4" t="s">
        <v>104</v>
      </c>
      <c r="G22" s="4" t="s">
        <v>62</v>
      </c>
      <c r="H22" s="4" t="s">
        <v>52</v>
      </c>
      <c r="I22" s="4" t="s">
        <v>38993</v>
      </c>
      <c r="J22" s="4" t="s">
        <v>1010</v>
      </c>
      <c r="K22" s="2">
        <v>30</v>
      </c>
      <c r="L22" s="2" t="s">
        <v>38994</v>
      </c>
      <c r="M22" s="2" t="s">
        <v>38995</v>
      </c>
      <c r="N22" s="4" t="s">
        <v>38996</v>
      </c>
      <c r="O22" s="4" t="s">
        <v>38997</v>
      </c>
      <c r="P22" s="5" t="s">
        <v>60</v>
      </c>
      <c r="Q22" s="5">
        <v>10</v>
      </c>
      <c r="R22" s="5">
        <v>20000509</v>
      </c>
      <c r="S22" s="6">
        <v>3</v>
      </c>
      <c r="T22" s="6">
        <v>202212</v>
      </c>
      <c r="U22" s="6">
        <v>2022</v>
      </c>
      <c r="V22" s="5">
        <v>1699725</v>
      </c>
      <c r="W22" s="5">
        <v>287506715</v>
      </c>
      <c r="X22" s="5">
        <v>14273153</v>
      </c>
      <c r="Y22" s="1"/>
      <c r="Z22" s="1"/>
    </row>
    <row r="23" spans="1:26" ht="16.5" customHeight="1">
      <c r="A23" s="2">
        <v>20882</v>
      </c>
      <c r="B23" s="2">
        <v>8437788</v>
      </c>
      <c r="C23" s="2">
        <v>6318700765</v>
      </c>
      <c r="D23" s="3">
        <v>1348110433540</v>
      </c>
      <c r="E23" s="4" t="s">
        <v>38998</v>
      </c>
      <c r="F23" s="4" t="s">
        <v>104</v>
      </c>
      <c r="G23" s="4" t="s">
        <v>62</v>
      </c>
      <c r="H23" s="4" t="s">
        <v>65</v>
      </c>
      <c r="I23" s="4" t="s">
        <v>38941</v>
      </c>
      <c r="J23" s="4" t="s">
        <v>1944</v>
      </c>
      <c r="K23" s="2">
        <v>26</v>
      </c>
      <c r="L23" s="2" t="s">
        <v>38999</v>
      </c>
      <c r="M23" s="2" t="s">
        <v>39000</v>
      </c>
      <c r="N23" s="4" t="s">
        <v>39001</v>
      </c>
      <c r="O23" s="4" t="s">
        <v>39002</v>
      </c>
      <c r="P23" s="5" t="s">
        <v>60</v>
      </c>
      <c r="Q23" s="5">
        <v>10</v>
      </c>
      <c r="R23" s="5">
        <v>20171214</v>
      </c>
      <c r="S23" s="6">
        <v>3</v>
      </c>
      <c r="T23" s="6">
        <v>202212</v>
      </c>
      <c r="U23" s="6"/>
      <c r="V23" s="5"/>
      <c r="W23" s="5"/>
      <c r="X23" s="5"/>
      <c r="Y23" s="1"/>
      <c r="Z23" s="1"/>
    </row>
    <row r="24" spans="1:26" ht="16.5" customHeight="1">
      <c r="A24" s="2">
        <v>20659</v>
      </c>
      <c r="B24" s="2">
        <v>1744534</v>
      </c>
      <c r="C24" s="2">
        <v>1248144716</v>
      </c>
      <c r="D24" s="3">
        <v>1348110026189</v>
      </c>
      <c r="E24" s="4" t="s">
        <v>39003</v>
      </c>
      <c r="F24" s="4" t="s">
        <v>104</v>
      </c>
      <c r="G24" s="4" t="s">
        <v>62</v>
      </c>
      <c r="H24" s="4" t="s">
        <v>65</v>
      </c>
      <c r="I24" s="4" t="s">
        <v>39004</v>
      </c>
      <c r="J24" s="4" t="s">
        <v>1654</v>
      </c>
      <c r="K24" s="2">
        <v>22</v>
      </c>
      <c r="L24" s="2" t="s">
        <v>3653</v>
      </c>
      <c r="M24" s="2" t="s">
        <v>39005</v>
      </c>
      <c r="N24" s="4" t="s">
        <v>39006</v>
      </c>
      <c r="O24" s="4" t="s">
        <v>3654</v>
      </c>
      <c r="P24" s="5" t="s">
        <v>60</v>
      </c>
      <c r="Q24" s="5">
        <v>10</v>
      </c>
      <c r="R24" s="5">
        <v>19960622</v>
      </c>
      <c r="S24" s="6">
        <v>3</v>
      </c>
      <c r="T24" s="6">
        <v>202212</v>
      </c>
      <c r="U24" s="6">
        <v>2022</v>
      </c>
      <c r="V24" s="5">
        <v>36000970</v>
      </c>
      <c r="W24" s="5">
        <v>69480747</v>
      </c>
      <c r="X24" s="5">
        <v>1500000</v>
      </c>
      <c r="Y24" s="1"/>
      <c r="Z24" s="1"/>
    </row>
    <row r="25" spans="1:26" ht="16.5" customHeight="1">
      <c r="A25" s="2">
        <v>20563</v>
      </c>
      <c r="B25" s="2">
        <v>1645971</v>
      </c>
      <c r="C25" s="2">
        <v>4048106923</v>
      </c>
      <c r="D25" s="3">
        <v>2146110001047</v>
      </c>
      <c r="E25" s="4" t="s">
        <v>39007</v>
      </c>
      <c r="F25" s="4" t="s">
        <v>104</v>
      </c>
      <c r="G25" s="4" t="s">
        <v>62</v>
      </c>
      <c r="H25" s="4" t="s">
        <v>65</v>
      </c>
      <c r="I25" s="4" t="s">
        <v>39008</v>
      </c>
      <c r="J25" s="4" t="s">
        <v>1045</v>
      </c>
      <c r="K25" s="2">
        <v>17</v>
      </c>
      <c r="L25" s="2" t="s">
        <v>4887</v>
      </c>
      <c r="M25" s="2" t="s">
        <v>39009</v>
      </c>
      <c r="N25" s="4" t="s">
        <v>3868</v>
      </c>
      <c r="O25" s="4" t="s">
        <v>39010</v>
      </c>
      <c r="P25" s="5" t="s">
        <v>60</v>
      </c>
      <c r="Q25" s="5">
        <v>10</v>
      </c>
      <c r="R25" s="5">
        <v>19961204</v>
      </c>
      <c r="S25" s="6">
        <v>3</v>
      </c>
      <c r="T25" s="6">
        <v>202304</v>
      </c>
      <c r="U25" s="6">
        <v>2022</v>
      </c>
      <c r="V25" s="5">
        <v>28359733</v>
      </c>
      <c r="W25" s="5">
        <v>25472389</v>
      </c>
      <c r="X25" s="5">
        <v>557210</v>
      </c>
      <c r="Y25" s="1"/>
      <c r="Z25" s="1"/>
    </row>
    <row r="26" spans="1:26" ht="16.5" customHeight="1">
      <c r="A26" s="2">
        <v>23819</v>
      </c>
      <c r="B26" s="2">
        <v>8588358</v>
      </c>
      <c r="C26" s="2">
        <v>8488601064</v>
      </c>
      <c r="D26" s="3">
        <v>1348110451831</v>
      </c>
      <c r="E26" s="4" t="s">
        <v>39011</v>
      </c>
      <c r="F26" s="4" t="s">
        <v>104</v>
      </c>
      <c r="G26" s="4" t="s">
        <v>62</v>
      </c>
      <c r="H26" s="4" t="s">
        <v>65</v>
      </c>
      <c r="I26" s="4" t="s">
        <v>39012</v>
      </c>
      <c r="J26" s="4" t="s">
        <v>966</v>
      </c>
      <c r="K26" s="2">
        <v>62</v>
      </c>
      <c r="L26" s="2" t="s">
        <v>1396</v>
      </c>
      <c r="M26" s="2" t="s">
        <v>14147</v>
      </c>
      <c r="N26" s="4"/>
      <c r="O26" s="4" t="s">
        <v>39013</v>
      </c>
      <c r="P26" s="5" t="s">
        <v>47</v>
      </c>
      <c r="Q26" s="5">
        <v>10</v>
      </c>
      <c r="R26" s="5">
        <v>20180511</v>
      </c>
      <c r="S26" s="6">
        <v>4</v>
      </c>
      <c r="T26" s="6">
        <v>202211</v>
      </c>
      <c r="U26" s="6"/>
      <c r="V26" s="5"/>
      <c r="W26" s="5"/>
      <c r="X26" s="5"/>
      <c r="Y26" s="1"/>
      <c r="Z26" s="1"/>
    </row>
    <row r="27" spans="1:26" ht="16.5" customHeight="1">
      <c r="A27" s="2">
        <v>23638</v>
      </c>
      <c r="B27" s="2">
        <v>2209943</v>
      </c>
      <c r="C27" s="2">
        <v>1198175779</v>
      </c>
      <c r="D27" s="3">
        <v>1101113088211</v>
      </c>
      <c r="E27" s="4" t="s">
        <v>39014</v>
      </c>
      <c r="F27" s="4" t="s">
        <v>104</v>
      </c>
      <c r="G27" s="4" t="s">
        <v>62</v>
      </c>
      <c r="H27" s="4" t="s">
        <v>65</v>
      </c>
      <c r="I27" s="4" t="s">
        <v>39015</v>
      </c>
      <c r="J27" s="4" t="s">
        <v>462</v>
      </c>
      <c r="K27" s="2">
        <v>56</v>
      </c>
      <c r="L27" s="2" t="s">
        <v>39016</v>
      </c>
      <c r="M27" s="2" t="s">
        <v>39017</v>
      </c>
      <c r="N27" s="4" t="s">
        <v>13222</v>
      </c>
      <c r="O27" s="4" t="s">
        <v>39018</v>
      </c>
      <c r="P27" s="5" t="s">
        <v>60</v>
      </c>
      <c r="Q27" s="5">
        <v>10</v>
      </c>
      <c r="R27" s="5">
        <v>20040921</v>
      </c>
      <c r="S27" s="6">
        <v>4</v>
      </c>
      <c r="T27" s="6">
        <v>202304</v>
      </c>
      <c r="U27" s="6">
        <v>2022</v>
      </c>
      <c r="V27" s="5">
        <v>2879157</v>
      </c>
      <c r="W27" s="5">
        <v>46621308</v>
      </c>
      <c r="X27" s="5">
        <v>200000</v>
      </c>
      <c r="Y27" s="1"/>
      <c r="Z27" s="1"/>
    </row>
    <row r="28" spans="1:26" ht="16.5" customHeight="1">
      <c r="A28" s="2">
        <v>22001</v>
      </c>
      <c r="B28" s="2">
        <v>8242939</v>
      </c>
      <c r="C28" s="2">
        <v>5598600845</v>
      </c>
      <c r="D28" s="3">
        <v>1348110415704</v>
      </c>
      <c r="E28" s="4" t="s">
        <v>39019</v>
      </c>
      <c r="F28" s="4" t="s">
        <v>104</v>
      </c>
      <c r="G28" s="4" t="s">
        <v>62</v>
      </c>
      <c r="H28" s="4" t="s">
        <v>65</v>
      </c>
      <c r="I28" s="4" t="s">
        <v>39020</v>
      </c>
      <c r="J28" s="4" t="s">
        <v>313</v>
      </c>
      <c r="K28" s="2">
        <v>46</v>
      </c>
      <c r="L28" s="2" t="s">
        <v>39021</v>
      </c>
      <c r="M28" s="2" t="s">
        <v>39022</v>
      </c>
      <c r="N28" s="4"/>
      <c r="O28" s="4" t="s">
        <v>39023</v>
      </c>
      <c r="P28" s="5" t="s">
        <v>47</v>
      </c>
      <c r="Q28" s="5">
        <v>10</v>
      </c>
      <c r="R28" s="5">
        <v>20170713</v>
      </c>
      <c r="S28" s="6">
        <v>4</v>
      </c>
      <c r="T28" s="6">
        <v>202211</v>
      </c>
      <c r="U28" s="6"/>
      <c r="V28" s="5"/>
      <c r="W28" s="5"/>
      <c r="X28" s="5"/>
      <c r="Y28" s="1"/>
      <c r="Z28" s="1"/>
    </row>
    <row r="29" spans="1:26" ht="16.5" customHeight="1">
      <c r="A29" s="2">
        <v>22222</v>
      </c>
      <c r="B29" s="2">
        <v>2236369</v>
      </c>
      <c r="C29" s="2">
        <v>4098183885</v>
      </c>
      <c r="D29" s="3">
        <v>2001110201883</v>
      </c>
      <c r="E29" s="4" t="s">
        <v>39024</v>
      </c>
      <c r="F29" s="4" t="s">
        <v>104</v>
      </c>
      <c r="G29" s="4" t="s">
        <v>62</v>
      </c>
      <c r="H29" s="4" t="s">
        <v>65</v>
      </c>
      <c r="I29" s="4" t="s">
        <v>39025</v>
      </c>
      <c r="J29" s="4" t="s">
        <v>313</v>
      </c>
      <c r="K29" s="2">
        <v>46</v>
      </c>
      <c r="L29" s="2" t="s">
        <v>39026</v>
      </c>
      <c r="M29" s="2" t="s">
        <v>39027</v>
      </c>
      <c r="N29" s="4" t="s">
        <v>39028</v>
      </c>
      <c r="O29" s="4" t="s">
        <v>39029</v>
      </c>
      <c r="P29" s="5" t="s">
        <v>47</v>
      </c>
      <c r="Q29" s="5">
        <v>10</v>
      </c>
      <c r="R29" s="5">
        <v>20041125</v>
      </c>
      <c r="S29" s="6">
        <v>4</v>
      </c>
      <c r="T29" s="6">
        <v>202304</v>
      </c>
      <c r="U29" s="6">
        <v>2022</v>
      </c>
      <c r="V29" s="5">
        <v>14174921</v>
      </c>
      <c r="W29" s="5">
        <v>6870732</v>
      </c>
      <c r="X29" s="5">
        <v>400000</v>
      </c>
      <c r="Y29" s="1"/>
      <c r="Z29" s="1"/>
    </row>
    <row r="30" spans="1:26" ht="16.5" customHeight="1">
      <c r="A30" s="2">
        <v>21872</v>
      </c>
      <c r="B30" s="2">
        <v>9224821</v>
      </c>
      <c r="C30" s="2">
        <v>1888101399</v>
      </c>
      <c r="D30" s="3">
        <v>1701110719122</v>
      </c>
      <c r="E30" s="4" t="s">
        <v>39030</v>
      </c>
      <c r="F30" s="4" t="s">
        <v>104</v>
      </c>
      <c r="G30" s="4" t="s">
        <v>62</v>
      </c>
      <c r="H30" s="4" t="s">
        <v>65</v>
      </c>
      <c r="I30" s="4" t="s">
        <v>39031</v>
      </c>
      <c r="J30" s="4" t="s">
        <v>1293</v>
      </c>
      <c r="K30" s="2">
        <v>42</v>
      </c>
      <c r="L30" s="2" t="s">
        <v>39032</v>
      </c>
      <c r="M30" s="2" t="s">
        <v>2716</v>
      </c>
      <c r="N30" s="4" t="s">
        <v>39033</v>
      </c>
      <c r="O30" s="4" t="s">
        <v>39034</v>
      </c>
      <c r="P30" s="5" t="s">
        <v>60</v>
      </c>
      <c r="Q30" s="5">
        <v>10</v>
      </c>
      <c r="R30" s="5">
        <v>20190415</v>
      </c>
      <c r="S30" s="6">
        <v>4</v>
      </c>
      <c r="T30" s="6">
        <v>202212</v>
      </c>
      <c r="U30" s="6">
        <v>2022</v>
      </c>
      <c r="V30" s="5">
        <v>2714008</v>
      </c>
      <c r="W30" s="5">
        <v>4011289</v>
      </c>
      <c r="X30" s="5">
        <v>150000</v>
      </c>
      <c r="Y30" s="1"/>
      <c r="Z30" s="1"/>
    </row>
    <row r="31" spans="1:26" ht="16.5" customHeight="1">
      <c r="A31" s="2">
        <v>21468</v>
      </c>
      <c r="B31" s="2">
        <v>6806893</v>
      </c>
      <c r="C31" s="2">
        <v>5538600492</v>
      </c>
      <c r="D31" s="3">
        <v>1412110085419</v>
      </c>
      <c r="E31" s="4" t="s">
        <v>39035</v>
      </c>
      <c r="F31" s="4" t="s">
        <v>104</v>
      </c>
      <c r="G31" s="4" t="s">
        <v>62</v>
      </c>
      <c r="H31" s="4" t="s">
        <v>65</v>
      </c>
      <c r="I31" s="4" t="s">
        <v>38905</v>
      </c>
      <c r="J31" s="4" t="s">
        <v>1033</v>
      </c>
      <c r="K31" s="2">
        <v>38</v>
      </c>
      <c r="L31" s="2" t="s">
        <v>39036</v>
      </c>
      <c r="M31" s="2" t="s">
        <v>39037</v>
      </c>
      <c r="N31" s="4" t="s">
        <v>39038</v>
      </c>
      <c r="O31" s="4" t="s">
        <v>39039</v>
      </c>
      <c r="P31" s="5" t="s">
        <v>47</v>
      </c>
      <c r="Q31" s="5">
        <v>10</v>
      </c>
      <c r="R31" s="5">
        <v>20160922</v>
      </c>
      <c r="S31" s="6">
        <v>4</v>
      </c>
      <c r="T31" s="6">
        <v>202302</v>
      </c>
      <c r="U31" s="6"/>
      <c r="V31" s="5"/>
      <c r="W31" s="5"/>
      <c r="X31" s="5"/>
      <c r="Y31" s="1"/>
      <c r="Z31" s="1"/>
    </row>
    <row r="32" spans="1:26" ht="16.5" customHeight="1">
      <c r="A32" s="2">
        <v>21039</v>
      </c>
      <c r="B32" s="2">
        <v>2754782</v>
      </c>
      <c r="C32" s="2">
        <v>6098174915</v>
      </c>
      <c r="D32" s="3">
        <v>1941110011819</v>
      </c>
      <c r="E32" s="4" t="s">
        <v>39040</v>
      </c>
      <c r="F32" s="4" t="s">
        <v>104</v>
      </c>
      <c r="G32" s="4" t="s">
        <v>62</v>
      </c>
      <c r="H32" s="4" t="s">
        <v>65</v>
      </c>
      <c r="I32" s="4" t="s">
        <v>39041</v>
      </c>
      <c r="J32" s="4" t="s">
        <v>1010</v>
      </c>
      <c r="K32" s="2">
        <v>30</v>
      </c>
      <c r="L32" s="2" t="s">
        <v>39042</v>
      </c>
      <c r="M32" s="2" t="s">
        <v>39043</v>
      </c>
      <c r="N32" s="4" t="s">
        <v>39044</v>
      </c>
      <c r="O32" s="4" t="s">
        <v>39045</v>
      </c>
      <c r="P32" s="5" t="s">
        <v>60</v>
      </c>
      <c r="Q32" s="5">
        <v>10</v>
      </c>
      <c r="R32" s="5">
        <v>20061017</v>
      </c>
      <c r="S32" s="6">
        <v>4</v>
      </c>
      <c r="T32" s="6">
        <v>202212</v>
      </c>
      <c r="U32" s="6">
        <v>2022</v>
      </c>
      <c r="V32" s="5">
        <v>585670</v>
      </c>
      <c r="W32" s="5">
        <v>60649520</v>
      </c>
      <c r="X32" s="5">
        <v>50000</v>
      </c>
      <c r="Y32" s="1"/>
      <c r="Z32" s="1"/>
    </row>
    <row r="33" spans="1:26" ht="16.5" customHeight="1">
      <c r="A33" s="2">
        <v>20448</v>
      </c>
      <c r="B33" s="2">
        <v>1761596</v>
      </c>
      <c r="C33" s="2">
        <v>2068125078</v>
      </c>
      <c r="D33" s="3">
        <v>1101111955959</v>
      </c>
      <c r="E33" s="4" t="s">
        <v>39046</v>
      </c>
      <c r="F33" s="4" t="s">
        <v>104</v>
      </c>
      <c r="G33" s="4" t="s">
        <v>62</v>
      </c>
      <c r="H33" s="4" t="s">
        <v>65</v>
      </c>
      <c r="I33" s="4" t="s">
        <v>39047</v>
      </c>
      <c r="J33" s="4" t="s">
        <v>264</v>
      </c>
      <c r="K33" s="2">
        <v>15</v>
      </c>
      <c r="L33" s="2" t="s">
        <v>39048</v>
      </c>
      <c r="M33" s="2" t="s">
        <v>39049</v>
      </c>
      <c r="N33" s="4" t="s">
        <v>39050</v>
      </c>
      <c r="O33" s="4" t="s">
        <v>39051</v>
      </c>
      <c r="P33" s="5" t="s">
        <v>47</v>
      </c>
      <c r="Q33" s="5">
        <v>10</v>
      </c>
      <c r="R33" s="5">
        <v>20000428</v>
      </c>
      <c r="S33" s="6">
        <v>4</v>
      </c>
      <c r="T33" s="6">
        <v>202211</v>
      </c>
      <c r="U33" s="6"/>
      <c r="V33" s="5"/>
      <c r="W33" s="5"/>
      <c r="X33" s="5"/>
      <c r="Y33" s="1"/>
      <c r="Z33" s="1"/>
    </row>
    <row r="34" spans="1:26" ht="16.5" customHeight="1">
      <c r="A34" s="2">
        <v>24754</v>
      </c>
      <c r="B34" s="2">
        <v>4178364</v>
      </c>
      <c r="C34" s="2">
        <v>1238635183</v>
      </c>
      <c r="D34" s="3">
        <v>1351110112676</v>
      </c>
      <c r="E34" s="4" t="s">
        <v>39052</v>
      </c>
      <c r="F34" s="4" t="s">
        <v>104</v>
      </c>
      <c r="G34" s="4" t="s">
        <v>62</v>
      </c>
      <c r="H34" s="4" t="s">
        <v>65</v>
      </c>
      <c r="I34" s="4" t="s">
        <v>39053</v>
      </c>
      <c r="J34" s="4" t="s">
        <v>105</v>
      </c>
      <c r="K34" s="2">
        <v>64</v>
      </c>
      <c r="L34" s="2" t="s">
        <v>10838</v>
      </c>
      <c r="M34" s="2" t="s">
        <v>8215</v>
      </c>
      <c r="N34" s="4" t="s">
        <v>39054</v>
      </c>
      <c r="O34" s="4" t="s">
        <v>39055</v>
      </c>
      <c r="P34" s="5" t="s">
        <v>60</v>
      </c>
      <c r="Q34" s="5">
        <v>10</v>
      </c>
      <c r="R34" s="5">
        <v>20121101</v>
      </c>
      <c r="S34" s="6">
        <v>5</v>
      </c>
      <c r="T34" s="6">
        <v>202212</v>
      </c>
      <c r="U34" s="6"/>
      <c r="V34" s="5"/>
      <c r="W34" s="5"/>
      <c r="X34" s="5"/>
      <c r="Y34" s="1"/>
      <c r="Z34" s="1"/>
    </row>
    <row r="35" spans="1:26" ht="16.5" customHeight="1">
      <c r="A35" s="2">
        <v>23955</v>
      </c>
      <c r="B35" s="2">
        <v>6943977</v>
      </c>
      <c r="C35" s="2">
        <v>1208778439</v>
      </c>
      <c r="D35" s="3">
        <v>1101114791524</v>
      </c>
      <c r="E35" s="4" t="s">
        <v>32923</v>
      </c>
      <c r="F35" s="4" t="s">
        <v>104</v>
      </c>
      <c r="G35" s="4" t="s">
        <v>62</v>
      </c>
      <c r="H35" s="4" t="s">
        <v>65</v>
      </c>
      <c r="I35" s="4" t="s">
        <v>39056</v>
      </c>
      <c r="J35" s="4" t="s">
        <v>966</v>
      </c>
      <c r="K35" s="2">
        <v>62</v>
      </c>
      <c r="L35" s="2" t="s">
        <v>32715</v>
      </c>
      <c r="M35" s="2" t="s">
        <v>39057</v>
      </c>
      <c r="N35" s="4" t="s">
        <v>32959</v>
      </c>
      <c r="O35" s="4" t="s">
        <v>39058</v>
      </c>
      <c r="P35" s="5" t="s">
        <v>60</v>
      </c>
      <c r="Q35" s="5">
        <v>10</v>
      </c>
      <c r="R35" s="5">
        <v>20120210</v>
      </c>
      <c r="S35" s="6">
        <v>5</v>
      </c>
      <c r="T35" s="6">
        <v>202212</v>
      </c>
      <c r="U35" s="6">
        <v>2022</v>
      </c>
      <c r="V35" s="5">
        <v>-1764385</v>
      </c>
      <c r="W35" s="5">
        <v>12232947</v>
      </c>
      <c r="X35" s="5">
        <v>500000</v>
      </c>
      <c r="Y35" s="1"/>
      <c r="Z35" s="1"/>
    </row>
    <row r="36" spans="1:26" ht="16.5" customHeight="1">
      <c r="A36" s="2">
        <v>23542</v>
      </c>
      <c r="B36" s="2">
        <v>1346984</v>
      </c>
      <c r="C36" s="2">
        <v>1168169356</v>
      </c>
      <c r="D36" s="3">
        <v>1101111572646</v>
      </c>
      <c r="E36" s="4" t="s">
        <v>39059</v>
      </c>
      <c r="F36" s="4" t="s">
        <v>104</v>
      </c>
      <c r="G36" s="4" t="s">
        <v>62</v>
      </c>
      <c r="H36" s="4" t="s">
        <v>65</v>
      </c>
      <c r="I36" s="4" t="s">
        <v>39015</v>
      </c>
      <c r="J36" s="4" t="s">
        <v>462</v>
      </c>
      <c r="K36" s="2">
        <v>56</v>
      </c>
      <c r="L36" s="2" t="s">
        <v>13220</v>
      </c>
      <c r="M36" s="2" t="s">
        <v>39060</v>
      </c>
      <c r="N36" s="4" t="s">
        <v>13221</v>
      </c>
      <c r="O36" s="4" t="s">
        <v>39061</v>
      </c>
      <c r="P36" s="5" t="s">
        <v>60</v>
      </c>
      <c r="Q36" s="5">
        <v>10</v>
      </c>
      <c r="R36" s="5">
        <v>19980805</v>
      </c>
      <c r="S36" s="6">
        <v>5</v>
      </c>
      <c r="T36" s="6">
        <v>202212</v>
      </c>
      <c r="U36" s="6">
        <v>2022</v>
      </c>
      <c r="V36" s="5">
        <v>12938715</v>
      </c>
      <c r="W36" s="5">
        <v>13606235</v>
      </c>
      <c r="X36" s="5">
        <v>794660</v>
      </c>
      <c r="Y36" s="1"/>
      <c r="Z36" s="1"/>
    </row>
    <row r="37" spans="1:26" ht="16.5" customHeight="1">
      <c r="A37" s="2">
        <v>20822</v>
      </c>
      <c r="B37" s="2">
        <v>6522228</v>
      </c>
      <c r="C37" s="2">
        <v>7578100255</v>
      </c>
      <c r="D37" s="3">
        <v>1615110186316</v>
      </c>
      <c r="E37" s="4" t="s">
        <v>39062</v>
      </c>
      <c r="F37" s="4" t="s">
        <v>104</v>
      </c>
      <c r="G37" s="4" t="s">
        <v>62</v>
      </c>
      <c r="H37" s="4" t="s">
        <v>65</v>
      </c>
      <c r="I37" s="4" t="s">
        <v>39063</v>
      </c>
      <c r="J37" s="4" t="s">
        <v>1944</v>
      </c>
      <c r="K37" s="2">
        <v>26</v>
      </c>
      <c r="L37" s="2" t="s">
        <v>39064</v>
      </c>
      <c r="M37" s="2" t="s">
        <v>29517</v>
      </c>
      <c r="N37" s="4"/>
      <c r="O37" s="4" t="s">
        <v>4657</v>
      </c>
      <c r="P37" s="5" t="s">
        <v>47</v>
      </c>
      <c r="Q37" s="5">
        <v>10</v>
      </c>
      <c r="R37" s="5">
        <v>20150902</v>
      </c>
      <c r="S37" s="6">
        <v>5</v>
      </c>
      <c r="T37" s="6">
        <v>202211</v>
      </c>
      <c r="U37" s="6"/>
      <c r="V37" s="5"/>
      <c r="W37" s="5"/>
      <c r="X37" s="5"/>
      <c r="Y37" s="1"/>
      <c r="Z37" s="1"/>
    </row>
    <row r="38" spans="1:26" ht="16.5" customHeight="1">
      <c r="A38" s="2">
        <v>24689</v>
      </c>
      <c r="B38" s="2">
        <v>1895358</v>
      </c>
      <c r="C38" s="2">
        <v>2028153169</v>
      </c>
      <c r="D38" s="3">
        <v>1101111231474</v>
      </c>
      <c r="E38" s="4" t="s">
        <v>39065</v>
      </c>
      <c r="F38" s="4" t="s">
        <v>104</v>
      </c>
      <c r="G38" s="4" t="s">
        <v>62</v>
      </c>
      <c r="H38" s="4" t="s">
        <v>65</v>
      </c>
      <c r="I38" s="4" t="s">
        <v>39053</v>
      </c>
      <c r="J38" s="4" t="s">
        <v>105</v>
      </c>
      <c r="K38" s="2">
        <v>64</v>
      </c>
      <c r="L38" s="2" t="s">
        <v>39066</v>
      </c>
      <c r="M38" s="2" t="s">
        <v>14142</v>
      </c>
      <c r="N38" s="4" t="s">
        <v>39067</v>
      </c>
      <c r="O38" s="4" t="s">
        <v>39068</v>
      </c>
      <c r="P38" s="5" t="s">
        <v>60</v>
      </c>
      <c r="Q38" s="5">
        <v>10</v>
      </c>
      <c r="R38" s="5">
        <v>19960112</v>
      </c>
      <c r="S38" s="6">
        <v>6</v>
      </c>
      <c r="T38" s="6">
        <v>202212</v>
      </c>
      <c r="U38" s="6">
        <v>2022</v>
      </c>
      <c r="V38" s="5">
        <v>2114095</v>
      </c>
      <c r="W38" s="5">
        <v>46592100</v>
      </c>
      <c r="X38" s="5">
        <v>300000</v>
      </c>
      <c r="Y38" s="1"/>
      <c r="Z38" s="1"/>
    </row>
    <row r="39" spans="1:26" ht="16.5" customHeight="1">
      <c r="A39" s="2">
        <v>23564</v>
      </c>
      <c r="B39" s="2">
        <v>4224975</v>
      </c>
      <c r="C39" s="2">
        <v>1208798186</v>
      </c>
      <c r="D39" s="3">
        <v>1101115131886</v>
      </c>
      <c r="E39" s="4" t="s">
        <v>39069</v>
      </c>
      <c r="F39" s="4" t="s">
        <v>104</v>
      </c>
      <c r="G39" s="4" t="s">
        <v>62</v>
      </c>
      <c r="H39" s="4" t="s">
        <v>65</v>
      </c>
      <c r="I39" s="4" t="s">
        <v>39070</v>
      </c>
      <c r="J39" s="4" t="s">
        <v>462</v>
      </c>
      <c r="K39" s="2">
        <v>56</v>
      </c>
      <c r="L39" s="2" t="s">
        <v>556</v>
      </c>
      <c r="M39" s="2" t="s">
        <v>12713</v>
      </c>
      <c r="N39" s="4" t="s">
        <v>39071</v>
      </c>
      <c r="O39" s="4" t="s">
        <v>39072</v>
      </c>
      <c r="P39" s="5" t="s">
        <v>1130</v>
      </c>
      <c r="Q39" s="5">
        <v>10</v>
      </c>
      <c r="R39" s="5">
        <v>20130509</v>
      </c>
      <c r="S39" s="6">
        <v>6</v>
      </c>
      <c r="T39" s="6">
        <v>202306</v>
      </c>
      <c r="U39" s="6">
        <v>2022</v>
      </c>
      <c r="V39" s="5">
        <v>5285951</v>
      </c>
      <c r="W39" s="5">
        <v>1413949</v>
      </c>
      <c r="X39" s="5">
        <v>4103458</v>
      </c>
      <c r="Y39" s="1"/>
      <c r="Z39" s="1"/>
    </row>
    <row r="40" spans="1:26" ht="16.5" customHeight="1">
      <c r="A40" s="2">
        <v>22355</v>
      </c>
      <c r="B40" s="2">
        <v>8693347</v>
      </c>
      <c r="C40" s="2">
        <v>2058701191</v>
      </c>
      <c r="D40" s="3">
        <v>2101110135692</v>
      </c>
      <c r="E40" s="4" t="s">
        <v>39073</v>
      </c>
      <c r="F40" s="4" t="s">
        <v>104</v>
      </c>
      <c r="G40" s="4" t="s">
        <v>62</v>
      </c>
      <c r="H40" s="4" t="s">
        <v>65</v>
      </c>
      <c r="I40" s="4" t="s">
        <v>39074</v>
      </c>
      <c r="J40" s="4" t="s">
        <v>171</v>
      </c>
      <c r="K40" s="2">
        <v>48</v>
      </c>
      <c r="L40" s="2" t="s">
        <v>13572</v>
      </c>
      <c r="M40" s="2" t="s">
        <v>39075</v>
      </c>
      <c r="N40" s="4"/>
      <c r="O40" s="4" t="s">
        <v>39076</v>
      </c>
      <c r="P40" s="5" t="s">
        <v>47</v>
      </c>
      <c r="Q40" s="5">
        <v>10</v>
      </c>
      <c r="R40" s="5">
        <v>20180824</v>
      </c>
      <c r="S40" s="6">
        <v>6</v>
      </c>
      <c r="T40" s="6">
        <v>202302</v>
      </c>
      <c r="U40" s="6"/>
      <c r="V40" s="5"/>
      <c r="W40" s="5"/>
      <c r="X40" s="5"/>
      <c r="Y40" s="1"/>
      <c r="Z40" s="1"/>
    </row>
    <row r="41" spans="1:26" ht="16.5" customHeight="1">
      <c r="A41" s="2">
        <v>20642</v>
      </c>
      <c r="B41" s="2">
        <v>1927629</v>
      </c>
      <c r="C41" s="2">
        <v>6068135209</v>
      </c>
      <c r="D41" s="3">
        <v>1801110085373</v>
      </c>
      <c r="E41" s="4" t="s">
        <v>39077</v>
      </c>
      <c r="F41" s="4" t="s">
        <v>104</v>
      </c>
      <c r="G41" s="4" t="s">
        <v>62</v>
      </c>
      <c r="H41" s="4" t="s">
        <v>52</v>
      </c>
      <c r="I41" s="4" t="s">
        <v>39078</v>
      </c>
      <c r="J41" s="4" t="s">
        <v>1004</v>
      </c>
      <c r="K41" s="2">
        <v>21</v>
      </c>
      <c r="L41" s="2" t="s">
        <v>3556</v>
      </c>
      <c r="M41" s="2" t="s">
        <v>39079</v>
      </c>
      <c r="N41" s="4" t="s">
        <v>3557</v>
      </c>
      <c r="O41" s="4" t="s">
        <v>39080</v>
      </c>
      <c r="P41" s="5" t="s">
        <v>60</v>
      </c>
      <c r="Q41" s="5">
        <v>10</v>
      </c>
      <c r="R41" s="5">
        <v>19890201</v>
      </c>
      <c r="S41" s="6">
        <v>6</v>
      </c>
      <c r="T41" s="6">
        <v>202212</v>
      </c>
      <c r="U41" s="6">
        <v>2022</v>
      </c>
      <c r="V41" s="5">
        <v>7476429</v>
      </c>
      <c r="W41" s="5">
        <v>309980892</v>
      </c>
      <c r="X41" s="5">
        <v>276520</v>
      </c>
      <c r="Y41" s="1"/>
      <c r="Z41" s="1"/>
    </row>
    <row r="42" spans="1:26" ht="16.5" customHeight="1">
      <c r="A42" s="2">
        <v>20418</v>
      </c>
      <c r="B42" s="2">
        <v>2938934</v>
      </c>
      <c r="C42" s="2">
        <v>1388144919</v>
      </c>
      <c r="D42" s="3">
        <v>1353110011139</v>
      </c>
      <c r="E42" s="4" t="s">
        <v>39081</v>
      </c>
      <c r="F42" s="4" t="s">
        <v>104</v>
      </c>
      <c r="G42" s="4" t="s">
        <v>62</v>
      </c>
      <c r="H42" s="4" t="s">
        <v>63</v>
      </c>
      <c r="I42" s="4" t="s">
        <v>39082</v>
      </c>
      <c r="J42" s="4" t="s">
        <v>593</v>
      </c>
      <c r="K42" s="2">
        <v>14</v>
      </c>
      <c r="L42" s="2" t="s">
        <v>39083</v>
      </c>
      <c r="M42" s="2" t="s">
        <v>39084</v>
      </c>
      <c r="N42" s="4" t="s">
        <v>39085</v>
      </c>
      <c r="O42" s="4" t="s">
        <v>2543</v>
      </c>
      <c r="P42" s="5" t="s">
        <v>60</v>
      </c>
      <c r="Q42" s="5">
        <v>10</v>
      </c>
      <c r="R42" s="5">
        <v>20080303</v>
      </c>
      <c r="S42" s="6">
        <v>6</v>
      </c>
      <c r="T42" s="6">
        <v>202212</v>
      </c>
      <c r="U42" s="6">
        <v>2022</v>
      </c>
      <c r="V42" s="5">
        <v>0</v>
      </c>
      <c r="W42" s="5">
        <v>51966614</v>
      </c>
      <c r="X42" s="5">
        <v>68658635</v>
      </c>
      <c r="Y42" s="1"/>
      <c r="Z42" s="1"/>
    </row>
    <row r="43" spans="1:26" ht="16.5" customHeight="1">
      <c r="A43" s="2">
        <v>23627</v>
      </c>
      <c r="B43" s="2">
        <v>4223108</v>
      </c>
      <c r="C43" s="2">
        <v>2648115163</v>
      </c>
      <c r="D43" s="3">
        <v>1101115125110</v>
      </c>
      <c r="E43" s="4" t="s">
        <v>32944</v>
      </c>
      <c r="F43" s="4" t="s">
        <v>104</v>
      </c>
      <c r="G43" s="4" t="s">
        <v>62</v>
      </c>
      <c r="H43" s="4" t="s">
        <v>65</v>
      </c>
      <c r="I43" s="4" t="s">
        <v>39015</v>
      </c>
      <c r="J43" s="4" t="s">
        <v>462</v>
      </c>
      <c r="K43" s="2">
        <v>56</v>
      </c>
      <c r="L43" s="2" t="s">
        <v>12926</v>
      </c>
      <c r="M43" s="2" t="s">
        <v>39086</v>
      </c>
      <c r="N43" s="4" t="s">
        <v>39087</v>
      </c>
      <c r="O43" s="4" t="s">
        <v>39088</v>
      </c>
      <c r="P43" s="5" t="s">
        <v>47</v>
      </c>
      <c r="Q43" s="5">
        <v>10</v>
      </c>
      <c r="R43" s="5">
        <v>20130430</v>
      </c>
      <c r="S43" s="6">
        <v>7</v>
      </c>
      <c r="T43" s="6">
        <v>202303</v>
      </c>
      <c r="U43" s="6">
        <v>2022</v>
      </c>
      <c r="V43" s="5">
        <v>2136991</v>
      </c>
      <c r="W43" s="5">
        <v>11193378</v>
      </c>
      <c r="X43" s="5">
        <v>250000</v>
      </c>
      <c r="Y43" s="1"/>
      <c r="Z43" s="1"/>
    </row>
    <row r="44" spans="1:26" ht="16.5" customHeight="1">
      <c r="A44" s="2">
        <v>23140</v>
      </c>
      <c r="B44" s="2">
        <v>1754925</v>
      </c>
      <c r="C44" s="2">
        <v>2058133099</v>
      </c>
      <c r="D44" s="3">
        <v>1101111199599</v>
      </c>
      <c r="E44" s="4" t="s">
        <v>39089</v>
      </c>
      <c r="F44" s="4" t="s">
        <v>104</v>
      </c>
      <c r="G44" s="4" t="s">
        <v>62</v>
      </c>
      <c r="H44" s="4" t="s">
        <v>65</v>
      </c>
      <c r="I44" s="4" t="s">
        <v>39090</v>
      </c>
      <c r="J44" s="4" t="s">
        <v>3829</v>
      </c>
      <c r="K44" s="2">
        <v>50</v>
      </c>
      <c r="L44" s="2" t="s">
        <v>39091</v>
      </c>
      <c r="M44" s="2" t="s">
        <v>14146</v>
      </c>
      <c r="N44" s="4" t="s">
        <v>39092</v>
      </c>
      <c r="O44" s="4" t="s">
        <v>39093</v>
      </c>
      <c r="P44" s="5" t="s">
        <v>60</v>
      </c>
      <c r="Q44" s="5">
        <v>10</v>
      </c>
      <c r="R44" s="5">
        <v>19950927</v>
      </c>
      <c r="S44" s="6">
        <v>7</v>
      </c>
      <c r="T44" s="6">
        <v>202212</v>
      </c>
      <c r="U44" s="6">
        <v>2022</v>
      </c>
      <c r="V44" s="5">
        <v>89013228</v>
      </c>
      <c r="W44" s="5">
        <v>50290745</v>
      </c>
      <c r="X44" s="5">
        <v>100000</v>
      </c>
      <c r="Y44" s="1"/>
      <c r="Z44" s="1"/>
    </row>
    <row r="45" spans="1:26" ht="16.5" customHeight="1">
      <c r="A45" s="2">
        <v>22516</v>
      </c>
      <c r="B45" s="2">
        <v>1837725</v>
      </c>
      <c r="C45" s="2">
        <v>2208172320</v>
      </c>
      <c r="D45" s="3">
        <v>1101111829005</v>
      </c>
      <c r="E45" s="4" t="s">
        <v>39094</v>
      </c>
      <c r="F45" s="4" t="s">
        <v>104</v>
      </c>
      <c r="G45" s="4" t="s">
        <v>62</v>
      </c>
      <c r="H45" s="4" t="s">
        <v>65</v>
      </c>
      <c r="I45" s="4" t="s">
        <v>39095</v>
      </c>
      <c r="J45" s="4" t="s">
        <v>171</v>
      </c>
      <c r="K45" s="2">
        <v>48</v>
      </c>
      <c r="L45" s="2" t="s">
        <v>12202</v>
      </c>
      <c r="M45" s="2" t="s">
        <v>8513</v>
      </c>
      <c r="N45" s="4" t="s">
        <v>39096</v>
      </c>
      <c r="O45" s="4" t="s">
        <v>39097</v>
      </c>
      <c r="P45" s="5" t="s">
        <v>60</v>
      </c>
      <c r="Q45" s="5">
        <v>10</v>
      </c>
      <c r="R45" s="5">
        <v>19991216</v>
      </c>
      <c r="S45" s="6">
        <v>7</v>
      </c>
      <c r="T45" s="6">
        <v>202212</v>
      </c>
      <c r="U45" s="6">
        <v>2022</v>
      </c>
      <c r="V45" s="5">
        <v>4680577</v>
      </c>
      <c r="W45" s="5">
        <v>93629496</v>
      </c>
      <c r="X45" s="5">
        <v>67400</v>
      </c>
      <c r="Y45" s="1"/>
      <c r="Z45" s="1"/>
    </row>
    <row r="46" spans="1:26" ht="16.5" customHeight="1">
      <c r="A46" s="2">
        <v>22069</v>
      </c>
      <c r="B46" s="2">
        <v>4148088</v>
      </c>
      <c r="C46" s="2">
        <v>1348693543</v>
      </c>
      <c r="D46" s="3">
        <v>1345110193827</v>
      </c>
      <c r="E46" s="4" t="s">
        <v>39098</v>
      </c>
      <c r="F46" s="4" t="s">
        <v>104</v>
      </c>
      <c r="G46" s="4" t="s">
        <v>62</v>
      </c>
      <c r="H46" s="4" t="s">
        <v>65</v>
      </c>
      <c r="I46" s="4" t="s">
        <v>39099</v>
      </c>
      <c r="J46" s="4" t="s">
        <v>313</v>
      </c>
      <c r="K46" s="2">
        <v>46</v>
      </c>
      <c r="L46" s="2" t="s">
        <v>8754</v>
      </c>
      <c r="M46" s="2" t="s">
        <v>8132</v>
      </c>
      <c r="N46" s="4" t="s">
        <v>39100</v>
      </c>
      <c r="O46" s="4" t="s">
        <v>39101</v>
      </c>
      <c r="P46" s="5" t="s">
        <v>60</v>
      </c>
      <c r="Q46" s="5">
        <v>10</v>
      </c>
      <c r="R46" s="5">
        <v>20120803</v>
      </c>
      <c r="S46" s="6">
        <v>7</v>
      </c>
      <c r="T46" s="6">
        <v>202112</v>
      </c>
      <c r="U46" s="6"/>
      <c r="V46" s="5"/>
      <c r="W46" s="5"/>
      <c r="X46" s="5"/>
      <c r="Y46" s="1"/>
      <c r="Z46" s="1"/>
    </row>
    <row r="47" spans="1:26" ht="16.5" customHeight="1">
      <c r="A47" s="2">
        <v>21010</v>
      </c>
      <c r="B47" s="2">
        <v>3709285</v>
      </c>
      <c r="C47" s="2">
        <v>5038188519</v>
      </c>
      <c r="D47" s="3">
        <v>1701110398372</v>
      </c>
      <c r="E47" s="4" t="s">
        <v>39102</v>
      </c>
      <c r="F47" s="4" t="s">
        <v>104</v>
      </c>
      <c r="G47" s="4" t="s">
        <v>62</v>
      </c>
      <c r="H47" s="4" t="s">
        <v>65</v>
      </c>
      <c r="I47" s="4" t="s">
        <v>39103</v>
      </c>
      <c r="J47" s="4" t="s">
        <v>1010</v>
      </c>
      <c r="K47" s="2">
        <v>30</v>
      </c>
      <c r="L47" s="2" t="s">
        <v>39104</v>
      </c>
      <c r="M47" s="2" t="s">
        <v>39105</v>
      </c>
      <c r="N47" s="4" t="s">
        <v>39106</v>
      </c>
      <c r="O47" s="4" t="s">
        <v>39107</v>
      </c>
      <c r="P47" s="5" t="s">
        <v>60</v>
      </c>
      <c r="Q47" s="5">
        <v>10</v>
      </c>
      <c r="R47" s="5">
        <v>20100302</v>
      </c>
      <c r="S47" s="6">
        <v>7</v>
      </c>
      <c r="T47" s="6">
        <v>202212</v>
      </c>
      <c r="U47" s="6">
        <v>2022</v>
      </c>
      <c r="V47" s="5">
        <v>3914005</v>
      </c>
      <c r="W47" s="5">
        <v>12506060</v>
      </c>
      <c r="X47" s="5">
        <v>1941386</v>
      </c>
      <c r="Y47" s="1"/>
      <c r="Z47" s="1"/>
    </row>
    <row r="48" spans="1:26" ht="16.5" customHeight="1">
      <c r="A48" s="2">
        <v>20932</v>
      </c>
      <c r="B48" s="2">
        <v>1714355</v>
      </c>
      <c r="C48" s="2">
        <v>1238140487</v>
      </c>
      <c r="D48" s="3">
        <v>1101111113573</v>
      </c>
      <c r="E48" s="4" t="s">
        <v>39108</v>
      </c>
      <c r="F48" s="4" t="s">
        <v>104</v>
      </c>
      <c r="G48" s="4" t="s">
        <v>62</v>
      </c>
      <c r="H48" s="4" t="s">
        <v>65</v>
      </c>
      <c r="I48" s="4" t="s">
        <v>38941</v>
      </c>
      <c r="J48" s="4" t="s">
        <v>1944</v>
      </c>
      <c r="K48" s="2">
        <v>26</v>
      </c>
      <c r="L48" s="2" t="s">
        <v>39109</v>
      </c>
      <c r="M48" s="2" t="s">
        <v>39110</v>
      </c>
      <c r="N48" s="4" t="s">
        <v>39111</v>
      </c>
      <c r="O48" s="4" t="s">
        <v>39112</v>
      </c>
      <c r="P48" s="5" t="s">
        <v>60</v>
      </c>
      <c r="Q48" s="5">
        <v>10</v>
      </c>
      <c r="R48" s="5">
        <v>19941228</v>
      </c>
      <c r="S48" s="6">
        <v>7</v>
      </c>
      <c r="T48" s="6">
        <v>202212</v>
      </c>
      <c r="U48" s="6">
        <v>2022</v>
      </c>
      <c r="V48" s="5">
        <v>2967610</v>
      </c>
      <c r="W48" s="5">
        <v>49888142</v>
      </c>
      <c r="X48" s="5">
        <v>3749990</v>
      </c>
      <c r="Y48" s="1"/>
      <c r="Z48" s="1"/>
    </row>
    <row r="49" spans="1:26" ht="16.5" customHeight="1">
      <c r="A49" s="2">
        <v>20717</v>
      </c>
      <c r="B49" s="2">
        <v>9218133</v>
      </c>
      <c r="C49" s="2">
        <v>3318701675</v>
      </c>
      <c r="D49" s="3">
        <v>1344110090083</v>
      </c>
      <c r="E49" s="4" t="s">
        <v>39113</v>
      </c>
      <c r="F49" s="4" t="s">
        <v>104</v>
      </c>
      <c r="G49" s="4" t="s">
        <v>62</v>
      </c>
      <c r="H49" s="4" t="s">
        <v>65</v>
      </c>
      <c r="I49" s="4" t="s">
        <v>39114</v>
      </c>
      <c r="J49" s="4" t="s">
        <v>1001</v>
      </c>
      <c r="K49" s="2">
        <v>24</v>
      </c>
      <c r="L49" s="2" t="s">
        <v>39115</v>
      </c>
      <c r="M49" s="2" t="s">
        <v>39116</v>
      </c>
      <c r="N49" s="4" t="s">
        <v>39117</v>
      </c>
      <c r="O49" s="4" t="s">
        <v>39118</v>
      </c>
      <c r="P49" s="5" t="s">
        <v>47</v>
      </c>
      <c r="Q49" s="5">
        <v>10</v>
      </c>
      <c r="R49" s="5">
        <v>20191024</v>
      </c>
      <c r="S49" s="6">
        <v>7</v>
      </c>
      <c r="T49" s="6">
        <v>202211</v>
      </c>
      <c r="U49" s="6"/>
      <c r="V49" s="5"/>
      <c r="W49" s="5"/>
      <c r="X49" s="5"/>
      <c r="Y49" s="1"/>
      <c r="Z49" s="1"/>
    </row>
    <row r="50" spans="1:26" ht="16.5" customHeight="1">
      <c r="A50" s="2">
        <v>22012</v>
      </c>
      <c r="B50" s="2">
        <v>9569345</v>
      </c>
      <c r="C50" s="2">
        <v>4528601937</v>
      </c>
      <c r="D50" s="3">
        <v>1950110026299</v>
      </c>
      <c r="E50" s="4" t="s">
        <v>39119</v>
      </c>
      <c r="F50" s="4" t="s">
        <v>104</v>
      </c>
      <c r="G50" s="4" t="s">
        <v>62</v>
      </c>
      <c r="H50" s="4" t="s">
        <v>65</v>
      </c>
      <c r="I50" s="4" t="s">
        <v>39120</v>
      </c>
      <c r="J50" s="4" t="s">
        <v>313</v>
      </c>
      <c r="K50" s="2">
        <v>46</v>
      </c>
      <c r="L50" s="2" t="s">
        <v>39121</v>
      </c>
      <c r="M50" s="2" t="s">
        <v>39122</v>
      </c>
      <c r="N50" s="4"/>
      <c r="O50" s="4" t="s">
        <v>39123</v>
      </c>
      <c r="P50" s="5" t="s">
        <v>47</v>
      </c>
      <c r="Q50" s="5">
        <v>10</v>
      </c>
      <c r="R50" s="5">
        <v>20201111</v>
      </c>
      <c r="S50" s="6">
        <v>8</v>
      </c>
      <c r="T50" s="6">
        <v>202211</v>
      </c>
      <c r="U50" s="6"/>
      <c r="V50" s="5"/>
      <c r="W50" s="5"/>
      <c r="X50" s="5"/>
      <c r="Y50" s="1"/>
      <c r="Z50" s="1"/>
    </row>
    <row r="51" spans="1:26" ht="16.5" customHeight="1">
      <c r="A51" s="2">
        <v>22038</v>
      </c>
      <c r="B51" s="2">
        <v>1425061</v>
      </c>
      <c r="C51" s="2">
        <v>3128119473</v>
      </c>
      <c r="D51" s="3">
        <v>1615110016414</v>
      </c>
      <c r="E51" s="4" t="s">
        <v>32738</v>
      </c>
      <c r="F51" s="4" t="s">
        <v>104</v>
      </c>
      <c r="G51" s="4" t="s">
        <v>62</v>
      </c>
      <c r="H51" s="4" t="s">
        <v>65</v>
      </c>
      <c r="I51" s="4" t="s">
        <v>39124</v>
      </c>
      <c r="J51" s="4" t="s">
        <v>313</v>
      </c>
      <c r="K51" s="2">
        <v>46</v>
      </c>
      <c r="L51" s="2" t="s">
        <v>39125</v>
      </c>
      <c r="M51" s="2" t="s">
        <v>4521</v>
      </c>
      <c r="N51" s="4" t="s">
        <v>39126</v>
      </c>
      <c r="O51" s="4" t="s">
        <v>39127</v>
      </c>
      <c r="P51" s="5" t="s">
        <v>47</v>
      </c>
      <c r="Q51" s="5">
        <v>10</v>
      </c>
      <c r="R51" s="5">
        <v>19950225</v>
      </c>
      <c r="S51" s="6">
        <v>8</v>
      </c>
      <c r="T51" s="6">
        <v>202304</v>
      </c>
      <c r="U51" s="6">
        <v>2022</v>
      </c>
      <c r="V51" s="5">
        <v>8515758</v>
      </c>
      <c r="W51" s="5">
        <v>7781059</v>
      </c>
      <c r="X51" s="5">
        <v>510000</v>
      </c>
      <c r="Y51" s="1"/>
      <c r="Z51" s="1"/>
    </row>
    <row r="52" spans="1:26" ht="16.5" customHeight="1">
      <c r="A52" s="2">
        <v>21128</v>
      </c>
      <c r="B52" s="2">
        <v>1977800</v>
      </c>
      <c r="C52" s="2">
        <v>6088103760</v>
      </c>
      <c r="D52" s="3">
        <v>1901110001343</v>
      </c>
      <c r="E52" s="4" t="s">
        <v>32837</v>
      </c>
      <c r="F52" s="4" t="s">
        <v>104</v>
      </c>
      <c r="G52" s="4" t="s">
        <v>62</v>
      </c>
      <c r="H52" s="4" t="s">
        <v>65</v>
      </c>
      <c r="I52" s="4" t="s">
        <v>39128</v>
      </c>
      <c r="J52" s="4" t="s">
        <v>1980</v>
      </c>
      <c r="K52" s="2">
        <v>32</v>
      </c>
      <c r="L52" s="2" t="s">
        <v>39129</v>
      </c>
      <c r="M52" s="2" t="s">
        <v>39130</v>
      </c>
      <c r="N52" s="4" t="s">
        <v>39131</v>
      </c>
      <c r="O52" s="4" t="s">
        <v>39132</v>
      </c>
      <c r="P52" s="5" t="s">
        <v>47</v>
      </c>
      <c r="Q52" s="5">
        <v>10</v>
      </c>
      <c r="R52" s="5">
        <v>19711226</v>
      </c>
      <c r="S52" s="6">
        <v>8</v>
      </c>
      <c r="T52" s="6">
        <v>202206</v>
      </c>
      <c r="U52" s="6">
        <v>2022</v>
      </c>
      <c r="V52" s="5">
        <v>2470497</v>
      </c>
      <c r="W52" s="5">
        <v>5722374</v>
      </c>
      <c r="X52" s="5">
        <v>3000000</v>
      </c>
      <c r="Y52" s="1"/>
      <c r="Z52" s="1"/>
    </row>
    <row r="53" spans="1:26" ht="16.5" customHeight="1">
      <c r="A53" s="2">
        <v>24308</v>
      </c>
      <c r="B53" s="2">
        <v>4221451</v>
      </c>
      <c r="C53" s="2">
        <v>3178135648</v>
      </c>
      <c r="D53" s="3">
        <v>1501110174247</v>
      </c>
      <c r="E53" s="4" t="s">
        <v>32868</v>
      </c>
      <c r="F53" s="4" t="s">
        <v>104</v>
      </c>
      <c r="G53" s="4" t="s">
        <v>62</v>
      </c>
      <c r="H53" s="4" t="s">
        <v>65</v>
      </c>
      <c r="I53" s="4" t="s">
        <v>39133</v>
      </c>
      <c r="J53" s="4" t="s">
        <v>363</v>
      </c>
      <c r="K53" s="2">
        <v>63</v>
      </c>
      <c r="L53" s="2" t="s">
        <v>32869</v>
      </c>
      <c r="M53" s="2" t="s">
        <v>39134</v>
      </c>
      <c r="N53" s="4" t="s">
        <v>39135</v>
      </c>
      <c r="O53" s="4" t="s">
        <v>39136</v>
      </c>
      <c r="P53" s="5" t="s">
        <v>60</v>
      </c>
      <c r="Q53" s="5">
        <v>10</v>
      </c>
      <c r="R53" s="5">
        <v>20130424</v>
      </c>
      <c r="S53" s="6">
        <v>9</v>
      </c>
      <c r="T53" s="6">
        <v>202212</v>
      </c>
      <c r="U53" s="6"/>
      <c r="V53" s="5"/>
      <c r="W53" s="5"/>
      <c r="X53" s="5"/>
      <c r="Y53" s="1"/>
      <c r="Z53" s="1"/>
    </row>
    <row r="54" spans="1:26" ht="16.5" customHeight="1">
      <c r="A54" s="2">
        <v>22545</v>
      </c>
      <c r="B54" s="2">
        <v>1306723</v>
      </c>
      <c r="C54" s="2">
        <v>2198100772</v>
      </c>
      <c r="D54" s="3">
        <v>1101110828131</v>
      </c>
      <c r="E54" s="4" t="s">
        <v>39137</v>
      </c>
      <c r="F54" s="4" t="s">
        <v>104</v>
      </c>
      <c r="G54" s="4" t="s">
        <v>62</v>
      </c>
      <c r="H54" s="4" t="s">
        <v>52</v>
      </c>
      <c r="I54" s="4" t="s">
        <v>39138</v>
      </c>
      <c r="J54" s="4" t="s">
        <v>171</v>
      </c>
      <c r="K54" s="2">
        <v>48</v>
      </c>
      <c r="L54" s="2" t="s">
        <v>39139</v>
      </c>
      <c r="M54" s="2" t="s">
        <v>39140</v>
      </c>
      <c r="N54" s="4" t="s">
        <v>39141</v>
      </c>
      <c r="O54" s="4" t="s">
        <v>39142</v>
      </c>
      <c r="P54" s="5" t="s">
        <v>60</v>
      </c>
      <c r="Q54" s="5">
        <v>10</v>
      </c>
      <c r="R54" s="5">
        <v>19920331</v>
      </c>
      <c r="S54" s="6">
        <v>9</v>
      </c>
      <c r="T54" s="6">
        <v>202302</v>
      </c>
      <c r="U54" s="6">
        <v>2022</v>
      </c>
      <c r="V54" s="5">
        <v>97161412</v>
      </c>
      <c r="W54" s="5">
        <v>18135856</v>
      </c>
      <c r="X54" s="5">
        <v>150000</v>
      </c>
      <c r="Y54" s="1"/>
      <c r="Z54" s="1"/>
    </row>
    <row r="55" spans="1:26" ht="16.5" customHeight="1">
      <c r="A55" s="2">
        <v>23639</v>
      </c>
      <c r="B55" s="2">
        <v>8722482</v>
      </c>
      <c r="C55" s="2">
        <v>3658101225</v>
      </c>
      <c r="D55" s="3">
        <v>1101116871960</v>
      </c>
      <c r="E55" s="4" t="s">
        <v>39143</v>
      </c>
      <c r="F55" s="4" t="s">
        <v>104</v>
      </c>
      <c r="G55" s="4" t="s">
        <v>62</v>
      </c>
      <c r="H55" s="4" t="s">
        <v>52</v>
      </c>
      <c r="I55" s="4" t="s">
        <v>39015</v>
      </c>
      <c r="J55" s="4" t="s">
        <v>462</v>
      </c>
      <c r="K55" s="2">
        <v>56</v>
      </c>
      <c r="L55" s="2" t="s">
        <v>39144</v>
      </c>
      <c r="M55" s="2" t="s">
        <v>10508</v>
      </c>
      <c r="N55" s="4" t="s">
        <v>39145</v>
      </c>
      <c r="O55" s="4" t="s">
        <v>39146</v>
      </c>
      <c r="P55" s="5" t="s">
        <v>60</v>
      </c>
      <c r="Q55" s="5">
        <v>10</v>
      </c>
      <c r="R55" s="5">
        <v>20180913</v>
      </c>
      <c r="S55" s="6">
        <v>10</v>
      </c>
      <c r="T55" s="6">
        <v>202212</v>
      </c>
      <c r="U55" s="6"/>
      <c r="V55" s="5"/>
      <c r="W55" s="5"/>
      <c r="X55" s="5"/>
      <c r="Y55" s="1"/>
      <c r="Z55" s="1"/>
    </row>
    <row r="56" spans="1:26" ht="16.5" customHeight="1">
      <c r="A56" s="2">
        <v>23261</v>
      </c>
      <c r="B56" s="2">
        <v>1306537</v>
      </c>
      <c r="C56" s="2">
        <v>2118636529</v>
      </c>
      <c r="D56" s="3">
        <v>1101111092991</v>
      </c>
      <c r="E56" s="4" t="s">
        <v>39147</v>
      </c>
      <c r="F56" s="4" t="s">
        <v>104</v>
      </c>
      <c r="G56" s="4" t="s">
        <v>62</v>
      </c>
      <c r="H56" s="4" t="s">
        <v>65</v>
      </c>
      <c r="I56" s="4" t="s">
        <v>39148</v>
      </c>
      <c r="J56" s="4" t="s">
        <v>1180</v>
      </c>
      <c r="K56" s="2">
        <v>53</v>
      </c>
      <c r="L56" s="2" t="s">
        <v>16430</v>
      </c>
      <c r="M56" s="2" t="s">
        <v>39149</v>
      </c>
      <c r="N56" s="4" t="s">
        <v>9366</v>
      </c>
      <c r="O56" s="4" t="s">
        <v>10252</v>
      </c>
      <c r="P56" s="5" t="s">
        <v>60</v>
      </c>
      <c r="Q56" s="5">
        <v>10</v>
      </c>
      <c r="R56" s="5">
        <v>20000101</v>
      </c>
      <c r="S56" s="6">
        <v>10</v>
      </c>
      <c r="T56" s="6">
        <v>202212</v>
      </c>
      <c r="U56" s="6"/>
      <c r="V56" s="5"/>
      <c r="W56" s="5"/>
      <c r="X56" s="5"/>
      <c r="Y56" s="1"/>
      <c r="Z56" s="1"/>
    </row>
    <row r="57" spans="1:26" ht="16.5" customHeight="1">
      <c r="A57" s="2">
        <v>22526</v>
      </c>
      <c r="B57" s="2">
        <v>4060063</v>
      </c>
      <c r="C57" s="2">
        <v>1348683439</v>
      </c>
      <c r="D57" s="3">
        <v>1314110268427</v>
      </c>
      <c r="E57" s="4" t="s">
        <v>39150</v>
      </c>
      <c r="F57" s="4" t="s">
        <v>104</v>
      </c>
      <c r="G57" s="4" t="s">
        <v>62</v>
      </c>
      <c r="H57" s="4" t="s">
        <v>65</v>
      </c>
      <c r="I57" s="4" t="s">
        <v>39151</v>
      </c>
      <c r="J57" s="4" t="s">
        <v>171</v>
      </c>
      <c r="K57" s="2">
        <v>48</v>
      </c>
      <c r="L57" s="2" t="s">
        <v>39152</v>
      </c>
      <c r="M57" s="2" t="s">
        <v>39153</v>
      </c>
      <c r="N57" s="4" t="s">
        <v>39154</v>
      </c>
      <c r="O57" s="4" t="s">
        <v>39155</v>
      </c>
      <c r="P57" s="5" t="s">
        <v>60</v>
      </c>
      <c r="Q57" s="5">
        <v>10</v>
      </c>
      <c r="R57" s="5">
        <v>20111128</v>
      </c>
      <c r="S57" s="6">
        <v>10</v>
      </c>
      <c r="T57" s="6">
        <v>202212</v>
      </c>
      <c r="U57" s="6">
        <v>2022</v>
      </c>
      <c r="V57" s="5">
        <v>135450088</v>
      </c>
      <c r="W57" s="5">
        <v>33936450</v>
      </c>
      <c r="X57" s="5">
        <v>300000</v>
      </c>
      <c r="Y57" s="1"/>
      <c r="Z57" s="1"/>
    </row>
    <row r="58" spans="1:26" ht="16.5" customHeight="1">
      <c r="A58" s="2">
        <v>22539</v>
      </c>
      <c r="B58" s="2">
        <v>1990599</v>
      </c>
      <c r="C58" s="2">
        <v>2248101109</v>
      </c>
      <c r="D58" s="3">
        <v>1412110000988</v>
      </c>
      <c r="E58" s="4" t="s">
        <v>39156</v>
      </c>
      <c r="F58" s="4" t="s">
        <v>104</v>
      </c>
      <c r="G58" s="4" t="s">
        <v>62</v>
      </c>
      <c r="H58" s="4" t="s">
        <v>65</v>
      </c>
      <c r="I58" s="4" t="s">
        <v>39157</v>
      </c>
      <c r="J58" s="4" t="s">
        <v>171</v>
      </c>
      <c r="K58" s="2">
        <v>48</v>
      </c>
      <c r="L58" s="2" t="s">
        <v>32710</v>
      </c>
      <c r="M58" s="2" t="s">
        <v>1018</v>
      </c>
      <c r="N58" s="4" t="s">
        <v>39158</v>
      </c>
      <c r="O58" s="4" t="s">
        <v>39159</v>
      </c>
      <c r="P58" s="5" t="s">
        <v>60</v>
      </c>
      <c r="Q58" s="5">
        <v>10</v>
      </c>
      <c r="R58" s="5">
        <v>19791002</v>
      </c>
      <c r="S58" s="6">
        <v>10</v>
      </c>
      <c r="T58" s="6">
        <v>202212</v>
      </c>
      <c r="U58" s="6">
        <v>2022</v>
      </c>
      <c r="V58" s="5">
        <v>26590859</v>
      </c>
      <c r="W58" s="5">
        <v>21474427</v>
      </c>
      <c r="X58" s="5">
        <v>750000</v>
      </c>
      <c r="Y58" s="1"/>
      <c r="Z58" s="1"/>
    </row>
    <row r="59" spans="1:26" ht="16.5" customHeight="1">
      <c r="A59" s="2">
        <v>22224</v>
      </c>
      <c r="B59" s="2">
        <v>1828296</v>
      </c>
      <c r="C59" s="2">
        <v>4108170930</v>
      </c>
      <c r="D59" s="3">
        <v>2001110152523</v>
      </c>
      <c r="E59" s="4" t="s">
        <v>39160</v>
      </c>
      <c r="F59" s="4" t="s">
        <v>104</v>
      </c>
      <c r="G59" s="4" t="s">
        <v>62</v>
      </c>
      <c r="H59" s="4" t="s">
        <v>65</v>
      </c>
      <c r="I59" s="4" t="s">
        <v>39161</v>
      </c>
      <c r="J59" s="4" t="s">
        <v>313</v>
      </c>
      <c r="K59" s="2">
        <v>46</v>
      </c>
      <c r="L59" s="2" t="s">
        <v>39162</v>
      </c>
      <c r="M59" s="2" t="s">
        <v>39163</v>
      </c>
      <c r="N59" s="4" t="s">
        <v>39164</v>
      </c>
      <c r="O59" s="4" t="s">
        <v>39165</v>
      </c>
      <c r="P59" s="5" t="s">
        <v>47</v>
      </c>
      <c r="Q59" s="5">
        <v>10</v>
      </c>
      <c r="R59" s="5">
        <v>20020321</v>
      </c>
      <c r="S59" s="6">
        <v>10</v>
      </c>
      <c r="T59" s="6">
        <v>202112</v>
      </c>
      <c r="U59" s="6">
        <v>2022</v>
      </c>
      <c r="V59" s="5">
        <v>353757</v>
      </c>
      <c r="W59" s="5">
        <v>865616</v>
      </c>
      <c r="X59" s="5">
        <v>710000</v>
      </c>
      <c r="Y59" s="1"/>
      <c r="Z59" s="1"/>
    </row>
    <row r="60" spans="1:26" ht="16.5" customHeight="1">
      <c r="A60" s="2">
        <v>21160</v>
      </c>
      <c r="B60" s="2">
        <v>6551953</v>
      </c>
      <c r="C60" s="2">
        <v>8558700212</v>
      </c>
      <c r="D60" s="3">
        <v>2111110045569</v>
      </c>
      <c r="E60" s="4" t="s">
        <v>39166</v>
      </c>
      <c r="F60" s="4" t="s">
        <v>104</v>
      </c>
      <c r="G60" s="4" t="s">
        <v>62</v>
      </c>
      <c r="H60" s="4" t="s">
        <v>65</v>
      </c>
      <c r="I60" s="4" t="s">
        <v>39167</v>
      </c>
      <c r="J60" s="4" t="s">
        <v>1011</v>
      </c>
      <c r="K60" s="2">
        <v>35</v>
      </c>
      <c r="L60" s="2" t="s">
        <v>5038</v>
      </c>
      <c r="M60" s="2" t="s">
        <v>39168</v>
      </c>
      <c r="N60" s="4"/>
      <c r="O60" s="4" t="s">
        <v>39169</v>
      </c>
      <c r="P60" s="5" t="s">
        <v>47</v>
      </c>
      <c r="Q60" s="5">
        <v>10</v>
      </c>
      <c r="R60" s="5">
        <v>20151127</v>
      </c>
      <c r="S60" s="6">
        <v>10</v>
      </c>
      <c r="T60" s="6">
        <v>202211</v>
      </c>
      <c r="U60" s="6"/>
      <c r="V60" s="5"/>
      <c r="W60" s="5"/>
      <c r="X60" s="5"/>
      <c r="Y60" s="1"/>
      <c r="Z60" s="1"/>
    </row>
    <row r="61" spans="1:26" ht="16.5" customHeight="1">
      <c r="A61" s="2">
        <v>20296</v>
      </c>
      <c r="B61" s="2">
        <v>1573176</v>
      </c>
      <c r="C61" s="2">
        <v>1238124212</v>
      </c>
      <c r="D61" s="3">
        <v>1101110507610</v>
      </c>
      <c r="E61" s="4" t="s">
        <v>32942</v>
      </c>
      <c r="F61" s="4" t="s">
        <v>104</v>
      </c>
      <c r="G61" s="4" t="s">
        <v>62</v>
      </c>
      <c r="H61" s="4" t="s">
        <v>65</v>
      </c>
      <c r="I61" s="4" t="s">
        <v>39170</v>
      </c>
      <c r="J61" s="4" t="s">
        <v>1041</v>
      </c>
      <c r="K61" s="2">
        <v>8</v>
      </c>
      <c r="L61" s="2" t="s">
        <v>32943</v>
      </c>
      <c r="M61" s="2" t="s">
        <v>39171</v>
      </c>
      <c r="N61" s="4" t="s">
        <v>39172</v>
      </c>
      <c r="O61" s="4" t="s">
        <v>39173</v>
      </c>
      <c r="P61" s="5" t="s">
        <v>60</v>
      </c>
      <c r="Q61" s="5">
        <v>10</v>
      </c>
      <c r="R61" s="5">
        <v>19861008</v>
      </c>
      <c r="S61" s="6">
        <v>10</v>
      </c>
      <c r="T61" s="6">
        <v>202212</v>
      </c>
      <c r="U61" s="6">
        <v>2022</v>
      </c>
      <c r="V61" s="5">
        <v>62616076</v>
      </c>
      <c r="W61" s="5">
        <v>83442632</v>
      </c>
      <c r="X61" s="5">
        <v>600000</v>
      </c>
      <c r="Y61" s="1"/>
      <c r="Z61" s="1"/>
    </row>
    <row r="62" spans="1:26" ht="16.5" customHeight="1">
      <c r="A62" s="2">
        <v>23125</v>
      </c>
      <c r="B62" s="2">
        <v>1910215</v>
      </c>
      <c r="C62" s="2">
        <v>1098125501</v>
      </c>
      <c r="D62" s="3">
        <v>1101110124662</v>
      </c>
      <c r="E62" s="4" t="s">
        <v>33045</v>
      </c>
      <c r="F62" s="4" t="s">
        <v>104</v>
      </c>
      <c r="G62" s="4" t="s">
        <v>62</v>
      </c>
      <c r="H62" s="4" t="s">
        <v>65</v>
      </c>
      <c r="I62" s="4" t="s">
        <v>39174</v>
      </c>
      <c r="J62" s="4" t="s">
        <v>3829</v>
      </c>
      <c r="K62" s="2">
        <v>50</v>
      </c>
      <c r="L62" s="2" t="s">
        <v>39175</v>
      </c>
      <c r="M62" s="2" t="s">
        <v>10938</v>
      </c>
      <c r="N62" s="4" t="s">
        <v>11114</v>
      </c>
      <c r="O62" s="4" t="s">
        <v>11115</v>
      </c>
      <c r="P62" s="5" t="s">
        <v>60</v>
      </c>
      <c r="Q62" s="5">
        <v>10</v>
      </c>
      <c r="R62" s="5">
        <v>19810709</v>
      </c>
      <c r="S62" s="6">
        <v>11</v>
      </c>
      <c r="T62" s="6">
        <v>202212</v>
      </c>
      <c r="U62" s="6">
        <v>2022</v>
      </c>
      <c r="V62" s="5">
        <v>1125163</v>
      </c>
      <c r="W62" s="5">
        <v>14048886</v>
      </c>
      <c r="X62" s="5">
        <v>273600</v>
      </c>
      <c r="Y62" s="1"/>
      <c r="Z62" s="1"/>
    </row>
    <row r="63" spans="1:26" ht="16.5" customHeight="1">
      <c r="A63" s="2">
        <v>20935</v>
      </c>
      <c r="B63" s="2">
        <v>1154087</v>
      </c>
      <c r="C63" s="2">
        <v>1348162875</v>
      </c>
      <c r="D63" s="3">
        <v>1355110112107</v>
      </c>
      <c r="E63" s="4" t="s">
        <v>39176</v>
      </c>
      <c r="F63" s="4" t="s">
        <v>104</v>
      </c>
      <c r="G63" s="4" t="s">
        <v>62</v>
      </c>
      <c r="H63" s="4" t="s">
        <v>65</v>
      </c>
      <c r="I63" s="4" t="s">
        <v>39177</v>
      </c>
      <c r="J63" s="4" t="s">
        <v>1944</v>
      </c>
      <c r="K63" s="2">
        <v>26</v>
      </c>
      <c r="L63" s="2" t="s">
        <v>39178</v>
      </c>
      <c r="M63" s="2" t="s">
        <v>4300</v>
      </c>
      <c r="N63" s="4" t="s">
        <v>39179</v>
      </c>
      <c r="O63" s="4" t="s">
        <v>39180</v>
      </c>
      <c r="P63" s="5" t="s">
        <v>60</v>
      </c>
      <c r="Q63" s="5">
        <v>10</v>
      </c>
      <c r="R63" s="5">
        <v>20001213</v>
      </c>
      <c r="S63" s="6">
        <v>11</v>
      </c>
      <c r="T63" s="6">
        <v>202306</v>
      </c>
      <c r="U63" s="6">
        <v>2022</v>
      </c>
      <c r="V63" s="5">
        <v>9346030</v>
      </c>
      <c r="W63" s="5">
        <v>15701055</v>
      </c>
      <c r="X63" s="5">
        <v>3014018</v>
      </c>
      <c r="Y63" s="1"/>
      <c r="Z63" s="1"/>
    </row>
    <row r="64" spans="1:26" ht="16.5" customHeight="1">
      <c r="A64" s="2">
        <v>22374</v>
      </c>
      <c r="B64" s="2">
        <v>1117228</v>
      </c>
      <c r="C64" s="2">
        <v>1358101100</v>
      </c>
      <c r="D64" s="3">
        <v>1301110005892</v>
      </c>
      <c r="E64" s="4" t="s">
        <v>39181</v>
      </c>
      <c r="F64" s="4" t="s">
        <v>104</v>
      </c>
      <c r="G64" s="4" t="s">
        <v>62</v>
      </c>
      <c r="H64" s="4" t="s">
        <v>65</v>
      </c>
      <c r="I64" s="4" t="s">
        <v>39182</v>
      </c>
      <c r="J64" s="4" t="s">
        <v>171</v>
      </c>
      <c r="K64" s="2">
        <v>48</v>
      </c>
      <c r="L64" s="2" t="s">
        <v>39183</v>
      </c>
      <c r="M64" s="2" t="s">
        <v>39184</v>
      </c>
      <c r="N64" s="4" t="s">
        <v>39185</v>
      </c>
      <c r="O64" s="4" t="s">
        <v>39186</v>
      </c>
      <c r="P64" s="5" t="s">
        <v>60</v>
      </c>
      <c r="Q64" s="5">
        <v>10</v>
      </c>
      <c r="R64" s="5">
        <v>19860801</v>
      </c>
      <c r="S64" s="6">
        <v>12</v>
      </c>
      <c r="T64" s="6">
        <v>202212</v>
      </c>
      <c r="U64" s="6">
        <v>2022</v>
      </c>
      <c r="V64" s="5">
        <v>22743866</v>
      </c>
      <c r="W64" s="5">
        <v>45339625</v>
      </c>
      <c r="X64" s="5">
        <v>1440000</v>
      </c>
      <c r="Y64" s="1"/>
      <c r="Z64" s="1"/>
    </row>
    <row r="65" spans="1:26" ht="16.5" customHeight="1">
      <c r="A65" s="2">
        <v>23604</v>
      </c>
      <c r="B65" s="2">
        <v>4136242</v>
      </c>
      <c r="C65" s="2">
        <v>1108601163</v>
      </c>
      <c r="D65" s="3">
        <v>1101114892629</v>
      </c>
      <c r="E65" s="4" t="s">
        <v>39187</v>
      </c>
      <c r="F65" s="4" t="s">
        <v>104</v>
      </c>
      <c r="G65" s="4" t="s">
        <v>62</v>
      </c>
      <c r="H65" s="4" t="s">
        <v>63</v>
      </c>
      <c r="I65" s="4" t="s">
        <v>39015</v>
      </c>
      <c r="J65" s="4" t="s">
        <v>462</v>
      </c>
      <c r="K65" s="2">
        <v>56</v>
      </c>
      <c r="L65" s="2" t="s">
        <v>13697</v>
      </c>
      <c r="M65" s="2" t="s">
        <v>39188</v>
      </c>
      <c r="N65" s="4" t="s">
        <v>13776</v>
      </c>
      <c r="O65" s="4" t="s">
        <v>39189</v>
      </c>
      <c r="P65" s="5" t="s">
        <v>60</v>
      </c>
      <c r="Q65" s="5">
        <v>10</v>
      </c>
      <c r="R65" s="5">
        <v>20120615</v>
      </c>
      <c r="S65" s="6">
        <v>13</v>
      </c>
      <c r="T65" s="6">
        <v>202212</v>
      </c>
      <c r="U65" s="6">
        <v>2022</v>
      </c>
      <c r="V65" s="5">
        <v>201557</v>
      </c>
      <c r="W65" s="5">
        <v>9784010</v>
      </c>
      <c r="X65" s="5">
        <v>99000</v>
      </c>
      <c r="Y65" s="1"/>
      <c r="Z65" s="1"/>
    </row>
    <row r="66" spans="1:26" ht="16.5" customHeight="1">
      <c r="A66" s="2">
        <v>21491</v>
      </c>
      <c r="B66" s="2">
        <v>6681336</v>
      </c>
      <c r="C66" s="2">
        <v>3348600377</v>
      </c>
      <c r="D66" s="3">
        <v>1615110195630</v>
      </c>
      <c r="E66" s="4" t="s">
        <v>33022</v>
      </c>
      <c r="F66" s="4" t="s">
        <v>104</v>
      </c>
      <c r="G66" s="4" t="s">
        <v>62</v>
      </c>
      <c r="H66" s="4" t="s">
        <v>65</v>
      </c>
      <c r="I66" s="4" t="s">
        <v>38905</v>
      </c>
      <c r="J66" s="4" t="s">
        <v>1033</v>
      </c>
      <c r="K66" s="2">
        <v>38</v>
      </c>
      <c r="L66" s="2" t="s">
        <v>39190</v>
      </c>
      <c r="M66" s="2" t="s">
        <v>39191</v>
      </c>
      <c r="N66" s="4" t="s">
        <v>39192</v>
      </c>
      <c r="O66" s="4" t="s">
        <v>39193</v>
      </c>
      <c r="P66" s="5" t="s">
        <v>60</v>
      </c>
      <c r="Q66" s="5">
        <v>10</v>
      </c>
      <c r="R66" s="5">
        <v>20160401</v>
      </c>
      <c r="S66" s="6">
        <v>13</v>
      </c>
      <c r="T66" s="6">
        <v>202212</v>
      </c>
      <c r="U66" s="6">
        <v>2022</v>
      </c>
      <c r="V66" s="5">
        <v>4276449</v>
      </c>
      <c r="W66" s="5">
        <v>14595478</v>
      </c>
      <c r="X66" s="5">
        <v>2909840</v>
      </c>
      <c r="Y66" s="1"/>
      <c r="Z66" s="1"/>
    </row>
    <row r="67" spans="1:26" ht="16.5" customHeight="1">
      <c r="A67" s="2">
        <v>20768</v>
      </c>
      <c r="B67" s="2">
        <v>3031308</v>
      </c>
      <c r="C67" s="2">
        <v>2148827848</v>
      </c>
      <c r="D67" s="3">
        <v>1101113905267</v>
      </c>
      <c r="E67" s="4" t="s">
        <v>39194</v>
      </c>
      <c r="F67" s="4" t="s">
        <v>104</v>
      </c>
      <c r="G67" s="4" t="s">
        <v>62</v>
      </c>
      <c r="H67" s="4" t="s">
        <v>65</v>
      </c>
      <c r="I67" s="4" t="s">
        <v>39195</v>
      </c>
      <c r="J67" s="4" t="s">
        <v>1001</v>
      </c>
      <c r="K67" s="2">
        <v>24</v>
      </c>
      <c r="L67" s="2" t="s">
        <v>39196</v>
      </c>
      <c r="M67" s="2" t="s">
        <v>39197</v>
      </c>
      <c r="N67" s="4" t="s">
        <v>39198</v>
      </c>
      <c r="O67" s="4" t="s">
        <v>39199</v>
      </c>
      <c r="P67" s="5" t="s">
        <v>60</v>
      </c>
      <c r="Q67" s="5">
        <v>10</v>
      </c>
      <c r="R67" s="5">
        <v>20080528</v>
      </c>
      <c r="S67" s="6">
        <v>13</v>
      </c>
      <c r="T67" s="6">
        <v>202212</v>
      </c>
      <c r="U67" s="6">
        <v>2022</v>
      </c>
      <c r="V67" s="5">
        <v>68386297</v>
      </c>
      <c r="W67" s="5">
        <v>27911709</v>
      </c>
      <c r="X67" s="5">
        <v>130000</v>
      </c>
      <c r="Y67" s="1"/>
      <c r="Z67" s="1"/>
    </row>
    <row r="68" spans="1:26" ht="16.5" customHeight="1">
      <c r="A68" s="2">
        <v>20431</v>
      </c>
      <c r="B68" s="2">
        <v>1148252</v>
      </c>
      <c r="C68" s="2">
        <v>1068184011</v>
      </c>
      <c r="D68" s="3">
        <v>1101111823289</v>
      </c>
      <c r="E68" s="4" t="s">
        <v>39200</v>
      </c>
      <c r="F68" s="4" t="s">
        <v>104</v>
      </c>
      <c r="G68" s="4" t="s">
        <v>62</v>
      </c>
      <c r="H68" s="4" t="s">
        <v>65</v>
      </c>
      <c r="I68" s="4" t="s">
        <v>39201</v>
      </c>
      <c r="J68" s="4" t="s">
        <v>593</v>
      </c>
      <c r="K68" s="2">
        <v>14</v>
      </c>
      <c r="L68" s="2" t="s">
        <v>26193</v>
      </c>
      <c r="M68" s="2" t="s">
        <v>1827</v>
      </c>
      <c r="N68" s="4" t="s">
        <v>39202</v>
      </c>
      <c r="O68" s="4" t="s">
        <v>39203</v>
      </c>
      <c r="P68" s="5" t="s">
        <v>1130</v>
      </c>
      <c r="Q68" s="5">
        <v>10</v>
      </c>
      <c r="R68" s="5">
        <v>19991207</v>
      </c>
      <c r="S68" s="6">
        <v>13</v>
      </c>
      <c r="T68" s="6">
        <v>202306</v>
      </c>
      <c r="U68" s="6">
        <v>2022</v>
      </c>
      <c r="V68" s="5">
        <v>2242922</v>
      </c>
      <c r="W68" s="5">
        <v>42767575</v>
      </c>
      <c r="X68" s="5">
        <v>13180007</v>
      </c>
      <c r="Y68" s="1"/>
      <c r="Z68" s="1"/>
    </row>
    <row r="69" spans="1:26" ht="16.5" customHeight="1">
      <c r="A69" s="2">
        <v>23205</v>
      </c>
      <c r="B69" s="2">
        <v>9329983</v>
      </c>
      <c r="C69" s="2">
        <v>3038801721</v>
      </c>
      <c r="D69" s="3">
        <v>1801111279199</v>
      </c>
      <c r="E69" s="4" t="s">
        <v>39204</v>
      </c>
      <c r="F69" s="4" t="s">
        <v>104</v>
      </c>
      <c r="G69" s="4" t="s">
        <v>62</v>
      </c>
      <c r="H69" s="4" t="s">
        <v>65</v>
      </c>
      <c r="I69" s="4" t="s">
        <v>39205</v>
      </c>
      <c r="J69" s="4" t="s">
        <v>1180</v>
      </c>
      <c r="K69" s="2">
        <v>53</v>
      </c>
      <c r="L69" s="2" t="s">
        <v>2924</v>
      </c>
      <c r="M69" s="2" t="s">
        <v>11675</v>
      </c>
      <c r="N69" s="4"/>
      <c r="O69" s="4" t="s">
        <v>39206</v>
      </c>
      <c r="P69" s="5" t="s">
        <v>47</v>
      </c>
      <c r="Q69" s="5">
        <v>10</v>
      </c>
      <c r="R69" s="5">
        <v>20200324</v>
      </c>
      <c r="S69" s="6">
        <v>14</v>
      </c>
      <c r="T69" s="6">
        <v>202211</v>
      </c>
      <c r="U69" s="6"/>
      <c r="V69" s="5"/>
      <c r="W69" s="5"/>
      <c r="X69" s="5"/>
      <c r="Y69" s="1"/>
      <c r="Z69" s="1"/>
    </row>
    <row r="70" spans="1:26" ht="16.5" customHeight="1">
      <c r="A70" s="2">
        <v>22525</v>
      </c>
      <c r="B70" s="2">
        <v>2636212</v>
      </c>
      <c r="C70" s="2">
        <v>1228189662</v>
      </c>
      <c r="D70" s="3">
        <v>1201110384735</v>
      </c>
      <c r="E70" s="4" t="s">
        <v>39207</v>
      </c>
      <c r="F70" s="4" t="s">
        <v>104</v>
      </c>
      <c r="G70" s="4" t="s">
        <v>62</v>
      </c>
      <c r="H70" s="4" t="s">
        <v>65</v>
      </c>
      <c r="I70" s="4" t="s">
        <v>39208</v>
      </c>
      <c r="J70" s="4" t="s">
        <v>171</v>
      </c>
      <c r="K70" s="2">
        <v>48</v>
      </c>
      <c r="L70" s="2" t="s">
        <v>3885</v>
      </c>
      <c r="M70" s="2" t="s">
        <v>5161</v>
      </c>
      <c r="N70" s="4" t="s">
        <v>39209</v>
      </c>
      <c r="O70" s="4" t="s">
        <v>39210</v>
      </c>
      <c r="P70" s="5" t="s">
        <v>60</v>
      </c>
      <c r="Q70" s="5">
        <v>10</v>
      </c>
      <c r="R70" s="5">
        <v>20050928</v>
      </c>
      <c r="S70" s="6">
        <v>14</v>
      </c>
      <c r="T70" s="6">
        <v>202212</v>
      </c>
      <c r="U70" s="6">
        <v>2022</v>
      </c>
      <c r="V70" s="5">
        <v>22288911</v>
      </c>
      <c r="W70" s="5">
        <v>46861876</v>
      </c>
      <c r="X70" s="5">
        <v>1074500</v>
      </c>
      <c r="Y70" s="1"/>
      <c r="Z70" s="1"/>
    </row>
    <row r="71" spans="1:26" ht="16.5" customHeight="1">
      <c r="A71" s="2">
        <v>22229</v>
      </c>
      <c r="B71" s="2">
        <v>8240141</v>
      </c>
      <c r="C71" s="2">
        <v>6808100799</v>
      </c>
      <c r="D71" s="3">
        <v>1244110196255</v>
      </c>
      <c r="E71" s="4" t="s">
        <v>32851</v>
      </c>
      <c r="F71" s="4" t="s">
        <v>104</v>
      </c>
      <c r="G71" s="4" t="s">
        <v>62</v>
      </c>
      <c r="H71" s="4" t="s">
        <v>65</v>
      </c>
      <c r="I71" s="4" t="s">
        <v>39211</v>
      </c>
      <c r="J71" s="4" t="s">
        <v>313</v>
      </c>
      <c r="K71" s="2">
        <v>46</v>
      </c>
      <c r="L71" s="2" t="s">
        <v>5478</v>
      </c>
      <c r="M71" s="2" t="s">
        <v>8173</v>
      </c>
      <c r="N71" s="4" t="s">
        <v>39212</v>
      </c>
      <c r="O71" s="4" t="s">
        <v>39213</v>
      </c>
      <c r="P71" s="5" t="s">
        <v>47</v>
      </c>
      <c r="Q71" s="5">
        <v>10</v>
      </c>
      <c r="R71" s="5">
        <v>20170706</v>
      </c>
      <c r="S71" s="6">
        <v>14</v>
      </c>
      <c r="T71" s="6">
        <v>202206</v>
      </c>
      <c r="U71" s="6">
        <v>2022</v>
      </c>
      <c r="V71" s="5">
        <v>12334644</v>
      </c>
      <c r="W71" s="5">
        <v>5162682</v>
      </c>
      <c r="X71" s="5">
        <v>1101000</v>
      </c>
      <c r="Y71" s="1"/>
      <c r="Z71" s="1"/>
    </row>
    <row r="72" spans="1:26" ht="16.5" customHeight="1">
      <c r="A72" s="2">
        <v>20108</v>
      </c>
      <c r="B72" s="2">
        <v>5868571</v>
      </c>
      <c r="C72" s="2">
        <v>6218612651</v>
      </c>
      <c r="D72" s="3">
        <v>1801110894758</v>
      </c>
      <c r="E72" s="4" t="s">
        <v>39214</v>
      </c>
      <c r="F72" s="4" t="s">
        <v>104</v>
      </c>
      <c r="G72" s="4" t="s">
        <v>62</v>
      </c>
      <c r="H72" s="4" t="s">
        <v>65</v>
      </c>
      <c r="I72" s="4" t="s">
        <v>39215</v>
      </c>
      <c r="J72" s="4" t="s">
        <v>72</v>
      </c>
      <c r="K72" s="2">
        <v>1</v>
      </c>
      <c r="L72" s="2" t="s">
        <v>39216</v>
      </c>
      <c r="M72" s="2" t="s">
        <v>39217</v>
      </c>
      <c r="N72" s="4" t="s">
        <v>39218</v>
      </c>
      <c r="O72" s="4" t="s">
        <v>39219</v>
      </c>
      <c r="P72" s="5" t="s">
        <v>60</v>
      </c>
      <c r="Q72" s="5">
        <v>10</v>
      </c>
      <c r="R72" s="5">
        <v>20140113</v>
      </c>
      <c r="S72" s="6">
        <v>14</v>
      </c>
      <c r="T72" s="6">
        <v>202212</v>
      </c>
      <c r="U72" s="6">
        <v>2022</v>
      </c>
      <c r="V72" s="5">
        <v>690751</v>
      </c>
      <c r="W72" s="5">
        <v>46786067</v>
      </c>
      <c r="X72" s="5">
        <v>150000</v>
      </c>
      <c r="Y72" s="1"/>
      <c r="Z72" s="1"/>
    </row>
    <row r="73" spans="1:26" ht="16.5" customHeight="1">
      <c r="A73" s="2">
        <v>23558</v>
      </c>
      <c r="B73" s="2">
        <v>2788241</v>
      </c>
      <c r="C73" s="2">
        <v>1148657392</v>
      </c>
      <c r="D73" s="3">
        <v>1101113623463</v>
      </c>
      <c r="E73" s="4" t="s">
        <v>39220</v>
      </c>
      <c r="F73" s="4" t="s">
        <v>104</v>
      </c>
      <c r="G73" s="4" t="s">
        <v>62</v>
      </c>
      <c r="H73" s="4" t="s">
        <v>65</v>
      </c>
      <c r="I73" s="4" t="s">
        <v>39221</v>
      </c>
      <c r="J73" s="4" t="s">
        <v>462</v>
      </c>
      <c r="K73" s="2">
        <v>56</v>
      </c>
      <c r="L73" s="2" t="s">
        <v>39222</v>
      </c>
      <c r="M73" s="2" t="s">
        <v>39223</v>
      </c>
      <c r="N73" s="4" t="s">
        <v>39224</v>
      </c>
      <c r="O73" s="4" t="s">
        <v>39225</v>
      </c>
      <c r="P73" s="5" t="s">
        <v>70</v>
      </c>
      <c r="Q73" s="5">
        <v>10</v>
      </c>
      <c r="R73" s="5">
        <v>20070220</v>
      </c>
      <c r="S73" s="6">
        <v>15</v>
      </c>
      <c r="T73" s="6">
        <v>202306</v>
      </c>
      <c r="U73" s="6">
        <v>2022</v>
      </c>
      <c r="V73" s="5">
        <v>31202076</v>
      </c>
      <c r="W73" s="5">
        <v>50341500</v>
      </c>
      <c r="X73" s="5">
        <v>10445978</v>
      </c>
      <c r="Y73" s="1"/>
      <c r="Z73" s="1"/>
    </row>
    <row r="74" spans="1:26" ht="16.5" customHeight="1">
      <c r="A74" s="2">
        <v>22188</v>
      </c>
      <c r="B74" s="2">
        <v>1546833</v>
      </c>
      <c r="C74" s="2">
        <v>6058161849</v>
      </c>
      <c r="D74" s="3">
        <v>1801110457522</v>
      </c>
      <c r="E74" s="4" t="s">
        <v>39226</v>
      </c>
      <c r="F74" s="4" t="s">
        <v>104</v>
      </c>
      <c r="G74" s="4" t="s">
        <v>62</v>
      </c>
      <c r="H74" s="4" t="s">
        <v>65</v>
      </c>
      <c r="I74" s="4" t="s">
        <v>39227</v>
      </c>
      <c r="J74" s="4" t="s">
        <v>313</v>
      </c>
      <c r="K74" s="2">
        <v>46</v>
      </c>
      <c r="L74" s="2" t="s">
        <v>39228</v>
      </c>
      <c r="M74" s="2" t="s">
        <v>39229</v>
      </c>
      <c r="N74" s="4" t="s">
        <v>39230</v>
      </c>
      <c r="O74" s="4" t="s">
        <v>39231</v>
      </c>
      <c r="P74" s="5" t="s">
        <v>47</v>
      </c>
      <c r="Q74" s="5">
        <v>10</v>
      </c>
      <c r="R74" s="5">
        <v>20030805</v>
      </c>
      <c r="S74" s="6">
        <v>15</v>
      </c>
      <c r="T74" s="6">
        <v>202305</v>
      </c>
      <c r="U74" s="6">
        <v>2022</v>
      </c>
      <c r="V74" s="5">
        <v>6444252</v>
      </c>
      <c r="W74" s="5">
        <v>2478290</v>
      </c>
      <c r="X74" s="5">
        <v>800000</v>
      </c>
      <c r="Y74" s="1"/>
      <c r="Z74" s="1"/>
    </row>
    <row r="75" spans="1:26" ht="16.5" customHeight="1">
      <c r="A75" s="2">
        <v>20817</v>
      </c>
      <c r="B75" s="2">
        <v>2229183</v>
      </c>
      <c r="C75" s="2">
        <v>1138187092</v>
      </c>
      <c r="D75" s="3">
        <v>1101112867319</v>
      </c>
      <c r="E75" s="4" t="s">
        <v>39232</v>
      </c>
      <c r="F75" s="4" t="s">
        <v>104</v>
      </c>
      <c r="G75" s="4" t="s">
        <v>62</v>
      </c>
      <c r="H75" s="4" t="s">
        <v>65</v>
      </c>
      <c r="I75" s="4" t="s">
        <v>39233</v>
      </c>
      <c r="J75" s="4" t="s">
        <v>2778</v>
      </c>
      <c r="K75" s="2">
        <v>25</v>
      </c>
      <c r="L75" s="2" t="s">
        <v>7576</v>
      </c>
      <c r="M75" s="2" t="s">
        <v>39234</v>
      </c>
      <c r="N75" s="4" t="s">
        <v>39235</v>
      </c>
      <c r="O75" s="4" t="s">
        <v>39236</v>
      </c>
      <c r="P75" s="5" t="s">
        <v>60</v>
      </c>
      <c r="Q75" s="5">
        <v>10</v>
      </c>
      <c r="R75" s="5">
        <v>20031004</v>
      </c>
      <c r="S75" s="6">
        <v>15</v>
      </c>
      <c r="T75" s="6">
        <v>202306</v>
      </c>
      <c r="U75" s="6">
        <v>2022</v>
      </c>
      <c r="V75" s="5">
        <v>341884</v>
      </c>
      <c r="W75" s="5">
        <v>28462276</v>
      </c>
      <c r="X75" s="5">
        <v>3603372</v>
      </c>
      <c r="Y75" s="1"/>
      <c r="Z75" s="1"/>
    </row>
    <row r="76" spans="1:26" ht="16.5" customHeight="1">
      <c r="A76" s="2">
        <v>20256</v>
      </c>
      <c r="B76" s="2">
        <v>1798462</v>
      </c>
      <c r="C76" s="2">
        <v>2148609977</v>
      </c>
      <c r="D76" s="3">
        <v>1101110126783</v>
      </c>
      <c r="E76" s="4" t="s">
        <v>39237</v>
      </c>
      <c r="F76" s="4" t="s">
        <v>104</v>
      </c>
      <c r="G76" s="4" t="s">
        <v>62</v>
      </c>
      <c r="H76" s="4" t="s">
        <v>52</v>
      </c>
      <c r="I76" s="4" t="s">
        <v>39238</v>
      </c>
      <c r="J76" s="4" t="s">
        <v>975</v>
      </c>
      <c r="K76" s="2">
        <v>5</v>
      </c>
      <c r="L76" s="2" t="s">
        <v>39239</v>
      </c>
      <c r="M76" s="2" t="s">
        <v>39240</v>
      </c>
      <c r="N76" s="4" t="s">
        <v>39241</v>
      </c>
      <c r="O76" s="4" t="s">
        <v>39242</v>
      </c>
      <c r="P76" s="5" t="s">
        <v>156</v>
      </c>
      <c r="Q76" s="5">
        <v>10</v>
      </c>
      <c r="R76" s="5">
        <v>19720224</v>
      </c>
      <c r="S76" s="6">
        <v>15</v>
      </c>
      <c r="T76" s="6">
        <v>202306</v>
      </c>
      <c r="U76" s="6">
        <v>2022</v>
      </c>
      <c r="V76" s="5">
        <v>42634395</v>
      </c>
      <c r="W76" s="5">
        <v>1932104799</v>
      </c>
      <c r="X76" s="5">
        <v>19557184</v>
      </c>
      <c r="Y76" s="1"/>
      <c r="Z76" s="1"/>
    </row>
    <row r="77" spans="1:26" ht="16.5" customHeight="1">
      <c r="A77" s="2">
        <v>23597</v>
      </c>
      <c r="B77" s="2">
        <v>3739647</v>
      </c>
      <c r="C77" s="2">
        <v>2208799807</v>
      </c>
      <c r="D77" s="3">
        <v>1101114353564</v>
      </c>
      <c r="E77" s="4" t="s">
        <v>39243</v>
      </c>
      <c r="F77" s="4" t="s">
        <v>104</v>
      </c>
      <c r="G77" s="4" t="s">
        <v>62</v>
      </c>
      <c r="H77" s="4" t="s">
        <v>65</v>
      </c>
      <c r="I77" s="4" t="s">
        <v>39015</v>
      </c>
      <c r="J77" s="4" t="s">
        <v>462</v>
      </c>
      <c r="K77" s="2">
        <v>56</v>
      </c>
      <c r="L77" s="2" t="s">
        <v>39244</v>
      </c>
      <c r="M77" s="2" t="s">
        <v>39245</v>
      </c>
      <c r="N77" s="4" t="s">
        <v>39246</v>
      </c>
      <c r="O77" s="4" t="s">
        <v>39247</v>
      </c>
      <c r="P77" s="5" t="s">
        <v>60</v>
      </c>
      <c r="Q77" s="5">
        <v>10</v>
      </c>
      <c r="R77" s="5">
        <v>20100519</v>
      </c>
      <c r="S77" s="6">
        <v>16</v>
      </c>
      <c r="T77" s="6">
        <v>202305</v>
      </c>
      <c r="U77" s="6">
        <v>2022</v>
      </c>
      <c r="V77" s="5">
        <v>3387385</v>
      </c>
      <c r="W77" s="5">
        <v>1629029</v>
      </c>
      <c r="X77" s="5">
        <v>3941769</v>
      </c>
      <c r="Y77" s="1"/>
      <c r="Z77" s="1"/>
    </row>
    <row r="78" spans="1:26" ht="16.5" customHeight="1">
      <c r="A78" s="2">
        <v>20934</v>
      </c>
      <c r="B78" s="2">
        <v>3266319</v>
      </c>
      <c r="C78" s="2">
        <v>1408134641</v>
      </c>
      <c r="D78" s="3">
        <v>1355110198834</v>
      </c>
      <c r="E78" s="4" t="s">
        <v>39248</v>
      </c>
      <c r="F78" s="4" t="s">
        <v>104</v>
      </c>
      <c r="G78" s="4" t="s">
        <v>62</v>
      </c>
      <c r="H78" s="4" t="s">
        <v>65</v>
      </c>
      <c r="I78" s="4" t="s">
        <v>39249</v>
      </c>
      <c r="J78" s="4" t="s">
        <v>1944</v>
      </c>
      <c r="K78" s="2">
        <v>26</v>
      </c>
      <c r="L78" s="2" t="s">
        <v>39250</v>
      </c>
      <c r="M78" s="2" t="s">
        <v>39251</v>
      </c>
      <c r="N78" s="4" t="s">
        <v>39252</v>
      </c>
      <c r="O78" s="4" t="s">
        <v>39253</v>
      </c>
      <c r="P78" s="5" t="s">
        <v>60</v>
      </c>
      <c r="Q78" s="5">
        <v>10</v>
      </c>
      <c r="R78" s="5">
        <v>20090316</v>
      </c>
      <c r="S78" s="6">
        <v>16</v>
      </c>
      <c r="T78" s="6">
        <v>202303</v>
      </c>
      <c r="U78" s="6">
        <v>2022</v>
      </c>
      <c r="V78" s="5">
        <v>16386969</v>
      </c>
      <c r="W78" s="5">
        <v>52233752</v>
      </c>
      <c r="X78" s="5">
        <v>1705000</v>
      </c>
      <c r="Y78" s="1"/>
      <c r="Z78" s="1"/>
    </row>
    <row r="79" spans="1:26" ht="16.5" customHeight="1">
      <c r="A79" s="2">
        <v>20799</v>
      </c>
      <c r="B79" s="2">
        <v>3221218</v>
      </c>
      <c r="C79" s="2">
        <v>1248676455</v>
      </c>
      <c r="D79" s="3">
        <v>1348110170499</v>
      </c>
      <c r="E79" s="4" t="s">
        <v>39254</v>
      </c>
      <c r="F79" s="4" t="s">
        <v>104</v>
      </c>
      <c r="G79" s="4" t="s">
        <v>62</v>
      </c>
      <c r="H79" s="4" t="s">
        <v>65</v>
      </c>
      <c r="I79" s="4" t="s">
        <v>39020</v>
      </c>
      <c r="J79" s="4" t="s">
        <v>2778</v>
      </c>
      <c r="K79" s="2">
        <v>25</v>
      </c>
      <c r="L79" s="2" t="s">
        <v>39255</v>
      </c>
      <c r="M79" s="2" t="s">
        <v>39256</v>
      </c>
      <c r="N79" s="4" t="s">
        <v>39257</v>
      </c>
      <c r="O79" s="4" t="s">
        <v>39258</v>
      </c>
      <c r="P79" s="5" t="s">
        <v>47</v>
      </c>
      <c r="Q79" s="5">
        <v>10</v>
      </c>
      <c r="R79" s="5">
        <v>20090225</v>
      </c>
      <c r="S79" s="6">
        <v>16</v>
      </c>
      <c r="T79" s="6">
        <v>202306</v>
      </c>
      <c r="U79" s="6">
        <v>2022</v>
      </c>
      <c r="V79" s="5">
        <v>4087066</v>
      </c>
      <c r="W79" s="5">
        <v>3627319</v>
      </c>
      <c r="X79" s="5">
        <v>698510</v>
      </c>
      <c r="Y79" s="1"/>
      <c r="Z79" s="1"/>
    </row>
    <row r="80" spans="1:26" ht="16.5" customHeight="1">
      <c r="A80" s="2">
        <v>23640</v>
      </c>
      <c r="B80" s="2">
        <v>1539809</v>
      </c>
      <c r="C80" s="2">
        <v>2128164135</v>
      </c>
      <c r="D80" s="3">
        <v>1101112806151</v>
      </c>
      <c r="E80" s="4" t="s">
        <v>39259</v>
      </c>
      <c r="F80" s="4" t="s">
        <v>104</v>
      </c>
      <c r="G80" s="4" t="s">
        <v>62</v>
      </c>
      <c r="H80" s="4" t="s">
        <v>65</v>
      </c>
      <c r="I80" s="4" t="s">
        <v>39260</v>
      </c>
      <c r="J80" s="4" t="s">
        <v>462</v>
      </c>
      <c r="K80" s="2">
        <v>56</v>
      </c>
      <c r="L80" s="2" t="s">
        <v>39261</v>
      </c>
      <c r="M80" s="2" t="s">
        <v>39262</v>
      </c>
      <c r="N80" s="4" t="s">
        <v>39263</v>
      </c>
      <c r="O80" s="4" t="s">
        <v>39264</v>
      </c>
      <c r="P80" s="5" t="s">
        <v>60</v>
      </c>
      <c r="Q80" s="5">
        <v>10</v>
      </c>
      <c r="R80" s="5">
        <v>20030701</v>
      </c>
      <c r="S80" s="6">
        <v>17</v>
      </c>
      <c r="T80" s="6">
        <v>202212</v>
      </c>
      <c r="U80" s="6">
        <v>2022</v>
      </c>
      <c r="V80" s="5">
        <v>5545895</v>
      </c>
      <c r="W80" s="5">
        <v>49758344</v>
      </c>
      <c r="X80" s="5">
        <v>250000</v>
      </c>
      <c r="Y80" s="1"/>
      <c r="Z80" s="1"/>
    </row>
    <row r="81" spans="1:26" ht="16.5" customHeight="1">
      <c r="A81" s="2">
        <v>22136</v>
      </c>
      <c r="B81" s="2">
        <v>1144415</v>
      </c>
      <c r="C81" s="2">
        <v>1188106982</v>
      </c>
      <c r="D81" s="3">
        <v>1101110200694</v>
      </c>
      <c r="E81" s="4" t="s">
        <v>39265</v>
      </c>
      <c r="F81" s="4" t="s">
        <v>104</v>
      </c>
      <c r="G81" s="4" t="s">
        <v>62</v>
      </c>
      <c r="H81" s="4" t="s">
        <v>65</v>
      </c>
      <c r="I81" s="4" t="s">
        <v>39266</v>
      </c>
      <c r="J81" s="4" t="s">
        <v>313</v>
      </c>
      <c r="K81" s="2">
        <v>46</v>
      </c>
      <c r="L81" s="2" t="s">
        <v>39267</v>
      </c>
      <c r="M81" s="2" t="s">
        <v>9055</v>
      </c>
      <c r="N81" s="4" t="s">
        <v>39268</v>
      </c>
      <c r="O81" s="4" t="s">
        <v>39269</v>
      </c>
      <c r="P81" s="5" t="s">
        <v>47</v>
      </c>
      <c r="Q81" s="5">
        <v>10</v>
      </c>
      <c r="R81" s="5">
        <v>19760818</v>
      </c>
      <c r="S81" s="6">
        <v>17</v>
      </c>
      <c r="T81" s="6">
        <v>202211</v>
      </c>
      <c r="U81" s="6">
        <v>2022</v>
      </c>
      <c r="V81" s="5">
        <v>5997364</v>
      </c>
      <c r="W81" s="5">
        <v>6206773</v>
      </c>
      <c r="X81" s="5">
        <v>400000</v>
      </c>
      <c r="Y81" s="1"/>
      <c r="Z81" s="1"/>
    </row>
    <row r="82" spans="1:26" ht="16.5" customHeight="1">
      <c r="A82" s="2">
        <v>20366</v>
      </c>
      <c r="B82" s="2">
        <v>1576165</v>
      </c>
      <c r="C82" s="2">
        <v>1288148640</v>
      </c>
      <c r="D82" s="3">
        <v>1159110028847</v>
      </c>
      <c r="E82" s="4" t="s">
        <v>39270</v>
      </c>
      <c r="F82" s="4" t="s">
        <v>104</v>
      </c>
      <c r="G82" s="4" t="s">
        <v>62</v>
      </c>
      <c r="H82" s="4" t="s">
        <v>65</v>
      </c>
      <c r="I82" s="4" t="s">
        <v>39271</v>
      </c>
      <c r="J82" s="4" t="s">
        <v>1481</v>
      </c>
      <c r="K82" s="2">
        <v>12</v>
      </c>
      <c r="L82" s="2" t="s">
        <v>39272</v>
      </c>
      <c r="M82" s="2" t="s">
        <v>39273</v>
      </c>
      <c r="N82" s="4" t="s">
        <v>39274</v>
      </c>
      <c r="O82" s="4" t="s">
        <v>39275</v>
      </c>
      <c r="P82" s="5" t="s">
        <v>60</v>
      </c>
      <c r="Q82" s="5">
        <v>10</v>
      </c>
      <c r="R82" s="5">
        <v>20000509</v>
      </c>
      <c r="S82" s="6">
        <v>17</v>
      </c>
      <c r="T82" s="6">
        <v>202212</v>
      </c>
      <c r="U82" s="6"/>
      <c r="V82" s="5"/>
      <c r="W82" s="5"/>
      <c r="X82" s="5"/>
      <c r="Y82" s="1"/>
      <c r="Z82" s="1"/>
    </row>
    <row r="83" spans="1:26" ht="16.5" customHeight="1">
      <c r="A83" s="2">
        <v>24573</v>
      </c>
      <c r="B83" s="2">
        <v>2913458</v>
      </c>
      <c r="C83" s="2">
        <v>5148163463</v>
      </c>
      <c r="D83" s="3">
        <v>1701110345977</v>
      </c>
      <c r="E83" s="4" t="s">
        <v>39276</v>
      </c>
      <c r="F83" s="4" t="s">
        <v>104</v>
      </c>
      <c r="G83" s="4" t="s">
        <v>62</v>
      </c>
      <c r="H83" s="4" t="s">
        <v>65</v>
      </c>
      <c r="I83" s="4" t="s">
        <v>39277</v>
      </c>
      <c r="J83" s="4" t="s">
        <v>363</v>
      </c>
      <c r="K83" s="2">
        <v>63</v>
      </c>
      <c r="L83" s="2" t="s">
        <v>39278</v>
      </c>
      <c r="M83" s="2" t="s">
        <v>39279</v>
      </c>
      <c r="N83" s="4" t="s">
        <v>39280</v>
      </c>
      <c r="O83" s="4" t="s">
        <v>39281</v>
      </c>
      <c r="P83" s="5" t="s">
        <v>47</v>
      </c>
      <c r="Q83" s="5">
        <v>10</v>
      </c>
      <c r="R83" s="5">
        <v>20071221</v>
      </c>
      <c r="S83" s="6">
        <v>18</v>
      </c>
      <c r="T83" s="6">
        <v>202305</v>
      </c>
      <c r="U83" s="6">
        <v>2022</v>
      </c>
      <c r="V83" s="5">
        <v>1089325</v>
      </c>
      <c r="W83" s="5">
        <v>768939</v>
      </c>
      <c r="X83" s="5">
        <v>200000</v>
      </c>
      <c r="Y83" s="1"/>
      <c r="Z83" s="1"/>
    </row>
    <row r="84" spans="1:26" ht="16.5" customHeight="1">
      <c r="A84" s="2">
        <v>23812</v>
      </c>
      <c r="B84" s="2">
        <v>5891950</v>
      </c>
      <c r="C84" s="2">
        <v>3148658536</v>
      </c>
      <c r="D84" s="3">
        <v>1601110368765</v>
      </c>
      <c r="E84" s="4" t="s">
        <v>39282</v>
      </c>
      <c r="F84" s="4" t="s">
        <v>104</v>
      </c>
      <c r="G84" s="4" t="s">
        <v>62</v>
      </c>
      <c r="H84" s="4" t="s">
        <v>65</v>
      </c>
      <c r="I84" s="4" t="s">
        <v>39283</v>
      </c>
      <c r="J84" s="4" t="s">
        <v>1449</v>
      </c>
      <c r="K84" s="2">
        <v>61</v>
      </c>
      <c r="L84" s="2" t="s">
        <v>39284</v>
      </c>
      <c r="M84" s="2" t="s">
        <v>39285</v>
      </c>
      <c r="N84" s="4" t="s">
        <v>39286</v>
      </c>
      <c r="O84" s="4" t="s">
        <v>39287</v>
      </c>
      <c r="P84" s="5" t="s">
        <v>47</v>
      </c>
      <c r="Q84" s="5">
        <v>10</v>
      </c>
      <c r="R84" s="5">
        <v>20140324</v>
      </c>
      <c r="S84" s="6">
        <v>18</v>
      </c>
      <c r="T84" s="6">
        <v>202305</v>
      </c>
      <c r="U84" s="6">
        <v>2022</v>
      </c>
      <c r="V84" s="5">
        <v>3537702</v>
      </c>
      <c r="W84" s="5">
        <v>1875667</v>
      </c>
      <c r="X84" s="5">
        <v>100000</v>
      </c>
      <c r="Y84" s="1"/>
      <c r="Z84" s="1"/>
    </row>
    <row r="85" spans="1:26" ht="16.5" customHeight="1">
      <c r="A85" s="2">
        <v>23694</v>
      </c>
      <c r="B85" s="2">
        <v>6806191</v>
      </c>
      <c r="C85" s="2">
        <v>5138190012</v>
      </c>
      <c r="D85" s="3">
        <v>1101116183464</v>
      </c>
      <c r="E85" s="4" t="s">
        <v>39288</v>
      </c>
      <c r="F85" s="4" t="s">
        <v>104</v>
      </c>
      <c r="G85" s="4" t="s">
        <v>62</v>
      </c>
      <c r="H85" s="4" t="s">
        <v>65</v>
      </c>
      <c r="I85" s="4" t="s">
        <v>39289</v>
      </c>
      <c r="J85" s="4" t="s">
        <v>581</v>
      </c>
      <c r="K85" s="2">
        <v>60</v>
      </c>
      <c r="L85" s="2" t="s">
        <v>39290</v>
      </c>
      <c r="M85" s="2" t="s">
        <v>39291</v>
      </c>
      <c r="N85" s="4" t="s">
        <v>39292</v>
      </c>
      <c r="O85" s="4" t="s">
        <v>39293</v>
      </c>
      <c r="P85" s="5" t="s">
        <v>47</v>
      </c>
      <c r="Q85" s="5">
        <v>10</v>
      </c>
      <c r="R85" s="5">
        <v>20160926</v>
      </c>
      <c r="S85" s="6">
        <v>18</v>
      </c>
      <c r="T85" s="6">
        <v>202211</v>
      </c>
      <c r="U85" s="6"/>
      <c r="V85" s="5"/>
      <c r="W85" s="5"/>
      <c r="X85" s="5"/>
      <c r="Y85" s="1"/>
      <c r="Z85" s="1"/>
    </row>
    <row r="86" spans="1:26" ht="16.5" customHeight="1">
      <c r="A86" s="2">
        <v>20740</v>
      </c>
      <c r="B86" s="2">
        <v>5881488</v>
      </c>
      <c r="C86" s="2">
        <v>1438117980</v>
      </c>
      <c r="D86" s="3">
        <v>1348140002018</v>
      </c>
      <c r="E86" s="4" t="s">
        <v>39294</v>
      </c>
      <c r="F86" s="4" t="s">
        <v>104</v>
      </c>
      <c r="G86" s="4" t="s">
        <v>62</v>
      </c>
      <c r="H86" s="4" t="s">
        <v>65</v>
      </c>
      <c r="I86" s="4" t="s">
        <v>39295</v>
      </c>
      <c r="J86" s="4" t="s">
        <v>1001</v>
      </c>
      <c r="K86" s="2">
        <v>24</v>
      </c>
      <c r="L86" s="2" t="s">
        <v>39296</v>
      </c>
      <c r="M86" s="2" t="s">
        <v>39297</v>
      </c>
      <c r="N86" s="4" t="s">
        <v>39298</v>
      </c>
      <c r="O86" s="4" t="s">
        <v>39299</v>
      </c>
      <c r="P86" s="5" t="s">
        <v>47</v>
      </c>
      <c r="Q86" s="5">
        <v>10</v>
      </c>
      <c r="R86" s="5">
        <v>20140102</v>
      </c>
      <c r="S86" s="6">
        <v>18</v>
      </c>
      <c r="T86" s="6">
        <v>202205</v>
      </c>
      <c r="U86" s="6">
        <v>2022</v>
      </c>
      <c r="V86" s="5">
        <v>3008561</v>
      </c>
      <c r="W86" s="5">
        <v>4674364</v>
      </c>
      <c r="X86" s="5">
        <v>618700</v>
      </c>
      <c r="Y86" s="1"/>
      <c r="Z86" s="1"/>
    </row>
    <row r="87" spans="1:26" ht="16.5" customHeight="1">
      <c r="A87" s="2">
        <v>24391</v>
      </c>
      <c r="B87" s="2">
        <v>8892212</v>
      </c>
      <c r="C87" s="2">
        <v>2848601260</v>
      </c>
      <c r="D87" s="3">
        <v>1801111204261</v>
      </c>
      <c r="E87" s="4" t="s">
        <v>39300</v>
      </c>
      <c r="F87" s="4" t="s">
        <v>104</v>
      </c>
      <c r="G87" s="4" t="s">
        <v>62</v>
      </c>
      <c r="H87" s="4" t="s">
        <v>65</v>
      </c>
      <c r="I87" s="4" t="s">
        <v>39301</v>
      </c>
      <c r="J87" s="4" t="s">
        <v>363</v>
      </c>
      <c r="K87" s="2">
        <v>63</v>
      </c>
      <c r="L87" s="2" t="s">
        <v>39302</v>
      </c>
      <c r="M87" s="2" t="s">
        <v>4942</v>
      </c>
      <c r="N87" s="4" t="s">
        <v>39303</v>
      </c>
      <c r="O87" s="4" t="s">
        <v>39304</v>
      </c>
      <c r="P87" s="5" t="s">
        <v>60</v>
      </c>
      <c r="Q87" s="5">
        <v>10</v>
      </c>
      <c r="R87" s="5">
        <v>20190305</v>
      </c>
      <c r="S87" s="6">
        <v>19</v>
      </c>
      <c r="T87" s="6">
        <v>202212</v>
      </c>
      <c r="U87" s="6">
        <v>2022</v>
      </c>
      <c r="V87" s="5">
        <v>620275</v>
      </c>
      <c r="W87" s="5">
        <v>5717146</v>
      </c>
      <c r="X87" s="5">
        <v>566330</v>
      </c>
      <c r="Y87" s="1"/>
      <c r="Z87" s="1"/>
    </row>
    <row r="88" spans="1:26" ht="16.5" customHeight="1">
      <c r="A88" s="2">
        <v>22451</v>
      </c>
      <c r="B88" s="2">
        <v>1460950</v>
      </c>
      <c r="C88" s="2">
        <v>6078124461</v>
      </c>
      <c r="D88" s="3">
        <v>1801110040583</v>
      </c>
      <c r="E88" s="4" t="s">
        <v>32993</v>
      </c>
      <c r="F88" s="4" t="s">
        <v>104</v>
      </c>
      <c r="G88" s="4" t="s">
        <v>62</v>
      </c>
      <c r="H88" s="4" t="s">
        <v>52</v>
      </c>
      <c r="I88" s="4" t="s">
        <v>39305</v>
      </c>
      <c r="J88" s="4" t="s">
        <v>171</v>
      </c>
      <c r="K88" s="2">
        <v>48</v>
      </c>
      <c r="L88" s="2" t="s">
        <v>32994</v>
      </c>
      <c r="M88" s="2" t="s">
        <v>17276</v>
      </c>
      <c r="N88" s="4" t="s">
        <v>33017</v>
      </c>
      <c r="O88" s="4" t="s">
        <v>39306</v>
      </c>
      <c r="P88" s="5" t="s">
        <v>60</v>
      </c>
      <c r="Q88" s="5">
        <v>10</v>
      </c>
      <c r="R88" s="5">
        <v>19810820</v>
      </c>
      <c r="S88" s="6">
        <v>19</v>
      </c>
      <c r="T88" s="6">
        <v>202212</v>
      </c>
      <c r="U88" s="6">
        <v>2022</v>
      </c>
      <c r="V88" s="5">
        <v>345192384</v>
      </c>
      <c r="W88" s="5">
        <v>86362084</v>
      </c>
      <c r="X88" s="5">
        <v>500000</v>
      </c>
      <c r="Y88" s="1"/>
      <c r="Z88" s="1"/>
    </row>
    <row r="89" spans="1:26" ht="16.5" customHeight="1">
      <c r="A89" s="2">
        <v>21189</v>
      </c>
      <c r="B89" s="2">
        <v>2519001</v>
      </c>
      <c r="C89" s="2">
        <v>1338124034</v>
      </c>
      <c r="D89" s="3">
        <v>1243110035801</v>
      </c>
      <c r="E89" s="4" t="s">
        <v>39307</v>
      </c>
      <c r="F89" s="4" t="s">
        <v>104</v>
      </c>
      <c r="G89" s="4" t="s">
        <v>62</v>
      </c>
      <c r="H89" s="4" t="s">
        <v>65</v>
      </c>
      <c r="I89" s="4" t="s">
        <v>39308</v>
      </c>
      <c r="J89" s="4" t="s">
        <v>1011</v>
      </c>
      <c r="K89" s="2">
        <v>35</v>
      </c>
      <c r="L89" s="2" t="s">
        <v>39309</v>
      </c>
      <c r="M89" s="2" t="s">
        <v>39310</v>
      </c>
      <c r="N89" s="4" t="s">
        <v>39311</v>
      </c>
      <c r="O89" s="4" t="s">
        <v>39312</v>
      </c>
      <c r="P89" s="5" t="s">
        <v>1130</v>
      </c>
      <c r="Q89" s="5">
        <v>10</v>
      </c>
      <c r="R89" s="5">
        <v>19920618</v>
      </c>
      <c r="S89" s="6">
        <v>19</v>
      </c>
      <c r="T89" s="6">
        <v>202306</v>
      </c>
      <c r="U89" s="6">
        <v>2022</v>
      </c>
      <c r="V89" s="5">
        <v>12948838</v>
      </c>
      <c r="W89" s="5">
        <v>54073024</v>
      </c>
      <c r="X89" s="5">
        <v>21604334</v>
      </c>
      <c r="Y89" s="1"/>
      <c r="Z89" s="1"/>
    </row>
    <row r="90" spans="1:26" ht="16.5" customHeight="1">
      <c r="A90" s="2">
        <v>20979</v>
      </c>
      <c r="B90" s="2">
        <v>1345812</v>
      </c>
      <c r="C90" s="2">
        <v>2208163122</v>
      </c>
      <c r="D90" s="3">
        <v>1101111717432</v>
      </c>
      <c r="E90" s="4" t="s">
        <v>39313</v>
      </c>
      <c r="F90" s="4" t="s">
        <v>104</v>
      </c>
      <c r="G90" s="4" t="s">
        <v>62</v>
      </c>
      <c r="H90" s="4" t="s">
        <v>65</v>
      </c>
      <c r="I90" s="4" t="s">
        <v>39314</v>
      </c>
      <c r="J90" s="4" t="s">
        <v>1921</v>
      </c>
      <c r="K90" s="2">
        <v>28</v>
      </c>
      <c r="L90" s="2" t="s">
        <v>39315</v>
      </c>
      <c r="M90" s="2" t="s">
        <v>39316</v>
      </c>
      <c r="N90" s="4" t="s">
        <v>39317</v>
      </c>
      <c r="O90" s="4" t="s">
        <v>39318</v>
      </c>
      <c r="P90" s="5" t="s">
        <v>60</v>
      </c>
      <c r="Q90" s="5">
        <v>10</v>
      </c>
      <c r="R90" s="5">
        <v>19990619</v>
      </c>
      <c r="S90" s="6">
        <v>19</v>
      </c>
      <c r="T90" s="6">
        <v>202304</v>
      </c>
      <c r="U90" s="6">
        <v>2022</v>
      </c>
      <c r="V90" s="5">
        <v>1573436</v>
      </c>
      <c r="W90" s="5">
        <v>8793224</v>
      </c>
      <c r="X90" s="5">
        <v>14125335</v>
      </c>
      <c r="Y90" s="1"/>
      <c r="Z90" s="1"/>
    </row>
    <row r="91" spans="1:26" ht="16.5" customHeight="1">
      <c r="A91" s="2">
        <v>20661</v>
      </c>
      <c r="B91" s="2">
        <v>6514735</v>
      </c>
      <c r="C91" s="2">
        <v>5888600125</v>
      </c>
      <c r="D91" s="3">
        <v>2149110046170</v>
      </c>
      <c r="E91" s="4" t="s">
        <v>39319</v>
      </c>
      <c r="F91" s="4" t="s">
        <v>104</v>
      </c>
      <c r="G91" s="4" t="s">
        <v>62</v>
      </c>
      <c r="H91" s="4" t="s">
        <v>52</v>
      </c>
      <c r="I91" s="4" t="s">
        <v>39320</v>
      </c>
      <c r="J91" s="4" t="s">
        <v>1654</v>
      </c>
      <c r="K91" s="2">
        <v>22</v>
      </c>
      <c r="L91" s="2" t="s">
        <v>7498</v>
      </c>
      <c r="M91" s="2" t="s">
        <v>6771</v>
      </c>
      <c r="N91" s="4" t="s">
        <v>39321</v>
      </c>
      <c r="O91" s="4" t="s">
        <v>39322</v>
      </c>
      <c r="P91" s="5" t="s">
        <v>60</v>
      </c>
      <c r="Q91" s="5">
        <v>10</v>
      </c>
      <c r="R91" s="5">
        <v>20150803</v>
      </c>
      <c r="S91" s="6">
        <v>19</v>
      </c>
      <c r="T91" s="6">
        <v>202212</v>
      </c>
      <c r="U91" s="6">
        <v>2022</v>
      </c>
      <c r="V91" s="5">
        <v>117346802</v>
      </c>
      <c r="W91" s="5">
        <v>32536885</v>
      </c>
      <c r="X91" s="5">
        <v>11562500</v>
      </c>
      <c r="Y91" s="1"/>
      <c r="Z91" s="1"/>
    </row>
    <row r="92" spans="1:26" ht="16.5" customHeight="1">
      <c r="A92" s="2">
        <v>23329</v>
      </c>
      <c r="B92" s="2">
        <v>11051225</v>
      </c>
      <c r="C92" s="2">
        <v>4758801439</v>
      </c>
      <c r="D92" s="3">
        <v>2001110570486</v>
      </c>
      <c r="E92" s="4" t="s">
        <v>39323</v>
      </c>
      <c r="F92" s="4" t="s">
        <v>104</v>
      </c>
      <c r="G92" s="4" t="s">
        <v>62</v>
      </c>
      <c r="H92" s="4" t="s">
        <v>65</v>
      </c>
      <c r="I92" s="4" t="s">
        <v>39324</v>
      </c>
      <c r="J92" s="4" t="s">
        <v>605</v>
      </c>
      <c r="K92" s="2">
        <v>55</v>
      </c>
      <c r="L92" s="2" t="s">
        <v>39325</v>
      </c>
      <c r="M92" s="2"/>
      <c r="N92" s="4"/>
      <c r="O92" s="4" t="s">
        <v>39326</v>
      </c>
      <c r="P92" s="5" t="s">
        <v>47</v>
      </c>
      <c r="Q92" s="5">
        <v>10</v>
      </c>
      <c r="R92" s="5">
        <v>20190808</v>
      </c>
      <c r="S92" s="6">
        <v>20</v>
      </c>
      <c r="T92" s="6">
        <v>202211</v>
      </c>
      <c r="U92" s="6"/>
      <c r="V92" s="5"/>
      <c r="W92" s="5"/>
      <c r="X92" s="5"/>
      <c r="Y92" s="1"/>
      <c r="Z92" s="1"/>
    </row>
    <row r="93" spans="1:26" ht="16.5" customHeight="1">
      <c r="A93" s="2">
        <v>23161</v>
      </c>
      <c r="B93" s="2">
        <v>1521293</v>
      </c>
      <c r="C93" s="2">
        <v>1218119028</v>
      </c>
      <c r="D93" s="3">
        <v>1201110094582</v>
      </c>
      <c r="E93" s="4" t="s">
        <v>39327</v>
      </c>
      <c r="F93" s="4" t="s">
        <v>104</v>
      </c>
      <c r="G93" s="4" t="s">
        <v>62</v>
      </c>
      <c r="H93" s="4" t="s">
        <v>65</v>
      </c>
      <c r="I93" s="4" t="s">
        <v>39328</v>
      </c>
      <c r="J93" s="4" t="s">
        <v>9122</v>
      </c>
      <c r="K93" s="2">
        <v>51</v>
      </c>
      <c r="L93" s="2" t="s">
        <v>5984</v>
      </c>
      <c r="M93" s="2" t="s">
        <v>39329</v>
      </c>
      <c r="N93" s="4" t="s">
        <v>39330</v>
      </c>
      <c r="O93" s="4" t="s">
        <v>39331</v>
      </c>
      <c r="P93" s="5" t="s">
        <v>60</v>
      </c>
      <c r="Q93" s="5">
        <v>10</v>
      </c>
      <c r="R93" s="5">
        <v>19940323</v>
      </c>
      <c r="S93" s="6">
        <v>20</v>
      </c>
      <c r="T93" s="6">
        <v>202303</v>
      </c>
      <c r="U93" s="6">
        <v>2022</v>
      </c>
      <c r="V93" s="5">
        <v>16287375</v>
      </c>
      <c r="W93" s="5">
        <v>26291607</v>
      </c>
      <c r="X93" s="5">
        <v>1500000</v>
      </c>
      <c r="Y93" s="1"/>
      <c r="Z93" s="1"/>
    </row>
    <row r="94" spans="1:26" ht="16.5" customHeight="1">
      <c r="A94" s="2">
        <v>22181</v>
      </c>
      <c r="B94" s="2">
        <v>1800715</v>
      </c>
      <c r="C94" s="2">
        <v>6048132036</v>
      </c>
      <c r="D94" s="3">
        <v>1801110209030</v>
      </c>
      <c r="E94" s="4" t="s">
        <v>39332</v>
      </c>
      <c r="F94" s="4" t="s">
        <v>104</v>
      </c>
      <c r="G94" s="4" t="s">
        <v>62</v>
      </c>
      <c r="H94" s="4" t="s">
        <v>65</v>
      </c>
      <c r="I94" s="4" t="s">
        <v>39333</v>
      </c>
      <c r="J94" s="4" t="s">
        <v>313</v>
      </c>
      <c r="K94" s="2">
        <v>46</v>
      </c>
      <c r="L94" s="2" t="s">
        <v>13286</v>
      </c>
      <c r="M94" s="2" t="s">
        <v>39334</v>
      </c>
      <c r="N94" s="4" t="s">
        <v>39335</v>
      </c>
      <c r="O94" s="4" t="s">
        <v>39336</v>
      </c>
      <c r="P94" s="5" t="s">
        <v>60</v>
      </c>
      <c r="Q94" s="5">
        <v>10</v>
      </c>
      <c r="R94" s="5">
        <v>19960625</v>
      </c>
      <c r="S94" s="6">
        <v>20</v>
      </c>
      <c r="T94" s="6">
        <v>202212</v>
      </c>
      <c r="U94" s="6">
        <v>2022</v>
      </c>
      <c r="V94" s="5">
        <v>60507485</v>
      </c>
      <c r="W94" s="5">
        <v>28935461</v>
      </c>
      <c r="X94" s="5">
        <v>1400000</v>
      </c>
      <c r="Y94" s="1"/>
      <c r="Z94" s="1"/>
    </row>
    <row r="95" spans="1:26" ht="16.5" customHeight="1">
      <c r="A95" s="2">
        <v>22079</v>
      </c>
      <c r="B95" s="2">
        <v>2241270</v>
      </c>
      <c r="C95" s="2">
        <v>1298157900</v>
      </c>
      <c r="D95" s="3">
        <v>1311110088425</v>
      </c>
      <c r="E95" s="4" t="s">
        <v>39337</v>
      </c>
      <c r="F95" s="4" t="s">
        <v>104</v>
      </c>
      <c r="G95" s="4" t="s">
        <v>62</v>
      </c>
      <c r="H95" s="4" t="s">
        <v>65</v>
      </c>
      <c r="I95" s="4" t="s">
        <v>39124</v>
      </c>
      <c r="J95" s="4" t="s">
        <v>313</v>
      </c>
      <c r="K95" s="2">
        <v>46</v>
      </c>
      <c r="L95" s="2" t="s">
        <v>39338</v>
      </c>
      <c r="M95" s="2" t="s">
        <v>39339</v>
      </c>
      <c r="N95" s="4" t="s">
        <v>39340</v>
      </c>
      <c r="O95" s="4" t="s">
        <v>39341</v>
      </c>
      <c r="P95" s="5" t="s">
        <v>60</v>
      </c>
      <c r="Q95" s="5">
        <v>10</v>
      </c>
      <c r="R95" s="5">
        <v>20021230</v>
      </c>
      <c r="S95" s="6">
        <v>20</v>
      </c>
      <c r="T95" s="6">
        <v>202212</v>
      </c>
      <c r="U95" s="6">
        <v>2022</v>
      </c>
      <c r="V95" s="5">
        <v>14790636</v>
      </c>
      <c r="W95" s="5">
        <v>10658123</v>
      </c>
      <c r="X95" s="5">
        <v>800000</v>
      </c>
      <c r="Y95" s="1"/>
      <c r="Z95" s="1"/>
    </row>
    <row r="96" spans="1:26" ht="16.5" customHeight="1">
      <c r="A96" s="2">
        <v>21818</v>
      </c>
      <c r="B96" s="2">
        <v>1337200</v>
      </c>
      <c r="C96" s="2">
        <v>1348144203</v>
      </c>
      <c r="D96" s="3">
        <v>1350110088944</v>
      </c>
      <c r="E96" s="4" t="s">
        <v>39342</v>
      </c>
      <c r="F96" s="4" t="s">
        <v>104</v>
      </c>
      <c r="G96" s="4" t="s">
        <v>62</v>
      </c>
      <c r="H96" s="4" t="s">
        <v>65</v>
      </c>
      <c r="I96" s="4" t="s">
        <v>39343</v>
      </c>
      <c r="J96" s="4" t="s">
        <v>2919</v>
      </c>
      <c r="K96" s="2">
        <v>41</v>
      </c>
      <c r="L96" s="2" t="s">
        <v>10054</v>
      </c>
      <c r="M96" s="2" t="s">
        <v>39344</v>
      </c>
      <c r="N96" s="4" t="s">
        <v>39345</v>
      </c>
      <c r="O96" s="4" t="s">
        <v>39346</v>
      </c>
      <c r="P96" s="5" t="s">
        <v>60</v>
      </c>
      <c r="Q96" s="5">
        <v>10</v>
      </c>
      <c r="R96" s="5">
        <v>19990601</v>
      </c>
      <c r="S96" s="6">
        <v>20</v>
      </c>
      <c r="T96" s="6">
        <v>202212</v>
      </c>
      <c r="U96" s="6">
        <v>2022</v>
      </c>
      <c r="V96" s="5">
        <v>6243568</v>
      </c>
      <c r="W96" s="5">
        <v>19906756</v>
      </c>
      <c r="X96" s="5">
        <v>835070</v>
      </c>
      <c r="Y96" s="1"/>
      <c r="Z96" s="1"/>
    </row>
    <row r="97" spans="1:26" ht="16.5" customHeight="1">
      <c r="A97" s="2">
        <v>21780</v>
      </c>
      <c r="B97" s="2">
        <v>2947757</v>
      </c>
      <c r="C97" s="2">
        <v>6158161225</v>
      </c>
      <c r="D97" s="3">
        <v>1955110105738</v>
      </c>
      <c r="E97" s="4" t="s">
        <v>39347</v>
      </c>
      <c r="F97" s="4" t="s">
        <v>104</v>
      </c>
      <c r="G97" s="4" t="s">
        <v>62</v>
      </c>
      <c r="H97" s="4" t="s">
        <v>65</v>
      </c>
      <c r="I97" s="4" t="s">
        <v>38961</v>
      </c>
      <c r="J97" s="4" t="s">
        <v>2407</v>
      </c>
      <c r="K97" s="2">
        <v>39</v>
      </c>
      <c r="L97" s="2" t="s">
        <v>39348</v>
      </c>
      <c r="M97" s="2" t="s">
        <v>39349</v>
      </c>
      <c r="N97" s="4" t="s">
        <v>39350</v>
      </c>
      <c r="O97" s="4" t="s">
        <v>39351</v>
      </c>
      <c r="P97" s="5" t="s">
        <v>60</v>
      </c>
      <c r="Q97" s="5">
        <v>10</v>
      </c>
      <c r="R97" s="5">
        <v>20080205</v>
      </c>
      <c r="S97" s="6">
        <v>20</v>
      </c>
      <c r="T97" s="6">
        <v>202212</v>
      </c>
      <c r="U97" s="6">
        <v>2022</v>
      </c>
      <c r="V97" s="5">
        <v>15137284</v>
      </c>
      <c r="W97" s="5">
        <v>19686325</v>
      </c>
      <c r="X97" s="5">
        <v>200000</v>
      </c>
      <c r="Y97" s="1"/>
      <c r="Z97" s="1"/>
    </row>
    <row r="98" spans="1:26" ht="16.5" customHeight="1">
      <c r="A98" s="2">
        <v>21532</v>
      </c>
      <c r="B98" s="2">
        <v>8083905</v>
      </c>
      <c r="C98" s="2">
        <v>3908600552</v>
      </c>
      <c r="D98" s="3">
        <v>1355110306221</v>
      </c>
      <c r="E98" s="4" t="s">
        <v>39352</v>
      </c>
      <c r="F98" s="4" t="s">
        <v>104</v>
      </c>
      <c r="G98" s="4" t="s">
        <v>62</v>
      </c>
      <c r="H98" s="4" t="s">
        <v>65</v>
      </c>
      <c r="I98" s="4" t="s">
        <v>38905</v>
      </c>
      <c r="J98" s="4" t="s">
        <v>1033</v>
      </c>
      <c r="K98" s="2">
        <v>38</v>
      </c>
      <c r="L98" s="2" t="s">
        <v>15855</v>
      </c>
      <c r="M98" s="2" t="s">
        <v>39353</v>
      </c>
      <c r="N98" s="4" t="s">
        <v>39354</v>
      </c>
      <c r="O98" s="4" t="s">
        <v>39355</v>
      </c>
      <c r="P98" s="5" t="s">
        <v>47</v>
      </c>
      <c r="Q98" s="5">
        <v>10</v>
      </c>
      <c r="R98" s="5">
        <v>20170113</v>
      </c>
      <c r="S98" s="6">
        <v>20</v>
      </c>
      <c r="T98" s="6">
        <v>202305</v>
      </c>
      <c r="U98" s="6">
        <v>2022</v>
      </c>
      <c r="V98" s="5">
        <v>13404376</v>
      </c>
      <c r="W98" s="5">
        <v>11732566</v>
      </c>
      <c r="X98" s="5">
        <v>50000</v>
      </c>
      <c r="Y98" s="1"/>
      <c r="Z98" s="1"/>
    </row>
    <row r="99" spans="1:26" ht="16.5" customHeight="1">
      <c r="A99" s="2">
        <v>20936</v>
      </c>
      <c r="B99" s="2">
        <v>1621365</v>
      </c>
      <c r="C99" s="2">
        <v>6098128013</v>
      </c>
      <c r="D99" s="3">
        <v>1942110025454</v>
      </c>
      <c r="E99" s="4" t="s">
        <v>2800</v>
      </c>
      <c r="F99" s="4" t="s">
        <v>104</v>
      </c>
      <c r="G99" s="4" t="s">
        <v>62</v>
      </c>
      <c r="H99" s="4" t="s">
        <v>65</v>
      </c>
      <c r="I99" s="4" t="s">
        <v>39177</v>
      </c>
      <c r="J99" s="4" t="s">
        <v>1944</v>
      </c>
      <c r="K99" s="2">
        <v>26</v>
      </c>
      <c r="L99" s="2" t="s">
        <v>32908</v>
      </c>
      <c r="M99" s="2" t="s">
        <v>39356</v>
      </c>
      <c r="N99" s="4" t="s">
        <v>39357</v>
      </c>
      <c r="O99" s="4" t="s">
        <v>39358</v>
      </c>
      <c r="P99" s="5" t="s">
        <v>60</v>
      </c>
      <c r="Q99" s="5">
        <v>10</v>
      </c>
      <c r="R99" s="5">
        <v>19970304</v>
      </c>
      <c r="S99" s="6">
        <v>20</v>
      </c>
      <c r="T99" s="6">
        <v>202304</v>
      </c>
      <c r="U99" s="6">
        <v>2022</v>
      </c>
      <c r="V99" s="5">
        <v>21029949</v>
      </c>
      <c r="W99" s="5">
        <v>9562246</v>
      </c>
      <c r="X99" s="5">
        <v>764640</v>
      </c>
      <c r="Y99" s="1"/>
      <c r="Z99" s="1"/>
    </row>
    <row r="100" spans="1:26" ht="16.5" customHeight="1">
      <c r="A100" s="2">
        <v>20544</v>
      </c>
      <c r="B100" s="2">
        <v>1713684</v>
      </c>
      <c r="C100" s="2">
        <v>3088104078</v>
      </c>
      <c r="D100" s="3">
        <v>1613110002897</v>
      </c>
      <c r="E100" s="4" t="s">
        <v>39359</v>
      </c>
      <c r="F100" s="4" t="s">
        <v>104</v>
      </c>
      <c r="G100" s="4" t="s">
        <v>62</v>
      </c>
      <c r="H100" s="4" t="s">
        <v>65</v>
      </c>
      <c r="I100" s="4" t="s">
        <v>39360</v>
      </c>
      <c r="J100" s="4" t="s">
        <v>1045</v>
      </c>
      <c r="K100" s="2">
        <v>17</v>
      </c>
      <c r="L100" s="2" t="s">
        <v>16174</v>
      </c>
      <c r="M100" s="2" t="s">
        <v>39361</v>
      </c>
      <c r="N100" s="4" t="s">
        <v>39362</v>
      </c>
      <c r="O100" s="4" t="s">
        <v>39363</v>
      </c>
      <c r="P100" s="5" t="s">
        <v>60</v>
      </c>
      <c r="Q100" s="5">
        <v>10</v>
      </c>
      <c r="R100" s="5">
        <v>19920714</v>
      </c>
      <c r="S100" s="6">
        <v>20</v>
      </c>
      <c r="T100" s="6">
        <v>202212</v>
      </c>
      <c r="U100" s="6">
        <v>2022</v>
      </c>
      <c r="V100" s="5">
        <v>96746699</v>
      </c>
      <c r="W100" s="5">
        <v>58491772</v>
      </c>
      <c r="X100" s="5">
        <v>2000000</v>
      </c>
      <c r="Y100" s="1"/>
      <c r="Z100" s="1"/>
    </row>
    <row r="101" spans="1:26" ht="16.5" customHeight="1">
      <c r="A101" s="2">
        <v>20438</v>
      </c>
      <c r="B101" s="2">
        <v>1937895</v>
      </c>
      <c r="C101" s="2">
        <v>2118700542</v>
      </c>
      <c r="D101" s="3">
        <v>1101112327230</v>
      </c>
      <c r="E101" s="4" t="s">
        <v>32996</v>
      </c>
      <c r="F101" s="4" t="s">
        <v>104</v>
      </c>
      <c r="G101" s="4" t="s">
        <v>62</v>
      </c>
      <c r="H101" s="4" t="s">
        <v>65</v>
      </c>
      <c r="I101" s="4" t="s">
        <v>39364</v>
      </c>
      <c r="J101" s="4" t="s">
        <v>593</v>
      </c>
      <c r="K101" s="2">
        <v>14</v>
      </c>
      <c r="L101" s="2" t="s">
        <v>32997</v>
      </c>
      <c r="M101" s="2" t="s">
        <v>39365</v>
      </c>
      <c r="N101" s="4" t="s">
        <v>39366</v>
      </c>
      <c r="O101" s="4" t="s">
        <v>39367</v>
      </c>
      <c r="P101" s="5" t="s">
        <v>60</v>
      </c>
      <c r="Q101" s="5">
        <v>10</v>
      </c>
      <c r="R101" s="5">
        <v>20010906</v>
      </c>
      <c r="S101" s="6">
        <v>20</v>
      </c>
      <c r="T101" s="6">
        <v>202212</v>
      </c>
      <c r="U101" s="6">
        <v>2022</v>
      </c>
      <c r="V101" s="5">
        <v>10546553</v>
      </c>
      <c r="W101" s="5">
        <v>16288695</v>
      </c>
      <c r="X101" s="5">
        <v>1056670</v>
      </c>
      <c r="Y101" s="1"/>
      <c r="Z101" s="1"/>
    </row>
    <row r="102" spans="1:26" ht="16.5" customHeight="1">
      <c r="A102" s="2">
        <v>20300</v>
      </c>
      <c r="B102" s="2">
        <v>1611860</v>
      </c>
      <c r="C102" s="2">
        <v>1248163542</v>
      </c>
      <c r="D102" s="3">
        <v>1348110042797</v>
      </c>
      <c r="E102" s="4" t="s">
        <v>39368</v>
      </c>
      <c r="F102" s="4" t="s">
        <v>104</v>
      </c>
      <c r="G102" s="4" t="s">
        <v>62</v>
      </c>
      <c r="H102" s="4" t="s">
        <v>65</v>
      </c>
      <c r="I102" s="4" t="s">
        <v>39369</v>
      </c>
      <c r="J102" s="4" t="s">
        <v>1041</v>
      </c>
      <c r="K102" s="2">
        <v>8</v>
      </c>
      <c r="L102" s="2" t="s">
        <v>19900</v>
      </c>
      <c r="M102" s="2" t="s">
        <v>1387</v>
      </c>
      <c r="N102" s="4" t="s">
        <v>39370</v>
      </c>
      <c r="O102" s="4" t="s">
        <v>39371</v>
      </c>
      <c r="P102" s="5" t="s">
        <v>60</v>
      </c>
      <c r="Q102" s="5">
        <v>10</v>
      </c>
      <c r="R102" s="5">
        <v>19990701</v>
      </c>
      <c r="S102" s="6">
        <v>20</v>
      </c>
      <c r="T102" s="6">
        <v>202305</v>
      </c>
      <c r="U102" s="6">
        <v>2022</v>
      </c>
      <c r="V102" s="5">
        <v>22486648</v>
      </c>
      <c r="W102" s="5">
        <v>19180248</v>
      </c>
      <c r="X102" s="5">
        <v>1300000</v>
      </c>
      <c r="Y102" s="1"/>
      <c r="Z102" s="1"/>
    </row>
    <row r="103" spans="1:26" ht="16.5" customHeight="1">
      <c r="A103" s="2">
        <v>22447</v>
      </c>
      <c r="B103" s="2">
        <v>6186354</v>
      </c>
      <c r="C103" s="2">
        <v>6168614036</v>
      </c>
      <c r="D103" s="3">
        <v>2201110109413</v>
      </c>
      <c r="E103" s="4" t="s">
        <v>6406</v>
      </c>
      <c r="F103" s="4" t="s">
        <v>104</v>
      </c>
      <c r="G103" s="4" t="s">
        <v>62</v>
      </c>
      <c r="H103" s="4" t="s">
        <v>65</v>
      </c>
      <c r="I103" s="4" t="s">
        <v>39372</v>
      </c>
      <c r="J103" s="4" t="s">
        <v>171</v>
      </c>
      <c r="K103" s="2">
        <v>48</v>
      </c>
      <c r="L103" s="2" t="s">
        <v>39373</v>
      </c>
      <c r="M103" s="2" t="s">
        <v>39374</v>
      </c>
      <c r="N103" s="4" t="s">
        <v>39375</v>
      </c>
      <c r="O103" s="4" t="s">
        <v>39376</v>
      </c>
      <c r="P103" s="5" t="s">
        <v>60</v>
      </c>
      <c r="Q103" s="5">
        <v>10</v>
      </c>
      <c r="R103" s="5">
        <v>20140205</v>
      </c>
      <c r="S103" s="6">
        <v>21</v>
      </c>
      <c r="T103" s="6">
        <v>202212</v>
      </c>
      <c r="U103" s="6">
        <v>2022</v>
      </c>
      <c r="V103" s="5">
        <v>6261013</v>
      </c>
      <c r="W103" s="5">
        <v>19966313</v>
      </c>
      <c r="X103" s="5">
        <v>1000000</v>
      </c>
      <c r="Y103" s="1"/>
      <c r="Z103" s="1"/>
    </row>
    <row r="104" spans="1:26" ht="16.5" customHeight="1">
      <c r="A104" s="2">
        <v>22231</v>
      </c>
      <c r="B104" s="2">
        <v>2186346</v>
      </c>
      <c r="C104" s="2">
        <v>1308607481</v>
      </c>
      <c r="D104" s="3">
        <v>1211110122481</v>
      </c>
      <c r="E104" s="4" t="s">
        <v>39377</v>
      </c>
      <c r="F104" s="4" t="s">
        <v>104</v>
      </c>
      <c r="G104" s="4" t="s">
        <v>62</v>
      </c>
      <c r="H104" s="4" t="s">
        <v>65</v>
      </c>
      <c r="I104" s="4" t="s">
        <v>39020</v>
      </c>
      <c r="J104" s="4" t="s">
        <v>313</v>
      </c>
      <c r="K104" s="2">
        <v>46</v>
      </c>
      <c r="L104" s="2" t="s">
        <v>39378</v>
      </c>
      <c r="M104" s="2" t="s">
        <v>39379</v>
      </c>
      <c r="N104" s="4" t="s">
        <v>39380</v>
      </c>
      <c r="O104" s="4" t="s">
        <v>39381</v>
      </c>
      <c r="P104" s="5" t="s">
        <v>47</v>
      </c>
      <c r="Q104" s="5">
        <v>10</v>
      </c>
      <c r="R104" s="5">
        <v>20040716</v>
      </c>
      <c r="S104" s="6">
        <v>21</v>
      </c>
      <c r="T104" s="6">
        <v>202304</v>
      </c>
      <c r="U104" s="6">
        <v>2022</v>
      </c>
      <c r="V104" s="5">
        <v>13519495</v>
      </c>
      <c r="W104" s="5">
        <v>6286757</v>
      </c>
      <c r="X104" s="5">
        <v>1476740</v>
      </c>
      <c r="Y104" s="1"/>
      <c r="Z104" s="1"/>
    </row>
    <row r="105" spans="1:26" ht="16.5" customHeight="1">
      <c r="A105" s="2">
        <v>21345</v>
      </c>
      <c r="B105" s="2">
        <v>2896345</v>
      </c>
      <c r="C105" s="2">
        <v>6218165319</v>
      </c>
      <c r="D105" s="3">
        <v>2341110040570</v>
      </c>
      <c r="E105" s="4" t="s">
        <v>39382</v>
      </c>
      <c r="F105" s="4" t="s">
        <v>104</v>
      </c>
      <c r="G105" s="4" t="s">
        <v>62</v>
      </c>
      <c r="H105" s="4" t="s">
        <v>65</v>
      </c>
      <c r="I105" s="4" t="s">
        <v>38905</v>
      </c>
      <c r="J105" s="4" t="s">
        <v>1033</v>
      </c>
      <c r="K105" s="2">
        <v>38</v>
      </c>
      <c r="L105" s="2" t="s">
        <v>39383</v>
      </c>
      <c r="M105" s="2" t="s">
        <v>39384</v>
      </c>
      <c r="N105" s="4" t="s">
        <v>39385</v>
      </c>
      <c r="O105" s="4" t="s">
        <v>39386</v>
      </c>
      <c r="P105" s="5" t="s">
        <v>60</v>
      </c>
      <c r="Q105" s="5">
        <v>10</v>
      </c>
      <c r="R105" s="5">
        <v>20060105</v>
      </c>
      <c r="S105" s="6">
        <v>21</v>
      </c>
      <c r="T105" s="6">
        <v>202212</v>
      </c>
      <c r="U105" s="6">
        <v>2022</v>
      </c>
      <c r="V105" s="5">
        <v>11725293</v>
      </c>
      <c r="W105" s="5">
        <v>8400788</v>
      </c>
      <c r="X105" s="5">
        <v>1500000</v>
      </c>
      <c r="Y105" s="1"/>
      <c r="Z105" s="1"/>
    </row>
    <row r="106" spans="1:26" ht="16.5" customHeight="1">
      <c r="A106" s="2">
        <v>20988</v>
      </c>
      <c r="B106" s="2">
        <v>1723305</v>
      </c>
      <c r="C106" s="2">
        <v>1198154094</v>
      </c>
      <c r="D106" s="3">
        <v>1101112431669</v>
      </c>
      <c r="E106" s="4" t="s">
        <v>39387</v>
      </c>
      <c r="F106" s="4" t="s">
        <v>104</v>
      </c>
      <c r="G106" s="4" t="s">
        <v>62</v>
      </c>
      <c r="H106" s="4" t="s">
        <v>65</v>
      </c>
      <c r="I106" s="4" t="s">
        <v>39388</v>
      </c>
      <c r="J106" s="4" t="s">
        <v>1921</v>
      </c>
      <c r="K106" s="2">
        <v>28</v>
      </c>
      <c r="L106" s="2" t="s">
        <v>39389</v>
      </c>
      <c r="M106" s="2" t="s">
        <v>39390</v>
      </c>
      <c r="N106" s="4" t="s">
        <v>39391</v>
      </c>
      <c r="O106" s="4" t="s">
        <v>39392</v>
      </c>
      <c r="P106" s="5" t="s">
        <v>70</v>
      </c>
      <c r="Q106" s="5">
        <v>10</v>
      </c>
      <c r="R106" s="5">
        <v>20020124</v>
      </c>
      <c r="S106" s="6">
        <v>21</v>
      </c>
      <c r="T106" s="6">
        <v>202306</v>
      </c>
      <c r="U106" s="6">
        <v>2022</v>
      </c>
      <c r="V106" s="5">
        <v>35536738</v>
      </c>
      <c r="W106" s="5">
        <v>64873450</v>
      </c>
      <c r="X106" s="5">
        <v>7066172</v>
      </c>
      <c r="Y106" s="1"/>
      <c r="Z106" s="1"/>
    </row>
    <row r="107" spans="1:26" ht="16.5" customHeight="1">
      <c r="A107" s="2">
        <v>20645</v>
      </c>
      <c r="B107" s="2">
        <v>1990459</v>
      </c>
      <c r="C107" s="2">
        <v>6068124380</v>
      </c>
      <c r="D107" s="3">
        <v>1801110304020</v>
      </c>
      <c r="E107" s="4" t="s">
        <v>39393</v>
      </c>
      <c r="F107" s="4" t="s">
        <v>104</v>
      </c>
      <c r="G107" s="4" t="s">
        <v>62</v>
      </c>
      <c r="H107" s="4" t="s">
        <v>65</v>
      </c>
      <c r="I107" s="4" t="s">
        <v>39078</v>
      </c>
      <c r="J107" s="4" t="s">
        <v>1004</v>
      </c>
      <c r="K107" s="2">
        <v>21</v>
      </c>
      <c r="L107" s="2" t="s">
        <v>39394</v>
      </c>
      <c r="M107" s="2" t="s">
        <v>39395</v>
      </c>
      <c r="N107" s="4" t="s">
        <v>39396</v>
      </c>
      <c r="O107" s="4" t="s">
        <v>39397</v>
      </c>
      <c r="P107" s="5" t="s">
        <v>60</v>
      </c>
      <c r="Q107" s="5">
        <v>10</v>
      </c>
      <c r="R107" s="5">
        <v>19991104</v>
      </c>
      <c r="S107" s="6">
        <v>21</v>
      </c>
      <c r="T107" s="6">
        <v>202212</v>
      </c>
      <c r="U107" s="6">
        <v>2022</v>
      </c>
      <c r="V107" s="5">
        <v>35957702</v>
      </c>
      <c r="W107" s="5">
        <v>31724688</v>
      </c>
      <c r="X107" s="5">
        <v>650000</v>
      </c>
      <c r="Y107" s="1"/>
      <c r="Z107" s="1"/>
    </row>
    <row r="108" spans="1:26" ht="16.5" customHeight="1">
      <c r="A108" s="2">
        <v>23552</v>
      </c>
      <c r="B108" s="2">
        <v>6557760</v>
      </c>
      <c r="C108" s="2">
        <v>2168800258</v>
      </c>
      <c r="D108" s="3">
        <v>1311110430824</v>
      </c>
      <c r="E108" s="4" t="s">
        <v>39398</v>
      </c>
      <c r="F108" s="4" t="s">
        <v>104</v>
      </c>
      <c r="G108" s="4" t="s">
        <v>62</v>
      </c>
      <c r="H108" s="4" t="s">
        <v>65</v>
      </c>
      <c r="I108" s="4" t="s">
        <v>39015</v>
      </c>
      <c r="J108" s="4" t="s">
        <v>462</v>
      </c>
      <c r="K108" s="2">
        <v>56</v>
      </c>
      <c r="L108" s="2" t="s">
        <v>39399</v>
      </c>
      <c r="M108" s="2" t="s">
        <v>13297</v>
      </c>
      <c r="N108" s="4" t="s">
        <v>13283</v>
      </c>
      <c r="O108" s="4" t="s">
        <v>13279</v>
      </c>
      <c r="P108" s="5" t="s">
        <v>60</v>
      </c>
      <c r="Q108" s="5">
        <v>10</v>
      </c>
      <c r="R108" s="5">
        <v>20151203</v>
      </c>
      <c r="S108" s="6">
        <v>22</v>
      </c>
      <c r="T108" s="6">
        <v>202212</v>
      </c>
      <c r="U108" s="6">
        <v>2022</v>
      </c>
      <c r="V108" s="5">
        <v>275958</v>
      </c>
      <c r="W108" s="5">
        <v>44243209</v>
      </c>
      <c r="X108" s="5">
        <v>17192308</v>
      </c>
      <c r="Y108" s="1"/>
      <c r="Z108" s="1"/>
    </row>
    <row r="109" spans="1:26" ht="16.5" customHeight="1">
      <c r="A109" s="2">
        <v>23644</v>
      </c>
      <c r="B109" s="2">
        <v>8873493</v>
      </c>
      <c r="C109" s="2">
        <v>6138601212</v>
      </c>
      <c r="D109" s="3">
        <v>1101117010202</v>
      </c>
      <c r="E109" s="4" t="s">
        <v>39400</v>
      </c>
      <c r="F109" s="4" t="s">
        <v>104</v>
      </c>
      <c r="G109" s="4" t="s">
        <v>62</v>
      </c>
      <c r="H109" s="4" t="s">
        <v>65</v>
      </c>
      <c r="I109" s="4" t="s">
        <v>39015</v>
      </c>
      <c r="J109" s="4" t="s">
        <v>462</v>
      </c>
      <c r="K109" s="2">
        <v>56</v>
      </c>
      <c r="L109" s="2" t="s">
        <v>39401</v>
      </c>
      <c r="M109" s="2" t="s">
        <v>39402</v>
      </c>
      <c r="N109" s="4" t="s">
        <v>39403</v>
      </c>
      <c r="O109" s="4" t="s">
        <v>39404</v>
      </c>
      <c r="P109" s="5" t="s">
        <v>60</v>
      </c>
      <c r="Q109" s="5">
        <v>10</v>
      </c>
      <c r="R109" s="5">
        <v>20190201</v>
      </c>
      <c r="S109" s="6">
        <v>22</v>
      </c>
      <c r="T109" s="6">
        <v>202307</v>
      </c>
      <c r="U109" s="6">
        <v>2022</v>
      </c>
      <c r="V109" s="5">
        <v>31298897</v>
      </c>
      <c r="W109" s="5">
        <v>13603966</v>
      </c>
      <c r="X109" s="5">
        <v>101399</v>
      </c>
      <c r="Y109" s="1"/>
      <c r="Z109" s="1"/>
    </row>
    <row r="110" spans="1:26" ht="16.5" customHeight="1">
      <c r="A110" s="2">
        <v>23340</v>
      </c>
      <c r="B110" s="2">
        <v>1617484</v>
      </c>
      <c r="C110" s="2">
        <v>1228163696</v>
      </c>
      <c r="D110" s="3">
        <v>1201110235194</v>
      </c>
      <c r="E110" s="4" t="s">
        <v>39405</v>
      </c>
      <c r="F110" s="4" t="s">
        <v>104</v>
      </c>
      <c r="G110" s="4" t="s">
        <v>62</v>
      </c>
      <c r="H110" s="4" t="s">
        <v>52</v>
      </c>
      <c r="I110" s="4" t="s">
        <v>39406</v>
      </c>
      <c r="J110" s="4" t="s">
        <v>605</v>
      </c>
      <c r="K110" s="2">
        <v>55</v>
      </c>
      <c r="L110" s="2" t="s">
        <v>1332</v>
      </c>
      <c r="M110" s="2" t="s">
        <v>1129</v>
      </c>
      <c r="N110" s="4" t="s">
        <v>39407</v>
      </c>
      <c r="O110" s="4" t="s">
        <v>39408</v>
      </c>
      <c r="P110" s="5" t="s">
        <v>60</v>
      </c>
      <c r="Q110" s="5">
        <v>10</v>
      </c>
      <c r="R110" s="5">
        <v>20001101</v>
      </c>
      <c r="S110" s="6">
        <v>22</v>
      </c>
      <c r="T110" s="6">
        <v>202112</v>
      </c>
      <c r="U110" s="6"/>
      <c r="V110" s="5"/>
      <c r="W110" s="5"/>
      <c r="X110" s="5"/>
      <c r="Y110" s="1"/>
      <c r="Z110" s="1"/>
    </row>
    <row r="111" spans="1:26" ht="16.5" customHeight="1">
      <c r="A111" s="2">
        <v>22600</v>
      </c>
      <c r="B111" s="2">
        <v>1559359</v>
      </c>
      <c r="C111" s="2">
        <v>2158198497</v>
      </c>
      <c r="D111" s="3">
        <v>1101112088361</v>
      </c>
      <c r="E111" s="4" t="s">
        <v>32894</v>
      </c>
      <c r="F111" s="4" t="s">
        <v>104</v>
      </c>
      <c r="G111" s="4" t="s">
        <v>62</v>
      </c>
      <c r="H111" s="4" t="s">
        <v>65</v>
      </c>
      <c r="I111" s="4" t="s">
        <v>39409</v>
      </c>
      <c r="J111" s="4" t="s">
        <v>467</v>
      </c>
      <c r="K111" s="2">
        <v>49</v>
      </c>
      <c r="L111" s="2" t="s">
        <v>13695</v>
      </c>
      <c r="M111" s="2" t="s">
        <v>1118</v>
      </c>
      <c r="N111" s="4" t="s">
        <v>32963</v>
      </c>
      <c r="O111" s="4" t="s">
        <v>39410</v>
      </c>
      <c r="P111" s="5" t="s">
        <v>47</v>
      </c>
      <c r="Q111" s="5">
        <v>10</v>
      </c>
      <c r="R111" s="5">
        <v>20001012</v>
      </c>
      <c r="S111" s="6">
        <v>22</v>
      </c>
      <c r="T111" s="6">
        <v>202208</v>
      </c>
      <c r="U111" s="6"/>
      <c r="V111" s="5"/>
      <c r="W111" s="5"/>
      <c r="X111" s="5"/>
      <c r="Y111" s="1"/>
      <c r="Z111" s="1"/>
    </row>
    <row r="112" spans="1:26" ht="16.5" customHeight="1">
      <c r="A112" s="2">
        <v>22543</v>
      </c>
      <c r="B112" s="2">
        <v>2779385</v>
      </c>
      <c r="C112" s="2">
        <v>1328169213</v>
      </c>
      <c r="D112" s="3">
        <v>2842110047152</v>
      </c>
      <c r="E112" s="4" t="s">
        <v>39411</v>
      </c>
      <c r="F112" s="4" t="s">
        <v>104</v>
      </c>
      <c r="G112" s="4" t="s">
        <v>62</v>
      </c>
      <c r="H112" s="4" t="s">
        <v>65</v>
      </c>
      <c r="I112" s="4" t="s">
        <v>39412</v>
      </c>
      <c r="J112" s="4" t="s">
        <v>171</v>
      </c>
      <c r="K112" s="2">
        <v>48</v>
      </c>
      <c r="L112" s="2" t="s">
        <v>39413</v>
      </c>
      <c r="M112" s="2" t="s">
        <v>39414</v>
      </c>
      <c r="N112" s="4" t="s">
        <v>39415</v>
      </c>
      <c r="O112" s="4" t="s">
        <v>39416</v>
      </c>
      <c r="P112" s="5" t="s">
        <v>60</v>
      </c>
      <c r="Q112" s="5">
        <v>10</v>
      </c>
      <c r="R112" s="5">
        <v>20070109</v>
      </c>
      <c r="S112" s="6">
        <v>22</v>
      </c>
      <c r="T112" s="6">
        <v>202212</v>
      </c>
      <c r="U112" s="6">
        <v>2022</v>
      </c>
      <c r="V112" s="5">
        <v>18482755</v>
      </c>
      <c r="W112" s="5">
        <v>19992893</v>
      </c>
      <c r="X112" s="5">
        <v>1700000</v>
      </c>
      <c r="Y112" s="1"/>
      <c r="Z112" s="1"/>
    </row>
    <row r="113" spans="1:26" ht="16.5" customHeight="1">
      <c r="A113" s="2">
        <v>22007</v>
      </c>
      <c r="B113" s="2">
        <v>1945496</v>
      </c>
      <c r="C113" s="2">
        <v>5068104084</v>
      </c>
      <c r="D113" s="3">
        <v>1746110004892</v>
      </c>
      <c r="E113" s="4" t="s">
        <v>32986</v>
      </c>
      <c r="F113" s="4" t="s">
        <v>104</v>
      </c>
      <c r="G113" s="4" t="s">
        <v>62</v>
      </c>
      <c r="H113" s="4" t="s">
        <v>65</v>
      </c>
      <c r="I113" s="4" t="s">
        <v>39266</v>
      </c>
      <c r="J113" s="4" t="s">
        <v>313</v>
      </c>
      <c r="K113" s="2">
        <v>46</v>
      </c>
      <c r="L113" s="2" t="s">
        <v>32987</v>
      </c>
      <c r="M113" s="2" t="s">
        <v>39417</v>
      </c>
      <c r="N113" s="4" t="s">
        <v>39418</v>
      </c>
      <c r="O113" s="4" t="s">
        <v>39419</v>
      </c>
      <c r="P113" s="5" t="s">
        <v>60</v>
      </c>
      <c r="Q113" s="5">
        <v>10</v>
      </c>
      <c r="R113" s="5">
        <v>19851121</v>
      </c>
      <c r="S113" s="6">
        <v>22</v>
      </c>
      <c r="T113" s="6">
        <v>202212</v>
      </c>
      <c r="U113" s="6">
        <v>2022</v>
      </c>
      <c r="V113" s="5">
        <v>22813587</v>
      </c>
      <c r="W113" s="5">
        <v>11520583</v>
      </c>
      <c r="X113" s="5">
        <v>700000</v>
      </c>
      <c r="Y113" s="1"/>
      <c r="Z113" s="1"/>
    </row>
    <row r="114" spans="1:26" ht="16.5" customHeight="1">
      <c r="A114" s="2">
        <v>21966</v>
      </c>
      <c r="B114" s="2">
        <v>1414977</v>
      </c>
      <c r="C114" s="2">
        <v>3018134907</v>
      </c>
      <c r="D114" s="3">
        <v>1501110036380</v>
      </c>
      <c r="E114" s="4" t="s">
        <v>32696</v>
      </c>
      <c r="F114" s="4" t="s">
        <v>104</v>
      </c>
      <c r="G114" s="4" t="s">
        <v>62</v>
      </c>
      <c r="H114" s="4" t="s">
        <v>65</v>
      </c>
      <c r="I114" s="4" t="s">
        <v>39420</v>
      </c>
      <c r="J114" s="4" t="s">
        <v>457</v>
      </c>
      <c r="K114" s="2">
        <v>45</v>
      </c>
      <c r="L114" s="2" t="s">
        <v>6429</v>
      </c>
      <c r="M114" s="2" t="s">
        <v>39421</v>
      </c>
      <c r="N114" s="4" t="s">
        <v>39422</v>
      </c>
      <c r="O114" s="4" t="s">
        <v>39423</v>
      </c>
      <c r="P114" s="5" t="s">
        <v>60</v>
      </c>
      <c r="Q114" s="5">
        <v>10</v>
      </c>
      <c r="R114" s="5">
        <v>19981228</v>
      </c>
      <c r="S114" s="6">
        <v>22</v>
      </c>
      <c r="T114" s="6">
        <v>202303</v>
      </c>
      <c r="U114" s="6">
        <v>2022</v>
      </c>
      <c r="V114" s="5">
        <v>5585341</v>
      </c>
      <c r="W114" s="5">
        <v>30366809</v>
      </c>
      <c r="X114" s="5">
        <v>1825000</v>
      </c>
      <c r="Y114" s="1"/>
      <c r="Z114" s="1"/>
    </row>
    <row r="115" spans="1:26" ht="16.5" customHeight="1">
      <c r="A115" s="2">
        <v>21210</v>
      </c>
      <c r="B115" s="2">
        <v>2884971</v>
      </c>
      <c r="C115" s="2">
        <v>6068606640</v>
      </c>
      <c r="D115" s="3">
        <v>1801110611863</v>
      </c>
      <c r="E115" s="4" t="s">
        <v>39424</v>
      </c>
      <c r="F115" s="4" t="s">
        <v>104</v>
      </c>
      <c r="G115" s="4" t="s">
        <v>62</v>
      </c>
      <c r="H115" s="4" t="s">
        <v>52</v>
      </c>
      <c r="I115" s="4" t="s">
        <v>39425</v>
      </c>
      <c r="J115" s="4" t="s">
        <v>1011</v>
      </c>
      <c r="K115" s="2">
        <v>35</v>
      </c>
      <c r="L115" s="2" t="s">
        <v>39426</v>
      </c>
      <c r="M115" s="2" t="s">
        <v>39427</v>
      </c>
      <c r="N115" s="4" t="s">
        <v>39428</v>
      </c>
      <c r="O115" s="4" t="s">
        <v>39429</v>
      </c>
      <c r="P115" s="5" t="s">
        <v>70</v>
      </c>
      <c r="Q115" s="5">
        <v>10</v>
      </c>
      <c r="R115" s="5">
        <v>20071109</v>
      </c>
      <c r="S115" s="6">
        <v>22</v>
      </c>
      <c r="T115" s="6">
        <v>202306</v>
      </c>
      <c r="U115" s="6">
        <v>2022</v>
      </c>
      <c r="V115" s="5">
        <v>42898094</v>
      </c>
      <c r="W115" s="5">
        <v>140285233</v>
      </c>
      <c r="X115" s="5">
        <v>13500000</v>
      </c>
      <c r="Y115" s="1"/>
      <c r="Z115" s="1"/>
    </row>
    <row r="116" spans="1:26" ht="16.5" customHeight="1">
      <c r="A116" s="2">
        <v>23569</v>
      </c>
      <c r="B116" s="2">
        <v>4328202</v>
      </c>
      <c r="C116" s="2">
        <v>1068700202</v>
      </c>
      <c r="D116" s="3">
        <v>1101115180297</v>
      </c>
      <c r="E116" s="4" t="s">
        <v>39430</v>
      </c>
      <c r="F116" s="4" t="s">
        <v>104</v>
      </c>
      <c r="G116" s="4" t="s">
        <v>62</v>
      </c>
      <c r="H116" s="4" t="s">
        <v>65</v>
      </c>
      <c r="I116" s="4" t="s">
        <v>39221</v>
      </c>
      <c r="J116" s="4" t="s">
        <v>462</v>
      </c>
      <c r="K116" s="2">
        <v>56</v>
      </c>
      <c r="L116" s="2" t="s">
        <v>39431</v>
      </c>
      <c r="M116" s="2" t="s">
        <v>13163</v>
      </c>
      <c r="N116" s="4" t="s">
        <v>39432</v>
      </c>
      <c r="O116" s="4" t="s">
        <v>39433</v>
      </c>
      <c r="P116" s="5" t="s">
        <v>60</v>
      </c>
      <c r="Q116" s="5">
        <v>10</v>
      </c>
      <c r="R116" s="5">
        <v>20130711</v>
      </c>
      <c r="S116" s="6">
        <v>23</v>
      </c>
      <c r="T116" s="6">
        <v>202212</v>
      </c>
      <c r="U116" s="6">
        <v>2022</v>
      </c>
      <c r="V116" s="5">
        <v>8473774</v>
      </c>
      <c r="W116" s="5">
        <v>3629349</v>
      </c>
      <c r="X116" s="5">
        <v>17059</v>
      </c>
      <c r="Y116" s="1"/>
      <c r="Z116" s="1"/>
    </row>
    <row r="117" spans="1:26" ht="16.5" customHeight="1">
      <c r="A117" s="2">
        <v>22617</v>
      </c>
      <c r="B117" s="2">
        <v>1952216</v>
      </c>
      <c r="C117" s="2">
        <v>1138107313</v>
      </c>
      <c r="D117" s="3">
        <v>1101110028575</v>
      </c>
      <c r="E117" s="4" t="s">
        <v>39434</v>
      </c>
      <c r="F117" s="4" t="s">
        <v>104</v>
      </c>
      <c r="G117" s="4" t="s">
        <v>62</v>
      </c>
      <c r="H117" s="4" t="s">
        <v>52</v>
      </c>
      <c r="I117" s="4" t="s">
        <v>39435</v>
      </c>
      <c r="J117" s="4" t="s">
        <v>467</v>
      </c>
      <c r="K117" s="2">
        <v>49</v>
      </c>
      <c r="L117" s="2" t="s">
        <v>39436</v>
      </c>
      <c r="M117" s="2" t="s">
        <v>39437</v>
      </c>
      <c r="N117" s="4" t="s">
        <v>39438</v>
      </c>
      <c r="O117" s="4" t="s">
        <v>39439</v>
      </c>
      <c r="P117" s="5" t="s">
        <v>60</v>
      </c>
      <c r="Q117" s="5">
        <v>10</v>
      </c>
      <c r="R117" s="5">
        <v>19540609</v>
      </c>
      <c r="S117" s="6">
        <v>23</v>
      </c>
      <c r="T117" s="6">
        <v>202212</v>
      </c>
      <c r="U117" s="6">
        <v>2022</v>
      </c>
      <c r="V117" s="5">
        <v>15005606</v>
      </c>
      <c r="W117" s="5">
        <v>290823401</v>
      </c>
      <c r="X117" s="5">
        <v>69719710</v>
      </c>
      <c r="Y117" s="1"/>
      <c r="Z117" s="1"/>
    </row>
    <row r="118" spans="1:26" ht="16.5" customHeight="1">
      <c r="A118" s="2">
        <v>21474</v>
      </c>
      <c r="B118" s="2">
        <v>2247052</v>
      </c>
      <c r="C118" s="2">
        <v>6108175291</v>
      </c>
      <c r="D118" s="3">
        <v>2301110109370</v>
      </c>
      <c r="E118" s="4" t="s">
        <v>39440</v>
      </c>
      <c r="F118" s="4" t="s">
        <v>104</v>
      </c>
      <c r="G118" s="4" t="s">
        <v>62</v>
      </c>
      <c r="H118" s="4" t="s">
        <v>65</v>
      </c>
      <c r="I118" s="4" t="s">
        <v>38905</v>
      </c>
      <c r="J118" s="4" t="s">
        <v>1033</v>
      </c>
      <c r="K118" s="2">
        <v>38</v>
      </c>
      <c r="L118" s="2" t="s">
        <v>39441</v>
      </c>
      <c r="M118" s="2" t="s">
        <v>39442</v>
      </c>
      <c r="N118" s="4" t="s">
        <v>39443</v>
      </c>
      <c r="O118" s="4" t="s">
        <v>39444</v>
      </c>
      <c r="P118" s="5" t="s">
        <v>60</v>
      </c>
      <c r="Q118" s="5">
        <v>10</v>
      </c>
      <c r="R118" s="5">
        <v>20050121</v>
      </c>
      <c r="S118" s="6">
        <v>23</v>
      </c>
      <c r="T118" s="6">
        <v>202212</v>
      </c>
      <c r="U118" s="6">
        <v>2022</v>
      </c>
      <c r="V118" s="5">
        <v>14038287</v>
      </c>
      <c r="W118" s="5">
        <v>10743673</v>
      </c>
      <c r="X118" s="5">
        <v>2517150</v>
      </c>
      <c r="Y118" s="1"/>
      <c r="Z118" s="1"/>
    </row>
    <row r="119" spans="1:26" ht="16.5" customHeight="1">
      <c r="A119" s="2">
        <v>21158</v>
      </c>
      <c r="B119" s="2">
        <v>1199975</v>
      </c>
      <c r="C119" s="2">
        <v>2048162698</v>
      </c>
      <c r="D119" s="3">
        <v>1101112357980</v>
      </c>
      <c r="E119" s="4" t="s">
        <v>39445</v>
      </c>
      <c r="F119" s="4" t="s">
        <v>104</v>
      </c>
      <c r="G119" s="4" t="s">
        <v>62</v>
      </c>
      <c r="H119" s="4" t="s">
        <v>65</v>
      </c>
      <c r="I119" s="4" t="s">
        <v>39446</v>
      </c>
      <c r="J119" s="4" t="s">
        <v>2830</v>
      </c>
      <c r="K119" s="2">
        <v>34</v>
      </c>
      <c r="L119" s="2" t="s">
        <v>39447</v>
      </c>
      <c r="M119" s="2" t="s">
        <v>39448</v>
      </c>
      <c r="N119" s="4" t="s">
        <v>39449</v>
      </c>
      <c r="O119" s="4" t="s">
        <v>39450</v>
      </c>
      <c r="P119" s="5" t="s">
        <v>60</v>
      </c>
      <c r="Q119" s="5">
        <v>10</v>
      </c>
      <c r="R119" s="5">
        <v>20011023</v>
      </c>
      <c r="S119" s="6">
        <v>23</v>
      </c>
      <c r="T119" s="6">
        <v>202212</v>
      </c>
      <c r="U119" s="6">
        <v>2022</v>
      </c>
      <c r="V119" s="5">
        <v>8250845</v>
      </c>
      <c r="W119" s="5">
        <v>6920865</v>
      </c>
      <c r="X119" s="5">
        <v>1000000</v>
      </c>
      <c r="Y119" s="1"/>
      <c r="Z119" s="1"/>
    </row>
    <row r="120" spans="1:26" ht="16.5" customHeight="1">
      <c r="A120" s="2">
        <v>21076</v>
      </c>
      <c r="B120" s="2">
        <v>1160184</v>
      </c>
      <c r="C120" s="2">
        <v>1248164686</v>
      </c>
      <c r="D120" s="3">
        <v>1301110054120</v>
      </c>
      <c r="E120" s="4" t="s">
        <v>39451</v>
      </c>
      <c r="F120" s="4" t="s">
        <v>104</v>
      </c>
      <c r="G120" s="4" t="s">
        <v>62</v>
      </c>
      <c r="H120" s="4" t="s">
        <v>65</v>
      </c>
      <c r="I120" s="4" t="s">
        <v>39452</v>
      </c>
      <c r="J120" s="4" t="s">
        <v>1010</v>
      </c>
      <c r="K120" s="2">
        <v>30</v>
      </c>
      <c r="L120" s="2" t="s">
        <v>39453</v>
      </c>
      <c r="M120" s="2" t="s">
        <v>39454</v>
      </c>
      <c r="N120" s="4" t="s">
        <v>39455</v>
      </c>
      <c r="O120" s="4" t="s">
        <v>39456</v>
      </c>
      <c r="P120" s="5" t="s">
        <v>60</v>
      </c>
      <c r="Q120" s="5">
        <v>10</v>
      </c>
      <c r="R120" s="5">
        <v>19990802</v>
      </c>
      <c r="S120" s="6">
        <v>23</v>
      </c>
      <c r="T120" s="6">
        <v>202212</v>
      </c>
      <c r="U120" s="6">
        <v>2022</v>
      </c>
      <c r="V120" s="5">
        <v>1472339</v>
      </c>
      <c r="W120" s="5">
        <v>14131351</v>
      </c>
      <c r="X120" s="5">
        <v>1000000</v>
      </c>
      <c r="Y120" s="1"/>
      <c r="Z120" s="1"/>
    </row>
    <row r="121" spans="1:26" ht="16.5" customHeight="1">
      <c r="A121" s="2">
        <v>22554</v>
      </c>
      <c r="B121" s="2">
        <v>3704218</v>
      </c>
      <c r="C121" s="2">
        <v>1348663753</v>
      </c>
      <c r="D121" s="3">
        <v>1314110236820</v>
      </c>
      <c r="E121" s="4" t="s">
        <v>39457</v>
      </c>
      <c r="F121" s="4" t="s">
        <v>104</v>
      </c>
      <c r="G121" s="4" t="s">
        <v>62</v>
      </c>
      <c r="H121" s="4" t="s">
        <v>65</v>
      </c>
      <c r="I121" s="4" t="s">
        <v>39458</v>
      </c>
      <c r="J121" s="4" t="s">
        <v>171</v>
      </c>
      <c r="K121" s="2">
        <v>48</v>
      </c>
      <c r="L121" s="2" t="s">
        <v>39459</v>
      </c>
      <c r="M121" s="2" t="s">
        <v>39460</v>
      </c>
      <c r="N121" s="4" t="s">
        <v>39461</v>
      </c>
      <c r="O121" s="4" t="s">
        <v>39462</v>
      </c>
      <c r="P121" s="5" t="s">
        <v>60</v>
      </c>
      <c r="Q121" s="5">
        <v>10</v>
      </c>
      <c r="R121" s="5">
        <v>20100203</v>
      </c>
      <c r="S121" s="6">
        <v>24</v>
      </c>
      <c r="T121" s="6">
        <v>202212</v>
      </c>
      <c r="U121" s="6">
        <v>2022</v>
      </c>
      <c r="V121" s="5">
        <v>12599557</v>
      </c>
      <c r="W121" s="5">
        <v>26374333</v>
      </c>
      <c r="X121" s="5">
        <v>136145</v>
      </c>
      <c r="Y121" s="1"/>
      <c r="Z121" s="1"/>
    </row>
    <row r="122" spans="1:26" ht="16.5" customHeight="1">
      <c r="A122" s="2">
        <v>20667</v>
      </c>
      <c r="B122" s="2">
        <v>1871074</v>
      </c>
      <c r="C122" s="2">
        <v>2078142070</v>
      </c>
      <c r="D122" s="3">
        <v>1101110284896</v>
      </c>
      <c r="E122" s="4" t="s">
        <v>39463</v>
      </c>
      <c r="F122" s="4" t="s">
        <v>104</v>
      </c>
      <c r="G122" s="4" t="s">
        <v>62</v>
      </c>
      <c r="H122" s="4" t="s">
        <v>65</v>
      </c>
      <c r="I122" s="4" t="s">
        <v>39464</v>
      </c>
      <c r="J122" s="4" t="s">
        <v>1654</v>
      </c>
      <c r="K122" s="2">
        <v>22</v>
      </c>
      <c r="L122" s="2" t="s">
        <v>5163</v>
      </c>
      <c r="M122" s="2" t="s">
        <v>39465</v>
      </c>
      <c r="N122" s="4" t="s">
        <v>39466</v>
      </c>
      <c r="O122" s="4" t="s">
        <v>39467</v>
      </c>
      <c r="P122" s="5" t="s">
        <v>60</v>
      </c>
      <c r="Q122" s="5">
        <v>10</v>
      </c>
      <c r="R122" s="5">
        <v>19801209</v>
      </c>
      <c r="S122" s="6">
        <v>24</v>
      </c>
      <c r="T122" s="6">
        <v>202306</v>
      </c>
      <c r="U122" s="6">
        <v>2022</v>
      </c>
      <c r="V122" s="5">
        <v>29534507</v>
      </c>
      <c r="W122" s="5">
        <v>41153512</v>
      </c>
      <c r="X122" s="5">
        <v>7154975</v>
      </c>
      <c r="Y122" s="1"/>
      <c r="Z122" s="1"/>
    </row>
    <row r="123" spans="1:26" ht="16.5" customHeight="1">
      <c r="A123" s="2">
        <v>21800</v>
      </c>
      <c r="B123" s="2">
        <v>5837133</v>
      </c>
      <c r="C123" s="2">
        <v>4018152544</v>
      </c>
      <c r="D123" s="3">
        <v>2111110039538</v>
      </c>
      <c r="E123" s="4" t="s">
        <v>7001</v>
      </c>
      <c r="F123" s="4" t="s">
        <v>104</v>
      </c>
      <c r="G123" s="4" t="s">
        <v>62</v>
      </c>
      <c r="H123" s="4" t="s">
        <v>65</v>
      </c>
      <c r="I123" s="4" t="s">
        <v>39468</v>
      </c>
      <c r="J123" s="4" t="s">
        <v>2407</v>
      </c>
      <c r="K123" s="2">
        <v>39</v>
      </c>
      <c r="L123" s="2" t="s">
        <v>8985</v>
      </c>
      <c r="M123" s="2" t="s">
        <v>7740</v>
      </c>
      <c r="N123" s="4" t="s">
        <v>39469</v>
      </c>
      <c r="O123" s="4" t="s">
        <v>39470</v>
      </c>
      <c r="P123" s="5" t="s">
        <v>47</v>
      </c>
      <c r="Q123" s="5">
        <v>10</v>
      </c>
      <c r="R123" s="5">
        <v>20131125</v>
      </c>
      <c r="S123" s="6">
        <v>25</v>
      </c>
      <c r="T123" s="6">
        <v>202304</v>
      </c>
      <c r="U123" s="6">
        <v>2022</v>
      </c>
      <c r="V123" s="5">
        <v>6017708</v>
      </c>
      <c r="W123" s="5">
        <v>1936319</v>
      </c>
      <c r="X123" s="5">
        <v>90000</v>
      </c>
      <c r="Y123" s="1"/>
      <c r="Z123" s="1"/>
    </row>
    <row r="124" spans="1:26" ht="16.5" customHeight="1">
      <c r="A124" s="2">
        <v>20583</v>
      </c>
      <c r="B124" s="2">
        <v>1310691</v>
      </c>
      <c r="C124" s="2">
        <v>3148162205</v>
      </c>
      <c r="D124" s="3">
        <v>1601110164444</v>
      </c>
      <c r="E124" s="4" t="s">
        <v>39471</v>
      </c>
      <c r="F124" s="4" t="s">
        <v>104</v>
      </c>
      <c r="G124" s="4" t="s">
        <v>62</v>
      </c>
      <c r="H124" s="4" t="s">
        <v>65</v>
      </c>
      <c r="I124" s="4" t="s">
        <v>39472</v>
      </c>
      <c r="J124" s="4" t="s">
        <v>1045</v>
      </c>
      <c r="K124" s="2">
        <v>17</v>
      </c>
      <c r="L124" s="2" t="s">
        <v>39473</v>
      </c>
      <c r="M124" s="2" t="s">
        <v>39474</v>
      </c>
      <c r="N124" s="4" t="s">
        <v>39475</v>
      </c>
      <c r="O124" s="4" t="s">
        <v>39476</v>
      </c>
      <c r="P124" s="5" t="s">
        <v>60</v>
      </c>
      <c r="Q124" s="5">
        <v>10</v>
      </c>
      <c r="R124" s="5">
        <v>20031101</v>
      </c>
      <c r="S124" s="6">
        <v>25</v>
      </c>
      <c r="T124" s="6">
        <v>202303</v>
      </c>
      <c r="U124" s="6">
        <v>2022</v>
      </c>
      <c r="V124" s="5">
        <v>8185974</v>
      </c>
      <c r="W124" s="5">
        <v>17819082</v>
      </c>
      <c r="X124" s="5">
        <v>1812500</v>
      </c>
      <c r="Y124" s="1"/>
      <c r="Z124" s="1"/>
    </row>
    <row r="125" spans="1:26" ht="16.5" customHeight="1">
      <c r="A125" s="2">
        <v>20454</v>
      </c>
      <c r="B125" s="2">
        <v>1134276</v>
      </c>
      <c r="C125" s="2">
        <v>1358105014</v>
      </c>
      <c r="D125" s="3">
        <v>1345110000113</v>
      </c>
      <c r="E125" s="4" t="s">
        <v>39477</v>
      </c>
      <c r="F125" s="4" t="s">
        <v>104</v>
      </c>
      <c r="G125" s="4" t="s">
        <v>62</v>
      </c>
      <c r="H125" s="4" t="s">
        <v>65</v>
      </c>
      <c r="I125" s="4" t="s">
        <v>39478</v>
      </c>
      <c r="J125" s="4" t="s">
        <v>264</v>
      </c>
      <c r="K125" s="2">
        <v>15</v>
      </c>
      <c r="L125" s="2" t="s">
        <v>39479</v>
      </c>
      <c r="M125" s="2" t="s">
        <v>39480</v>
      </c>
      <c r="N125" s="4" t="s">
        <v>39481</v>
      </c>
      <c r="O125" s="4" t="s">
        <v>39482</v>
      </c>
      <c r="P125" s="5" t="s">
        <v>60</v>
      </c>
      <c r="Q125" s="5">
        <v>10</v>
      </c>
      <c r="R125" s="5">
        <v>19730108</v>
      </c>
      <c r="S125" s="6">
        <v>25</v>
      </c>
      <c r="T125" s="6">
        <v>202212</v>
      </c>
      <c r="U125" s="6">
        <v>2022</v>
      </c>
      <c r="V125" s="5">
        <v>7948492</v>
      </c>
      <c r="W125" s="5">
        <v>74646497</v>
      </c>
      <c r="X125" s="5">
        <v>1033605</v>
      </c>
      <c r="Y125" s="1"/>
      <c r="Z125" s="1"/>
    </row>
    <row r="126" spans="1:26" ht="16.5" customHeight="1">
      <c r="A126" s="2">
        <v>20202</v>
      </c>
      <c r="B126" s="2">
        <v>9321672</v>
      </c>
      <c r="C126" s="2">
        <v>4318101838</v>
      </c>
      <c r="D126" s="3">
        <v>2341110113012</v>
      </c>
      <c r="E126" s="4" t="s">
        <v>39483</v>
      </c>
      <c r="F126" s="4" t="s">
        <v>104</v>
      </c>
      <c r="G126" s="4" t="s">
        <v>62</v>
      </c>
      <c r="H126" s="4" t="s">
        <v>65</v>
      </c>
      <c r="I126" s="4" t="s">
        <v>39484</v>
      </c>
      <c r="J126" s="4" t="s">
        <v>965</v>
      </c>
      <c r="K126" s="2">
        <v>4</v>
      </c>
      <c r="L126" s="2" t="s">
        <v>39485</v>
      </c>
      <c r="M126" s="2" t="s">
        <v>2716</v>
      </c>
      <c r="N126" s="4" t="s">
        <v>39486</v>
      </c>
      <c r="O126" s="4" t="s">
        <v>39487</v>
      </c>
      <c r="P126" s="5" t="s">
        <v>60</v>
      </c>
      <c r="Q126" s="5">
        <v>10</v>
      </c>
      <c r="R126" s="5">
        <v>20200311</v>
      </c>
      <c r="S126" s="6">
        <v>25</v>
      </c>
      <c r="T126" s="6">
        <v>202212</v>
      </c>
      <c r="U126" s="6">
        <v>2022</v>
      </c>
      <c r="V126" s="5">
        <v>19671885</v>
      </c>
      <c r="W126" s="5">
        <v>15123566</v>
      </c>
      <c r="X126" s="5">
        <v>300000</v>
      </c>
      <c r="Y126" s="1"/>
      <c r="Z126" s="1"/>
    </row>
    <row r="127" spans="1:26" ht="16.5" customHeight="1">
      <c r="A127" s="2">
        <v>24544</v>
      </c>
      <c r="B127" s="2">
        <v>6786049</v>
      </c>
      <c r="C127" s="2">
        <v>1778100459</v>
      </c>
      <c r="D127" s="3">
        <v>1601110432065</v>
      </c>
      <c r="E127" s="4" t="s">
        <v>39488</v>
      </c>
      <c r="F127" s="4" t="s">
        <v>104</v>
      </c>
      <c r="G127" s="4" t="s">
        <v>62</v>
      </c>
      <c r="H127" s="4" t="s">
        <v>65</v>
      </c>
      <c r="I127" s="4" t="s">
        <v>39489</v>
      </c>
      <c r="J127" s="4" t="s">
        <v>363</v>
      </c>
      <c r="K127" s="2">
        <v>63</v>
      </c>
      <c r="L127" s="2" t="s">
        <v>13164</v>
      </c>
      <c r="M127" s="2" t="s">
        <v>39490</v>
      </c>
      <c r="N127" s="4" t="s">
        <v>39491</v>
      </c>
      <c r="O127" s="4" t="s">
        <v>39492</v>
      </c>
      <c r="P127" s="5" t="s">
        <v>47</v>
      </c>
      <c r="Q127" s="5">
        <v>10</v>
      </c>
      <c r="R127" s="5">
        <v>20160726</v>
      </c>
      <c r="S127" s="6">
        <v>26</v>
      </c>
      <c r="T127" s="6">
        <v>202306</v>
      </c>
      <c r="U127" s="6">
        <v>2022</v>
      </c>
      <c r="V127" s="5">
        <v>723969</v>
      </c>
      <c r="W127" s="5">
        <v>1968256</v>
      </c>
      <c r="X127" s="5">
        <v>703684</v>
      </c>
      <c r="Y127" s="1"/>
      <c r="Z127" s="1"/>
    </row>
    <row r="128" spans="1:26" ht="16.5" customHeight="1">
      <c r="A128" s="2">
        <v>22586</v>
      </c>
      <c r="B128" s="2">
        <v>3042698</v>
      </c>
      <c r="C128" s="2">
        <v>2018607537</v>
      </c>
      <c r="D128" s="3">
        <v>1101113939753</v>
      </c>
      <c r="E128" s="4" t="s">
        <v>39493</v>
      </c>
      <c r="F128" s="4" t="s">
        <v>104</v>
      </c>
      <c r="G128" s="4" t="s">
        <v>62</v>
      </c>
      <c r="H128" s="4" t="s">
        <v>65</v>
      </c>
      <c r="I128" s="4" t="s">
        <v>39494</v>
      </c>
      <c r="J128" s="4" t="s">
        <v>467</v>
      </c>
      <c r="K128" s="2">
        <v>49</v>
      </c>
      <c r="L128" s="2" t="s">
        <v>39495</v>
      </c>
      <c r="M128" s="2" t="s">
        <v>39496</v>
      </c>
      <c r="N128" s="4" t="s">
        <v>39497</v>
      </c>
      <c r="O128" s="4" t="s">
        <v>39498</v>
      </c>
      <c r="P128" s="5" t="s">
        <v>60</v>
      </c>
      <c r="Q128" s="5">
        <v>10</v>
      </c>
      <c r="R128" s="5">
        <v>20080725</v>
      </c>
      <c r="S128" s="6">
        <v>26</v>
      </c>
      <c r="T128" s="6">
        <v>202305</v>
      </c>
      <c r="U128" s="6">
        <v>2022</v>
      </c>
      <c r="V128" s="5">
        <v>17805660</v>
      </c>
      <c r="W128" s="5">
        <v>12038316</v>
      </c>
      <c r="X128" s="5">
        <v>371500</v>
      </c>
      <c r="Y128" s="1"/>
      <c r="Z128" s="1"/>
    </row>
    <row r="129" spans="1:26" ht="16.5" customHeight="1">
      <c r="A129" s="2">
        <v>22492</v>
      </c>
      <c r="B129" s="2">
        <v>1215784</v>
      </c>
      <c r="C129" s="2">
        <v>1148188944</v>
      </c>
      <c r="D129" s="3">
        <v>1101140029337</v>
      </c>
      <c r="E129" s="4" t="s">
        <v>39499</v>
      </c>
      <c r="F129" s="4" t="s">
        <v>104</v>
      </c>
      <c r="G129" s="4" t="s">
        <v>62</v>
      </c>
      <c r="H129" s="4" t="s">
        <v>65</v>
      </c>
      <c r="I129" s="4" t="s">
        <v>39500</v>
      </c>
      <c r="J129" s="4" t="s">
        <v>171</v>
      </c>
      <c r="K129" s="2">
        <v>48</v>
      </c>
      <c r="L129" s="2" t="s">
        <v>39501</v>
      </c>
      <c r="M129" s="2" t="s">
        <v>39502</v>
      </c>
      <c r="N129" s="4" t="s">
        <v>39503</v>
      </c>
      <c r="O129" s="4" t="s">
        <v>10097</v>
      </c>
      <c r="P129" s="5" t="s">
        <v>60</v>
      </c>
      <c r="Q129" s="5">
        <v>10</v>
      </c>
      <c r="R129" s="5">
        <v>19990526</v>
      </c>
      <c r="S129" s="6">
        <v>26</v>
      </c>
      <c r="T129" s="6">
        <v>202306</v>
      </c>
      <c r="U129" s="6">
        <v>2022</v>
      </c>
      <c r="V129" s="5">
        <v>75213799</v>
      </c>
      <c r="W129" s="5">
        <v>32505113</v>
      </c>
      <c r="X129" s="5">
        <v>546885</v>
      </c>
      <c r="Y129" s="1"/>
      <c r="Z129" s="1"/>
    </row>
    <row r="130" spans="1:26" ht="16.5" customHeight="1">
      <c r="A130" s="2">
        <v>20921</v>
      </c>
      <c r="B130" s="2">
        <v>4193857</v>
      </c>
      <c r="C130" s="2">
        <v>6158197776</v>
      </c>
      <c r="D130" s="3">
        <v>1955110155907</v>
      </c>
      <c r="E130" s="4" t="s">
        <v>32790</v>
      </c>
      <c r="F130" s="4" t="s">
        <v>104</v>
      </c>
      <c r="G130" s="4" t="s">
        <v>62</v>
      </c>
      <c r="H130" s="4" t="s">
        <v>65</v>
      </c>
      <c r="I130" s="4" t="s">
        <v>38941</v>
      </c>
      <c r="J130" s="4" t="s">
        <v>1944</v>
      </c>
      <c r="K130" s="2">
        <v>26</v>
      </c>
      <c r="L130" s="2" t="s">
        <v>32791</v>
      </c>
      <c r="M130" s="2" t="s">
        <v>39504</v>
      </c>
      <c r="N130" s="4" t="s">
        <v>32853</v>
      </c>
      <c r="O130" s="4" t="s">
        <v>39505</v>
      </c>
      <c r="P130" s="5" t="s">
        <v>47</v>
      </c>
      <c r="Q130" s="5">
        <v>10</v>
      </c>
      <c r="R130" s="5">
        <v>20130112</v>
      </c>
      <c r="S130" s="6">
        <v>26</v>
      </c>
      <c r="T130" s="6">
        <v>202307</v>
      </c>
      <c r="U130" s="6">
        <v>2022</v>
      </c>
      <c r="V130" s="5">
        <v>7368878</v>
      </c>
      <c r="W130" s="5">
        <v>4565814</v>
      </c>
      <c r="X130" s="5">
        <v>200000</v>
      </c>
      <c r="Y130" s="1"/>
      <c r="Z130" s="1"/>
    </row>
    <row r="131" spans="1:26" ht="16.5" customHeight="1">
      <c r="A131" s="2">
        <v>23354</v>
      </c>
      <c r="B131" s="2">
        <v>1850048</v>
      </c>
      <c r="C131" s="2">
        <v>1098120092</v>
      </c>
      <c r="D131" s="3">
        <v>1101110598586</v>
      </c>
      <c r="E131" s="4" t="s">
        <v>39506</v>
      </c>
      <c r="F131" s="4" t="s">
        <v>104</v>
      </c>
      <c r="G131" s="4" t="s">
        <v>62</v>
      </c>
      <c r="H131" s="4" t="s">
        <v>65</v>
      </c>
      <c r="I131" s="4" t="s">
        <v>39507</v>
      </c>
      <c r="J131" s="4" t="s">
        <v>605</v>
      </c>
      <c r="K131" s="2">
        <v>55</v>
      </c>
      <c r="L131" s="2" t="s">
        <v>39508</v>
      </c>
      <c r="M131" s="2" t="s">
        <v>39509</v>
      </c>
      <c r="N131" s="4" t="s">
        <v>39510</v>
      </c>
      <c r="O131" s="4" t="s">
        <v>39511</v>
      </c>
      <c r="P131" s="5" t="s">
        <v>60</v>
      </c>
      <c r="Q131" s="5">
        <v>10</v>
      </c>
      <c r="R131" s="5">
        <v>19890101</v>
      </c>
      <c r="S131" s="6">
        <v>27</v>
      </c>
      <c r="T131" s="6">
        <v>202212</v>
      </c>
      <c r="U131" s="6">
        <v>2022</v>
      </c>
      <c r="V131" s="5">
        <v>15216552</v>
      </c>
      <c r="W131" s="5">
        <v>10877430</v>
      </c>
      <c r="X131" s="5">
        <v>800000</v>
      </c>
      <c r="Y131" s="1"/>
      <c r="Z131" s="1"/>
    </row>
    <row r="132" spans="1:26" ht="16.5" customHeight="1">
      <c r="A132" s="2">
        <v>22473</v>
      </c>
      <c r="B132" s="2">
        <v>1316079</v>
      </c>
      <c r="C132" s="2">
        <v>1068153274</v>
      </c>
      <c r="D132" s="3">
        <v>1101111139446</v>
      </c>
      <c r="E132" s="4" t="s">
        <v>32957</v>
      </c>
      <c r="F132" s="4" t="s">
        <v>104</v>
      </c>
      <c r="G132" s="4" t="s">
        <v>62</v>
      </c>
      <c r="H132" s="4" t="s">
        <v>65</v>
      </c>
      <c r="I132" s="4" t="s">
        <v>39512</v>
      </c>
      <c r="J132" s="4" t="s">
        <v>171</v>
      </c>
      <c r="K132" s="2">
        <v>48</v>
      </c>
      <c r="L132" s="2" t="s">
        <v>39513</v>
      </c>
      <c r="M132" s="2" t="s">
        <v>4300</v>
      </c>
      <c r="N132" s="4" t="s">
        <v>39514</v>
      </c>
      <c r="O132" s="4" t="s">
        <v>39515</v>
      </c>
      <c r="P132" s="5" t="s">
        <v>60</v>
      </c>
      <c r="Q132" s="5">
        <v>10</v>
      </c>
      <c r="R132" s="5">
        <v>19950320</v>
      </c>
      <c r="S132" s="6">
        <v>27</v>
      </c>
      <c r="T132" s="6">
        <v>202212</v>
      </c>
      <c r="U132" s="6">
        <v>2022</v>
      </c>
      <c r="V132" s="5">
        <v>100542219</v>
      </c>
      <c r="W132" s="5">
        <v>30853564</v>
      </c>
      <c r="X132" s="5">
        <v>57480</v>
      </c>
      <c r="Y132" s="1"/>
      <c r="Z132" s="1"/>
    </row>
    <row r="133" spans="1:26" ht="16.5" customHeight="1">
      <c r="A133" s="2">
        <v>21909</v>
      </c>
      <c r="B133" s="2">
        <v>1390526</v>
      </c>
      <c r="C133" s="2">
        <v>2148640997</v>
      </c>
      <c r="D133" s="3">
        <v>1101111799183</v>
      </c>
      <c r="E133" s="4" t="s">
        <v>39516</v>
      </c>
      <c r="F133" s="4" t="s">
        <v>104</v>
      </c>
      <c r="G133" s="4" t="s">
        <v>62</v>
      </c>
      <c r="H133" s="4" t="s">
        <v>52</v>
      </c>
      <c r="I133" s="4" t="s">
        <v>39517</v>
      </c>
      <c r="J133" s="4" t="s">
        <v>1247</v>
      </c>
      <c r="K133" s="2">
        <v>44</v>
      </c>
      <c r="L133" s="2" t="s">
        <v>39518</v>
      </c>
      <c r="M133" s="2" t="s">
        <v>39519</v>
      </c>
      <c r="N133" s="4" t="s">
        <v>39520</v>
      </c>
      <c r="O133" s="4" t="s">
        <v>39521</v>
      </c>
      <c r="P133" s="5" t="s">
        <v>70</v>
      </c>
      <c r="Q133" s="5">
        <v>10</v>
      </c>
      <c r="R133" s="5">
        <v>19991101</v>
      </c>
      <c r="S133" s="6">
        <v>27</v>
      </c>
      <c r="T133" s="6">
        <v>202306</v>
      </c>
      <c r="U133" s="6">
        <v>2022</v>
      </c>
      <c r="V133" s="5">
        <v>105097067</v>
      </c>
      <c r="W133" s="5">
        <v>800115229</v>
      </c>
      <c r="X133" s="5">
        <v>20051860</v>
      </c>
      <c r="Y133" s="1"/>
      <c r="Z133" s="1"/>
    </row>
    <row r="134" spans="1:26" ht="16.5" customHeight="1">
      <c r="A134" s="2">
        <v>21472</v>
      </c>
      <c r="B134" s="2">
        <v>5861545</v>
      </c>
      <c r="C134" s="2">
        <v>1258618458</v>
      </c>
      <c r="D134" s="3">
        <v>1346110064448</v>
      </c>
      <c r="E134" s="4" t="s">
        <v>39522</v>
      </c>
      <c r="F134" s="4" t="s">
        <v>104</v>
      </c>
      <c r="G134" s="4" t="s">
        <v>62</v>
      </c>
      <c r="H134" s="4" t="s">
        <v>65</v>
      </c>
      <c r="I134" s="4" t="s">
        <v>39523</v>
      </c>
      <c r="J134" s="4" t="s">
        <v>1033</v>
      </c>
      <c r="K134" s="2">
        <v>38</v>
      </c>
      <c r="L134" s="2" t="s">
        <v>39524</v>
      </c>
      <c r="M134" s="2" t="s">
        <v>39525</v>
      </c>
      <c r="N134" s="4" t="s">
        <v>39526</v>
      </c>
      <c r="O134" s="4" t="s">
        <v>39527</v>
      </c>
      <c r="P134" s="5" t="s">
        <v>60</v>
      </c>
      <c r="Q134" s="5">
        <v>10</v>
      </c>
      <c r="R134" s="5">
        <v>20131226</v>
      </c>
      <c r="S134" s="6">
        <v>27</v>
      </c>
      <c r="T134" s="6">
        <v>202212</v>
      </c>
      <c r="U134" s="6">
        <v>2022</v>
      </c>
      <c r="V134" s="5">
        <v>9575053</v>
      </c>
      <c r="W134" s="5">
        <v>5686618</v>
      </c>
      <c r="X134" s="5">
        <v>100000</v>
      </c>
      <c r="Y134" s="1"/>
      <c r="Z134" s="1"/>
    </row>
    <row r="135" spans="1:26" ht="16.5" customHeight="1">
      <c r="A135" s="2">
        <v>21267</v>
      </c>
      <c r="B135" s="2">
        <v>1999870</v>
      </c>
      <c r="C135" s="2">
        <v>1248177764</v>
      </c>
      <c r="D135" s="3">
        <v>1301110064822</v>
      </c>
      <c r="E135" s="4" t="s">
        <v>39528</v>
      </c>
      <c r="F135" s="4" t="s">
        <v>104</v>
      </c>
      <c r="G135" s="4" t="s">
        <v>62</v>
      </c>
      <c r="H135" s="4" t="s">
        <v>65</v>
      </c>
      <c r="I135" s="4" t="s">
        <v>38967</v>
      </c>
      <c r="J135" s="4" t="s">
        <v>1042</v>
      </c>
      <c r="K135" s="2">
        <v>36</v>
      </c>
      <c r="L135" s="2" t="s">
        <v>39529</v>
      </c>
      <c r="M135" s="2" t="s">
        <v>39530</v>
      </c>
      <c r="N135" s="4" t="s">
        <v>39531</v>
      </c>
      <c r="O135" s="4" t="s">
        <v>39532</v>
      </c>
      <c r="P135" s="5" t="s">
        <v>1130</v>
      </c>
      <c r="Q135" s="5">
        <v>10</v>
      </c>
      <c r="R135" s="5">
        <v>20101013</v>
      </c>
      <c r="S135" s="6">
        <v>27</v>
      </c>
      <c r="T135" s="6">
        <v>202306</v>
      </c>
      <c r="U135" s="6">
        <v>2022</v>
      </c>
      <c r="V135" s="5">
        <v>11700289</v>
      </c>
      <c r="W135" s="5">
        <v>29921959</v>
      </c>
      <c r="X135" s="5">
        <v>18140940</v>
      </c>
      <c r="Y135" s="1"/>
      <c r="Z135" s="1"/>
    </row>
    <row r="136" spans="1:26" ht="16.5" customHeight="1">
      <c r="A136" s="2">
        <v>20821</v>
      </c>
      <c r="B136" s="2">
        <v>2764557</v>
      </c>
      <c r="C136" s="2">
        <v>3128186953</v>
      </c>
      <c r="D136" s="3">
        <v>1615110084734</v>
      </c>
      <c r="E136" s="4" t="s">
        <v>39533</v>
      </c>
      <c r="F136" s="4" t="s">
        <v>104</v>
      </c>
      <c r="G136" s="4" t="s">
        <v>62</v>
      </c>
      <c r="H136" s="4" t="s">
        <v>65</v>
      </c>
      <c r="I136" s="4" t="s">
        <v>39534</v>
      </c>
      <c r="J136" s="4" t="s">
        <v>2778</v>
      </c>
      <c r="K136" s="2">
        <v>25</v>
      </c>
      <c r="L136" s="2" t="s">
        <v>9827</v>
      </c>
      <c r="M136" s="2" t="s">
        <v>39535</v>
      </c>
      <c r="N136" s="4" t="s">
        <v>39536</v>
      </c>
      <c r="O136" s="4" t="s">
        <v>39537</v>
      </c>
      <c r="P136" s="5" t="s">
        <v>47</v>
      </c>
      <c r="Q136" s="5">
        <v>10</v>
      </c>
      <c r="R136" s="5">
        <v>20040828</v>
      </c>
      <c r="S136" s="6">
        <v>27</v>
      </c>
      <c r="T136" s="6">
        <v>202212</v>
      </c>
      <c r="U136" s="6">
        <v>2022</v>
      </c>
      <c r="V136" s="5">
        <v>10212532</v>
      </c>
      <c r="W136" s="5">
        <v>6322195</v>
      </c>
      <c r="X136" s="5">
        <v>50000</v>
      </c>
      <c r="Y136" s="1"/>
      <c r="Z136" s="1"/>
    </row>
    <row r="137" spans="1:26" ht="16.5" customHeight="1">
      <c r="A137" s="2">
        <v>20567</v>
      </c>
      <c r="B137" s="2">
        <v>7182273</v>
      </c>
      <c r="C137" s="2">
        <v>1378642247</v>
      </c>
      <c r="D137" s="3">
        <v>1201110688476</v>
      </c>
      <c r="E137" s="4" t="s">
        <v>32939</v>
      </c>
      <c r="F137" s="4" t="s">
        <v>104</v>
      </c>
      <c r="G137" s="4" t="s">
        <v>62</v>
      </c>
      <c r="H137" s="4" t="s">
        <v>65</v>
      </c>
      <c r="I137" s="4" t="s">
        <v>39360</v>
      </c>
      <c r="J137" s="4" t="s">
        <v>1045</v>
      </c>
      <c r="K137" s="2">
        <v>17</v>
      </c>
      <c r="L137" s="2" t="s">
        <v>16172</v>
      </c>
      <c r="M137" s="2" t="s">
        <v>39538</v>
      </c>
      <c r="N137" s="4" t="s">
        <v>32780</v>
      </c>
      <c r="O137" s="4" t="s">
        <v>39539</v>
      </c>
      <c r="P137" s="5" t="s">
        <v>60</v>
      </c>
      <c r="Q137" s="5">
        <v>10</v>
      </c>
      <c r="R137" s="5">
        <v>20131231</v>
      </c>
      <c r="S137" s="6">
        <v>27</v>
      </c>
      <c r="T137" s="6">
        <v>202306</v>
      </c>
      <c r="U137" s="6">
        <v>2022</v>
      </c>
      <c r="V137" s="5">
        <v>17456457</v>
      </c>
      <c r="W137" s="5">
        <v>17170695</v>
      </c>
      <c r="X137" s="5">
        <v>100000</v>
      </c>
      <c r="Y137" s="1"/>
      <c r="Z137" s="1"/>
    </row>
    <row r="138" spans="1:26" ht="16.5" customHeight="1">
      <c r="A138" s="2">
        <v>20096</v>
      </c>
      <c r="B138" s="2">
        <v>3148910</v>
      </c>
      <c r="C138" s="2">
        <v>1248670150</v>
      </c>
      <c r="D138" s="3">
        <v>1358110156018</v>
      </c>
      <c r="E138" s="4" t="s">
        <v>32947</v>
      </c>
      <c r="F138" s="4" t="s">
        <v>104</v>
      </c>
      <c r="G138" s="4" t="s">
        <v>62</v>
      </c>
      <c r="H138" s="4" t="s">
        <v>65</v>
      </c>
      <c r="I138" s="4" t="s">
        <v>39540</v>
      </c>
      <c r="J138" s="4" t="s">
        <v>72</v>
      </c>
      <c r="K138" s="2">
        <v>1</v>
      </c>
      <c r="L138" s="2" t="s">
        <v>32948</v>
      </c>
      <c r="M138" s="2" t="s">
        <v>39541</v>
      </c>
      <c r="N138" s="4" t="s">
        <v>32867</v>
      </c>
      <c r="O138" s="4" t="s">
        <v>39542</v>
      </c>
      <c r="P138" s="5" t="s">
        <v>47</v>
      </c>
      <c r="Q138" s="5">
        <v>10</v>
      </c>
      <c r="R138" s="5">
        <v>20080801</v>
      </c>
      <c r="S138" s="6">
        <v>27</v>
      </c>
      <c r="T138" s="6">
        <v>202306</v>
      </c>
      <c r="U138" s="6">
        <v>2022</v>
      </c>
      <c r="V138" s="5">
        <v>4582586</v>
      </c>
      <c r="W138" s="5">
        <v>7323627</v>
      </c>
      <c r="X138" s="5">
        <v>500000</v>
      </c>
      <c r="Y138" s="1"/>
      <c r="Z138" s="1"/>
    </row>
    <row r="139" spans="1:26" ht="16.5" customHeight="1">
      <c r="A139" s="2">
        <v>23302</v>
      </c>
      <c r="B139" s="2">
        <v>1840685</v>
      </c>
      <c r="C139" s="2">
        <v>2208654201</v>
      </c>
      <c r="D139" s="3">
        <v>1101112679540</v>
      </c>
      <c r="E139" s="4" t="s">
        <v>39543</v>
      </c>
      <c r="F139" s="4" t="s">
        <v>104</v>
      </c>
      <c r="G139" s="4" t="s">
        <v>62</v>
      </c>
      <c r="H139" s="4" t="s">
        <v>65</v>
      </c>
      <c r="I139" s="4" t="s">
        <v>39544</v>
      </c>
      <c r="J139" s="4" t="s">
        <v>8264</v>
      </c>
      <c r="K139" s="2">
        <v>54</v>
      </c>
      <c r="L139" s="2" t="s">
        <v>39545</v>
      </c>
      <c r="M139" s="2" t="s">
        <v>39546</v>
      </c>
      <c r="N139" s="4" t="s">
        <v>39547</v>
      </c>
      <c r="O139" s="4" t="s">
        <v>39548</v>
      </c>
      <c r="P139" s="5" t="s">
        <v>60</v>
      </c>
      <c r="Q139" s="5">
        <v>10</v>
      </c>
      <c r="R139" s="5">
        <v>20021226</v>
      </c>
      <c r="S139" s="6">
        <v>28</v>
      </c>
      <c r="T139" s="6">
        <v>202212</v>
      </c>
      <c r="U139" s="6">
        <v>2022</v>
      </c>
      <c r="V139" s="5">
        <v>2353058</v>
      </c>
      <c r="W139" s="5">
        <v>30530820</v>
      </c>
      <c r="X139" s="5">
        <v>500000</v>
      </c>
      <c r="Y139" s="1"/>
      <c r="Z139" s="1"/>
    </row>
    <row r="140" spans="1:26" ht="16.5" customHeight="1">
      <c r="A140" s="2">
        <v>22289</v>
      </c>
      <c r="B140" s="2">
        <v>4080784</v>
      </c>
      <c r="C140" s="2">
        <v>5038198467</v>
      </c>
      <c r="D140" s="3">
        <v>1701110451328</v>
      </c>
      <c r="E140" s="4" t="s">
        <v>39549</v>
      </c>
      <c r="F140" s="4" t="s">
        <v>104</v>
      </c>
      <c r="G140" s="4" t="s">
        <v>62</v>
      </c>
      <c r="H140" s="4" t="s">
        <v>65</v>
      </c>
      <c r="I140" s="4" t="s">
        <v>38955</v>
      </c>
      <c r="J140" s="4" t="s">
        <v>171</v>
      </c>
      <c r="K140" s="2">
        <v>48</v>
      </c>
      <c r="L140" s="2" t="s">
        <v>39550</v>
      </c>
      <c r="M140" s="2" t="s">
        <v>39551</v>
      </c>
      <c r="N140" s="4" t="s">
        <v>39552</v>
      </c>
      <c r="O140" s="4" t="s">
        <v>39553</v>
      </c>
      <c r="P140" s="5" t="s">
        <v>60</v>
      </c>
      <c r="Q140" s="5">
        <v>10</v>
      </c>
      <c r="R140" s="5">
        <v>20120208</v>
      </c>
      <c r="S140" s="6">
        <v>28</v>
      </c>
      <c r="T140" s="6">
        <v>202212</v>
      </c>
      <c r="U140" s="6">
        <v>2022</v>
      </c>
      <c r="V140" s="5">
        <v>21819234</v>
      </c>
      <c r="W140" s="5">
        <v>20141362</v>
      </c>
      <c r="X140" s="5">
        <v>50000</v>
      </c>
      <c r="Y140" s="1"/>
      <c r="Z140" s="1"/>
    </row>
    <row r="141" spans="1:26" ht="16.5" customHeight="1">
      <c r="A141" s="2">
        <v>22117</v>
      </c>
      <c r="B141" s="2">
        <v>1369692</v>
      </c>
      <c r="C141" s="2">
        <v>4108171225</v>
      </c>
      <c r="D141" s="3">
        <v>2001110153084</v>
      </c>
      <c r="E141" s="4" t="s">
        <v>32831</v>
      </c>
      <c r="F141" s="4" t="s">
        <v>104</v>
      </c>
      <c r="G141" s="4" t="s">
        <v>62</v>
      </c>
      <c r="H141" s="4" t="s">
        <v>65</v>
      </c>
      <c r="I141" s="4" t="s">
        <v>39554</v>
      </c>
      <c r="J141" s="4" t="s">
        <v>313</v>
      </c>
      <c r="K141" s="2">
        <v>46</v>
      </c>
      <c r="L141" s="2" t="s">
        <v>32832</v>
      </c>
      <c r="M141" s="2" t="s">
        <v>39555</v>
      </c>
      <c r="N141" s="4" t="s">
        <v>39556</v>
      </c>
      <c r="O141" s="4" t="s">
        <v>39557</v>
      </c>
      <c r="P141" s="5" t="s">
        <v>60</v>
      </c>
      <c r="Q141" s="5">
        <v>10</v>
      </c>
      <c r="R141" s="5">
        <v>20020328</v>
      </c>
      <c r="S141" s="6">
        <v>28</v>
      </c>
      <c r="T141" s="6">
        <v>202305</v>
      </c>
      <c r="U141" s="6">
        <v>2022</v>
      </c>
      <c r="V141" s="5">
        <v>10765266</v>
      </c>
      <c r="W141" s="5">
        <v>22608926</v>
      </c>
      <c r="X141" s="5">
        <v>2450000</v>
      </c>
      <c r="Y141" s="1"/>
      <c r="Z141" s="1"/>
    </row>
    <row r="142" spans="1:26" ht="16.5" customHeight="1">
      <c r="A142" s="2">
        <v>21572</v>
      </c>
      <c r="B142" s="2">
        <v>2612836</v>
      </c>
      <c r="C142" s="2">
        <v>1378156917</v>
      </c>
      <c r="D142" s="3">
        <v>1201110329757</v>
      </c>
      <c r="E142" s="4" t="s">
        <v>39558</v>
      </c>
      <c r="F142" s="4" t="s">
        <v>104</v>
      </c>
      <c r="G142" s="4" t="s">
        <v>62</v>
      </c>
      <c r="H142" s="4" t="s">
        <v>65</v>
      </c>
      <c r="I142" s="4" t="s">
        <v>38905</v>
      </c>
      <c r="J142" s="4" t="s">
        <v>1033</v>
      </c>
      <c r="K142" s="2">
        <v>38</v>
      </c>
      <c r="L142" s="2" t="s">
        <v>39559</v>
      </c>
      <c r="M142" s="2" t="s">
        <v>39560</v>
      </c>
      <c r="N142" s="4" t="s">
        <v>39561</v>
      </c>
      <c r="O142" s="4" t="s">
        <v>39562</v>
      </c>
      <c r="P142" s="5" t="s">
        <v>60</v>
      </c>
      <c r="Q142" s="5">
        <v>10</v>
      </c>
      <c r="R142" s="5">
        <v>20031027</v>
      </c>
      <c r="S142" s="6">
        <v>28</v>
      </c>
      <c r="T142" s="6">
        <v>202212</v>
      </c>
      <c r="U142" s="6">
        <v>2022</v>
      </c>
      <c r="V142" s="5">
        <v>5913925</v>
      </c>
      <c r="W142" s="5">
        <v>15405326</v>
      </c>
      <c r="X142" s="5">
        <v>550000</v>
      </c>
      <c r="Y142" s="1"/>
      <c r="Z142" s="1"/>
    </row>
    <row r="143" spans="1:26" ht="16.5" customHeight="1">
      <c r="A143" s="2">
        <v>21298</v>
      </c>
      <c r="B143" s="2">
        <v>1934855</v>
      </c>
      <c r="C143" s="2">
        <v>1338125917</v>
      </c>
      <c r="D143" s="3">
        <v>1243110044357</v>
      </c>
      <c r="E143" s="4" t="s">
        <v>39563</v>
      </c>
      <c r="F143" s="4" t="s">
        <v>104</v>
      </c>
      <c r="G143" s="4" t="s">
        <v>62</v>
      </c>
      <c r="H143" s="4" t="s">
        <v>65</v>
      </c>
      <c r="I143" s="4" t="s">
        <v>39468</v>
      </c>
      <c r="J143" s="4" t="s">
        <v>1042</v>
      </c>
      <c r="K143" s="2">
        <v>36</v>
      </c>
      <c r="L143" s="2" t="s">
        <v>7141</v>
      </c>
      <c r="M143" s="2" t="s">
        <v>39564</v>
      </c>
      <c r="N143" s="4" t="s">
        <v>39565</v>
      </c>
      <c r="O143" s="4" t="s">
        <v>39566</v>
      </c>
      <c r="P143" s="5" t="s">
        <v>60</v>
      </c>
      <c r="Q143" s="5">
        <v>10</v>
      </c>
      <c r="R143" s="5">
        <v>19941015</v>
      </c>
      <c r="S143" s="6">
        <v>28</v>
      </c>
      <c r="T143" s="6">
        <v>202212</v>
      </c>
      <c r="U143" s="6">
        <v>2022</v>
      </c>
      <c r="V143" s="5">
        <v>46672571</v>
      </c>
      <c r="W143" s="5">
        <v>58064860</v>
      </c>
      <c r="X143" s="5">
        <v>1004440</v>
      </c>
      <c r="Y143" s="1"/>
      <c r="Z143" s="1"/>
    </row>
    <row r="144" spans="1:26" ht="16.5" customHeight="1">
      <c r="A144" s="2">
        <v>20639</v>
      </c>
      <c r="B144" s="2">
        <v>1119069</v>
      </c>
      <c r="C144" s="2">
        <v>1368118040</v>
      </c>
      <c r="D144" s="3">
        <v>1244110023934</v>
      </c>
      <c r="E144" s="4" t="s">
        <v>32872</v>
      </c>
      <c r="F144" s="4" t="s">
        <v>104</v>
      </c>
      <c r="G144" s="4" t="s">
        <v>62</v>
      </c>
      <c r="H144" s="4" t="s">
        <v>52</v>
      </c>
      <c r="I144" s="4" t="s">
        <v>39567</v>
      </c>
      <c r="J144" s="4" t="s">
        <v>1004</v>
      </c>
      <c r="K144" s="2">
        <v>21</v>
      </c>
      <c r="L144" s="2" t="s">
        <v>32775</v>
      </c>
      <c r="M144" s="2" t="s">
        <v>39568</v>
      </c>
      <c r="N144" s="4" t="s">
        <v>39569</v>
      </c>
      <c r="O144" s="4" t="s">
        <v>39570</v>
      </c>
      <c r="P144" s="5" t="s">
        <v>60</v>
      </c>
      <c r="Q144" s="5">
        <v>10</v>
      </c>
      <c r="R144" s="5">
        <v>19960701</v>
      </c>
      <c r="S144" s="6">
        <v>28</v>
      </c>
      <c r="T144" s="6">
        <v>202212</v>
      </c>
      <c r="U144" s="6">
        <v>2022</v>
      </c>
      <c r="V144" s="5">
        <v>179572976</v>
      </c>
      <c r="W144" s="5">
        <v>55113991</v>
      </c>
      <c r="X144" s="5">
        <v>1000000</v>
      </c>
      <c r="Y144" s="1"/>
      <c r="Z144" s="1"/>
    </row>
    <row r="145" spans="1:26" ht="16.5" customHeight="1">
      <c r="A145" s="2">
        <v>20439</v>
      </c>
      <c r="B145" s="2">
        <v>5889695</v>
      </c>
      <c r="C145" s="2">
        <v>1378646388</v>
      </c>
      <c r="D145" s="3">
        <v>1244110144098</v>
      </c>
      <c r="E145" s="4" t="s">
        <v>39571</v>
      </c>
      <c r="F145" s="4" t="s">
        <v>104</v>
      </c>
      <c r="G145" s="4" t="s">
        <v>62</v>
      </c>
      <c r="H145" s="4" t="s">
        <v>65</v>
      </c>
      <c r="I145" s="4" t="s">
        <v>39201</v>
      </c>
      <c r="J145" s="4" t="s">
        <v>593</v>
      </c>
      <c r="K145" s="2">
        <v>14</v>
      </c>
      <c r="L145" s="2" t="s">
        <v>39572</v>
      </c>
      <c r="M145" s="2" t="s">
        <v>39573</v>
      </c>
      <c r="N145" s="4" t="s">
        <v>39574</v>
      </c>
      <c r="O145" s="4" t="s">
        <v>39575</v>
      </c>
      <c r="P145" s="5" t="s">
        <v>60</v>
      </c>
      <c r="Q145" s="5">
        <v>10</v>
      </c>
      <c r="R145" s="5">
        <v>20140321</v>
      </c>
      <c r="S145" s="6">
        <v>28</v>
      </c>
      <c r="T145" s="6">
        <v>202212</v>
      </c>
      <c r="U145" s="6">
        <v>2022</v>
      </c>
      <c r="V145" s="5">
        <v>9248123</v>
      </c>
      <c r="W145" s="5">
        <v>15547226</v>
      </c>
      <c r="X145" s="5">
        <v>383000</v>
      </c>
      <c r="Y145" s="1"/>
      <c r="Z145" s="1"/>
    </row>
    <row r="146" spans="1:26" ht="16.5" customHeight="1">
      <c r="A146" s="2">
        <v>20325</v>
      </c>
      <c r="B146" s="2">
        <v>1428541</v>
      </c>
      <c r="C146" s="2">
        <v>1138118839</v>
      </c>
      <c r="D146" s="3">
        <v>1349110000842</v>
      </c>
      <c r="E146" s="4" t="s">
        <v>32815</v>
      </c>
      <c r="F146" s="4" t="s">
        <v>104</v>
      </c>
      <c r="G146" s="4" t="s">
        <v>62</v>
      </c>
      <c r="H146" s="4" t="s">
        <v>65</v>
      </c>
      <c r="I146" s="4" t="s">
        <v>39576</v>
      </c>
      <c r="J146" s="4" t="s">
        <v>1035</v>
      </c>
      <c r="K146" s="2">
        <v>9</v>
      </c>
      <c r="L146" s="2" t="s">
        <v>26766</v>
      </c>
      <c r="M146" s="2" t="s">
        <v>39577</v>
      </c>
      <c r="N146" s="4" t="s">
        <v>39578</v>
      </c>
      <c r="O146" s="4" t="s">
        <v>39579</v>
      </c>
      <c r="P146" s="5" t="s">
        <v>60</v>
      </c>
      <c r="Q146" s="5">
        <v>10</v>
      </c>
      <c r="R146" s="5">
        <v>19770804</v>
      </c>
      <c r="S146" s="6">
        <v>28</v>
      </c>
      <c r="T146" s="6">
        <v>202212</v>
      </c>
      <c r="U146" s="6">
        <v>2022</v>
      </c>
      <c r="V146" s="5">
        <v>13049765</v>
      </c>
      <c r="W146" s="5">
        <v>13183265</v>
      </c>
      <c r="X146" s="5">
        <v>1000000</v>
      </c>
      <c r="Y146" s="1"/>
      <c r="Z146" s="1"/>
    </row>
    <row r="147" spans="1:26" ht="16.5" customHeight="1">
      <c r="A147" s="2">
        <v>23740</v>
      </c>
      <c r="B147" s="2">
        <v>8154710</v>
      </c>
      <c r="C147" s="2">
        <v>3948800499</v>
      </c>
      <c r="D147" s="3">
        <v>1101116344206</v>
      </c>
      <c r="E147" s="4" t="s">
        <v>33030</v>
      </c>
      <c r="F147" s="4" t="s">
        <v>104</v>
      </c>
      <c r="G147" s="4" t="s">
        <v>62</v>
      </c>
      <c r="H147" s="4" t="s">
        <v>65</v>
      </c>
      <c r="I147" s="4" t="s">
        <v>39580</v>
      </c>
      <c r="J147" s="4" t="s">
        <v>581</v>
      </c>
      <c r="K147" s="2">
        <v>60</v>
      </c>
      <c r="L147" s="2" t="s">
        <v>4974</v>
      </c>
      <c r="M147" s="2" t="s">
        <v>39581</v>
      </c>
      <c r="N147" s="4" t="s">
        <v>39582</v>
      </c>
      <c r="O147" s="4" t="s">
        <v>39583</v>
      </c>
      <c r="P147" s="5" t="s">
        <v>47</v>
      </c>
      <c r="Q147" s="5">
        <v>10</v>
      </c>
      <c r="R147" s="5">
        <v>20170314</v>
      </c>
      <c r="S147" s="6">
        <v>29</v>
      </c>
      <c r="T147" s="6">
        <v>202307</v>
      </c>
      <c r="U147" s="6">
        <v>2022</v>
      </c>
      <c r="V147" s="5">
        <v>4017958</v>
      </c>
      <c r="W147" s="5">
        <v>3663846</v>
      </c>
      <c r="X147" s="5">
        <v>64000</v>
      </c>
      <c r="Y147" s="1"/>
      <c r="Z147" s="1"/>
    </row>
    <row r="148" spans="1:26" ht="16.5" customHeight="1">
      <c r="A148" s="2">
        <v>22517</v>
      </c>
      <c r="B148" s="2">
        <v>1504677</v>
      </c>
      <c r="C148" s="2">
        <v>1208631285</v>
      </c>
      <c r="D148" s="3">
        <v>1101112405474</v>
      </c>
      <c r="E148" s="4" t="s">
        <v>39584</v>
      </c>
      <c r="F148" s="4" t="s">
        <v>104</v>
      </c>
      <c r="G148" s="4" t="s">
        <v>62</v>
      </c>
      <c r="H148" s="4" t="s">
        <v>65</v>
      </c>
      <c r="I148" s="4" t="s">
        <v>39208</v>
      </c>
      <c r="J148" s="4" t="s">
        <v>171</v>
      </c>
      <c r="K148" s="2">
        <v>48</v>
      </c>
      <c r="L148" s="2" t="s">
        <v>39585</v>
      </c>
      <c r="M148" s="2" t="s">
        <v>39586</v>
      </c>
      <c r="N148" s="4" t="s">
        <v>39587</v>
      </c>
      <c r="O148" s="4" t="s">
        <v>39588</v>
      </c>
      <c r="P148" s="5" t="s">
        <v>60</v>
      </c>
      <c r="Q148" s="5">
        <v>10</v>
      </c>
      <c r="R148" s="5">
        <v>20011226</v>
      </c>
      <c r="S148" s="6">
        <v>29</v>
      </c>
      <c r="T148" s="6">
        <v>202212</v>
      </c>
      <c r="U148" s="6">
        <v>2022</v>
      </c>
      <c r="V148" s="5">
        <v>19229531</v>
      </c>
      <c r="W148" s="5">
        <v>46924486</v>
      </c>
      <c r="X148" s="5">
        <v>656860</v>
      </c>
      <c r="Y148" s="1"/>
      <c r="Z148" s="1"/>
    </row>
    <row r="149" spans="1:26" ht="16.5" customHeight="1">
      <c r="A149" s="2">
        <v>22468</v>
      </c>
      <c r="B149" s="2">
        <v>1556010</v>
      </c>
      <c r="C149" s="2">
        <v>6108104947</v>
      </c>
      <c r="D149" s="3">
        <v>1812110003091</v>
      </c>
      <c r="E149" s="4" t="s">
        <v>39589</v>
      </c>
      <c r="F149" s="4" t="s">
        <v>104</v>
      </c>
      <c r="G149" s="4" t="s">
        <v>62</v>
      </c>
      <c r="H149" s="4" t="s">
        <v>52</v>
      </c>
      <c r="I149" s="4" t="s">
        <v>39590</v>
      </c>
      <c r="J149" s="4" t="s">
        <v>171</v>
      </c>
      <c r="K149" s="2">
        <v>48</v>
      </c>
      <c r="L149" s="2" t="s">
        <v>13572</v>
      </c>
      <c r="M149" s="2" t="s">
        <v>39591</v>
      </c>
      <c r="N149" s="4" t="s">
        <v>39592</v>
      </c>
      <c r="O149" s="4" t="s">
        <v>39593</v>
      </c>
      <c r="P149" s="5" t="s">
        <v>60</v>
      </c>
      <c r="Q149" s="5">
        <v>10</v>
      </c>
      <c r="R149" s="5">
        <v>19830623</v>
      </c>
      <c r="S149" s="6">
        <v>29</v>
      </c>
      <c r="T149" s="6">
        <v>202212</v>
      </c>
      <c r="U149" s="6">
        <v>2022</v>
      </c>
      <c r="V149" s="5">
        <v>8850369</v>
      </c>
      <c r="W149" s="5">
        <v>145927242</v>
      </c>
      <c r="X149" s="5">
        <v>17968250</v>
      </c>
      <c r="Y149" s="1"/>
      <c r="Z149" s="1"/>
    </row>
    <row r="150" spans="1:26" ht="16.5" customHeight="1">
      <c r="A150" s="2">
        <v>22555</v>
      </c>
      <c r="B150" s="2">
        <v>1386335</v>
      </c>
      <c r="C150" s="2">
        <v>1138109285</v>
      </c>
      <c r="D150" s="3">
        <v>1101110321929</v>
      </c>
      <c r="E150" s="4" t="s">
        <v>39594</v>
      </c>
      <c r="F150" s="4" t="s">
        <v>104</v>
      </c>
      <c r="G150" s="4" t="s">
        <v>62</v>
      </c>
      <c r="H150" s="4" t="s">
        <v>65</v>
      </c>
      <c r="I150" s="4" t="s">
        <v>38988</v>
      </c>
      <c r="J150" s="4" t="s">
        <v>171</v>
      </c>
      <c r="K150" s="2">
        <v>48</v>
      </c>
      <c r="L150" s="2" t="s">
        <v>39595</v>
      </c>
      <c r="M150" s="2" t="s">
        <v>76</v>
      </c>
      <c r="N150" s="4" t="s">
        <v>39596</v>
      </c>
      <c r="O150" s="4" t="s">
        <v>39597</v>
      </c>
      <c r="P150" s="5" t="s">
        <v>60</v>
      </c>
      <c r="Q150" s="5">
        <v>10</v>
      </c>
      <c r="R150" s="5">
        <v>19820701</v>
      </c>
      <c r="S150" s="6">
        <v>29</v>
      </c>
      <c r="T150" s="6">
        <v>202212</v>
      </c>
      <c r="U150" s="6">
        <v>2022</v>
      </c>
      <c r="V150" s="5">
        <v>3899788</v>
      </c>
      <c r="W150" s="5">
        <v>65887157</v>
      </c>
      <c r="X150" s="5">
        <v>180000</v>
      </c>
      <c r="Y150" s="1"/>
      <c r="Z150" s="1"/>
    </row>
    <row r="151" spans="1:26" ht="16.5" customHeight="1">
      <c r="A151" s="2">
        <v>22024</v>
      </c>
      <c r="B151" s="2">
        <v>1617241</v>
      </c>
      <c r="C151" s="2">
        <v>4098179265</v>
      </c>
      <c r="D151" s="3">
        <v>2001110188073</v>
      </c>
      <c r="E151" s="4" t="s">
        <v>32839</v>
      </c>
      <c r="F151" s="4" t="s">
        <v>104</v>
      </c>
      <c r="G151" s="4" t="s">
        <v>62</v>
      </c>
      <c r="H151" s="4" t="s">
        <v>65</v>
      </c>
      <c r="I151" s="4" t="s">
        <v>39598</v>
      </c>
      <c r="J151" s="4" t="s">
        <v>313</v>
      </c>
      <c r="K151" s="2">
        <v>46</v>
      </c>
      <c r="L151" s="2" t="s">
        <v>32840</v>
      </c>
      <c r="M151" s="2" t="s">
        <v>39599</v>
      </c>
      <c r="N151" s="4" t="s">
        <v>39600</v>
      </c>
      <c r="O151" s="4" t="s">
        <v>39601</v>
      </c>
      <c r="P151" s="5" t="s">
        <v>60</v>
      </c>
      <c r="Q151" s="5">
        <v>10</v>
      </c>
      <c r="R151" s="5">
        <v>20040114</v>
      </c>
      <c r="S151" s="6">
        <v>29</v>
      </c>
      <c r="T151" s="6">
        <v>202304</v>
      </c>
      <c r="U151" s="6">
        <v>2022</v>
      </c>
      <c r="V151" s="5">
        <v>47799130</v>
      </c>
      <c r="W151" s="5">
        <v>11305455</v>
      </c>
      <c r="X151" s="5">
        <v>1350000</v>
      </c>
      <c r="Y151" s="1"/>
      <c r="Z151" s="1"/>
    </row>
    <row r="152" spans="1:26" ht="16.5" customHeight="1">
      <c r="A152" s="2">
        <v>20786</v>
      </c>
      <c r="B152" s="2">
        <v>1463555</v>
      </c>
      <c r="C152" s="2">
        <v>1338126459</v>
      </c>
      <c r="D152" s="3">
        <v>1350110071527</v>
      </c>
      <c r="E152" s="4" t="s">
        <v>39602</v>
      </c>
      <c r="F152" s="4" t="s">
        <v>104</v>
      </c>
      <c r="G152" s="4" t="s">
        <v>62</v>
      </c>
      <c r="H152" s="4" t="s">
        <v>65</v>
      </c>
      <c r="I152" s="4" t="s">
        <v>39195</v>
      </c>
      <c r="J152" s="4" t="s">
        <v>1001</v>
      </c>
      <c r="K152" s="2">
        <v>24</v>
      </c>
      <c r="L152" s="2" t="s">
        <v>39603</v>
      </c>
      <c r="M152" s="2" t="s">
        <v>39604</v>
      </c>
      <c r="N152" s="4" t="s">
        <v>39605</v>
      </c>
      <c r="O152" s="4" t="s">
        <v>39606</v>
      </c>
      <c r="P152" s="5" t="s">
        <v>60</v>
      </c>
      <c r="Q152" s="5">
        <v>10</v>
      </c>
      <c r="R152" s="5">
        <v>19950701</v>
      </c>
      <c r="S152" s="6">
        <v>29</v>
      </c>
      <c r="T152" s="6">
        <v>202212</v>
      </c>
      <c r="U152" s="6">
        <v>2022</v>
      </c>
      <c r="V152" s="5">
        <v>28937648</v>
      </c>
      <c r="W152" s="5">
        <v>17113700</v>
      </c>
      <c r="X152" s="5">
        <v>550000</v>
      </c>
      <c r="Y152" s="1"/>
      <c r="Z152" s="1"/>
    </row>
    <row r="153" spans="1:26" ht="16.5" customHeight="1">
      <c r="A153" s="2">
        <v>20770</v>
      </c>
      <c r="B153" s="2">
        <v>1695521</v>
      </c>
      <c r="C153" s="2">
        <v>6038106646</v>
      </c>
      <c r="D153" s="3">
        <v>1801110062008</v>
      </c>
      <c r="E153" s="4" t="s">
        <v>39607</v>
      </c>
      <c r="F153" s="4" t="s">
        <v>104</v>
      </c>
      <c r="G153" s="4" t="s">
        <v>62</v>
      </c>
      <c r="H153" s="4" t="s">
        <v>65</v>
      </c>
      <c r="I153" s="4" t="s">
        <v>39608</v>
      </c>
      <c r="J153" s="4" t="s">
        <v>1001</v>
      </c>
      <c r="K153" s="2">
        <v>24</v>
      </c>
      <c r="L153" s="2" t="s">
        <v>39609</v>
      </c>
      <c r="M153" s="2" t="s">
        <v>39610</v>
      </c>
      <c r="N153" s="4" t="s">
        <v>39611</v>
      </c>
      <c r="O153" s="4" t="s">
        <v>39612</v>
      </c>
      <c r="P153" s="5" t="s">
        <v>60</v>
      </c>
      <c r="Q153" s="5">
        <v>10</v>
      </c>
      <c r="R153" s="5">
        <v>19780715</v>
      </c>
      <c r="S153" s="6">
        <v>29</v>
      </c>
      <c r="T153" s="6">
        <v>202306</v>
      </c>
      <c r="U153" s="6">
        <v>2022</v>
      </c>
      <c r="V153" s="5">
        <v>2080275</v>
      </c>
      <c r="W153" s="5">
        <v>54268258</v>
      </c>
      <c r="X153" s="5">
        <v>26600502</v>
      </c>
      <c r="Y153" s="1"/>
      <c r="Z153" s="1"/>
    </row>
    <row r="154" spans="1:26" ht="16.5" customHeight="1">
      <c r="A154" s="2">
        <v>20561</v>
      </c>
      <c r="B154" s="2">
        <v>2929584</v>
      </c>
      <c r="C154" s="2">
        <v>1248663227</v>
      </c>
      <c r="D154" s="3">
        <v>1348110151150</v>
      </c>
      <c r="E154" s="4" t="s">
        <v>39613</v>
      </c>
      <c r="F154" s="4" t="s">
        <v>104</v>
      </c>
      <c r="G154" s="4" t="s">
        <v>62</v>
      </c>
      <c r="H154" s="4" t="s">
        <v>65</v>
      </c>
      <c r="I154" s="4" t="s">
        <v>39614</v>
      </c>
      <c r="J154" s="4" t="s">
        <v>1045</v>
      </c>
      <c r="K154" s="2">
        <v>17</v>
      </c>
      <c r="L154" s="2" t="s">
        <v>39615</v>
      </c>
      <c r="M154" s="2" t="s">
        <v>39616</v>
      </c>
      <c r="N154" s="4" t="s">
        <v>39617</v>
      </c>
      <c r="O154" s="4" t="s">
        <v>39618</v>
      </c>
      <c r="P154" s="5" t="s">
        <v>60</v>
      </c>
      <c r="Q154" s="5">
        <v>10</v>
      </c>
      <c r="R154" s="5">
        <v>20080201</v>
      </c>
      <c r="S154" s="6">
        <v>29</v>
      </c>
      <c r="T154" s="6">
        <v>202212</v>
      </c>
      <c r="U154" s="6">
        <v>2022</v>
      </c>
      <c r="V154" s="5">
        <v>12029278</v>
      </c>
      <c r="W154" s="5">
        <v>21962610</v>
      </c>
      <c r="X154" s="5">
        <v>100000</v>
      </c>
      <c r="Y154" s="1"/>
      <c r="Z154" s="1"/>
    </row>
    <row r="155" spans="1:26" ht="16.5" customHeight="1">
      <c r="A155" s="2">
        <v>20255</v>
      </c>
      <c r="B155" s="2">
        <v>1933393</v>
      </c>
      <c r="C155" s="2">
        <v>1078154107</v>
      </c>
      <c r="D155" s="3">
        <v>1101110542830</v>
      </c>
      <c r="E155" s="4" t="s">
        <v>39619</v>
      </c>
      <c r="F155" s="4" t="s">
        <v>104</v>
      </c>
      <c r="G155" s="4" t="s">
        <v>62</v>
      </c>
      <c r="H155" s="4" t="s">
        <v>65</v>
      </c>
      <c r="I155" s="4" t="s">
        <v>39620</v>
      </c>
      <c r="J155" s="4" t="s">
        <v>975</v>
      </c>
      <c r="K155" s="2">
        <v>5</v>
      </c>
      <c r="L155" s="2" t="s">
        <v>39621</v>
      </c>
      <c r="M155" s="2" t="s">
        <v>39622</v>
      </c>
      <c r="N155" s="4" t="s">
        <v>39623</v>
      </c>
      <c r="O155" s="4" t="s">
        <v>39624</v>
      </c>
      <c r="P155" s="5" t="s">
        <v>60</v>
      </c>
      <c r="Q155" s="5">
        <v>10</v>
      </c>
      <c r="R155" s="5">
        <v>19870921</v>
      </c>
      <c r="S155" s="6">
        <v>29</v>
      </c>
      <c r="T155" s="6">
        <v>202209</v>
      </c>
      <c r="U155" s="6">
        <v>2022</v>
      </c>
      <c r="V155" s="5">
        <v>15181210</v>
      </c>
      <c r="W155" s="5">
        <v>18229631</v>
      </c>
      <c r="X155" s="5">
        <v>1000000</v>
      </c>
      <c r="Y155" s="1"/>
      <c r="Z155" s="1"/>
    </row>
    <row r="156" spans="1:26" ht="16.5" customHeight="1">
      <c r="A156" s="2">
        <v>20252</v>
      </c>
      <c r="B156" s="2">
        <v>1724970</v>
      </c>
      <c r="C156" s="2">
        <v>1298126635</v>
      </c>
      <c r="D156" s="3">
        <v>1311110036375</v>
      </c>
      <c r="E156" s="4" t="s">
        <v>32879</v>
      </c>
      <c r="F156" s="4" t="s">
        <v>104</v>
      </c>
      <c r="G156" s="4" t="s">
        <v>62</v>
      </c>
      <c r="H156" s="4" t="s">
        <v>65</v>
      </c>
      <c r="I156" s="4" t="s">
        <v>39625</v>
      </c>
      <c r="J156" s="4" t="s">
        <v>975</v>
      </c>
      <c r="K156" s="2">
        <v>5</v>
      </c>
      <c r="L156" s="2" t="s">
        <v>4772</v>
      </c>
      <c r="M156" s="2" t="s">
        <v>39626</v>
      </c>
      <c r="N156" s="4">
        <v>15886771</v>
      </c>
      <c r="O156" s="4" t="s">
        <v>17221</v>
      </c>
      <c r="P156" s="5" t="s">
        <v>60</v>
      </c>
      <c r="Q156" s="5">
        <v>10</v>
      </c>
      <c r="R156" s="5">
        <v>19981231</v>
      </c>
      <c r="S156" s="6">
        <v>29</v>
      </c>
      <c r="T156" s="6">
        <v>202212</v>
      </c>
      <c r="U156" s="6">
        <v>2022</v>
      </c>
      <c r="V156" s="5">
        <v>9391963</v>
      </c>
      <c r="W156" s="5">
        <v>27139238</v>
      </c>
      <c r="X156" s="5">
        <v>500000</v>
      </c>
      <c r="Y156" s="1"/>
      <c r="Z156" s="1"/>
    </row>
    <row r="157" spans="1:26" ht="16.5" customHeight="1">
      <c r="A157" s="2">
        <v>20185</v>
      </c>
      <c r="B157" s="2">
        <v>8922980</v>
      </c>
      <c r="C157" s="2">
        <v>8278101437</v>
      </c>
      <c r="D157" s="3">
        <v>1545110083389</v>
      </c>
      <c r="E157" s="4" t="s">
        <v>39627</v>
      </c>
      <c r="F157" s="4" t="s">
        <v>104</v>
      </c>
      <c r="G157" s="4" t="s">
        <v>62</v>
      </c>
      <c r="H157" s="4" t="s">
        <v>65</v>
      </c>
      <c r="I157" s="4" t="s">
        <v>39628</v>
      </c>
      <c r="J157" s="4" t="s">
        <v>965</v>
      </c>
      <c r="K157" s="2">
        <v>4</v>
      </c>
      <c r="L157" s="2" t="s">
        <v>5881</v>
      </c>
      <c r="M157" s="2" t="s">
        <v>39629</v>
      </c>
      <c r="N157" s="4" t="s">
        <v>39630</v>
      </c>
      <c r="O157" s="4" t="s">
        <v>39631</v>
      </c>
      <c r="P157" s="5" t="s">
        <v>60</v>
      </c>
      <c r="Q157" s="5">
        <v>10</v>
      </c>
      <c r="R157" s="5">
        <v>20190404</v>
      </c>
      <c r="S157" s="6">
        <v>29</v>
      </c>
      <c r="T157" s="6">
        <v>202212</v>
      </c>
      <c r="U157" s="6">
        <v>2022</v>
      </c>
      <c r="V157" s="5">
        <v>4797310</v>
      </c>
      <c r="W157" s="5">
        <v>20092274</v>
      </c>
      <c r="X157" s="5">
        <v>2400000</v>
      </c>
      <c r="Y157" s="1"/>
      <c r="Z157" s="1"/>
    </row>
    <row r="158" spans="1:26" ht="16.5" customHeight="1">
      <c r="A158" s="2">
        <v>24405</v>
      </c>
      <c r="B158" s="2">
        <v>7081279</v>
      </c>
      <c r="C158" s="2">
        <v>1298691785</v>
      </c>
      <c r="D158" s="3">
        <v>1311110395284</v>
      </c>
      <c r="E158" s="4" t="s">
        <v>39632</v>
      </c>
      <c r="F158" s="4" t="s">
        <v>104</v>
      </c>
      <c r="G158" s="4" t="s">
        <v>62</v>
      </c>
      <c r="H158" s="4" t="s">
        <v>65</v>
      </c>
      <c r="I158" s="4" t="s">
        <v>39633</v>
      </c>
      <c r="J158" s="4" t="s">
        <v>363</v>
      </c>
      <c r="K158" s="2">
        <v>63</v>
      </c>
      <c r="L158" s="2" t="s">
        <v>39634</v>
      </c>
      <c r="M158" s="2" t="s">
        <v>39635</v>
      </c>
      <c r="N158" s="4" t="s">
        <v>39636</v>
      </c>
      <c r="O158" s="4" t="s">
        <v>39637</v>
      </c>
      <c r="P158" s="5" t="s">
        <v>60</v>
      </c>
      <c r="Q158" s="5">
        <v>10</v>
      </c>
      <c r="R158" s="5">
        <v>20141219</v>
      </c>
      <c r="S158" s="6">
        <v>30</v>
      </c>
      <c r="T158" s="6">
        <v>202304</v>
      </c>
      <c r="U158" s="6">
        <v>2022</v>
      </c>
      <c r="V158" s="5">
        <v>4570815</v>
      </c>
      <c r="W158" s="5">
        <v>23343452</v>
      </c>
      <c r="X158" s="5">
        <v>200000</v>
      </c>
      <c r="Y158" s="1"/>
      <c r="Z158" s="1"/>
    </row>
    <row r="159" spans="1:26" ht="16.5" customHeight="1">
      <c r="A159" s="2">
        <v>23618</v>
      </c>
      <c r="B159" s="2">
        <v>1331585</v>
      </c>
      <c r="C159" s="2">
        <v>2158613396</v>
      </c>
      <c r="D159" s="3">
        <v>1101112322123</v>
      </c>
      <c r="E159" s="4" t="s">
        <v>39638</v>
      </c>
      <c r="F159" s="4" t="s">
        <v>104</v>
      </c>
      <c r="G159" s="4" t="s">
        <v>62</v>
      </c>
      <c r="H159" s="4" t="s">
        <v>65</v>
      </c>
      <c r="I159" s="4" t="s">
        <v>39015</v>
      </c>
      <c r="J159" s="4" t="s">
        <v>462</v>
      </c>
      <c r="K159" s="2">
        <v>56</v>
      </c>
      <c r="L159" s="2" t="s">
        <v>10043</v>
      </c>
      <c r="M159" s="2" t="s">
        <v>39639</v>
      </c>
      <c r="N159" s="4" t="s">
        <v>39640</v>
      </c>
      <c r="O159" s="4" t="s">
        <v>39641</v>
      </c>
      <c r="P159" s="5" t="s">
        <v>60</v>
      </c>
      <c r="Q159" s="5">
        <v>10</v>
      </c>
      <c r="R159" s="5">
        <v>20010831</v>
      </c>
      <c r="S159" s="6">
        <v>30</v>
      </c>
      <c r="T159" s="6">
        <v>202306</v>
      </c>
      <c r="U159" s="6"/>
      <c r="V159" s="5"/>
      <c r="W159" s="5"/>
      <c r="X159" s="5"/>
      <c r="Y159" s="1"/>
      <c r="Z159" s="1"/>
    </row>
    <row r="160" spans="1:26" ht="16.5" customHeight="1">
      <c r="A160" s="2">
        <v>22551</v>
      </c>
      <c r="B160" s="2">
        <v>1158086</v>
      </c>
      <c r="C160" s="2">
        <v>2188119905</v>
      </c>
      <c r="D160" s="3">
        <v>1101110040347</v>
      </c>
      <c r="E160" s="4" t="s">
        <v>39642</v>
      </c>
      <c r="F160" s="4" t="s">
        <v>104</v>
      </c>
      <c r="G160" s="4" t="s">
        <v>62</v>
      </c>
      <c r="H160" s="4" t="s">
        <v>65</v>
      </c>
      <c r="I160" s="4" t="s">
        <v>39643</v>
      </c>
      <c r="J160" s="4" t="s">
        <v>171</v>
      </c>
      <c r="K160" s="2">
        <v>48</v>
      </c>
      <c r="L160" s="2" t="s">
        <v>11308</v>
      </c>
      <c r="M160" s="2" t="s">
        <v>39644</v>
      </c>
      <c r="N160" s="4" t="s">
        <v>39645</v>
      </c>
      <c r="O160" s="4" t="s">
        <v>39646</v>
      </c>
      <c r="P160" s="5" t="s">
        <v>60</v>
      </c>
      <c r="Q160" s="5">
        <v>10</v>
      </c>
      <c r="R160" s="5">
        <v>19701110</v>
      </c>
      <c r="S160" s="6">
        <v>30</v>
      </c>
      <c r="T160" s="6">
        <v>202212</v>
      </c>
      <c r="U160" s="6">
        <v>2022</v>
      </c>
      <c r="V160" s="5">
        <v>18934914</v>
      </c>
      <c r="W160" s="5">
        <v>13543254</v>
      </c>
      <c r="X160" s="5">
        <v>3385000</v>
      </c>
      <c r="Y160" s="1"/>
      <c r="Z160" s="1"/>
    </row>
    <row r="161" spans="1:26" ht="16.5" customHeight="1">
      <c r="A161" s="2">
        <v>22243</v>
      </c>
      <c r="B161" s="2">
        <v>4327147</v>
      </c>
      <c r="C161" s="2">
        <v>4108677224</v>
      </c>
      <c r="D161" s="3">
        <v>2001110373426</v>
      </c>
      <c r="E161" s="4" t="s">
        <v>39647</v>
      </c>
      <c r="F161" s="4" t="s">
        <v>104</v>
      </c>
      <c r="G161" s="4" t="s">
        <v>62</v>
      </c>
      <c r="H161" s="4" t="s">
        <v>65</v>
      </c>
      <c r="I161" s="4" t="s">
        <v>39648</v>
      </c>
      <c r="J161" s="4" t="s">
        <v>313</v>
      </c>
      <c r="K161" s="2">
        <v>46</v>
      </c>
      <c r="L161" s="2" t="s">
        <v>4869</v>
      </c>
      <c r="M161" s="2" t="s">
        <v>39649</v>
      </c>
      <c r="N161" s="4" t="s">
        <v>39650</v>
      </c>
      <c r="O161" s="4" t="s">
        <v>39651</v>
      </c>
      <c r="P161" s="5" t="s">
        <v>60</v>
      </c>
      <c r="Q161" s="5">
        <v>10</v>
      </c>
      <c r="R161" s="5">
        <v>20130709</v>
      </c>
      <c r="S161" s="6">
        <v>30</v>
      </c>
      <c r="T161" s="6">
        <v>202212</v>
      </c>
      <c r="U161" s="6">
        <v>2022</v>
      </c>
      <c r="V161" s="5">
        <v>9543856</v>
      </c>
      <c r="W161" s="5">
        <v>18925829</v>
      </c>
      <c r="X161" s="5">
        <v>1350000</v>
      </c>
      <c r="Y161" s="1"/>
      <c r="Z161" s="1"/>
    </row>
    <row r="162" spans="1:26" ht="16.5" customHeight="1">
      <c r="A162" s="2">
        <v>22125</v>
      </c>
      <c r="B162" s="2">
        <v>1535095</v>
      </c>
      <c r="C162" s="2">
        <v>2208608838</v>
      </c>
      <c r="D162" s="3">
        <v>1101112202200</v>
      </c>
      <c r="E162" s="4" t="s">
        <v>39652</v>
      </c>
      <c r="F162" s="4" t="s">
        <v>104</v>
      </c>
      <c r="G162" s="4" t="s">
        <v>62</v>
      </c>
      <c r="H162" s="4" t="s">
        <v>65</v>
      </c>
      <c r="I162" s="4" t="s">
        <v>39099</v>
      </c>
      <c r="J162" s="4" t="s">
        <v>313</v>
      </c>
      <c r="K162" s="2">
        <v>46</v>
      </c>
      <c r="L162" s="2" t="s">
        <v>3552</v>
      </c>
      <c r="M162" s="2" t="s">
        <v>8173</v>
      </c>
      <c r="N162" s="4" t="s">
        <v>39653</v>
      </c>
      <c r="O162" s="4" t="s">
        <v>39654</v>
      </c>
      <c r="P162" s="5" t="s">
        <v>60</v>
      </c>
      <c r="Q162" s="5">
        <v>10</v>
      </c>
      <c r="R162" s="5">
        <v>20010327</v>
      </c>
      <c r="S162" s="6">
        <v>30</v>
      </c>
      <c r="T162" s="6">
        <v>202212</v>
      </c>
      <c r="U162" s="6">
        <v>2022</v>
      </c>
      <c r="V162" s="5">
        <v>94158336</v>
      </c>
      <c r="W162" s="5">
        <v>110314592</v>
      </c>
      <c r="X162" s="5">
        <v>1550000</v>
      </c>
      <c r="Y162" s="1"/>
      <c r="Z162" s="1"/>
    </row>
    <row r="163" spans="1:26" ht="16.5" customHeight="1">
      <c r="A163" s="2">
        <v>22212</v>
      </c>
      <c r="B163" s="2">
        <v>8591285</v>
      </c>
      <c r="C163" s="2">
        <v>6308101041</v>
      </c>
      <c r="D163" s="3">
        <v>2062110066057</v>
      </c>
      <c r="E163" s="4" t="s">
        <v>39655</v>
      </c>
      <c r="F163" s="4" t="s">
        <v>104</v>
      </c>
      <c r="G163" s="4" t="s">
        <v>62</v>
      </c>
      <c r="H163" s="4" t="s">
        <v>65</v>
      </c>
      <c r="I163" s="4" t="s">
        <v>39598</v>
      </c>
      <c r="J163" s="4" t="s">
        <v>313</v>
      </c>
      <c r="K163" s="2">
        <v>46</v>
      </c>
      <c r="L163" s="2" t="s">
        <v>16346</v>
      </c>
      <c r="M163" s="2" t="s">
        <v>39656</v>
      </c>
      <c r="N163" s="4" t="s">
        <v>39657</v>
      </c>
      <c r="O163" s="4" t="s">
        <v>39658</v>
      </c>
      <c r="P163" s="5" t="s">
        <v>60</v>
      </c>
      <c r="Q163" s="5">
        <v>10</v>
      </c>
      <c r="R163" s="5">
        <v>20180511</v>
      </c>
      <c r="S163" s="6">
        <v>30</v>
      </c>
      <c r="T163" s="6">
        <v>202212</v>
      </c>
      <c r="U163" s="6">
        <v>2022</v>
      </c>
      <c r="V163" s="5">
        <v>11348308</v>
      </c>
      <c r="W163" s="5">
        <v>91722125</v>
      </c>
      <c r="X163" s="5">
        <v>36337170</v>
      </c>
      <c r="Y163" s="1"/>
      <c r="Z163" s="1"/>
    </row>
    <row r="164" spans="1:26" ht="16.5" customHeight="1">
      <c r="A164" s="2">
        <v>22151</v>
      </c>
      <c r="B164" s="2">
        <v>1350073</v>
      </c>
      <c r="C164" s="2">
        <v>6068124279</v>
      </c>
      <c r="D164" s="3">
        <v>1801110302826</v>
      </c>
      <c r="E164" s="4" t="s">
        <v>39659</v>
      </c>
      <c r="F164" s="4" t="s">
        <v>104</v>
      </c>
      <c r="G164" s="4" t="s">
        <v>62</v>
      </c>
      <c r="H164" s="4" t="s">
        <v>65</v>
      </c>
      <c r="I164" s="4" t="s">
        <v>39333</v>
      </c>
      <c r="J164" s="4" t="s">
        <v>313</v>
      </c>
      <c r="K164" s="2">
        <v>46</v>
      </c>
      <c r="L164" s="2" t="s">
        <v>39660</v>
      </c>
      <c r="M164" s="2" t="s">
        <v>39661</v>
      </c>
      <c r="N164" s="4" t="s">
        <v>39662</v>
      </c>
      <c r="O164" s="4" t="s">
        <v>39663</v>
      </c>
      <c r="P164" s="5" t="s">
        <v>60</v>
      </c>
      <c r="Q164" s="5">
        <v>10</v>
      </c>
      <c r="R164" s="5">
        <v>19991021</v>
      </c>
      <c r="S164" s="6">
        <v>30</v>
      </c>
      <c r="T164" s="6">
        <v>202212</v>
      </c>
      <c r="U164" s="6">
        <v>2022</v>
      </c>
      <c r="V164" s="5">
        <v>39542626</v>
      </c>
      <c r="W164" s="5">
        <v>21447502</v>
      </c>
      <c r="X164" s="5">
        <v>1000000</v>
      </c>
      <c r="Y164" s="1"/>
      <c r="Z164" s="1"/>
    </row>
    <row r="165" spans="1:26" ht="16.5" customHeight="1">
      <c r="A165" s="2">
        <v>22234</v>
      </c>
      <c r="B165" s="2">
        <v>1525458</v>
      </c>
      <c r="C165" s="2">
        <v>2148728312</v>
      </c>
      <c r="D165" s="3">
        <v>1101112707458</v>
      </c>
      <c r="E165" s="4" t="s">
        <v>39664</v>
      </c>
      <c r="F165" s="4" t="s">
        <v>104</v>
      </c>
      <c r="G165" s="4" t="s">
        <v>62</v>
      </c>
      <c r="H165" s="4" t="s">
        <v>65</v>
      </c>
      <c r="I165" s="4" t="s">
        <v>39665</v>
      </c>
      <c r="J165" s="4" t="s">
        <v>313</v>
      </c>
      <c r="K165" s="2">
        <v>46</v>
      </c>
      <c r="L165" s="2" t="s">
        <v>39666</v>
      </c>
      <c r="M165" s="2" t="s">
        <v>8656</v>
      </c>
      <c r="N165" s="4" t="s">
        <v>39667</v>
      </c>
      <c r="O165" s="4" t="s">
        <v>39668</v>
      </c>
      <c r="P165" s="5" t="s">
        <v>60</v>
      </c>
      <c r="Q165" s="5">
        <v>10</v>
      </c>
      <c r="R165" s="5">
        <v>20030130</v>
      </c>
      <c r="S165" s="6">
        <v>30</v>
      </c>
      <c r="T165" s="6">
        <v>202303</v>
      </c>
      <c r="U165" s="6">
        <v>2022</v>
      </c>
      <c r="V165" s="5">
        <v>89025031</v>
      </c>
      <c r="W165" s="5">
        <v>20264380</v>
      </c>
      <c r="X165" s="5">
        <v>1100000</v>
      </c>
      <c r="Y165" s="1"/>
      <c r="Z165" s="1"/>
    </row>
    <row r="166" spans="1:26" ht="16.5" customHeight="1">
      <c r="A166" s="2">
        <v>22187</v>
      </c>
      <c r="B166" s="2">
        <v>1820955</v>
      </c>
      <c r="C166" s="2">
        <v>1198107970</v>
      </c>
      <c r="D166" s="3">
        <v>1101110788187</v>
      </c>
      <c r="E166" s="4" t="s">
        <v>39669</v>
      </c>
      <c r="F166" s="4" t="s">
        <v>104</v>
      </c>
      <c r="G166" s="4" t="s">
        <v>62</v>
      </c>
      <c r="H166" s="4" t="s">
        <v>65</v>
      </c>
      <c r="I166" s="4" t="s">
        <v>39670</v>
      </c>
      <c r="J166" s="4" t="s">
        <v>313</v>
      </c>
      <c r="K166" s="2">
        <v>46</v>
      </c>
      <c r="L166" s="2" t="s">
        <v>1026</v>
      </c>
      <c r="M166" s="2" t="s">
        <v>39671</v>
      </c>
      <c r="N166" s="4" t="s">
        <v>39672</v>
      </c>
      <c r="O166" s="4" t="s">
        <v>39673</v>
      </c>
      <c r="P166" s="5" t="s">
        <v>60</v>
      </c>
      <c r="Q166" s="5">
        <v>10</v>
      </c>
      <c r="R166" s="5">
        <v>19910701</v>
      </c>
      <c r="S166" s="6">
        <v>30</v>
      </c>
      <c r="T166" s="6">
        <v>202212</v>
      </c>
      <c r="U166" s="6">
        <v>2022</v>
      </c>
      <c r="V166" s="5">
        <v>10581880</v>
      </c>
      <c r="W166" s="5">
        <v>5386601</v>
      </c>
      <c r="X166" s="5">
        <v>499999</v>
      </c>
      <c r="Y166" s="1"/>
      <c r="Z166" s="1"/>
    </row>
    <row r="167" spans="1:26" ht="16.5" customHeight="1">
      <c r="A167" s="2">
        <v>22127</v>
      </c>
      <c r="B167" s="2">
        <v>3678813</v>
      </c>
      <c r="C167" s="2">
        <v>2158733138</v>
      </c>
      <c r="D167" s="3">
        <v>1101114214633</v>
      </c>
      <c r="E167" s="4" t="s">
        <v>39674</v>
      </c>
      <c r="F167" s="4" t="s">
        <v>104</v>
      </c>
      <c r="G167" s="4" t="s">
        <v>62</v>
      </c>
      <c r="H167" s="4" t="s">
        <v>65</v>
      </c>
      <c r="I167" s="4" t="s">
        <v>39161</v>
      </c>
      <c r="J167" s="4" t="s">
        <v>313</v>
      </c>
      <c r="K167" s="2">
        <v>46</v>
      </c>
      <c r="L167" s="2" t="s">
        <v>39675</v>
      </c>
      <c r="M167" s="2" t="s">
        <v>39676</v>
      </c>
      <c r="N167" s="4" t="s">
        <v>39677</v>
      </c>
      <c r="O167" s="4" t="s">
        <v>39678</v>
      </c>
      <c r="P167" s="5" t="s">
        <v>60</v>
      </c>
      <c r="Q167" s="5">
        <v>10</v>
      </c>
      <c r="R167" s="5">
        <v>20091106</v>
      </c>
      <c r="S167" s="6">
        <v>30</v>
      </c>
      <c r="T167" s="6">
        <v>202301</v>
      </c>
      <c r="U167" s="6">
        <v>2022</v>
      </c>
      <c r="V167" s="5">
        <v>27935644</v>
      </c>
      <c r="W167" s="5">
        <v>11832912</v>
      </c>
      <c r="X167" s="5">
        <v>1260000</v>
      </c>
      <c r="Y167" s="1"/>
      <c r="Z167" s="1"/>
    </row>
    <row r="168" spans="1:26" ht="16.5" customHeight="1">
      <c r="A168" s="2">
        <v>22168</v>
      </c>
      <c r="B168" s="2">
        <v>1612374</v>
      </c>
      <c r="C168" s="2">
        <v>1178128120</v>
      </c>
      <c r="D168" s="3">
        <v>1101111936892</v>
      </c>
      <c r="E168" s="4" t="s">
        <v>39679</v>
      </c>
      <c r="F168" s="4" t="s">
        <v>104</v>
      </c>
      <c r="G168" s="4" t="s">
        <v>62</v>
      </c>
      <c r="H168" s="4" t="s">
        <v>65</v>
      </c>
      <c r="I168" s="4" t="s">
        <v>39680</v>
      </c>
      <c r="J168" s="4" t="s">
        <v>313</v>
      </c>
      <c r="K168" s="2">
        <v>46</v>
      </c>
      <c r="L168" s="2" t="s">
        <v>38585</v>
      </c>
      <c r="M168" s="2" t="s">
        <v>8833</v>
      </c>
      <c r="N168" s="4" t="s">
        <v>39681</v>
      </c>
      <c r="O168" s="4" t="s">
        <v>39682</v>
      </c>
      <c r="P168" s="5" t="s">
        <v>47</v>
      </c>
      <c r="Q168" s="5">
        <v>10</v>
      </c>
      <c r="R168" s="5">
        <v>20000411</v>
      </c>
      <c r="S168" s="6">
        <v>30</v>
      </c>
      <c r="T168" s="6">
        <v>202210</v>
      </c>
      <c r="U168" s="6">
        <v>2022</v>
      </c>
      <c r="V168" s="5">
        <v>3251267</v>
      </c>
      <c r="W168" s="5">
        <v>2201602</v>
      </c>
      <c r="X168" s="5">
        <v>520000</v>
      </c>
      <c r="Y168" s="1"/>
      <c r="Z168" s="1"/>
    </row>
    <row r="169" spans="1:26" ht="16.5" customHeight="1">
      <c r="A169" s="2">
        <v>21859</v>
      </c>
      <c r="B169" s="2">
        <v>1548641</v>
      </c>
      <c r="C169" s="2">
        <v>1058179252</v>
      </c>
      <c r="D169" s="3">
        <v>1101111275703</v>
      </c>
      <c r="E169" s="4" t="s">
        <v>39683</v>
      </c>
      <c r="F169" s="4" t="s">
        <v>104</v>
      </c>
      <c r="G169" s="4" t="s">
        <v>62</v>
      </c>
      <c r="H169" s="4" t="s">
        <v>65</v>
      </c>
      <c r="I169" s="4" t="s">
        <v>39684</v>
      </c>
      <c r="J169" s="4" t="s">
        <v>1293</v>
      </c>
      <c r="K169" s="2">
        <v>42</v>
      </c>
      <c r="L169" s="2" t="s">
        <v>39685</v>
      </c>
      <c r="M169" s="2" t="s">
        <v>39686</v>
      </c>
      <c r="N169" s="4" t="s">
        <v>39687</v>
      </c>
      <c r="O169" s="4" t="s">
        <v>39688</v>
      </c>
      <c r="P169" s="5" t="s">
        <v>60</v>
      </c>
      <c r="Q169" s="5">
        <v>10</v>
      </c>
      <c r="R169" s="5">
        <v>19960604</v>
      </c>
      <c r="S169" s="6">
        <v>30</v>
      </c>
      <c r="T169" s="6">
        <v>202212</v>
      </c>
      <c r="U169" s="6">
        <v>2022</v>
      </c>
      <c r="V169" s="5">
        <v>11782153</v>
      </c>
      <c r="W169" s="5">
        <v>6862102</v>
      </c>
      <c r="X169" s="5">
        <v>2137097</v>
      </c>
      <c r="Y169" s="1"/>
      <c r="Z169" s="1"/>
    </row>
    <row r="170" spans="1:26" ht="16.5" customHeight="1">
      <c r="A170" s="2">
        <v>21516</v>
      </c>
      <c r="B170" s="2">
        <v>1244708</v>
      </c>
      <c r="C170" s="2">
        <v>6108155752</v>
      </c>
      <c r="D170" s="3">
        <v>2301110082253</v>
      </c>
      <c r="E170" s="4" t="s">
        <v>39689</v>
      </c>
      <c r="F170" s="4" t="s">
        <v>104</v>
      </c>
      <c r="G170" s="4" t="s">
        <v>62</v>
      </c>
      <c r="H170" s="4" t="s">
        <v>65</v>
      </c>
      <c r="I170" s="4" t="s">
        <v>38905</v>
      </c>
      <c r="J170" s="4" t="s">
        <v>1033</v>
      </c>
      <c r="K170" s="2">
        <v>38</v>
      </c>
      <c r="L170" s="2" t="s">
        <v>8044</v>
      </c>
      <c r="M170" s="2" t="s">
        <v>39690</v>
      </c>
      <c r="N170" s="4" t="s">
        <v>39691</v>
      </c>
      <c r="O170" s="4" t="s">
        <v>39692</v>
      </c>
      <c r="P170" s="5" t="s">
        <v>60</v>
      </c>
      <c r="Q170" s="5">
        <v>10</v>
      </c>
      <c r="R170" s="5">
        <v>20020103</v>
      </c>
      <c r="S170" s="6">
        <v>30</v>
      </c>
      <c r="T170" s="6">
        <v>202212</v>
      </c>
      <c r="U170" s="6">
        <v>2022</v>
      </c>
      <c r="V170" s="5">
        <v>19762082</v>
      </c>
      <c r="W170" s="5">
        <v>116185255</v>
      </c>
      <c r="X170" s="5">
        <v>500000</v>
      </c>
      <c r="Y170" s="1"/>
      <c r="Z170" s="1"/>
    </row>
    <row r="171" spans="1:26" ht="16.5" customHeight="1">
      <c r="A171" s="2">
        <v>21209</v>
      </c>
      <c r="B171" s="2">
        <v>1145467</v>
      </c>
      <c r="C171" s="2">
        <v>5028125656</v>
      </c>
      <c r="D171" s="3">
        <v>1701110072934</v>
      </c>
      <c r="E171" s="4" t="s">
        <v>39693</v>
      </c>
      <c r="F171" s="4" t="s">
        <v>104</v>
      </c>
      <c r="G171" s="4" t="s">
        <v>62</v>
      </c>
      <c r="H171" s="4" t="s">
        <v>65</v>
      </c>
      <c r="I171" s="4" t="s">
        <v>39694</v>
      </c>
      <c r="J171" s="4" t="s">
        <v>1011</v>
      </c>
      <c r="K171" s="2">
        <v>35</v>
      </c>
      <c r="L171" s="2" t="s">
        <v>39695</v>
      </c>
      <c r="M171" s="2" t="s">
        <v>8216</v>
      </c>
      <c r="N171" s="4" t="s">
        <v>39696</v>
      </c>
      <c r="O171" s="4" t="s">
        <v>39697</v>
      </c>
      <c r="P171" s="5" t="s">
        <v>60</v>
      </c>
      <c r="Q171" s="5">
        <v>10</v>
      </c>
      <c r="R171" s="5">
        <v>19940201</v>
      </c>
      <c r="S171" s="6">
        <v>30</v>
      </c>
      <c r="T171" s="6">
        <v>202212</v>
      </c>
      <c r="U171" s="6">
        <v>2022</v>
      </c>
      <c r="V171" s="5">
        <v>20095206</v>
      </c>
      <c r="W171" s="5">
        <v>27991606</v>
      </c>
      <c r="X171" s="5">
        <v>1000000</v>
      </c>
      <c r="Y171" s="1"/>
      <c r="Z171" s="1"/>
    </row>
    <row r="172" spans="1:26" ht="16.5" customHeight="1">
      <c r="A172" s="2">
        <v>20888</v>
      </c>
      <c r="B172" s="2">
        <v>1953231</v>
      </c>
      <c r="C172" s="2">
        <v>1258118002</v>
      </c>
      <c r="D172" s="3">
        <v>1351110038294</v>
      </c>
      <c r="E172" s="4" t="s">
        <v>39698</v>
      </c>
      <c r="F172" s="4" t="s">
        <v>104</v>
      </c>
      <c r="G172" s="4" t="s">
        <v>62</v>
      </c>
      <c r="H172" s="4" t="s">
        <v>65</v>
      </c>
      <c r="I172" s="4" t="s">
        <v>39177</v>
      </c>
      <c r="J172" s="4" t="s">
        <v>1944</v>
      </c>
      <c r="K172" s="2">
        <v>26</v>
      </c>
      <c r="L172" s="2" t="s">
        <v>39699</v>
      </c>
      <c r="M172" s="2" t="s">
        <v>39700</v>
      </c>
      <c r="N172" s="4" t="s">
        <v>39701</v>
      </c>
      <c r="O172" s="4" t="s">
        <v>39702</v>
      </c>
      <c r="P172" s="5" t="s">
        <v>60</v>
      </c>
      <c r="Q172" s="5">
        <v>10</v>
      </c>
      <c r="R172" s="5">
        <v>19921222</v>
      </c>
      <c r="S172" s="6">
        <v>30</v>
      </c>
      <c r="T172" s="6">
        <v>202212</v>
      </c>
      <c r="U172" s="6">
        <v>2022</v>
      </c>
      <c r="V172" s="5">
        <v>14450812</v>
      </c>
      <c r="W172" s="5">
        <v>38614978</v>
      </c>
      <c r="X172" s="5">
        <v>5019744</v>
      </c>
      <c r="Y172" s="1"/>
      <c r="Z172" s="1"/>
    </row>
    <row r="173" spans="1:26" ht="16.5" customHeight="1">
      <c r="A173" s="2">
        <v>20739</v>
      </c>
      <c r="B173" s="2">
        <v>3142059</v>
      </c>
      <c r="C173" s="2">
        <v>1418113222</v>
      </c>
      <c r="D173" s="3">
        <v>2849110074119</v>
      </c>
      <c r="E173" s="4" t="s">
        <v>39703</v>
      </c>
      <c r="F173" s="4" t="s">
        <v>104</v>
      </c>
      <c r="G173" s="4" t="s">
        <v>62</v>
      </c>
      <c r="H173" s="4" t="s">
        <v>65</v>
      </c>
      <c r="I173" s="4" t="s">
        <v>39295</v>
      </c>
      <c r="J173" s="4" t="s">
        <v>1001</v>
      </c>
      <c r="K173" s="2">
        <v>24</v>
      </c>
      <c r="L173" s="2" t="s">
        <v>3034</v>
      </c>
      <c r="M173" s="2" t="s">
        <v>39704</v>
      </c>
      <c r="N173" s="4" t="s">
        <v>39705</v>
      </c>
      <c r="O173" s="4" t="s">
        <v>39706</v>
      </c>
      <c r="P173" s="5" t="s">
        <v>60</v>
      </c>
      <c r="Q173" s="5">
        <v>10</v>
      </c>
      <c r="R173" s="5">
        <v>20080901</v>
      </c>
      <c r="S173" s="6">
        <v>30</v>
      </c>
      <c r="T173" s="6">
        <v>202306</v>
      </c>
      <c r="U173" s="6">
        <v>2022</v>
      </c>
      <c r="V173" s="5">
        <v>7009667</v>
      </c>
      <c r="W173" s="5">
        <v>10108551</v>
      </c>
      <c r="X173" s="5">
        <v>950000</v>
      </c>
      <c r="Y173" s="1"/>
      <c r="Z173" s="1"/>
    </row>
    <row r="174" spans="1:26" ht="16.5" customHeight="1">
      <c r="A174" s="2">
        <v>20696</v>
      </c>
      <c r="B174" s="2">
        <v>1873814</v>
      </c>
      <c r="C174" s="2">
        <v>6098116986</v>
      </c>
      <c r="D174" s="3">
        <v>1942110013706</v>
      </c>
      <c r="E174" s="4" t="s">
        <v>39707</v>
      </c>
      <c r="F174" s="4" t="s">
        <v>104</v>
      </c>
      <c r="G174" s="4" t="s">
        <v>62</v>
      </c>
      <c r="H174" s="4" t="s">
        <v>65</v>
      </c>
      <c r="I174" s="4" t="s">
        <v>39708</v>
      </c>
      <c r="J174" s="4" t="s">
        <v>1001</v>
      </c>
      <c r="K174" s="2">
        <v>24</v>
      </c>
      <c r="L174" s="2" t="s">
        <v>5650</v>
      </c>
      <c r="M174" s="2" t="s">
        <v>39709</v>
      </c>
      <c r="N174" s="4" t="s">
        <v>39710</v>
      </c>
      <c r="O174" s="4" t="s">
        <v>39711</v>
      </c>
      <c r="P174" s="5" t="s">
        <v>47</v>
      </c>
      <c r="Q174" s="5">
        <v>10</v>
      </c>
      <c r="R174" s="5">
        <v>19930701</v>
      </c>
      <c r="S174" s="6">
        <v>30</v>
      </c>
      <c r="T174" s="6">
        <v>202304</v>
      </c>
      <c r="U174" s="6">
        <v>2022</v>
      </c>
      <c r="V174" s="5">
        <v>6263532</v>
      </c>
      <c r="W174" s="5">
        <v>15300165</v>
      </c>
      <c r="X174" s="5">
        <v>400000</v>
      </c>
      <c r="Y174" s="1"/>
      <c r="Z174" s="1"/>
    </row>
    <row r="175" spans="1:26" ht="16.5" customHeight="1">
      <c r="A175" s="2">
        <v>23285</v>
      </c>
      <c r="B175" s="2">
        <v>2608857</v>
      </c>
      <c r="C175" s="2">
        <v>4178126833</v>
      </c>
      <c r="D175" s="3">
        <v>2062110024568</v>
      </c>
      <c r="E175" s="4" t="s">
        <v>39712</v>
      </c>
      <c r="F175" s="4" t="s">
        <v>104</v>
      </c>
      <c r="G175" s="4" t="s">
        <v>62</v>
      </c>
      <c r="H175" s="4" t="s">
        <v>65</v>
      </c>
      <c r="I175" s="4" t="s">
        <v>39713</v>
      </c>
      <c r="J175" s="4" t="s">
        <v>1180</v>
      </c>
      <c r="K175" s="2">
        <v>53</v>
      </c>
      <c r="L175" s="2" t="s">
        <v>39714</v>
      </c>
      <c r="M175" s="2" t="s">
        <v>34304</v>
      </c>
      <c r="N175" s="4" t="s">
        <v>39715</v>
      </c>
      <c r="O175" s="4" t="s">
        <v>39716</v>
      </c>
      <c r="P175" s="5" t="s">
        <v>60</v>
      </c>
      <c r="Q175" s="5">
        <v>10</v>
      </c>
      <c r="R175" s="5">
        <v>20021209</v>
      </c>
      <c r="S175" s="6">
        <v>31</v>
      </c>
      <c r="T175" s="6">
        <v>202212</v>
      </c>
      <c r="U175" s="6">
        <v>2022</v>
      </c>
      <c r="V175" s="5">
        <v>25627549</v>
      </c>
      <c r="W175" s="5">
        <v>37843582</v>
      </c>
      <c r="X175" s="5">
        <v>1000000</v>
      </c>
      <c r="Y175" s="1"/>
      <c r="Z175" s="1"/>
    </row>
    <row r="176" spans="1:26" ht="16.5" customHeight="1">
      <c r="A176" s="2">
        <v>22558</v>
      </c>
      <c r="B176" s="2">
        <v>1605462</v>
      </c>
      <c r="C176" s="2">
        <v>1098137201</v>
      </c>
      <c r="D176" s="3">
        <v>1101110311764</v>
      </c>
      <c r="E176" s="4" t="s">
        <v>39717</v>
      </c>
      <c r="F176" s="4" t="s">
        <v>104</v>
      </c>
      <c r="G176" s="4" t="s">
        <v>62</v>
      </c>
      <c r="H176" s="4" t="s">
        <v>65</v>
      </c>
      <c r="I176" s="4" t="s">
        <v>39718</v>
      </c>
      <c r="J176" s="4" t="s">
        <v>171</v>
      </c>
      <c r="K176" s="2">
        <v>48</v>
      </c>
      <c r="L176" s="2" t="s">
        <v>39719</v>
      </c>
      <c r="M176" s="2" t="s">
        <v>2991</v>
      </c>
      <c r="N176" s="4" t="s">
        <v>39720</v>
      </c>
      <c r="O176" s="4" t="s">
        <v>39721</v>
      </c>
      <c r="P176" s="5" t="s">
        <v>60</v>
      </c>
      <c r="Q176" s="5">
        <v>10</v>
      </c>
      <c r="R176" s="5">
        <v>19760816</v>
      </c>
      <c r="S176" s="6">
        <v>31</v>
      </c>
      <c r="T176" s="6">
        <v>202212</v>
      </c>
      <c r="U176" s="6">
        <v>2022</v>
      </c>
      <c r="V176" s="5">
        <v>22434335</v>
      </c>
      <c r="W176" s="5">
        <v>17546827</v>
      </c>
      <c r="X176" s="5">
        <v>450000</v>
      </c>
      <c r="Y176" s="1"/>
      <c r="Z176" s="1"/>
    </row>
    <row r="177" spans="1:26" ht="16.5" customHeight="1">
      <c r="A177" s="2">
        <v>22221</v>
      </c>
      <c r="B177" s="2">
        <v>1248655</v>
      </c>
      <c r="C177" s="2">
        <v>3088105285</v>
      </c>
      <c r="D177" s="3">
        <v>2001110027065</v>
      </c>
      <c r="E177" s="4" t="s">
        <v>32998</v>
      </c>
      <c r="F177" s="4" t="s">
        <v>104</v>
      </c>
      <c r="G177" s="4" t="s">
        <v>62</v>
      </c>
      <c r="H177" s="4" t="s">
        <v>65</v>
      </c>
      <c r="I177" s="4" t="s">
        <v>39722</v>
      </c>
      <c r="J177" s="4" t="s">
        <v>313</v>
      </c>
      <c r="K177" s="2">
        <v>46</v>
      </c>
      <c r="L177" s="2" t="s">
        <v>26411</v>
      </c>
      <c r="M177" s="2" t="s">
        <v>39723</v>
      </c>
      <c r="N177" s="4" t="s">
        <v>39724</v>
      </c>
      <c r="O177" s="4" t="s">
        <v>39725</v>
      </c>
      <c r="P177" s="5" t="s">
        <v>60</v>
      </c>
      <c r="Q177" s="5">
        <v>10</v>
      </c>
      <c r="R177" s="5">
        <v>19940502</v>
      </c>
      <c r="S177" s="6">
        <v>31</v>
      </c>
      <c r="T177" s="6">
        <v>202305</v>
      </c>
      <c r="U177" s="6">
        <v>2022</v>
      </c>
      <c r="V177" s="5">
        <v>23868228</v>
      </c>
      <c r="W177" s="5">
        <v>442188322</v>
      </c>
      <c r="X177" s="5">
        <v>2500000</v>
      </c>
      <c r="Y177" s="1"/>
      <c r="Z177" s="1"/>
    </row>
    <row r="178" spans="1:26" ht="16.5" customHeight="1">
      <c r="A178" s="2">
        <v>20904</v>
      </c>
      <c r="B178" s="2">
        <v>2727108</v>
      </c>
      <c r="C178" s="2">
        <v>1238606766</v>
      </c>
      <c r="D178" s="3">
        <v>1351110081475</v>
      </c>
      <c r="E178" s="4" t="s">
        <v>39726</v>
      </c>
      <c r="F178" s="4" t="s">
        <v>104</v>
      </c>
      <c r="G178" s="4" t="s">
        <v>62</v>
      </c>
      <c r="H178" s="4" t="s">
        <v>65</v>
      </c>
      <c r="I178" s="4" t="s">
        <v>38941</v>
      </c>
      <c r="J178" s="4" t="s">
        <v>1944</v>
      </c>
      <c r="K178" s="2">
        <v>26</v>
      </c>
      <c r="L178" s="2" t="s">
        <v>6025</v>
      </c>
      <c r="M178" s="2" t="s">
        <v>39727</v>
      </c>
      <c r="N178" s="4" t="s">
        <v>39728</v>
      </c>
      <c r="O178" s="4" t="s">
        <v>39729</v>
      </c>
      <c r="P178" s="5" t="s">
        <v>1130</v>
      </c>
      <c r="Q178" s="5">
        <v>10</v>
      </c>
      <c r="R178" s="5">
        <v>20060801</v>
      </c>
      <c r="S178" s="6">
        <v>31</v>
      </c>
      <c r="T178" s="6">
        <v>202306</v>
      </c>
      <c r="U178" s="6">
        <v>2022</v>
      </c>
      <c r="V178" s="5">
        <v>3839520</v>
      </c>
      <c r="W178" s="5">
        <v>11450188</v>
      </c>
      <c r="X178" s="5">
        <v>17410492</v>
      </c>
      <c r="Y178" s="1"/>
      <c r="Z178" s="1"/>
    </row>
    <row r="179" spans="1:26" ht="16.5" customHeight="1">
      <c r="A179" s="2">
        <v>20923</v>
      </c>
      <c r="B179" s="2">
        <v>6788641</v>
      </c>
      <c r="C179" s="2">
        <v>8998800427</v>
      </c>
      <c r="D179" s="3">
        <v>1348110377483</v>
      </c>
      <c r="E179" s="4" t="s">
        <v>39730</v>
      </c>
      <c r="F179" s="4" t="s">
        <v>104</v>
      </c>
      <c r="G179" s="4" t="s">
        <v>62</v>
      </c>
      <c r="H179" s="4" t="s">
        <v>65</v>
      </c>
      <c r="I179" s="4" t="s">
        <v>38941</v>
      </c>
      <c r="J179" s="4" t="s">
        <v>1944</v>
      </c>
      <c r="K179" s="2">
        <v>26</v>
      </c>
      <c r="L179" s="2" t="s">
        <v>23569</v>
      </c>
      <c r="M179" s="2" t="s">
        <v>39731</v>
      </c>
      <c r="N179" s="4" t="s">
        <v>39732</v>
      </c>
      <c r="O179" s="4" t="s">
        <v>39733</v>
      </c>
      <c r="P179" s="5" t="s">
        <v>60</v>
      </c>
      <c r="Q179" s="5">
        <v>10</v>
      </c>
      <c r="R179" s="5">
        <v>20160801</v>
      </c>
      <c r="S179" s="6">
        <v>31</v>
      </c>
      <c r="T179" s="6">
        <v>202212</v>
      </c>
      <c r="U179" s="6">
        <v>2022</v>
      </c>
      <c r="V179" s="5">
        <v>17649445</v>
      </c>
      <c r="W179" s="5">
        <v>16634073</v>
      </c>
      <c r="X179" s="5">
        <v>514500</v>
      </c>
      <c r="Y179" s="1"/>
      <c r="Z179" s="1"/>
    </row>
    <row r="180" spans="1:26" ht="16.5" customHeight="1">
      <c r="A180" s="2">
        <v>20441</v>
      </c>
      <c r="B180" s="2">
        <v>4086656</v>
      </c>
      <c r="C180" s="2">
        <v>2208834039</v>
      </c>
      <c r="D180" s="3">
        <v>1101114810712</v>
      </c>
      <c r="E180" s="4" t="s">
        <v>39734</v>
      </c>
      <c r="F180" s="4" t="s">
        <v>104</v>
      </c>
      <c r="G180" s="4" t="s">
        <v>62</v>
      </c>
      <c r="H180" s="4" t="s">
        <v>65</v>
      </c>
      <c r="I180" s="4" t="s">
        <v>39364</v>
      </c>
      <c r="J180" s="4" t="s">
        <v>593</v>
      </c>
      <c r="K180" s="2">
        <v>14</v>
      </c>
      <c r="L180" s="2" t="s">
        <v>1833</v>
      </c>
      <c r="M180" s="2" t="s">
        <v>1827</v>
      </c>
      <c r="N180" s="4">
        <v>18991841</v>
      </c>
      <c r="O180" s="4" t="s">
        <v>39735</v>
      </c>
      <c r="P180" s="5" t="s">
        <v>60</v>
      </c>
      <c r="Q180" s="5">
        <v>10</v>
      </c>
      <c r="R180" s="5">
        <v>20120305</v>
      </c>
      <c r="S180" s="6">
        <v>31</v>
      </c>
      <c r="T180" s="6">
        <v>202212</v>
      </c>
      <c r="U180" s="6">
        <v>2022</v>
      </c>
      <c r="V180" s="5">
        <v>24223211</v>
      </c>
      <c r="W180" s="5">
        <v>48554297</v>
      </c>
      <c r="X180" s="5">
        <v>500000</v>
      </c>
      <c r="Y180" s="1"/>
      <c r="Z180" s="1"/>
    </row>
    <row r="181" spans="1:26" ht="16.5" customHeight="1">
      <c r="A181" s="2">
        <v>20157</v>
      </c>
      <c r="B181" s="2">
        <v>5290879</v>
      </c>
      <c r="C181" s="2">
        <v>2018630552</v>
      </c>
      <c r="D181" s="3">
        <v>1101115007615</v>
      </c>
      <c r="E181" s="4" t="s">
        <v>39736</v>
      </c>
      <c r="F181" s="4" t="s">
        <v>104</v>
      </c>
      <c r="G181" s="4" t="s">
        <v>62</v>
      </c>
      <c r="H181" s="4" t="s">
        <v>65</v>
      </c>
      <c r="I181" s="4" t="s">
        <v>39737</v>
      </c>
      <c r="J181" s="4" t="s">
        <v>965</v>
      </c>
      <c r="K181" s="2">
        <v>4</v>
      </c>
      <c r="L181" s="2" t="s">
        <v>22059</v>
      </c>
      <c r="M181" s="2" t="s">
        <v>39738</v>
      </c>
      <c r="N181" s="4" t="s">
        <v>39739</v>
      </c>
      <c r="O181" s="4" t="s">
        <v>39740</v>
      </c>
      <c r="P181" s="5" t="s">
        <v>60</v>
      </c>
      <c r="Q181" s="5">
        <v>10</v>
      </c>
      <c r="R181" s="5">
        <v>20121214</v>
      </c>
      <c r="S181" s="6">
        <v>31</v>
      </c>
      <c r="T181" s="6">
        <v>202212</v>
      </c>
      <c r="U181" s="6">
        <v>2022</v>
      </c>
      <c r="V181" s="5">
        <v>4678795</v>
      </c>
      <c r="W181" s="5">
        <v>12463280</v>
      </c>
      <c r="X181" s="5">
        <v>3000000</v>
      </c>
      <c r="Y181" s="1"/>
      <c r="Z181" s="1"/>
    </row>
    <row r="182" spans="1:26" ht="16.5" customHeight="1">
      <c r="A182" s="2">
        <v>20121</v>
      </c>
      <c r="B182" s="2">
        <v>4119855</v>
      </c>
      <c r="C182" s="2">
        <v>2238114256</v>
      </c>
      <c r="D182" s="3">
        <v>1443110007517</v>
      </c>
      <c r="E182" s="4" t="s">
        <v>39741</v>
      </c>
      <c r="F182" s="4" t="s">
        <v>104</v>
      </c>
      <c r="G182" s="4" t="s">
        <v>62</v>
      </c>
      <c r="H182" s="4" t="s">
        <v>65</v>
      </c>
      <c r="I182" s="4" t="s">
        <v>39742</v>
      </c>
      <c r="J182" s="4" t="s">
        <v>72</v>
      </c>
      <c r="K182" s="2">
        <v>1</v>
      </c>
      <c r="L182" s="2" t="s">
        <v>39743</v>
      </c>
      <c r="M182" s="2" t="s">
        <v>39744</v>
      </c>
      <c r="N182" s="4" t="s">
        <v>39745</v>
      </c>
      <c r="O182" s="4" t="s">
        <v>39746</v>
      </c>
      <c r="P182" s="5" t="s">
        <v>60</v>
      </c>
      <c r="Q182" s="5">
        <v>10</v>
      </c>
      <c r="R182" s="5">
        <v>20120404</v>
      </c>
      <c r="S182" s="6">
        <v>31</v>
      </c>
      <c r="T182" s="6">
        <v>202212</v>
      </c>
      <c r="U182" s="6">
        <v>2022</v>
      </c>
      <c r="V182" s="5">
        <v>64303397</v>
      </c>
      <c r="W182" s="5">
        <v>22170974</v>
      </c>
      <c r="X182" s="5">
        <v>501000</v>
      </c>
      <c r="Y182" s="1"/>
      <c r="Z182" s="1"/>
    </row>
    <row r="183" spans="1:26" ht="16.5" customHeight="1">
      <c r="A183" s="2">
        <v>20098</v>
      </c>
      <c r="B183" s="2">
        <v>5889195</v>
      </c>
      <c r="C183" s="2">
        <v>1078815836</v>
      </c>
      <c r="D183" s="3">
        <v>1101115369172</v>
      </c>
      <c r="E183" s="4" t="s">
        <v>39747</v>
      </c>
      <c r="F183" s="4" t="s">
        <v>104</v>
      </c>
      <c r="G183" s="4" t="s">
        <v>62</v>
      </c>
      <c r="H183" s="4" t="s">
        <v>65</v>
      </c>
      <c r="I183" s="4" t="s">
        <v>39748</v>
      </c>
      <c r="J183" s="4" t="s">
        <v>72</v>
      </c>
      <c r="K183" s="2">
        <v>1</v>
      </c>
      <c r="L183" s="2" t="s">
        <v>726</v>
      </c>
      <c r="M183" s="2" t="s">
        <v>747</v>
      </c>
      <c r="N183" s="4" t="s">
        <v>39749</v>
      </c>
      <c r="O183" s="4" t="s">
        <v>39750</v>
      </c>
      <c r="P183" s="5" t="s">
        <v>60</v>
      </c>
      <c r="Q183" s="5">
        <v>10</v>
      </c>
      <c r="R183" s="5">
        <v>20140319</v>
      </c>
      <c r="S183" s="6">
        <v>31</v>
      </c>
      <c r="T183" s="6">
        <v>202212</v>
      </c>
      <c r="U183" s="6">
        <v>2022</v>
      </c>
      <c r="V183" s="5">
        <v>20051077</v>
      </c>
      <c r="W183" s="5">
        <v>30840680</v>
      </c>
      <c r="X183" s="5">
        <v>100000</v>
      </c>
      <c r="Y183" s="1"/>
      <c r="Z183" s="1"/>
    </row>
    <row r="184" spans="1:26" ht="16.5" customHeight="1">
      <c r="A184" s="2">
        <v>24338</v>
      </c>
      <c r="B184" s="2">
        <v>5884070</v>
      </c>
      <c r="C184" s="2">
        <v>6178616037</v>
      </c>
      <c r="D184" s="3">
        <v>1801110902791</v>
      </c>
      <c r="E184" s="4" t="s">
        <v>39751</v>
      </c>
      <c r="F184" s="4" t="s">
        <v>104</v>
      </c>
      <c r="G184" s="4" t="s">
        <v>62</v>
      </c>
      <c r="H184" s="4" t="s">
        <v>65</v>
      </c>
      <c r="I184" s="4" t="s">
        <v>39301</v>
      </c>
      <c r="J184" s="4" t="s">
        <v>363</v>
      </c>
      <c r="K184" s="2">
        <v>63</v>
      </c>
      <c r="L184" s="2" t="s">
        <v>39752</v>
      </c>
      <c r="M184" s="2" t="s">
        <v>14673</v>
      </c>
      <c r="N184" s="4" t="s">
        <v>39753</v>
      </c>
      <c r="O184" s="4" t="s">
        <v>39754</v>
      </c>
      <c r="P184" s="5" t="s">
        <v>1130</v>
      </c>
      <c r="Q184" s="5">
        <v>10</v>
      </c>
      <c r="R184" s="5">
        <v>20140314</v>
      </c>
      <c r="S184" s="6">
        <v>32</v>
      </c>
      <c r="T184" s="6">
        <v>202306</v>
      </c>
      <c r="U184" s="6">
        <v>2022</v>
      </c>
      <c r="V184" s="5">
        <v>1424739</v>
      </c>
      <c r="W184" s="5">
        <v>43356862</v>
      </c>
      <c r="X184" s="5">
        <v>18341996</v>
      </c>
      <c r="Y184" s="1"/>
      <c r="Z184" s="1"/>
    </row>
    <row r="185" spans="1:26" ht="16.5" customHeight="1">
      <c r="A185" s="2">
        <v>23958</v>
      </c>
      <c r="B185" s="2">
        <v>1891405</v>
      </c>
      <c r="C185" s="2">
        <v>1208661154</v>
      </c>
      <c r="D185" s="3">
        <v>1101112912388</v>
      </c>
      <c r="E185" s="4" t="s">
        <v>39755</v>
      </c>
      <c r="F185" s="4" t="s">
        <v>104</v>
      </c>
      <c r="G185" s="4" t="s">
        <v>62</v>
      </c>
      <c r="H185" s="4" t="s">
        <v>65</v>
      </c>
      <c r="I185" s="4" t="s">
        <v>39012</v>
      </c>
      <c r="J185" s="4" t="s">
        <v>966</v>
      </c>
      <c r="K185" s="2">
        <v>62</v>
      </c>
      <c r="L185" s="2" t="s">
        <v>39756</v>
      </c>
      <c r="M185" s="2" t="s">
        <v>39757</v>
      </c>
      <c r="N185" s="4" t="s">
        <v>39758</v>
      </c>
      <c r="O185" s="4" t="s">
        <v>39759</v>
      </c>
      <c r="P185" s="5" t="s">
        <v>60</v>
      </c>
      <c r="Q185" s="5">
        <v>10</v>
      </c>
      <c r="R185" s="5">
        <v>20031210</v>
      </c>
      <c r="S185" s="6">
        <v>32</v>
      </c>
      <c r="T185" s="6">
        <v>202307</v>
      </c>
      <c r="U185" s="6">
        <v>2022</v>
      </c>
      <c r="V185" s="5">
        <v>20307357</v>
      </c>
      <c r="W185" s="5">
        <v>56074408</v>
      </c>
      <c r="X185" s="5">
        <v>850000</v>
      </c>
      <c r="Y185" s="1"/>
      <c r="Z185" s="1"/>
    </row>
    <row r="186" spans="1:26" ht="16.5" customHeight="1">
      <c r="A186" s="2">
        <v>23474</v>
      </c>
      <c r="B186" s="2">
        <v>1865948</v>
      </c>
      <c r="C186" s="2">
        <v>1168172773</v>
      </c>
      <c r="D186" s="3">
        <v>1101111673585</v>
      </c>
      <c r="E186" s="4" t="s">
        <v>39760</v>
      </c>
      <c r="F186" s="4" t="s">
        <v>104</v>
      </c>
      <c r="G186" s="4" t="s">
        <v>62</v>
      </c>
      <c r="H186" s="4" t="s">
        <v>65</v>
      </c>
      <c r="I186" s="4" t="s">
        <v>39221</v>
      </c>
      <c r="J186" s="4" t="s">
        <v>462</v>
      </c>
      <c r="K186" s="2">
        <v>56</v>
      </c>
      <c r="L186" s="2" t="s">
        <v>39761</v>
      </c>
      <c r="M186" s="2" t="s">
        <v>39762</v>
      </c>
      <c r="N186" s="4" t="s">
        <v>39763</v>
      </c>
      <c r="O186" s="4" t="s">
        <v>39764</v>
      </c>
      <c r="P186" s="5" t="s">
        <v>70</v>
      </c>
      <c r="Q186" s="5">
        <v>10</v>
      </c>
      <c r="R186" s="5">
        <v>19990401</v>
      </c>
      <c r="S186" s="6">
        <v>32</v>
      </c>
      <c r="T186" s="6">
        <v>202306</v>
      </c>
      <c r="U186" s="6">
        <v>2022</v>
      </c>
      <c r="V186" s="5">
        <v>16095370</v>
      </c>
      <c r="W186" s="5">
        <v>216286201</v>
      </c>
      <c r="X186" s="5">
        <v>14108541</v>
      </c>
      <c r="Y186" s="1"/>
      <c r="Z186" s="1"/>
    </row>
    <row r="187" spans="1:26" ht="16.5" customHeight="1">
      <c r="A187" s="2">
        <v>23321</v>
      </c>
      <c r="B187" s="2">
        <v>4332078</v>
      </c>
      <c r="C187" s="2">
        <v>6068648164</v>
      </c>
      <c r="D187" s="3">
        <v>1801110870203</v>
      </c>
      <c r="E187" s="4" t="s">
        <v>39765</v>
      </c>
      <c r="F187" s="4" t="s">
        <v>104</v>
      </c>
      <c r="G187" s="4" t="s">
        <v>62</v>
      </c>
      <c r="H187" s="4" t="s">
        <v>65</v>
      </c>
      <c r="I187" s="4" t="s">
        <v>39406</v>
      </c>
      <c r="J187" s="4" t="s">
        <v>605</v>
      </c>
      <c r="K187" s="2">
        <v>55</v>
      </c>
      <c r="L187" s="2" t="s">
        <v>39766</v>
      </c>
      <c r="M187" s="2" t="s">
        <v>39767</v>
      </c>
      <c r="N187" s="4"/>
      <c r="O187" s="4" t="s">
        <v>39768</v>
      </c>
      <c r="P187" s="5" t="s">
        <v>47</v>
      </c>
      <c r="Q187" s="5">
        <v>10</v>
      </c>
      <c r="R187" s="5">
        <v>20130718</v>
      </c>
      <c r="S187" s="6">
        <v>32</v>
      </c>
      <c r="T187" s="6">
        <v>202211</v>
      </c>
      <c r="U187" s="6"/>
      <c r="V187" s="5"/>
      <c r="W187" s="5"/>
      <c r="X187" s="5"/>
      <c r="Y187" s="1"/>
      <c r="Z187" s="1"/>
    </row>
    <row r="188" spans="1:26" ht="16.5" customHeight="1">
      <c r="A188" s="2">
        <v>23165</v>
      </c>
      <c r="B188" s="2">
        <v>1389021</v>
      </c>
      <c r="C188" s="2">
        <v>1168112474</v>
      </c>
      <c r="D188" s="3">
        <v>1101110347496</v>
      </c>
      <c r="E188" s="4" t="s">
        <v>32749</v>
      </c>
      <c r="F188" s="4" t="s">
        <v>104</v>
      </c>
      <c r="G188" s="4" t="s">
        <v>62</v>
      </c>
      <c r="H188" s="4" t="s">
        <v>52</v>
      </c>
      <c r="I188" s="4" t="s">
        <v>39769</v>
      </c>
      <c r="J188" s="4" t="s">
        <v>9122</v>
      </c>
      <c r="K188" s="2">
        <v>51</v>
      </c>
      <c r="L188" s="2" t="s">
        <v>39770</v>
      </c>
      <c r="M188" s="2" t="s">
        <v>39771</v>
      </c>
      <c r="N188" s="4" t="s">
        <v>39772</v>
      </c>
      <c r="O188" s="4" t="s">
        <v>39773</v>
      </c>
      <c r="P188" s="5" t="s">
        <v>60</v>
      </c>
      <c r="Q188" s="5">
        <v>10</v>
      </c>
      <c r="R188" s="5">
        <v>19830402</v>
      </c>
      <c r="S188" s="6">
        <v>32</v>
      </c>
      <c r="T188" s="6">
        <v>202212</v>
      </c>
      <c r="U188" s="6">
        <v>2022</v>
      </c>
      <c r="V188" s="5">
        <v>79912100</v>
      </c>
      <c r="W188" s="5">
        <v>200486630</v>
      </c>
      <c r="X188" s="5">
        <v>2930270</v>
      </c>
      <c r="Y188" s="1"/>
      <c r="Z188" s="1"/>
    </row>
    <row r="189" spans="1:26" ht="16.5" customHeight="1">
      <c r="A189" s="2">
        <v>23141</v>
      </c>
      <c r="B189" s="2">
        <v>5028457</v>
      </c>
      <c r="C189" s="2">
        <v>1378639612</v>
      </c>
      <c r="D189" s="3">
        <v>1244110138033</v>
      </c>
      <c r="E189" s="4" t="s">
        <v>39774</v>
      </c>
      <c r="F189" s="4" t="s">
        <v>104</v>
      </c>
      <c r="G189" s="4" t="s">
        <v>62</v>
      </c>
      <c r="H189" s="4" t="s">
        <v>65</v>
      </c>
      <c r="I189" s="4" t="s">
        <v>39775</v>
      </c>
      <c r="J189" s="4" t="s">
        <v>3829</v>
      </c>
      <c r="K189" s="2">
        <v>50</v>
      </c>
      <c r="L189" s="2" t="s">
        <v>39776</v>
      </c>
      <c r="M189" s="2" t="s">
        <v>39777</v>
      </c>
      <c r="N189" s="4" t="s">
        <v>39778</v>
      </c>
      <c r="O189" s="4" t="s">
        <v>39779</v>
      </c>
      <c r="P189" s="5" t="s">
        <v>60</v>
      </c>
      <c r="Q189" s="5">
        <v>10</v>
      </c>
      <c r="R189" s="5">
        <v>20130927</v>
      </c>
      <c r="S189" s="6">
        <v>32</v>
      </c>
      <c r="T189" s="6">
        <v>202212</v>
      </c>
      <c r="U189" s="6">
        <v>2022</v>
      </c>
      <c r="V189" s="5">
        <v>8064526</v>
      </c>
      <c r="W189" s="5">
        <v>15292060</v>
      </c>
      <c r="X189" s="5">
        <v>990000</v>
      </c>
      <c r="Y189" s="1"/>
      <c r="Z189" s="1"/>
    </row>
    <row r="190" spans="1:26" ht="16.5" customHeight="1">
      <c r="A190" s="2">
        <v>22532</v>
      </c>
      <c r="B190" s="2">
        <v>4015486</v>
      </c>
      <c r="C190" s="2">
        <v>1428138153</v>
      </c>
      <c r="D190" s="3">
        <v>1345110172615</v>
      </c>
      <c r="E190" s="4" t="s">
        <v>39780</v>
      </c>
      <c r="F190" s="4" t="s">
        <v>104</v>
      </c>
      <c r="G190" s="4" t="s">
        <v>62</v>
      </c>
      <c r="H190" s="4" t="s">
        <v>65</v>
      </c>
      <c r="I190" s="4" t="s">
        <v>39781</v>
      </c>
      <c r="J190" s="4" t="s">
        <v>171</v>
      </c>
      <c r="K190" s="2">
        <v>48</v>
      </c>
      <c r="L190" s="2" t="s">
        <v>29893</v>
      </c>
      <c r="M190" s="2" t="s">
        <v>39782</v>
      </c>
      <c r="N190" s="4" t="s">
        <v>39783</v>
      </c>
      <c r="O190" s="4" t="s">
        <v>39784</v>
      </c>
      <c r="P190" s="5" t="s">
        <v>60</v>
      </c>
      <c r="Q190" s="5">
        <v>10</v>
      </c>
      <c r="R190" s="5">
        <v>20110621</v>
      </c>
      <c r="S190" s="6">
        <v>32</v>
      </c>
      <c r="T190" s="6">
        <v>202212</v>
      </c>
      <c r="U190" s="6">
        <v>2022</v>
      </c>
      <c r="V190" s="5">
        <v>77573373</v>
      </c>
      <c r="W190" s="5">
        <v>11399875</v>
      </c>
      <c r="X190" s="5">
        <v>300000</v>
      </c>
      <c r="Y190" s="1"/>
      <c r="Z190" s="1"/>
    </row>
    <row r="191" spans="1:26" ht="16.5" customHeight="1">
      <c r="A191" s="2">
        <v>22123</v>
      </c>
      <c r="B191" s="2">
        <v>1743645</v>
      </c>
      <c r="C191" s="2">
        <v>6078110254</v>
      </c>
      <c r="D191" s="3">
        <v>1801110079970</v>
      </c>
      <c r="E191" s="4" t="s">
        <v>39785</v>
      </c>
      <c r="F191" s="4" t="s">
        <v>104</v>
      </c>
      <c r="G191" s="4" t="s">
        <v>62</v>
      </c>
      <c r="H191" s="4" t="s">
        <v>65</v>
      </c>
      <c r="I191" s="4" t="s">
        <v>39786</v>
      </c>
      <c r="J191" s="4" t="s">
        <v>313</v>
      </c>
      <c r="K191" s="2">
        <v>46</v>
      </c>
      <c r="L191" s="2" t="s">
        <v>16457</v>
      </c>
      <c r="M191" s="2" t="s">
        <v>8513</v>
      </c>
      <c r="N191" s="4" t="s">
        <v>39787</v>
      </c>
      <c r="O191" s="4" t="s">
        <v>39788</v>
      </c>
      <c r="P191" s="5" t="s">
        <v>60</v>
      </c>
      <c r="Q191" s="5">
        <v>10</v>
      </c>
      <c r="R191" s="5">
        <v>19890427</v>
      </c>
      <c r="S191" s="6">
        <v>32</v>
      </c>
      <c r="T191" s="6">
        <v>202304</v>
      </c>
      <c r="U191" s="6">
        <v>2022</v>
      </c>
      <c r="V191" s="5">
        <v>65559058</v>
      </c>
      <c r="W191" s="5">
        <v>114895241</v>
      </c>
      <c r="X191" s="5">
        <v>3347900</v>
      </c>
      <c r="Y191" s="1"/>
      <c r="Z191" s="1"/>
    </row>
    <row r="192" spans="1:26" ht="16.5" customHeight="1">
      <c r="A192" s="2">
        <v>22120</v>
      </c>
      <c r="B192" s="2">
        <v>2820745</v>
      </c>
      <c r="C192" s="2">
        <v>2208751614</v>
      </c>
      <c r="D192" s="3">
        <v>1101113720699</v>
      </c>
      <c r="E192" s="4" t="s">
        <v>39789</v>
      </c>
      <c r="F192" s="4" t="s">
        <v>104</v>
      </c>
      <c r="G192" s="4" t="s">
        <v>62</v>
      </c>
      <c r="H192" s="4" t="s">
        <v>65</v>
      </c>
      <c r="I192" s="4" t="s">
        <v>39020</v>
      </c>
      <c r="J192" s="4" t="s">
        <v>313</v>
      </c>
      <c r="K192" s="2">
        <v>46</v>
      </c>
      <c r="L192" s="2" t="s">
        <v>4913</v>
      </c>
      <c r="M192" s="2" t="s">
        <v>8772</v>
      </c>
      <c r="N192" s="4" t="s">
        <v>39790</v>
      </c>
      <c r="O192" s="4" t="s">
        <v>39791</v>
      </c>
      <c r="P192" s="5" t="s">
        <v>60</v>
      </c>
      <c r="Q192" s="5">
        <v>10</v>
      </c>
      <c r="R192" s="5">
        <v>20070718</v>
      </c>
      <c r="S192" s="6">
        <v>32</v>
      </c>
      <c r="T192" s="6">
        <v>202307</v>
      </c>
      <c r="U192" s="6">
        <v>2022</v>
      </c>
      <c r="V192" s="5">
        <v>13796949</v>
      </c>
      <c r="W192" s="5">
        <v>5586056</v>
      </c>
      <c r="X192" s="5">
        <v>400000</v>
      </c>
      <c r="Y192" s="1"/>
      <c r="Z192" s="1"/>
    </row>
    <row r="193" spans="1:26" ht="16.5" customHeight="1">
      <c r="A193" s="2">
        <v>22158</v>
      </c>
      <c r="B193" s="2">
        <v>8243790</v>
      </c>
      <c r="C193" s="2">
        <v>3208800765</v>
      </c>
      <c r="D193" s="3">
        <v>2301110278927</v>
      </c>
      <c r="E193" s="4" t="s">
        <v>39792</v>
      </c>
      <c r="F193" s="4" t="s">
        <v>104</v>
      </c>
      <c r="G193" s="4" t="s">
        <v>62</v>
      </c>
      <c r="H193" s="4" t="s">
        <v>65</v>
      </c>
      <c r="I193" s="4" t="s">
        <v>39680</v>
      </c>
      <c r="J193" s="4" t="s">
        <v>313</v>
      </c>
      <c r="K193" s="2">
        <v>46</v>
      </c>
      <c r="L193" s="2" t="s">
        <v>39793</v>
      </c>
      <c r="M193" s="2" t="s">
        <v>39794</v>
      </c>
      <c r="N193" s="4" t="s">
        <v>39795</v>
      </c>
      <c r="O193" s="4" t="s">
        <v>39796</v>
      </c>
      <c r="P193" s="5" t="s">
        <v>60</v>
      </c>
      <c r="Q193" s="5">
        <v>10</v>
      </c>
      <c r="R193" s="5">
        <v>20170710</v>
      </c>
      <c r="S193" s="6">
        <v>32</v>
      </c>
      <c r="T193" s="6">
        <v>202212</v>
      </c>
      <c r="U193" s="6">
        <v>2022</v>
      </c>
      <c r="V193" s="5">
        <v>11970877</v>
      </c>
      <c r="W193" s="5">
        <v>8939806</v>
      </c>
      <c r="X193" s="5">
        <v>400000</v>
      </c>
      <c r="Y193" s="1"/>
      <c r="Z193" s="1"/>
    </row>
    <row r="194" spans="1:26" ht="16.5" customHeight="1">
      <c r="A194" s="2">
        <v>20968</v>
      </c>
      <c r="B194" s="2">
        <v>2778596</v>
      </c>
      <c r="C194" s="2">
        <v>1138610472</v>
      </c>
      <c r="D194" s="3">
        <v>1101113596660</v>
      </c>
      <c r="E194" s="4" t="s">
        <v>39797</v>
      </c>
      <c r="F194" s="4" t="s">
        <v>104</v>
      </c>
      <c r="G194" s="4" t="s">
        <v>62</v>
      </c>
      <c r="H194" s="4" t="s">
        <v>52</v>
      </c>
      <c r="I194" s="4" t="s">
        <v>39388</v>
      </c>
      <c r="J194" s="4" t="s">
        <v>1921</v>
      </c>
      <c r="K194" s="2">
        <v>28</v>
      </c>
      <c r="L194" s="2" t="s">
        <v>8687</v>
      </c>
      <c r="M194" s="2" t="s">
        <v>39798</v>
      </c>
      <c r="N194" s="4" t="s">
        <v>39799</v>
      </c>
      <c r="O194" s="4" t="s">
        <v>39800</v>
      </c>
      <c r="P194" s="5" t="s">
        <v>60</v>
      </c>
      <c r="Q194" s="5">
        <v>10</v>
      </c>
      <c r="R194" s="5">
        <v>20070110</v>
      </c>
      <c r="S194" s="6">
        <v>32</v>
      </c>
      <c r="T194" s="6">
        <v>202205</v>
      </c>
      <c r="U194" s="6"/>
      <c r="V194" s="5"/>
      <c r="W194" s="5"/>
      <c r="X194" s="5"/>
      <c r="Y194" s="1"/>
      <c r="Z194" s="1"/>
    </row>
    <row r="195" spans="1:26" ht="16.5" customHeight="1">
      <c r="A195" s="2">
        <v>20746</v>
      </c>
      <c r="B195" s="2">
        <v>2976182</v>
      </c>
      <c r="C195" s="2">
        <v>6038168093</v>
      </c>
      <c r="D195" s="3">
        <v>1801110626630</v>
      </c>
      <c r="E195" s="4" t="s">
        <v>39801</v>
      </c>
      <c r="F195" s="4" t="s">
        <v>104</v>
      </c>
      <c r="G195" s="4" t="s">
        <v>62</v>
      </c>
      <c r="H195" s="4" t="s">
        <v>65</v>
      </c>
      <c r="I195" s="4" t="s">
        <v>39708</v>
      </c>
      <c r="J195" s="4" t="s">
        <v>1001</v>
      </c>
      <c r="K195" s="2">
        <v>24</v>
      </c>
      <c r="L195" s="2" t="s">
        <v>39802</v>
      </c>
      <c r="M195" s="2" t="s">
        <v>39803</v>
      </c>
      <c r="N195" s="4" t="s">
        <v>39804</v>
      </c>
      <c r="O195" s="4" t="s">
        <v>39805</v>
      </c>
      <c r="P195" s="5" t="s">
        <v>60</v>
      </c>
      <c r="Q195" s="5">
        <v>10</v>
      </c>
      <c r="R195" s="5">
        <v>20080319</v>
      </c>
      <c r="S195" s="6">
        <v>32</v>
      </c>
      <c r="T195" s="6">
        <v>202307</v>
      </c>
      <c r="U195" s="6">
        <v>2022</v>
      </c>
      <c r="V195" s="5">
        <v>19957901</v>
      </c>
      <c r="W195" s="5">
        <v>12288218</v>
      </c>
      <c r="X195" s="5">
        <v>48780</v>
      </c>
      <c r="Y195" s="1"/>
      <c r="Z195" s="1"/>
    </row>
    <row r="196" spans="1:26" ht="16.5" customHeight="1">
      <c r="A196" s="2">
        <v>20674</v>
      </c>
      <c r="B196" s="2">
        <v>1278067</v>
      </c>
      <c r="C196" s="2">
        <v>6038132407</v>
      </c>
      <c r="D196" s="3">
        <v>1801110231330</v>
      </c>
      <c r="E196" s="4" t="s">
        <v>32731</v>
      </c>
      <c r="F196" s="4" t="s">
        <v>104</v>
      </c>
      <c r="G196" s="4" t="s">
        <v>62</v>
      </c>
      <c r="H196" s="4" t="s">
        <v>65</v>
      </c>
      <c r="I196" s="4" t="s">
        <v>39806</v>
      </c>
      <c r="J196" s="4" t="s">
        <v>3600</v>
      </c>
      <c r="K196" s="2">
        <v>23</v>
      </c>
      <c r="L196" s="2" t="s">
        <v>32732</v>
      </c>
      <c r="M196" s="2" t="s">
        <v>39807</v>
      </c>
      <c r="N196" s="4" t="s">
        <v>32890</v>
      </c>
      <c r="O196" s="4" t="s">
        <v>39808</v>
      </c>
      <c r="P196" s="5" t="s">
        <v>60</v>
      </c>
      <c r="Q196" s="5">
        <v>10</v>
      </c>
      <c r="R196" s="5">
        <v>19970515</v>
      </c>
      <c r="S196" s="6">
        <v>32</v>
      </c>
      <c r="T196" s="6">
        <v>202302</v>
      </c>
      <c r="U196" s="6">
        <v>2022</v>
      </c>
      <c r="V196" s="5">
        <v>12640351</v>
      </c>
      <c r="W196" s="5">
        <v>28413467</v>
      </c>
      <c r="X196" s="5">
        <v>55910</v>
      </c>
      <c r="Y196" s="1"/>
      <c r="Z196" s="1"/>
    </row>
    <row r="197" spans="1:26" ht="16.5" customHeight="1">
      <c r="A197" s="2">
        <v>20664</v>
      </c>
      <c r="B197" s="2">
        <v>3745534</v>
      </c>
      <c r="C197" s="2">
        <v>4108639894</v>
      </c>
      <c r="D197" s="3">
        <v>2001110299193</v>
      </c>
      <c r="E197" s="4" t="s">
        <v>39809</v>
      </c>
      <c r="F197" s="4" t="s">
        <v>104</v>
      </c>
      <c r="G197" s="4" t="s">
        <v>62</v>
      </c>
      <c r="H197" s="4" t="s">
        <v>65</v>
      </c>
      <c r="I197" s="4" t="s">
        <v>39810</v>
      </c>
      <c r="J197" s="4" t="s">
        <v>1654</v>
      </c>
      <c r="K197" s="2">
        <v>22</v>
      </c>
      <c r="L197" s="2" t="s">
        <v>16188</v>
      </c>
      <c r="M197" s="2" t="s">
        <v>39811</v>
      </c>
      <c r="N197" s="4" t="s">
        <v>39812</v>
      </c>
      <c r="O197" s="4" t="s">
        <v>39813</v>
      </c>
      <c r="P197" s="5" t="s">
        <v>60</v>
      </c>
      <c r="Q197" s="5">
        <v>10</v>
      </c>
      <c r="R197" s="5">
        <v>20100610</v>
      </c>
      <c r="S197" s="6">
        <v>32</v>
      </c>
      <c r="T197" s="6">
        <v>202303</v>
      </c>
      <c r="U197" s="6">
        <v>2022</v>
      </c>
      <c r="V197" s="5">
        <v>22306879</v>
      </c>
      <c r="W197" s="5">
        <v>16997218</v>
      </c>
      <c r="X197" s="5">
        <v>300000</v>
      </c>
      <c r="Y197" s="1"/>
      <c r="Z197" s="1"/>
    </row>
    <row r="198" spans="1:26" ht="16.5" customHeight="1">
      <c r="A198" s="2">
        <v>20405</v>
      </c>
      <c r="B198" s="2">
        <v>1173063</v>
      </c>
      <c r="C198" s="2">
        <v>1238115412</v>
      </c>
      <c r="D198" s="3">
        <v>1341110011952</v>
      </c>
      <c r="E198" s="4" t="s">
        <v>32798</v>
      </c>
      <c r="F198" s="4" t="s">
        <v>104</v>
      </c>
      <c r="G198" s="4" t="s">
        <v>62</v>
      </c>
      <c r="H198" s="4" t="s">
        <v>52</v>
      </c>
      <c r="I198" s="4" t="s">
        <v>39814</v>
      </c>
      <c r="J198" s="4" t="s">
        <v>593</v>
      </c>
      <c r="K198" s="2">
        <v>14</v>
      </c>
      <c r="L198" s="2" t="s">
        <v>32799</v>
      </c>
      <c r="M198" s="2" t="s">
        <v>1796</v>
      </c>
      <c r="N198" s="4" t="s">
        <v>39815</v>
      </c>
      <c r="O198" s="4" t="s">
        <v>39816</v>
      </c>
      <c r="P198" s="5" t="s">
        <v>60</v>
      </c>
      <c r="Q198" s="5">
        <v>10</v>
      </c>
      <c r="R198" s="5">
        <v>19850905</v>
      </c>
      <c r="S198" s="6">
        <v>32</v>
      </c>
      <c r="T198" s="6">
        <v>202212</v>
      </c>
      <c r="U198" s="6">
        <v>2022</v>
      </c>
      <c r="V198" s="5">
        <v>44363003</v>
      </c>
      <c r="W198" s="5">
        <v>16061342</v>
      </c>
      <c r="X198" s="5">
        <v>10680040</v>
      </c>
      <c r="Y198" s="1"/>
      <c r="Z198" s="1"/>
    </row>
    <row r="199" spans="1:26" ht="16.5" customHeight="1">
      <c r="A199" s="2">
        <v>20427</v>
      </c>
      <c r="B199" s="2">
        <v>6501530</v>
      </c>
      <c r="C199" s="2">
        <v>5778600159</v>
      </c>
      <c r="D199" s="3">
        <v>1101115786962</v>
      </c>
      <c r="E199" s="4" t="s">
        <v>39817</v>
      </c>
      <c r="F199" s="4" t="s">
        <v>104</v>
      </c>
      <c r="G199" s="4" t="s">
        <v>62</v>
      </c>
      <c r="H199" s="4" t="s">
        <v>65</v>
      </c>
      <c r="I199" s="4" t="s">
        <v>39364</v>
      </c>
      <c r="J199" s="4" t="s">
        <v>593</v>
      </c>
      <c r="K199" s="2">
        <v>14</v>
      </c>
      <c r="L199" s="2" t="s">
        <v>39818</v>
      </c>
      <c r="M199" s="2" t="s">
        <v>39819</v>
      </c>
      <c r="N199" s="4" t="s">
        <v>39820</v>
      </c>
      <c r="O199" s="4" t="s">
        <v>39821</v>
      </c>
      <c r="P199" s="5" t="s">
        <v>60</v>
      </c>
      <c r="Q199" s="5">
        <v>10</v>
      </c>
      <c r="R199" s="5">
        <v>20150721</v>
      </c>
      <c r="S199" s="6">
        <v>32</v>
      </c>
      <c r="T199" s="6">
        <v>202212</v>
      </c>
      <c r="U199" s="6"/>
      <c r="V199" s="5"/>
      <c r="W199" s="5"/>
      <c r="X199" s="5"/>
      <c r="Y199" s="1"/>
      <c r="Z199" s="1"/>
    </row>
    <row r="200" spans="1:26" ht="16.5" customHeight="1">
      <c r="A200" s="2">
        <v>20301</v>
      </c>
      <c r="B200" s="2">
        <v>2871175</v>
      </c>
      <c r="C200" s="2">
        <v>1248160297</v>
      </c>
      <c r="D200" s="3">
        <v>1348110040030</v>
      </c>
      <c r="E200" s="4" t="s">
        <v>39822</v>
      </c>
      <c r="F200" s="4" t="s">
        <v>104</v>
      </c>
      <c r="G200" s="4" t="s">
        <v>62</v>
      </c>
      <c r="H200" s="4" t="s">
        <v>65</v>
      </c>
      <c r="I200" s="4" t="s">
        <v>39823</v>
      </c>
      <c r="J200" s="4" t="s">
        <v>1041</v>
      </c>
      <c r="K200" s="2">
        <v>8</v>
      </c>
      <c r="L200" s="2" t="s">
        <v>39824</v>
      </c>
      <c r="M200" s="2" t="s">
        <v>39825</v>
      </c>
      <c r="N200" s="4" t="s">
        <v>39826</v>
      </c>
      <c r="O200" s="4" t="s">
        <v>39827</v>
      </c>
      <c r="P200" s="5" t="s">
        <v>60</v>
      </c>
      <c r="Q200" s="5">
        <v>10</v>
      </c>
      <c r="R200" s="5">
        <v>19990121</v>
      </c>
      <c r="S200" s="6">
        <v>32</v>
      </c>
      <c r="T200" s="6">
        <v>202303</v>
      </c>
      <c r="U200" s="6">
        <v>2022</v>
      </c>
      <c r="V200" s="5">
        <v>9503682</v>
      </c>
      <c r="W200" s="5">
        <v>50744326</v>
      </c>
      <c r="X200" s="5">
        <v>100000</v>
      </c>
      <c r="Y200" s="1"/>
      <c r="Z200" s="1"/>
    </row>
    <row r="201" spans="1:26" ht="16.5" customHeight="1">
      <c r="A201" s="2">
        <v>20267</v>
      </c>
      <c r="B201" s="2">
        <v>1276114</v>
      </c>
      <c r="C201" s="2">
        <v>2118677229</v>
      </c>
      <c r="D201" s="3">
        <v>1101112253807</v>
      </c>
      <c r="E201" s="4" t="s">
        <v>39828</v>
      </c>
      <c r="F201" s="4" t="s">
        <v>104</v>
      </c>
      <c r="G201" s="4" t="s">
        <v>62</v>
      </c>
      <c r="H201" s="4" t="s">
        <v>65</v>
      </c>
      <c r="I201" s="4" t="s">
        <v>39829</v>
      </c>
      <c r="J201" s="15" t="s">
        <v>975</v>
      </c>
      <c r="K201" s="2">
        <v>5</v>
      </c>
      <c r="L201" s="2" t="s">
        <v>39830</v>
      </c>
      <c r="M201" s="2" t="s">
        <v>39831</v>
      </c>
      <c r="N201" s="4" t="s">
        <v>39832</v>
      </c>
      <c r="O201" s="4" t="s">
        <v>39833</v>
      </c>
      <c r="P201" s="5" t="s">
        <v>60</v>
      </c>
      <c r="Q201" s="5">
        <v>10</v>
      </c>
      <c r="R201" s="5">
        <v>20010604</v>
      </c>
      <c r="S201" s="6">
        <v>32</v>
      </c>
      <c r="T201" s="6">
        <v>202306</v>
      </c>
      <c r="U201" s="6">
        <v>2022</v>
      </c>
      <c r="V201" s="5">
        <v>58265068</v>
      </c>
      <c r="W201" s="5">
        <v>50401324</v>
      </c>
      <c r="X201" s="5">
        <v>1650000</v>
      </c>
      <c r="Y201" s="1"/>
      <c r="Z201" s="1"/>
    </row>
    <row r="202" spans="1:26" ht="16.5" customHeight="1">
      <c r="A202" s="2">
        <v>24265</v>
      </c>
      <c r="B202" s="2">
        <v>1731713</v>
      </c>
      <c r="C202" s="2">
        <v>1108110726</v>
      </c>
      <c r="D202" s="3">
        <v>1101110124406</v>
      </c>
      <c r="E202" s="4" t="s">
        <v>39834</v>
      </c>
      <c r="F202" s="4" t="s">
        <v>104</v>
      </c>
      <c r="G202" s="4" t="s">
        <v>62</v>
      </c>
      <c r="H202" s="4" t="s">
        <v>65</v>
      </c>
      <c r="I202" s="4" t="s">
        <v>39835</v>
      </c>
      <c r="J202" s="15" t="s">
        <v>363</v>
      </c>
      <c r="K202" s="2">
        <v>63</v>
      </c>
      <c r="L202" s="2" t="s">
        <v>39836</v>
      </c>
      <c r="M202" s="2" t="s">
        <v>39837</v>
      </c>
      <c r="N202" s="4" t="s">
        <v>39838</v>
      </c>
      <c r="O202" s="4" t="s">
        <v>39839</v>
      </c>
      <c r="P202" s="5" t="s">
        <v>47</v>
      </c>
      <c r="Q202" s="5">
        <v>10</v>
      </c>
      <c r="R202" s="5">
        <v>19711223</v>
      </c>
      <c r="S202" s="6">
        <v>33</v>
      </c>
      <c r="T202" s="6">
        <v>202307</v>
      </c>
      <c r="U202" s="6">
        <v>2022</v>
      </c>
      <c r="V202" s="5">
        <v>2295034</v>
      </c>
      <c r="W202" s="5">
        <v>5433854</v>
      </c>
      <c r="X202" s="5">
        <v>1502100</v>
      </c>
      <c r="Y202" s="1"/>
      <c r="Z202" s="1"/>
    </row>
    <row r="203" spans="1:26" ht="16.5" customHeight="1">
      <c r="A203" s="2">
        <v>23867</v>
      </c>
      <c r="B203" s="2">
        <v>1963210</v>
      </c>
      <c r="C203" s="2">
        <v>3148161870</v>
      </c>
      <c r="D203" s="3">
        <v>1601110163793</v>
      </c>
      <c r="E203" s="4" t="s">
        <v>39840</v>
      </c>
      <c r="F203" s="4" t="s">
        <v>104</v>
      </c>
      <c r="G203" s="4" t="s">
        <v>62</v>
      </c>
      <c r="H203" s="4" t="s">
        <v>65</v>
      </c>
      <c r="I203" s="4" t="s">
        <v>39841</v>
      </c>
      <c r="J203" s="15" t="s">
        <v>966</v>
      </c>
      <c r="K203" s="2">
        <v>62</v>
      </c>
      <c r="L203" s="2" t="s">
        <v>39842</v>
      </c>
      <c r="M203" s="2" t="s">
        <v>39843</v>
      </c>
      <c r="N203" s="4" t="s">
        <v>39844</v>
      </c>
      <c r="O203" s="4" t="s">
        <v>39845</v>
      </c>
      <c r="P203" s="5" t="s">
        <v>47</v>
      </c>
      <c r="Q203" s="5">
        <v>10</v>
      </c>
      <c r="R203" s="5">
        <v>20031017</v>
      </c>
      <c r="S203" s="6">
        <v>33</v>
      </c>
      <c r="T203" s="6">
        <v>202304</v>
      </c>
      <c r="U203" s="6">
        <v>2022</v>
      </c>
      <c r="V203" s="5">
        <v>2962327</v>
      </c>
      <c r="W203" s="5">
        <v>1501298</v>
      </c>
      <c r="X203" s="5">
        <v>300000</v>
      </c>
      <c r="Y203" s="1"/>
      <c r="Z203" s="1"/>
    </row>
    <row r="204" spans="1:26" ht="16.5" customHeight="1">
      <c r="A204" s="2">
        <v>23980</v>
      </c>
      <c r="B204" s="2">
        <v>3920203</v>
      </c>
      <c r="C204" s="2">
        <v>1208731415</v>
      </c>
      <c r="D204" s="3">
        <v>1101113834177</v>
      </c>
      <c r="E204" s="4" t="s">
        <v>39846</v>
      </c>
      <c r="F204" s="4" t="s">
        <v>104</v>
      </c>
      <c r="G204" s="4" t="s">
        <v>62</v>
      </c>
      <c r="H204" s="4" t="s">
        <v>65</v>
      </c>
      <c r="I204" s="4" t="s">
        <v>39012</v>
      </c>
      <c r="J204" s="15" t="s">
        <v>966</v>
      </c>
      <c r="K204" s="2">
        <v>62</v>
      </c>
      <c r="L204" s="2" t="s">
        <v>39847</v>
      </c>
      <c r="M204" s="2" t="s">
        <v>39848</v>
      </c>
      <c r="N204" s="4" t="s">
        <v>39849</v>
      </c>
      <c r="O204" s="4" t="s">
        <v>39850</v>
      </c>
      <c r="P204" s="5" t="s">
        <v>60</v>
      </c>
      <c r="Q204" s="5">
        <v>10</v>
      </c>
      <c r="R204" s="5">
        <v>20101001</v>
      </c>
      <c r="S204" s="6">
        <v>33</v>
      </c>
      <c r="T204" s="6">
        <v>202212</v>
      </c>
      <c r="U204" s="6"/>
      <c r="V204" s="5"/>
      <c r="W204" s="5"/>
      <c r="X204" s="5"/>
      <c r="Y204" s="1"/>
      <c r="Z204" s="1"/>
    </row>
    <row r="205" spans="1:26" ht="16.5" customHeight="1">
      <c r="A205" s="2">
        <v>22597</v>
      </c>
      <c r="B205" s="2">
        <v>1325438</v>
      </c>
      <c r="C205" s="2">
        <v>3058158158</v>
      </c>
      <c r="D205" s="3">
        <v>1601110145303</v>
      </c>
      <c r="E205" s="4" t="s">
        <v>39851</v>
      </c>
      <c r="F205" s="4" t="s">
        <v>104</v>
      </c>
      <c r="G205" s="4" t="s">
        <v>62</v>
      </c>
      <c r="H205" s="4" t="s">
        <v>65</v>
      </c>
      <c r="I205" s="4" t="s">
        <v>39435</v>
      </c>
      <c r="J205" s="15" t="s">
        <v>467</v>
      </c>
      <c r="K205" s="2">
        <v>49</v>
      </c>
      <c r="L205" s="2" t="s">
        <v>39852</v>
      </c>
      <c r="M205" s="2" t="s">
        <v>39853</v>
      </c>
      <c r="N205" s="4" t="s">
        <v>39854</v>
      </c>
      <c r="O205" s="4" t="s">
        <v>39855</v>
      </c>
      <c r="P205" s="5" t="s">
        <v>60</v>
      </c>
      <c r="Q205" s="5">
        <v>10</v>
      </c>
      <c r="R205" s="5">
        <v>20021001</v>
      </c>
      <c r="S205" s="6">
        <v>33</v>
      </c>
      <c r="T205" s="6">
        <v>202212</v>
      </c>
      <c r="U205" s="6">
        <v>2022</v>
      </c>
      <c r="V205" s="5">
        <v>12650245</v>
      </c>
      <c r="W205" s="5">
        <v>74603988</v>
      </c>
      <c r="X205" s="5">
        <v>240000</v>
      </c>
      <c r="Y205" s="1"/>
      <c r="Z205" s="1"/>
    </row>
    <row r="206" spans="1:26" ht="16.5" customHeight="1">
      <c r="A206" s="2">
        <v>22593</v>
      </c>
      <c r="B206" s="2">
        <v>8585514</v>
      </c>
      <c r="C206" s="2">
        <v>3228600812</v>
      </c>
      <c r="D206" s="3">
        <v>1101116742426</v>
      </c>
      <c r="E206" s="4" t="s">
        <v>39856</v>
      </c>
      <c r="F206" s="4" t="s">
        <v>104</v>
      </c>
      <c r="G206" s="4" t="s">
        <v>62</v>
      </c>
      <c r="H206" s="4" t="s">
        <v>65</v>
      </c>
      <c r="I206" s="4" t="s">
        <v>39857</v>
      </c>
      <c r="J206" s="15" t="s">
        <v>467</v>
      </c>
      <c r="K206" s="2">
        <v>49</v>
      </c>
      <c r="L206" s="2" t="s">
        <v>39858</v>
      </c>
      <c r="M206" s="2" t="s">
        <v>39859</v>
      </c>
      <c r="N206" s="4" t="s">
        <v>39860</v>
      </c>
      <c r="O206" s="4" t="s">
        <v>39861</v>
      </c>
      <c r="P206" s="5" t="s">
        <v>60</v>
      </c>
      <c r="Q206" s="5">
        <v>10</v>
      </c>
      <c r="R206" s="5">
        <v>20180504</v>
      </c>
      <c r="S206" s="6">
        <v>33</v>
      </c>
      <c r="T206" s="6">
        <v>202212</v>
      </c>
      <c r="U206" s="6">
        <v>2022</v>
      </c>
      <c r="V206" s="5">
        <v>31666301</v>
      </c>
      <c r="W206" s="5">
        <v>7303495</v>
      </c>
      <c r="X206" s="5">
        <v>235194</v>
      </c>
      <c r="Y206" s="1"/>
      <c r="Z206" s="1"/>
    </row>
    <row r="207" spans="1:26" ht="16.5" customHeight="1">
      <c r="A207" s="2">
        <v>22510</v>
      </c>
      <c r="B207" s="2">
        <v>1879210</v>
      </c>
      <c r="C207" s="2">
        <v>6078126552</v>
      </c>
      <c r="D207" s="3">
        <v>1801110003383</v>
      </c>
      <c r="E207" s="4" t="s">
        <v>39862</v>
      </c>
      <c r="F207" s="4" t="s">
        <v>104</v>
      </c>
      <c r="G207" s="4" t="s">
        <v>62</v>
      </c>
      <c r="H207" s="4" t="s">
        <v>52</v>
      </c>
      <c r="I207" s="4" t="s">
        <v>39305</v>
      </c>
      <c r="J207" s="15" t="s">
        <v>171</v>
      </c>
      <c r="K207" s="2">
        <v>48</v>
      </c>
      <c r="L207" s="2" t="s">
        <v>39863</v>
      </c>
      <c r="M207" s="2" t="s">
        <v>39864</v>
      </c>
      <c r="N207" s="4" t="s">
        <v>39865</v>
      </c>
      <c r="O207" s="4" t="s">
        <v>39866</v>
      </c>
      <c r="P207" s="5" t="s">
        <v>60</v>
      </c>
      <c r="Q207" s="5">
        <v>10</v>
      </c>
      <c r="R207" s="5">
        <v>19530807</v>
      </c>
      <c r="S207" s="6">
        <v>33</v>
      </c>
      <c r="T207" s="6">
        <v>202212</v>
      </c>
      <c r="U207" s="6">
        <v>2022</v>
      </c>
      <c r="V207" s="5">
        <v>36597765</v>
      </c>
      <c r="W207" s="5">
        <v>17739389</v>
      </c>
      <c r="X207" s="5">
        <v>12909025</v>
      </c>
      <c r="Y207" s="1"/>
      <c r="Z207" s="1"/>
    </row>
    <row r="208" spans="1:26" ht="16.5" customHeight="1">
      <c r="A208" s="2">
        <v>22226</v>
      </c>
      <c r="B208" s="2">
        <v>1459444</v>
      </c>
      <c r="C208" s="2">
        <v>4128116024</v>
      </c>
      <c r="D208" s="3">
        <v>2055110007387</v>
      </c>
      <c r="E208" s="4" t="s">
        <v>39867</v>
      </c>
      <c r="F208" s="4" t="s">
        <v>104</v>
      </c>
      <c r="G208" s="4" t="s">
        <v>62</v>
      </c>
      <c r="H208" s="4" t="s">
        <v>65</v>
      </c>
      <c r="I208" s="4" t="s">
        <v>39868</v>
      </c>
      <c r="J208" s="15" t="s">
        <v>313</v>
      </c>
      <c r="K208" s="2">
        <v>46</v>
      </c>
      <c r="L208" s="2" t="s">
        <v>39869</v>
      </c>
      <c r="M208" s="2" t="s">
        <v>39870</v>
      </c>
      <c r="N208" s="4" t="s">
        <v>39871</v>
      </c>
      <c r="O208" s="4" t="s">
        <v>39872</v>
      </c>
      <c r="P208" s="5" t="s">
        <v>60</v>
      </c>
      <c r="Q208" s="5">
        <v>10</v>
      </c>
      <c r="R208" s="5">
        <v>19990119</v>
      </c>
      <c r="S208" s="6">
        <v>33</v>
      </c>
      <c r="T208" s="6">
        <v>202212</v>
      </c>
      <c r="U208" s="6">
        <v>2022</v>
      </c>
      <c r="V208" s="5">
        <v>25198551</v>
      </c>
      <c r="W208" s="5">
        <v>33732088</v>
      </c>
      <c r="X208" s="5">
        <v>1425000</v>
      </c>
      <c r="Y208" s="1"/>
      <c r="Z208" s="1"/>
    </row>
    <row r="209" spans="1:26" ht="16.5" customHeight="1">
      <c r="A209" s="2">
        <v>21309</v>
      </c>
      <c r="B209" s="2">
        <v>1524739</v>
      </c>
      <c r="C209" s="2">
        <v>1348105461</v>
      </c>
      <c r="D209" s="3">
        <v>1301110009159</v>
      </c>
      <c r="E209" s="4" t="s">
        <v>39873</v>
      </c>
      <c r="F209" s="4" t="s">
        <v>104</v>
      </c>
      <c r="G209" s="4" t="s">
        <v>62</v>
      </c>
      <c r="H209" s="4" t="s">
        <v>65</v>
      </c>
      <c r="I209" s="4" t="s">
        <v>39874</v>
      </c>
      <c r="J209" s="15" t="s">
        <v>1042</v>
      </c>
      <c r="K209" s="2">
        <v>36</v>
      </c>
      <c r="L209" s="2" t="s">
        <v>39875</v>
      </c>
      <c r="M209" s="2" t="s">
        <v>39876</v>
      </c>
      <c r="N209" s="4" t="s">
        <v>39877</v>
      </c>
      <c r="O209" s="4" t="s">
        <v>39878</v>
      </c>
      <c r="P209" s="5" t="s">
        <v>60</v>
      </c>
      <c r="Q209" s="5">
        <v>10</v>
      </c>
      <c r="R209" s="5">
        <v>19851201</v>
      </c>
      <c r="S209" s="6">
        <v>33</v>
      </c>
      <c r="T209" s="6">
        <v>202305</v>
      </c>
      <c r="U209" s="6">
        <v>2022</v>
      </c>
      <c r="V209" s="5">
        <v>32999057</v>
      </c>
      <c r="W209" s="5">
        <v>22761811</v>
      </c>
      <c r="X209" s="5">
        <v>1460000</v>
      </c>
      <c r="Y209" s="1"/>
      <c r="Z209" s="1"/>
    </row>
    <row r="210" spans="1:26" ht="16.5" customHeight="1">
      <c r="A210" s="2">
        <v>20927</v>
      </c>
      <c r="B210" s="2">
        <v>1381441</v>
      </c>
      <c r="C210" s="2">
        <v>1298102730</v>
      </c>
      <c r="D210" s="3">
        <v>1311110001914</v>
      </c>
      <c r="E210" s="4" t="s">
        <v>32786</v>
      </c>
      <c r="F210" s="4" t="s">
        <v>104</v>
      </c>
      <c r="G210" s="4" t="s">
        <v>62</v>
      </c>
      <c r="H210" s="4" t="s">
        <v>65</v>
      </c>
      <c r="I210" s="4" t="s">
        <v>38941</v>
      </c>
      <c r="J210" s="15" t="s">
        <v>1944</v>
      </c>
      <c r="K210" s="2">
        <v>26</v>
      </c>
      <c r="L210" s="2" t="s">
        <v>39879</v>
      </c>
      <c r="M210" s="2" t="s">
        <v>39880</v>
      </c>
      <c r="N210" s="4" t="s">
        <v>39881</v>
      </c>
      <c r="O210" s="4" t="s">
        <v>39882</v>
      </c>
      <c r="P210" s="5" t="s">
        <v>60</v>
      </c>
      <c r="Q210" s="5">
        <v>10</v>
      </c>
      <c r="R210" s="5">
        <v>19761015</v>
      </c>
      <c r="S210" s="6">
        <v>33</v>
      </c>
      <c r="T210" s="6">
        <v>202212</v>
      </c>
      <c r="U210" s="6">
        <v>2022</v>
      </c>
      <c r="V210" s="5">
        <v>13496958</v>
      </c>
      <c r="W210" s="5">
        <v>59309409</v>
      </c>
      <c r="X210" s="5">
        <v>800000</v>
      </c>
      <c r="Y210" s="1"/>
      <c r="Z210" s="1"/>
    </row>
    <row r="211" spans="1:26" ht="16.5" customHeight="1">
      <c r="A211" s="2">
        <v>20784</v>
      </c>
      <c r="B211" s="2">
        <v>1576555</v>
      </c>
      <c r="C211" s="2">
        <v>1248105620</v>
      </c>
      <c r="D211" s="3">
        <v>1348110005018</v>
      </c>
      <c r="E211" s="4" t="s">
        <v>39883</v>
      </c>
      <c r="F211" s="4" t="s">
        <v>104</v>
      </c>
      <c r="G211" s="4" t="s">
        <v>62</v>
      </c>
      <c r="H211" s="4" t="s">
        <v>65</v>
      </c>
      <c r="I211" s="4" t="s">
        <v>39884</v>
      </c>
      <c r="J211" s="15" t="s">
        <v>1001</v>
      </c>
      <c r="K211" s="2">
        <v>24</v>
      </c>
      <c r="L211" s="2" t="s">
        <v>39885</v>
      </c>
      <c r="M211" s="2" t="s">
        <v>39886</v>
      </c>
      <c r="N211" s="4" t="s">
        <v>39887</v>
      </c>
      <c r="O211" s="4" t="s">
        <v>39888</v>
      </c>
      <c r="P211" s="5" t="s">
        <v>60</v>
      </c>
      <c r="Q211" s="5">
        <v>10</v>
      </c>
      <c r="R211" s="5">
        <v>19760301</v>
      </c>
      <c r="S211" s="6">
        <v>33</v>
      </c>
      <c r="T211" s="6">
        <v>202212</v>
      </c>
      <c r="U211" s="6">
        <v>2022</v>
      </c>
      <c r="V211" s="5">
        <v>20804304</v>
      </c>
      <c r="W211" s="5">
        <v>17637143</v>
      </c>
      <c r="X211" s="5">
        <v>1000000</v>
      </c>
      <c r="Y211" s="1"/>
      <c r="Z211" s="1"/>
    </row>
    <row r="212" spans="1:26" ht="16.5" customHeight="1">
      <c r="A212" s="2">
        <v>23669</v>
      </c>
      <c r="B212" s="2">
        <v>2788108</v>
      </c>
      <c r="C212" s="2">
        <v>2208743467</v>
      </c>
      <c r="D212" s="3">
        <v>1101113621839</v>
      </c>
      <c r="E212" s="4" t="s">
        <v>39889</v>
      </c>
      <c r="F212" s="4" t="s">
        <v>104</v>
      </c>
      <c r="G212" s="4" t="s">
        <v>62</v>
      </c>
      <c r="H212" s="4" t="s">
        <v>52</v>
      </c>
      <c r="I212" s="4" t="s">
        <v>39890</v>
      </c>
      <c r="J212" s="15" t="s">
        <v>9501</v>
      </c>
      <c r="K212" s="2">
        <v>57</v>
      </c>
      <c r="L212" s="2" t="s">
        <v>39891</v>
      </c>
      <c r="M212" s="2" t="s">
        <v>13447</v>
      </c>
      <c r="N212" s="4" t="s">
        <v>39892</v>
      </c>
      <c r="O212" s="4" t="s">
        <v>39893</v>
      </c>
      <c r="P212" s="5" t="s">
        <v>60</v>
      </c>
      <c r="Q212" s="5">
        <v>10</v>
      </c>
      <c r="R212" s="5">
        <v>20070214</v>
      </c>
      <c r="S212" s="6">
        <v>34</v>
      </c>
      <c r="T212" s="6">
        <v>202212</v>
      </c>
      <c r="U212" s="6">
        <v>2022</v>
      </c>
      <c r="V212" s="5">
        <v>66234964</v>
      </c>
      <c r="W212" s="5">
        <v>39201303</v>
      </c>
      <c r="X212" s="5">
        <v>8000000</v>
      </c>
      <c r="Y212" s="1"/>
      <c r="Z212" s="1"/>
    </row>
    <row r="213" spans="1:26" ht="16.5" customHeight="1">
      <c r="A213" s="2">
        <v>23303</v>
      </c>
      <c r="B213" s="2">
        <v>1400958</v>
      </c>
      <c r="C213" s="2">
        <v>2208120900</v>
      </c>
      <c r="D213" s="3">
        <v>1101111163198</v>
      </c>
      <c r="E213" s="4" t="s">
        <v>39894</v>
      </c>
      <c r="F213" s="4" t="s">
        <v>104</v>
      </c>
      <c r="G213" s="4" t="s">
        <v>62</v>
      </c>
      <c r="H213" s="4" t="s">
        <v>65</v>
      </c>
      <c r="I213" s="4" t="s">
        <v>39895</v>
      </c>
      <c r="J213" s="15" t="s">
        <v>8264</v>
      </c>
      <c r="K213" s="2">
        <v>54</v>
      </c>
      <c r="L213" s="2" t="s">
        <v>1853</v>
      </c>
      <c r="M213" s="2" t="s">
        <v>39896</v>
      </c>
      <c r="N213" s="4" t="s">
        <v>39897</v>
      </c>
      <c r="O213" s="4" t="s">
        <v>39548</v>
      </c>
      <c r="P213" s="5" t="s">
        <v>60</v>
      </c>
      <c r="Q213" s="5">
        <v>10</v>
      </c>
      <c r="R213" s="5">
        <v>19950601</v>
      </c>
      <c r="S213" s="6">
        <v>34</v>
      </c>
      <c r="T213" s="6">
        <v>202212</v>
      </c>
      <c r="U213" s="6">
        <v>2022</v>
      </c>
      <c r="V213" s="5">
        <v>6739209</v>
      </c>
      <c r="W213" s="5">
        <v>80633773</v>
      </c>
      <c r="X213" s="5">
        <v>500000</v>
      </c>
      <c r="Y213" s="1"/>
      <c r="Z213" s="1"/>
    </row>
    <row r="214" spans="1:26" ht="16.5" customHeight="1">
      <c r="A214" s="2">
        <v>22279</v>
      </c>
      <c r="B214" s="2">
        <v>4183270</v>
      </c>
      <c r="C214" s="2">
        <v>6058617071</v>
      </c>
      <c r="D214" s="3">
        <v>1801110835083</v>
      </c>
      <c r="E214" s="4" t="s">
        <v>39898</v>
      </c>
      <c r="F214" s="4" t="s">
        <v>104</v>
      </c>
      <c r="G214" s="4" t="s">
        <v>62</v>
      </c>
      <c r="H214" s="4" t="s">
        <v>63</v>
      </c>
      <c r="I214" s="4" t="s">
        <v>39095</v>
      </c>
      <c r="J214" s="15" t="s">
        <v>171</v>
      </c>
      <c r="K214" s="2">
        <v>48</v>
      </c>
      <c r="L214" s="2" t="s">
        <v>2326</v>
      </c>
      <c r="M214" s="2" t="s">
        <v>39899</v>
      </c>
      <c r="N214" s="4" t="s">
        <v>39900</v>
      </c>
      <c r="O214" s="4" t="s">
        <v>39901</v>
      </c>
      <c r="P214" s="5" t="s">
        <v>60</v>
      </c>
      <c r="Q214" s="5">
        <v>10</v>
      </c>
      <c r="R214" s="5">
        <v>20121122</v>
      </c>
      <c r="S214" s="6">
        <v>34</v>
      </c>
      <c r="T214" s="6">
        <v>202305</v>
      </c>
      <c r="U214" s="6">
        <v>2022</v>
      </c>
      <c r="V214" s="5">
        <v>43669878</v>
      </c>
      <c r="W214" s="5">
        <v>9688577</v>
      </c>
      <c r="X214" s="5">
        <v>128325</v>
      </c>
      <c r="Y214" s="1"/>
      <c r="Z214" s="1"/>
    </row>
    <row r="215" spans="1:26" ht="16.5" customHeight="1">
      <c r="A215" s="2">
        <v>22431</v>
      </c>
      <c r="B215" s="2">
        <v>5986706</v>
      </c>
      <c r="C215" s="2">
        <v>1068710864</v>
      </c>
      <c r="D215" s="3">
        <v>1101115575480</v>
      </c>
      <c r="E215" s="4" t="s">
        <v>39902</v>
      </c>
      <c r="F215" s="4" t="s">
        <v>104</v>
      </c>
      <c r="G215" s="4" t="s">
        <v>62</v>
      </c>
      <c r="H215" s="4" t="s">
        <v>65</v>
      </c>
      <c r="I215" s="4" t="s">
        <v>39903</v>
      </c>
      <c r="J215" s="15" t="s">
        <v>171</v>
      </c>
      <c r="K215" s="2">
        <v>48</v>
      </c>
      <c r="L215" s="2" t="s">
        <v>39904</v>
      </c>
      <c r="M215" s="2" t="s">
        <v>39905</v>
      </c>
      <c r="N215" s="4" t="s">
        <v>39906</v>
      </c>
      <c r="O215" s="4" t="s">
        <v>39907</v>
      </c>
      <c r="P215" s="5" t="s">
        <v>60</v>
      </c>
      <c r="Q215" s="5">
        <v>10</v>
      </c>
      <c r="R215" s="5">
        <v>20141127</v>
      </c>
      <c r="S215" s="6">
        <v>34</v>
      </c>
      <c r="T215" s="6">
        <v>202212</v>
      </c>
      <c r="U215" s="6">
        <v>2022</v>
      </c>
      <c r="V215" s="5">
        <v>20233322</v>
      </c>
      <c r="W215" s="5">
        <v>17281579</v>
      </c>
      <c r="X215" s="5">
        <v>100000</v>
      </c>
      <c r="Y215" s="1"/>
      <c r="Z215" s="1"/>
    </row>
    <row r="216" spans="1:26" ht="16.5" customHeight="1">
      <c r="A216" s="2">
        <v>22233</v>
      </c>
      <c r="B216" s="2">
        <v>1307242</v>
      </c>
      <c r="C216" s="2">
        <v>1268150887</v>
      </c>
      <c r="D216" s="3">
        <v>1342110041650</v>
      </c>
      <c r="E216" s="4" t="s">
        <v>8711</v>
      </c>
      <c r="F216" s="4" t="s">
        <v>104</v>
      </c>
      <c r="G216" s="4" t="s">
        <v>62</v>
      </c>
      <c r="H216" s="4" t="s">
        <v>52</v>
      </c>
      <c r="I216" s="4" t="s">
        <v>39722</v>
      </c>
      <c r="J216" s="15" t="s">
        <v>313</v>
      </c>
      <c r="K216" s="2">
        <v>46</v>
      </c>
      <c r="L216" s="2" t="s">
        <v>39908</v>
      </c>
      <c r="M216" s="2" t="s">
        <v>39909</v>
      </c>
      <c r="N216" s="4" t="s">
        <v>39910</v>
      </c>
      <c r="O216" s="4" t="s">
        <v>39911</v>
      </c>
      <c r="P216" s="5" t="s">
        <v>60</v>
      </c>
      <c r="Q216" s="5">
        <v>10</v>
      </c>
      <c r="R216" s="5">
        <v>20010104</v>
      </c>
      <c r="S216" s="6">
        <v>34</v>
      </c>
      <c r="T216" s="6">
        <v>202212</v>
      </c>
      <c r="U216" s="6">
        <v>2022</v>
      </c>
      <c r="V216" s="5">
        <v>16647284</v>
      </c>
      <c r="W216" s="5">
        <v>38161039</v>
      </c>
      <c r="X216" s="5">
        <v>2505420</v>
      </c>
      <c r="Y216" s="1"/>
      <c r="Z216" s="1"/>
    </row>
    <row r="217" spans="1:26" ht="16.5" customHeight="1">
      <c r="A217" s="2">
        <v>22182</v>
      </c>
      <c r="B217" s="2">
        <v>1232247</v>
      </c>
      <c r="C217" s="2">
        <v>1268139164</v>
      </c>
      <c r="D217" s="3">
        <v>1344110013936</v>
      </c>
      <c r="E217" s="4" t="s">
        <v>39912</v>
      </c>
      <c r="F217" s="4" t="s">
        <v>104</v>
      </c>
      <c r="G217" s="4" t="s">
        <v>62</v>
      </c>
      <c r="H217" s="4" t="s">
        <v>65</v>
      </c>
      <c r="I217" s="4" t="s">
        <v>39913</v>
      </c>
      <c r="J217" s="15" t="s">
        <v>313</v>
      </c>
      <c r="K217" s="2">
        <v>46</v>
      </c>
      <c r="L217" s="2" t="s">
        <v>39914</v>
      </c>
      <c r="M217" s="2" t="s">
        <v>39915</v>
      </c>
      <c r="N217" s="4" t="s">
        <v>39916</v>
      </c>
      <c r="O217" s="4" t="s">
        <v>39917</v>
      </c>
      <c r="P217" s="5" t="s">
        <v>60</v>
      </c>
      <c r="Q217" s="5">
        <v>10</v>
      </c>
      <c r="R217" s="5">
        <v>19990801</v>
      </c>
      <c r="S217" s="6">
        <v>34</v>
      </c>
      <c r="T217" s="6">
        <v>202303</v>
      </c>
      <c r="U217" s="6">
        <v>2022</v>
      </c>
      <c r="V217" s="5">
        <v>51855380</v>
      </c>
      <c r="W217" s="5">
        <v>30140312</v>
      </c>
      <c r="X217" s="5">
        <v>365000</v>
      </c>
      <c r="Y217" s="1"/>
      <c r="Z217" s="1"/>
    </row>
    <row r="218" spans="1:26" ht="16.5" customHeight="1">
      <c r="A218" s="2">
        <v>21996</v>
      </c>
      <c r="B218" s="2">
        <v>1752015</v>
      </c>
      <c r="C218" s="2">
        <v>6038113185</v>
      </c>
      <c r="D218" s="3">
        <v>1801110104074</v>
      </c>
      <c r="E218" s="4" t="s">
        <v>39918</v>
      </c>
      <c r="F218" s="4" t="s">
        <v>104</v>
      </c>
      <c r="G218" s="4" t="s">
        <v>62</v>
      </c>
      <c r="H218" s="4" t="s">
        <v>65</v>
      </c>
      <c r="I218" s="4" t="s">
        <v>39919</v>
      </c>
      <c r="J218" s="15" t="s">
        <v>313</v>
      </c>
      <c r="K218" s="2">
        <v>46</v>
      </c>
      <c r="L218" s="2" t="s">
        <v>39920</v>
      </c>
      <c r="M218" s="2" t="s">
        <v>39921</v>
      </c>
      <c r="N218" s="4" t="s">
        <v>39922</v>
      </c>
      <c r="O218" s="4" t="s">
        <v>39923</v>
      </c>
      <c r="P218" s="5" t="s">
        <v>60</v>
      </c>
      <c r="Q218" s="5">
        <v>10</v>
      </c>
      <c r="R218" s="5">
        <v>19901101</v>
      </c>
      <c r="S218" s="6">
        <v>34</v>
      </c>
      <c r="T218" s="6">
        <v>202304</v>
      </c>
      <c r="U218" s="6">
        <v>2022</v>
      </c>
      <c r="V218" s="5">
        <v>40838304</v>
      </c>
      <c r="W218" s="5">
        <v>17717763</v>
      </c>
      <c r="X218" s="5">
        <v>654000</v>
      </c>
      <c r="Y218" s="1"/>
      <c r="Z218" s="1"/>
    </row>
    <row r="219" spans="1:26" ht="16.5" customHeight="1">
      <c r="A219" s="2">
        <v>21303</v>
      </c>
      <c r="B219" s="2">
        <v>6030374</v>
      </c>
      <c r="C219" s="2">
        <v>3038177561</v>
      </c>
      <c r="D219" s="3">
        <v>1545110061616</v>
      </c>
      <c r="E219" s="4" t="s">
        <v>6120</v>
      </c>
      <c r="F219" s="4" t="s">
        <v>104</v>
      </c>
      <c r="G219" s="4" t="s">
        <v>62</v>
      </c>
      <c r="H219" s="4" t="s">
        <v>65</v>
      </c>
      <c r="I219" s="4" t="s">
        <v>39468</v>
      </c>
      <c r="J219" s="15" t="s">
        <v>1042</v>
      </c>
      <c r="K219" s="2">
        <v>36</v>
      </c>
      <c r="L219" s="2" t="s">
        <v>4949</v>
      </c>
      <c r="M219" s="2" t="s">
        <v>39924</v>
      </c>
      <c r="N219" s="4" t="s">
        <v>39925</v>
      </c>
      <c r="O219" s="4" t="s">
        <v>39926</v>
      </c>
      <c r="P219" s="5" t="s">
        <v>60</v>
      </c>
      <c r="Q219" s="5">
        <v>10</v>
      </c>
      <c r="R219" s="5">
        <v>20150101</v>
      </c>
      <c r="S219" s="6">
        <v>34</v>
      </c>
      <c r="T219" s="6">
        <v>202212</v>
      </c>
      <c r="U219" s="6">
        <v>2022</v>
      </c>
      <c r="V219" s="5">
        <v>6329488</v>
      </c>
      <c r="W219" s="5">
        <v>13902691</v>
      </c>
      <c r="X219" s="5">
        <v>1043920</v>
      </c>
      <c r="Y219" s="1"/>
      <c r="Z219" s="1"/>
    </row>
    <row r="220" spans="1:26" ht="16.5" customHeight="1">
      <c r="A220" s="2">
        <v>21214</v>
      </c>
      <c r="B220" s="2">
        <v>3171616</v>
      </c>
      <c r="C220" s="2">
        <v>1428116498</v>
      </c>
      <c r="D220" s="3">
        <v>1345110131207</v>
      </c>
      <c r="E220" s="4" t="s">
        <v>39927</v>
      </c>
      <c r="F220" s="4" t="s">
        <v>104</v>
      </c>
      <c r="G220" s="4" t="s">
        <v>62</v>
      </c>
      <c r="H220" s="4" t="s">
        <v>65</v>
      </c>
      <c r="I220" s="4" t="s">
        <v>39167</v>
      </c>
      <c r="J220" s="15" t="s">
        <v>1011</v>
      </c>
      <c r="K220" s="2">
        <v>35</v>
      </c>
      <c r="L220" s="2" t="s">
        <v>39928</v>
      </c>
      <c r="M220" s="2" t="s">
        <v>39929</v>
      </c>
      <c r="N220" s="4" t="s">
        <v>39930</v>
      </c>
      <c r="O220" s="4" t="s">
        <v>39931</v>
      </c>
      <c r="P220" s="5" t="s">
        <v>60</v>
      </c>
      <c r="Q220" s="5">
        <v>10</v>
      </c>
      <c r="R220" s="5">
        <v>20081001</v>
      </c>
      <c r="S220" s="6">
        <v>34</v>
      </c>
      <c r="T220" s="6">
        <v>202212</v>
      </c>
      <c r="U220" s="6">
        <v>2022</v>
      </c>
      <c r="V220" s="5">
        <v>9590580</v>
      </c>
      <c r="W220" s="5">
        <v>12936768</v>
      </c>
      <c r="X220" s="5">
        <v>950000</v>
      </c>
      <c r="Y220" s="1"/>
      <c r="Z220" s="1"/>
    </row>
    <row r="221" spans="1:26" ht="16.5" customHeight="1">
      <c r="A221" s="2">
        <v>21204</v>
      </c>
      <c r="B221" s="2">
        <v>3140402</v>
      </c>
      <c r="C221" s="2">
        <v>6218163155</v>
      </c>
      <c r="D221" s="3">
        <v>2341110038749</v>
      </c>
      <c r="E221" s="4" t="s">
        <v>39932</v>
      </c>
      <c r="F221" s="4" t="s">
        <v>104</v>
      </c>
      <c r="G221" s="4" t="s">
        <v>62</v>
      </c>
      <c r="H221" s="4" t="s">
        <v>65</v>
      </c>
      <c r="I221" s="4" t="s">
        <v>39933</v>
      </c>
      <c r="J221" s="15" t="s">
        <v>1011</v>
      </c>
      <c r="K221" s="2">
        <v>35</v>
      </c>
      <c r="L221" s="2" t="s">
        <v>594</v>
      </c>
      <c r="M221" s="2" t="s">
        <v>39934</v>
      </c>
      <c r="N221" s="4" t="s">
        <v>39935</v>
      </c>
      <c r="O221" s="4" t="s">
        <v>39936</v>
      </c>
      <c r="P221" s="5" t="s">
        <v>60</v>
      </c>
      <c r="Q221" s="5">
        <v>10</v>
      </c>
      <c r="R221" s="5">
        <v>20050627</v>
      </c>
      <c r="S221" s="6">
        <v>34</v>
      </c>
      <c r="T221" s="6">
        <v>202304</v>
      </c>
      <c r="U221" s="6">
        <v>2022</v>
      </c>
      <c r="V221" s="5">
        <v>70276855</v>
      </c>
      <c r="W221" s="5">
        <v>60998861</v>
      </c>
      <c r="X221" s="5">
        <v>1000000</v>
      </c>
      <c r="Y221" s="1"/>
      <c r="Z221" s="1"/>
    </row>
    <row r="222" spans="1:26" ht="16.5" customHeight="1">
      <c r="A222" s="2">
        <v>21018</v>
      </c>
      <c r="B222" s="2">
        <v>1354256</v>
      </c>
      <c r="C222" s="2">
        <v>2148744457</v>
      </c>
      <c r="D222" s="3">
        <v>1101112893322</v>
      </c>
      <c r="E222" s="4" t="s">
        <v>39937</v>
      </c>
      <c r="F222" s="4" t="s">
        <v>104</v>
      </c>
      <c r="G222" s="4" t="s">
        <v>62</v>
      </c>
      <c r="H222" s="4" t="s">
        <v>65</v>
      </c>
      <c r="I222" s="4" t="s">
        <v>39938</v>
      </c>
      <c r="J222" s="15" t="s">
        <v>1010</v>
      </c>
      <c r="K222" s="2">
        <v>30</v>
      </c>
      <c r="L222" s="2" t="s">
        <v>39939</v>
      </c>
      <c r="M222" s="2" t="s">
        <v>5047</v>
      </c>
      <c r="N222" s="4" t="s">
        <v>39940</v>
      </c>
      <c r="O222" s="4" t="s">
        <v>39941</v>
      </c>
      <c r="P222" s="5" t="s">
        <v>60</v>
      </c>
      <c r="Q222" s="5">
        <v>10</v>
      </c>
      <c r="R222" s="5">
        <v>20031111</v>
      </c>
      <c r="S222" s="6">
        <v>34</v>
      </c>
      <c r="T222" s="6">
        <v>202302</v>
      </c>
      <c r="U222" s="6">
        <v>2022</v>
      </c>
      <c r="V222" s="5">
        <v>17364740</v>
      </c>
      <c r="W222" s="5">
        <v>18599139</v>
      </c>
      <c r="X222" s="5">
        <v>1989357</v>
      </c>
      <c r="Y222" s="1"/>
      <c r="Z222" s="1"/>
    </row>
    <row r="223" spans="1:26" ht="16.5" customHeight="1">
      <c r="A223" s="2">
        <v>20970</v>
      </c>
      <c r="B223" s="2">
        <v>1566089</v>
      </c>
      <c r="C223" s="2">
        <v>3128148041</v>
      </c>
      <c r="D223" s="3">
        <v>1648110019948</v>
      </c>
      <c r="E223" s="4" t="s">
        <v>39942</v>
      </c>
      <c r="F223" s="4" t="s">
        <v>104</v>
      </c>
      <c r="G223" s="4" t="s">
        <v>62</v>
      </c>
      <c r="H223" s="4" t="s">
        <v>65</v>
      </c>
      <c r="I223" s="4" t="s">
        <v>38936</v>
      </c>
      <c r="J223" s="15" t="s">
        <v>1921</v>
      </c>
      <c r="K223" s="2">
        <v>28</v>
      </c>
      <c r="L223" s="2" t="s">
        <v>39943</v>
      </c>
      <c r="M223" s="2" t="s">
        <v>39944</v>
      </c>
      <c r="N223" s="4" t="s">
        <v>39945</v>
      </c>
      <c r="O223" s="4" t="s">
        <v>39946</v>
      </c>
      <c r="P223" s="5" t="s">
        <v>1130</v>
      </c>
      <c r="Q223" s="5">
        <v>10</v>
      </c>
      <c r="R223" s="5">
        <v>20010420</v>
      </c>
      <c r="S223" s="6">
        <v>34</v>
      </c>
      <c r="T223" s="6">
        <v>202306</v>
      </c>
      <c r="U223" s="6">
        <v>2022</v>
      </c>
      <c r="V223" s="5">
        <v>27380290</v>
      </c>
      <c r="W223" s="5">
        <v>19585281</v>
      </c>
      <c r="X223" s="5">
        <v>2296131</v>
      </c>
      <c r="Y223" s="1"/>
      <c r="Z223" s="1"/>
    </row>
    <row r="224" spans="1:26" ht="16.5" customHeight="1">
      <c r="A224" s="2">
        <v>20914</v>
      </c>
      <c r="B224" s="2">
        <v>1792167</v>
      </c>
      <c r="C224" s="2">
        <v>1238137677</v>
      </c>
      <c r="D224" s="3">
        <v>1341110040977</v>
      </c>
      <c r="E224" s="4" t="s">
        <v>32788</v>
      </c>
      <c r="F224" s="4" t="s">
        <v>104</v>
      </c>
      <c r="G224" s="4" t="s">
        <v>62</v>
      </c>
      <c r="H224" s="4" t="s">
        <v>65</v>
      </c>
      <c r="I224" s="4" t="s">
        <v>38941</v>
      </c>
      <c r="J224" s="15" t="s">
        <v>1944</v>
      </c>
      <c r="K224" s="2">
        <v>26</v>
      </c>
      <c r="L224" s="2" t="s">
        <v>32789</v>
      </c>
      <c r="M224" s="2" t="s">
        <v>39947</v>
      </c>
      <c r="N224" s="4" t="s">
        <v>39948</v>
      </c>
      <c r="O224" s="4" t="s">
        <v>39949</v>
      </c>
      <c r="P224" s="5" t="s">
        <v>60</v>
      </c>
      <c r="Q224" s="5">
        <v>10</v>
      </c>
      <c r="R224" s="5">
        <v>19930921</v>
      </c>
      <c r="S224" s="6">
        <v>34</v>
      </c>
      <c r="T224" s="6">
        <v>202305</v>
      </c>
      <c r="U224" s="6">
        <v>2022</v>
      </c>
      <c r="V224" s="5">
        <v>26904223</v>
      </c>
      <c r="W224" s="5">
        <v>35383624</v>
      </c>
      <c r="X224" s="5">
        <v>450000</v>
      </c>
      <c r="Y224" s="1"/>
      <c r="Z224" s="1"/>
    </row>
    <row r="225" spans="1:26" ht="16.5" customHeight="1">
      <c r="A225" s="2">
        <v>20608</v>
      </c>
      <c r="B225" s="2">
        <v>1499767</v>
      </c>
      <c r="C225" s="2">
        <v>2018113413</v>
      </c>
      <c r="D225" s="3">
        <v>1101110116669</v>
      </c>
      <c r="E225" s="4" t="s">
        <v>32750</v>
      </c>
      <c r="F225" s="4" t="s">
        <v>104</v>
      </c>
      <c r="G225" s="4" t="s">
        <v>62</v>
      </c>
      <c r="H225" s="4" t="s">
        <v>52</v>
      </c>
      <c r="I225" s="4" t="s">
        <v>39950</v>
      </c>
      <c r="J225" s="15" t="s">
        <v>68</v>
      </c>
      <c r="K225" s="2">
        <v>20</v>
      </c>
      <c r="L225" s="2" t="s">
        <v>39951</v>
      </c>
      <c r="M225" s="2" t="s">
        <v>39952</v>
      </c>
      <c r="N225" s="4" t="s">
        <v>32875</v>
      </c>
      <c r="O225" s="4" t="s">
        <v>39953</v>
      </c>
      <c r="P225" s="5" t="s">
        <v>60</v>
      </c>
      <c r="Q225" s="5">
        <v>10</v>
      </c>
      <c r="R225" s="5">
        <v>19710701</v>
      </c>
      <c r="S225" s="6">
        <v>34</v>
      </c>
      <c r="T225" s="6">
        <v>202304</v>
      </c>
      <c r="U225" s="6">
        <v>2022</v>
      </c>
      <c r="V225" s="5">
        <v>71547616</v>
      </c>
      <c r="W225" s="5">
        <v>38993574</v>
      </c>
      <c r="X225" s="5">
        <v>800000</v>
      </c>
      <c r="Y225" s="1"/>
      <c r="Z225" s="1"/>
    </row>
    <row r="226" spans="1:26" ht="16.5" customHeight="1">
      <c r="A226" s="2">
        <v>20088</v>
      </c>
      <c r="B226" s="2">
        <v>1825919</v>
      </c>
      <c r="C226" s="2">
        <v>1088129256</v>
      </c>
      <c r="D226" s="3">
        <v>1101112273269</v>
      </c>
      <c r="E226" s="4" t="s">
        <v>39954</v>
      </c>
      <c r="F226" s="4" t="s">
        <v>104</v>
      </c>
      <c r="G226" s="4" t="s">
        <v>62</v>
      </c>
      <c r="H226" s="4" t="s">
        <v>65</v>
      </c>
      <c r="I226" s="4" t="s">
        <v>39955</v>
      </c>
      <c r="J226" s="15" t="s">
        <v>72</v>
      </c>
      <c r="K226" s="2">
        <v>1</v>
      </c>
      <c r="L226" s="2" t="s">
        <v>39956</v>
      </c>
      <c r="M226" s="2" t="s">
        <v>39957</v>
      </c>
      <c r="N226" s="4" t="s">
        <v>39958</v>
      </c>
      <c r="O226" s="4" t="s">
        <v>39959</v>
      </c>
      <c r="P226" s="5" t="s">
        <v>60</v>
      </c>
      <c r="Q226" s="5">
        <v>10</v>
      </c>
      <c r="R226" s="5">
        <v>20010628</v>
      </c>
      <c r="S226" s="6">
        <v>34</v>
      </c>
      <c r="T226" s="6">
        <v>202304</v>
      </c>
      <c r="U226" s="6">
        <v>2022</v>
      </c>
      <c r="V226" s="5">
        <v>13694560</v>
      </c>
      <c r="W226" s="5">
        <v>33661671</v>
      </c>
      <c r="X226" s="5">
        <v>187750</v>
      </c>
      <c r="Y226" s="1"/>
      <c r="Z226" s="1"/>
    </row>
    <row r="227" spans="1:26" ht="16.5" customHeight="1">
      <c r="A227" s="2">
        <v>24499</v>
      </c>
      <c r="B227" s="2">
        <v>2798819</v>
      </c>
      <c r="C227" s="2">
        <v>2148807712</v>
      </c>
      <c r="D227" s="3">
        <v>1101113660142</v>
      </c>
      <c r="E227" s="4" t="s">
        <v>39960</v>
      </c>
      <c r="F227" s="4" t="s">
        <v>104</v>
      </c>
      <c r="G227" s="4" t="s">
        <v>62</v>
      </c>
      <c r="H227" s="4" t="s">
        <v>65</v>
      </c>
      <c r="I227" s="4" t="s">
        <v>39301</v>
      </c>
      <c r="J227" s="15" t="s">
        <v>363</v>
      </c>
      <c r="K227" s="2">
        <v>63</v>
      </c>
      <c r="L227" s="2" t="s">
        <v>39961</v>
      </c>
      <c r="M227" s="2" t="s">
        <v>39962</v>
      </c>
      <c r="N227" s="4" t="s">
        <v>39963</v>
      </c>
      <c r="O227" s="4" t="s">
        <v>39964</v>
      </c>
      <c r="P227" s="5" t="s">
        <v>70</v>
      </c>
      <c r="Q227" s="5">
        <v>10</v>
      </c>
      <c r="R227" s="5">
        <v>20070416</v>
      </c>
      <c r="S227" s="6">
        <v>35</v>
      </c>
      <c r="T227" s="6">
        <v>202306</v>
      </c>
      <c r="U227" s="6">
        <v>2022</v>
      </c>
      <c r="V227" s="5">
        <v>2506519</v>
      </c>
      <c r="W227" s="5">
        <v>24004175</v>
      </c>
      <c r="X227" s="5">
        <v>9422619</v>
      </c>
      <c r="Y227" s="1"/>
      <c r="Z227" s="1"/>
    </row>
    <row r="228" spans="1:26" ht="16.5" customHeight="1">
      <c r="A228" s="2">
        <v>23829</v>
      </c>
      <c r="B228" s="2">
        <v>5835234</v>
      </c>
      <c r="C228" s="2">
        <v>6098615793</v>
      </c>
      <c r="D228" s="3">
        <v>1942110219809</v>
      </c>
      <c r="E228" s="4" t="s">
        <v>32977</v>
      </c>
      <c r="F228" s="4" t="s">
        <v>104</v>
      </c>
      <c r="G228" s="4" t="s">
        <v>62</v>
      </c>
      <c r="H228" s="4" t="s">
        <v>65</v>
      </c>
      <c r="I228" s="4" t="s">
        <v>39841</v>
      </c>
      <c r="J228" s="15" t="s">
        <v>966</v>
      </c>
      <c r="K228" s="2">
        <v>62</v>
      </c>
      <c r="L228" s="2" t="s">
        <v>32978</v>
      </c>
      <c r="M228" s="2" t="s">
        <v>13744</v>
      </c>
      <c r="N228" s="4" t="s">
        <v>32891</v>
      </c>
      <c r="O228" s="4" t="s">
        <v>39965</v>
      </c>
      <c r="P228" s="5" t="s">
        <v>47</v>
      </c>
      <c r="Q228" s="5">
        <v>10</v>
      </c>
      <c r="R228" s="5">
        <v>20131118</v>
      </c>
      <c r="S228" s="6">
        <v>35</v>
      </c>
      <c r="T228" s="6">
        <v>202304</v>
      </c>
      <c r="U228" s="6">
        <v>2022</v>
      </c>
      <c r="V228" s="5">
        <v>1581819</v>
      </c>
      <c r="W228" s="5">
        <v>371790</v>
      </c>
      <c r="X228" s="5">
        <v>100000</v>
      </c>
      <c r="Y228" s="1"/>
      <c r="Z228" s="1"/>
    </row>
    <row r="229" spans="1:26" ht="16.5" customHeight="1">
      <c r="A229" s="2">
        <v>23309</v>
      </c>
      <c r="B229" s="2">
        <v>1392682</v>
      </c>
      <c r="C229" s="2">
        <v>6108169106</v>
      </c>
      <c r="D229" s="3">
        <v>2301110099232</v>
      </c>
      <c r="E229" s="4" t="s">
        <v>7580</v>
      </c>
      <c r="F229" s="4" t="s">
        <v>104</v>
      </c>
      <c r="G229" s="4" t="s">
        <v>62</v>
      </c>
      <c r="H229" s="4" t="s">
        <v>65</v>
      </c>
      <c r="I229" s="4" t="s">
        <v>39544</v>
      </c>
      <c r="J229" s="15" t="s">
        <v>8264</v>
      </c>
      <c r="K229" s="2">
        <v>54</v>
      </c>
      <c r="L229" s="2" t="s">
        <v>257</v>
      </c>
      <c r="M229" s="2" t="s">
        <v>8614</v>
      </c>
      <c r="N229" s="4" t="s">
        <v>39966</v>
      </c>
      <c r="O229" s="4" t="s">
        <v>39967</v>
      </c>
      <c r="P229" s="5" t="s">
        <v>60</v>
      </c>
      <c r="Q229" s="5">
        <v>10</v>
      </c>
      <c r="R229" s="5">
        <v>20031101</v>
      </c>
      <c r="S229" s="6">
        <v>35</v>
      </c>
      <c r="T229" s="6">
        <v>202212</v>
      </c>
      <c r="U229" s="6">
        <v>2022</v>
      </c>
      <c r="V229" s="5">
        <v>5626591</v>
      </c>
      <c r="W229" s="5">
        <v>40560822</v>
      </c>
      <c r="X229" s="5">
        <v>500000</v>
      </c>
      <c r="Y229" s="1"/>
      <c r="Z229" s="1"/>
    </row>
    <row r="230" spans="1:26" ht="16.5" customHeight="1">
      <c r="A230" s="2">
        <v>23276</v>
      </c>
      <c r="B230" s="2">
        <v>4142375</v>
      </c>
      <c r="C230" s="2">
        <v>1208785527</v>
      </c>
      <c r="D230" s="3">
        <v>1101114903690</v>
      </c>
      <c r="E230" s="4" t="s">
        <v>39968</v>
      </c>
      <c r="F230" s="4" t="s">
        <v>104</v>
      </c>
      <c r="G230" s="4" t="s">
        <v>62</v>
      </c>
      <c r="H230" s="4" t="s">
        <v>65</v>
      </c>
      <c r="I230" s="4" t="s">
        <v>39969</v>
      </c>
      <c r="J230" s="15" t="s">
        <v>1180</v>
      </c>
      <c r="K230" s="2">
        <v>53</v>
      </c>
      <c r="L230" s="2" t="s">
        <v>39970</v>
      </c>
      <c r="M230" s="2" t="s">
        <v>39971</v>
      </c>
      <c r="N230" s="4" t="s">
        <v>39972</v>
      </c>
      <c r="O230" s="4" t="s">
        <v>39973</v>
      </c>
      <c r="P230" s="5" t="s">
        <v>47</v>
      </c>
      <c r="Q230" s="5">
        <v>10</v>
      </c>
      <c r="R230" s="5">
        <v>20120628</v>
      </c>
      <c r="S230" s="6">
        <v>35</v>
      </c>
      <c r="T230" s="6">
        <v>202212</v>
      </c>
      <c r="U230" s="6"/>
      <c r="V230" s="5"/>
      <c r="W230" s="5"/>
      <c r="X230" s="5"/>
      <c r="Y230" s="1"/>
      <c r="Z230" s="1"/>
    </row>
    <row r="231" spans="1:26" ht="16.5" customHeight="1">
      <c r="A231" s="2">
        <v>23162</v>
      </c>
      <c r="B231" s="2">
        <v>5871944</v>
      </c>
      <c r="C231" s="2">
        <v>5068187163</v>
      </c>
      <c r="D231" s="3">
        <v>1717110109643</v>
      </c>
      <c r="E231" s="4" t="s">
        <v>39974</v>
      </c>
      <c r="F231" s="4" t="s">
        <v>104</v>
      </c>
      <c r="G231" s="4" t="s">
        <v>62</v>
      </c>
      <c r="H231" s="4" t="s">
        <v>52</v>
      </c>
      <c r="I231" s="4" t="s">
        <v>39975</v>
      </c>
      <c r="J231" s="15" t="s">
        <v>9122</v>
      </c>
      <c r="K231" s="2">
        <v>51</v>
      </c>
      <c r="L231" s="2" t="s">
        <v>39976</v>
      </c>
      <c r="M231" s="2" t="s">
        <v>39977</v>
      </c>
      <c r="N231" s="4">
        <v>18998114</v>
      </c>
      <c r="O231" s="4" t="s">
        <v>39978</v>
      </c>
      <c r="P231" s="5" t="s">
        <v>60</v>
      </c>
      <c r="Q231" s="5">
        <v>10</v>
      </c>
      <c r="R231" s="5">
        <v>20140301</v>
      </c>
      <c r="S231" s="6">
        <v>35</v>
      </c>
      <c r="T231" s="6">
        <v>202212</v>
      </c>
      <c r="U231" s="6">
        <v>2022</v>
      </c>
      <c r="V231" s="5">
        <v>6121427</v>
      </c>
      <c r="W231" s="5">
        <v>90234256</v>
      </c>
      <c r="X231" s="5">
        <v>1000000</v>
      </c>
      <c r="Y231" s="1"/>
      <c r="Z231" s="1"/>
    </row>
    <row r="232" spans="1:26" ht="16.5" customHeight="1">
      <c r="A232" s="2">
        <v>22599</v>
      </c>
      <c r="B232" s="2">
        <v>1384594</v>
      </c>
      <c r="C232" s="2">
        <v>2118108241</v>
      </c>
      <c r="D232" s="3">
        <v>1101110095201</v>
      </c>
      <c r="E232" s="4" t="s">
        <v>39979</v>
      </c>
      <c r="F232" s="4" t="s">
        <v>104</v>
      </c>
      <c r="G232" s="4" t="s">
        <v>62</v>
      </c>
      <c r="H232" s="4" t="s">
        <v>63</v>
      </c>
      <c r="I232" s="4" t="s">
        <v>39435</v>
      </c>
      <c r="J232" s="15" t="s">
        <v>467</v>
      </c>
      <c r="K232" s="2">
        <v>49</v>
      </c>
      <c r="L232" s="2" t="s">
        <v>17172</v>
      </c>
      <c r="M232" s="2" t="s">
        <v>12289</v>
      </c>
      <c r="N232" s="4" t="s">
        <v>12290</v>
      </c>
      <c r="O232" s="4" t="s">
        <v>39980</v>
      </c>
      <c r="P232" s="5" t="s">
        <v>156</v>
      </c>
      <c r="Q232" s="5">
        <v>10</v>
      </c>
      <c r="R232" s="5">
        <v>19680227</v>
      </c>
      <c r="S232" s="6">
        <v>35</v>
      </c>
      <c r="T232" s="6">
        <v>202306</v>
      </c>
      <c r="U232" s="6">
        <v>2022</v>
      </c>
      <c r="V232" s="5">
        <v>1924028084</v>
      </c>
      <c r="W232" s="5">
        <v>1810473906</v>
      </c>
      <c r="X232" s="5">
        <v>48852241</v>
      </c>
      <c r="Y232" s="1"/>
      <c r="Z232" s="1"/>
    </row>
    <row r="233" spans="1:26" ht="16.5" customHeight="1">
      <c r="A233" s="2">
        <v>22602</v>
      </c>
      <c r="B233" s="2">
        <v>2322863</v>
      </c>
      <c r="C233" s="2">
        <v>1288184350</v>
      </c>
      <c r="D233" s="3">
        <v>1101112442682</v>
      </c>
      <c r="E233" s="4" t="s">
        <v>39981</v>
      </c>
      <c r="F233" s="4" t="s">
        <v>104</v>
      </c>
      <c r="G233" s="4" t="s">
        <v>62</v>
      </c>
      <c r="H233" s="4" t="s">
        <v>65</v>
      </c>
      <c r="I233" s="4" t="s">
        <v>39157</v>
      </c>
      <c r="J233" s="15" t="s">
        <v>467</v>
      </c>
      <c r="K233" s="2">
        <v>49</v>
      </c>
      <c r="L233" s="2" t="s">
        <v>10437</v>
      </c>
      <c r="M233" s="2" t="s">
        <v>39982</v>
      </c>
      <c r="N233" s="4" t="s">
        <v>39983</v>
      </c>
      <c r="O233" s="4" t="s">
        <v>39984</v>
      </c>
      <c r="P233" s="5" t="s">
        <v>60</v>
      </c>
      <c r="Q233" s="5">
        <v>10</v>
      </c>
      <c r="R233" s="5">
        <v>20030710</v>
      </c>
      <c r="S233" s="6">
        <v>35</v>
      </c>
      <c r="T233" s="6">
        <v>202212</v>
      </c>
      <c r="U233" s="6">
        <v>2022</v>
      </c>
      <c r="V233" s="5">
        <v>40613219</v>
      </c>
      <c r="W233" s="5">
        <v>30694628</v>
      </c>
      <c r="X233" s="5">
        <v>2100000</v>
      </c>
      <c r="Y233" s="1"/>
      <c r="Z233" s="1"/>
    </row>
    <row r="234" spans="1:26" ht="16.5" customHeight="1">
      <c r="A234" s="2">
        <v>22518</v>
      </c>
      <c r="B234" s="2">
        <v>1829392</v>
      </c>
      <c r="C234" s="2">
        <v>1198168884</v>
      </c>
      <c r="D234" s="3">
        <v>1101112877459</v>
      </c>
      <c r="E234" s="4" t="s">
        <v>39985</v>
      </c>
      <c r="F234" s="4" t="s">
        <v>104</v>
      </c>
      <c r="G234" s="4" t="s">
        <v>62</v>
      </c>
      <c r="H234" s="4" t="s">
        <v>65</v>
      </c>
      <c r="I234" s="4" t="s">
        <v>39208</v>
      </c>
      <c r="J234" s="15" t="s">
        <v>171</v>
      </c>
      <c r="K234" s="2">
        <v>48</v>
      </c>
      <c r="L234" s="2" t="s">
        <v>39986</v>
      </c>
      <c r="M234" s="2" t="s">
        <v>39987</v>
      </c>
      <c r="N234" s="4" t="s">
        <v>39988</v>
      </c>
      <c r="O234" s="4" t="s">
        <v>39989</v>
      </c>
      <c r="P234" s="5" t="s">
        <v>60</v>
      </c>
      <c r="Q234" s="5">
        <v>10</v>
      </c>
      <c r="R234" s="5">
        <v>20031017</v>
      </c>
      <c r="S234" s="6">
        <v>35</v>
      </c>
      <c r="T234" s="6">
        <v>202308</v>
      </c>
      <c r="U234" s="6">
        <v>2022</v>
      </c>
      <c r="V234" s="5">
        <v>14932274</v>
      </c>
      <c r="W234" s="5">
        <v>20710535</v>
      </c>
      <c r="X234" s="5">
        <v>1720825</v>
      </c>
      <c r="Y234" s="1"/>
      <c r="Z234" s="1"/>
    </row>
    <row r="235" spans="1:26" ht="16.5" customHeight="1">
      <c r="A235" s="2">
        <v>21482</v>
      </c>
      <c r="B235" s="2">
        <v>2868869</v>
      </c>
      <c r="C235" s="2">
        <v>6088160586</v>
      </c>
      <c r="D235" s="3">
        <v>1943110016146</v>
      </c>
      <c r="E235" s="4" t="s">
        <v>39990</v>
      </c>
      <c r="F235" s="4" t="s">
        <v>104</v>
      </c>
      <c r="G235" s="4" t="s">
        <v>62</v>
      </c>
      <c r="H235" s="4" t="s">
        <v>65</v>
      </c>
      <c r="I235" s="4" t="s">
        <v>39991</v>
      </c>
      <c r="J235" s="15" t="s">
        <v>1033</v>
      </c>
      <c r="K235" s="2">
        <v>38</v>
      </c>
      <c r="L235" s="2" t="s">
        <v>5342</v>
      </c>
      <c r="M235" s="2" t="s">
        <v>39992</v>
      </c>
      <c r="N235" s="4" t="s">
        <v>39993</v>
      </c>
      <c r="O235" s="4" t="s">
        <v>39994</v>
      </c>
      <c r="P235" s="5" t="s">
        <v>60</v>
      </c>
      <c r="Q235" s="5">
        <v>10</v>
      </c>
      <c r="R235" s="5">
        <v>20050910</v>
      </c>
      <c r="S235" s="6">
        <v>35</v>
      </c>
      <c r="T235" s="6">
        <v>202212</v>
      </c>
      <c r="U235" s="6">
        <v>2022</v>
      </c>
      <c r="V235" s="5">
        <v>14992869</v>
      </c>
      <c r="W235" s="5">
        <v>15322307</v>
      </c>
      <c r="X235" s="5">
        <v>1630000</v>
      </c>
      <c r="Y235" s="1"/>
      <c r="Z235" s="1"/>
    </row>
    <row r="236" spans="1:26" ht="16.5" customHeight="1">
      <c r="A236" s="2">
        <v>21424</v>
      </c>
      <c r="B236" s="2">
        <v>9052070</v>
      </c>
      <c r="C236" s="2">
        <v>2908601381</v>
      </c>
      <c r="D236" s="3">
        <v>1801111229839</v>
      </c>
      <c r="E236" s="4" t="s">
        <v>20249</v>
      </c>
      <c r="F236" s="4" t="s">
        <v>104</v>
      </c>
      <c r="G236" s="4" t="s">
        <v>62</v>
      </c>
      <c r="H236" s="4" t="s">
        <v>65</v>
      </c>
      <c r="I236" s="4" t="s">
        <v>38905</v>
      </c>
      <c r="J236" s="15" t="s">
        <v>1033</v>
      </c>
      <c r="K236" s="2">
        <v>38</v>
      </c>
      <c r="L236" s="2" t="s">
        <v>39995</v>
      </c>
      <c r="M236" s="2" t="s">
        <v>39996</v>
      </c>
      <c r="N236" s="4"/>
      <c r="O236" s="4" t="s">
        <v>39997</v>
      </c>
      <c r="P236" s="5" t="s">
        <v>47</v>
      </c>
      <c r="Q236" s="5">
        <v>10</v>
      </c>
      <c r="R236" s="5">
        <v>20190717</v>
      </c>
      <c r="S236" s="6">
        <v>35</v>
      </c>
      <c r="T236" s="6">
        <v>202211</v>
      </c>
      <c r="U236" s="6"/>
      <c r="V236" s="5"/>
      <c r="W236" s="5"/>
      <c r="X236" s="5"/>
      <c r="Y236" s="1"/>
      <c r="Z236" s="1"/>
    </row>
    <row r="237" spans="1:26" ht="16.5" customHeight="1">
      <c r="A237" s="2">
        <v>21523</v>
      </c>
      <c r="B237" s="2">
        <v>1629950</v>
      </c>
      <c r="C237" s="2">
        <v>1388105691</v>
      </c>
      <c r="D237" s="3">
        <v>1341110037685</v>
      </c>
      <c r="E237" s="4" t="s">
        <v>5076</v>
      </c>
      <c r="F237" s="4" t="s">
        <v>104</v>
      </c>
      <c r="G237" s="4" t="s">
        <v>62</v>
      </c>
      <c r="H237" s="4" t="s">
        <v>65</v>
      </c>
      <c r="I237" s="4" t="s">
        <v>38905</v>
      </c>
      <c r="J237" s="15" t="s">
        <v>1033</v>
      </c>
      <c r="K237" s="2">
        <v>38</v>
      </c>
      <c r="L237" s="2" t="s">
        <v>39998</v>
      </c>
      <c r="M237" s="2" t="s">
        <v>6496</v>
      </c>
      <c r="N237" s="4" t="s">
        <v>39999</v>
      </c>
      <c r="O237" s="4" t="s">
        <v>40000</v>
      </c>
      <c r="P237" s="5" t="s">
        <v>60</v>
      </c>
      <c r="Q237" s="5">
        <v>10</v>
      </c>
      <c r="R237" s="5">
        <v>19920731</v>
      </c>
      <c r="S237" s="6">
        <v>35</v>
      </c>
      <c r="T237" s="6">
        <v>202212</v>
      </c>
      <c r="U237" s="6">
        <v>2022</v>
      </c>
      <c r="V237" s="5">
        <v>34360308</v>
      </c>
      <c r="W237" s="5">
        <v>17402669</v>
      </c>
      <c r="X237" s="5">
        <v>1000000</v>
      </c>
      <c r="Y237" s="1"/>
      <c r="Z237" s="1"/>
    </row>
    <row r="238" spans="1:26" ht="16.5" customHeight="1">
      <c r="A238" s="2">
        <v>21561</v>
      </c>
      <c r="B238" s="2">
        <v>4138382</v>
      </c>
      <c r="C238" s="2">
        <v>6068638123</v>
      </c>
      <c r="D238" s="3">
        <v>1801110811637</v>
      </c>
      <c r="E238" s="4" t="s">
        <v>40001</v>
      </c>
      <c r="F238" s="4" t="s">
        <v>104</v>
      </c>
      <c r="G238" s="4" t="s">
        <v>62</v>
      </c>
      <c r="H238" s="4" t="s">
        <v>65</v>
      </c>
      <c r="I238" s="4" t="s">
        <v>38905</v>
      </c>
      <c r="J238" s="15" t="s">
        <v>1033</v>
      </c>
      <c r="K238" s="2">
        <v>38</v>
      </c>
      <c r="L238" s="2" t="s">
        <v>40002</v>
      </c>
      <c r="M238" s="2" t="s">
        <v>40003</v>
      </c>
      <c r="N238" s="4" t="s">
        <v>40004</v>
      </c>
      <c r="O238" s="4" t="s">
        <v>40005</v>
      </c>
      <c r="P238" s="5" t="s">
        <v>47</v>
      </c>
      <c r="Q238" s="5">
        <v>10</v>
      </c>
      <c r="R238" s="5">
        <v>20120608</v>
      </c>
      <c r="S238" s="6">
        <v>35</v>
      </c>
      <c r="T238" s="6">
        <v>202212</v>
      </c>
      <c r="U238" s="6">
        <v>2022</v>
      </c>
      <c r="V238" s="5">
        <v>10396973</v>
      </c>
      <c r="W238" s="5">
        <v>6578470</v>
      </c>
      <c r="X238" s="5">
        <v>980000</v>
      </c>
      <c r="Y238" s="1"/>
      <c r="Z238" s="1"/>
    </row>
    <row r="239" spans="1:26" ht="16.5" customHeight="1">
      <c r="A239" s="2">
        <v>21289</v>
      </c>
      <c r="B239" s="2">
        <v>2260585</v>
      </c>
      <c r="C239" s="2">
        <v>6178155753</v>
      </c>
      <c r="D239" s="3">
        <v>1801110516493</v>
      </c>
      <c r="E239" s="4" t="s">
        <v>40006</v>
      </c>
      <c r="F239" s="4" t="s">
        <v>104</v>
      </c>
      <c r="G239" s="4" t="s">
        <v>62</v>
      </c>
      <c r="H239" s="4" t="s">
        <v>65</v>
      </c>
      <c r="I239" s="4" t="s">
        <v>39468</v>
      </c>
      <c r="J239" s="15" t="s">
        <v>1042</v>
      </c>
      <c r="K239" s="2">
        <v>36</v>
      </c>
      <c r="L239" s="2" t="s">
        <v>40007</v>
      </c>
      <c r="M239" s="2" t="s">
        <v>40008</v>
      </c>
      <c r="N239" s="4" t="s">
        <v>40009</v>
      </c>
      <c r="O239" s="4" t="s">
        <v>40010</v>
      </c>
      <c r="P239" s="5" t="s">
        <v>60</v>
      </c>
      <c r="Q239" s="5">
        <v>10</v>
      </c>
      <c r="R239" s="5">
        <v>20050412</v>
      </c>
      <c r="S239" s="6">
        <v>35</v>
      </c>
      <c r="T239" s="6">
        <v>202212</v>
      </c>
      <c r="U239" s="6">
        <v>2022</v>
      </c>
      <c r="V239" s="5">
        <v>49316942</v>
      </c>
      <c r="W239" s="5">
        <v>51544928</v>
      </c>
      <c r="X239" s="5">
        <v>1100000</v>
      </c>
      <c r="Y239" s="1"/>
      <c r="Z239" s="1"/>
    </row>
    <row r="240" spans="1:26" ht="16.5" customHeight="1">
      <c r="A240" s="2">
        <v>21041</v>
      </c>
      <c r="B240" s="2">
        <v>5861241</v>
      </c>
      <c r="C240" s="2">
        <v>1298686109</v>
      </c>
      <c r="D240" s="3">
        <v>1311110363322</v>
      </c>
      <c r="E240" s="4" t="s">
        <v>40011</v>
      </c>
      <c r="F240" s="4" t="s">
        <v>104</v>
      </c>
      <c r="G240" s="4" t="s">
        <v>62</v>
      </c>
      <c r="H240" s="4" t="s">
        <v>65</v>
      </c>
      <c r="I240" s="4" t="s">
        <v>39103</v>
      </c>
      <c r="J240" s="15" t="s">
        <v>1010</v>
      </c>
      <c r="K240" s="2">
        <v>30</v>
      </c>
      <c r="L240" s="2" t="s">
        <v>40012</v>
      </c>
      <c r="M240" s="2" t="s">
        <v>40013</v>
      </c>
      <c r="N240" s="4" t="s">
        <v>40014</v>
      </c>
      <c r="O240" s="4" t="s">
        <v>40015</v>
      </c>
      <c r="P240" s="5" t="s">
        <v>60</v>
      </c>
      <c r="Q240" s="5">
        <v>10</v>
      </c>
      <c r="R240" s="5">
        <v>20140106</v>
      </c>
      <c r="S240" s="6">
        <v>35</v>
      </c>
      <c r="T240" s="6">
        <v>202212</v>
      </c>
      <c r="U240" s="6">
        <v>2022</v>
      </c>
      <c r="V240" s="5">
        <v>3992554</v>
      </c>
      <c r="W240" s="5">
        <v>18588351</v>
      </c>
      <c r="X240" s="5">
        <v>30000</v>
      </c>
      <c r="Y240" s="1"/>
      <c r="Z240" s="1"/>
    </row>
    <row r="241" spans="1:26" ht="16.5" customHeight="1">
      <c r="A241" s="2">
        <v>21050</v>
      </c>
      <c r="B241" s="2">
        <v>1923608</v>
      </c>
      <c r="C241" s="2">
        <v>2298136321</v>
      </c>
      <c r="D241" s="3">
        <v>1101111651101</v>
      </c>
      <c r="E241" s="4" t="s">
        <v>32888</v>
      </c>
      <c r="F241" s="4" t="s">
        <v>104</v>
      </c>
      <c r="G241" s="4" t="s">
        <v>62</v>
      </c>
      <c r="H241" s="4" t="s">
        <v>65</v>
      </c>
      <c r="I241" s="4" t="s">
        <v>39103</v>
      </c>
      <c r="J241" s="15" t="s">
        <v>1010</v>
      </c>
      <c r="K241" s="2">
        <v>30</v>
      </c>
      <c r="L241" s="2" t="s">
        <v>40016</v>
      </c>
      <c r="M241" s="2" t="s">
        <v>40017</v>
      </c>
      <c r="N241" s="4" t="s">
        <v>40018</v>
      </c>
      <c r="O241" s="4" t="s">
        <v>40019</v>
      </c>
      <c r="P241" s="5" t="s">
        <v>1130</v>
      </c>
      <c r="Q241" s="5">
        <v>10</v>
      </c>
      <c r="R241" s="5">
        <v>19990212</v>
      </c>
      <c r="S241" s="6">
        <v>35</v>
      </c>
      <c r="T241" s="6">
        <v>202306</v>
      </c>
      <c r="U241" s="6">
        <v>2022</v>
      </c>
      <c r="V241" s="5">
        <v>5946311</v>
      </c>
      <c r="W241" s="5">
        <v>35035384</v>
      </c>
      <c r="X241" s="5">
        <v>9555816</v>
      </c>
      <c r="Y241" s="1"/>
      <c r="Z241" s="1"/>
    </row>
    <row r="242" spans="1:26" ht="16.5" customHeight="1">
      <c r="A242" s="2">
        <v>21051</v>
      </c>
      <c r="B242" s="2">
        <v>2186987</v>
      </c>
      <c r="C242" s="2">
        <v>3058170225</v>
      </c>
      <c r="D242" s="3">
        <v>1601110176572</v>
      </c>
      <c r="E242" s="4" t="s">
        <v>40020</v>
      </c>
      <c r="F242" s="4" t="s">
        <v>104</v>
      </c>
      <c r="G242" s="4" t="s">
        <v>62</v>
      </c>
      <c r="H242" s="4" t="s">
        <v>65</v>
      </c>
      <c r="I242" s="4" t="s">
        <v>40021</v>
      </c>
      <c r="J242" s="4" t="s">
        <v>1010</v>
      </c>
      <c r="K242" s="2">
        <v>30</v>
      </c>
      <c r="L242" s="2" t="s">
        <v>13804</v>
      </c>
      <c r="M242" s="2" t="s">
        <v>40022</v>
      </c>
      <c r="N242" s="4" t="s">
        <v>40023</v>
      </c>
      <c r="O242" s="4" t="s">
        <v>40024</v>
      </c>
      <c r="P242" s="5" t="s">
        <v>1130</v>
      </c>
      <c r="Q242" s="5">
        <v>10</v>
      </c>
      <c r="R242" s="5">
        <v>20040716</v>
      </c>
      <c r="S242" s="6">
        <v>35</v>
      </c>
      <c r="T242" s="6">
        <v>202306</v>
      </c>
      <c r="U242" s="6">
        <v>2022</v>
      </c>
      <c r="V242" s="5">
        <v>24671805</v>
      </c>
      <c r="W242" s="5">
        <v>74973818</v>
      </c>
      <c r="X242" s="5">
        <v>10858254</v>
      </c>
      <c r="Y242" s="1"/>
      <c r="Z242" s="1"/>
    </row>
    <row r="243" spans="1:26" ht="16.5" customHeight="1">
      <c r="A243" s="2">
        <v>20989</v>
      </c>
      <c r="B243" s="2">
        <v>2235049</v>
      </c>
      <c r="C243" s="2">
        <v>1248626275</v>
      </c>
      <c r="D243" s="3">
        <v>1358110109364</v>
      </c>
      <c r="E243" s="4" t="s">
        <v>40025</v>
      </c>
      <c r="F243" s="4" t="s">
        <v>104</v>
      </c>
      <c r="G243" s="4" t="s">
        <v>62</v>
      </c>
      <c r="H243" s="4" t="s">
        <v>52</v>
      </c>
      <c r="I243" s="4" t="s">
        <v>38936</v>
      </c>
      <c r="J243" s="4" t="s">
        <v>1921</v>
      </c>
      <c r="K243" s="2">
        <v>28</v>
      </c>
      <c r="L243" s="2" t="s">
        <v>32827</v>
      </c>
      <c r="M243" s="2" t="s">
        <v>40026</v>
      </c>
      <c r="N243" s="4" t="s">
        <v>40027</v>
      </c>
      <c r="O243" s="4" t="s">
        <v>5678</v>
      </c>
      <c r="P243" s="5" t="s">
        <v>70</v>
      </c>
      <c r="Q243" s="5">
        <v>10</v>
      </c>
      <c r="R243" s="5">
        <v>20041118</v>
      </c>
      <c r="S243" s="6">
        <v>35</v>
      </c>
      <c r="T243" s="6">
        <v>202306</v>
      </c>
      <c r="U243" s="6">
        <v>2022</v>
      </c>
      <c r="V243" s="5">
        <v>33208974</v>
      </c>
      <c r="W243" s="5">
        <v>233482634</v>
      </c>
      <c r="X243" s="5">
        <v>56704050</v>
      </c>
      <c r="Y243" s="1"/>
      <c r="Z243" s="1"/>
    </row>
    <row r="244" spans="1:26" ht="16.5" customHeight="1">
      <c r="A244" s="2">
        <v>20913</v>
      </c>
      <c r="B244" s="2">
        <v>1890630</v>
      </c>
      <c r="C244" s="2">
        <v>1318179950</v>
      </c>
      <c r="D244" s="3">
        <v>1201110320896</v>
      </c>
      <c r="E244" s="4" t="s">
        <v>40028</v>
      </c>
      <c r="F244" s="4" t="s">
        <v>104</v>
      </c>
      <c r="G244" s="4" t="s">
        <v>62</v>
      </c>
      <c r="H244" s="4" t="s">
        <v>65</v>
      </c>
      <c r="I244" s="4" t="s">
        <v>40029</v>
      </c>
      <c r="J244" s="4" t="s">
        <v>1944</v>
      </c>
      <c r="K244" s="2">
        <v>26</v>
      </c>
      <c r="L244" s="2" t="s">
        <v>40030</v>
      </c>
      <c r="M244" s="2" t="s">
        <v>5542</v>
      </c>
      <c r="N244" s="4" t="s">
        <v>40031</v>
      </c>
      <c r="O244" s="4" t="s">
        <v>40032</v>
      </c>
      <c r="P244" s="5" t="s">
        <v>60</v>
      </c>
      <c r="Q244" s="5">
        <v>10</v>
      </c>
      <c r="R244" s="5">
        <v>20030623</v>
      </c>
      <c r="S244" s="6">
        <v>35</v>
      </c>
      <c r="T244" s="6">
        <v>202212</v>
      </c>
      <c r="U244" s="6">
        <v>2022</v>
      </c>
      <c r="V244" s="5">
        <v>13262419</v>
      </c>
      <c r="W244" s="5">
        <v>29253689</v>
      </c>
      <c r="X244" s="5">
        <v>500000</v>
      </c>
      <c r="Y244" s="1"/>
      <c r="Z244" s="1"/>
    </row>
    <row r="245" spans="1:26" ht="16.5" customHeight="1">
      <c r="A245" s="2">
        <v>20780</v>
      </c>
      <c r="B245" s="2">
        <v>3601239</v>
      </c>
      <c r="C245" s="2">
        <v>1268621048</v>
      </c>
      <c r="D245" s="3">
        <v>1312110027637</v>
      </c>
      <c r="E245" s="4" t="s">
        <v>40033</v>
      </c>
      <c r="F245" s="4" t="s">
        <v>104</v>
      </c>
      <c r="G245" s="4" t="s">
        <v>62</v>
      </c>
      <c r="H245" s="4" t="s">
        <v>65</v>
      </c>
      <c r="I245" s="4" t="s">
        <v>39295</v>
      </c>
      <c r="J245" s="4" t="s">
        <v>1001</v>
      </c>
      <c r="K245" s="2">
        <v>24</v>
      </c>
      <c r="L245" s="2" t="s">
        <v>40034</v>
      </c>
      <c r="M245" s="2" t="s">
        <v>40035</v>
      </c>
      <c r="N245" s="4" t="s">
        <v>40036</v>
      </c>
      <c r="O245" s="4" t="s">
        <v>40037</v>
      </c>
      <c r="P245" s="5" t="s">
        <v>60</v>
      </c>
      <c r="Q245" s="5">
        <v>10</v>
      </c>
      <c r="R245" s="5">
        <v>20090525</v>
      </c>
      <c r="S245" s="6">
        <v>35</v>
      </c>
      <c r="T245" s="6">
        <v>203304</v>
      </c>
      <c r="U245" s="6">
        <v>2022</v>
      </c>
      <c r="V245" s="5">
        <v>18474956</v>
      </c>
      <c r="W245" s="5">
        <v>43488535</v>
      </c>
      <c r="X245" s="5">
        <v>5427260</v>
      </c>
      <c r="Y245" s="1"/>
      <c r="Z245" s="1"/>
    </row>
    <row r="246" spans="1:26" ht="16.5" customHeight="1">
      <c r="A246" s="2">
        <v>20584</v>
      </c>
      <c r="B246" s="2">
        <v>1631547</v>
      </c>
      <c r="C246" s="2">
        <v>5038154585</v>
      </c>
      <c r="D246" s="3">
        <v>1701110222753</v>
      </c>
      <c r="E246" s="4" t="s">
        <v>40038</v>
      </c>
      <c r="F246" s="4" t="s">
        <v>104</v>
      </c>
      <c r="G246" s="4" t="s">
        <v>62</v>
      </c>
      <c r="H246" s="4" t="s">
        <v>65</v>
      </c>
      <c r="I246" s="4" t="s">
        <v>39008</v>
      </c>
      <c r="J246" s="4" t="s">
        <v>1045</v>
      </c>
      <c r="K246" s="2">
        <v>17</v>
      </c>
      <c r="L246" s="2" t="s">
        <v>40039</v>
      </c>
      <c r="M246" s="2" t="s">
        <v>40040</v>
      </c>
      <c r="N246" s="4" t="s">
        <v>40041</v>
      </c>
      <c r="O246" s="4" t="s">
        <v>40042</v>
      </c>
      <c r="P246" s="5" t="s">
        <v>60</v>
      </c>
      <c r="Q246" s="5">
        <v>10</v>
      </c>
      <c r="R246" s="5">
        <v>20020301</v>
      </c>
      <c r="S246" s="6">
        <v>35</v>
      </c>
      <c r="T246" s="6">
        <v>202212</v>
      </c>
      <c r="U246" s="6">
        <v>2022</v>
      </c>
      <c r="V246" s="5">
        <v>9078618</v>
      </c>
      <c r="W246" s="5">
        <v>30279046</v>
      </c>
      <c r="X246" s="5">
        <v>450000</v>
      </c>
      <c r="Y246" s="1"/>
      <c r="Z246" s="1"/>
    </row>
    <row r="247" spans="1:26" ht="16.5" customHeight="1">
      <c r="A247" s="2">
        <v>20297</v>
      </c>
      <c r="B247" s="2">
        <v>1714152</v>
      </c>
      <c r="C247" s="2">
        <v>1238111702</v>
      </c>
      <c r="D247" s="3">
        <v>1341110013776</v>
      </c>
      <c r="E247" s="4" t="s">
        <v>40043</v>
      </c>
      <c r="F247" s="4" t="s">
        <v>104</v>
      </c>
      <c r="G247" s="4" t="s">
        <v>62</v>
      </c>
      <c r="H247" s="4" t="s">
        <v>65</v>
      </c>
      <c r="I247" s="4" t="s">
        <v>40044</v>
      </c>
      <c r="J247" s="4" t="s">
        <v>1041</v>
      </c>
      <c r="K247" s="2">
        <v>8</v>
      </c>
      <c r="L247" s="2" t="s">
        <v>40045</v>
      </c>
      <c r="M247" s="2" t="s">
        <v>40046</v>
      </c>
      <c r="N247" s="4" t="s">
        <v>40047</v>
      </c>
      <c r="O247" s="4" t="s">
        <v>40048</v>
      </c>
      <c r="P247" s="5" t="s">
        <v>60</v>
      </c>
      <c r="Q247" s="5">
        <v>10</v>
      </c>
      <c r="R247" s="5">
        <v>19830629</v>
      </c>
      <c r="S247" s="6">
        <v>35</v>
      </c>
      <c r="T247" s="6">
        <v>202212</v>
      </c>
      <c r="U247" s="6">
        <v>2022</v>
      </c>
      <c r="V247" s="5">
        <v>60084264</v>
      </c>
      <c r="W247" s="5">
        <v>63674778</v>
      </c>
      <c r="X247" s="5">
        <v>2944570</v>
      </c>
      <c r="Y247" s="1"/>
      <c r="Z247" s="1"/>
    </row>
    <row r="248" spans="1:26" ht="16.5" customHeight="1">
      <c r="A248" s="2">
        <v>20187</v>
      </c>
      <c r="B248" s="2">
        <v>1654675</v>
      </c>
      <c r="C248" s="2">
        <v>1348127709</v>
      </c>
      <c r="D248" s="3">
        <v>1101110088339</v>
      </c>
      <c r="E248" s="4" t="s">
        <v>40049</v>
      </c>
      <c r="F248" s="4" t="s">
        <v>104</v>
      </c>
      <c r="G248" s="4" t="s">
        <v>62</v>
      </c>
      <c r="H248" s="4" t="s">
        <v>65</v>
      </c>
      <c r="I248" s="4" t="s">
        <v>40050</v>
      </c>
      <c r="J248" s="4" t="s">
        <v>965</v>
      </c>
      <c r="K248" s="2">
        <v>4</v>
      </c>
      <c r="L248" s="2" t="s">
        <v>40051</v>
      </c>
      <c r="M248" s="2" t="s">
        <v>40052</v>
      </c>
      <c r="N248" s="4" t="s">
        <v>40053</v>
      </c>
      <c r="O248" s="4" t="s">
        <v>40054</v>
      </c>
      <c r="P248" s="5" t="s">
        <v>60</v>
      </c>
      <c r="Q248" s="5">
        <v>10</v>
      </c>
      <c r="R248" s="5">
        <v>19680410</v>
      </c>
      <c r="S248" s="6">
        <v>35</v>
      </c>
      <c r="T248" s="6">
        <v>202212</v>
      </c>
      <c r="U248" s="6">
        <v>2022</v>
      </c>
      <c r="V248" s="5">
        <v>10295997</v>
      </c>
      <c r="W248" s="5">
        <v>21406328</v>
      </c>
      <c r="X248" s="5">
        <v>1030000</v>
      </c>
      <c r="Y248" s="1"/>
      <c r="Z248" s="1"/>
    </row>
    <row r="249" spans="1:26" ht="16.5" customHeight="1">
      <c r="A249" s="2">
        <v>24482</v>
      </c>
      <c r="B249" s="2">
        <v>2796024</v>
      </c>
      <c r="C249" s="2">
        <v>2208692530</v>
      </c>
      <c r="D249" s="3">
        <v>1101113087867</v>
      </c>
      <c r="E249" s="4" t="s">
        <v>40055</v>
      </c>
      <c r="F249" s="4" t="s">
        <v>104</v>
      </c>
      <c r="G249" s="4" t="s">
        <v>62</v>
      </c>
      <c r="H249" s="4" t="s">
        <v>65</v>
      </c>
      <c r="I249" s="4" t="s">
        <v>40056</v>
      </c>
      <c r="J249" s="4" t="s">
        <v>363</v>
      </c>
      <c r="K249" s="2">
        <v>63</v>
      </c>
      <c r="L249" s="2" t="s">
        <v>40057</v>
      </c>
      <c r="M249" s="2" t="s">
        <v>15006</v>
      </c>
      <c r="N249" s="4" t="s">
        <v>40058</v>
      </c>
      <c r="O249" s="4" t="s">
        <v>40059</v>
      </c>
      <c r="P249" s="5" t="s">
        <v>60</v>
      </c>
      <c r="Q249" s="5">
        <v>10</v>
      </c>
      <c r="R249" s="5">
        <v>20041001</v>
      </c>
      <c r="S249" s="6">
        <v>36</v>
      </c>
      <c r="T249" s="6">
        <v>202303</v>
      </c>
      <c r="U249" s="6">
        <v>2022</v>
      </c>
      <c r="V249" s="5">
        <v>13146898</v>
      </c>
      <c r="W249" s="5">
        <v>11902385</v>
      </c>
      <c r="X249" s="5">
        <v>544911</v>
      </c>
      <c r="Y249" s="1"/>
      <c r="Z249" s="1"/>
    </row>
    <row r="250" spans="1:26" ht="16.5" customHeight="1">
      <c r="A250" s="2">
        <v>24370</v>
      </c>
      <c r="B250" s="2">
        <v>3674178</v>
      </c>
      <c r="C250" s="2">
        <v>2208790830</v>
      </c>
      <c r="D250" s="3">
        <v>1101114197029</v>
      </c>
      <c r="E250" s="4" t="s">
        <v>40060</v>
      </c>
      <c r="F250" s="4" t="s">
        <v>104</v>
      </c>
      <c r="G250" s="4" t="s">
        <v>62</v>
      </c>
      <c r="H250" s="4" t="s">
        <v>65</v>
      </c>
      <c r="I250" s="4" t="s">
        <v>40061</v>
      </c>
      <c r="J250" s="4" t="s">
        <v>363</v>
      </c>
      <c r="K250" s="2">
        <v>63</v>
      </c>
      <c r="L250" s="2" t="s">
        <v>9965</v>
      </c>
      <c r="M250" s="2" t="s">
        <v>40062</v>
      </c>
      <c r="N250" s="4" t="s">
        <v>40063</v>
      </c>
      <c r="O250" s="4" t="s">
        <v>40064</v>
      </c>
      <c r="P250" s="5" t="s">
        <v>60</v>
      </c>
      <c r="Q250" s="5">
        <v>10</v>
      </c>
      <c r="R250" s="5">
        <v>20091124</v>
      </c>
      <c r="S250" s="6">
        <v>36</v>
      </c>
      <c r="T250" s="6">
        <v>202304</v>
      </c>
      <c r="U250" s="6">
        <v>2022</v>
      </c>
      <c r="V250" s="5">
        <v>14043171</v>
      </c>
      <c r="W250" s="5">
        <v>24295444</v>
      </c>
      <c r="X250" s="5">
        <v>571195</v>
      </c>
      <c r="Y250" s="1"/>
      <c r="Z250" s="1"/>
    </row>
    <row r="251" spans="1:26" ht="16.5" customHeight="1">
      <c r="A251" s="2">
        <v>24334</v>
      </c>
      <c r="B251" s="2">
        <v>1191758</v>
      </c>
      <c r="C251" s="2">
        <v>2108118182</v>
      </c>
      <c r="D251" s="3">
        <v>1101111011230</v>
      </c>
      <c r="E251" s="4" t="s">
        <v>40065</v>
      </c>
      <c r="F251" s="4" t="s">
        <v>104</v>
      </c>
      <c r="G251" s="4" t="s">
        <v>62</v>
      </c>
      <c r="H251" s="4" t="s">
        <v>65</v>
      </c>
      <c r="I251" s="4" t="s">
        <v>40066</v>
      </c>
      <c r="J251" s="4" t="s">
        <v>363</v>
      </c>
      <c r="K251" s="2">
        <v>63</v>
      </c>
      <c r="L251" s="2" t="s">
        <v>40067</v>
      </c>
      <c r="M251" s="2" t="s">
        <v>40068</v>
      </c>
      <c r="N251" s="4" t="s">
        <v>40069</v>
      </c>
      <c r="O251" s="4" t="s">
        <v>40070</v>
      </c>
      <c r="P251" s="5" t="s">
        <v>47</v>
      </c>
      <c r="Q251" s="5">
        <v>10</v>
      </c>
      <c r="R251" s="5">
        <v>19940216</v>
      </c>
      <c r="S251" s="6">
        <v>36</v>
      </c>
      <c r="T251" s="6">
        <v>202208</v>
      </c>
      <c r="U251" s="6">
        <v>2022</v>
      </c>
      <c r="V251" s="5">
        <v>2487288</v>
      </c>
      <c r="W251" s="5">
        <v>2547685</v>
      </c>
      <c r="X251" s="5">
        <v>200000</v>
      </c>
      <c r="Y251" s="1"/>
      <c r="Z251" s="1"/>
    </row>
    <row r="252" spans="1:26" ht="16.5" customHeight="1">
      <c r="A252" s="2">
        <v>23274</v>
      </c>
      <c r="B252" s="2">
        <v>5886954</v>
      </c>
      <c r="C252" s="2">
        <v>1258620672</v>
      </c>
      <c r="D252" s="3">
        <v>1313110135157</v>
      </c>
      <c r="E252" s="4" t="s">
        <v>40071</v>
      </c>
      <c r="F252" s="4" t="s">
        <v>104</v>
      </c>
      <c r="G252" s="4" t="s">
        <v>62</v>
      </c>
      <c r="H252" s="4" t="s">
        <v>65</v>
      </c>
      <c r="I252" s="4" t="s">
        <v>40072</v>
      </c>
      <c r="J252" s="4" t="s">
        <v>1180</v>
      </c>
      <c r="K252" s="2">
        <v>53</v>
      </c>
      <c r="L252" s="2" t="s">
        <v>1020</v>
      </c>
      <c r="M252" s="2" t="s">
        <v>40073</v>
      </c>
      <c r="N252" s="4" t="s">
        <v>40074</v>
      </c>
      <c r="O252" s="4" t="s">
        <v>40075</v>
      </c>
      <c r="P252" s="5" t="s">
        <v>60</v>
      </c>
      <c r="Q252" s="5">
        <v>10</v>
      </c>
      <c r="R252" s="5">
        <v>20140310</v>
      </c>
      <c r="S252" s="6">
        <v>36</v>
      </c>
      <c r="T252" s="6">
        <v>202212</v>
      </c>
      <c r="U252" s="6">
        <v>2022</v>
      </c>
      <c r="V252" s="5">
        <v>32236192</v>
      </c>
      <c r="W252" s="5">
        <v>227043755</v>
      </c>
      <c r="X252" s="5">
        <v>73812410</v>
      </c>
      <c r="Y252" s="1"/>
      <c r="Z252" s="1"/>
    </row>
    <row r="253" spans="1:26" ht="16.5" customHeight="1">
      <c r="A253" s="2">
        <v>23152</v>
      </c>
      <c r="B253" s="2">
        <v>1693224</v>
      </c>
      <c r="C253" s="2">
        <v>2218124118</v>
      </c>
      <c r="D253" s="3">
        <v>1401110025773</v>
      </c>
      <c r="E253" s="4" t="s">
        <v>40076</v>
      </c>
      <c r="F253" s="4" t="s">
        <v>104</v>
      </c>
      <c r="G253" s="4" t="s">
        <v>62</v>
      </c>
      <c r="H253" s="4" t="s">
        <v>65</v>
      </c>
      <c r="I253" s="4" t="s">
        <v>39090</v>
      </c>
      <c r="J253" s="4" t="s">
        <v>3829</v>
      </c>
      <c r="K253" s="2">
        <v>50</v>
      </c>
      <c r="L253" s="2" t="s">
        <v>40077</v>
      </c>
      <c r="M253" s="2" t="s">
        <v>40078</v>
      </c>
      <c r="N253" s="4" t="s">
        <v>40079</v>
      </c>
      <c r="O253" s="4" t="s">
        <v>40080</v>
      </c>
      <c r="P253" s="5" t="s">
        <v>47</v>
      </c>
      <c r="Q253" s="5">
        <v>10</v>
      </c>
      <c r="R253" s="5">
        <v>20031229</v>
      </c>
      <c r="S253" s="6">
        <v>36</v>
      </c>
      <c r="T253" s="6">
        <v>202212</v>
      </c>
      <c r="U253" s="6">
        <v>2022</v>
      </c>
      <c r="V253" s="5">
        <v>12669359</v>
      </c>
      <c r="W253" s="5">
        <v>9427555</v>
      </c>
      <c r="X253" s="5">
        <v>300000</v>
      </c>
      <c r="Y253" s="1"/>
      <c r="Z253" s="1"/>
    </row>
    <row r="254" spans="1:26" ht="16.5" customHeight="1">
      <c r="A254" s="2">
        <v>22507</v>
      </c>
      <c r="B254" s="2">
        <v>6787767</v>
      </c>
      <c r="C254" s="2">
        <v>3658100473</v>
      </c>
      <c r="D254" s="3">
        <v>1101116133443</v>
      </c>
      <c r="E254" s="4" t="s">
        <v>40081</v>
      </c>
      <c r="F254" s="4" t="s">
        <v>104</v>
      </c>
      <c r="G254" s="4" t="s">
        <v>62</v>
      </c>
      <c r="H254" s="4" t="s">
        <v>65</v>
      </c>
      <c r="I254" s="4" t="s">
        <v>38988</v>
      </c>
      <c r="J254" s="4" t="s">
        <v>171</v>
      </c>
      <c r="K254" s="2">
        <v>48</v>
      </c>
      <c r="L254" s="2" t="s">
        <v>3559</v>
      </c>
      <c r="M254" s="2" t="s">
        <v>76</v>
      </c>
      <c r="N254" s="4" t="s">
        <v>40082</v>
      </c>
      <c r="O254" s="4" t="s">
        <v>40083</v>
      </c>
      <c r="P254" s="5" t="s">
        <v>60</v>
      </c>
      <c r="Q254" s="5">
        <v>10</v>
      </c>
      <c r="R254" s="5">
        <v>20160727</v>
      </c>
      <c r="S254" s="6">
        <v>36</v>
      </c>
      <c r="T254" s="6">
        <v>202212</v>
      </c>
      <c r="U254" s="6">
        <v>2022</v>
      </c>
      <c r="V254" s="5">
        <v>10110901</v>
      </c>
      <c r="W254" s="5">
        <v>36930987</v>
      </c>
      <c r="X254" s="5">
        <v>10000</v>
      </c>
      <c r="Y254" s="1"/>
      <c r="Z254" s="1"/>
    </row>
    <row r="255" spans="1:26" ht="16.5" customHeight="1">
      <c r="A255" s="2">
        <v>22210</v>
      </c>
      <c r="B255" s="2">
        <v>1577999</v>
      </c>
      <c r="C255" s="2">
        <v>4078106669</v>
      </c>
      <c r="D255" s="3">
        <v>2113110002248</v>
      </c>
      <c r="E255" s="4" t="s">
        <v>40084</v>
      </c>
      <c r="F255" s="4" t="s">
        <v>104</v>
      </c>
      <c r="G255" s="4" t="s">
        <v>62</v>
      </c>
      <c r="H255" s="4" t="s">
        <v>52</v>
      </c>
      <c r="I255" s="4" t="s">
        <v>40085</v>
      </c>
      <c r="J255" s="4" t="s">
        <v>313</v>
      </c>
      <c r="K255" s="2">
        <v>46</v>
      </c>
      <c r="L255" s="2" t="s">
        <v>1410</v>
      </c>
      <c r="M255" s="2" t="s">
        <v>8432</v>
      </c>
      <c r="N255" s="4" t="s">
        <v>8161</v>
      </c>
      <c r="O255" s="4" t="s">
        <v>40086</v>
      </c>
      <c r="P255" s="5" t="s">
        <v>60</v>
      </c>
      <c r="Q255" s="5">
        <v>10</v>
      </c>
      <c r="R255" s="5">
        <v>19990401</v>
      </c>
      <c r="S255" s="6">
        <v>36</v>
      </c>
      <c r="T255" s="6">
        <v>202212</v>
      </c>
      <c r="U255" s="6">
        <v>2022</v>
      </c>
      <c r="V255" s="5">
        <v>184577137</v>
      </c>
      <c r="W255" s="5">
        <v>337885442</v>
      </c>
      <c r="X255" s="5">
        <v>1891720</v>
      </c>
      <c r="Y255" s="1"/>
      <c r="Z255" s="1"/>
    </row>
    <row r="256" spans="1:26" ht="16.5" customHeight="1">
      <c r="A256" s="2">
        <v>22189</v>
      </c>
      <c r="B256" s="2">
        <v>6727779</v>
      </c>
      <c r="C256" s="2">
        <v>6578700355</v>
      </c>
      <c r="D256" s="3">
        <v>2050110013095</v>
      </c>
      <c r="E256" s="4" t="s">
        <v>40087</v>
      </c>
      <c r="F256" s="4" t="s">
        <v>104</v>
      </c>
      <c r="G256" s="4" t="s">
        <v>62</v>
      </c>
      <c r="H256" s="4" t="s">
        <v>65</v>
      </c>
      <c r="I256" s="4" t="s">
        <v>40088</v>
      </c>
      <c r="J256" s="4" t="s">
        <v>313</v>
      </c>
      <c r="K256" s="2">
        <v>46</v>
      </c>
      <c r="L256" s="2" t="s">
        <v>3808</v>
      </c>
      <c r="M256" s="2" t="s">
        <v>40089</v>
      </c>
      <c r="N256" s="4" t="s">
        <v>8320</v>
      </c>
      <c r="O256" s="4" t="s">
        <v>40090</v>
      </c>
      <c r="P256" s="5" t="s">
        <v>60</v>
      </c>
      <c r="Q256" s="5">
        <v>10</v>
      </c>
      <c r="R256" s="5">
        <v>20160503</v>
      </c>
      <c r="S256" s="6">
        <v>36</v>
      </c>
      <c r="T256" s="6">
        <v>202212</v>
      </c>
      <c r="U256" s="6">
        <v>2022</v>
      </c>
      <c r="V256" s="5">
        <v>170921379</v>
      </c>
      <c r="W256" s="5">
        <v>187465590</v>
      </c>
      <c r="X256" s="5">
        <v>1500000</v>
      </c>
      <c r="Y256" s="1"/>
      <c r="Z256" s="1"/>
    </row>
    <row r="257" spans="1:26" ht="16.5" customHeight="1">
      <c r="A257" s="2">
        <v>22201</v>
      </c>
      <c r="B257" s="2">
        <v>1584426</v>
      </c>
      <c r="C257" s="2">
        <v>1218136352</v>
      </c>
      <c r="D257" s="3">
        <v>1201110217770</v>
      </c>
      <c r="E257" s="4" t="s">
        <v>40091</v>
      </c>
      <c r="F257" s="4" t="s">
        <v>104</v>
      </c>
      <c r="G257" s="4" t="s">
        <v>62</v>
      </c>
      <c r="H257" s="4" t="s">
        <v>65</v>
      </c>
      <c r="I257" s="4" t="s">
        <v>39598</v>
      </c>
      <c r="J257" s="4" t="s">
        <v>313</v>
      </c>
      <c r="K257" s="2">
        <v>46</v>
      </c>
      <c r="L257" s="2" t="s">
        <v>2745</v>
      </c>
      <c r="M257" s="2" t="s">
        <v>8141</v>
      </c>
      <c r="N257" s="4" t="s">
        <v>40092</v>
      </c>
      <c r="O257" s="4" t="s">
        <v>40093</v>
      </c>
      <c r="P257" s="5" t="s">
        <v>60</v>
      </c>
      <c r="Q257" s="5">
        <v>10</v>
      </c>
      <c r="R257" s="5">
        <v>20000401</v>
      </c>
      <c r="S257" s="6">
        <v>36</v>
      </c>
      <c r="T257" s="6">
        <v>202304</v>
      </c>
      <c r="U257" s="6">
        <v>2022</v>
      </c>
      <c r="V257" s="5">
        <v>106528093</v>
      </c>
      <c r="W257" s="5">
        <v>108815755</v>
      </c>
      <c r="X257" s="5">
        <v>1600000</v>
      </c>
      <c r="Y257" s="1"/>
      <c r="Z257" s="1"/>
    </row>
    <row r="258" spans="1:26" ht="16.5" customHeight="1">
      <c r="A258" s="2">
        <v>21480</v>
      </c>
      <c r="B258" s="2">
        <v>4166077</v>
      </c>
      <c r="C258" s="2">
        <v>1438106601</v>
      </c>
      <c r="D258" s="3">
        <v>1348110252883</v>
      </c>
      <c r="E258" s="4" t="s">
        <v>40094</v>
      </c>
      <c r="F258" s="4" t="s">
        <v>104</v>
      </c>
      <c r="G258" s="4" t="s">
        <v>62</v>
      </c>
      <c r="H258" s="4" t="s">
        <v>65</v>
      </c>
      <c r="I258" s="4" t="s">
        <v>38905</v>
      </c>
      <c r="J258" s="4" t="s">
        <v>1033</v>
      </c>
      <c r="K258" s="2">
        <v>38</v>
      </c>
      <c r="L258" s="2" t="s">
        <v>40095</v>
      </c>
      <c r="M258" s="2" t="s">
        <v>40096</v>
      </c>
      <c r="N258" s="4" t="s">
        <v>40097</v>
      </c>
      <c r="O258" s="4" t="s">
        <v>40098</v>
      </c>
      <c r="P258" s="5" t="s">
        <v>60</v>
      </c>
      <c r="Q258" s="5">
        <v>10</v>
      </c>
      <c r="R258" s="5">
        <v>20121017</v>
      </c>
      <c r="S258" s="6">
        <v>36</v>
      </c>
      <c r="T258" s="6">
        <v>202212</v>
      </c>
      <c r="U258" s="6">
        <v>2022</v>
      </c>
      <c r="V258" s="5">
        <v>28837154</v>
      </c>
      <c r="W258" s="5">
        <v>10760701</v>
      </c>
      <c r="X258" s="5">
        <v>500000</v>
      </c>
      <c r="Y258" s="1"/>
      <c r="Z258" s="1"/>
    </row>
    <row r="259" spans="1:26" ht="16.5" customHeight="1">
      <c r="A259" s="2">
        <v>21218</v>
      </c>
      <c r="B259" s="2">
        <v>1776398</v>
      </c>
      <c r="C259" s="2">
        <v>5098103177</v>
      </c>
      <c r="D259" s="3">
        <v>1715110001380</v>
      </c>
      <c r="E259" s="4" t="s">
        <v>40099</v>
      </c>
      <c r="F259" s="4" t="s">
        <v>104</v>
      </c>
      <c r="G259" s="4" t="s">
        <v>62</v>
      </c>
      <c r="H259" s="4" t="s">
        <v>65</v>
      </c>
      <c r="I259" s="4" t="s">
        <v>40100</v>
      </c>
      <c r="J259" s="4" t="s">
        <v>1011</v>
      </c>
      <c r="K259" s="2">
        <v>35</v>
      </c>
      <c r="L259" s="2" t="s">
        <v>40101</v>
      </c>
      <c r="M259" s="2" t="s">
        <v>40102</v>
      </c>
      <c r="N259" s="4" t="s">
        <v>40103</v>
      </c>
      <c r="O259" s="4" t="s">
        <v>40104</v>
      </c>
      <c r="P259" s="5" t="s">
        <v>47</v>
      </c>
      <c r="Q259" s="5">
        <v>10</v>
      </c>
      <c r="R259" s="5">
        <v>19961204</v>
      </c>
      <c r="S259" s="6">
        <v>36</v>
      </c>
      <c r="T259" s="6">
        <v>202212</v>
      </c>
      <c r="U259" s="6">
        <v>2022</v>
      </c>
      <c r="V259" s="5">
        <v>5857739</v>
      </c>
      <c r="W259" s="5">
        <v>12897256</v>
      </c>
      <c r="X259" s="5">
        <v>134910</v>
      </c>
      <c r="Y259" s="1"/>
      <c r="Z259" s="1"/>
    </row>
    <row r="260" spans="1:26" ht="16.5" customHeight="1">
      <c r="A260" s="2">
        <v>21090</v>
      </c>
      <c r="B260" s="2">
        <v>9776925</v>
      </c>
      <c r="C260" s="2">
        <v>5718200323</v>
      </c>
      <c r="D260" s="3">
        <v>2401710009499</v>
      </c>
      <c r="E260" s="4" t="s">
        <v>40105</v>
      </c>
      <c r="F260" s="4" t="s">
        <v>104</v>
      </c>
      <c r="G260" s="4" t="s">
        <v>62</v>
      </c>
      <c r="H260" s="4" t="s">
        <v>45</v>
      </c>
      <c r="I260" s="4" t="s">
        <v>39534</v>
      </c>
      <c r="J260" s="4" t="s">
        <v>3656</v>
      </c>
      <c r="K260" s="2">
        <v>31</v>
      </c>
      <c r="L260" s="2" t="s">
        <v>3740</v>
      </c>
      <c r="M260" s="2" t="s">
        <v>40106</v>
      </c>
      <c r="N260" s="4" t="s">
        <v>40107</v>
      </c>
      <c r="O260" s="4" t="s">
        <v>40108</v>
      </c>
      <c r="P260" s="5" t="s">
        <v>47</v>
      </c>
      <c r="Q260" s="5">
        <v>10</v>
      </c>
      <c r="R260" s="5">
        <v>20200801</v>
      </c>
      <c r="S260" s="6">
        <v>36</v>
      </c>
      <c r="T260" s="6">
        <v>202305</v>
      </c>
      <c r="U260" s="6">
        <v>2022</v>
      </c>
      <c r="V260" s="5">
        <v>5170497</v>
      </c>
      <c r="W260" s="5">
        <v>1175029</v>
      </c>
      <c r="X260" s="5">
        <v>0</v>
      </c>
      <c r="Y260" s="1"/>
      <c r="Z260" s="1"/>
    </row>
    <row r="261" spans="1:26" ht="16.5" customHeight="1">
      <c r="A261" s="2">
        <v>21037</v>
      </c>
      <c r="B261" s="2">
        <v>3976548</v>
      </c>
      <c r="C261" s="2">
        <v>4098619369</v>
      </c>
      <c r="D261" s="3">
        <v>2001110313844</v>
      </c>
      <c r="E261" s="4" t="s">
        <v>40109</v>
      </c>
      <c r="F261" s="4" t="s">
        <v>104</v>
      </c>
      <c r="G261" s="4" t="s">
        <v>62</v>
      </c>
      <c r="H261" s="4" t="s">
        <v>65</v>
      </c>
      <c r="I261" s="4" t="s">
        <v>40110</v>
      </c>
      <c r="J261" s="4" t="s">
        <v>1010</v>
      </c>
      <c r="K261" s="2">
        <v>30</v>
      </c>
      <c r="L261" s="2" t="s">
        <v>40111</v>
      </c>
      <c r="M261" s="2" t="s">
        <v>40112</v>
      </c>
      <c r="N261" s="4" t="s">
        <v>40113</v>
      </c>
      <c r="O261" s="4" t="s">
        <v>40114</v>
      </c>
      <c r="P261" s="5" t="s">
        <v>60</v>
      </c>
      <c r="Q261" s="5">
        <v>10</v>
      </c>
      <c r="R261" s="5">
        <v>20110222</v>
      </c>
      <c r="S261" s="6">
        <v>36</v>
      </c>
      <c r="T261" s="6">
        <v>202306</v>
      </c>
      <c r="U261" s="6">
        <v>2022</v>
      </c>
      <c r="V261" s="5">
        <v>1930202</v>
      </c>
      <c r="W261" s="5">
        <v>25743995</v>
      </c>
      <c r="X261" s="5">
        <v>8757762</v>
      </c>
      <c r="Y261" s="1"/>
      <c r="Z261" s="1"/>
    </row>
    <row r="262" spans="1:26" ht="16.5" customHeight="1">
      <c r="A262" s="2">
        <v>20909</v>
      </c>
      <c r="B262" s="2">
        <v>3157652</v>
      </c>
      <c r="C262" s="2">
        <v>1138600713</v>
      </c>
      <c r="D262" s="3">
        <v>1101113311026</v>
      </c>
      <c r="E262" s="4" t="s">
        <v>40115</v>
      </c>
      <c r="F262" s="4" t="s">
        <v>104</v>
      </c>
      <c r="G262" s="4" t="s">
        <v>62</v>
      </c>
      <c r="H262" s="4" t="s">
        <v>65</v>
      </c>
      <c r="I262" s="4" t="s">
        <v>39063</v>
      </c>
      <c r="J262" s="4" t="s">
        <v>1944</v>
      </c>
      <c r="K262" s="2">
        <v>26</v>
      </c>
      <c r="L262" s="2" t="s">
        <v>40116</v>
      </c>
      <c r="M262" s="2" t="s">
        <v>40117</v>
      </c>
      <c r="N262" s="4" t="s">
        <v>40118</v>
      </c>
      <c r="O262" s="4" t="s">
        <v>40119</v>
      </c>
      <c r="P262" s="5" t="s">
        <v>60</v>
      </c>
      <c r="Q262" s="5">
        <v>10</v>
      </c>
      <c r="R262" s="5">
        <v>20050926</v>
      </c>
      <c r="S262" s="6">
        <v>36</v>
      </c>
      <c r="T262" s="6">
        <v>202212</v>
      </c>
      <c r="U262" s="6">
        <v>2022</v>
      </c>
      <c r="V262" s="5">
        <v>21678295</v>
      </c>
      <c r="W262" s="5">
        <v>18420679</v>
      </c>
      <c r="X262" s="5">
        <v>5089350</v>
      </c>
      <c r="Y262" s="1"/>
      <c r="Z262" s="1"/>
    </row>
    <row r="263" spans="1:26" ht="16.5" customHeight="1">
      <c r="A263" s="2">
        <v>20811</v>
      </c>
      <c r="B263" s="2">
        <v>1902264</v>
      </c>
      <c r="C263" s="2">
        <v>1138106968</v>
      </c>
      <c r="D263" s="3">
        <v>1101110070881</v>
      </c>
      <c r="E263" s="4" t="s">
        <v>32773</v>
      </c>
      <c r="F263" s="4" t="s">
        <v>104</v>
      </c>
      <c r="G263" s="4" t="s">
        <v>62</v>
      </c>
      <c r="H263" s="4" t="s">
        <v>65</v>
      </c>
      <c r="I263" s="4" t="s">
        <v>40120</v>
      </c>
      <c r="J263" s="4" t="s">
        <v>2778</v>
      </c>
      <c r="K263" s="2">
        <v>25</v>
      </c>
      <c r="L263" s="2" t="s">
        <v>32774</v>
      </c>
      <c r="M263" s="2" t="s">
        <v>40121</v>
      </c>
      <c r="N263" s="4" t="s">
        <v>40122</v>
      </c>
      <c r="O263" s="4" t="s">
        <v>40123</v>
      </c>
      <c r="P263" s="5" t="s">
        <v>156</v>
      </c>
      <c r="Q263" s="5">
        <v>10</v>
      </c>
      <c r="R263" s="5">
        <v>19660915</v>
      </c>
      <c r="S263" s="6">
        <v>36</v>
      </c>
      <c r="T263" s="6">
        <v>202306</v>
      </c>
      <c r="U263" s="6">
        <v>2022</v>
      </c>
      <c r="V263" s="5">
        <v>17441063</v>
      </c>
      <c r="W263" s="5">
        <v>75722188</v>
      </c>
      <c r="X263" s="5">
        <v>18372506</v>
      </c>
      <c r="Y263" s="1"/>
      <c r="Z263" s="1"/>
    </row>
    <row r="264" spans="1:26" ht="16.5" customHeight="1">
      <c r="A264" s="2">
        <v>20618</v>
      </c>
      <c r="B264" s="2">
        <v>1474792</v>
      </c>
      <c r="C264" s="2">
        <v>2138100449</v>
      </c>
      <c r="D264" s="3">
        <v>1101110341810</v>
      </c>
      <c r="E264" s="4" t="s">
        <v>40124</v>
      </c>
      <c r="F264" s="4" t="s">
        <v>104</v>
      </c>
      <c r="G264" s="4" t="s">
        <v>62</v>
      </c>
      <c r="H264" s="4" t="s">
        <v>65</v>
      </c>
      <c r="I264" s="4" t="s">
        <v>39950</v>
      </c>
      <c r="J264" s="4" t="s">
        <v>68</v>
      </c>
      <c r="K264" s="2">
        <v>20</v>
      </c>
      <c r="L264" s="2" t="s">
        <v>1621</v>
      </c>
      <c r="M264" s="2" t="s">
        <v>3199</v>
      </c>
      <c r="N264" s="4" t="s">
        <v>40125</v>
      </c>
      <c r="O264" s="4" t="s">
        <v>40126</v>
      </c>
      <c r="P264" s="5" t="s">
        <v>60</v>
      </c>
      <c r="Q264" s="5">
        <v>10</v>
      </c>
      <c r="R264" s="5">
        <v>19830301</v>
      </c>
      <c r="S264" s="6">
        <v>36</v>
      </c>
      <c r="T264" s="6">
        <v>202305</v>
      </c>
      <c r="U264" s="6">
        <v>2022</v>
      </c>
      <c r="V264" s="5">
        <v>49777351</v>
      </c>
      <c r="W264" s="5">
        <v>46996547</v>
      </c>
      <c r="X264" s="5">
        <v>1731565</v>
      </c>
      <c r="Y264" s="1"/>
      <c r="Z264" s="1"/>
    </row>
    <row r="265" spans="1:26" ht="16.5" customHeight="1">
      <c r="A265" s="2">
        <v>20433</v>
      </c>
      <c r="B265" s="2">
        <v>8655399</v>
      </c>
      <c r="C265" s="2">
        <v>3178601099</v>
      </c>
      <c r="D265" s="3">
        <v>1348110460478</v>
      </c>
      <c r="E265" s="4" t="s">
        <v>40127</v>
      </c>
      <c r="F265" s="4" t="s">
        <v>104</v>
      </c>
      <c r="G265" s="4" t="s">
        <v>62</v>
      </c>
      <c r="H265" s="4" t="s">
        <v>65</v>
      </c>
      <c r="I265" s="4" t="s">
        <v>39201</v>
      </c>
      <c r="J265" s="4" t="s">
        <v>593</v>
      </c>
      <c r="K265" s="2">
        <v>14</v>
      </c>
      <c r="L265" s="2" t="s">
        <v>5567</v>
      </c>
      <c r="M265" s="2" t="s">
        <v>1799</v>
      </c>
      <c r="N265" s="4" t="s">
        <v>40128</v>
      </c>
      <c r="O265" s="4" t="s">
        <v>40129</v>
      </c>
      <c r="P265" s="5" t="s">
        <v>60</v>
      </c>
      <c r="Q265" s="5">
        <v>10</v>
      </c>
      <c r="R265" s="5">
        <v>20180718</v>
      </c>
      <c r="S265" s="6">
        <v>36</v>
      </c>
      <c r="T265" s="6">
        <v>202212</v>
      </c>
      <c r="U265" s="6"/>
      <c r="V265" s="5"/>
      <c r="W265" s="5"/>
      <c r="X265" s="5"/>
      <c r="Y265" s="1"/>
      <c r="Z265" s="1"/>
    </row>
    <row r="266" spans="1:26" ht="16.5" customHeight="1">
      <c r="A266" s="2">
        <v>20099</v>
      </c>
      <c r="B266" s="2">
        <v>2790745</v>
      </c>
      <c r="C266" s="2">
        <v>1268601377</v>
      </c>
      <c r="D266" s="3">
        <v>1344110034221</v>
      </c>
      <c r="E266" s="4" t="s">
        <v>40130</v>
      </c>
      <c r="F266" s="4" t="s">
        <v>104</v>
      </c>
      <c r="G266" s="4" t="s">
        <v>62</v>
      </c>
      <c r="H266" s="4" t="s">
        <v>65</v>
      </c>
      <c r="I266" s="4" t="s">
        <v>40131</v>
      </c>
      <c r="J266" s="4" t="s">
        <v>72</v>
      </c>
      <c r="K266" s="2">
        <v>1</v>
      </c>
      <c r="L266" s="2" t="s">
        <v>4011</v>
      </c>
      <c r="M266" s="2" t="s">
        <v>40132</v>
      </c>
      <c r="N266" s="4" t="s">
        <v>40133</v>
      </c>
      <c r="O266" s="4" t="s">
        <v>40134</v>
      </c>
      <c r="P266" s="5" t="s">
        <v>60</v>
      </c>
      <c r="Q266" s="5">
        <v>10</v>
      </c>
      <c r="R266" s="5">
        <v>20070312</v>
      </c>
      <c r="S266" s="6">
        <v>36</v>
      </c>
      <c r="T266" s="6">
        <v>202212</v>
      </c>
      <c r="U266" s="6">
        <v>2022</v>
      </c>
      <c r="V266" s="5">
        <v>37620647</v>
      </c>
      <c r="W266" s="5">
        <v>40097809</v>
      </c>
      <c r="X266" s="5">
        <v>2000000</v>
      </c>
      <c r="Y266" s="1"/>
      <c r="Z266" s="1"/>
    </row>
    <row r="267" spans="1:26" ht="16.5" customHeight="1">
      <c r="A267" s="2">
        <v>24368</v>
      </c>
      <c r="B267" s="2">
        <v>2940333</v>
      </c>
      <c r="C267" s="2">
        <v>6038161936</v>
      </c>
      <c r="D267" s="3">
        <v>1801110550194</v>
      </c>
      <c r="E267" s="4" t="s">
        <v>40135</v>
      </c>
      <c r="F267" s="4" t="s">
        <v>104</v>
      </c>
      <c r="G267" s="4" t="s">
        <v>62</v>
      </c>
      <c r="H267" s="4" t="s">
        <v>65</v>
      </c>
      <c r="I267" s="4" t="s">
        <v>39301</v>
      </c>
      <c r="J267" s="4" t="s">
        <v>363</v>
      </c>
      <c r="K267" s="2">
        <v>63</v>
      </c>
      <c r="L267" s="2" t="s">
        <v>32932</v>
      </c>
      <c r="M267" s="2" t="s">
        <v>748</v>
      </c>
      <c r="N267" s="4" t="s">
        <v>40136</v>
      </c>
      <c r="O267" s="4" t="s">
        <v>40137</v>
      </c>
      <c r="P267" s="5" t="s">
        <v>70</v>
      </c>
      <c r="Q267" s="5">
        <v>10</v>
      </c>
      <c r="R267" s="5">
        <v>20060328</v>
      </c>
      <c r="S267" s="6">
        <v>37</v>
      </c>
      <c r="T267" s="6">
        <v>202306</v>
      </c>
      <c r="U267" s="6">
        <v>2022</v>
      </c>
      <c r="V267" s="5">
        <v>5013363</v>
      </c>
      <c r="W267" s="5">
        <v>102063801</v>
      </c>
      <c r="X267" s="5">
        <v>51433563</v>
      </c>
      <c r="Y267" s="1"/>
      <c r="Z267" s="1"/>
    </row>
    <row r="268" spans="1:26" ht="16.5" customHeight="1">
      <c r="A268" s="2">
        <v>24477</v>
      </c>
      <c r="B268" s="2">
        <v>6671826</v>
      </c>
      <c r="C268" s="2">
        <v>8698600325</v>
      </c>
      <c r="D268" s="3">
        <v>1101116000163</v>
      </c>
      <c r="E268" s="4" t="s">
        <v>40138</v>
      </c>
      <c r="F268" s="4" t="s">
        <v>104</v>
      </c>
      <c r="G268" s="4" t="s">
        <v>62</v>
      </c>
      <c r="H268" s="4" t="s">
        <v>65</v>
      </c>
      <c r="I268" s="4" t="s">
        <v>39301</v>
      </c>
      <c r="J268" s="4" t="s">
        <v>363</v>
      </c>
      <c r="K268" s="2">
        <v>63</v>
      </c>
      <c r="L268" s="2" t="s">
        <v>40139</v>
      </c>
      <c r="M268" s="2" t="s">
        <v>40140</v>
      </c>
      <c r="N268" s="4" t="s">
        <v>40141</v>
      </c>
      <c r="O268" s="4" t="s">
        <v>40142</v>
      </c>
      <c r="P268" s="5" t="s">
        <v>60</v>
      </c>
      <c r="Q268" s="5">
        <v>10</v>
      </c>
      <c r="R268" s="5">
        <v>20160318</v>
      </c>
      <c r="S268" s="6">
        <v>37</v>
      </c>
      <c r="T268" s="6">
        <v>202212</v>
      </c>
      <c r="U268" s="6">
        <v>2022</v>
      </c>
      <c r="V268" s="5">
        <v>0</v>
      </c>
      <c r="W268" s="5">
        <v>5463789</v>
      </c>
      <c r="X268" s="5">
        <v>13906988</v>
      </c>
      <c r="Y268" s="1"/>
      <c r="Z268" s="1"/>
    </row>
    <row r="269" spans="1:26" ht="16.5" customHeight="1">
      <c r="A269" s="2">
        <v>23613</v>
      </c>
      <c r="B269" s="2">
        <v>1125090</v>
      </c>
      <c r="C269" s="2">
        <v>2138636108</v>
      </c>
      <c r="D269" s="3">
        <v>1101111574709</v>
      </c>
      <c r="E269" s="4" t="s">
        <v>40143</v>
      </c>
      <c r="F269" s="4" t="s">
        <v>104</v>
      </c>
      <c r="G269" s="4" t="s">
        <v>62</v>
      </c>
      <c r="H269" s="4" t="s">
        <v>65</v>
      </c>
      <c r="I269" s="4" t="s">
        <v>39015</v>
      </c>
      <c r="J269" s="4" t="s">
        <v>462</v>
      </c>
      <c r="K269" s="2">
        <v>56</v>
      </c>
      <c r="L269" s="2" t="s">
        <v>22397</v>
      </c>
      <c r="M269" s="2" t="s">
        <v>40144</v>
      </c>
      <c r="N269" s="4" t="s">
        <v>40145</v>
      </c>
      <c r="O269" s="4" t="s">
        <v>40146</v>
      </c>
      <c r="P269" s="5" t="s">
        <v>1130</v>
      </c>
      <c r="Q269" s="5">
        <v>10</v>
      </c>
      <c r="R269" s="5">
        <v>19980901</v>
      </c>
      <c r="S269" s="6">
        <v>37</v>
      </c>
      <c r="T269" s="6">
        <v>202306</v>
      </c>
      <c r="U269" s="6">
        <v>2022</v>
      </c>
      <c r="V269" s="5">
        <v>3493951</v>
      </c>
      <c r="W269" s="5">
        <v>33855142</v>
      </c>
      <c r="X269" s="5">
        <v>5721932</v>
      </c>
      <c r="Y269" s="1"/>
      <c r="Z269" s="1"/>
    </row>
    <row r="270" spans="1:26" ht="16.5" customHeight="1">
      <c r="A270" s="2">
        <v>23256</v>
      </c>
      <c r="B270" s="2">
        <v>1104613</v>
      </c>
      <c r="C270" s="2">
        <v>1288165616</v>
      </c>
      <c r="D270" s="3">
        <v>1156110035632</v>
      </c>
      <c r="E270" s="4" t="s">
        <v>32921</v>
      </c>
      <c r="F270" s="4" t="s">
        <v>104</v>
      </c>
      <c r="G270" s="4" t="s">
        <v>62</v>
      </c>
      <c r="H270" s="4" t="s">
        <v>65</v>
      </c>
      <c r="I270" s="4" t="s">
        <v>40147</v>
      </c>
      <c r="J270" s="4" t="s">
        <v>1180</v>
      </c>
      <c r="K270" s="2">
        <v>53</v>
      </c>
      <c r="L270" s="2" t="s">
        <v>32922</v>
      </c>
      <c r="M270" s="2" t="s">
        <v>40148</v>
      </c>
      <c r="N270" s="4" t="s">
        <v>32764</v>
      </c>
      <c r="O270" s="4" t="s">
        <v>40149</v>
      </c>
      <c r="P270" s="5" t="s">
        <v>60</v>
      </c>
      <c r="Q270" s="5">
        <v>10</v>
      </c>
      <c r="R270" s="5">
        <v>20011220</v>
      </c>
      <c r="S270" s="6">
        <v>37</v>
      </c>
      <c r="T270" s="6">
        <v>202212</v>
      </c>
      <c r="U270" s="6">
        <v>2022</v>
      </c>
      <c r="V270" s="5">
        <v>22047366</v>
      </c>
      <c r="W270" s="5">
        <v>17718727</v>
      </c>
      <c r="X270" s="5">
        <v>300000</v>
      </c>
      <c r="Y270" s="1"/>
      <c r="Z270" s="1"/>
    </row>
    <row r="271" spans="1:26" ht="16.5" customHeight="1">
      <c r="A271" s="2">
        <v>23203</v>
      </c>
      <c r="B271" s="2">
        <v>8998074</v>
      </c>
      <c r="C271" s="2">
        <v>3108133445</v>
      </c>
      <c r="D271" s="3">
        <v>1614110045803</v>
      </c>
      <c r="E271" s="4" t="s">
        <v>40150</v>
      </c>
      <c r="F271" s="4" t="s">
        <v>104</v>
      </c>
      <c r="G271" s="4" t="s">
        <v>62</v>
      </c>
      <c r="H271" s="4" t="s">
        <v>65</v>
      </c>
      <c r="I271" s="4" t="s">
        <v>39148</v>
      </c>
      <c r="J271" s="4" t="s">
        <v>1180</v>
      </c>
      <c r="K271" s="2">
        <v>53</v>
      </c>
      <c r="L271" s="2" t="s">
        <v>40151</v>
      </c>
      <c r="M271" s="2" t="s">
        <v>40152</v>
      </c>
      <c r="N271" s="4"/>
      <c r="O271" s="4" t="s">
        <v>40153</v>
      </c>
      <c r="P271" s="5" t="s">
        <v>47</v>
      </c>
      <c r="Q271" s="5">
        <v>10</v>
      </c>
      <c r="R271" s="5">
        <v>20190625</v>
      </c>
      <c r="S271" s="6">
        <v>37</v>
      </c>
      <c r="T271" s="6">
        <v>202211</v>
      </c>
      <c r="U271" s="6"/>
      <c r="V271" s="5"/>
      <c r="W271" s="5"/>
      <c r="X271" s="5"/>
      <c r="Y271" s="1"/>
      <c r="Z271" s="1"/>
    </row>
    <row r="272" spans="1:26" ht="16.5" customHeight="1">
      <c r="A272" s="2">
        <v>22487</v>
      </c>
      <c r="B272" s="2">
        <v>2857293</v>
      </c>
      <c r="C272" s="2">
        <v>2048605090</v>
      </c>
      <c r="D272" s="3">
        <v>1101113743253</v>
      </c>
      <c r="E272" s="4" t="s">
        <v>40154</v>
      </c>
      <c r="F272" s="4" t="s">
        <v>104</v>
      </c>
      <c r="G272" s="4" t="s">
        <v>62</v>
      </c>
      <c r="H272" s="4" t="s">
        <v>65</v>
      </c>
      <c r="I272" s="4" t="s">
        <v>40155</v>
      </c>
      <c r="J272" s="4" t="s">
        <v>171</v>
      </c>
      <c r="K272" s="2">
        <v>48</v>
      </c>
      <c r="L272" s="2" t="s">
        <v>40156</v>
      </c>
      <c r="M272" s="2" t="s">
        <v>40157</v>
      </c>
      <c r="N272" s="4">
        <v>15777898</v>
      </c>
      <c r="O272" s="4" t="s">
        <v>40158</v>
      </c>
      <c r="P272" s="5" t="s">
        <v>60</v>
      </c>
      <c r="Q272" s="5">
        <v>10</v>
      </c>
      <c r="R272" s="5">
        <v>20070921</v>
      </c>
      <c r="S272" s="6">
        <v>37</v>
      </c>
      <c r="T272" s="6">
        <v>202212</v>
      </c>
      <c r="U272" s="6">
        <v>2022</v>
      </c>
      <c r="V272" s="5">
        <v>12338655</v>
      </c>
      <c r="W272" s="5">
        <v>19878450</v>
      </c>
      <c r="X272" s="5">
        <v>600000</v>
      </c>
      <c r="Y272" s="1"/>
      <c r="Z272" s="1"/>
    </row>
    <row r="273" spans="1:26" ht="16.5" customHeight="1">
      <c r="A273" s="2">
        <v>22481</v>
      </c>
      <c r="B273" s="2">
        <v>1281422</v>
      </c>
      <c r="C273" s="2">
        <v>2208145629</v>
      </c>
      <c r="D273" s="3">
        <v>1101111430498</v>
      </c>
      <c r="E273" s="4" t="s">
        <v>40159</v>
      </c>
      <c r="F273" s="4" t="s">
        <v>104</v>
      </c>
      <c r="G273" s="4" t="s">
        <v>62</v>
      </c>
      <c r="H273" s="4" t="s">
        <v>65</v>
      </c>
      <c r="I273" s="4" t="s">
        <v>40160</v>
      </c>
      <c r="J273" s="4" t="s">
        <v>171</v>
      </c>
      <c r="K273" s="2">
        <v>48</v>
      </c>
      <c r="L273" s="2" t="s">
        <v>40161</v>
      </c>
      <c r="M273" s="2" t="s">
        <v>40162</v>
      </c>
      <c r="N273" s="4" t="s">
        <v>40163</v>
      </c>
      <c r="O273" s="4" t="s">
        <v>40164</v>
      </c>
      <c r="P273" s="5" t="s">
        <v>70</v>
      </c>
      <c r="Q273" s="5">
        <v>10</v>
      </c>
      <c r="R273" s="5">
        <v>19970624</v>
      </c>
      <c r="S273" s="6">
        <v>37</v>
      </c>
      <c r="T273" s="6">
        <v>202306</v>
      </c>
      <c r="U273" s="6">
        <v>2022</v>
      </c>
      <c r="V273" s="5">
        <v>33657934</v>
      </c>
      <c r="W273" s="5">
        <v>82411138</v>
      </c>
      <c r="X273" s="5">
        <v>46008216</v>
      </c>
      <c r="Y273" s="1"/>
      <c r="Z273" s="1"/>
    </row>
    <row r="274" spans="1:26" ht="16.5" customHeight="1">
      <c r="A274" s="2">
        <v>22534</v>
      </c>
      <c r="B274" s="2">
        <v>3856962</v>
      </c>
      <c r="C274" s="2">
        <v>1388163838</v>
      </c>
      <c r="D274" s="3">
        <v>1341110198156</v>
      </c>
      <c r="E274" s="4" t="s">
        <v>40165</v>
      </c>
      <c r="F274" s="4" t="s">
        <v>104</v>
      </c>
      <c r="G274" s="4" t="s">
        <v>62</v>
      </c>
      <c r="H274" s="4" t="s">
        <v>65</v>
      </c>
      <c r="I274" s="4" t="s">
        <v>39500</v>
      </c>
      <c r="J274" s="4" t="s">
        <v>171</v>
      </c>
      <c r="K274" s="2">
        <v>48</v>
      </c>
      <c r="L274" s="2" t="s">
        <v>40166</v>
      </c>
      <c r="M274" s="2" t="s">
        <v>40167</v>
      </c>
      <c r="N274" s="4" t="s">
        <v>40168</v>
      </c>
      <c r="O274" s="4" t="s">
        <v>40169</v>
      </c>
      <c r="P274" s="5" t="s">
        <v>60</v>
      </c>
      <c r="Q274" s="5">
        <v>10</v>
      </c>
      <c r="R274" s="5">
        <v>20101110</v>
      </c>
      <c r="S274" s="6">
        <v>37</v>
      </c>
      <c r="T274" s="6">
        <v>202212</v>
      </c>
      <c r="U274" s="6">
        <v>2022</v>
      </c>
      <c r="V274" s="5">
        <v>38514512</v>
      </c>
      <c r="W274" s="5">
        <v>19669327</v>
      </c>
      <c r="X274" s="5">
        <v>361600</v>
      </c>
      <c r="Y274" s="1"/>
      <c r="Z274" s="1"/>
    </row>
    <row r="275" spans="1:26" ht="16.5" customHeight="1">
      <c r="A275" s="2">
        <v>22149</v>
      </c>
      <c r="B275" s="2">
        <v>1894654</v>
      </c>
      <c r="C275" s="2">
        <v>4028117782</v>
      </c>
      <c r="D275" s="3">
        <v>2147110000823</v>
      </c>
      <c r="E275" s="4" t="s">
        <v>40170</v>
      </c>
      <c r="F275" s="4" t="s">
        <v>104</v>
      </c>
      <c r="G275" s="4" t="s">
        <v>62</v>
      </c>
      <c r="H275" s="4" t="s">
        <v>65</v>
      </c>
      <c r="I275" s="4" t="s">
        <v>39099</v>
      </c>
      <c r="J275" s="4" t="s">
        <v>313</v>
      </c>
      <c r="K275" s="2">
        <v>46</v>
      </c>
      <c r="L275" s="2" t="s">
        <v>40171</v>
      </c>
      <c r="M275" s="2" t="s">
        <v>8132</v>
      </c>
      <c r="N275" s="4" t="s">
        <v>40172</v>
      </c>
      <c r="O275" s="4" t="s">
        <v>40173</v>
      </c>
      <c r="P275" s="5" t="s">
        <v>60</v>
      </c>
      <c r="Q275" s="5">
        <v>10</v>
      </c>
      <c r="R275" s="5">
        <v>19920916</v>
      </c>
      <c r="S275" s="6">
        <v>37</v>
      </c>
      <c r="T275" s="6">
        <v>202304</v>
      </c>
      <c r="U275" s="6">
        <v>2022</v>
      </c>
      <c r="V275" s="5">
        <v>17277430</v>
      </c>
      <c r="W275" s="5">
        <v>35302918</v>
      </c>
      <c r="X275" s="5">
        <v>2365440</v>
      </c>
      <c r="Y275" s="1"/>
      <c r="Z275" s="1"/>
    </row>
    <row r="276" spans="1:26" ht="16.5" customHeight="1">
      <c r="A276" s="2">
        <v>22134</v>
      </c>
      <c r="B276" s="2">
        <v>1682267</v>
      </c>
      <c r="C276" s="2">
        <v>6098149721</v>
      </c>
      <c r="D276" s="3">
        <v>1942110049040</v>
      </c>
      <c r="E276" s="4" t="s">
        <v>40174</v>
      </c>
      <c r="F276" s="4" t="s">
        <v>104</v>
      </c>
      <c r="G276" s="4" t="s">
        <v>62</v>
      </c>
      <c r="H276" s="4" t="s">
        <v>52</v>
      </c>
      <c r="I276" s="4" t="s">
        <v>39722</v>
      </c>
      <c r="J276" s="4" t="s">
        <v>313</v>
      </c>
      <c r="K276" s="2">
        <v>46</v>
      </c>
      <c r="L276" s="2" t="s">
        <v>40175</v>
      </c>
      <c r="M276" s="2" t="s">
        <v>8140</v>
      </c>
      <c r="N276" s="4" t="s">
        <v>40176</v>
      </c>
      <c r="O276" s="4" t="s">
        <v>40177</v>
      </c>
      <c r="P276" s="5" t="s">
        <v>60</v>
      </c>
      <c r="Q276" s="5">
        <v>10</v>
      </c>
      <c r="R276" s="5">
        <v>20010716</v>
      </c>
      <c r="S276" s="6">
        <v>37</v>
      </c>
      <c r="T276" s="6">
        <v>202305</v>
      </c>
      <c r="U276" s="6">
        <v>2022</v>
      </c>
      <c r="V276" s="5">
        <v>52235187</v>
      </c>
      <c r="W276" s="5">
        <v>97516422</v>
      </c>
      <c r="X276" s="5">
        <v>1650000</v>
      </c>
      <c r="Y276" s="1"/>
      <c r="Z276" s="1"/>
    </row>
    <row r="277" spans="1:26" ht="16.5" customHeight="1">
      <c r="A277" s="2">
        <v>22119</v>
      </c>
      <c r="B277" s="2">
        <v>1447431</v>
      </c>
      <c r="C277" s="2">
        <v>1208116620</v>
      </c>
      <c r="D277" s="3">
        <v>1101110272958</v>
      </c>
      <c r="E277" s="4" t="s">
        <v>40178</v>
      </c>
      <c r="F277" s="4" t="s">
        <v>104</v>
      </c>
      <c r="G277" s="4" t="s">
        <v>62</v>
      </c>
      <c r="H277" s="4" t="s">
        <v>65</v>
      </c>
      <c r="I277" s="4" t="s">
        <v>40179</v>
      </c>
      <c r="J277" s="4" t="s">
        <v>313</v>
      </c>
      <c r="K277" s="2">
        <v>46</v>
      </c>
      <c r="L277" s="2" t="s">
        <v>40180</v>
      </c>
      <c r="M277" s="2" t="s">
        <v>40181</v>
      </c>
      <c r="N277" s="4" t="s">
        <v>40182</v>
      </c>
      <c r="O277" s="4" t="s">
        <v>40183</v>
      </c>
      <c r="P277" s="5" t="s">
        <v>60</v>
      </c>
      <c r="Q277" s="5">
        <v>10</v>
      </c>
      <c r="R277" s="5">
        <v>19800513</v>
      </c>
      <c r="S277" s="6">
        <v>37</v>
      </c>
      <c r="T277" s="6">
        <v>202304</v>
      </c>
      <c r="U277" s="6">
        <v>2022</v>
      </c>
      <c r="V277" s="5">
        <v>23774135</v>
      </c>
      <c r="W277" s="5">
        <v>14541511</v>
      </c>
      <c r="X277" s="5">
        <v>2800000</v>
      </c>
      <c r="Y277" s="1"/>
      <c r="Z277" s="1"/>
    </row>
    <row r="278" spans="1:26" ht="16.5" customHeight="1">
      <c r="A278" s="2">
        <v>22192</v>
      </c>
      <c r="B278" s="2">
        <v>1206680</v>
      </c>
      <c r="C278" s="2">
        <v>2118182523</v>
      </c>
      <c r="D278" s="3">
        <v>1101110867866</v>
      </c>
      <c r="E278" s="4" t="s">
        <v>32991</v>
      </c>
      <c r="F278" s="4" t="s">
        <v>104</v>
      </c>
      <c r="G278" s="4" t="s">
        <v>62</v>
      </c>
      <c r="H278" s="4" t="s">
        <v>65</v>
      </c>
      <c r="I278" s="4" t="s">
        <v>39020</v>
      </c>
      <c r="J278" s="4" t="s">
        <v>313</v>
      </c>
      <c r="K278" s="2">
        <v>46</v>
      </c>
      <c r="L278" s="2" t="s">
        <v>32992</v>
      </c>
      <c r="M278" s="2" t="s">
        <v>8772</v>
      </c>
      <c r="N278" s="4" t="s">
        <v>40184</v>
      </c>
      <c r="O278" s="4" t="s">
        <v>40185</v>
      </c>
      <c r="P278" s="5" t="s">
        <v>60</v>
      </c>
      <c r="Q278" s="5">
        <v>10</v>
      </c>
      <c r="R278" s="5">
        <v>19920622</v>
      </c>
      <c r="S278" s="6">
        <v>37</v>
      </c>
      <c r="T278" s="6">
        <v>202304</v>
      </c>
      <c r="U278" s="6">
        <v>2022</v>
      </c>
      <c r="V278" s="5">
        <v>23742079</v>
      </c>
      <c r="W278" s="5">
        <v>9824420</v>
      </c>
      <c r="X278" s="5">
        <v>1470000</v>
      </c>
      <c r="Y278" s="1"/>
      <c r="Z278" s="1"/>
    </row>
    <row r="279" spans="1:26" ht="16.5" customHeight="1">
      <c r="A279" s="2">
        <v>22198</v>
      </c>
      <c r="B279" s="2">
        <v>1345550</v>
      </c>
      <c r="C279" s="2">
        <v>1208137120</v>
      </c>
      <c r="D279" s="3">
        <v>1101110846761</v>
      </c>
      <c r="E279" s="4" t="s">
        <v>40186</v>
      </c>
      <c r="F279" s="4" t="s">
        <v>104</v>
      </c>
      <c r="G279" s="4" t="s">
        <v>62</v>
      </c>
      <c r="H279" s="4" t="s">
        <v>65</v>
      </c>
      <c r="I279" s="4" t="s">
        <v>39680</v>
      </c>
      <c r="J279" s="4" t="s">
        <v>313</v>
      </c>
      <c r="K279" s="2">
        <v>46</v>
      </c>
      <c r="L279" s="2" t="s">
        <v>40187</v>
      </c>
      <c r="M279" s="2" t="s">
        <v>40188</v>
      </c>
      <c r="N279" s="4" t="s">
        <v>40189</v>
      </c>
      <c r="O279" s="4" t="s">
        <v>40190</v>
      </c>
      <c r="P279" s="5" t="s">
        <v>47</v>
      </c>
      <c r="Q279" s="5">
        <v>10</v>
      </c>
      <c r="R279" s="5">
        <v>19920401</v>
      </c>
      <c r="S279" s="6">
        <v>37</v>
      </c>
      <c r="T279" s="6">
        <v>202302</v>
      </c>
      <c r="U279" s="6">
        <v>2022</v>
      </c>
      <c r="V279" s="5">
        <v>22196900</v>
      </c>
      <c r="W279" s="5">
        <v>6788011</v>
      </c>
      <c r="X279" s="5">
        <v>610000</v>
      </c>
      <c r="Y279" s="1"/>
      <c r="Z279" s="1"/>
    </row>
    <row r="280" spans="1:26" ht="16.5" customHeight="1">
      <c r="A280" s="2">
        <v>22213</v>
      </c>
      <c r="B280" s="2">
        <v>1405459</v>
      </c>
      <c r="C280" s="2">
        <v>2128163209</v>
      </c>
      <c r="D280" s="3">
        <v>1101112055146</v>
      </c>
      <c r="E280" s="4" t="s">
        <v>40191</v>
      </c>
      <c r="F280" s="4" t="s">
        <v>104</v>
      </c>
      <c r="G280" s="4" t="s">
        <v>62</v>
      </c>
      <c r="H280" s="4" t="s">
        <v>65</v>
      </c>
      <c r="I280" s="4" t="s">
        <v>39227</v>
      </c>
      <c r="J280" s="4" t="s">
        <v>313</v>
      </c>
      <c r="K280" s="2">
        <v>46</v>
      </c>
      <c r="L280" s="2" t="s">
        <v>40192</v>
      </c>
      <c r="M280" s="2" t="s">
        <v>40193</v>
      </c>
      <c r="N280" s="4" t="s">
        <v>40194</v>
      </c>
      <c r="O280" s="4" t="s">
        <v>40195</v>
      </c>
      <c r="P280" s="5" t="s">
        <v>60</v>
      </c>
      <c r="Q280" s="5">
        <v>10</v>
      </c>
      <c r="R280" s="5">
        <v>20030401</v>
      </c>
      <c r="S280" s="6">
        <v>37</v>
      </c>
      <c r="T280" s="6">
        <v>202212</v>
      </c>
      <c r="U280" s="6">
        <v>2022</v>
      </c>
      <c r="V280" s="5">
        <v>11021913</v>
      </c>
      <c r="W280" s="5">
        <v>16324369</v>
      </c>
      <c r="X280" s="5">
        <v>3100000</v>
      </c>
      <c r="Y280" s="1"/>
      <c r="Z280" s="1"/>
    </row>
    <row r="281" spans="1:26" ht="16.5" customHeight="1">
      <c r="A281" s="2">
        <v>21913</v>
      </c>
      <c r="B281" s="2">
        <v>2930672</v>
      </c>
      <c r="C281" s="2">
        <v>4028176200</v>
      </c>
      <c r="D281" s="3">
        <v>2101110057119</v>
      </c>
      <c r="E281" s="4" t="s">
        <v>40196</v>
      </c>
      <c r="F281" s="4" t="s">
        <v>104</v>
      </c>
      <c r="G281" s="4" t="s">
        <v>62</v>
      </c>
      <c r="H281" s="4" t="s">
        <v>65</v>
      </c>
      <c r="I281" s="4" t="s">
        <v>39517</v>
      </c>
      <c r="J281" s="4" t="s">
        <v>1247</v>
      </c>
      <c r="K281" s="2">
        <v>44</v>
      </c>
      <c r="L281" s="2" t="s">
        <v>40197</v>
      </c>
      <c r="M281" s="2" t="s">
        <v>40198</v>
      </c>
      <c r="N281" s="4" t="s">
        <v>40199</v>
      </c>
      <c r="O281" s="4" t="s">
        <v>40200</v>
      </c>
      <c r="P281" s="5" t="s">
        <v>60</v>
      </c>
      <c r="Q281" s="5">
        <v>10</v>
      </c>
      <c r="R281" s="5">
        <v>20070803</v>
      </c>
      <c r="S281" s="6">
        <v>37</v>
      </c>
      <c r="T281" s="6">
        <v>202212</v>
      </c>
      <c r="U281" s="6">
        <v>2022</v>
      </c>
      <c r="V281" s="5">
        <v>15295690</v>
      </c>
      <c r="W281" s="5">
        <v>36229655</v>
      </c>
      <c r="X281" s="5">
        <v>1629411</v>
      </c>
      <c r="Y281" s="1"/>
      <c r="Z281" s="1"/>
    </row>
    <row r="282" spans="1:26" ht="16.5" customHeight="1">
      <c r="A282" s="2">
        <v>21124</v>
      </c>
      <c r="B282" s="2">
        <v>1504340</v>
      </c>
      <c r="C282" s="2">
        <v>4098106684</v>
      </c>
      <c r="D282" s="3">
        <v>2043110000419</v>
      </c>
      <c r="E282" s="4" t="s">
        <v>40201</v>
      </c>
      <c r="F282" s="4" t="s">
        <v>104</v>
      </c>
      <c r="G282" s="4" t="s">
        <v>62</v>
      </c>
      <c r="H282" s="4" t="s">
        <v>65</v>
      </c>
      <c r="I282" s="4" t="s">
        <v>40202</v>
      </c>
      <c r="J282" s="4" t="s">
        <v>1980</v>
      </c>
      <c r="K282" s="2">
        <v>32</v>
      </c>
      <c r="L282" s="2" t="s">
        <v>40203</v>
      </c>
      <c r="M282" s="2" t="s">
        <v>40204</v>
      </c>
      <c r="N282" s="4" t="s">
        <v>40205</v>
      </c>
      <c r="O282" s="4" t="s">
        <v>40206</v>
      </c>
      <c r="P282" s="5" t="s">
        <v>1130</v>
      </c>
      <c r="Q282" s="5">
        <v>10</v>
      </c>
      <c r="R282" s="5">
        <v>19670407</v>
      </c>
      <c r="S282" s="6">
        <v>37</v>
      </c>
      <c r="T282" s="6">
        <v>202306</v>
      </c>
      <c r="U282" s="6">
        <v>2022</v>
      </c>
      <c r="V282" s="5">
        <v>3226388</v>
      </c>
      <c r="W282" s="5">
        <v>8561001</v>
      </c>
      <c r="X282" s="5">
        <v>6417149</v>
      </c>
      <c r="Y282" s="1"/>
      <c r="Z282" s="1"/>
    </row>
    <row r="283" spans="1:26" ht="16.5" customHeight="1">
      <c r="A283" s="2">
        <v>20744</v>
      </c>
      <c r="B283" s="2">
        <v>1774096</v>
      </c>
      <c r="C283" s="2">
        <v>3128161350</v>
      </c>
      <c r="D283" s="3">
        <v>1615110055917</v>
      </c>
      <c r="E283" s="4" t="s">
        <v>40207</v>
      </c>
      <c r="F283" s="4" t="s">
        <v>104</v>
      </c>
      <c r="G283" s="4" t="s">
        <v>62</v>
      </c>
      <c r="H283" s="4" t="s">
        <v>65</v>
      </c>
      <c r="I283" s="4" t="s">
        <v>40208</v>
      </c>
      <c r="J283" s="4" t="s">
        <v>1001</v>
      </c>
      <c r="K283" s="2">
        <v>24</v>
      </c>
      <c r="L283" s="2" t="s">
        <v>4772</v>
      </c>
      <c r="M283" s="2" t="s">
        <v>40209</v>
      </c>
      <c r="N283" s="4" t="s">
        <v>40210</v>
      </c>
      <c r="O283" s="4" t="s">
        <v>40211</v>
      </c>
      <c r="P283" s="5" t="s">
        <v>60</v>
      </c>
      <c r="Q283" s="5">
        <v>10</v>
      </c>
      <c r="R283" s="5">
        <v>20030306</v>
      </c>
      <c r="S283" s="6">
        <v>37</v>
      </c>
      <c r="T283" s="6">
        <v>202212</v>
      </c>
      <c r="U283" s="6">
        <v>2022</v>
      </c>
      <c r="V283" s="5">
        <v>17082343</v>
      </c>
      <c r="W283" s="5">
        <v>13575718</v>
      </c>
      <c r="X283" s="5">
        <v>500000</v>
      </c>
      <c r="Y283" s="1"/>
      <c r="Z283" s="1"/>
    </row>
    <row r="284" spans="1:26" ht="16.5" customHeight="1">
      <c r="A284" s="2">
        <v>20676</v>
      </c>
      <c r="B284" s="2">
        <v>1579480</v>
      </c>
      <c r="C284" s="2">
        <v>1358110759</v>
      </c>
      <c r="D284" s="3">
        <v>1101110835160</v>
      </c>
      <c r="E284" s="4" t="s">
        <v>40212</v>
      </c>
      <c r="F284" s="4" t="s">
        <v>104</v>
      </c>
      <c r="G284" s="4" t="s">
        <v>62</v>
      </c>
      <c r="H284" s="4" t="s">
        <v>65</v>
      </c>
      <c r="I284" s="4" t="s">
        <v>40213</v>
      </c>
      <c r="J284" s="4" t="s">
        <v>3600</v>
      </c>
      <c r="K284" s="2">
        <v>23</v>
      </c>
      <c r="L284" s="2" t="s">
        <v>40214</v>
      </c>
      <c r="M284" s="2" t="s">
        <v>40215</v>
      </c>
      <c r="N284" s="4" t="s">
        <v>40216</v>
      </c>
      <c r="O284" s="4" t="s">
        <v>40217</v>
      </c>
      <c r="P284" s="5" t="s">
        <v>60</v>
      </c>
      <c r="Q284" s="5">
        <v>10</v>
      </c>
      <c r="R284" s="5">
        <v>19920217</v>
      </c>
      <c r="S284" s="6">
        <v>37</v>
      </c>
      <c r="T284" s="6">
        <v>202304</v>
      </c>
      <c r="U284" s="6">
        <v>2022</v>
      </c>
      <c r="V284" s="5">
        <v>27696859</v>
      </c>
      <c r="W284" s="5">
        <v>28355003</v>
      </c>
      <c r="X284" s="5">
        <v>500000</v>
      </c>
      <c r="Y284" s="1"/>
      <c r="Z284" s="1"/>
    </row>
    <row r="285" spans="1:26" ht="16.5" customHeight="1">
      <c r="A285" s="2">
        <v>20663</v>
      </c>
      <c r="B285" s="2">
        <v>1259809</v>
      </c>
      <c r="C285" s="2">
        <v>5138111467</v>
      </c>
      <c r="D285" s="3">
        <v>1752110006184</v>
      </c>
      <c r="E285" s="4" t="s">
        <v>33004</v>
      </c>
      <c r="F285" s="4" t="s">
        <v>104</v>
      </c>
      <c r="G285" s="4" t="s">
        <v>62</v>
      </c>
      <c r="H285" s="4" t="s">
        <v>65</v>
      </c>
      <c r="I285" s="4" t="s">
        <v>39004</v>
      </c>
      <c r="J285" s="4" t="s">
        <v>1654</v>
      </c>
      <c r="K285" s="2">
        <v>22</v>
      </c>
      <c r="L285" s="2" t="s">
        <v>33005</v>
      </c>
      <c r="M285" s="2" t="s">
        <v>40218</v>
      </c>
      <c r="N285" s="4" t="s">
        <v>40219</v>
      </c>
      <c r="O285" s="4" t="s">
        <v>40220</v>
      </c>
      <c r="P285" s="5" t="s">
        <v>60</v>
      </c>
      <c r="Q285" s="5">
        <v>10</v>
      </c>
      <c r="R285" s="5">
        <v>19970101</v>
      </c>
      <c r="S285" s="6">
        <v>37</v>
      </c>
      <c r="T285" s="6">
        <v>202212</v>
      </c>
      <c r="U285" s="6">
        <v>2022</v>
      </c>
      <c r="V285" s="5">
        <v>46538562</v>
      </c>
      <c r="W285" s="5">
        <v>28353777</v>
      </c>
      <c r="X285" s="5">
        <v>1000000</v>
      </c>
      <c r="Y285" s="1"/>
      <c r="Z285" s="1"/>
    </row>
    <row r="286" spans="1:26" ht="16.5" customHeight="1">
      <c r="A286" s="2">
        <v>20456</v>
      </c>
      <c r="B286" s="2">
        <v>8228938</v>
      </c>
      <c r="C286" s="2">
        <v>3068800769</v>
      </c>
      <c r="D286" s="3">
        <v>1101116426450</v>
      </c>
      <c r="E286" s="4" t="s">
        <v>40221</v>
      </c>
      <c r="F286" s="4" t="s">
        <v>104</v>
      </c>
      <c r="G286" s="4" t="s">
        <v>62</v>
      </c>
      <c r="H286" s="4" t="s">
        <v>65</v>
      </c>
      <c r="I286" s="4" t="s">
        <v>39938</v>
      </c>
      <c r="J286" s="4" t="s">
        <v>264</v>
      </c>
      <c r="K286" s="2">
        <v>15</v>
      </c>
      <c r="L286" s="2" t="s">
        <v>40222</v>
      </c>
      <c r="M286" s="2" t="s">
        <v>40223</v>
      </c>
      <c r="N286" s="4" t="s">
        <v>40224</v>
      </c>
      <c r="O286" s="4" t="s">
        <v>40225</v>
      </c>
      <c r="P286" s="5" t="s">
        <v>60</v>
      </c>
      <c r="Q286" s="5">
        <v>10</v>
      </c>
      <c r="R286" s="5">
        <v>20170717</v>
      </c>
      <c r="S286" s="6">
        <v>37</v>
      </c>
      <c r="T286" s="6">
        <v>202303</v>
      </c>
      <c r="U286" s="6">
        <v>2022</v>
      </c>
      <c r="V286" s="5">
        <v>25979845</v>
      </c>
      <c r="W286" s="5">
        <v>36646087</v>
      </c>
      <c r="X286" s="5">
        <v>652119</v>
      </c>
      <c r="Y286" s="1"/>
      <c r="Z286" s="1"/>
    </row>
    <row r="287" spans="1:26" ht="16.5" customHeight="1">
      <c r="A287" s="2">
        <v>20140</v>
      </c>
      <c r="B287" s="2">
        <v>4145346</v>
      </c>
      <c r="C287" s="2">
        <v>5058169764</v>
      </c>
      <c r="D287" s="3">
        <v>1712110069102</v>
      </c>
      <c r="E287" s="4" t="s">
        <v>40226</v>
      </c>
      <c r="F287" s="4" t="s">
        <v>104</v>
      </c>
      <c r="G287" s="4" t="s">
        <v>62</v>
      </c>
      <c r="H287" s="4" t="s">
        <v>65</v>
      </c>
      <c r="I287" s="4" t="s">
        <v>40227</v>
      </c>
      <c r="J287" s="4" t="s">
        <v>965</v>
      </c>
      <c r="K287" s="2">
        <v>4</v>
      </c>
      <c r="L287" s="2" t="s">
        <v>40228</v>
      </c>
      <c r="M287" s="2" t="s">
        <v>40229</v>
      </c>
      <c r="N287" s="4" t="s">
        <v>40230</v>
      </c>
      <c r="O287" s="4" t="s">
        <v>40231</v>
      </c>
      <c r="P287" s="5" t="s">
        <v>47</v>
      </c>
      <c r="Q287" s="5">
        <v>10</v>
      </c>
      <c r="R287" s="5">
        <v>20120702</v>
      </c>
      <c r="S287" s="6">
        <v>37</v>
      </c>
      <c r="T287" s="6">
        <v>202302</v>
      </c>
      <c r="U287" s="6"/>
      <c r="V287" s="5"/>
      <c r="W287" s="5"/>
      <c r="X287" s="5"/>
      <c r="Y287" s="1"/>
      <c r="Z287" s="1"/>
    </row>
    <row r="288" spans="1:26" ht="16.5" customHeight="1">
      <c r="A288" s="2">
        <v>24363</v>
      </c>
      <c r="B288" s="2">
        <v>1961193</v>
      </c>
      <c r="C288" s="2">
        <v>2118702948</v>
      </c>
      <c r="D288" s="3">
        <v>1101112361105</v>
      </c>
      <c r="E288" s="4" t="s">
        <v>40232</v>
      </c>
      <c r="F288" s="4" t="s">
        <v>104</v>
      </c>
      <c r="G288" s="4" t="s">
        <v>62</v>
      </c>
      <c r="H288" s="4" t="s">
        <v>52</v>
      </c>
      <c r="I288" s="4" t="s">
        <v>38909</v>
      </c>
      <c r="J288" s="4" t="s">
        <v>363</v>
      </c>
      <c r="K288" s="2">
        <v>63</v>
      </c>
      <c r="L288" s="2" t="s">
        <v>16034</v>
      </c>
      <c r="M288" s="2" t="s">
        <v>40233</v>
      </c>
      <c r="N288" s="4" t="s">
        <v>40234</v>
      </c>
      <c r="O288" s="4" t="s">
        <v>40235</v>
      </c>
      <c r="P288" s="5" t="s">
        <v>60</v>
      </c>
      <c r="Q288" s="5">
        <v>10</v>
      </c>
      <c r="R288" s="5">
        <v>20011026</v>
      </c>
      <c r="S288" s="6">
        <v>38</v>
      </c>
      <c r="T288" s="6">
        <v>202212</v>
      </c>
      <c r="U288" s="6">
        <v>2022</v>
      </c>
      <c r="V288" s="5">
        <v>20521798</v>
      </c>
      <c r="W288" s="5">
        <v>27558016</v>
      </c>
      <c r="X288" s="5">
        <v>1000000</v>
      </c>
      <c r="Y288" s="1"/>
      <c r="Z288" s="1"/>
    </row>
    <row r="289" spans="1:26" ht="16.5" customHeight="1">
      <c r="A289" s="2">
        <v>24179</v>
      </c>
      <c r="B289" s="2">
        <v>5861421</v>
      </c>
      <c r="C289" s="2">
        <v>1238641647</v>
      </c>
      <c r="D289" s="3">
        <v>1341110375506</v>
      </c>
      <c r="E289" s="4" t="s">
        <v>40236</v>
      </c>
      <c r="F289" s="4" t="s">
        <v>104</v>
      </c>
      <c r="G289" s="4" t="s">
        <v>62</v>
      </c>
      <c r="H289" s="4" t="s">
        <v>65</v>
      </c>
      <c r="I289" s="4" t="s">
        <v>40061</v>
      </c>
      <c r="J289" s="4" t="s">
        <v>363</v>
      </c>
      <c r="K289" s="2">
        <v>63</v>
      </c>
      <c r="L289" s="2" t="s">
        <v>40237</v>
      </c>
      <c r="M289" s="2" t="s">
        <v>11806</v>
      </c>
      <c r="N289" s="4" t="s">
        <v>40238</v>
      </c>
      <c r="O289" s="4" t="s">
        <v>40239</v>
      </c>
      <c r="P289" s="5" t="s">
        <v>47</v>
      </c>
      <c r="Q289" s="5">
        <v>10</v>
      </c>
      <c r="R289" s="5">
        <v>20140101</v>
      </c>
      <c r="S289" s="6">
        <v>38</v>
      </c>
      <c r="T289" s="6">
        <v>202306</v>
      </c>
      <c r="U289" s="6">
        <v>2022</v>
      </c>
      <c r="V289" s="5">
        <v>10475768</v>
      </c>
      <c r="W289" s="5">
        <v>8978660</v>
      </c>
      <c r="X289" s="5">
        <v>300000</v>
      </c>
      <c r="Y289" s="1"/>
      <c r="Z289" s="1"/>
    </row>
    <row r="290" spans="1:26" ht="16.5" customHeight="1">
      <c r="A290" s="2">
        <v>24332</v>
      </c>
      <c r="B290" s="2">
        <v>8922018</v>
      </c>
      <c r="C290" s="2">
        <v>2818801488</v>
      </c>
      <c r="D290" s="3">
        <v>1101117067138</v>
      </c>
      <c r="E290" s="4" t="s">
        <v>40240</v>
      </c>
      <c r="F290" s="4" t="s">
        <v>104</v>
      </c>
      <c r="G290" s="4" t="s">
        <v>62</v>
      </c>
      <c r="H290" s="4" t="s">
        <v>65</v>
      </c>
      <c r="I290" s="4" t="s">
        <v>40241</v>
      </c>
      <c r="J290" s="4" t="s">
        <v>363</v>
      </c>
      <c r="K290" s="2">
        <v>63</v>
      </c>
      <c r="L290" s="2" t="s">
        <v>40242</v>
      </c>
      <c r="M290" s="2" t="s">
        <v>40243</v>
      </c>
      <c r="N290" s="4" t="s">
        <v>40244</v>
      </c>
      <c r="O290" s="4" t="s">
        <v>40245</v>
      </c>
      <c r="P290" s="5" t="s">
        <v>70</v>
      </c>
      <c r="Q290" s="5">
        <v>10</v>
      </c>
      <c r="R290" s="5">
        <v>20190404</v>
      </c>
      <c r="S290" s="6">
        <v>38</v>
      </c>
      <c r="T290" s="6">
        <v>202306</v>
      </c>
      <c r="U290" s="6">
        <v>2022</v>
      </c>
      <c r="V290" s="5">
        <v>78305022</v>
      </c>
      <c r="W290" s="5">
        <v>88250879</v>
      </c>
      <c r="X290" s="5">
        <v>3027166</v>
      </c>
      <c r="Y290" s="1"/>
      <c r="Z290" s="1"/>
    </row>
    <row r="291" spans="1:26" ht="16.5" customHeight="1">
      <c r="A291" s="2">
        <v>23656</v>
      </c>
      <c r="B291" s="2">
        <v>1199079</v>
      </c>
      <c r="C291" s="2">
        <v>1208182907</v>
      </c>
      <c r="D291" s="3">
        <v>1101111584055</v>
      </c>
      <c r="E291" s="4" t="s">
        <v>33006</v>
      </c>
      <c r="F291" s="4" t="s">
        <v>104</v>
      </c>
      <c r="G291" s="4" t="s">
        <v>62</v>
      </c>
      <c r="H291" s="4" t="s">
        <v>65</v>
      </c>
      <c r="I291" s="4" t="s">
        <v>40246</v>
      </c>
      <c r="J291" s="4" t="s">
        <v>9501</v>
      </c>
      <c r="K291" s="2">
        <v>57</v>
      </c>
      <c r="L291" s="2" t="s">
        <v>33007</v>
      </c>
      <c r="M291" s="2" t="s">
        <v>40247</v>
      </c>
      <c r="N291" s="4" t="s">
        <v>32928</v>
      </c>
      <c r="O291" s="4" t="s">
        <v>40248</v>
      </c>
      <c r="P291" s="5" t="s">
        <v>47</v>
      </c>
      <c r="Q291" s="5">
        <v>10</v>
      </c>
      <c r="R291" s="5">
        <v>19980915</v>
      </c>
      <c r="S291" s="6">
        <v>38</v>
      </c>
      <c r="T291" s="6">
        <v>202209</v>
      </c>
      <c r="U291" s="6">
        <v>2022</v>
      </c>
      <c r="V291" s="5">
        <v>3256318</v>
      </c>
      <c r="W291" s="5">
        <v>2158421</v>
      </c>
      <c r="X291" s="5">
        <v>1325730</v>
      </c>
      <c r="Y291" s="1"/>
      <c r="Z291" s="1"/>
    </row>
    <row r="292" spans="1:26" ht="16.5" customHeight="1">
      <c r="A292" s="2">
        <v>22618</v>
      </c>
      <c r="B292" s="2">
        <v>1203942</v>
      </c>
      <c r="C292" s="2">
        <v>1028106181</v>
      </c>
      <c r="D292" s="3">
        <v>1101110141905</v>
      </c>
      <c r="E292" s="4" t="s">
        <v>33018</v>
      </c>
      <c r="F292" s="4" t="s">
        <v>104</v>
      </c>
      <c r="G292" s="4" t="s">
        <v>62</v>
      </c>
      <c r="H292" s="4" t="s">
        <v>52</v>
      </c>
      <c r="I292" s="4" t="s">
        <v>40249</v>
      </c>
      <c r="J292" s="4" t="s">
        <v>467</v>
      </c>
      <c r="K292" s="2">
        <v>49</v>
      </c>
      <c r="L292" s="2" t="s">
        <v>1036</v>
      </c>
      <c r="M292" s="2" t="s">
        <v>40250</v>
      </c>
      <c r="N292" s="4" t="s">
        <v>40251</v>
      </c>
      <c r="O292" s="4" t="s">
        <v>40252</v>
      </c>
      <c r="P292" s="5" t="s">
        <v>60</v>
      </c>
      <c r="Q292" s="5">
        <v>10</v>
      </c>
      <c r="R292" s="5">
        <v>19730310</v>
      </c>
      <c r="S292" s="6">
        <v>38</v>
      </c>
      <c r="T292" s="6">
        <v>202212</v>
      </c>
      <c r="U292" s="6">
        <v>2022</v>
      </c>
      <c r="V292" s="5">
        <v>93935888</v>
      </c>
      <c r="W292" s="5">
        <v>105179246</v>
      </c>
      <c r="X292" s="5">
        <v>9000000</v>
      </c>
      <c r="Y292" s="1"/>
      <c r="Z292" s="1"/>
    </row>
    <row r="293" spans="1:26" ht="16.5" customHeight="1">
      <c r="A293" s="2">
        <v>22208</v>
      </c>
      <c r="B293" s="2">
        <v>1296358</v>
      </c>
      <c r="C293" s="2">
        <v>1298114478</v>
      </c>
      <c r="D293" s="3">
        <v>1311110018456</v>
      </c>
      <c r="E293" s="4" t="s">
        <v>40253</v>
      </c>
      <c r="F293" s="4" t="s">
        <v>104</v>
      </c>
      <c r="G293" s="4" t="s">
        <v>62</v>
      </c>
      <c r="H293" s="4" t="s">
        <v>65</v>
      </c>
      <c r="I293" s="4" t="s">
        <v>39099</v>
      </c>
      <c r="J293" s="4" t="s">
        <v>313</v>
      </c>
      <c r="K293" s="2">
        <v>46</v>
      </c>
      <c r="L293" s="2" t="s">
        <v>40254</v>
      </c>
      <c r="M293" s="2" t="s">
        <v>40255</v>
      </c>
      <c r="N293" s="4" t="s">
        <v>40256</v>
      </c>
      <c r="O293" s="4" t="s">
        <v>40257</v>
      </c>
      <c r="P293" s="5" t="s">
        <v>60</v>
      </c>
      <c r="Q293" s="5">
        <v>10</v>
      </c>
      <c r="R293" s="5">
        <v>19940722</v>
      </c>
      <c r="S293" s="6">
        <v>38</v>
      </c>
      <c r="T293" s="6">
        <v>202304</v>
      </c>
      <c r="U293" s="6">
        <v>2022</v>
      </c>
      <c r="V293" s="5">
        <v>37073891</v>
      </c>
      <c r="W293" s="5">
        <v>39309445</v>
      </c>
      <c r="X293" s="5">
        <v>2500000</v>
      </c>
      <c r="Y293" s="1"/>
      <c r="Z293" s="1"/>
    </row>
    <row r="294" spans="1:26" ht="16.5" customHeight="1">
      <c r="A294" s="2">
        <v>22090</v>
      </c>
      <c r="B294" s="2">
        <v>1562060</v>
      </c>
      <c r="C294" s="2">
        <v>1238141619</v>
      </c>
      <c r="D294" s="3">
        <v>1351110041677</v>
      </c>
      <c r="E294" s="4" t="s">
        <v>40258</v>
      </c>
      <c r="F294" s="4" t="s">
        <v>104</v>
      </c>
      <c r="G294" s="4" t="s">
        <v>62</v>
      </c>
      <c r="H294" s="4" t="s">
        <v>65</v>
      </c>
      <c r="I294" s="4" t="s">
        <v>39227</v>
      </c>
      <c r="J294" s="4" t="s">
        <v>313</v>
      </c>
      <c r="K294" s="2">
        <v>46</v>
      </c>
      <c r="L294" s="2" t="s">
        <v>40259</v>
      </c>
      <c r="M294" s="2" t="s">
        <v>40260</v>
      </c>
      <c r="N294" s="4" t="s">
        <v>40261</v>
      </c>
      <c r="O294" s="4" t="s">
        <v>40262</v>
      </c>
      <c r="P294" s="5" t="s">
        <v>47</v>
      </c>
      <c r="Q294" s="5">
        <v>10</v>
      </c>
      <c r="R294" s="5">
        <v>19950614</v>
      </c>
      <c r="S294" s="6">
        <v>38</v>
      </c>
      <c r="T294" s="6">
        <v>202306</v>
      </c>
      <c r="U294" s="6">
        <v>2022</v>
      </c>
      <c r="V294" s="5">
        <v>2717685</v>
      </c>
      <c r="W294" s="5">
        <v>1643723</v>
      </c>
      <c r="X294" s="5">
        <v>300000</v>
      </c>
      <c r="Y294" s="1"/>
      <c r="Z294" s="1"/>
    </row>
    <row r="295" spans="1:26" ht="16.5" customHeight="1">
      <c r="A295" s="2">
        <v>21577</v>
      </c>
      <c r="B295" s="2">
        <v>6646707</v>
      </c>
      <c r="C295" s="2">
        <v>8278100234</v>
      </c>
      <c r="D295" s="3">
        <v>2301110251436</v>
      </c>
      <c r="E295" s="4" t="s">
        <v>40263</v>
      </c>
      <c r="F295" s="4" t="s">
        <v>104</v>
      </c>
      <c r="G295" s="4" t="s">
        <v>62</v>
      </c>
      <c r="H295" s="4" t="s">
        <v>65</v>
      </c>
      <c r="I295" s="4" t="s">
        <v>38961</v>
      </c>
      <c r="J295" s="4" t="s">
        <v>2407</v>
      </c>
      <c r="K295" s="2">
        <v>39</v>
      </c>
      <c r="L295" s="2" t="s">
        <v>40264</v>
      </c>
      <c r="M295" s="2" t="s">
        <v>40265</v>
      </c>
      <c r="N295" s="4"/>
      <c r="O295" s="4" t="s">
        <v>40266</v>
      </c>
      <c r="P295" s="5" t="s">
        <v>47</v>
      </c>
      <c r="Q295" s="5">
        <v>10</v>
      </c>
      <c r="R295" s="5">
        <v>20151231</v>
      </c>
      <c r="S295" s="6">
        <v>38</v>
      </c>
      <c r="T295" s="6">
        <v>202211</v>
      </c>
      <c r="U295" s="6"/>
      <c r="V295" s="5"/>
      <c r="W295" s="5"/>
      <c r="X295" s="5"/>
      <c r="Y295" s="1"/>
      <c r="Z295" s="1"/>
    </row>
    <row r="296" spans="1:26" ht="16.5" customHeight="1">
      <c r="A296" s="2">
        <v>21564</v>
      </c>
      <c r="B296" s="2">
        <v>2258910</v>
      </c>
      <c r="C296" s="2">
        <v>1318190542</v>
      </c>
      <c r="D296" s="3">
        <v>1201110370677</v>
      </c>
      <c r="E296" s="4" t="s">
        <v>40267</v>
      </c>
      <c r="F296" s="4" t="s">
        <v>104</v>
      </c>
      <c r="G296" s="4" t="s">
        <v>62</v>
      </c>
      <c r="H296" s="4" t="s">
        <v>52</v>
      </c>
      <c r="I296" s="4" t="s">
        <v>39523</v>
      </c>
      <c r="J296" s="4" t="s">
        <v>1033</v>
      </c>
      <c r="K296" s="2">
        <v>38</v>
      </c>
      <c r="L296" s="2" t="s">
        <v>40268</v>
      </c>
      <c r="M296" s="2" t="s">
        <v>40269</v>
      </c>
      <c r="N296" s="4" t="s">
        <v>40270</v>
      </c>
      <c r="O296" s="4" t="s">
        <v>40271</v>
      </c>
      <c r="P296" s="5" t="s">
        <v>60</v>
      </c>
      <c r="Q296" s="5">
        <v>10</v>
      </c>
      <c r="R296" s="5">
        <v>20050401</v>
      </c>
      <c r="S296" s="6">
        <v>38</v>
      </c>
      <c r="T296" s="6">
        <v>202212</v>
      </c>
      <c r="U296" s="6">
        <v>2022</v>
      </c>
      <c r="V296" s="5">
        <v>76001403</v>
      </c>
      <c r="W296" s="5">
        <v>65200472</v>
      </c>
      <c r="X296" s="5">
        <v>29000000</v>
      </c>
      <c r="Y296" s="1"/>
      <c r="Z296" s="1"/>
    </row>
    <row r="297" spans="1:26" ht="16.5" customHeight="1">
      <c r="A297" s="2">
        <v>21134</v>
      </c>
      <c r="B297" s="2">
        <v>8768393</v>
      </c>
      <c r="C297" s="2">
        <v>8148801139</v>
      </c>
      <c r="D297" s="3">
        <v>2001110544431</v>
      </c>
      <c r="E297" s="4" t="s">
        <v>40272</v>
      </c>
      <c r="F297" s="4" t="s">
        <v>104</v>
      </c>
      <c r="G297" s="4" t="s">
        <v>62</v>
      </c>
      <c r="H297" s="4" t="s">
        <v>65</v>
      </c>
      <c r="I297" s="4" t="s">
        <v>40273</v>
      </c>
      <c r="J297" s="4" t="s">
        <v>1980</v>
      </c>
      <c r="K297" s="2">
        <v>32</v>
      </c>
      <c r="L297" s="2" t="s">
        <v>40274</v>
      </c>
      <c r="M297" s="2" t="s">
        <v>40275</v>
      </c>
      <c r="N297" s="4" t="s">
        <v>40276</v>
      </c>
      <c r="O297" s="4" t="s">
        <v>40277</v>
      </c>
      <c r="P297" s="5" t="s">
        <v>60</v>
      </c>
      <c r="Q297" s="5">
        <v>10</v>
      </c>
      <c r="R297" s="5">
        <v>20181023</v>
      </c>
      <c r="S297" s="6">
        <v>38</v>
      </c>
      <c r="T297" s="6">
        <v>202212</v>
      </c>
      <c r="U297" s="6">
        <v>2022</v>
      </c>
      <c r="V297" s="5">
        <v>28216481</v>
      </c>
      <c r="W297" s="5">
        <v>15684416</v>
      </c>
      <c r="X297" s="5">
        <v>3000000</v>
      </c>
      <c r="Y297" s="1"/>
      <c r="Z297" s="1"/>
    </row>
    <row r="298" spans="1:26" ht="16.5" customHeight="1">
      <c r="A298" s="2">
        <v>20900</v>
      </c>
      <c r="B298" s="2">
        <v>3850668</v>
      </c>
      <c r="C298" s="2">
        <v>3128620427</v>
      </c>
      <c r="D298" s="3">
        <v>1615110121544</v>
      </c>
      <c r="E298" s="4" t="s">
        <v>32903</v>
      </c>
      <c r="F298" s="4" t="s">
        <v>104</v>
      </c>
      <c r="G298" s="4" t="s">
        <v>62</v>
      </c>
      <c r="H298" s="4" t="s">
        <v>65</v>
      </c>
      <c r="I298" s="4" t="s">
        <v>38941</v>
      </c>
      <c r="J298" s="4" t="s">
        <v>1944</v>
      </c>
      <c r="K298" s="2">
        <v>26</v>
      </c>
      <c r="L298" s="2" t="s">
        <v>13642</v>
      </c>
      <c r="M298" s="2" t="s">
        <v>40278</v>
      </c>
      <c r="N298" s="4" t="s">
        <v>32880</v>
      </c>
      <c r="O298" s="4" t="s">
        <v>40279</v>
      </c>
      <c r="P298" s="5" t="s">
        <v>60</v>
      </c>
      <c r="Q298" s="5">
        <v>10</v>
      </c>
      <c r="R298" s="5">
        <v>20100915</v>
      </c>
      <c r="S298" s="6">
        <v>38</v>
      </c>
      <c r="T298" s="6">
        <v>202303</v>
      </c>
      <c r="U298" s="6">
        <v>2022</v>
      </c>
      <c r="V298" s="5">
        <v>25789866</v>
      </c>
      <c r="W298" s="5">
        <v>30227848</v>
      </c>
      <c r="X298" s="5">
        <v>300000</v>
      </c>
      <c r="Y298" s="1"/>
      <c r="Z298" s="1"/>
    </row>
    <row r="299" spans="1:26" ht="16.5" customHeight="1">
      <c r="A299" s="2">
        <v>20735</v>
      </c>
      <c r="B299" s="2">
        <v>4206372</v>
      </c>
      <c r="C299" s="2">
        <v>6068643010</v>
      </c>
      <c r="D299" s="3">
        <v>1801110847830</v>
      </c>
      <c r="E299" s="4" t="s">
        <v>40280</v>
      </c>
      <c r="F299" s="4" t="s">
        <v>104</v>
      </c>
      <c r="G299" s="4" t="s">
        <v>62</v>
      </c>
      <c r="H299" s="4" t="s">
        <v>65</v>
      </c>
      <c r="I299" s="4" t="s">
        <v>39468</v>
      </c>
      <c r="J299" s="4" t="s">
        <v>1001</v>
      </c>
      <c r="K299" s="2">
        <v>24</v>
      </c>
      <c r="L299" s="2" t="s">
        <v>40281</v>
      </c>
      <c r="M299" s="2" t="s">
        <v>40282</v>
      </c>
      <c r="N299" s="4" t="s">
        <v>40283</v>
      </c>
      <c r="O299" s="4" t="s">
        <v>40284</v>
      </c>
      <c r="P299" s="5" t="s">
        <v>47</v>
      </c>
      <c r="Q299" s="5">
        <v>10</v>
      </c>
      <c r="R299" s="5">
        <v>20130101</v>
      </c>
      <c r="S299" s="6">
        <v>38</v>
      </c>
      <c r="T299" s="6">
        <v>202304</v>
      </c>
      <c r="U299" s="6">
        <v>2022</v>
      </c>
      <c r="V299" s="5">
        <v>5248751</v>
      </c>
      <c r="W299" s="5">
        <v>10432530</v>
      </c>
      <c r="X299" s="5">
        <v>3450900</v>
      </c>
      <c r="Y299" s="1"/>
      <c r="Z299" s="1"/>
    </row>
    <row r="300" spans="1:26" ht="16.5" customHeight="1">
      <c r="A300" s="2">
        <v>20609</v>
      </c>
      <c r="B300" s="2">
        <v>1110886</v>
      </c>
      <c r="C300" s="2">
        <v>1068155554</v>
      </c>
      <c r="D300" s="3">
        <v>1101111189491</v>
      </c>
      <c r="E300" s="4" t="s">
        <v>40285</v>
      </c>
      <c r="F300" s="4" t="s">
        <v>104</v>
      </c>
      <c r="G300" s="4" t="s">
        <v>62</v>
      </c>
      <c r="H300" s="4" t="s">
        <v>65</v>
      </c>
      <c r="I300" s="4" t="s">
        <v>39950</v>
      </c>
      <c r="J300" s="4" t="s">
        <v>68</v>
      </c>
      <c r="K300" s="2">
        <v>20</v>
      </c>
      <c r="L300" s="2" t="s">
        <v>40286</v>
      </c>
      <c r="M300" s="2" t="s">
        <v>40287</v>
      </c>
      <c r="N300" s="4" t="s">
        <v>40288</v>
      </c>
      <c r="O300" s="4" t="s">
        <v>11959</v>
      </c>
      <c r="P300" s="5" t="s">
        <v>47</v>
      </c>
      <c r="Q300" s="5">
        <v>10</v>
      </c>
      <c r="R300" s="5">
        <v>19950823</v>
      </c>
      <c r="S300" s="6">
        <v>38</v>
      </c>
      <c r="T300" s="6">
        <v>202305</v>
      </c>
      <c r="U300" s="6">
        <v>2022</v>
      </c>
      <c r="V300" s="5">
        <v>6986975</v>
      </c>
      <c r="W300" s="5">
        <v>9015030</v>
      </c>
      <c r="X300" s="5">
        <v>1555000</v>
      </c>
      <c r="Y300" s="1"/>
      <c r="Z300" s="1"/>
    </row>
    <row r="301" spans="1:26" ht="16.5" customHeight="1">
      <c r="A301" s="2">
        <v>20415</v>
      </c>
      <c r="B301" s="2">
        <v>6497358</v>
      </c>
      <c r="C301" s="2">
        <v>4618100164</v>
      </c>
      <c r="D301" s="3">
        <v>1701110570772</v>
      </c>
      <c r="E301" s="4" t="s">
        <v>40289</v>
      </c>
      <c r="F301" s="4" t="s">
        <v>104</v>
      </c>
      <c r="G301" s="4" t="s">
        <v>62</v>
      </c>
      <c r="H301" s="4" t="s">
        <v>65</v>
      </c>
      <c r="I301" s="4" t="s">
        <v>39201</v>
      </c>
      <c r="J301" s="4" t="s">
        <v>593</v>
      </c>
      <c r="K301" s="2">
        <v>14</v>
      </c>
      <c r="L301" s="2" t="s">
        <v>1784</v>
      </c>
      <c r="M301" s="2" t="s">
        <v>1827</v>
      </c>
      <c r="N301" s="4" t="s">
        <v>40290</v>
      </c>
      <c r="O301" s="4" t="s">
        <v>40291</v>
      </c>
      <c r="P301" s="5" t="s">
        <v>60</v>
      </c>
      <c r="Q301" s="5">
        <v>10</v>
      </c>
      <c r="R301" s="5">
        <v>20150701</v>
      </c>
      <c r="S301" s="6">
        <v>38</v>
      </c>
      <c r="T301" s="6">
        <v>202212</v>
      </c>
      <c r="U301" s="6">
        <v>2022</v>
      </c>
      <c r="V301" s="5">
        <v>23671837</v>
      </c>
      <c r="W301" s="5">
        <v>17459013</v>
      </c>
      <c r="X301" s="5">
        <v>160000</v>
      </c>
      <c r="Y301" s="1"/>
      <c r="Z301" s="1"/>
    </row>
    <row r="302" spans="1:26" ht="16.5" customHeight="1">
      <c r="A302" s="2">
        <v>20263</v>
      </c>
      <c r="B302" s="2">
        <v>1631480</v>
      </c>
      <c r="C302" s="2">
        <v>2068165575</v>
      </c>
      <c r="D302" s="3">
        <v>1101112409616</v>
      </c>
      <c r="E302" s="4" t="s">
        <v>40292</v>
      </c>
      <c r="F302" s="4" t="s">
        <v>104</v>
      </c>
      <c r="G302" s="4" t="s">
        <v>62</v>
      </c>
      <c r="H302" s="4" t="s">
        <v>65</v>
      </c>
      <c r="I302" s="4" t="s">
        <v>39737</v>
      </c>
      <c r="J302" s="4" t="s">
        <v>975</v>
      </c>
      <c r="K302" s="2">
        <v>5</v>
      </c>
      <c r="L302" s="2" t="s">
        <v>40293</v>
      </c>
      <c r="M302" s="2" t="s">
        <v>1264</v>
      </c>
      <c r="N302" s="4" t="s">
        <v>40294</v>
      </c>
      <c r="O302" s="4" t="s">
        <v>40295</v>
      </c>
      <c r="P302" s="5" t="s">
        <v>60</v>
      </c>
      <c r="Q302" s="5">
        <v>10</v>
      </c>
      <c r="R302" s="5">
        <v>20020102</v>
      </c>
      <c r="S302" s="6">
        <v>38</v>
      </c>
      <c r="T302" s="6">
        <v>202212</v>
      </c>
      <c r="U302" s="6">
        <v>2022</v>
      </c>
      <c r="V302" s="5">
        <v>11454992</v>
      </c>
      <c r="W302" s="5">
        <v>16502520</v>
      </c>
      <c r="X302" s="5">
        <v>50780</v>
      </c>
      <c r="Y302" s="1"/>
      <c r="Z302" s="1"/>
    </row>
    <row r="303" spans="1:26" ht="16.5" customHeight="1">
      <c r="A303" s="2">
        <v>20201</v>
      </c>
      <c r="B303" s="2">
        <v>1472294</v>
      </c>
      <c r="C303" s="2">
        <v>1058142298</v>
      </c>
      <c r="D303" s="3">
        <v>1101110295059</v>
      </c>
      <c r="E303" s="4" t="s">
        <v>40296</v>
      </c>
      <c r="F303" s="4" t="s">
        <v>104</v>
      </c>
      <c r="G303" s="4" t="s">
        <v>62</v>
      </c>
      <c r="H303" s="4" t="s">
        <v>65</v>
      </c>
      <c r="I303" s="4" t="s">
        <v>39628</v>
      </c>
      <c r="J303" s="4" t="s">
        <v>965</v>
      </c>
      <c r="K303" s="2">
        <v>4</v>
      </c>
      <c r="L303" s="2" t="s">
        <v>40297</v>
      </c>
      <c r="M303" s="2" t="s">
        <v>988</v>
      </c>
      <c r="N303" s="4" t="s">
        <v>40298</v>
      </c>
      <c r="O303" s="4" t="s">
        <v>40299</v>
      </c>
      <c r="P303" s="5" t="s">
        <v>60</v>
      </c>
      <c r="Q303" s="5">
        <v>10</v>
      </c>
      <c r="R303" s="5">
        <v>19810429</v>
      </c>
      <c r="S303" s="6">
        <v>38</v>
      </c>
      <c r="T303" s="6">
        <v>202307</v>
      </c>
      <c r="U303" s="6">
        <v>2022</v>
      </c>
      <c r="V303" s="5">
        <v>62286542</v>
      </c>
      <c r="W303" s="5">
        <v>71354747</v>
      </c>
      <c r="X303" s="5">
        <v>8703475</v>
      </c>
      <c r="Y303" s="1"/>
      <c r="Z303" s="1"/>
    </row>
    <row r="304" spans="1:26" ht="16.5" customHeight="1">
      <c r="A304" s="2">
        <v>24441</v>
      </c>
      <c r="B304" s="2">
        <v>8720100</v>
      </c>
      <c r="C304" s="2">
        <v>5238101156</v>
      </c>
      <c r="D304" s="3">
        <v>1101116865103</v>
      </c>
      <c r="E304" s="4" t="s">
        <v>40300</v>
      </c>
      <c r="F304" s="4" t="s">
        <v>104</v>
      </c>
      <c r="G304" s="4" t="s">
        <v>62</v>
      </c>
      <c r="H304" s="4" t="s">
        <v>65</v>
      </c>
      <c r="I304" s="4" t="s">
        <v>39301</v>
      </c>
      <c r="J304" s="4" t="s">
        <v>363</v>
      </c>
      <c r="K304" s="2">
        <v>63</v>
      </c>
      <c r="L304" s="2" t="s">
        <v>37977</v>
      </c>
      <c r="M304" s="2" t="s">
        <v>40301</v>
      </c>
      <c r="N304" s="4" t="s">
        <v>40302</v>
      </c>
      <c r="O304" s="4" t="s">
        <v>40303</v>
      </c>
      <c r="P304" s="5" t="s">
        <v>70</v>
      </c>
      <c r="Q304" s="5">
        <v>10</v>
      </c>
      <c r="R304" s="5">
        <v>20180907</v>
      </c>
      <c r="S304" s="6">
        <v>39</v>
      </c>
      <c r="T304" s="6">
        <v>202212</v>
      </c>
      <c r="U304" s="6">
        <v>2022</v>
      </c>
      <c r="V304" s="5">
        <v>3975267</v>
      </c>
      <c r="W304" s="5">
        <v>53994966</v>
      </c>
      <c r="X304" s="5">
        <v>3284484</v>
      </c>
      <c r="Y304" s="1"/>
      <c r="Z304" s="1"/>
    </row>
    <row r="305" spans="1:26" ht="16.5" customHeight="1">
      <c r="A305" s="2">
        <v>23521</v>
      </c>
      <c r="B305" s="2">
        <v>2820828</v>
      </c>
      <c r="C305" s="2">
        <v>1198600287</v>
      </c>
      <c r="D305" s="3">
        <v>1101113721738</v>
      </c>
      <c r="E305" s="4" t="s">
        <v>40304</v>
      </c>
      <c r="F305" s="4" t="s">
        <v>104</v>
      </c>
      <c r="G305" s="4" t="s">
        <v>62</v>
      </c>
      <c r="H305" s="4" t="s">
        <v>65</v>
      </c>
      <c r="I305" s="4" t="s">
        <v>39221</v>
      </c>
      <c r="J305" s="4" t="s">
        <v>462</v>
      </c>
      <c r="K305" s="2">
        <v>56</v>
      </c>
      <c r="L305" s="2" t="s">
        <v>40305</v>
      </c>
      <c r="M305" s="2" t="s">
        <v>12698</v>
      </c>
      <c r="N305" s="4" t="s">
        <v>40306</v>
      </c>
      <c r="O305" s="4" t="s">
        <v>40307</v>
      </c>
      <c r="P305" s="5" t="s">
        <v>47</v>
      </c>
      <c r="Q305" s="5">
        <v>10</v>
      </c>
      <c r="R305" s="5">
        <v>20070730</v>
      </c>
      <c r="S305" s="6">
        <v>39</v>
      </c>
      <c r="T305" s="6">
        <v>202212</v>
      </c>
      <c r="U305" s="6">
        <v>2022</v>
      </c>
      <c r="V305" s="5">
        <v>5378565</v>
      </c>
      <c r="W305" s="5">
        <v>8329665</v>
      </c>
      <c r="X305" s="5">
        <v>300000</v>
      </c>
      <c r="Y305" s="1"/>
      <c r="Z305" s="1"/>
    </row>
    <row r="306" spans="1:26" ht="16.5" customHeight="1">
      <c r="A306" s="2">
        <v>23555</v>
      </c>
      <c r="B306" s="2">
        <v>1338797</v>
      </c>
      <c r="C306" s="2">
        <v>1078618241</v>
      </c>
      <c r="D306" s="3">
        <v>1101112532293</v>
      </c>
      <c r="E306" s="4" t="s">
        <v>40308</v>
      </c>
      <c r="F306" s="4" t="s">
        <v>104</v>
      </c>
      <c r="G306" s="4" t="s">
        <v>62</v>
      </c>
      <c r="H306" s="4" t="s">
        <v>65</v>
      </c>
      <c r="I306" s="4" t="s">
        <v>39015</v>
      </c>
      <c r="J306" s="4" t="s">
        <v>462</v>
      </c>
      <c r="K306" s="2">
        <v>56</v>
      </c>
      <c r="L306" s="2" t="s">
        <v>5540</v>
      </c>
      <c r="M306" s="2" t="s">
        <v>40309</v>
      </c>
      <c r="N306" s="4" t="s">
        <v>40310</v>
      </c>
      <c r="O306" s="4" t="s">
        <v>40311</v>
      </c>
      <c r="P306" s="5" t="s">
        <v>60</v>
      </c>
      <c r="Q306" s="5">
        <v>10</v>
      </c>
      <c r="R306" s="5">
        <v>20020524</v>
      </c>
      <c r="S306" s="6">
        <v>39</v>
      </c>
      <c r="T306" s="6">
        <v>202306</v>
      </c>
      <c r="U306" s="6">
        <v>2022</v>
      </c>
      <c r="V306" s="5">
        <v>14643689</v>
      </c>
      <c r="W306" s="5">
        <v>14356389</v>
      </c>
      <c r="X306" s="5">
        <v>1449982</v>
      </c>
      <c r="Y306" s="1"/>
      <c r="Z306" s="1"/>
    </row>
    <row r="307" spans="1:26" ht="16.5" customHeight="1">
      <c r="A307" s="2">
        <v>22601</v>
      </c>
      <c r="B307" s="2">
        <v>4340382</v>
      </c>
      <c r="C307" s="2">
        <v>1418136619</v>
      </c>
      <c r="D307" s="3">
        <v>2849110118496</v>
      </c>
      <c r="E307" s="4" t="s">
        <v>40312</v>
      </c>
      <c r="F307" s="4" t="s">
        <v>104</v>
      </c>
      <c r="G307" s="4" t="s">
        <v>62</v>
      </c>
      <c r="H307" s="4" t="s">
        <v>65</v>
      </c>
      <c r="I307" s="4" t="s">
        <v>38917</v>
      </c>
      <c r="J307" s="4" t="s">
        <v>467</v>
      </c>
      <c r="K307" s="2">
        <v>49</v>
      </c>
      <c r="L307" s="2" t="s">
        <v>40313</v>
      </c>
      <c r="M307" s="2" t="s">
        <v>40314</v>
      </c>
      <c r="N307" s="4" t="s">
        <v>40315</v>
      </c>
      <c r="O307" s="4" t="s">
        <v>40316</v>
      </c>
      <c r="P307" s="5" t="s">
        <v>60</v>
      </c>
      <c r="Q307" s="5">
        <v>10</v>
      </c>
      <c r="R307" s="5">
        <v>20130822</v>
      </c>
      <c r="S307" s="6">
        <v>39</v>
      </c>
      <c r="T307" s="6">
        <v>202212</v>
      </c>
      <c r="U307" s="6">
        <v>2022</v>
      </c>
      <c r="V307" s="5">
        <v>18957413</v>
      </c>
      <c r="W307" s="5">
        <v>17846575</v>
      </c>
      <c r="X307" s="5">
        <v>200000</v>
      </c>
      <c r="Y307" s="1"/>
      <c r="Z307" s="1"/>
    </row>
    <row r="308" spans="1:26" ht="16.5" customHeight="1">
      <c r="A308" s="2">
        <v>22546</v>
      </c>
      <c r="B308" s="2">
        <v>1876533</v>
      </c>
      <c r="C308" s="2">
        <v>1108151144</v>
      </c>
      <c r="D308" s="3">
        <v>1101140119633</v>
      </c>
      <c r="E308" s="4" t="s">
        <v>40317</v>
      </c>
      <c r="F308" s="4" t="s">
        <v>104</v>
      </c>
      <c r="G308" s="4" t="s">
        <v>62</v>
      </c>
      <c r="H308" s="4" t="s">
        <v>65</v>
      </c>
      <c r="I308" s="4" t="s">
        <v>40061</v>
      </c>
      <c r="J308" s="4" t="s">
        <v>171</v>
      </c>
      <c r="K308" s="2">
        <v>48</v>
      </c>
      <c r="L308" s="2" t="s">
        <v>40318</v>
      </c>
      <c r="M308" s="2" t="s">
        <v>18979</v>
      </c>
      <c r="N308" s="4" t="s">
        <v>40319</v>
      </c>
      <c r="O308" s="4" t="s">
        <v>40320</v>
      </c>
      <c r="P308" s="5" t="s">
        <v>60</v>
      </c>
      <c r="Q308" s="5">
        <v>10</v>
      </c>
      <c r="R308" s="5">
        <v>20010423</v>
      </c>
      <c r="S308" s="6">
        <v>39</v>
      </c>
      <c r="T308" s="6">
        <v>202212</v>
      </c>
      <c r="U308" s="6">
        <v>2022</v>
      </c>
      <c r="V308" s="5">
        <v>20295472</v>
      </c>
      <c r="W308" s="5">
        <v>56085697</v>
      </c>
      <c r="X308" s="5">
        <v>500000</v>
      </c>
      <c r="Y308" s="1"/>
      <c r="Z308" s="1"/>
    </row>
    <row r="309" spans="1:26" ht="16.5" customHeight="1">
      <c r="A309" s="2">
        <v>22017</v>
      </c>
      <c r="B309" s="2">
        <v>1421083</v>
      </c>
      <c r="C309" s="2">
        <v>4178109417</v>
      </c>
      <c r="D309" s="3">
        <v>2062110003801</v>
      </c>
      <c r="E309" s="4" t="s">
        <v>32904</v>
      </c>
      <c r="F309" s="4" t="s">
        <v>104</v>
      </c>
      <c r="G309" s="4" t="s">
        <v>62</v>
      </c>
      <c r="H309" s="4" t="s">
        <v>65</v>
      </c>
      <c r="I309" s="4" t="s">
        <v>39020</v>
      </c>
      <c r="J309" s="4" t="s">
        <v>313</v>
      </c>
      <c r="K309" s="2">
        <v>46</v>
      </c>
      <c r="L309" s="2" t="s">
        <v>40321</v>
      </c>
      <c r="M309" s="2" t="s">
        <v>40322</v>
      </c>
      <c r="N309" s="4" t="s">
        <v>40323</v>
      </c>
      <c r="O309" s="4" t="s">
        <v>40324</v>
      </c>
      <c r="P309" s="5" t="s">
        <v>47</v>
      </c>
      <c r="Q309" s="5">
        <v>10</v>
      </c>
      <c r="R309" s="5">
        <v>19940912</v>
      </c>
      <c r="S309" s="6">
        <v>39</v>
      </c>
      <c r="T309" s="6">
        <v>202209</v>
      </c>
      <c r="U309" s="6">
        <v>2022</v>
      </c>
      <c r="V309" s="5">
        <v>7536609</v>
      </c>
      <c r="W309" s="5">
        <v>6502962</v>
      </c>
      <c r="X309" s="5">
        <v>610000</v>
      </c>
      <c r="Y309" s="1"/>
      <c r="Z309" s="1"/>
    </row>
    <row r="310" spans="1:26" ht="16.5" customHeight="1">
      <c r="A310" s="2">
        <v>21517</v>
      </c>
      <c r="B310" s="2">
        <v>1194893</v>
      </c>
      <c r="C310" s="2">
        <v>5148118779</v>
      </c>
      <c r="D310" s="3">
        <v>1701110033481</v>
      </c>
      <c r="E310" s="4" t="s">
        <v>40325</v>
      </c>
      <c r="F310" s="4" t="s">
        <v>104</v>
      </c>
      <c r="G310" s="4" t="s">
        <v>62</v>
      </c>
      <c r="H310" s="4" t="s">
        <v>65</v>
      </c>
      <c r="I310" s="4" t="s">
        <v>40326</v>
      </c>
      <c r="J310" s="4" t="s">
        <v>1033</v>
      </c>
      <c r="K310" s="2">
        <v>38</v>
      </c>
      <c r="L310" s="2" t="s">
        <v>9964</v>
      </c>
      <c r="M310" s="2" t="s">
        <v>40327</v>
      </c>
      <c r="N310" s="4" t="s">
        <v>40328</v>
      </c>
      <c r="O310" s="4" t="s">
        <v>40329</v>
      </c>
      <c r="P310" s="5" t="s">
        <v>60</v>
      </c>
      <c r="Q310" s="5">
        <v>10</v>
      </c>
      <c r="R310" s="5">
        <v>19880315</v>
      </c>
      <c r="S310" s="6">
        <v>39</v>
      </c>
      <c r="T310" s="6">
        <v>202206</v>
      </c>
      <c r="U310" s="6">
        <v>2022</v>
      </c>
      <c r="V310" s="5">
        <v>15871183</v>
      </c>
      <c r="W310" s="5">
        <v>15861830</v>
      </c>
      <c r="X310" s="5">
        <v>421150</v>
      </c>
      <c r="Y310" s="1"/>
      <c r="Z310" s="1"/>
    </row>
    <row r="311" spans="1:26" ht="16.5" customHeight="1">
      <c r="A311" s="2">
        <v>21520</v>
      </c>
      <c r="B311" s="2">
        <v>2465692</v>
      </c>
      <c r="C311" s="2">
        <v>6218164019</v>
      </c>
      <c r="D311" s="3">
        <v>1801110530617</v>
      </c>
      <c r="E311" s="4" t="s">
        <v>33044</v>
      </c>
      <c r="F311" s="4" t="s">
        <v>104</v>
      </c>
      <c r="G311" s="4" t="s">
        <v>62</v>
      </c>
      <c r="H311" s="4" t="s">
        <v>65</v>
      </c>
      <c r="I311" s="4" t="s">
        <v>38926</v>
      </c>
      <c r="J311" s="4" t="s">
        <v>1033</v>
      </c>
      <c r="K311" s="2">
        <v>38</v>
      </c>
      <c r="L311" s="2" t="s">
        <v>999</v>
      </c>
      <c r="M311" s="2" t="s">
        <v>40330</v>
      </c>
      <c r="N311" s="4" t="s">
        <v>40331</v>
      </c>
      <c r="O311" s="4" t="s">
        <v>40332</v>
      </c>
      <c r="P311" s="5" t="s">
        <v>60</v>
      </c>
      <c r="Q311" s="5">
        <v>10</v>
      </c>
      <c r="R311" s="5">
        <v>20050906</v>
      </c>
      <c r="S311" s="6">
        <v>39</v>
      </c>
      <c r="T311" s="6">
        <v>202303</v>
      </c>
      <c r="U311" s="6">
        <v>2022</v>
      </c>
      <c r="V311" s="5">
        <v>24830815</v>
      </c>
      <c r="W311" s="5">
        <v>23343821</v>
      </c>
      <c r="X311" s="5">
        <v>300000</v>
      </c>
      <c r="Y311" s="1"/>
      <c r="Z311" s="1"/>
    </row>
    <row r="312" spans="1:26" ht="16.5" customHeight="1">
      <c r="A312" s="2">
        <v>20742</v>
      </c>
      <c r="B312" s="2">
        <v>1953542</v>
      </c>
      <c r="C312" s="2">
        <v>6228124946</v>
      </c>
      <c r="D312" s="3">
        <v>1846110032958</v>
      </c>
      <c r="E312" s="4" t="s">
        <v>40333</v>
      </c>
      <c r="F312" s="4" t="s">
        <v>104</v>
      </c>
      <c r="G312" s="4" t="s">
        <v>62</v>
      </c>
      <c r="H312" s="4" t="s">
        <v>65</v>
      </c>
      <c r="I312" s="4" t="s">
        <v>39608</v>
      </c>
      <c r="J312" s="4" t="s">
        <v>1001</v>
      </c>
      <c r="K312" s="2">
        <v>24</v>
      </c>
      <c r="L312" s="2" t="s">
        <v>40334</v>
      </c>
      <c r="M312" s="2" t="s">
        <v>3542</v>
      </c>
      <c r="N312" s="4" t="s">
        <v>40335</v>
      </c>
      <c r="O312" s="4" t="s">
        <v>40336</v>
      </c>
      <c r="P312" s="5" t="s">
        <v>60</v>
      </c>
      <c r="Q312" s="5">
        <v>10</v>
      </c>
      <c r="R312" s="5">
        <v>19990601</v>
      </c>
      <c r="S312" s="6">
        <v>39</v>
      </c>
      <c r="T312" s="6">
        <v>202212</v>
      </c>
      <c r="U312" s="6">
        <v>2022</v>
      </c>
      <c r="V312" s="5">
        <v>43055877</v>
      </c>
      <c r="W312" s="5">
        <v>26305084</v>
      </c>
      <c r="X312" s="5">
        <v>6150000</v>
      </c>
      <c r="Y312" s="1"/>
      <c r="Z312" s="1"/>
    </row>
    <row r="313" spans="1:26" ht="16.5" customHeight="1">
      <c r="A313" s="2">
        <v>20754</v>
      </c>
      <c r="B313" s="2">
        <v>1415123</v>
      </c>
      <c r="C313" s="2">
        <v>1348177738</v>
      </c>
      <c r="D313" s="3">
        <v>1350110120837</v>
      </c>
      <c r="E313" s="4" t="s">
        <v>32729</v>
      </c>
      <c r="F313" s="4" t="s">
        <v>104</v>
      </c>
      <c r="G313" s="4" t="s">
        <v>62</v>
      </c>
      <c r="H313" s="4" t="s">
        <v>65</v>
      </c>
      <c r="I313" s="4" t="s">
        <v>40337</v>
      </c>
      <c r="J313" s="4" t="s">
        <v>1001</v>
      </c>
      <c r="K313" s="2">
        <v>24</v>
      </c>
      <c r="L313" s="2" t="s">
        <v>32730</v>
      </c>
      <c r="M313" s="2" t="s">
        <v>40338</v>
      </c>
      <c r="N313" s="4" t="s">
        <v>32887</v>
      </c>
      <c r="O313" s="4" t="s">
        <v>40339</v>
      </c>
      <c r="P313" s="5" t="s">
        <v>47</v>
      </c>
      <c r="Q313" s="5">
        <v>10</v>
      </c>
      <c r="R313" s="5">
        <v>20011228</v>
      </c>
      <c r="S313" s="6">
        <v>39</v>
      </c>
      <c r="T313" s="6">
        <v>202305</v>
      </c>
      <c r="U313" s="6">
        <v>2022</v>
      </c>
      <c r="V313" s="5">
        <v>10696387</v>
      </c>
      <c r="W313" s="5">
        <v>10404998</v>
      </c>
      <c r="X313" s="5">
        <v>525000</v>
      </c>
      <c r="Y313" s="1"/>
      <c r="Z313" s="1"/>
    </row>
    <row r="314" spans="1:26" ht="16.5" customHeight="1">
      <c r="A314" s="2">
        <v>20479</v>
      </c>
      <c r="B314" s="2">
        <v>1449770</v>
      </c>
      <c r="C314" s="2">
        <v>1248139867</v>
      </c>
      <c r="D314" s="3">
        <v>1348110014754</v>
      </c>
      <c r="E314" s="4" t="s">
        <v>40340</v>
      </c>
      <c r="F314" s="4" t="s">
        <v>104</v>
      </c>
      <c r="G314" s="4" t="s">
        <v>62</v>
      </c>
      <c r="H314" s="4" t="s">
        <v>65</v>
      </c>
      <c r="I314" s="4" t="s">
        <v>40341</v>
      </c>
      <c r="J314" s="4" t="s">
        <v>1707</v>
      </c>
      <c r="K314" s="2">
        <v>16</v>
      </c>
      <c r="L314" s="2" t="s">
        <v>40342</v>
      </c>
      <c r="M314" s="2" t="s">
        <v>40343</v>
      </c>
      <c r="N314" s="4" t="s">
        <v>40344</v>
      </c>
      <c r="O314" s="4" t="s">
        <v>40345</v>
      </c>
      <c r="P314" s="5" t="s">
        <v>60</v>
      </c>
      <c r="Q314" s="5">
        <v>10</v>
      </c>
      <c r="R314" s="5">
        <v>19910126</v>
      </c>
      <c r="S314" s="6">
        <v>39</v>
      </c>
      <c r="T314" s="6">
        <v>202212</v>
      </c>
      <c r="U314" s="6">
        <v>2022</v>
      </c>
      <c r="V314" s="5">
        <v>5546634</v>
      </c>
      <c r="W314" s="5">
        <v>29875089</v>
      </c>
      <c r="X314" s="5">
        <v>900000</v>
      </c>
      <c r="Y314" s="1"/>
      <c r="Z314" s="1"/>
    </row>
    <row r="315" spans="1:26" ht="16.5" customHeight="1">
      <c r="A315" s="2">
        <v>20481</v>
      </c>
      <c r="B315" s="2">
        <v>1295643</v>
      </c>
      <c r="C315" s="2">
        <v>1288163433</v>
      </c>
      <c r="D315" s="3">
        <v>1159110057648</v>
      </c>
      <c r="E315" s="4" t="s">
        <v>40346</v>
      </c>
      <c r="F315" s="4" t="s">
        <v>104</v>
      </c>
      <c r="G315" s="4" t="s">
        <v>62</v>
      </c>
      <c r="H315" s="4" t="s">
        <v>65</v>
      </c>
      <c r="I315" s="4" t="s">
        <v>39195</v>
      </c>
      <c r="J315" s="4" t="s">
        <v>1707</v>
      </c>
      <c r="K315" s="2">
        <v>16</v>
      </c>
      <c r="L315" s="2" t="s">
        <v>4540</v>
      </c>
      <c r="M315" s="2" t="s">
        <v>40347</v>
      </c>
      <c r="N315" s="4" t="s">
        <v>40348</v>
      </c>
      <c r="O315" s="4" t="s">
        <v>40349</v>
      </c>
      <c r="P315" s="5" t="s">
        <v>60</v>
      </c>
      <c r="Q315" s="5">
        <v>10</v>
      </c>
      <c r="R315" s="5">
        <v>20010927</v>
      </c>
      <c r="S315" s="6">
        <v>39</v>
      </c>
      <c r="T315" s="6">
        <v>202303</v>
      </c>
      <c r="U315" s="6">
        <v>2022</v>
      </c>
      <c r="V315" s="5">
        <v>13290526</v>
      </c>
      <c r="W315" s="5">
        <v>18292962</v>
      </c>
      <c r="X315" s="5">
        <v>782670</v>
      </c>
      <c r="Y315" s="1"/>
      <c r="Z315" s="1"/>
    </row>
    <row r="316" spans="1:26" ht="16.5" customHeight="1">
      <c r="A316" s="2">
        <v>20128</v>
      </c>
      <c r="B316" s="2">
        <v>6792855</v>
      </c>
      <c r="C316" s="2">
        <v>5498600232</v>
      </c>
      <c r="D316" s="3">
        <v>1512110033664</v>
      </c>
      <c r="E316" s="4" t="s">
        <v>40350</v>
      </c>
      <c r="F316" s="4" t="s">
        <v>104</v>
      </c>
      <c r="G316" s="4" t="s">
        <v>62</v>
      </c>
      <c r="H316" s="4" t="s">
        <v>65</v>
      </c>
      <c r="I316" s="4" t="s">
        <v>40351</v>
      </c>
      <c r="J316" s="4" t="s">
        <v>72</v>
      </c>
      <c r="K316" s="2">
        <v>1</v>
      </c>
      <c r="L316" s="2" t="s">
        <v>8413</v>
      </c>
      <c r="M316" s="2" t="s">
        <v>40352</v>
      </c>
      <c r="N316" s="4" t="s">
        <v>40353</v>
      </c>
      <c r="O316" s="4" t="s">
        <v>40354</v>
      </c>
      <c r="P316" s="5" t="s">
        <v>60</v>
      </c>
      <c r="Q316" s="5">
        <v>10</v>
      </c>
      <c r="R316" s="5">
        <v>20150915</v>
      </c>
      <c r="S316" s="6">
        <v>39</v>
      </c>
      <c r="T316" s="6">
        <v>202303</v>
      </c>
      <c r="U316" s="6">
        <v>2022</v>
      </c>
      <c r="V316" s="5">
        <v>4669058</v>
      </c>
      <c r="W316" s="5">
        <v>14110250</v>
      </c>
      <c r="X316" s="5">
        <v>5448547</v>
      </c>
      <c r="Y316" s="1"/>
      <c r="Z316" s="1"/>
    </row>
    <row r="317" spans="1:26" ht="16.5" customHeight="1">
      <c r="A317" s="2">
        <v>23801</v>
      </c>
      <c r="B317" s="2">
        <v>6057109</v>
      </c>
      <c r="C317" s="2">
        <v>2068704769</v>
      </c>
      <c r="D317" s="3">
        <v>1101115613462</v>
      </c>
      <c r="E317" s="4" t="s">
        <v>40355</v>
      </c>
      <c r="F317" s="4" t="s">
        <v>104</v>
      </c>
      <c r="G317" s="4" t="s">
        <v>62</v>
      </c>
      <c r="H317" s="4" t="s">
        <v>65</v>
      </c>
      <c r="I317" s="4" t="s">
        <v>39283</v>
      </c>
      <c r="J317" s="15" t="s">
        <v>1449</v>
      </c>
      <c r="K317" s="2">
        <v>61</v>
      </c>
      <c r="L317" s="2" t="s">
        <v>27390</v>
      </c>
      <c r="M317" s="2" t="s">
        <v>40356</v>
      </c>
      <c r="N317" s="4" t="s">
        <v>40357</v>
      </c>
      <c r="O317" s="4" t="s">
        <v>40358</v>
      </c>
      <c r="P317" s="5" t="s">
        <v>60</v>
      </c>
      <c r="Q317" s="5">
        <v>10</v>
      </c>
      <c r="R317" s="5">
        <v>20150113</v>
      </c>
      <c r="S317" s="6">
        <v>40</v>
      </c>
      <c r="T317" s="6">
        <v>202108</v>
      </c>
      <c r="U317" s="6">
        <v>2022</v>
      </c>
      <c r="V317" s="5">
        <v>11251546</v>
      </c>
      <c r="W317" s="5">
        <v>5558341</v>
      </c>
      <c r="X317" s="5">
        <v>172230</v>
      </c>
      <c r="Y317" s="1"/>
      <c r="Z317" s="1"/>
    </row>
    <row r="318" spans="1:26" ht="16.5" customHeight="1">
      <c r="A318" s="2">
        <v>23693</v>
      </c>
      <c r="B318" s="2">
        <v>6752667</v>
      </c>
      <c r="C318" s="2">
        <v>8098600449</v>
      </c>
      <c r="D318" s="3">
        <v>1101140184024</v>
      </c>
      <c r="E318" s="4" t="s">
        <v>40359</v>
      </c>
      <c r="F318" s="4" t="s">
        <v>104</v>
      </c>
      <c r="G318" s="4" t="s">
        <v>62</v>
      </c>
      <c r="H318" s="4" t="s">
        <v>65</v>
      </c>
      <c r="I318" s="4" t="s">
        <v>39580</v>
      </c>
      <c r="J318" s="15" t="s">
        <v>581</v>
      </c>
      <c r="K318" s="2">
        <v>60</v>
      </c>
      <c r="L318" s="2" t="s">
        <v>40360</v>
      </c>
      <c r="M318" s="2" t="s">
        <v>40361</v>
      </c>
      <c r="N318" s="4" t="s">
        <v>40362</v>
      </c>
      <c r="O318" s="4" t="s">
        <v>40363</v>
      </c>
      <c r="P318" s="5" t="s">
        <v>47</v>
      </c>
      <c r="Q318" s="5">
        <v>10</v>
      </c>
      <c r="R318" s="5">
        <v>20160825</v>
      </c>
      <c r="S318" s="6">
        <v>40</v>
      </c>
      <c r="T318" s="6">
        <v>202211</v>
      </c>
      <c r="U318" s="6">
        <v>2022</v>
      </c>
      <c r="V318" s="5">
        <v>19284887</v>
      </c>
      <c r="W318" s="5">
        <v>11144572</v>
      </c>
      <c r="X318" s="5">
        <v>3000000</v>
      </c>
      <c r="Y318" s="1"/>
      <c r="Z318" s="1"/>
    </row>
    <row r="319" spans="1:26" ht="16.5" customHeight="1">
      <c r="A319" s="2">
        <v>23663</v>
      </c>
      <c r="B319" s="2">
        <v>6693995</v>
      </c>
      <c r="C319" s="2">
        <v>1098638700</v>
      </c>
      <c r="D319" s="3">
        <v>1101115028702</v>
      </c>
      <c r="E319" s="4" t="s">
        <v>40364</v>
      </c>
      <c r="F319" s="4" t="s">
        <v>104</v>
      </c>
      <c r="G319" s="4" t="s">
        <v>62</v>
      </c>
      <c r="H319" s="4" t="s">
        <v>65</v>
      </c>
      <c r="I319" s="4" t="s">
        <v>40365</v>
      </c>
      <c r="J319" s="15" t="s">
        <v>9501</v>
      </c>
      <c r="K319" s="2">
        <v>57</v>
      </c>
      <c r="L319" s="2" t="s">
        <v>40366</v>
      </c>
      <c r="M319" s="2" t="s">
        <v>40367</v>
      </c>
      <c r="N319" s="4" t="s">
        <v>40368</v>
      </c>
      <c r="O319" s="4" t="s">
        <v>40369</v>
      </c>
      <c r="P319" s="5" t="s">
        <v>47</v>
      </c>
      <c r="Q319" s="5">
        <v>10</v>
      </c>
      <c r="R319" s="5">
        <v>20121221</v>
      </c>
      <c r="S319" s="6">
        <v>40</v>
      </c>
      <c r="T319" s="6">
        <v>202210</v>
      </c>
      <c r="U319" s="6">
        <v>2022</v>
      </c>
      <c r="V319" s="5">
        <v>14110698</v>
      </c>
      <c r="W319" s="5">
        <v>10608904</v>
      </c>
      <c r="X319" s="5">
        <v>2466025</v>
      </c>
      <c r="Y319" s="1"/>
      <c r="Z319" s="1"/>
    </row>
    <row r="320" spans="1:26" ht="16.5" customHeight="1">
      <c r="A320" s="2">
        <v>23576</v>
      </c>
      <c r="B320" s="2">
        <v>1786052</v>
      </c>
      <c r="C320" s="2">
        <v>2118623306</v>
      </c>
      <c r="D320" s="3">
        <v>1101111434218</v>
      </c>
      <c r="E320" s="4" t="s">
        <v>40370</v>
      </c>
      <c r="F320" s="4" t="s">
        <v>104</v>
      </c>
      <c r="G320" s="4" t="s">
        <v>62</v>
      </c>
      <c r="H320" s="4" t="s">
        <v>65</v>
      </c>
      <c r="I320" s="4" t="s">
        <v>40371</v>
      </c>
      <c r="J320" s="15" t="s">
        <v>462</v>
      </c>
      <c r="K320" s="2">
        <v>56</v>
      </c>
      <c r="L320" s="2" t="s">
        <v>40372</v>
      </c>
      <c r="M320" s="2" t="s">
        <v>40373</v>
      </c>
      <c r="N320" s="4" t="s">
        <v>40374</v>
      </c>
      <c r="O320" s="4" t="s">
        <v>40375</v>
      </c>
      <c r="P320" s="5" t="s">
        <v>70</v>
      </c>
      <c r="Q320" s="5">
        <v>10</v>
      </c>
      <c r="R320" s="5">
        <v>19970630</v>
      </c>
      <c r="S320" s="6">
        <v>40</v>
      </c>
      <c r="T320" s="6">
        <v>202306</v>
      </c>
      <c r="U320" s="6">
        <v>2022</v>
      </c>
      <c r="V320" s="5">
        <v>28138645</v>
      </c>
      <c r="W320" s="5">
        <v>14157279</v>
      </c>
      <c r="X320" s="5">
        <v>10816967</v>
      </c>
      <c r="Y320" s="1"/>
      <c r="Z320" s="1"/>
    </row>
    <row r="321" spans="1:26" ht="16.5" customHeight="1">
      <c r="A321" s="2">
        <v>23267</v>
      </c>
      <c r="B321" s="2">
        <v>7527479</v>
      </c>
      <c r="C321" s="2">
        <v>3388700492</v>
      </c>
      <c r="D321" s="3">
        <v>1101116099306</v>
      </c>
      <c r="E321" s="4" t="s">
        <v>40376</v>
      </c>
      <c r="F321" s="4" t="s">
        <v>104</v>
      </c>
      <c r="G321" s="4" t="s">
        <v>62</v>
      </c>
      <c r="H321" s="4" t="s">
        <v>65</v>
      </c>
      <c r="I321" s="4" t="s">
        <v>40377</v>
      </c>
      <c r="J321" s="15" t="s">
        <v>1180</v>
      </c>
      <c r="K321" s="2">
        <v>53</v>
      </c>
      <c r="L321" s="2" t="s">
        <v>40378</v>
      </c>
      <c r="M321" s="2" t="s">
        <v>11781</v>
      </c>
      <c r="N321" s="4" t="s">
        <v>40379</v>
      </c>
      <c r="O321" s="4" t="s">
        <v>40380</v>
      </c>
      <c r="P321" s="5" t="s">
        <v>60</v>
      </c>
      <c r="Q321" s="5">
        <v>10</v>
      </c>
      <c r="R321" s="5">
        <v>20160729</v>
      </c>
      <c r="S321" s="6">
        <v>40</v>
      </c>
      <c r="T321" s="6">
        <v>202212</v>
      </c>
      <c r="U321" s="6">
        <v>2022</v>
      </c>
      <c r="V321" s="5">
        <v>93543273</v>
      </c>
      <c r="W321" s="5">
        <v>13455215</v>
      </c>
      <c r="X321" s="5">
        <v>900000</v>
      </c>
      <c r="Y321" s="1"/>
      <c r="Z321" s="1"/>
    </row>
    <row r="322" spans="1:26" ht="16.5" customHeight="1">
      <c r="A322" s="2">
        <v>23284</v>
      </c>
      <c r="B322" s="2">
        <v>1829166</v>
      </c>
      <c r="C322" s="2">
        <v>1208132654</v>
      </c>
      <c r="D322" s="3">
        <v>1101110718887</v>
      </c>
      <c r="E322" s="4" t="s">
        <v>40381</v>
      </c>
      <c r="F322" s="4" t="s">
        <v>104</v>
      </c>
      <c r="G322" s="4" t="s">
        <v>62</v>
      </c>
      <c r="H322" s="4" t="s">
        <v>65</v>
      </c>
      <c r="I322" s="4" t="s">
        <v>40377</v>
      </c>
      <c r="J322" s="15" t="s">
        <v>1180</v>
      </c>
      <c r="K322" s="2">
        <v>53</v>
      </c>
      <c r="L322" s="2" t="s">
        <v>40382</v>
      </c>
      <c r="M322" s="2" t="s">
        <v>11750</v>
      </c>
      <c r="N322" s="4" t="s">
        <v>40383</v>
      </c>
      <c r="O322" s="4" t="s">
        <v>40384</v>
      </c>
      <c r="P322" s="5" t="s">
        <v>60</v>
      </c>
      <c r="Q322" s="5">
        <v>10</v>
      </c>
      <c r="R322" s="5">
        <v>19901001</v>
      </c>
      <c r="S322" s="6">
        <v>40</v>
      </c>
      <c r="T322" s="6">
        <v>202212</v>
      </c>
      <c r="U322" s="6"/>
      <c r="V322" s="5"/>
      <c r="W322" s="5"/>
      <c r="X322" s="5"/>
      <c r="Y322" s="1"/>
      <c r="Z322" s="1"/>
    </row>
    <row r="323" spans="1:26" ht="16.5" customHeight="1">
      <c r="A323" s="2">
        <v>22453</v>
      </c>
      <c r="B323" s="2">
        <v>8261066</v>
      </c>
      <c r="C323" s="2">
        <v>3018400145</v>
      </c>
      <c r="D323" s="3">
        <v>1341810001120</v>
      </c>
      <c r="E323" s="4" t="s">
        <v>40385</v>
      </c>
      <c r="F323" s="4" t="s">
        <v>104</v>
      </c>
      <c r="G323" s="4" t="s">
        <v>62</v>
      </c>
      <c r="H323" s="4" t="s">
        <v>45</v>
      </c>
      <c r="I323" s="4" t="s">
        <v>40386</v>
      </c>
      <c r="J323" s="15" t="s">
        <v>171</v>
      </c>
      <c r="K323" s="2">
        <v>48</v>
      </c>
      <c r="L323" s="2" t="s">
        <v>5642</v>
      </c>
      <c r="M323" s="2" t="s">
        <v>40387</v>
      </c>
      <c r="N323" s="4" t="s">
        <v>40388</v>
      </c>
      <c r="O323" s="4" t="s">
        <v>2543</v>
      </c>
      <c r="P323" s="5" t="s">
        <v>1130</v>
      </c>
      <c r="Q323" s="5">
        <v>10</v>
      </c>
      <c r="R323" s="5">
        <v>19990609</v>
      </c>
      <c r="S323" s="6">
        <v>40</v>
      </c>
      <c r="T323" s="6">
        <v>202306</v>
      </c>
      <c r="U323" s="6">
        <v>2022</v>
      </c>
      <c r="V323" s="5">
        <v>9456043</v>
      </c>
      <c r="W323" s="5">
        <v>109889896</v>
      </c>
      <c r="X323" s="5">
        <v>3237</v>
      </c>
      <c r="Y323" s="1"/>
      <c r="Z323" s="1"/>
    </row>
    <row r="324" spans="1:26" ht="16.5" customHeight="1">
      <c r="A324" s="2">
        <v>22489</v>
      </c>
      <c r="B324" s="2">
        <v>3991919</v>
      </c>
      <c r="C324" s="2">
        <v>1348675735</v>
      </c>
      <c r="D324" s="3">
        <v>1314110256555</v>
      </c>
      <c r="E324" s="4" t="s">
        <v>40389</v>
      </c>
      <c r="F324" s="4" t="s">
        <v>104</v>
      </c>
      <c r="G324" s="4" t="s">
        <v>62</v>
      </c>
      <c r="H324" s="4" t="s">
        <v>65</v>
      </c>
      <c r="I324" s="4" t="s">
        <v>39151</v>
      </c>
      <c r="J324" s="15" t="s">
        <v>171</v>
      </c>
      <c r="K324" s="2">
        <v>48</v>
      </c>
      <c r="L324" s="2" t="s">
        <v>1735</v>
      </c>
      <c r="M324" s="2" t="s">
        <v>40390</v>
      </c>
      <c r="N324" s="4" t="s">
        <v>40391</v>
      </c>
      <c r="O324" s="4" t="s">
        <v>40392</v>
      </c>
      <c r="P324" s="5" t="s">
        <v>60</v>
      </c>
      <c r="Q324" s="5">
        <v>10</v>
      </c>
      <c r="R324" s="5">
        <v>20110407</v>
      </c>
      <c r="S324" s="6">
        <v>40</v>
      </c>
      <c r="T324" s="6">
        <v>202304</v>
      </c>
      <c r="U324" s="6">
        <v>2022</v>
      </c>
      <c r="V324" s="5">
        <v>41951970</v>
      </c>
      <c r="W324" s="5">
        <v>30522887</v>
      </c>
      <c r="X324" s="5">
        <v>950000</v>
      </c>
      <c r="Y324" s="1"/>
      <c r="Z324" s="1"/>
    </row>
    <row r="325" spans="1:26" ht="16.5" customHeight="1">
      <c r="A325" s="2">
        <v>22178</v>
      </c>
      <c r="B325" s="2">
        <v>1360033</v>
      </c>
      <c r="C325" s="2">
        <v>5028119116</v>
      </c>
      <c r="D325" s="3">
        <v>1701110021949</v>
      </c>
      <c r="E325" s="4" t="s">
        <v>40393</v>
      </c>
      <c r="F325" s="4" t="s">
        <v>104</v>
      </c>
      <c r="G325" s="4" t="s">
        <v>62</v>
      </c>
      <c r="H325" s="4" t="s">
        <v>65</v>
      </c>
      <c r="I325" s="4" t="s">
        <v>39680</v>
      </c>
      <c r="J325" s="15" t="s">
        <v>313</v>
      </c>
      <c r="K325" s="2">
        <v>46</v>
      </c>
      <c r="L325" s="2" t="s">
        <v>40394</v>
      </c>
      <c r="M325" s="2" t="s">
        <v>8851</v>
      </c>
      <c r="N325" s="4" t="s">
        <v>40395</v>
      </c>
      <c r="O325" s="4" t="s">
        <v>40396</v>
      </c>
      <c r="P325" s="5" t="s">
        <v>60</v>
      </c>
      <c r="Q325" s="5">
        <v>10</v>
      </c>
      <c r="R325" s="5">
        <v>19860127</v>
      </c>
      <c r="S325" s="6">
        <v>40</v>
      </c>
      <c r="T325" s="6">
        <v>202212</v>
      </c>
      <c r="U325" s="6">
        <v>2022</v>
      </c>
      <c r="V325" s="5">
        <v>35724680</v>
      </c>
      <c r="W325" s="5">
        <v>19627428</v>
      </c>
      <c r="X325" s="5">
        <v>455000</v>
      </c>
      <c r="Y325" s="1"/>
      <c r="Z325" s="1"/>
    </row>
    <row r="326" spans="1:26" ht="16.5" customHeight="1">
      <c r="A326" s="2">
        <v>21972</v>
      </c>
      <c r="B326" s="2">
        <v>1800876</v>
      </c>
      <c r="C326" s="2">
        <v>1138123351</v>
      </c>
      <c r="D326" s="3">
        <v>1101110803167</v>
      </c>
      <c r="E326" s="4" t="s">
        <v>40397</v>
      </c>
      <c r="F326" s="4" t="s">
        <v>104</v>
      </c>
      <c r="G326" s="4" t="s">
        <v>62</v>
      </c>
      <c r="H326" s="4" t="s">
        <v>65</v>
      </c>
      <c r="I326" s="4" t="s">
        <v>40398</v>
      </c>
      <c r="J326" s="15" t="s">
        <v>457</v>
      </c>
      <c r="K326" s="2">
        <v>45</v>
      </c>
      <c r="L326" s="2" t="s">
        <v>8023</v>
      </c>
      <c r="M326" s="2" t="s">
        <v>5934</v>
      </c>
      <c r="N326" s="4" t="s">
        <v>40399</v>
      </c>
      <c r="O326" s="4" t="s">
        <v>40400</v>
      </c>
      <c r="P326" s="5" t="s">
        <v>60</v>
      </c>
      <c r="Q326" s="5">
        <v>10</v>
      </c>
      <c r="R326" s="5">
        <v>19910909</v>
      </c>
      <c r="S326" s="6">
        <v>40</v>
      </c>
      <c r="T326" s="6">
        <v>202212</v>
      </c>
      <c r="U326" s="6">
        <v>2022</v>
      </c>
      <c r="V326" s="5">
        <v>13422150</v>
      </c>
      <c r="W326" s="5">
        <v>12516678</v>
      </c>
      <c r="X326" s="5">
        <v>351370</v>
      </c>
      <c r="Y326" s="1"/>
      <c r="Z326" s="1"/>
    </row>
    <row r="327" spans="1:26" ht="16.5" customHeight="1">
      <c r="A327" s="2">
        <v>21751</v>
      </c>
      <c r="B327" s="2">
        <v>2249951</v>
      </c>
      <c r="C327" s="2">
        <v>6158141670</v>
      </c>
      <c r="D327" s="3">
        <v>1955110077185</v>
      </c>
      <c r="E327" s="4" t="s">
        <v>40401</v>
      </c>
      <c r="F327" s="4" t="s">
        <v>104</v>
      </c>
      <c r="G327" s="4" t="s">
        <v>62</v>
      </c>
      <c r="H327" s="4" t="s">
        <v>65</v>
      </c>
      <c r="I327" s="4" t="s">
        <v>38961</v>
      </c>
      <c r="J327" s="15" t="s">
        <v>2407</v>
      </c>
      <c r="K327" s="2">
        <v>39</v>
      </c>
      <c r="L327" s="2" t="s">
        <v>40402</v>
      </c>
      <c r="M327" s="2" t="s">
        <v>40403</v>
      </c>
      <c r="N327" s="4" t="s">
        <v>40404</v>
      </c>
      <c r="O327" s="4" t="s">
        <v>40405</v>
      </c>
      <c r="P327" s="5" t="s">
        <v>60</v>
      </c>
      <c r="Q327" s="5">
        <v>10</v>
      </c>
      <c r="R327" s="5">
        <v>20050203</v>
      </c>
      <c r="S327" s="6">
        <v>40</v>
      </c>
      <c r="T327" s="6">
        <v>202212</v>
      </c>
      <c r="U327" s="6">
        <v>2022</v>
      </c>
      <c r="V327" s="5">
        <v>21946733</v>
      </c>
      <c r="W327" s="5">
        <v>36860912</v>
      </c>
      <c r="X327" s="5">
        <v>247160</v>
      </c>
      <c r="Y327" s="1"/>
      <c r="Z327" s="1"/>
    </row>
    <row r="328" spans="1:26" ht="16.5" customHeight="1">
      <c r="A328" s="2">
        <v>21774</v>
      </c>
      <c r="B328" s="2">
        <v>1530686</v>
      </c>
      <c r="C328" s="2">
        <v>6038118652</v>
      </c>
      <c r="D328" s="3">
        <v>1801110122183</v>
      </c>
      <c r="E328" s="4" t="s">
        <v>40406</v>
      </c>
      <c r="F328" s="4" t="s">
        <v>104</v>
      </c>
      <c r="G328" s="4" t="s">
        <v>62</v>
      </c>
      <c r="H328" s="4" t="s">
        <v>65</v>
      </c>
      <c r="I328" s="4" t="s">
        <v>38961</v>
      </c>
      <c r="J328" s="15" t="s">
        <v>2407</v>
      </c>
      <c r="K328" s="2">
        <v>39</v>
      </c>
      <c r="L328" s="2" t="s">
        <v>40407</v>
      </c>
      <c r="M328" s="2" t="s">
        <v>40408</v>
      </c>
      <c r="N328" s="4" t="s">
        <v>40409</v>
      </c>
      <c r="O328" s="4" t="s">
        <v>40410</v>
      </c>
      <c r="P328" s="5" t="s">
        <v>60</v>
      </c>
      <c r="Q328" s="5">
        <v>10</v>
      </c>
      <c r="R328" s="5">
        <v>19920116</v>
      </c>
      <c r="S328" s="6">
        <v>40</v>
      </c>
      <c r="T328" s="6">
        <v>202212</v>
      </c>
      <c r="U328" s="6">
        <v>2022</v>
      </c>
      <c r="V328" s="5">
        <v>10192630</v>
      </c>
      <c r="W328" s="5">
        <v>20523287</v>
      </c>
      <c r="X328" s="5">
        <v>5400000</v>
      </c>
      <c r="Y328" s="1"/>
      <c r="Z328" s="1"/>
    </row>
    <row r="329" spans="1:26" ht="16.5" customHeight="1">
      <c r="A329" s="2">
        <v>21488</v>
      </c>
      <c r="B329" s="2">
        <v>1550149</v>
      </c>
      <c r="C329" s="2">
        <v>6178131412</v>
      </c>
      <c r="D329" s="3">
        <v>1801110315069</v>
      </c>
      <c r="E329" s="4" t="s">
        <v>32909</v>
      </c>
      <c r="F329" s="4" t="s">
        <v>104</v>
      </c>
      <c r="G329" s="4" t="s">
        <v>62</v>
      </c>
      <c r="H329" s="4" t="s">
        <v>65</v>
      </c>
      <c r="I329" s="4" t="s">
        <v>38905</v>
      </c>
      <c r="J329" s="15" t="s">
        <v>1033</v>
      </c>
      <c r="K329" s="2">
        <v>38</v>
      </c>
      <c r="L329" s="2" t="s">
        <v>32910</v>
      </c>
      <c r="M329" s="2" t="s">
        <v>40411</v>
      </c>
      <c r="N329" s="4" t="s">
        <v>40412</v>
      </c>
      <c r="O329" s="4" t="s">
        <v>40413</v>
      </c>
      <c r="P329" s="5" t="s">
        <v>60</v>
      </c>
      <c r="Q329" s="5">
        <v>10</v>
      </c>
      <c r="R329" s="5">
        <v>20001205</v>
      </c>
      <c r="S329" s="6">
        <v>40</v>
      </c>
      <c r="T329" s="6">
        <v>202212</v>
      </c>
      <c r="U329" s="6">
        <v>2022</v>
      </c>
      <c r="V329" s="5">
        <v>38766415</v>
      </c>
      <c r="W329" s="5">
        <v>22131314</v>
      </c>
      <c r="X329" s="5">
        <v>900000</v>
      </c>
      <c r="Y329" s="1"/>
      <c r="Z329" s="1"/>
    </row>
    <row r="330" spans="1:26" ht="16.5" customHeight="1">
      <c r="A330" s="2">
        <v>21548</v>
      </c>
      <c r="B330" s="2">
        <v>1908759</v>
      </c>
      <c r="C330" s="2">
        <v>1348106650</v>
      </c>
      <c r="D330" s="3">
        <v>1301110011675</v>
      </c>
      <c r="E330" s="4" t="s">
        <v>40414</v>
      </c>
      <c r="F330" s="4" t="s">
        <v>104</v>
      </c>
      <c r="G330" s="4" t="s">
        <v>62</v>
      </c>
      <c r="H330" s="4" t="s">
        <v>65</v>
      </c>
      <c r="I330" s="4" t="s">
        <v>38905</v>
      </c>
      <c r="J330" s="4" t="s">
        <v>1033</v>
      </c>
      <c r="K330" s="2">
        <v>38</v>
      </c>
      <c r="L330" s="2" t="s">
        <v>29880</v>
      </c>
      <c r="M330" s="2" t="s">
        <v>2987</v>
      </c>
      <c r="N330" s="4" t="s">
        <v>40415</v>
      </c>
      <c r="O330" s="4" t="s">
        <v>40416</v>
      </c>
      <c r="P330" s="5" t="s">
        <v>60</v>
      </c>
      <c r="Q330" s="5">
        <v>10</v>
      </c>
      <c r="R330" s="5">
        <v>19841215</v>
      </c>
      <c r="S330" s="6">
        <v>40</v>
      </c>
      <c r="T330" s="6">
        <v>202212</v>
      </c>
      <c r="U330" s="6">
        <v>2022</v>
      </c>
      <c r="V330" s="5">
        <v>25701591</v>
      </c>
      <c r="W330" s="5">
        <v>53887280</v>
      </c>
      <c r="X330" s="5">
        <v>600000</v>
      </c>
      <c r="Y330" s="1"/>
      <c r="Z330" s="1"/>
    </row>
    <row r="331" spans="1:26" ht="16.5" customHeight="1">
      <c r="A331" s="2">
        <v>21217</v>
      </c>
      <c r="B331" s="2">
        <v>1436535</v>
      </c>
      <c r="C331" s="2">
        <v>6068140018</v>
      </c>
      <c r="D331" s="3">
        <v>1801110081529</v>
      </c>
      <c r="E331" s="4" t="s">
        <v>40417</v>
      </c>
      <c r="F331" s="4" t="s">
        <v>104</v>
      </c>
      <c r="G331" s="4" t="s">
        <v>62</v>
      </c>
      <c r="H331" s="4" t="s">
        <v>65</v>
      </c>
      <c r="I331" s="4" t="s">
        <v>40418</v>
      </c>
      <c r="J331" s="4" t="s">
        <v>1011</v>
      </c>
      <c r="K331" s="2">
        <v>35</v>
      </c>
      <c r="L331" s="2" t="s">
        <v>40419</v>
      </c>
      <c r="M331" s="2" t="s">
        <v>40420</v>
      </c>
      <c r="N331" s="4" t="s">
        <v>40421</v>
      </c>
      <c r="O331" s="4" t="s">
        <v>40422</v>
      </c>
      <c r="P331" s="5" t="s">
        <v>60</v>
      </c>
      <c r="Q331" s="5">
        <v>10</v>
      </c>
      <c r="R331" s="5">
        <v>19880725</v>
      </c>
      <c r="S331" s="6">
        <v>40</v>
      </c>
      <c r="T331" s="6">
        <v>202212</v>
      </c>
      <c r="U331" s="6">
        <v>2022</v>
      </c>
      <c r="V331" s="5">
        <v>28808608</v>
      </c>
      <c r="W331" s="5">
        <v>25305464</v>
      </c>
      <c r="X331" s="5">
        <v>1500000</v>
      </c>
      <c r="Y331" s="1"/>
      <c r="Z331" s="1"/>
    </row>
    <row r="332" spans="1:26" ht="16.5" customHeight="1">
      <c r="A332" s="2">
        <v>21220</v>
      </c>
      <c r="B332" s="2">
        <v>1133346</v>
      </c>
      <c r="C332" s="2">
        <v>2148676952</v>
      </c>
      <c r="D332" s="3">
        <v>1101112175316</v>
      </c>
      <c r="E332" s="4" t="s">
        <v>40423</v>
      </c>
      <c r="F332" s="4" t="s">
        <v>104</v>
      </c>
      <c r="G332" s="4" t="s">
        <v>62</v>
      </c>
      <c r="H332" s="4" t="s">
        <v>65</v>
      </c>
      <c r="I332" s="4" t="s">
        <v>40424</v>
      </c>
      <c r="J332" s="4" t="s">
        <v>1011</v>
      </c>
      <c r="K332" s="2">
        <v>35</v>
      </c>
      <c r="L332" s="2" t="s">
        <v>40425</v>
      </c>
      <c r="M332" s="2" t="s">
        <v>40426</v>
      </c>
      <c r="N332" s="4" t="s">
        <v>40427</v>
      </c>
      <c r="O332" s="4" t="s">
        <v>40428</v>
      </c>
      <c r="P332" s="5" t="s">
        <v>60</v>
      </c>
      <c r="Q332" s="5">
        <v>10</v>
      </c>
      <c r="R332" s="5">
        <v>20010220</v>
      </c>
      <c r="S332" s="6">
        <v>40</v>
      </c>
      <c r="T332" s="6">
        <v>202212</v>
      </c>
      <c r="U332" s="6"/>
      <c r="V332" s="5"/>
      <c r="W332" s="5"/>
      <c r="X332" s="5"/>
      <c r="Y332" s="1"/>
      <c r="Z332" s="1"/>
    </row>
    <row r="333" spans="1:26" ht="16.5" customHeight="1">
      <c r="A333" s="2">
        <v>21223</v>
      </c>
      <c r="B333" s="2">
        <v>1900696</v>
      </c>
      <c r="C333" s="2">
        <v>1398130553</v>
      </c>
      <c r="D333" s="3">
        <v>1101110507305</v>
      </c>
      <c r="E333" s="4" t="s">
        <v>40429</v>
      </c>
      <c r="F333" s="4" t="s">
        <v>104</v>
      </c>
      <c r="G333" s="4" t="s">
        <v>62</v>
      </c>
      <c r="H333" s="4" t="s">
        <v>65</v>
      </c>
      <c r="I333" s="4" t="s">
        <v>39933</v>
      </c>
      <c r="J333" s="4" t="s">
        <v>1011</v>
      </c>
      <c r="K333" s="2">
        <v>35</v>
      </c>
      <c r="L333" s="2" t="s">
        <v>32812</v>
      </c>
      <c r="M333" s="2" t="s">
        <v>40430</v>
      </c>
      <c r="N333" s="4" t="s">
        <v>40431</v>
      </c>
      <c r="O333" s="4" t="s">
        <v>40432</v>
      </c>
      <c r="P333" s="5" t="s">
        <v>60</v>
      </c>
      <c r="Q333" s="5">
        <v>10</v>
      </c>
      <c r="R333" s="5">
        <v>19861006</v>
      </c>
      <c r="S333" s="6">
        <v>40</v>
      </c>
      <c r="T333" s="6">
        <v>202212</v>
      </c>
      <c r="U333" s="6">
        <v>2022</v>
      </c>
      <c r="V333" s="5">
        <v>21950036</v>
      </c>
      <c r="W333" s="5">
        <v>22615794</v>
      </c>
      <c r="X333" s="5">
        <v>318705</v>
      </c>
      <c r="Y333" s="1"/>
      <c r="Z333" s="1"/>
    </row>
    <row r="334" spans="1:26" ht="16.5" customHeight="1">
      <c r="A334" s="2">
        <v>21157</v>
      </c>
      <c r="B334" s="2">
        <v>3722471</v>
      </c>
      <c r="C334" s="2">
        <v>1248693319</v>
      </c>
      <c r="D334" s="3">
        <v>1348110193459</v>
      </c>
      <c r="E334" s="4" t="s">
        <v>40433</v>
      </c>
      <c r="F334" s="4" t="s">
        <v>104</v>
      </c>
      <c r="G334" s="4" t="s">
        <v>62</v>
      </c>
      <c r="H334" s="4" t="s">
        <v>65</v>
      </c>
      <c r="I334" s="4" t="s">
        <v>40434</v>
      </c>
      <c r="J334" s="4" t="s">
        <v>2830</v>
      </c>
      <c r="K334" s="2">
        <v>34</v>
      </c>
      <c r="L334" s="2" t="s">
        <v>40435</v>
      </c>
      <c r="M334" s="2" t="s">
        <v>40436</v>
      </c>
      <c r="N334" s="4" t="s">
        <v>40437</v>
      </c>
      <c r="O334" s="4" t="s">
        <v>40438</v>
      </c>
      <c r="P334" s="5" t="s">
        <v>60</v>
      </c>
      <c r="Q334" s="5">
        <v>10</v>
      </c>
      <c r="R334" s="5">
        <v>20100427</v>
      </c>
      <c r="S334" s="6">
        <v>40</v>
      </c>
      <c r="T334" s="6">
        <v>202303</v>
      </c>
      <c r="U334" s="6">
        <v>2022</v>
      </c>
      <c r="V334" s="5">
        <v>12058227</v>
      </c>
      <c r="W334" s="5">
        <v>11931795</v>
      </c>
      <c r="X334" s="5">
        <v>300000</v>
      </c>
      <c r="Y334" s="1"/>
      <c r="Z334" s="1"/>
    </row>
    <row r="335" spans="1:26" ht="16.5" customHeight="1">
      <c r="A335" s="2">
        <v>21143</v>
      </c>
      <c r="B335" s="2">
        <v>9335404</v>
      </c>
      <c r="C335" s="2">
        <v>5378101738</v>
      </c>
      <c r="D335" s="3">
        <v>2341110113583</v>
      </c>
      <c r="E335" s="4" t="s">
        <v>40439</v>
      </c>
      <c r="F335" s="4" t="s">
        <v>104</v>
      </c>
      <c r="G335" s="4" t="s">
        <v>62</v>
      </c>
      <c r="H335" s="4" t="s">
        <v>52</v>
      </c>
      <c r="I335" s="4" t="s">
        <v>40440</v>
      </c>
      <c r="J335" s="4" t="s">
        <v>5004</v>
      </c>
      <c r="K335" s="2">
        <v>33</v>
      </c>
      <c r="L335" s="2" t="s">
        <v>40441</v>
      </c>
      <c r="M335" s="2" t="s">
        <v>40442</v>
      </c>
      <c r="N335" s="4" t="s">
        <v>40443</v>
      </c>
      <c r="O335" s="4" t="s">
        <v>40444</v>
      </c>
      <c r="P335" s="5" t="s">
        <v>60</v>
      </c>
      <c r="Q335" s="5">
        <v>10</v>
      </c>
      <c r="R335" s="5">
        <v>20200401</v>
      </c>
      <c r="S335" s="6">
        <v>40</v>
      </c>
      <c r="T335" s="6">
        <v>202306</v>
      </c>
      <c r="U335" s="6">
        <v>2022</v>
      </c>
      <c r="V335" s="5">
        <v>27840228</v>
      </c>
      <c r="W335" s="5">
        <v>14004090</v>
      </c>
      <c r="X335" s="5">
        <v>439250</v>
      </c>
      <c r="Y335" s="1"/>
      <c r="Z335" s="1"/>
    </row>
    <row r="336" spans="1:26" ht="16.5" customHeight="1">
      <c r="A336" s="2">
        <v>21059</v>
      </c>
      <c r="B336" s="2">
        <v>2602905</v>
      </c>
      <c r="C336" s="2">
        <v>1198185807</v>
      </c>
      <c r="D336" s="3">
        <v>1101113354886</v>
      </c>
      <c r="E336" s="4" t="s">
        <v>40445</v>
      </c>
      <c r="F336" s="4" t="s">
        <v>104</v>
      </c>
      <c r="G336" s="4" t="s">
        <v>62</v>
      </c>
      <c r="H336" s="4" t="s">
        <v>65</v>
      </c>
      <c r="I336" s="4" t="s">
        <v>40446</v>
      </c>
      <c r="J336" s="4" t="s">
        <v>1010</v>
      </c>
      <c r="K336" s="2">
        <v>30</v>
      </c>
      <c r="L336" s="2" t="s">
        <v>40447</v>
      </c>
      <c r="M336" s="2" t="s">
        <v>40448</v>
      </c>
      <c r="N336" s="4" t="s">
        <v>40449</v>
      </c>
      <c r="O336" s="4" t="s">
        <v>40450</v>
      </c>
      <c r="P336" s="5" t="s">
        <v>60</v>
      </c>
      <c r="Q336" s="5">
        <v>10</v>
      </c>
      <c r="R336" s="5">
        <v>20051206</v>
      </c>
      <c r="S336" s="6">
        <v>40</v>
      </c>
      <c r="T336" s="6">
        <v>202212</v>
      </c>
      <c r="U336" s="6">
        <v>2022</v>
      </c>
      <c r="V336" s="5">
        <v>10390058</v>
      </c>
      <c r="W336" s="5">
        <v>15002266</v>
      </c>
      <c r="X336" s="5">
        <v>817300</v>
      </c>
      <c r="Y336" s="1"/>
      <c r="Z336" s="1"/>
    </row>
    <row r="337" spans="1:26" ht="16.5" customHeight="1">
      <c r="A337" s="2">
        <v>21057</v>
      </c>
      <c r="B337" s="2">
        <v>3606294</v>
      </c>
      <c r="C337" s="2">
        <v>5048182027</v>
      </c>
      <c r="D337" s="3">
        <v>1701110379918</v>
      </c>
      <c r="E337" s="4" t="s">
        <v>40451</v>
      </c>
      <c r="F337" s="4" t="s">
        <v>104</v>
      </c>
      <c r="G337" s="4" t="s">
        <v>62</v>
      </c>
      <c r="H337" s="4" t="s">
        <v>65</v>
      </c>
      <c r="I337" s="4" t="s">
        <v>40452</v>
      </c>
      <c r="J337" s="4" t="s">
        <v>1010</v>
      </c>
      <c r="K337" s="2">
        <v>30</v>
      </c>
      <c r="L337" s="2" t="s">
        <v>40453</v>
      </c>
      <c r="M337" s="2" t="s">
        <v>40454</v>
      </c>
      <c r="N337" s="4">
        <v>15441834</v>
      </c>
      <c r="O337" s="4" t="s">
        <v>40455</v>
      </c>
      <c r="P337" s="5" t="s">
        <v>60</v>
      </c>
      <c r="Q337" s="5">
        <v>10</v>
      </c>
      <c r="R337" s="5">
        <v>20090611</v>
      </c>
      <c r="S337" s="6">
        <v>40</v>
      </c>
      <c r="T337" s="6">
        <v>202212</v>
      </c>
      <c r="U337" s="6">
        <v>2022</v>
      </c>
      <c r="V337" s="5">
        <v>4301103</v>
      </c>
      <c r="W337" s="5">
        <v>15571998</v>
      </c>
      <c r="X337" s="5">
        <v>900000</v>
      </c>
      <c r="Y337" s="1"/>
      <c r="Z337" s="1"/>
    </row>
    <row r="338" spans="1:26" ht="16.5" customHeight="1">
      <c r="A338" s="2">
        <v>20785</v>
      </c>
      <c r="B338" s="2">
        <v>3841357</v>
      </c>
      <c r="C338" s="2">
        <v>4108642588</v>
      </c>
      <c r="D338" s="3">
        <v>2001110303829</v>
      </c>
      <c r="E338" s="4" t="s">
        <v>40456</v>
      </c>
      <c r="F338" s="4" t="s">
        <v>104</v>
      </c>
      <c r="G338" s="4" t="s">
        <v>62</v>
      </c>
      <c r="H338" s="4" t="s">
        <v>65</v>
      </c>
      <c r="I338" s="4" t="s">
        <v>39608</v>
      </c>
      <c r="J338" s="4" t="s">
        <v>1001</v>
      </c>
      <c r="K338" s="2">
        <v>24</v>
      </c>
      <c r="L338" s="2" t="s">
        <v>40457</v>
      </c>
      <c r="M338" s="2" t="s">
        <v>40458</v>
      </c>
      <c r="N338" s="4" t="s">
        <v>40459</v>
      </c>
      <c r="O338" s="4" t="s">
        <v>40460</v>
      </c>
      <c r="P338" s="5" t="s">
        <v>60</v>
      </c>
      <c r="Q338" s="5">
        <v>10</v>
      </c>
      <c r="R338" s="5">
        <v>20100902</v>
      </c>
      <c r="S338" s="6">
        <v>40</v>
      </c>
      <c r="T338" s="6">
        <v>202212</v>
      </c>
      <c r="U338" s="6">
        <v>2022</v>
      </c>
      <c r="V338" s="5">
        <v>11472016</v>
      </c>
      <c r="W338" s="5">
        <v>13649305</v>
      </c>
      <c r="X338" s="5">
        <v>450000</v>
      </c>
      <c r="Y338" s="1"/>
      <c r="Z338" s="1"/>
    </row>
    <row r="339" spans="1:26" ht="16.5" customHeight="1">
      <c r="A339" s="2">
        <v>20350</v>
      </c>
      <c r="B339" s="2">
        <v>3605290</v>
      </c>
      <c r="C339" s="2">
        <v>6108198300</v>
      </c>
      <c r="D339" s="3">
        <v>2301110155274</v>
      </c>
      <c r="E339" s="4" t="s">
        <v>40461</v>
      </c>
      <c r="F339" s="4" t="s">
        <v>104</v>
      </c>
      <c r="G339" s="4" t="s">
        <v>62</v>
      </c>
      <c r="H339" s="4" t="s">
        <v>52</v>
      </c>
      <c r="I339" s="4" t="s">
        <v>40462</v>
      </c>
      <c r="J339" s="4" t="s">
        <v>1463</v>
      </c>
      <c r="K339" s="2">
        <v>11</v>
      </c>
      <c r="L339" s="2" t="s">
        <v>40463</v>
      </c>
      <c r="M339" s="2" t="s">
        <v>40464</v>
      </c>
      <c r="N339" s="4" t="s">
        <v>40465</v>
      </c>
      <c r="O339" s="4" t="s">
        <v>1603</v>
      </c>
      <c r="P339" s="5" t="s">
        <v>60</v>
      </c>
      <c r="Q339" s="5">
        <v>10</v>
      </c>
      <c r="R339" s="5">
        <v>20090609</v>
      </c>
      <c r="S339" s="6">
        <v>40</v>
      </c>
      <c r="T339" s="6">
        <v>202212</v>
      </c>
      <c r="U339" s="6">
        <v>2022</v>
      </c>
      <c r="V339" s="5">
        <v>12018875</v>
      </c>
      <c r="W339" s="5">
        <v>22054055</v>
      </c>
      <c r="X339" s="5">
        <v>20266660</v>
      </c>
      <c r="Y339" s="1"/>
      <c r="Z339" s="1"/>
    </row>
    <row r="340" spans="1:26" ht="16.5" customHeight="1">
      <c r="A340" s="2">
        <v>20261</v>
      </c>
      <c r="B340" s="2">
        <v>1279641</v>
      </c>
      <c r="C340" s="2">
        <v>2078146703</v>
      </c>
      <c r="D340" s="3">
        <v>1101111284663</v>
      </c>
      <c r="E340" s="4" t="s">
        <v>40466</v>
      </c>
      <c r="F340" s="4" t="s">
        <v>104</v>
      </c>
      <c r="G340" s="4" t="s">
        <v>62</v>
      </c>
      <c r="H340" s="4" t="s">
        <v>65</v>
      </c>
      <c r="I340" s="4" t="s">
        <v>39238</v>
      </c>
      <c r="J340" s="4" t="s">
        <v>975</v>
      </c>
      <c r="K340" s="2">
        <v>5</v>
      </c>
      <c r="L340" s="2" t="s">
        <v>40467</v>
      </c>
      <c r="M340" s="2" t="s">
        <v>40468</v>
      </c>
      <c r="N340" s="4" t="s">
        <v>40469</v>
      </c>
      <c r="O340" s="4" t="s">
        <v>40470</v>
      </c>
      <c r="P340" s="5" t="s">
        <v>60</v>
      </c>
      <c r="Q340" s="5">
        <v>10</v>
      </c>
      <c r="R340" s="5">
        <v>19960620</v>
      </c>
      <c r="S340" s="6">
        <v>40</v>
      </c>
      <c r="T340" s="6">
        <v>202212</v>
      </c>
      <c r="U340" s="6">
        <v>2022</v>
      </c>
      <c r="V340" s="5">
        <v>44108674</v>
      </c>
      <c r="W340" s="5">
        <v>41016227</v>
      </c>
      <c r="X340" s="5">
        <v>150000</v>
      </c>
      <c r="Y340" s="1"/>
      <c r="Z340" s="1"/>
    </row>
    <row r="341" spans="1:26" ht="16.5" customHeight="1">
      <c r="A341" s="2">
        <v>20091</v>
      </c>
      <c r="B341" s="2">
        <v>2234256</v>
      </c>
      <c r="C341" s="2">
        <v>6158140365</v>
      </c>
      <c r="D341" s="3">
        <v>1955110075262</v>
      </c>
      <c r="E341" s="4" t="s">
        <v>40471</v>
      </c>
      <c r="F341" s="4" t="s">
        <v>104</v>
      </c>
      <c r="G341" s="4" t="s">
        <v>62</v>
      </c>
      <c r="H341" s="4" t="s">
        <v>65</v>
      </c>
      <c r="I341" s="4" t="s">
        <v>40472</v>
      </c>
      <c r="J341" s="4" t="s">
        <v>72</v>
      </c>
      <c r="K341" s="2">
        <v>1</v>
      </c>
      <c r="L341" s="2" t="s">
        <v>40473</v>
      </c>
      <c r="M341" s="2" t="s">
        <v>40474</v>
      </c>
      <c r="N341" s="4" t="s">
        <v>40475</v>
      </c>
      <c r="O341" s="4" t="s">
        <v>40476</v>
      </c>
      <c r="P341" s="5" t="s">
        <v>60</v>
      </c>
      <c r="Q341" s="5">
        <v>10</v>
      </c>
      <c r="R341" s="5">
        <v>20041118</v>
      </c>
      <c r="S341" s="6">
        <v>40</v>
      </c>
      <c r="T341" s="6">
        <v>202212</v>
      </c>
      <c r="U341" s="6">
        <v>2022</v>
      </c>
      <c r="V341" s="5">
        <v>40675985</v>
      </c>
      <c r="W341" s="5">
        <v>15804855</v>
      </c>
      <c r="X341" s="5">
        <v>100000</v>
      </c>
      <c r="Y341" s="1"/>
      <c r="Z341" s="1"/>
    </row>
    <row r="342" spans="1:26" ht="16.5" customHeight="1">
      <c r="A342" s="2">
        <v>24365</v>
      </c>
      <c r="B342" s="2">
        <v>9343641</v>
      </c>
      <c r="C342" s="2">
        <v>6508701751</v>
      </c>
      <c r="D342" s="3">
        <v>1101117476248</v>
      </c>
      <c r="E342" s="4" t="s">
        <v>40477</v>
      </c>
      <c r="F342" s="4" t="s">
        <v>104</v>
      </c>
      <c r="G342" s="4" t="s">
        <v>62</v>
      </c>
      <c r="H342" s="4" t="s">
        <v>65</v>
      </c>
      <c r="I342" s="4" t="s">
        <v>40061</v>
      </c>
      <c r="J342" s="4" t="s">
        <v>363</v>
      </c>
      <c r="K342" s="2">
        <v>63</v>
      </c>
      <c r="L342" s="2" t="s">
        <v>1830</v>
      </c>
      <c r="M342" s="2" t="s">
        <v>15169</v>
      </c>
      <c r="N342" s="4" t="s">
        <v>40478</v>
      </c>
      <c r="O342" s="4" t="s">
        <v>40479</v>
      </c>
      <c r="P342" s="5" t="s">
        <v>60</v>
      </c>
      <c r="Q342" s="5">
        <v>10</v>
      </c>
      <c r="R342" s="5">
        <v>20200504</v>
      </c>
      <c r="S342" s="6">
        <v>41</v>
      </c>
      <c r="T342" s="6">
        <v>202212</v>
      </c>
      <c r="U342" s="6">
        <v>2022</v>
      </c>
      <c r="V342" s="5">
        <v>5319947</v>
      </c>
      <c r="W342" s="5">
        <v>100844108</v>
      </c>
      <c r="X342" s="5">
        <v>200000</v>
      </c>
      <c r="Y342" s="1"/>
      <c r="Z342" s="1"/>
    </row>
    <row r="343" spans="1:26" ht="16.5" customHeight="1">
      <c r="A343" s="2">
        <v>24301</v>
      </c>
      <c r="B343" s="2">
        <v>5873092</v>
      </c>
      <c r="C343" s="2">
        <v>3178137670</v>
      </c>
      <c r="D343" s="3">
        <v>1501110178877</v>
      </c>
      <c r="E343" s="4" t="s">
        <v>40480</v>
      </c>
      <c r="F343" s="4" t="s">
        <v>104</v>
      </c>
      <c r="G343" s="4" t="s">
        <v>62</v>
      </c>
      <c r="H343" s="4" t="s">
        <v>65</v>
      </c>
      <c r="I343" s="4" t="s">
        <v>40066</v>
      </c>
      <c r="J343" s="4" t="s">
        <v>363</v>
      </c>
      <c r="K343" s="2">
        <v>63</v>
      </c>
      <c r="L343" s="2" t="s">
        <v>40481</v>
      </c>
      <c r="M343" s="2" t="s">
        <v>40482</v>
      </c>
      <c r="N343" s="4" t="s">
        <v>40483</v>
      </c>
      <c r="O343" s="4" t="s">
        <v>40484</v>
      </c>
      <c r="P343" s="5" t="s">
        <v>47</v>
      </c>
      <c r="Q343" s="5">
        <v>10</v>
      </c>
      <c r="R343" s="5">
        <v>20130906</v>
      </c>
      <c r="S343" s="6">
        <v>41</v>
      </c>
      <c r="T343" s="6">
        <v>202304</v>
      </c>
      <c r="U343" s="6">
        <v>2022</v>
      </c>
      <c r="V343" s="5">
        <v>3337617</v>
      </c>
      <c r="W343" s="5">
        <v>1603545</v>
      </c>
      <c r="X343" s="5">
        <v>480000</v>
      </c>
      <c r="Y343" s="1"/>
      <c r="Z343" s="1"/>
    </row>
    <row r="344" spans="1:26" ht="16.5" customHeight="1">
      <c r="A344" s="2">
        <v>24534</v>
      </c>
      <c r="B344" s="2">
        <v>5851665</v>
      </c>
      <c r="C344" s="2">
        <v>4028605559</v>
      </c>
      <c r="D344" s="3">
        <v>2101110094145</v>
      </c>
      <c r="E344" s="4" t="s">
        <v>40485</v>
      </c>
      <c r="F344" s="4" t="s">
        <v>104</v>
      </c>
      <c r="G344" s="4" t="s">
        <v>62</v>
      </c>
      <c r="H344" s="4" t="s">
        <v>65</v>
      </c>
      <c r="I344" s="4" t="s">
        <v>40066</v>
      </c>
      <c r="J344" s="4" t="s">
        <v>363</v>
      </c>
      <c r="K344" s="2">
        <v>63</v>
      </c>
      <c r="L344" s="2" t="s">
        <v>40486</v>
      </c>
      <c r="M344" s="2" t="s">
        <v>40487</v>
      </c>
      <c r="N344" s="4" t="s">
        <v>40488</v>
      </c>
      <c r="O344" s="4" t="s">
        <v>40489</v>
      </c>
      <c r="P344" s="5" t="s">
        <v>47</v>
      </c>
      <c r="Q344" s="5">
        <v>10</v>
      </c>
      <c r="R344" s="5">
        <v>20131129</v>
      </c>
      <c r="S344" s="6">
        <v>41</v>
      </c>
      <c r="T344" s="6">
        <v>202304</v>
      </c>
      <c r="U344" s="6">
        <v>2022</v>
      </c>
      <c r="V344" s="5">
        <v>4534380</v>
      </c>
      <c r="W344" s="5">
        <v>2292568</v>
      </c>
      <c r="X344" s="5">
        <v>875000</v>
      </c>
      <c r="Y344" s="1"/>
      <c r="Z344" s="1"/>
    </row>
    <row r="345" spans="1:26" ht="16.5" customHeight="1">
      <c r="A345" s="2">
        <v>23716</v>
      </c>
      <c r="B345" s="2">
        <v>4216430</v>
      </c>
      <c r="C345" s="2">
        <v>1198669724</v>
      </c>
      <c r="D345" s="3">
        <v>1101115104031</v>
      </c>
      <c r="E345" s="4" t="s">
        <v>40490</v>
      </c>
      <c r="F345" s="4" t="s">
        <v>104</v>
      </c>
      <c r="G345" s="4" t="s">
        <v>62</v>
      </c>
      <c r="H345" s="4" t="s">
        <v>65</v>
      </c>
      <c r="I345" s="4" t="s">
        <v>39289</v>
      </c>
      <c r="J345" s="4" t="s">
        <v>581</v>
      </c>
      <c r="K345" s="2">
        <v>60</v>
      </c>
      <c r="L345" s="2" t="s">
        <v>2891</v>
      </c>
      <c r="M345" s="2" t="s">
        <v>40491</v>
      </c>
      <c r="N345" s="4" t="s">
        <v>40492</v>
      </c>
      <c r="O345" s="4" t="s">
        <v>40493</v>
      </c>
      <c r="P345" s="5" t="s">
        <v>47</v>
      </c>
      <c r="Q345" s="5">
        <v>10</v>
      </c>
      <c r="R345" s="5">
        <v>20130403</v>
      </c>
      <c r="S345" s="6">
        <v>41</v>
      </c>
      <c r="T345" s="6">
        <v>202211</v>
      </c>
      <c r="U345" s="6"/>
      <c r="V345" s="5"/>
      <c r="W345" s="5"/>
      <c r="X345" s="5"/>
      <c r="Y345" s="1"/>
      <c r="Z345" s="1"/>
    </row>
    <row r="346" spans="1:26" ht="16.5" customHeight="1">
      <c r="A346" s="2">
        <v>23260</v>
      </c>
      <c r="B346" s="2">
        <v>2253839</v>
      </c>
      <c r="C346" s="2">
        <v>5058141053</v>
      </c>
      <c r="D346" s="3">
        <v>1712110037943</v>
      </c>
      <c r="E346" s="4" t="s">
        <v>40494</v>
      </c>
      <c r="F346" s="4" t="s">
        <v>104</v>
      </c>
      <c r="G346" s="4" t="s">
        <v>62</v>
      </c>
      <c r="H346" s="4" t="s">
        <v>65</v>
      </c>
      <c r="I346" s="4" t="s">
        <v>39148</v>
      </c>
      <c r="J346" s="4" t="s">
        <v>1180</v>
      </c>
      <c r="K346" s="2">
        <v>53</v>
      </c>
      <c r="L346" s="2" t="s">
        <v>40495</v>
      </c>
      <c r="M346" s="2" t="s">
        <v>40496</v>
      </c>
      <c r="N346" s="4" t="s">
        <v>40497</v>
      </c>
      <c r="O346" s="4" t="s">
        <v>40498</v>
      </c>
      <c r="P346" s="5" t="s">
        <v>60</v>
      </c>
      <c r="Q346" s="5">
        <v>10</v>
      </c>
      <c r="R346" s="5">
        <v>20050304</v>
      </c>
      <c r="S346" s="6">
        <v>41</v>
      </c>
      <c r="T346" s="6">
        <v>202212</v>
      </c>
      <c r="U346" s="6">
        <v>2022</v>
      </c>
      <c r="V346" s="5">
        <v>28263817</v>
      </c>
      <c r="W346" s="5">
        <v>16122145</v>
      </c>
      <c r="X346" s="5">
        <v>50000</v>
      </c>
      <c r="Y346" s="1"/>
      <c r="Z346" s="1"/>
    </row>
    <row r="347" spans="1:26" ht="16.5" customHeight="1">
      <c r="A347" s="2">
        <v>22133</v>
      </c>
      <c r="B347" s="2">
        <v>1917984</v>
      </c>
      <c r="C347" s="2">
        <v>6078162771</v>
      </c>
      <c r="D347" s="3">
        <v>1801110434603</v>
      </c>
      <c r="E347" s="4" t="s">
        <v>40499</v>
      </c>
      <c r="F347" s="4" t="s">
        <v>104</v>
      </c>
      <c r="G347" s="4" t="s">
        <v>62</v>
      </c>
      <c r="H347" s="4" t="s">
        <v>52</v>
      </c>
      <c r="I347" s="4" t="s">
        <v>39665</v>
      </c>
      <c r="J347" s="4" t="s">
        <v>313</v>
      </c>
      <c r="K347" s="2">
        <v>46</v>
      </c>
      <c r="L347" s="2" t="s">
        <v>1393</v>
      </c>
      <c r="M347" s="2" t="s">
        <v>8639</v>
      </c>
      <c r="N347" s="4" t="s">
        <v>40500</v>
      </c>
      <c r="O347" s="4" t="s">
        <v>40501</v>
      </c>
      <c r="P347" s="5" t="s">
        <v>60</v>
      </c>
      <c r="Q347" s="5">
        <v>10</v>
      </c>
      <c r="R347" s="5">
        <v>20030102</v>
      </c>
      <c r="S347" s="6">
        <v>41</v>
      </c>
      <c r="T347" s="6">
        <v>202303</v>
      </c>
      <c r="U347" s="6">
        <v>2022</v>
      </c>
      <c r="V347" s="5">
        <v>153117626</v>
      </c>
      <c r="W347" s="5">
        <v>34455484</v>
      </c>
      <c r="X347" s="5">
        <v>375000</v>
      </c>
      <c r="Y347" s="1"/>
      <c r="Z347" s="1"/>
    </row>
    <row r="348" spans="1:26" ht="16.5" customHeight="1">
      <c r="A348" s="2">
        <v>22216</v>
      </c>
      <c r="B348" s="2">
        <v>1684895</v>
      </c>
      <c r="C348" s="2">
        <v>3038100984</v>
      </c>
      <c r="D348" s="3">
        <v>1545110000177</v>
      </c>
      <c r="E348" s="4" t="s">
        <v>40502</v>
      </c>
      <c r="F348" s="4" t="s">
        <v>104</v>
      </c>
      <c r="G348" s="4" t="s">
        <v>62</v>
      </c>
      <c r="H348" s="4" t="s">
        <v>65</v>
      </c>
      <c r="I348" s="4" t="s">
        <v>39680</v>
      </c>
      <c r="J348" s="4" t="s">
        <v>313</v>
      </c>
      <c r="K348" s="2">
        <v>46</v>
      </c>
      <c r="L348" s="2" t="s">
        <v>6648</v>
      </c>
      <c r="M348" s="2" t="s">
        <v>8373</v>
      </c>
      <c r="N348" s="4" t="s">
        <v>40503</v>
      </c>
      <c r="O348" s="4" t="s">
        <v>40504</v>
      </c>
      <c r="P348" s="5" t="s">
        <v>47</v>
      </c>
      <c r="Q348" s="5">
        <v>10</v>
      </c>
      <c r="R348" s="5">
        <v>19780420</v>
      </c>
      <c r="S348" s="6">
        <v>41</v>
      </c>
      <c r="T348" s="6">
        <v>202212</v>
      </c>
      <c r="U348" s="6">
        <v>2022</v>
      </c>
      <c r="V348" s="5">
        <v>26689431</v>
      </c>
      <c r="W348" s="5">
        <v>11886924</v>
      </c>
      <c r="X348" s="5">
        <v>1952500</v>
      </c>
      <c r="Y348" s="1"/>
      <c r="Z348" s="1"/>
    </row>
    <row r="349" spans="1:26" ht="16.5" customHeight="1">
      <c r="A349" s="2">
        <v>21962</v>
      </c>
      <c r="B349" s="2">
        <v>1470930</v>
      </c>
      <c r="C349" s="2">
        <v>3128134493</v>
      </c>
      <c r="D349" s="3">
        <v>1615110021588</v>
      </c>
      <c r="E349" s="4" t="s">
        <v>15876</v>
      </c>
      <c r="F349" s="4" t="s">
        <v>104</v>
      </c>
      <c r="G349" s="4" t="s">
        <v>62</v>
      </c>
      <c r="H349" s="4" t="s">
        <v>65</v>
      </c>
      <c r="I349" s="4" t="s">
        <v>40505</v>
      </c>
      <c r="J349" s="4" t="s">
        <v>457</v>
      </c>
      <c r="K349" s="2">
        <v>45</v>
      </c>
      <c r="L349" s="2" t="s">
        <v>33042</v>
      </c>
      <c r="M349" s="2" t="s">
        <v>40506</v>
      </c>
      <c r="N349" s="4" t="s">
        <v>40507</v>
      </c>
      <c r="O349" s="4" t="s">
        <v>40508</v>
      </c>
      <c r="P349" s="5" t="s">
        <v>60</v>
      </c>
      <c r="Q349" s="5">
        <v>10</v>
      </c>
      <c r="R349" s="5">
        <v>19961122</v>
      </c>
      <c r="S349" s="6">
        <v>41</v>
      </c>
      <c r="T349" s="6">
        <v>202306</v>
      </c>
      <c r="U349" s="6">
        <v>2022</v>
      </c>
      <c r="V349" s="5">
        <v>16014919</v>
      </c>
      <c r="W349" s="5">
        <v>27902061</v>
      </c>
      <c r="X349" s="5">
        <v>1250000</v>
      </c>
      <c r="Y349" s="1"/>
      <c r="Z349" s="1"/>
    </row>
    <row r="350" spans="1:26" ht="16.5" customHeight="1">
      <c r="A350" s="2">
        <v>21768</v>
      </c>
      <c r="B350" s="2">
        <v>9058264</v>
      </c>
      <c r="C350" s="2">
        <v>7928701467</v>
      </c>
      <c r="D350" s="3">
        <v>1101117196523</v>
      </c>
      <c r="E350" s="4" t="s">
        <v>40509</v>
      </c>
      <c r="F350" s="4" t="s">
        <v>104</v>
      </c>
      <c r="G350" s="4" t="s">
        <v>62</v>
      </c>
      <c r="H350" s="4" t="s">
        <v>52</v>
      </c>
      <c r="I350" s="4" t="s">
        <v>38961</v>
      </c>
      <c r="J350" s="4" t="s">
        <v>2407</v>
      </c>
      <c r="K350" s="2">
        <v>39</v>
      </c>
      <c r="L350" s="2" t="s">
        <v>3049</v>
      </c>
      <c r="M350" s="2" t="s">
        <v>40510</v>
      </c>
      <c r="N350" s="4" t="s">
        <v>40511</v>
      </c>
      <c r="O350" s="4" t="s">
        <v>40512</v>
      </c>
      <c r="P350" s="5" t="s">
        <v>70</v>
      </c>
      <c r="Q350" s="5">
        <v>10</v>
      </c>
      <c r="R350" s="5">
        <v>20190807</v>
      </c>
      <c r="S350" s="6">
        <v>41</v>
      </c>
      <c r="T350" s="6">
        <v>202306</v>
      </c>
      <c r="U350" s="6">
        <v>2022</v>
      </c>
      <c r="V350" s="5">
        <v>40790647</v>
      </c>
      <c r="W350" s="5">
        <v>58586715</v>
      </c>
      <c r="X350" s="5">
        <v>3072675</v>
      </c>
      <c r="Y350" s="1"/>
      <c r="Z350" s="1"/>
    </row>
    <row r="351" spans="1:26" ht="16.5" customHeight="1">
      <c r="A351" s="2">
        <v>21535</v>
      </c>
      <c r="B351" s="2">
        <v>6549782</v>
      </c>
      <c r="C351" s="2">
        <v>2158800309</v>
      </c>
      <c r="D351" s="3">
        <v>1201110790552</v>
      </c>
      <c r="E351" s="4" t="s">
        <v>40513</v>
      </c>
      <c r="F351" s="4" t="s">
        <v>104</v>
      </c>
      <c r="G351" s="4" t="s">
        <v>62</v>
      </c>
      <c r="H351" s="4" t="s">
        <v>65</v>
      </c>
      <c r="I351" s="4" t="s">
        <v>40514</v>
      </c>
      <c r="J351" s="4" t="s">
        <v>1033</v>
      </c>
      <c r="K351" s="2">
        <v>38</v>
      </c>
      <c r="L351" s="2" t="s">
        <v>8445</v>
      </c>
      <c r="M351" s="2" t="s">
        <v>40515</v>
      </c>
      <c r="N351" s="4" t="s">
        <v>20333</v>
      </c>
      <c r="O351" s="4" t="s">
        <v>40516</v>
      </c>
      <c r="P351" s="5" t="s">
        <v>47</v>
      </c>
      <c r="Q351" s="5">
        <v>10</v>
      </c>
      <c r="R351" s="5">
        <v>20151210</v>
      </c>
      <c r="S351" s="6">
        <v>41</v>
      </c>
      <c r="T351" s="6">
        <v>202304</v>
      </c>
      <c r="U351" s="6">
        <v>2022</v>
      </c>
      <c r="V351" s="5">
        <v>4213089</v>
      </c>
      <c r="W351" s="5">
        <v>1158403</v>
      </c>
      <c r="X351" s="5">
        <v>50000</v>
      </c>
      <c r="Y351" s="1"/>
      <c r="Z351" s="1"/>
    </row>
    <row r="352" spans="1:26" ht="16.5" customHeight="1">
      <c r="A352" s="2">
        <v>21555</v>
      </c>
      <c r="B352" s="2">
        <v>1690253</v>
      </c>
      <c r="C352" s="2">
        <v>6208119578</v>
      </c>
      <c r="D352" s="3">
        <v>2301110058626</v>
      </c>
      <c r="E352" s="4" t="s">
        <v>40517</v>
      </c>
      <c r="F352" s="4" t="s">
        <v>104</v>
      </c>
      <c r="G352" s="4" t="s">
        <v>62</v>
      </c>
      <c r="H352" s="4" t="s">
        <v>65</v>
      </c>
      <c r="I352" s="4" t="s">
        <v>40326</v>
      </c>
      <c r="J352" s="4" t="s">
        <v>1033</v>
      </c>
      <c r="K352" s="2">
        <v>38</v>
      </c>
      <c r="L352" s="2" t="s">
        <v>33882</v>
      </c>
      <c r="M352" s="2" t="s">
        <v>40518</v>
      </c>
      <c r="N352" s="4" t="s">
        <v>40519</v>
      </c>
      <c r="O352" s="4" t="s">
        <v>40520</v>
      </c>
      <c r="P352" s="5" t="s">
        <v>60</v>
      </c>
      <c r="Q352" s="5">
        <v>10</v>
      </c>
      <c r="R352" s="5">
        <v>19990710</v>
      </c>
      <c r="S352" s="6">
        <v>41</v>
      </c>
      <c r="T352" s="6">
        <v>202212</v>
      </c>
      <c r="U352" s="6">
        <v>2022</v>
      </c>
      <c r="V352" s="5">
        <v>26978873</v>
      </c>
      <c r="W352" s="5">
        <v>68620164</v>
      </c>
      <c r="X352" s="5">
        <v>1000000</v>
      </c>
      <c r="Y352" s="1"/>
      <c r="Z352" s="1"/>
    </row>
    <row r="353" spans="1:26" ht="16.5" customHeight="1">
      <c r="A353" s="2">
        <v>21308</v>
      </c>
      <c r="B353" s="2">
        <v>1726264</v>
      </c>
      <c r="C353" s="2">
        <v>4168124147</v>
      </c>
      <c r="D353" s="3">
        <v>2013110012441</v>
      </c>
      <c r="E353" s="4" t="s">
        <v>40521</v>
      </c>
      <c r="F353" s="4" t="s">
        <v>104</v>
      </c>
      <c r="G353" s="4" t="s">
        <v>62</v>
      </c>
      <c r="H353" s="4" t="s">
        <v>65</v>
      </c>
      <c r="I353" s="4" t="s">
        <v>40522</v>
      </c>
      <c r="J353" s="4" t="s">
        <v>1042</v>
      </c>
      <c r="K353" s="2">
        <v>36</v>
      </c>
      <c r="L353" s="2" t="s">
        <v>40523</v>
      </c>
      <c r="M353" s="2" t="s">
        <v>40524</v>
      </c>
      <c r="N353" s="4" t="s">
        <v>40525</v>
      </c>
      <c r="O353" s="4" t="s">
        <v>40526</v>
      </c>
      <c r="P353" s="5" t="s">
        <v>60</v>
      </c>
      <c r="Q353" s="5">
        <v>10</v>
      </c>
      <c r="R353" s="5">
        <v>19990601</v>
      </c>
      <c r="S353" s="6">
        <v>41</v>
      </c>
      <c r="T353" s="6">
        <v>202212</v>
      </c>
      <c r="U353" s="6">
        <v>2022</v>
      </c>
      <c r="V353" s="5">
        <v>48626815</v>
      </c>
      <c r="W353" s="5">
        <v>33727316</v>
      </c>
      <c r="X353" s="5">
        <v>1200000</v>
      </c>
      <c r="Y353" s="1"/>
      <c r="Z353" s="1"/>
    </row>
    <row r="354" spans="1:26" ht="16.5" customHeight="1">
      <c r="A354" s="2">
        <v>21291</v>
      </c>
      <c r="B354" s="2">
        <v>2244959</v>
      </c>
      <c r="C354" s="2">
        <v>1268183995</v>
      </c>
      <c r="D354" s="3">
        <v>1342110069230</v>
      </c>
      <c r="E354" s="4" t="s">
        <v>40527</v>
      </c>
      <c r="F354" s="4" t="s">
        <v>104</v>
      </c>
      <c r="G354" s="4" t="s">
        <v>62</v>
      </c>
      <c r="H354" s="4" t="s">
        <v>65</v>
      </c>
      <c r="I354" s="4" t="s">
        <v>40528</v>
      </c>
      <c r="J354" s="4" t="s">
        <v>1042</v>
      </c>
      <c r="K354" s="2">
        <v>36</v>
      </c>
      <c r="L354" s="2" t="s">
        <v>40529</v>
      </c>
      <c r="M354" s="2" t="s">
        <v>40530</v>
      </c>
      <c r="N354" s="4" t="s">
        <v>40531</v>
      </c>
      <c r="O354" s="4" t="s">
        <v>40532</v>
      </c>
      <c r="P354" s="5" t="s">
        <v>47</v>
      </c>
      <c r="Q354" s="5">
        <v>10</v>
      </c>
      <c r="R354" s="5">
        <v>20050114</v>
      </c>
      <c r="S354" s="6">
        <v>41</v>
      </c>
      <c r="T354" s="6">
        <v>202304</v>
      </c>
      <c r="U354" s="6">
        <v>2022</v>
      </c>
      <c r="V354" s="5">
        <v>4282730</v>
      </c>
      <c r="W354" s="5">
        <v>12802453</v>
      </c>
      <c r="X354" s="5">
        <v>650000</v>
      </c>
      <c r="Y354" s="1"/>
      <c r="Z354" s="1"/>
    </row>
    <row r="355" spans="1:26" ht="16.5" customHeight="1">
      <c r="A355" s="2">
        <v>21286</v>
      </c>
      <c r="B355" s="2">
        <v>4065628</v>
      </c>
      <c r="C355" s="2">
        <v>1238630586</v>
      </c>
      <c r="D355" s="3">
        <v>1351110107578</v>
      </c>
      <c r="E355" s="4" t="s">
        <v>40533</v>
      </c>
      <c r="F355" s="4" t="s">
        <v>104</v>
      </c>
      <c r="G355" s="4" t="s">
        <v>62</v>
      </c>
      <c r="H355" s="4" t="s">
        <v>65</v>
      </c>
      <c r="I355" s="4" t="s">
        <v>40534</v>
      </c>
      <c r="J355" s="4" t="s">
        <v>1042</v>
      </c>
      <c r="K355" s="2">
        <v>36</v>
      </c>
      <c r="L355" s="2" t="s">
        <v>40535</v>
      </c>
      <c r="M355" s="2" t="s">
        <v>40536</v>
      </c>
      <c r="N355" s="4" t="s">
        <v>40537</v>
      </c>
      <c r="O355" s="4" t="s">
        <v>40538</v>
      </c>
      <c r="P355" s="5" t="s">
        <v>60</v>
      </c>
      <c r="Q355" s="5">
        <v>10</v>
      </c>
      <c r="R355" s="5">
        <v>20111221</v>
      </c>
      <c r="S355" s="6">
        <v>41</v>
      </c>
      <c r="T355" s="6">
        <v>202305</v>
      </c>
      <c r="U355" s="6">
        <v>2022</v>
      </c>
      <c r="V355" s="5">
        <v>12801385</v>
      </c>
      <c r="W355" s="5">
        <v>34349706</v>
      </c>
      <c r="X355" s="5">
        <v>990000</v>
      </c>
      <c r="Y355" s="1"/>
      <c r="Z355" s="1"/>
    </row>
    <row r="356" spans="1:26" ht="16.5" customHeight="1">
      <c r="A356" s="2">
        <v>21320</v>
      </c>
      <c r="B356" s="2">
        <v>1422326</v>
      </c>
      <c r="C356" s="2">
        <v>6108137598</v>
      </c>
      <c r="D356" s="3">
        <v>2301110056779</v>
      </c>
      <c r="E356" s="4" t="s">
        <v>40539</v>
      </c>
      <c r="F356" s="4" t="s">
        <v>104</v>
      </c>
      <c r="G356" s="4" t="s">
        <v>62</v>
      </c>
      <c r="H356" s="4" t="s">
        <v>65</v>
      </c>
      <c r="I356" s="4" t="s">
        <v>39468</v>
      </c>
      <c r="J356" s="4" t="s">
        <v>1042</v>
      </c>
      <c r="K356" s="2">
        <v>36</v>
      </c>
      <c r="L356" s="2" t="s">
        <v>40540</v>
      </c>
      <c r="M356" s="2" t="s">
        <v>40541</v>
      </c>
      <c r="N356" s="4" t="s">
        <v>40542</v>
      </c>
      <c r="O356" s="4" t="s">
        <v>40543</v>
      </c>
      <c r="P356" s="5" t="s">
        <v>60</v>
      </c>
      <c r="Q356" s="5">
        <v>10</v>
      </c>
      <c r="R356" s="5">
        <v>19991001</v>
      </c>
      <c r="S356" s="6">
        <v>41</v>
      </c>
      <c r="T356" s="6">
        <v>202304</v>
      </c>
      <c r="U356" s="6">
        <v>2022</v>
      </c>
      <c r="V356" s="5">
        <v>24119805</v>
      </c>
      <c r="W356" s="5">
        <v>26741615</v>
      </c>
      <c r="X356" s="5">
        <v>1350000</v>
      </c>
      <c r="Y356" s="1"/>
      <c r="Z356" s="1"/>
    </row>
    <row r="357" spans="1:26" ht="16.5" customHeight="1">
      <c r="A357" s="2">
        <v>21234</v>
      </c>
      <c r="B357" s="2">
        <v>1720489</v>
      </c>
      <c r="C357" s="2">
        <v>4108160072</v>
      </c>
      <c r="D357" s="3">
        <v>2001110122451</v>
      </c>
      <c r="E357" s="4" t="s">
        <v>13262</v>
      </c>
      <c r="F357" s="4" t="s">
        <v>104</v>
      </c>
      <c r="G357" s="4" t="s">
        <v>62</v>
      </c>
      <c r="H357" s="4" t="s">
        <v>65</v>
      </c>
      <c r="I357" s="4" t="s">
        <v>40544</v>
      </c>
      <c r="J357" s="4" t="s">
        <v>1011</v>
      </c>
      <c r="K357" s="2">
        <v>35</v>
      </c>
      <c r="L357" s="2" t="s">
        <v>4327</v>
      </c>
      <c r="M357" s="2" t="s">
        <v>40545</v>
      </c>
      <c r="N357" s="4" t="s">
        <v>40546</v>
      </c>
      <c r="O357" s="4" t="s">
        <v>40547</v>
      </c>
      <c r="P357" s="5" t="s">
        <v>60</v>
      </c>
      <c r="Q357" s="5">
        <v>10</v>
      </c>
      <c r="R357" s="5">
        <v>20000920</v>
      </c>
      <c r="S357" s="6">
        <v>41</v>
      </c>
      <c r="T357" s="6">
        <v>202212</v>
      </c>
      <c r="U357" s="6">
        <v>2022</v>
      </c>
      <c r="V357" s="5">
        <v>35645649</v>
      </c>
      <c r="W357" s="5">
        <v>17807257</v>
      </c>
      <c r="X357" s="5">
        <v>410000</v>
      </c>
      <c r="Y357" s="1"/>
      <c r="Z357" s="1"/>
    </row>
    <row r="358" spans="1:26" ht="16.5" customHeight="1">
      <c r="A358" s="2">
        <v>20992</v>
      </c>
      <c r="B358" s="2">
        <v>1677694</v>
      </c>
      <c r="C358" s="2">
        <v>5138126427</v>
      </c>
      <c r="D358" s="3">
        <v>1760110030053</v>
      </c>
      <c r="E358" s="4" t="s">
        <v>40548</v>
      </c>
      <c r="F358" s="4" t="s">
        <v>104</v>
      </c>
      <c r="G358" s="4" t="s">
        <v>62</v>
      </c>
      <c r="H358" s="4" t="s">
        <v>65</v>
      </c>
      <c r="I358" s="4" t="s">
        <v>38941</v>
      </c>
      <c r="J358" s="4" t="s">
        <v>1921</v>
      </c>
      <c r="K358" s="2">
        <v>28</v>
      </c>
      <c r="L358" s="2" t="s">
        <v>7817</v>
      </c>
      <c r="M358" s="2" t="s">
        <v>40549</v>
      </c>
      <c r="N358" s="4" t="s">
        <v>40550</v>
      </c>
      <c r="O358" s="4" t="s">
        <v>40551</v>
      </c>
      <c r="P358" s="5" t="s">
        <v>60</v>
      </c>
      <c r="Q358" s="5">
        <v>10</v>
      </c>
      <c r="R358" s="5">
        <v>20020506</v>
      </c>
      <c r="S358" s="6">
        <v>41</v>
      </c>
      <c r="T358" s="6">
        <v>202212</v>
      </c>
      <c r="U358" s="6">
        <v>2022</v>
      </c>
      <c r="V358" s="5">
        <v>14093101</v>
      </c>
      <c r="W358" s="5">
        <v>13837258</v>
      </c>
      <c r="X358" s="5">
        <v>400000</v>
      </c>
      <c r="Y358" s="1"/>
      <c r="Z358" s="1"/>
    </row>
    <row r="359" spans="1:26" ht="16.5" customHeight="1">
      <c r="A359" s="2">
        <v>20593</v>
      </c>
      <c r="B359" s="2">
        <v>1687989</v>
      </c>
      <c r="C359" s="2">
        <v>3128149598</v>
      </c>
      <c r="D359" s="3">
        <v>1615110043623</v>
      </c>
      <c r="E359" s="4" t="s">
        <v>40552</v>
      </c>
      <c r="F359" s="4" t="s">
        <v>104</v>
      </c>
      <c r="G359" s="4" t="s">
        <v>62</v>
      </c>
      <c r="H359" s="4" t="s">
        <v>65</v>
      </c>
      <c r="I359" s="4" t="s">
        <v>40553</v>
      </c>
      <c r="J359" s="4" t="s">
        <v>1935</v>
      </c>
      <c r="K359" s="2">
        <v>18</v>
      </c>
      <c r="L359" s="2" t="s">
        <v>40554</v>
      </c>
      <c r="M359" s="2" t="s">
        <v>40555</v>
      </c>
      <c r="N359" s="4" t="s">
        <v>40556</v>
      </c>
      <c r="O359" s="4" t="s">
        <v>40557</v>
      </c>
      <c r="P359" s="5" t="s">
        <v>60</v>
      </c>
      <c r="Q359" s="5">
        <v>10</v>
      </c>
      <c r="R359" s="5">
        <v>20010614</v>
      </c>
      <c r="S359" s="6">
        <v>41</v>
      </c>
      <c r="T359" s="6">
        <v>202304</v>
      </c>
      <c r="U359" s="6">
        <v>2022</v>
      </c>
      <c r="V359" s="5">
        <v>53590712</v>
      </c>
      <c r="W359" s="5">
        <v>62740931</v>
      </c>
      <c r="X359" s="5">
        <v>3730000</v>
      </c>
      <c r="Y359" s="1"/>
      <c r="Z359" s="1"/>
    </row>
    <row r="360" spans="1:26" ht="16.5" customHeight="1">
      <c r="A360" s="2">
        <v>20436</v>
      </c>
      <c r="B360" s="2">
        <v>3089039</v>
      </c>
      <c r="C360" s="2">
        <v>2148701050</v>
      </c>
      <c r="D360" s="3">
        <v>1101112398405</v>
      </c>
      <c r="E360" s="4" t="s">
        <v>40558</v>
      </c>
      <c r="F360" s="4" t="s">
        <v>104</v>
      </c>
      <c r="G360" s="4" t="s">
        <v>62</v>
      </c>
      <c r="H360" s="4" t="s">
        <v>65</v>
      </c>
      <c r="I360" s="4" t="s">
        <v>39364</v>
      </c>
      <c r="J360" s="4" t="s">
        <v>593</v>
      </c>
      <c r="K360" s="2">
        <v>14</v>
      </c>
      <c r="L360" s="2" t="s">
        <v>28558</v>
      </c>
      <c r="M360" s="2" t="s">
        <v>40559</v>
      </c>
      <c r="N360" s="4" t="s">
        <v>40560</v>
      </c>
      <c r="O360" s="4" t="s">
        <v>40561</v>
      </c>
      <c r="P360" s="5" t="s">
        <v>60</v>
      </c>
      <c r="Q360" s="5">
        <v>10</v>
      </c>
      <c r="R360" s="5">
        <v>20011215</v>
      </c>
      <c r="S360" s="6">
        <v>41</v>
      </c>
      <c r="T360" s="6">
        <v>202212</v>
      </c>
      <c r="U360" s="6">
        <v>2022</v>
      </c>
      <c r="V360" s="5">
        <v>16279078</v>
      </c>
      <c r="W360" s="5">
        <v>19007628</v>
      </c>
      <c r="X360" s="5">
        <v>500000</v>
      </c>
      <c r="Y360" s="1"/>
      <c r="Z360" s="1"/>
    </row>
    <row r="361" spans="1:26" ht="16.5" customHeight="1">
      <c r="A361" s="2">
        <v>20338</v>
      </c>
      <c r="B361" s="2">
        <v>1278095</v>
      </c>
      <c r="C361" s="2">
        <v>5068107835</v>
      </c>
      <c r="D361" s="3">
        <v>1101110632871</v>
      </c>
      <c r="E361" s="4" t="s">
        <v>40562</v>
      </c>
      <c r="F361" s="4" t="s">
        <v>104</v>
      </c>
      <c r="G361" s="4" t="s">
        <v>62</v>
      </c>
      <c r="H361" s="4" t="s">
        <v>65</v>
      </c>
      <c r="I361" s="4" t="s">
        <v>40563</v>
      </c>
      <c r="J361" s="4" t="s">
        <v>1465</v>
      </c>
      <c r="K361" s="2">
        <v>10</v>
      </c>
      <c r="L361" s="2" t="s">
        <v>7128</v>
      </c>
      <c r="M361" s="2" t="s">
        <v>40564</v>
      </c>
      <c r="N361" s="4" t="s">
        <v>40565</v>
      </c>
      <c r="O361" s="4" t="s">
        <v>40566</v>
      </c>
      <c r="P361" s="5" t="s">
        <v>60</v>
      </c>
      <c r="Q361" s="5">
        <v>10</v>
      </c>
      <c r="R361" s="5">
        <v>19890615</v>
      </c>
      <c r="S361" s="6">
        <v>41</v>
      </c>
      <c r="T361" s="6">
        <v>202212</v>
      </c>
      <c r="U361" s="6">
        <v>2022</v>
      </c>
      <c r="V361" s="5">
        <v>50821102</v>
      </c>
      <c r="W361" s="5">
        <v>56433609</v>
      </c>
      <c r="X361" s="5">
        <v>2200000</v>
      </c>
      <c r="Y361" s="1"/>
      <c r="Z361" s="1"/>
    </row>
    <row r="362" spans="1:26" ht="16.5" customHeight="1">
      <c r="A362" s="2">
        <v>20251</v>
      </c>
      <c r="B362" s="2">
        <v>6538500</v>
      </c>
      <c r="C362" s="2">
        <v>2668800272</v>
      </c>
      <c r="D362" s="3">
        <v>1101115867308</v>
      </c>
      <c r="E362" s="4" t="s">
        <v>40567</v>
      </c>
      <c r="F362" s="4" t="s">
        <v>104</v>
      </c>
      <c r="G362" s="4" t="s">
        <v>62</v>
      </c>
      <c r="H362" s="4" t="s">
        <v>65</v>
      </c>
      <c r="I362" s="4" t="s">
        <v>39238</v>
      </c>
      <c r="J362" s="4" t="s">
        <v>975</v>
      </c>
      <c r="K362" s="2">
        <v>5</v>
      </c>
      <c r="L362" s="2" t="s">
        <v>5322</v>
      </c>
      <c r="M362" s="2" t="s">
        <v>40568</v>
      </c>
      <c r="N362" s="4" t="s">
        <v>40569</v>
      </c>
      <c r="O362" s="4" t="s">
        <v>40570</v>
      </c>
      <c r="P362" s="5" t="s">
        <v>60</v>
      </c>
      <c r="Q362" s="5">
        <v>10</v>
      </c>
      <c r="R362" s="5">
        <v>20151021</v>
      </c>
      <c r="S362" s="6">
        <v>41</v>
      </c>
      <c r="T362" s="6">
        <v>202212</v>
      </c>
      <c r="U362" s="6">
        <v>2022</v>
      </c>
      <c r="V362" s="5">
        <v>45304413</v>
      </c>
      <c r="W362" s="5">
        <v>28847705</v>
      </c>
      <c r="X362" s="5">
        <v>25000</v>
      </c>
      <c r="Y362" s="1"/>
      <c r="Z362" s="1"/>
    </row>
    <row r="363" spans="1:26" ht="16.5" customHeight="1">
      <c r="A363" s="2">
        <v>20193</v>
      </c>
      <c r="B363" s="2">
        <v>1711095</v>
      </c>
      <c r="C363" s="2">
        <v>1258129061</v>
      </c>
      <c r="D363" s="3">
        <v>1346110012679</v>
      </c>
      <c r="E363" s="4" t="s">
        <v>11859</v>
      </c>
      <c r="F363" s="4" t="s">
        <v>104</v>
      </c>
      <c r="G363" s="4" t="s">
        <v>62</v>
      </c>
      <c r="H363" s="4" t="s">
        <v>65</v>
      </c>
      <c r="I363" s="4" t="s">
        <v>40571</v>
      </c>
      <c r="J363" s="4" t="s">
        <v>965</v>
      </c>
      <c r="K363" s="2">
        <v>4</v>
      </c>
      <c r="L363" s="2" t="s">
        <v>7439</v>
      </c>
      <c r="M363" s="2" t="s">
        <v>40572</v>
      </c>
      <c r="N363" s="4" t="s">
        <v>40573</v>
      </c>
      <c r="O363" s="4" t="s">
        <v>40574</v>
      </c>
      <c r="P363" s="5" t="s">
        <v>60</v>
      </c>
      <c r="Q363" s="5">
        <v>10</v>
      </c>
      <c r="R363" s="5">
        <v>19990708</v>
      </c>
      <c r="S363" s="6">
        <v>41</v>
      </c>
      <c r="T363" s="6">
        <v>202304</v>
      </c>
      <c r="U363" s="6">
        <v>2022</v>
      </c>
      <c r="V363" s="5">
        <v>14025604</v>
      </c>
      <c r="W363" s="5">
        <v>17693122</v>
      </c>
      <c r="X363" s="5">
        <v>1100000</v>
      </c>
      <c r="Y363" s="1"/>
      <c r="Z363" s="1"/>
    </row>
    <row r="364" spans="1:26" ht="16.5" customHeight="1">
      <c r="A364" s="2">
        <v>20122</v>
      </c>
      <c r="B364" s="2">
        <v>1897199</v>
      </c>
      <c r="C364" s="2">
        <v>1268103332</v>
      </c>
      <c r="D364" s="3">
        <v>1344110001080</v>
      </c>
      <c r="E364" s="4" t="s">
        <v>40575</v>
      </c>
      <c r="F364" s="4" t="s">
        <v>104</v>
      </c>
      <c r="G364" s="4" t="s">
        <v>62</v>
      </c>
      <c r="H364" s="4" t="s">
        <v>65</v>
      </c>
      <c r="I364" s="4" t="s">
        <v>40576</v>
      </c>
      <c r="J364" s="4" t="s">
        <v>72</v>
      </c>
      <c r="K364" s="2">
        <v>1</v>
      </c>
      <c r="L364" s="2" t="s">
        <v>40577</v>
      </c>
      <c r="M364" s="2" t="s">
        <v>40578</v>
      </c>
      <c r="N364" s="4" t="s">
        <v>40579</v>
      </c>
      <c r="O364" s="4" t="s">
        <v>40580</v>
      </c>
      <c r="P364" s="5" t="s">
        <v>60</v>
      </c>
      <c r="Q364" s="5">
        <v>10</v>
      </c>
      <c r="R364" s="5">
        <v>19740128</v>
      </c>
      <c r="S364" s="6">
        <v>41</v>
      </c>
      <c r="T364" s="6">
        <v>202212</v>
      </c>
      <c r="U364" s="6">
        <v>2022</v>
      </c>
      <c r="V364" s="5">
        <v>11574978</v>
      </c>
      <c r="W364" s="5">
        <v>17301906</v>
      </c>
      <c r="X364" s="5">
        <v>1059140</v>
      </c>
      <c r="Y364" s="1"/>
      <c r="Z364" s="1"/>
    </row>
    <row r="365" spans="1:26" ht="16.5" customHeight="1">
      <c r="A365" s="2">
        <v>20112</v>
      </c>
      <c r="B365" s="2">
        <v>1390505</v>
      </c>
      <c r="C365" s="2">
        <v>1358102657</v>
      </c>
      <c r="D365" s="3">
        <v>1345110001690</v>
      </c>
      <c r="E365" s="4" t="s">
        <v>40581</v>
      </c>
      <c r="F365" s="4" t="s">
        <v>104</v>
      </c>
      <c r="G365" s="4" t="s">
        <v>62</v>
      </c>
      <c r="H365" s="4" t="s">
        <v>52</v>
      </c>
      <c r="I365" s="4" t="s">
        <v>40582</v>
      </c>
      <c r="J365" s="4" t="s">
        <v>72</v>
      </c>
      <c r="K365" s="2">
        <v>1</v>
      </c>
      <c r="L365" s="2" t="s">
        <v>40583</v>
      </c>
      <c r="M365" s="2" t="s">
        <v>40584</v>
      </c>
      <c r="N365" s="4" t="s">
        <v>40585</v>
      </c>
      <c r="O365" s="4" t="s">
        <v>40586</v>
      </c>
      <c r="P365" s="5" t="s">
        <v>60</v>
      </c>
      <c r="Q365" s="5">
        <v>10</v>
      </c>
      <c r="R365" s="5">
        <v>19790427</v>
      </c>
      <c r="S365" s="6">
        <v>41</v>
      </c>
      <c r="T365" s="6">
        <v>202212</v>
      </c>
      <c r="U365" s="6">
        <v>2022</v>
      </c>
      <c r="V365" s="5">
        <v>69410644</v>
      </c>
      <c r="W365" s="5">
        <v>43879221</v>
      </c>
      <c r="X365" s="5">
        <v>1100000</v>
      </c>
      <c r="Y365" s="1"/>
      <c r="Z365" s="1"/>
    </row>
    <row r="366" spans="1:26" ht="16.5" customHeight="1">
      <c r="A366" s="2">
        <v>21883</v>
      </c>
      <c r="B366" s="2">
        <v>1319670</v>
      </c>
      <c r="C366" s="2">
        <v>1218111384</v>
      </c>
      <c r="D366" s="3">
        <v>1201110016544</v>
      </c>
      <c r="E366" s="4" t="s">
        <v>40587</v>
      </c>
      <c r="F366" s="4" t="s">
        <v>104</v>
      </c>
      <c r="G366" s="4" t="s">
        <v>62</v>
      </c>
      <c r="H366" s="4" t="s">
        <v>65</v>
      </c>
      <c r="I366" s="4" t="s">
        <v>40588</v>
      </c>
      <c r="J366" s="4" t="s">
        <v>46</v>
      </c>
      <c r="K366" s="2">
        <v>43</v>
      </c>
      <c r="L366" s="2" t="s">
        <v>36684</v>
      </c>
      <c r="M366" s="2" t="s">
        <v>40589</v>
      </c>
      <c r="N366" s="4" t="s">
        <v>40590</v>
      </c>
      <c r="O366" s="4" t="s">
        <v>40591</v>
      </c>
      <c r="P366" s="5" t="s">
        <v>60</v>
      </c>
      <c r="Q366" s="5">
        <v>10</v>
      </c>
      <c r="R366" s="5">
        <v>19840308</v>
      </c>
      <c r="S366" s="6">
        <v>41</v>
      </c>
      <c r="T366" s="6">
        <v>202212</v>
      </c>
      <c r="U366" s="6">
        <v>2022</v>
      </c>
      <c r="V366" s="5">
        <v>16979302</v>
      </c>
      <c r="W366" s="5">
        <v>12609165</v>
      </c>
      <c r="X366" s="5">
        <v>1710000</v>
      </c>
      <c r="Y366" s="1"/>
      <c r="Z366" s="1"/>
    </row>
    <row r="367" spans="1:26" ht="16.5" customHeight="1">
      <c r="A367" s="2">
        <v>24292</v>
      </c>
      <c r="B367" s="2">
        <v>5834872</v>
      </c>
      <c r="C367" s="2">
        <v>1358637812</v>
      </c>
      <c r="D367" s="3">
        <v>1358110239187</v>
      </c>
      <c r="E367" s="4" t="s">
        <v>40592</v>
      </c>
      <c r="F367" s="4" t="s">
        <v>104</v>
      </c>
      <c r="G367" s="4" t="s">
        <v>62</v>
      </c>
      <c r="H367" s="4" t="s">
        <v>65</v>
      </c>
      <c r="I367" s="4" t="s">
        <v>40593</v>
      </c>
      <c r="J367" s="4" t="s">
        <v>363</v>
      </c>
      <c r="K367" s="2">
        <v>63</v>
      </c>
      <c r="L367" s="2" t="s">
        <v>40594</v>
      </c>
      <c r="M367" s="2" t="s">
        <v>40595</v>
      </c>
      <c r="N367" s="4" t="s">
        <v>40596</v>
      </c>
      <c r="O367" s="4" t="s">
        <v>40597</v>
      </c>
      <c r="P367" s="5" t="s">
        <v>715</v>
      </c>
      <c r="Q367" s="5">
        <v>10</v>
      </c>
      <c r="R367" s="5">
        <v>20131118</v>
      </c>
      <c r="S367" s="6">
        <v>42</v>
      </c>
      <c r="T367" s="6">
        <v>202306</v>
      </c>
      <c r="U367" s="6">
        <v>2022</v>
      </c>
      <c r="V367" s="5">
        <v>8072863</v>
      </c>
      <c r="W367" s="5">
        <v>8214094</v>
      </c>
      <c r="X367" s="5">
        <v>907508</v>
      </c>
      <c r="Y367" s="1"/>
      <c r="Z367" s="1"/>
    </row>
    <row r="368" spans="1:26" ht="16.5" customHeight="1">
      <c r="A368" s="2">
        <v>23752</v>
      </c>
      <c r="B368" s="2">
        <v>6533563</v>
      </c>
      <c r="C368" s="2">
        <v>1158700211</v>
      </c>
      <c r="D368" s="3">
        <v>1801110995811</v>
      </c>
      <c r="E368" s="4" t="s">
        <v>40598</v>
      </c>
      <c r="F368" s="4" t="s">
        <v>104</v>
      </c>
      <c r="G368" s="4" t="s">
        <v>62</v>
      </c>
      <c r="H368" s="4" t="s">
        <v>65</v>
      </c>
      <c r="I368" s="4" t="s">
        <v>40599</v>
      </c>
      <c r="J368" s="4" t="s">
        <v>581</v>
      </c>
      <c r="K368" s="2">
        <v>60</v>
      </c>
      <c r="L368" s="2" t="s">
        <v>40600</v>
      </c>
      <c r="M368" s="2" t="s">
        <v>40601</v>
      </c>
      <c r="N368" s="4" t="s">
        <v>40602</v>
      </c>
      <c r="O368" s="4" t="s">
        <v>40603</v>
      </c>
      <c r="P368" s="5" t="s">
        <v>47</v>
      </c>
      <c r="Q368" s="5">
        <v>10</v>
      </c>
      <c r="R368" s="5">
        <v>20151101</v>
      </c>
      <c r="S368" s="6">
        <v>42</v>
      </c>
      <c r="T368" s="6">
        <v>202306</v>
      </c>
      <c r="U368" s="6">
        <v>2022</v>
      </c>
      <c r="V368" s="5">
        <v>3997297</v>
      </c>
      <c r="W368" s="5">
        <v>2690201</v>
      </c>
      <c r="X368" s="5">
        <v>64000</v>
      </c>
      <c r="Y368" s="1"/>
      <c r="Z368" s="1"/>
    </row>
    <row r="369" spans="1:26" ht="16.5" customHeight="1">
      <c r="A369" s="2">
        <v>23546</v>
      </c>
      <c r="B369" s="2">
        <v>1890633</v>
      </c>
      <c r="C369" s="2">
        <v>4098172807</v>
      </c>
      <c r="D369" s="3">
        <v>2001110168265</v>
      </c>
      <c r="E369" s="4" t="s">
        <v>32968</v>
      </c>
      <c r="F369" s="4" t="s">
        <v>104</v>
      </c>
      <c r="G369" s="4" t="s">
        <v>62</v>
      </c>
      <c r="H369" s="4" t="s">
        <v>65</v>
      </c>
      <c r="I369" s="4" t="s">
        <v>39015</v>
      </c>
      <c r="J369" s="4" t="s">
        <v>462</v>
      </c>
      <c r="K369" s="2">
        <v>56</v>
      </c>
      <c r="L369" s="2" t="s">
        <v>32969</v>
      </c>
      <c r="M369" s="2" t="s">
        <v>14645</v>
      </c>
      <c r="N369" s="4" t="s">
        <v>40604</v>
      </c>
      <c r="O369" s="4" t="s">
        <v>40605</v>
      </c>
      <c r="P369" s="5" t="s">
        <v>715</v>
      </c>
      <c r="Q369" s="5">
        <v>10</v>
      </c>
      <c r="R369" s="5">
        <v>20021230</v>
      </c>
      <c r="S369" s="6">
        <v>42</v>
      </c>
      <c r="T369" s="6">
        <v>202212</v>
      </c>
      <c r="U369" s="6">
        <v>2022</v>
      </c>
      <c r="V369" s="5">
        <v>21126450</v>
      </c>
      <c r="W369" s="5">
        <v>38881483</v>
      </c>
      <c r="X369" s="5">
        <v>2247502</v>
      </c>
      <c r="Y369" s="1"/>
      <c r="Z369" s="1"/>
    </row>
    <row r="370" spans="1:26" ht="16.5" customHeight="1">
      <c r="A370" s="2">
        <v>23304</v>
      </c>
      <c r="B370" s="2">
        <v>2610113</v>
      </c>
      <c r="C370" s="2">
        <v>2228116547</v>
      </c>
      <c r="D370" s="3">
        <v>1446110009062</v>
      </c>
      <c r="E370" s="4" t="s">
        <v>40606</v>
      </c>
      <c r="F370" s="4" t="s">
        <v>104</v>
      </c>
      <c r="G370" s="4" t="s">
        <v>62</v>
      </c>
      <c r="H370" s="4" t="s">
        <v>65</v>
      </c>
      <c r="I370" s="4" t="s">
        <v>39895</v>
      </c>
      <c r="J370" s="4" t="s">
        <v>8264</v>
      </c>
      <c r="K370" s="2">
        <v>54</v>
      </c>
      <c r="L370" s="2" t="s">
        <v>40607</v>
      </c>
      <c r="M370" s="2" t="s">
        <v>40608</v>
      </c>
      <c r="N370" s="4" t="s">
        <v>40609</v>
      </c>
      <c r="O370" s="4" t="s">
        <v>40610</v>
      </c>
      <c r="P370" s="5" t="s">
        <v>60</v>
      </c>
      <c r="Q370" s="5">
        <v>10</v>
      </c>
      <c r="R370" s="5">
        <v>20030528</v>
      </c>
      <c r="S370" s="6">
        <v>42</v>
      </c>
      <c r="T370" s="6">
        <v>202305</v>
      </c>
      <c r="U370" s="6">
        <v>2022</v>
      </c>
      <c r="V370" s="5">
        <v>15595506</v>
      </c>
      <c r="W370" s="5">
        <v>92401270</v>
      </c>
      <c r="X370" s="5">
        <v>1000000</v>
      </c>
      <c r="Y370" s="1"/>
      <c r="Z370" s="1"/>
    </row>
    <row r="371" spans="1:26" ht="16.5" customHeight="1">
      <c r="A371" s="2">
        <v>22614</v>
      </c>
      <c r="B371" s="2">
        <v>6404702</v>
      </c>
      <c r="C371" s="2">
        <v>2398800023</v>
      </c>
      <c r="D371" s="3">
        <v>1101115678242</v>
      </c>
      <c r="E371" s="4" t="s">
        <v>40611</v>
      </c>
      <c r="F371" s="4" t="s">
        <v>104</v>
      </c>
      <c r="G371" s="4" t="s">
        <v>62</v>
      </c>
      <c r="H371" s="4" t="s">
        <v>65</v>
      </c>
      <c r="I371" s="4" t="s">
        <v>39857</v>
      </c>
      <c r="J371" s="4" t="s">
        <v>467</v>
      </c>
      <c r="K371" s="2">
        <v>49</v>
      </c>
      <c r="L371" s="2" t="s">
        <v>40612</v>
      </c>
      <c r="M371" s="2" t="s">
        <v>40613</v>
      </c>
      <c r="N371" s="4" t="s">
        <v>40614</v>
      </c>
      <c r="O371" s="4" t="s">
        <v>40615</v>
      </c>
      <c r="P371" s="5" t="s">
        <v>60</v>
      </c>
      <c r="Q371" s="5">
        <v>10</v>
      </c>
      <c r="R371" s="5">
        <v>20150326</v>
      </c>
      <c r="S371" s="6">
        <v>42</v>
      </c>
      <c r="T371" s="6">
        <v>202304</v>
      </c>
      <c r="U371" s="6">
        <v>2022</v>
      </c>
      <c r="V371" s="5">
        <v>47824262</v>
      </c>
      <c r="W371" s="5">
        <v>38702964</v>
      </c>
      <c r="X371" s="5">
        <v>510000</v>
      </c>
      <c r="Y371" s="1"/>
      <c r="Z371" s="1"/>
    </row>
    <row r="372" spans="1:26" ht="16.5" customHeight="1">
      <c r="A372" s="2">
        <v>22623</v>
      </c>
      <c r="B372" s="2">
        <v>8535053</v>
      </c>
      <c r="C372" s="2">
        <v>1128154400</v>
      </c>
      <c r="D372" s="3">
        <v>1101116696673</v>
      </c>
      <c r="E372" s="4" t="s">
        <v>40616</v>
      </c>
      <c r="F372" s="4" t="s">
        <v>104</v>
      </c>
      <c r="G372" s="4" t="s">
        <v>62</v>
      </c>
      <c r="H372" s="4" t="s">
        <v>65</v>
      </c>
      <c r="I372" s="4" t="s">
        <v>39857</v>
      </c>
      <c r="J372" s="4" t="s">
        <v>467</v>
      </c>
      <c r="K372" s="2">
        <v>49</v>
      </c>
      <c r="L372" s="2" t="s">
        <v>40617</v>
      </c>
      <c r="M372" s="2" t="s">
        <v>40618</v>
      </c>
      <c r="N372" s="4" t="s">
        <v>40619</v>
      </c>
      <c r="O372" s="4" t="s">
        <v>40620</v>
      </c>
      <c r="P372" s="5" t="s">
        <v>60</v>
      </c>
      <c r="Q372" s="5">
        <v>10</v>
      </c>
      <c r="R372" s="5">
        <v>20180322</v>
      </c>
      <c r="S372" s="6">
        <v>42</v>
      </c>
      <c r="T372" s="6">
        <v>202212</v>
      </c>
      <c r="U372" s="6">
        <v>2022</v>
      </c>
      <c r="V372" s="5">
        <v>44354194</v>
      </c>
      <c r="W372" s="5">
        <v>15268419</v>
      </c>
      <c r="X372" s="5">
        <v>500000</v>
      </c>
      <c r="Y372" s="1"/>
      <c r="Z372" s="1"/>
    </row>
    <row r="373" spans="1:26" ht="16.5" customHeight="1">
      <c r="A373" s="2">
        <v>22449</v>
      </c>
      <c r="B373" s="2">
        <v>1473777</v>
      </c>
      <c r="C373" s="2">
        <v>1078178114</v>
      </c>
      <c r="D373" s="3">
        <v>1101111892010</v>
      </c>
      <c r="E373" s="4" t="s">
        <v>40621</v>
      </c>
      <c r="F373" s="4" t="s">
        <v>104</v>
      </c>
      <c r="G373" s="4" t="s">
        <v>62</v>
      </c>
      <c r="H373" s="4" t="s">
        <v>65</v>
      </c>
      <c r="I373" s="4" t="s">
        <v>40622</v>
      </c>
      <c r="J373" s="4" t="s">
        <v>171</v>
      </c>
      <c r="K373" s="2">
        <v>48</v>
      </c>
      <c r="L373" s="2" t="s">
        <v>12674</v>
      </c>
      <c r="M373" s="2" t="s">
        <v>40623</v>
      </c>
      <c r="N373" s="4" t="s">
        <v>40624</v>
      </c>
      <c r="O373" s="4" t="s">
        <v>40625</v>
      </c>
      <c r="P373" s="5" t="s">
        <v>70</v>
      </c>
      <c r="Q373" s="5">
        <v>10</v>
      </c>
      <c r="R373" s="5">
        <v>20000228</v>
      </c>
      <c r="S373" s="6">
        <v>42</v>
      </c>
      <c r="T373" s="6">
        <v>202306</v>
      </c>
      <c r="U373" s="6">
        <v>2022</v>
      </c>
      <c r="V373" s="5">
        <v>30771426</v>
      </c>
      <c r="W373" s="5">
        <v>112194573</v>
      </c>
      <c r="X373" s="5">
        <v>5000000</v>
      </c>
      <c r="Y373" s="1"/>
      <c r="Z373" s="1"/>
    </row>
    <row r="374" spans="1:26" ht="16.5" customHeight="1">
      <c r="A374" s="2">
        <v>22515</v>
      </c>
      <c r="B374" s="2">
        <v>3756413</v>
      </c>
      <c r="C374" s="2">
        <v>1308656658</v>
      </c>
      <c r="D374" s="3">
        <v>1211110205815</v>
      </c>
      <c r="E374" s="4" t="s">
        <v>40626</v>
      </c>
      <c r="F374" s="4" t="s">
        <v>104</v>
      </c>
      <c r="G374" s="4" t="s">
        <v>62</v>
      </c>
      <c r="H374" s="4" t="s">
        <v>65</v>
      </c>
      <c r="I374" s="4" t="s">
        <v>39903</v>
      </c>
      <c r="J374" s="4" t="s">
        <v>171</v>
      </c>
      <c r="K374" s="2">
        <v>48</v>
      </c>
      <c r="L374" s="2" t="s">
        <v>40627</v>
      </c>
      <c r="M374" s="2" t="s">
        <v>1121</v>
      </c>
      <c r="N374" s="4" t="s">
        <v>40628</v>
      </c>
      <c r="O374" s="4" t="s">
        <v>40629</v>
      </c>
      <c r="P374" s="5" t="s">
        <v>60</v>
      </c>
      <c r="Q374" s="5">
        <v>10</v>
      </c>
      <c r="R374" s="5">
        <v>20110101</v>
      </c>
      <c r="S374" s="6">
        <v>42</v>
      </c>
      <c r="T374" s="6">
        <v>202212</v>
      </c>
      <c r="U374" s="6">
        <v>2022</v>
      </c>
      <c r="V374" s="5">
        <v>11052157</v>
      </c>
      <c r="W374" s="5">
        <v>12688586</v>
      </c>
      <c r="X374" s="5">
        <v>50000</v>
      </c>
      <c r="Y374" s="1"/>
      <c r="Z374" s="1"/>
    </row>
    <row r="375" spans="1:26" ht="16.5" customHeight="1">
      <c r="A375" s="2">
        <v>22533</v>
      </c>
      <c r="B375" s="2">
        <v>4006782</v>
      </c>
      <c r="C375" s="2">
        <v>2048628002</v>
      </c>
      <c r="D375" s="3">
        <v>1101114610641</v>
      </c>
      <c r="E375" s="4" t="s">
        <v>40630</v>
      </c>
      <c r="F375" s="4" t="s">
        <v>104</v>
      </c>
      <c r="G375" s="4" t="s">
        <v>62</v>
      </c>
      <c r="H375" s="4" t="s">
        <v>65</v>
      </c>
      <c r="I375" s="4" t="s">
        <v>40160</v>
      </c>
      <c r="J375" s="4" t="s">
        <v>171</v>
      </c>
      <c r="K375" s="2">
        <v>48</v>
      </c>
      <c r="L375" s="2" t="s">
        <v>40631</v>
      </c>
      <c r="M375" s="2" t="s">
        <v>40632</v>
      </c>
      <c r="N375" s="4" t="s">
        <v>40633</v>
      </c>
      <c r="O375" s="4" t="s">
        <v>40634</v>
      </c>
      <c r="P375" s="5" t="s">
        <v>60</v>
      </c>
      <c r="Q375" s="5">
        <v>10</v>
      </c>
      <c r="R375" s="5">
        <v>20110624</v>
      </c>
      <c r="S375" s="6">
        <v>42</v>
      </c>
      <c r="T375" s="6">
        <v>202212</v>
      </c>
      <c r="U375" s="6">
        <v>2022</v>
      </c>
      <c r="V375" s="5">
        <v>21314939</v>
      </c>
      <c r="W375" s="5">
        <v>89708458</v>
      </c>
      <c r="X375" s="5">
        <v>300000</v>
      </c>
      <c r="Y375" s="1"/>
      <c r="Z375" s="1"/>
    </row>
    <row r="376" spans="1:26" ht="16.5" customHeight="1">
      <c r="A376" s="2">
        <v>22540</v>
      </c>
      <c r="B376" s="2">
        <v>1193384</v>
      </c>
      <c r="C376" s="2">
        <v>1058171930</v>
      </c>
      <c r="D376" s="3">
        <v>1101111040776</v>
      </c>
      <c r="E376" s="4" t="s">
        <v>40635</v>
      </c>
      <c r="F376" s="4" t="s">
        <v>104</v>
      </c>
      <c r="G376" s="4" t="s">
        <v>62</v>
      </c>
      <c r="H376" s="4" t="s">
        <v>65</v>
      </c>
      <c r="I376" s="4" t="s">
        <v>40636</v>
      </c>
      <c r="J376" s="4" t="s">
        <v>171</v>
      </c>
      <c r="K376" s="2">
        <v>48</v>
      </c>
      <c r="L376" s="2" t="s">
        <v>40637</v>
      </c>
      <c r="M376" s="2" t="s">
        <v>9897</v>
      </c>
      <c r="N376" s="4" t="s">
        <v>40638</v>
      </c>
      <c r="O376" s="4" t="s">
        <v>40639</v>
      </c>
      <c r="P376" s="5" t="s">
        <v>60</v>
      </c>
      <c r="Q376" s="5">
        <v>10</v>
      </c>
      <c r="R376" s="5">
        <v>19940527</v>
      </c>
      <c r="S376" s="6">
        <v>42</v>
      </c>
      <c r="T376" s="6">
        <v>202304</v>
      </c>
      <c r="U376" s="6">
        <v>2022</v>
      </c>
      <c r="V376" s="5">
        <v>43283812</v>
      </c>
      <c r="W376" s="5">
        <v>13851831</v>
      </c>
      <c r="X376" s="5">
        <v>6188414</v>
      </c>
      <c r="Y376" s="1"/>
      <c r="Z376" s="1"/>
    </row>
    <row r="377" spans="1:26" ht="16.5" customHeight="1">
      <c r="A377" s="2">
        <v>22217</v>
      </c>
      <c r="B377" s="2">
        <v>1608955</v>
      </c>
      <c r="C377" s="2">
        <v>1078148454</v>
      </c>
      <c r="D377" s="3">
        <v>1101111083429</v>
      </c>
      <c r="E377" s="4" t="s">
        <v>40640</v>
      </c>
      <c r="F377" s="4" t="s">
        <v>104</v>
      </c>
      <c r="G377" s="4" t="s">
        <v>62</v>
      </c>
      <c r="H377" s="4" t="s">
        <v>65</v>
      </c>
      <c r="I377" s="4" t="s">
        <v>40641</v>
      </c>
      <c r="J377" s="4" t="s">
        <v>313</v>
      </c>
      <c r="K377" s="2">
        <v>46</v>
      </c>
      <c r="L377" s="2" t="s">
        <v>40642</v>
      </c>
      <c r="M377" s="2" t="s">
        <v>8609</v>
      </c>
      <c r="N377" s="4" t="s">
        <v>40643</v>
      </c>
      <c r="O377" s="4" t="s">
        <v>40644</v>
      </c>
      <c r="P377" s="5" t="s">
        <v>60</v>
      </c>
      <c r="Q377" s="5">
        <v>10</v>
      </c>
      <c r="R377" s="5">
        <v>19941007</v>
      </c>
      <c r="S377" s="6">
        <v>42</v>
      </c>
      <c r="T377" s="6">
        <v>202303</v>
      </c>
      <c r="U377" s="6">
        <v>2022</v>
      </c>
      <c r="V377" s="5">
        <v>57893391</v>
      </c>
      <c r="W377" s="5">
        <v>12697426</v>
      </c>
      <c r="X377" s="5">
        <v>710000</v>
      </c>
      <c r="Y377" s="1"/>
      <c r="Z377" s="1"/>
    </row>
    <row r="378" spans="1:26" ht="16.5" customHeight="1">
      <c r="A378" s="2">
        <v>22160</v>
      </c>
      <c r="B378" s="2">
        <v>1531293</v>
      </c>
      <c r="C378" s="2">
        <v>1118111655</v>
      </c>
      <c r="D378" s="3">
        <v>1101110545610</v>
      </c>
      <c r="E378" s="4" t="s">
        <v>40645</v>
      </c>
      <c r="F378" s="4" t="s">
        <v>104</v>
      </c>
      <c r="G378" s="4" t="s">
        <v>62</v>
      </c>
      <c r="H378" s="4" t="s">
        <v>65</v>
      </c>
      <c r="I378" s="4" t="s">
        <v>39665</v>
      </c>
      <c r="J378" s="4" t="s">
        <v>313</v>
      </c>
      <c r="K378" s="2">
        <v>46</v>
      </c>
      <c r="L378" s="2" t="s">
        <v>40646</v>
      </c>
      <c r="M378" s="2" t="s">
        <v>8639</v>
      </c>
      <c r="N378" s="4" t="s">
        <v>40647</v>
      </c>
      <c r="O378" s="4" t="s">
        <v>40648</v>
      </c>
      <c r="P378" s="5" t="s">
        <v>60</v>
      </c>
      <c r="Q378" s="5">
        <v>10</v>
      </c>
      <c r="R378" s="5">
        <v>19870925</v>
      </c>
      <c r="S378" s="6">
        <v>42</v>
      </c>
      <c r="T378" s="6">
        <v>202303</v>
      </c>
      <c r="U378" s="6">
        <v>2022</v>
      </c>
      <c r="V378" s="5">
        <v>58520676</v>
      </c>
      <c r="W378" s="5">
        <v>31914948</v>
      </c>
      <c r="X378" s="5">
        <v>1000000</v>
      </c>
      <c r="Y378" s="1"/>
      <c r="Z378" s="1"/>
    </row>
    <row r="379" spans="1:26" ht="16.5" customHeight="1">
      <c r="A379" s="2">
        <v>22121</v>
      </c>
      <c r="B379" s="2">
        <v>2947219</v>
      </c>
      <c r="C379" s="2">
        <v>6058185031</v>
      </c>
      <c r="D379" s="3">
        <v>1801110608175</v>
      </c>
      <c r="E379" s="4" t="s">
        <v>40649</v>
      </c>
      <c r="F379" s="4" t="s">
        <v>104</v>
      </c>
      <c r="G379" s="4" t="s">
        <v>62</v>
      </c>
      <c r="H379" s="4" t="s">
        <v>65</v>
      </c>
      <c r="I379" s="4" t="s">
        <v>40650</v>
      </c>
      <c r="J379" s="4" t="s">
        <v>313</v>
      </c>
      <c r="K379" s="2">
        <v>46</v>
      </c>
      <c r="L379" s="2" t="s">
        <v>1788</v>
      </c>
      <c r="M379" s="2" t="s">
        <v>40651</v>
      </c>
      <c r="N379" s="4" t="s">
        <v>40652</v>
      </c>
      <c r="O379" s="4" t="s">
        <v>40653</v>
      </c>
      <c r="P379" s="5" t="s">
        <v>47</v>
      </c>
      <c r="Q379" s="5">
        <v>10</v>
      </c>
      <c r="R379" s="5">
        <v>20071009</v>
      </c>
      <c r="S379" s="6">
        <v>42</v>
      </c>
      <c r="T379" s="6">
        <v>202304</v>
      </c>
      <c r="U379" s="6">
        <v>2022</v>
      </c>
      <c r="V379" s="5">
        <v>7042690</v>
      </c>
      <c r="W379" s="5">
        <v>2764080</v>
      </c>
      <c r="X379" s="5">
        <v>150000</v>
      </c>
      <c r="Y379" s="1"/>
      <c r="Z379" s="1"/>
    </row>
    <row r="380" spans="1:26" ht="16.5" customHeight="1">
      <c r="A380" s="2">
        <v>21788</v>
      </c>
      <c r="B380" s="2">
        <v>3846746</v>
      </c>
      <c r="C380" s="2">
        <v>4118164862</v>
      </c>
      <c r="D380" s="3">
        <v>2054110018336</v>
      </c>
      <c r="E380" s="4" t="s">
        <v>40654</v>
      </c>
      <c r="F380" s="4" t="s">
        <v>104</v>
      </c>
      <c r="G380" s="4" t="s">
        <v>62</v>
      </c>
      <c r="H380" s="4" t="s">
        <v>65</v>
      </c>
      <c r="I380" s="4" t="s">
        <v>38961</v>
      </c>
      <c r="J380" s="4" t="s">
        <v>2407</v>
      </c>
      <c r="K380" s="2">
        <v>39</v>
      </c>
      <c r="L380" s="2" t="s">
        <v>40655</v>
      </c>
      <c r="M380" s="2" t="s">
        <v>40656</v>
      </c>
      <c r="N380" s="4" t="s">
        <v>40657</v>
      </c>
      <c r="O380" s="4" t="s">
        <v>40658</v>
      </c>
      <c r="P380" s="5" t="s">
        <v>60</v>
      </c>
      <c r="Q380" s="5">
        <v>10</v>
      </c>
      <c r="R380" s="5">
        <v>20101006</v>
      </c>
      <c r="S380" s="6">
        <v>42</v>
      </c>
      <c r="T380" s="6">
        <v>202212</v>
      </c>
      <c r="U380" s="6">
        <v>2022</v>
      </c>
      <c r="V380" s="5">
        <v>53699100</v>
      </c>
      <c r="W380" s="5">
        <v>75432905</v>
      </c>
      <c r="X380" s="5">
        <v>2000200</v>
      </c>
      <c r="Y380" s="1"/>
      <c r="Z380" s="1"/>
    </row>
    <row r="381" spans="1:26" ht="16.5" customHeight="1">
      <c r="A381" s="2">
        <v>21478</v>
      </c>
      <c r="B381" s="2">
        <v>1514332</v>
      </c>
      <c r="C381" s="2">
        <v>1308174933</v>
      </c>
      <c r="D381" s="3">
        <v>1349110018093</v>
      </c>
      <c r="E381" s="4" t="s">
        <v>40659</v>
      </c>
      <c r="F381" s="4" t="s">
        <v>104</v>
      </c>
      <c r="G381" s="4" t="s">
        <v>62</v>
      </c>
      <c r="H381" s="4" t="s">
        <v>65</v>
      </c>
      <c r="I381" s="4" t="s">
        <v>40326</v>
      </c>
      <c r="J381" s="4" t="s">
        <v>1033</v>
      </c>
      <c r="K381" s="2">
        <v>38</v>
      </c>
      <c r="L381" s="2" t="s">
        <v>40660</v>
      </c>
      <c r="M381" s="2" t="s">
        <v>40661</v>
      </c>
      <c r="N381" s="4" t="s">
        <v>40662</v>
      </c>
      <c r="O381" s="4" t="s">
        <v>40663</v>
      </c>
      <c r="P381" s="5" t="s">
        <v>60</v>
      </c>
      <c r="Q381" s="5">
        <v>10</v>
      </c>
      <c r="R381" s="5">
        <v>20101025</v>
      </c>
      <c r="S381" s="6">
        <v>42</v>
      </c>
      <c r="T381" s="6">
        <v>202212</v>
      </c>
      <c r="U381" s="6">
        <v>2022</v>
      </c>
      <c r="V381" s="5">
        <v>9326008</v>
      </c>
      <c r="W381" s="5">
        <v>27550505</v>
      </c>
      <c r="X381" s="5">
        <v>820000</v>
      </c>
      <c r="Y381" s="1"/>
      <c r="Z381" s="1"/>
    </row>
    <row r="382" spans="1:26" ht="16.5" customHeight="1">
      <c r="A382" s="2">
        <v>21500</v>
      </c>
      <c r="B382" s="2">
        <v>1559009</v>
      </c>
      <c r="C382" s="2">
        <v>1248186827</v>
      </c>
      <c r="D382" s="3">
        <v>1358110072793</v>
      </c>
      <c r="E382" s="4" t="s">
        <v>33009</v>
      </c>
      <c r="F382" s="4" t="s">
        <v>104</v>
      </c>
      <c r="G382" s="4" t="s">
        <v>62</v>
      </c>
      <c r="H382" s="4" t="s">
        <v>65</v>
      </c>
      <c r="I382" s="4" t="s">
        <v>40664</v>
      </c>
      <c r="J382" s="4" t="s">
        <v>1033</v>
      </c>
      <c r="K382" s="2">
        <v>38</v>
      </c>
      <c r="L382" s="2" t="s">
        <v>33010</v>
      </c>
      <c r="M382" s="2" t="s">
        <v>2958</v>
      </c>
      <c r="N382" s="4" t="s">
        <v>40665</v>
      </c>
      <c r="O382" s="4" t="s">
        <v>40666</v>
      </c>
      <c r="P382" s="5" t="s">
        <v>60</v>
      </c>
      <c r="Q382" s="5">
        <v>10</v>
      </c>
      <c r="R382" s="5">
        <v>20010806</v>
      </c>
      <c r="S382" s="6">
        <v>42</v>
      </c>
      <c r="T382" s="6">
        <v>202304</v>
      </c>
      <c r="U382" s="6">
        <v>2022</v>
      </c>
      <c r="V382" s="5">
        <v>62900718</v>
      </c>
      <c r="W382" s="5">
        <v>39181911</v>
      </c>
      <c r="X382" s="5">
        <v>499995</v>
      </c>
      <c r="Y382" s="1"/>
      <c r="Z382" s="1"/>
    </row>
    <row r="383" spans="1:26" ht="16.5" customHeight="1">
      <c r="A383" s="2">
        <v>21481</v>
      </c>
      <c r="B383" s="2">
        <v>1717986</v>
      </c>
      <c r="C383" s="2">
        <v>5048105812</v>
      </c>
      <c r="D383" s="3">
        <v>1701110021915</v>
      </c>
      <c r="E383" s="4" t="s">
        <v>32983</v>
      </c>
      <c r="F383" s="4" t="s">
        <v>104</v>
      </c>
      <c r="G383" s="4" t="s">
        <v>62</v>
      </c>
      <c r="H383" s="4" t="s">
        <v>65</v>
      </c>
      <c r="I383" s="4" t="s">
        <v>39523</v>
      </c>
      <c r="J383" s="4" t="s">
        <v>1033</v>
      </c>
      <c r="K383" s="2">
        <v>38</v>
      </c>
      <c r="L383" s="2" t="s">
        <v>32984</v>
      </c>
      <c r="M383" s="2" t="s">
        <v>2798</v>
      </c>
      <c r="N383" s="4" t="s">
        <v>33008</v>
      </c>
      <c r="O383" s="4" t="s">
        <v>40667</v>
      </c>
      <c r="P383" s="5" t="s">
        <v>60</v>
      </c>
      <c r="Q383" s="5">
        <v>10</v>
      </c>
      <c r="R383" s="5">
        <v>19860201</v>
      </c>
      <c r="S383" s="6">
        <v>42</v>
      </c>
      <c r="T383" s="6">
        <v>202212</v>
      </c>
      <c r="U383" s="6">
        <v>2022</v>
      </c>
      <c r="V383" s="5">
        <v>26563258</v>
      </c>
      <c r="W383" s="5">
        <v>16630310</v>
      </c>
      <c r="X383" s="5">
        <v>800000</v>
      </c>
      <c r="Y383" s="1"/>
      <c r="Z383" s="1"/>
    </row>
    <row r="384" spans="1:26" ht="16.5" customHeight="1">
      <c r="A384" s="2">
        <v>21510</v>
      </c>
      <c r="B384" s="2">
        <v>1557610</v>
      </c>
      <c r="C384" s="2">
        <v>5058132699</v>
      </c>
      <c r="D384" s="3">
        <v>1712110029495</v>
      </c>
      <c r="E384" s="4" t="s">
        <v>2975</v>
      </c>
      <c r="F384" s="4" t="s">
        <v>104</v>
      </c>
      <c r="G384" s="4" t="s">
        <v>62</v>
      </c>
      <c r="H384" s="4" t="s">
        <v>65</v>
      </c>
      <c r="I384" s="4" t="s">
        <v>38905</v>
      </c>
      <c r="J384" s="4" t="s">
        <v>1033</v>
      </c>
      <c r="K384" s="2">
        <v>38</v>
      </c>
      <c r="L384" s="2" t="s">
        <v>40668</v>
      </c>
      <c r="M384" s="2" t="s">
        <v>6772</v>
      </c>
      <c r="N384" s="4" t="s">
        <v>40669</v>
      </c>
      <c r="O384" s="4" t="s">
        <v>40670</v>
      </c>
      <c r="P384" s="5" t="s">
        <v>60</v>
      </c>
      <c r="Q384" s="5">
        <v>10</v>
      </c>
      <c r="R384" s="5">
        <v>20020327</v>
      </c>
      <c r="S384" s="6">
        <v>42</v>
      </c>
      <c r="T384" s="6">
        <v>202304</v>
      </c>
      <c r="U384" s="6">
        <v>2022</v>
      </c>
      <c r="V384" s="5">
        <v>73723860</v>
      </c>
      <c r="W384" s="5">
        <v>27412571</v>
      </c>
      <c r="X384" s="5">
        <v>12500000</v>
      </c>
      <c r="Y384" s="1"/>
      <c r="Z384" s="1"/>
    </row>
    <row r="385" spans="1:26" ht="16.5" customHeight="1">
      <c r="A385" s="2">
        <v>21304</v>
      </c>
      <c r="B385" s="2">
        <v>2779048</v>
      </c>
      <c r="C385" s="2">
        <v>5038174918</v>
      </c>
      <c r="D385" s="3">
        <v>1701110323618</v>
      </c>
      <c r="E385" s="4" t="s">
        <v>40671</v>
      </c>
      <c r="F385" s="4" t="s">
        <v>104</v>
      </c>
      <c r="G385" s="4" t="s">
        <v>62</v>
      </c>
      <c r="H385" s="4" t="s">
        <v>65</v>
      </c>
      <c r="I385" s="4" t="s">
        <v>38967</v>
      </c>
      <c r="J385" s="4" t="s">
        <v>1042</v>
      </c>
      <c r="K385" s="2">
        <v>36</v>
      </c>
      <c r="L385" s="2" t="s">
        <v>40672</v>
      </c>
      <c r="M385" s="2" t="s">
        <v>40673</v>
      </c>
      <c r="N385" s="4" t="s">
        <v>40674</v>
      </c>
      <c r="O385" s="4" t="s">
        <v>40675</v>
      </c>
      <c r="P385" s="5" t="s">
        <v>47</v>
      </c>
      <c r="Q385" s="5">
        <v>10</v>
      </c>
      <c r="R385" s="5">
        <v>20070108</v>
      </c>
      <c r="S385" s="6">
        <v>42</v>
      </c>
      <c r="T385" s="6">
        <v>202303</v>
      </c>
      <c r="U385" s="6">
        <v>2022</v>
      </c>
      <c r="V385" s="5">
        <v>19710282</v>
      </c>
      <c r="W385" s="5">
        <v>9389168</v>
      </c>
      <c r="X385" s="5">
        <v>200000</v>
      </c>
      <c r="Y385" s="1"/>
      <c r="Z385" s="1"/>
    </row>
    <row r="386" spans="1:26" ht="16.5" customHeight="1">
      <c r="A386" s="2">
        <v>21074</v>
      </c>
      <c r="B386" s="2">
        <v>3840925</v>
      </c>
      <c r="C386" s="2">
        <v>1248704486</v>
      </c>
      <c r="D386" s="3">
        <v>1348110201012</v>
      </c>
      <c r="E386" s="4" t="s">
        <v>40676</v>
      </c>
      <c r="F386" s="4" t="s">
        <v>104</v>
      </c>
      <c r="G386" s="4" t="s">
        <v>62</v>
      </c>
      <c r="H386" s="4" t="s">
        <v>65</v>
      </c>
      <c r="I386" s="4" t="s">
        <v>40677</v>
      </c>
      <c r="J386" s="4" t="s">
        <v>1010</v>
      </c>
      <c r="K386" s="2">
        <v>30</v>
      </c>
      <c r="L386" s="2" t="s">
        <v>40678</v>
      </c>
      <c r="M386" s="2" t="s">
        <v>40679</v>
      </c>
      <c r="N386" s="4" t="s">
        <v>40680</v>
      </c>
      <c r="O386" s="4" t="s">
        <v>40681</v>
      </c>
      <c r="P386" s="5" t="s">
        <v>60</v>
      </c>
      <c r="Q386" s="5">
        <v>10</v>
      </c>
      <c r="R386" s="5">
        <v>20100831</v>
      </c>
      <c r="S386" s="6">
        <v>42</v>
      </c>
      <c r="T386" s="6">
        <v>202212</v>
      </c>
      <c r="U386" s="6">
        <v>2022</v>
      </c>
      <c r="V386" s="5">
        <v>4144901</v>
      </c>
      <c r="W386" s="5">
        <v>24858402</v>
      </c>
      <c r="X386" s="5">
        <v>300000</v>
      </c>
      <c r="Y386" s="1"/>
      <c r="Z386" s="1"/>
    </row>
    <row r="387" spans="1:26" ht="16.5" customHeight="1">
      <c r="A387" s="2">
        <v>20906</v>
      </c>
      <c r="B387" s="2">
        <v>2789436</v>
      </c>
      <c r="C387" s="2">
        <v>1348637371</v>
      </c>
      <c r="D387" s="3">
        <v>1314110193260</v>
      </c>
      <c r="E387" s="4" t="s">
        <v>40682</v>
      </c>
      <c r="F387" s="4" t="s">
        <v>104</v>
      </c>
      <c r="G387" s="4" t="s">
        <v>62</v>
      </c>
      <c r="H387" s="4" t="s">
        <v>65</v>
      </c>
      <c r="I387" s="4" t="s">
        <v>40029</v>
      </c>
      <c r="J387" s="4" t="s">
        <v>1944</v>
      </c>
      <c r="K387" s="2">
        <v>26</v>
      </c>
      <c r="L387" s="2" t="s">
        <v>40683</v>
      </c>
      <c r="M387" s="2" t="s">
        <v>40684</v>
      </c>
      <c r="N387" s="4" t="s">
        <v>40685</v>
      </c>
      <c r="O387" s="4" t="s">
        <v>40686</v>
      </c>
      <c r="P387" s="5" t="s">
        <v>60</v>
      </c>
      <c r="Q387" s="5">
        <v>10</v>
      </c>
      <c r="R387" s="5">
        <v>20070223</v>
      </c>
      <c r="S387" s="6">
        <v>42</v>
      </c>
      <c r="T387" s="6">
        <v>202303</v>
      </c>
      <c r="U387" s="6">
        <v>2022</v>
      </c>
      <c r="V387" s="5">
        <v>14963659</v>
      </c>
      <c r="W387" s="5">
        <v>24313985</v>
      </c>
      <c r="X387" s="5">
        <v>1061250</v>
      </c>
      <c r="Y387" s="1"/>
      <c r="Z387" s="1"/>
    </row>
    <row r="388" spans="1:26" ht="16.5" customHeight="1">
      <c r="A388" s="2">
        <v>20647</v>
      </c>
      <c r="B388" s="2">
        <v>1781375</v>
      </c>
      <c r="C388" s="2">
        <v>6038153834</v>
      </c>
      <c r="D388" s="3">
        <v>1801110455287</v>
      </c>
      <c r="E388" s="4" t="s">
        <v>40687</v>
      </c>
      <c r="F388" s="4" t="s">
        <v>104</v>
      </c>
      <c r="G388" s="4" t="s">
        <v>62</v>
      </c>
      <c r="H388" s="4" t="s">
        <v>65</v>
      </c>
      <c r="I388" s="4" t="s">
        <v>40688</v>
      </c>
      <c r="J388" s="4" t="s">
        <v>1004</v>
      </c>
      <c r="K388" s="2">
        <v>21</v>
      </c>
      <c r="L388" s="2" t="s">
        <v>40689</v>
      </c>
      <c r="M388" s="2" t="s">
        <v>40690</v>
      </c>
      <c r="N388" s="4" t="s">
        <v>40691</v>
      </c>
      <c r="O388" s="4" t="s">
        <v>40692</v>
      </c>
      <c r="P388" s="5" t="s">
        <v>60</v>
      </c>
      <c r="Q388" s="5">
        <v>10</v>
      </c>
      <c r="R388" s="5">
        <v>19980420</v>
      </c>
      <c r="S388" s="6">
        <v>42</v>
      </c>
      <c r="T388" s="6">
        <v>202212</v>
      </c>
      <c r="U388" s="6">
        <v>2022</v>
      </c>
      <c r="V388" s="5">
        <v>17452235</v>
      </c>
      <c r="W388" s="5">
        <v>20233816</v>
      </c>
      <c r="X388" s="5">
        <v>1000000</v>
      </c>
      <c r="Y388" s="1"/>
      <c r="Z388" s="1"/>
    </row>
    <row r="389" spans="1:26" ht="16.5" customHeight="1">
      <c r="A389" s="2">
        <v>20546</v>
      </c>
      <c r="B389" s="2">
        <v>1324179</v>
      </c>
      <c r="C389" s="2">
        <v>4108156113</v>
      </c>
      <c r="D389" s="3">
        <v>2001110112105</v>
      </c>
      <c r="E389" s="4" t="s">
        <v>40693</v>
      </c>
      <c r="F389" s="4" t="s">
        <v>104</v>
      </c>
      <c r="G389" s="4" t="s">
        <v>62</v>
      </c>
      <c r="H389" s="4" t="s">
        <v>65</v>
      </c>
      <c r="I389" s="4" t="s">
        <v>40694</v>
      </c>
      <c r="J389" s="4" t="s">
        <v>1045</v>
      </c>
      <c r="K389" s="2">
        <v>17</v>
      </c>
      <c r="L389" s="2" t="s">
        <v>40695</v>
      </c>
      <c r="M389" s="2" t="s">
        <v>40696</v>
      </c>
      <c r="N389" s="4" t="s">
        <v>40697</v>
      </c>
      <c r="O389" s="4" t="s">
        <v>40698</v>
      </c>
      <c r="P389" s="5" t="s">
        <v>60</v>
      </c>
      <c r="Q389" s="5">
        <v>10</v>
      </c>
      <c r="R389" s="5">
        <v>20000221</v>
      </c>
      <c r="S389" s="6">
        <v>42</v>
      </c>
      <c r="T389" s="6">
        <v>202212</v>
      </c>
      <c r="U389" s="6">
        <v>2022</v>
      </c>
      <c r="V389" s="5">
        <v>30380431</v>
      </c>
      <c r="W389" s="5">
        <v>23797236</v>
      </c>
      <c r="X389" s="5">
        <v>1400000</v>
      </c>
      <c r="Y389" s="1"/>
      <c r="Z389" s="1"/>
    </row>
    <row r="390" spans="1:26" ht="16.5" customHeight="1">
      <c r="A390" s="2">
        <v>20564</v>
      </c>
      <c r="B390" s="2">
        <v>6435994</v>
      </c>
      <c r="C390" s="2">
        <v>7838100157</v>
      </c>
      <c r="D390" s="3">
        <v>1211110290387</v>
      </c>
      <c r="E390" s="4" t="s">
        <v>40699</v>
      </c>
      <c r="F390" s="4" t="s">
        <v>104</v>
      </c>
      <c r="G390" s="4" t="s">
        <v>62</v>
      </c>
      <c r="H390" s="4" t="s">
        <v>65</v>
      </c>
      <c r="I390" s="4" t="s">
        <v>39008</v>
      </c>
      <c r="J390" s="4" t="s">
        <v>1045</v>
      </c>
      <c r="K390" s="2">
        <v>17</v>
      </c>
      <c r="L390" s="2" t="s">
        <v>40700</v>
      </c>
      <c r="M390" s="2" t="s">
        <v>40701</v>
      </c>
      <c r="N390" s="4" t="s">
        <v>40702</v>
      </c>
      <c r="O390" s="4" t="s">
        <v>40703</v>
      </c>
      <c r="P390" s="5" t="s">
        <v>60</v>
      </c>
      <c r="Q390" s="5">
        <v>10</v>
      </c>
      <c r="R390" s="5">
        <v>20150624</v>
      </c>
      <c r="S390" s="6">
        <v>42</v>
      </c>
      <c r="T390" s="6">
        <v>202303</v>
      </c>
      <c r="U390" s="6">
        <v>2022</v>
      </c>
      <c r="V390" s="5">
        <v>18746538</v>
      </c>
      <c r="W390" s="5">
        <v>19265517</v>
      </c>
      <c r="X390" s="5">
        <v>200000</v>
      </c>
      <c r="Y390" s="1"/>
      <c r="Z390" s="1"/>
    </row>
    <row r="391" spans="1:26" ht="16.5" customHeight="1">
      <c r="A391" s="2">
        <v>20477</v>
      </c>
      <c r="B391" s="2">
        <v>3266419</v>
      </c>
      <c r="C391" s="2">
        <v>3128619880</v>
      </c>
      <c r="D391" s="3">
        <v>1615110105803</v>
      </c>
      <c r="E391" s="4" t="s">
        <v>40704</v>
      </c>
      <c r="F391" s="4" t="s">
        <v>104</v>
      </c>
      <c r="G391" s="4" t="s">
        <v>62</v>
      </c>
      <c r="H391" s="4" t="s">
        <v>65</v>
      </c>
      <c r="I391" s="4" t="s">
        <v>40705</v>
      </c>
      <c r="J391" s="4" t="s">
        <v>1707</v>
      </c>
      <c r="K391" s="2">
        <v>16</v>
      </c>
      <c r="L391" s="2" t="s">
        <v>40706</v>
      </c>
      <c r="M391" s="2" t="s">
        <v>40707</v>
      </c>
      <c r="N391" s="4" t="s">
        <v>40708</v>
      </c>
      <c r="O391" s="4" t="s">
        <v>40709</v>
      </c>
      <c r="P391" s="5" t="s">
        <v>60</v>
      </c>
      <c r="Q391" s="5">
        <v>10</v>
      </c>
      <c r="R391" s="5">
        <v>20090311</v>
      </c>
      <c r="S391" s="6">
        <v>42</v>
      </c>
      <c r="T391" s="6">
        <v>202306</v>
      </c>
      <c r="U391" s="6">
        <v>2022</v>
      </c>
      <c r="V391" s="5">
        <v>29171128</v>
      </c>
      <c r="W391" s="5">
        <v>22474210</v>
      </c>
      <c r="X391" s="5">
        <v>500000</v>
      </c>
      <c r="Y391" s="1"/>
      <c r="Z391" s="1"/>
    </row>
    <row r="392" spans="1:26" ht="16.5" customHeight="1">
      <c r="A392" s="2">
        <v>20411</v>
      </c>
      <c r="B392" s="2">
        <v>2643532</v>
      </c>
      <c r="C392" s="2">
        <v>1408114683</v>
      </c>
      <c r="D392" s="3">
        <v>1355110169405</v>
      </c>
      <c r="E392" s="4" t="s">
        <v>5207</v>
      </c>
      <c r="F392" s="4" t="s">
        <v>104</v>
      </c>
      <c r="G392" s="4" t="s">
        <v>62</v>
      </c>
      <c r="H392" s="4" t="s">
        <v>65</v>
      </c>
      <c r="I392" s="4" t="s">
        <v>39201</v>
      </c>
      <c r="J392" s="4" t="s">
        <v>593</v>
      </c>
      <c r="K392" s="2">
        <v>14</v>
      </c>
      <c r="L392" s="2" t="s">
        <v>13738</v>
      </c>
      <c r="M392" s="2" t="s">
        <v>40710</v>
      </c>
      <c r="N392" s="4" t="s">
        <v>40711</v>
      </c>
      <c r="O392" s="4" t="s">
        <v>40712</v>
      </c>
      <c r="P392" s="5" t="s">
        <v>60</v>
      </c>
      <c r="Q392" s="5">
        <v>10</v>
      </c>
      <c r="R392" s="5">
        <v>20060407</v>
      </c>
      <c r="S392" s="6">
        <v>42</v>
      </c>
      <c r="T392" s="6">
        <v>202212</v>
      </c>
      <c r="U392" s="6">
        <v>2022</v>
      </c>
      <c r="V392" s="5">
        <v>14751723</v>
      </c>
      <c r="W392" s="5">
        <v>21960163</v>
      </c>
      <c r="X392" s="5">
        <v>2300000</v>
      </c>
      <c r="Y392" s="1"/>
      <c r="Z392" s="1"/>
    </row>
    <row r="393" spans="1:26" ht="16.5" customHeight="1">
      <c r="A393" s="2">
        <v>20280</v>
      </c>
      <c r="B393" s="2">
        <v>4051595</v>
      </c>
      <c r="C393" s="2">
        <v>6068633021</v>
      </c>
      <c r="D393" s="3">
        <v>1801110780014</v>
      </c>
      <c r="E393" s="4" t="s">
        <v>40713</v>
      </c>
      <c r="F393" s="4" t="s">
        <v>104</v>
      </c>
      <c r="G393" s="4" t="s">
        <v>62</v>
      </c>
      <c r="H393" s="4" t="s">
        <v>65</v>
      </c>
      <c r="I393" s="4" t="s">
        <v>40714</v>
      </c>
      <c r="J393" s="4" t="s">
        <v>1086</v>
      </c>
      <c r="K393" s="2">
        <v>6</v>
      </c>
      <c r="L393" s="2" t="s">
        <v>40715</v>
      </c>
      <c r="M393" s="2" t="s">
        <v>40716</v>
      </c>
      <c r="N393" s="4" t="s">
        <v>40717</v>
      </c>
      <c r="O393" s="4" t="s">
        <v>40718</v>
      </c>
      <c r="P393" s="5" t="s">
        <v>60</v>
      </c>
      <c r="Q393" s="5">
        <v>10</v>
      </c>
      <c r="R393" s="5">
        <v>20111027</v>
      </c>
      <c r="S393" s="6">
        <v>42</v>
      </c>
      <c r="T393" s="6">
        <v>202212</v>
      </c>
      <c r="U393" s="6">
        <v>2022</v>
      </c>
      <c r="V393" s="5">
        <v>52255945</v>
      </c>
      <c r="W393" s="5">
        <v>22616556</v>
      </c>
      <c r="X393" s="5">
        <v>200000</v>
      </c>
      <c r="Y393" s="1"/>
      <c r="Z393" s="1"/>
    </row>
    <row r="394" spans="1:26" ht="16.5" customHeight="1">
      <c r="A394" s="2">
        <v>20182</v>
      </c>
      <c r="B394" s="2">
        <v>1876524</v>
      </c>
      <c r="C394" s="2">
        <v>6218105529</v>
      </c>
      <c r="D394" s="3">
        <v>1845110006608</v>
      </c>
      <c r="E394" s="4" t="s">
        <v>40719</v>
      </c>
      <c r="F394" s="4" t="s">
        <v>104</v>
      </c>
      <c r="G394" s="4" t="s">
        <v>62</v>
      </c>
      <c r="H394" s="4" t="s">
        <v>65</v>
      </c>
      <c r="I394" s="4" t="s">
        <v>40720</v>
      </c>
      <c r="J394" s="4" t="s">
        <v>965</v>
      </c>
      <c r="K394" s="2">
        <v>4</v>
      </c>
      <c r="L394" s="2" t="s">
        <v>40721</v>
      </c>
      <c r="M394" s="2" t="s">
        <v>40722</v>
      </c>
      <c r="N394" s="4" t="s">
        <v>40723</v>
      </c>
      <c r="O394" s="4" t="s">
        <v>40724</v>
      </c>
      <c r="P394" s="5" t="s">
        <v>60</v>
      </c>
      <c r="Q394" s="5">
        <v>10</v>
      </c>
      <c r="R394" s="5">
        <v>19910312</v>
      </c>
      <c r="S394" s="6">
        <v>42</v>
      </c>
      <c r="T394" s="6">
        <v>202212</v>
      </c>
      <c r="U394" s="6">
        <v>2022</v>
      </c>
      <c r="V394" s="5">
        <v>19070869</v>
      </c>
      <c r="W394" s="5">
        <v>32571833</v>
      </c>
      <c r="X394" s="5">
        <v>1500000</v>
      </c>
      <c r="Y394" s="1"/>
      <c r="Z394" s="1"/>
    </row>
    <row r="395" spans="1:26" ht="16.5" customHeight="1">
      <c r="A395" s="2">
        <v>20200</v>
      </c>
      <c r="B395" s="2">
        <v>1591810</v>
      </c>
      <c r="C395" s="2">
        <v>2208172086</v>
      </c>
      <c r="D395" s="3">
        <v>1101111825699</v>
      </c>
      <c r="E395" s="4" t="s">
        <v>40725</v>
      </c>
      <c r="F395" s="4" t="s">
        <v>104</v>
      </c>
      <c r="G395" s="4" t="s">
        <v>62</v>
      </c>
      <c r="H395" s="4" t="s">
        <v>65</v>
      </c>
      <c r="I395" s="4" t="s">
        <v>40720</v>
      </c>
      <c r="J395" s="4" t="s">
        <v>965</v>
      </c>
      <c r="K395" s="2">
        <v>4</v>
      </c>
      <c r="L395" s="2" t="s">
        <v>8984</v>
      </c>
      <c r="M395" s="2" t="s">
        <v>40726</v>
      </c>
      <c r="N395" s="4" t="s">
        <v>40727</v>
      </c>
      <c r="O395" s="4" t="s">
        <v>40728</v>
      </c>
      <c r="P395" s="5" t="s">
        <v>60</v>
      </c>
      <c r="Q395" s="5">
        <v>10</v>
      </c>
      <c r="R395" s="5">
        <v>19991210</v>
      </c>
      <c r="S395" s="6">
        <v>42</v>
      </c>
      <c r="T395" s="6">
        <v>202308</v>
      </c>
      <c r="U395" s="6">
        <v>2022</v>
      </c>
      <c r="V395" s="5">
        <v>18078569</v>
      </c>
      <c r="W395" s="5">
        <v>22465346</v>
      </c>
      <c r="X395" s="5">
        <v>1960000</v>
      </c>
      <c r="Y395" s="1"/>
      <c r="Z395" s="1"/>
    </row>
    <row r="396" spans="1:26" ht="16.5" customHeight="1">
      <c r="A396" s="2">
        <v>20179</v>
      </c>
      <c r="B396" s="2">
        <v>1335354</v>
      </c>
      <c r="C396" s="2">
        <v>5038110097</v>
      </c>
      <c r="D396" s="3">
        <v>1701110035875</v>
      </c>
      <c r="E396" s="4" t="s">
        <v>40729</v>
      </c>
      <c r="F396" s="4" t="s">
        <v>104</v>
      </c>
      <c r="G396" s="4" t="s">
        <v>62</v>
      </c>
      <c r="H396" s="4" t="s">
        <v>65</v>
      </c>
      <c r="I396" s="4" t="s">
        <v>39082</v>
      </c>
      <c r="J396" s="4" t="s">
        <v>965</v>
      </c>
      <c r="K396" s="2">
        <v>4</v>
      </c>
      <c r="L396" s="2" t="s">
        <v>40730</v>
      </c>
      <c r="M396" s="2" t="s">
        <v>40731</v>
      </c>
      <c r="N396" s="4" t="s">
        <v>40732</v>
      </c>
      <c r="O396" s="4" t="s">
        <v>40733</v>
      </c>
      <c r="P396" s="5" t="s">
        <v>60</v>
      </c>
      <c r="Q396" s="5">
        <v>10</v>
      </c>
      <c r="R396" s="5">
        <v>19881022</v>
      </c>
      <c r="S396" s="6">
        <v>42</v>
      </c>
      <c r="T396" s="6">
        <v>202212</v>
      </c>
      <c r="U396" s="6">
        <v>2022</v>
      </c>
      <c r="V396" s="5">
        <v>12143052</v>
      </c>
      <c r="W396" s="5">
        <v>19712086</v>
      </c>
      <c r="X396" s="5">
        <v>300000</v>
      </c>
      <c r="Y396" s="1"/>
      <c r="Z396" s="1"/>
    </row>
    <row r="397" spans="1:26" ht="16.5" customHeight="1">
      <c r="A397" s="2">
        <v>20080</v>
      </c>
      <c r="B397" s="2">
        <v>3666584</v>
      </c>
      <c r="C397" s="2">
        <v>1268624569</v>
      </c>
      <c r="D397" s="3">
        <v>1342110105448</v>
      </c>
      <c r="E397" s="4" t="s">
        <v>40734</v>
      </c>
      <c r="F397" s="4" t="s">
        <v>104</v>
      </c>
      <c r="G397" s="4" t="s">
        <v>62</v>
      </c>
      <c r="H397" s="4" t="s">
        <v>52</v>
      </c>
      <c r="I397" s="4" t="s">
        <v>40735</v>
      </c>
      <c r="J397" s="4" t="s">
        <v>72</v>
      </c>
      <c r="K397" s="2">
        <v>1</v>
      </c>
      <c r="L397" s="2" t="s">
        <v>40736</v>
      </c>
      <c r="M397" s="2" t="s">
        <v>40737</v>
      </c>
      <c r="N397" s="4" t="s">
        <v>40738</v>
      </c>
      <c r="O397" s="4" t="s">
        <v>40739</v>
      </c>
      <c r="P397" s="5" t="s">
        <v>60</v>
      </c>
      <c r="Q397" s="5">
        <v>10</v>
      </c>
      <c r="R397" s="5">
        <v>20090924</v>
      </c>
      <c r="S397" s="6">
        <v>42</v>
      </c>
      <c r="T397" s="6">
        <v>202303</v>
      </c>
      <c r="U397" s="6">
        <v>2022</v>
      </c>
      <c r="V397" s="5">
        <v>45078526</v>
      </c>
      <c r="W397" s="5">
        <v>31641738</v>
      </c>
      <c r="X397" s="5">
        <v>200000</v>
      </c>
      <c r="Y397" s="1"/>
      <c r="Z397" s="1"/>
    </row>
    <row r="398" spans="1:26" ht="16.5" customHeight="1">
      <c r="A398" s="2">
        <v>23956</v>
      </c>
      <c r="B398" s="2">
        <v>1104918</v>
      </c>
      <c r="C398" s="2">
        <v>1288113457</v>
      </c>
      <c r="D398" s="3">
        <v>1101110208931</v>
      </c>
      <c r="E398" s="4" t="s">
        <v>40740</v>
      </c>
      <c r="F398" s="4" t="s">
        <v>104</v>
      </c>
      <c r="G398" s="4" t="s">
        <v>62</v>
      </c>
      <c r="H398" s="4" t="s">
        <v>63</v>
      </c>
      <c r="I398" s="4" t="s">
        <v>39056</v>
      </c>
      <c r="J398" s="4" t="s">
        <v>966</v>
      </c>
      <c r="K398" s="2">
        <v>62</v>
      </c>
      <c r="L398" s="2" t="s">
        <v>40741</v>
      </c>
      <c r="M398" s="2" t="s">
        <v>40742</v>
      </c>
      <c r="N398" s="4" t="s">
        <v>40743</v>
      </c>
      <c r="O398" s="4" t="s">
        <v>40744</v>
      </c>
      <c r="P398" s="5" t="s">
        <v>60</v>
      </c>
      <c r="Q398" s="5">
        <v>10</v>
      </c>
      <c r="R398" s="5">
        <v>19800206</v>
      </c>
      <c r="S398" s="6">
        <v>43</v>
      </c>
      <c r="T398" s="6">
        <v>202212</v>
      </c>
      <c r="U398" s="6">
        <v>2022</v>
      </c>
      <c r="V398" s="5">
        <v>4138600</v>
      </c>
      <c r="W398" s="5">
        <v>79519301</v>
      </c>
      <c r="X398" s="5">
        <v>20000000</v>
      </c>
      <c r="Y398" s="1"/>
      <c r="Z398" s="1"/>
    </row>
    <row r="399" spans="1:26" ht="16.5" customHeight="1">
      <c r="A399" s="2">
        <v>23159</v>
      </c>
      <c r="B399" s="2">
        <v>1420213</v>
      </c>
      <c r="C399" s="2">
        <v>1108135542</v>
      </c>
      <c r="D399" s="3">
        <v>1101111208366</v>
      </c>
      <c r="E399" s="4" t="s">
        <v>32772</v>
      </c>
      <c r="F399" s="4" t="s">
        <v>104</v>
      </c>
      <c r="G399" s="4" t="s">
        <v>62</v>
      </c>
      <c r="H399" s="4" t="s">
        <v>65</v>
      </c>
      <c r="I399" s="4" t="s">
        <v>39769</v>
      </c>
      <c r="J399" s="4" t="s">
        <v>9122</v>
      </c>
      <c r="K399" s="2">
        <v>51</v>
      </c>
      <c r="L399" s="2" t="s">
        <v>40745</v>
      </c>
      <c r="M399" s="2" t="s">
        <v>40746</v>
      </c>
      <c r="N399" s="4" t="s">
        <v>40747</v>
      </c>
      <c r="O399" s="4" t="s">
        <v>40748</v>
      </c>
      <c r="P399" s="5" t="s">
        <v>60</v>
      </c>
      <c r="Q399" s="5">
        <v>10</v>
      </c>
      <c r="R399" s="5">
        <v>19951106</v>
      </c>
      <c r="S399" s="6">
        <v>43</v>
      </c>
      <c r="T399" s="6">
        <v>202304</v>
      </c>
      <c r="U399" s="6">
        <v>2022</v>
      </c>
      <c r="V399" s="5">
        <v>77613650</v>
      </c>
      <c r="W399" s="5">
        <v>84439486</v>
      </c>
      <c r="X399" s="5">
        <v>1000000</v>
      </c>
      <c r="Y399" s="1"/>
      <c r="Z399" s="1"/>
    </row>
    <row r="400" spans="1:26" ht="16.5" customHeight="1">
      <c r="A400" s="2">
        <v>22622</v>
      </c>
      <c r="B400" s="2">
        <v>6675587</v>
      </c>
      <c r="C400" s="2">
        <v>2328600367</v>
      </c>
      <c r="D400" s="3">
        <v>1101116005098</v>
      </c>
      <c r="E400" s="4" t="s">
        <v>40749</v>
      </c>
      <c r="F400" s="4" t="s">
        <v>104</v>
      </c>
      <c r="G400" s="4" t="s">
        <v>62</v>
      </c>
      <c r="H400" s="4" t="s">
        <v>65</v>
      </c>
      <c r="I400" s="4" t="s">
        <v>40750</v>
      </c>
      <c r="J400" s="4" t="s">
        <v>467</v>
      </c>
      <c r="K400" s="2">
        <v>49</v>
      </c>
      <c r="L400" s="2" t="s">
        <v>28388</v>
      </c>
      <c r="M400" s="2" t="s">
        <v>40751</v>
      </c>
      <c r="N400" s="4" t="s">
        <v>40752</v>
      </c>
      <c r="O400" s="4" t="s">
        <v>40753</v>
      </c>
      <c r="P400" s="5" t="s">
        <v>60</v>
      </c>
      <c r="Q400" s="5">
        <v>10</v>
      </c>
      <c r="R400" s="5">
        <v>20160318</v>
      </c>
      <c r="S400" s="6">
        <v>43</v>
      </c>
      <c r="T400" s="6">
        <v>202212</v>
      </c>
      <c r="U400" s="6">
        <v>2022</v>
      </c>
      <c r="V400" s="5">
        <v>17658827</v>
      </c>
      <c r="W400" s="5">
        <v>15875067</v>
      </c>
      <c r="X400" s="5">
        <v>400000</v>
      </c>
      <c r="Y400" s="1"/>
      <c r="Z400" s="1"/>
    </row>
    <row r="401" spans="1:26" ht="16.5" customHeight="1">
      <c r="A401" s="2">
        <v>22462</v>
      </c>
      <c r="B401" s="2">
        <v>4157345</v>
      </c>
      <c r="C401" s="2">
        <v>5038602030</v>
      </c>
      <c r="D401" s="3">
        <v>1701110469173</v>
      </c>
      <c r="E401" s="4" t="s">
        <v>40754</v>
      </c>
      <c r="F401" s="4" t="s">
        <v>104</v>
      </c>
      <c r="G401" s="4" t="s">
        <v>62</v>
      </c>
      <c r="H401" s="4" t="s">
        <v>63</v>
      </c>
      <c r="I401" s="4" t="s">
        <v>40755</v>
      </c>
      <c r="J401" s="4" t="s">
        <v>171</v>
      </c>
      <c r="K401" s="2">
        <v>48</v>
      </c>
      <c r="L401" s="2" t="s">
        <v>40756</v>
      </c>
      <c r="M401" s="2" t="s">
        <v>74</v>
      </c>
      <c r="N401" s="4" t="s">
        <v>40757</v>
      </c>
      <c r="O401" s="4" t="s">
        <v>40758</v>
      </c>
      <c r="P401" s="5" t="s">
        <v>60</v>
      </c>
      <c r="Q401" s="5">
        <v>10</v>
      </c>
      <c r="R401" s="5">
        <v>20120816</v>
      </c>
      <c r="S401" s="6">
        <v>43</v>
      </c>
      <c r="T401" s="6">
        <v>202305</v>
      </c>
      <c r="U401" s="6">
        <v>2022</v>
      </c>
      <c r="V401" s="5">
        <v>60446016</v>
      </c>
      <c r="W401" s="5">
        <v>12363502</v>
      </c>
      <c r="X401" s="5">
        <v>300000</v>
      </c>
      <c r="Y401" s="1"/>
      <c r="Z401" s="1"/>
    </row>
    <row r="402" spans="1:26" ht="16.5" customHeight="1">
      <c r="A402" s="2">
        <v>22553</v>
      </c>
      <c r="B402" s="2">
        <v>1373199</v>
      </c>
      <c r="C402" s="2">
        <v>4098106665</v>
      </c>
      <c r="D402" s="3">
        <v>2001110012959</v>
      </c>
      <c r="E402" s="4" t="s">
        <v>40759</v>
      </c>
      <c r="F402" s="4" t="s">
        <v>104</v>
      </c>
      <c r="G402" s="4" t="s">
        <v>62</v>
      </c>
      <c r="H402" s="4" t="s">
        <v>65</v>
      </c>
      <c r="I402" s="4" t="s">
        <v>39208</v>
      </c>
      <c r="J402" s="4" t="s">
        <v>171</v>
      </c>
      <c r="K402" s="2">
        <v>48</v>
      </c>
      <c r="L402" s="2" t="s">
        <v>40760</v>
      </c>
      <c r="M402" s="2" t="s">
        <v>5161</v>
      </c>
      <c r="N402" s="4" t="s">
        <v>40761</v>
      </c>
      <c r="O402" s="4" t="s">
        <v>40762</v>
      </c>
      <c r="P402" s="5" t="s">
        <v>60</v>
      </c>
      <c r="Q402" s="5">
        <v>10</v>
      </c>
      <c r="R402" s="5">
        <v>19871124</v>
      </c>
      <c r="S402" s="6">
        <v>43</v>
      </c>
      <c r="T402" s="6">
        <v>202212</v>
      </c>
      <c r="U402" s="6">
        <v>2022</v>
      </c>
      <c r="V402" s="5">
        <v>93784786</v>
      </c>
      <c r="W402" s="5">
        <v>35874050</v>
      </c>
      <c r="X402" s="5">
        <v>510000</v>
      </c>
      <c r="Y402" s="1"/>
      <c r="Z402" s="1"/>
    </row>
    <row r="403" spans="1:26" ht="16.5" customHeight="1">
      <c r="A403" s="2">
        <v>22456</v>
      </c>
      <c r="B403" s="2">
        <v>3680128</v>
      </c>
      <c r="C403" s="2">
        <v>2118835470</v>
      </c>
      <c r="D403" s="3">
        <v>1101114219659</v>
      </c>
      <c r="E403" s="4" t="s">
        <v>40763</v>
      </c>
      <c r="F403" s="4" t="s">
        <v>104</v>
      </c>
      <c r="G403" s="4" t="s">
        <v>62</v>
      </c>
      <c r="H403" s="4" t="s">
        <v>65</v>
      </c>
      <c r="I403" s="4" t="s">
        <v>40155</v>
      </c>
      <c r="J403" s="4" t="s">
        <v>171</v>
      </c>
      <c r="K403" s="2">
        <v>48</v>
      </c>
      <c r="L403" s="2" t="s">
        <v>40764</v>
      </c>
      <c r="M403" s="2" t="s">
        <v>40765</v>
      </c>
      <c r="N403" s="4" t="s">
        <v>40766</v>
      </c>
      <c r="O403" s="4" t="s">
        <v>40767</v>
      </c>
      <c r="P403" s="5" t="s">
        <v>60</v>
      </c>
      <c r="Q403" s="5">
        <v>10</v>
      </c>
      <c r="R403" s="5">
        <v>20091113</v>
      </c>
      <c r="S403" s="6">
        <v>43</v>
      </c>
      <c r="T403" s="6">
        <v>202212</v>
      </c>
      <c r="U403" s="6">
        <v>2022</v>
      </c>
      <c r="V403" s="5">
        <v>23762418</v>
      </c>
      <c r="W403" s="5">
        <v>15404532</v>
      </c>
      <c r="X403" s="5">
        <v>566667</v>
      </c>
      <c r="Y403" s="1"/>
      <c r="Z403" s="1"/>
    </row>
    <row r="404" spans="1:26" ht="16.5" customHeight="1">
      <c r="A404" s="2">
        <v>22562</v>
      </c>
      <c r="B404" s="2">
        <v>2085311</v>
      </c>
      <c r="C404" s="2">
        <v>6058121847</v>
      </c>
      <c r="D404" s="3">
        <v>1801110182583</v>
      </c>
      <c r="E404" s="4" t="s">
        <v>40768</v>
      </c>
      <c r="F404" s="4" t="s">
        <v>104</v>
      </c>
      <c r="G404" s="4" t="s">
        <v>62</v>
      </c>
      <c r="H404" s="4" t="s">
        <v>65</v>
      </c>
      <c r="I404" s="4" t="s">
        <v>40769</v>
      </c>
      <c r="J404" s="4" t="s">
        <v>171</v>
      </c>
      <c r="K404" s="2">
        <v>48</v>
      </c>
      <c r="L404" s="2" t="s">
        <v>40770</v>
      </c>
      <c r="M404" s="2" t="s">
        <v>40771</v>
      </c>
      <c r="N404" s="4" t="s">
        <v>40772</v>
      </c>
      <c r="O404" s="4" t="s">
        <v>40773</v>
      </c>
      <c r="P404" s="5" t="s">
        <v>60</v>
      </c>
      <c r="Q404" s="5">
        <v>10</v>
      </c>
      <c r="R404" s="5">
        <v>19950510</v>
      </c>
      <c r="S404" s="6">
        <v>43</v>
      </c>
      <c r="T404" s="6">
        <v>202212</v>
      </c>
      <c r="U404" s="6">
        <v>2022</v>
      </c>
      <c r="V404" s="5">
        <v>10744518</v>
      </c>
      <c r="W404" s="5">
        <v>31424838</v>
      </c>
      <c r="X404" s="5">
        <v>1298990</v>
      </c>
      <c r="Y404" s="1"/>
      <c r="Z404" s="1"/>
    </row>
    <row r="405" spans="1:26" ht="16.5" customHeight="1">
      <c r="A405" s="2">
        <v>22008</v>
      </c>
      <c r="B405" s="2">
        <v>1796262</v>
      </c>
      <c r="C405" s="2">
        <v>5048121433</v>
      </c>
      <c r="D405" s="3">
        <v>1243110036049</v>
      </c>
      <c r="E405" s="4" t="s">
        <v>40774</v>
      </c>
      <c r="F405" s="4" t="s">
        <v>104</v>
      </c>
      <c r="G405" s="4" t="s">
        <v>62</v>
      </c>
      <c r="H405" s="4" t="s">
        <v>65</v>
      </c>
      <c r="I405" s="4" t="s">
        <v>39722</v>
      </c>
      <c r="J405" s="4" t="s">
        <v>313</v>
      </c>
      <c r="K405" s="2">
        <v>46</v>
      </c>
      <c r="L405" s="2" t="s">
        <v>40775</v>
      </c>
      <c r="M405" s="2" t="s">
        <v>40776</v>
      </c>
      <c r="N405" s="4" t="s">
        <v>40777</v>
      </c>
      <c r="O405" s="4" t="s">
        <v>40778</v>
      </c>
      <c r="P405" s="5" t="s">
        <v>60</v>
      </c>
      <c r="Q405" s="5">
        <v>10</v>
      </c>
      <c r="R405" s="5">
        <v>19920704</v>
      </c>
      <c r="S405" s="6">
        <v>43</v>
      </c>
      <c r="T405" s="6">
        <v>202305</v>
      </c>
      <c r="U405" s="6">
        <v>2022</v>
      </c>
      <c r="V405" s="5">
        <v>17181921</v>
      </c>
      <c r="W405" s="5">
        <v>35738405</v>
      </c>
      <c r="X405" s="5">
        <v>2000000</v>
      </c>
      <c r="Y405" s="1"/>
      <c r="Z405" s="1"/>
    </row>
    <row r="406" spans="1:26" ht="16.5" customHeight="1">
      <c r="A406" s="2">
        <v>22164</v>
      </c>
      <c r="B406" s="2">
        <v>1989027</v>
      </c>
      <c r="C406" s="2">
        <v>5158100777</v>
      </c>
      <c r="D406" s="3">
        <v>1748110001018</v>
      </c>
      <c r="E406" s="4" t="s">
        <v>40779</v>
      </c>
      <c r="F406" s="4" t="s">
        <v>104</v>
      </c>
      <c r="G406" s="4" t="s">
        <v>62</v>
      </c>
      <c r="H406" s="4" t="s">
        <v>65</v>
      </c>
      <c r="I406" s="4" t="s">
        <v>39722</v>
      </c>
      <c r="J406" s="4" t="s">
        <v>313</v>
      </c>
      <c r="K406" s="2">
        <v>46</v>
      </c>
      <c r="L406" s="2" t="s">
        <v>40780</v>
      </c>
      <c r="M406" s="2" t="s">
        <v>8432</v>
      </c>
      <c r="N406" s="4" t="s">
        <v>40781</v>
      </c>
      <c r="O406" s="4" t="s">
        <v>40782</v>
      </c>
      <c r="P406" s="5" t="s">
        <v>60</v>
      </c>
      <c r="Q406" s="5">
        <v>10</v>
      </c>
      <c r="R406" s="5">
        <v>19580403</v>
      </c>
      <c r="S406" s="6">
        <v>43</v>
      </c>
      <c r="T406" s="6">
        <v>202305</v>
      </c>
      <c r="U406" s="6">
        <v>2022</v>
      </c>
      <c r="V406" s="5">
        <v>23166688</v>
      </c>
      <c r="W406" s="5">
        <v>20655738</v>
      </c>
      <c r="X406" s="5">
        <v>2200000</v>
      </c>
      <c r="Y406" s="1"/>
      <c r="Z406" s="1"/>
    </row>
    <row r="407" spans="1:26" ht="16.5" customHeight="1">
      <c r="A407" s="2">
        <v>22211</v>
      </c>
      <c r="B407" s="2">
        <v>1651489</v>
      </c>
      <c r="C407" s="2">
        <v>1098124889</v>
      </c>
      <c r="D407" s="3">
        <v>1101110705381</v>
      </c>
      <c r="E407" s="4" t="s">
        <v>40783</v>
      </c>
      <c r="F407" s="4" t="s">
        <v>104</v>
      </c>
      <c r="G407" s="4" t="s">
        <v>62</v>
      </c>
      <c r="H407" s="4" t="s">
        <v>65</v>
      </c>
      <c r="I407" s="4" t="s">
        <v>40784</v>
      </c>
      <c r="J407" s="4" t="s">
        <v>313</v>
      </c>
      <c r="K407" s="2">
        <v>46</v>
      </c>
      <c r="L407" s="2" t="s">
        <v>40785</v>
      </c>
      <c r="M407" s="2" t="s">
        <v>40786</v>
      </c>
      <c r="N407" s="4" t="s">
        <v>40787</v>
      </c>
      <c r="O407" s="4" t="s">
        <v>40788</v>
      </c>
      <c r="P407" s="5" t="s">
        <v>60</v>
      </c>
      <c r="Q407" s="5">
        <v>10</v>
      </c>
      <c r="R407" s="5">
        <v>19900618</v>
      </c>
      <c r="S407" s="6">
        <v>43</v>
      </c>
      <c r="T407" s="6">
        <v>202212</v>
      </c>
      <c r="U407" s="6">
        <v>2022</v>
      </c>
      <c r="V407" s="5">
        <v>9522612</v>
      </c>
      <c r="W407" s="5">
        <v>11109965</v>
      </c>
      <c r="X407" s="5">
        <v>610000</v>
      </c>
      <c r="Y407" s="1"/>
      <c r="Z407" s="1"/>
    </row>
    <row r="408" spans="1:26" ht="16.5" customHeight="1">
      <c r="A408" s="2">
        <v>22148</v>
      </c>
      <c r="B408" s="2">
        <v>2276899</v>
      </c>
      <c r="C408" s="2">
        <v>1318192458</v>
      </c>
      <c r="D408" s="3">
        <v>1201110379091</v>
      </c>
      <c r="E408" s="4" t="s">
        <v>40789</v>
      </c>
      <c r="F408" s="4" t="s">
        <v>104</v>
      </c>
      <c r="G408" s="4" t="s">
        <v>62</v>
      </c>
      <c r="H408" s="4" t="s">
        <v>52</v>
      </c>
      <c r="I408" s="4" t="s">
        <v>39665</v>
      </c>
      <c r="J408" s="4" t="s">
        <v>313</v>
      </c>
      <c r="K408" s="2">
        <v>46</v>
      </c>
      <c r="L408" s="2" t="s">
        <v>2665</v>
      </c>
      <c r="M408" s="2" t="s">
        <v>40790</v>
      </c>
      <c r="N408" s="4" t="s">
        <v>40791</v>
      </c>
      <c r="O408" s="4" t="s">
        <v>8094</v>
      </c>
      <c r="P408" s="5" t="s">
        <v>60</v>
      </c>
      <c r="Q408" s="5">
        <v>10</v>
      </c>
      <c r="R408" s="5">
        <v>20050712</v>
      </c>
      <c r="S408" s="6">
        <v>43</v>
      </c>
      <c r="T408" s="6">
        <v>202303</v>
      </c>
      <c r="U408" s="6">
        <v>2022</v>
      </c>
      <c r="V408" s="5">
        <v>58137349</v>
      </c>
      <c r="W408" s="5">
        <v>16489591</v>
      </c>
      <c r="X408" s="5">
        <v>1000000</v>
      </c>
      <c r="Y408" s="1"/>
      <c r="Z408" s="1"/>
    </row>
    <row r="409" spans="1:26" ht="16.5" customHeight="1">
      <c r="A409" s="2">
        <v>21974</v>
      </c>
      <c r="B409" s="2">
        <v>8018581</v>
      </c>
      <c r="C409" s="2">
        <v>8038800479</v>
      </c>
      <c r="D409" s="3">
        <v>1101116242012</v>
      </c>
      <c r="E409" s="4" t="s">
        <v>40792</v>
      </c>
      <c r="F409" s="4" t="s">
        <v>104</v>
      </c>
      <c r="G409" s="4" t="s">
        <v>62</v>
      </c>
      <c r="H409" s="4" t="s">
        <v>65</v>
      </c>
      <c r="I409" s="4" t="s">
        <v>39025</v>
      </c>
      <c r="J409" s="4" t="s">
        <v>313</v>
      </c>
      <c r="K409" s="2">
        <v>46</v>
      </c>
      <c r="L409" s="2" t="s">
        <v>40793</v>
      </c>
      <c r="M409" s="2" t="s">
        <v>9097</v>
      </c>
      <c r="N409" s="4" t="s">
        <v>40794</v>
      </c>
      <c r="O409" s="4" t="s">
        <v>40795</v>
      </c>
      <c r="P409" s="5" t="s">
        <v>47</v>
      </c>
      <c r="Q409" s="5">
        <v>10</v>
      </c>
      <c r="R409" s="5">
        <v>20161125</v>
      </c>
      <c r="S409" s="6">
        <v>43</v>
      </c>
      <c r="T409" s="6">
        <v>202305</v>
      </c>
      <c r="U409" s="6">
        <v>2022</v>
      </c>
      <c r="V409" s="5">
        <v>6141518</v>
      </c>
      <c r="W409" s="5">
        <v>1937552</v>
      </c>
      <c r="X409" s="5">
        <v>200000</v>
      </c>
      <c r="Y409" s="1"/>
      <c r="Z409" s="1"/>
    </row>
    <row r="410" spans="1:26" ht="16.5" customHeight="1">
      <c r="A410" s="2">
        <v>22209</v>
      </c>
      <c r="B410" s="2">
        <v>1462917</v>
      </c>
      <c r="C410" s="2">
        <v>4028151776</v>
      </c>
      <c r="D410" s="3">
        <v>2101110038739</v>
      </c>
      <c r="E410" s="4" t="s">
        <v>17297</v>
      </c>
      <c r="F410" s="4" t="s">
        <v>104</v>
      </c>
      <c r="G410" s="4" t="s">
        <v>62</v>
      </c>
      <c r="H410" s="4" t="s">
        <v>65</v>
      </c>
      <c r="I410" s="4" t="s">
        <v>40796</v>
      </c>
      <c r="J410" s="4" t="s">
        <v>313</v>
      </c>
      <c r="K410" s="2">
        <v>46</v>
      </c>
      <c r="L410" s="2" t="s">
        <v>5093</v>
      </c>
      <c r="M410" s="2" t="s">
        <v>40797</v>
      </c>
      <c r="N410" s="4" t="s">
        <v>40798</v>
      </c>
      <c r="O410" s="4" t="s">
        <v>40799</v>
      </c>
      <c r="P410" s="5" t="s">
        <v>47</v>
      </c>
      <c r="Q410" s="5">
        <v>10</v>
      </c>
      <c r="R410" s="5">
        <v>20030107</v>
      </c>
      <c r="S410" s="6">
        <v>43</v>
      </c>
      <c r="T410" s="6">
        <v>202306</v>
      </c>
      <c r="U410" s="6">
        <v>2022</v>
      </c>
      <c r="V410" s="5">
        <v>4614666</v>
      </c>
      <c r="W410" s="5">
        <v>12799897</v>
      </c>
      <c r="X410" s="5">
        <v>200000</v>
      </c>
      <c r="Y410" s="1"/>
      <c r="Z410" s="1"/>
    </row>
    <row r="411" spans="1:26" ht="16.5" customHeight="1">
      <c r="A411" s="2">
        <v>21870</v>
      </c>
      <c r="B411" s="2">
        <v>1872164</v>
      </c>
      <c r="C411" s="2">
        <v>2158129743</v>
      </c>
      <c r="D411" s="3">
        <v>1101110604630</v>
      </c>
      <c r="E411" s="4" t="s">
        <v>32858</v>
      </c>
      <c r="F411" s="4" t="s">
        <v>104</v>
      </c>
      <c r="G411" s="4" t="s">
        <v>62</v>
      </c>
      <c r="H411" s="4" t="s">
        <v>65</v>
      </c>
      <c r="I411" s="4" t="s">
        <v>40800</v>
      </c>
      <c r="J411" s="4" t="s">
        <v>1293</v>
      </c>
      <c r="K411" s="2">
        <v>42</v>
      </c>
      <c r="L411" s="2" t="s">
        <v>32859</v>
      </c>
      <c r="M411" s="2" t="s">
        <v>40801</v>
      </c>
      <c r="N411" s="4" t="s">
        <v>40802</v>
      </c>
      <c r="O411" s="4" t="s">
        <v>40803</v>
      </c>
      <c r="P411" s="5" t="s">
        <v>47</v>
      </c>
      <c r="Q411" s="5">
        <v>10</v>
      </c>
      <c r="R411" s="5">
        <v>19890111</v>
      </c>
      <c r="S411" s="6">
        <v>43</v>
      </c>
      <c r="T411" s="6">
        <v>202212</v>
      </c>
      <c r="U411" s="6">
        <v>2022</v>
      </c>
      <c r="V411" s="5">
        <v>16539760</v>
      </c>
      <c r="W411" s="5">
        <v>11302712</v>
      </c>
      <c r="X411" s="5">
        <v>500000</v>
      </c>
      <c r="Y411" s="1"/>
      <c r="Z411" s="1"/>
    </row>
    <row r="412" spans="1:26" ht="16.5" customHeight="1">
      <c r="A412" s="2">
        <v>21752</v>
      </c>
      <c r="B412" s="2">
        <v>3683161</v>
      </c>
      <c r="C412" s="2">
        <v>6088175959</v>
      </c>
      <c r="D412" s="3">
        <v>1945110007216</v>
      </c>
      <c r="E412" s="4" t="s">
        <v>40804</v>
      </c>
      <c r="F412" s="4" t="s">
        <v>104</v>
      </c>
      <c r="G412" s="4" t="s">
        <v>62</v>
      </c>
      <c r="H412" s="4" t="s">
        <v>52</v>
      </c>
      <c r="I412" s="4" t="s">
        <v>38961</v>
      </c>
      <c r="J412" s="4" t="s">
        <v>2407</v>
      </c>
      <c r="K412" s="2">
        <v>39</v>
      </c>
      <c r="L412" s="2" t="s">
        <v>1466</v>
      </c>
      <c r="M412" s="2" t="s">
        <v>40805</v>
      </c>
      <c r="N412" s="4" t="s">
        <v>40806</v>
      </c>
      <c r="O412" s="4" t="s">
        <v>40807</v>
      </c>
      <c r="P412" s="5" t="s">
        <v>60</v>
      </c>
      <c r="Q412" s="5">
        <v>10</v>
      </c>
      <c r="R412" s="5">
        <v>20090227</v>
      </c>
      <c r="S412" s="6">
        <v>43</v>
      </c>
      <c r="T412" s="6">
        <v>202212</v>
      </c>
      <c r="U412" s="6">
        <v>2022</v>
      </c>
      <c r="V412" s="5">
        <v>62335369</v>
      </c>
      <c r="W412" s="5">
        <v>172916699</v>
      </c>
      <c r="X412" s="5">
        <v>1055867</v>
      </c>
      <c r="Y412" s="1"/>
      <c r="Z412" s="1"/>
    </row>
    <row r="413" spans="1:26" ht="16.5" customHeight="1">
      <c r="A413" s="2">
        <v>21544</v>
      </c>
      <c r="B413" s="2">
        <v>1375391</v>
      </c>
      <c r="C413" s="2">
        <v>6158120898</v>
      </c>
      <c r="D413" s="3">
        <v>1955110048970</v>
      </c>
      <c r="E413" s="4" t="s">
        <v>40808</v>
      </c>
      <c r="F413" s="4" t="s">
        <v>104</v>
      </c>
      <c r="G413" s="4" t="s">
        <v>62</v>
      </c>
      <c r="H413" s="4" t="s">
        <v>65</v>
      </c>
      <c r="I413" s="4" t="s">
        <v>40326</v>
      </c>
      <c r="J413" s="4" t="s">
        <v>1033</v>
      </c>
      <c r="K413" s="2">
        <v>38</v>
      </c>
      <c r="L413" s="2" t="s">
        <v>40809</v>
      </c>
      <c r="M413" s="2" t="s">
        <v>2798</v>
      </c>
      <c r="N413" s="4" t="s">
        <v>40810</v>
      </c>
      <c r="O413" s="4" t="s">
        <v>40811</v>
      </c>
      <c r="P413" s="5" t="s">
        <v>60</v>
      </c>
      <c r="Q413" s="5">
        <v>10</v>
      </c>
      <c r="R413" s="5">
        <v>20010719</v>
      </c>
      <c r="S413" s="6">
        <v>43</v>
      </c>
      <c r="T413" s="6">
        <v>202212</v>
      </c>
      <c r="U413" s="6">
        <v>2022</v>
      </c>
      <c r="V413" s="5">
        <v>48363642</v>
      </c>
      <c r="W413" s="5">
        <v>42147784</v>
      </c>
      <c r="X413" s="5">
        <v>1800000</v>
      </c>
      <c r="Y413" s="1"/>
      <c r="Z413" s="1"/>
    </row>
    <row r="414" spans="1:26" ht="16.5" customHeight="1">
      <c r="A414" s="2">
        <v>21485</v>
      </c>
      <c r="B414" s="2">
        <v>1133902</v>
      </c>
      <c r="C414" s="2">
        <v>6068160289</v>
      </c>
      <c r="D414" s="3">
        <v>1801110144335</v>
      </c>
      <c r="E414" s="4" t="s">
        <v>32807</v>
      </c>
      <c r="F414" s="4" t="s">
        <v>104</v>
      </c>
      <c r="G414" s="4" t="s">
        <v>62</v>
      </c>
      <c r="H414" s="4" t="s">
        <v>65</v>
      </c>
      <c r="I414" s="4" t="s">
        <v>40664</v>
      </c>
      <c r="J414" s="4" t="s">
        <v>1033</v>
      </c>
      <c r="K414" s="2">
        <v>38</v>
      </c>
      <c r="L414" s="2" t="s">
        <v>40812</v>
      </c>
      <c r="M414" s="2" t="s">
        <v>40813</v>
      </c>
      <c r="N414" s="4" t="s">
        <v>40814</v>
      </c>
      <c r="O414" s="4" t="s">
        <v>40815</v>
      </c>
      <c r="P414" s="5" t="s">
        <v>60</v>
      </c>
      <c r="Q414" s="5">
        <v>10</v>
      </c>
      <c r="R414" s="5">
        <v>19930801</v>
      </c>
      <c r="S414" s="6">
        <v>43</v>
      </c>
      <c r="T414" s="6">
        <v>202212</v>
      </c>
      <c r="U414" s="6">
        <v>2022</v>
      </c>
      <c r="V414" s="5">
        <v>58380817</v>
      </c>
      <c r="W414" s="5">
        <v>24398922</v>
      </c>
      <c r="X414" s="5">
        <v>10263155</v>
      </c>
      <c r="Y414" s="1"/>
      <c r="Z414" s="1"/>
    </row>
    <row r="415" spans="1:26" ht="16.5" customHeight="1">
      <c r="A415" s="2">
        <v>21282</v>
      </c>
      <c r="B415" s="2">
        <v>4092605</v>
      </c>
      <c r="C415" s="2">
        <v>1358621514</v>
      </c>
      <c r="D415" s="3">
        <v>1358110210848</v>
      </c>
      <c r="E415" s="4" t="s">
        <v>40816</v>
      </c>
      <c r="F415" s="4" t="s">
        <v>104</v>
      </c>
      <c r="G415" s="4" t="s">
        <v>62</v>
      </c>
      <c r="H415" s="4" t="s">
        <v>65</v>
      </c>
      <c r="I415" s="4" t="s">
        <v>38967</v>
      </c>
      <c r="J415" s="4" t="s">
        <v>1042</v>
      </c>
      <c r="K415" s="2">
        <v>36</v>
      </c>
      <c r="L415" s="2" t="s">
        <v>40817</v>
      </c>
      <c r="M415" s="2" t="s">
        <v>40818</v>
      </c>
      <c r="N415" s="4" t="s">
        <v>40819</v>
      </c>
      <c r="O415" s="4" t="s">
        <v>40820</v>
      </c>
      <c r="P415" s="5" t="s">
        <v>60</v>
      </c>
      <c r="Q415" s="5">
        <v>10</v>
      </c>
      <c r="R415" s="5">
        <v>20120326</v>
      </c>
      <c r="S415" s="6">
        <v>43</v>
      </c>
      <c r="T415" s="6">
        <v>202203</v>
      </c>
      <c r="U415" s="6">
        <v>2022</v>
      </c>
      <c r="V415" s="5">
        <v>12520275</v>
      </c>
      <c r="W415" s="5">
        <v>10754115</v>
      </c>
      <c r="X415" s="5">
        <v>750000</v>
      </c>
      <c r="Y415" s="1"/>
      <c r="Z415" s="1"/>
    </row>
    <row r="416" spans="1:26" ht="16.5" customHeight="1">
      <c r="A416" s="2">
        <v>21273</v>
      </c>
      <c r="B416" s="2">
        <v>4179076</v>
      </c>
      <c r="C416" s="2">
        <v>5058171353</v>
      </c>
      <c r="D416" s="3">
        <v>1712110070779</v>
      </c>
      <c r="E416" s="4" t="s">
        <v>40821</v>
      </c>
      <c r="F416" s="4" t="s">
        <v>104</v>
      </c>
      <c r="G416" s="4" t="s">
        <v>62</v>
      </c>
      <c r="H416" s="4" t="s">
        <v>65</v>
      </c>
      <c r="I416" s="4" t="s">
        <v>40822</v>
      </c>
      <c r="J416" s="4" t="s">
        <v>1042</v>
      </c>
      <c r="K416" s="2">
        <v>36</v>
      </c>
      <c r="L416" s="2" t="s">
        <v>40823</v>
      </c>
      <c r="M416" s="2" t="s">
        <v>40824</v>
      </c>
      <c r="N416" s="4" t="s">
        <v>40825</v>
      </c>
      <c r="O416" s="4" t="s">
        <v>40826</v>
      </c>
      <c r="P416" s="5" t="s">
        <v>60</v>
      </c>
      <c r="Q416" s="5">
        <v>10</v>
      </c>
      <c r="R416" s="5">
        <v>20121101</v>
      </c>
      <c r="S416" s="6">
        <v>43</v>
      </c>
      <c r="T416" s="6">
        <v>202306</v>
      </c>
      <c r="U416" s="6">
        <v>2022</v>
      </c>
      <c r="V416" s="5">
        <v>11460527</v>
      </c>
      <c r="W416" s="5">
        <v>19763014</v>
      </c>
      <c r="X416" s="5">
        <v>930000</v>
      </c>
      <c r="Y416" s="1"/>
      <c r="Z416" s="1"/>
    </row>
    <row r="417" spans="1:26" ht="16.5" customHeight="1">
      <c r="A417" s="2">
        <v>21235</v>
      </c>
      <c r="B417" s="2">
        <v>1675039</v>
      </c>
      <c r="C417" s="2">
        <v>6218103778</v>
      </c>
      <c r="D417" s="3">
        <v>1845110001749</v>
      </c>
      <c r="E417" s="4" t="s">
        <v>40827</v>
      </c>
      <c r="F417" s="4" t="s">
        <v>104</v>
      </c>
      <c r="G417" s="4" t="s">
        <v>62</v>
      </c>
      <c r="H417" s="4" t="s">
        <v>65</v>
      </c>
      <c r="I417" s="4" t="s">
        <v>39933</v>
      </c>
      <c r="J417" s="4" t="s">
        <v>1011</v>
      </c>
      <c r="K417" s="2">
        <v>35</v>
      </c>
      <c r="L417" s="2" t="s">
        <v>40828</v>
      </c>
      <c r="M417" s="2" t="s">
        <v>40829</v>
      </c>
      <c r="N417" s="4" t="s">
        <v>40830</v>
      </c>
      <c r="O417" s="4" t="s">
        <v>40831</v>
      </c>
      <c r="P417" s="5" t="s">
        <v>60</v>
      </c>
      <c r="Q417" s="5">
        <v>10</v>
      </c>
      <c r="R417" s="5">
        <v>19860825</v>
      </c>
      <c r="S417" s="6">
        <v>43</v>
      </c>
      <c r="T417" s="6">
        <v>202212</v>
      </c>
      <c r="U417" s="6">
        <v>2022</v>
      </c>
      <c r="V417" s="5">
        <v>21485003</v>
      </c>
      <c r="W417" s="5">
        <v>27362800</v>
      </c>
      <c r="X417" s="5">
        <v>700000</v>
      </c>
      <c r="Y417" s="1"/>
      <c r="Z417" s="1"/>
    </row>
    <row r="418" spans="1:26" ht="16.5" customHeight="1">
      <c r="A418" s="2">
        <v>21069</v>
      </c>
      <c r="B418" s="2">
        <v>1839267</v>
      </c>
      <c r="C418" s="2">
        <v>1378128634</v>
      </c>
      <c r="D418" s="3">
        <v>1244110042127</v>
      </c>
      <c r="E418" s="4" t="s">
        <v>40832</v>
      </c>
      <c r="F418" s="4" t="s">
        <v>104</v>
      </c>
      <c r="G418" s="4" t="s">
        <v>62</v>
      </c>
      <c r="H418" s="4" t="s">
        <v>65</v>
      </c>
      <c r="I418" s="4" t="s">
        <v>39103</v>
      </c>
      <c r="J418" s="4" t="s">
        <v>1010</v>
      </c>
      <c r="K418" s="2">
        <v>30</v>
      </c>
      <c r="L418" s="2" t="s">
        <v>6759</v>
      </c>
      <c r="M418" s="2" t="s">
        <v>40833</v>
      </c>
      <c r="N418" s="4" t="s">
        <v>40834</v>
      </c>
      <c r="O418" s="4" t="s">
        <v>40835</v>
      </c>
      <c r="P418" s="5" t="s">
        <v>60</v>
      </c>
      <c r="Q418" s="5">
        <v>10</v>
      </c>
      <c r="R418" s="5">
        <v>20000401</v>
      </c>
      <c r="S418" s="6">
        <v>43</v>
      </c>
      <c r="T418" s="6">
        <v>202212</v>
      </c>
      <c r="U418" s="6">
        <v>2022</v>
      </c>
      <c r="V418" s="5">
        <v>20397810</v>
      </c>
      <c r="W418" s="5">
        <v>24146857</v>
      </c>
      <c r="X418" s="5">
        <v>450000</v>
      </c>
      <c r="Y418" s="1"/>
      <c r="Z418" s="1"/>
    </row>
    <row r="419" spans="1:26" ht="16.5" customHeight="1">
      <c r="A419" s="2">
        <v>20999</v>
      </c>
      <c r="B419" s="2">
        <v>1963270</v>
      </c>
      <c r="C419" s="2">
        <v>1278108140</v>
      </c>
      <c r="D419" s="3">
        <v>1115110005136</v>
      </c>
      <c r="E419" s="4" t="s">
        <v>32924</v>
      </c>
      <c r="F419" s="4" t="s">
        <v>104</v>
      </c>
      <c r="G419" s="4" t="s">
        <v>62</v>
      </c>
      <c r="H419" s="4" t="s">
        <v>52</v>
      </c>
      <c r="I419" s="4" t="s">
        <v>40836</v>
      </c>
      <c r="J419" s="4" t="s">
        <v>3052</v>
      </c>
      <c r="K419" s="2">
        <v>29</v>
      </c>
      <c r="L419" s="2" t="s">
        <v>32925</v>
      </c>
      <c r="M419" s="2" t="s">
        <v>40837</v>
      </c>
      <c r="N419" s="4" t="s">
        <v>40838</v>
      </c>
      <c r="O419" s="4" t="s">
        <v>40839</v>
      </c>
      <c r="P419" s="5" t="s">
        <v>60</v>
      </c>
      <c r="Q419" s="5">
        <v>10</v>
      </c>
      <c r="R419" s="5">
        <v>19721013</v>
      </c>
      <c r="S419" s="6">
        <v>43</v>
      </c>
      <c r="T419" s="6">
        <v>202306</v>
      </c>
      <c r="U419" s="6">
        <v>2022</v>
      </c>
      <c r="V419" s="5">
        <v>77185178</v>
      </c>
      <c r="W419" s="5">
        <v>56028288</v>
      </c>
      <c r="X419" s="5">
        <v>6203269</v>
      </c>
      <c r="Y419" s="1"/>
      <c r="Z419" s="1"/>
    </row>
    <row r="420" spans="1:26" ht="16.5" customHeight="1">
      <c r="A420" s="2">
        <v>20983</v>
      </c>
      <c r="B420" s="2">
        <v>5979760</v>
      </c>
      <c r="C420" s="2">
        <v>1228643768</v>
      </c>
      <c r="D420" s="3">
        <v>1201110732067</v>
      </c>
      <c r="E420" s="4" t="s">
        <v>40840</v>
      </c>
      <c r="F420" s="4" t="s">
        <v>104</v>
      </c>
      <c r="G420" s="4" t="s">
        <v>62</v>
      </c>
      <c r="H420" s="4" t="s">
        <v>65</v>
      </c>
      <c r="I420" s="4" t="s">
        <v>39314</v>
      </c>
      <c r="J420" s="4" t="s">
        <v>1921</v>
      </c>
      <c r="K420" s="2">
        <v>28</v>
      </c>
      <c r="L420" s="2" t="s">
        <v>40841</v>
      </c>
      <c r="M420" s="2" t="s">
        <v>40842</v>
      </c>
      <c r="N420" s="4" t="s">
        <v>40843</v>
      </c>
      <c r="O420" s="4" t="s">
        <v>40844</v>
      </c>
      <c r="P420" s="5" t="s">
        <v>60</v>
      </c>
      <c r="Q420" s="5">
        <v>10</v>
      </c>
      <c r="R420" s="5">
        <v>20141030</v>
      </c>
      <c r="S420" s="6">
        <v>43</v>
      </c>
      <c r="T420" s="6">
        <v>202212</v>
      </c>
      <c r="U420" s="6">
        <v>2022</v>
      </c>
      <c r="V420" s="5">
        <v>19780680</v>
      </c>
      <c r="W420" s="5">
        <v>12959136</v>
      </c>
      <c r="X420" s="5">
        <v>150500</v>
      </c>
      <c r="Y420" s="1"/>
      <c r="Z420" s="1"/>
    </row>
    <row r="421" spans="1:26" ht="16.5" customHeight="1">
      <c r="A421" s="2">
        <v>20973</v>
      </c>
      <c r="B421" s="2">
        <v>1535472</v>
      </c>
      <c r="C421" s="2">
        <v>1198130151</v>
      </c>
      <c r="D421" s="3">
        <v>1101111665516</v>
      </c>
      <c r="E421" s="4" t="s">
        <v>40845</v>
      </c>
      <c r="F421" s="4" t="s">
        <v>104</v>
      </c>
      <c r="G421" s="4" t="s">
        <v>62</v>
      </c>
      <c r="H421" s="4" t="s">
        <v>52</v>
      </c>
      <c r="I421" s="4" t="s">
        <v>39388</v>
      </c>
      <c r="J421" s="4" t="s">
        <v>1921</v>
      </c>
      <c r="K421" s="2">
        <v>28</v>
      </c>
      <c r="L421" s="2" t="s">
        <v>40846</v>
      </c>
      <c r="M421" s="2" t="s">
        <v>40847</v>
      </c>
      <c r="N421" s="4" t="s">
        <v>40848</v>
      </c>
      <c r="O421" s="4" t="s">
        <v>6992</v>
      </c>
      <c r="P421" s="5" t="s">
        <v>70</v>
      </c>
      <c r="Q421" s="5">
        <v>10</v>
      </c>
      <c r="R421" s="5">
        <v>19990317</v>
      </c>
      <c r="S421" s="6">
        <v>43</v>
      </c>
      <c r="T421" s="6">
        <v>202306</v>
      </c>
      <c r="U421" s="6">
        <v>2022</v>
      </c>
      <c r="V421" s="5">
        <v>21971513</v>
      </c>
      <c r="W421" s="5">
        <v>194253057</v>
      </c>
      <c r="X421" s="5">
        <v>11979094</v>
      </c>
      <c r="Y421" s="1"/>
      <c r="Z421" s="1"/>
    </row>
    <row r="422" spans="1:26" ht="16.5" customHeight="1">
      <c r="A422" s="2">
        <v>20978</v>
      </c>
      <c r="B422" s="2">
        <v>1699712</v>
      </c>
      <c r="C422" s="2">
        <v>2148669728</v>
      </c>
      <c r="D422" s="3">
        <v>1101112090168</v>
      </c>
      <c r="E422" s="4" t="s">
        <v>40849</v>
      </c>
      <c r="F422" s="4" t="s">
        <v>104</v>
      </c>
      <c r="G422" s="4" t="s">
        <v>62</v>
      </c>
      <c r="H422" s="4" t="s">
        <v>65</v>
      </c>
      <c r="I422" s="4" t="s">
        <v>39388</v>
      </c>
      <c r="J422" s="4" t="s">
        <v>1921</v>
      </c>
      <c r="K422" s="2">
        <v>28</v>
      </c>
      <c r="L422" s="2" t="s">
        <v>40850</v>
      </c>
      <c r="M422" s="2" t="s">
        <v>40851</v>
      </c>
      <c r="N422" s="4" t="s">
        <v>40852</v>
      </c>
      <c r="O422" s="4" t="s">
        <v>40853</v>
      </c>
      <c r="P422" s="5" t="s">
        <v>70</v>
      </c>
      <c r="Q422" s="5">
        <v>10</v>
      </c>
      <c r="R422" s="5">
        <v>20001013</v>
      </c>
      <c r="S422" s="6">
        <v>43</v>
      </c>
      <c r="T422" s="6">
        <v>202306</v>
      </c>
      <c r="U422" s="6">
        <v>2022</v>
      </c>
      <c r="V422" s="5">
        <v>16337555</v>
      </c>
      <c r="W422" s="5">
        <v>110419916</v>
      </c>
      <c r="X422" s="5">
        <v>5700000</v>
      </c>
      <c r="Y422" s="1"/>
      <c r="Z422" s="1"/>
    </row>
    <row r="423" spans="1:26" ht="16.5" customHeight="1">
      <c r="A423" s="2">
        <v>20897</v>
      </c>
      <c r="B423" s="2">
        <v>4161245</v>
      </c>
      <c r="C423" s="2">
        <v>1248734618</v>
      </c>
      <c r="D423" s="3">
        <v>1358110218850</v>
      </c>
      <c r="E423" s="4" t="s">
        <v>40854</v>
      </c>
      <c r="F423" s="4" t="s">
        <v>104</v>
      </c>
      <c r="G423" s="4" t="s">
        <v>62</v>
      </c>
      <c r="H423" s="4" t="s">
        <v>65</v>
      </c>
      <c r="I423" s="4" t="s">
        <v>38941</v>
      </c>
      <c r="J423" s="4" t="s">
        <v>1944</v>
      </c>
      <c r="K423" s="2">
        <v>26</v>
      </c>
      <c r="L423" s="2" t="s">
        <v>40855</v>
      </c>
      <c r="M423" s="2" t="s">
        <v>40856</v>
      </c>
      <c r="N423" s="4" t="s">
        <v>40857</v>
      </c>
      <c r="O423" s="4" t="s">
        <v>40858</v>
      </c>
      <c r="P423" s="5" t="s">
        <v>60</v>
      </c>
      <c r="Q423" s="5">
        <v>10</v>
      </c>
      <c r="R423" s="5">
        <v>20120907</v>
      </c>
      <c r="S423" s="6">
        <v>43</v>
      </c>
      <c r="T423" s="6">
        <v>202112</v>
      </c>
      <c r="U423" s="6">
        <v>2022</v>
      </c>
      <c r="V423" s="5">
        <v>1571646</v>
      </c>
      <c r="W423" s="5">
        <v>6213921</v>
      </c>
      <c r="X423" s="5">
        <v>8328513</v>
      </c>
      <c r="Y423" s="1"/>
      <c r="Z423" s="1"/>
    </row>
    <row r="424" spans="1:26" ht="16.5" customHeight="1">
      <c r="A424" s="2">
        <v>20616</v>
      </c>
      <c r="B424" s="2">
        <v>1386681</v>
      </c>
      <c r="C424" s="2">
        <v>1248181104</v>
      </c>
      <c r="D424" s="3">
        <v>1348110057209</v>
      </c>
      <c r="E424" s="4" t="s">
        <v>32973</v>
      </c>
      <c r="F424" s="4" t="s">
        <v>104</v>
      </c>
      <c r="G424" s="4" t="s">
        <v>62</v>
      </c>
      <c r="H424" s="4" t="s">
        <v>65</v>
      </c>
      <c r="I424" s="4" t="s">
        <v>40859</v>
      </c>
      <c r="J424" s="4" t="s">
        <v>68</v>
      </c>
      <c r="K424" s="2">
        <v>20</v>
      </c>
      <c r="L424" s="2" t="s">
        <v>32974</v>
      </c>
      <c r="M424" s="2" t="s">
        <v>40860</v>
      </c>
      <c r="N424" s="4" t="s">
        <v>40861</v>
      </c>
      <c r="O424" s="4" t="s">
        <v>40862</v>
      </c>
      <c r="P424" s="5" t="s">
        <v>60</v>
      </c>
      <c r="Q424" s="5">
        <v>10</v>
      </c>
      <c r="R424" s="5">
        <v>20010207</v>
      </c>
      <c r="S424" s="6">
        <v>43</v>
      </c>
      <c r="T424" s="6">
        <v>202212</v>
      </c>
      <c r="U424" s="6">
        <v>2022</v>
      </c>
      <c r="V424" s="5">
        <v>16685353</v>
      </c>
      <c r="W424" s="5">
        <v>19013303</v>
      </c>
      <c r="X424" s="5">
        <v>200000</v>
      </c>
      <c r="Y424" s="1"/>
      <c r="Z424" s="1"/>
    </row>
    <row r="425" spans="1:26" ht="16.5" customHeight="1">
      <c r="A425" s="2">
        <v>20585</v>
      </c>
      <c r="B425" s="2">
        <v>8162522</v>
      </c>
      <c r="C425" s="2">
        <v>8838600582</v>
      </c>
      <c r="D425" s="3">
        <v>1314110387748</v>
      </c>
      <c r="E425" s="4" t="s">
        <v>40863</v>
      </c>
      <c r="F425" s="4" t="s">
        <v>104</v>
      </c>
      <c r="G425" s="4" t="s">
        <v>62</v>
      </c>
      <c r="H425" s="4" t="s">
        <v>65</v>
      </c>
      <c r="I425" s="4" t="s">
        <v>39360</v>
      </c>
      <c r="J425" s="4" t="s">
        <v>1045</v>
      </c>
      <c r="K425" s="2">
        <v>17</v>
      </c>
      <c r="L425" s="2" t="s">
        <v>32825</v>
      </c>
      <c r="M425" s="2" t="s">
        <v>40864</v>
      </c>
      <c r="N425" s="4" t="s">
        <v>40865</v>
      </c>
      <c r="O425" s="4" t="s">
        <v>40866</v>
      </c>
      <c r="P425" s="5" t="s">
        <v>60</v>
      </c>
      <c r="Q425" s="5">
        <v>10</v>
      </c>
      <c r="R425" s="5">
        <v>20170405</v>
      </c>
      <c r="S425" s="6">
        <v>43</v>
      </c>
      <c r="T425" s="6">
        <v>202212</v>
      </c>
      <c r="U425" s="6">
        <v>2022</v>
      </c>
      <c r="V425" s="5">
        <v>20292789</v>
      </c>
      <c r="W425" s="5">
        <v>15239010</v>
      </c>
      <c r="X425" s="5">
        <v>700000</v>
      </c>
      <c r="Y425" s="1"/>
      <c r="Z425" s="1"/>
    </row>
    <row r="426" spans="1:26" ht="16.5" customHeight="1">
      <c r="A426" s="2">
        <v>20432</v>
      </c>
      <c r="B426" s="2">
        <v>3683140</v>
      </c>
      <c r="C426" s="2">
        <v>4108628043</v>
      </c>
      <c r="D426" s="3">
        <v>2001110275929</v>
      </c>
      <c r="E426" s="4" t="s">
        <v>40867</v>
      </c>
      <c r="F426" s="4" t="s">
        <v>104</v>
      </c>
      <c r="G426" s="4" t="s">
        <v>62</v>
      </c>
      <c r="H426" s="4" t="s">
        <v>65</v>
      </c>
      <c r="I426" s="4" t="s">
        <v>39201</v>
      </c>
      <c r="J426" s="4" t="s">
        <v>593</v>
      </c>
      <c r="K426" s="2">
        <v>14</v>
      </c>
      <c r="L426" s="2" t="s">
        <v>40868</v>
      </c>
      <c r="M426" s="2" t="s">
        <v>40869</v>
      </c>
      <c r="N426" s="4" t="s">
        <v>40870</v>
      </c>
      <c r="O426" s="4" t="s">
        <v>40871</v>
      </c>
      <c r="P426" s="5" t="s">
        <v>47</v>
      </c>
      <c r="Q426" s="5">
        <v>10</v>
      </c>
      <c r="R426" s="5">
        <v>20090420</v>
      </c>
      <c r="S426" s="6">
        <v>43</v>
      </c>
      <c r="T426" s="6">
        <v>202303</v>
      </c>
      <c r="U426" s="6">
        <v>2022</v>
      </c>
      <c r="V426" s="5">
        <v>4347574</v>
      </c>
      <c r="W426" s="5">
        <v>10200652</v>
      </c>
      <c r="X426" s="5">
        <v>4813121</v>
      </c>
      <c r="Y426" s="1"/>
      <c r="Z426" s="1"/>
    </row>
    <row r="427" spans="1:26" ht="16.5" customHeight="1">
      <c r="A427" s="2">
        <v>20429</v>
      </c>
      <c r="B427" s="2">
        <v>4141862</v>
      </c>
      <c r="C427" s="2">
        <v>1198657664</v>
      </c>
      <c r="D427" s="3">
        <v>1101114897679</v>
      </c>
      <c r="E427" s="4" t="s">
        <v>40872</v>
      </c>
      <c r="F427" s="4" t="s">
        <v>104</v>
      </c>
      <c r="G427" s="4" t="s">
        <v>62</v>
      </c>
      <c r="H427" s="4" t="s">
        <v>65</v>
      </c>
      <c r="I427" s="4" t="s">
        <v>39364</v>
      </c>
      <c r="J427" s="4" t="s">
        <v>593</v>
      </c>
      <c r="K427" s="2">
        <v>14</v>
      </c>
      <c r="L427" s="2" t="s">
        <v>40873</v>
      </c>
      <c r="M427" s="2" t="s">
        <v>40874</v>
      </c>
      <c r="N427" s="4" t="s">
        <v>40875</v>
      </c>
      <c r="O427" s="4" t="s">
        <v>40876</v>
      </c>
      <c r="P427" s="5" t="s">
        <v>60</v>
      </c>
      <c r="Q427" s="5">
        <v>10</v>
      </c>
      <c r="R427" s="5">
        <v>20120701</v>
      </c>
      <c r="S427" s="6">
        <v>43</v>
      </c>
      <c r="T427" s="6">
        <v>202212</v>
      </c>
      <c r="U427" s="6">
        <v>2022</v>
      </c>
      <c r="V427" s="5">
        <v>23772610</v>
      </c>
      <c r="W427" s="5">
        <v>8673795</v>
      </c>
      <c r="X427" s="5">
        <v>500000</v>
      </c>
      <c r="Y427" s="1"/>
      <c r="Z427" s="1"/>
    </row>
    <row r="428" spans="1:26" ht="16.5" customHeight="1">
      <c r="A428" s="2">
        <v>20367</v>
      </c>
      <c r="B428" s="2">
        <v>1636612</v>
      </c>
      <c r="C428" s="2">
        <v>1378146966</v>
      </c>
      <c r="D428" s="3">
        <v>1244110055170</v>
      </c>
      <c r="E428" s="4" t="s">
        <v>40877</v>
      </c>
      <c r="F428" s="4" t="s">
        <v>104</v>
      </c>
      <c r="G428" s="4" t="s">
        <v>62</v>
      </c>
      <c r="H428" s="4" t="s">
        <v>65</v>
      </c>
      <c r="I428" s="4" t="s">
        <v>39271</v>
      </c>
      <c r="J428" s="4" t="s">
        <v>1481</v>
      </c>
      <c r="K428" s="2">
        <v>12</v>
      </c>
      <c r="L428" s="2" t="s">
        <v>40878</v>
      </c>
      <c r="M428" s="2" t="s">
        <v>40879</v>
      </c>
      <c r="N428" s="4" t="s">
        <v>40880</v>
      </c>
      <c r="O428" s="4" t="s">
        <v>40881</v>
      </c>
      <c r="P428" s="5" t="s">
        <v>60</v>
      </c>
      <c r="Q428" s="5">
        <v>10</v>
      </c>
      <c r="R428" s="5">
        <v>20020705</v>
      </c>
      <c r="S428" s="6">
        <v>43</v>
      </c>
      <c r="T428" s="6">
        <v>202304</v>
      </c>
      <c r="U428" s="6">
        <v>2022</v>
      </c>
      <c r="V428" s="5">
        <v>61259006</v>
      </c>
      <c r="W428" s="5">
        <v>40248847</v>
      </c>
      <c r="X428" s="5">
        <v>1300000</v>
      </c>
      <c r="Y428" s="1"/>
      <c r="Z428" s="1"/>
    </row>
    <row r="429" spans="1:26" ht="16.5" customHeight="1">
      <c r="A429" s="2">
        <v>20323</v>
      </c>
      <c r="B429" s="2">
        <v>2596415</v>
      </c>
      <c r="C429" s="2">
        <v>4108199427</v>
      </c>
      <c r="D429" s="3">
        <v>2001110217541</v>
      </c>
      <c r="E429" s="4" t="s">
        <v>40882</v>
      </c>
      <c r="F429" s="4" t="s">
        <v>104</v>
      </c>
      <c r="G429" s="4" t="s">
        <v>62</v>
      </c>
      <c r="H429" s="4" t="s">
        <v>65</v>
      </c>
      <c r="I429" s="4" t="s">
        <v>40883</v>
      </c>
      <c r="J429" s="4" t="s">
        <v>1035</v>
      </c>
      <c r="K429" s="2">
        <v>9</v>
      </c>
      <c r="L429" s="2" t="s">
        <v>40884</v>
      </c>
      <c r="M429" s="2" t="s">
        <v>40885</v>
      </c>
      <c r="N429" s="4" t="s">
        <v>40886</v>
      </c>
      <c r="O429" s="4" t="s">
        <v>40887</v>
      </c>
      <c r="P429" s="5" t="s">
        <v>60</v>
      </c>
      <c r="Q429" s="5">
        <v>10</v>
      </c>
      <c r="R429" s="5">
        <v>20051102</v>
      </c>
      <c r="S429" s="6">
        <v>43</v>
      </c>
      <c r="T429" s="6">
        <v>202212</v>
      </c>
      <c r="U429" s="6">
        <v>2022</v>
      </c>
      <c r="V429" s="5">
        <v>57503114</v>
      </c>
      <c r="W429" s="5">
        <v>30960669</v>
      </c>
      <c r="X429" s="5">
        <v>2800000</v>
      </c>
      <c r="Y429" s="1"/>
      <c r="Z429" s="1"/>
    </row>
    <row r="430" spans="1:26" ht="16.5" customHeight="1">
      <c r="A430" s="2">
        <v>20281</v>
      </c>
      <c r="B430" s="2">
        <v>6517513</v>
      </c>
      <c r="C430" s="2">
        <v>1578800172</v>
      </c>
      <c r="D430" s="3">
        <v>1801110988478</v>
      </c>
      <c r="E430" s="4" t="s">
        <v>40888</v>
      </c>
      <c r="F430" s="4" t="s">
        <v>104</v>
      </c>
      <c r="G430" s="4" t="s">
        <v>62</v>
      </c>
      <c r="H430" s="4" t="s">
        <v>65</v>
      </c>
      <c r="I430" s="4" t="s">
        <v>40714</v>
      </c>
      <c r="J430" s="4" t="s">
        <v>1086</v>
      </c>
      <c r="K430" s="2">
        <v>6</v>
      </c>
      <c r="L430" s="2" t="s">
        <v>40889</v>
      </c>
      <c r="M430" s="2" t="s">
        <v>1288</v>
      </c>
      <c r="N430" s="4" t="s">
        <v>40890</v>
      </c>
      <c r="O430" s="4" t="s">
        <v>40891</v>
      </c>
      <c r="P430" s="5" t="s">
        <v>47</v>
      </c>
      <c r="Q430" s="5">
        <v>10</v>
      </c>
      <c r="R430" s="5">
        <v>20150820</v>
      </c>
      <c r="S430" s="6">
        <v>43</v>
      </c>
      <c r="T430" s="6">
        <v>202305</v>
      </c>
      <c r="U430" s="6">
        <v>2022</v>
      </c>
      <c r="V430" s="5">
        <v>30194885</v>
      </c>
      <c r="W430" s="5">
        <v>11110857</v>
      </c>
      <c r="X430" s="5">
        <v>200000</v>
      </c>
      <c r="Y430" s="1"/>
      <c r="Z430" s="1"/>
    </row>
    <row r="431" spans="1:26" ht="16.5" customHeight="1">
      <c r="A431" s="2">
        <v>20205</v>
      </c>
      <c r="B431" s="2">
        <v>2636827</v>
      </c>
      <c r="C431" s="2">
        <v>1178157552</v>
      </c>
      <c r="D431" s="3">
        <v>1101113414060</v>
      </c>
      <c r="E431" s="4" t="s">
        <v>40892</v>
      </c>
      <c r="F431" s="4" t="s">
        <v>104</v>
      </c>
      <c r="G431" s="4" t="s">
        <v>62</v>
      </c>
      <c r="H431" s="4" t="s">
        <v>65</v>
      </c>
      <c r="I431" s="4" t="s">
        <v>40893</v>
      </c>
      <c r="J431" s="4" t="s">
        <v>965</v>
      </c>
      <c r="K431" s="2">
        <v>4</v>
      </c>
      <c r="L431" s="2" t="s">
        <v>40894</v>
      </c>
      <c r="M431" s="2"/>
      <c r="N431" s="4" t="s">
        <v>40895</v>
      </c>
      <c r="O431" s="4" t="s">
        <v>40896</v>
      </c>
      <c r="P431" s="5" t="s">
        <v>60</v>
      </c>
      <c r="Q431" s="5">
        <v>10</v>
      </c>
      <c r="R431" s="5">
        <v>20060311</v>
      </c>
      <c r="S431" s="6">
        <v>43</v>
      </c>
      <c r="T431" s="6">
        <v>202307</v>
      </c>
      <c r="U431" s="6">
        <v>2022</v>
      </c>
      <c r="V431" s="5">
        <v>24605551</v>
      </c>
      <c r="W431" s="5">
        <v>22322146</v>
      </c>
      <c r="X431" s="5">
        <v>1000000</v>
      </c>
      <c r="Y431" s="1"/>
      <c r="Z431" s="1"/>
    </row>
    <row r="432" spans="1:26" ht="16.5" customHeight="1">
      <c r="A432" s="2">
        <v>24340</v>
      </c>
      <c r="B432" s="2">
        <v>3713610</v>
      </c>
      <c r="C432" s="2">
        <v>1298644021</v>
      </c>
      <c r="D432" s="3">
        <v>1311110251395</v>
      </c>
      <c r="E432" s="4" t="s">
        <v>40897</v>
      </c>
      <c r="F432" s="4" t="s">
        <v>104</v>
      </c>
      <c r="G432" s="4" t="s">
        <v>62</v>
      </c>
      <c r="H432" s="4" t="s">
        <v>65</v>
      </c>
      <c r="I432" s="4" t="s">
        <v>39301</v>
      </c>
      <c r="J432" s="4" t="s">
        <v>363</v>
      </c>
      <c r="K432" s="2">
        <v>63</v>
      </c>
      <c r="L432" s="2" t="s">
        <v>40898</v>
      </c>
      <c r="M432" s="2" t="s">
        <v>40899</v>
      </c>
      <c r="N432" s="4" t="s">
        <v>40900</v>
      </c>
      <c r="O432" s="4" t="s">
        <v>40901</v>
      </c>
      <c r="P432" s="5" t="s">
        <v>70</v>
      </c>
      <c r="Q432" s="5">
        <v>10</v>
      </c>
      <c r="R432" s="5">
        <v>20100318</v>
      </c>
      <c r="S432" s="6">
        <v>44</v>
      </c>
      <c r="T432" s="6">
        <v>202306</v>
      </c>
      <c r="U432" s="6">
        <v>2022</v>
      </c>
      <c r="V432" s="5">
        <v>617576</v>
      </c>
      <c r="W432" s="5">
        <v>40445858</v>
      </c>
      <c r="X432" s="5">
        <v>8934294</v>
      </c>
      <c r="Y432" s="1"/>
      <c r="Z432" s="1"/>
    </row>
    <row r="433" spans="1:26" ht="16.5" customHeight="1">
      <c r="A433" s="2">
        <v>24506</v>
      </c>
      <c r="B433" s="2">
        <v>1282953</v>
      </c>
      <c r="C433" s="2">
        <v>1318177888</v>
      </c>
      <c r="D433" s="3">
        <v>1201110311324</v>
      </c>
      <c r="E433" s="4" t="s">
        <v>40902</v>
      </c>
      <c r="F433" s="4" t="s">
        <v>104</v>
      </c>
      <c r="G433" s="4" t="s">
        <v>62</v>
      </c>
      <c r="H433" s="4" t="s">
        <v>65</v>
      </c>
      <c r="I433" s="4" t="s">
        <v>40903</v>
      </c>
      <c r="J433" s="4" t="s">
        <v>363</v>
      </c>
      <c r="K433" s="2">
        <v>63</v>
      </c>
      <c r="L433" s="2" t="s">
        <v>40904</v>
      </c>
      <c r="M433" s="2" t="s">
        <v>40905</v>
      </c>
      <c r="N433" s="4" t="s">
        <v>40906</v>
      </c>
      <c r="O433" s="4" t="s">
        <v>40907</v>
      </c>
      <c r="P433" s="5" t="s">
        <v>47</v>
      </c>
      <c r="Q433" s="5">
        <v>10</v>
      </c>
      <c r="R433" s="5">
        <v>20030225</v>
      </c>
      <c r="S433" s="6">
        <v>44</v>
      </c>
      <c r="T433" s="6">
        <v>202304</v>
      </c>
      <c r="U433" s="6">
        <v>2022</v>
      </c>
      <c r="V433" s="5">
        <v>3290797</v>
      </c>
      <c r="W433" s="5">
        <v>1427609</v>
      </c>
      <c r="X433" s="5">
        <v>200000</v>
      </c>
      <c r="Y433" s="1"/>
      <c r="Z433" s="1"/>
    </row>
    <row r="434" spans="1:26" ht="16.5" customHeight="1">
      <c r="A434" s="2">
        <v>24392</v>
      </c>
      <c r="B434" s="2">
        <v>4342104</v>
      </c>
      <c r="C434" s="2">
        <v>6128145565</v>
      </c>
      <c r="D434" s="3">
        <v>1949110029931</v>
      </c>
      <c r="E434" s="4" t="s">
        <v>32927</v>
      </c>
      <c r="F434" s="4" t="s">
        <v>104</v>
      </c>
      <c r="G434" s="4" t="s">
        <v>62</v>
      </c>
      <c r="H434" s="4" t="s">
        <v>65</v>
      </c>
      <c r="I434" s="4" t="s">
        <v>39489</v>
      </c>
      <c r="J434" s="4" t="s">
        <v>363</v>
      </c>
      <c r="K434" s="2">
        <v>63</v>
      </c>
      <c r="L434" s="2" t="s">
        <v>32897</v>
      </c>
      <c r="M434" s="2" t="s">
        <v>40908</v>
      </c>
      <c r="N434" s="4" t="s">
        <v>32898</v>
      </c>
      <c r="O434" s="4" t="s">
        <v>16029</v>
      </c>
      <c r="P434" s="5" t="s">
        <v>47</v>
      </c>
      <c r="Q434" s="5">
        <v>10</v>
      </c>
      <c r="R434" s="5">
        <v>20130828</v>
      </c>
      <c r="S434" s="6">
        <v>44</v>
      </c>
      <c r="T434" s="6">
        <v>202304</v>
      </c>
      <c r="U434" s="6">
        <v>2022</v>
      </c>
      <c r="V434" s="5">
        <v>3280037</v>
      </c>
      <c r="W434" s="5">
        <v>1875958</v>
      </c>
      <c r="X434" s="5">
        <v>50000</v>
      </c>
      <c r="Y434" s="1"/>
      <c r="Z434" s="1"/>
    </row>
    <row r="435" spans="1:26" ht="16.5" customHeight="1">
      <c r="A435" s="2">
        <v>23734</v>
      </c>
      <c r="B435" s="2">
        <v>1936682</v>
      </c>
      <c r="C435" s="2">
        <v>1248603350</v>
      </c>
      <c r="D435" s="3">
        <v>1358110088245</v>
      </c>
      <c r="E435" s="4" t="s">
        <v>40909</v>
      </c>
      <c r="F435" s="4" t="s">
        <v>104</v>
      </c>
      <c r="G435" s="4" t="s">
        <v>62</v>
      </c>
      <c r="H435" s="4" t="s">
        <v>65</v>
      </c>
      <c r="I435" s="4" t="s">
        <v>39580</v>
      </c>
      <c r="J435" s="4" t="s">
        <v>581</v>
      </c>
      <c r="K435" s="2">
        <v>60</v>
      </c>
      <c r="L435" s="2" t="s">
        <v>40910</v>
      </c>
      <c r="M435" s="2" t="s">
        <v>40911</v>
      </c>
      <c r="N435" s="4" t="s">
        <v>40912</v>
      </c>
      <c r="O435" s="4" t="s">
        <v>40913</v>
      </c>
      <c r="P435" s="5" t="s">
        <v>70</v>
      </c>
      <c r="Q435" s="5">
        <v>10</v>
      </c>
      <c r="R435" s="5">
        <v>20021214</v>
      </c>
      <c r="S435" s="6">
        <v>44</v>
      </c>
      <c r="T435" s="6">
        <v>202306</v>
      </c>
      <c r="U435" s="6">
        <v>2022</v>
      </c>
      <c r="V435" s="5">
        <v>14566711</v>
      </c>
      <c r="W435" s="5">
        <v>53623848</v>
      </c>
      <c r="X435" s="5">
        <v>8575000</v>
      </c>
      <c r="Y435" s="1"/>
      <c r="Z435" s="1"/>
    </row>
    <row r="436" spans="1:26" ht="16.5" customHeight="1">
      <c r="A436" s="2">
        <v>23662</v>
      </c>
      <c r="B436" s="2">
        <v>1903717</v>
      </c>
      <c r="C436" s="2">
        <v>1058104294</v>
      </c>
      <c r="D436" s="3">
        <v>1101110253908</v>
      </c>
      <c r="E436" s="4" t="s">
        <v>32956</v>
      </c>
      <c r="F436" s="4" t="s">
        <v>104</v>
      </c>
      <c r="G436" s="4" t="s">
        <v>62</v>
      </c>
      <c r="H436" s="4" t="s">
        <v>52</v>
      </c>
      <c r="I436" s="4" t="s">
        <v>40914</v>
      </c>
      <c r="J436" s="4" t="s">
        <v>9501</v>
      </c>
      <c r="K436" s="2">
        <v>57</v>
      </c>
      <c r="L436" s="2" t="s">
        <v>40915</v>
      </c>
      <c r="M436" s="2" t="s">
        <v>40916</v>
      </c>
      <c r="N436" s="4" t="s">
        <v>40917</v>
      </c>
      <c r="O436" s="4" t="s">
        <v>40918</v>
      </c>
      <c r="P436" s="5" t="s">
        <v>156</v>
      </c>
      <c r="Q436" s="5">
        <v>10</v>
      </c>
      <c r="R436" s="5">
        <v>19770421</v>
      </c>
      <c r="S436" s="6">
        <v>44</v>
      </c>
      <c r="T436" s="6">
        <v>202306</v>
      </c>
      <c r="U436" s="6">
        <v>2022</v>
      </c>
      <c r="V436" s="5">
        <v>18502454</v>
      </c>
      <c r="W436" s="5">
        <v>72584409</v>
      </c>
      <c r="X436" s="5">
        <v>42295414</v>
      </c>
      <c r="Y436" s="1"/>
      <c r="Z436" s="1"/>
    </row>
    <row r="437" spans="1:26" ht="16.5" customHeight="1">
      <c r="A437" s="2">
        <v>23594</v>
      </c>
      <c r="B437" s="2">
        <v>1966991</v>
      </c>
      <c r="C437" s="2">
        <v>2148647520</v>
      </c>
      <c r="D437" s="3">
        <v>1101111860083</v>
      </c>
      <c r="E437" s="4" t="s">
        <v>40919</v>
      </c>
      <c r="F437" s="4" t="s">
        <v>104</v>
      </c>
      <c r="G437" s="4" t="s">
        <v>62</v>
      </c>
      <c r="H437" s="4" t="s">
        <v>65</v>
      </c>
      <c r="I437" s="4" t="s">
        <v>40920</v>
      </c>
      <c r="J437" s="4" t="s">
        <v>462</v>
      </c>
      <c r="K437" s="2">
        <v>56</v>
      </c>
      <c r="L437" s="2" t="s">
        <v>9446</v>
      </c>
      <c r="M437" s="2" t="s">
        <v>40921</v>
      </c>
      <c r="N437" s="4" t="s">
        <v>40922</v>
      </c>
      <c r="O437" s="4" t="s">
        <v>40923</v>
      </c>
      <c r="P437" s="5" t="s">
        <v>70</v>
      </c>
      <c r="Q437" s="5">
        <v>10</v>
      </c>
      <c r="R437" s="5">
        <v>20000121</v>
      </c>
      <c r="S437" s="6">
        <v>44</v>
      </c>
      <c r="T437" s="6">
        <v>202306</v>
      </c>
      <c r="U437" s="6">
        <v>2022</v>
      </c>
      <c r="V437" s="5">
        <v>11104511</v>
      </c>
      <c r="W437" s="5">
        <v>24408348</v>
      </c>
      <c r="X437" s="5">
        <v>2384625</v>
      </c>
      <c r="Y437" s="1"/>
      <c r="Z437" s="1"/>
    </row>
    <row r="438" spans="1:26" ht="16.5" customHeight="1">
      <c r="A438" s="2">
        <v>23517</v>
      </c>
      <c r="B438" s="2">
        <v>1301831</v>
      </c>
      <c r="C438" s="2">
        <v>1108140818</v>
      </c>
      <c r="D438" s="3">
        <v>1101111669873</v>
      </c>
      <c r="E438" s="4" t="s">
        <v>40924</v>
      </c>
      <c r="F438" s="4" t="s">
        <v>104</v>
      </c>
      <c r="G438" s="4" t="s">
        <v>62</v>
      </c>
      <c r="H438" s="4" t="s">
        <v>65</v>
      </c>
      <c r="I438" s="4" t="s">
        <v>39221</v>
      </c>
      <c r="J438" s="4" t="s">
        <v>462</v>
      </c>
      <c r="K438" s="2">
        <v>56</v>
      </c>
      <c r="L438" s="2" t="s">
        <v>17816</v>
      </c>
      <c r="M438" s="2" t="s">
        <v>40925</v>
      </c>
      <c r="N438" s="4" t="s">
        <v>40926</v>
      </c>
      <c r="O438" s="4" t="s">
        <v>40927</v>
      </c>
      <c r="P438" s="5" t="s">
        <v>47</v>
      </c>
      <c r="Q438" s="5">
        <v>10</v>
      </c>
      <c r="R438" s="5">
        <v>19990324</v>
      </c>
      <c r="S438" s="6">
        <v>44</v>
      </c>
      <c r="T438" s="6">
        <v>202306</v>
      </c>
      <c r="U438" s="6"/>
      <c r="V438" s="5"/>
      <c r="W438" s="5"/>
      <c r="X438" s="5"/>
      <c r="Y438" s="1"/>
      <c r="Z438" s="1"/>
    </row>
    <row r="439" spans="1:26" ht="16.5" customHeight="1">
      <c r="A439" s="2">
        <v>23259</v>
      </c>
      <c r="B439" s="2">
        <v>2101539</v>
      </c>
      <c r="C439" s="2">
        <v>1098190695</v>
      </c>
      <c r="D439" s="3">
        <v>1101112960478</v>
      </c>
      <c r="E439" s="4" t="s">
        <v>40928</v>
      </c>
      <c r="F439" s="4" t="s">
        <v>104</v>
      </c>
      <c r="G439" s="4" t="s">
        <v>62</v>
      </c>
      <c r="H439" s="4" t="s">
        <v>65</v>
      </c>
      <c r="I439" s="4" t="s">
        <v>40929</v>
      </c>
      <c r="J439" s="4" t="s">
        <v>1180</v>
      </c>
      <c r="K439" s="2">
        <v>53</v>
      </c>
      <c r="L439" s="2" t="s">
        <v>40930</v>
      </c>
      <c r="M439" s="2" t="s">
        <v>40931</v>
      </c>
      <c r="N439" s="4" t="s">
        <v>40932</v>
      </c>
      <c r="O439" s="4" t="s">
        <v>40933</v>
      </c>
      <c r="P439" s="5" t="s">
        <v>60</v>
      </c>
      <c r="Q439" s="5">
        <v>10</v>
      </c>
      <c r="R439" s="5">
        <v>20040201</v>
      </c>
      <c r="S439" s="6">
        <v>44</v>
      </c>
      <c r="T439" s="6">
        <v>202212</v>
      </c>
      <c r="U439" s="6">
        <v>2022</v>
      </c>
      <c r="V439" s="5">
        <v>94269405</v>
      </c>
      <c r="W439" s="5">
        <v>20974702</v>
      </c>
      <c r="X439" s="5">
        <v>2000000</v>
      </c>
      <c r="Y439" s="1"/>
      <c r="Z439" s="1"/>
    </row>
    <row r="440" spans="1:26" ht="16.5" customHeight="1">
      <c r="A440" s="2">
        <v>23271</v>
      </c>
      <c r="B440" s="2">
        <v>1617427</v>
      </c>
      <c r="C440" s="2">
        <v>1048144653</v>
      </c>
      <c r="D440" s="3">
        <v>1101111608532</v>
      </c>
      <c r="E440" s="4" t="s">
        <v>40934</v>
      </c>
      <c r="F440" s="4" t="s">
        <v>104</v>
      </c>
      <c r="G440" s="4" t="s">
        <v>62</v>
      </c>
      <c r="H440" s="4" t="s">
        <v>65</v>
      </c>
      <c r="I440" s="4" t="s">
        <v>40929</v>
      </c>
      <c r="J440" s="4" t="s">
        <v>1180</v>
      </c>
      <c r="K440" s="2">
        <v>53</v>
      </c>
      <c r="L440" s="2" t="s">
        <v>40935</v>
      </c>
      <c r="M440" s="2" t="s">
        <v>11782</v>
      </c>
      <c r="N440" s="4" t="s">
        <v>40936</v>
      </c>
      <c r="O440" s="4" t="s">
        <v>40937</v>
      </c>
      <c r="P440" s="5" t="s">
        <v>60</v>
      </c>
      <c r="Q440" s="5">
        <v>10</v>
      </c>
      <c r="R440" s="5">
        <v>19981116</v>
      </c>
      <c r="S440" s="6">
        <v>44</v>
      </c>
      <c r="T440" s="6">
        <v>202212</v>
      </c>
      <c r="U440" s="6">
        <v>2022</v>
      </c>
      <c r="V440" s="5">
        <v>5817082</v>
      </c>
      <c r="W440" s="5">
        <v>21276406</v>
      </c>
      <c r="X440" s="5">
        <v>300000</v>
      </c>
      <c r="Y440" s="1"/>
      <c r="Z440" s="1"/>
    </row>
    <row r="441" spans="1:26" ht="16.5" customHeight="1">
      <c r="A441" s="2">
        <v>22607</v>
      </c>
      <c r="B441" s="2">
        <v>1311835</v>
      </c>
      <c r="C441" s="2">
        <v>1188104572</v>
      </c>
      <c r="D441" s="3">
        <v>1101110057590</v>
      </c>
      <c r="E441" s="4" t="s">
        <v>40938</v>
      </c>
      <c r="F441" s="4" t="s">
        <v>104</v>
      </c>
      <c r="G441" s="4" t="s">
        <v>62</v>
      </c>
      <c r="H441" s="4" t="s">
        <v>65</v>
      </c>
      <c r="I441" s="4" t="s">
        <v>39157</v>
      </c>
      <c r="J441" s="4" t="s">
        <v>467</v>
      </c>
      <c r="K441" s="2">
        <v>49</v>
      </c>
      <c r="L441" s="2" t="s">
        <v>40939</v>
      </c>
      <c r="M441" s="2" t="s">
        <v>40940</v>
      </c>
      <c r="N441" s="4" t="s">
        <v>40941</v>
      </c>
      <c r="O441" s="4" t="s">
        <v>40942</v>
      </c>
      <c r="P441" s="5" t="s">
        <v>60</v>
      </c>
      <c r="Q441" s="5">
        <v>10</v>
      </c>
      <c r="R441" s="5">
        <v>19650920</v>
      </c>
      <c r="S441" s="6">
        <v>44</v>
      </c>
      <c r="T441" s="6">
        <v>202212</v>
      </c>
      <c r="U441" s="6">
        <v>2022</v>
      </c>
      <c r="V441" s="5">
        <v>18027795</v>
      </c>
      <c r="W441" s="5">
        <v>18229027</v>
      </c>
      <c r="X441" s="5">
        <v>76000</v>
      </c>
      <c r="Y441" s="1"/>
      <c r="Z441" s="1"/>
    </row>
    <row r="442" spans="1:26" ht="16.5" customHeight="1">
      <c r="A442" s="2">
        <v>22538</v>
      </c>
      <c r="B442" s="2">
        <v>1353640</v>
      </c>
      <c r="C442" s="2">
        <v>2188101439</v>
      </c>
      <c r="D442" s="3">
        <v>1101110691885</v>
      </c>
      <c r="E442" s="4" t="s">
        <v>40943</v>
      </c>
      <c r="F442" s="4" t="s">
        <v>104</v>
      </c>
      <c r="G442" s="4" t="s">
        <v>62</v>
      </c>
      <c r="H442" s="4" t="s">
        <v>65</v>
      </c>
      <c r="I442" s="4" t="s">
        <v>40944</v>
      </c>
      <c r="J442" s="4" t="s">
        <v>171</v>
      </c>
      <c r="K442" s="2">
        <v>48</v>
      </c>
      <c r="L442" s="2" t="s">
        <v>40945</v>
      </c>
      <c r="M442" s="2" t="s">
        <v>40946</v>
      </c>
      <c r="N442" s="4" t="s">
        <v>40947</v>
      </c>
      <c r="O442" s="4" t="s">
        <v>40948</v>
      </c>
      <c r="P442" s="5" t="s">
        <v>60</v>
      </c>
      <c r="Q442" s="5">
        <v>10</v>
      </c>
      <c r="R442" s="5">
        <v>19900406</v>
      </c>
      <c r="S442" s="6">
        <v>44</v>
      </c>
      <c r="T442" s="6">
        <v>202306</v>
      </c>
      <c r="U442" s="6">
        <v>2022</v>
      </c>
      <c r="V442" s="5">
        <v>78018000</v>
      </c>
      <c r="W442" s="5">
        <v>26975239</v>
      </c>
      <c r="X442" s="5">
        <v>700000</v>
      </c>
      <c r="Y442" s="1"/>
      <c r="Z442" s="1"/>
    </row>
    <row r="443" spans="1:26" ht="16.5" customHeight="1">
      <c r="A443" s="2">
        <v>22494</v>
      </c>
      <c r="B443" s="2">
        <v>1690103</v>
      </c>
      <c r="C443" s="2">
        <v>2018166943</v>
      </c>
      <c r="D443" s="3">
        <v>1101112298118</v>
      </c>
      <c r="E443" s="4" t="s">
        <v>40949</v>
      </c>
      <c r="F443" s="4" t="s">
        <v>104</v>
      </c>
      <c r="G443" s="4" t="s">
        <v>62</v>
      </c>
      <c r="H443" s="4" t="s">
        <v>65</v>
      </c>
      <c r="I443" s="4" t="s">
        <v>40950</v>
      </c>
      <c r="J443" s="4" t="s">
        <v>171</v>
      </c>
      <c r="K443" s="2">
        <v>48</v>
      </c>
      <c r="L443" s="2" t="s">
        <v>40951</v>
      </c>
      <c r="M443" s="2" t="s">
        <v>40952</v>
      </c>
      <c r="N443" s="4" t="s">
        <v>40953</v>
      </c>
      <c r="O443" s="4" t="s">
        <v>40954</v>
      </c>
      <c r="P443" s="5" t="s">
        <v>60</v>
      </c>
      <c r="Q443" s="5">
        <v>10</v>
      </c>
      <c r="R443" s="5">
        <v>20010730</v>
      </c>
      <c r="S443" s="6">
        <v>44</v>
      </c>
      <c r="T443" s="6">
        <v>202212</v>
      </c>
      <c r="U443" s="6">
        <v>2022</v>
      </c>
      <c r="V443" s="5">
        <v>24353836</v>
      </c>
      <c r="W443" s="5">
        <v>33313363</v>
      </c>
      <c r="X443" s="5">
        <v>400000</v>
      </c>
      <c r="Y443" s="1"/>
      <c r="Z443" s="1"/>
    </row>
    <row r="444" spans="1:26" ht="16.5" customHeight="1">
      <c r="A444" s="2">
        <v>22549</v>
      </c>
      <c r="B444" s="2">
        <v>1226284</v>
      </c>
      <c r="C444" s="2">
        <v>1058156109</v>
      </c>
      <c r="D444" s="3">
        <v>1101110900286</v>
      </c>
      <c r="E444" s="4" t="s">
        <v>40955</v>
      </c>
      <c r="F444" s="4" t="s">
        <v>104</v>
      </c>
      <c r="G444" s="4" t="s">
        <v>62</v>
      </c>
      <c r="H444" s="4" t="s">
        <v>65</v>
      </c>
      <c r="I444" s="4" t="s">
        <v>40956</v>
      </c>
      <c r="J444" s="4" t="s">
        <v>171</v>
      </c>
      <c r="K444" s="2">
        <v>48</v>
      </c>
      <c r="L444" s="2" t="s">
        <v>40957</v>
      </c>
      <c r="M444" s="2" t="s">
        <v>40958</v>
      </c>
      <c r="N444" s="4" t="s">
        <v>40959</v>
      </c>
      <c r="O444" s="4" t="s">
        <v>40960</v>
      </c>
      <c r="P444" s="5" t="s">
        <v>60</v>
      </c>
      <c r="Q444" s="5">
        <v>10</v>
      </c>
      <c r="R444" s="5">
        <v>19921106</v>
      </c>
      <c r="S444" s="6">
        <v>44</v>
      </c>
      <c r="T444" s="6">
        <v>202212</v>
      </c>
      <c r="U444" s="6">
        <v>2022</v>
      </c>
      <c r="V444" s="5">
        <v>4216793</v>
      </c>
      <c r="W444" s="5">
        <v>38350861</v>
      </c>
      <c r="X444" s="5">
        <v>100000</v>
      </c>
      <c r="Y444" s="1"/>
      <c r="Z444" s="1"/>
    </row>
    <row r="445" spans="1:26" ht="16.5" customHeight="1">
      <c r="A445" s="2">
        <v>22155</v>
      </c>
      <c r="B445" s="2">
        <v>1397061</v>
      </c>
      <c r="C445" s="2">
        <v>2218103020</v>
      </c>
      <c r="D445" s="3">
        <v>1401110003315</v>
      </c>
      <c r="E445" s="4" t="s">
        <v>7840</v>
      </c>
      <c r="F445" s="4" t="s">
        <v>104</v>
      </c>
      <c r="G445" s="4" t="s">
        <v>62</v>
      </c>
      <c r="H445" s="4" t="s">
        <v>65</v>
      </c>
      <c r="I445" s="4" t="s">
        <v>39722</v>
      </c>
      <c r="J445" s="4" t="s">
        <v>313</v>
      </c>
      <c r="K445" s="2">
        <v>46</v>
      </c>
      <c r="L445" s="2" t="s">
        <v>32723</v>
      </c>
      <c r="M445" s="2" t="s">
        <v>40961</v>
      </c>
      <c r="N445" s="4" t="s">
        <v>40962</v>
      </c>
      <c r="O445" s="4" t="s">
        <v>40963</v>
      </c>
      <c r="P445" s="5" t="s">
        <v>60</v>
      </c>
      <c r="Q445" s="5">
        <v>10</v>
      </c>
      <c r="R445" s="5">
        <v>19630430</v>
      </c>
      <c r="S445" s="6">
        <v>44</v>
      </c>
      <c r="T445" s="6">
        <v>202305</v>
      </c>
      <c r="U445" s="6">
        <v>2022</v>
      </c>
      <c r="V445" s="5">
        <v>19107896</v>
      </c>
      <c r="W445" s="5">
        <v>27166125</v>
      </c>
      <c r="X445" s="5">
        <v>4840000</v>
      </c>
      <c r="Y445" s="1"/>
      <c r="Z445" s="1"/>
    </row>
    <row r="446" spans="1:26" ht="16.5" customHeight="1">
      <c r="A446" s="2">
        <v>22237</v>
      </c>
      <c r="B446" s="2">
        <v>1858700</v>
      </c>
      <c r="C446" s="2">
        <v>6088126730</v>
      </c>
      <c r="D446" s="3">
        <v>1942110019150</v>
      </c>
      <c r="E446" s="4" t="s">
        <v>40964</v>
      </c>
      <c r="F446" s="4" t="s">
        <v>104</v>
      </c>
      <c r="G446" s="4" t="s">
        <v>62</v>
      </c>
      <c r="H446" s="4" t="s">
        <v>65</v>
      </c>
      <c r="I446" s="4" t="s">
        <v>39722</v>
      </c>
      <c r="J446" s="4" t="s">
        <v>313</v>
      </c>
      <c r="K446" s="2">
        <v>46</v>
      </c>
      <c r="L446" s="2" t="s">
        <v>40965</v>
      </c>
      <c r="M446" s="2" t="s">
        <v>8354</v>
      </c>
      <c r="N446" s="4" t="s">
        <v>40966</v>
      </c>
      <c r="O446" s="4" t="s">
        <v>40967</v>
      </c>
      <c r="P446" s="5" t="s">
        <v>60</v>
      </c>
      <c r="Q446" s="5">
        <v>10</v>
      </c>
      <c r="R446" s="5">
        <v>19950610</v>
      </c>
      <c r="S446" s="6">
        <v>44</v>
      </c>
      <c r="T446" s="6">
        <v>202305</v>
      </c>
      <c r="U446" s="6">
        <v>2022</v>
      </c>
      <c r="V446" s="5">
        <v>36130653</v>
      </c>
      <c r="W446" s="5">
        <v>37960612</v>
      </c>
      <c r="X446" s="5">
        <v>3150000</v>
      </c>
      <c r="Y446" s="1"/>
      <c r="Z446" s="1"/>
    </row>
    <row r="447" spans="1:26" ht="16.5" customHeight="1">
      <c r="A447" s="2">
        <v>22239</v>
      </c>
      <c r="B447" s="2">
        <v>1753032</v>
      </c>
      <c r="C447" s="2">
        <v>6198103663</v>
      </c>
      <c r="D447" s="3">
        <v>1954110001350</v>
      </c>
      <c r="E447" s="4" t="s">
        <v>40968</v>
      </c>
      <c r="F447" s="4" t="s">
        <v>104</v>
      </c>
      <c r="G447" s="4" t="s">
        <v>62</v>
      </c>
      <c r="H447" s="4" t="s">
        <v>65</v>
      </c>
      <c r="I447" s="4" t="s">
        <v>39722</v>
      </c>
      <c r="J447" s="4" t="s">
        <v>313</v>
      </c>
      <c r="K447" s="2">
        <v>46</v>
      </c>
      <c r="L447" s="2" t="s">
        <v>10189</v>
      </c>
      <c r="M447" s="2" t="s">
        <v>40969</v>
      </c>
      <c r="N447" s="4" t="s">
        <v>40970</v>
      </c>
      <c r="O447" s="4" t="s">
        <v>40971</v>
      </c>
      <c r="P447" s="5" t="s">
        <v>60</v>
      </c>
      <c r="Q447" s="5">
        <v>10</v>
      </c>
      <c r="R447" s="5">
        <v>19950901</v>
      </c>
      <c r="S447" s="6">
        <v>44</v>
      </c>
      <c r="T447" s="6">
        <v>202305</v>
      </c>
      <c r="U447" s="6">
        <v>2022</v>
      </c>
      <c r="V447" s="5">
        <v>38968130</v>
      </c>
      <c r="W447" s="5">
        <v>37618244</v>
      </c>
      <c r="X447" s="5">
        <v>3700000</v>
      </c>
      <c r="Y447" s="1"/>
      <c r="Z447" s="1"/>
    </row>
    <row r="448" spans="1:26" ht="16.5" customHeight="1">
      <c r="A448" s="2">
        <v>21969</v>
      </c>
      <c r="B448" s="2">
        <v>1523474</v>
      </c>
      <c r="C448" s="2">
        <v>1358129393</v>
      </c>
      <c r="D448" s="3">
        <v>1301110049907</v>
      </c>
      <c r="E448" s="4" t="s">
        <v>40972</v>
      </c>
      <c r="F448" s="4" t="s">
        <v>104</v>
      </c>
      <c r="G448" s="4" t="s">
        <v>62</v>
      </c>
      <c r="H448" s="4" t="s">
        <v>65</v>
      </c>
      <c r="I448" s="4" t="s">
        <v>40973</v>
      </c>
      <c r="J448" s="4" t="s">
        <v>457</v>
      </c>
      <c r="K448" s="2">
        <v>45</v>
      </c>
      <c r="L448" s="2" t="s">
        <v>40974</v>
      </c>
      <c r="M448" s="2" t="s">
        <v>40975</v>
      </c>
      <c r="N448" s="4" t="s">
        <v>40976</v>
      </c>
      <c r="O448" s="4" t="s">
        <v>40977</v>
      </c>
      <c r="P448" s="5" t="s">
        <v>47</v>
      </c>
      <c r="Q448" s="5">
        <v>10</v>
      </c>
      <c r="R448" s="5">
        <v>19981226</v>
      </c>
      <c r="S448" s="6">
        <v>44</v>
      </c>
      <c r="T448" s="6">
        <v>202304</v>
      </c>
      <c r="U448" s="6">
        <v>2022</v>
      </c>
      <c r="V448" s="5">
        <v>8411008</v>
      </c>
      <c r="W448" s="5">
        <v>5402256</v>
      </c>
      <c r="X448" s="5">
        <v>830000</v>
      </c>
      <c r="Y448" s="1"/>
      <c r="Z448" s="1"/>
    </row>
    <row r="449" spans="1:26" ht="16.5" customHeight="1">
      <c r="A449" s="2">
        <v>21861</v>
      </c>
      <c r="B449" s="2">
        <v>8355947</v>
      </c>
      <c r="C449" s="2">
        <v>4368700817</v>
      </c>
      <c r="D449" s="3">
        <v>1311110496206</v>
      </c>
      <c r="E449" s="4" t="s">
        <v>40978</v>
      </c>
      <c r="F449" s="4" t="s">
        <v>104</v>
      </c>
      <c r="G449" s="4" t="s">
        <v>62</v>
      </c>
      <c r="H449" s="4" t="s">
        <v>65</v>
      </c>
      <c r="I449" s="4" t="s">
        <v>39031</v>
      </c>
      <c r="J449" s="4" t="s">
        <v>1293</v>
      </c>
      <c r="K449" s="2">
        <v>42</v>
      </c>
      <c r="L449" s="2" t="s">
        <v>13915</v>
      </c>
      <c r="M449" s="2" t="s">
        <v>40979</v>
      </c>
      <c r="N449" s="4" t="s">
        <v>40980</v>
      </c>
      <c r="O449" s="4" t="s">
        <v>40981</v>
      </c>
      <c r="P449" s="5" t="s">
        <v>70</v>
      </c>
      <c r="Q449" s="5">
        <v>10</v>
      </c>
      <c r="R449" s="5">
        <v>20171016</v>
      </c>
      <c r="S449" s="6">
        <v>44</v>
      </c>
      <c r="T449" s="6">
        <v>202303</v>
      </c>
      <c r="U449" s="6">
        <v>2022</v>
      </c>
      <c r="V449" s="5">
        <v>3959482</v>
      </c>
      <c r="W449" s="5">
        <v>12375476</v>
      </c>
      <c r="X449" s="5">
        <v>6206120</v>
      </c>
      <c r="Y449" s="1"/>
      <c r="Z449" s="1"/>
    </row>
    <row r="450" spans="1:26" ht="16.5" customHeight="1">
      <c r="A450" s="2">
        <v>21557</v>
      </c>
      <c r="B450" s="2">
        <v>3228976</v>
      </c>
      <c r="C450" s="2">
        <v>1198603469</v>
      </c>
      <c r="D450" s="3">
        <v>1101113780924</v>
      </c>
      <c r="E450" s="4" t="s">
        <v>40982</v>
      </c>
      <c r="F450" s="4" t="s">
        <v>104</v>
      </c>
      <c r="G450" s="4" t="s">
        <v>62</v>
      </c>
      <c r="H450" s="4" t="s">
        <v>65</v>
      </c>
      <c r="I450" s="4" t="s">
        <v>39523</v>
      </c>
      <c r="J450" s="4" t="s">
        <v>1033</v>
      </c>
      <c r="K450" s="2">
        <v>38</v>
      </c>
      <c r="L450" s="2" t="s">
        <v>40983</v>
      </c>
      <c r="M450" s="2" t="s">
        <v>40984</v>
      </c>
      <c r="N450" s="4" t="s">
        <v>40985</v>
      </c>
      <c r="O450" s="4" t="s">
        <v>40986</v>
      </c>
      <c r="P450" s="5" t="s">
        <v>60</v>
      </c>
      <c r="Q450" s="5">
        <v>10</v>
      </c>
      <c r="R450" s="5">
        <v>19940501</v>
      </c>
      <c r="S450" s="6">
        <v>44</v>
      </c>
      <c r="T450" s="6">
        <v>202212</v>
      </c>
      <c r="U450" s="6">
        <v>2022</v>
      </c>
      <c r="V450" s="5">
        <v>26461127</v>
      </c>
      <c r="W450" s="5">
        <v>24499999</v>
      </c>
      <c r="X450" s="5">
        <v>400000</v>
      </c>
      <c r="Y450" s="1"/>
      <c r="Z450" s="1"/>
    </row>
    <row r="451" spans="1:26" ht="16.5" customHeight="1">
      <c r="A451" s="2">
        <v>21483</v>
      </c>
      <c r="B451" s="2">
        <v>2765236</v>
      </c>
      <c r="C451" s="2">
        <v>1138609562</v>
      </c>
      <c r="D451" s="3">
        <v>1101113575531</v>
      </c>
      <c r="E451" s="4" t="s">
        <v>32760</v>
      </c>
      <c r="F451" s="4" t="s">
        <v>104</v>
      </c>
      <c r="G451" s="4" t="s">
        <v>62</v>
      </c>
      <c r="H451" s="4" t="s">
        <v>65</v>
      </c>
      <c r="I451" s="4" t="s">
        <v>38905</v>
      </c>
      <c r="J451" s="4" t="s">
        <v>1033</v>
      </c>
      <c r="K451" s="2">
        <v>38</v>
      </c>
      <c r="L451" s="2" t="s">
        <v>32761</v>
      </c>
      <c r="M451" s="2" t="s">
        <v>40987</v>
      </c>
      <c r="N451" s="4" t="s">
        <v>40988</v>
      </c>
      <c r="O451" s="4" t="s">
        <v>40989</v>
      </c>
      <c r="P451" s="5" t="s">
        <v>60</v>
      </c>
      <c r="Q451" s="5">
        <v>10</v>
      </c>
      <c r="R451" s="5">
        <v>20061208</v>
      </c>
      <c r="S451" s="6">
        <v>44</v>
      </c>
      <c r="T451" s="6">
        <v>202212</v>
      </c>
      <c r="U451" s="6">
        <v>2022</v>
      </c>
      <c r="V451" s="5">
        <v>34938734</v>
      </c>
      <c r="W451" s="5">
        <v>28737521</v>
      </c>
      <c r="X451" s="5">
        <v>1181670</v>
      </c>
      <c r="Y451" s="1"/>
      <c r="Z451" s="1"/>
    </row>
    <row r="452" spans="1:26" ht="16.5" customHeight="1">
      <c r="A452" s="2">
        <v>21529</v>
      </c>
      <c r="B452" s="2">
        <v>3992318</v>
      </c>
      <c r="C452" s="2">
        <v>6218189266</v>
      </c>
      <c r="D452" s="3">
        <v>1801110753962</v>
      </c>
      <c r="E452" s="4" t="s">
        <v>40990</v>
      </c>
      <c r="F452" s="4" t="s">
        <v>104</v>
      </c>
      <c r="G452" s="4" t="s">
        <v>62</v>
      </c>
      <c r="H452" s="4" t="s">
        <v>65</v>
      </c>
      <c r="I452" s="4" t="s">
        <v>38905</v>
      </c>
      <c r="J452" s="4" t="s">
        <v>1033</v>
      </c>
      <c r="K452" s="2">
        <v>38</v>
      </c>
      <c r="L452" s="2" t="s">
        <v>40991</v>
      </c>
      <c r="M452" s="2" t="s">
        <v>40992</v>
      </c>
      <c r="N452" s="4" t="s">
        <v>40993</v>
      </c>
      <c r="O452" s="4" t="s">
        <v>40994</v>
      </c>
      <c r="P452" s="5" t="s">
        <v>60</v>
      </c>
      <c r="Q452" s="5">
        <v>10</v>
      </c>
      <c r="R452" s="5">
        <v>20110411</v>
      </c>
      <c r="S452" s="6">
        <v>44</v>
      </c>
      <c r="T452" s="6">
        <v>202302</v>
      </c>
      <c r="U452" s="6">
        <v>2022</v>
      </c>
      <c r="V452" s="5">
        <v>27654835</v>
      </c>
      <c r="W452" s="5">
        <v>10140584</v>
      </c>
      <c r="X452" s="5">
        <v>3029840</v>
      </c>
      <c r="Y452" s="1"/>
      <c r="Z452" s="1"/>
    </row>
    <row r="453" spans="1:26" ht="16.5" customHeight="1">
      <c r="A453" s="2">
        <v>21305</v>
      </c>
      <c r="B453" s="2">
        <v>2779813</v>
      </c>
      <c r="C453" s="2">
        <v>6038157223</v>
      </c>
      <c r="D453" s="3">
        <v>1801140008098</v>
      </c>
      <c r="E453" s="4" t="s">
        <v>40995</v>
      </c>
      <c r="F453" s="4" t="s">
        <v>104</v>
      </c>
      <c r="G453" s="4" t="s">
        <v>62</v>
      </c>
      <c r="H453" s="4" t="s">
        <v>65</v>
      </c>
      <c r="I453" s="4" t="s">
        <v>39468</v>
      </c>
      <c r="J453" s="4" t="s">
        <v>1042</v>
      </c>
      <c r="K453" s="2">
        <v>36</v>
      </c>
      <c r="L453" s="2" t="s">
        <v>4610</v>
      </c>
      <c r="M453" s="2" t="s">
        <v>40996</v>
      </c>
      <c r="N453" s="4" t="s">
        <v>40997</v>
      </c>
      <c r="O453" s="4" t="s">
        <v>40998</v>
      </c>
      <c r="P453" s="5" t="s">
        <v>60</v>
      </c>
      <c r="Q453" s="5">
        <v>10</v>
      </c>
      <c r="R453" s="5">
        <v>20040908</v>
      </c>
      <c r="S453" s="6">
        <v>44</v>
      </c>
      <c r="T453" s="6">
        <v>202212</v>
      </c>
      <c r="U453" s="6">
        <v>2022</v>
      </c>
      <c r="V453" s="5">
        <v>22603562</v>
      </c>
      <c r="W453" s="5">
        <v>35583489</v>
      </c>
      <c r="X453" s="5">
        <v>3000830</v>
      </c>
      <c r="Y453" s="1"/>
      <c r="Z453" s="1"/>
    </row>
    <row r="454" spans="1:26" ht="16.5" customHeight="1">
      <c r="A454" s="2">
        <v>21312</v>
      </c>
      <c r="B454" s="2">
        <v>3667758</v>
      </c>
      <c r="C454" s="2">
        <v>1258183648</v>
      </c>
      <c r="D454" s="3">
        <v>1313110092688</v>
      </c>
      <c r="E454" s="4" t="s">
        <v>40999</v>
      </c>
      <c r="F454" s="4" t="s">
        <v>104</v>
      </c>
      <c r="G454" s="4" t="s">
        <v>62</v>
      </c>
      <c r="H454" s="4" t="s">
        <v>65</v>
      </c>
      <c r="I454" s="4" t="s">
        <v>39468</v>
      </c>
      <c r="J454" s="4" t="s">
        <v>1042</v>
      </c>
      <c r="K454" s="2">
        <v>36</v>
      </c>
      <c r="L454" s="2" t="s">
        <v>41000</v>
      </c>
      <c r="M454" s="2" t="s">
        <v>41001</v>
      </c>
      <c r="N454" s="4" t="s">
        <v>41002</v>
      </c>
      <c r="O454" s="4" t="s">
        <v>41003</v>
      </c>
      <c r="P454" s="5" t="s">
        <v>60</v>
      </c>
      <c r="Q454" s="5">
        <v>10</v>
      </c>
      <c r="R454" s="5">
        <v>20091001</v>
      </c>
      <c r="S454" s="6">
        <v>44</v>
      </c>
      <c r="T454" s="6">
        <v>202303</v>
      </c>
      <c r="U454" s="6">
        <v>2022</v>
      </c>
      <c r="V454" s="5">
        <v>16821762</v>
      </c>
      <c r="W454" s="5">
        <v>29279452</v>
      </c>
      <c r="X454" s="5">
        <v>1746250</v>
      </c>
      <c r="Y454" s="1"/>
      <c r="Z454" s="1"/>
    </row>
    <row r="455" spans="1:26" ht="16.5" customHeight="1">
      <c r="A455" s="2">
        <v>21104</v>
      </c>
      <c r="B455" s="2">
        <v>2711703</v>
      </c>
      <c r="C455" s="2">
        <v>2068608564</v>
      </c>
      <c r="D455" s="3">
        <v>1101113480532</v>
      </c>
      <c r="E455" s="4" t="s">
        <v>41004</v>
      </c>
      <c r="F455" s="4" t="s">
        <v>104</v>
      </c>
      <c r="G455" s="4" t="s">
        <v>62</v>
      </c>
      <c r="H455" s="4" t="s">
        <v>65</v>
      </c>
      <c r="I455" s="4" t="s">
        <v>41005</v>
      </c>
      <c r="J455" s="4" t="s">
        <v>3656</v>
      </c>
      <c r="K455" s="2">
        <v>31</v>
      </c>
      <c r="L455" s="2" t="s">
        <v>41006</v>
      </c>
      <c r="M455" s="2" t="s">
        <v>41007</v>
      </c>
      <c r="N455" s="4" t="s">
        <v>41008</v>
      </c>
      <c r="O455" s="4" t="s">
        <v>41009</v>
      </c>
      <c r="P455" s="5" t="s">
        <v>60</v>
      </c>
      <c r="Q455" s="5">
        <v>10</v>
      </c>
      <c r="R455" s="5">
        <v>20060622</v>
      </c>
      <c r="S455" s="6">
        <v>44</v>
      </c>
      <c r="T455" s="6">
        <v>202212</v>
      </c>
      <c r="U455" s="6">
        <v>2022</v>
      </c>
      <c r="V455" s="5">
        <v>25442894</v>
      </c>
      <c r="W455" s="5">
        <v>46734545</v>
      </c>
      <c r="X455" s="5">
        <v>1000000</v>
      </c>
      <c r="Y455" s="1"/>
      <c r="Z455" s="1"/>
    </row>
    <row r="456" spans="1:26" ht="16.5" customHeight="1">
      <c r="A456" s="2">
        <v>20884</v>
      </c>
      <c r="B456" s="2">
        <v>1701724</v>
      </c>
      <c r="C456" s="2">
        <v>1378112281</v>
      </c>
      <c r="D456" s="3">
        <v>1201110117178</v>
      </c>
      <c r="E456" s="4" t="s">
        <v>41010</v>
      </c>
      <c r="F456" s="4" t="s">
        <v>104</v>
      </c>
      <c r="G456" s="4" t="s">
        <v>62</v>
      </c>
      <c r="H456" s="4" t="s">
        <v>65</v>
      </c>
      <c r="I456" s="4" t="s">
        <v>41011</v>
      </c>
      <c r="J456" s="4" t="s">
        <v>1944</v>
      </c>
      <c r="K456" s="2">
        <v>26</v>
      </c>
      <c r="L456" s="2" t="s">
        <v>41012</v>
      </c>
      <c r="M456" s="2" t="s">
        <v>41013</v>
      </c>
      <c r="N456" s="4" t="s">
        <v>41014</v>
      </c>
      <c r="O456" s="4" t="s">
        <v>41015</v>
      </c>
      <c r="P456" s="5" t="s">
        <v>60</v>
      </c>
      <c r="Q456" s="5">
        <v>10</v>
      </c>
      <c r="R456" s="5">
        <v>19950429</v>
      </c>
      <c r="S456" s="6">
        <v>44</v>
      </c>
      <c r="T456" s="6">
        <v>202212</v>
      </c>
      <c r="U456" s="6">
        <v>2022</v>
      </c>
      <c r="V456" s="5">
        <v>12252015</v>
      </c>
      <c r="W456" s="5">
        <v>31276420</v>
      </c>
      <c r="X456" s="5">
        <v>500000</v>
      </c>
      <c r="Y456" s="1"/>
      <c r="Z456" s="1"/>
    </row>
    <row r="457" spans="1:26" ht="16.5" customHeight="1">
      <c r="A457" s="2">
        <v>20749</v>
      </c>
      <c r="B457" s="2">
        <v>6706420</v>
      </c>
      <c r="C457" s="2">
        <v>1438101533</v>
      </c>
      <c r="D457" s="3">
        <v>1348110243436</v>
      </c>
      <c r="E457" s="4" t="s">
        <v>32862</v>
      </c>
      <c r="F457" s="4" t="s">
        <v>104</v>
      </c>
      <c r="G457" s="4" t="s">
        <v>62</v>
      </c>
      <c r="H457" s="4" t="s">
        <v>65</v>
      </c>
      <c r="I457" s="4" t="s">
        <v>41016</v>
      </c>
      <c r="J457" s="4" t="s">
        <v>1001</v>
      </c>
      <c r="K457" s="2">
        <v>24</v>
      </c>
      <c r="L457" s="2" t="s">
        <v>32863</v>
      </c>
      <c r="M457" s="2" t="s">
        <v>41017</v>
      </c>
      <c r="N457" s="4" t="s">
        <v>32886</v>
      </c>
      <c r="O457" s="4" t="s">
        <v>41018</v>
      </c>
      <c r="P457" s="5" t="s">
        <v>60</v>
      </c>
      <c r="Q457" s="5">
        <v>10</v>
      </c>
      <c r="R457" s="5">
        <v>20120515</v>
      </c>
      <c r="S457" s="6">
        <v>44</v>
      </c>
      <c r="T457" s="6">
        <v>202212</v>
      </c>
      <c r="U457" s="6"/>
      <c r="V457" s="5"/>
      <c r="W457" s="5"/>
      <c r="X457" s="5"/>
      <c r="Y457" s="1"/>
      <c r="Z457" s="1"/>
    </row>
    <row r="458" spans="1:26" ht="16.5" customHeight="1">
      <c r="A458" s="2">
        <v>20764</v>
      </c>
      <c r="B458" s="2">
        <v>2256565</v>
      </c>
      <c r="C458" s="2">
        <v>6068190992</v>
      </c>
      <c r="D458" s="3">
        <v>1801110514067</v>
      </c>
      <c r="E458" s="4" t="s">
        <v>41019</v>
      </c>
      <c r="F458" s="4" t="s">
        <v>104</v>
      </c>
      <c r="G458" s="4" t="s">
        <v>62</v>
      </c>
      <c r="H458" s="4" t="s">
        <v>65</v>
      </c>
      <c r="I458" s="4" t="s">
        <v>39708</v>
      </c>
      <c r="J458" s="4" t="s">
        <v>1001</v>
      </c>
      <c r="K458" s="2">
        <v>24</v>
      </c>
      <c r="L458" s="2" t="s">
        <v>41020</v>
      </c>
      <c r="M458" s="2" t="s">
        <v>41021</v>
      </c>
      <c r="N458" s="4" t="s">
        <v>41022</v>
      </c>
      <c r="O458" s="4" t="s">
        <v>41023</v>
      </c>
      <c r="P458" s="5" t="s">
        <v>60</v>
      </c>
      <c r="Q458" s="5">
        <v>10</v>
      </c>
      <c r="R458" s="5">
        <v>20050322</v>
      </c>
      <c r="S458" s="6">
        <v>44</v>
      </c>
      <c r="T458" s="6">
        <v>202212</v>
      </c>
      <c r="U458" s="6">
        <v>2022</v>
      </c>
      <c r="V458" s="5">
        <v>34852477</v>
      </c>
      <c r="W458" s="5">
        <v>22255210</v>
      </c>
      <c r="X458" s="5">
        <v>4534950</v>
      </c>
      <c r="Y458" s="1"/>
      <c r="Z458" s="1"/>
    </row>
    <row r="459" spans="1:26" ht="16.5" customHeight="1">
      <c r="A459" s="2">
        <v>20668</v>
      </c>
      <c r="B459" s="2">
        <v>1976259</v>
      </c>
      <c r="C459" s="2">
        <v>6218109578</v>
      </c>
      <c r="D459" s="3">
        <v>1845110005197</v>
      </c>
      <c r="E459" s="4" t="s">
        <v>41024</v>
      </c>
      <c r="F459" s="4" t="s">
        <v>104</v>
      </c>
      <c r="G459" s="4" t="s">
        <v>62</v>
      </c>
      <c r="H459" s="4" t="s">
        <v>65</v>
      </c>
      <c r="I459" s="4" t="s">
        <v>39810</v>
      </c>
      <c r="J459" s="4" t="s">
        <v>1654</v>
      </c>
      <c r="K459" s="2">
        <v>22</v>
      </c>
      <c r="L459" s="2" t="s">
        <v>41025</v>
      </c>
      <c r="M459" s="2" t="s">
        <v>41026</v>
      </c>
      <c r="N459" s="4" t="s">
        <v>41027</v>
      </c>
      <c r="O459" s="4" t="s">
        <v>41028</v>
      </c>
      <c r="P459" s="5" t="s">
        <v>60</v>
      </c>
      <c r="Q459" s="5">
        <v>10</v>
      </c>
      <c r="R459" s="5">
        <v>19900201</v>
      </c>
      <c r="S459" s="6">
        <v>44</v>
      </c>
      <c r="T459" s="6">
        <v>202212</v>
      </c>
      <c r="U459" s="6">
        <v>2022</v>
      </c>
      <c r="V459" s="5">
        <v>31423229</v>
      </c>
      <c r="W459" s="5">
        <v>23767780</v>
      </c>
      <c r="X459" s="5">
        <v>1710745</v>
      </c>
      <c r="Y459" s="1"/>
      <c r="Z459" s="1"/>
    </row>
    <row r="460" spans="1:26" ht="16.5" customHeight="1">
      <c r="A460" s="2">
        <v>20614</v>
      </c>
      <c r="B460" s="2">
        <v>1583366</v>
      </c>
      <c r="C460" s="2">
        <v>2158178981</v>
      </c>
      <c r="D460" s="3">
        <v>1101111729859</v>
      </c>
      <c r="E460" s="4" t="s">
        <v>41029</v>
      </c>
      <c r="F460" s="4" t="s">
        <v>104</v>
      </c>
      <c r="G460" s="4" t="s">
        <v>62</v>
      </c>
      <c r="H460" s="4" t="s">
        <v>65</v>
      </c>
      <c r="I460" s="4" t="s">
        <v>41030</v>
      </c>
      <c r="J460" s="4" t="s">
        <v>68</v>
      </c>
      <c r="K460" s="2">
        <v>20</v>
      </c>
      <c r="L460" s="2" t="s">
        <v>41031</v>
      </c>
      <c r="M460" s="2" t="s">
        <v>41032</v>
      </c>
      <c r="N460" s="4" t="s">
        <v>41033</v>
      </c>
      <c r="O460" s="4" t="s">
        <v>41034</v>
      </c>
      <c r="P460" s="5" t="s">
        <v>60</v>
      </c>
      <c r="Q460" s="5">
        <v>10</v>
      </c>
      <c r="R460" s="5">
        <v>19990707</v>
      </c>
      <c r="S460" s="6">
        <v>44</v>
      </c>
      <c r="T460" s="6">
        <v>202303</v>
      </c>
      <c r="U460" s="6">
        <v>2022</v>
      </c>
      <c r="V460" s="5">
        <v>65409845</v>
      </c>
      <c r="W460" s="5">
        <v>27412159</v>
      </c>
      <c r="X460" s="5">
        <v>800000</v>
      </c>
      <c r="Y460" s="1"/>
      <c r="Z460" s="1"/>
    </row>
    <row r="461" spans="1:26" ht="16.5" customHeight="1">
      <c r="A461" s="2">
        <v>20460</v>
      </c>
      <c r="B461" s="2">
        <v>3142987</v>
      </c>
      <c r="C461" s="2">
        <v>3148600316</v>
      </c>
      <c r="D461" s="3">
        <v>1601110247141</v>
      </c>
      <c r="E461" s="4" t="s">
        <v>41035</v>
      </c>
      <c r="F461" s="4" t="s">
        <v>104</v>
      </c>
      <c r="G461" s="4" t="s">
        <v>62</v>
      </c>
      <c r="H461" s="4" t="s">
        <v>65</v>
      </c>
      <c r="I461" s="4" t="s">
        <v>41036</v>
      </c>
      <c r="J461" s="4" t="s">
        <v>264</v>
      </c>
      <c r="K461" s="2">
        <v>15</v>
      </c>
      <c r="L461" s="2" t="s">
        <v>41037</v>
      </c>
      <c r="M461" s="2" t="s">
        <v>41038</v>
      </c>
      <c r="N461" s="4" t="s">
        <v>41039</v>
      </c>
      <c r="O461" s="4" t="s">
        <v>41040</v>
      </c>
      <c r="P461" s="5" t="s">
        <v>70</v>
      </c>
      <c r="Q461" s="5">
        <v>10</v>
      </c>
      <c r="R461" s="5">
        <v>20080902</v>
      </c>
      <c r="S461" s="6">
        <v>44</v>
      </c>
      <c r="T461" s="6">
        <v>202306</v>
      </c>
      <c r="U461" s="6">
        <v>2022</v>
      </c>
      <c r="V461" s="5">
        <v>206598</v>
      </c>
      <c r="W461" s="5">
        <v>39826191</v>
      </c>
      <c r="X461" s="5">
        <v>12839393</v>
      </c>
      <c r="Y461" s="1"/>
      <c r="Z461" s="1"/>
    </row>
    <row r="462" spans="1:26" ht="16.5" customHeight="1">
      <c r="A462" s="2">
        <v>20459</v>
      </c>
      <c r="B462" s="2">
        <v>1103633</v>
      </c>
      <c r="C462" s="2">
        <v>5028163816</v>
      </c>
      <c r="D462" s="3">
        <v>1701110218645</v>
      </c>
      <c r="E462" s="4" t="s">
        <v>41041</v>
      </c>
      <c r="F462" s="4" t="s">
        <v>104</v>
      </c>
      <c r="G462" s="4" t="s">
        <v>62</v>
      </c>
      <c r="H462" s="4" t="s">
        <v>65</v>
      </c>
      <c r="I462" s="4" t="s">
        <v>41042</v>
      </c>
      <c r="J462" s="4" t="s">
        <v>264</v>
      </c>
      <c r="K462" s="2">
        <v>15</v>
      </c>
      <c r="L462" s="2" t="s">
        <v>41043</v>
      </c>
      <c r="M462" s="2" t="s">
        <v>41044</v>
      </c>
      <c r="N462" s="4" t="s">
        <v>41045</v>
      </c>
      <c r="O462" s="4" t="s">
        <v>41046</v>
      </c>
      <c r="P462" s="5" t="s">
        <v>60</v>
      </c>
      <c r="Q462" s="5">
        <v>10</v>
      </c>
      <c r="R462" s="5">
        <v>20020306</v>
      </c>
      <c r="S462" s="6">
        <v>44</v>
      </c>
      <c r="T462" s="6">
        <v>202212</v>
      </c>
      <c r="U462" s="6">
        <v>2022</v>
      </c>
      <c r="V462" s="5">
        <v>6554040</v>
      </c>
      <c r="W462" s="5">
        <v>12670803</v>
      </c>
      <c r="X462" s="5">
        <v>1478828</v>
      </c>
      <c r="Y462" s="1"/>
      <c r="Z462" s="1"/>
    </row>
    <row r="463" spans="1:26" ht="16.5" customHeight="1">
      <c r="A463" s="2">
        <v>20371</v>
      </c>
      <c r="B463" s="2">
        <v>3759682</v>
      </c>
      <c r="C463" s="2">
        <v>6118119443</v>
      </c>
      <c r="D463" s="3">
        <v>1914110008855</v>
      </c>
      <c r="E463" s="4" t="s">
        <v>41047</v>
      </c>
      <c r="F463" s="4" t="s">
        <v>104</v>
      </c>
      <c r="G463" s="4" t="s">
        <v>62</v>
      </c>
      <c r="H463" s="4" t="s">
        <v>65</v>
      </c>
      <c r="I463" s="4" t="s">
        <v>41048</v>
      </c>
      <c r="J463" s="4" t="s">
        <v>1509</v>
      </c>
      <c r="K463" s="2">
        <v>13</v>
      </c>
      <c r="L463" s="2" t="s">
        <v>41049</v>
      </c>
      <c r="M463" s="2" t="s">
        <v>41050</v>
      </c>
      <c r="N463" s="4" t="s">
        <v>41051</v>
      </c>
      <c r="O463" s="4" t="s">
        <v>41052</v>
      </c>
      <c r="P463" s="5" t="s">
        <v>60</v>
      </c>
      <c r="Q463" s="5">
        <v>10</v>
      </c>
      <c r="R463" s="5">
        <v>20100810</v>
      </c>
      <c r="S463" s="6">
        <v>44</v>
      </c>
      <c r="T463" s="6">
        <v>202306</v>
      </c>
      <c r="U463" s="6">
        <v>2022</v>
      </c>
      <c r="V463" s="5">
        <v>20266636</v>
      </c>
      <c r="W463" s="5">
        <v>21998865</v>
      </c>
      <c r="X463" s="5">
        <v>1200000</v>
      </c>
      <c r="Y463" s="1"/>
      <c r="Z463" s="1"/>
    </row>
    <row r="464" spans="1:26" ht="16.5" customHeight="1">
      <c r="A464" s="2">
        <v>24412</v>
      </c>
      <c r="B464" s="2">
        <v>1368655</v>
      </c>
      <c r="C464" s="2">
        <v>2148122029</v>
      </c>
      <c r="D464" s="3">
        <v>1101110726096</v>
      </c>
      <c r="E464" s="4" t="s">
        <v>41053</v>
      </c>
      <c r="F464" s="4" t="s">
        <v>104</v>
      </c>
      <c r="G464" s="4" t="s">
        <v>62</v>
      </c>
      <c r="H464" s="4" t="s">
        <v>65</v>
      </c>
      <c r="I464" s="4" t="s">
        <v>39489</v>
      </c>
      <c r="J464" s="4" t="s">
        <v>363</v>
      </c>
      <c r="K464" s="2">
        <v>63</v>
      </c>
      <c r="L464" s="2" t="s">
        <v>41054</v>
      </c>
      <c r="M464" s="2" t="s">
        <v>41055</v>
      </c>
      <c r="N464" s="4" t="s">
        <v>41056</v>
      </c>
      <c r="O464" s="4" t="s">
        <v>41057</v>
      </c>
      <c r="P464" s="5" t="s">
        <v>47</v>
      </c>
      <c r="Q464" s="5">
        <v>10</v>
      </c>
      <c r="R464" s="5">
        <v>19901023</v>
      </c>
      <c r="S464" s="6">
        <v>45</v>
      </c>
      <c r="T464" s="6">
        <v>202212</v>
      </c>
      <c r="U464" s="6">
        <v>2022</v>
      </c>
      <c r="V464" s="5">
        <v>6736947</v>
      </c>
      <c r="W464" s="5">
        <v>6963009</v>
      </c>
      <c r="X464" s="5">
        <v>200000</v>
      </c>
      <c r="Y464" s="1"/>
      <c r="Z464" s="1"/>
    </row>
    <row r="465" spans="1:26" ht="16.5" customHeight="1">
      <c r="A465" s="2">
        <v>23974</v>
      </c>
      <c r="B465" s="2">
        <v>1690178</v>
      </c>
      <c r="C465" s="2">
        <v>5018110204</v>
      </c>
      <c r="D465" s="3">
        <v>1748110002347</v>
      </c>
      <c r="E465" s="4" t="s">
        <v>41058</v>
      </c>
      <c r="F465" s="4" t="s">
        <v>104</v>
      </c>
      <c r="G465" s="4" t="s">
        <v>62</v>
      </c>
      <c r="H465" s="4" t="s">
        <v>52</v>
      </c>
      <c r="I465" s="4" t="s">
        <v>39056</v>
      </c>
      <c r="J465" s="4" t="s">
        <v>966</v>
      </c>
      <c r="K465" s="2">
        <v>62</v>
      </c>
      <c r="L465" s="2" t="s">
        <v>41059</v>
      </c>
      <c r="M465" s="2" t="s">
        <v>41060</v>
      </c>
      <c r="N465" s="4" t="s">
        <v>8444</v>
      </c>
      <c r="O465" s="4" t="s">
        <v>41061</v>
      </c>
      <c r="P465" s="5" t="s">
        <v>60</v>
      </c>
      <c r="Q465" s="5">
        <v>10</v>
      </c>
      <c r="R465" s="5">
        <v>19880402</v>
      </c>
      <c r="S465" s="6">
        <v>45</v>
      </c>
      <c r="T465" s="6">
        <v>202305</v>
      </c>
      <c r="U465" s="6">
        <v>2022</v>
      </c>
      <c r="V465" s="5">
        <v>48668359</v>
      </c>
      <c r="W465" s="5">
        <v>96734579</v>
      </c>
      <c r="X465" s="5">
        <v>4550000</v>
      </c>
      <c r="Y465" s="1"/>
      <c r="Z465" s="1"/>
    </row>
    <row r="466" spans="1:26" ht="16.5" customHeight="1">
      <c r="A466" s="2">
        <v>23730</v>
      </c>
      <c r="B466" s="2">
        <v>9248603</v>
      </c>
      <c r="C466" s="2">
        <v>7758101422</v>
      </c>
      <c r="D466" s="3">
        <v>1101117300611</v>
      </c>
      <c r="E466" s="4" t="s">
        <v>41062</v>
      </c>
      <c r="F466" s="4" t="s">
        <v>104</v>
      </c>
      <c r="G466" s="4" t="s">
        <v>62</v>
      </c>
      <c r="H466" s="4" t="s">
        <v>52</v>
      </c>
      <c r="I466" s="4" t="s">
        <v>39580</v>
      </c>
      <c r="J466" s="4" t="s">
        <v>581</v>
      </c>
      <c r="K466" s="2">
        <v>60</v>
      </c>
      <c r="L466" s="2" t="s">
        <v>13874</v>
      </c>
      <c r="M466" s="2" t="s">
        <v>41063</v>
      </c>
      <c r="N466" s="4" t="s">
        <v>41064</v>
      </c>
      <c r="O466" s="4" t="s">
        <v>41065</v>
      </c>
      <c r="P466" s="5" t="s">
        <v>60</v>
      </c>
      <c r="Q466" s="5">
        <v>10</v>
      </c>
      <c r="R466" s="5">
        <v>20191121</v>
      </c>
      <c r="S466" s="6">
        <v>45</v>
      </c>
      <c r="T466" s="6">
        <v>202304</v>
      </c>
      <c r="U466" s="6">
        <v>2022</v>
      </c>
      <c r="V466" s="5">
        <v>31234286</v>
      </c>
      <c r="W466" s="5">
        <v>22296123</v>
      </c>
      <c r="X466" s="5">
        <v>3075000</v>
      </c>
      <c r="Y466" s="1"/>
      <c r="Z466" s="1"/>
    </row>
    <row r="467" spans="1:26" ht="16.5" customHeight="1">
      <c r="A467" s="2">
        <v>23668</v>
      </c>
      <c r="B467" s="2">
        <v>2633835</v>
      </c>
      <c r="C467" s="2">
        <v>2118777721</v>
      </c>
      <c r="D467" s="3">
        <v>1101113403352</v>
      </c>
      <c r="E467" s="4" t="s">
        <v>41066</v>
      </c>
      <c r="F467" s="4" t="s">
        <v>104</v>
      </c>
      <c r="G467" s="4" t="s">
        <v>62</v>
      </c>
      <c r="H467" s="4" t="s">
        <v>65</v>
      </c>
      <c r="I467" s="4" t="s">
        <v>40246</v>
      </c>
      <c r="J467" s="4" t="s">
        <v>9501</v>
      </c>
      <c r="K467" s="2">
        <v>57</v>
      </c>
      <c r="L467" s="2" t="s">
        <v>32919</v>
      </c>
      <c r="M467" s="2" t="s">
        <v>41067</v>
      </c>
      <c r="N467" s="4" t="s">
        <v>41068</v>
      </c>
      <c r="O467" s="4" t="s">
        <v>41069</v>
      </c>
      <c r="P467" s="5" t="s">
        <v>47</v>
      </c>
      <c r="Q467" s="5">
        <v>10</v>
      </c>
      <c r="R467" s="5">
        <v>20060220</v>
      </c>
      <c r="S467" s="6">
        <v>45</v>
      </c>
      <c r="T467" s="6">
        <v>202304</v>
      </c>
      <c r="U467" s="6">
        <v>2022</v>
      </c>
      <c r="V467" s="5">
        <v>4432075</v>
      </c>
      <c r="W467" s="5">
        <v>3036539</v>
      </c>
      <c r="X467" s="5">
        <v>150000</v>
      </c>
      <c r="Y467" s="1"/>
      <c r="Z467" s="1"/>
    </row>
    <row r="468" spans="1:26" ht="16.5" customHeight="1">
      <c r="A468" s="2">
        <v>23578</v>
      </c>
      <c r="B468" s="2">
        <v>1329621</v>
      </c>
      <c r="C468" s="2">
        <v>1078635823</v>
      </c>
      <c r="D468" s="3">
        <v>1101112794976</v>
      </c>
      <c r="E468" s="4" t="s">
        <v>41070</v>
      </c>
      <c r="F468" s="4" t="s">
        <v>104</v>
      </c>
      <c r="G468" s="4" t="s">
        <v>62</v>
      </c>
      <c r="H468" s="4" t="s">
        <v>65</v>
      </c>
      <c r="I468" s="4" t="s">
        <v>41071</v>
      </c>
      <c r="J468" s="4" t="s">
        <v>462</v>
      </c>
      <c r="K468" s="2">
        <v>56</v>
      </c>
      <c r="L468" s="2" t="s">
        <v>13620</v>
      </c>
      <c r="M468" s="2" t="s">
        <v>41072</v>
      </c>
      <c r="N468" s="4" t="s">
        <v>41073</v>
      </c>
      <c r="O468" s="4" t="s">
        <v>41074</v>
      </c>
      <c r="P468" s="5" t="s">
        <v>47</v>
      </c>
      <c r="Q468" s="5">
        <v>10</v>
      </c>
      <c r="R468" s="5">
        <v>20030605</v>
      </c>
      <c r="S468" s="6">
        <v>45</v>
      </c>
      <c r="T468" s="6">
        <v>202303</v>
      </c>
      <c r="U468" s="6"/>
      <c r="V468" s="5"/>
      <c r="W468" s="5"/>
      <c r="X468" s="5"/>
      <c r="Y468" s="1"/>
      <c r="Z468" s="1"/>
    </row>
    <row r="469" spans="1:26" ht="16.5" customHeight="1">
      <c r="A469" s="2">
        <v>23451</v>
      </c>
      <c r="B469" s="2">
        <v>2795446</v>
      </c>
      <c r="C469" s="2">
        <v>1298607439</v>
      </c>
      <c r="D469" s="3">
        <v>1311110183655</v>
      </c>
      <c r="E469" s="4" t="s">
        <v>41075</v>
      </c>
      <c r="F469" s="4" t="s">
        <v>104</v>
      </c>
      <c r="G469" s="4" t="s">
        <v>62</v>
      </c>
      <c r="H469" s="4" t="s">
        <v>52</v>
      </c>
      <c r="I469" s="4" t="s">
        <v>39221</v>
      </c>
      <c r="J469" s="4" t="s">
        <v>462</v>
      </c>
      <c r="K469" s="2">
        <v>56</v>
      </c>
      <c r="L469" s="2" t="s">
        <v>41076</v>
      </c>
      <c r="M469" s="2" t="s">
        <v>41077</v>
      </c>
      <c r="N469" s="4" t="s">
        <v>41078</v>
      </c>
      <c r="O469" s="4" t="s">
        <v>4741</v>
      </c>
      <c r="P469" s="5" t="s">
        <v>60</v>
      </c>
      <c r="Q469" s="5">
        <v>10</v>
      </c>
      <c r="R469" s="5">
        <v>20070323</v>
      </c>
      <c r="S469" s="6">
        <v>45</v>
      </c>
      <c r="T469" s="6">
        <v>202212</v>
      </c>
      <c r="U469" s="6">
        <v>2022</v>
      </c>
      <c r="V469" s="5">
        <v>14470444</v>
      </c>
      <c r="W469" s="5">
        <v>17460293</v>
      </c>
      <c r="X469" s="5">
        <v>7530000</v>
      </c>
      <c r="Y469" s="1"/>
      <c r="Z469" s="1"/>
    </row>
    <row r="470" spans="1:26" ht="16.5" customHeight="1">
      <c r="A470" s="2">
        <v>23454</v>
      </c>
      <c r="B470" s="2">
        <v>1880734</v>
      </c>
      <c r="C470" s="2">
        <v>1288145207</v>
      </c>
      <c r="D470" s="3">
        <v>1159110026346</v>
      </c>
      <c r="E470" s="4" t="s">
        <v>41079</v>
      </c>
      <c r="F470" s="4" t="s">
        <v>104</v>
      </c>
      <c r="G470" s="4" t="s">
        <v>62</v>
      </c>
      <c r="H470" s="4" t="s">
        <v>65</v>
      </c>
      <c r="I470" s="4" t="s">
        <v>39015</v>
      </c>
      <c r="J470" s="4" t="s">
        <v>462</v>
      </c>
      <c r="K470" s="2">
        <v>56</v>
      </c>
      <c r="L470" s="2" t="s">
        <v>5728</v>
      </c>
      <c r="M470" s="2" t="s">
        <v>4141</v>
      </c>
      <c r="N470" s="4" t="s">
        <v>41080</v>
      </c>
      <c r="O470" s="4" t="s">
        <v>41081</v>
      </c>
      <c r="P470" s="5" t="s">
        <v>60</v>
      </c>
      <c r="Q470" s="5">
        <v>10</v>
      </c>
      <c r="R470" s="5">
        <v>20000110</v>
      </c>
      <c r="S470" s="6">
        <v>45</v>
      </c>
      <c r="T470" s="6">
        <v>202212</v>
      </c>
      <c r="U470" s="6">
        <v>2022</v>
      </c>
      <c r="V470" s="5">
        <v>12321009</v>
      </c>
      <c r="W470" s="5">
        <v>12271339</v>
      </c>
      <c r="X470" s="5">
        <v>550000</v>
      </c>
      <c r="Y470" s="1"/>
      <c r="Z470" s="1"/>
    </row>
    <row r="471" spans="1:26" ht="16.5" customHeight="1">
      <c r="A471" s="2">
        <v>23308</v>
      </c>
      <c r="B471" s="2">
        <v>1902146</v>
      </c>
      <c r="C471" s="2">
        <v>1208101919</v>
      </c>
      <c r="D471" s="3">
        <v>1101110521743</v>
      </c>
      <c r="E471" s="4" t="s">
        <v>32816</v>
      </c>
      <c r="F471" s="4" t="s">
        <v>104</v>
      </c>
      <c r="G471" s="4" t="s">
        <v>62</v>
      </c>
      <c r="H471" s="4" t="s">
        <v>65</v>
      </c>
      <c r="I471" s="4" t="s">
        <v>39544</v>
      </c>
      <c r="J471" s="4" t="s">
        <v>8264</v>
      </c>
      <c r="K471" s="2">
        <v>54</v>
      </c>
      <c r="L471" s="2" t="s">
        <v>2415</v>
      </c>
      <c r="M471" s="2" t="s">
        <v>41082</v>
      </c>
      <c r="N471" s="4" t="s">
        <v>41083</v>
      </c>
      <c r="O471" s="4" t="s">
        <v>41084</v>
      </c>
      <c r="P471" s="5" t="s">
        <v>60</v>
      </c>
      <c r="Q471" s="5">
        <v>10</v>
      </c>
      <c r="R471" s="5">
        <v>19930401</v>
      </c>
      <c r="S471" s="6">
        <v>45</v>
      </c>
      <c r="T471" s="6">
        <v>202212</v>
      </c>
      <c r="U471" s="6">
        <v>2022</v>
      </c>
      <c r="V471" s="5">
        <v>3933875</v>
      </c>
      <c r="W471" s="5">
        <v>410640927</v>
      </c>
      <c r="X471" s="5">
        <v>3415120</v>
      </c>
      <c r="Y471" s="1"/>
      <c r="Z471" s="1"/>
    </row>
    <row r="472" spans="1:26" ht="16.5" customHeight="1">
      <c r="A472" s="2">
        <v>23310</v>
      </c>
      <c r="B472" s="2">
        <v>4197220</v>
      </c>
      <c r="C472" s="2">
        <v>1318645509</v>
      </c>
      <c r="D472" s="3">
        <v>1201110645715</v>
      </c>
      <c r="E472" s="4" t="s">
        <v>41085</v>
      </c>
      <c r="F472" s="4" t="s">
        <v>104</v>
      </c>
      <c r="G472" s="4" t="s">
        <v>62</v>
      </c>
      <c r="H472" s="4" t="s">
        <v>65</v>
      </c>
      <c r="I472" s="4" t="s">
        <v>39544</v>
      </c>
      <c r="J472" s="4" t="s">
        <v>8264</v>
      </c>
      <c r="K472" s="2">
        <v>54</v>
      </c>
      <c r="L472" s="2" t="s">
        <v>41086</v>
      </c>
      <c r="M472" s="2" t="s">
        <v>41087</v>
      </c>
      <c r="N472" s="4" t="s">
        <v>41088</v>
      </c>
      <c r="O472" s="4" t="s">
        <v>41089</v>
      </c>
      <c r="P472" s="5" t="s">
        <v>60</v>
      </c>
      <c r="Q472" s="5">
        <v>10</v>
      </c>
      <c r="R472" s="5">
        <v>20130205</v>
      </c>
      <c r="S472" s="6">
        <v>45</v>
      </c>
      <c r="T472" s="6">
        <v>202212</v>
      </c>
      <c r="U472" s="6">
        <v>2022</v>
      </c>
      <c r="V472" s="5">
        <v>16056669</v>
      </c>
      <c r="W472" s="5">
        <v>18456054</v>
      </c>
      <c r="X472" s="5">
        <v>300000</v>
      </c>
      <c r="Y472" s="1"/>
      <c r="Z472" s="1"/>
    </row>
    <row r="473" spans="1:26" ht="16.5" customHeight="1">
      <c r="A473" s="2">
        <v>23264</v>
      </c>
      <c r="B473" s="2">
        <v>1650243</v>
      </c>
      <c r="C473" s="2">
        <v>6018111046</v>
      </c>
      <c r="D473" s="3">
        <v>1801110042323</v>
      </c>
      <c r="E473" s="4" t="s">
        <v>32800</v>
      </c>
      <c r="F473" s="4" t="s">
        <v>104</v>
      </c>
      <c r="G473" s="4" t="s">
        <v>62</v>
      </c>
      <c r="H473" s="4" t="s">
        <v>65</v>
      </c>
      <c r="I473" s="4" t="s">
        <v>40929</v>
      </c>
      <c r="J473" s="4" t="s">
        <v>1180</v>
      </c>
      <c r="K473" s="2">
        <v>53</v>
      </c>
      <c r="L473" s="2" t="s">
        <v>32801</v>
      </c>
      <c r="M473" s="2" t="s">
        <v>41090</v>
      </c>
      <c r="N473" s="4" t="s">
        <v>41091</v>
      </c>
      <c r="O473" s="4" t="s">
        <v>41092</v>
      </c>
      <c r="P473" s="5" t="s">
        <v>60</v>
      </c>
      <c r="Q473" s="5">
        <v>10</v>
      </c>
      <c r="R473" s="5">
        <v>19811128</v>
      </c>
      <c r="S473" s="6">
        <v>45</v>
      </c>
      <c r="T473" s="6">
        <v>202212</v>
      </c>
      <c r="U473" s="6">
        <v>2022</v>
      </c>
      <c r="V473" s="5">
        <v>8666900</v>
      </c>
      <c r="W473" s="5">
        <v>22022658</v>
      </c>
      <c r="X473" s="5">
        <v>1000000</v>
      </c>
      <c r="Y473" s="1"/>
      <c r="Z473" s="1"/>
    </row>
    <row r="474" spans="1:26" ht="16.5" customHeight="1">
      <c r="A474" s="2">
        <v>23166</v>
      </c>
      <c r="B474" s="2">
        <v>1627637</v>
      </c>
      <c r="C474" s="2">
        <v>6038135710</v>
      </c>
      <c r="D474" s="3">
        <v>1801110261725</v>
      </c>
      <c r="E474" s="4" t="s">
        <v>41093</v>
      </c>
      <c r="F474" s="4" t="s">
        <v>104</v>
      </c>
      <c r="G474" s="4" t="s">
        <v>62</v>
      </c>
      <c r="H474" s="4" t="s">
        <v>65</v>
      </c>
      <c r="I474" s="4" t="s">
        <v>41094</v>
      </c>
      <c r="J474" s="4" t="s">
        <v>9122</v>
      </c>
      <c r="K474" s="2">
        <v>51</v>
      </c>
      <c r="L474" s="2" t="s">
        <v>41095</v>
      </c>
      <c r="M474" s="2" t="s">
        <v>9125</v>
      </c>
      <c r="N474" s="4" t="s">
        <v>41096</v>
      </c>
      <c r="O474" s="4" t="s">
        <v>41097</v>
      </c>
      <c r="P474" s="5" t="s">
        <v>60</v>
      </c>
      <c r="Q474" s="5">
        <v>10</v>
      </c>
      <c r="R474" s="5">
        <v>19980731</v>
      </c>
      <c r="S474" s="6">
        <v>45</v>
      </c>
      <c r="T474" s="6">
        <v>202212</v>
      </c>
      <c r="U474" s="6">
        <v>2022</v>
      </c>
      <c r="V474" s="5">
        <v>12813663</v>
      </c>
      <c r="W474" s="5">
        <v>17786780</v>
      </c>
      <c r="X474" s="5">
        <v>500000</v>
      </c>
      <c r="Y474" s="1"/>
      <c r="Z474" s="1"/>
    </row>
    <row r="475" spans="1:26" ht="16.5" customHeight="1">
      <c r="A475" s="2">
        <v>22613</v>
      </c>
      <c r="B475" s="2">
        <v>2277736</v>
      </c>
      <c r="C475" s="2">
        <v>1098198455</v>
      </c>
      <c r="D475" s="3">
        <v>1101113268631</v>
      </c>
      <c r="E475" s="4" t="s">
        <v>41098</v>
      </c>
      <c r="F475" s="4" t="s">
        <v>104</v>
      </c>
      <c r="G475" s="4" t="s">
        <v>62</v>
      </c>
      <c r="H475" s="4" t="s">
        <v>65</v>
      </c>
      <c r="I475" s="4" t="s">
        <v>39157</v>
      </c>
      <c r="J475" s="4" t="s">
        <v>467</v>
      </c>
      <c r="K475" s="2">
        <v>49</v>
      </c>
      <c r="L475" s="2" t="s">
        <v>23818</v>
      </c>
      <c r="M475" s="2" t="s">
        <v>41099</v>
      </c>
      <c r="N475" s="4" t="s">
        <v>41100</v>
      </c>
      <c r="O475" s="4" t="s">
        <v>41101</v>
      </c>
      <c r="P475" s="5" t="s">
        <v>60</v>
      </c>
      <c r="Q475" s="5">
        <v>10</v>
      </c>
      <c r="R475" s="5">
        <v>20050713</v>
      </c>
      <c r="S475" s="6">
        <v>45</v>
      </c>
      <c r="T475" s="6">
        <v>202212</v>
      </c>
      <c r="U475" s="6">
        <v>2022</v>
      </c>
      <c r="V475" s="5">
        <v>56510037</v>
      </c>
      <c r="W475" s="5">
        <v>60839057</v>
      </c>
      <c r="X475" s="5">
        <v>400000</v>
      </c>
      <c r="Y475" s="1"/>
      <c r="Z475" s="1"/>
    </row>
    <row r="476" spans="1:26" ht="16.5" customHeight="1">
      <c r="A476" s="2">
        <v>22616</v>
      </c>
      <c r="B476" s="2">
        <v>1582847</v>
      </c>
      <c r="C476" s="2">
        <v>1028127925</v>
      </c>
      <c r="D476" s="3">
        <v>1101110094055</v>
      </c>
      <c r="E476" s="4" t="s">
        <v>41102</v>
      </c>
      <c r="F476" s="4" t="s">
        <v>104</v>
      </c>
      <c r="G476" s="4" t="s">
        <v>62</v>
      </c>
      <c r="H476" s="4" t="s">
        <v>65</v>
      </c>
      <c r="I476" s="4" t="s">
        <v>41103</v>
      </c>
      <c r="J476" s="4" t="s">
        <v>467</v>
      </c>
      <c r="K476" s="2">
        <v>49</v>
      </c>
      <c r="L476" s="2" t="s">
        <v>3966</v>
      </c>
      <c r="M476" s="2" t="s">
        <v>41104</v>
      </c>
      <c r="N476" s="4" t="s">
        <v>41105</v>
      </c>
      <c r="O476" s="4" t="s">
        <v>41106</v>
      </c>
      <c r="P476" s="5" t="s">
        <v>60</v>
      </c>
      <c r="Q476" s="5">
        <v>10</v>
      </c>
      <c r="R476" s="5">
        <v>19680925</v>
      </c>
      <c r="S476" s="6">
        <v>45</v>
      </c>
      <c r="T476" s="6">
        <v>202212</v>
      </c>
      <c r="U476" s="6">
        <v>2022</v>
      </c>
      <c r="V476" s="5">
        <v>62169580</v>
      </c>
      <c r="W476" s="5">
        <v>10414619</v>
      </c>
      <c r="X476" s="5">
        <v>425640</v>
      </c>
      <c r="Y476" s="1"/>
      <c r="Z476" s="1"/>
    </row>
    <row r="477" spans="1:26" ht="16.5" customHeight="1">
      <c r="A477" s="2">
        <v>22382</v>
      </c>
      <c r="B477" s="2">
        <v>1617148</v>
      </c>
      <c r="C477" s="2">
        <v>1308190817</v>
      </c>
      <c r="D477" s="3">
        <v>1349110023464</v>
      </c>
      <c r="E477" s="4" t="s">
        <v>41107</v>
      </c>
      <c r="F477" s="4" t="s">
        <v>104</v>
      </c>
      <c r="G477" s="4" t="s">
        <v>62</v>
      </c>
      <c r="H477" s="4" t="s">
        <v>65</v>
      </c>
      <c r="I477" s="4" t="s">
        <v>41108</v>
      </c>
      <c r="J477" s="4" t="s">
        <v>171</v>
      </c>
      <c r="K477" s="2">
        <v>48</v>
      </c>
      <c r="L477" s="2" t="s">
        <v>30043</v>
      </c>
      <c r="M477" s="2" t="s">
        <v>41109</v>
      </c>
      <c r="N477" s="4" t="s">
        <v>41110</v>
      </c>
      <c r="O477" s="4" t="s">
        <v>41111</v>
      </c>
      <c r="P477" s="5" t="s">
        <v>60</v>
      </c>
      <c r="Q477" s="5">
        <v>10</v>
      </c>
      <c r="R477" s="5">
        <v>20020903</v>
      </c>
      <c r="S477" s="6">
        <v>45</v>
      </c>
      <c r="T477" s="6">
        <v>202212</v>
      </c>
      <c r="U477" s="6">
        <v>2022</v>
      </c>
      <c r="V477" s="5">
        <v>22313157</v>
      </c>
      <c r="W477" s="5">
        <v>23065687</v>
      </c>
      <c r="X477" s="5">
        <v>500000</v>
      </c>
      <c r="Y477" s="1"/>
      <c r="Z477" s="1"/>
    </row>
    <row r="478" spans="1:26" ht="16.5" customHeight="1">
      <c r="A478" s="2">
        <v>22560</v>
      </c>
      <c r="B478" s="2">
        <v>3987579</v>
      </c>
      <c r="C478" s="2">
        <v>2148875506</v>
      </c>
      <c r="D478" s="3">
        <v>1101114564939</v>
      </c>
      <c r="E478" s="4" t="s">
        <v>41112</v>
      </c>
      <c r="F478" s="4" t="s">
        <v>104</v>
      </c>
      <c r="G478" s="4" t="s">
        <v>62</v>
      </c>
      <c r="H478" s="4" t="s">
        <v>65</v>
      </c>
      <c r="I478" s="4" t="s">
        <v>40769</v>
      </c>
      <c r="J478" s="4" t="s">
        <v>171</v>
      </c>
      <c r="K478" s="2">
        <v>48</v>
      </c>
      <c r="L478" s="2" t="s">
        <v>41113</v>
      </c>
      <c r="M478" s="2" t="s">
        <v>41114</v>
      </c>
      <c r="N478" s="4" t="s">
        <v>41115</v>
      </c>
      <c r="O478" s="4" t="s">
        <v>41116</v>
      </c>
      <c r="P478" s="5" t="s">
        <v>60</v>
      </c>
      <c r="Q478" s="5">
        <v>10</v>
      </c>
      <c r="R478" s="5">
        <v>20110324</v>
      </c>
      <c r="S478" s="6">
        <v>45</v>
      </c>
      <c r="T478" s="6">
        <v>202208</v>
      </c>
      <c r="U478" s="6">
        <v>2022</v>
      </c>
      <c r="V478" s="5">
        <v>15179113</v>
      </c>
      <c r="W478" s="5">
        <v>22087416</v>
      </c>
      <c r="X478" s="5">
        <v>7662490</v>
      </c>
      <c r="Y478" s="1"/>
      <c r="Z478" s="1"/>
    </row>
    <row r="479" spans="1:26" ht="16.5" customHeight="1">
      <c r="A479" s="2">
        <v>22530</v>
      </c>
      <c r="B479" s="2">
        <v>1492614</v>
      </c>
      <c r="C479" s="2">
        <v>1398112292</v>
      </c>
      <c r="D479" s="3">
        <v>1243110023020</v>
      </c>
      <c r="E479" s="4" t="s">
        <v>41117</v>
      </c>
      <c r="F479" s="4" t="s">
        <v>104</v>
      </c>
      <c r="G479" s="4" t="s">
        <v>62</v>
      </c>
      <c r="H479" s="4" t="s">
        <v>65</v>
      </c>
      <c r="I479" s="4" t="s">
        <v>41118</v>
      </c>
      <c r="J479" s="4" t="s">
        <v>171</v>
      </c>
      <c r="K479" s="2">
        <v>48</v>
      </c>
      <c r="L479" s="2" t="s">
        <v>556</v>
      </c>
      <c r="M479" s="2" t="s">
        <v>41119</v>
      </c>
      <c r="N479" s="4" t="s">
        <v>41120</v>
      </c>
      <c r="O479" s="4" t="s">
        <v>41121</v>
      </c>
      <c r="P479" s="5" t="s">
        <v>60</v>
      </c>
      <c r="Q479" s="5">
        <v>10</v>
      </c>
      <c r="R479" s="5">
        <v>19880901</v>
      </c>
      <c r="S479" s="6">
        <v>45</v>
      </c>
      <c r="T479" s="6">
        <v>202212</v>
      </c>
      <c r="U479" s="6">
        <v>2022</v>
      </c>
      <c r="V479" s="5">
        <v>26231912</v>
      </c>
      <c r="W479" s="5">
        <v>29206812</v>
      </c>
      <c r="X479" s="5">
        <v>14102745</v>
      </c>
      <c r="Y479" s="1"/>
      <c r="Z479" s="1"/>
    </row>
    <row r="480" spans="1:26" ht="16.5" customHeight="1">
      <c r="A480" s="2">
        <v>22559</v>
      </c>
      <c r="B480" s="2">
        <v>8225788</v>
      </c>
      <c r="C480" s="2">
        <v>2628100738</v>
      </c>
      <c r="D480" s="3">
        <v>1544110029616</v>
      </c>
      <c r="E480" s="4" t="s">
        <v>41122</v>
      </c>
      <c r="F480" s="4" t="s">
        <v>104</v>
      </c>
      <c r="G480" s="4" t="s">
        <v>62</v>
      </c>
      <c r="H480" s="4" t="s">
        <v>65</v>
      </c>
      <c r="I480" s="4" t="s">
        <v>39151</v>
      </c>
      <c r="J480" s="4" t="s">
        <v>171</v>
      </c>
      <c r="K480" s="2">
        <v>48</v>
      </c>
      <c r="L480" s="2" t="s">
        <v>41123</v>
      </c>
      <c r="M480" s="2" t="s">
        <v>41124</v>
      </c>
      <c r="N480" s="4" t="s">
        <v>41125</v>
      </c>
      <c r="O480" s="4" t="s">
        <v>41126</v>
      </c>
      <c r="P480" s="5" t="s">
        <v>60</v>
      </c>
      <c r="Q480" s="5">
        <v>10</v>
      </c>
      <c r="R480" s="5">
        <v>20170529</v>
      </c>
      <c r="S480" s="6">
        <v>45</v>
      </c>
      <c r="T480" s="6">
        <v>202212</v>
      </c>
      <c r="U480" s="6">
        <v>2022</v>
      </c>
      <c r="V480" s="5">
        <v>174727781</v>
      </c>
      <c r="W480" s="5">
        <v>105152388</v>
      </c>
      <c r="X480" s="5">
        <v>1532190</v>
      </c>
      <c r="Y480" s="1"/>
      <c r="Z480" s="1"/>
    </row>
    <row r="481" spans="1:26" ht="16.5" customHeight="1">
      <c r="A481" s="2">
        <v>22548</v>
      </c>
      <c r="B481" s="2">
        <v>3693878</v>
      </c>
      <c r="C481" s="2">
        <v>2048618595</v>
      </c>
      <c r="D481" s="3">
        <v>1101114251940</v>
      </c>
      <c r="E481" s="4" t="s">
        <v>41127</v>
      </c>
      <c r="F481" s="4" t="s">
        <v>104</v>
      </c>
      <c r="G481" s="4" t="s">
        <v>62</v>
      </c>
      <c r="H481" s="4" t="s">
        <v>65</v>
      </c>
      <c r="I481" s="4" t="s">
        <v>39857</v>
      </c>
      <c r="J481" s="4" t="s">
        <v>171</v>
      </c>
      <c r="K481" s="2">
        <v>48</v>
      </c>
      <c r="L481" s="2" t="s">
        <v>24997</v>
      </c>
      <c r="M481" s="2" t="s">
        <v>1178</v>
      </c>
      <c r="N481" s="4" t="s">
        <v>41128</v>
      </c>
      <c r="O481" s="4" t="s">
        <v>41129</v>
      </c>
      <c r="P481" s="5" t="s">
        <v>60</v>
      </c>
      <c r="Q481" s="5">
        <v>10</v>
      </c>
      <c r="R481" s="5">
        <v>20041111</v>
      </c>
      <c r="S481" s="6">
        <v>45</v>
      </c>
      <c r="T481" s="6">
        <v>202212</v>
      </c>
      <c r="U481" s="6">
        <v>2022</v>
      </c>
      <c r="V481" s="5">
        <v>17413714</v>
      </c>
      <c r="W481" s="5">
        <v>11600053</v>
      </c>
      <c r="X481" s="5">
        <v>751715</v>
      </c>
      <c r="Y481" s="1"/>
      <c r="Z481" s="1"/>
    </row>
    <row r="482" spans="1:26" ht="16.5" customHeight="1">
      <c r="A482" s="2">
        <v>22470</v>
      </c>
      <c r="B482" s="2">
        <v>1836927</v>
      </c>
      <c r="C482" s="2">
        <v>1048105460</v>
      </c>
      <c r="D482" s="3">
        <v>1101110015754</v>
      </c>
      <c r="E482" s="4" t="s">
        <v>21912</v>
      </c>
      <c r="F482" s="4" t="s">
        <v>104</v>
      </c>
      <c r="G482" s="4" t="s">
        <v>62</v>
      </c>
      <c r="H482" s="4" t="s">
        <v>65</v>
      </c>
      <c r="I482" s="4" t="s">
        <v>38988</v>
      </c>
      <c r="J482" s="4" t="s">
        <v>171</v>
      </c>
      <c r="K482" s="2">
        <v>48</v>
      </c>
      <c r="L482" s="2" t="s">
        <v>6756</v>
      </c>
      <c r="M482" s="2" t="s">
        <v>34760</v>
      </c>
      <c r="N482" s="4" t="s">
        <v>41130</v>
      </c>
      <c r="O482" s="4" t="s">
        <v>1669</v>
      </c>
      <c r="P482" s="5" t="s">
        <v>60</v>
      </c>
      <c r="Q482" s="5">
        <v>10</v>
      </c>
      <c r="R482" s="5">
        <v>19631223</v>
      </c>
      <c r="S482" s="6">
        <v>45</v>
      </c>
      <c r="T482" s="6">
        <v>202212</v>
      </c>
      <c r="U482" s="6">
        <v>2022</v>
      </c>
      <c r="V482" s="5">
        <v>7994394</v>
      </c>
      <c r="W482" s="5">
        <v>110585686</v>
      </c>
      <c r="X482" s="5">
        <v>4526120</v>
      </c>
      <c r="Y482" s="1"/>
      <c r="Z482" s="1"/>
    </row>
    <row r="483" spans="1:26" ht="16.5" customHeight="1">
      <c r="A483" s="2">
        <v>22183</v>
      </c>
      <c r="B483" s="2">
        <v>1601058</v>
      </c>
      <c r="C483" s="2">
        <v>5038125270</v>
      </c>
      <c r="D483" s="3">
        <v>1701110081000</v>
      </c>
      <c r="E483" s="4" t="s">
        <v>41131</v>
      </c>
      <c r="F483" s="4" t="s">
        <v>104</v>
      </c>
      <c r="G483" s="4" t="s">
        <v>62</v>
      </c>
      <c r="H483" s="4" t="s">
        <v>65</v>
      </c>
      <c r="I483" s="4" t="s">
        <v>39722</v>
      </c>
      <c r="J483" s="4" t="s">
        <v>313</v>
      </c>
      <c r="K483" s="2">
        <v>46</v>
      </c>
      <c r="L483" s="2" t="s">
        <v>41132</v>
      </c>
      <c r="M483" s="2" t="s">
        <v>41133</v>
      </c>
      <c r="N483" s="4" t="s">
        <v>41134</v>
      </c>
      <c r="O483" s="4" t="s">
        <v>13469</v>
      </c>
      <c r="P483" s="5" t="s">
        <v>60</v>
      </c>
      <c r="Q483" s="5">
        <v>10</v>
      </c>
      <c r="R483" s="5">
        <v>19941014</v>
      </c>
      <c r="S483" s="6">
        <v>45</v>
      </c>
      <c r="T483" s="6">
        <v>202305</v>
      </c>
      <c r="U483" s="6">
        <v>2022</v>
      </c>
      <c r="V483" s="5">
        <v>44230170</v>
      </c>
      <c r="W483" s="5">
        <v>86311612</v>
      </c>
      <c r="X483" s="5">
        <v>1860000</v>
      </c>
      <c r="Y483" s="1"/>
      <c r="Z483" s="1"/>
    </row>
    <row r="484" spans="1:26" ht="16.5" customHeight="1">
      <c r="A484" s="2">
        <v>22174</v>
      </c>
      <c r="B484" s="2">
        <v>1923583</v>
      </c>
      <c r="C484" s="2">
        <v>1068129717</v>
      </c>
      <c r="D484" s="3">
        <v>1101110802218</v>
      </c>
      <c r="E484" s="4" t="s">
        <v>41135</v>
      </c>
      <c r="F484" s="4" t="s">
        <v>104</v>
      </c>
      <c r="G484" s="4" t="s">
        <v>62</v>
      </c>
      <c r="H484" s="4" t="s">
        <v>65</v>
      </c>
      <c r="I484" s="4" t="s">
        <v>38921</v>
      </c>
      <c r="J484" s="4" t="s">
        <v>313</v>
      </c>
      <c r="K484" s="2">
        <v>46</v>
      </c>
      <c r="L484" s="2" t="s">
        <v>41136</v>
      </c>
      <c r="M484" s="2" t="s">
        <v>8216</v>
      </c>
      <c r="N484" s="4" t="s">
        <v>41137</v>
      </c>
      <c r="O484" s="4" t="s">
        <v>41138</v>
      </c>
      <c r="P484" s="5" t="s">
        <v>47</v>
      </c>
      <c r="Q484" s="5">
        <v>10</v>
      </c>
      <c r="R484" s="5">
        <v>19910904</v>
      </c>
      <c r="S484" s="6">
        <v>45</v>
      </c>
      <c r="T484" s="6">
        <v>202303</v>
      </c>
      <c r="U484" s="6">
        <v>2022</v>
      </c>
      <c r="V484" s="5">
        <v>44361157</v>
      </c>
      <c r="W484" s="5">
        <v>11867901</v>
      </c>
      <c r="X484" s="5">
        <v>1200000</v>
      </c>
      <c r="Y484" s="1"/>
      <c r="Z484" s="1"/>
    </row>
    <row r="485" spans="1:26" ht="16.5" customHeight="1">
      <c r="A485" s="2">
        <v>22205</v>
      </c>
      <c r="B485" s="2">
        <v>5865993</v>
      </c>
      <c r="C485" s="2">
        <v>1448121231</v>
      </c>
      <c r="D485" s="3">
        <v>1311110363562</v>
      </c>
      <c r="E485" s="4" t="s">
        <v>41139</v>
      </c>
      <c r="F485" s="4" t="s">
        <v>104</v>
      </c>
      <c r="G485" s="4" t="s">
        <v>62</v>
      </c>
      <c r="H485" s="4" t="s">
        <v>52</v>
      </c>
      <c r="I485" s="4" t="s">
        <v>40796</v>
      </c>
      <c r="J485" s="4" t="s">
        <v>313</v>
      </c>
      <c r="K485" s="2">
        <v>46</v>
      </c>
      <c r="L485" s="2" t="s">
        <v>41140</v>
      </c>
      <c r="M485" s="2" t="s">
        <v>41141</v>
      </c>
      <c r="N485" s="4" t="s">
        <v>5353</v>
      </c>
      <c r="O485" s="4" t="s">
        <v>7925</v>
      </c>
      <c r="P485" s="5" t="s">
        <v>60</v>
      </c>
      <c r="Q485" s="5">
        <v>10</v>
      </c>
      <c r="R485" s="5">
        <v>20140108</v>
      </c>
      <c r="S485" s="6">
        <v>45</v>
      </c>
      <c r="T485" s="6">
        <v>202303</v>
      </c>
      <c r="U485" s="6">
        <v>2022</v>
      </c>
      <c r="V485" s="5">
        <v>16553361</v>
      </c>
      <c r="W485" s="5">
        <v>27177704</v>
      </c>
      <c r="X485" s="5">
        <v>2919248</v>
      </c>
      <c r="Y485" s="1"/>
      <c r="Z485" s="1"/>
    </row>
    <row r="486" spans="1:26" ht="16.5" customHeight="1">
      <c r="A486" s="2">
        <v>21968</v>
      </c>
      <c r="B486" s="2">
        <v>1649123</v>
      </c>
      <c r="C486" s="2">
        <v>1338112275</v>
      </c>
      <c r="D486" s="3">
        <v>1101110279863</v>
      </c>
      <c r="E486" s="4" t="s">
        <v>32718</v>
      </c>
      <c r="F486" s="4" t="s">
        <v>104</v>
      </c>
      <c r="G486" s="4" t="s">
        <v>62</v>
      </c>
      <c r="H486" s="4" t="s">
        <v>65</v>
      </c>
      <c r="I486" s="4" t="s">
        <v>41142</v>
      </c>
      <c r="J486" s="4" t="s">
        <v>457</v>
      </c>
      <c r="K486" s="2">
        <v>45</v>
      </c>
      <c r="L486" s="2" t="s">
        <v>41143</v>
      </c>
      <c r="M486" s="2" t="s">
        <v>41144</v>
      </c>
      <c r="N486" s="4" t="s">
        <v>33023</v>
      </c>
      <c r="O486" s="4" t="s">
        <v>41145</v>
      </c>
      <c r="P486" s="5" t="s">
        <v>60</v>
      </c>
      <c r="Q486" s="5">
        <v>10</v>
      </c>
      <c r="R486" s="5">
        <v>19800910</v>
      </c>
      <c r="S486" s="6">
        <v>45</v>
      </c>
      <c r="T486" s="6">
        <v>202305</v>
      </c>
      <c r="U486" s="6">
        <v>2022</v>
      </c>
      <c r="V486" s="5">
        <v>19170810</v>
      </c>
      <c r="W486" s="5">
        <v>30854072</v>
      </c>
      <c r="X486" s="5">
        <v>2000000</v>
      </c>
      <c r="Y486" s="1"/>
      <c r="Z486" s="1"/>
    </row>
    <row r="487" spans="1:26" ht="16.5" customHeight="1">
      <c r="A487" s="2">
        <v>21866</v>
      </c>
      <c r="B487" s="2">
        <v>4179164</v>
      </c>
      <c r="C487" s="2">
        <v>5158146133</v>
      </c>
      <c r="D487" s="3">
        <v>1748110064545</v>
      </c>
      <c r="E487" s="4" t="s">
        <v>41146</v>
      </c>
      <c r="F487" s="4" t="s">
        <v>104</v>
      </c>
      <c r="G487" s="4" t="s">
        <v>62</v>
      </c>
      <c r="H487" s="4" t="s">
        <v>65</v>
      </c>
      <c r="I487" s="4" t="s">
        <v>39031</v>
      </c>
      <c r="J487" s="4" t="s">
        <v>1293</v>
      </c>
      <c r="K487" s="2">
        <v>42</v>
      </c>
      <c r="L487" s="2" t="s">
        <v>41147</v>
      </c>
      <c r="M487" s="2" t="s">
        <v>41148</v>
      </c>
      <c r="N487" s="4" t="s">
        <v>41149</v>
      </c>
      <c r="O487" s="4" t="s">
        <v>41150</v>
      </c>
      <c r="P487" s="5" t="s">
        <v>47</v>
      </c>
      <c r="Q487" s="5">
        <v>10</v>
      </c>
      <c r="R487" s="5">
        <v>20121001</v>
      </c>
      <c r="S487" s="6">
        <v>45</v>
      </c>
      <c r="T487" s="6">
        <v>202306</v>
      </c>
      <c r="U487" s="6">
        <v>2022</v>
      </c>
      <c r="V487" s="5">
        <v>14137775</v>
      </c>
      <c r="W487" s="5">
        <v>8078687</v>
      </c>
      <c r="X487" s="5">
        <v>850000</v>
      </c>
      <c r="Y487" s="1"/>
      <c r="Z487" s="1"/>
    </row>
    <row r="488" spans="1:26" ht="16.5" customHeight="1">
      <c r="A488" s="2">
        <v>21511</v>
      </c>
      <c r="B488" s="2">
        <v>1734039</v>
      </c>
      <c r="C488" s="2">
        <v>6088132095</v>
      </c>
      <c r="D488" s="3">
        <v>1943110006444</v>
      </c>
      <c r="E488" s="4" t="s">
        <v>7767</v>
      </c>
      <c r="F488" s="4" t="s">
        <v>104</v>
      </c>
      <c r="G488" s="4" t="s">
        <v>62</v>
      </c>
      <c r="H488" s="4" t="s">
        <v>65</v>
      </c>
      <c r="I488" s="4" t="s">
        <v>40326</v>
      </c>
      <c r="J488" s="4" t="s">
        <v>1033</v>
      </c>
      <c r="K488" s="2">
        <v>38</v>
      </c>
      <c r="L488" s="2" t="s">
        <v>12294</v>
      </c>
      <c r="M488" s="2" t="s">
        <v>2798</v>
      </c>
      <c r="N488" s="4" t="s">
        <v>41151</v>
      </c>
      <c r="O488" s="4" t="s">
        <v>41152</v>
      </c>
      <c r="P488" s="5" t="s">
        <v>60</v>
      </c>
      <c r="Q488" s="5">
        <v>10</v>
      </c>
      <c r="R488" s="5">
        <v>19980907</v>
      </c>
      <c r="S488" s="6">
        <v>45</v>
      </c>
      <c r="T488" s="6">
        <v>202212</v>
      </c>
      <c r="U488" s="6">
        <v>2022</v>
      </c>
      <c r="V488" s="5">
        <v>36537397</v>
      </c>
      <c r="W488" s="5">
        <v>16427531</v>
      </c>
      <c r="X488" s="5">
        <v>3850000</v>
      </c>
      <c r="Y488" s="1"/>
      <c r="Z488" s="1"/>
    </row>
    <row r="489" spans="1:26" ht="16.5" customHeight="1">
      <c r="A489" s="2">
        <v>21493</v>
      </c>
      <c r="B489" s="2">
        <v>1161926</v>
      </c>
      <c r="C489" s="2">
        <v>6068157858</v>
      </c>
      <c r="D489" s="3">
        <v>1801110180404</v>
      </c>
      <c r="E489" s="4" t="s">
        <v>41153</v>
      </c>
      <c r="F489" s="4" t="s">
        <v>104</v>
      </c>
      <c r="G489" s="4" t="s">
        <v>62</v>
      </c>
      <c r="H489" s="4" t="s">
        <v>65</v>
      </c>
      <c r="I489" s="4" t="s">
        <v>39523</v>
      </c>
      <c r="J489" s="4" t="s">
        <v>1033</v>
      </c>
      <c r="K489" s="2">
        <v>38</v>
      </c>
      <c r="L489" s="2" t="s">
        <v>13611</v>
      </c>
      <c r="M489" s="2" t="s">
        <v>41154</v>
      </c>
      <c r="N489" s="4" t="s">
        <v>41155</v>
      </c>
      <c r="O489" s="4" t="s">
        <v>41156</v>
      </c>
      <c r="P489" s="5" t="s">
        <v>60</v>
      </c>
      <c r="Q489" s="5">
        <v>10</v>
      </c>
      <c r="R489" s="5">
        <v>19950327</v>
      </c>
      <c r="S489" s="6">
        <v>45</v>
      </c>
      <c r="T489" s="6">
        <v>202212</v>
      </c>
      <c r="U489" s="6">
        <v>2022</v>
      </c>
      <c r="V489" s="5">
        <v>31039758</v>
      </c>
      <c r="W489" s="5">
        <v>36652877</v>
      </c>
      <c r="X489" s="5">
        <v>1000000</v>
      </c>
      <c r="Y489" s="1"/>
      <c r="Z489" s="1"/>
    </row>
    <row r="490" spans="1:26" ht="16.5" customHeight="1">
      <c r="A490" s="2">
        <v>21180</v>
      </c>
      <c r="B490" s="2">
        <v>1371990</v>
      </c>
      <c r="C490" s="2">
        <v>1398121767</v>
      </c>
      <c r="D490" s="3">
        <v>1101110548523</v>
      </c>
      <c r="E490" s="4" t="s">
        <v>33046</v>
      </c>
      <c r="F490" s="4" t="s">
        <v>104</v>
      </c>
      <c r="G490" s="4" t="s">
        <v>62</v>
      </c>
      <c r="H490" s="4" t="s">
        <v>65</v>
      </c>
      <c r="I490" s="4" t="s">
        <v>41157</v>
      </c>
      <c r="J490" s="4" t="s">
        <v>1011</v>
      </c>
      <c r="K490" s="2">
        <v>35</v>
      </c>
      <c r="L490" s="2" t="s">
        <v>2946</v>
      </c>
      <c r="M490" s="2" t="s">
        <v>41158</v>
      </c>
      <c r="N490" s="4" t="s">
        <v>41159</v>
      </c>
      <c r="O490" s="4" t="s">
        <v>41160</v>
      </c>
      <c r="P490" s="5" t="s">
        <v>60</v>
      </c>
      <c r="Q490" s="5">
        <v>10</v>
      </c>
      <c r="R490" s="5">
        <v>19880104</v>
      </c>
      <c r="S490" s="6">
        <v>45</v>
      </c>
      <c r="T490" s="6">
        <v>202303</v>
      </c>
      <c r="U490" s="6">
        <v>2022</v>
      </c>
      <c r="V490" s="5">
        <v>9230172</v>
      </c>
      <c r="W490" s="5">
        <v>17305088</v>
      </c>
      <c r="X490" s="5">
        <v>50000</v>
      </c>
      <c r="Y490" s="1"/>
      <c r="Z490" s="1"/>
    </row>
    <row r="491" spans="1:26" ht="16.5" customHeight="1">
      <c r="A491" s="2">
        <v>21228</v>
      </c>
      <c r="B491" s="2">
        <v>6058179</v>
      </c>
      <c r="C491" s="2">
        <v>3178146316</v>
      </c>
      <c r="D491" s="3">
        <v>1501110197942</v>
      </c>
      <c r="E491" s="4" t="s">
        <v>41161</v>
      </c>
      <c r="F491" s="4" t="s">
        <v>104</v>
      </c>
      <c r="G491" s="4" t="s">
        <v>62</v>
      </c>
      <c r="H491" s="4" t="s">
        <v>65</v>
      </c>
      <c r="I491" s="4" t="s">
        <v>41162</v>
      </c>
      <c r="J491" s="4" t="s">
        <v>1011</v>
      </c>
      <c r="K491" s="2">
        <v>35</v>
      </c>
      <c r="L491" s="2" t="s">
        <v>4725</v>
      </c>
      <c r="M491" s="2" t="s">
        <v>41163</v>
      </c>
      <c r="N491" s="4" t="s">
        <v>41164</v>
      </c>
      <c r="O491" s="4" t="s">
        <v>41165</v>
      </c>
      <c r="P491" s="5" t="s">
        <v>60</v>
      </c>
      <c r="Q491" s="5">
        <v>10</v>
      </c>
      <c r="R491" s="5">
        <v>20150113</v>
      </c>
      <c r="S491" s="6">
        <v>45</v>
      </c>
      <c r="T491" s="6">
        <v>202212</v>
      </c>
      <c r="U491" s="6">
        <v>2022</v>
      </c>
      <c r="V491" s="5">
        <v>19211545</v>
      </c>
      <c r="W491" s="5">
        <v>81737433</v>
      </c>
      <c r="X491" s="5">
        <v>2337289</v>
      </c>
      <c r="Y491" s="1"/>
      <c r="Z491" s="1"/>
    </row>
    <row r="492" spans="1:26" ht="16.5" customHeight="1">
      <c r="A492" s="2">
        <v>21230</v>
      </c>
      <c r="B492" s="2">
        <v>1859183</v>
      </c>
      <c r="C492" s="2">
        <v>2088107756</v>
      </c>
      <c r="D492" s="3">
        <v>1101110220204</v>
      </c>
      <c r="E492" s="4" t="s">
        <v>41166</v>
      </c>
      <c r="F492" s="4" t="s">
        <v>104</v>
      </c>
      <c r="G492" s="4" t="s">
        <v>62</v>
      </c>
      <c r="H492" s="4" t="s">
        <v>65</v>
      </c>
      <c r="I492" s="4" t="s">
        <v>41167</v>
      </c>
      <c r="J492" s="4" t="s">
        <v>1011</v>
      </c>
      <c r="K492" s="2">
        <v>35</v>
      </c>
      <c r="L492" s="2" t="s">
        <v>35766</v>
      </c>
      <c r="M492" s="2" t="s">
        <v>41168</v>
      </c>
      <c r="N492" s="4" t="s">
        <v>41169</v>
      </c>
      <c r="O492" s="4" t="s">
        <v>41170</v>
      </c>
      <c r="P492" s="5" t="s">
        <v>156</v>
      </c>
      <c r="Q492" s="5">
        <v>10</v>
      </c>
      <c r="R492" s="5">
        <v>19771013</v>
      </c>
      <c r="S492" s="6">
        <v>45</v>
      </c>
      <c r="T492" s="6">
        <v>202306</v>
      </c>
      <c r="U492" s="6">
        <v>2022</v>
      </c>
      <c r="V492" s="5">
        <v>21767886</v>
      </c>
      <c r="W492" s="5">
        <v>29600651</v>
      </c>
      <c r="X492" s="5">
        <v>9068173</v>
      </c>
      <c r="Y492" s="1"/>
      <c r="Z492" s="1"/>
    </row>
    <row r="493" spans="1:26" ht="16.5" customHeight="1">
      <c r="A493" s="2">
        <v>20891</v>
      </c>
      <c r="B493" s="2">
        <v>1291963</v>
      </c>
      <c r="C493" s="2">
        <v>2158185309</v>
      </c>
      <c r="D493" s="3">
        <v>1101111843964</v>
      </c>
      <c r="E493" s="4" t="s">
        <v>32949</v>
      </c>
      <c r="F493" s="4" t="s">
        <v>104</v>
      </c>
      <c r="G493" s="4" t="s">
        <v>62</v>
      </c>
      <c r="H493" s="4" t="s">
        <v>65</v>
      </c>
      <c r="I493" s="4" t="s">
        <v>38941</v>
      </c>
      <c r="J493" s="4" t="s">
        <v>1944</v>
      </c>
      <c r="K493" s="2">
        <v>26</v>
      </c>
      <c r="L493" s="2" t="s">
        <v>7245</v>
      </c>
      <c r="M493" s="2" t="s">
        <v>41171</v>
      </c>
      <c r="N493" s="4" t="s">
        <v>32866</v>
      </c>
      <c r="O493" s="4" t="s">
        <v>41172</v>
      </c>
      <c r="P493" s="5" t="s">
        <v>60</v>
      </c>
      <c r="Q493" s="5">
        <v>10</v>
      </c>
      <c r="R493" s="5">
        <v>20000105</v>
      </c>
      <c r="S493" s="6">
        <v>45</v>
      </c>
      <c r="T493" s="6">
        <v>202212</v>
      </c>
      <c r="U493" s="6">
        <v>2022</v>
      </c>
      <c r="V493" s="5">
        <v>8561324</v>
      </c>
      <c r="W493" s="5">
        <v>17006209</v>
      </c>
      <c r="X493" s="5">
        <v>2000000</v>
      </c>
      <c r="Y493" s="1"/>
      <c r="Z493" s="1"/>
    </row>
    <row r="494" spans="1:26" ht="16.5" customHeight="1">
      <c r="A494" s="2">
        <v>20902</v>
      </c>
      <c r="B494" s="2">
        <v>1826720</v>
      </c>
      <c r="C494" s="2">
        <v>1348102751</v>
      </c>
      <c r="D494" s="3">
        <v>1301110006486</v>
      </c>
      <c r="E494" s="4" t="s">
        <v>32834</v>
      </c>
      <c r="F494" s="4" t="s">
        <v>104</v>
      </c>
      <c r="G494" s="4" t="s">
        <v>62</v>
      </c>
      <c r="H494" s="4" t="s">
        <v>65</v>
      </c>
      <c r="I494" s="4" t="s">
        <v>38941</v>
      </c>
      <c r="J494" s="4" t="s">
        <v>1944</v>
      </c>
      <c r="K494" s="2">
        <v>26</v>
      </c>
      <c r="L494" s="2" t="s">
        <v>1309</v>
      </c>
      <c r="M494" s="2" t="s">
        <v>41173</v>
      </c>
      <c r="N494" s="4" t="s">
        <v>32871</v>
      </c>
      <c r="O494" s="4" t="s">
        <v>41174</v>
      </c>
      <c r="P494" s="5" t="s">
        <v>60</v>
      </c>
      <c r="Q494" s="5">
        <v>10</v>
      </c>
      <c r="R494" s="5">
        <v>19790729</v>
      </c>
      <c r="S494" s="6">
        <v>45</v>
      </c>
      <c r="T494" s="6">
        <v>202212</v>
      </c>
      <c r="U494" s="6">
        <v>2022</v>
      </c>
      <c r="V494" s="5">
        <v>15304837</v>
      </c>
      <c r="W494" s="5">
        <v>27421643</v>
      </c>
      <c r="X494" s="5">
        <v>1300000</v>
      </c>
      <c r="Y494" s="1"/>
      <c r="Z494" s="1"/>
    </row>
    <row r="495" spans="1:26" ht="16.5" customHeight="1">
      <c r="A495" s="2">
        <v>20915</v>
      </c>
      <c r="B495" s="2">
        <v>3030293</v>
      </c>
      <c r="C495" s="2">
        <v>1348648830</v>
      </c>
      <c r="D495" s="3">
        <v>1314110212424</v>
      </c>
      <c r="E495" s="4" t="s">
        <v>7590</v>
      </c>
      <c r="F495" s="4" t="s">
        <v>104</v>
      </c>
      <c r="G495" s="4" t="s">
        <v>62</v>
      </c>
      <c r="H495" s="4" t="s">
        <v>65</v>
      </c>
      <c r="I495" s="4" t="s">
        <v>38941</v>
      </c>
      <c r="J495" s="4" t="s">
        <v>1944</v>
      </c>
      <c r="K495" s="2">
        <v>26</v>
      </c>
      <c r="L495" s="2" t="s">
        <v>2891</v>
      </c>
      <c r="M495" s="2" t="s">
        <v>41175</v>
      </c>
      <c r="N495" s="4" t="s">
        <v>41176</v>
      </c>
      <c r="O495" s="4" t="s">
        <v>41177</v>
      </c>
      <c r="P495" s="5" t="s">
        <v>60</v>
      </c>
      <c r="Q495" s="5">
        <v>10</v>
      </c>
      <c r="R495" s="5">
        <v>20080601</v>
      </c>
      <c r="S495" s="6">
        <v>45</v>
      </c>
      <c r="T495" s="6">
        <v>202212</v>
      </c>
      <c r="U495" s="6">
        <v>2022</v>
      </c>
      <c r="V495" s="5">
        <v>44001922</v>
      </c>
      <c r="W495" s="5">
        <v>37922283</v>
      </c>
      <c r="X495" s="5">
        <v>300000</v>
      </c>
      <c r="Y495" s="1"/>
      <c r="Z495" s="1"/>
    </row>
    <row r="496" spans="1:26" ht="16.5" customHeight="1">
      <c r="A496" s="2">
        <v>20738</v>
      </c>
      <c r="B496" s="2">
        <v>2206508</v>
      </c>
      <c r="C496" s="2">
        <v>6068122607</v>
      </c>
      <c r="D496" s="3">
        <v>1801110291136</v>
      </c>
      <c r="E496" s="4" t="s">
        <v>41178</v>
      </c>
      <c r="F496" s="4" t="s">
        <v>104</v>
      </c>
      <c r="G496" s="4" t="s">
        <v>62</v>
      </c>
      <c r="H496" s="4" t="s">
        <v>65</v>
      </c>
      <c r="I496" s="4" t="s">
        <v>41016</v>
      </c>
      <c r="J496" s="4" t="s">
        <v>1001</v>
      </c>
      <c r="K496" s="2">
        <v>24</v>
      </c>
      <c r="L496" s="2" t="s">
        <v>32752</v>
      </c>
      <c r="M496" s="2" t="s">
        <v>38626</v>
      </c>
      <c r="N496" s="4" t="s">
        <v>41179</v>
      </c>
      <c r="O496" s="4" t="s">
        <v>41180</v>
      </c>
      <c r="P496" s="5" t="s">
        <v>60</v>
      </c>
      <c r="Q496" s="5">
        <v>10</v>
      </c>
      <c r="R496" s="5">
        <v>19990701</v>
      </c>
      <c r="S496" s="6">
        <v>45</v>
      </c>
      <c r="T496" s="6">
        <v>202212</v>
      </c>
      <c r="U496" s="6">
        <v>2022</v>
      </c>
      <c r="V496" s="5">
        <v>9967817</v>
      </c>
      <c r="W496" s="5">
        <v>11881349</v>
      </c>
      <c r="X496" s="5">
        <v>100000</v>
      </c>
      <c r="Y496" s="1"/>
      <c r="Z496" s="1"/>
    </row>
    <row r="497" spans="1:26" ht="16.5" customHeight="1">
      <c r="A497" s="2">
        <v>20612</v>
      </c>
      <c r="B497" s="2">
        <v>2613944</v>
      </c>
      <c r="C497" s="2">
        <v>3078116310</v>
      </c>
      <c r="D497" s="3">
        <v>1612110009043</v>
      </c>
      <c r="E497" s="4" t="s">
        <v>41181</v>
      </c>
      <c r="F497" s="4" t="s">
        <v>104</v>
      </c>
      <c r="G497" s="4" t="s">
        <v>62</v>
      </c>
      <c r="H497" s="4" t="s">
        <v>65</v>
      </c>
      <c r="I497" s="4" t="s">
        <v>41182</v>
      </c>
      <c r="J497" s="4" t="s">
        <v>68</v>
      </c>
      <c r="K497" s="2">
        <v>20</v>
      </c>
      <c r="L497" s="2" t="s">
        <v>41183</v>
      </c>
      <c r="M497" s="2" t="s">
        <v>41184</v>
      </c>
      <c r="N497" s="4" t="s">
        <v>41185</v>
      </c>
      <c r="O497" s="4" t="s">
        <v>41186</v>
      </c>
      <c r="P497" s="5" t="s">
        <v>60</v>
      </c>
      <c r="Q497" s="5">
        <v>10</v>
      </c>
      <c r="R497" s="5">
        <v>20010101</v>
      </c>
      <c r="S497" s="6">
        <v>45</v>
      </c>
      <c r="T497" s="6">
        <v>202212</v>
      </c>
      <c r="U497" s="6">
        <v>2022</v>
      </c>
      <c r="V497" s="5">
        <v>17513020</v>
      </c>
      <c r="W497" s="5">
        <v>20319468</v>
      </c>
      <c r="X497" s="5">
        <v>200000</v>
      </c>
      <c r="Y497" s="1"/>
      <c r="Z497" s="1"/>
    </row>
    <row r="498" spans="1:26" ht="16.5" customHeight="1">
      <c r="A498" s="2">
        <v>20543</v>
      </c>
      <c r="B498" s="2">
        <v>3976742</v>
      </c>
      <c r="C498" s="2">
        <v>1278629650</v>
      </c>
      <c r="D498" s="3">
        <v>2844110061166</v>
      </c>
      <c r="E498" s="4" t="s">
        <v>1417</v>
      </c>
      <c r="F498" s="4" t="s">
        <v>104</v>
      </c>
      <c r="G498" s="4" t="s">
        <v>62</v>
      </c>
      <c r="H498" s="4" t="s">
        <v>65</v>
      </c>
      <c r="I498" s="4" t="s">
        <v>41187</v>
      </c>
      <c r="J498" s="4" t="s">
        <v>1045</v>
      </c>
      <c r="K498" s="2">
        <v>17</v>
      </c>
      <c r="L498" s="2" t="s">
        <v>41188</v>
      </c>
      <c r="M498" s="2" t="s">
        <v>2929</v>
      </c>
      <c r="N498" s="4" t="s">
        <v>41189</v>
      </c>
      <c r="O498" s="4" t="s">
        <v>41190</v>
      </c>
      <c r="P498" s="5" t="s">
        <v>47</v>
      </c>
      <c r="Q498" s="5">
        <v>10</v>
      </c>
      <c r="R498" s="5">
        <v>20110217</v>
      </c>
      <c r="S498" s="6">
        <v>45</v>
      </c>
      <c r="T498" s="6">
        <v>202212</v>
      </c>
      <c r="U498" s="6">
        <v>2022</v>
      </c>
      <c r="V498" s="5">
        <v>11050345</v>
      </c>
      <c r="W498" s="5">
        <v>11764023</v>
      </c>
      <c r="X498" s="5">
        <v>699000</v>
      </c>
      <c r="Y498" s="1"/>
      <c r="Z498" s="1"/>
    </row>
    <row r="499" spans="1:26" ht="16.5" customHeight="1">
      <c r="A499" s="2">
        <v>20517</v>
      </c>
      <c r="B499" s="2">
        <v>4126067</v>
      </c>
      <c r="C499" s="2">
        <v>1438101135</v>
      </c>
      <c r="D499" s="3">
        <v>1348110242678</v>
      </c>
      <c r="E499" s="4" t="s">
        <v>33028</v>
      </c>
      <c r="F499" s="4" t="s">
        <v>104</v>
      </c>
      <c r="G499" s="4" t="s">
        <v>62</v>
      </c>
      <c r="H499" s="4" t="s">
        <v>65</v>
      </c>
      <c r="I499" s="4" t="s">
        <v>41191</v>
      </c>
      <c r="J499" s="4" t="s">
        <v>1045</v>
      </c>
      <c r="K499" s="2">
        <v>17</v>
      </c>
      <c r="L499" s="2" t="s">
        <v>33029</v>
      </c>
      <c r="M499" s="2" t="s">
        <v>41192</v>
      </c>
      <c r="N499" s="4" t="s">
        <v>41193</v>
      </c>
      <c r="O499" s="4" t="s">
        <v>41194</v>
      </c>
      <c r="P499" s="5" t="s">
        <v>60</v>
      </c>
      <c r="Q499" s="5">
        <v>10</v>
      </c>
      <c r="R499" s="5">
        <v>20120504</v>
      </c>
      <c r="S499" s="6">
        <v>45</v>
      </c>
      <c r="T499" s="6">
        <v>202308</v>
      </c>
      <c r="U499" s="6">
        <v>2022</v>
      </c>
      <c r="V499" s="5">
        <v>19815726</v>
      </c>
      <c r="W499" s="5">
        <v>26194517</v>
      </c>
      <c r="X499" s="5">
        <v>500000</v>
      </c>
      <c r="Y499" s="1"/>
      <c r="Z499" s="1"/>
    </row>
    <row r="500" spans="1:26" ht="16.5" customHeight="1">
      <c r="A500" s="2">
        <v>20545</v>
      </c>
      <c r="B500" s="2">
        <v>2883827</v>
      </c>
      <c r="C500" s="2">
        <v>5138145569</v>
      </c>
      <c r="D500" s="3">
        <v>1760110052031</v>
      </c>
      <c r="E500" s="4" t="s">
        <v>1979</v>
      </c>
      <c r="F500" s="4" t="s">
        <v>104</v>
      </c>
      <c r="G500" s="4" t="s">
        <v>62</v>
      </c>
      <c r="H500" s="4" t="s">
        <v>65</v>
      </c>
      <c r="I500" s="4" t="s">
        <v>39008</v>
      </c>
      <c r="J500" s="4" t="s">
        <v>1045</v>
      </c>
      <c r="K500" s="2">
        <v>17</v>
      </c>
      <c r="L500" s="2" t="s">
        <v>41195</v>
      </c>
      <c r="M500" s="2" t="s">
        <v>41196</v>
      </c>
      <c r="N500" s="4" t="s">
        <v>41197</v>
      </c>
      <c r="O500" s="4" t="s">
        <v>41198</v>
      </c>
      <c r="P500" s="5" t="s">
        <v>60</v>
      </c>
      <c r="Q500" s="5">
        <v>10</v>
      </c>
      <c r="R500" s="5">
        <v>20070901</v>
      </c>
      <c r="S500" s="6">
        <v>45</v>
      </c>
      <c r="T500" s="6">
        <v>202212</v>
      </c>
      <c r="U500" s="6">
        <v>2022</v>
      </c>
      <c r="V500" s="5">
        <v>11403449</v>
      </c>
      <c r="W500" s="5">
        <v>27582967</v>
      </c>
      <c r="X500" s="5">
        <v>150000</v>
      </c>
      <c r="Y500" s="1"/>
      <c r="Z500" s="1"/>
    </row>
    <row r="501" spans="1:26" ht="16.5" customHeight="1">
      <c r="A501" s="2">
        <v>20462</v>
      </c>
      <c r="B501" s="2">
        <v>8722224</v>
      </c>
      <c r="C501" s="2">
        <v>1968101352</v>
      </c>
      <c r="D501" s="3">
        <v>1101116868678</v>
      </c>
      <c r="E501" s="4" t="s">
        <v>41199</v>
      </c>
      <c r="F501" s="4" t="s">
        <v>104</v>
      </c>
      <c r="G501" s="4" t="s">
        <v>62</v>
      </c>
      <c r="H501" s="4" t="s">
        <v>65</v>
      </c>
      <c r="I501" s="4" t="s">
        <v>41036</v>
      </c>
      <c r="J501" s="4" t="s">
        <v>264</v>
      </c>
      <c r="K501" s="2">
        <v>15</v>
      </c>
      <c r="L501" s="2" t="s">
        <v>41200</v>
      </c>
      <c r="M501" s="2" t="s">
        <v>2684</v>
      </c>
      <c r="N501" s="4" t="s">
        <v>41201</v>
      </c>
      <c r="O501" s="4" t="s">
        <v>41202</v>
      </c>
      <c r="P501" s="5" t="s">
        <v>60</v>
      </c>
      <c r="Q501" s="5">
        <v>10</v>
      </c>
      <c r="R501" s="5">
        <v>20180911</v>
      </c>
      <c r="S501" s="6">
        <v>45</v>
      </c>
      <c r="T501" s="6">
        <v>202306</v>
      </c>
      <c r="U501" s="6">
        <v>2022</v>
      </c>
      <c r="V501" s="5">
        <v>2929247</v>
      </c>
      <c r="W501" s="5">
        <v>20484557</v>
      </c>
      <c r="X501" s="5">
        <v>4760354</v>
      </c>
      <c r="Y501" s="1"/>
      <c r="Z501" s="1"/>
    </row>
    <row r="502" spans="1:26" ht="16.5" customHeight="1">
      <c r="A502" s="2">
        <v>20419</v>
      </c>
      <c r="B502" s="2">
        <v>1511298</v>
      </c>
      <c r="C502" s="2">
        <v>2118697583</v>
      </c>
      <c r="D502" s="3">
        <v>1101111959141</v>
      </c>
      <c r="E502" s="4" t="s">
        <v>32870</v>
      </c>
      <c r="F502" s="4" t="s">
        <v>104</v>
      </c>
      <c r="G502" s="4" t="s">
        <v>62</v>
      </c>
      <c r="H502" s="4" t="s">
        <v>65</v>
      </c>
      <c r="I502" s="4" t="s">
        <v>39201</v>
      </c>
      <c r="J502" s="4" t="s">
        <v>593</v>
      </c>
      <c r="K502" s="2">
        <v>14</v>
      </c>
      <c r="L502" s="2" t="s">
        <v>41203</v>
      </c>
      <c r="M502" s="2" t="s">
        <v>41204</v>
      </c>
      <c r="N502" s="4" t="s">
        <v>32830</v>
      </c>
      <c r="O502" s="4" t="s">
        <v>41205</v>
      </c>
      <c r="P502" s="5" t="s">
        <v>60</v>
      </c>
      <c r="Q502" s="5">
        <v>10</v>
      </c>
      <c r="R502" s="5">
        <v>20000503</v>
      </c>
      <c r="S502" s="6">
        <v>45</v>
      </c>
      <c r="T502" s="6">
        <v>202212</v>
      </c>
      <c r="U502" s="6">
        <v>2022</v>
      </c>
      <c r="V502" s="5">
        <v>13166259</v>
      </c>
      <c r="W502" s="5">
        <v>23116956</v>
      </c>
      <c r="X502" s="5">
        <v>730376</v>
      </c>
      <c r="Y502" s="1"/>
      <c r="Z502" s="1"/>
    </row>
    <row r="503" spans="1:26" ht="16.5" customHeight="1">
      <c r="A503" s="2">
        <v>20423</v>
      </c>
      <c r="B503" s="2">
        <v>6499574</v>
      </c>
      <c r="C503" s="2">
        <v>1358615900</v>
      </c>
      <c r="D503" s="3">
        <v>1358110178343</v>
      </c>
      <c r="E503" s="4" t="s">
        <v>41206</v>
      </c>
      <c r="F503" s="4" t="s">
        <v>104</v>
      </c>
      <c r="G503" s="4" t="s">
        <v>62</v>
      </c>
      <c r="H503" s="4" t="s">
        <v>65</v>
      </c>
      <c r="I503" s="4" t="s">
        <v>39201</v>
      </c>
      <c r="J503" s="15" t="s">
        <v>593</v>
      </c>
      <c r="K503" s="2">
        <v>14</v>
      </c>
      <c r="L503" s="2" t="s">
        <v>111</v>
      </c>
      <c r="M503" s="2" t="s">
        <v>1827</v>
      </c>
      <c r="N503" s="4" t="s">
        <v>41207</v>
      </c>
      <c r="O503" s="4" t="s">
        <v>41208</v>
      </c>
      <c r="P503" s="5" t="s">
        <v>60</v>
      </c>
      <c r="Q503" s="5">
        <v>10</v>
      </c>
      <c r="R503" s="5">
        <v>20110501</v>
      </c>
      <c r="S503" s="6">
        <v>45</v>
      </c>
      <c r="T503" s="6">
        <v>202212</v>
      </c>
      <c r="U503" s="6">
        <v>2022</v>
      </c>
      <c r="V503" s="5">
        <v>33201215</v>
      </c>
      <c r="W503" s="5">
        <v>32450940</v>
      </c>
      <c r="X503" s="5">
        <v>100000</v>
      </c>
      <c r="Y503" s="1"/>
      <c r="Z503" s="1"/>
    </row>
    <row r="504" spans="1:26" ht="16.5" customHeight="1">
      <c r="A504" s="2">
        <v>20428</v>
      </c>
      <c r="B504" s="2">
        <v>2759058</v>
      </c>
      <c r="C504" s="2">
        <v>1298603127</v>
      </c>
      <c r="D504" s="3">
        <v>1311110174448</v>
      </c>
      <c r="E504" s="4" t="s">
        <v>41209</v>
      </c>
      <c r="F504" s="4" t="s">
        <v>104</v>
      </c>
      <c r="G504" s="4" t="s">
        <v>62</v>
      </c>
      <c r="H504" s="4" t="s">
        <v>65</v>
      </c>
      <c r="I504" s="4" t="s">
        <v>39201</v>
      </c>
      <c r="J504" s="15" t="s">
        <v>593</v>
      </c>
      <c r="K504" s="2">
        <v>14</v>
      </c>
      <c r="L504" s="2" t="s">
        <v>41210</v>
      </c>
      <c r="M504" s="2" t="s">
        <v>41211</v>
      </c>
      <c r="N504" s="4" t="s">
        <v>41212</v>
      </c>
      <c r="O504" s="4" t="s">
        <v>41213</v>
      </c>
      <c r="P504" s="5" t="s">
        <v>60</v>
      </c>
      <c r="Q504" s="5">
        <v>10</v>
      </c>
      <c r="R504" s="5">
        <v>20061113</v>
      </c>
      <c r="S504" s="6">
        <v>45</v>
      </c>
      <c r="T504" s="6">
        <v>202212</v>
      </c>
      <c r="U504" s="6">
        <v>2022</v>
      </c>
      <c r="V504" s="5">
        <v>10684808</v>
      </c>
      <c r="W504" s="5">
        <v>18657536</v>
      </c>
      <c r="X504" s="5">
        <v>50000</v>
      </c>
      <c r="Y504" s="1"/>
      <c r="Z504" s="1"/>
    </row>
    <row r="505" spans="1:26" ht="16.5" customHeight="1">
      <c r="A505" s="2">
        <v>20351</v>
      </c>
      <c r="B505" s="2">
        <v>8890356</v>
      </c>
      <c r="C505" s="2">
        <v>4938601210</v>
      </c>
      <c r="D505" s="3">
        <v>2341110105283</v>
      </c>
      <c r="E505" s="4" t="s">
        <v>41214</v>
      </c>
      <c r="F505" s="4" t="s">
        <v>104</v>
      </c>
      <c r="G505" s="4" t="s">
        <v>62</v>
      </c>
      <c r="H505" s="4" t="s">
        <v>65</v>
      </c>
      <c r="I505" s="4" t="s">
        <v>41215</v>
      </c>
      <c r="J505" s="4" t="s">
        <v>1463</v>
      </c>
      <c r="K505" s="2">
        <v>11</v>
      </c>
      <c r="L505" s="2" t="s">
        <v>41216</v>
      </c>
      <c r="M505" s="2" t="s">
        <v>1993</v>
      </c>
      <c r="N505" s="4" t="s">
        <v>41217</v>
      </c>
      <c r="O505" s="4" t="s">
        <v>41218</v>
      </c>
      <c r="P505" s="5" t="s">
        <v>60</v>
      </c>
      <c r="Q505" s="5">
        <v>10</v>
      </c>
      <c r="R505" s="5">
        <v>20190220</v>
      </c>
      <c r="S505" s="6">
        <v>45</v>
      </c>
      <c r="T505" s="6">
        <v>202212</v>
      </c>
      <c r="U505" s="6">
        <v>2022</v>
      </c>
      <c r="V505" s="5">
        <v>7533088</v>
      </c>
      <c r="W505" s="5">
        <v>22485029</v>
      </c>
      <c r="X505" s="5">
        <v>212320</v>
      </c>
      <c r="Y505" s="1"/>
      <c r="Z505" s="1"/>
    </row>
    <row r="506" spans="1:26" ht="16.5" customHeight="1">
      <c r="A506" s="2">
        <v>20336</v>
      </c>
      <c r="B506" s="2">
        <v>1535989</v>
      </c>
      <c r="C506" s="2">
        <v>6208110790</v>
      </c>
      <c r="D506" s="3">
        <v>1812110032678</v>
      </c>
      <c r="E506" s="4" t="s">
        <v>41219</v>
      </c>
      <c r="F506" s="4" t="s">
        <v>104</v>
      </c>
      <c r="G506" s="4" t="s">
        <v>62</v>
      </c>
      <c r="H506" s="4" t="s">
        <v>65</v>
      </c>
      <c r="I506" s="4" t="s">
        <v>41220</v>
      </c>
      <c r="J506" s="4" t="s">
        <v>1465</v>
      </c>
      <c r="K506" s="2">
        <v>10</v>
      </c>
      <c r="L506" s="2" t="s">
        <v>41221</v>
      </c>
      <c r="M506" s="2" t="s">
        <v>41222</v>
      </c>
      <c r="N506" s="4" t="s">
        <v>41223</v>
      </c>
      <c r="O506" s="4" t="s">
        <v>41224</v>
      </c>
      <c r="P506" s="5" t="s">
        <v>60</v>
      </c>
      <c r="Q506" s="5">
        <v>10</v>
      </c>
      <c r="R506" s="5">
        <v>19950601</v>
      </c>
      <c r="S506" s="6">
        <v>45</v>
      </c>
      <c r="T506" s="6">
        <v>202212</v>
      </c>
      <c r="U506" s="6">
        <v>2022</v>
      </c>
      <c r="V506" s="5">
        <v>27617887</v>
      </c>
      <c r="W506" s="5">
        <v>21692954</v>
      </c>
      <c r="X506" s="5">
        <v>500000</v>
      </c>
      <c r="Y506" s="1"/>
      <c r="Z506" s="1"/>
    </row>
    <row r="507" spans="1:26" ht="16.5" customHeight="1">
      <c r="A507" s="2">
        <v>20183</v>
      </c>
      <c r="B507" s="2">
        <v>1439878</v>
      </c>
      <c r="C507" s="2">
        <v>1208184185</v>
      </c>
      <c r="D507" s="3">
        <v>1101111605091</v>
      </c>
      <c r="E507" s="4" t="s">
        <v>41225</v>
      </c>
      <c r="F507" s="4" t="s">
        <v>104</v>
      </c>
      <c r="G507" s="4" t="s">
        <v>62</v>
      </c>
      <c r="H507" s="4" t="s">
        <v>65</v>
      </c>
      <c r="I507" s="4" t="s">
        <v>40720</v>
      </c>
      <c r="J507" s="4" t="s">
        <v>965</v>
      </c>
      <c r="K507" s="2">
        <v>4</v>
      </c>
      <c r="L507" s="2" t="s">
        <v>9356</v>
      </c>
      <c r="M507" s="2" t="s">
        <v>41226</v>
      </c>
      <c r="N507" s="4" t="s">
        <v>41227</v>
      </c>
      <c r="O507" s="4" t="s">
        <v>41228</v>
      </c>
      <c r="P507" s="5" t="s">
        <v>60</v>
      </c>
      <c r="Q507" s="5">
        <v>10</v>
      </c>
      <c r="R507" s="5">
        <v>19981109</v>
      </c>
      <c r="S507" s="6">
        <v>45</v>
      </c>
      <c r="T507" s="6">
        <v>202304</v>
      </c>
      <c r="U507" s="6">
        <v>2022</v>
      </c>
      <c r="V507" s="5">
        <v>33831513</v>
      </c>
      <c r="W507" s="5">
        <v>21237374</v>
      </c>
      <c r="X507" s="5">
        <v>300000</v>
      </c>
      <c r="Y507" s="1"/>
      <c r="Z507" s="1"/>
    </row>
    <row r="508" spans="1:26" ht="16.5" customHeight="1">
      <c r="A508" s="2">
        <v>20206</v>
      </c>
      <c r="B508" s="2">
        <v>2270814</v>
      </c>
      <c r="C508" s="2">
        <v>5048162206</v>
      </c>
      <c r="D508" s="3">
        <v>1701110288672</v>
      </c>
      <c r="E508" s="4" t="s">
        <v>41229</v>
      </c>
      <c r="F508" s="4" t="s">
        <v>104</v>
      </c>
      <c r="G508" s="4" t="s">
        <v>62</v>
      </c>
      <c r="H508" s="4" t="s">
        <v>65</v>
      </c>
      <c r="I508" s="4" t="s">
        <v>41230</v>
      </c>
      <c r="J508" s="4" t="s">
        <v>965</v>
      </c>
      <c r="K508" s="2">
        <v>4</v>
      </c>
      <c r="L508" s="2" t="s">
        <v>33024</v>
      </c>
      <c r="M508" s="2" t="s">
        <v>41231</v>
      </c>
      <c r="N508" s="4" t="s">
        <v>41232</v>
      </c>
      <c r="O508" s="4" t="s">
        <v>41233</v>
      </c>
      <c r="P508" s="5" t="s">
        <v>60</v>
      </c>
      <c r="Q508" s="5">
        <v>10</v>
      </c>
      <c r="R508" s="5">
        <v>20050602</v>
      </c>
      <c r="S508" s="6">
        <v>45</v>
      </c>
      <c r="T508" s="6">
        <v>202212</v>
      </c>
      <c r="U508" s="6">
        <v>2022</v>
      </c>
      <c r="V508" s="5">
        <v>15045021</v>
      </c>
      <c r="W508" s="5">
        <v>31754376</v>
      </c>
      <c r="X508" s="5">
        <v>2400000</v>
      </c>
      <c r="Y508" s="1"/>
      <c r="Z508" s="1"/>
    </row>
    <row r="509" spans="1:26" ht="16.5" customHeight="1">
      <c r="A509" s="2">
        <v>20087</v>
      </c>
      <c r="B509" s="2">
        <v>3266507</v>
      </c>
      <c r="C509" s="2">
        <v>5158136580</v>
      </c>
      <c r="D509" s="3">
        <v>1749110008400</v>
      </c>
      <c r="E509" s="4" t="s">
        <v>32945</v>
      </c>
      <c r="F509" s="4" t="s">
        <v>104</v>
      </c>
      <c r="G509" s="4" t="s">
        <v>62</v>
      </c>
      <c r="H509" s="4" t="s">
        <v>65</v>
      </c>
      <c r="I509" s="4" t="s">
        <v>41234</v>
      </c>
      <c r="J509" s="4" t="s">
        <v>72</v>
      </c>
      <c r="K509" s="2">
        <v>1</v>
      </c>
      <c r="L509" s="2" t="s">
        <v>32946</v>
      </c>
      <c r="M509" s="2" t="s">
        <v>41235</v>
      </c>
      <c r="N509" s="4" t="s">
        <v>41236</v>
      </c>
      <c r="O509" s="4" t="s">
        <v>41237</v>
      </c>
      <c r="P509" s="5" t="s">
        <v>60</v>
      </c>
      <c r="Q509" s="5">
        <v>10</v>
      </c>
      <c r="R509" s="5">
        <v>20090310</v>
      </c>
      <c r="S509" s="6">
        <v>45</v>
      </c>
      <c r="T509" s="6">
        <v>202212</v>
      </c>
      <c r="U509" s="6">
        <v>2022</v>
      </c>
      <c r="V509" s="5">
        <v>116283714</v>
      </c>
      <c r="W509" s="5">
        <v>68326261</v>
      </c>
      <c r="X509" s="5">
        <v>284070</v>
      </c>
      <c r="Y509" s="1"/>
      <c r="Z509" s="1"/>
    </row>
    <row r="510" spans="1:26" ht="16.5" customHeight="1">
      <c r="A510" s="2">
        <v>14411</v>
      </c>
      <c r="B510" s="2">
        <v>5973087</v>
      </c>
      <c r="C510" s="2">
        <v>2618119699</v>
      </c>
      <c r="D510" s="3">
        <v>1101115540300</v>
      </c>
      <c r="E510" s="4" t="s">
        <v>41238</v>
      </c>
      <c r="F510" s="4" t="s">
        <v>44</v>
      </c>
      <c r="G510" s="4" t="s">
        <v>62</v>
      </c>
      <c r="H510" s="4" t="s">
        <v>65</v>
      </c>
      <c r="I510" s="4" t="s">
        <v>38909</v>
      </c>
      <c r="J510" s="4" t="s">
        <v>363</v>
      </c>
      <c r="K510" s="2">
        <v>63</v>
      </c>
      <c r="L510" s="2" t="s">
        <v>5950</v>
      </c>
      <c r="M510" s="2" t="s">
        <v>41239</v>
      </c>
      <c r="N510" s="4" t="s">
        <v>41240</v>
      </c>
      <c r="O510" s="4" t="s">
        <v>41241</v>
      </c>
      <c r="P510" s="5" t="s">
        <v>47</v>
      </c>
      <c r="Q510" s="5">
        <v>10</v>
      </c>
      <c r="R510" s="5">
        <v>20141016</v>
      </c>
      <c r="S510" s="6">
        <v>46</v>
      </c>
      <c r="T510" s="6">
        <v>202308</v>
      </c>
      <c r="U510" s="6">
        <v>2022</v>
      </c>
      <c r="V510" s="5">
        <v>7806511</v>
      </c>
      <c r="W510" s="5">
        <v>7357285</v>
      </c>
      <c r="X510" s="5">
        <v>300000</v>
      </c>
      <c r="Y510" s="1"/>
      <c r="Z510" s="1"/>
    </row>
    <row r="511" spans="1:26" ht="16.5" customHeight="1">
      <c r="A511" s="2">
        <v>24285</v>
      </c>
      <c r="B511" s="2">
        <v>1346844</v>
      </c>
      <c r="C511" s="2">
        <v>1358153549</v>
      </c>
      <c r="D511" s="3">
        <v>1358110080704</v>
      </c>
      <c r="E511" s="4" t="s">
        <v>41242</v>
      </c>
      <c r="F511" s="4" t="s">
        <v>104</v>
      </c>
      <c r="G511" s="4" t="s">
        <v>62</v>
      </c>
      <c r="H511" s="4" t="s">
        <v>65</v>
      </c>
      <c r="I511" s="4" t="s">
        <v>41243</v>
      </c>
      <c r="J511" s="4" t="s">
        <v>363</v>
      </c>
      <c r="K511" s="2">
        <v>63</v>
      </c>
      <c r="L511" s="2" t="s">
        <v>41244</v>
      </c>
      <c r="M511" s="2" t="s">
        <v>41245</v>
      </c>
      <c r="N511" s="4" t="s">
        <v>41246</v>
      </c>
      <c r="O511" s="4" t="s">
        <v>41247</v>
      </c>
      <c r="P511" s="5" t="s">
        <v>60</v>
      </c>
      <c r="Q511" s="5">
        <v>10</v>
      </c>
      <c r="R511" s="5">
        <v>20020408</v>
      </c>
      <c r="S511" s="6">
        <v>46</v>
      </c>
      <c r="T511" s="6">
        <v>202212</v>
      </c>
      <c r="U511" s="6">
        <v>2022</v>
      </c>
      <c r="V511" s="5">
        <v>4696174</v>
      </c>
      <c r="W511" s="5">
        <v>20232823</v>
      </c>
      <c r="X511" s="5">
        <v>342732</v>
      </c>
      <c r="Y511" s="1"/>
      <c r="Z511" s="1"/>
    </row>
    <row r="512" spans="1:26" ht="16.5" customHeight="1">
      <c r="A512" s="2">
        <v>23811</v>
      </c>
      <c r="B512" s="2">
        <v>5832336</v>
      </c>
      <c r="C512" s="2">
        <v>1208804725</v>
      </c>
      <c r="D512" s="3">
        <v>1101115265924</v>
      </c>
      <c r="E512" s="4" t="s">
        <v>41248</v>
      </c>
      <c r="F512" s="4" t="s">
        <v>104</v>
      </c>
      <c r="G512" s="4" t="s">
        <v>62</v>
      </c>
      <c r="H512" s="4" t="s">
        <v>52</v>
      </c>
      <c r="I512" s="4" t="s">
        <v>39283</v>
      </c>
      <c r="J512" s="4" t="s">
        <v>1449</v>
      </c>
      <c r="K512" s="2">
        <v>61</v>
      </c>
      <c r="L512" s="2" t="s">
        <v>33877</v>
      </c>
      <c r="M512" s="2" t="s">
        <v>41249</v>
      </c>
      <c r="N512" s="4" t="s">
        <v>41250</v>
      </c>
      <c r="O512" s="4" t="s">
        <v>41251</v>
      </c>
      <c r="P512" s="5" t="s">
        <v>60</v>
      </c>
      <c r="Q512" s="5">
        <v>10</v>
      </c>
      <c r="R512" s="5">
        <v>20131111</v>
      </c>
      <c r="S512" s="6">
        <v>46</v>
      </c>
      <c r="T512" s="6">
        <v>202306</v>
      </c>
      <c r="U512" s="6"/>
      <c r="V512" s="5"/>
      <c r="W512" s="5"/>
      <c r="X512" s="5"/>
      <c r="Y512" s="1"/>
      <c r="Z512" s="1"/>
    </row>
    <row r="513" spans="1:26" ht="16.5" customHeight="1">
      <c r="A513" s="2">
        <v>23732</v>
      </c>
      <c r="B513" s="2">
        <v>1763038</v>
      </c>
      <c r="C513" s="2">
        <v>1078609121</v>
      </c>
      <c r="D513" s="3">
        <v>1101112386468</v>
      </c>
      <c r="E513" s="4" t="s">
        <v>41252</v>
      </c>
      <c r="F513" s="4" t="s">
        <v>104</v>
      </c>
      <c r="G513" s="4" t="s">
        <v>62</v>
      </c>
      <c r="H513" s="4" t="s">
        <v>65</v>
      </c>
      <c r="I513" s="4" t="s">
        <v>41253</v>
      </c>
      <c r="J513" s="4" t="s">
        <v>581</v>
      </c>
      <c r="K513" s="2">
        <v>60</v>
      </c>
      <c r="L513" s="2" t="s">
        <v>7980</v>
      </c>
      <c r="M513" s="2" t="s">
        <v>41254</v>
      </c>
      <c r="N513" s="4" t="s">
        <v>41255</v>
      </c>
      <c r="O513" s="4" t="s">
        <v>41256</v>
      </c>
      <c r="P513" s="5" t="s">
        <v>47</v>
      </c>
      <c r="Q513" s="5">
        <v>10</v>
      </c>
      <c r="R513" s="5">
        <v>20011129</v>
      </c>
      <c r="S513" s="6">
        <v>46</v>
      </c>
      <c r="T513" s="6">
        <v>202304</v>
      </c>
      <c r="U513" s="6">
        <v>2022</v>
      </c>
      <c r="V513" s="5">
        <v>5265966</v>
      </c>
      <c r="W513" s="5">
        <v>4925523</v>
      </c>
      <c r="X513" s="5">
        <v>150000</v>
      </c>
      <c r="Y513" s="1"/>
      <c r="Z513" s="1"/>
    </row>
    <row r="514" spans="1:26" ht="16.5" customHeight="1">
      <c r="A514" s="2">
        <v>23674</v>
      </c>
      <c r="B514" s="2">
        <v>1267953</v>
      </c>
      <c r="C514" s="2">
        <v>1208186617</v>
      </c>
      <c r="D514" s="3">
        <v>1101111646889</v>
      </c>
      <c r="E514" s="4" t="s">
        <v>41257</v>
      </c>
      <c r="F514" s="4" t="s">
        <v>104</v>
      </c>
      <c r="G514" s="4" t="s">
        <v>62</v>
      </c>
      <c r="H514" s="4" t="s">
        <v>65</v>
      </c>
      <c r="I514" s="4" t="s">
        <v>41258</v>
      </c>
      <c r="J514" s="4" t="s">
        <v>9501</v>
      </c>
      <c r="K514" s="2">
        <v>57</v>
      </c>
      <c r="L514" s="2" t="s">
        <v>41259</v>
      </c>
      <c r="M514" s="2" t="s">
        <v>41260</v>
      </c>
      <c r="N514" s="4" t="s">
        <v>41261</v>
      </c>
      <c r="O514" s="4" t="s">
        <v>41262</v>
      </c>
      <c r="P514" s="5" t="s">
        <v>1130</v>
      </c>
      <c r="Q514" s="5">
        <v>10</v>
      </c>
      <c r="R514" s="5">
        <v>19990205</v>
      </c>
      <c r="S514" s="6">
        <v>46</v>
      </c>
      <c r="T514" s="6">
        <v>202306</v>
      </c>
      <c r="U514" s="6">
        <v>2022</v>
      </c>
      <c r="V514" s="5">
        <v>20686667</v>
      </c>
      <c r="W514" s="5">
        <v>276099351</v>
      </c>
      <c r="X514" s="5">
        <v>42054963</v>
      </c>
      <c r="Y514" s="1"/>
      <c r="Z514" s="1"/>
    </row>
    <row r="515" spans="1:26" ht="16.5" customHeight="1">
      <c r="A515" s="2">
        <v>23568</v>
      </c>
      <c r="B515" s="2">
        <v>2242941</v>
      </c>
      <c r="C515" s="2">
        <v>1238600705</v>
      </c>
      <c r="D515" s="3">
        <v>1341110125034</v>
      </c>
      <c r="E515" s="4" t="s">
        <v>41263</v>
      </c>
      <c r="F515" s="4" t="s">
        <v>104</v>
      </c>
      <c r="G515" s="4" t="s">
        <v>62</v>
      </c>
      <c r="H515" s="4" t="s">
        <v>65</v>
      </c>
      <c r="I515" s="4" t="s">
        <v>39015</v>
      </c>
      <c r="J515" s="4" t="s">
        <v>462</v>
      </c>
      <c r="K515" s="2">
        <v>56</v>
      </c>
      <c r="L515" s="2" t="s">
        <v>37763</v>
      </c>
      <c r="M515" s="2" t="s">
        <v>9974</v>
      </c>
      <c r="N515" s="4" t="s">
        <v>41264</v>
      </c>
      <c r="O515" s="4" t="s">
        <v>41265</v>
      </c>
      <c r="P515" s="5" t="s">
        <v>60</v>
      </c>
      <c r="Q515" s="5">
        <v>10</v>
      </c>
      <c r="R515" s="5">
        <v>20050110</v>
      </c>
      <c r="S515" s="6">
        <v>46</v>
      </c>
      <c r="T515" s="6">
        <v>202212</v>
      </c>
      <c r="U515" s="6">
        <v>2022</v>
      </c>
      <c r="V515" s="5">
        <v>64537760</v>
      </c>
      <c r="W515" s="5">
        <v>19531777</v>
      </c>
      <c r="X515" s="5">
        <v>300000</v>
      </c>
      <c r="Y515" s="1"/>
      <c r="Z515" s="1"/>
    </row>
    <row r="516" spans="1:26" ht="16.5" customHeight="1">
      <c r="A516" s="2">
        <v>23590</v>
      </c>
      <c r="B516" s="2">
        <v>2752877</v>
      </c>
      <c r="C516" s="2">
        <v>2208736025</v>
      </c>
      <c r="D516" s="3">
        <v>1101113534719</v>
      </c>
      <c r="E516" s="4" t="s">
        <v>33013</v>
      </c>
      <c r="F516" s="4" t="s">
        <v>104</v>
      </c>
      <c r="G516" s="4" t="s">
        <v>62</v>
      </c>
      <c r="H516" s="4" t="s">
        <v>65</v>
      </c>
      <c r="I516" s="4" t="s">
        <v>39015</v>
      </c>
      <c r="J516" s="4" t="s">
        <v>462</v>
      </c>
      <c r="K516" s="2">
        <v>56</v>
      </c>
      <c r="L516" s="2" t="s">
        <v>32856</v>
      </c>
      <c r="M516" s="2" t="s">
        <v>41266</v>
      </c>
      <c r="N516" s="4" t="s">
        <v>41267</v>
      </c>
      <c r="O516" s="4" t="s">
        <v>41268</v>
      </c>
      <c r="P516" s="5" t="s">
        <v>60</v>
      </c>
      <c r="Q516" s="5">
        <v>10</v>
      </c>
      <c r="R516" s="5">
        <v>20060923</v>
      </c>
      <c r="S516" s="6">
        <v>46</v>
      </c>
      <c r="T516" s="6">
        <v>202303</v>
      </c>
      <c r="U516" s="6">
        <v>2022</v>
      </c>
      <c r="V516" s="5">
        <v>9544493</v>
      </c>
      <c r="W516" s="5">
        <v>46721629</v>
      </c>
      <c r="X516" s="5">
        <v>1500000</v>
      </c>
      <c r="Y516" s="1"/>
      <c r="Z516" s="1"/>
    </row>
    <row r="517" spans="1:26" ht="16.5" customHeight="1">
      <c r="A517" s="2">
        <v>23286</v>
      </c>
      <c r="B517" s="2">
        <v>2612321</v>
      </c>
      <c r="C517" s="2">
        <v>6108161405</v>
      </c>
      <c r="D517" s="3">
        <v>2301110089879</v>
      </c>
      <c r="E517" s="4" t="s">
        <v>32854</v>
      </c>
      <c r="F517" s="4" t="s">
        <v>104</v>
      </c>
      <c r="G517" s="4" t="s">
        <v>62</v>
      </c>
      <c r="H517" s="4" t="s">
        <v>65</v>
      </c>
      <c r="I517" s="4" t="s">
        <v>39148</v>
      </c>
      <c r="J517" s="4" t="s">
        <v>1180</v>
      </c>
      <c r="K517" s="2">
        <v>53</v>
      </c>
      <c r="L517" s="2" t="s">
        <v>32855</v>
      </c>
      <c r="M517" s="2" t="s">
        <v>41269</v>
      </c>
      <c r="N517" s="4" t="s">
        <v>41270</v>
      </c>
      <c r="O517" s="4" t="s">
        <v>41271</v>
      </c>
      <c r="P517" s="5" t="s">
        <v>60</v>
      </c>
      <c r="Q517" s="5">
        <v>10</v>
      </c>
      <c r="R517" s="5">
        <v>20021011</v>
      </c>
      <c r="S517" s="6">
        <v>46</v>
      </c>
      <c r="T517" s="6">
        <v>202212</v>
      </c>
      <c r="U517" s="6">
        <v>2022</v>
      </c>
      <c r="V517" s="5">
        <v>20780498</v>
      </c>
      <c r="W517" s="5">
        <v>23854164</v>
      </c>
      <c r="X517" s="5">
        <v>400000</v>
      </c>
      <c r="Y517" s="1"/>
      <c r="Z517" s="1"/>
    </row>
    <row r="518" spans="1:26" ht="16.5" customHeight="1">
      <c r="A518" s="2">
        <v>22480</v>
      </c>
      <c r="B518" s="2">
        <v>1413430</v>
      </c>
      <c r="C518" s="2">
        <v>1218121316</v>
      </c>
      <c r="D518" s="3">
        <v>1201110125147</v>
      </c>
      <c r="E518" s="4" t="s">
        <v>41272</v>
      </c>
      <c r="F518" s="4" t="s">
        <v>104</v>
      </c>
      <c r="G518" s="4" t="s">
        <v>62</v>
      </c>
      <c r="H518" s="4" t="s">
        <v>65</v>
      </c>
      <c r="I518" s="4" t="s">
        <v>41273</v>
      </c>
      <c r="J518" s="4" t="s">
        <v>171</v>
      </c>
      <c r="K518" s="2">
        <v>48</v>
      </c>
      <c r="L518" s="2" t="s">
        <v>41274</v>
      </c>
      <c r="M518" s="2" t="s">
        <v>41275</v>
      </c>
      <c r="N518" s="4">
        <v>15884320</v>
      </c>
      <c r="O518" s="4" t="s">
        <v>41276</v>
      </c>
      <c r="P518" s="5" t="s">
        <v>60</v>
      </c>
      <c r="Q518" s="5">
        <v>10</v>
      </c>
      <c r="R518" s="5">
        <v>19951101</v>
      </c>
      <c r="S518" s="6">
        <v>46</v>
      </c>
      <c r="T518" s="6">
        <v>202212</v>
      </c>
      <c r="U518" s="6">
        <v>2022</v>
      </c>
      <c r="V518" s="5">
        <v>18161745</v>
      </c>
      <c r="W518" s="5">
        <v>34506229</v>
      </c>
      <c r="X518" s="5">
        <v>1500000</v>
      </c>
      <c r="Y518" s="1"/>
      <c r="Z518" s="1"/>
    </row>
    <row r="519" spans="1:26" ht="16.5" customHeight="1">
      <c r="A519" s="2">
        <v>22458</v>
      </c>
      <c r="B519" s="2">
        <v>6399545</v>
      </c>
      <c r="C519" s="2">
        <v>5648700034</v>
      </c>
      <c r="D519" s="3">
        <v>1101115667071</v>
      </c>
      <c r="E519" s="4" t="s">
        <v>41277</v>
      </c>
      <c r="F519" s="4" t="s">
        <v>104</v>
      </c>
      <c r="G519" s="4" t="s">
        <v>62</v>
      </c>
      <c r="H519" s="4" t="s">
        <v>65</v>
      </c>
      <c r="I519" s="4" t="s">
        <v>41278</v>
      </c>
      <c r="J519" s="4" t="s">
        <v>171</v>
      </c>
      <c r="K519" s="2">
        <v>48</v>
      </c>
      <c r="L519" s="2" t="s">
        <v>870</v>
      </c>
      <c r="M519" s="2" t="s">
        <v>41279</v>
      </c>
      <c r="N519" s="4" t="s">
        <v>41280</v>
      </c>
      <c r="O519" s="4" t="s">
        <v>41281</v>
      </c>
      <c r="P519" s="5" t="s">
        <v>47</v>
      </c>
      <c r="Q519" s="5">
        <v>10</v>
      </c>
      <c r="R519" s="5">
        <v>20150403</v>
      </c>
      <c r="S519" s="6">
        <v>46</v>
      </c>
      <c r="T519" s="6">
        <v>202212</v>
      </c>
      <c r="U519" s="6">
        <v>2022</v>
      </c>
      <c r="V519" s="5">
        <v>13696250</v>
      </c>
      <c r="W519" s="5">
        <v>7070923</v>
      </c>
      <c r="X519" s="5">
        <v>500000</v>
      </c>
      <c r="Y519" s="1"/>
      <c r="Z519" s="1"/>
    </row>
    <row r="520" spans="1:26" ht="16.5" customHeight="1">
      <c r="A520" s="2">
        <v>22379</v>
      </c>
      <c r="B520" s="2">
        <v>3149693</v>
      </c>
      <c r="C520" s="2">
        <v>1328178672</v>
      </c>
      <c r="D520" s="3">
        <v>2841110074834</v>
      </c>
      <c r="E520" s="4" t="s">
        <v>41282</v>
      </c>
      <c r="F520" s="4" t="s">
        <v>104</v>
      </c>
      <c r="G520" s="4" t="s">
        <v>62</v>
      </c>
      <c r="H520" s="4" t="s">
        <v>65</v>
      </c>
      <c r="I520" s="4" t="s">
        <v>39095</v>
      </c>
      <c r="J520" s="4" t="s">
        <v>171</v>
      </c>
      <c r="K520" s="2">
        <v>48</v>
      </c>
      <c r="L520" s="2" t="s">
        <v>41283</v>
      </c>
      <c r="M520" s="2" t="s">
        <v>41284</v>
      </c>
      <c r="N520" s="4" t="s">
        <v>41285</v>
      </c>
      <c r="O520" s="4" t="s">
        <v>41286</v>
      </c>
      <c r="P520" s="5" t="s">
        <v>60</v>
      </c>
      <c r="Q520" s="5">
        <v>10</v>
      </c>
      <c r="R520" s="5">
        <v>20080813</v>
      </c>
      <c r="S520" s="6">
        <v>46</v>
      </c>
      <c r="T520" s="6">
        <v>202305</v>
      </c>
      <c r="U520" s="6">
        <v>2022</v>
      </c>
      <c r="V520" s="5">
        <v>32250668</v>
      </c>
      <c r="W520" s="5">
        <v>12748693</v>
      </c>
      <c r="X520" s="5">
        <v>100000</v>
      </c>
      <c r="Y520" s="1"/>
      <c r="Z520" s="1"/>
    </row>
    <row r="521" spans="1:26" ht="16.5" customHeight="1">
      <c r="A521" s="2">
        <v>22513</v>
      </c>
      <c r="B521" s="2">
        <v>1589019</v>
      </c>
      <c r="C521" s="2">
        <v>1068179051</v>
      </c>
      <c r="D521" s="3">
        <v>1101111693731</v>
      </c>
      <c r="E521" s="4" t="s">
        <v>41287</v>
      </c>
      <c r="F521" s="4" t="s">
        <v>104</v>
      </c>
      <c r="G521" s="4" t="s">
        <v>62</v>
      </c>
      <c r="H521" s="4" t="s">
        <v>65</v>
      </c>
      <c r="I521" s="4" t="s">
        <v>40636</v>
      </c>
      <c r="J521" s="4" t="s">
        <v>171</v>
      </c>
      <c r="K521" s="2">
        <v>48</v>
      </c>
      <c r="L521" s="2" t="s">
        <v>41288</v>
      </c>
      <c r="M521" s="2" t="s">
        <v>41289</v>
      </c>
      <c r="N521" s="4" t="s">
        <v>41290</v>
      </c>
      <c r="O521" s="4" t="s">
        <v>41291</v>
      </c>
      <c r="P521" s="5" t="s">
        <v>47</v>
      </c>
      <c r="Q521" s="5">
        <v>10</v>
      </c>
      <c r="R521" s="5">
        <v>19990507</v>
      </c>
      <c r="S521" s="6">
        <v>46</v>
      </c>
      <c r="T521" s="6">
        <v>202307</v>
      </c>
      <c r="U521" s="6">
        <v>2022</v>
      </c>
      <c r="V521" s="5">
        <v>49240163</v>
      </c>
      <c r="W521" s="5">
        <v>10363626</v>
      </c>
      <c r="X521" s="5">
        <v>200000</v>
      </c>
      <c r="Y521" s="1"/>
      <c r="Z521" s="1"/>
    </row>
    <row r="522" spans="1:26" ht="16.5" customHeight="1">
      <c r="A522" s="2">
        <v>22156</v>
      </c>
      <c r="B522" s="2">
        <v>3268999</v>
      </c>
      <c r="C522" s="2">
        <v>4098607067</v>
      </c>
      <c r="D522" s="3">
        <v>2001110274301</v>
      </c>
      <c r="E522" s="4" t="s">
        <v>41292</v>
      </c>
      <c r="F522" s="4" t="s">
        <v>104</v>
      </c>
      <c r="G522" s="4" t="s">
        <v>62</v>
      </c>
      <c r="H522" s="4" t="s">
        <v>65</v>
      </c>
      <c r="I522" s="4" t="s">
        <v>39554</v>
      </c>
      <c r="J522" s="4" t="s">
        <v>313</v>
      </c>
      <c r="K522" s="2">
        <v>46</v>
      </c>
      <c r="L522" s="2" t="s">
        <v>41293</v>
      </c>
      <c r="M522" s="2" t="s">
        <v>41294</v>
      </c>
      <c r="N522" s="4" t="s">
        <v>41295</v>
      </c>
      <c r="O522" s="4" t="s">
        <v>41296</v>
      </c>
      <c r="P522" s="5" t="s">
        <v>60</v>
      </c>
      <c r="Q522" s="5">
        <v>10</v>
      </c>
      <c r="R522" s="5">
        <v>20090325</v>
      </c>
      <c r="S522" s="6">
        <v>46</v>
      </c>
      <c r="T522" s="6">
        <v>202305</v>
      </c>
      <c r="U522" s="6">
        <v>2022</v>
      </c>
      <c r="V522" s="5">
        <v>62532394</v>
      </c>
      <c r="W522" s="5">
        <v>17563440</v>
      </c>
      <c r="X522" s="5">
        <v>2000000</v>
      </c>
      <c r="Y522" s="1"/>
      <c r="Z522" s="1"/>
    </row>
    <row r="523" spans="1:26" ht="16.5" customHeight="1">
      <c r="A523" s="2">
        <v>22225</v>
      </c>
      <c r="B523" s="2">
        <v>1843401</v>
      </c>
      <c r="C523" s="2">
        <v>3148103152</v>
      </c>
      <c r="D523" s="3">
        <v>1601110023054</v>
      </c>
      <c r="E523" s="4" t="s">
        <v>41297</v>
      </c>
      <c r="F523" s="4" t="s">
        <v>104</v>
      </c>
      <c r="G523" s="4" t="s">
        <v>62</v>
      </c>
      <c r="H523" s="4" t="s">
        <v>65</v>
      </c>
      <c r="I523" s="4" t="s">
        <v>39919</v>
      </c>
      <c r="J523" s="4" t="s">
        <v>313</v>
      </c>
      <c r="K523" s="2">
        <v>46</v>
      </c>
      <c r="L523" s="2" t="s">
        <v>41298</v>
      </c>
      <c r="M523" s="2" t="s">
        <v>8851</v>
      </c>
      <c r="N523" s="4" t="s">
        <v>41299</v>
      </c>
      <c r="O523" s="4" t="s">
        <v>41300</v>
      </c>
      <c r="P523" s="5" t="s">
        <v>60</v>
      </c>
      <c r="Q523" s="5">
        <v>10</v>
      </c>
      <c r="R523" s="5">
        <v>19901031</v>
      </c>
      <c r="S523" s="6">
        <v>46</v>
      </c>
      <c r="T523" s="6">
        <v>202304</v>
      </c>
      <c r="U523" s="6">
        <v>2022</v>
      </c>
      <c r="V523" s="5">
        <v>36833716</v>
      </c>
      <c r="W523" s="5">
        <v>23893470</v>
      </c>
      <c r="X523" s="5">
        <v>760000</v>
      </c>
      <c r="Y523" s="1"/>
      <c r="Z523" s="1"/>
    </row>
    <row r="524" spans="1:26" ht="16.5" customHeight="1">
      <c r="A524" s="2">
        <v>22206</v>
      </c>
      <c r="B524" s="2">
        <v>1744443</v>
      </c>
      <c r="C524" s="2">
        <v>1018111532</v>
      </c>
      <c r="D524" s="3">
        <v>1101110272677</v>
      </c>
      <c r="E524" s="4" t="s">
        <v>41301</v>
      </c>
      <c r="F524" s="4" t="s">
        <v>104</v>
      </c>
      <c r="G524" s="4" t="s">
        <v>62</v>
      </c>
      <c r="H524" s="4" t="s">
        <v>65</v>
      </c>
      <c r="I524" s="4" t="s">
        <v>41302</v>
      </c>
      <c r="J524" s="4" t="s">
        <v>313</v>
      </c>
      <c r="K524" s="2">
        <v>46</v>
      </c>
      <c r="L524" s="2" t="s">
        <v>41303</v>
      </c>
      <c r="M524" s="2" t="s">
        <v>41304</v>
      </c>
      <c r="N524" s="4" t="s">
        <v>41305</v>
      </c>
      <c r="O524" s="4" t="s">
        <v>41306</v>
      </c>
      <c r="P524" s="5" t="s">
        <v>47</v>
      </c>
      <c r="Q524" s="5">
        <v>10</v>
      </c>
      <c r="R524" s="5">
        <v>19800411</v>
      </c>
      <c r="S524" s="6">
        <v>46</v>
      </c>
      <c r="T524" s="6">
        <v>202212</v>
      </c>
      <c r="U524" s="6">
        <v>2022</v>
      </c>
      <c r="V524" s="5">
        <v>19412571</v>
      </c>
      <c r="W524" s="5">
        <v>8339549</v>
      </c>
      <c r="X524" s="5">
        <v>400000</v>
      </c>
      <c r="Y524" s="1"/>
      <c r="Z524" s="1"/>
    </row>
    <row r="525" spans="1:26" ht="16.5" customHeight="1">
      <c r="A525" s="2">
        <v>21916</v>
      </c>
      <c r="B525" s="2">
        <v>3692294</v>
      </c>
      <c r="C525" s="2">
        <v>1218600257</v>
      </c>
      <c r="D525" s="3">
        <v>1201110518962</v>
      </c>
      <c r="E525" s="4" t="s">
        <v>41307</v>
      </c>
      <c r="F525" s="4" t="s">
        <v>104</v>
      </c>
      <c r="G525" s="4" t="s">
        <v>62</v>
      </c>
      <c r="H525" s="4" t="s">
        <v>52</v>
      </c>
      <c r="I525" s="4" t="s">
        <v>41308</v>
      </c>
      <c r="J525" s="4" t="s">
        <v>1247</v>
      </c>
      <c r="K525" s="2">
        <v>44</v>
      </c>
      <c r="L525" s="2" t="s">
        <v>1316</v>
      </c>
      <c r="M525" s="2" t="s">
        <v>41309</v>
      </c>
      <c r="N525" s="4" t="s">
        <v>41310</v>
      </c>
      <c r="O525" s="4" t="s">
        <v>41311</v>
      </c>
      <c r="P525" s="5" t="s">
        <v>60</v>
      </c>
      <c r="Q525" s="5">
        <v>10</v>
      </c>
      <c r="R525" s="5">
        <v>20091224</v>
      </c>
      <c r="S525" s="6">
        <v>46</v>
      </c>
      <c r="T525" s="6">
        <v>202212</v>
      </c>
      <c r="U525" s="6">
        <v>2022</v>
      </c>
      <c r="V525" s="5">
        <v>45252601</v>
      </c>
      <c r="W525" s="5">
        <v>75983977</v>
      </c>
      <c r="X525" s="5">
        <v>6666667</v>
      </c>
      <c r="Y525" s="1"/>
      <c r="Z525" s="1"/>
    </row>
    <row r="526" spans="1:26" ht="16.5" customHeight="1">
      <c r="A526" s="2">
        <v>21545</v>
      </c>
      <c r="B526" s="2">
        <v>1251886</v>
      </c>
      <c r="C526" s="2">
        <v>1338134003</v>
      </c>
      <c r="D526" s="3">
        <v>1350110078557</v>
      </c>
      <c r="E526" s="4" t="s">
        <v>41312</v>
      </c>
      <c r="F526" s="4" t="s">
        <v>104</v>
      </c>
      <c r="G526" s="4" t="s">
        <v>62</v>
      </c>
      <c r="H526" s="4" t="s">
        <v>65</v>
      </c>
      <c r="I526" s="4" t="s">
        <v>40326</v>
      </c>
      <c r="J526" s="4" t="s">
        <v>1033</v>
      </c>
      <c r="K526" s="2">
        <v>38</v>
      </c>
      <c r="L526" s="2" t="s">
        <v>41313</v>
      </c>
      <c r="M526" s="2" t="s">
        <v>38595</v>
      </c>
      <c r="N526" s="4" t="s">
        <v>41314</v>
      </c>
      <c r="O526" s="4" t="s">
        <v>41315</v>
      </c>
      <c r="P526" s="5" t="s">
        <v>60</v>
      </c>
      <c r="Q526" s="5">
        <v>10</v>
      </c>
      <c r="R526" s="5">
        <v>19970725</v>
      </c>
      <c r="S526" s="6">
        <v>46</v>
      </c>
      <c r="T526" s="6">
        <v>202212</v>
      </c>
      <c r="U526" s="6">
        <v>2022</v>
      </c>
      <c r="V526" s="5">
        <v>27318398</v>
      </c>
      <c r="W526" s="5">
        <v>18233674</v>
      </c>
      <c r="X526" s="5">
        <v>500000</v>
      </c>
      <c r="Y526" s="1"/>
      <c r="Z526" s="1"/>
    </row>
    <row r="527" spans="1:26" ht="16.5" customHeight="1">
      <c r="A527" s="2">
        <v>21498</v>
      </c>
      <c r="B527" s="2">
        <v>2152581</v>
      </c>
      <c r="C527" s="2">
        <v>6108132803</v>
      </c>
      <c r="D527" s="3">
        <v>2301110051498</v>
      </c>
      <c r="E527" s="4" t="s">
        <v>32905</v>
      </c>
      <c r="F527" s="4" t="s">
        <v>104</v>
      </c>
      <c r="G527" s="4" t="s">
        <v>62</v>
      </c>
      <c r="H527" s="4" t="s">
        <v>65</v>
      </c>
      <c r="I527" s="4" t="s">
        <v>38905</v>
      </c>
      <c r="J527" s="4" t="s">
        <v>1033</v>
      </c>
      <c r="K527" s="2">
        <v>38</v>
      </c>
      <c r="L527" s="2" t="s">
        <v>32906</v>
      </c>
      <c r="M527" s="2" t="s">
        <v>41316</v>
      </c>
      <c r="N527" s="4" t="s">
        <v>41317</v>
      </c>
      <c r="O527" s="4" t="s">
        <v>41318</v>
      </c>
      <c r="P527" s="5" t="s">
        <v>60</v>
      </c>
      <c r="Q527" s="5">
        <v>10</v>
      </c>
      <c r="R527" s="5">
        <v>19980826</v>
      </c>
      <c r="S527" s="6">
        <v>46</v>
      </c>
      <c r="T527" s="6">
        <v>202304</v>
      </c>
      <c r="U527" s="6">
        <v>2022</v>
      </c>
      <c r="V527" s="5">
        <v>48718840</v>
      </c>
      <c r="W527" s="5">
        <v>18190422</v>
      </c>
      <c r="X527" s="5">
        <v>531050</v>
      </c>
      <c r="Y527" s="1"/>
      <c r="Z527" s="1"/>
    </row>
    <row r="528" spans="1:26" ht="16.5" customHeight="1">
      <c r="A528" s="2">
        <v>21277</v>
      </c>
      <c r="B528" s="2">
        <v>3994525</v>
      </c>
      <c r="C528" s="2">
        <v>1358615458</v>
      </c>
      <c r="D528" s="3">
        <v>1358110196220</v>
      </c>
      <c r="E528" s="4" t="s">
        <v>41319</v>
      </c>
      <c r="F528" s="4" t="s">
        <v>104</v>
      </c>
      <c r="G528" s="4" t="s">
        <v>62</v>
      </c>
      <c r="H528" s="4" t="s">
        <v>65</v>
      </c>
      <c r="I528" s="4" t="s">
        <v>38967</v>
      </c>
      <c r="J528" s="4" t="s">
        <v>1042</v>
      </c>
      <c r="K528" s="2">
        <v>36</v>
      </c>
      <c r="L528" s="2" t="s">
        <v>1050</v>
      </c>
      <c r="M528" s="2" t="s">
        <v>41320</v>
      </c>
      <c r="N528" s="4" t="s">
        <v>41321</v>
      </c>
      <c r="O528" s="4" t="s">
        <v>41322</v>
      </c>
      <c r="P528" s="5" t="s">
        <v>60</v>
      </c>
      <c r="Q528" s="5">
        <v>10</v>
      </c>
      <c r="R528" s="5">
        <v>20110420</v>
      </c>
      <c r="S528" s="6">
        <v>46</v>
      </c>
      <c r="T528" s="6">
        <v>202306</v>
      </c>
      <c r="U528" s="6">
        <v>2022</v>
      </c>
      <c r="V528" s="5">
        <v>14113282</v>
      </c>
      <c r="W528" s="5">
        <v>24549142</v>
      </c>
      <c r="X528" s="5">
        <v>300000</v>
      </c>
      <c r="Y528" s="1"/>
      <c r="Z528" s="1"/>
    </row>
    <row r="529" spans="1:26" ht="16.5" customHeight="1">
      <c r="A529" s="2">
        <v>21288</v>
      </c>
      <c r="B529" s="2">
        <v>4065209</v>
      </c>
      <c r="C529" s="2">
        <v>1348684817</v>
      </c>
      <c r="D529" s="3">
        <v>1314110270141</v>
      </c>
      <c r="E529" s="4" t="s">
        <v>41323</v>
      </c>
      <c r="F529" s="4" t="s">
        <v>104</v>
      </c>
      <c r="G529" s="4" t="s">
        <v>62</v>
      </c>
      <c r="H529" s="4" t="s">
        <v>65</v>
      </c>
      <c r="I529" s="4" t="s">
        <v>39468</v>
      </c>
      <c r="J529" s="4" t="s">
        <v>1042</v>
      </c>
      <c r="K529" s="2">
        <v>36</v>
      </c>
      <c r="L529" s="2" t="s">
        <v>41324</v>
      </c>
      <c r="M529" s="2" t="s">
        <v>41325</v>
      </c>
      <c r="N529" s="4" t="s">
        <v>41326</v>
      </c>
      <c r="O529" s="4" t="s">
        <v>41327</v>
      </c>
      <c r="P529" s="5" t="s">
        <v>60</v>
      </c>
      <c r="Q529" s="5">
        <v>10</v>
      </c>
      <c r="R529" s="5">
        <v>20120101</v>
      </c>
      <c r="S529" s="6">
        <v>46</v>
      </c>
      <c r="T529" s="6">
        <v>202212</v>
      </c>
      <c r="U529" s="6">
        <v>2022</v>
      </c>
      <c r="V529" s="5">
        <v>23049753</v>
      </c>
      <c r="W529" s="5">
        <v>21908950</v>
      </c>
      <c r="X529" s="5">
        <v>500000</v>
      </c>
      <c r="Y529" s="1"/>
      <c r="Z529" s="1"/>
    </row>
    <row r="530" spans="1:26" ht="16.5" customHeight="1">
      <c r="A530" s="2">
        <v>21325</v>
      </c>
      <c r="B530" s="2">
        <v>1494375</v>
      </c>
      <c r="C530" s="2">
        <v>6098137040</v>
      </c>
      <c r="D530" s="3">
        <v>1942110034463</v>
      </c>
      <c r="E530" s="4" t="s">
        <v>33033</v>
      </c>
      <c r="F530" s="4" t="s">
        <v>104</v>
      </c>
      <c r="G530" s="4" t="s">
        <v>62</v>
      </c>
      <c r="H530" s="4" t="s">
        <v>65</v>
      </c>
      <c r="I530" s="4" t="s">
        <v>39468</v>
      </c>
      <c r="J530" s="4" t="s">
        <v>1042</v>
      </c>
      <c r="K530" s="2">
        <v>36</v>
      </c>
      <c r="L530" s="2" t="s">
        <v>41328</v>
      </c>
      <c r="M530" s="2" t="s">
        <v>41329</v>
      </c>
      <c r="N530" s="4" t="s">
        <v>41330</v>
      </c>
      <c r="O530" s="4" t="s">
        <v>41331</v>
      </c>
      <c r="P530" s="5" t="s">
        <v>60</v>
      </c>
      <c r="Q530" s="5">
        <v>10</v>
      </c>
      <c r="R530" s="5">
        <v>19990420</v>
      </c>
      <c r="S530" s="6">
        <v>46</v>
      </c>
      <c r="T530" s="6">
        <v>202303</v>
      </c>
      <c r="U530" s="6">
        <v>2022</v>
      </c>
      <c r="V530" s="5">
        <v>22025863</v>
      </c>
      <c r="W530" s="5">
        <v>51965158</v>
      </c>
      <c r="X530" s="5">
        <v>200000</v>
      </c>
      <c r="Y530" s="1"/>
      <c r="Z530" s="1"/>
    </row>
    <row r="531" spans="1:26" ht="16.5" customHeight="1">
      <c r="A531" s="2">
        <v>21098</v>
      </c>
      <c r="B531" s="2">
        <v>2612139</v>
      </c>
      <c r="C531" s="2">
        <v>1258151016</v>
      </c>
      <c r="D531" s="3">
        <v>1313110051775</v>
      </c>
      <c r="E531" s="4" t="s">
        <v>41332</v>
      </c>
      <c r="F531" s="4" t="s">
        <v>104</v>
      </c>
      <c r="G531" s="4" t="s">
        <v>62</v>
      </c>
      <c r="H531" s="4" t="s">
        <v>65</v>
      </c>
      <c r="I531" s="4" t="s">
        <v>41333</v>
      </c>
      <c r="J531" s="4" t="s">
        <v>3656</v>
      </c>
      <c r="K531" s="2">
        <v>31</v>
      </c>
      <c r="L531" s="2" t="s">
        <v>41334</v>
      </c>
      <c r="M531" s="2" t="s">
        <v>41335</v>
      </c>
      <c r="N531" s="4" t="s">
        <v>41336</v>
      </c>
      <c r="O531" s="4" t="s">
        <v>41337</v>
      </c>
      <c r="P531" s="5" t="s">
        <v>60</v>
      </c>
      <c r="Q531" s="5">
        <v>10</v>
      </c>
      <c r="R531" s="5">
        <v>20040202</v>
      </c>
      <c r="S531" s="6">
        <v>46</v>
      </c>
      <c r="T531" s="6">
        <v>202212</v>
      </c>
      <c r="U531" s="6">
        <v>2022</v>
      </c>
      <c r="V531" s="5">
        <v>14656175</v>
      </c>
      <c r="W531" s="5">
        <v>18964874</v>
      </c>
      <c r="X531" s="5">
        <v>350000</v>
      </c>
      <c r="Y531" s="1"/>
      <c r="Z531" s="1"/>
    </row>
    <row r="532" spans="1:26" ht="16.5" customHeight="1">
      <c r="A532" s="2">
        <v>21049</v>
      </c>
      <c r="B532" s="2">
        <v>7968175</v>
      </c>
      <c r="C532" s="2">
        <v>7528700188</v>
      </c>
      <c r="D532" s="3">
        <v>1345110270691</v>
      </c>
      <c r="E532" s="4" t="s">
        <v>41338</v>
      </c>
      <c r="F532" s="4" t="s">
        <v>104</v>
      </c>
      <c r="G532" s="4" t="s">
        <v>62</v>
      </c>
      <c r="H532" s="4" t="s">
        <v>65</v>
      </c>
      <c r="I532" s="4" t="s">
        <v>39103</v>
      </c>
      <c r="J532" s="4" t="s">
        <v>1010</v>
      </c>
      <c r="K532" s="2">
        <v>30</v>
      </c>
      <c r="L532" s="2" t="s">
        <v>41339</v>
      </c>
      <c r="M532" s="2" t="s">
        <v>41340</v>
      </c>
      <c r="N532" s="4" t="s">
        <v>41341</v>
      </c>
      <c r="O532" s="4" t="s">
        <v>41342</v>
      </c>
      <c r="P532" s="5" t="s">
        <v>60</v>
      </c>
      <c r="Q532" s="5">
        <v>10</v>
      </c>
      <c r="R532" s="5">
        <v>20150908</v>
      </c>
      <c r="S532" s="6">
        <v>46</v>
      </c>
      <c r="T532" s="6">
        <v>202212</v>
      </c>
      <c r="U532" s="6">
        <v>2022</v>
      </c>
      <c r="V532" s="5">
        <v>480626</v>
      </c>
      <c r="W532" s="5">
        <v>11675203</v>
      </c>
      <c r="X532" s="5">
        <v>71275</v>
      </c>
      <c r="Y532" s="1"/>
      <c r="Z532" s="1"/>
    </row>
    <row r="533" spans="1:26" ht="16.5" customHeight="1">
      <c r="A533" s="2">
        <v>21025</v>
      </c>
      <c r="B533" s="2">
        <v>1569607</v>
      </c>
      <c r="C533" s="2">
        <v>1298138219</v>
      </c>
      <c r="D533" s="3">
        <v>1345110044377</v>
      </c>
      <c r="E533" s="4" t="s">
        <v>41343</v>
      </c>
      <c r="F533" s="4" t="s">
        <v>104</v>
      </c>
      <c r="G533" s="4" t="s">
        <v>62</v>
      </c>
      <c r="H533" s="4" t="s">
        <v>65</v>
      </c>
      <c r="I533" s="4" t="s">
        <v>39452</v>
      </c>
      <c r="J533" s="4" t="s">
        <v>1010</v>
      </c>
      <c r="K533" s="2">
        <v>30</v>
      </c>
      <c r="L533" s="2" t="s">
        <v>41344</v>
      </c>
      <c r="M533" s="2" t="s">
        <v>41345</v>
      </c>
      <c r="N533" s="4" t="s">
        <v>41346</v>
      </c>
      <c r="O533" s="4" t="s">
        <v>41347</v>
      </c>
      <c r="P533" s="5" t="s">
        <v>60</v>
      </c>
      <c r="Q533" s="5">
        <v>10</v>
      </c>
      <c r="R533" s="5">
        <v>20001027</v>
      </c>
      <c r="S533" s="6">
        <v>46</v>
      </c>
      <c r="T533" s="6">
        <v>202304</v>
      </c>
      <c r="U533" s="6">
        <v>2022</v>
      </c>
      <c r="V533" s="5">
        <v>18529661</v>
      </c>
      <c r="W533" s="5">
        <v>63242619</v>
      </c>
      <c r="X533" s="5">
        <v>1822420</v>
      </c>
      <c r="Y533" s="1"/>
      <c r="Z533" s="1"/>
    </row>
    <row r="534" spans="1:26" ht="16.5" customHeight="1">
      <c r="A534" s="2">
        <v>20986</v>
      </c>
      <c r="B534" s="2">
        <v>6727117</v>
      </c>
      <c r="C534" s="2">
        <v>7448700339</v>
      </c>
      <c r="D534" s="3">
        <v>1341110439758</v>
      </c>
      <c r="E534" s="4" t="s">
        <v>41348</v>
      </c>
      <c r="F534" s="4" t="s">
        <v>104</v>
      </c>
      <c r="G534" s="4" t="s">
        <v>62</v>
      </c>
      <c r="H534" s="4" t="s">
        <v>65</v>
      </c>
      <c r="I534" s="4" t="s">
        <v>41349</v>
      </c>
      <c r="J534" s="4" t="s">
        <v>1921</v>
      </c>
      <c r="K534" s="2">
        <v>28</v>
      </c>
      <c r="L534" s="2" t="s">
        <v>41350</v>
      </c>
      <c r="M534" s="2" t="s">
        <v>41351</v>
      </c>
      <c r="N534" s="4" t="s">
        <v>41352</v>
      </c>
      <c r="O534" s="4" t="s">
        <v>41353</v>
      </c>
      <c r="P534" s="5" t="s">
        <v>60</v>
      </c>
      <c r="Q534" s="5">
        <v>10</v>
      </c>
      <c r="R534" s="5">
        <v>20160504</v>
      </c>
      <c r="S534" s="6">
        <v>46</v>
      </c>
      <c r="T534" s="6">
        <v>202212</v>
      </c>
      <c r="U534" s="6">
        <v>2022</v>
      </c>
      <c r="V534" s="5">
        <v>12912506</v>
      </c>
      <c r="W534" s="5">
        <v>14614330</v>
      </c>
      <c r="X534" s="5">
        <v>2168898</v>
      </c>
      <c r="Y534" s="1"/>
      <c r="Z534" s="1"/>
    </row>
    <row r="535" spans="1:26" ht="16.5" customHeight="1">
      <c r="A535" s="2">
        <v>20818</v>
      </c>
      <c r="B535" s="2">
        <v>1780195</v>
      </c>
      <c r="C535" s="2">
        <v>1248122158</v>
      </c>
      <c r="D535" s="3">
        <v>1301110023349</v>
      </c>
      <c r="E535" s="4" t="s">
        <v>41354</v>
      </c>
      <c r="F535" s="4" t="s">
        <v>104</v>
      </c>
      <c r="G535" s="4" t="s">
        <v>62</v>
      </c>
      <c r="H535" s="4" t="s">
        <v>65</v>
      </c>
      <c r="I535" s="4" t="s">
        <v>40120</v>
      </c>
      <c r="J535" s="4" t="s">
        <v>2778</v>
      </c>
      <c r="K535" s="2">
        <v>25</v>
      </c>
      <c r="L535" s="2" t="s">
        <v>41355</v>
      </c>
      <c r="M535" s="2" t="s">
        <v>41356</v>
      </c>
      <c r="N535" s="4" t="s">
        <v>41357</v>
      </c>
      <c r="O535" s="4" t="s">
        <v>41358</v>
      </c>
      <c r="P535" s="5" t="s">
        <v>70</v>
      </c>
      <c r="Q535" s="5">
        <v>10</v>
      </c>
      <c r="R535" s="5">
        <v>19931202</v>
      </c>
      <c r="S535" s="6">
        <v>46</v>
      </c>
      <c r="T535" s="6">
        <v>202306</v>
      </c>
      <c r="U535" s="6">
        <v>2022</v>
      </c>
      <c r="V535" s="5">
        <v>13418819</v>
      </c>
      <c r="W535" s="5">
        <v>111837147</v>
      </c>
      <c r="X535" s="5">
        <v>61365626</v>
      </c>
      <c r="Y535" s="1"/>
      <c r="Z535" s="1"/>
    </row>
    <row r="536" spans="1:26" ht="16.5" customHeight="1">
      <c r="A536" s="2">
        <v>20655</v>
      </c>
      <c r="B536" s="2">
        <v>6752568</v>
      </c>
      <c r="C536" s="2">
        <v>4418700411</v>
      </c>
      <c r="D536" s="3">
        <v>1101116109915</v>
      </c>
      <c r="E536" s="4" t="s">
        <v>41359</v>
      </c>
      <c r="F536" s="4" t="s">
        <v>104</v>
      </c>
      <c r="G536" s="4" t="s">
        <v>62</v>
      </c>
      <c r="H536" s="4" t="s">
        <v>63</v>
      </c>
      <c r="I536" s="4" t="s">
        <v>41360</v>
      </c>
      <c r="J536" s="4" t="s">
        <v>1654</v>
      </c>
      <c r="K536" s="2">
        <v>22</v>
      </c>
      <c r="L536" s="2" t="s">
        <v>41361</v>
      </c>
      <c r="M536" s="2" t="s">
        <v>41362</v>
      </c>
      <c r="N536" s="4" t="s">
        <v>41363</v>
      </c>
      <c r="O536" s="4" t="s">
        <v>41364</v>
      </c>
      <c r="P536" s="5" t="s">
        <v>60</v>
      </c>
      <c r="Q536" s="5">
        <v>10</v>
      </c>
      <c r="R536" s="5">
        <v>20160704</v>
      </c>
      <c r="S536" s="6">
        <v>46</v>
      </c>
      <c r="T536" s="6">
        <v>202212</v>
      </c>
      <c r="U536" s="6">
        <v>2022</v>
      </c>
      <c r="V536" s="5">
        <v>10104401</v>
      </c>
      <c r="W536" s="5">
        <v>19349454</v>
      </c>
      <c r="X536" s="5">
        <v>1494600</v>
      </c>
      <c r="Y536" s="1"/>
      <c r="Z536" s="1"/>
    </row>
    <row r="537" spans="1:26" ht="16.5" customHeight="1">
      <c r="A537" s="2">
        <v>20575</v>
      </c>
      <c r="B537" s="2">
        <v>2598835</v>
      </c>
      <c r="C537" s="2">
        <v>1048197825</v>
      </c>
      <c r="D537" s="3">
        <v>1101113346544</v>
      </c>
      <c r="E537" s="4" t="s">
        <v>41365</v>
      </c>
      <c r="F537" s="4" t="s">
        <v>104</v>
      </c>
      <c r="G537" s="4" t="s">
        <v>62</v>
      </c>
      <c r="H537" s="4" t="s">
        <v>65</v>
      </c>
      <c r="I537" s="4" t="s">
        <v>39614</v>
      </c>
      <c r="J537" s="4" t="s">
        <v>1045</v>
      </c>
      <c r="K537" s="2">
        <v>17</v>
      </c>
      <c r="L537" s="2" t="s">
        <v>41366</v>
      </c>
      <c r="M537" s="2" t="s">
        <v>41367</v>
      </c>
      <c r="N537" s="4" t="s">
        <v>41368</v>
      </c>
      <c r="O537" s="4" t="s">
        <v>41369</v>
      </c>
      <c r="P537" s="5" t="s">
        <v>60</v>
      </c>
      <c r="Q537" s="5">
        <v>10</v>
      </c>
      <c r="R537" s="5">
        <v>20051122</v>
      </c>
      <c r="S537" s="6">
        <v>46</v>
      </c>
      <c r="T537" s="6">
        <v>202303</v>
      </c>
      <c r="U537" s="6">
        <v>2022</v>
      </c>
      <c r="V537" s="5">
        <v>29189271</v>
      </c>
      <c r="W537" s="5">
        <v>15301251</v>
      </c>
      <c r="X537" s="5">
        <v>50000</v>
      </c>
      <c r="Y537" s="1"/>
      <c r="Z537" s="1"/>
    </row>
    <row r="538" spans="1:26" ht="16.5" customHeight="1">
      <c r="A538" s="2">
        <v>20334</v>
      </c>
      <c r="B538" s="2">
        <v>1742126</v>
      </c>
      <c r="C538" s="2">
        <v>2298105610</v>
      </c>
      <c r="D538" s="3">
        <v>1101110315229</v>
      </c>
      <c r="E538" s="4" t="s">
        <v>3558</v>
      </c>
      <c r="F538" s="4" t="s">
        <v>104</v>
      </c>
      <c r="G538" s="4" t="s">
        <v>62</v>
      </c>
      <c r="H538" s="4" t="s">
        <v>65</v>
      </c>
      <c r="I538" s="4" t="s">
        <v>40563</v>
      </c>
      <c r="J538" s="4" t="s">
        <v>1465</v>
      </c>
      <c r="K538" s="2">
        <v>10</v>
      </c>
      <c r="L538" s="2" t="s">
        <v>33001</v>
      </c>
      <c r="M538" s="2" t="s">
        <v>41370</v>
      </c>
      <c r="N538" s="4" t="s">
        <v>41371</v>
      </c>
      <c r="O538" s="4" t="s">
        <v>41372</v>
      </c>
      <c r="P538" s="5" t="s">
        <v>60</v>
      </c>
      <c r="Q538" s="5">
        <v>10</v>
      </c>
      <c r="R538" s="5">
        <v>19820506</v>
      </c>
      <c r="S538" s="6">
        <v>46</v>
      </c>
      <c r="T538" s="6">
        <v>202212</v>
      </c>
      <c r="U538" s="6">
        <v>2022</v>
      </c>
      <c r="V538" s="5">
        <v>44195745</v>
      </c>
      <c r="W538" s="5">
        <v>73306452</v>
      </c>
      <c r="X538" s="5">
        <v>4721395</v>
      </c>
      <c r="Y538" s="1"/>
      <c r="Z538" s="1"/>
    </row>
    <row r="539" spans="1:26" ht="16.5" customHeight="1">
      <c r="A539" s="2">
        <v>20322</v>
      </c>
      <c r="B539" s="2">
        <v>8166920</v>
      </c>
      <c r="C539" s="2">
        <v>4018800685</v>
      </c>
      <c r="D539" s="3">
        <v>1101116383915</v>
      </c>
      <c r="E539" s="4" t="s">
        <v>41373</v>
      </c>
      <c r="F539" s="4" t="s">
        <v>104</v>
      </c>
      <c r="G539" s="4" t="s">
        <v>62</v>
      </c>
      <c r="H539" s="4" t="s">
        <v>65</v>
      </c>
      <c r="I539" s="4" t="s">
        <v>39494</v>
      </c>
      <c r="J539" s="4" t="s">
        <v>1035</v>
      </c>
      <c r="K539" s="2">
        <v>9</v>
      </c>
      <c r="L539" s="2" t="s">
        <v>41374</v>
      </c>
      <c r="M539" s="2" t="s">
        <v>41375</v>
      </c>
      <c r="N539" s="4" t="s">
        <v>41376</v>
      </c>
      <c r="O539" s="4" t="s">
        <v>41377</v>
      </c>
      <c r="P539" s="5" t="s">
        <v>60</v>
      </c>
      <c r="Q539" s="5">
        <v>10</v>
      </c>
      <c r="R539" s="5">
        <v>20170424</v>
      </c>
      <c r="S539" s="6">
        <v>46</v>
      </c>
      <c r="T539" s="6">
        <v>202303</v>
      </c>
      <c r="U539" s="6">
        <v>2022</v>
      </c>
      <c r="V539" s="5">
        <v>23244047</v>
      </c>
      <c r="W539" s="5">
        <v>23092937</v>
      </c>
      <c r="X539" s="5">
        <v>3540000</v>
      </c>
      <c r="Y539" s="1"/>
      <c r="Z539" s="1"/>
    </row>
    <row r="540" spans="1:26" ht="16.5" customHeight="1">
      <c r="A540" s="2">
        <v>20327</v>
      </c>
      <c r="B540" s="2">
        <v>1543212</v>
      </c>
      <c r="C540" s="2">
        <v>1068161245</v>
      </c>
      <c r="D540" s="3">
        <v>1101111289283</v>
      </c>
      <c r="E540" s="4" t="s">
        <v>41378</v>
      </c>
      <c r="F540" s="4" t="s">
        <v>104</v>
      </c>
      <c r="G540" s="4" t="s">
        <v>62</v>
      </c>
      <c r="H540" s="4" t="s">
        <v>65</v>
      </c>
      <c r="I540" s="4" t="s">
        <v>39494</v>
      </c>
      <c r="J540" s="4" t="s">
        <v>1035</v>
      </c>
      <c r="K540" s="2">
        <v>9</v>
      </c>
      <c r="L540" s="2" t="s">
        <v>41379</v>
      </c>
      <c r="M540" s="2" t="s">
        <v>1421</v>
      </c>
      <c r="N540" s="4" t="s">
        <v>41380</v>
      </c>
      <c r="O540" s="4" t="s">
        <v>41381</v>
      </c>
      <c r="P540" s="5" t="s">
        <v>60</v>
      </c>
      <c r="Q540" s="5">
        <v>10</v>
      </c>
      <c r="R540" s="5">
        <v>19960701</v>
      </c>
      <c r="S540" s="6">
        <v>46</v>
      </c>
      <c r="T540" s="6">
        <v>202212</v>
      </c>
      <c r="U540" s="6">
        <v>2022</v>
      </c>
      <c r="V540" s="5">
        <v>18080309</v>
      </c>
      <c r="W540" s="5">
        <v>27308742</v>
      </c>
      <c r="X540" s="5">
        <v>1500000</v>
      </c>
      <c r="Y540" s="1"/>
      <c r="Z540" s="1"/>
    </row>
    <row r="541" spans="1:26" ht="16.5" customHeight="1">
      <c r="A541" s="2">
        <v>20247</v>
      </c>
      <c r="B541" s="2">
        <v>3176879</v>
      </c>
      <c r="C541" s="2">
        <v>2068628779</v>
      </c>
      <c r="D541" s="3">
        <v>1101113991232</v>
      </c>
      <c r="E541" s="4" t="s">
        <v>41382</v>
      </c>
      <c r="F541" s="4" t="s">
        <v>104</v>
      </c>
      <c r="G541" s="4" t="s">
        <v>62</v>
      </c>
      <c r="H541" s="4" t="s">
        <v>65</v>
      </c>
      <c r="I541" s="4" t="s">
        <v>41383</v>
      </c>
      <c r="J541" s="4" t="s">
        <v>975</v>
      </c>
      <c r="K541" s="2">
        <v>5</v>
      </c>
      <c r="L541" s="2" t="s">
        <v>41384</v>
      </c>
      <c r="M541" s="2" t="s">
        <v>41385</v>
      </c>
      <c r="N541" s="4" t="s">
        <v>41386</v>
      </c>
      <c r="O541" s="4" t="s">
        <v>41387</v>
      </c>
      <c r="P541" s="5" t="s">
        <v>60</v>
      </c>
      <c r="Q541" s="5">
        <v>10</v>
      </c>
      <c r="R541" s="5">
        <v>20081101</v>
      </c>
      <c r="S541" s="6">
        <v>46</v>
      </c>
      <c r="T541" s="6">
        <v>202212</v>
      </c>
      <c r="U541" s="6">
        <v>2022</v>
      </c>
      <c r="V541" s="5">
        <v>23820711</v>
      </c>
      <c r="W541" s="5">
        <v>20677987</v>
      </c>
      <c r="X541" s="5">
        <v>1508775</v>
      </c>
      <c r="Y541" s="1"/>
      <c r="Z541" s="1"/>
    </row>
    <row r="542" spans="1:26" ht="16.5" customHeight="1">
      <c r="A542" s="2">
        <v>20089</v>
      </c>
      <c r="B542" s="2">
        <v>2610269</v>
      </c>
      <c r="C542" s="2">
        <v>3018180376</v>
      </c>
      <c r="D542" s="3">
        <v>1501110084967</v>
      </c>
      <c r="E542" s="4" t="s">
        <v>41388</v>
      </c>
      <c r="F542" s="4" t="s">
        <v>104</v>
      </c>
      <c r="G542" s="4" t="s">
        <v>62</v>
      </c>
      <c r="H542" s="4" t="s">
        <v>65</v>
      </c>
      <c r="I542" s="4" t="s">
        <v>40576</v>
      </c>
      <c r="J542" s="4" t="s">
        <v>72</v>
      </c>
      <c r="K542" s="2">
        <v>1</v>
      </c>
      <c r="L542" s="2" t="s">
        <v>41389</v>
      </c>
      <c r="M542" s="2" t="s">
        <v>41390</v>
      </c>
      <c r="N542" s="4" t="s">
        <v>41391</v>
      </c>
      <c r="O542" s="4" t="s">
        <v>41392</v>
      </c>
      <c r="P542" s="5" t="s">
        <v>60</v>
      </c>
      <c r="Q542" s="5">
        <v>10</v>
      </c>
      <c r="R542" s="5">
        <v>20050128</v>
      </c>
      <c r="S542" s="6">
        <v>46</v>
      </c>
      <c r="T542" s="6">
        <v>202212</v>
      </c>
      <c r="U542" s="6">
        <v>2022</v>
      </c>
      <c r="V542" s="5">
        <v>25844972</v>
      </c>
      <c r="W542" s="5">
        <v>14787826</v>
      </c>
      <c r="X542" s="5">
        <v>600000</v>
      </c>
      <c r="Y542" s="1"/>
      <c r="Z542" s="1"/>
    </row>
    <row r="543" spans="1:26" ht="16.5" customHeight="1">
      <c r="A543" s="2">
        <v>24464</v>
      </c>
      <c r="B543" s="2">
        <v>4220057</v>
      </c>
      <c r="C543" s="2">
        <v>1138671071</v>
      </c>
      <c r="D543" s="3">
        <v>1101115116101</v>
      </c>
      <c r="E543" s="4" t="s">
        <v>32913</v>
      </c>
      <c r="F543" s="4" t="s">
        <v>104</v>
      </c>
      <c r="G543" s="4" t="s">
        <v>62</v>
      </c>
      <c r="H543" s="4" t="s">
        <v>65</v>
      </c>
      <c r="I543" s="4" t="s">
        <v>38909</v>
      </c>
      <c r="J543" s="4" t="s">
        <v>363</v>
      </c>
      <c r="K543" s="2">
        <v>63</v>
      </c>
      <c r="L543" s="2" t="s">
        <v>32914</v>
      </c>
      <c r="M543" s="2" t="s">
        <v>41393</v>
      </c>
      <c r="N543" s="4" t="s">
        <v>41394</v>
      </c>
      <c r="O543" s="4" t="s">
        <v>41395</v>
      </c>
      <c r="P543" s="5" t="s">
        <v>47</v>
      </c>
      <c r="Q543" s="5">
        <v>10</v>
      </c>
      <c r="R543" s="5">
        <v>20130418</v>
      </c>
      <c r="S543" s="6">
        <v>47</v>
      </c>
      <c r="T543" s="6">
        <v>202305</v>
      </c>
      <c r="U543" s="6">
        <v>2022</v>
      </c>
      <c r="V543" s="5">
        <v>9080730</v>
      </c>
      <c r="W543" s="5">
        <v>6175041</v>
      </c>
      <c r="X543" s="5">
        <v>100000</v>
      </c>
      <c r="Y543" s="1"/>
      <c r="Z543" s="1"/>
    </row>
    <row r="544" spans="1:26" ht="16.5" customHeight="1">
      <c r="A544" s="2">
        <v>24401</v>
      </c>
      <c r="B544" s="2">
        <v>4131639</v>
      </c>
      <c r="C544" s="2">
        <v>1268652672</v>
      </c>
      <c r="D544" s="3">
        <v>1357110089302</v>
      </c>
      <c r="E544" s="4" t="s">
        <v>41396</v>
      </c>
      <c r="F544" s="4" t="s">
        <v>104</v>
      </c>
      <c r="G544" s="4" t="s">
        <v>62</v>
      </c>
      <c r="H544" s="4" t="s">
        <v>65</v>
      </c>
      <c r="I544" s="4" t="s">
        <v>40061</v>
      </c>
      <c r="J544" s="4" t="s">
        <v>363</v>
      </c>
      <c r="K544" s="2">
        <v>63</v>
      </c>
      <c r="L544" s="2" t="s">
        <v>41397</v>
      </c>
      <c r="M544" s="2" t="s">
        <v>41398</v>
      </c>
      <c r="N544" s="4" t="s">
        <v>41399</v>
      </c>
      <c r="O544" s="4" t="s">
        <v>41400</v>
      </c>
      <c r="P544" s="5" t="s">
        <v>60</v>
      </c>
      <c r="Q544" s="5">
        <v>10</v>
      </c>
      <c r="R544" s="5">
        <v>20120523</v>
      </c>
      <c r="S544" s="6">
        <v>47</v>
      </c>
      <c r="T544" s="6">
        <v>202212</v>
      </c>
      <c r="U544" s="6">
        <v>2022</v>
      </c>
      <c r="V544" s="5">
        <v>14423930</v>
      </c>
      <c r="W544" s="5">
        <v>30301350</v>
      </c>
      <c r="X544" s="5">
        <v>50000</v>
      </c>
      <c r="Y544" s="1"/>
      <c r="Z544" s="1"/>
    </row>
    <row r="545" spans="1:26" ht="16.5" customHeight="1">
      <c r="A545" s="2">
        <v>24553</v>
      </c>
      <c r="B545" s="2">
        <v>2547247</v>
      </c>
      <c r="C545" s="2">
        <v>2208660402</v>
      </c>
      <c r="D545" s="3">
        <v>1101112748098</v>
      </c>
      <c r="E545" s="4" t="s">
        <v>41401</v>
      </c>
      <c r="F545" s="4" t="s">
        <v>104</v>
      </c>
      <c r="G545" s="4" t="s">
        <v>62</v>
      </c>
      <c r="H545" s="4" t="s">
        <v>65</v>
      </c>
      <c r="I545" s="4" t="s">
        <v>40061</v>
      </c>
      <c r="J545" s="4" t="s">
        <v>363</v>
      </c>
      <c r="K545" s="2">
        <v>63</v>
      </c>
      <c r="L545" s="2" t="s">
        <v>843</v>
      </c>
      <c r="M545" s="2" t="s">
        <v>41402</v>
      </c>
      <c r="N545" s="4" t="s">
        <v>41403</v>
      </c>
      <c r="O545" s="4" t="s">
        <v>41404</v>
      </c>
      <c r="P545" s="5" t="s">
        <v>47</v>
      </c>
      <c r="Q545" s="5">
        <v>10</v>
      </c>
      <c r="R545" s="5">
        <v>20030328</v>
      </c>
      <c r="S545" s="6">
        <v>47</v>
      </c>
      <c r="T545" s="6">
        <v>202212</v>
      </c>
      <c r="U545" s="6">
        <v>2022</v>
      </c>
      <c r="V545" s="5">
        <v>7359707</v>
      </c>
      <c r="W545" s="5">
        <v>4868213</v>
      </c>
      <c r="X545" s="5">
        <v>100000</v>
      </c>
      <c r="Y545" s="1"/>
      <c r="Z545" s="1"/>
    </row>
    <row r="546" spans="1:26" ht="16.5" customHeight="1">
      <c r="A546" s="2">
        <v>24260</v>
      </c>
      <c r="B546" s="2">
        <v>9314629</v>
      </c>
      <c r="C546" s="2">
        <v>2378801555</v>
      </c>
      <c r="D546" s="3">
        <v>2052110048668</v>
      </c>
      <c r="E546" s="4" t="s">
        <v>41405</v>
      </c>
      <c r="F546" s="4" t="s">
        <v>104</v>
      </c>
      <c r="G546" s="4" t="s">
        <v>62</v>
      </c>
      <c r="H546" s="4" t="s">
        <v>65</v>
      </c>
      <c r="I546" s="4" t="s">
        <v>40066</v>
      </c>
      <c r="J546" s="4" t="s">
        <v>363</v>
      </c>
      <c r="K546" s="2">
        <v>63</v>
      </c>
      <c r="L546" s="2" t="s">
        <v>16286</v>
      </c>
      <c r="M546" s="2" t="s">
        <v>41406</v>
      </c>
      <c r="N546" s="4" t="s">
        <v>41407</v>
      </c>
      <c r="O546" s="4" t="s">
        <v>41408</v>
      </c>
      <c r="P546" s="5" t="s">
        <v>47</v>
      </c>
      <c r="Q546" s="5">
        <v>10</v>
      </c>
      <c r="R546" s="5">
        <v>20200218</v>
      </c>
      <c r="S546" s="6">
        <v>47</v>
      </c>
      <c r="T546" s="6">
        <v>202303</v>
      </c>
      <c r="U546" s="6">
        <v>2022</v>
      </c>
      <c r="V546" s="5">
        <v>3774132</v>
      </c>
      <c r="W546" s="5">
        <v>1168882</v>
      </c>
      <c r="X546" s="5">
        <v>450000</v>
      </c>
      <c r="Y546" s="1"/>
      <c r="Z546" s="1"/>
    </row>
    <row r="547" spans="1:26" ht="16.5" customHeight="1">
      <c r="A547" s="2">
        <v>23265</v>
      </c>
      <c r="B547" s="2">
        <v>1339542</v>
      </c>
      <c r="C547" s="2">
        <v>1028139630</v>
      </c>
      <c r="D547" s="3">
        <v>1101111258874</v>
      </c>
      <c r="E547" s="4" t="s">
        <v>41409</v>
      </c>
      <c r="F547" s="4" t="s">
        <v>104</v>
      </c>
      <c r="G547" s="4" t="s">
        <v>62</v>
      </c>
      <c r="H547" s="4" t="s">
        <v>65</v>
      </c>
      <c r="I547" s="4" t="s">
        <v>40929</v>
      </c>
      <c r="J547" s="4" t="s">
        <v>1180</v>
      </c>
      <c r="K547" s="2">
        <v>53</v>
      </c>
      <c r="L547" s="2" t="s">
        <v>32930</v>
      </c>
      <c r="M547" s="2" t="s">
        <v>41410</v>
      </c>
      <c r="N547" s="4" t="s">
        <v>41411</v>
      </c>
      <c r="O547" s="4" t="s">
        <v>13582</v>
      </c>
      <c r="P547" s="5" t="s">
        <v>60</v>
      </c>
      <c r="Q547" s="5">
        <v>10</v>
      </c>
      <c r="R547" s="5">
        <v>19960409</v>
      </c>
      <c r="S547" s="6">
        <v>47</v>
      </c>
      <c r="T547" s="6">
        <v>202304</v>
      </c>
      <c r="U547" s="6">
        <v>2022</v>
      </c>
      <c r="V547" s="5">
        <v>9172068</v>
      </c>
      <c r="W547" s="5">
        <v>13470160</v>
      </c>
      <c r="X547" s="5">
        <v>300000</v>
      </c>
      <c r="Y547" s="1"/>
      <c r="Z547" s="1"/>
    </row>
    <row r="548" spans="1:26" ht="16.5" customHeight="1">
      <c r="A548" s="2">
        <v>23147</v>
      </c>
      <c r="B548" s="2">
        <v>1355380</v>
      </c>
      <c r="C548" s="2">
        <v>1268175739</v>
      </c>
      <c r="D548" s="3">
        <v>1312110018355</v>
      </c>
      <c r="E548" s="4" t="s">
        <v>32755</v>
      </c>
      <c r="F548" s="4" t="s">
        <v>104</v>
      </c>
      <c r="G548" s="4" t="s">
        <v>62</v>
      </c>
      <c r="H548" s="4" t="s">
        <v>65</v>
      </c>
      <c r="I548" s="4" t="s">
        <v>39775</v>
      </c>
      <c r="J548" s="4" t="s">
        <v>3829</v>
      </c>
      <c r="K548" s="2">
        <v>50</v>
      </c>
      <c r="L548" s="2" t="s">
        <v>41412</v>
      </c>
      <c r="M548" s="2" t="s">
        <v>11215</v>
      </c>
      <c r="N548" s="4" t="s">
        <v>33050</v>
      </c>
      <c r="O548" s="4" t="s">
        <v>41413</v>
      </c>
      <c r="P548" s="5" t="s">
        <v>60</v>
      </c>
      <c r="Q548" s="5">
        <v>10</v>
      </c>
      <c r="R548" s="5">
        <v>20031205</v>
      </c>
      <c r="S548" s="6">
        <v>47</v>
      </c>
      <c r="T548" s="6">
        <v>202212</v>
      </c>
      <c r="U548" s="6">
        <v>2022</v>
      </c>
      <c r="V548" s="5">
        <v>6793339</v>
      </c>
      <c r="W548" s="5">
        <v>13294942</v>
      </c>
      <c r="X548" s="5">
        <v>210450</v>
      </c>
      <c r="Y548" s="1"/>
      <c r="Z548" s="1"/>
    </row>
    <row r="549" spans="1:26" ht="16.5" customHeight="1">
      <c r="A549" s="2">
        <v>22625</v>
      </c>
      <c r="B549" s="2">
        <v>3986509</v>
      </c>
      <c r="C549" s="2">
        <v>3148622907</v>
      </c>
      <c r="D549" s="3">
        <v>1601110295992</v>
      </c>
      <c r="E549" s="4" t="s">
        <v>41414</v>
      </c>
      <c r="F549" s="4" t="s">
        <v>104</v>
      </c>
      <c r="G549" s="4" t="s">
        <v>62</v>
      </c>
      <c r="H549" s="4" t="s">
        <v>65</v>
      </c>
      <c r="I549" s="4" t="s">
        <v>41415</v>
      </c>
      <c r="J549" s="4" t="s">
        <v>467</v>
      </c>
      <c r="K549" s="2">
        <v>49</v>
      </c>
      <c r="L549" s="2" t="s">
        <v>12003</v>
      </c>
      <c r="M549" s="2" t="s">
        <v>41416</v>
      </c>
      <c r="N549" s="4" t="s">
        <v>41417</v>
      </c>
      <c r="O549" s="4" t="s">
        <v>41418</v>
      </c>
      <c r="P549" s="5" t="s">
        <v>60</v>
      </c>
      <c r="Q549" s="5">
        <v>10</v>
      </c>
      <c r="R549" s="5">
        <v>20110318</v>
      </c>
      <c r="S549" s="6">
        <v>47</v>
      </c>
      <c r="T549" s="6">
        <v>202212</v>
      </c>
      <c r="U549" s="6">
        <v>2022</v>
      </c>
      <c r="V549" s="5">
        <v>29951431</v>
      </c>
      <c r="W549" s="5">
        <v>39412509</v>
      </c>
      <c r="X549" s="5">
        <v>64030</v>
      </c>
      <c r="Y549" s="1"/>
      <c r="Z549" s="1"/>
    </row>
    <row r="550" spans="1:26" ht="16.5" customHeight="1">
      <c r="A550" s="2">
        <v>22522</v>
      </c>
      <c r="B550" s="2">
        <v>5918741</v>
      </c>
      <c r="C550" s="2">
        <v>3148660328</v>
      </c>
      <c r="D550" s="3">
        <v>1601110375314</v>
      </c>
      <c r="E550" s="4" t="s">
        <v>33000</v>
      </c>
      <c r="F550" s="4" t="s">
        <v>104</v>
      </c>
      <c r="G550" s="4" t="s">
        <v>62</v>
      </c>
      <c r="H550" s="4" t="s">
        <v>65</v>
      </c>
      <c r="I550" s="4" t="s">
        <v>41419</v>
      </c>
      <c r="J550" s="4" t="s">
        <v>171</v>
      </c>
      <c r="K550" s="2">
        <v>48</v>
      </c>
      <c r="L550" s="2" t="s">
        <v>3706</v>
      </c>
      <c r="M550" s="2" t="s">
        <v>256</v>
      </c>
      <c r="N550" s="4" t="s">
        <v>41420</v>
      </c>
      <c r="O550" s="4" t="s">
        <v>41421</v>
      </c>
      <c r="P550" s="5" t="s">
        <v>60</v>
      </c>
      <c r="Q550" s="5">
        <v>10</v>
      </c>
      <c r="R550" s="5">
        <v>20140701</v>
      </c>
      <c r="S550" s="6">
        <v>47</v>
      </c>
      <c r="T550" s="6">
        <v>202212</v>
      </c>
      <c r="U550" s="6">
        <v>2022</v>
      </c>
      <c r="V550" s="5">
        <v>26742685</v>
      </c>
      <c r="W550" s="5">
        <v>13315344</v>
      </c>
      <c r="X550" s="5">
        <v>400000</v>
      </c>
      <c r="Y550" s="1"/>
      <c r="Z550" s="1"/>
    </row>
    <row r="551" spans="1:26" ht="16.5" customHeight="1">
      <c r="A551" s="2">
        <v>22362</v>
      </c>
      <c r="B551" s="2">
        <v>2144084</v>
      </c>
      <c r="C551" s="2">
        <v>2018178599</v>
      </c>
      <c r="D551" s="3">
        <v>1357140000477</v>
      </c>
      <c r="E551" s="4" t="s">
        <v>41422</v>
      </c>
      <c r="F551" s="4" t="s">
        <v>104</v>
      </c>
      <c r="G551" s="4" t="s">
        <v>62</v>
      </c>
      <c r="H551" s="4" t="s">
        <v>65</v>
      </c>
      <c r="I551" s="4" t="s">
        <v>41423</v>
      </c>
      <c r="J551" s="4" t="s">
        <v>171</v>
      </c>
      <c r="K551" s="2">
        <v>48</v>
      </c>
      <c r="L551" s="2" t="s">
        <v>19691</v>
      </c>
      <c r="M551" s="2" t="s">
        <v>41424</v>
      </c>
      <c r="N551" s="4" t="s">
        <v>41425</v>
      </c>
      <c r="O551" s="4" t="s">
        <v>41426</v>
      </c>
      <c r="P551" s="5" t="s">
        <v>60</v>
      </c>
      <c r="Q551" s="5">
        <v>10</v>
      </c>
      <c r="R551" s="5">
        <v>20021127</v>
      </c>
      <c r="S551" s="6">
        <v>47</v>
      </c>
      <c r="T551" s="6">
        <v>202212</v>
      </c>
      <c r="U551" s="6">
        <v>2022</v>
      </c>
      <c r="V551" s="5">
        <v>28758188</v>
      </c>
      <c r="W551" s="5">
        <v>15122582</v>
      </c>
      <c r="X551" s="5">
        <v>333220</v>
      </c>
      <c r="Y551" s="1"/>
      <c r="Z551" s="1"/>
    </row>
    <row r="552" spans="1:26" ht="16.5" customHeight="1">
      <c r="A552" s="2">
        <v>22485</v>
      </c>
      <c r="B552" s="2">
        <v>8089338</v>
      </c>
      <c r="C552" s="2">
        <v>8638100657</v>
      </c>
      <c r="D552" s="3">
        <v>1101116307113</v>
      </c>
      <c r="E552" s="4" t="s">
        <v>41427</v>
      </c>
      <c r="F552" s="4" t="s">
        <v>104</v>
      </c>
      <c r="G552" s="4" t="s">
        <v>62</v>
      </c>
      <c r="H552" s="4" t="s">
        <v>65</v>
      </c>
      <c r="I552" s="4" t="s">
        <v>41428</v>
      </c>
      <c r="J552" s="4" t="s">
        <v>171</v>
      </c>
      <c r="K552" s="2">
        <v>48</v>
      </c>
      <c r="L552" s="2" t="s">
        <v>41429</v>
      </c>
      <c r="M552" s="2" t="s">
        <v>22773</v>
      </c>
      <c r="N552" s="4" t="s">
        <v>41430</v>
      </c>
      <c r="O552" s="4" t="s">
        <v>41431</v>
      </c>
      <c r="P552" s="5" t="s">
        <v>47</v>
      </c>
      <c r="Q552" s="5">
        <v>10</v>
      </c>
      <c r="R552" s="5">
        <v>20170203</v>
      </c>
      <c r="S552" s="6">
        <v>47</v>
      </c>
      <c r="T552" s="6">
        <v>202212</v>
      </c>
      <c r="U552" s="6"/>
      <c r="V552" s="5"/>
      <c r="W552" s="5"/>
      <c r="X552" s="5"/>
      <c r="Y552" s="1"/>
      <c r="Z552" s="1"/>
    </row>
    <row r="553" spans="1:26" ht="16.5" customHeight="1">
      <c r="A553" s="2">
        <v>22491</v>
      </c>
      <c r="B553" s="2">
        <v>3841052</v>
      </c>
      <c r="C553" s="2">
        <v>3018608699</v>
      </c>
      <c r="D553" s="3">
        <v>1543140000258</v>
      </c>
      <c r="E553" s="4" t="s">
        <v>41432</v>
      </c>
      <c r="F553" s="4" t="s">
        <v>104</v>
      </c>
      <c r="G553" s="4" t="s">
        <v>62</v>
      </c>
      <c r="H553" s="4" t="s">
        <v>65</v>
      </c>
      <c r="I553" s="4" t="s">
        <v>40160</v>
      </c>
      <c r="J553" s="4" t="s">
        <v>171</v>
      </c>
      <c r="K553" s="2">
        <v>48</v>
      </c>
      <c r="L553" s="2" t="s">
        <v>41433</v>
      </c>
      <c r="M553" s="2" t="s">
        <v>41434</v>
      </c>
      <c r="N553" s="4" t="s">
        <v>41435</v>
      </c>
      <c r="O553" s="4" t="s">
        <v>41436</v>
      </c>
      <c r="P553" s="5" t="s">
        <v>60</v>
      </c>
      <c r="Q553" s="5">
        <v>10</v>
      </c>
      <c r="R553" s="5">
        <v>20100903</v>
      </c>
      <c r="S553" s="6">
        <v>47</v>
      </c>
      <c r="T553" s="6">
        <v>202212</v>
      </c>
      <c r="U553" s="6">
        <v>2022</v>
      </c>
      <c r="V553" s="5">
        <v>26840811</v>
      </c>
      <c r="W553" s="5">
        <v>24462055</v>
      </c>
      <c r="X553" s="5">
        <v>5000000</v>
      </c>
      <c r="Y553" s="1"/>
      <c r="Z553" s="1"/>
    </row>
    <row r="554" spans="1:26" ht="16.5" customHeight="1">
      <c r="A554" s="2">
        <v>22524</v>
      </c>
      <c r="B554" s="2">
        <v>4054567</v>
      </c>
      <c r="C554" s="2">
        <v>2018624045</v>
      </c>
      <c r="D554" s="3">
        <v>1101114725416</v>
      </c>
      <c r="E554" s="4" t="s">
        <v>41437</v>
      </c>
      <c r="F554" s="4" t="s">
        <v>104</v>
      </c>
      <c r="G554" s="4" t="s">
        <v>62</v>
      </c>
      <c r="H554" s="4" t="s">
        <v>65</v>
      </c>
      <c r="I554" s="4" t="s">
        <v>40636</v>
      </c>
      <c r="J554" s="4" t="s">
        <v>171</v>
      </c>
      <c r="K554" s="2">
        <v>48</v>
      </c>
      <c r="L554" s="2" t="s">
        <v>41438</v>
      </c>
      <c r="M554" s="2" t="s">
        <v>41439</v>
      </c>
      <c r="N554" s="4" t="s">
        <v>41440</v>
      </c>
      <c r="O554" s="4" t="s">
        <v>41441</v>
      </c>
      <c r="P554" s="5" t="s">
        <v>60</v>
      </c>
      <c r="Q554" s="5">
        <v>10</v>
      </c>
      <c r="R554" s="5">
        <v>20111109</v>
      </c>
      <c r="S554" s="6">
        <v>47</v>
      </c>
      <c r="T554" s="6">
        <v>202212</v>
      </c>
      <c r="U554" s="6">
        <v>2022</v>
      </c>
      <c r="V554" s="5">
        <v>38408003</v>
      </c>
      <c r="W554" s="5">
        <v>10358404</v>
      </c>
      <c r="X554" s="5">
        <v>50000</v>
      </c>
      <c r="Y554" s="1"/>
      <c r="Z554" s="1"/>
    </row>
    <row r="555" spans="1:26" ht="16.5" customHeight="1">
      <c r="A555" s="2">
        <v>22446</v>
      </c>
      <c r="B555" s="2">
        <v>3602747</v>
      </c>
      <c r="C555" s="2">
        <v>1268621446</v>
      </c>
      <c r="D555" s="3">
        <v>1344110041200</v>
      </c>
      <c r="E555" s="4" t="s">
        <v>41442</v>
      </c>
      <c r="F555" s="4" t="s">
        <v>104</v>
      </c>
      <c r="G555" s="4" t="s">
        <v>62</v>
      </c>
      <c r="H555" s="4" t="s">
        <v>65</v>
      </c>
      <c r="I555" s="4" t="s">
        <v>39182</v>
      </c>
      <c r="J555" s="4" t="s">
        <v>171</v>
      </c>
      <c r="K555" s="2">
        <v>48</v>
      </c>
      <c r="L555" s="2" t="s">
        <v>41443</v>
      </c>
      <c r="M555" s="2" t="s">
        <v>41444</v>
      </c>
      <c r="N555" s="4" t="s">
        <v>41445</v>
      </c>
      <c r="O555" s="4" t="s">
        <v>41446</v>
      </c>
      <c r="P555" s="5" t="s">
        <v>60</v>
      </c>
      <c r="Q555" s="5">
        <v>10</v>
      </c>
      <c r="R555" s="5">
        <v>20090526</v>
      </c>
      <c r="S555" s="6">
        <v>47</v>
      </c>
      <c r="T555" s="6">
        <v>202212</v>
      </c>
      <c r="U555" s="6">
        <v>2022</v>
      </c>
      <c r="V555" s="5">
        <v>21257976</v>
      </c>
      <c r="W555" s="5">
        <v>14268592</v>
      </c>
      <c r="X555" s="5">
        <v>762275</v>
      </c>
      <c r="Y555" s="1"/>
      <c r="Z555" s="1"/>
    </row>
    <row r="556" spans="1:26" ht="16.5" customHeight="1">
      <c r="A556" s="2">
        <v>22452</v>
      </c>
      <c r="B556" s="2">
        <v>1664832</v>
      </c>
      <c r="C556" s="2">
        <v>3148100081</v>
      </c>
      <c r="D556" s="3">
        <v>1601110000101</v>
      </c>
      <c r="E556" s="4" t="s">
        <v>41447</v>
      </c>
      <c r="F556" s="4" t="s">
        <v>104</v>
      </c>
      <c r="G556" s="4" t="s">
        <v>62</v>
      </c>
      <c r="H556" s="4" t="s">
        <v>52</v>
      </c>
      <c r="I556" s="4" t="s">
        <v>41448</v>
      </c>
      <c r="J556" s="4" t="s">
        <v>171</v>
      </c>
      <c r="K556" s="2">
        <v>48</v>
      </c>
      <c r="L556" s="2" t="s">
        <v>41449</v>
      </c>
      <c r="M556" s="2" t="s">
        <v>41450</v>
      </c>
      <c r="N556" s="4" t="s">
        <v>10199</v>
      </c>
      <c r="O556" s="4" t="s">
        <v>10200</v>
      </c>
      <c r="P556" s="5" t="s">
        <v>60</v>
      </c>
      <c r="Q556" s="5">
        <v>10</v>
      </c>
      <c r="R556" s="5">
        <v>19681204</v>
      </c>
      <c r="S556" s="6">
        <v>47</v>
      </c>
      <c r="T556" s="6">
        <v>202212</v>
      </c>
      <c r="U556" s="6">
        <v>2022</v>
      </c>
      <c r="V556" s="5">
        <v>130101225</v>
      </c>
      <c r="W556" s="5">
        <v>38053352</v>
      </c>
      <c r="X556" s="5">
        <v>200000</v>
      </c>
      <c r="Y556" s="1"/>
      <c r="Z556" s="1"/>
    </row>
    <row r="557" spans="1:26" ht="16.5" customHeight="1">
      <c r="A557" s="2">
        <v>22461</v>
      </c>
      <c r="B557" s="2">
        <v>2463593</v>
      </c>
      <c r="C557" s="2">
        <v>6168153280</v>
      </c>
      <c r="D557" s="3">
        <v>2201110052886</v>
      </c>
      <c r="E557" s="4" t="s">
        <v>32893</v>
      </c>
      <c r="F557" s="4" t="s">
        <v>104</v>
      </c>
      <c r="G557" s="4" t="s">
        <v>62</v>
      </c>
      <c r="H557" s="4" t="s">
        <v>65</v>
      </c>
      <c r="I557" s="4" t="s">
        <v>41451</v>
      </c>
      <c r="J557" s="4" t="s">
        <v>171</v>
      </c>
      <c r="K557" s="2">
        <v>48</v>
      </c>
      <c r="L557" s="2" t="s">
        <v>41452</v>
      </c>
      <c r="M557" s="2" t="s">
        <v>41453</v>
      </c>
      <c r="N557" s="4" t="s">
        <v>41454</v>
      </c>
      <c r="O557" s="4" t="s">
        <v>41455</v>
      </c>
      <c r="P557" s="5" t="s">
        <v>60</v>
      </c>
      <c r="Q557" s="5">
        <v>10</v>
      </c>
      <c r="R557" s="5">
        <v>20051001</v>
      </c>
      <c r="S557" s="6">
        <v>47</v>
      </c>
      <c r="T557" s="6">
        <v>202212</v>
      </c>
      <c r="U557" s="6">
        <v>2022</v>
      </c>
      <c r="V557" s="5">
        <v>49850090</v>
      </c>
      <c r="W557" s="5">
        <v>24545169</v>
      </c>
      <c r="X557" s="5">
        <v>300000</v>
      </c>
      <c r="Y557" s="1"/>
      <c r="Z557" s="1"/>
    </row>
    <row r="558" spans="1:26" ht="16.5" customHeight="1">
      <c r="A558" s="2">
        <v>22471</v>
      </c>
      <c r="B558" s="2">
        <v>4046644</v>
      </c>
      <c r="C558" s="2">
        <v>5038196469</v>
      </c>
      <c r="D558" s="3">
        <v>1750110014173</v>
      </c>
      <c r="E558" s="4" t="s">
        <v>3031</v>
      </c>
      <c r="F558" s="4" t="s">
        <v>104</v>
      </c>
      <c r="G558" s="4" t="s">
        <v>62</v>
      </c>
      <c r="H558" s="4" t="s">
        <v>65</v>
      </c>
      <c r="I558" s="4" t="s">
        <v>39718</v>
      </c>
      <c r="J558" s="4" t="s">
        <v>171</v>
      </c>
      <c r="K558" s="2">
        <v>48</v>
      </c>
      <c r="L558" s="2" t="s">
        <v>2892</v>
      </c>
      <c r="M558" s="2" t="s">
        <v>1712</v>
      </c>
      <c r="N558" s="4" t="s">
        <v>41456</v>
      </c>
      <c r="O558" s="4" t="s">
        <v>41457</v>
      </c>
      <c r="P558" s="5" t="s">
        <v>60</v>
      </c>
      <c r="Q558" s="5">
        <v>10</v>
      </c>
      <c r="R558" s="5">
        <v>20111001</v>
      </c>
      <c r="S558" s="6">
        <v>47</v>
      </c>
      <c r="T558" s="6">
        <v>202305</v>
      </c>
      <c r="U558" s="6">
        <v>2022</v>
      </c>
      <c r="V558" s="5">
        <v>62364820</v>
      </c>
      <c r="W558" s="5">
        <v>34154754</v>
      </c>
      <c r="X558" s="5">
        <v>300000</v>
      </c>
      <c r="Y558" s="1"/>
      <c r="Z558" s="1"/>
    </row>
    <row r="559" spans="1:26" ht="16.5" customHeight="1">
      <c r="A559" s="2">
        <v>22135</v>
      </c>
      <c r="B559" s="2">
        <v>1124799</v>
      </c>
      <c r="C559" s="2">
        <v>1308176310</v>
      </c>
      <c r="D559" s="3">
        <v>1341110005244</v>
      </c>
      <c r="E559" s="4" t="s">
        <v>41458</v>
      </c>
      <c r="F559" s="4" t="s">
        <v>104</v>
      </c>
      <c r="G559" s="4" t="s">
        <v>62</v>
      </c>
      <c r="H559" s="4" t="s">
        <v>65</v>
      </c>
      <c r="I559" s="4" t="s">
        <v>41459</v>
      </c>
      <c r="J559" s="4" t="s">
        <v>313</v>
      </c>
      <c r="K559" s="2">
        <v>46</v>
      </c>
      <c r="L559" s="2" t="s">
        <v>41460</v>
      </c>
      <c r="M559" s="2" t="s">
        <v>8372</v>
      </c>
      <c r="N559" s="4" t="s">
        <v>41461</v>
      </c>
      <c r="O559" s="4" t="s">
        <v>41462</v>
      </c>
      <c r="P559" s="5" t="s">
        <v>60</v>
      </c>
      <c r="Q559" s="5">
        <v>10</v>
      </c>
      <c r="R559" s="5">
        <v>20010129</v>
      </c>
      <c r="S559" s="6">
        <v>47</v>
      </c>
      <c r="T559" s="6">
        <v>202305</v>
      </c>
      <c r="U559" s="6">
        <v>2022</v>
      </c>
      <c r="V559" s="5">
        <v>56736946</v>
      </c>
      <c r="W559" s="5">
        <v>26773636</v>
      </c>
      <c r="X559" s="5">
        <v>2100000</v>
      </c>
      <c r="Y559" s="1"/>
      <c r="Z559" s="1"/>
    </row>
    <row r="560" spans="1:26" ht="16.5" customHeight="1">
      <c r="A560" s="2">
        <v>22190</v>
      </c>
      <c r="B560" s="2">
        <v>1997913</v>
      </c>
      <c r="C560" s="2">
        <v>6128100160</v>
      </c>
      <c r="D560" s="3">
        <v>1950110000079</v>
      </c>
      <c r="E560" s="4" t="s">
        <v>41463</v>
      </c>
      <c r="F560" s="4" t="s">
        <v>104</v>
      </c>
      <c r="G560" s="4" t="s">
        <v>62</v>
      </c>
      <c r="H560" s="4" t="s">
        <v>65</v>
      </c>
      <c r="I560" s="4" t="s">
        <v>39722</v>
      </c>
      <c r="J560" s="4" t="s">
        <v>313</v>
      </c>
      <c r="K560" s="2">
        <v>46</v>
      </c>
      <c r="L560" s="2" t="s">
        <v>41464</v>
      </c>
      <c r="M560" s="2" t="s">
        <v>41465</v>
      </c>
      <c r="N560" s="4" t="s">
        <v>41466</v>
      </c>
      <c r="O560" s="4" t="s">
        <v>41467</v>
      </c>
      <c r="P560" s="5" t="s">
        <v>60</v>
      </c>
      <c r="Q560" s="5">
        <v>10</v>
      </c>
      <c r="R560" s="5">
        <v>19780120</v>
      </c>
      <c r="S560" s="6">
        <v>47</v>
      </c>
      <c r="T560" s="6">
        <v>202304</v>
      </c>
      <c r="U560" s="6">
        <v>2022</v>
      </c>
      <c r="V560" s="5">
        <v>22204635</v>
      </c>
      <c r="W560" s="5">
        <v>19444553</v>
      </c>
      <c r="X560" s="5">
        <v>3550000</v>
      </c>
      <c r="Y560" s="1"/>
      <c r="Z560" s="1"/>
    </row>
    <row r="561" spans="1:26" ht="16.5" customHeight="1">
      <c r="A561" s="2">
        <v>22244</v>
      </c>
      <c r="B561" s="2">
        <v>1789593</v>
      </c>
      <c r="C561" s="2">
        <v>1248176329</v>
      </c>
      <c r="D561" s="3">
        <v>1348110052423</v>
      </c>
      <c r="E561" s="4" t="s">
        <v>41468</v>
      </c>
      <c r="F561" s="4" t="s">
        <v>104</v>
      </c>
      <c r="G561" s="4" t="s">
        <v>62</v>
      </c>
      <c r="H561" s="4" t="s">
        <v>65</v>
      </c>
      <c r="I561" s="4" t="s">
        <v>39598</v>
      </c>
      <c r="J561" s="15" t="s">
        <v>313</v>
      </c>
      <c r="K561" s="2">
        <v>46</v>
      </c>
      <c r="L561" s="2" t="s">
        <v>41469</v>
      </c>
      <c r="M561" s="2" t="s">
        <v>41470</v>
      </c>
      <c r="N561" s="4" t="s">
        <v>8446</v>
      </c>
      <c r="O561" s="4" t="s">
        <v>41471</v>
      </c>
      <c r="P561" s="5" t="s">
        <v>60</v>
      </c>
      <c r="Q561" s="5">
        <v>10</v>
      </c>
      <c r="R561" s="5">
        <v>20000801</v>
      </c>
      <c r="S561" s="6">
        <v>47</v>
      </c>
      <c r="T561" s="6">
        <v>202212</v>
      </c>
      <c r="U561" s="6">
        <v>2022</v>
      </c>
      <c r="V561" s="5">
        <v>56343595</v>
      </c>
      <c r="W561" s="5">
        <v>19026652</v>
      </c>
      <c r="X561" s="5">
        <v>2110000</v>
      </c>
      <c r="Y561" s="1"/>
      <c r="Z561" s="1"/>
    </row>
    <row r="562" spans="1:26" ht="16.5" customHeight="1">
      <c r="A562" s="2">
        <v>22193</v>
      </c>
      <c r="B562" s="2">
        <v>2833060</v>
      </c>
      <c r="C562" s="2">
        <v>3148191807</v>
      </c>
      <c r="D562" s="3">
        <v>1601110228539</v>
      </c>
      <c r="E562" s="4" t="s">
        <v>41472</v>
      </c>
      <c r="F562" s="4" t="s">
        <v>104</v>
      </c>
      <c r="G562" s="4" t="s">
        <v>62</v>
      </c>
      <c r="H562" s="4" t="s">
        <v>65</v>
      </c>
      <c r="I562" s="4" t="s">
        <v>39020</v>
      </c>
      <c r="J562" s="15" t="s">
        <v>313</v>
      </c>
      <c r="K562" s="2">
        <v>46</v>
      </c>
      <c r="L562" s="2" t="s">
        <v>41473</v>
      </c>
      <c r="M562" s="2" t="s">
        <v>8772</v>
      </c>
      <c r="N562" s="4" t="s">
        <v>41474</v>
      </c>
      <c r="O562" s="4" t="s">
        <v>41475</v>
      </c>
      <c r="P562" s="5" t="s">
        <v>60</v>
      </c>
      <c r="Q562" s="5">
        <v>10</v>
      </c>
      <c r="R562" s="5">
        <v>20070727</v>
      </c>
      <c r="S562" s="6">
        <v>47</v>
      </c>
      <c r="T562" s="6">
        <v>202303</v>
      </c>
      <c r="U562" s="6">
        <v>2022</v>
      </c>
      <c r="V562" s="5">
        <v>46727904</v>
      </c>
      <c r="W562" s="5">
        <v>31929410</v>
      </c>
      <c r="X562" s="5">
        <v>300000</v>
      </c>
      <c r="Y562" s="1"/>
      <c r="Z562" s="1"/>
    </row>
    <row r="563" spans="1:26" ht="16.5" customHeight="1">
      <c r="A563" s="2">
        <v>21970</v>
      </c>
      <c r="B563" s="2">
        <v>1946900</v>
      </c>
      <c r="C563" s="2">
        <v>6098146573</v>
      </c>
      <c r="D563" s="3">
        <v>1942110046476</v>
      </c>
      <c r="E563" s="4" t="s">
        <v>41476</v>
      </c>
      <c r="F563" s="4" t="s">
        <v>104</v>
      </c>
      <c r="G563" s="4" t="s">
        <v>62</v>
      </c>
      <c r="H563" s="4" t="s">
        <v>63</v>
      </c>
      <c r="I563" s="4" t="s">
        <v>41477</v>
      </c>
      <c r="J563" s="15" t="s">
        <v>457</v>
      </c>
      <c r="K563" s="2">
        <v>45</v>
      </c>
      <c r="L563" s="2" t="s">
        <v>41478</v>
      </c>
      <c r="M563" s="2" t="s">
        <v>41479</v>
      </c>
      <c r="N563" s="4" t="s">
        <v>41480</v>
      </c>
      <c r="O563" s="4" t="s">
        <v>41481</v>
      </c>
      <c r="P563" s="5" t="s">
        <v>60</v>
      </c>
      <c r="Q563" s="5">
        <v>10</v>
      </c>
      <c r="R563" s="5">
        <v>20010308</v>
      </c>
      <c r="S563" s="6">
        <v>47</v>
      </c>
      <c r="T563" s="6">
        <v>202305</v>
      </c>
      <c r="U563" s="6">
        <v>2022</v>
      </c>
      <c r="V563" s="5">
        <v>98095469</v>
      </c>
      <c r="W563" s="5">
        <v>120440715</v>
      </c>
      <c r="X563" s="5">
        <v>4518475</v>
      </c>
      <c r="Y563" s="1"/>
      <c r="Z563" s="1"/>
    </row>
    <row r="564" spans="1:26" ht="16.5" customHeight="1">
      <c r="A564" s="2">
        <v>21967</v>
      </c>
      <c r="B564" s="2">
        <v>1177432</v>
      </c>
      <c r="C564" s="2">
        <v>1328112869</v>
      </c>
      <c r="D564" s="3">
        <v>1152110017365</v>
      </c>
      <c r="E564" s="4" t="s">
        <v>5330</v>
      </c>
      <c r="F564" s="4" t="s">
        <v>104</v>
      </c>
      <c r="G564" s="4" t="s">
        <v>62</v>
      </c>
      <c r="H564" s="4" t="s">
        <v>65</v>
      </c>
      <c r="I564" s="4" t="s">
        <v>40505</v>
      </c>
      <c r="J564" s="15" t="s">
        <v>457</v>
      </c>
      <c r="K564" s="2">
        <v>45</v>
      </c>
      <c r="L564" s="2" t="s">
        <v>6557</v>
      </c>
      <c r="M564" s="2" t="s">
        <v>41482</v>
      </c>
      <c r="N564" s="4" t="s">
        <v>33025</v>
      </c>
      <c r="O564" s="4" t="s">
        <v>41483</v>
      </c>
      <c r="P564" s="5" t="s">
        <v>60</v>
      </c>
      <c r="Q564" s="5">
        <v>10</v>
      </c>
      <c r="R564" s="5">
        <v>19960215</v>
      </c>
      <c r="S564" s="6">
        <v>47</v>
      </c>
      <c r="T564" s="6">
        <v>202212</v>
      </c>
      <c r="U564" s="6">
        <v>2022</v>
      </c>
      <c r="V564" s="5">
        <v>20793272</v>
      </c>
      <c r="W564" s="5">
        <v>19801620</v>
      </c>
      <c r="X564" s="5">
        <v>2000000</v>
      </c>
      <c r="Y564" s="1"/>
      <c r="Z564" s="1"/>
    </row>
    <row r="565" spans="1:26" ht="16.5" customHeight="1">
      <c r="A565" s="2">
        <v>21869</v>
      </c>
      <c r="B565" s="2">
        <v>6560577</v>
      </c>
      <c r="C565" s="2">
        <v>6328600174</v>
      </c>
      <c r="D565" s="3">
        <v>1244110171322</v>
      </c>
      <c r="E565" s="4" t="s">
        <v>41484</v>
      </c>
      <c r="F565" s="4" t="s">
        <v>104</v>
      </c>
      <c r="G565" s="4" t="s">
        <v>62</v>
      </c>
      <c r="H565" s="4" t="s">
        <v>65</v>
      </c>
      <c r="I565" s="4" t="s">
        <v>41485</v>
      </c>
      <c r="J565" s="15" t="s">
        <v>1293</v>
      </c>
      <c r="K565" s="2">
        <v>42</v>
      </c>
      <c r="L565" s="2" t="s">
        <v>41486</v>
      </c>
      <c r="M565" s="2" t="s">
        <v>41487</v>
      </c>
      <c r="N565" s="4" t="s">
        <v>41488</v>
      </c>
      <c r="O565" s="4" t="s">
        <v>41489</v>
      </c>
      <c r="P565" s="5" t="s">
        <v>60</v>
      </c>
      <c r="Q565" s="5">
        <v>10</v>
      </c>
      <c r="R565" s="5">
        <v>20151222</v>
      </c>
      <c r="S565" s="6">
        <v>47</v>
      </c>
      <c r="T565" s="6">
        <v>202212</v>
      </c>
      <c r="U565" s="6">
        <v>2022</v>
      </c>
      <c r="V565" s="5">
        <v>9931925</v>
      </c>
      <c r="W565" s="5">
        <v>14348263</v>
      </c>
      <c r="X565" s="5">
        <v>1215000</v>
      </c>
      <c r="Y565" s="1"/>
      <c r="Z565" s="1"/>
    </row>
    <row r="566" spans="1:26" ht="16.5" customHeight="1">
      <c r="A566" s="2">
        <v>21821</v>
      </c>
      <c r="B566" s="2">
        <v>1999059</v>
      </c>
      <c r="C566" s="2">
        <v>1398137236</v>
      </c>
      <c r="D566" s="3">
        <v>1201110174293</v>
      </c>
      <c r="E566" s="4" t="s">
        <v>41490</v>
      </c>
      <c r="F566" s="4" t="s">
        <v>104</v>
      </c>
      <c r="G566" s="4" t="s">
        <v>62</v>
      </c>
      <c r="H566" s="4" t="s">
        <v>65</v>
      </c>
      <c r="I566" s="4" t="s">
        <v>41491</v>
      </c>
      <c r="J566" s="15" t="s">
        <v>2919</v>
      </c>
      <c r="K566" s="2">
        <v>41</v>
      </c>
      <c r="L566" s="2" t="s">
        <v>1604</v>
      </c>
      <c r="M566" s="2" t="s">
        <v>41492</v>
      </c>
      <c r="N566" s="4" t="s">
        <v>41493</v>
      </c>
      <c r="O566" s="4" t="s">
        <v>41494</v>
      </c>
      <c r="P566" s="5" t="s">
        <v>60</v>
      </c>
      <c r="Q566" s="5">
        <v>10</v>
      </c>
      <c r="R566" s="5">
        <v>19980731</v>
      </c>
      <c r="S566" s="6">
        <v>47</v>
      </c>
      <c r="T566" s="6">
        <v>202212</v>
      </c>
      <c r="U566" s="6">
        <v>2022</v>
      </c>
      <c r="V566" s="5">
        <v>13924081</v>
      </c>
      <c r="W566" s="5">
        <v>21951862</v>
      </c>
      <c r="X566" s="5">
        <v>550000</v>
      </c>
      <c r="Y566" s="1"/>
      <c r="Z566" s="1"/>
    </row>
    <row r="567" spans="1:26" ht="16.5" customHeight="1">
      <c r="A567" s="2">
        <v>21795</v>
      </c>
      <c r="B567" s="2">
        <v>1538715</v>
      </c>
      <c r="C567" s="2">
        <v>6018127325</v>
      </c>
      <c r="D567" s="3">
        <v>1801110188953</v>
      </c>
      <c r="E567" s="4" t="s">
        <v>41495</v>
      </c>
      <c r="F567" s="4" t="s">
        <v>104</v>
      </c>
      <c r="G567" s="4" t="s">
        <v>62</v>
      </c>
      <c r="H567" s="4" t="s">
        <v>65</v>
      </c>
      <c r="I567" s="4" t="s">
        <v>41496</v>
      </c>
      <c r="J567" s="15" t="s">
        <v>2407</v>
      </c>
      <c r="K567" s="2">
        <v>39</v>
      </c>
      <c r="L567" s="2" t="s">
        <v>1412</v>
      </c>
      <c r="M567" s="2" t="s">
        <v>7646</v>
      </c>
      <c r="N567" s="4" t="s">
        <v>41497</v>
      </c>
      <c r="O567" s="4" t="s">
        <v>41498</v>
      </c>
      <c r="P567" s="5" t="s">
        <v>60</v>
      </c>
      <c r="Q567" s="5">
        <v>10</v>
      </c>
      <c r="R567" s="5">
        <v>19950824</v>
      </c>
      <c r="S567" s="6">
        <v>47</v>
      </c>
      <c r="T567" s="6">
        <v>202212</v>
      </c>
      <c r="U567" s="6">
        <v>2022</v>
      </c>
      <c r="V567" s="5">
        <v>37220881</v>
      </c>
      <c r="W567" s="5">
        <v>74401411</v>
      </c>
      <c r="X567" s="5">
        <v>45400000</v>
      </c>
      <c r="Y567" s="1"/>
      <c r="Z567" s="1"/>
    </row>
    <row r="568" spans="1:26" ht="16.5" customHeight="1">
      <c r="A568" s="2">
        <v>21438</v>
      </c>
      <c r="B568" s="2">
        <v>1500491</v>
      </c>
      <c r="C568" s="2">
        <v>1398130650</v>
      </c>
      <c r="D568" s="3">
        <v>1201110148595</v>
      </c>
      <c r="E568" s="4" t="s">
        <v>41499</v>
      </c>
      <c r="F568" s="4" t="s">
        <v>104</v>
      </c>
      <c r="G568" s="4" t="s">
        <v>62</v>
      </c>
      <c r="H568" s="4" t="s">
        <v>65</v>
      </c>
      <c r="I568" s="4" t="s">
        <v>38905</v>
      </c>
      <c r="J568" s="15" t="s">
        <v>1033</v>
      </c>
      <c r="K568" s="2">
        <v>38</v>
      </c>
      <c r="L568" s="2" t="s">
        <v>41500</v>
      </c>
      <c r="M568" s="2" t="s">
        <v>32685</v>
      </c>
      <c r="N568" s="4" t="s">
        <v>41501</v>
      </c>
      <c r="O568" s="4" t="s">
        <v>41502</v>
      </c>
      <c r="P568" s="5" t="s">
        <v>60</v>
      </c>
      <c r="Q568" s="5">
        <v>10</v>
      </c>
      <c r="R568" s="5">
        <v>19970604</v>
      </c>
      <c r="S568" s="6">
        <v>47</v>
      </c>
      <c r="T568" s="6">
        <v>202304</v>
      </c>
      <c r="U568" s="6">
        <v>2022</v>
      </c>
      <c r="V568" s="5">
        <v>15232879</v>
      </c>
      <c r="W568" s="5">
        <v>13101678</v>
      </c>
      <c r="X568" s="5">
        <v>924730</v>
      </c>
      <c r="Y568" s="1"/>
      <c r="Z568" s="1"/>
    </row>
    <row r="569" spans="1:26" ht="16.5" customHeight="1">
      <c r="A569" s="2">
        <v>21302</v>
      </c>
      <c r="B569" s="2">
        <v>1929791</v>
      </c>
      <c r="C569" s="2">
        <v>1308160104</v>
      </c>
      <c r="D569" s="3">
        <v>1211110066986</v>
      </c>
      <c r="E569" s="4" t="s">
        <v>41503</v>
      </c>
      <c r="F569" s="4" t="s">
        <v>104</v>
      </c>
      <c r="G569" s="4" t="s">
        <v>62</v>
      </c>
      <c r="H569" s="4" t="s">
        <v>65</v>
      </c>
      <c r="I569" s="4" t="s">
        <v>39468</v>
      </c>
      <c r="J569" s="15" t="s">
        <v>1042</v>
      </c>
      <c r="K569" s="2">
        <v>36</v>
      </c>
      <c r="L569" s="2" t="s">
        <v>41504</v>
      </c>
      <c r="M569" s="2" t="s">
        <v>41505</v>
      </c>
      <c r="N569" s="4" t="s">
        <v>41506</v>
      </c>
      <c r="O569" s="4" t="s">
        <v>41507</v>
      </c>
      <c r="P569" s="5" t="s">
        <v>60</v>
      </c>
      <c r="Q569" s="5">
        <v>10</v>
      </c>
      <c r="R569" s="5">
        <v>19990427</v>
      </c>
      <c r="S569" s="6">
        <v>47</v>
      </c>
      <c r="T569" s="6">
        <v>202212</v>
      </c>
      <c r="U569" s="6">
        <v>2022</v>
      </c>
      <c r="V569" s="5">
        <v>7013916</v>
      </c>
      <c r="W569" s="5">
        <v>14770615</v>
      </c>
      <c r="X569" s="5">
        <v>300000</v>
      </c>
      <c r="Y569" s="1"/>
      <c r="Z569" s="1"/>
    </row>
    <row r="570" spans="1:26" ht="16.5" customHeight="1">
      <c r="A570" s="2">
        <v>21238</v>
      </c>
      <c r="B570" s="2">
        <v>3196046</v>
      </c>
      <c r="C570" s="2">
        <v>6038170100</v>
      </c>
      <c r="D570" s="3">
        <v>1801110651009</v>
      </c>
      <c r="E570" s="4" t="s">
        <v>41508</v>
      </c>
      <c r="F570" s="4" t="s">
        <v>104</v>
      </c>
      <c r="G570" s="4" t="s">
        <v>62</v>
      </c>
      <c r="H570" s="4" t="s">
        <v>65</v>
      </c>
      <c r="I570" s="4" t="s">
        <v>40418</v>
      </c>
      <c r="J570" s="15" t="s">
        <v>1011</v>
      </c>
      <c r="K570" s="2">
        <v>35</v>
      </c>
      <c r="L570" s="2" t="s">
        <v>41509</v>
      </c>
      <c r="M570" s="2" t="s">
        <v>41510</v>
      </c>
      <c r="N570" s="4" t="s">
        <v>41511</v>
      </c>
      <c r="O570" s="4" t="s">
        <v>41512</v>
      </c>
      <c r="P570" s="5" t="s">
        <v>60</v>
      </c>
      <c r="Q570" s="5">
        <v>10</v>
      </c>
      <c r="R570" s="5">
        <v>20081031</v>
      </c>
      <c r="S570" s="6">
        <v>47</v>
      </c>
      <c r="T570" s="6">
        <v>202212</v>
      </c>
      <c r="U570" s="6">
        <v>2022</v>
      </c>
      <c r="V570" s="5">
        <v>41239508</v>
      </c>
      <c r="W570" s="5">
        <v>55885928</v>
      </c>
      <c r="X570" s="5">
        <v>800000</v>
      </c>
      <c r="Y570" s="1"/>
      <c r="Z570" s="1"/>
    </row>
    <row r="571" spans="1:26" ht="16.5" customHeight="1">
      <c r="A571" s="2">
        <v>21222</v>
      </c>
      <c r="B571" s="2">
        <v>1880186</v>
      </c>
      <c r="C571" s="2">
        <v>6158136065</v>
      </c>
      <c r="D571" s="3">
        <v>1955110069447</v>
      </c>
      <c r="E571" s="4" t="s">
        <v>41513</v>
      </c>
      <c r="F571" s="4" t="s">
        <v>104</v>
      </c>
      <c r="G571" s="4" t="s">
        <v>62</v>
      </c>
      <c r="H571" s="4" t="s">
        <v>65</v>
      </c>
      <c r="I571" s="4" t="s">
        <v>41157</v>
      </c>
      <c r="J571" s="15" t="s">
        <v>1011</v>
      </c>
      <c r="K571" s="2">
        <v>35</v>
      </c>
      <c r="L571" s="2" t="s">
        <v>2402</v>
      </c>
      <c r="M571" s="2" t="s">
        <v>41514</v>
      </c>
      <c r="N571" s="4" t="s">
        <v>41515</v>
      </c>
      <c r="O571" s="4" t="s">
        <v>41516</v>
      </c>
      <c r="P571" s="5" t="s">
        <v>60</v>
      </c>
      <c r="Q571" s="5">
        <v>10</v>
      </c>
      <c r="R571" s="5">
        <v>20040102</v>
      </c>
      <c r="S571" s="6">
        <v>47</v>
      </c>
      <c r="T571" s="6">
        <v>202212</v>
      </c>
      <c r="U571" s="6">
        <v>2022</v>
      </c>
      <c r="V571" s="5">
        <v>21086052</v>
      </c>
      <c r="W571" s="5">
        <v>14369223</v>
      </c>
      <c r="X571" s="5">
        <v>200000</v>
      </c>
      <c r="Y571" s="1"/>
      <c r="Z571" s="1"/>
    </row>
    <row r="572" spans="1:26" ht="16.5" customHeight="1">
      <c r="A572" s="2">
        <v>21244</v>
      </c>
      <c r="B572" s="2">
        <v>1605641</v>
      </c>
      <c r="C572" s="2">
        <v>1398116774</v>
      </c>
      <c r="D572" s="3">
        <v>1201110097552</v>
      </c>
      <c r="E572" s="4" t="s">
        <v>41517</v>
      </c>
      <c r="F572" s="4" t="s">
        <v>104</v>
      </c>
      <c r="G572" s="4" t="s">
        <v>62</v>
      </c>
      <c r="H572" s="4" t="s">
        <v>65</v>
      </c>
      <c r="I572" s="4" t="s">
        <v>41518</v>
      </c>
      <c r="J572" s="4" t="s">
        <v>1011</v>
      </c>
      <c r="K572" s="2">
        <v>35</v>
      </c>
      <c r="L572" s="2" t="s">
        <v>32810</v>
      </c>
      <c r="M572" s="2" t="s">
        <v>41519</v>
      </c>
      <c r="N572" s="4" t="s">
        <v>41520</v>
      </c>
      <c r="O572" s="4" t="s">
        <v>41521</v>
      </c>
      <c r="P572" s="5" t="s">
        <v>60</v>
      </c>
      <c r="Q572" s="5">
        <v>10</v>
      </c>
      <c r="R572" s="5">
        <v>19960618</v>
      </c>
      <c r="S572" s="6">
        <v>47</v>
      </c>
      <c r="T572" s="6">
        <v>202212</v>
      </c>
      <c r="U572" s="6">
        <v>2022</v>
      </c>
      <c r="V572" s="5">
        <v>8154328</v>
      </c>
      <c r="W572" s="5">
        <v>14104266</v>
      </c>
      <c r="X572" s="5">
        <v>350000</v>
      </c>
      <c r="Y572" s="1"/>
      <c r="Z572" s="1"/>
    </row>
    <row r="573" spans="1:26" ht="16.5" customHeight="1">
      <c r="A573" s="2">
        <v>21151</v>
      </c>
      <c r="B573" s="2">
        <v>5871295</v>
      </c>
      <c r="C573" s="2">
        <v>1318657397</v>
      </c>
      <c r="D573" s="3">
        <v>1201110694639</v>
      </c>
      <c r="E573" s="4" t="s">
        <v>41522</v>
      </c>
      <c r="F573" s="4" t="s">
        <v>104</v>
      </c>
      <c r="G573" s="4" t="s">
        <v>62</v>
      </c>
      <c r="H573" s="4" t="s">
        <v>65</v>
      </c>
      <c r="I573" s="4" t="s">
        <v>39446</v>
      </c>
      <c r="J573" s="4" t="s">
        <v>2830</v>
      </c>
      <c r="K573" s="2">
        <v>34</v>
      </c>
      <c r="L573" s="2" t="s">
        <v>41523</v>
      </c>
      <c r="M573" s="2" t="s">
        <v>41524</v>
      </c>
      <c r="N573" s="4" t="s">
        <v>41525</v>
      </c>
      <c r="O573" s="4" t="s">
        <v>41526</v>
      </c>
      <c r="P573" s="5" t="s">
        <v>60</v>
      </c>
      <c r="Q573" s="5">
        <v>10</v>
      </c>
      <c r="R573" s="5">
        <v>20140207</v>
      </c>
      <c r="S573" s="6">
        <v>47</v>
      </c>
      <c r="T573" s="6">
        <v>202306</v>
      </c>
      <c r="U573" s="6">
        <v>2022</v>
      </c>
      <c r="V573" s="5">
        <v>19816020</v>
      </c>
      <c r="W573" s="5">
        <v>29789105</v>
      </c>
      <c r="X573" s="5">
        <v>2404563</v>
      </c>
      <c r="Y573" s="1"/>
      <c r="Z573" s="1"/>
    </row>
    <row r="574" spans="1:26" ht="16.5" customHeight="1">
      <c r="A574" s="2">
        <v>21044</v>
      </c>
      <c r="B574" s="2">
        <v>4225444</v>
      </c>
      <c r="C574" s="2">
        <v>1258612492</v>
      </c>
      <c r="D574" s="3">
        <v>1346110061254</v>
      </c>
      <c r="E574" s="4" t="s">
        <v>41527</v>
      </c>
      <c r="F574" s="4" t="s">
        <v>104</v>
      </c>
      <c r="G574" s="4" t="s">
        <v>62</v>
      </c>
      <c r="H574" s="4" t="s">
        <v>65</v>
      </c>
      <c r="I574" s="4" t="s">
        <v>39103</v>
      </c>
      <c r="J574" s="4" t="s">
        <v>1010</v>
      </c>
      <c r="K574" s="2">
        <v>30</v>
      </c>
      <c r="L574" s="2" t="s">
        <v>41528</v>
      </c>
      <c r="M574" s="2" t="s">
        <v>41529</v>
      </c>
      <c r="N574" s="4" t="s">
        <v>41530</v>
      </c>
      <c r="O574" s="4" t="s">
        <v>41531</v>
      </c>
      <c r="P574" s="5" t="s">
        <v>60</v>
      </c>
      <c r="Q574" s="5">
        <v>10</v>
      </c>
      <c r="R574" s="5">
        <v>20130508</v>
      </c>
      <c r="S574" s="6">
        <v>47</v>
      </c>
      <c r="T574" s="6">
        <v>202212</v>
      </c>
      <c r="U574" s="6">
        <v>2022</v>
      </c>
      <c r="V574" s="5">
        <v>9913317</v>
      </c>
      <c r="W574" s="5">
        <v>14468462</v>
      </c>
      <c r="X574" s="5">
        <v>4000000</v>
      </c>
      <c r="Y574" s="1"/>
      <c r="Z574" s="1"/>
    </row>
    <row r="575" spans="1:26" ht="16.5" customHeight="1">
      <c r="A575" s="2">
        <v>20991</v>
      </c>
      <c r="B575" s="2">
        <v>1409641</v>
      </c>
      <c r="C575" s="2">
        <v>1308180605</v>
      </c>
      <c r="D575" s="3">
        <v>1349110020006</v>
      </c>
      <c r="E575" s="4" t="s">
        <v>41532</v>
      </c>
      <c r="F575" s="4" t="s">
        <v>104</v>
      </c>
      <c r="G575" s="4" t="s">
        <v>62</v>
      </c>
      <c r="H575" s="4" t="s">
        <v>65</v>
      </c>
      <c r="I575" s="4" t="s">
        <v>39314</v>
      </c>
      <c r="J575" s="4" t="s">
        <v>1921</v>
      </c>
      <c r="K575" s="2">
        <v>28</v>
      </c>
      <c r="L575" s="2" t="s">
        <v>41533</v>
      </c>
      <c r="M575" s="2" t="s">
        <v>41534</v>
      </c>
      <c r="N575" s="4" t="s">
        <v>41535</v>
      </c>
      <c r="O575" s="4" t="s">
        <v>41536</v>
      </c>
      <c r="P575" s="5" t="s">
        <v>60</v>
      </c>
      <c r="Q575" s="5">
        <v>10</v>
      </c>
      <c r="R575" s="5">
        <v>20010726</v>
      </c>
      <c r="S575" s="6">
        <v>47</v>
      </c>
      <c r="T575" s="6">
        <v>202212</v>
      </c>
      <c r="U575" s="6">
        <v>2022</v>
      </c>
      <c r="V575" s="5">
        <v>52983379</v>
      </c>
      <c r="W575" s="5">
        <v>37893220</v>
      </c>
      <c r="X575" s="5">
        <v>50000</v>
      </c>
      <c r="Y575" s="1"/>
      <c r="Z575" s="1"/>
    </row>
    <row r="576" spans="1:26" ht="16.5" customHeight="1">
      <c r="A576" s="2">
        <v>20887</v>
      </c>
      <c r="B576" s="2">
        <v>6522418</v>
      </c>
      <c r="C576" s="2">
        <v>2938700224</v>
      </c>
      <c r="D576" s="3">
        <v>1760110100939</v>
      </c>
      <c r="E576" s="4" t="s">
        <v>7140</v>
      </c>
      <c r="F576" s="4" t="s">
        <v>104</v>
      </c>
      <c r="G576" s="4" t="s">
        <v>62</v>
      </c>
      <c r="H576" s="4" t="s">
        <v>65</v>
      </c>
      <c r="I576" s="4" t="s">
        <v>41011</v>
      </c>
      <c r="J576" s="4" t="s">
        <v>1944</v>
      </c>
      <c r="K576" s="2">
        <v>26</v>
      </c>
      <c r="L576" s="2" t="s">
        <v>41537</v>
      </c>
      <c r="M576" s="2" t="s">
        <v>41538</v>
      </c>
      <c r="N576" s="4" t="s">
        <v>41539</v>
      </c>
      <c r="O576" s="4" t="s">
        <v>41540</v>
      </c>
      <c r="P576" s="5" t="s">
        <v>47</v>
      </c>
      <c r="Q576" s="5">
        <v>10</v>
      </c>
      <c r="R576" s="5">
        <v>20150903</v>
      </c>
      <c r="S576" s="6">
        <v>47</v>
      </c>
      <c r="T576" s="6">
        <v>202304</v>
      </c>
      <c r="U576" s="6">
        <v>2022</v>
      </c>
      <c r="V576" s="5">
        <v>23704717</v>
      </c>
      <c r="W576" s="5">
        <v>11593268</v>
      </c>
      <c r="X576" s="5">
        <v>400000</v>
      </c>
      <c r="Y576" s="1"/>
      <c r="Z576" s="1"/>
    </row>
    <row r="577" spans="1:26" ht="16.5" customHeight="1">
      <c r="A577" s="2">
        <v>20929</v>
      </c>
      <c r="B577" s="2">
        <v>1586239</v>
      </c>
      <c r="C577" s="2">
        <v>1358127662</v>
      </c>
      <c r="D577" s="3">
        <v>1345110028678</v>
      </c>
      <c r="E577" s="4" t="s">
        <v>32724</v>
      </c>
      <c r="F577" s="4" t="s">
        <v>104</v>
      </c>
      <c r="G577" s="4" t="s">
        <v>62</v>
      </c>
      <c r="H577" s="4" t="s">
        <v>65</v>
      </c>
      <c r="I577" s="4" t="s">
        <v>41541</v>
      </c>
      <c r="J577" s="4" t="s">
        <v>1944</v>
      </c>
      <c r="K577" s="2">
        <v>26</v>
      </c>
      <c r="L577" s="2" t="s">
        <v>8864</v>
      </c>
      <c r="M577" s="2" t="s">
        <v>41542</v>
      </c>
      <c r="N577" s="4" t="s">
        <v>41543</v>
      </c>
      <c r="O577" s="4" t="s">
        <v>41544</v>
      </c>
      <c r="P577" s="5" t="s">
        <v>60</v>
      </c>
      <c r="Q577" s="5">
        <v>10</v>
      </c>
      <c r="R577" s="5">
        <v>19980629</v>
      </c>
      <c r="S577" s="6">
        <v>47</v>
      </c>
      <c r="T577" s="6">
        <v>202307</v>
      </c>
      <c r="U577" s="6">
        <v>2022</v>
      </c>
      <c r="V577" s="5">
        <v>14743961</v>
      </c>
      <c r="W577" s="5">
        <v>83919773</v>
      </c>
      <c r="X577" s="5">
        <v>5792345</v>
      </c>
      <c r="Y577" s="1"/>
      <c r="Z577" s="1"/>
    </row>
    <row r="578" spans="1:26" ht="16.5" customHeight="1">
      <c r="A578" s="2">
        <v>20890</v>
      </c>
      <c r="B578" s="2">
        <v>1396117</v>
      </c>
      <c r="C578" s="2">
        <v>1238129124</v>
      </c>
      <c r="D578" s="3">
        <v>1341110037536</v>
      </c>
      <c r="E578" s="4" t="s">
        <v>41545</v>
      </c>
      <c r="F578" s="4" t="s">
        <v>104</v>
      </c>
      <c r="G578" s="4" t="s">
        <v>62</v>
      </c>
      <c r="H578" s="4" t="s">
        <v>65</v>
      </c>
      <c r="I578" s="4" t="s">
        <v>38941</v>
      </c>
      <c r="J578" s="15" t="s">
        <v>1944</v>
      </c>
      <c r="K578" s="2">
        <v>26</v>
      </c>
      <c r="L578" s="2" t="s">
        <v>7979</v>
      </c>
      <c r="M578" s="2" t="s">
        <v>41546</v>
      </c>
      <c r="N578" s="4" t="s">
        <v>41547</v>
      </c>
      <c r="O578" s="4" t="s">
        <v>41548</v>
      </c>
      <c r="P578" s="5" t="s">
        <v>47</v>
      </c>
      <c r="Q578" s="5">
        <v>10</v>
      </c>
      <c r="R578" s="5">
        <v>19920703</v>
      </c>
      <c r="S578" s="6">
        <v>47</v>
      </c>
      <c r="T578" s="6">
        <v>202302</v>
      </c>
      <c r="U578" s="6">
        <v>2022</v>
      </c>
      <c r="V578" s="5">
        <v>10884774</v>
      </c>
      <c r="W578" s="5">
        <v>11989268</v>
      </c>
      <c r="X578" s="5">
        <v>210000</v>
      </c>
      <c r="Y578" s="1"/>
      <c r="Z578" s="1"/>
    </row>
    <row r="579" spans="1:26" ht="16.5" customHeight="1">
      <c r="A579" s="2">
        <v>20905</v>
      </c>
      <c r="B579" s="2">
        <v>4017353</v>
      </c>
      <c r="C579" s="2">
        <v>1318628607</v>
      </c>
      <c r="D579" s="3">
        <v>1201110573982</v>
      </c>
      <c r="E579" s="4" t="s">
        <v>41549</v>
      </c>
      <c r="F579" s="4" t="s">
        <v>104</v>
      </c>
      <c r="G579" s="4" t="s">
        <v>62</v>
      </c>
      <c r="H579" s="4" t="s">
        <v>65</v>
      </c>
      <c r="I579" s="4" t="s">
        <v>38941</v>
      </c>
      <c r="J579" s="15" t="s">
        <v>1944</v>
      </c>
      <c r="K579" s="2">
        <v>26</v>
      </c>
      <c r="L579" s="2" t="s">
        <v>41550</v>
      </c>
      <c r="M579" s="2" t="s">
        <v>41551</v>
      </c>
      <c r="N579" s="4" t="s">
        <v>41552</v>
      </c>
      <c r="O579" s="4" t="s">
        <v>41553</v>
      </c>
      <c r="P579" s="5" t="s">
        <v>60</v>
      </c>
      <c r="Q579" s="5">
        <v>10</v>
      </c>
      <c r="R579" s="5">
        <v>20110601</v>
      </c>
      <c r="S579" s="6">
        <v>47</v>
      </c>
      <c r="T579" s="6">
        <v>202301</v>
      </c>
      <c r="U579" s="6">
        <v>2022</v>
      </c>
      <c r="V579" s="5">
        <v>20724142</v>
      </c>
      <c r="W579" s="5">
        <v>16359431</v>
      </c>
      <c r="X579" s="5">
        <v>3285750</v>
      </c>
      <c r="Y579" s="1"/>
      <c r="Z579" s="1"/>
    </row>
    <row r="580" spans="1:26" ht="16.5" customHeight="1">
      <c r="A580" s="2">
        <v>20920</v>
      </c>
      <c r="B580" s="2">
        <v>8994857</v>
      </c>
      <c r="C580" s="2">
        <v>6948801267</v>
      </c>
      <c r="D580" s="3">
        <v>1314110435977</v>
      </c>
      <c r="E580" s="4" t="s">
        <v>32937</v>
      </c>
      <c r="F580" s="4" t="s">
        <v>104</v>
      </c>
      <c r="G580" s="4" t="s">
        <v>62</v>
      </c>
      <c r="H580" s="4" t="s">
        <v>65</v>
      </c>
      <c r="I580" s="4" t="s">
        <v>38941</v>
      </c>
      <c r="J580" s="15" t="s">
        <v>1944</v>
      </c>
      <c r="K580" s="2">
        <v>26</v>
      </c>
      <c r="L580" s="2" t="s">
        <v>41554</v>
      </c>
      <c r="M580" s="2" t="s">
        <v>41555</v>
      </c>
      <c r="N580" s="4" t="s">
        <v>32809</v>
      </c>
      <c r="O580" s="4" t="s">
        <v>41556</v>
      </c>
      <c r="P580" s="5" t="s">
        <v>60</v>
      </c>
      <c r="Q580" s="5">
        <v>10</v>
      </c>
      <c r="R580" s="5">
        <v>20190614</v>
      </c>
      <c r="S580" s="6">
        <v>47</v>
      </c>
      <c r="T580" s="6">
        <v>202304</v>
      </c>
      <c r="U580" s="6">
        <v>2022</v>
      </c>
      <c r="V580" s="5">
        <v>17952583</v>
      </c>
      <c r="W580" s="5">
        <v>28160302</v>
      </c>
      <c r="X580" s="5">
        <v>6903360</v>
      </c>
      <c r="Y580" s="1"/>
      <c r="Z580" s="1"/>
    </row>
    <row r="581" spans="1:26" ht="16.5" customHeight="1">
      <c r="A581" s="2">
        <v>20805</v>
      </c>
      <c r="B581" s="2">
        <v>1773007</v>
      </c>
      <c r="C581" s="2">
        <v>3038107177</v>
      </c>
      <c r="D581" s="3">
        <v>1101110171168</v>
      </c>
      <c r="E581" s="4" t="s">
        <v>41557</v>
      </c>
      <c r="F581" s="4" t="s">
        <v>104</v>
      </c>
      <c r="G581" s="4" t="s">
        <v>62</v>
      </c>
      <c r="H581" s="4" t="s">
        <v>65</v>
      </c>
      <c r="I581" s="4" t="s">
        <v>41558</v>
      </c>
      <c r="J581" s="15" t="s">
        <v>2778</v>
      </c>
      <c r="K581" s="2">
        <v>25</v>
      </c>
      <c r="L581" s="2" t="s">
        <v>41559</v>
      </c>
      <c r="M581" s="2" t="s">
        <v>41560</v>
      </c>
      <c r="N581" s="4" t="s">
        <v>41561</v>
      </c>
      <c r="O581" s="4" t="s">
        <v>41562</v>
      </c>
      <c r="P581" s="5" t="s">
        <v>70</v>
      </c>
      <c r="Q581" s="5">
        <v>10</v>
      </c>
      <c r="R581" s="5">
        <v>19750211</v>
      </c>
      <c r="S581" s="6">
        <v>47</v>
      </c>
      <c r="T581" s="6">
        <v>202306</v>
      </c>
      <c r="U581" s="6">
        <v>2022</v>
      </c>
      <c r="V581" s="5">
        <v>20913549</v>
      </c>
      <c r="W581" s="5">
        <v>35707308</v>
      </c>
      <c r="X581" s="5">
        <v>17877822</v>
      </c>
      <c r="Y581" s="1"/>
      <c r="Z581" s="1"/>
    </row>
    <row r="582" spans="1:26" ht="16.5" customHeight="1">
      <c r="A582" s="2">
        <v>20782</v>
      </c>
      <c r="B582" s="2">
        <v>6530916</v>
      </c>
      <c r="C582" s="2">
        <v>6158612132</v>
      </c>
      <c r="D582" s="3">
        <v>1955110176094</v>
      </c>
      <c r="E582" s="4" t="s">
        <v>41563</v>
      </c>
      <c r="F582" s="4" t="s">
        <v>104</v>
      </c>
      <c r="G582" s="4" t="s">
        <v>62</v>
      </c>
      <c r="H582" s="4" t="s">
        <v>65</v>
      </c>
      <c r="I582" s="4" t="s">
        <v>41564</v>
      </c>
      <c r="J582" s="15" t="s">
        <v>1001</v>
      </c>
      <c r="K582" s="2">
        <v>24</v>
      </c>
      <c r="L582" s="2" t="s">
        <v>41565</v>
      </c>
      <c r="M582" s="2" t="s">
        <v>41566</v>
      </c>
      <c r="N582" s="4" t="s">
        <v>41567</v>
      </c>
      <c r="O582" s="4" t="s">
        <v>41568</v>
      </c>
      <c r="P582" s="5" t="s">
        <v>60</v>
      </c>
      <c r="Q582" s="5">
        <v>10</v>
      </c>
      <c r="R582" s="5">
        <v>20141013</v>
      </c>
      <c r="S582" s="6">
        <v>47</v>
      </c>
      <c r="T582" s="6">
        <v>202304</v>
      </c>
      <c r="U582" s="6">
        <v>2022</v>
      </c>
      <c r="V582" s="5">
        <v>23429017</v>
      </c>
      <c r="W582" s="5">
        <v>16330731</v>
      </c>
      <c r="X582" s="5">
        <v>1300000</v>
      </c>
      <c r="Y582" s="1"/>
      <c r="Z582" s="1"/>
    </row>
    <row r="583" spans="1:26" ht="16.5" customHeight="1">
      <c r="A583" s="2">
        <v>20747</v>
      </c>
      <c r="B583" s="2">
        <v>7729287</v>
      </c>
      <c r="C583" s="2">
        <v>5138182905</v>
      </c>
      <c r="D583" s="3">
        <v>1760110073318</v>
      </c>
      <c r="E583" s="4" t="s">
        <v>41569</v>
      </c>
      <c r="F583" s="4" t="s">
        <v>104</v>
      </c>
      <c r="G583" s="4" t="s">
        <v>62</v>
      </c>
      <c r="H583" s="4" t="s">
        <v>65</v>
      </c>
      <c r="I583" s="4" t="s">
        <v>41570</v>
      </c>
      <c r="J583" s="4" t="s">
        <v>1001</v>
      </c>
      <c r="K583" s="2">
        <v>24</v>
      </c>
      <c r="L583" s="2" t="s">
        <v>41571</v>
      </c>
      <c r="M583" s="2" t="s">
        <v>41572</v>
      </c>
      <c r="N583" s="4" t="s">
        <v>41573</v>
      </c>
      <c r="O583" s="4" t="s">
        <v>41574</v>
      </c>
      <c r="P583" s="5" t="s">
        <v>47</v>
      </c>
      <c r="Q583" s="5">
        <v>10</v>
      </c>
      <c r="R583" s="5">
        <v>20111116</v>
      </c>
      <c r="S583" s="6">
        <v>47</v>
      </c>
      <c r="T583" s="6">
        <v>202305</v>
      </c>
      <c r="U583" s="6">
        <v>2022</v>
      </c>
      <c r="V583" s="5">
        <v>13745481</v>
      </c>
      <c r="W583" s="5">
        <v>8318909</v>
      </c>
      <c r="X583" s="5">
        <v>50000</v>
      </c>
      <c r="Y583" s="1"/>
      <c r="Z583" s="1"/>
    </row>
    <row r="584" spans="1:26" ht="16.5" customHeight="1">
      <c r="A584" s="2">
        <v>20766</v>
      </c>
      <c r="B584" s="2">
        <v>8297876</v>
      </c>
      <c r="C584" s="2">
        <v>3448800965</v>
      </c>
      <c r="D584" s="3">
        <v>1314110398183</v>
      </c>
      <c r="E584" s="4" t="s">
        <v>41575</v>
      </c>
      <c r="F584" s="4" t="s">
        <v>104</v>
      </c>
      <c r="G584" s="4" t="s">
        <v>62</v>
      </c>
      <c r="H584" s="4" t="s">
        <v>65</v>
      </c>
      <c r="I584" s="4" t="s">
        <v>41576</v>
      </c>
      <c r="J584" s="4" t="s">
        <v>1001</v>
      </c>
      <c r="K584" s="2">
        <v>24</v>
      </c>
      <c r="L584" s="2" t="s">
        <v>21871</v>
      </c>
      <c r="M584" s="2" t="s">
        <v>41577</v>
      </c>
      <c r="N584" s="4" t="s">
        <v>41578</v>
      </c>
      <c r="O584" s="4" t="s">
        <v>41579</v>
      </c>
      <c r="P584" s="5" t="s">
        <v>60</v>
      </c>
      <c r="Q584" s="5">
        <v>10</v>
      </c>
      <c r="R584" s="5">
        <v>20170918</v>
      </c>
      <c r="S584" s="6">
        <v>47</v>
      </c>
      <c r="T584" s="6">
        <v>202212</v>
      </c>
      <c r="U584" s="6">
        <v>2022</v>
      </c>
      <c r="V584" s="5">
        <v>19117388</v>
      </c>
      <c r="W584" s="5">
        <v>12188409</v>
      </c>
      <c r="X584" s="5">
        <v>366469</v>
      </c>
      <c r="Y584" s="1"/>
      <c r="Z584" s="1"/>
    </row>
    <row r="585" spans="1:26" ht="16.5" customHeight="1">
      <c r="A585" s="2">
        <v>20733</v>
      </c>
      <c r="B585" s="2">
        <v>2277774</v>
      </c>
      <c r="C585" s="2">
        <v>1178155215</v>
      </c>
      <c r="D585" s="3">
        <v>1101113269027</v>
      </c>
      <c r="E585" s="4" t="s">
        <v>32803</v>
      </c>
      <c r="F585" s="4" t="s">
        <v>104</v>
      </c>
      <c r="G585" s="4" t="s">
        <v>62</v>
      </c>
      <c r="H585" s="4" t="s">
        <v>52</v>
      </c>
      <c r="I585" s="4" t="s">
        <v>41580</v>
      </c>
      <c r="J585" s="4" t="s">
        <v>1001</v>
      </c>
      <c r="K585" s="2">
        <v>24</v>
      </c>
      <c r="L585" s="2" t="s">
        <v>41581</v>
      </c>
      <c r="M585" s="2" t="s">
        <v>41582</v>
      </c>
      <c r="N585" s="4" t="s">
        <v>41583</v>
      </c>
      <c r="O585" s="4" t="s">
        <v>41584</v>
      </c>
      <c r="P585" s="5" t="s">
        <v>60</v>
      </c>
      <c r="Q585" s="5">
        <v>10</v>
      </c>
      <c r="R585" s="5">
        <v>20050714</v>
      </c>
      <c r="S585" s="6">
        <v>47</v>
      </c>
      <c r="T585" s="6">
        <v>202212</v>
      </c>
      <c r="U585" s="6"/>
      <c r="V585" s="5"/>
      <c r="W585" s="5"/>
      <c r="X585" s="5"/>
      <c r="Y585" s="1"/>
      <c r="Z585" s="1"/>
    </row>
    <row r="586" spans="1:26" ht="16.5" customHeight="1">
      <c r="A586" s="2">
        <v>20783</v>
      </c>
      <c r="B586" s="2">
        <v>1726722</v>
      </c>
      <c r="C586" s="2">
        <v>1348157479</v>
      </c>
      <c r="D586" s="3">
        <v>1350110104253</v>
      </c>
      <c r="E586" s="4" t="s">
        <v>41585</v>
      </c>
      <c r="F586" s="4" t="s">
        <v>104</v>
      </c>
      <c r="G586" s="4" t="s">
        <v>62</v>
      </c>
      <c r="H586" s="4" t="s">
        <v>65</v>
      </c>
      <c r="I586" s="4" t="s">
        <v>41586</v>
      </c>
      <c r="J586" s="4" t="s">
        <v>1001</v>
      </c>
      <c r="K586" s="2">
        <v>24</v>
      </c>
      <c r="L586" s="2" t="s">
        <v>41587</v>
      </c>
      <c r="M586" s="2" t="s">
        <v>41588</v>
      </c>
      <c r="N586" s="4" t="s">
        <v>41589</v>
      </c>
      <c r="O586" s="4" t="s">
        <v>41590</v>
      </c>
      <c r="P586" s="5" t="s">
        <v>47</v>
      </c>
      <c r="Q586" s="5">
        <v>10</v>
      </c>
      <c r="R586" s="5">
        <v>20000701</v>
      </c>
      <c r="S586" s="6">
        <v>47</v>
      </c>
      <c r="T586" s="6">
        <v>202304</v>
      </c>
      <c r="U586" s="6">
        <v>2022</v>
      </c>
      <c r="V586" s="5">
        <v>9622200</v>
      </c>
      <c r="W586" s="5">
        <v>11741767</v>
      </c>
      <c r="X586" s="5">
        <v>977500</v>
      </c>
      <c r="Y586" s="1"/>
      <c r="Z586" s="1"/>
    </row>
    <row r="587" spans="1:26" ht="16.5" customHeight="1">
      <c r="A587" s="2">
        <v>20629</v>
      </c>
      <c r="B587" s="2">
        <v>8665470</v>
      </c>
      <c r="C587" s="2">
        <v>3548701057</v>
      </c>
      <c r="D587" s="3">
        <v>2111110054726</v>
      </c>
      <c r="E587" s="4" t="s">
        <v>41591</v>
      </c>
      <c r="F587" s="4" t="s">
        <v>104</v>
      </c>
      <c r="G587" s="4" t="s">
        <v>62</v>
      </c>
      <c r="H587" s="4" t="s">
        <v>65</v>
      </c>
      <c r="I587" s="4" t="s">
        <v>41592</v>
      </c>
      <c r="J587" s="4" t="s">
        <v>1004</v>
      </c>
      <c r="K587" s="2">
        <v>21</v>
      </c>
      <c r="L587" s="2" t="s">
        <v>8650</v>
      </c>
      <c r="M587" s="2" t="s">
        <v>41593</v>
      </c>
      <c r="N587" s="4" t="s">
        <v>41594</v>
      </c>
      <c r="O587" s="4" t="s">
        <v>41595</v>
      </c>
      <c r="P587" s="5" t="s">
        <v>60</v>
      </c>
      <c r="Q587" s="5">
        <v>10</v>
      </c>
      <c r="R587" s="5">
        <v>20180821</v>
      </c>
      <c r="S587" s="6">
        <v>47</v>
      </c>
      <c r="T587" s="6">
        <v>202212</v>
      </c>
      <c r="U587" s="6"/>
      <c r="V587" s="5"/>
      <c r="W587" s="5"/>
      <c r="X587" s="5"/>
      <c r="Y587" s="1"/>
      <c r="Z587" s="1"/>
    </row>
    <row r="588" spans="1:26" ht="16.5" customHeight="1">
      <c r="A588" s="2">
        <v>20637</v>
      </c>
      <c r="B588" s="2">
        <v>1640108</v>
      </c>
      <c r="C588" s="2">
        <v>5068130578</v>
      </c>
      <c r="D588" s="3">
        <v>1717110034866</v>
      </c>
      <c r="E588" s="4" t="s">
        <v>41596</v>
      </c>
      <c r="F588" s="4" t="s">
        <v>104</v>
      </c>
      <c r="G588" s="4" t="s">
        <v>62</v>
      </c>
      <c r="H588" s="4" t="s">
        <v>65</v>
      </c>
      <c r="I588" s="4" t="s">
        <v>41597</v>
      </c>
      <c r="J588" s="4" t="s">
        <v>1004</v>
      </c>
      <c r="K588" s="2">
        <v>21</v>
      </c>
      <c r="L588" s="2" t="s">
        <v>41598</v>
      </c>
      <c r="M588" s="2" t="s">
        <v>41599</v>
      </c>
      <c r="N588" s="4" t="s">
        <v>41600</v>
      </c>
      <c r="O588" s="4" t="s">
        <v>41601</v>
      </c>
      <c r="P588" s="5" t="s">
        <v>60</v>
      </c>
      <c r="Q588" s="5">
        <v>10</v>
      </c>
      <c r="R588" s="5">
        <v>19990201</v>
      </c>
      <c r="S588" s="6">
        <v>47</v>
      </c>
      <c r="T588" s="6">
        <v>202212</v>
      </c>
      <c r="U588" s="6">
        <v>2022</v>
      </c>
      <c r="V588" s="5">
        <v>49870415</v>
      </c>
      <c r="W588" s="5">
        <v>26727003</v>
      </c>
      <c r="X588" s="5">
        <v>2000000</v>
      </c>
      <c r="Y588" s="1"/>
      <c r="Z588" s="1"/>
    </row>
    <row r="589" spans="1:26" ht="16.5" customHeight="1">
      <c r="A589" s="2">
        <v>20641</v>
      </c>
      <c r="B589" s="2">
        <v>1591057</v>
      </c>
      <c r="C589" s="2">
        <v>1368110539</v>
      </c>
      <c r="D589" s="3">
        <v>1244110017378</v>
      </c>
      <c r="E589" s="4" t="s">
        <v>41602</v>
      </c>
      <c r="F589" s="4" t="s">
        <v>104</v>
      </c>
      <c r="G589" s="4" t="s">
        <v>62</v>
      </c>
      <c r="H589" s="4" t="s">
        <v>65</v>
      </c>
      <c r="I589" s="4" t="s">
        <v>41597</v>
      </c>
      <c r="J589" s="4" t="s">
        <v>1004</v>
      </c>
      <c r="K589" s="2">
        <v>21</v>
      </c>
      <c r="L589" s="2" t="s">
        <v>41603</v>
      </c>
      <c r="M589" s="2" t="s">
        <v>41604</v>
      </c>
      <c r="N589" s="4" t="s">
        <v>41605</v>
      </c>
      <c r="O589" s="4" t="s">
        <v>41606</v>
      </c>
      <c r="P589" s="5" t="s">
        <v>60</v>
      </c>
      <c r="Q589" s="5">
        <v>10</v>
      </c>
      <c r="R589" s="5">
        <v>19940404</v>
      </c>
      <c r="S589" s="6">
        <v>47</v>
      </c>
      <c r="T589" s="6">
        <v>202212</v>
      </c>
      <c r="U589" s="6">
        <v>2022</v>
      </c>
      <c r="V589" s="5">
        <v>26970518</v>
      </c>
      <c r="W589" s="5">
        <v>19987618</v>
      </c>
      <c r="X589" s="5">
        <v>800000</v>
      </c>
      <c r="Y589" s="1"/>
      <c r="Z589" s="1"/>
    </row>
    <row r="590" spans="1:26" ht="16.5" customHeight="1">
      <c r="A590" s="2">
        <v>20615</v>
      </c>
      <c r="B590" s="2">
        <v>4199954</v>
      </c>
      <c r="C590" s="2">
        <v>4128147100</v>
      </c>
      <c r="D590" s="3">
        <v>2055110035859</v>
      </c>
      <c r="E590" s="4" t="s">
        <v>41607</v>
      </c>
      <c r="F590" s="4" t="s">
        <v>104</v>
      </c>
      <c r="G590" s="4" t="s">
        <v>62</v>
      </c>
      <c r="H590" s="4" t="s">
        <v>65</v>
      </c>
      <c r="I590" s="4" t="s">
        <v>41182</v>
      </c>
      <c r="J590" s="15" t="s">
        <v>68</v>
      </c>
      <c r="K590" s="2">
        <v>20</v>
      </c>
      <c r="L590" s="2" t="s">
        <v>41608</v>
      </c>
      <c r="M590" s="2" t="s">
        <v>41609</v>
      </c>
      <c r="N590" s="4" t="s">
        <v>41610</v>
      </c>
      <c r="O590" s="4" t="s">
        <v>41611</v>
      </c>
      <c r="P590" s="5" t="s">
        <v>60</v>
      </c>
      <c r="Q590" s="5">
        <v>10</v>
      </c>
      <c r="R590" s="5">
        <v>20130204</v>
      </c>
      <c r="S590" s="6">
        <v>47</v>
      </c>
      <c r="T590" s="6">
        <v>202305</v>
      </c>
      <c r="U590" s="6">
        <v>2022</v>
      </c>
      <c r="V590" s="5">
        <v>17519343</v>
      </c>
      <c r="W590" s="5">
        <v>17832779</v>
      </c>
      <c r="X590" s="5">
        <v>3900000</v>
      </c>
      <c r="Y590" s="1"/>
      <c r="Z590" s="1"/>
    </row>
    <row r="591" spans="1:26" ht="16.5" customHeight="1">
      <c r="A591" s="2">
        <v>20560</v>
      </c>
      <c r="B591" s="2">
        <v>2765132</v>
      </c>
      <c r="C591" s="2">
        <v>3018184770</v>
      </c>
      <c r="D591" s="3">
        <v>1501110089991</v>
      </c>
      <c r="E591" s="4" t="s">
        <v>1755</v>
      </c>
      <c r="F591" s="4" t="s">
        <v>104</v>
      </c>
      <c r="G591" s="4" t="s">
        <v>62</v>
      </c>
      <c r="H591" s="4" t="s">
        <v>65</v>
      </c>
      <c r="I591" s="4" t="s">
        <v>41612</v>
      </c>
      <c r="J591" s="15" t="s">
        <v>1045</v>
      </c>
      <c r="K591" s="2">
        <v>17</v>
      </c>
      <c r="L591" s="2" t="s">
        <v>21871</v>
      </c>
      <c r="M591" s="2" t="s">
        <v>41613</v>
      </c>
      <c r="N591" s="4" t="s">
        <v>41614</v>
      </c>
      <c r="O591" s="4" t="s">
        <v>5932</v>
      </c>
      <c r="P591" s="5" t="s">
        <v>60</v>
      </c>
      <c r="Q591" s="5">
        <v>10</v>
      </c>
      <c r="R591" s="5">
        <v>20050718</v>
      </c>
      <c r="S591" s="6">
        <v>47</v>
      </c>
      <c r="T591" s="6">
        <v>202212</v>
      </c>
      <c r="U591" s="6">
        <v>2022</v>
      </c>
      <c r="V591" s="5">
        <v>27449940</v>
      </c>
      <c r="W591" s="5">
        <v>17572829</v>
      </c>
      <c r="X591" s="5">
        <v>500000</v>
      </c>
      <c r="Y591" s="1"/>
      <c r="Z591" s="1"/>
    </row>
    <row r="592" spans="1:26" ht="16.5" customHeight="1">
      <c r="A592" s="2">
        <v>20574</v>
      </c>
      <c r="B592" s="2">
        <v>2215358</v>
      </c>
      <c r="C592" s="2">
        <v>1238199616</v>
      </c>
      <c r="D592" s="3">
        <v>1351110071723</v>
      </c>
      <c r="E592" s="4" t="s">
        <v>41615</v>
      </c>
      <c r="F592" s="4" t="s">
        <v>104</v>
      </c>
      <c r="G592" s="4" t="s">
        <v>62</v>
      </c>
      <c r="H592" s="4" t="s">
        <v>65</v>
      </c>
      <c r="I592" s="4" t="s">
        <v>39614</v>
      </c>
      <c r="J592" s="15" t="s">
        <v>1045</v>
      </c>
      <c r="K592" s="2">
        <v>17</v>
      </c>
      <c r="L592" s="2" t="s">
        <v>41616</v>
      </c>
      <c r="M592" s="2" t="s">
        <v>41617</v>
      </c>
      <c r="N592" s="4" t="s">
        <v>41618</v>
      </c>
      <c r="O592" s="4" t="s">
        <v>41619</v>
      </c>
      <c r="P592" s="5" t="s">
        <v>60</v>
      </c>
      <c r="Q592" s="5">
        <v>10</v>
      </c>
      <c r="R592" s="5">
        <v>20040916</v>
      </c>
      <c r="S592" s="6">
        <v>47</v>
      </c>
      <c r="T592" s="6">
        <v>202212</v>
      </c>
      <c r="U592" s="6">
        <v>2022</v>
      </c>
      <c r="V592" s="5">
        <v>69481098</v>
      </c>
      <c r="W592" s="5">
        <v>62744124</v>
      </c>
      <c r="X592" s="5">
        <v>3218913</v>
      </c>
      <c r="Y592" s="1"/>
      <c r="Z592" s="1"/>
    </row>
    <row r="593" spans="1:26" ht="16.5" customHeight="1">
      <c r="A593" s="2">
        <v>20537</v>
      </c>
      <c r="B593" s="2">
        <v>1281004</v>
      </c>
      <c r="C593" s="2">
        <v>1248118241</v>
      </c>
      <c r="D593" s="3">
        <v>1348110016932</v>
      </c>
      <c r="E593" s="4" t="s">
        <v>41620</v>
      </c>
      <c r="F593" s="4" t="s">
        <v>104</v>
      </c>
      <c r="G593" s="4" t="s">
        <v>62</v>
      </c>
      <c r="H593" s="4" t="s">
        <v>65</v>
      </c>
      <c r="I593" s="4" t="s">
        <v>41621</v>
      </c>
      <c r="J593" s="15" t="s">
        <v>1045</v>
      </c>
      <c r="K593" s="2">
        <v>17</v>
      </c>
      <c r="L593" s="2" t="s">
        <v>8436</v>
      </c>
      <c r="M593" s="2" t="s">
        <v>41622</v>
      </c>
      <c r="N593" s="4" t="s">
        <v>41623</v>
      </c>
      <c r="O593" s="4" t="s">
        <v>41624</v>
      </c>
      <c r="P593" s="5" t="s">
        <v>60</v>
      </c>
      <c r="Q593" s="5">
        <v>10</v>
      </c>
      <c r="R593" s="5">
        <v>19920701</v>
      </c>
      <c r="S593" s="6">
        <v>47</v>
      </c>
      <c r="T593" s="6">
        <v>202304</v>
      </c>
      <c r="U593" s="6">
        <v>2022</v>
      </c>
      <c r="V593" s="5">
        <v>18629922</v>
      </c>
      <c r="W593" s="5">
        <v>27073760</v>
      </c>
      <c r="X593" s="5">
        <v>1564690</v>
      </c>
      <c r="Y593" s="1"/>
      <c r="Z593" s="1"/>
    </row>
    <row r="594" spans="1:26" ht="16.5" customHeight="1">
      <c r="A594" s="2">
        <v>20540</v>
      </c>
      <c r="B594" s="2">
        <v>2945182</v>
      </c>
      <c r="C594" s="2">
        <v>1248663154</v>
      </c>
      <c r="D594" s="3">
        <v>1348110151457</v>
      </c>
      <c r="E594" s="4" t="s">
        <v>32820</v>
      </c>
      <c r="F594" s="4" t="s">
        <v>104</v>
      </c>
      <c r="G594" s="4" t="s">
        <v>62</v>
      </c>
      <c r="H594" s="4" t="s">
        <v>65</v>
      </c>
      <c r="I594" s="4" t="s">
        <v>39008</v>
      </c>
      <c r="J594" s="15" t="s">
        <v>1045</v>
      </c>
      <c r="K594" s="2">
        <v>17</v>
      </c>
      <c r="L594" s="2" t="s">
        <v>32821</v>
      </c>
      <c r="M594" s="2" t="s">
        <v>1881</v>
      </c>
      <c r="N594" s="4" t="s">
        <v>41625</v>
      </c>
      <c r="O594" s="4" t="s">
        <v>41626</v>
      </c>
      <c r="P594" s="5" t="s">
        <v>60</v>
      </c>
      <c r="Q594" s="5">
        <v>10</v>
      </c>
      <c r="R594" s="5">
        <v>20080131</v>
      </c>
      <c r="S594" s="6">
        <v>47</v>
      </c>
      <c r="T594" s="6">
        <v>202212</v>
      </c>
      <c r="U594" s="6">
        <v>2022</v>
      </c>
      <c r="V594" s="5">
        <v>18896798</v>
      </c>
      <c r="W594" s="5">
        <v>16067344</v>
      </c>
      <c r="X594" s="5">
        <v>490000</v>
      </c>
      <c r="Y594" s="1"/>
      <c r="Z594" s="1"/>
    </row>
    <row r="595" spans="1:26" ht="16.5" customHeight="1">
      <c r="A595" s="2">
        <v>20576</v>
      </c>
      <c r="B595" s="2">
        <v>1809040</v>
      </c>
      <c r="C595" s="2">
        <v>5108111376</v>
      </c>
      <c r="D595" s="3">
        <v>1751110006251</v>
      </c>
      <c r="E595" s="4" t="s">
        <v>41627</v>
      </c>
      <c r="F595" s="4" t="s">
        <v>104</v>
      </c>
      <c r="G595" s="4" t="s">
        <v>62</v>
      </c>
      <c r="H595" s="4" t="s">
        <v>65</v>
      </c>
      <c r="I595" s="4" t="s">
        <v>39008</v>
      </c>
      <c r="J595" s="15" t="s">
        <v>1045</v>
      </c>
      <c r="K595" s="2">
        <v>17</v>
      </c>
      <c r="L595" s="2" t="s">
        <v>41628</v>
      </c>
      <c r="M595" s="2" t="s">
        <v>41629</v>
      </c>
      <c r="N595" s="4" t="s">
        <v>41630</v>
      </c>
      <c r="O595" s="4" t="s">
        <v>41631</v>
      </c>
      <c r="P595" s="5" t="s">
        <v>60</v>
      </c>
      <c r="Q595" s="5">
        <v>10</v>
      </c>
      <c r="R595" s="5">
        <v>20011105</v>
      </c>
      <c r="S595" s="6">
        <v>47</v>
      </c>
      <c r="T595" s="6">
        <v>202306</v>
      </c>
      <c r="U595" s="6">
        <v>2022</v>
      </c>
      <c r="V595" s="5">
        <v>14098860</v>
      </c>
      <c r="W595" s="5">
        <v>18283948</v>
      </c>
      <c r="X595" s="5">
        <v>600000</v>
      </c>
      <c r="Y595" s="1"/>
      <c r="Z595" s="1"/>
    </row>
    <row r="596" spans="1:26" ht="16.5" customHeight="1">
      <c r="A596" s="2">
        <v>20461</v>
      </c>
      <c r="B596" s="2">
        <v>1105897</v>
      </c>
      <c r="C596" s="2">
        <v>3128132175</v>
      </c>
      <c r="D596" s="3">
        <v>1615110028691</v>
      </c>
      <c r="E596" s="4" t="s">
        <v>32916</v>
      </c>
      <c r="F596" s="4" t="s">
        <v>104</v>
      </c>
      <c r="G596" s="4" t="s">
        <v>62</v>
      </c>
      <c r="H596" s="4" t="s">
        <v>65</v>
      </c>
      <c r="I596" s="4" t="s">
        <v>39938</v>
      </c>
      <c r="J596" s="15" t="s">
        <v>264</v>
      </c>
      <c r="K596" s="2">
        <v>15</v>
      </c>
      <c r="L596" s="2" t="s">
        <v>41632</v>
      </c>
      <c r="M596" s="2" t="s">
        <v>2743</v>
      </c>
      <c r="N596" s="4" t="s">
        <v>32838</v>
      </c>
      <c r="O596" s="4" t="s">
        <v>41633</v>
      </c>
      <c r="P596" s="5" t="s">
        <v>70</v>
      </c>
      <c r="Q596" s="5">
        <v>10</v>
      </c>
      <c r="R596" s="5">
        <v>19981208</v>
      </c>
      <c r="S596" s="6">
        <v>47</v>
      </c>
      <c r="T596" s="6">
        <v>202306</v>
      </c>
      <c r="U596" s="6">
        <v>2022</v>
      </c>
      <c r="V596" s="5">
        <v>4520854</v>
      </c>
      <c r="W596" s="5">
        <v>143699483</v>
      </c>
      <c r="X596" s="5">
        <v>18951725</v>
      </c>
      <c r="Y596" s="1"/>
      <c r="Z596" s="1"/>
    </row>
    <row r="597" spans="1:26" ht="16.5" customHeight="1">
      <c r="A597" s="2">
        <v>20468</v>
      </c>
      <c r="B597" s="2">
        <v>2933212</v>
      </c>
      <c r="C597" s="2">
        <v>1388145543</v>
      </c>
      <c r="D597" s="3">
        <v>1352110022823</v>
      </c>
      <c r="E597" s="4" t="s">
        <v>41634</v>
      </c>
      <c r="F597" s="4" t="s">
        <v>104</v>
      </c>
      <c r="G597" s="4" t="s">
        <v>62</v>
      </c>
      <c r="H597" s="4" t="s">
        <v>65</v>
      </c>
      <c r="I597" s="4" t="s">
        <v>39938</v>
      </c>
      <c r="J597" s="15" t="s">
        <v>264</v>
      </c>
      <c r="K597" s="2">
        <v>15</v>
      </c>
      <c r="L597" s="2" t="s">
        <v>15096</v>
      </c>
      <c r="M597" s="2" t="s">
        <v>2404</v>
      </c>
      <c r="N597" s="4" t="s">
        <v>41635</v>
      </c>
      <c r="O597" s="4" t="s">
        <v>41636</v>
      </c>
      <c r="P597" s="5" t="s">
        <v>70</v>
      </c>
      <c r="Q597" s="5">
        <v>10</v>
      </c>
      <c r="R597" s="5">
        <v>20080212</v>
      </c>
      <c r="S597" s="6">
        <v>47</v>
      </c>
      <c r="T597" s="6">
        <v>202306</v>
      </c>
      <c r="U597" s="6">
        <v>2022</v>
      </c>
      <c r="V597" s="5">
        <v>37217227</v>
      </c>
      <c r="W597" s="5">
        <v>85806281</v>
      </c>
      <c r="X597" s="5">
        <v>5978618</v>
      </c>
      <c r="Y597" s="1"/>
      <c r="Z597" s="1"/>
    </row>
    <row r="598" spans="1:26" ht="16.5" customHeight="1">
      <c r="A598" s="2">
        <v>20440</v>
      </c>
      <c r="B598" s="2">
        <v>1571830</v>
      </c>
      <c r="C598" s="2">
        <v>1078135890</v>
      </c>
      <c r="D598" s="3">
        <v>1101110277354</v>
      </c>
      <c r="E598" s="4" t="s">
        <v>41637</v>
      </c>
      <c r="F598" s="4" t="s">
        <v>104</v>
      </c>
      <c r="G598" s="4" t="s">
        <v>62</v>
      </c>
      <c r="H598" s="4" t="s">
        <v>65</v>
      </c>
      <c r="I598" s="4" t="s">
        <v>41638</v>
      </c>
      <c r="J598" s="15" t="s">
        <v>593</v>
      </c>
      <c r="K598" s="2">
        <v>14</v>
      </c>
      <c r="L598" s="2" t="s">
        <v>41639</v>
      </c>
      <c r="M598" s="2" t="s">
        <v>41640</v>
      </c>
      <c r="N598" s="4" t="s">
        <v>41641</v>
      </c>
      <c r="O598" s="4" t="s">
        <v>41642</v>
      </c>
      <c r="P598" s="5" t="s">
        <v>60</v>
      </c>
      <c r="Q598" s="5">
        <v>10</v>
      </c>
      <c r="R598" s="5">
        <v>19800718</v>
      </c>
      <c r="S598" s="6">
        <v>47</v>
      </c>
      <c r="T598" s="6">
        <v>202212</v>
      </c>
      <c r="U598" s="6">
        <v>2022</v>
      </c>
      <c r="V598" s="5">
        <v>19081775</v>
      </c>
      <c r="W598" s="5">
        <v>24233579</v>
      </c>
      <c r="X598" s="5">
        <v>1500000</v>
      </c>
      <c r="Y598" s="1"/>
      <c r="Z598" s="1"/>
    </row>
    <row r="599" spans="1:26" ht="16.5" customHeight="1">
      <c r="A599" s="2">
        <v>20362</v>
      </c>
      <c r="B599" s="2">
        <v>1116012</v>
      </c>
      <c r="C599" s="2">
        <v>1198109075</v>
      </c>
      <c r="D599" s="3">
        <v>1101110020399</v>
      </c>
      <c r="E599" s="4" t="s">
        <v>41643</v>
      </c>
      <c r="F599" s="4" t="s">
        <v>104</v>
      </c>
      <c r="G599" s="4" t="s">
        <v>62</v>
      </c>
      <c r="H599" s="4" t="s">
        <v>65</v>
      </c>
      <c r="I599" s="4" t="s">
        <v>39271</v>
      </c>
      <c r="J599" s="15" t="s">
        <v>1481</v>
      </c>
      <c r="K599" s="2">
        <v>12</v>
      </c>
      <c r="L599" s="2" t="s">
        <v>41644</v>
      </c>
      <c r="M599" s="2" t="s">
        <v>41645</v>
      </c>
      <c r="N599" s="4" t="s">
        <v>41646</v>
      </c>
      <c r="O599" s="4" t="s">
        <v>41647</v>
      </c>
      <c r="P599" s="5" t="s">
        <v>60</v>
      </c>
      <c r="Q599" s="5">
        <v>10</v>
      </c>
      <c r="R599" s="5">
        <v>19700307</v>
      </c>
      <c r="S599" s="6">
        <v>47</v>
      </c>
      <c r="T599" s="6">
        <v>202304</v>
      </c>
      <c r="U599" s="6">
        <v>2022</v>
      </c>
      <c r="V599" s="5">
        <v>26325977</v>
      </c>
      <c r="W599" s="5">
        <v>22168067</v>
      </c>
      <c r="X599" s="5">
        <v>990000</v>
      </c>
      <c r="Y599" s="1"/>
      <c r="Z599" s="1"/>
    </row>
    <row r="600" spans="1:26" ht="16.5" customHeight="1">
      <c r="A600" s="2">
        <v>20364</v>
      </c>
      <c r="B600" s="2">
        <v>1273009</v>
      </c>
      <c r="C600" s="2">
        <v>6218125729</v>
      </c>
      <c r="D600" s="3">
        <v>1845110015831</v>
      </c>
      <c r="E600" s="4" t="s">
        <v>41648</v>
      </c>
      <c r="F600" s="4" t="s">
        <v>104</v>
      </c>
      <c r="G600" s="4" t="s">
        <v>62</v>
      </c>
      <c r="H600" s="4" t="s">
        <v>65</v>
      </c>
      <c r="I600" s="4" t="s">
        <v>39271</v>
      </c>
      <c r="J600" s="15" t="s">
        <v>1481</v>
      </c>
      <c r="K600" s="2">
        <v>12</v>
      </c>
      <c r="L600" s="2" t="s">
        <v>41649</v>
      </c>
      <c r="M600" s="2" t="s">
        <v>41650</v>
      </c>
      <c r="N600" s="4" t="s">
        <v>41651</v>
      </c>
      <c r="O600" s="4" t="s">
        <v>41652</v>
      </c>
      <c r="P600" s="5" t="s">
        <v>60</v>
      </c>
      <c r="Q600" s="5">
        <v>10</v>
      </c>
      <c r="R600" s="5">
        <v>19970114</v>
      </c>
      <c r="S600" s="6">
        <v>47</v>
      </c>
      <c r="T600" s="6">
        <v>202212</v>
      </c>
      <c r="U600" s="6">
        <v>2022</v>
      </c>
      <c r="V600" s="5">
        <v>48773724</v>
      </c>
      <c r="W600" s="5">
        <v>31860713</v>
      </c>
      <c r="X600" s="5">
        <v>200000</v>
      </c>
      <c r="Y600" s="1"/>
      <c r="Z600" s="1"/>
    </row>
    <row r="601" spans="1:26" ht="16.5" customHeight="1">
      <c r="A601" s="2">
        <v>20365</v>
      </c>
      <c r="B601" s="2">
        <v>1714946</v>
      </c>
      <c r="C601" s="2">
        <v>5038122706</v>
      </c>
      <c r="D601" s="3">
        <v>1701110072588</v>
      </c>
      <c r="E601" s="4" t="s">
        <v>33015</v>
      </c>
      <c r="F601" s="4" t="s">
        <v>104</v>
      </c>
      <c r="G601" s="4" t="s">
        <v>62</v>
      </c>
      <c r="H601" s="4" t="s">
        <v>65</v>
      </c>
      <c r="I601" s="4" t="s">
        <v>39271</v>
      </c>
      <c r="J601" s="15" t="s">
        <v>1481</v>
      </c>
      <c r="K601" s="2">
        <v>12</v>
      </c>
      <c r="L601" s="2" t="s">
        <v>4473</v>
      </c>
      <c r="M601" s="2" t="s">
        <v>41653</v>
      </c>
      <c r="N601" s="4" t="s">
        <v>41654</v>
      </c>
      <c r="O601" s="4" t="s">
        <v>41655</v>
      </c>
      <c r="P601" s="5" t="s">
        <v>60</v>
      </c>
      <c r="Q601" s="5">
        <v>10</v>
      </c>
      <c r="R601" s="5">
        <v>19940201</v>
      </c>
      <c r="S601" s="6">
        <v>47</v>
      </c>
      <c r="T601" s="6">
        <v>202212</v>
      </c>
      <c r="U601" s="6">
        <v>2022</v>
      </c>
      <c r="V601" s="5">
        <v>28211650</v>
      </c>
      <c r="W601" s="5">
        <v>26867774</v>
      </c>
      <c r="X601" s="5">
        <v>1500000</v>
      </c>
      <c r="Y601" s="1"/>
      <c r="Z601" s="1"/>
    </row>
    <row r="602" spans="1:26" ht="16.5" customHeight="1">
      <c r="A602" s="2">
        <v>20332</v>
      </c>
      <c r="B602" s="2">
        <v>1575739</v>
      </c>
      <c r="C602" s="2">
        <v>3038110371</v>
      </c>
      <c r="D602" s="3">
        <v>1545110005870</v>
      </c>
      <c r="E602" s="4" t="s">
        <v>41656</v>
      </c>
      <c r="F602" s="4" t="s">
        <v>104</v>
      </c>
      <c r="G602" s="4" t="s">
        <v>62</v>
      </c>
      <c r="H602" s="4" t="s">
        <v>65</v>
      </c>
      <c r="I602" s="4" t="s">
        <v>41220</v>
      </c>
      <c r="J602" s="15" t="s">
        <v>1465</v>
      </c>
      <c r="K602" s="2">
        <v>10</v>
      </c>
      <c r="L602" s="2" t="s">
        <v>41657</v>
      </c>
      <c r="M602" s="2" t="s">
        <v>41658</v>
      </c>
      <c r="N602" s="4" t="s">
        <v>41659</v>
      </c>
      <c r="O602" s="4" t="s">
        <v>41660</v>
      </c>
      <c r="P602" s="5" t="s">
        <v>60</v>
      </c>
      <c r="Q602" s="5">
        <v>10</v>
      </c>
      <c r="R602" s="5">
        <v>19940228</v>
      </c>
      <c r="S602" s="6">
        <v>47</v>
      </c>
      <c r="T602" s="6">
        <v>202212</v>
      </c>
      <c r="U602" s="6">
        <v>2022</v>
      </c>
      <c r="V602" s="5">
        <v>19348339</v>
      </c>
      <c r="W602" s="5">
        <v>12224637</v>
      </c>
      <c r="X602" s="5">
        <v>1200000</v>
      </c>
      <c r="Y602" s="1"/>
      <c r="Z602" s="1"/>
    </row>
    <row r="603" spans="1:26" ht="16.5" customHeight="1">
      <c r="A603" s="2">
        <v>20092</v>
      </c>
      <c r="B603" s="2">
        <v>3604985</v>
      </c>
      <c r="C603" s="2">
        <v>3108124572</v>
      </c>
      <c r="D603" s="3">
        <v>1611110013864</v>
      </c>
      <c r="E603" s="4" t="s">
        <v>32844</v>
      </c>
      <c r="F603" s="4" t="s">
        <v>104</v>
      </c>
      <c r="G603" s="4" t="s">
        <v>62</v>
      </c>
      <c r="H603" s="4" t="s">
        <v>65</v>
      </c>
      <c r="I603" s="4" t="s">
        <v>41661</v>
      </c>
      <c r="J603" s="15" t="s">
        <v>72</v>
      </c>
      <c r="K603" s="2">
        <v>1</v>
      </c>
      <c r="L603" s="2" t="s">
        <v>32845</v>
      </c>
      <c r="M603" s="2" t="s">
        <v>259</v>
      </c>
      <c r="N603" s="4" t="s">
        <v>32874</v>
      </c>
      <c r="O603" s="4" t="s">
        <v>41662</v>
      </c>
      <c r="P603" s="5" t="s">
        <v>47</v>
      </c>
      <c r="Q603" s="5">
        <v>10</v>
      </c>
      <c r="R603" s="5">
        <v>20090602</v>
      </c>
      <c r="S603" s="6">
        <v>47</v>
      </c>
      <c r="T603" s="6">
        <v>202305</v>
      </c>
      <c r="U603" s="6">
        <v>2022</v>
      </c>
      <c r="V603" s="5">
        <v>13594019</v>
      </c>
      <c r="W603" s="5">
        <v>9007986</v>
      </c>
      <c r="X603" s="5">
        <v>500000</v>
      </c>
      <c r="Y603" s="1"/>
      <c r="Z603" s="1"/>
    </row>
    <row r="604" spans="1:26" ht="16.5" customHeight="1">
      <c r="A604" s="2">
        <v>20079</v>
      </c>
      <c r="B604" s="2">
        <v>3711269</v>
      </c>
      <c r="C604" s="2">
        <v>1328188618</v>
      </c>
      <c r="D604" s="3">
        <v>2841110085485</v>
      </c>
      <c r="E604" s="4" t="s">
        <v>41663</v>
      </c>
      <c r="F604" s="4" t="s">
        <v>104</v>
      </c>
      <c r="G604" s="4" t="s">
        <v>62</v>
      </c>
      <c r="H604" s="4" t="s">
        <v>65</v>
      </c>
      <c r="I604" s="4" t="s">
        <v>41664</v>
      </c>
      <c r="J604" s="15" t="s">
        <v>72</v>
      </c>
      <c r="K604" s="2">
        <v>1</v>
      </c>
      <c r="L604" s="2" t="s">
        <v>3086</v>
      </c>
      <c r="M604" s="2" t="s">
        <v>41665</v>
      </c>
      <c r="N604" s="4" t="s">
        <v>41666</v>
      </c>
      <c r="O604" s="4" t="s">
        <v>41667</v>
      </c>
      <c r="P604" s="5" t="s">
        <v>47</v>
      </c>
      <c r="Q604" s="5">
        <v>10</v>
      </c>
      <c r="R604" s="5">
        <v>20100304</v>
      </c>
      <c r="S604" s="6">
        <v>47</v>
      </c>
      <c r="T604" s="6">
        <v>202303</v>
      </c>
      <c r="U604" s="6"/>
      <c r="V604" s="5"/>
      <c r="W604" s="5"/>
      <c r="X604" s="5"/>
      <c r="Y604" s="1"/>
      <c r="Z604" s="1"/>
    </row>
    <row r="605" spans="1:26" ht="16.5" customHeight="1">
      <c r="A605" s="2">
        <v>21880</v>
      </c>
      <c r="B605" s="2">
        <v>1944917</v>
      </c>
      <c r="C605" s="2">
        <v>2218101212</v>
      </c>
      <c r="D605" s="3">
        <v>1401110001179</v>
      </c>
      <c r="E605" s="4" t="s">
        <v>41668</v>
      </c>
      <c r="F605" s="4" t="s">
        <v>104</v>
      </c>
      <c r="G605" s="4" t="s">
        <v>62</v>
      </c>
      <c r="H605" s="4" t="s">
        <v>65</v>
      </c>
      <c r="I605" s="4" t="s">
        <v>41669</v>
      </c>
      <c r="J605" s="15" t="s">
        <v>46</v>
      </c>
      <c r="K605" s="2">
        <v>43</v>
      </c>
      <c r="L605" s="2" t="s">
        <v>41670</v>
      </c>
      <c r="M605" s="2" t="s">
        <v>41671</v>
      </c>
      <c r="N605" s="4" t="s">
        <v>41672</v>
      </c>
      <c r="O605" s="4" t="s">
        <v>41673</v>
      </c>
      <c r="P605" s="5" t="s">
        <v>60</v>
      </c>
      <c r="Q605" s="5">
        <v>10</v>
      </c>
      <c r="R605" s="5">
        <v>19740221</v>
      </c>
      <c r="S605" s="6">
        <v>47</v>
      </c>
      <c r="T605" s="6">
        <v>202212</v>
      </c>
      <c r="U605" s="6">
        <v>2022</v>
      </c>
      <c r="V605" s="5">
        <v>6368412</v>
      </c>
      <c r="W605" s="5">
        <v>28211370</v>
      </c>
      <c r="X605" s="5">
        <v>140205</v>
      </c>
      <c r="Y605" s="1"/>
      <c r="Z605" s="1"/>
    </row>
    <row r="606" spans="1:26" ht="16.5" customHeight="1">
      <c r="A606" s="2">
        <v>24379</v>
      </c>
      <c r="B606" s="2">
        <v>3033099</v>
      </c>
      <c r="C606" s="2">
        <v>2098146636</v>
      </c>
      <c r="D606" s="3">
        <v>1101113910026</v>
      </c>
      <c r="E606" s="4" t="s">
        <v>41674</v>
      </c>
      <c r="F606" s="4" t="s">
        <v>104</v>
      </c>
      <c r="G606" s="4" t="s">
        <v>62</v>
      </c>
      <c r="H606" s="4" t="s">
        <v>65</v>
      </c>
      <c r="I606" s="4" t="s">
        <v>39301</v>
      </c>
      <c r="J606" s="15" t="s">
        <v>363</v>
      </c>
      <c r="K606" s="2">
        <v>63</v>
      </c>
      <c r="L606" s="2" t="s">
        <v>41675</v>
      </c>
      <c r="M606" s="2" t="s">
        <v>41676</v>
      </c>
      <c r="N606" s="4" t="s">
        <v>41677</v>
      </c>
      <c r="O606" s="4" t="s">
        <v>41678</v>
      </c>
      <c r="P606" s="5" t="s">
        <v>60</v>
      </c>
      <c r="Q606" s="5">
        <v>10</v>
      </c>
      <c r="R606" s="5">
        <v>20080605</v>
      </c>
      <c r="S606" s="6">
        <v>48</v>
      </c>
      <c r="T606" s="6">
        <v>202306</v>
      </c>
      <c r="U606" s="6">
        <v>2022</v>
      </c>
      <c r="V606" s="5">
        <v>392000</v>
      </c>
      <c r="W606" s="5">
        <v>91785790</v>
      </c>
      <c r="X606" s="5">
        <v>14552212</v>
      </c>
      <c r="Y606" s="1"/>
      <c r="Z606" s="1"/>
    </row>
    <row r="607" spans="1:26" ht="16.5" customHeight="1">
      <c r="A607" s="2">
        <v>24377</v>
      </c>
      <c r="B607" s="2">
        <v>4181235</v>
      </c>
      <c r="C607" s="2">
        <v>1068690309</v>
      </c>
      <c r="D607" s="3">
        <v>1101115007368</v>
      </c>
      <c r="E607" s="4" t="s">
        <v>41679</v>
      </c>
      <c r="F607" s="4" t="s">
        <v>104</v>
      </c>
      <c r="G607" s="4" t="s">
        <v>62</v>
      </c>
      <c r="H607" s="4" t="s">
        <v>65</v>
      </c>
      <c r="I607" s="4" t="s">
        <v>38909</v>
      </c>
      <c r="J607" s="15" t="s">
        <v>363</v>
      </c>
      <c r="K607" s="2">
        <v>63</v>
      </c>
      <c r="L607" s="2" t="s">
        <v>41680</v>
      </c>
      <c r="M607" s="2" t="s">
        <v>41681</v>
      </c>
      <c r="N607" s="4" t="s">
        <v>41682</v>
      </c>
      <c r="O607" s="4" t="s">
        <v>41683</v>
      </c>
      <c r="P607" s="5" t="s">
        <v>47</v>
      </c>
      <c r="Q607" s="5">
        <v>10</v>
      </c>
      <c r="R607" s="5">
        <v>20121121</v>
      </c>
      <c r="S607" s="6">
        <v>48</v>
      </c>
      <c r="T607" s="6">
        <v>202304</v>
      </c>
      <c r="U607" s="6">
        <v>2022</v>
      </c>
      <c r="V607" s="5">
        <v>7775080</v>
      </c>
      <c r="W607" s="5">
        <v>2750400</v>
      </c>
      <c r="X607" s="5">
        <v>100000</v>
      </c>
      <c r="Y607" s="1"/>
      <c r="Z607" s="1"/>
    </row>
    <row r="608" spans="1:26" ht="16.5" customHeight="1">
      <c r="A608" s="2">
        <v>24145</v>
      </c>
      <c r="B608" s="2">
        <v>1915770</v>
      </c>
      <c r="C608" s="2">
        <v>2098115114</v>
      </c>
      <c r="D608" s="3">
        <v>1101110671663</v>
      </c>
      <c r="E608" s="4" t="s">
        <v>41684</v>
      </c>
      <c r="F608" s="4" t="s">
        <v>104</v>
      </c>
      <c r="G608" s="4" t="s">
        <v>62</v>
      </c>
      <c r="H608" s="4" t="s">
        <v>65</v>
      </c>
      <c r="I608" s="4" t="s">
        <v>41685</v>
      </c>
      <c r="J608" s="15" t="s">
        <v>363</v>
      </c>
      <c r="K608" s="2">
        <v>63</v>
      </c>
      <c r="L608" s="2" t="s">
        <v>41686</v>
      </c>
      <c r="M608" s="2" t="s">
        <v>41687</v>
      </c>
      <c r="N608" s="4" t="s">
        <v>41688</v>
      </c>
      <c r="O608" s="4" t="s">
        <v>41689</v>
      </c>
      <c r="P608" s="5" t="s">
        <v>60</v>
      </c>
      <c r="Q608" s="5">
        <v>10</v>
      </c>
      <c r="R608" s="5">
        <v>19900123</v>
      </c>
      <c r="S608" s="6">
        <v>48</v>
      </c>
      <c r="T608" s="6">
        <v>202212</v>
      </c>
      <c r="U608" s="6">
        <v>2022</v>
      </c>
      <c r="V608" s="5">
        <v>4949210</v>
      </c>
      <c r="W608" s="5">
        <v>13100996</v>
      </c>
      <c r="X608" s="5">
        <v>690500</v>
      </c>
      <c r="Y608" s="1"/>
      <c r="Z608" s="1"/>
    </row>
    <row r="609" spans="1:26" ht="16.5" customHeight="1">
      <c r="A609" s="2">
        <v>23530</v>
      </c>
      <c r="B609" s="2">
        <v>4064364</v>
      </c>
      <c r="C609" s="2">
        <v>2148889034</v>
      </c>
      <c r="D609" s="3">
        <v>1101114763846</v>
      </c>
      <c r="E609" s="4" t="s">
        <v>41690</v>
      </c>
      <c r="F609" s="4" t="s">
        <v>104</v>
      </c>
      <c r="G609" s="4" t="s">
        <v>62</v>
      </c>
      <c r="H609" s="4" t="s">
        <v>65</v>
      </c>
      <c r="I609" s="4" t="s">
        <v>39260</v>
      </c>
      <c r="J609" s="15" t="s">
        <v>462</v>
      </c>
      <c r="K609" s="2">
        <v>56</v>
      </c>
      <c r="L609" s="2" t="s">
        <v>41691</v>
      </c>
      <c r="M609" s="2" t="s">
        <v>41692</v>
      </c>
      <c r="N609" s="4" t="s">
        <v>41693</v>
      </c>
      <c r="O609" s="4" t="s">
        <v>41694</v>
      </c>
      <c r="P609" s="5" t="s">
        <v>60</v>
      </c>
      <c r="Q609" s="5">
        <v>10</v>
      </c>
      <c r="R609" s="5">
        <v>20120101</v>
      </c>
      <c r="S609" s="6">
        <v>48</v>
      </c>
      <c r="T609" s="6">
        <v>202212</v>
      </c>
      <c r="U609" s="6">
        <v>2022</v>
      </c>
      <c r="V609" s="5">
        <v>18173762</v>
      </c>
      <c r="W609" s="5">
        <v>27632954</v>
      </c>
      <c r="X609" s="5">
        <v>50000</v>
      </c>
      <c r="Y609" s="1"/>
      <c r="Z609" s="1"/>
    </row>
    <row r="610" spans="1:26" ht="16.5" customHeight="1">
      <c r="A610" s="2">
        <v>23636</v>
      </c>
      <c r="B610" s="2">
        <v>4050676</v>
      </c>
      <c r="C610" s="2">
        <v>1068682115</v>
      </c>
      <c r="D610" s="3">
        <v>1101114714089</v>
      </c>
      <c r="E610" s="4" t="s">
        <v>41695</v>
      </c>
      <c r="F610" s="4" t="s">
        <v>104</v>
      </c>
      <c r="G610" s="4" t="s">
        <v>62</v>
      </c>
      <c r="H610" s="4" t="s">
        <v>65</v>
      </c>
      <c r="I610" s="4" t="s">
        <v>39221</v>
      </c>
      <c r="J610" s="15" t="s">
        <v>462</v>
      </c>
      <c r="K610" s="2">
        <v>56</v>
      </c>
      <c r="L610" s="2" t="s">
        <v>41696</v>
      </c>
      <c r="M610" s="2" t="s">
        <v>41697</v>
      </c>
      <c r="N610" s="4" t="s">
        <v>41698</v>
      </c>
      <c r="O610" s="4" t="s">
        <v>13224</v>
      </c>
      <c r="P610" s="5" t="s">
        <v>47</v>
      </c>
      <c r="Q610" s="5">
        <v>10</v>
      </c>
      <c r="R610" s="5">
        <v>20111101</v>
      </c>
      <c r="S610" s="6">
        <v>48</v>
      </c>
      <c r="T610" s="6">
        <v>202307</v>
      </c>
      <c r="U610" s="6">
        <v>2022</v>
      </c>
      <c r="V610" s="5">
        <v>5883762</v>
      </c>
      <c r="W610" s="5">
        <v>3160173</v>
      </c>
      <c r="X610" s="5">
        <v>347030</v>
      </c>
      <c r="Y610" s="1"/>
      <c r="Z610" s="1"/>
    </row>
    <row r="611" spans="1:26" ht="16.5" customHeight="1">
      <c r="A611" s="2">
        <v>23620</v>
      </c>
      <c r="B611" s="2">
        <v>1338706</v>
      </c>
      <c r="C611" s="2">
        <v>1198162575</v>
      </c>
      <c r="D611" s="3">
        <v>1101112697609</v>
      </c>
      <c r="E611" s="4" t="s">
        <v>5775</v>
      </c>
      <c r="F611" s="4" t="s">
        <v>104</v>
      </c>
      <c r="G611" s="4" t="s">
        <v>62</v>
      </c>
      <c r="H611" s="4" t="s">
        <v>65</v>
      </c>
      <c r="I611" s="4" t="s">
        <v>39015</v>
      </c>
      <c r="J611" s="15" t="s">
        <v>462</v>
      </c>
      <c r="K611" s="2">
        <v>56</v>
      </c>
      <c r="L611" s="2" t="s">
        <v>41699</v>
      </c>
      <c r="M611" s="2" t="s">
        <v>41700</v>
      </c>
      <c r="N611" s="4" t="s">
        <v>41701</v>
      </c>
      <c r="O611" s="4" t="s">
        <v>41702</v>
      </c>
      <c r="P611" s="5" t="s">
        <v>60</v>
      </c>
      <c r="Q611" s="5">
        <v>10</v>
      </c>
      <c r="R611" s="5">
        <v>20030117</v>
      </c>
      <c r="S611" s="6">
        <v>48</v>
      </c>
      <c r="T611" s="6">
        <v>202212</v>
      </c>
      <c r="U611" s="6">
        <v>2022</v>
      </c>
      <c r="V611" s="5">
        <v>44376429</v>
      </c>
      <c r="W611" s="5">
        <v>23305787</v>
      </c>
      <c r="X611" s="5">
        <v>645000</v>
      </c>
      <c r="Y611" s="1"/>
      <c r="Z611" s="1"/>
    </row>
    <row r="612" spans="1:26" ht="16.5" customHeight="1">
      <c r="A612" s="2">
        <v>23643</v>
      </c>
      <c r="B612" s="2">
        <v>2253364</v>
      </c>
      <c r="C612" s="2">
        <v>1108169528</v>
      </c>
      <c r="D612" s="3">
        <v>1101113183277</v>
      </c>
      <c r="E612" s="4" t="s">
        <v>41703</v>
      </c>
      <c r="F612" s="4" t="s">
        <v>104</v>
      </c>
      <c r="G612" s="4" t="s">
        <v>62</v>
      </c>
      <c r="H612" s="4" t="s">
        <v>65</v>
      </c>
      <c r="I612" s="4" t="s">
        <v>39015</v>
      </c>
      <c r="J612" s="15" t="s">
        <v>462</v>
      </c>
      <c r="K612" s="2">
        <v>56</v>
      </c>
      <c r="L612" s="2" t="s">
        <v>5400</v>
      </c>
      <c r="M612" s="2" t="s">
        <v>41704</v>
      </c>
      <c r="N612" s="4" t="s">
        <v>41705</v>
      </c>
      <c r="O612" s="4" t="s">
        <v>41706</v>
      </c>
      <c r="P612" s="5" t="s">
        <v>60</v>
      </c>
      <c r="Q612" s="5">
        <v>10</v>
      </c>
      <c r="R612" s="5">
        <v>20050308</v>
      </c>
      <c r="S612" s="6">
        <v>48</v>
      </c>
      <c r="T612" s="6">
        <v>202212</v>
      </c>
      <c r="U612" s="6">
        <v>2022</v>
      </c>
      <c r="V612" s="5">
        <v>7021334</v>
      </c>
      <c r="W612" s="5">
        <v>46864891</v>
      </c>
      <c r="X612" s="5">
        <v>3200000</v>
      </c>
      <c r="Y612" s="1"/>
      <c r="Z612" s="1"/>
    </row>
    <row r="613" spans="1:26" ht="16.5" customHeight="1">
      <c r="A613" s="2">
        <v>23270</v>
      </c>
      <c r="B613" s="2">
        <v>1417083</v>
      </c>
      <c r="C613" s="2">
        <v>1268116841</v>
      </c>
      <c r="D613" s="3">
        <v>1342110012007</v>
      </c>
      <c r="E613" s="4" t="s">
        <v>41707</v>
      </c>
      <c r="F613" s="4" t="s">
        <v>104</v>
      </c>
      <c r="G613" s="4" t="s">
        <v>62</v>
      </c>
      <c r="H613" s="4" t="s">
        <v>65</v>
      </c>
      <c r="I613" s="4" t="s">
        <v>40377</v>
      </c>
      <c r="J613" s="4" t="s">
        <v>1180</v>
      </c>
      <c r="K613" s="2">
        <v>53</v>
      </c>
      <c r="L613" s="2" t="s">
        <v>41708</v>
      </c>
      <c r="M613" s="2" t="s">
        <v>41709</v>
      </c>
      <c r="N613" s="4" t="s">
        <v>41710</v>
      </c>
      <c r="O613" s="4" t="s">
        <v>41711</v>
      </c>
      <c r="P613" s="5" t="s">
        <v>60</v>
      </c>
      <c r="Q613" s="5">
        <v>10</v>
      </c>
      <c r="R613" s="5">
        <v>19950101</v>
      </c>
      <c r="S613" s="6">
        <v>48</v>
      </c>
      <c r="T613" s="6">
        <v>202212</v>
      </c>
      <c r="U613" s="6">
        <v>2022</v>
      </c>
      <c r="V613" s="5">
        <v>25278396</v>
      </c>
      <c r="W613" s="5">
        <v>24215209</v>
      </c>
      <c r="X613" s="5">
        <v>2000000</v>
      </c>
      <c r="Y613" s="1"/>
      <c r="Z613" s="1"/>
    </row>
    <row r="614" spans="1:26" ht="16.5" customHeight="1">
      <c r="A614" s="2">
        <v>22567</v>
      </c>
      <c r="B614" s="2">
        <v>1570412</v>
      </c>
      <c r="C614" s="2">
        <v>6098134965</v>
      </c>
      <c r="D614" s="3">
        <v>1942110032003</v>
      </c>
      <c r="E614" s="4" t="s">
        <v>32881</v>
      </c>
      <c r="F614" s="4" t="s">
        <v>104</v>
      </c>
      <c r="G614" s="4" t="s">
        <v>62</v>
      </c>
      <c r="H614" s="4" t="s">
        <v>65</v>
      </c>
      <c r="I614" s="4" t="s">
        <v>41712</v>
      </c>
      <c r="J614" s="4" t="s">
        <v>467</v>
      </c>
      <c r="K614" s="2">
        <v>49</v>
      </c>
      <c r="L614" s="2" t="s">
        <v>32882</v>
      </c>
      <c r="M614" s="2" t="s">
        <v>41713</v>
      </c>
      <c r="N614" s="4" t="s">
        <v>32734</v>
      </c>
      <c r="O614" s="4" t="s">
        <v>41714</v>
      </c>
      <c r="P614" s="5" t="s">
        <v>60</v>
      </c>
      <c r="Q614" s="5">
        <v>10</v>
      </c>
      <c r="R614" s="5">
        <v>19981024</v>
      </c>
      <c r="S614" s="6">
        <v>48</v>
      </c>
      <c r="T614" s="6">
        <v>202212</v>
      </c>
      <c r="U614" s="6">
        <v>2022</v>
      </c>
      <c r="V614" s="5">
        <v>50922211</v>
      </c>
      <c r="W614" s="5">
        <v>19183690</v>
      </c>
      <c r="X614" s="5">
        <v>160000</v>
      </c>
      <c r="Y614" s="1"/>
      <c r="Z614" s="1"/>
    </row>
    <row r="615" spans="1:26" ht="16.5" customHeight="1">
      <c r="A615" s="2">
        <v>22523</v>
      </c>
      <c r="B615" s="2">
        <v>2468055</v>
      </c>
      <c r="C615" s="2">
        <v>3038143421</v>
      </c>
      <c r="D615" s="3">
        <v>1544110013718</v>
      </c>
      <c r="E615" s="4" t="s">
        <v>41715</v>
      </c>
      <c r="F615" s="4" t="s">
        <v>104</v>
      </c>
      <c r="G615" s="4" t="s">
        <v>62</v>
      </c>
      <c r="H615" s="4" t="s">
        <v>65</v>
      </c>
      <c r="I615" s="4" t="s">
        <v>40755</v>
      </c>
      <c r="J615" s="4" t="s">
        <v>171</v>
      </c>
      <c r="K615" s="2">
        <v>48</v>
      </c>
      <c r="L615" s="2" t="s">
        <v>41716</v>
      </c>
      <c r="M615" s="2" t="s">
        <v>41717</v>
      </c>
      <c r="N615" s="4" t="s">
        <v>41718</v>
      </c>
      <c r="O615" s="4" t="s">
        <v>41719</v>
      </c>
      <c r="P615" s="5" t="s">
        <v>47</v>
      </c>
      <c r="Q615" s="5">
        <v>10</v>
      </c>
      <c r="R615" s="5">
        <v>20050927</v>
      </c>
      <c r="S615" s="6">
        <v>48</v>
      </c>
      <c r="T615" s="6">
        <v>202212</v>
      </c>
      <c r="U615" s="6">
        <v>2022</v>
      </c>
      <c r="V615" s="5">
        <v>32850791</v>
      </c>
      <c r="W615" s="5">
        <v>6621790</v>
      </c>
      <c r="X615" s="5">
        <v>326000</v>
      </c>
      <c r="Y615" s="1"/>
      <c r="Z615" s="1"/>
    </row>
    <row r="616" spans="1:26" ht="16.5" customHeight="1">
      <c r="A616" s="2">
        <v>22478</v>
      </c>
      <c r="B616" s="2">
        <v>2795667</v>
      </c>
      <c r="C616" s="2">
        <v>5038175746</v>
      </c>
      <c r="D616" s="3">
        <v>1701110328733</v>
      </c>
      <c r="E616" s="4" t="s">
        <v>41720</v>
      </c>
      <c r="F616" s="4" t="s">
        <v>104</v>
      </c>
      <c r="G616" s="4" t="s">
        <v>62</v>
      </c>
      <c r="H616" s="4" t="s">
        <v>65</v>
      </c>
      <c r="I616" s="4" t="s">
        <v>39781</v>
      </c>
      <c r="J616" s="4" t="s">
        <v>171</v>
      </c>
      <c r="K616" s="2">
        <v>48</v>
      </c>
      <c r="L616" s="2" t="s">
        <v>41721</v>
      </c>
      <c r="M616" s="2" t="s">
        <v>1043</v>
      </c>
      <c r="N616" s="4" t="s">
        <v>41722</v>
      </c>
      <c r="O616" s="4" t="s">
        <v>41723</v>
      </c>
      <c r="P616" s="5" t="s">
        <v>60</v>
      </c>
      <c r="Q616" s="5">
        <v>10</v>
      </c>
      <c r="R616" s="5">
        <v>20070402</v>
      </c>
      <c r="S616" s="6">
        <v>48</v>
      </c>
      <c r="T616" s="6">
        <v>202212</v>
      </c>
      <c r="U616" s="6">
        <v>2022</v>
      </c>
      <c r="V616" s="5">
        <v>24698708</v>
      </c>
      <c r="W616" s="5">
        <v>16305211</v>
      </c>
      <c r="X616" s="5">
        <v>100000</v>
      </c>
      <c r="Y616" s="1"/>
      <c r="Z616" s="1"/>
    </row>
    <row r="617" spans="1:26" ht="16.5" customHeight="1">
      <c r="A617" s="2">
        <v>22527</v>
      </c>
      <c r="B617" s="2">
        <v>1426639</v>
      </c>
      <c r="C617" s="2">
        <v>1228174607</v>
      </c>
      <c r="D617" s="3">
        <v>1201110299041</v>
      </c>
      <c r="E617" s="4" t="s">
        <v>41724</v>
      </c>
      <c r="F617" s="4" t="s">
        <v>104</v>
      </c>
      <c r="G617" s="4" t="s">
        <v>62</v>
      </c>
      <c r="H617" s="4" t="s">
        <v>65</v>
      </c>
      <c r="I617" s="4" t="s">
        <v>40636</v>
      </c>
      <c r="J617" s="4" t="s">
        <v>171</v>
      </c>
      <c r="K617" s="2">
        <v>48</v>
      </c>
      <c r="L617" s="2" t="s">
        <v>41725</v>
      </c>
      <c r="M617" s="2" t="s">
        <v>9962</v>
      </c>
      <c r="N617" s="4" t="s">
        <v>41726</v>
      </c>
      <c r="O617" s="4" t="s">
        <v>41727</v>
      </c>
      <c r="P617" s="5" t="s">
        <v>60</v>
      </c>
      <c r="Q617" s="5">
        <v>10</v>
      </c>
      <c r="R617" s="5">
        <v>20021009</v>
      </c>
      <c r="S617" s="6">
        <v>48</v>
      </c>
      <c r="T617" s="6">
        <v>202306</v>
      </c>
      <c r="U617" s="6">
        <v>2022</v>
      </c>
      <c r="V617" s="5">
        <v>12626986</v>
      </c>
      <c r="W617" s="5">
        <v>18143373</v>
      </c>
      <c r="X617" s="5">
        <v>500000</v>
      </c>
      <c r="Y617" s="1"/>
      <c r="Z617" s="1"/>
    </row>
    <row r="618" spans="1:26" ht="16.5" customHeight="1">
      <c r="A618" s="2">
        <v>22474</v>
      </c>
      <c r="B618" s="2">
        <v>1161019</v>
      </c>
      <c r="C618" s="2">
        <v>2118726668</v>
      </c>
      <c r="D618" s="3">
        <v>1101112691065</v>
      </c>
      <c r="E618" s="4" t="s">
        <v>33002</v>
      </c>
      <c r="F618" s="4" t="s">
        <v>104</v>
      </c>
      <c r="G618" s="4" t="s">
        <v>62</v>
      </c>
      <c r="H618" s="4" t="s">
        <v>52</v>
      </c>
      <c r="I618" s="4" t="s">
        <v>41728</v>
      </c>
      <c r="J618" s="4" t="s">
        <v>171</v>
      </c>
      <c r="K618" s="2">
        <v>48</v>
      </c>
      <c r="L618" s="2" t="s">
        <v>33003</v>
      </c>
      <c r="M618" s="2" t="s">
        <v>41729</v>
      </c>
      <c r="N618" s="4" t="s">
        <v>41730</v>
      </c>
      <c r="O618" s="4" t="s">
        <v>41731</v>
      </c>
      <c r="P618" s="5" t="s">
        <v>60</v>
      </c>
      <c r="Q618" s="5">
        <v>10</v>
      </c>
      <c r="R618" s="5">
        <v>20030110</v>
      </c>
      <c r="S618" s="6">
        <v>48</v>
      </c>
      <c r="T618" s="6">
        <v>202303</v>
      </c>
      <c r="U618" s="6">
        <v>2022</v>
      </c>
      <c r="V618" s="5">
        <v>250149701</v>
      </c>
      <c r="W618" s="5">
        <v>57093017</v>
      </c>
      <c r="X618" s="5">
        <v>300000</v>
      </c>
      <c r="Y618" s="1"/>
      <c r="Z618" s="1"/>
    </row>
    <row r="619" spans="1:26" ht="16.5" customHeight="1">
      <c r="A619" s="2">
        <v>22536</v>
      </c>
      <c r="B619" s="2">
        <v>1492269</v>
      </c>
      <c r="C619" s="2">
        <v>1248123287</v>
      </c>
      <c r="D619" s="3">
        <v>1101110687769</v>
      </c>
      <c r="E619" s="4" t="s">
        <v>41732</v>
      </c>
      <c r="F619" s="4" t="s">
        <v>104</v>
      </c>
      <c r="G619" s="4" t="s">
        <v>62</v>
      </c>
      <c r="H619" s="4" t="s">
        <v>52</v>
      </c>
      <c r="I619" s="4" t="s">
        <v>39182</v>
      </c>
      <c r="J619" s="4" t="s">
        <v>171</v>
      </c>
      <c r="K619" s="2">
        <v>48</v>
      </c>
      <c r="L619" s="2" t="s">
        <v>41733</v>
      </c>
      <c r="M619" s="2" t="s">
        <v>41734</v>
      </c>
      <c r="N619" s="4" t="s">
        <v>41735</v>
      </c>
      <c r="O619" s="4" t="s">
        <v>41736</v>
      </c>
      <c r="P619" s="5" t="s">
        <v>60</v>
      </c>
      <c r="Q619" s="5">
        <v>10</v>
      </c>
      <c r="R619" s="5">
        <v>19900427</v>
      </c>
      <c r="S619" s="6">
        <v>48</v>
      </c>
      <c r="T619" s="6">
        <v>202303</v>
      </c>
      <c r="U619" s="6">
        <v>2022</v>
      </c>
      <c r="V619" s="5">
        <v>203746604</v>
      </c>
      <c r="W619" s="5">
        <v>86537097</v>
      </c>
      <c r="X619" s="5">
        <v>3534550</v>
      </c>
      <c r="Y619" s="1"/>
      <c r="Z619" s="1"/>
    </row>
    <row r="620" spans="1:26" ht="16.5" customHeight="1">
      <c r="A620" s="2">
        <v>22541</v>
      </c>
      <c r="B620" s="2">
        <v>1695600</v>
      </c>
      <c r="C620" s="2">
        <v>2118604269</v>
      </c>
      <c r="D620" s="3">
        <v>1101110739205</v>
      </c>
      <c r="E620" s="4" t="s">
        <v>41737</v>
      </c>
      <c r="F620" s="4" t="s">
        <v>104</v>
      </c>
      <c r="G620" s="4" t="s">
        <v>62</v>
      </c>
      <c r="H620" s="4" t="s">
        <v>52</v>
      </c>
      <c r="I620" s="4" t="s">
        <v>39590</v>
      </c>
      <c r="J620" s="4" t="s">
        <v>171</v>
      </c>
      <c r="K620" s="2">
        <v>48</v>
      </c>
      <c r="L620" s="2" t="s">
        <v>41738</v>
      </c>
      <c r="M620" s="2" t="s">
        <v>1765</v>
      </c>
      <c r="N620" s="4" t="s">
        <v>41739</v>
      </c>
      <c r="O620" s="4" t="s">
        <v>1593</v>
      </c>
      <c r="P620" s="5" t="s">
        <v>60</v>
      </c>
      <c r="Q620" s="5">
        <v>10</v>
      </c>
      <c r="R620" s="5">
        <v>19901226</v>
      </c>
      <c r="S620" s="6">
        <v>48</v>
      </c>
      <c r="T620" s="6">
        <v>202304</v>
      </c>
      <c r="U620" s="6">
        <v>2022</v>
      </c>
      <c r="V620" s="5">
        <v>822717606</v>
      </c>
      <c r="W620" s="5">
        <v>432724673</v>
      </c>
      <c r="X620" s="5">
        <v>2615270</v>
      </c>
      <c r="Y620" s="1"/>
      <c r="Z620" s="1"/>
    </row>
    <row r="621" spans="1:26" ht="16.5" customHeight="1">
      <c r="A621" s="2">
        <v>22511</v>
      </c>
      <c r="B621" s="2">
        <v>1851317</v>
      </c>
      <c r="C621" s="2">
        <v>1018151437</v>
      </c>
      <c r="D621" s="3">
        <v>1101111803364</v>
      </c>
      <c r="E621" s="4" t="s">
        <v>41740</v>
      </c>
      <c r="F621" s="4" t="s">
        <v>104</v>
      </c>
      <c r="G621" s="4" t="s">
        <v>62</v>
      </c>
      <c r="H621" s="4" t="s">
        <v>65</v>
      </c>
      <c r="I621" s="4" t="s">
        <v>38988</v>
      </c>
      <c r="J621" s="4" t="s">
        <v>171</v>
      </c>
      <c r="K621" s="2">
        <v>48</v>
      </c>
      <c r="L621" s="2" t="s">
        <v>5774</v>
      </c>
      <c r="M621" s="2" t="s">
        <v>41741</v>
      </c>
      <c r="N621" s="4" t="s">
        <v>41742</v>
      </c>
      <c r="O621" s="4" t="s">
        <v>41743</v>
      </c>
      <c r="P621" s="5" t="s">
        <v>60</v>
      </c>
      <c r="Q621" s="5">
        <v>10</v>
      </c>
      <c r="R621" s="5">
        <v>19991120</v>
      </c>
      <c r="S621" s="6">
        <v>48</v>
      </c>
      <c r="T621" s="6">
        <v>202212</v>
      </c>
      <c r="U621" s="6">
        <v>2022</v>
      </c>
      <c r="V621" s="5">
        <v>9087416</v>
      </c>
      <c r="W621" s="5">
        <v>108961499</v>
      </c>
      <c r="X621" s="5">
        <v>513500</v>
      </c>
      <c r="Y621" s="1"/>
      <c r="Z621" s="1"/>
    </row>
    <row r="622" spans="1:26" ht="16.5" customHeight="1">
      <c r="A622" s="2">
        <v>22093</v>
      </c>
      <c r="B622" s="2">
        <v>1805148</v>
      </c>
      <c r="C622" s="2">
        <v>1208643267</v>
      </c>
      <c r="D622" s="3">
        <v>1101112629743</v>
      </c>
      <c r="E622" s="4" t="s">
        <v>41744</v>
      </c>
      <c r="F622" s="4" t="s">
        <v>104</v>
      </c>
      <c r="G622" s="4" t="s">
        <v>62</v>
      </c>
      <c r="H622" s="4" t="s">
        <v>65</v>
      </c>
      <c r="I622" s="4" t="s">
        <v>39099</v>
      </c>
      <c r="J622" s="4" t="s">
        <v>313</v>
      </c>
      <c r="K622" s="2">
        <v>46</v>
      </c>
      <c r="L622" s="2" t="s">
        <v>41745</v>
      </c>
      <c r="M622" s="2" t="s">
        <v>41746</v>
      </c>
      <c r="N622" s="4" t="s">
        <v>41747</v>
      </c>
      <c r="O622" s="4" t="s">
        <v>41748</v>
      </c>
      <c r="P622" s="5" t="s">
        <v>60</v>
      </c>
      <c r="Q622" s="5">
        <v>10</v>
      </c>
      <c r="R622" s="5">
        <v>20021014</v>
      </c>
      <c r="S622" s="6">
        <v>48</v>
      </c>
      <c r="T622" s="6">
        <v>202306</v>
      </c>
      <c r="U622" s="6">
        <v>2022</v>
      </c>
      <c r="V622" s="5">
        <v>38782262</v>
      </c>
      <c r="W622" s="5">
        <v>12789252</v>
      </c>
      <c r="X622" s="5">
        <v>1000000</v>
      </c>
      <c r="Y622" s="1"/>
      <c r="Z622" s="1"/>
    </row>
    <row r="623" spans="1:26" ht="16.5" customHeight="1">
      <c r="A623" s="2">
        <v>22180</v>
      </c>
      <c r="B623" s="2">
        <v>1898129</v>
      </c>
      <c r="C623" s="2">
        <v>1398112671</v>
      </c>
      <c r="D623" s="3">
        <v>1201110078495</v>
      </c>
      <c r="E623" s="4" t="s">
        <v>41749</v>
      </c>
      <c r="F623" s="4" t="s">
        <v>104</v>
      </c>
      <c r="G623" s="4" t="s">
        <v>62</v>
      </c>
      <c r="H623" s="4" t="s">
        <v>52</v>
      </c>
      <c r="I623" s="4" t="s">
        <v>39099</v>
      </c>
      <c r="J623" s="4" t="s">
        <v>313</v>
      </c>
      <c r="K623" s="2">
        <v>46</v>
      </c>
      <c r="L623" s="2" t="s">
        <v>41750</v>
      </c>
      <c r="M623" s="2" t="s">
        <v>41751</v>
      </c>
      <c r="N623" s="4" t="s">
        <v>41752</v>
      </c>
      <c r="O623" s="4" t="s">
        <v>41753</v>
      </c>
      <c r="P623" s="5" t="s">
        <v>60</v>
      </c>
      <c r="Q623" s="5">
        <v>10</v>
      </c>
      <c r="R623" s="5">
        <v>19920825</v>
      </c>
      <c r="S623" s="6">
        <v>48</v>
      </c>
      <c r="T623" s="6">
        <v>202306</v>
      </c>
      <c r="U623" s="6">
        <v>2022</v>
      </c>
      <c r="V623" s="5">
        <v>36529946</v>
      </c>
      <c r="W623" s="5">
        <v>50715408</v>
      </c>
      <c r="X623" s="5">
        <v>1884550</v>
      </c>
      <c r="Y623" s="1"/>
      <c r="Z623" s="1"/>
    </row>
    <row r="624" spans="1:26" ht="16.5" customHeight="1">
      <c r="A624" s="2">
        <v>22131</v>
      </c>
      <c r="B624" s="2">
        <v>1221362</v>
      </c>
      <c r="C624" s="2">
        <v>1238178983</v>
      </c>
      <c r="D624" s="3">
        <v>1341110097168</v>
      </c>
      <c r="E624" s="4" t="s">
        <v>41754</v>
      </c>
      <c r="F624" s="4" t="s">
        <v>104</v>
      </c>
      <c r="G624" s="4" t="s">
        <v>62</v>
      </c>
      <c r="H624" s="4" t="s">
        <v>65</v>
      </c>
      <c r="I624" s="4" t="s">
        <v>39722</v>
      </c>
      <c r="J624" s="4" t="s">
        <v>313</v>
      </c>
      <c r="K624" s="2">
        <v>46</v>
      </c>
      <c r="L624" s="2" t="s">
        <v>41755</v>
      </c>
      <c r="M624" s="2" t="s">
        <v>8261</v>
      </c>
      <c r="N624" s="4" t="s">
        <v>41756</v>
      </c>
      <c r="O624" s="4" t="s">
        <v>41757</v>
      </c>
      <c r="P624" s="5" t="s">
        <v>60</v>
      </c>
      <c r="Q624" s="5">
        <v>10</v>
      </c>
      <c r="R624" s="5">
        <v>20020605</v>
      </c>
      <c r="S624" s="6">
        <v>48</v>
      </c>
      <c r="T624" s="6">
        <v>202212</v>
      </c>
      <c r="U624" s="6">
        <v>2022</v>
      </c>
      <c r="V624" s="5">
        <v>49632466</v>
      </c>
      <c r="W624" s="5">
        <v>23968106</v>
      </c>
      <c r="X624" s="5">
        <v>4000000</v>
      </c>
      <c r="Y624" s="1"/>
      <c r="Z624" s="1"/>
    </row>
    <row r="625" spans="1:26" ht="16.5" customHeight="1">
      <c r="A625" s="2">
        <v>22146</v>
      </c>
      <c r="B625" s="2">
        <v>3990734</v>
      </c>
      <c r="C625" s="2">
        <v>6208138876</v>
      </c>
      <c r="D625" s="3">
        <v>2301110175321</v>
      </c>
      <c r="E625" s="4" t="s">
        <v>41758</v>
      </c>
      <c r="F625" s="4" t="s">
        <v>104</v>
      </c>
      <c r="G625" s="4" t="s">
        <v>62</v>
      </c>
      <c r="H625" s="4" t="s">
        <v>52</v>
      </c>
      <c r="I625" s="4" t="s">
        <v>41759</v>
      </c>
      <c r="J625" s="4" t="s">
        <v>313</v>
      </c>
      <c r="K625" s="2">
        <v>46</v>
      </c>
      <c r="L625" s="2" t="s">
        <v>41760</v>
      </c>
      <c r="M625" s="2" t="s">
        <v>41761</v>
      </c>
      <c r="N625" s="4" t="s">
        <v>41762</v>
      </c>
      <c r="O625" s="4" t="s">
        <v>41763</v>
      </c>
      <c r="P625" s="5" t="s">
        <v>60</v>
      </c>
      <c r="Q625" s="5">
        <v>10</v>
      </c>
      <c r="R625" s="5">
        <v>20110401</v>
      </c>
      <c r="S625" s="6">
        <v>48</v>
      </c>
      <c r="T625" s="6">
        <v>202212</v>
      </c>
      <c r="U625" s="6">
        <v>2022</v>
      </c>
      <c r="V625" s="5">
        <v>40466472</v>
      </c>
      <c r="W625" s="5">
        <v>18137058</v>
      </c>
      <c r="X625" s="5">
        <v>1000000</v>
      </c>
      <c r="Y625" s="1"/>
      <c r="Z625" s="1"/>
    </row>
    <row r="626" spans="1:26" ht="16.5" customHeight="1">
      <c r="A626" s="2">
        <v>22191</v>
      </c>
      <c r="B626" s="2">
        <v>1920585</v>
      </c>
      <c r="C626" s="2">
        <v>2118640396</v>
      </c>
      <c r="D626" s="3">
        <v>1101111255820</v>
      </c>
      <c r="E626" s="4" t="s">
        <v>41764</v>
      </c>
      <c r="F626" s="4" t="s">
        <v>104</v>
      </c>
      <c r="G626" s="4" t="s">
        <v>62</v>
      </c>
      <c r="H626" s="4" t="s">
        <v>65</v>
      </c>
      <c r="I626" s="4" t="s">
        <v>39020</v>
      </c>
      <c r="J626" s="4" t="s">
        <v>313</v>
      </c>
      <c r="K626" s="2">
        <v>46</v>
      </c>
      <c r="L626" s="2" t="s">
        <v>41765</v>
      </c>
      <c r="M626" s="2" t="s">
        <v>41766</v>
      </c>
      <c r="N626" s="4" t="s">
        <v>41767</v>
      </c>
      <c r="O626" s="4" t="s">
        <v>41768</v>
      </c>
      <c r="P626" s="5" t="s">
        <v>60</v>
      </c>
      <c r="Q626" s="5">
        <v>10</v>
      </c>
      <c r="R626" s="5">
        <v>19960329</v>
      </c>
      <c r="S626" s="6">
        <v>48</v>
      </c>
      <c r="T626" s="6">
        <v>202304</v>
      </c>
      <c r="U626" s="6">
        <v>2022</v>
      </c>
      <c r="V626" s="5">
        <v>47190993</v>
      </c>
      <c r="W626" s="5">
        <v>24377827</v>
      </c>
      <c r="X626" s="5">
        <v>800000</v>
      </c>
      <c r="Y626" s="1"/>
      <c r="Z626" s="1"/>
    </row>
    <row r="627" spans="1:26" ht="16.5" customHeight="1">
      <c r="A627" s="2">
        <v>22141</v>
      </c>
      <c r="B627" s="2">
        <v>1101008</v>
      </c>
      <c r="C627" s="2">
        <v>2298110980</v>
      </c>
      <c r="D627" s="3">
        <v>1101111190357</v>
      </c>
      <c r="E627" s="4" t="s">
        <v>41769</v>
      </c>
      <c r="F627" s="4" t="s">
        <v>104</v>
      </c>
      <c r="G627" s="4" t="s">
        <v>62</v>
      </c>
      <c r="H627" s="4" t="s">
        <v>65</v>
      </c>
      <c r="I627" s="4" t="s">
        <v>41770</v>
      </c>
      <c r="J627" s="4" t="s">
        <v>313</v>
      </c>
      <c r="K627" s="2">
        <v>46</v>
      </c>
      <c r="L627" s="2" t="s">
        <v>41771</v>
      </c>
      <c r="M627" s="2" t="s">
        <v>9085</v>
      </c>
      <c r="N627" s="4" t="s">
        <v>41772</v>
      </c>
      <c r="O627" s="4" t="s">
        <v>41773</v>
      </c>
      <c r="P627" s="5" t="s">
        <v>47</v>
      </c>
      <c r="Q627" s="5">
        <v>10</v>
      </c>
      <c r="R627" s="5">
        <v>19950825</v>
      </c>
      <c r="S627" s="6">
        <v>48</v>
      </c>
      <c r="T627" s="6">
        <v>202302</v>
      </c>
      <c r="U627" s="6">
        <v>2022</v>
      </c>
      <c r="V627" s="5">
        <v>35236373</v>
      </c>
      <c r="W627" s="5">
        <v>11887843</v>
      </c>
      <c r="X627" s="5">
        <v>1200010</v>
      </c>
      <c r="Y627" s="1"/>
      <c r="Z627" s="1"/>
    </row>
    <row r="628" spans="1:26" ht="16.5" customHeight="1">
      <c r="A628" s="2">
        <v>21961</v>
      </c>
      <c r="B628" s="2">
        <v>1290449</v>
      </c>
      <c r="C628" s="2">
        <v>6108113145</v>
      </c>
      <c r="D628" s="3">
        <v>1812110011614</v>
      </c>
      <c r="E628" s="4" t="s">
        <v>3558</v>
      </c>
      <c r="F628" s="4" t="s">
        <v>104</v>
      </c>
      <c r="G628" s="4" t="s">
        <v>62</v>
      </c>
      <c r="H628" s="4" t="s">
        <v>65</v>
      </c>
      <c r="I628" s="4" t="s">
        <v>41477</v>
      </c>
      <c r="J628" s="4" t="s">
        <v>457</v>
      </c>
      <c r="K628" s="2">
        <v>45</v>
      </c>
      <c r="L628" s="2" t="s">
        <v>41774</v>
      </c>
      <c r="M628" s="2" t="s">
        <v>41775</v>
      </c>
      <c r="N628" s="4" t="s">
        <v>41776</v>
      </c>
      <c r="O628" s="4" t="s">
        <v>41777</v>
      </c>
      <c r="P628" s="5" t="s">
        <v>60</v>
      </c>
      <c r="Q628" s="5">
        <v>10</v>
      </c>
      <c r="R628" s="5">
        <v>19891110</v>
      </c>
      <c r="S628" s="6">
        <v>48</v>
      </c>
      <c r="T628" s="6">
        <v>202212</v>
      </c>
      <c r="U628" s="6">
        <v>2022</v>
      </c>
      <c r="V628" s="5">
        <v>19293538</v>
      </c>
      <c r="W628" s="5">
        <v>48967925</v>
      </c>
      <c r="X628" s="5">
        <v>3286810</v>
      </c>
      <c r="Y628" s="1"/>
      <c r="Z628" s="1"/>
    </row>
    <row r="629" spans="1:26" ht="16.5" customHeight="1">
      <c r="A629" s="2">
        <v>21917</v>
      </c>
      <c r="B629" s="2">
        <v>3207289</v>
      </c>
      <c r="C629" s="2">
        <v>4018134740</v>
      </c>
      <c r="D629" s="3">
        <v>2111140020896</v>
      </c>
      <c r="E629" s="4" t="s">
        <v>41778</v>
      </c>
      <c r="F629" s="4" t="s">
        <v>104</v>
      </c>
      <c r="G629" s="4" t="s">
        <v>62</v>
      </c>
      <c r="H629" s="4" t="s">
        <v>65</v>
      </c>
      <c r="I629" s="4" t="s">
        <v>41779</v>
      </c>
      <c r="J629" s="4" t="s">
        <v>1247</v>
      </c>
      <c r="K629" s="2">
        <v>44</v>
      </c>
      <c r="L629" s="2" t="s">
        <v>41780</v>
      </c>
      <c r="M629" s="2" t="s">
        <v>41781</v>
      </c>
      <c r="N629" s="4" t="s">
        <v>41782</v>
      </c>
      <c r="O629" s="4" t="s">
        <v>41783</v>
      </c>
      <c r="P629" s="5" t="s">
        <v>60</v>
      </c>
      <c r="Q629" s="5">
        <v>10</v>
      </c>
      <c r="R629" s="5">
        <v>20080715</v>
      </c>
      <c r="S629" s="6">
        <v>48</v>
      </c>
      <c r="T629" s="6">
        <v>202212</v>
      </c>
      <c r="U629" s="6">
        <v>2022</v>
      </c>
      <c r="V629" s="5">
        <v>35180731</v>
      </c>
      <c r="W629" s="5">
        <v>26939137</v>
      </c>
      <c r="X629" s="5">
        <v>1000000</v>
      </c>
      <c r="Y629" s="1"/>
      <c r="Z629" s="1"/>
    </row>
    <row r="630" spans="1:26" ht="16.5" customHeight="1">
      <c r="A630" s="2">
        <v>21875</v>
      </c>
      <c r="B630" s="2">
        <v>8294497</v>
      </c>
      <c r="C630" s="2">
        <v>7368100506</v>
      </c>
      <c r="D630" s="3">
        <v>1615110205207</v>
      </c>
      <c r="E630" s="4" t="s">
        <v>41784</v>
      </c>
      <c r="F630" s="4" t="s">
        <v>104</v>
      </c>
      <c r="G630" s="4" t="s">
        <v>62</v>
      </c>
      <c r="H630" s="4" t="s">
        <v>52</v>
      </c>
      <c r="I630" s="4" t="s">
        <v>39031</v>
      </c>
      <c r="J630" s="4" t="s">
        <v>1293</v>
      </c>
      <c r="K630" s="2">
        <v>42</v>
      </c>
      <c r="L630" s="2" t="s">
        <v>13590</v>
      </c>
      <c r="M630" s="2" t="s">
        <v>41785</v>
      </c>
      <c r="N630" s="4" t="s">
        <v>41786</v>
      </c>
      <c r="O630" s="4" t="s">
        <v>41787</v>
      </c>
      <c r="P630" s="5" t="s">
        <v>60</v>
      </c>
      <c r="Q630" s="5">
        <v>10</v>
      </c>
      <c r="R630" s="5">
        <v>20161117</v>
      </c>
      <c r="S630" s="6">
        <v>48</v>
      </c>
      <c r="T630" s="6">
        <v>202212</v>
      </c>
      <c r="U630" s="6">
        <v>2022</v>
      </c>
      <c r="V630" s="5">
        <v>6193278</v>
      </c>
      <c r="W630" s="5">
        <v>23806401</v>
      </c>
      <c r="X630" s="5">
        <v>964800</v>
      </c>
      <c r="Y630" s="1"/>
      <c r="Z630" s="1"/>
    </row>
    <row r="631" spans="1:26" ht="16.5" customHeight="1">
      <c r="A631" s="2">
        <v>21820</v>
      </c>
      <c r="B631" s="2">
        <v>3681427</v>
      </c>
      <c r="C631" s="2">
        <v>1248683903</v>
      </c>
      <c r="D631" s="3">
        <v>1348110180703</v>
      </c>
      <c r="E631" s="4" t="s">
        <v>41788</v>
      </c>
      <c r="F631" s="4" t="s">
        <v>104</v>
      </c>
      <c r="G631" s="4" t="s">
        <v>62</v>
      </c>
      <c r="H631" s="4" t="s">
        <v>65</v>
      </c>
      <c r="I631" s="4" t="s">
        <v>41789</v>
      </c>
      <c r="J631" s="4" t="s">
        <v>2919</v>
      </c>
      <c r="K631" s="2">
        <v>41</v>
      </c>
      <c r="L631" s="2" t="s">
        <v>41790</v>
      </c>
      <c r="M631" s="2" t="s">
        <v>41791</v>
      </c>
      <c r="N631" s="4" t="s">
        <v>41792</v>
      </c>
      <c r="O631" s="4" t="s">
        <v>41793</v>
      </c>
      <c r="P631" s="5" t="s">
        <v>60</v>
      </c>
      <c r="Q631" s="5">
        <v>10</v>
      </c>
      <c r="R631" s="5">
        <v>20090918</v>
      </c>
      <c r="S631" s="6">
        <v>48</v>
      </c>
      <c r="T631" s="6">
        <v>202212</v>
      </c>
      <c r="U631" s="6">
        <v>2022</v>
      </c>
      <c r="V631" s="5">
        <v>24503833</v>
      </c>
      <c r="W631" s="5">
        <v>20528462</v>
      </c>
      <c r="X631" s="5">
        <v>600000</v>
      </c>
      <c r="Y631" s="1"/>
      <c r="Z631" s="1"/>
    </row>
    <row r="632" spans="1:26" ht="16.5" customHeight="1">
      <c r="A632" s="2">
        <v>21812</v>
      </c>
      <c r="B632" s="2">
        <v>3754366</v>
      </c>
      <c r="C632" s="2">
        <v>6068624309</v>
      </c>
      <c r="D632" s="3">
        <v>1801110723585</v>
      </c>
      <c r="E632" s="4" t="s">
        <v>41794</v>
      </c>
      <c r="F632" s="4" t="s">
        <v>104</v>
      </c>
      <c r="G632" s="4" t="s">
        <v>62</v>
      </c>
      <c r="H632" s="4" t="s">
        <v>65</v>
      </c>
      <c r="I632" s="4" t="s">
        <v>41795</v>
      </c>
      <c r="J632" s="4" t="s">
        <v>3779</v>
      </c>
      <c r="K632" s="2">
        <v>40</v>
      </c>
      <c r="L632" s="2" t="s">
        <v>32741</v>
      </c>
      <c r="M632" s="2" t="s">
        <v>41796</v>
      </c>
      <c r="N632" s="4" t="s">
        <v>41797</v>
      </c>
      <c r="O632" s="4" t="s">
        <v>41798</v>
      </c>
      <c r="P632" s="5" t="s">
        <v>60</v>
      </c>
      <c r="Q632" s="5">
        <v>10</v>
      </c>
      <c r="R632" s="5">
        <v>20100801</v>
      </c>
      <c r="S632" s="6">
        <v>48</v>
      </c>
      <c r="T632" s="6">
        <v>202303</v>
      </c>
      <c r="U632" s="6">
        <v>2022</v>
      </c>
      <c r="V632" s="5">
        <v>13632307</v>
      </c>
      <c r="W632" s="5">
        <v>17244085</v>
      </c>
      <c r="X632" s="5">
        <v>525000</v>
      </c>
      <c r="Y632" s="1"/>
      <c r="Z632" s="1"/>
    </row>
    <row r="633" spans="1:26" ht="16.5" customHeight="1">
      <c r="A633" s="2">
        <v>21814</v>
      </c>
      <c r="B633" s="2">
        <v>5913450</v>
      </c>
      <c r="C633" s="2">
        <v>6098619862</v>
      </c>
      <c r="D633" s="3">
        <v>1942110227604</v>
      </c>
      <c r="E633" s="4" t="s">
        <v>41799</v>
      </c>
      <c r="F633" s="4" t="s">
        <v>104</v>
      </c>
      <c r="G633" s="4" t="s">
        <v>62</v>
      </c>
      <c r="H633" s="4" t="s">
        <v>65</v>
      </c>
      <c r="I633" s="4" t="s">
        <v>39015</v>
      </c>
      <c r="J633" s="4" t="s">
        <v>3779</v>
      </c>
      <c r="K633" s="2">
        <v>40</v>
      </c>
      <c r="L633" s="2" t="s">
        <v>41800</v>
      </c>
      <c r="M633" s="2" t="s">
        <v>41801</v>
      </c>
      <c r="N633" s="4" t="s">
        <v>41802</v>
      </c>
      <c r="O633" s="4" t="s">
        <v>41803</v>
      </c>
      <c r="P633" s="5" t="s">
        <v>47</v>
      </c>
      <c r="Q633" s="5">
        <v>10</v>
      </c>
      <c r="R633" s="5">
        <v>20140701</v>
      </c>
      <c r="S633" s="6">
        <v>48</v>
      </c>
      <c r="T633" s="6">
        <v>202212</v>
      </c>
      <c r="U633" s="6">
        <v>2022</v>
      </c>
      <c r="V633" s="5">
        <v>3519806</v>
      </c>
      <c r="W633" s="5">
        <v>7380671</v>
      </c>
      <c r="X633" s="5">
        <v>200000</v>
      </c>
      <c r="Y633" s="1"/>
      <c r="Z633" s="1"/>
    </row>
    <row r="634" spans="1:26" ht="16.5" customHeight="1">
      <c r="A634" s="2">
        <v>21796</v>
      </c>
      <c r="B634" s="2">
        <v>1842023</v>
      </c>
      <c r="C634" s="2">
        <v>6158131681</v>
      </c>
      <c r="D634" s="3">
        <v>1955110062847</v>
      </c>
      <c r="E634" s="4" t="s">
        <v>41804</v>
      </c>
      <c r="F634" s="4" t="s">
        <v>104</v>
      </c>
      <c r="G634" s="4" t="s">
        <v>62</v>
      </c>
      <c r="H634" s="4" t="s">
        <v>65</v>
      </c>
      <c r="I634" s="4" t="s">
        <v>38961</v>
      </c>
      <c r="J634" s="4" t="s">
        <v>2407</v>
      </c>
      <c r="K634" s="2">
        <v>39</v>
      </c>
      <c r="L634" s="2" t="s">
        <v>1924</v>
      </c>
      <c r="M634" s="2" t="s">
        <v>41805</v>
      </c>
      <c r="N634" s="4" t="s">
        <v>41806</v>
      </c>
      <c r="O634" s="4" t="s">
        <v>41807</v>
      </c>
      <c r="P634" s="5" t="s">
        <v>60</v>
      </c>
      <c r="Q634" s="5">
        <v>10</v>
      </c>
      <c r="R634" s="5">
        <v>20030225</v>
      </c>
      <c r="S634" s="6">
        <v>48</v>
      </c>
      <c r="T634" s="6">
        <v>202212</v>
      </c>
      <c r="U634" s="6">
        <v>2022</v>
      </c>
      <c r="V634" s="5">
        <v>16490330</v>
      </c>
      <c r="W634" s="5">
        <v>34525690</v>
      </c>
      <c r="X634" s="5">
        <v>10171725</v>
      </c>
      <c r="Y634" s="1"/>
      <c r="Z634" s="1"/>
    </row>
    <row r="635" spans="1:26" ht="16.5" customHeight="1">
      <c r="A635" s="2">
        <v>21467</v>
      </c>
      <c r="B635" s="2">
        <v>1886817</v>
      </c>
      <c r="C635" s="2">
        <v>2148172927</v>
      </c>
      <c r="D635" s="3">
        <v>1201110054594</v>
      </c>
      <c r="E635" s="4" t="s">
        <v>41808</v>
      </c>
      <c r="F635" s="4" t="s">
        <v>104</v>
      </c>
      <c r="G635" s="4" t="s">
        <v>62</v>
      </c>
      <c r="H635" s="4" t="s">
        <v>65</v>
      </c>
      <c r="I635" s="4" t="s">
        <v>41809</v>
      </c>
      <c r="J635" s="4" t="s">
        <v>1033</v>
      </c>
      <c r="K635" s="2">
        <v>38</v>
      </c>
      <c r="L635" s="2" t="s">
        <v>4143</v>
      </c>
      <c r="M635" s="2" t="s">
        <v>41810</v>
      </c>
      <c r="N635" s="4" t="s">
        <v>41811</v>
      </c>
      <c r="O635" s="4" t="s">
        <v>41812</v>
      </c>
      <c r="P635" s="5" t="s">
        <v>47</v>
      </c>
      <c r="Q635" s="5">
        <v>10</v>
      </c>
      <c r="R635" s="5">
        <v>19891117</v>
      </c>
      <c r="S635" s="6">
        <v>48</v>
      </c>
      <c r="T635" s="6">
        <v>202212</v>
      </c>
      <c r="U635" s="6">
        <v>2022</v>
      </c>
      <c r="V635" s="5">
        <v>7025266</v>
      </c>
      <c r="W635" s="5">
        <v>8717897</v>
      </c>
      <c r="X635" s="5">
        <v>1000000</v>
      </c>
      <c r="Y635" s="1"/>
      <c r="Z635" s="1"/>
    </row>
    <row r="636" spans="1:26" ht="16.5" customHeight="1">
      <c r="A636" s="2">
        <v>21505</v>
      </c>
      <c r="B636" s="2">
        <v>2635466</v>
      </c>
      <c r="C636" s="2">
        <v>6098171922</v>
      </c>
      <c r="D636" s="3">
        <v>1942110078205</v>
      </c>
      <c r="E636" s="4" t="s">
        <v>41813</v>
      </c>
      <c r="F636" s="4" t="s">
        <v>104</v>
      </c>
      <c r="G636" s="4" t="s">
        <v>62</v>
      </c>
      <c r="H636" s="4" t="s">
        <v>65</v>
      </c>
      <c r="I636" s="4" t="s">
        <v>41809</v>
      </c>
      <c r="J636" s="4" t="s">
        <v>1033</v>
      </c>
      <c r="K636" s="2">
        <v>38</v>
      </c>
      <c r="L636" s="2" t="s">
        <v>41814</v>
      </c>
      <c r="M636" s="2" t="s">
        <v>6761</v>
      </c>
      <c r="N636" s="4" t="s">
        <v>41815</v>
      </c>
      <c r="O636" s="4" t="s">
        <v>41816</v>
      </c>
      <c r="P636" s="5" t="s">
        <v>60</v>
      </c>
      <c r="Q636" s="5">
        <v>10</v>
      </c>
      <c r="R636" s="5">
        <v>20060701</v>
      </c>
      <c r="S636" s="6">
        <v>48</v>
      </c>
      <c r="T636" s="6">
        <v>202304</v>
      </c>
      <c r="U636" s="6">
        <v>2022</v>
      </c>
      <c r="V636" s="5">
        <v>17417012</v>
      </c>
      <c r="W636" s="5">
        <v>13814688</v>
      </c>
      <c r="X636" s="5">
        <v>640000</v>
      </c>
      <c r="Y636" s="1"/>
      <c r="Z636" s="1"/>
    </row>
    <row r="637" spans="1:26" ht="16.5" customHeight="1">
      <c r="A637" s="2">
        <v>21570</v>
      </c>
      <c r="B637" s="2">
        <v>1467342</v>
      </c>
      <c r="C637" s="2">
        <v>6218113596</v>
      </c>
      <c r="D637" s="3">
        <v>1801110160505</v>
      </c>
      <c r="E637" s="4" t="s">
        <v>41817</v>
      </c>
      <c r="F637" s="4" t="s">
        <v>104</v>
      </c>
      <c r="G637" s="4" t="s">
        <v>62</v>
      </c>
      <c r="H637" s="4" t="s">
        <v>65</v>
      </c>
      <c r="I637" s="4" t="s">
        <v>41809</v>
      </c>
      <c r="J637" s="4" t="s">
        <v>1033</v>
      </c>
      <c r="K637" s="2">
        <v>38</v>
      </c>
      <c r="L637" s="2" t="s">
        <v>41818</v>
      </c>
      <c r="M637" s="2" t="s">
        <v>3071</v>
      </c>
      <c r="N637" s="4" t="s">
        <v>41819</v>
      </c>
      <c r="O637" s="4" t="s">
        <v>41820</v>
      </c>
      <c r="P637" s="5" t="s">
        <v>60</v>
      </c>
      <c r="Q637" s="5">
        <v>10</v>
      </c>
      <c r="R637" s="5">
        <v>19940720</v>
      </c>
      <c r="S637" s="6">
        <v>48</v>
      </c>
      <c r="T637" s="6">
        <v>202212</v>
      </c>
      <c r="U637" s="6">
        <v>2022</v>
      </c>
      <c r="V637" s="5">
        <v>14245704</v>
      </c>
      <c r="W637" s="5">
        <v>28824270</v>
      </c>
      <c r="X637" s="5">
        <v>746590</v>
      </c>
      <c r="Y637" s="1"/>
      <c r="Z637" s="1"/>
    </row>
    <row r="638" spans="1:26" ht="16.5" customHeight="1">
      <c r="A638" s="2">
        <v>21522</v>
      </c>
      <c r="B638" s="2">
        <v>4016259</v>
      </c>
      <c r="C638" s="2">
        <v>6208139860</v>
      </c>
      <c r="D638" s="3">
        <v>2301110178713</v>
      </c>
      <c r="E638" s="4" t="s">
        <v>32846</v>
      </c>
      <c r="F638" s="4" t="s">
        <v>104</v>
      </c>
      <c r="G638" s="4" t="s">
        <v>62</v>
      </c>
      <c r="H638" s="4" t="s">
        <v>65</v>
      </c>
      <c r="I638" s="4" t="s">
        <v>38905</v>
      </c>
      <c r="J638" s="4" t="s">
        <v>1033</v>
      </c>
      <c r="K638" s="2">
        <v>38</v>
      </c>
      <c r="L638" s="2" t="s">
        <v>32847</v>
      </c>
      <c r="M638" s="2" t="s">
        <v>2798</v>
      </c>
      <c r="N638" s="4" t="s">
        <v>41821</v>
      </c>
      <c r="O638" s="4" t="s">
        <v>41822</v>
      </c>
      <c r="P638" s="5" t="s">
        <v>60</v>
      </c>
      <c r="Q638" s="5">
        <v>10</v>
      </c>
      <c r="R638" s="5">
        <v>20110701</v>
      </c>
      <c r="S638" s="6">
        <v>48</v>
      </c>
      <c r="T638" s="6">
        <v>202212</v>
      </c>
      <c r="U638" s="6">
        <v>2022</v>
      </c>
      <c r="V638" s="5">
        <v>7121690</v>
      </c>
      <c r="W638" s="5">
        <v>19006809</v>
      </c>
      <c r="X638" s="5">
        <v>500000</v>
      </c>
      <c r="Y638" s="1"/>
      <c r="Z638" s="1"/>
    </row>
    <row r="639" spans="1:26" ht="16.5" customHeight="1">
      <c r="A639" s="2">
        <v>21334</v>
      </c>
      <c r="B639" s="2">
        <v>1893175</v>
      </c>
      <c r="C639" s="2">
        <v>6218114620</v>
      </c>
      <c r="D639" s="3">
        <v>1845110010089</v>
      </c>
      <c r="E639" s="4" t="s">
        <v>41823</v>
      </c>
      <c r="F639" s="4" t="s">
        <v>104</v>
      </c>
      <c r="G639" s="4" t="s">
        <v>62</v>
      </c>
      <c r="H639" s="4" t="s">
        <v>65</v>
      </c>
      <c r="I639" s="4" t="s">
        <v>41824</v>
      </c>
      <c r="J639" s="4" t="s">
        <v>3681</v>
      </c>
      <c r="K639" s="2">
        <v>37</v>
      </c>
      <c r="L639" s="2" t="s">
        <v>41825</v>
      </c>
      <c r="M639" s="2" t="s">
        <v>41826</v>
      </c>
      <c r="N639" s="4" t="s">
        <v>41827</v>
      </c>
      <c r="O639" s="4" t="s">
        <v>41828</v>
      </c>
      <c r="P639" s="5" t="s">
        <v>60</v>
      </c>
      <c r="Q639" s="5">
        <v>10</v>
      </c>
      <c r="R639" s="5">
        <v>19930701</v>
      </c>
      <c r="S639" s="6">
        <v>48</v>
      </c>
      <c r="T639" s="6">
        <v>202303</v>
      </c>
      <c r="U639" s="6">
        <v>2022</v>
      </c>
      <c r="V639" s="5">
        <v>52571306</v>
      </c>
      <c r="W639" s="5">
        <v>39115515</v>
      </c>
      <c r="X639" s="5">
        <v>4402940</v>
      </c>
      <c r="Y639" s="1"/>
      <c r="Z639" s="1"/>
    </row>
    <row r="640" spans="1:26" ht="16.5" customHeight="1">
      <c r="A640" s="2">
        <v>21336</v>
      </c>
      <c r="B640" s="2">
        <v>3699676</v>
      </c>
      <c r="C640" s="2">
        <v>3128613718</v>
      </c>
      <c r="D640" s="3">
        <v>1648110052485</v>
      </c>
      <c r="E640" s="4" t="s">
        <v>41829</v>
      </c>
      <c r="F640" s="4" t="s">
        <v>104</v>
      </c>
      <c r="G640" s="4" t="s">
        <v>62</v>
      </c>
      <c r="H640" s="4" t="s">
        <v>65</v>
      </c>
      <c r="I640" s="4" t="s">
        <v>41830</v>
      </c>
      <c r="J640" s="4" t="s">
        <v>3681</v>
      </c>
      <c r="K640" s="2">
        <v>37</v>
      </c>
      <c r="L640" s="2" t="s">
        <v>41831</v>
      </c>
      <c r="M640" s="2" t="s">
        <v>41832</v>
      </c>
      <c r="N640" s="4" t="s">
        <v>41833</v>
      </c>
      <c r="O640" s="4" t="s">
        <v>41834</v>
      </c>
      <c r="P640" s="5" t="s">
        <v>60</v>
      </c>
      <c r="Q640" s="5">
        <v>10</v>
      </c>
      <c r="R640" s="5">
        <v>20100125</v>
      </c>
      <c r="S640" s="6">
        <v>48</v>
      </c>
      <c r="T640" s="6">
        <v>202212</v>
      </c>
      <c r="U640" s="6">
        <v>2022</v>
      </c>
      <c r="V640" s="5">
        <v>7433306</v>
      </c>
      <c r="W640" s="5">
        <v>37169484</v>
      </c>
      <c r="X640" s="5">
        <v>8213835</v>
      </c>
      <c r="Y640" s="1"/>
      <c r="Z640" s="1"/>
    </row>
    <row r="641" spans="1:26" ht="16.5" customHeight="1">
      <c r="A641" s="2">
        <v>21275</v>
      </c>
      <c r="B641" s="2">
        <v>2834982</v>
      </c>
      <c r="C641" s="2">
        <v>1308629277</v>
      </c>
      <c r="D641" s="3">
        <v>1211110161489</v>
      </c>
      <c r="E641" s="4" t="s">
        <v>41835</v>
      </c>
      <c r="F641" s="4" t="s">
        <v>104</v>
      </c>
      <c r="G641" s="4" t="s">
        <v>62</v>
      </c>
      <c r="H641" s="4" t="s">
        <v>65</v>
      </c>
      <c r="I641" s="4" t="s">
        <v>39468</v>
      </c>
      <c r="J641" s="4" t="s">
        <v>1042</v>
      </c>
      <c r="K641" s="2">
        <v>36</v>
      </c>
      <c r="L641" s="2" t="s">
        <v>41836</v>
      </c>
      <c r="M641" s="2" t="s">
        <v>41837</v>
      </c>
      <c r="N641" s="4" t="s">
        <v>41838</v>
      </c>
      <c r="O641" s="4" t="s">
        <v>41839</v>
      </c>
      <c r="P641" s="5" t="s">
        <v>60</v>
      </c>
      <c r="Q641" s="5">
        <v>10</v>
      </c>
      <c r="R641" s="5">
        <v>20070809</v>
      </c>
      <c r="S641" s="6">
        <v>48</v>
      </c>
      <c r="T641" s="6">
        <v>202212</v>
      </c>
      <c r="U641" s="6">
        <v>2022</v>
      </c>
      <c r="V641" s="5">
        <v>7470932</v>
      </c>
      <c r="W641" s="5">
        <v>15727735</v>
      </c>
      <c r="X641" s="5">
        <v>250000</v>
      </c>
      <c r="Y641" s="1"/>
      <c r="Z641" s="1"/>
    </row>
    <row r="642" spans="1:26" ht="16.5" customHeight="1">
      <c r="A642" s="2">
        <v>21207</v>
      </c>
      <c r="B642" s="2">
        <v>8781476</v>
      </c>
      <c r="C642" s="2">
        <v>1398601112</v>
      </c>
      <c r="D642" s="3">
        <v>1314110422867</v>
      </c>
      <c r="E642" s="4" t="s">
        <v>41840</v>
      </c>
      <c r="F642" s="4" t="s">
        <v>104</v>
      </c>
      <c r="G642" s="4" t="s">
        <v>62</v>
      </c>
      <c r="H642" s="4" t="s">
        <v>65</v>
      </c>
      <c r="I642" s="4" t="s">
        <v>39425</v>
      </c>
      <c r="J642" s="4" t="s">
        <v>1011</v>
      </c>
      <c r="K642" s="2">
        <v>35</v>
      </c>
      <c r="L642" s="2" t="s">
        <v>41841</v>
      </c>
      <c r="M642" s="2" t="s">
        <v>5738</v>
      </c>
      <c r="N642" s="4" t="s">
        <v>41842</v>
      </c>
      <c r="O642" s="4" t="s">
        <v>41843</v>
      </c>
      <c r="P642" s="5" t="s">
        <v>60</v>
      </c>
      <c r="Q642" s="5">
        <v>10</v>
      </c>
      <c r="R642" s="5">
        <v>20181119</v>
      </c>
      <c r="S642" s="6">
        <v>48</v>
      </c>
      <c r="T642" s="6">
        <v>202212</v>
      </c>
      <c r="U642" s="6">
        <v>2022</v>
      </c>
      <c r="V642" s="5">
        <v>8183079</v>
      </c>
      <c r="W642" s="5">
        <v>17613954</v>
      </c>
      <c r="X642" s="5">
        <v>7865250</v>
      </c>
      <c r="Y642" s="1"/>
      <c r="Z642" s="1"/>
    </row>
    <row r="643" spans="1:26" ht="16.5" customHeight="1">
      <c r="A643" s="2">
        <v>21227</v>
      </c>
      <c r="B643" s="2">
        <v>1181262</v>
      </c>
      <c r="C643" s="2">
        <v>5138120985</v>
      </c>
      <c r="D643" s="3">
        <v>1760110024204</v>
      </c>
      <c r="E643" s="4" t="s">
        <v>41844</v>
      </c>
      <c r="F643" s="4" t="s">
        <v>104</v>
      </c>
      <c r="G643" s="4" t="s">
        <v>62</v>
      </c>
      <c r="H643" s="4" t="s">
        <v>65</v>
      </c>
      <c r="I643" s="4" t="s">
        <v>41845</v>
      </c>
      <c r="J643" s="4" t="s">
        <v>1011</v>
      </c>
      <c r="K643" s="2">
        <v>35</v>
      </c>
      <c r="L643" s="2" t="s">
        <v>14996</v>
      </c>
      <c r="M643" s="2" t="s">
        <v>41846</v>
      </c>
      <c r="N643" s="4" t="s">
        <v>41847</v>
      </c>
      <c r="O643" s="4" t="s">
        <v>41848</v>
      </c>
      <c r="P643" s="5" t="s">
        <v>60</v>
      </c>
      <c r="Q643" s="5">
        <v>10</v>
      </c>
      <c r="R643" s="5">
        <v>20010106</v>
      </c>
      <c r="S643" s="6">
        <v>48</v>
      </c>
      <c r="T643" s="6">
        <v>202212</v>
      </c>
      <c r="U643" s="6">
        <v>2022</v>
      </c>
      <c r="V643" s="5">
        <v>53156674</v>
      </c>
      <c r="W643" s="5">
        <v>36289375</v>
      </c>
      <c r="X643" s="5">
        <v>800000</v>
      </c>
      <c r="Y643" s="1"/>
      <c r="Z643" s="1"/>
    </row>
    <row r="644" spans="1:26" ht="16.5" customHeight="1">
      <c r="A644" s="2">
        <v>21152</v>
      </c>
      <c r="B644" s="2">
        <v>1817563</v>
      </c>
      <c r="C644" s="2">
        <v>1368107091</v>
      </c>
      <c r="D644" s="3">
        <v>1243110014821</v>
      </c>
      <c r="E644" s="4" t="s">
        <v>41849</v>
      </c>
      <c r="F644" s="4" t="s">
        <v>104</v>
      </c>
      <c r="G644" s="4" t="s">
        <v>62</v>
      </c>
      <c r="H644" s="4" t="s">
        <v>65</v>
      </c>
      <c r="I644" s="4" t="s">
        <v>40434</v>
      </c>
      <c r="J644" s="4" t="s">
        <v>2830</v>
      </c>
      <c r="K644" s="2">
        <v>34</v>
      </c>
      <c r="L644" s="2" t="s">
        <v>41850</v>
      </c>
      <c r="M644" s="2" t="s">
        <v>9618</v>
      </c>
      <c r="N644" s="4" t="s">
        <v>41851</v>
      </c>
      <c r="O644" s="4" t="s">
        <v>41852</v>
      </c>
      <c r="P644" s="5" t="s">
        <v>47</v>
      </c>
      <c r="Q644" s="5">
        <v>10</v>
      </c>
      <c r="R644" s="5">
        <v>19860319</v>
      </c>
      <c r="S644" s="6">
        <v>48</v>
      </c>
      <c r="T644" s="6">
        <v>202212</v>
      </c>
      <c r="U644" s="6">
        <v>2022</v>
      </c>
      <c r="V644" s="5">
        <v>19339035</v>
      </c>
      <c r="W644" s="5">
        <v>11514056</v>
      </c>
      <c r="X644" s="5">
        <v>800000</v>
      </c>
      <c r="Y644" s="1"/>
      <c r="Z644" s="1"/>
    </row>
    <row r="645" spans="1:26" ht="16.5" customHeight="1">
      <c r="A645" s="2">
        <v>21131</v>
      </c>
      <c r="B645" s="2">
        <v>1156534</v>
      </c>
      <c r="C645" s="2">
        <v>1258115325</v>
      </c>
      <c r="D645" s="3">
        <v>1101111139628</v>
      </c>
      <c r="E645" s="4" t="s">
        <v>41853</v>
      </c>
      <c r="F645" s="4" t="s">
        <v>104</v>
      </c>
      <c r="G645" s="4" t="s">
        <v>62</v>
      </c>
      <c r="H645" s="4" t="s">
        <v>65</v>
      </c>
      <c r="I645" s="4" t="s">
        <v>41854</v>
      </c>
      <c r="J645" s="4" t="s">
        <v>1980</v>
      </c>
      <c r="K645" s="2">
        <v>32</v>
      </c>
      <c r="L645" s="2" t="s">
        <v>20266</v>
      </c>
      <c r="M645" s="2" t="s">
        <v>41855</v>
      </c>
      <c r="N645" s="4" t="s">
        <v>41856</v>
      </c>
      <c r="O645" s="4" t="s">
        <v>41857</v>
      </c>
      <c r="P645" s="5" t="s">
        <v>60</v>
      </c>
      <c r="Q645" s="5">
        <v>10</v>
      </c>
      <c r="R645" s="5">
        <v>19950420</v>
      </c>
      <c r="S645" s="6">
        <v>48</v>
      </c>
      <c r="T645" s="6">
        <v>202306</v>
      </c>
      <c r="U645" s="6">
        <v>2022</v>
      </c>
      <c r="V645" s="5">
        <v>32274620</v>
      </c>
      <c r="W645" s="5">
        <v>20379417</v>
      </c>
      <c r="X645" s="5">
        <v>1771200</v>
      </c>
      <c r="Y645" s="1"/>
      <c r="Z645" s="1"/>
    </row>
    <row r="646" spans="1:26" ht="16.5" customHeight="1">
      <c r="A646" s="2">
        <v>21103</v>
      </c>
      <c r="B646" s="2">
        <v>1405421</v>
      </c>
      <c r="C646" s="2">
        <v>1338124335</v>
      </c>
      <c r="D646" s="3">
        <v>1350110039137</v>
      </c>
      <c r="E646" s="4" t="s">
        <v>32817</v>
      </c>
      <c r="F646" s="4" t="s">
        <v>104</v>
      </c>
      <c r="G646" s="4" t="s">
        <v>62</v>
      </c>
      <c r="H646" s="4" t="s">
        <v>65</v>
      </c>
      <c r="I646" s="4" t="s">
        <v>41858</v>
      </c>
      <c r="J646" s="4" t="s">
        <v>3656</v>
      </c>
      <c r="K646" s="2">
        <v>31</v>
      </c>
      <c r="L646" s="2" t="s">
        <v>32818</v>
      </c>
      <c r="M646" s="2" t="s">
        <v>41859</v>
      </c>
      <c r="N646" s="4" t="s">
        <v>41860</v>
      </c>
      <c r="O646" s="4" t="s">
        <v>41861</v>
      </c>
      <c r="P646" s="5" t="s">
        <v>60</v>
      </c>
      <c r="Q646" s="5">
        <v>10</v>
      </c>
      <c r="R646" s="5">
        <v>19930527</v>
      </c>
      <c r="S646" s="6">
        <v>48</v>
      </c>
      <c r="T646" s="6">
        <v>202212</v>
      </c>
      <c r="U646" s="6">
        <v>2022</v>
      </c>
      <c r="V646" s="5">
        <v>19331484</v>
      </c>
      <c r="W646" s="5">
        <v>18809590</v>
      </c>
      <c r="X646" s="5">
        <v>50000</v>
      </c>
      <c r="Y646" s="1"/>
      <c r="Z646" s="1"/>
    </row>
    <row r="647" spans="1:26" ht="16.5" customHeight="1">
      <c r="A647" s="2">
        <v>21097</v>
      </c>
      <c r="B647" s="2">
        <v>1621233</v>
      </c>
      <c r="C647" s="2">
        <v>6068164515</v>
      </c>
      <c r="D647" s="3">
        <v>1801110343812</v>
      </c>
      <c r="E647" s="4" t="s">
        <v>41862</v>
      </c>
      <c r="F647" s="4" t="s">
        <v>104</v>
      </c>
      <c r="G647" s="4" t="s">
        <v>62</v>
      </c>
      <c r="H647" s="4" t="s">
        <v>65</v>
      </c>
      <c r="I647" s="4" t="s">
        <v>41333</v>
      </c>
      <c r="J647" s="4" t="s">
        <v>3656</v>
      </c>
      <c r="K647" s="2">
        <v>31</v>
      </c>
      <c r="L647" s="2" t="s">
        <v>5539</v>
      </c>
      <c r="M647" s="2" t="s">
        <v>41863</v>
      </c>
      <c r="N647" s="4" t="s">
        <v>41864</v>
      </c>
      <c r="O647" s="4" t="s">
        <v>41865</v>
      </c>
      <c r="P647" s="5" t="s">
        <v>60</v>
      </c>
      <c r="Q647" s="5">
        <v>10</v>
      </c>
      <c r="R647" s="5">
        <v>20001129</v>
      </c>
      <c r="S647" s="6">
        <v>48</v>
      </c>
      <c r="T647" s="6">
        <v>202212</v>
      </c>
      <c r="U647" s="6">
        <v>2022</v>
      </c>
      <c r="V647" s="5">
        <v>25037137</v>
      </c>
      <c r="W647" s="5">
        <v>36335335</v>
      </c>
      <c r="X647" s="5">
        <v>734080</v>
      </c>
      <c r="Y647" s="1"/>
      <c r="Z647" s="1"/>
    </row>
    <row r="648" spans="1:26" ht="16.5" customHeight="1">
      <c r="A648" s="2">
        <v>21056</v>
      </c>
      <c r="B648" s="2">
        <v>2606578</v>
      </c>
      <c r="C648" s="2">
        <v>2208718070</v>
      </c>
      <c r="D648" s="3">
        <v>1101113328154</v>
      </c>
      <c r="E648" s="4" t="s">
        <v>41866</v>
      </c>
      <c r="F648" s="4" t="s">
        <v>104</v>
      </c>
      <c r="G648" s="4" t="s">
        <v>62</v>
      </c>
      <c r="H648" s="4" t="s">
        <v>65</v>
      </c>
      <c r="I648" s="4" t="s">
        <v>39103</v>
      </c>
      <c r="J648" s="4" t="s">
        <v>1010</v>
      </c>
      <c r="K648" s="2">
        <v>30</v>
      </c>
      <c r="L648" s="2" t="s">
        <v>41867</v>
      </c>
      <c r="M648" s="2" t="s">
        <v>41868</v>
      </c>
      <c r="N648" s="4" t="s">
        <v>41869</v>
      </c>
      <c r="O648" s="4" t="s">
        <v>41870</v>
      </c>
      <c r="P648" s="5" t="s">
        <v>60</v>
      </c>
      <c r="Q648" s="5">
        <v>10</v>
      </c>
      <c r="R648" s="5">
        <v>20051024</v>
      </c>
      <c r="S648" s="6">
        <v>48</v>
      </c>
      <c r="T648" s="6">
        <v>202212</v>
      </c>
      <c r="U648" s="6">
        <v>2022</v>
      </c>
      <c r="V648" s="5">
        <v>14241840</v>
      </c>
      <c r="W648" s="5">
        <v>14741664</v>
      </c>
      <c r="X648" s="5">
        <v>1946710</v>
      </c>
      <c r="Y648" s="1"/>
      <c r="Z648" s="1"/>
    </row>
    <row r="649" spans="1:26" ht="16.5" customHeight="1">
      <c r="A649" s="2">
        <v>21047</v>
      </c>
      <c r="B649" s="2">
        <v>1619138</v>
      </c>
      <c r="C649" s="2">
        <v>1248157924</v>
      </c>
      <c r="D649" s="3">
        <v>1348110037954</v>
      </c>
      <c r="E649" s="4" t="s">
        <v>41871</v>
      </c>
      <c r="F649" s="4" t="s">
        <v>104</v>
      </c>
      <c r="G649" s="4" t="s">
        <v>62</v>
      </c>
      <c r="H649" s="4" t="s">
        <v>65</v>
      </c>
      <c r="I649" s="4" t="s">
        <v>41872</v>
      </c>
      <c r="J649" s="4" t="s">
        <v>1010</v>
      </c>
      <c r="K649" s="2">
        <v>30</v>
      </c>
      <c r="L649" s="2" t="s">
        <v>41873</v>
      </c>
      <c r="M649" s="2" t="s">
        <v>41874</v>
      </c>
      <c r="N649" s="4" t="s">
        <v>41875</v>
      </c>
      <c r="O649" s="4" t="s">
        <v>41876</v>
      </c>
      <c r="P649" s="5" t="s">
        <v>70</v>
      </c>
      <c r="Q649" s="5">
        <v>10</v>
      </c>
      <c r="R649" s="5">
        <v>19980907</v>
      </c>
      <c r="S649" s="6">
        <v>48</v>
      </c>
      <c r="T649" s="6">
        <v>202306</v>
      </c>
      <c r="U649" s="6">
        <v>2022</v>
      </c>
      <c r="V649" s="5">
        <v>19593317</v>
      </c>
      <c r="W649" s="5">
        <v>113524558</v>
      </c>
      <c r="X649" s="5">
        <v>8047839</v>
      </c>
      <c r="Y649" s="1"/>
      <c r="Z649" s="1"/>
    </row>
    <row r="650" spans="1:26" ht="16.5" customHeight="1">
      <c r="A650" s="2">
        <v>20971</v>
      </c>
      <c r="B650" s="2">
        <v>1726776</v>
      </c>
      <c r="C650" s="2">
        <v>2208123149</v>
      </c>
      <c r="D650" s="3">
        <v>1101110539738</v>
      </c>
      <c r="E650" s="4" t="s">
        <v>41877</v>
      </c>
      <c r="F650" s="4" t="s">
        <v>104</v>
      </c>
      <c r="G650" s="4" t="s">
        <v>62</v>
      </c>
      <c r="H650" s="4" t="s">
        <v>65</v>
      </c>
      <c r="I650" s="4" t="s">
        <v>41349</v>
      </c>
      <c r="J650" s="4" t="s">
        <v>1921</v>
      </c>
      <c r="K650" s="2">
        <v>28</v>
      </c>
      <c r="L650" s="2" t="s">
        <v>41878</v>
      </c>
      <c r="M650" s="2" t="s">
        <v>41879</v>
      </c>
      <c r="N650" s="4" t="s">
        <v>41880</v>
      </c>
      <c r="O650" s="4" t="s">
        <v>41881</v>
      </c>
      <c r="P650" s="5" t="s">
        <v>60</v>
      </c>
      <c r="Q650" s="5">
        <v>10</v>
      </c>
      <c r="R650" s="5">
        <v>19870820</v>
      </c>
      <c r="S650" s="6">
        <v>48</v>
      </c>
      <c r="T650" s="6">
        <v>202304</v>
      </c>
      <c r="U650" s="6">
        <v>2022</v>
      </c>
      <c r="V650" s="5">
        <v>16400231</v>
      </c>
      <c r="W650" s="5">
        <v>26370426</v>
      </c>
      <c r="X650" s="5">
        <v>1000000</v>
      </c>
      <c r="Y650" s="1"/>
      <c r="Z650" s="1"/>
    </row>
    <row r="651" spans="1:26" ht="16.5" customHeight="1">
      <c r="A651" s="2">
        <v>20892</v>
      </c>
      <c r="B651" s="2">
        <v>1475292</v>
      </c>
      <c r="C651" s="2">
        <v>5138127673</v>
      </c>
      <c r="D651" s="3">
        <v>1760110031366</v>
      </c>
      <c r="E651" s="4" t="s">
        <v>41882</v>
      </c>
      <c r="F651" s="4" t="s">
        <v>104</v>
      </c>
      <c r="G651" s="4" t="s">
        <v>62</v>
      </c>
      <c r="H651" s="4" t="s">
        <v>65</v>
      </c>
      <c r="I651" s="4" t="s">
        <v>38941</v>
      </c>
      <c r="J651" s="4" t="s">
        <v>1944</v>
      </c>
      <c r="K651" s="2">
        <v>26</v>
      </c>
      <c r="L651" s="2" t="s">
        <v>41883</v>
      </c>
      <c r="M651" s="2" t="s">
        <v>41884</v>
      </c>
      <c r="N651" s="4" t="s">
        <v>41885</v>
      </c>
      <c r="O651" s="4" t="s">
        <v>41886</v>
      </c>
      <c r="P651" s="5" t="s">
        <v>60</v>
      </c>
      <c r="Q651" s="5">
        <v>10</v>
      </c>
      <c r="R651" s="5">
        <v>20021001</v>
      </c>
      <c r="S651" s="6">
        <v>48</v>
      </c>
      <c r="T651" s="6">
        <v>202303</v>
      </c>
      <c r="U651" s="6">
        <v>2022</v>
      </c>
      <c r="V651" s="5">
        <v>19859530</v>
      </c>
      <c r="W651" s="5">
        <v>13036100</v>
      </c>
      <c r="X651" s="5">
        <v>100000</v>
      </c>
      <c r="Y651" s="1"/>
      <c r="Z651" s="1"/>
    </row>
    <row r="652" spans="1:26" ht="16.5" customHeight="1">
      <c r="A652" s="2">
        <v>20760</v>
      </c>
      <c r="B652" s="2">
        <v>1194359</v>
      </c>
      <c r="C652" s="2">
        <v>1268149115</v>
      </c>
      <c r="D652" s="3">
        <v>1342110040925</v>
      </c>
      <c r="E652" s="4" t="s">
        <v>32802</v>
      </c>
      <c r="F652" s="4" t="s">
        <v>104</v>
      </c>
      <c r="G652" s="4" t="s">
        <v>62</v>
      </c>
      <c r="H652" s="4" t="s">
        <v>65</v>
      </c>
      <c r="I652" s="4" t="s">
        <v>39295</v>
      </c>
      <c r="J652" s="4" t="s">
        <v>1001</v>
      </c>
      <c r="K652" s="2">
        <v>24</v>
      </c>
      <c r="L652" s="2" t="s">
        <v>41887</v>
      </c>
      <c r="M652" s="2" t="s">
        <v>41888</v>
      </c>
      <c r="N652" s="4" t="s">
        <v>41889</v>
      </c>
      <c r="O652" s="4" t="s">
        <v>41890</v>
      </c>
      <c r="P652" s="5" t="s">
        <v>60</v>
      </c>
      <c r="Q652" s="5">
        <v>10</v>
      </c>
      <c r="R652" s="5">
        <v>20001115</v>
      </c>
      <c r="S652" s="6">
        <v>48</v>
      </c>
      <c r="T652" s="6">
        <v>202306</v>
      </c>
      <c r="U652" s="6">
        <v>2022</v>
      </c>
      <c r="V652" s="5">
        <v>17467001</v>
      </c>
      <c r="W652" s="5">
        <v>22404175</v>
      </c>
      <c r="X652" s="5">
        <v>1701310</v>
      </c>
      <c r="Y652" s="1"/>
      <c r="Z652" s="1"/>
    </row>
    <row r="653" spans="1:26" ht="16.5" customHeight="1">
      <c r="A653" s="2">
        <v>20757</v>
      </c>
      <c r="B653" s="2">
        <v>1282534</v>
      </c>
      <c r="C653" s="2">
        <v>1338132873</v>
      </c>
      <c r="D653" s="3">
        <v>1350110077327</v>
      </c>
      <c r="E653" s="4" t="s">
        <v>41891</v>
      </c>
      <c r="F653" s="4" t="s">
        <v>104</v>
      </c>
      <c r="G653" s="4" t="s">
        <v>62</v>
      </c>
      <c r="H653" s="4" t="s">
        <v>65</v>
      </c>
      <c r="I653" s="4" t="s">
        <v>41892</v>
      </c>
      <c r="J653" s="4" t="s">
        <v>1001</v>
      </c>
      <c r="K653" s="2">
        <v>24</v>
      </c>
      <c r="L653" s="2" t="s">
        <v>41893</v>
      </c>
      <c r="M653" s="2" t="s">
        <v>41894</v>
      </c>
      <c r="N653" s="4">
        <v>15889216</v>
      </c>
      <c r="O653" s="4" t="s">
        <v>41895</v>
      </c>
      <c r="P653" s="5" t="s">
        <v>60</v>
      </c>
      <c r="Q653" s="5">
        <v>10</v>
      </c>
      <c r="R653" s="5">
        <v>19970416</v>
      </c>
      <c r="S653" s="6">
        <v>48</v>
      </c>
      <c r="T653" s="6">
        <v>202212</v>
      </c>
      <c r="U653" s="6">
        <v>2022</v>
      </c>
      <c r="V653" s="5">
        <v>20381344</v>
      </c>
      <c r="W653" s="5">
        <v>41901116</v>
      </c>
      <c r="X653" s="5">
        <v>950000</v>
      </c>
      <c r="Y653" s="1"/>
      <c r="Z653" s="1"/>
    </row>
    <row r="654" spans="1:26" ht="16.5" customHeight="1">
      <c r="A654" s="2">
        <v>20752</v>
      </c>
      <c r="B654" s="2">
        <v>1491666</v>
      </c>
      <c r="C654" s="2">
        <v>1348102969</v>
      </c>
      <c r="D654" s="3">
        <v>1301110006288</v>
      </c>
      <c r="E654" s="4" t="s">
        <v>41896</v>
      </c>
      <c r="F654" s="4" t="s">
        <v>104</v>
      </c>
      <c r="G654" s="4" t="s">
        <v>62</v>
      </c>
      <c r="H654" s="4" t="s">
        <v>65</v>
      </c>
      <c r="I654" s="4" t="s">
        <v>39195</v>
      </c>
      <c r="J654" s="4" t="s">
        <v>1001</v>
      </c>
      <c r="K654" s="2">
        <v>24</v>
      </c>
      <c r="L654" s="2" t="s">
        <v>41897</v>
      </c>
      <c r="M654" s="2" t="s">
        <v>41898</v>
      </c>
      <c r="N654" s="4" t="s">
        <v>41899</v>
      </c>
      <c r="O654" s="4" t="s">
        <v>41900</v>
      </c>
      <c r="P654" s="5" t="s">
        <v>60</v>
      </c>
      <c r="Q654" s="5">
        <v>10</v>
      </c>
      <c r="R654" s="5">
        <v>19810207</v>
      </c>
      <c r="S654" s="6">
        <v>48</v>
      </c>
      <c r="T654" s="6">
        <v>202306</v>
      </c>
      <c r="U654" s="6">
        <v>2022</v>
      </c>
      <c r="V654" s="5">
        <v>38941367</v>
      </c>
      <c r="W654" s="5">
        <v>36054580</v>
      </c>
      <c r="X654" s="5">
        <v>6583730</v>
      </c>
      <c r="Y654" s="1"/>
      <c r="Z654" s="1"/>
    </row>
    <row r="655" spans="1:26" ht="16.5" customHeight="1">
      <c r="A655" s="2">
        <v>20650</v>
      </c>
      <c r="B655" s="2">
        <v>1367352</v>
      </c>
      <c r="C655" s="2">
        <v>5068149005</v>
      </c>
      <c r="D655" s="3">
        <v>1801110412790</v>
      </c>
      <c r="E655" s="4" t="s">
        <v>20166</v>
      </c>
      <c r="F655" s="4" t="s">
        <v>104</v>
      </c>
      <c r="G655" s="4" t="s">
        <v>62</v>
      </c>
      <c r="H655" s="4" t="s">
        <v>65</v>
      </c>
      <c r="I655" s="4" t="s">
        <v>41901</v>
      </c>
      <c r="J655" s="4" t="s">
        <v>1004</v>
      </c>
      <c r="K655" s="2">
        <v>21</v>
      </c>
      <c r="L655" s="2" t="s">
        <v>3004</v>
      </c>
      <c r="M655" s="2" t="s">
        <v>41902</v>
      </c>
      <c r="N655" s="4" t="s">
        <v>41903</v>
      </c>
      <c r="O655" s="4" t="s">
        <v>41904</v>
      </c>
      <c r="P655" s="5" t="s">
        <v>60</v>
      </c>
      <c r="Q655" s="5">
        <v>10</v>
      </c>
      <c r="R655" s="5">
        <v>20020621</v>
      </c>
      <c r="S655" s="6">
        <v>48</v>
      </c>
      <c r="T655" s="6">
        <v>202303</v>
      </c>
      <c r="U655" s="6">
        <v>2022</v>
      </c>
      <c r="V655" s="5">
        <v>45929883</v>
      </c>
      <c r="W655" s="5">
        <v>47057356</v>
      </c>
      <c r="X655" s="5">
        <v>2000000</v>
      </c>
      <c r="Y655" s="1"/>
      <c r="Z655" s="1"/>
    </row>
    <row r="656" spans="1:26" ht="16.5" customHeight="1">
      <c r="A656" s="2">
        <v>20617</v>
      </c>
      <c r="B656" s="2">
        <v>3958255</v>
      </c>
      <c r="C656" s="2">
        <v>6028153957</v>
      </c>
      <c r="D656" s="3">
        <v>1801110740000</v>
      </c>
      <c r="E656" s="4" t="s">
        <v>41905</v>
      </c>
      <c r="F656" s="4" t="s">
        <v>104</v>
      </c>
      <c r="G656" s="4" t="s">
        <v>62</v>
      </c>
      <c r="H656" s="4" t="s">
        <v>65</v>
      </c>
      <c r="I656" s="4" t="s">
        <v>39950</v>
      </c>
      <c r="J656" s="4" t="s">
        <v>68</v>
      </c>
      <c r="K656" s="2">
        <v>20</v>
      </c>
      <c r="L656" s="2" t="s">
        <v>41906</v>
      </c>
      <c r="M656" s="2" t="s">
        <v>3222</v>
      </c>
      <c r="N656" s="4" t="s">
        <v>41907</v>
      </c>
      <c r="O656" s="4" t="s">
        <v>41908</v>
      </c>
      <c r="P656" s="5" t="s">
        <v>60</v>
      </c>
      <c r="Q656" s="5">
        <v>10</v>
      </c>
      <c r="R656" s="5">
        <v>20110301</v>
      </c>
      <c r="S656" s="6">
        <v>48</v>
      </c>
      <c r="T656" s="6">
        <v>202212</v>
      </c>
      <c r="U656" s="6">
        <v>2022</v>
      </c>
      <c r="V656" s="5">
        <v>21318868</v>
      </c>
      <c r="W656" s="5">
        <v>16846716</v>
      </c>
      <c r="X656" s="5">
        <v>900000</v>
      </c>
      <c r="Y656" s="1"/>
      <c r="Z656" s="1"/>
    </row>
    <row r="657" spans="1:26" ht="16.5" customHeight="1">
      <c r="A657" s="2">
        <v>20484</v>
      </c>
      <c r="B657" s="2">
        <v>1707421</v>
      </c>
      <c r="C657" s="2">
        <v>6218109068</v>
      </c>
      <c r="D657" s="3">
        <v>1801110015239</v>
      </c>
      <c r="E657" s="4" t="s">
        <v>41909</v>
      </c>
      <c r="F657" s="4" t="s">
        <v>104</v>
      </c>
      <c r="G657" s="4" t="s">
        <v>62</v>
      </c>
      <c r="H657" s="4" t="s">
        <v>65</v>
      </c>
      <c r="I657" s="4" t="s">
        <v>40694</v>
      </c>
      <c r="J657" s="4" t="s">
        <v>1045</v>
      </c>
      <c r="K657" s="2">
        <v>17</v>
      </c>
      <c r="L657" s="2" t="s">
        <v>41910</v>
      </c>
      <c r="M657" s="2" t="s">
        <v>41911</v>
      </c>
      <c r="N657" s="4" t="s">
        <v>41912</v>
      </c>
      <c r="O657" s="4" t="s">
        <v>41913</v>
      </c>
      <c r="P657" s="5" t="s">
        <v>60</v>
      </c>
      <c r="Q657" s="5">
        <v>10</v>
      </c>
      <c r="R657" s="5">
        <v>19711026</v>
      </c>
      <c r="S657" s="6">
        <v>48</v>
      </c>
      <c r="T657" s="6">
        <v>202212</v>
      </c>
      <c r="U657" s="6">
        <v>2022</v>
      </c>
      <c r="V657" s="5">
        <v>12025150</v>
      </c>
      <c r="W657" s="5">
        <v>16269398</v>
      </c>
      <c r="X657" s="5">
        <v>300000</v>
      </c>
      <c r="Y657" s="1"/>
      <c r="Z657" s="1"/>
    </row>
    <row r="658" spans="1:26" ht="16.5" customHeight="1">
      <c r="A658" s="2">
        <v>20578</v>
      </c>
      <c r="B658" s="2">
        <v>2871833</v>
      </c>
      <c r="C658" s="2">
        <v>4108186131</v>
      </c>
      <c r="D658" s="3">
        <v>2001110189609</v>
      </c>
      <c r="E658" s="4" t="s">
        <v>41914</v>
      </c>
      <c r="F658" s="4" t="s">
        <v>104</v>
      </c>
      <c r="G658" s="4" t="s">
        <v>62</v>
      </c>
      <c r="H658" s="4" t="s">
        <v>65</v>
      </c>
      <c r="I658" s="4" t="s">
        <v>40694</v>
      </c>
      <c r="J658" s="4" t="s">
        <v>1045</v>
      </c>
      <c r="K658" s="2">
        <v>17</v>
      </c>
      <c r="L658" s="2" t="s">
        <v>9964</v>
      </c>
      <c r="M658" s="2" t="s">
        <v>2989</v>
      </c>
      <c r="N658" s="4" t="s">
        <v>41915</v>
      </c>
      <c r="O658" s="4" t="s">
        <v>41916</v>
      </c>
      <c r="P658" s="5" t="s">
        <v>60</v>
      </c>
      <c r="Q658" s="5">
        <v>10</v>
      </c>
      <c r="R658" s="5">
        <v>20040218</v>
      </c>
      <c r="S658" s="6">
        <v>48</v>
      </c>
      <c r="T658" s="6">
        <v>202305</v>
      </c>
      <c r="U658" s="6">
        <v>2022</v>
      </c>
      <c r="V658" s="5">
        <v>32951424</v>
      </c>
      <c r="W658" s="5">
        <v>18840455</v>
      </c>
      <c r="X658" s="5">
        <v>600000</v>
      </c>
      <c r="Y658" s="1"/>
      <c r="Z658" s="1"/>
    </row>
    <row r="659" spans="1:26" ht="16.5" customHeight="1">
      <c r="A659" s="2">
        <v>20542</v>
      </c>
      <c r="B659" s="2">
        <v>1534591</v>
      </c>
      <c r="C659" s="2">
        <v>6078106217</v>
      </c>
      <c r="D659" s="3">
        <v>1801110056332</v>
      </c>
      <c r="E659" s="4" t="s">
        <v>41917</v>
      </c>
      <c r="F659" s="4" t="s">
        <v>104</v>
      </c>
      <c r="G659" s="4" t="s">
        <v>62</v>
      </c>
      <c r="H659" s="4" t="s">
        <v>65</v>
      </c>
      <c r="I659" s="4" t="s">
        <v>41918</v>
      </c>
      <c r="J659" s="4" t="s">
        <v>1045</v>
      </c>
      <c r="K659" s="2">
        <v>17</v>
      </c>
      <c r="L659" s="2" t="s">
        <v>1478</v>
      </c>
      <c r="M659" s="2" t="s">
        <v>41919</v>
      </c>
      <c r="N659" s="4" t="s">
        <v>41920</v>
      </c>
      <c r="O659" s="4" t="s">
        <v>41921</v>
      </c>
      <c r="P659" s="5" t="s">
        <v>60</v>
      </c>
      <c r="Q659" s="5">
        <v>10</v>
      </c>
      <c r="R659" s="5">
        <v>19850401</v>
      </c>
      <c r="S659" s="6">
        <v>48</v>
      </c>
      <c r="T659" s="6">
        <v>202212</v>
      </c>
      <c r="U659" s="6">
        <v>2022</v>
      </c>
      <c r="V659" s="5">
        <v>12027373</v>
      </c>
      <c r="W659" s="5">
        <v>22537135</v>
      </c>
      <c r="X659" s="5">
        <v>470000</v>
      </c>
      <c r="Y659" s="1"/>
      <c r="Z659" s="1"/>
    </row>
    <row r="660" spans="1:26" ht="16.5" customHeight="1">
      <c r="A660" s="2">
        <v>20555</v>
      </c>
      <c r="B660" s="2">
        <v>1915661</v>
      </c>
      <c r="C660" s="2">
        <v>1348170114</v>
      </c>
      <c r="D660" s="3">
        <v>1350110114541</v>
      </c>
      <c r="E660" s="4" t="s">
        <v>32911</v>
      </c>
      <c r="F660" s="4" t="s">
        <v>104</v>
      </c>
      <c r="G660" s="4" t="s">
        <v>62</v>
      </c>
      <c r="H660" s="4" t="s">
        <v>65</v>
      </c>
      <c r="I660" s="4" t="s">
        <v>39008</v>
      </c>
      <c r="J660" s="4" t="s">
        <v>1045</v>
      </c>
      <c r="K660" s="2">
        <v>17</v>
      </c>
      <c r="L660" s="2" t="s">
        <v>32912</v>
      </c>
      <c r="M660" s="2" t="s">
        <v>7076</v>
      </c>
      <c r="N660" s="4" t="s">
        <v>41922</v>
      </c>
      <c r="O660" s="4" t="s">
        <v>41923</v>
      </c>
      <c r="P660" s="5" t="s">
        <v>60</v>
      </c>
      <c r="Q660" s="5">
        <v>10</v>
      </c>
      <c r="R660" s="5">
        <v>20010626</v>
      </c>
      <c r="S660" s="6">
        <v>48</v>
      </c>
      <c r="T660" s="6">
        <v>202304</v>
      </c>
      <c r="U660" s="6">
        <v>2022</v>
      </c>
      <c r="V660" s="5">
        <v>11822214</v>
      </c>
      <c r="W660" s="5">
        <v>18119419</v>
      </c>
      <c r="X660" s="5">
        <v>650000</v>
      </c>
      <c r="Y660" s="1"/>
      <c r="Z660" s="1"/>
    </row>
    <row r="661" spans="1:26" ht="16.5" customHeight="1">
      <c r="A661" s="2">
        <v>20463</v>
      </c>
      <c r="B661" s="2">
        <v>1153640</v>
      </c>
      <c r="C661" s="2">
        <v>1248150810</v>
      </c>
      <c r="D661" s="3">
        <v>1301110043115</v>
      </c>
      <c r="E661" s="4" t="s">
        <v>32722</v>
      </c>
      <c r="F661" s="4" t="s">
        <v>104</v>
      </c>
      <c r="G661" s="4" t="s">
        <v>62</v>
      </c>
      <c r="H661" s="4" t="s">
        <v>65</v>
      </c>
      <c r="I661" s="4" t="s">
        <v>41036</v>
      </c>
      <c r="J661" s="4" t="s">
        <v>264</v>
      </c>
      <c r="K661" s="2">
        <v>15</v>
      </c>
      <c r="L661" s="2" t="s">
        <v>5985</v>
      </c>
      <c r="M661" s="2" t="s">
        <v>2638</v>
      </c>
      <c r="N661" s="4" t="s">
        <v>41924</v>
      </c>
      <c r="O661" s="4" t="s">
        <v>41925</v>
      </c>
      <c r="P661" s="5" t="s">
        <v>60</v>
      </c>
      <c r="Q661" s="5">
        <v>10</v>
      </c>
      <c r="R661" s="5">
        <v>19970701</v>
      </c>
      <c r="S661" s="6">
        <v>48</v>
      </c>
      <c r="T661" s="6">
        <v>202212</v>
      </c>
      <c r="U661" s="6">
        <v>2022</v>
      </c>
      <c r="V661" s="5">
        <v>12291005</v>
      </c>
      <c r="W661" s="5">
        <v>4810879</v>
      </c>
      <c r="X661" s="5">
        <v>1061650</v>
      </c>
      <c r="Y661" s="1"/>
      <c r="Z661" s="1"/>
    </row>
    <row r="662" spans="1:26" ht="16.5" customHeight="1">
      <c r="A662" s="2">
        <v>20414</v>
      </c>
      <c r="B662" s="2">
        <v>8960552</v>
      </c>
      <c r="C662" s="2">
        <v>1018703126</v>
      </c>
      <c r="D662" s="3">
        <v>1512110042334</v>
      </c>
      <c r="E662" s="4" t="s">
        <v>41926</v>
      </c>
      <c r="F662" s="4" t="s">
        <v>104</v>
      </c>
      <c r="G662" s="4" t="s">
        <v>62</v>
      </c>
      <c r="H662" s="4" t="s">
        <v>65</v>
      </c>
      <c r="I662" s="4" t="s">
        <v>39364</v>
      </c>
      <c r="J662" s="4" t="s">
        <v>593</v>
      </c>
      <c r="K662" s="2">
        <v>14</v>
      </c>
      <c r="L662" s="2" t="s">
        <v>41927</v>
      </c>
      <c r="M662" s="2" t="s">
        <v>41928</v>
      </c>
      <c r="N662" s="4" t="s">
        <v>41929</v>
      </c>
      <c r="O662" s="4" t="s">
        <v>41930</v>
      </c>
      <c r="P662" s="5" t="s">
        <v>60</v>
      </c>
      <c r="Q662" s="5">
        <v>10</v>
      </c>
      <c r="R662" s="5">
        <v>20190502</v>
      </c>
      <c r="S662" s="6">
        <v>48</v>
      </c>
      <c r="T662" s="6">
        <v>202212</v>
      </c>
      <c r="U662" s="6">
        <v>2022</v>
      </c>
      <c r="V662" s="5">
        <v>9655893</v>
      </c>
      <c r="W662" s="5">
        <v>10684025</v>
      </c>
      <c r="X662" s="5">
        <v>500000</v>
      </c>
      <c r="Y662" s="1"/>
      <c r="Z662" s="1"/>
    </row>
    <row r="663" spans="1:26" ht="16.5" customHeight="1">
      <c r="A663" s="2">
        <v>20239</v>
      </c>
      <c r="B663" s="2">
        <v>3655475</v>
      </c>
      <c r="C663" s="2">
        <v>1208743304</v>
      </c>
      <c r="D663" s="3">
        <v>1101114155449</v>
      </c>
      <c r="E663" s="4" t="s">
        <v>41931</v>
      </c>
      <c r="F663" s="4" t="s">
        <v>104</v>
      </c>
      <c r="G663" s="4" t="s">
        <v>62</v>
      </c>
      <c r="H663" s="4" t="s">
        <v>65</v>
      </c>
      <c r="I663" s="4" t="s">
        <v>39737</v>
      </c>
      <c r="J663" s="4" t="s">
        <v>975</v>
      </c>
      <c r="K663" s="2">
        <v>5</v>
      </c>
      <c r="L663" s="2" t="s">
        <v>41932</v>
      </c>
      <c r="M663" s="2" t="s">
        <v>41933</v>
      </c>
      <c r="N663" s="4" t="s">
        <v>41934</v>
      </c>
      <c r="O663" s="4" t="s">
        <v>41935</v>
      </c>
      <c r="P663" s="5" t="s">
        <v>60</v>
      </c>
      <c r="Q663" s="5">
        <v>10</v>
      </c>
      <c r="R663" s="5">
        <v>20090810</v>
      </c>
      <c r="S663" s="6">
        <v>48</v>
      </c>
      <c r="T663" s="6">
        <v>202212</v>
      </c>
      <c r="U663" s="6">
        <v>2022</v>
      </c>
      <c r="V663" s="5">
        <v>43714235</v>
      </c>
      <c r="W663" s="5">
        <v>44746451</v>
      </c>
      <c r="X663" s="5">
        <v>4052470</v>
      </c>
      <c r="Y663" s="1"/>
      <c r="Z663" s="1"/>
    </row>
    <row r="664" spans="1:26" ht="16.5" customHeight="1">
      <c r="A664" s="2">
        <v>20254</v>
      </c>
      <c r="B664" s="2">
        <v>1866329</v>
      </c>
      <c r="C664" s="2">
        <v>2058133293</v>
      </c>
      <c r="D664" s="3">
        <v>1101111219313</v>
      </c>
      <c r="E664" s="4" t="s">
        <v>41936</v>
      </c>
      <c r="F664" s="4" t="s">
        <v>104</v>
      </c>
      <c r="G664" s="4" t="s">
        <v>62</v>
      </c>
      <c r="H664" s="4" t="s">
        <v>65</v>
      </c>
      <c r="I664" s="4" t="s">
        <v>41937</v>
      </c>
      <c r="J664" s="4" t="s">
        <v>975</v>
      </c>
      <c r="K664" s="2">
        <v>5</v>
      </c>
      <c r="L664" s="2" t="s">
        <v>41938</v>
      </c>
      <c r="M664" s="2" t="s">
        <v>41385</v>
      </c>
      <c r="N664" s="4" t="s">
        <v>41939</v>
      </c>
      <c r="O664" s="4" t="s">
        <v>41940</v>
      </c>
      <c r="P664" s="5" t="s">
        <v>60</v>
      </c>
      <c r="Q664" s="5">
        <v>10</v>
      </c>
      <c r="R664" s="5">
        <v>19951209</v>
      </c>
      <c r="S664" s="6">
        <v>48</v>
      </c>
      <c r="T664" s="6">
        <v>202212</v>
      </c>
      <c r="U664" s="6">
        <v>2022</v>
      </c>
      <c r="V664" s="5">
        <v>119850851</v>
      </c>
      <c r="W664" s="5">
        <v>47050378</v>
      </c>
      <c r="X664" s="5">
        <v>350000</v>
      </c>
      <c r="Y664" s="1"/>
      <c r="Z664" s="1"/>
    </row>
    <row r="665" spans="1:26" ht="16.5" customHeight="1">
      <c r="A665" s="2">
        <v>20130</v>
      </c>
      <c r="B665" s="2">
        <v>4205352</v>
      </c>
      <c r="C665" s="2">
        <v>3028125245</v>
      </c>
      <c r="D665" s="3">
        <v>1541140000236</v>
      </c>
      <c r="E665" s="4" t="s">
        <v>41941</v>
      </c>
      <c r="F665" s="4" t="s">
        <v>104</v>
      </c>
      <c r="G665" s="4" t="s">
        <v>62</v>
      </c>
      <c r="H665" s="4" t="s">
        <v>65</v>
      </c>
      <c r="I665" s="4" t="s">
        <v>41664</v>
      </c>
      <c r="J665" s="4" t="s">
        <v>72</v>
      </c>
      <c r="K665" s="2">
        <v>1</v>
      </c>
      <c r="L665" s="2" t="s">
        <v>25224</v>
      </c>
      <c r="M665" s="2" t="s">
        <v>41942</v>
      </c>
      <c r="N665" s="4" t="s">
        <v>41943</v>
      </c>
      <c r="O665" s="4" t="s">
        <v>41944</v>
      </c>
      <c r="P665" s="5" t="s">
        <v>60</v>
      </c>
      <c r="Q665" s="5">
        <v>10</v>
      </c>
      <c r="R665" s="5">
        <v>20130201</v>
      </c>
      <c r="S665" s="6">
        <v>48</v>
      </c>
      <c r="T665" s="6">
        <v>202212</v>
      </c>
      <c r="U665" s="6">
        <v>2022</v>
      </c>
      <c r="V665" s="5">
        <v>24204267</v>
      </c>
      <c r="W665" s="5">
        <v>13028672</v>
      </c>
      <c r="X665" s="5">
        <v>2300000</v>
      </c>
      <c r="Y665" s="1"/>
      <c r="Z665" s="1"/>
    </row>
    <row r="666" spans="1:26" ht="16.5" customHeight="1">
      <c r="A666" s="2">
        <v>20113</v>
      </c>
      <c r="B666" s="2">
        <v>1585170</v>
      </c>
      <c r="C666" s="2">
        <v>2038141889</v>
      </c>
      <c r="D666" s="3">
        <v>1101110033376</v>
      </c>
      <c r="E666" s="4" t="s">
        <v>41945</v>
      </c>
      <c r="F666" s="4" t="s">
        <v>104</v>
      </c>
      <c r="G666" s="4" t="s">
        <v>62</v>
      </c>
      <c r="H666" s="4" t="s">
        <v>65</v>
      </c>
      <c r="I666" s="4" t="s">
        <v>41946</v>
      </c>
      <c r="J666" s="4" t="s">
        <v>72</v>
      </c>
      <c r="K666" s="2">
        <v>1</v>
      </c>
      <c r="L666" s="2" t="s">
        <v>41947</v>
      </c>
      <c r="M666" s="2" t="s">
        <v>41948</v>
      </c>
      <c r="N666" s="4" t="s">
        <v>41949</v>
      </c>
      <c r="O666" s="4" t="s">
        <v>41950</v>
      </c>
      <c r="P666" s="5" t="s">
        <v>60</v>
      </c>
      <c r="Q666" s="5">
        <v>10</v>
      </c>
      <c r="R666" s="5">
        <v>19570924</v>
      </c>
      <c r="S666" s="6">
        <v>48</v>
      </c>
      <c r="T666" s="6">
        <v>202212</v>
      </c>
      <c r="U666" s="6">
        <v>2022</v>
      </c>
      <c r="V666" s="5">
        <v>77796576</v>
      </c>
      <c r="W666" s="5">
        <v>79423567</v>
      </c>
      <c r="X666" s="5">
        <v>10090240</v>
      </c>
      <c r="Y666" s="1"/>
      <c r="Z666" s="1"/>
    </row>
    <row r="667" spans="1:26" ht="16.5" customHeight="1">
      <c r="A667" s="2">
        <v>21881</v>
      </c>
      <c r="B667" s="2">
        <v>8575160</v>
      </c>
      <c r="C667" s="2">
        <v>1978800980</v>
      </c>
      <c r="D667" s="3">
        <v>2101110131898</v>
      </c>
      <c r="E667" s="4" t="s">
        <v>41951</v>
      </c>
      <c r="F667" s="4" t="s">
        <v>104</v>
      </c>
      <c r="G667" s="4" t="s">
        <v>62</v>
      </c>
      <c r="H667" s="4" t="s">
        <v>65</v>
      </c>
      <c r="I667" s="4" t="s">
        <v>41952</v>
      </c>
      <c r="J667" s="4" t="s">
        <v>46</v>
      </c>
      <c r="K667" s="2">
        <v>43</v>
      </c>
      <c r="L667" s="2" t="s">
        <v>22674</v>
      </c>
      <c r="M667" s="2" t="s">
        <v>41953</v>
      </c>
      <c r="N667" s="4" t="s">
        <v>41954</v>
      </c>
      <c r="O667" s="4" t="s">
        <v>41955</v>
      </c>
      <c r="P667" s="5" t="s">
        <v>60</v>
      </c>
      <c r="Q667" s="5">
        <v>10</v>
      </c>
      <c r="R667" s="5">
        <v>20180404</v>
      </c>
      <c r="S667" s="6">
        <v>48</v>
      </c>
      <c r="T667" s="6">
        <v>202212</v>
      </c>
      <c r="U667" s="6">
        <v>2022</v>
      </c>
      <c r="V667" s="5">
        <v>8739381</v>
      </c>
      <c r="W667" s="5">
        <v>25400780</v>
      </c>
      <c r="X667" s="5">
        <v>1465000</v>
      </c>
      <c r="Y667" s="1"/>
      <c r="Z667" s="1"/>
    </row>
    <row r="668" spans="1:26" ht="16.5" customHeight="1">
      <c r="A668" s="2">
        <v>21882</v>
      </c>
      <c r="B668" s="2">
        <v>1961826</v>
      </c>
      <c r="C668" s="2">
        <v>2258100025</v>
      </c>
      <c r="D668" s="3">
        <v>1449110000072</v>
      </c>
      <c r="E668" s="4" t="s">
        <v>41956</v>
      </c>
      <c r="F668" s="4" t="s">
        <v>104</v>
      </c>
      <c r="G668" s="4" t="s">
        <v>62</v>
      </c>
      <c r="H668" s="4" t="s">
        <v>65</v>
      </c>
      <c r="I668" s="4" t="s">
        <v>41669</v>
      </c>
      <c r="J668" s="4" t="s">
        <v>46</v>
      </c>
      <c r="K668" s="2">
        <v>43</v>
      </c>
      <c r="L668" s="2" t="s">
        <v>793</v>
      </c>
      <c r="M668" s="2" t="s">
        <v>41957</v>
      </c>
      <c r="N668" s="4" t="s">
        <v>41958</v>
      </c>
      <c r="O668" s="4" t="s">
        <v>41959</v>
      </c>
      <c r="P668" s="5" t="s">
        <v>156</v>
      </c>
      <c r="Q668" s="5">
        <v>10</v>
      </c>
      <c r="R668" s="5">
        <v>19620924</v>
      </c>
      <c r="S668" s="6">
        <v>48</v>
      </c>
      <c r="T668" s="6">
        <v>202306</v>
      </c>
      <c r="U668" s="6">
        <v>2022</v>
      </c>
      <c r="V668" s="5">
        <v>12106955</v>
      </c>
      <c r="W668" s="5">
        <v>105446197</v>
      </c>
      <c r="X668" s="5">
        <v>21183521</v>
      </c>
      <c r="Y668" s="1"/>
      <c r="Z668" s="1"/>
    </row>
    <row r="669" spans="1:26" ht="16.5" customHeight="1">
      <c r="A669" s="2">
        <v>24259</v>
      </c>
      <c r="B669" s="2">
        <v>1497824</v>
      </c>
      <c r="C669" s="2">
        <v>2118603445</v>
      </c>
      <c r="D669" s="3">
        <v>1101111051111</v>
      </c>
      <c r="E669" s="4" t="s">
        <v>41960</v>
      </c>
      <c r="F669" s="4" t="s">
        <v>104</v>
      </c>
      <c r="G669" s="4" t="s">
        <v>62</v>
      </c>
      <c r="H669" s="4" t="s">
        <v>65</v>
      </c>
      <c r="I669" s="4" t="s">
        <v>38909</v>
      </c>
      <c r="J669" s="4" t="s">
        <v>363</v>
      </c>
      <c r="K669" s="2">
        <v>63</v>
      </c>
      <c r="L669" s="2" t="s">
        <v>41961</v>
      </c>
      <c r="M669" s="2" t="s">
        <v>15006</v>
      </c>
      <c r="N669" s="4" t="s">
        <v>41962</v>
      </c>
      <c r="O669" s="4" t="s">
        <v>41963</v>
      </c>
      <c r="P669" s="5" t="s">
        <v>60</v>
      </c>
      <c r="Q669" s="5">
        <v>10</v>
      </c>
      <c r="R669" s="5">
        <v>19940707</v>
      </c>
      <c r="S669" s="6">
        <v>49</v>
      </c>
      <c r="T669" s="6">
        <v>202308</v>
      </c>
      <c r="U669" s="6">
        <v>2022</v>
      </c>
      <c r="V669" s="5">
        <v>5775501</v>
      </c>
      <c r="W669" s="5">
        <v>12439899</v>
      </c>
      <c r="X669" s="5">
        <v>8800000</v>
      </c>
      <c r="Y669" s="1"/>
      <c r="Z669" s="1"/>
    </row>
    <row r="670" spans="1:26" ht="16.5" customHeight="1">
      <c r="A670" s="2">
        <v>24289</v>
      </c>
      <c r="B670" s="2">
        <v>4230601</v>
      </c>
      <c r="C670" s="2">
        <v>2648117050</v>
      </c>
      <c r="D670" s="3">
        <v>1101115152220</v>
      </c>
      <c r="E670" s="4" t="s">
        <v>41964</v>
      </c>
      <c r="F670" s="4" t="s">
        <v>104</v>
      </c>
      <c r="G670" s="4" t="s">
        <v>62</v>
      </c>
      <c r="H670" s="4" t="s">
        <v>63</v>
      </c>
      <c r="I670" s="4" t="s">
        <v>41965</v>
      </c>
      <c r="J670" s="4" t="s">
        <v>363</v>
      </c>
      <c r="K670" s="2">
        <v>63</v>
      </c>
      <c r="L670" s="2" t="s">
        <v>41966</v>
      </c>
      <c r="M670" s="2" t="s">
        <v>41967</v>
      </c>
      <c r="N670" s="4" t="s">
        <v>41968</v>
      </c>
      <c r="O670" s="4" t="s">
        <v>41969</v>
      </c>
      <c r="P670" s="5" t="s">
        <v>60</v>
      </c>
      <c r="Q670" s="5">
        <v>10</v>
      </c>
      <c r="R670" s="5">
        <v>20130610</v>
      </c>
      <c r="S670" s="6">
        <v>49</v>
      </c>
      <c r="T670" s="6">
        <v>202212</v>
      </c>
      <c r="U670" s="6">
        <v>2022</v>
      </c>
      <c r="V670" s="5">
        <v>0</v>
      </c>
      <c r="W670" s="5">
        <v>0</v>
      </c>
      <c r="X670" s="5">
        <v>0</v>
      </c>
      <c r="Y670" s="1"/>
      <c r="Z670" s="1"/>
    </row>
    <row r="671" spans="1:26" ht="16.5" customHeight="1">
      <c r="A671" s="2">
        <v>23912</v>
      </c>
      <c r="B671" s="2">
        <v>3037244</v>
      </c>
      <c r="C671" s="2">
        <v>1318608902</v>
      </c>
      <c r="D671" s="3">
        <v>1201110468026</v>
      </c>
      <c r="E671" s="4" t="s">
        <v>41970</v>
      </c>
      <c r="F671" s="4" t="s">
        <v>104</v>
      </c>
      <c r="G671" s="4" t="s">
        <v>62</v>
      </c>
      <c r="H671" s="4" t="s">
        <v>65</v>
      </c>
      <c r="I671" s="4" t="s">
        <v>41971</v>
      </c>
      <c r="J671" s="4" t="s">
        <v>966</v>
      </c>
      <c r="K671" s="2">
        <v>62</v>
      </c>
      <c r="L671" s="2" t="s">
        <v>41972</v>
      </c>
      <c r="M671" s="2" t="s">
        <v>41973</v>
      </c>
      <c r="N671" s="4" t="s">
        <v>41974</v>
      </c>
      <c r="O671" s="4" t="s">
        <v>41975</v>
      </c>
      <c r="P671" s="5" t="s">
        <v>47</v>
      </c>
      <c r="Q671" s="5">
        <v>10</v>
      </c>
      <c r="R671" s="5">
        <v>20080620</v>
      </c>
      <c r="S671" s="6">
        <v>49</v>
      </c>
      <c r="T671" s="6">
        <v>202111</v>
      </c>
      <c r="U671" s="6"/>
      <c r="V671" s="5"/>
      <c r="W671" s="5"/>
      <c r="X671" s="5"/>
      <c r="Y671" s="1"/>
      <c r="Z671" s="1"/>
    </row>
    <row r="672" spans="1:26" ht="16.5" customHeight="1">
      <c r="A672" s="2">
        <v>23798</v>
      </c>
      <c r="B672" s="2">
        <v>5827314</v>
      </c>
      <c r="C672" s="2">
        <v>3078142763</v>
      </c>
      <c r="D672" s="3">
        <v>1647110039328</v>
      </c>
      <c r="E672" s="4" t="s">
        <v>41976</v>
      </c>
      <c r="F672" s="4" t="s">
        <v>104</v>
      </c>
      <c r="G672" s="4" t="s">
        <v>62</v>
      </c>
      <c r="H672" s="4" t="s">
        <v>65</v>
      </c>
      <c r="I672" s="4" t="s">
        <v>39283</v>
      </c>
      <c r="J672" s="4" t="s">
        <v>1449</v>
      </c>
      <c r="K672" s="2">
        <v>61</v>
      </c>
      <c r="L672" s="2" t="s">
        <v>7720</v>
      </c>
      <c r="M672" s="2" t="s">
        <v>41977</v>
      </c>
      <c r="N672" s="4">
        <v>15221713</v>
      </c>
      <c r="O672" s="4" t="s">
        <v>41978</v>
      </c>
      <c r="P672" s="5" t="s">
        <v>60</v>
      </c>
      <c r="Q672" s="5">
        <v>10</v>
      </c>
      <c r="R672" s="5">
        <v>20131022</v>
      </c>
      <c r="S672" s="6">
        <v>49</v>
      </c>
      <c r="T672" s="6">
        <v>202212</v>
      </c>
      <c r="U672" s="6">
        <v>2022</v>
      </c>
      <c r="V672" s="5">
        <v>18137846</v>
      </c>
      <c r="W672" s="5">
        <v>22849455</v>
      </c>
      <c r="X672" s="5">
        <v>390640</v>
      </c>
      <c r="Y672" s="1"/>
      <c r="Z672" s="1"/>
    </row>
    <row r="673" spans="1:26" ht="16.5" customHeight="1">
      <c r="A673" s="2">
        <v>23733</v>
      </c>
      <c r="B673" s="2">
        <v>1263717</v>
      </c>
      <c r="C673" s="2">
        <v>1198166756</v>
      </c>
      <c r="D673" s="3">
        <v>1101112819899</v>
      </c>
      <c r="E673" s="4" t="s">
        <v>41979</v>
      </c>
      <c r="F673" s="4" t="s">
        <v>104</v>
      </c>
      <c r="G673" s="4" t="s">
        <v>62</v>
      </c>
      <c r="H673" s="4" t="s">
        <v>65</v>
      </c>
      <c r="I673" s="4" t="s">
        <v>41980</v>
      </c>
      <c r="J673" s="4" t="s">
        <v>581</v>
      </c>
      <c r="K673" s="2">
        <v>60</v>
      </c>
      <c r="L673" s="2" t="s">
        <v>39144</v>
      </c>
      <c r="M673" s="2" t="s">
        <v>41981</v>
      </c>
      <c r="N673" s="4" t="s">
        <v>41982</v>
      </c>
      <c r="O673" s="4" t="s">
        <v>41983</v>
      </c>
      <c r="P673" s="5" t="s">
        <v>47</v>
      </c>
      <c r="Q673" s="5">
        <v>10</v>
      </c>
      <c r="R673" s="5">
        <v>20030711</v>
      </c>
      <c r="S673" s="6">
        <v>49</v>
      </c>
      <c r="T673" s="6">
        <v>202304</v>
      </c>
      <c r="U673" s="6">
        <v>2022</v>
      </c>
      <c r="V673" s="5">
        <v>14431141</v>
      </c>
      <c r="W673" s="5">
        <v>9245895</v>
      </c>
      <c r="X673" s="5">
        <v>500000</v>
      </c>
      <c r="Y673" s="1"/>
      <c r="Z673" s="1"/>
    </row>
    <row r="674" spans="1:26" ht="16.5" customHeight="1">
      <c r="A674" s="2">
        <v>23688</v>
      </c>
      <c r="B674" s="2">
        <v>1307407</v>
      </c>
      <c r="C674" s="2">
        <v>2208172145</v>
      </c>
      <c r="D674" s="3">
        <v>1101111823891</v>
      </c>
      <c r="E674" s="4" t="s">
        <v>41984</v>
      </c>
      <c r="F674" s="4" t="s">
        <v>104</v>
      </c>
      <c r="G674" s="4" t="s">
        <v>62</v>
      </c>
      <c r="H674" s="4" t="s">
        <v>65</v>
      </c>
      <c r="I674" s="4" t="s">
        <v>41985</v>
      </c>
      <c r="J674" s="4" t="s">
        <v>5648</v>
      </c>
      <c r="K674" s="2">
        <v>59</v>
      </c>
      <c r="L674" s="2" t="s">
        <v>41986</v>
      </c>
      <c r="M674" s="2" t="s">
        <v>41987</v>
      </c>
      <c r="N674" s="4" t="s">
        <v>41988</v>
      </c>
      <c r="O674" s="4" t="s">
        <v>41989</v>
      </c>
      <c r="P674" s="5" t="s">
        <v>60</v>
      </c>
      <c r="Q674" s="5">
        <v>10</v>
      </c>
      <c r="R674" s="5">
        <v>19991213</v>
      </c>
      <c r="S674" s="6">
        <v>49</v>
      </c>
      <c r="T674" s="6">
        <v>202306</v>
      </c>
      <c r="U674" s="6">
        <v>2022</v>
      </c>
      <c r="V674" s="5">
        <v>30624351</v>
      </c>
      <c r="W674" s="5">
        <v>32726865</v>
      </c>
      <c r="X674" s="5">
        <v>7054696</v>
      </c>
      <c r="Y674" s="1"/>
      <c r="Z674" s="1"/>
    </row>
    <row r="675" spans="1:26" ht="16.5" customHeight="1">
      <c r="A675" s="2">
        <v>23427</v>
      </c>
      <c r="B675" s="2">
        <v>2461247</v>
      </c>
      <c r="C675" s="2">
        <v>2118769124</v>
      </c>
      <c r="D675" s="3">
        <v>1101113283217</v>
      </c>
      <c r="E675" s="4" t="s">
        <v>41990</v>
      </c>
      <c r="F675" s="4" t="s">
        <v>104</v>
      </c>
      <c r="G675" s="4" t="s">
        <v>62</v>
      </c>
      <c r="H675" s="4" t="s">
        <v>65</v>
      </c>
      <c r="I675" s="4" t="s">
        <v>39015</v>
      </c>
      <c r="J675" s="4" t="s">
        <v>462</v>
      </c>
      <c r="K675" s="2">
        <v>56</v>
      </c>
      <c r="L675" s="2" t="s">
        <v>41991</v>
      </c>
      <c r="M675" s="2" t="s">
        <v>41992</v>
      </c>
      <c r="N675" s="4" t="s">
        <v>41993</v>
      </c>
      <c r="O675" s="4" t="s">
        <v>41994</v>
      </c>
      <c r="P675" s="5" t="s">
        <v>60</v>
      </c>
      <c r="Q675" s="5">
        <v>10</v>
      </c>
      <c r="R675" s="5">
        <v>20050808</v>
      </c>
      <c r="S675" s="6">
        <v>49</v>
      </c>
      <c r="T675" s="6">
        <v>202212</v>
      </c>
      <c r="U675" s="6">
        <v>2022</v>
      </c>
      <c r="V675" s="5">
        <v>6407625</v>
      </c>
      <c r="W675" s="5">
        <v>14190388</v>
      </c>
      <c r="X675" s="5">
        <v>800000</v>
      </c>
      <c r="Y675" s="1"/>
      <c r="Z675" s="1"/>
    </row>
    <row r="676" spans="1:26" ht="16.5" customHeight="1">
      <c r="A676" s="2">
        <v>23520</v>
      </c>
      <c r="B676" s="2">
        <v>4091058</v>
      </c>
      <c r="C676" s="2">
        <v>2068663631</v>
      </c>
      <c r="D676" s="3">
        <v>1101114818625</v>
      </c>
      <c r="E676" s="4" t="s">
        <v>41995</v>
      </c>
      <c r="F676" s="4" t="s">
        <v>104</v>
      </c>
      <c r="G676" s="4" t="s">
        <v>62</v>
      </c>
      <c r="H676" s="4" t="s">
        <v>65</v>
      </c>
      <c r="I676" s="4" t="s">
        <v>39015</v>
      </c>
      <c r="J676" s="4" t="s">
        <v>462</v>
      </c>
      <c r="K676" s="2">
        <v>56</v>
      </c>
      <c r="L676" s="2" t="s">
        <v>21236</v>
      </c>
      <c r="M676" s="2" t="s">
        <v>41996</v>
      </c>
      <c r="N676" s="4" t="s">
        <v>41997</v>
      </c>
      <c r="O676" s="4" t="s">
        <v>41998</v>
      </c>
      <c r="P676" s="5" t="s">
        <v>60</v>
      </c>
      <c r="Q676" s="5">
        <v>10</v>
      </c>
      <c r="R676" s="5">
        <v>20120314</v>
      </c>
      <c r="S676" s="6">
        <v>49</v>
      </c>
      <c r="T676" s="6">
        <v>202212</v>
      </c>
      <c r="U676" s="6">
        <v>2022</v>
      </c>
      <c r="V676" s="5">
        <v>8745216</v>
      </c>
      <c r="W676" s="5">
        <v>53687237</v>
      </c>
      <c r="X676" s="5">
        <v>200000</v>
      </c>
      <c r="Y676" s="1"/>
      <c r="Z676" s="1"/>
    </row>
    <row r="677" spans="1:26" ht="16.5" customHeight="1">
      <c r="A677" s="2">
        <v>23580</v>
      </c>
      <c r="B677" s="2">
        <v>1826164</v>
      </c>
      <c r="C677" s="2">
        <v>1018123659</v>
      </c>
      <c r="D677" s="3">
        <v>1101110525886</v>
      </c>
      <c r="E677" s="4" t="s">
        <v>41999</v>
      </c>
      <c r="F677" s="4" t="s">
        <v>104</v>
      </c>
      <c r="G677" s="4" t="s">
        <v>62</v>
      </c>
      <c r="H677" s="4" t="s">
        <v>65</v>
      </c>
      <c r="I677" s="4" t="s">
        <v>39015</v>
      </c>
      <c r="J677" s="4" t="s">
        <v>462</v>
      </c>
      <c r="K677" s="2">
        <v>56</v>
      </c>
      <c r="L677" s="2" t="s">
        <v>42000</v>
      </c>
      <c r="M677" s="2" t="s">
        <v>42001</v>
      </c>
      <c r="N677" s="4" t="s">
        <v>42002</v>
      </c>
      <c r="O677" s="4" t="s">
        <v>42003</v>
      </c>
      <c r="P677" s="5" t="s">
        <v>47</v>
      </c>
      <c r="Q677" s="5">
        <v>10</v>
      </c>
      <c r="R677" s="5">
        <v>19870425</v>
      </c>
      <c r="S677" s="6">
        <v>49</v>
      </c>
      <c r="T677" s="6">
        <v>202303</v>
      </c>
      <c r="U677" s="6">
        <v>2022</v>
      </c>
      <c r="V677" s="5">
        <v>5508183</v>
      </c>
      <c r="W677" s="5">
        <v>4769882</v>
      </c>
      <c r="X677" s="5">
        <v>900000</v>
      </c>
      <c r="Y677" s="1"/>
      <c r="Z677" s="1"/>
    </row>
    <row r="678" spans="1:26" ht="16.5" customHeight="1">
      <c r="A678" s="2">
        <v>23603</v>
      </c>
      <c r="B678" s="2">
        <v>4213017</v>
      </c>
      <c r="C678" s="2">
        <v>2648119908</v>
      </c>
      <c r="D678" s="3">
        <v>1101115100526</v>
      </c>
      <c r="E678" s="4" t="s">
        <v>42004</v>
      </c>
      <c r="F678" s="4" t="s">
        <v>104</v>
      </c>
      <c r="G678" s="4" t="s">
        <v>62</v>
      </c>
      <c r="H678" s="4" t="s">
        <v>65</v>
      </c>
      <c r="I678" s="4" t="s">
        <v>39015</v>
      </c>
      <c r="J678" s="4" t="s">
        <v>462</v>
      </c>
      <c r="K678" s="2">
        <v>56</v>
      </c>
      <c r="L678" s="2" t="s">
        <v>42005</v>
      </c>
      <c r="M678" s="2" t="s">
        <v>42006</v>
      </c>
      <c r="N678" s="4" t="s">
        <v>42007</v>
      </c>
      <c r="O678" s="4" t="s">
        <v>42008</v>
      </c>
      <c r="P678" s="5" t="s">
        <v>60</v>
      </c>
      <c r="Q678" s="5">
        <v>10</v>
      </c>
      <c r="R678" s="5">
        <v>20130328</v>
      </c>
      <c r="S678" s="6">
        <v>49</v>
      </c>
      <c r="T678" s="6">
        <v>202305</v>
      </c>
      <c r="U678" s="6">
        <v>2022</v>
      </c>
      <c r="V678" s="5">
        <v>45030023</v>
      </c>
      <c r="W678" s="5">
        <v>135659935</v>
      </c>
      <c r="X678" s="5">
        <v>5375560</v>
      </c>
      <c r="Y678" s="1"/>
      <c r="Z678" s="1"/>
    </row>
    <row r="679" spans="1:26" ht="16.5" customHeight="1">
      <c r="A679" s="2">
        <v>23632</v>
      </c>
      <c r="B679" s="2">
        <v>1554922</v>
      </c>
      <c r="C679" s="2">
        <v>1108144755</v>
      </c>
      <c r="D679" s="3">
        <v>1101111893521</v>
      </c>
      <c r="E679" s="4" t="s">
        <v>33011</v>
      </c>
      <c r="F679" s="4" t="s">
        <v>104</v>
      </c>
      <c r="G679" s="4" t="s">
        <v>62</v>
      </c>
      <c r="H679" s="4" t="s">
        <v>65</v>
      </c>
      <c r="I679" s="4" t="s">
        <v>39015</v>
      </c>
      <c r="J679" s="4" t="s">
        <v>462</v>
      </c>
      <c r="K679" s="2">
        <v>56</v>
      </c>
      <c r="L679" s="2" t="s">
        <v>33012</v>
      </c>
      <c r="M679" s="2" t="s">
        <v>42009</v>
      </c>
      <c r="N679" s="4" t="s">
        <v>32940</v>
      </c>
      <c r="O679" s="4" t="s">
        <v>42010</v>
      </c>
      <c r="P679" s="5" t="s">
        <v>47</v>
      </c>
      <c r="Q679" s="5">
        <v>10</v>
      </c>
      <c r="R679" s="5">
        <v>20000302</v>
      </c>
      <c r="S679" s="6">
        <v>49</v>
      </c>
      <c r="T679" s="6">
        <v>202303</v>
      </c>
      <c r="U679" s="6">
        <v>2022</v>
      </c>
      <c r="V679" s="5">
        <v>9126715</v>
      </c>
      <c r="W679" s="5">
        <v>6270360</v>
      </c>
      <c r="X679" s="5">
        <v>2000000</v>
      </c>
      <c r="Y679" s="1"/>
      <c r="Z679" s="1"/>
    </row>
    <row r="680" spans="1:26" ht="16.5" customHeight="1">
      <c r="A680" s="2">
        <v>23269</v>
      </c>
      <c r="B680" s="2">
        <v>1901839</v>
      </c>
      <c r="C680" s="2">
        <v>1098174676</v>
      </c>
      <c r="D680" s="3">
        <v>1101112375289</v>
      </c>
      <c r="E680" s="4" t="s">
        <v>42011</v>
      </c>
      <c r="F680" s="4" t="s">
        <v>104</v>
      </c>
      <c r="G680" s="4" t="s">
        <v>62</v>
      </c>
      <c r="H680" s="4" t="s">
        <v>65</v>
      </c>
      <c r="I680" s="4" t="s">
        <v>40147</v>
      </c>
      <c r="J680" s="4" t="s">
        <v>1180</v>
      </c>
      <c r="K680" s="2">
        <v>53</v>
      </c>
      <c r="L680" s="2" t="s">
        <v>11558</v>
      </c>
      <c r="M680" s="2" t="s">
        <v>42012</v>
      </c>
      <c r="N680" s="4" t="s">
        <v>11559</v>
      </c>
      <c r="O680" s="4" t="s">
        <v>42013</v>
      </c>
      <c r="P680" s="5" t="s">
        <v>60</v>
      </c>
      <c r="Q680" s="5">
        <v>10</v>
      </c>
      <c r="R680" s="5">
        <v>20011123</v>
      </c>
      <c r="S680" s="6">
        <v>49</v>
      </c>
      <c r="T680" s="6">
        <v>202212</v>
      </c>
      <c r="U680" s="6">
        <v>2022</v>
      </c>
      <c r="V680" s="5">
        <v>7787510</v>
      </c>
      <c r="W680" s="5">
        <v>53311953</v>
      </c>
      <c r="X680" s="5">
        <v>714285</v>
      </c>
      <c r="Y680" s="1"/>
      <c r="Z680" s="1"/>
    </row>
    <row r="681" spans="1:26" ht="16.5" customHeight="1">
      <c r="A681" s="2">
        <v>23129</v>
      </c>
      <c r="B681" s="2">
        <v>1428975</v>
      </c>
      <c r="C681" s="2">
        <v>1018138768</v>
      </c>
      <c r="D681" s="3">
        <v>1101110389456</v>
      </c>
      <c r="E681" s="4" t="s">
        <v>42014</v>
      </c>
      <c r="F681" s="4" t="s">
        <v>104</v>
      </c>
      <c r="G681" s="4" t="s">
        <v>62</v>
      </c>
      <c r="H681" s="4" t="s">
        <v>65</v>
      </c>
      <c r="I681" s="4" t="s">
        <v>39775</v>
      </c>
      <c r="J681" s="4" t="s">
        <v>3829</v>
      </c>
      <c r="K681" s="2">
        <v>50</v>
      </c>
      <c r="L681" s="2" t="s">
        <v>42015</v>
      </c>
      <c r="M681" s="2" t="s">
        <v>42016</v>
      </c>
      <c r="N681" s="4" t="s">
        <v>42017</v>
      </c>
      <c r="O681" s="4" t="s">
        <v>42018</v>
      </c>
      <c r="P681" s="5" t="s">
        <v>47</v>
      </c>
      <c r="Q681" s="5">
        <v>10</v>
      </c>
      <c r="R681" s="5">
        <v>19850108</v>
      </c>
      <c r="S681" s="6">
        <v>49</v>
      </c>
      <c r="T681" s="6">
        <v>202212</v>
      </c>
      <c r="U681" s="6">
        <v>2022</v>
      </c>
      <c r="V681" s="5">
        <v>7365806</v>
      </c>
      <c r="W681" s="5">
        <v>11037995</v>
      </c>
      <c r="X681" s="5">
        <v>3110600</v>
      </c>
      <c r="Y681" s="1"/>
      <c r="Z681" s="1"/>
    </row>
    <row r="682" spans="1:26" ht="16.5" customHeight="1">
      <c r="A682" s="2">
        <v>22598</v>
      </c>
      <c r="B682" s="2">
        <v>6436245</v>
      </c>
      <c r="C682" s="2">
        <v>6348600113</v>
      </c>
      <c r="D682" s="3">
        <v>1348110337560</v>
      </c>
      <c r="E682" s="4" t="s">
        <v>42019</v>
      </c>
      <c r="F682" s="4" t="s">
        <v>104</v>
      </c>
      <c r="G682" s="4" t="s">
        <v>62</v>
      </c>
      <c r="H682" s="4" t="s">
        <v>65</v>
      </c>
      <c r="I682" s="4" t="s">
        <v>39157</v>
      </c>
      <c r="J682" s="4" t="s">
        <v>467</v>
      </c>
      <c r="K682" s="2">
        <v>49</v>
      </c>
      <c r="L682" s="2" t="s">
        <v>40372</v>
      </c>
      <c r="M682" s="2" t="s">
        <v>42020</v>
      </c>
      <c r="N682" s="4" t="s">
        <v>42021</v>
      </c>
      <c r="O682" s="4" t="s">
        <v>42022</v>
      </c>
      <c r="P682" s="5" t="s">
        <v>60</v>
      </c>
      <c r="Q682" s="5">
        <v>10</v>
      </c>
      <c r="R682" s="5">
        <v>20150623</v>
      </c>
      <c r="S682" s="6">
        <v>49</v>
      </c>
      <c r="T682" s="6">
        <v>202212</v>
      </c>
      <c r="U682" s="6">
        <v>2022</v>
      </c>
      <c r="V682" s="5">
        <v>26024891</v>
      </c>
      <c r="W682" s="5">
        <v>11260089</v>
      </c>
      <c r="X682" s="5">
        <v>1300000</v>
      </c>
      <c r="Y682" s="1"/>
      <c r="Z682" s="1"/>
    </row>
    <row r="683" spans="1:26" ht="16.5" customHeight="1">
      <c r="A683" s="2">
        <v>22577</v>
      </c>
      <c r="B683" s="2">
        <v>4172534</v>
      </c>
      <c r="C683" s="2">
        <v>2208848076</v>
      </c>
      <c r="D683" s="3">
        <v>1101114980226</v>
      </c>
      <c r="E683" s="4" t="s">
        <v>42023</v>
      </c>
      <c r="F683" s="4" t="s">
        <v>104</v>
      </c>
      <c r="G683" s="4" t="s">
        <v>62</v>
      </c>
      <c r="H683" s="4" t="s">
        <v>52</v>
      </c>
      <c r="I683" s="4" t="s">
        <v>38917</v>
      </c>
      <c r="J683" s="4" t="s">
        <v>467</v>
      </c>
      <c r="K683" s="2">
        <v>49</v>
      </c>
      <c r="L683" s="2" t="s">
        <v>32935</v>
      </c>
      <c r="M683" s="2" t="s">
        <v>42024</v>
      </c>
      <c r="N683" s="4" t="s">
        <v>42025</v>
      </c>
      <c r="O683" s="4" t="s">
        <v>42026</v>
      </c>
      <c r="P683" s="5" t="s">
        <v>60</v>
      </c>
      <c r="Q683" s="5">
        <v>10</v>
      </c>
      <c r="R683" s="5">
        <v>20121115</v>
      </c>
      <c r="S683" s="6">
        <v>49</v>
      </c>
      <c r="T683" s="6">
        <v>202212</v>
      </c>
      <c r="U683" s="6">
        <v>2022</v>
      </c>
      <c r="V683" s="5">
        <v>42370471</v>
      </c>
      <c r="W683" s="5">
        <v>15380464</v>
      </c>
      <c r="X683" s="5">
        <v>987000</v>
      </c>
      <c r="Y683" s="1"/>
      <c r="Z683" s="1"/>
    </row>
    <row r="684" spans="1:26" ht="16.5" customHeight="1">
      <c r="A684" s="2">
        <v>22486</v>
      </c>
      <c r="B684" s="2">
        <v>4004899</v>
      </c>
      <c r="C684" s="2">
        <v>3088208921</v>
      </c>
      <c r="D684" s="3">
        <v>1643110019980</v>
      </c>
      <c r="E684" s="4" t="s">
        <v>42027</v>
      </c>
      <c r="F684" s="4" t="s">
        <v>104</v>
      </c>
      <c r="G684" s="4" t="s">
        <v>62</v>
      </c>
      <c r="H684" s="4" t="s">
        <v>65</v>
      </c>
      <c r="I684" s="4" t="s">
        <v>40755</v>
      </c>
      <c r="J684" s="4" t="s">
        <v>171</v>
      </c>
      <c r="K684" s="2">
        <v>48</v>
      </c>
      <c r="L684" s="2" t="s">
        <v>30348</v>
      </c>
      <c r="M684" s="2" t="s">
        <v>42028</v>
      </c>
      <c r="N684" s="4" t="s">
        <v>42029</v>
      </c>
      <c r="O684" s="4" t="s">
        <v>42030</v>
      </c>
      <c r="P684" s="5" t="s">
        <v>60</v>
      </c>
      <c r="Q684" s="5">
        <v>10</v>
      </c>
      <c r="R684" s="5">
        <v>20110526</v>
      </c>
      <c r="S684" s="6">
        <v>49</v>
      </c>
      <c r="T684" s="6">
        <v>202212</v>
      </c>
      <c r="U684" s="6">
        <v>2022</v>
      </c>
      <c r="V684" s="5">
        <v>44940424</v>
      </c>
      <c r="W684" s="5">
        <v>34024171</v>
      </c>
      <c r="X684" s="5">
        <v>4196730</v>
      </c>
      <c r="Y684" s="1"/>
      <c r="Z684" s="1"/>
    </row>
    <row r="685" spans="1:26" ht="16.5" customHeight="1">
      <c r="A685" s="2">
        <v>22505</v>
      </c>
      <c r="B685" s="2">
        <v>2623479</v>
      </c>
      <c r="C685" s="2">
        <v>1278196998</v>
      </c>
      <c r="D685" s="3">
        <v>2801110073195</v>
      </c>
      <c r="E685" s="4" t="s">
        <v>42031</v>
      </c>
      <c r="F685" s="4" t="s">
        <v>104</v>
      </c>
      <c r="G685" s="4" t="s">
        <v>62</v>
      </c>
      <c r="H685" s="4" t="s">
        <v>65</v>
      </c>
      <c r="I685" s="4" t="s">
        <v>42032</v>
      </c>
      <c r="J685" s="4" t="s">
        <v>171</v>
      </c>
      <c r="K685" s="2">
        <v>48</v>
      </c>
      <c r="L685" s="2" t="s">
        <v>42033</v>
      </c>
      <c r="M685" s="2" t="s">
        <v>15190</v>
      </c>
      <c r="N685" s="4" t="s">
        <v>42034</v>
      </c>
      <c r="O685" s="4" t="s">
        <v>42035</v>
      </c>
      <c r="P685" s="5" t="s">
        <v>60</v>
      </c>
      <c r="Q685" s="5">
        <v>10</v>
      </c>
      <c r="R685" s="5">
        <v>20060625</v>
      </c>
      <c r="S685" s="6">
        <v>49</v>
      </c>
      <c r="T685" s="6">
        <v>202212</v>
      </c>
      <c r="U685" s="6">
        <v>2022</v>
      </c>
      <c r="V685" s="5">
        <v>57198047</v>
      </c>
      <c r="W685" s="5">
        <v>143032498</v>
      </c>
      <c r="X685" s="5">
        <v>500000</v>
      </c>
      <c r="Y685" s="1"/>
      <c r="Z685" s="1"/>
    </row>
    <row r="686" spans="1:26" ht="16.5" customHeight="1">
      <c r="A686" s="2">
        <v>22463</v>
      </c>
      <c r="B686" s="2">
        <v>2637867</v>
      </c>
      <c r="C686" s="2">
        <v>1068642262</v>
      </c>
      <c r="D686" s="3">
        <v>1101113418286</v>
      </c>
      <c r="E686" s="4" t="s">
        <v>42036</v>
      </c>
      <c r="F686" s="4" t="s">
        <v>104</v>
      </c>
      <c r="G686" s="4" t="s">
        <v>62</v>
      </c>
      <c r="H686" s="4" t="s">
        <v>52</v>
      </c>
      <c r="I686" s="4" t="s">
        <v>40636</v>
      </c>
      <c r="J686" s="4" t="s">
        <v>171</v>
      </c>
      <c r="K686" s="2">
        <v>48</v>
      </c>
      <c r="L686" s="2" t="s">
        <v>42037</v>
      </c>
      <c r="M686" s="2" t="s">
        <v>42038</v>
      </c>
      <c r="N686" s="4">
        <v>15443082</v>
      </c>
      <c r="O686" s="4" t="s">
        <v>42039</v>
      </c>
      <c r="P686" s="5" t="s">
        <v>60</v>
      </c>
      <c r="Q686" s="5">
        <v>10</v>
      </c>
      <c r="R686" s="5">
        <v>20060317</v>
      </c>
      <c r="S686" s="6">
        <v>49</v>
      </c>
      <c r="T686" s="6">
        <v>202212</v>
      </c>
      <c r="U686" s="6">
        <v>2022</v>
      </c>
      <c r="V686" s="5">
        <v>87697004</v>
      </c>
      <c r="W686" s="5">
        <v>10254099</v>
      </c>
      <c r="X686" s="5">
        <v>400000</v>
      </c>
      <c r="Y686" s="1"/>
      <c r="Z686" s="1"/>
    </row>
    <row r="687" spans="1:26" ht="16.5" customHeight="1">
      <c r="A687" s="2">
        <v>22349</v>
      </c>
      <c r="B687" s="2">
        <v>1974453</v>
      </c>
      <c r="C687" s="2">
        <v>2118170293</v>
      </c>
      <c r="D687" s="3">
        <v>1101110235758</v>
      </c>
      <c r="E687" s="4" t="s">
        <v>42040</v>
      </c>
      <c r="F687" s="4" t="s">
        <v>104</v>
      </c>
      <c r="G687" s="4" t="s">
        <v>62</v>
      </c>
      <c r="H687" s="4" t="s">
        <v>52</v>
      </c>
      <c r="I687" s="4" t="s">
        <v>39590</v>
      </c>
      <c r="J687" s="4" t="s">
        <v>171</v>
      </c>
      <c r="K687" s="2">
        <v>48</v>
      </c>
      <c r="L687" s="2" t="s">
        <v>393</v>
      </c>
      <c r="M687" s="2" t="s">
        <v>42041</v>
      </c>
      <c r="N687" s="4" t="s">
        <v>42042</v>
      </c>
      <c r="O687" s="4" t="s">
        <v>42043</v>
      </c>
      <c r="P687" s="5" t="s">
        <v>60</v>
      </c>
      <c r="Q687" s="5">
        <v>10</v>
      </c>
      <c r="R687" s="5">
        <v>19781001</v>
      </c>
      <c r="S687" s="6">
        <v>49</v>
      </c>
      <c r="T687" s="6">
        <v>202206</v>
      </c>
      <c r="U687" s="6">
        <v>2022</v>
      </c>
      <c r="V687" s="5">
        <v>101430054</v>
      </c>
      <c r="W687" s="5">
        <v>61579862</v>
      </c>
      <c r="X687" s="5">
        <v>500000</v>
      </c>
      <c r="Y687" s="1"/>
      <c r="Z687" s="1"/>
    </row>
    <row r="688" spans="1:26" ht="16.5" customHeight="1">
      <c r="A688" s="2">
        <v>22419</v>
      </c>
      <c r="B688" s="2">
        <v>1659904</v>
      </c>
      <c r="C688" s="2">
        <v>1168200621</v>
      </c>
      <c r="D688" s="3">
        <v>1112210000016</v>
      </c>
      <c r="E688" s="4" t="s">
        <v>42044</v>
      </c>
      <c r="F688" s="4" t="s">
        <v>104</v>
      </c>
      <c r="G688" s="4" t="s">
        <v>62</v>
      </c>
      <c r="H688" s="4" t="s">
        <v>45</v>
      </c>
      <c r="I688" s="4" t="s">
        <v>38988</v>
      </c>
      <c r="J688" s="4" t="s">
        <v>171</v>
      </c>
      <c r="K688" s="2">
        <v>48</v>
      </c>
      <c r="L688" s="2" t="s">
        <v>42045</v>
      </c>
      <c r="M688" s="2" t="s">
        <v>42046</v>
      </c>
      <c r="N688" s="4" t="s">
        <v>42047</v>
      </c>
      <c r="O688" s="4" t="s">
        <v>42048</v>
      </c>
      <c r="P688" s="5" t="s">
        <v>47</v>
      </c>
      <c r="Q688" s="5">
        <v>10</v>
      </c>
      <c r="R688" s="5">
        <v>19451001</v>
      </c>
      <c r="S688" s="6">
        <v>49</v>
      </c>
      <c r="T688" s="6">
        <v>202212</v>
      </c>
      <c r="U688" s="6">
        <v>2022</v>
      </c>
      <c r="V688" s="5">
        <v>2942026</v>
      </c>
      <c r="W688" s="5">
        <v>7195956</v>
      </c>
      <c r="X688" s="5">
        <v>8398463</v>
      </c>
      <c r="Y688" s="1"/>
      <c r="Z688" s="1"/>
    </row>
    <row r="689" spans="1:26" ht="16.5" customHeight="1">
      <c r="A689" s="2">
        <v>22262</v>
      </c>
      <c r="B689" s="2">
        <v>1935898</v>
      </c>
      <c r="C689" s="2">
        <v>1228150890</v>
      </c>
      <c r="D689" s="3">
        <v>1101110671928</v>
      </c>
      <c r="E689" s="4" t="s">
        <v>42049</v>
      </c>
      <c r="F689" s="4" t="s">
        <v>104</v>
      </c>
      <c r="G689" s="4" t="s">
        <v>62</v>
      </c>
      <c r="H689" s="4" t="s">
        <v>65</v>
      </c>
      <c r="I689" s="4" t="s">
        <v>42050</v>
      </c>
      <c r="J689" s="4" t="s">
        <v>6569</v>
      </c>
      <c r="K689" s="2">
        <v>47</v>
      </c>
      <c r="L689" s="2" t="s">
        <v>42051</v>
      </c>
      <c r="M689" s="2" t="s">
        <v>42052</v>
      </c>
      <c r="N689" s="4" t="s">
        <v>42053</v>
      </c>
      <c r="O689" s="4" t="s">
        <v>42054</v>
      </c>
      <c r="P689" s="5" t="s">
        <v>60</v>
      </c>
      <c r="Q689" s="5">
        <v>10</v>
      </c>
      <c r="R689" s="5">
        <v>19900124</v>
      </c>
      <c r="S689" s="6">
        <v>49</v>
      </c>
      <c r="T689" s="6">
        <v>202212</v>
      </c>
      <c r="U689" s="6">
        <v>2022</v>
      </c>
      <c r="V689" s="5">
        <v>55484268</v>
      </c>
      <c r="W689" s="5">
        <v>21766930</v>
      </c>
      <c r="X689" s="5">
        <v>5175000</v>
      </c>
      <c r="Y689" s="1"/>
      <c r="Z689" s="1"/>
    </row>
    <row r="690" spans="1:26" ht="16.5" customHeight="1">
      <c r="A690" s="2">
        <v>22202</v>
      </c>
      <c r="B690" s="2">
        <v>3661961</v>
      </c>
      <c r="C690" s="2">
        <v>1348659282</v>
      </c>
      <c r="D690" s="3">
        <v>1314110230236</v>
      </c>
      <c r="E690" s="4" t="s">
        <v>42055</v>
      </c>
      <c r="F690" s="4" t="s">
        <v>104</v>
      </c>
      <c r="G690" s="4" t="s">
        <v>62</v>
      </c>
      <c r="H690" s="4" t="s">
        <v>65</v>
      </c>
      <c r="I690" s="4" t="s">
        <v>39099</v>
      </c>
      <c r="J690" s="4" t="s">
        <v>313</v>
      </c>
      <c r="K690" s="2">
        <v>46</v>
      </c>
      <c r="L690" s="2" t="s">
        <v>5212</v>
      </c>
      <c r="M690" s="2" t="s">
        <v>42056</v>
      </c>
      <c r="N690" s="4" t="s">
        <v>42057</v>
      </c>
      <c r="O690" s="4" t="s">
        <v>42058</v>
      </c>
      <c r="P690" s="5" t="s">
        <v>60</v>
      </c>
      <c r="Q690" s="5">
        <v>10</v>
      </c>
      <c r="R690" s="5">
        <v>20090904</v>
      </c>
      <c r="S690" s="6">
        <v>49</v>
      </c>
      <c r="T690" s="6">
        <v>202304</v>
      </c>
      <c r="U690" s="6">
        <v>2022</v>
      </c>
      <c r="V690" s="5">
        <v>112167294</v>
      </c>
      <c r="W690" s="5">
        <v>27260360</v>
      </c>
      <c r="X690" s="5">
        <v>772400</v>
      </c>
      <c r="Y690" s="1"/>
      <c r="Z690" s="1"/>
    </row>
    <row r="691" spans="1:26" ht="16.5" customHeight="1">
      <c r="A691" s="2">
        <v>22138</v>
      </c>
      <c r="B691" s="2">
        <v>1355080</v>
      </c>
      <c r="C691" s="2">
        <v>5158119747</v>
      </c>
      <c r="D691" s="3">
        <v>1748110026446</v>
      </c>
      <c r="E691" s="4" t="s">
        <v>42059</v>
      </c>
      <c r="F691" s="4" t="s">
        <v>104</v>
      </c>
      <c r="G691" s="4" t="s">
        <v>62</v>
      </c>
      <c r="H691" s="4" t="s">
        <v>65</v>
      </c>
      <c r="I691" s="4" t="s">
        <v>39722</v>
      </c>
      <c r="J691" s="4" t="s">
        <v>313</v>
      </c>
      <c r="K691" s="2">
        <v>46</v>
      </c>
      <c r="L691" s="2" t="s">
        <v>42060</v>
      </c>
      <c r="M691" s="2" t="s">
        <v>42061</v>
      </c>
      <c r="N691" s="4" t="s">
        <v>42062</v>
      </c>
      <c r="O691" s="4" t="s">
        <v>42063</v>
      </c>
      <c r="P691" s="5" t="s">
        <v>60</v>
      </c>
      <c r="Q691" s="5">
        <v>10</v>
      </c>
      <c r="R691" s="5">
        <v>20010601</v>
      </c>
      <c r="S691" s="6">
        <v>49</v>
      </c>
      <c r="T691" s="6">
        <v>202305</v>
      </c>
      <c r="U691" s="6">
        <v>2022</v>
      </c>
      <c r="V691" s="5">
        <v>68795598</v>
      </c>
      <c r="W691" s="5">
        <v>39285800</v>
      </c>
      <c r="X691" s="5">
        <v>4954200</v>
      </c>
      <c r="Y691" s="1"/>
      <c r="Z691" s="1"/>
    </row>
    <row r="692" spans="1:26" ht="16.5" customHeight="1">
      <c r="A692" s="2">
        <v>22128</v>
      </c>
      <c r="B692" s="2">
        <v>2236415</v>
      </c>
      <c r="C692" s="2">
        <v>4028162517</v>
      </c>
      <c r="D692" s="3">
        <v>2101140049102</v>
      </c>
      <c r="E692" s="4" t="s">
        <v>42064</v>
      </c>
      <c r="F692" s="4" t="s">
        <v>104</v>
      </c>
      <c r="G692" s="4" t="s">
        <v>62</v>
      </c>
      <c r="H692" s="4" t="s">
        <v>65</v>
      </c>
      <c r="I692" s="4" t="s">
        <v>39665</v>
      </c>
      <c r="J692" s="4" t="s">
        <v>313</v>
      </c>
      <c r="K692" s="2">
        <v>46</v>
      </c>
      <c r="L692" s="2" t="s">
        <v>42065</v>
      </c>
      <c r="M692" s="2" t="s">
        <v>8639</v>
      </c>
      <c r="N692" s="4" t="s">
        <v>42066</v>
      </c>
      <c r="O692" s="4" t="s">
        <v>42067</v>
      </c>
      <c r="P692" s="5" t="s">
        <v>60</v>
      </c>
      <c r="Q692" s="5">
        <v>10</v>
      </c>
      <c r="R692" s="5">
        <v>20041126</v>
      </c>
      <c r="S692" s="6">
        <v>49</v>
      </c>
      <c r="T692" s="6">
        <v>202303</v>
      </c>
      <c r="U692" s="6">
        <v>2022</v>
      </c>
      <c r="V692" s="5">
        <v>100276947</v>
      </c>
      <c r="W692" s="5">
        <v>21342547</v>
      </c>
      <c r="X692" s="5">
        <v>610000</v>
      </c>
      <c r="Y692" s="1"/>
      <c r="Z692" s="1"/>
    </row>
    <row r="693" spans="1:26" ht="16.5" customHeight="1">
      <c r="A693" s="2">
        <v>22179</v>
      </c>
      <c r="B693" s="2">
        <v>2189789</v>
      </c>
      <c r="C693" s="2">
        <v>4118129206</v>
      </c>
      <c r="D693" s="3">
        <v>2011140008620</v>
      </c>
      <c r="E693" s="4" t="s">
        <v>42068</v>
      </c>
      <c r="F693" s="4" t="s">
        <v>104</v>
      </c>
      <c r="G693" s="4" t="s">
        <v>62</v>
      </c>
      <c r="H693" s="4" t="s">
        <v>65</v>
      </c>
      <c r="I693" s="4" t="s">
        <v>39120</v>
      </c>
      <c r="J693" s="4" t="s">
        <v>313</v>
      </c>
      <c r="K693" s="2">
        <v>46</v>
      </c>
      <c r="L693" s="2" t="s">
        <v>42069</v>
      </c>
      <c r="M693" s="2" t="s">
        <v>42070</v>
      </c>
      <c r="N693" s="4" t="s">
        <v>42071</v>
      </c>
      <c r="O693" s="4" t="s">
        <v>42072</v>
      </c>
      <c r="P693" s="5" t="s">
        <v>47</v>
      </c>
      <c r="Q693" s="5">
        <v>10</v>
      </c>
      <c r="R693" s="5">
        <v>20010725</v>
      </c>
      <c r="S693" s="6">
        <v>49</v>
      </c>
      <c r="T693" s="6">
        <v>202303</v>
      </c>
      <c r="U693" s="6">
        <v>2022</v>
      </c>
      <c r="V693" s="5">
        <v>44822619</v>
      </c>
      <c r="W693" s="5">
        <v>9812351</v>
      </c>
      <c r="X693" s="5">
        <v>643200</v>
      </c>
      <c r="Y693" s="1"/>
      <c r="Z693" s="1"/>
    </row>
    <row r="694" spans="1:26" ht="16.5" customHeight="1">
      <c r="A694" s="2">
        <v>21960</v>
      </c>
      <c r="B694" s="2">
        <v>1254314</v>
      </c>
      <c r="C694" s="2">
        <v>1348140584</v>
      </c>
      <c r="D694" s="3">
        <v>1350110082508</v>
      </c>
      <c r="E694" s="4" t="s">
        <v>42073</v>
      </c>
      <c r="F694" s="4" t="s">
        <v>104</v>
      </c>
      <c r="G694" s="4" t="s">
        <v>62</v>
      </c>
      <c r="H694" s="4" t="s">
        <v>65</v>
      </c>
      <c r="I694" s="4" t="s">
        <v>41477</v>
      </c>
      <c r="J694" s="4" t="s">
        <v>457</v>
      </c>
      <c r="K694" s="2">
        <v>45</v>
      </c>
      <c r="L694" s="2" t="s">
        <v>42074</v>
      </c>
      <c r="M694" s="2" t="s">
        <v>42075</v>
      </c>
      <c r="N694" s="4" t="s">
        <v>42076</v>
      </c>
      <c r="O694" s="4" t="s">
        <v>42077</v>
      </c>
      <c r="P694" s="5" t="s">
        <v>60</v>
      </c>
      <c r="Q694" s="5">
        <v>10</v>
      </c>
      <c r="R694" s="5">
        <v>19980901</v>
      </c>
      <c r="S694" s="6">
        <v>49</v>
      </c>
      <c r="T694" s="6">
        <v>202212</v>
      </c>
      <c r="U694" s="6">
        <v>2022</v>
      </c>
      <c r="V694" s="5">
        <v>15422634</v>
      </c>
      <c r="W694" s="5">
        <v>30421159</v>
      </c>
      <c r="X694" s="5">
        <v>1700000</v>
      </c>
      <c r="Y694" s="1"/>
      <c r="Z694" s="1"/>
    </row>
    <row r="695" spans="1:26" ht="16.5" customHeight="1">
      <c r="A695" s="2">
        <v>21915</v>
      </c>
      <c r="B695" s="2">
        <v>1893240</v>
      </c>
      <c r="C695" s="2">
        <v>5148136568</v>
      </c>
      <c r="D695" s="3">
        <v>1701110169533</v>
      </c>
      <c r="E695" s="4" t="s">
        <v>42078</v>
      </c>
      <c r="F695" s="4" t="s">
        <v>104</v>
      </c>
      <c r="G695" s="4" t="s">
        <v>62</v>
      </c>
      <c r="H695" s="4" t="s">
        <v>65</v>
      </c>
      <c r="I695" s="4" t="s">
        <v>42079</v>
      </c>
      <c r="J695" s="4" t="s">
        <v>1247</v>
      </c>
      <c r="K695" s="2">
        <v>44</v>
      </c>
      <c r="L695" s="2" t="s">
        <v>42080</v>
      </c>
      <c r="M695" s="2" t="s">
        <v>42081</v>
      </c>
      <c r="N695" s="4" t="s">
        <v>42082</v>
      </c>
      <c r="O695" s="4" t="s">
        <v>42083</v>
      </c>
      <c r="P695" s="5" t="s">
        <v>60</v>
      </c>
      <c r="Q695" s="5">
        <v>10</v>
      </c>
      <c r="R695" s="5">
        <v>20000315</v>
      </c>
      <c r="S695" s="6">
        <v>49</v>
      </c>
      <c r="T695" s="6">
        <v>202303</v>
      </c>
      <c r="U695" s="6">
        <v>2022</v>
      </c>
      <c r="V695" s="5">
        <v>19790870</v>
      </c>
      <c r="W695" s="5">
        <v>21920297</v>
      </c>
      <c r="X695" s="5">
        <v>700000</v>
      </c>
      <c r="Y695" s="1"/>
      <c r="Z695" s="1"/>
    </row>
    <row r="696" spans="1:26" ht="16.5" customHeight="1">
      <c r="A696" s="2">
        <v>21912</v>
      </c>
      <c r="B696" s="2">
        <v>6746096</v>
      </c>
      <c r="C696" s="2">
        <v>1818600472</v>
      </c>
      <c r="D696" s="3">
        <v>2111110047268</v>
      </c>
      <c r="E696" s="4" t="s">
        <v>42084</v>
      </c>
      <c r="F696" s="4" t="s">
        <v>104</v>
      </c>
      <c r="G696" s="4" t="s">
        <v>62</v>
      </c>
      <c r="H696" s="4" t="s">
        <v>65</v>
      </c>
      <c r="I696" s="4" t="s">
        <v>42085</v>
      </c>
      <c r="J696" s="4" t="s">
        <v>1247</v>
      </c>
      <c r="K696" s="2">
        <v>44</v>
      </c>
      <c r="L696" s="2" t="s">
        <v>42086</v>
      </c>
      <c r="M696" s="2" t="s">
        <v>42087</v>
      </c>
      <c r="N696" s="4" t="s">
        <v>42088</v>
      </c>
      <c r="O696" s="4" t="s">
        <v>42089</v>
      </c>
      <c r="P696" s="5" t="s">
        <v>60</v>
      </c>
      <c r="Q696" s="5">
        <v>10</v>
      </c>
      <c r="R696" s="5">
        <v>20160608</v>
      </c>
      <c r="S696" s="6">
        <v>49</v>
      </c>
      <c r="T696" s="6">
        <v>202212</v>
      </c>
      <c r="U696" s="6">
        <v>2022</v>
      </c>
      <c r="V696" s="5">
        <v>42337807</v>
      </c>
      <c r="W696" s="5">
        <v>73911646</v>
      </c>
      <c r="X696" s="5">
        <v>4925000</v>
      </c>
      <c r="Y696" s="1"/>
      <c r="Z696" s="1"/>
    </row>
    <row r="697" spans="1:26" ht="16.5" customHeight="1">
      <c r="A697" s="2">
        <v>21553</v>
      </c>
      <c r="B697" s="2">
        <v>1920307</v>
      </c>
      <c r="C697" s="2">
        <v>6098152435</v>
      </c>
      <c r="D697" s="3">
        <v>1942110053661</v>
      </c>
      <c r="E697" s="4" t="s">
        <v>10184</v>
      </c>
      <c r="F697" s="4" t="s">
        <v>104</v>
      </c>
      <c r="G697" s="4" t="s">
        <v>62</v>
      </c>
      <c r="H697" s="4" t="s">
        <v>52</v>
      </c>
      <c r="I697" s="4" t="s">
        <v>40326</v>
      </c>
      <c r="J697" s="4" t="s">
        <v>1033</v>
      </c>
      <c r="K697" s="2">
        <v>38</v>
      </c>
      <c r="L697" s="2" t="s">
        <v>42090</v>
      </c>
      <c r="M697" s="2" t="s">
        <v>2787</v>
      </c>
      <c r="N697" s="4" t="s">
        <v>33040</v>
      </c>
      <c r="O697" s="4" t="s">
        <v>42091</v>
      </c>
      <c r="P697" s="5" t="s">
        <v>60</v>
      </c>
      <c r="Q697" s="5">
        <v>10</v>
      </c>
      <c r="R697" s="5">
        <v>20020408</v>
      </c>
      <c r="S697" s="6">
        <v>49</v>
      </c>
      <c r="T697" s="6">
        <v>202303</v>
      </c>
      <c r="U697" s="6">
        <v>2022</v>
      </c>
      <c r="V697" s="5">
        <v>167713513</v>
      </c>
      <c r="W697" s="5">
        <v>189953458</v>
      </c>
      <c r="X697" s="5">
        <v>1764330</v>
      </c>
      <c r="Y697" s="1"/>
      <c r="Z697" s="1"/>
    </row>
    <row r="698" spans="1:26" ht="16.5" customHeight="1">
      <c r="A698" s="2">
        <v>21506</v>
      </c>
      <c r="B698" s="2">
        <v>1755806</v>
      </c>
      <c r="C698" s="2">
        <v>1228166617</v>
      </c>
      <c r="D698" s="3">
        <v>1246110252558</v>
      </c>
      <c r="E698" s="4" t="s">
        <v>42092</v>
      </c>
      <c r="F698" s="4" t="s">
        <v>104</v>
      </c>
      <c r="G698" s="4" t="s">
        <v>62</v>
      </c>
      <c r="H698" s="4" t="s">
        <v>65</v>
      </c>
      <c r="I698" s="4" t="s">
        <v>39523</v>
      </c>
      <c r="J698" s="4" t="s">
        <v>1033</v>
      </c>
      <c r="K698" s="2">
        <v>38</v>
      </c>
      <c r="L698" s="2" t="s">
        <v>42093</v>
      </c>
      <c r="M698" s="2" t="s">
        <v>7263</v>
      </c>
      <c r="N698" s="4" t="s">
        <v>42094</v>
      </c>
      <c r="O698" s="4" t="s">
        <v>42095</v>
      </c>
      <c r="P698" s="5" t="s">
        <v>60</v>
      </c>
      <c r="Q698" s="5">
        <v>10</v>
      </c>
      <c r="R698" s="5">
        <v>20010524</v>
      </c>
      <c r="S698" s="6">
        <v>49</v>
      </c>
      <c r="T698" s="6">
        <v>202308</v>
      </c>
      <c r="U698" s="6">
        <v>2022</v>
      </c>
      <c r="V698" s="5">
        <v>22488205</v>
      </c>
      <c r="W698" s="5">
        <v>30312281</v>
      </c>
      <c r="X698" s="5">
        <v>1500000</v>
      </c>
      <c r="Y698" s="1"/>
      <c r="Z698" s="1"/>
    </row>
    <row r="699" spans="1:26" ht="16.5" customHeight="1">
      <c r="A699" s="2">
        <v>21475</v>
      </c>
      <c r="B699" s="2">
        <v>1852949</v>
      </c>
      <c r="C699" s="2">
        <v>5148116150</v>
      </c>
      <c r="D699" s="3">
        <v>1701110068404</v>
      </c>
      <c r="E699" s="4" t="s">
        <v>32864</v>
      </c>
      <c r="F699" s="4" t="s">
        <v>104</v>
      </c>
      <c r="G699" s="4" t="s">
        <v>62</v>
      </c>
      <c r="H699" s="4" t="s">
        <v>65</v>
      </c>
      <c r="I699" s="4" t="s">
        <v>38905</v>
      </c>
      <c r="J699" s="4" t="s">
        <v>1033</v>
      </c>
      <c r="K699" s="2">
        <v>38</v>
      </c>
      <c r="L699" s="2" t="s">
        <v>30638</v>
      </c>
      <c r="M699" s="2" t="s">
        <v>42096</v>
      </c>
      <c r="N699" s="4" t="s">
        <v>42097</v>
      </c>
      <c r="O699" s="4" t="s">
        <v>42098</v>
      </c>
      <c r="P699" s="5" t="s">
        <v>60</v>
      </c>
      <c r="Q699" s="5">
        <v>10</v>
      </c>
      <c r="R699" s="5">
        <v>19930805</v>
      </c>
      <c r="S699" s="6">
        <v>49</v>
      </c>
      <c r="T699" s="6">
        <v>202212</v>
      </c>
      <c r="U699" s="6">
        <v>2022</v>
      </c>
      <c r="V699" s="5">
        <v>41842926</v>
      </c>
      <c r="W699" s="5">
        <v>28213173</v>
      </c>
      <c r="X699" s="5">
        <v>500000</v>
      </c>
      <c r="Y699" s="1"/>
      <c r="Z699" s="1"/>
    </row>
    <row r="700" spans="1:26" ht="16.5" customHeight="1">
      <c r="A700" s="2">
        <v>21266</v>
      </c>
      <c r="B700" s="2">
        <v>1525748</v>
      </c>
      <c r="C700" s="2">
        <v>1248196252</v>
      </c>
      <c r="D700" s="3">
        <v>1348110070730</v>
      </c>
      <c r="E700" s="4" t="s">
        <v>42099</v>
      </c>
      <c r="F700" s="4" t="s">
        <v>104</v>
      </c>
      <c r="G700" s="4" t="s">
        <v>62</v>
      </c>
      <c r="H700" s="4" t="s">
        <v>65</v>
      </c>
      <c r="I700" s="4" t="s">
        <v>40528</v>
      </c>
      <c r="J700" s="4" t="s">
        <v>1042</v>
      </c>
      <c r="K700" s="2">
        <v>36</v>
      </c>
      <c r="L700" s="2" t="s">
        <v>3738</v>
      </c>
      <c r="M700" s="2" t="s">
        <v>42100</v>
      </c>
      <c r="N700" s="4" t="s">
        <v>42101</v>
      </c>
      <c r="O700" s="4" t="s">
        <v>42102</v>
      </c>
      <c r="P700" s="5" t="s">
        <v>47</v>
      </c>
      <c r="Q700" s="5">
        <v>10</v>
      </c>
      <c r="R700" s="5">
        <v>20020508</v>
      </c>
      <c r="S700" s="6">
        <v>49</v>
      </c>
      <c r="T700" s="6">
        <v>202304</v>
      </c>
      <c r="U700" s="6">
        <v>2022</v>
      </c>
      <c r="V700" s="5">
        <v>7206020</v>
      </c>
      <c r="W700" s="5">
        <v>14525024</v>
      </c>
      <c r="X700" s="5">
        <v>50000</v>
      </c>
      <c r="Y700" s="1"/>
      <c r="Z700" s="1"/>
    </row>
    <row r="701" spans="1:26" ht="16.5" customHeight="1">
      <c r="A701" s="2">
        <v>21294</v>
      </c>
      <c r="B701" s="2">
        <v>1521420</v>
      </c>
      <c r="C701" s="2">
        <v>1268118247</v>
      </c>
      <c r="D701" s="3">
        <v>1312110003976</v>
      </c>
      <c r="E701" s="4" t="s">
        <v>42103</v>
      </c>
      <c r="F701" s="4" t="s">
        <v>104</v>
      </c>
      <c r="G701" s="4" t="s">
        <v>62</v>
      </c>
      <c r="H701" s="4" t="s">
        <v>65</v>
      </c>
      <c r="I701" s="4" t="s">
        <v>39468</v>
      </c>
      <c r="J701" s="4" t="s">
        <v>1042</v>
      </c>
      <c r="K701" s="2">
        <v>36</v>
      </c>
      <c r="L701" s="2" t="s">
        <v>42104</v>
      </c>
      <c r="M701" s="2" t="s">
        <v>42105</v>
      </c>
      <c r="N701" s="4" t="s">
        <v>42106</v>
      </c>
      <c r="O701" s="4" t="s">
        <v>42107</v>
      </c>
      <c r="P701" s="5" t="s">
        <v>60</v>
      </c>
      <c r="Q701" s="5">
        <v>10</v>
      </c>
      <c r="R701" s="5">
        <v>19950511</v>
      </c>
      <c r="S701" s="6">
        <v>49</v>
      </c>
      <c r="T701" s="6">
        <v>202306</v>
      </c>
      <c r="U701" s="6">
        <v>2022</v>
      </c>
      <c r="V701" s="5">
        <v>27750784</v>
      </c>
      <c r="W701" s="5">
        <v>34486361</v>
      </c>
      <c r="X701" s="5">
        <v>7395604</v>
      </c>
      <c r="Y701" s="1"/>
      <c r="Z701" s="1"/>
    </row>
    <row r="702" spans="1:26" ht="16.5" customHeight="1">
      <c r="A702" s="2">
        <v>21321</v>
      </c>
      <c r="B702" s="2">
        <v>1826477</v>
      </c>
      <c r="C702" s="2">
        <v>5148137252</v>
      </c>
      <c r="D702" s="3">
        <v>1701110178188</v>
      </c>
      <c r="E702" s="4" t="s">
        <v>42108</v>
      </c>
      <c r="F702" s="4" t="s">
        <v>104</v>
      </c>
      <c r="G702" s="4" t="s">
        <v>62</v>
      </c>
      <c r="H702" s="4" t="s">
        <v>65</v>
      </c>
      <c r="I702" s="4" t="s">
        <v>39468</v>
      </c>
      <c r="J702" s="4" t="s">
        <v>1042</v>
      </c>
      <c r="K702" s="2">
        <v>36</v>
      </c>
      <c r="L702" s="2" t="s">
        <v>42109</v>
      </c>
      <c r="M702" s="2" t="s">
        <v>42110</v>
      </c>
      <c r="N702" s="4" t="s">
        <v>42111</v>
      </c>
      <c r="O702" s="4" t="s">
        <v>42112</v>
      </c>
      <c r="P702" s="5" t="s">
        <v>60</v>
      </c>
      <c r="Q702" s="5">
        <v>10</v>
      </c>
      <c r="R702" s="5">
        <v>20000601</v>
      </c>
      <c r="S702" s="6">
        <v>49</v>
      </c>
      <c r="T702" s="6">
        <v>202212</v>
      </c>
      <c r="U702" s="6">
        <v>2022</v>
      </c>
      <c r="V702" s="5">
        <v>29338207</v>
      </c>
      <c r="W702" s="5">
        <v>39898858</v>
      </c>
      <c r="X702" s="5">
        <v>450000</v>
      </c>
      <c r="Y702" s="1"/>
      <c r="Z702" s="1"/>
    </row>
    <row r="703" spans="1:26" ht="16.5" customHeight="1">
      <c r="A703" s="2">
        <v>21195</v>
      </c>
      <c r="B703" s="2">
        <v>1241514</v>
      </c>
      <c r="C703" s="2">
        <v>1278117936</v>
      </c>
      <c r="D703" s="3">
        <v>1152110008611</v>
      </c>
      <c r="E703" s="4" t="s">
        <v>33031</v>
      </c>
      <c r="F703" s="4" t="s">
        <v>104</v>
      </c>
      <c r="G703" s="4" t="s">
        <v>62</v>
      </c>
      <c r="H703" s="4" t="s">
        <v>65</v>
      </c>
      <c r="I703" s="4" t="s">
        <v>39933</v>
      </c>
      <c r="J703" s="4" t="s">
        <v>1011</v>
      </c>
      <c r="K703" s="2">
        <v>35</v>
      </c>
      <c r="L703" s="2" t="s">
        <v>33032</v>
      </c>
      <c r="M703" s="2" t="s">
        <v>42113</v>
      </c>
      <c r="N703" s="4" t="s">
        <v>32970</v>
      </c>
      <c r="O703" s="4" t="s">
        <v>42114</v>
      </c>
      <c r="P703" s="5" t="s">
        <v>60</v>
      </c>
      <c r="Q703" s="5">
        <v>10</v>
      </c>
      <c r="R703" s="5">
        <v>19890109</v>
      </c>
      <c r="S703" s="6">
        <v>49</v>
      </c>
      <c r="T703" s="6">
        <v>202203</v>
      </c>
      <c r="U703" s="6">
        <v>2022</v>
      </c>
      <c r="V703" s="5">
        <v>11704362</v>
      </c>
      <c r="W703" s="5">
        <v>12617077</v>
      </c>
      <c r="X703" s="5">
        <v>400000</v>
      </c>
      <c r="Y703" s="1"/>
      <c r="Z703" s="1"/>
    </row>
    <row r="704" spans="1:26" ht="16.5" customHeight="1">
      <c r="A704" s="2">
        <v>21100</v>
      </c>
      <c r="B704" s="2">
        <v>1423139</v>
      </c>
      <c r="C704" s="2">
        <v>6068158629</v>
      </c>
      <c r="D704" s="3">
        <v>1801110190982</v>
      </c>
      <c r="E704" s="4" t="s">
        <v>42115</v>
      </c>
      <c r="F704" s="4" t="s">
        <v>104</v>
      </c>
      <c r="G704" s="4" t="s">
        <v>62</v>
      </c>
      <c r="H704" s="4" t="s">
        <v>65</v>
      </c>
      <c r="I704" s="4" t="s">
        <v>41005</v>
      </c>
      <c r="J704" s="4" t="s">
        <v>3656</v>
      </c>
      <c r="K704" s="2">
        <v>31</v>
      </c>
      <c r="L704" s="2" t="s">
        <v>5209</v>
      </c>
      <c r="M704" s="2" t="s">
        <v>42116</v>
      </c>
      <c r="N704" s="4" t="s">
        <v>42117</v>
      </c>
      <c r="O704" s="4" t="s">
        <v>42118</v>
      </c>
      <c r="P704" s="5" t="s">
        <v>47</v>
      </c>
      <c r="Q704" s="5">
        <v>10</v>
      </c>
      <c r="R704" s="5">
        <v>19950928</v>
      </c>
      <c r="S704" s="6">
        <v>49</v>
      </c>
      <c r="T704" s="6">
        <v>202303</v>
      </c>
      <c r="U704" s="6">
        <v>2022</v>
      </c>
      <c r="V704" s="5">
        <v>37998572</v>
      </c>
      <c r="W704" s="5">
        <v>11872060</v>
      </c>
      <c r="X704" s="5">
        <v>600000</v>
      </c>
      <c r="Y704" s="1"/>
      <c r="Z704" s="1"/>
    </row>
    <row r="705" spans="1:26" ht="16.5" customHeight="1">
      <c r="A705" s="2">
        <v>21067</v>
      </c>
      <c r="B705" s="2">
        <v>6417545</v>
      </c>
      <c r="C705" s="2">
        <v>5448700078</v>
      </c>
      <c r="D705" s="3">
        <v>1313110149299</v>
      </c>
      <c r="E705" s="4" t="s">
        <v>42119</v>
      </c>
      <c r="F705" s="4" t="s">
        <v>104</v>
      </c>
      <c r="G705" s="4" t="s">
        <v>62</v>
      </c>
      <c r="H705" s="4" t="s">
        <v>65</v>
      </c>
      <c r="I705" s="4" t="s">
        <v>39103</v>
      </c>
      <c r="J705" s="4" t="s">
        <v>1010</v>
      </c>
      <c r="K705" s="2">
        <v>30</v>
      </c>
      <c r="L705" s="2" t="s">
        <v>42120</v>
      </c>
      <c r="M705" s="2" t="s">
        <v>42121</v>
      </c>
      <c r="N705" s="4" t="s">
        <v>42122</v>
      </c>
      <c r="O705" s="4" t="s">
        <v>42123</v>
      </c>
      <c r="P705" s="5" t="s">
        <v>60</v>
      </c>
      <c r="Q705" s="5">
        <v>10</v>
      </c>
      <c r="R705" s="5">
        <v>20150501</v>
      </c>
      <c r="S705" s="6">
        <v>49</v>
      </c>
      <c r="T705" s="6">
        <v>202303</v>
      </c>
      <c r="U705" s="6">
        <v>2022</v>
      </c>
      <c r="V705" s="5">
        <v>12705023</v>
      </c>
      <c r="W705" s="5">
        <v>24611894</v>
      </c>
      <c r="X705" s="5">
        <v>520000</v>
      </c>
      <c r="Y705" s="1"/>
      <c r="Z705" s="1"/>
    </row>
    <row r="706" spans="1:26" ht="16.5" customHeight="1">
      <c r="A706" s="2">
        <v>21070</v>
      </c>
      <c r="B706" s="2">
        <v>1876209</v>
      </c>
      <c r="C706" s="2">
        <v>3058128241</v>
      </c>
      <c r="D706" s="3">
        <v>1601110066343</v>
      </c>
      <c r="E706" s="4" t="s">
        <v>32699</v>
      </c>
      <c r="F706" s="4" t="s">
        <v>104</v>
      </c>
      <c r="G706" s="4" t="s">
        <v>62</v>
      </c>
      <c r="H706" s="4" t="s">
        <v>65</v>
      </c>
      <c r="I706" s="4" t="s">
        <v>40677</v>
      </c>
      <c r="J706" s="4" t="s">
        <v>1010</v>
      </c>
      <c r="K706" s="2">
        <v>30</v>
      </c>
      <c r="L706" s="2" t="s">
        <v>32700</v>
      </c>
      <c r="M706" s="2" t="s">
        <v>42124</v>
      </c>
      <c r="N706" s="4" t="s">
        <v>42125</v>
      </c>
      <c r="O706" s="4" t="s">
        <v>42126</v>
      </c>
      <c r="P706" s="5" t="s">
        <v>60</v>
      </c>
      <c r="Q706" s="5">
        <v>10</v>
      </c>
      <c r="R706" s="5">
        <v>19971001</v>
      </c>
      <c r="S706" s="6">
        <v>49</v>
      </c>
      <c r="T706" s="6">
        <v>202212</v>
      </c>
      <c r="U706" s="6">
        <v>2022</v>
      </c>
      <c r="V706" s="5">
        <v>10350316</v>
      </c>
      <c r="W706" s="5">
        <v>15860198</v>
      </c>
      <c r="X706" s="5">
        <v>2000000</v>
      </c>
      <c r="Y706" s="1"/>
      <c r="Z706" s="1"/>
    </row>
    <row r="707" spans="1:26" ht="16.5" customHeight="1">
      <c r="A707" s="2">
        <v>20972</v>
      </c>
      <c r="B707" s="2">
        <v>2222806</v>
      </c>
      <c r="C707" s="2">
        <v>1308605111</v>
      </c>
      <c r="D707" s="3">
        <v>1211110118547</v>
      </c>
      <c r="E707" s="4" t="s">
        <v>42127</v>
      </c>
      <c r="F707" s="4" t="s">
        <v>104</v>
      </c>
      <c r="G707" s="4" t="s">
        <v>62</v>
      </c>
      <c r="H707" s="4" t="s">
        <v>65</v>
      </c>
      <c r="I707" s="4" t="s">
        <v>39388</v>
      </c>
      <c r="J707" s="4" t="s">
        <v>1921</v>
      </c>
      <c r="K707" s="2">
        <v>28</v>
      </c>
      <c r="L707" s="2" t="s">
        <v>5020</v>
      </c>
      <c r="M707" s="2" t="s">
        <v>42128</v>
      </c>
      <c r="N707" s="4" t="s">
        <v>42129</v>
      </c>
      <c r="O707" s="4" t="s">
        <v>42130</v>
      </c>
      <c r="P707" s="5" t="s">
        <v>60</v>
      </c>
      <c r="Q707" s="5">
        <v>10</v>
      </c>
      <c r="R707" s="5">
        <v>20040323</v>
      </c>
      <c r="S707" s="6">
        <v>49</v>
      </c>
      <c r="T707" s="6">
        <v>202212</v>
      </c>
      <c r="U707" s="6">
        <v>2022</v>
      </c>
      <c r="V707" s="5">
        <v>14840186</v>
      </c>
      <c r="W707" s="5">
        <v>23451887</v>
      </c>
      <c r="X707" s="5">
        <v>560100</v>
      </c>
      <c r="Y707" s="1"/>
      <c r="Z707" s="1"/>
    </row>
    <row r="708" spans="1:26" ht="16.5" customHeight="1">
      <c r="A708" s="2">
        <v>20974</v>
      </c>
      <c r="B708" s="2">
        <v>1251382</v>
      </c>
      <c r="C708" s="2">
        <v>3128125989</v>
      </c>
      <c r="D708" s="3">
        <v>1615110022776</v>
      </c>
      <c r="E708" s="4" t="s">
        <v>42131</v>
      </c>
      <c r="F708" s="4" t="s">
        <v>104</v>
      </c>
      <c r="G708" s="4" t="s">
        <v>62</v>
      </c>
      <c r="H708" s="4" t="s">
        <v>65</v>
      </c>
      <c r="I708" s="4" t="s">
        <v>39388</v>
      </c>
      <c r="J708" s="4" t="s">
        <v>1921</v>
      </c>
      <c r="K708" s="2">
        <v>28</v>
      </c>
      <c r="L708" s="2" t="s">
        <v>42132</v>
      </c>
      <c r="M708" s="2" t="s">
        <v>42133</v>
      </c>
      <c r="N708" s="4" t="s">
        <v>42134</v>
      </c>
      <c r="O708" s="4" t="s">
        <v>42135</v>
      </c>
      <c r="P708" s="5" t="s">
        <v>60</v>
      </c>
      <c r="Q708" s="5">
        <v>10</v>
      </c>
      <c r="R708" s="5">
        <v>19970320</v>
      </c>
      <c r="S708" s="6">
        <v>49</v>
      </c>
      <c r="T708" s="6">
        <v>202212</v>
      </c>
      <c r="U708" s="6">
        <v>2022</v>
      </c>
      <c r="V708" s="5">
        <v>12568084</v>
      </c>
      <c r="W708" s="5">
        <v>19120105</v>
      </c>
      <c r="X708" s="5">
        <v>500000</v>
      </c>
      <c r="Y708" s="1"/>
      <c r="Z708" s="1"/>
    </row>
    <row r="709" spans="1:26" ht="16.5" customHeight="1">
      <c r="A709" s="2">
        <v>20859</v>
      </c>
      <c r="B709" s="2">
        <v>2207626</v>
      </c>
      <c r="C709" s="2">
        <v>1348180397</v>
      </c>
      <c r="D709" s="3">
        <v>1350110123352</v>
      </c>
      <c r="E709" s="4" t="s">
        <v>32900</v>
      </c>
      <c r="F709" s="4" t="s">
        <v>104</v>
      </c>
      <c r="G709" s="4" t="s">
        <v>62</v>
      </c>
      <c r="H709" s="4" t="s">
        <v>65</v>
      </c>
      <c r="I709" s="4" t="s">
        <v>38941</v>
      </c>
      <c r="J709" s="4" t="s">
        <v>1944</v>
      </c>
      <c r="K709" s="2">
        <v>26</v>
      </c>
      <c r="L709" s="2" t="s">
        <v>11647</v>
      </c>
      <c r="M709" s="2" t="s">
        <v>42136</v>
      </c>
      <c r="N709" s="4" t="s">
        <v>42137</v>
      </c>
      <c r="O709" s="4" t="s">
        <v>42138</v>
      </c>
      <c r="P709" s="5" t="s">
        <v>47</v>
      </c>
      <c r="Q709" s="5">
        <v>10</v>
      </c>
      <c r="R709" s="5">
        <v>20020301</v>
      </c>
      <c r="S709" s="6">
        <v>49</v>
      </c>
      <c r="T709" s="6">
        <v>202303</v>
      </c>
      <c r="U709" s="6">
        <v>2022</v>
      </c>
      <c r="V709" s="5">
        <v>4545770</v>
      </c>
      <c r="W709" s="5">
        <v>9184113</v>
      </c>
      <c r="X709" s="5">
        <v>300000</v>
      </c>
      <c r="Y709" s="1"/>
      <c r="Z709" s="1"/>
    </row>
    <row r="710" spans="1:26" ht="16.5" customHeight="1">
      <c r="A710" s="2">
        <v>20908</v>
      </c>
      <c r="B710" s="2">
        <v>1529925</v>
      </c>
      <c r="C710" s="2">
        <v>2048146553</v>
      </c>
      <c r="D710" s="3">
        <v>1101111849376</v>
      </c>
      <c r="E710" s="4" t="s">
        <v>42139</v>
      </c>
      <c r="F710" s="4" t="s">
        <v>104</v>
      </c>
      <c r="G710" s="4" t="s">
        <v>62</v>
      </c>
      <c r="H710" s="4" t="s">
        <v>65</v>
      </c>
      <c r="I710" s="4" t="s">
        <v>38941</v>
      </c>
      <c r="J710" s="4" t="s">
        <v>1944</v>
      </c>
      <c r="K710" s="2">
        <v>26</v>
      </c>
      <c r="L710" s="2" t="s">
        <v>592</v>
      </c>
      <c r="M710" s="2" t="s">
        <v>42140</v>
      </c>
      <c r="N710" s="4" t="s">
        <v>42141</v>
      </c>
      <c r="O710" s="4" t="s">
        <v>42142</v>
      </c>
      <c r="P710" s="5" t="s">
        <v>60</v>
      </c>
      <c r="Q710" s="5">
        <v>10</v>
      </c>
      <c r="R710" s="5">
        <v>20000111</v>
      </c>
      <c r="S710" s="6">
        <v>49</v>
      </c>
      <c r="T710" s="6">
        <v>202304</v>
      </c>
      <c r="U710" s="6">
        <v>2022</v>
      </c>
      <c r="V710" s="5">
        <v>19333199</v>
      </c>
      <c r="W710" s="5">
        <v>19616939</v>
      </c>
      <c r="X710" s="5">
        <v>150000</v>
      </c>
      <c r="Y710" s="1"/>
      <c r="Z710" s="1"/>
    </row>
    <row r="711" spans="1:26" ht="16.5" customHeight="1">
      <c r="A711" s="2">
        <v>20922</v>
      </c>
      <c r="B711" s="2">
        <v>1891811</v>
      </c>
      <c r="C711" s="2">
        <v>1378146044</v>
      </c>
      <c r="D711" s="3">
        <v>1246110287745</v>
      </c>
      <c r="E711" s="4" t="s">
        <v>42143</v>
      </c>
      <c r="F711" s="4" t="s">
        <v>104</v>
      </c>
      <c r="G711" s="4" t="s">
        <v>62</v>
      </c>
      <c r="H711" s="4" t="s">
        <v>65</v>
      </c>
      <c r="I711" s="4" t="s">
        <v>38941</v>
      </c>
      <c r="J711" s="4" t="s">
        <v>1944</v>
      </c>
      <c r="K711" s="2">
        <v>26</v>
      </c>
      <c r="L711" s="2" t="s">
        <v>5841</v>
      </c>
      <c r="M711" s="2" t="s">
        <v>2031</v>
      </c>
      <c r="N711" s="4" t="s">
        <v>42144</v>
      </c>
      <c r="O711" s="4" t="s">
        <v>42145</v>
      </c>
      <c r="P711" s="5" t="s">
        <v>60</v>
      </c>
      <c r="Q711" s="5">
        <v>10</v>
      </c>
      <c r="R711" s="5">
        <v>20020601</v>
      </c>
      <c r="S711" s="6">
        <v>49</v>
      </c>
      <c r="T711" s="6">
        <v>202212</v>
      </c>
      <c r="U711" s="6">
        <v>2022</v>
      </c>
      <c r="V711" s="5">
        <v>28097973</v>
      </c>
      <c r="W711" s="5">
        <v>21825131</v>
      </c>
      <c r="X711" s="5">
        <v>300000</v>
      </c>
      <c r="Y711" s="1"/>
      <c r="Z711" s="1"/>
    </row>
    <row r="712" spans="1:26" ht="16.5" customHeight="1">
      <c r="A712" s="2">
        <v>20924</v>
      </c>
      <c r="B712" s="2">
        <v>1800978</v>
      </c>
      <c r="C712" s="2">
        <v>1238140115</v>
      </c>
      <c r="D712" s="3">
        <v>1351110042667</v>
      </c>
      <c r="E712" s="4" t="s">
        <v>42146</v>
      </c>
      <c r="F712" s="4" t="s">
        <v>104</v>
      </c>
      <c r="G712" s="4" t="s">
        <v>62</v>
      </c>
      <c r="H712" s="4" t="s">
        <v>65</v>
      </c>
      <c r="I712" s="4" t="s">
        <v>38941</v>
      </c>
      <c r="J712" s="4" t="s">
        <v>1944</v>
      </c>
      <c r="K712" s="2">
        <v>26</v>
      </c>
      <c r="L712" s="2" t="s">
        <v>42147</v>
      </c>
      <c r="M712" s="2" t="s">
        <v>42148</v>
      </c>
      <c r="N712" s="4" t="s">
        <v>42149</v>
      </c>
      <c r="O712" s="4" t="s">
        <v>42150</v>
      </c>
      <c r="P712" s="5" t="s">
        <v>60</v>
      </c>
      <c r="Q712" s="5">
        <v>10</v>
      </c>
      <c r="R712" s="5">
        <v>19960403</v>
      </c>
      <c r="S712" s="6">
        <v>49</v>
      </c>
      <c r="T712" s="6">
        <v>202304</v>
      </c>
      <c r="U712" s="6">
        <v>2022</v>
      </c>
      <c r="V712" s="5">
        <v>58615242</v>
      </c>
      <c r="W712" s="5">
        <v>110950261</v>
      </c>
      <c r="X712" s="5">
        <v>200000</v>
      </c>
      <c r="Y712" s="1"/>
      <c r="Z712" s="1"/>
    </row>
    <row r="713" spans="1:26" ht="16.5" customHeight="1">
      <c r="A713" s="2">
        <v>20928</v>
      </c>
      <c r="B713" s="2">
        <v>2764617</v>
      </c>
      <c r="C713" s="2">
        <v>5068159541</v>
      </c>
      <c r="D713" s="3">
        <v>1717110071503</v>
      </c>
      <c r="E713" s="4" t="s">
        <v>42151</v>
      </c>
      <c r="F713" s="4" t="s">
        <v>104</v>
      </c>
      <c r="G713" s="4" t="s">
        <v>62</v>
      </c>
      <c r="H713" s="4" t="s">
        <v>65</v>
      </c>
      <c r="I713" s="4" t="s">
        <v>38941</v>
      </c>
      <c r="J713" s="4" t="s">
        <v>1944</v>
      </c>
      <c r="K713" s="2">
        <v>26</v>
      </c>
      <c r="L713" s="2" t="s">
        <v>42152</v>
      </c>
      <c r="M713" s="2" t="s">
        <v>42153</v>
      </c>
      <c r="N713" s="4" t="s">
        <v>42154</v>
      </c>
      <c r="O713" s="4" t="s">
        <v>42155</v>
      </c>
      <c r="P713" s="5" t="s">
        <v>70</v>
      </c>
      <c r="Q713" s="5">
        <v>10</v>
      </c>
      <c r="R713" s="5">
        <v>20061201</v>
      </c>
      <c r="S713" s="6">
        <v>49</v>
      </c>
      <c r="T713" s="6">
        <v>202306</v>
      </c>
      <c r="U713" s="6">
        <v>2022</v>
      </c>
      <c r="V713" s="5">
        <v>47841386</v>
      </c>
      <c r="W713" s="5">
        <v>117664565</v>
      </c>
      <c r="X713" s="5">
        <v>18670678</v>
      </c>
      <c r="Y713" s="1"/>
      <c r="Z713" s="1"/>
    </row>
    <row r="714" spans="1:26" ht="16.5" customHeight="1">
      <c r="A714" s="2">
        <v>20765</v>
      </c>
      <c r="B714" s="2">
        <v>6694499</v>
      </c>
      <c r="C714" s="2">
        <v>1138623924</v>
      </c>
      <c r="D714" s="3">
        <v>1101113950494</v>
      </c>
      <c r="E714" s="4" t="s">
        <v>42156</v>
      </c>
      <c r="F714" s="4" t="s">
        <v>104</v>
      </c>
      <c r="G714" s="4" t="s">
        <v>62</v>
      </c>
      <c r="H714" s="4" t="s">
        <v>65</v>
      </c>
      <c r="I714" s="4" t="s">
        <v>41580</v>
      </c>
      <c r="J714" s="4" t="s">
        <v>1001</v>
      </c>
      <c r="K714" s="2">
        <v>24</v>
      </c>
      <c r="L714" s="2" t="s">
        <v>42157</v>
      </c>
      <c r="M714" s="2" t="s">
        <v>33409</v>
      </c>
      <c r="N714" s="4" t="s">
        <v>42158</v>
      </c>
      <c r="O714" s="4" t="s">
        <v>42159</v>
      </c>
      <c r="P714" s="5" t="s">
        <v>60</v>
      </c>
      <c r="Q714" s="5">
        <v>10</v>
      </c>
      <c r="R714" s="5">
        <v>20080808</v>
      </c>
      <c r="S714" s="6">
        <v>49</v>
      </c>
      <c r="T714" s="6">
        <v>202212</v>
      </c>
      <c r="U714" s="6">
        <v>2022</v>
      </c>
      <c r="V714" s="5">
        <v>24163355</v>
      </c>
      <c r="W714" s="5">
        <v>25971666</v>
      </c>
      <c r="X714" s="5">
        <v>45600</v>
      </c>
      <c r="Y714" s="1"/>
      <c r="Z714" s="1"/>
    </row>
    <row r="715" spans="1:26" ht="16.5" customHeight="1">
      <c r="A715" s="2">
        <v>20775</v>
      </c>
      <c r="B715" s="2">
        <v>1196543</v>
      </c>
      <c r="C715" s="2">
        <v>6218113714</v>
      </c>
      <c r="D715" s="3">
        <v>1801110035625</v>
      </c>
      <c r="E715" s="4" t="s">
        <v>42160</v>
      </c>
      <c r="F715" s="4" t="s">
        <v>104</v>
      </c>
      <c r="G715" s="4" t="s">
        <v>62</v>
      </c>
      <c r="H715" s="4" t="s">
        <v>65</v>
      </c>
      <c r="I715" s="4" t="s">
        <v>39884</v>
      </c>
      <c r="J715" s="4" t="s">
        <v>1001</v>
      </c>
      <c r="K715" s="2">
        <v>24</v>
      </c>
      <c r="L715" s="2" t="s">
        <v>42161</v>
      </c>
      <c r="M715" s="2" t="s">
        <v>42162</v>
      </c>
      <c r="N715" s="4" t="s">
        <v>42163</v>
      </c>
      <c r="O715" s="4" t="s">
        <v>42164</v>
      </c>
      <c r="P715" s="5" t="s">
        <v>60</v>
      </c>
      <c r="Q715" s="5">
        <v>10</v>
      </c>
      <c r="R715" s="5">
        <v>19791226</v>
      </c>
      <c r="S715" s="6">
        <v>49</v>
      </c>
      <c r="T715" s="6">
        <v>202212</v>
      </c>
      <c r="U715" s="6">
        <v>2022</v>
      </c>
      <c r="V715" s="5">
        <v>38862719</v>
      </c>
      <c r="W715" s="5">
        <v>79929621</v>
      </c>
      <c r="X715" s="5">
        <v>2400000</v>
      </c>
      <c r="Y715" s="1"/>
      <c r="Z715" s="1"/>
    </row>
    <row r="716" spans="1:26" ht="16.5" customHeight="1">
      <c r="A716" s="2">
        <v>20737</v>
      </c>
      <c r="B716" s="2">
        <v>3850599</v>
      </c>
      <c r="C716" s="2">
        <v>1418121402</v>
      </c>
      <c r="D716" s="3">
        <v>2849110090149</v>
      </c>
      <c r="E716" s="4" t="s">
        <v>42165</v>
      </c>
      <c r="F716" s="4" t="s">
        <v>104</v>
      </c>
      <c r="G716" s="4" t="s">
        <v>62</v>
      </c>
      <c r="H716" s="4" t="s">
        <v>65</v>
      </c>
      <c r="I716" s="4" t="s">
        <v>42166</v>
      </c>
      <c r="J716" s="4" t="s">
        <v>1001</v>
      </c>
      <c r="K716" s="2">
        <v>24</v>
      </c>
      <c r="L716" s="2" t="s">
        <v>10070</v>
      </c>
      <c r="M716" s="2" t="s">
        <v>42167</v>
      </c>
      <c r="N716" s="4" t="s">
        <v>42168</v>
      </c>
      <c r="O716" s="4" t="s">
        <v>42169</v>
      </c>
      <c r="P716" s="5" t="s">
        <v>60</v>
      </c>
      <c r="Q716" s="5">
        <v>10</v>
      </c>
      <c r="R716" s="5">
        <v>20101007</v>
      </c>
      <c r="S716" s="6">
        <v>49</v>
      </c>
      <c r="T716" s="6">
        <v>202303</v>
      </c>
      <c r="U716" s="6">
        <v>2022</v>
      </c>
      <c r="V716" s="5">
        <v>19076614</v>
      </c>
      <c r="W716" s="5">
        <v>15090117</v>
      </c>
      <c r="X716" s="5">
        <v>900000</v>
      </c>
      <c r="Y716" s="1"/>
      <c r="Z716" s="1"/>
    </row>
    <row r="717" spans="1:26" ht="16.5" customHeight="1">
      <c r="A717" s="2">
        <v>20753</v>
      </c>
      <c r="B717" s="2">
        <v>2275850</v>
      </c>
      <c r="C717" s="2">
        <v>1408109405</v>
      </c>
      <c r="D717" s="3">
        <v>1355110161261</v>
      </c>
      <c r="E717" s="4" t="s">
        <v>42170</v>
      </c>
      <c r="F717" s="4" t="s">
        <v>104</v>
      </c>
      <c r="G717" s="4" t="s">
        <v>62</v>
      </c>
      <c r="H717" s="4" t="s">
        <v>65</v>
      </c>
      <c r="I717" s="4" t="s">
        <v>42166</v>
      </c>
      <c r="J717" s="4" t="s">
        <v>1001</v>
      </c>
      <c r="K717" s="2">
        <v>24</v>
      </c>
      <c r="L717" s="2" t="s">
        <v>7222</v>
      </c>
      <c r="M717" s="2" t="s">
        <v>42171</v>
      </c>
      <c r="N717" s="4" t="s">
        <v>42172</v>
      </c>
      <c r="O717" s="4" t="s">
        <v>42173</v>
      </c>
      <c r="P717" s="5" t="s">
        <v>60</v>
      </c>
      <c r="Q717" s="5">
        <v>10</v>
      </c>
      <c r="R717" s="5">
        <v>20050701</v>
      </c>
      <c r="S717" s="6">
        <v>49</v>
      </c>
      <c r="T717" s="6">
        <v>202212</v>
      </c>
      <c r="U717" s="6">
        <v>2022</v>
      </c>
      <c r="V717" s="5">
        <v>10228705</v>
      </c>
      <c r="W717" s="5">
        <v>18481389</v>
      </c>
      <c r="X717" s="5">
        <v>450000</v>
      </c>
      <c r="Y717" s="1"/>
      <c r="Z717" s="1"/>
    </row>
    <row r="718" spans="1:26" ht="16.5" customHeight="1">
      <c r="A718" s="2">
        <v>20755</v>
      </c>
      <c r="B718" s="2">
        <v>1607628</v>
      </c>
      <c r="C718" s="2">
        <v>2038147199</v>
      </c>
      <c r="D718" s="3">
        <v>1101110101058</v>
      </c>
      <c r="E718" s="4" t="s">
        <v>32684</v>
      </c>
      <c r="F718" s="4" t="s">
        <v>104</v>
      </c>
      <c r="G718" s="4" t="s">
        <v>62</v>
      </c>
      <c r="H718" s="4" t="s">
        <v>65</v>
      </c>
      <c r="I718" s="4" t="s">
        <v>42166</v>
      </c>
      <c r="J718" s="4" t="s">
        <v>1001</v>
      </c>
      <c r="K718" s="2">
        <v>24</v>
      </c>
      <c r="L718" s="2" t="s">
        <v>32686</v>
      </c>
      <c r="M718" s="2" t="s">
        <v>42174</v>
      </c>
      <c r="N718" s="4" t="s">
        <v>42175</v>
      </c>
      <c r="O718" s="4" t="s">
        <v>42176</v>
      </c>
      <c r="P718" s="5" t="s">
        <v>60</v>
      </c>
      <c r="Q718" s="5">
        <v>10</v>
      </c>
      <c r="R718" s="5">
        <v>19700723</v>
      </c>
      <c r="S718" s="6">
        <v>49</v>
      </c>
      <c r="T718" s="6">
        <v>202212</v>
      </c>
      <c r="U718" s="6">
        <v>2022</v>
      </c>
      <c r="V718" s="5">
        <v>44490129</v>
      </c>
      <c r="W718" s="5">
        <v>40407780</v>
      </c>
      <c r="X718" s="5">
        <v>500000</v>
      </c>
      <c r="Y718" s="1"/>
      <c r="Z718" s="1"/>
    </row>
    <row r="719" spans="1:26" ht="16.5" customHeight="1">
      <c r="A719" s="2">
        <v>20633</v>
      </c>
      <c r="B719" s="2">
        <v>1399583</v>
      </c>
      <c r="C719" s="2">
        <v>1198116085</v>
      </c>
      <c r="D719" s="3">
        <v>1101111064073</v>
      </c>
      <c r="E719" s="4" t="s">
        <v>42177</v>
      </c>
      <c r="F719" s="4" t="s">
        <v>104</v>
      </c>
      <c r="G719" s="4" t="s">
        <v>62</v>
      </c>
      <c r="H719" s="4" t="s">
        <v>65</v>
      </c>
      <c r="I719" s="4" t="s">
        <v>42178</v>
      </c>
      <c r="J719" s="4" t="s">
        <v>1004</v>
      </c>
      <c r="K719" s="2">
        <v>21</v>
      </c>
      <c r="L719" s="2" t="s">
        <v>42179</v>
      </c>
      <c r="M719" s="2" t="s">
        <v>42180</v>
      </c>
      <c r="N719" s="4" t="s">
        <v>42181</v>
      </c>
      <c r="O719" s="4" t="s">
        <v>42182</v>
      </c>
      <c r="P719" s="5" t="s">
        <v>60</v>
      </c>
      <c r="Q719" s="5">
        <v>10</v>
      </c>
      <c r="R719" s="5">
        <v>19940805</v>
      </c>
      <c r="S719" s="6">
        <v>49</v>
      </c>
      <c r="T719" s="6">
        <v>202212</v>
      </c>
      <c r="U719" s="6">
        <v>2022</v>
      </c>
      <c r="V719" s="5">
        <v>47529009</v>
      </c>
      <c r="W719" s="5">
        <v>49342548</v>
      </c>
      <c r="X719" s="5">
        <v>1500000</v>
      </c>
      <c r="Y719" s="1"/>
      <c r="Z719" s="1"/>
    </row>
    <row r="720" spans="1:26" ht="16.5" customHeight="1">
      <c r="A720" s="2">
        <v>20611</v>
      </c>
      <c r="B720" s="2">
        <v>1605136</v>
      </c>
      <c r="C720" s="2">
        <v>1358106162</v>
      </c>
      <c r="D720" s="3">
        <v>1345110000684</v>
      </c>
      <c r="E720" s="4" t="s">
        <v>42183</v>
      </c>
      <c r="F720" s="4" t="s">
        <v>104</v>
      </c>
      <c r="G720" s="4" t="s">
        <v>62</v>
      </c>
      <c r="H720" s="4" t="s">
        <v>65</v>
      </c>
      <c r="I720" s="4" t="s">
        <v>39950</v>
      </c>
      <c r="J720" s="4" t="s">
        <v>68</v>
      </c>
      <c r="K720" s="2">
        <v>20</v>
      </c>
      <c r="L720" s="2" t="s">
        <v>3413</v>
      </c>
      <c r="M720" s="2" t="s">
        <v>3199</v>
      </c>
      <c r="N720" s="4" t="s">
        <v>42184</v>
      </c>
      <c r="O720" s="4" t="s">
        <v>42185</v>
      </c>
      <c r="P720" s="5" t="s">
        <v>60</v>
      </c>
      <c r="Q720" s="5">
        <v>10</v>
      </c>
      <c r="R720" s="5">
        <v>19750125</v>
      </c>
      <c r="S720" s="6">
        <v>49</v>
      </c>
      <c r="T720" s="6">
        <v>202212</v>
      </c>
      <c r="U720" s="6">
        <v>2022</v>
      </c>
      <c r="V720" s="5">
        <v>47790875</v>
      </c>
      <c r="W720" s="5">
        <v>85571748</v>
      </c>
      <c r="X720" s="5">
        <v>1100000</v>
      </c>
      <c r="Y720" s="1"/>
      <c r="Z720" s="1"/>
    </row>
    <row r="721" spans="1:26" ht="16.5" customHeight="1">
      <c r="A721" s="2">
        <v>20592</v>
      </c>
      <c r="B721" s="2">
        <v>2752243</v>
      </c>
      <c r="C721" s="2">
        <v>3128173730</v>
      </c>
      <c r="D721" s="3">
        <v>1648140000389</v>
      </c>
      <c r="E721" s="4" t="s">
        <v>32753</v>
      </c>
      <c r="F721" s="4" t="s">
        <v>104</v>
      </c>
      <c r="G721" s="4" t="s">
        <v>62</v>
      </c>
      <c r="H721" s="4" t="s">
        <v>65</v>
      </c>
      <c r="I721" s="4" t="s">
        <v>42186</v>
      </c>
      <c r="J721" s="4" t="s">
        <v>1935</v>
      </c>
      <c r="K721" s="2">
        <v>18</v>
      </c>
      <c r="L721" s="2" t="s">
        <v>3102</v>
      </c>
      <c r="M721" s="2" t="s">
        <v>42187</v>
      </c>
      <c r="N721" s="4" t="s">
        <v>42188</v>
      </c>
      <c r="O721" s="4" t="s">
        <v>42189</v>
      </c>
      <c r="P721" s="5" t="s">
        <v>60</v>
      </c>
      <c r="Q721" s="5">
        <v>10</v>
      </c>
      <c r="R721" s="5">
        <v>20060114</v>
      </c>
      <c r="S721" s="6">
        <v>49</v>
      </c>
      <c r="T721" s="6">
        <v>202212</v>
      </c>
      <c r="U721" s="6">
        <v>2022</v>
      </c>
      <c r="V721" s="5">
        <v>59527759</v>
      </c>
      <c r="W721" s="5">
        <v>33427104</v>
      </c>
      <c r="X721" s="5">
        <v>895245</v>
      </c>
      <c r="Y721" s="1"/>
      <c r="Z721" s="1"/>
    </row>
    <row r="722" spans="1:26" ht="16.5" customHeight="1">
      <c r="A722" s="2">
        <v>20548</v>
      </c>
      <c r="B722" s="2">
        <v>4026656</v>
      </c>
      <c r="C722" s="2">
        <v>1308662316</v>
      </c>
      <c r="D722" s="3">
        <v>1211110220897</v>
      </c>
      <c r="E722" s="4" t="s">
        <v>42190</v>
      </c>
      <c r="F722" s="4" t="s">
        <v>104</v>
      </c>
      <c r="G722" s="4" t="s">
        <v>62</v>
      </c>
      <c r="H722" s="4" t="s">
        <v>65</v>
      </c>
      <c r="I722" s="4" t="s">
        <v>42191</v>
      </c>
      <c r="J722" s="4" t="s">
        <v>1045</v>
      </c>
      <c r="K722" s="2">
        <v>17</v>
      </c>
      <c r="L722" s="2" t="s">
        <v>18558</v>
      </c>
      <c r="M722" s="2" t="s">
        <v>42192</v>
      </c>
      <c r="N722" s="4" t="s">
        <v>42193</v>
      </c>
      <c r="O722" s="4" t="s">
        <v>42194</v>
      </c>
      <c r="P722" s="5" t="s">
        <v>60</v>
      </c>
      <c r="Q722" s="5">
        <v>10</v>
      </c>
      <c r="R722" s="5">
        <v>20110801</v>
      </c>
      <c r="S722" s="6">
        <v>49</v>
      </c>
      <c r="T722" s="6">
        <v>202212</v>
      </c>
      <c r="U722" s="6">
        <v>2022</v>
      </c>
      <c r="V722" s="5">
        <v>16766944</v>
      </c>
      <c r="W722" s="5">
        <v>18637051</v>
      </c>
      <c r="X722" s="5">
        <v>200000</v>
      </c>
      <c r="Y722" s="1"/>
      <c r="Z722" s="1"/>
    </row>
    <row r="723" spans="1:26" ht="16.5" customHeight="1">
      <c r="A723" s="2">
        <v>20553</v>
      </c>
      <c r="B723" s="2">
        <v>1620729</v>
      </c>
      <c r="C723" s="2">
        <v>1268124171</v>
      </c>
      <c r="D723" s="3">
        <v>1342110014839</v>
      </c>
      <c r="E723" s="4" t="s">
        <v>42195</v>
      </c>
      <c r="F723" s="4" t="s">
        <v>104</v>
      </c>
      <c r="G723" s="4" t="s">
        <v>62</v>
      </c>
      <c r="H723" s="4" t="s">
        <v>65</v>
      </c>
      <c r="I723" s="4" t="s">
        <v>39614</v>
      </c>
      <c r="J723" s="4" t="s">
        <v>1045</v>
      </c>
      <c r="K723" s="2">
        <v>17</v>
      </c>
      <c r="L723" s="2" t="s">
        <v>42196</v>
      </c>
      <c r="M723" s="2" t="s">
        <v>4274</v>
      </c>
      <c r="N723" s="4" t="s">
        <v>42197</v>
      </c>
      <c r="O723" s="4" t="s">
        <v>42198</v>
      </c>
      <c r="P723" s="5" t="s">
        <v>60</v>
      </c>
      <c r="Q723" s="5">
        <v>10</v>
      </c>
      <c r="R723" s="5">
        <v>19960701</v>
      </c>
      <c r="S723" s="6">
        <v>49</v>
      </c>
      <c r="T723" s="6">
        <v>202212</v>
      </c>
      <c r="U723" s="6">
        <v>2022</v>
      </c>
      <c r="V723" s="5">
        <v>8097962</v>
      </c>
      <c r="W723" s="5">
        <v>13789317</v>
      </c>
      <c r="X723" s="5">
        <v>1023285</v>
      </c>
      <c r="Y723" s="1"/>
      <c r="Z723" s="1"/>
    </row>
    <row r="724" spans="1:26" ht="16.5" customHeight="1">
      <c r="A724" s="2">
        <v>20551</v>
      </c>
      <c r="B724" s="2">
        <v>2608082</v>
      </c>
      <c r="C724" s="2">
        <v>1258145718</v>
      </c>
      <c r="D724" s="3">
        <v>1346110021422</v>
      </c>
      <c r="E724" s="4" t="s">
        <v>42199</v>
      </c>
      <c r="F724" s="4" t="s">
        <v>104</v>
      </c>
      <c r="G724" s="4" t="s">
        <v>62</v>
      </c>
      <c r="H724" s="4" t="s">
        <v>65</v>
      </c>
      <c r="I724" s="4" t="s">
        <v>42200</v>
      </c>
      <c r="J724" s="4" t="s">
        <v>1045</v>
      </c>
      <c r="K724" s="2">
        <v>17</v>
      </c>
      <c r="L724" s="2" t="s">
        <v>42201</v>
      </c>
      <c r="M724" s="2" t="s">
        <v>42202</v>
      </c>
      <c r="N724" s="4" t="s">
        <v>42203</v>
      </c>
      <c r="O724" s="4" t="s">
        <v>42204</v>
      </c>
      <c r="P724" s="5" t="s">
        <v>60</v>
      </c>
      <c r="Q724" s="5">
        <v>10</v>
      </c>
      <c r="R724" s="5">
        <v>20021212</v>
      </c>
      <c r="S724" s="6">
        <v>49</v>
      </c>
      <c r="T724" s="6">
        <v>202212</v>
      </c>
      <c r="U724" s="6">
        <v>2022</v>
      </c>
      <c r="V724" s="5">
        <v>17404181</v>
      </c>
      <c r="W724" s="5">
        <v>17250124</v>
      </c>
      <c r="X724" s="5">
        <v>3946460</v>
      </c>
      <c r="Y724" s="1"/>
      <c r="Z724" s="1"/>
    </row>
    <row r="725" spans="1:26" ht="16.5" customHeight="1">
      <c r="A725" s="2">
        <v>20404</v>
      </c>
      <c r="B725" s="2">
        <v>1615860</v>
      </c>
      <c r="C725" s="2">
        <v>1238144595</v>
      </c>
      <c r="D725" s="3">
        <v>1351110045364</v>
      </c>
      <c r="E725" s="4" t="s">
        <v>32850</v>
      </c>
      <c r="F725" s="4" t="s">
        <v>104</v>
      </c>
      <c r="G725" s="4" t="s">
        <v>62</v>
      </c>
      <c r="H725" s="4" t="s">
        <v>65</v>
      </c>
      <c r="I725" s="4" t="s">
        <v>39201</v>
      </c>
      <c r="J725" s="4" t="s">
        <v>593</v>
      </c>
      <c r="K725" s="2">
        <v>14</v>
      </c>
      <c r="L725" s="2" t="s">
        <v>9598</v>
      </c>
      <c r="M725" s="2" t="s">
        <v>41231</v>
      </c>
      <c r="N725" s="4" t="s">
        <v>42205</v>
      </c>
      <c r="O725" s="4" t="s">
        <v>42206</v>
      </c>
      <c r="P725" s="5" t="s">
        <v>60</v>
      </c>
      <c r="Q725" s="5">
        <v>10</v>
      </c>
      <c r="R725" s="5">
        <v>19970923</v>
      </c>
      <c r="S725" s="6">
        <v>49</v>
      </c>
      <c r="T725" s="6">
        <v>202212</v>
      </c>
      <c r="U725" s="6">
        <v>2022</v>
      </c>
      <c r="V725" s="5">
        <v>11798314</v>
      </c>
      <c r="W725" s="5">
        <v>14338306</v>
      </c>
      <c r="X725" s="5">
        <v>999995</v>
      </c>
      <c r="Y725" s="1"/>
      <c r="Z725" s="1"/>
    </row>
    <row r="726" spans="1:26" ht="16.5" customHeight="1">
      <c r="A726" s="2">
        <v>20417</v>
      </c>
      <c r="B726" s="2">
        <v>3725131</v>
      </c>
      <c r="C726" s="2">
        <v>1018655141</v>
      </c>
      <c r="D726" s="3">
        <v>1101114342228</v>
      </c>
      <c r="E726" s="4" t="s">
        <v>42207</v>
      </c>
      <c r="F726" s="4" t="s">
        <v>104</v>
      </c>
      <c r="G726" s="4" t="s">
        <v>62</v>
      </c>
      <c r="H726" s="4" t="s">
        <v>65</v>
      </c>
      <c r="I726" s="4" t="s">
        <v>39364</v>
      </c>
      <c r="J726" s="4" t="s">
        <v>593</v>
      </c>
      <c r="K726" s="2">
        <v>14</v>
      </c>
      <c r="L726" s="2" t="s">
        <v>17690</v>
      </c>
      <c r="M726" s="2" t="s">
        <v>42208</v>
      </c>
      <c r="N726" s="4" t="s">
        <v>42209</v>
      </c>
      <c r="O726" s="4" t="s">
        <v>9751</v>
      </c>
      <c r="P726" s="5" t="s">
        <v>156</v>
      </c>
      <c r="Q726" s="5">
        <v>10</v>
      </c>
      <c r="R726" s="5">
        <v>20100503</v>
      </c>
      <c r="S726" s="6">
        <v>49</v>
      </c>
      <c r="T726" s="6">
        <v>202306</v>
      </c>
      <c r="U726" s="6">
        <v>2022</v>
      </c>
      <c r="V726" s="5">
        <v>10689227</v>
      </c>
      <c r="W726" s="5">
        <v>30082970</v>
      </c>
      <c r="X726" s="5">
        <v>8034000</v>
      </c>
      <c r="Y726" s="1"/>
      <c r="Z726" s="1"/>
    </row>
    <row r="727" spans="1:26" ht="16.5" customHeight="1">
      <c r="A727" s="2">
        <v>20373</v>
      </c>
      <c r="B727" s="2">
        <v>2913854</v>
      </c>
      <c r="C727" s="2">
        <v>5058148890</v>
      </c>
      <c r="D727" s="3">
        <v>1712110048297</v>
      </c>
      <c r="E727" s="4" t="s">
        <v>42210</v>
      </c>
      <c r="F727" s="4" t="s">
        <v>104</v>
      </c>
      <c r="G727" s="4" t="s">
        <v>62</v>
      </c>
      <c r="H727" s="4" t="s">
        <v>65</v>
      </c>
      <c r="I727" s="4" t="s">
        <v>42211</v>
      </c>
      <c r="J727" s="4" t="s">
        <v>1509</v>
      </c>
      <c r="K727" s="2">
        <v>13</v>
      </c>
      <c r="L727" s="2" t="s">
        <v>42212</v>
      </c>
      <c r="M727" s="2" t="s">
        <v>42213</v>
      </c>
      <c r="N727" s="4" t="s">
        <v>42214</v>
      </c>
      <c r="O727" s="4" t="s">
        <v>42215</v>
      </c>
      <c r="P727" s="5" t="s">
        <v>60</v>
      </c>
      <c r="Q727" s="5">
        <v>10</v>
      </c>
      <c r="R727" s="5">
        <v>20070816</v>
      </c>
      <c r="S727" s="6">
        <v>49</v>
      </c>
      <c r="T727" s="6">
        <v>202206</v>
      </c>
      <c r="U727" s="6">
        <v>2022</v>
      </c>
      <c r="V727" s="5">
        <v>43864920</v>
      </c>
      <c r="W727" s="5">
        <v>50024059</v>
      </c>
      <c r="X727" s="5">
        <v>1000000</v>
      </c>
      <c r="Y727" s="1"/>
      <c r="Z727" s="1"/>
    </row>
    <row r="728" spans="1:26" ht="16.5" customHeight="1">
      <c r="A728" s="2">
        <v>20347</v>
      </c>
      <c r="B728" s="2">
        <v>1941148</v>
      </c>
      <c r="C728" s="2">
        <v>6218105174</v>
      </c>
      <c r="D728" s="3">
        <v>1801110069806</v>
      </c>
      <c r="E728" s="4" t="s">
        <v>42216</v>
      </c>
      <c r="F728" s="4" t="s">
        <v>104</v>
      </c>
      <c r="G728" s="4" t="s">
        <v>62</v>
      </c>
      <c r="H728" s="4" t="s">
        <v>65</v>
      </c>
      <c r="I728" s="4" t="s">
        <v>40462</v>
      </c>
      <c r="J728" s="4" t="s">
        <v>1463</v>
      </c>
      <c r="K728" s="2">
        <v>11</v>
      </c>
      <c r="L728" s="2" t="s">
        <v>42217</v>
      </c>
      <c r="M728" s="2" t="s">
        <v>42218</v>
      </c>
      <c r="N728" s="4" t="s">
        <v>42219</v>
      </c>
      <c r="O728" s="4" t="s">
        <v>42220</v>
      </c>
      <c r="P728" s="5" t="s">
        <v>60</v>
      </c>
      <c r="Q728" s="5">
        <v>10</v>
      </c>
      <c r="R728" s="5">
        <v>19861124</v>
      </c>
      <c r="S728" s="6">
        <v>49</v>
      </c>
      <c r="T728" s="6">
        <v>202212</v>
      </c>
      <c r="U728" s="6"/>
      <c r="V728" s="5"/>
      <c r="W728" s="5"/>
      <c r="X728" s="5"/>
      <c r="Y728" s="1"/>
      <c r="Z728" s="1"/>
    </row>
    <row r="729" spans="1:26" ht="16.5" customHeight="1">
      <c r="A729" s="2">
        <v>20266</v>
      </c>
      <c r="B729" s="2">
        <v>4073577</v>
      </c>
      <c r="C729" s="2">
        <v>2118872607</v>
      </c>
      <c r="D729" s="3">
        <v>1101114782309</v>
      </c>
      <c r="E729" s="4" t="s">
        <v>42221</v>
      </c>
      <c r="F729" s="4" t="s">
        <v>104</v>
      </c>
      <c r="G729" s="4" t="s">
        <v>62</v>
      </c>
      <c r="H729" s="4" t="s">
        <v>65</v>
      </c>
      <c r="I729" s="4" t="s">
        <v>42222</v>
      </c>
      <c r="J729" s="4" t="s">
        <v>975</v>
      </c>
      <c r="K729" s="2">
        <v>5</v>
      </c>
      <c r="L729" s="2" t="s">
        <v>42223</v>
      </c>
      <c r="M729" s="2" t="s">
        <v>42224</v>
      </c>
      <c r="N729" s="4" t="s">
        <v>42225</v>
      </c>
      <c r="O729" s="4" t="s">
        <v>42226</v>
      </c>
      <c r="P729" s="5" t="s">
        <v>60</v>
      </c>
      <c r="Q729" s="5">
        <v>10</v>
      </c>
      <c r="R729" s="5">
        <v>20120126</v>
      </c>
      <c r="S729" s="6">
        <v>49</v>
      </c>
      <c r="T729" s="6">
        <v>202212</v>
      </c>
      <c r="U729" s="6">
        <v>2022</v>
      </c>
      <c r="V729" s="5">
        <v>30707456</v>
      </c>
      <c r="W729" s="5">
        <v>27748528</v>
      </c>
      <c r="X729" s="5">
        <v>186525</v>
      </c>
      <c r="Y729" s="1"/>
      <c r="Z729" s="1"/>
    </row>
    <row r="730" spans="1:26" ht="16.5" customHeight="1">
      <c r="A730" s="2">
        <v>20198</v>
      </c>
      <c r="B730" s="2">
        <v>2254542</v>
      </c>
      <c r="C730" s="2">
        <v>2068197761</v>
      </c>
      <c r="D730" s="3">
        <v>1101113187500</v>
      </c>
      <c r="E730" s="4" t="s">
        <v>42227</v>
      </c>
      <c r="F730" s="4" t="s">
        <v>104</v>
      </c>
      <c r="G730" s="4" t="s">
        <v>62</v>
      </c>
      <c r="H730" s="4" t="s">
        <v>65</v>
      </c>
      <c r="I730" s="4" t="s">
        <v>40050</v>
      </c>
      <c r="J730" s="4" t="s">
        <v>965</v>
      </c>
      <c r="K730" s="2">
        <v>4</v>
      </c>
      <c r="L730" s="2" t="s">
        <v>42228</v>
      </c>
      <c r="M730" s="2" t="s">
        <v>42229</v>
      </c>
      <c r="N730" s="4" t="s">
        <v>42230</v>
      </c>
      <c r="O730" s="4" t="s">
        <v>42231</v>
      </c>
      <c r="P730" s="5" t="s">
        <v>60</v>
      </c>
      <c r="Q730" s="5">
        <v>10</v>
      </c>
      <c r="R730" s="5">
        <v>20050315</v>
      </c>
      <c r="S730" s="6">
        <v>49</v>
      </c>
      <c r="T730" s="6">
        <v>202212</v>
      </c>
      <c r="U730" s="6">
        <v>2022</v>
      </c>
      <c r="V730" s="5">
        <v>98536582</v>
      </c>
      <c r="W730" s="5">
        <v>46016974</v>
      </c>
      <c r="X730" s="5">
        <v>50000</v>
      </c>
      <c r="Y730" s="1"/>
      <c r="Z730" s="1"/>
    </row>
    <row r="731" spans="1:26" ht="16.5" customHeight="1">
      <c r="A731" s="2">
        <v>20207</v>
      </c>
      <c r="B731" s="2">
        <v>1749176</v>
      </c>
      <c r="C731" s="2">
        <v>3128125145</v>
      </c>
      <c r="D731" s="3">
        <v>1615110022081</v>
      </c>
      <c r="E731" s="4" t="s">
        <v>42232</v>
      </c>
      <c r="F731" s="4" t="s">
        <v>104</v>
      </c>
      <c r="G731" s="4" t="s">
        <v>62</v>
      </c>
      <c r="H731" s="4" t="s">
        <v>65</v>
      </c>
      <c r="I731" s="4" t="s">
        <v>40893</v>
      </c>
      <c r="J731" s="15" t="s">
        <v>965</v>
      </c>
      <c r="K731" s="2">
        <v>4</v>
      </c>
      <c r="L731" s="2" t="s">
        <v>42233</v>
      </c>
      <c r="M731" s="2" t="s">
        <v>42234</v>
      </c>
      <c r="N731" s="4" t="s">
        <v>42235</v>
      </c>
      <c r="O731" s="4" t="s">
        <v>42236</v>
      </c>
      <c r="P731" s="5" t="s">
        <v>60</v>
      </c>
      <c r="Q731" s="5">
        <v>10</v>
      </c>
      <c r="R731" s="5">
        <v>19970105</v>
      </c>
      <c r="S731" s="6">
        <v>49</v>
      </c>
      <c r="T731" s="6">
        <v>202307</v>
      </c>
      <c r="U731" s="6">
        <v>2022</v>
      </c>
      <c r="V731" s="5">
        <v>12809351</v>
      </c>
      <c r="W731" s="5">
        <v>13034429</v>
      </c>
      <c r="X731" s="5">
        <v>799000</v>
      </c>
      <c r="Y731" s="1"/>
      <c r="Z731" s="1"/>
    </row>
    <row r="732" spans="1:26" ht="16.5" customHeight="1">
      <c r="A732" s="2">
        <v>20133</v>
      </c>
      <c r="B732" s="2">
        <v>1717436</v>
      </c>
      <c r="C732" s="2">
        <v>6138110564</v>
      </c>
      <c r="D732" s="3">
        <v>1948110000877</v>
      </c>
      <c r="E732" s="4" t="s">
        <v>42237</v>
      </c>
      <c r="F732" s="4" t="s">
        <v>104</v>
      </c>
      <c r="G732" s="4" t="s">
        <v>62</v>
      </c>
      <c r="H732" s="4" t="s">
        <v>65</v>
      </c>
      <c r="I732" s="4" t="s">
        <v>42238</v>
      </c>
      <c r="J732" s="15" t="s">
        <v>279</v>
      </c>
      <c r="K732" s="2">
        <v>2</v>
      </c>
      <c r="L732" s="2" t="s">
        <v>42239</v>
      </c>
      <c r="M732" s="2" t="s">
        <v>894</v>
      </c>
      <c r="N732" s="4">
        <v>15886715</v>
      </c>
      <c r="O732" s="4" t="s">
        <v>42240</v>
      </c>
      <c r="P732" s="5" t="s">
        <v>60</v>
      </c>
      <c r="Q732" s="5">
        <v>10</v>
      </c>
      <c r="R732" s="5">
        <v>19950328</v>
      </c>
      <c r="S732" s="6">
        <v>49</v>
      </c>
      <c r="T732" s="6">
        <v>202212</v>
      </c>
      <c r="U732" s="6">
        <v>2022</v>
      </c>
      <c r="V732" s="5">
        <v>14457658</v>
      </c>
      <c r="W732" s="5">
        <v>20930296</v>
      </c>
      <c r="X732" s="5">
        <v>7225000</v>
      </c>
      <c r="Y732" s="1"/>
      <c r="Z732" s="1"/>
    </row>
    <row r="733" spans="1:26" ht="16.5" customHeight="1">
      <c r="A733" s="2">
        <v>20106</v>
      </c>
      <c r="B733" s="2">
        <v>1517967</v>
      </c>
      <c r="C733" s="2">
        <v>1198152325</v>
      </c>
      <c r="D733" s="3">
        <v>1101112360454</v>
      </c>
      <c r="E733" s="4" t="s">
        <v>42241</v>
      </c>
      <c r="F733" s="4" t="s">
        <v>104</v>
      </c>
      <c r="G733" s="4" t="s">
        <v>62</v>
      </c>
      <c r="H733" s="4" t="s">
        <v>65</v>
      </c>
      <c r="I733" s="4" t="s">
        <v>42242</v>
      </c>
      <c r="J733" s="15" t="s">
        <v>72</v>
      </c>
      <c r="K733" s="2">
        <v>1</v>
      </c>
      <c r="L733" s="2" t="s">
        <v>42243</v>
      </c>
      <c r="M733" s="2" t="s">
        <v>42244</v>
      </c>
      <c r="N733" s="4" t="s">
        <v>42245</v>
      </c>
      <c r="O733" s="4" t="s">
        <v>42246</v>
      </c>
      <c r="P733" s="5" t="s">
        <v>60</v>
      </c>
      <c r="Q733" s="5">
        <v>10</v>
      </c>
      <c r="R733" s="5">
        <v>20011126</v>
      </c>
      <c r="S733" s="6">
        <v>49</v>
      </c>
      <c r="T733" s="6">
        <v>202212</v>
      </c>
      <c r="U733" s="6">
        <v>2022</v>
      </c>
      <c r="V733" s="5">
        <v>28042353</v>
      </c>
      <c r="W733" s="5">
        <v>22477300</v>
      </c>
      <c r="X733" s="5">
        <v>50000</v>
      </c>
      <c r="Y733" s="1"/>
      <c r="Z733" s="1"/>
    </row>
    <row r="734" spans="1:26" ht="16.5" customHeight="1">
      <c r="A734" s="2">
        <v>20102</v>
      </c>
      <c r="B734" s="2">
        <v>1162017</v>
      </c>
      <c r="C734" s="2">
        <v>3128105678</v>
      </c>
      <c r="D734" s="3">
        <v>1615110004336</v>
      </c>
      <c r="E734" s="4" t="s">
        <v>42247</v>
      </c>
      <c r="F734" s="4" t="s">
        <v>104</v>
      </c>
      <c r="G734" s="4" t="s">
        <v>62</v>
      </c>
      <c r="H734" s="4" t="s">
        <v>65</v>
      </c>
      <c r="I734" s="4" t="s">
        <v>42248</v>
      </c>
      <c r="J734" s="15" t="s">
        <v>72</v>
      </c>
      <c r="K734" s="2">
        <v>1</v>
      </c>
      <c r="L734" s="2" t="s">
        <v>1361</v>
      </c>
      <c r="M734" s="2" t="s">
        <v>42249</v>
      </c>
      <c r="N734" s="4" t="s">
        <v>42250</v>
      </c>
      <c r="O734" s="4" t="s">
        <v>42251</v>
      </c>
      <c r="P734" s="5" t="s">
        <v>60</v>
      </c>
      <c r="Q734" s="5">
        <v>10</v>
      </c>
      <c r="R734" s="5">
        <v>19880825</v>
      </c>
      <c r="S734" s="6">
        <v>49</v>
      </c>
      <c r="T734" s="6">
        <v>202212</v>
      </c>
      <c r="U734" s="6">
        <v>2022</v>
      </c>
      <c r="V734" s="5">
        <v>14862827</v>
      </c>
      <c r="W734" s="5">
        <v>20021729</v>
      </c>
      <c r="X734" s="5">
        <v>1300000</v>
      </c>
      <c r="Y734" s="1"/>
      <c r="Z734" s="1"/>
    </row>
    <row r="735" spans="1:26" ht="16.5" customHeight="1">
      <c r="A735" s="2">
        <v>20082</v>
      </c>
      <c r="B735" s="2">
        <v>3994598</v>
      </c>
      <c r="C735" s="2">
        <v>3038162092</v>
      </c>
      <c r="D735" s="3">
        <v>1545110048234</v>
      </c>
      <c r="E735" s="4" t="s">
        <v>42252</v>
      </c>
      <c r="F735" s="4" t="s">
        <v>104</v>
      </c>
      <c r="G735" s="4" t="s">
        <v>62</v>
      </c>
      <c r="H735" s="4" t="s">
        <v>65</v>
      </c>
      <c r="I735" s="4" t="s">
        <v>42253</v>
      </c>
      <c r="J735" s="15" t="s">
        <v>72</v>
      </c>
      <c r="K735" s="2">
        <v>1</v>
      </c>
      <c r="L735" s="2" t="s">
        <v>42254</v>
      </c>
      <c r="M735" s="2" t="s">
        <v>42255</v>
      </c>
      <c r="N735" s="4" t="s">
        <v>42256</v>
      </c>
      <c r="O735" s="4" t="s">
        <v>42257</v>
      </c>
      <c r="P735" s="5" t="s">
        <v>60</v>
      </c>
      <c r="Q735" s="5">
        <v>10</v>
      </c>
      <c r="R735" s="5">
        <v>20110414</v>
      </c>
      <c r="S735" s="6">
        <v>49</v>
      </c>
      <c r="T735" s="6">
        <v>202305</v>
      </c>
      <c r="U735" s="6">
        <v>2022</v>
      </c>
      <c r="V735" s="5">
        <v>24031230</v>
      </c>
      <c r="W735" s="5">
        <v>17914418</v>
      </c>
      <c r="X735" s="5">
        <v>1500000</v>
      </c>
      <c r="Y735" s="1"/>
      <c r="Z735" s="1"/>
    </row>
    <row r="736" spans="1:26" ht="16.5" customHeight="1">
      <c r="A736" s="2">
        <v>20107</v>
      </c>
      <c r="B736" s="2">
        <v>1545791</v>
      </c>
      <c r="C736" s="2">
        <v>3018160439</v>
      </c>
      <c r="D736" s="3">
        <v>1501110063846</v>
      </c>
      <c r="E736" s="4" t="s">
        <v>32933</v>
      </c>
      <c r="F736" s="4" t="s">
        <v>104</v>
      </c>
      <c r="G736" s="4" t="s">
        <v>62</v>
      </c>
      <c r="H736" s="4" t="s">
        <v>52</v>
      </c>
      <c r="I736" s="4" t="s">
        <v>40582</v>
      </c>
      <c r="J736" s="15" t="s">
        <v>72</v>
      </c>
      <c r="K736" s="2">
        <v>1</v>
      </c>
      <c r="L736" s="2" t="s">
        <v>32934</v>
      </c>
      <c r="M736" s="2" t="s">
        <v>42258</v>
      </c>
      <c r="N736" s="4" t="s">
        <v>42259</v>
      </c>
      <c r="O736" s="4" t="s">
        <v>42260</v>
      </c>
      <c r="P736" s="5" t="s">
        <v>60</v>
      </c>
      <c r="Q736" s="5">
        <v>10</v>
      </c>
      <c r="R736" s="5">
        <v>20020329</v>
      </c>
      <c r="S736" s="6">
        <v>49</v>
      </c>
      <c r="T736" s="6">
        <v>202212</v>
      </c>
      <c r="U736" s="6">
        <v>2022</v>
      </c>
      <c r="V736" s="5">
        <v>118385312</v>
      </c>
      <c r="W736" s="5">
        <v>39895458</v>
      </c>
      <c r="X736" s="5">
        <v>4000000</v>
      </c>
      <c r="Y736" s="1"/>
      <c r="Z736" s="1"/>
    </row>
    <row r="737" ht="16.5" customHeight="1"/>
    <row r="738" ht="16.5" customHeight="1"/>
    <row r="739" ht="16.5" customHeight="1"/>
    <row r="740" ht="16.5" customHeight="1"/>
    <row r="741" ht="16.5" customHeight="1"/>
    <row r="742" ht="16.5" customHeight="1"/>
    <row r="743" ht="16.5" customHeight="1"/>
    <row r="744" ht="16.5" customHeight="1"/>
    <row r="745" ht="16.5" customHeight="1"/>
    <row r="746" ht="16.5" customHeight="1"/>
    <row r="747" ht="16.5" customHeight="1"/>
    <row r="748" ht="16.5" customHeight="1"/>
    <row r="749" ht="16.5" customHeight="1"/>
    <row r="750" ht="16.5" customHeight="1"/>
    <row r="751" ht="16.5" customHeight="1"/>
    <row r="752" ht="16.5" customHeight="1"/>
    <row r="753" ht="16.5" customHeight="1"/>
    <row r="754" ht="16.5" customHeight="1"/>
    <row r="755" ht="16.5" customHeight="1"/>
    <row r="756" ht="16.5" customHeight="1"/>
    <row r="757" ht="16.5" customHeight="1"/>
    <row r="758" ht="16.5" customHeight="1"/>
    <row r="759" ht="16.5" customHeight="1"/>
    <row r="760" ht="16.5" customHeight="1"/>
    <row r="761" ht="16.5" customHeight="1"/>
    <row r="762" ht="16.5" customHeight="1"/>
    <row r="763" ht="16.5" customHeight="1"/>
    <row r="764" ht="16.5" customHeight="1"/>
    <row r="765" ht="16.5" customHeight="1"/>
    <row r="766" ht="16.5" customHeight="1"/>
    <row r="767" ht="16.5" customHeight="1"/>
    <row r="768" ht="16.5" customHeight="1"/>
    <row r="769" ht="16.5" customHeight="1"/>
    <row r="770" ht="16.5" customHeight="1"/>
    <row r="771" ht="16.5" customHeight="1"/>
    <row r="772" ht="16.5" customHeight="1"/>
    <row r="773" ht="16.5" customHeight="1"/>
    <row r="774" ht="16.5" customHeight="1"/>
    <row r="775" ht="16.5" customHeight="1"/>
    <row r="776" ht="16.5" customHeight="1"/>
    <row r="777" ht="16.5" customHeight="1"/>
    <row r="778" ht="16.5" customHeight="1"/>
    <row r="779" ht="16.5" customHeight="1"/>
    <row r="780" ht="16.5" customHeight="1"/>
    <row r="781" ht="16.5" customHeight="1"/>
    <row r="782" ht="16.5" customHeight="1"/>
    <row r="783" ht="16.5" customHeight="1"/>
    <row r="784" ht="16.5" customHeight="1"/>
    <row r="785" ht="16.5" customHeight="1"/>
    <row r="786" ht="16.5" customHeight="1"/>
    <row r="787" ht="16.5" customHeight="1"/>
    <row r="788" ht="16.5" customHeight="1"/>
    <row r="789" ht="16.5" customHeight="1"/>
    <row r="790" ht="16.5" customHeight="1"/>
    <row r="791" ht="16.5" customHeight="1"/>
    <row r="792" ht="16.5" customHeight="1"/>
    <row r="793" ht="16.5" customHeight="1"/>
    <row r="794" ht="16.5" customHeight="1"/>
    <row r="795" ht="16.5" customHeight="1"/>
    <row r="796" ht="16.5" customHeight="1"/>
    <row r="797" ht="16.5" customHeight="1"/>
    <row r="798" ht="16.5" customHeight="1"/>
    <row r="799" ht="16.5" customHeight="1"/>
    <row r="800" ht="16.5" customHeight="1"/>
    <row r="801" ht="16.5" customHeight="1"/>
    <row r="802" ht="16.5" customHeight="1"/>
    <row r="803" ht="16.5" customHeight="1"/>
    <row r="804" ht="16.5" customHeight="1"/>
    <row r="805" ht="16.5" customHeight="1"/>
    <row r="806" ht="16.5" customHeight="1"/>
    <row r="807" ht="16.5" customHeight="1"/>
    <row r="808" ht="16.5" customHeight="1"/>
    <row r="809" ht="16.5" customHeight="1"/>
    <row r="810" ht="16.5" customHeight="1"/>
    <row r="811" ht="16.5" customHeight="1"/>
    <row r="812" ht="16.5" customHeight="1"/>
    <row r="813" ht="16.5" customHeight="1"/>
    <row r="814" ht="16.5" customHeight="1"/>
    <row r="815" ht="16.5" customHeight="1"/>
    <row r="816" ht="16.5" customHeight="1"/>
    <row r="817" ht="16.5" customHeight="1"/>
    <row r="818" ht="16.5" customHeight="1"/>
    <row r="819" ht="16.5" customHeight="1"/>
    <row r="820" ht="16.5" customHeight="1"/>
    <row r="821" ht="16.5" customHeight="1"/>
    <row r="822" ht="16.5" customHeight="1"/>
    <row r="823" ht="16.5" customHeight="1"/>
    <row r="824" ht="16.5" customHeight="1"/>
    <row r="825" ht="16.5" customHeight="1"/>
    <row r="826" ht="16.5" customHeight="1"/>
    <row r="827" ht="16.5" customHeight="1"/>
    <row r="828" ht="16.5" customHeight="1"/>
    <row r="829" ht="16.5" customHeight="1"/>
    <row r="830" ht="16.5" customHeight="1"/>
    <row r="831" ht="16.5" customHeight="1"/>
    <row r="832" ht="16.5" customHeight="1"/>
    <row r="833" ht="16.5" customHeight="1"/>
    <row r="834" ht="16.5" customHeight="1"/>
    <row r="835" ht="16.5" customHeight="1"/>
    <row r="836" ht="16.5" customHeight="1"/>
    <row r="837" ht="16.5" customHeight="1"/>
    <row r="838" ht="16.5" customHeight="1"/>
    <row r="839" ht="16.5" customHeight="1"/>
    <row r="840" ht="16.5" customHeight="1"/>
    <row r="841" ht="16.5" customHeight="1"/>
    <row r="842" ht="16.5" customHeight="1"/>
    <row r="843" ht="16.5" customHeight="1"/>
    <row r="844" ht="16.5" customHeight="1"/>
    <row r="845" ht="16.5" customHeight="1"/>
    <row r="846" ht="16.5" customHeight="1"/>
    <row r="847" ht="16.5" customHeight="1"/>
    <row r="848" ht="16.5" customHeight="1"/>
    <row r="849" ht="16.5" customHeight="1"/>
    <row r="850" ht="16.5" customHeight="1"/>
    <row r="851" ht="16.5" customHeight="1"/>
    <row r="852" ht="16.5" customHeight="1"/>
    <row r="853" ht="16.5" customHeight="1"/>
    <row r="854" ht="16.5" customHeight="1"/>
    <row r="855" ht="16.5" customHeight="1"/>
    <row r="856" ht="16.5" customHeight="1"/>
    <row r="857" ht="16.5" customHeight="1"/>
    <row r="858" ht="16.5" customHeight="1"/>
    <row r="859" ht="16.5" customHeight="1"/>
    <row r="860" ht="16.5" customHeight="1"/>
    <row r="861" ht="16.5" customHeight="1"/>
    <row r="862" ht="16.5" customHeight="1"/>
    <row r="863" ht="16.5" customHeight="1"/>
    <row r="864" ht="16.5" customHeight="1"/>
    <row r="865" ht="16.5" customHeight="1"/>
    <row r="866" ht="16.5" customHeight="1"/>
    <row r="867" ht="16.5" customHeight="1"/>
    <row r="868" ht="16.5" customHeight="1"/>
    <row r="869" ht="16.5" customHeight="1"/>
    <row r="870" ht="16.5" customHeight="1"/>
    <row r="871" ht="16.5" customHeight="1"/>
    <row r="872" ht="16.5" customHeight="1"/>
    <row r="873" ht="16.5" customHeight="1"/>
    <row r="874" ht="16.5" customHeight="1"/>
    <row r="875" ht="16.5" customHeight="1"/>
    <row r="876" ht="16.5" customHeight="1"/>
    <row r="877" ht="16.5" customHeight="1"/>
    <row r="878" ht="16.5" customHeight="1"/>
    <row r="879" ht="16.5" customHeight="1"/>
    <row r="880" ht="16.5" customHeight="1"/>
    <row r="881" ht="16.5" customHeight="1"/>
    <row r="882" ht="16.5" customHeight="1"/>
    <row r="883" ht="16.5" customHeight="1"/>
    <row r="884" ht="16.5" customHeight="1"/>
    <row r="885" ht="16.5" customHeight="1"/>
    <row r="886" ht="16.5" customHeight="1"/>
    <row r="887" ht="16.5" customHeight="1"/>
    <row r="888" ht="16.5" customHeight="1"/>
    <row r="889" ht="16.5" customHeight="1"/>
    <row r="890" ht="16.5" customHeight="1"/>
    <row r="891" ht="16.5" customHeight="1"/>
    <row r="892" ht="16.5" customHeight="1"/>
    <row r="893" ht="16.5" customHeight="1"/>
    <row r="894" ht="16.5" customHeight="1"/>
    <row r="895" ht="16.5" customHeight="1"/>
    <row r="896" ht="16.5" customHeight="1"/>
    <row r="897" ht="16.5" customHeight="1"/>
    <row r="898" ht="16.5" customHeight="1"/>
    <row r="899" ht="16.5" customHeight="1"/>
    <row r="900" ht="16.5" customHeight="1"/>
    <row r="901" ht="16.5" customHeight="1"/>
    <row r="902" ht="16.5" customHeight="1"/>
    <row r="903" ht="16.5" customHeight="1"/>
    <row r="904" ht="16.5" customHeight="1"/>
    <row r="905" ht="16.5" customHeight="1"/>
    <row r="906" ht="16.5" customHeight="1"/>
    <row r="907" ht="16.5" customHeight="1"/>
    <row r="908" ht="16.5" customHeight="1"/>
    <row r="909" ht="16.5" customHeight="1"/>
    <row r="910" ht="16.5" customHeight="1"/>
    <row r="911" ht="16.5" customHeight="1"/>
    <row r="912" ht="16.5" customHeight="1"/>
    <row r="913" ht="16.5" customHeight="1"/>
    <row r="914" ht="16.5" customHeight="1"/>
    <row r="915" ht="16.5" customHeight="1"/>
    <row r="916" ht="16.5" customHeight="1"/>
    <row r="917" ht="16.5" customHeight="1"/>
    <row r="918" ht="16.5" customHeight="1"/>
    <row r="919" ht="16.5" customHeight="1"/>
    <row r="920" ht="16.5" customHeight="1"/>
    <row r="921" ht="16.5" customHeight="1"/>
    <row r="922" ht="16.5" customHeight="1"/>
    <row r="923" ht="16.5" customHeight="1"/>
    <row r="924" ht="16.5" customHeight="1"/>
    <row r="925" ht="16.5" customHeight="1"/>
    <row r="926" ht="16.5" customHeight="1"/>
    <row r="927" ht="16.5" customHeight="1"/>
    <row r="928" ht="16.5" customHeight="1"/>
    <row r="929" ht="16.5" customHeight="1"/>
    <row r="930" ht="16.5" customHeight="1"/>
    <row r="931" ht="16.5" customHeight="1"/>
    <row r="932" ht="16.5" customHeight="1"/>
    <row r="933" ht="16.5" customHeight="1"/>
    <row r="934" ht="16.5" customHeight="1"/>
    <row r="935" ht="16.5" customHeight="1"/>
    <row r="936" ht="16.5" customHeight="1"/>
    <row r="937" ht="16.5" customHeight="1"/>
    <row r="938" ht="16.5" customHeight="1"/>
    <row r="939" ht="16.5" customHeight="1"/>
    <row r="940" ht="16.5" customHeight="1"/>
    <row r="941" ht="16.5" customHeight="1"/>
    <row r="942" ht="16.5" customHeight="1"/>
    <row r="943" ht="16.5" customHeight="1"/>
    <row r="944" ht="16.5" customHeight="1"/>
    <row r="945" ht="16.5" customHeight="1"/>
    <row r="946" ht="16.5" customHeight="1"/>
    <row r="947" ht="16.5" customHeight="1"/>
    <row r="948" ht="16.5" customHeight="1"/>
    <row r="949" ht="16.5" customHeight="1"/>
    <row r="950" ht="16.5" customHeight="1"/>
    <row r="951" ht="16.5" customHeight="1"/>
    <row r="952" ht="16.5" customHeight="1"/>
    <row r="953" ht="16.5" customHeight="1"/>
    <row r="954" ht="16.5" customHeight="1"/>
    <row r="955" ht="16.5" customHeight="1"/>
    <row r="956" ht="16.5" customHeight="1"/>
    <row r="957" ht="16.5" customHeight="1"/>
    <row r="958" ht="16.5" customHeight="1"/>
    <row r="959" ht="16.5" customHeight="1"/>
    <row r="960" ht="16.5" customHeight="1"/>
    <row r="961" ht="16.5" customHeight="1"/>
    <row r="962" ht="16.5" customHeight="1"/>
    <row r="963" ht="16.5" customHeight="1"/>
    <row r="964" ht="16.5" customHeight="1"/>
    <row r="965" ht="16.5" customHeight="1"/>
    <row r="966" ht="16.5" customHeight="1"/>
    <row r="967" ht="16.5" customHeight="1"/>
    <row r="968" ht="16.5" customHeight="1"/>
    <row r="969" ht="16.5" customHeight="1"/>
    <row r="970" ht="16.5" customHeight="1"/>
    <row r="971" ht="16.5" customHeight="1"/>
    <row r="972" ht="16.5" customHeight="1"/>
    <row r="973" ht="16.5" customHeight="1"/>
    <row r="974" ht="16.5" customHeight="1"/>
    <row r="975" ht="16.5" customHeight="1"/>
    <row r="976" ht="16.5" customHeight="1"/>
    <row r="977" ht="16.5" customHeight="1"/>
    <row r="978" ht="16.5" customHeight="1"/>
    <row r="979" ht="16.5" customHeight="1"/>
    <row r="980" ht="16.5" customHeight="1"/>
    <row r="981" ht="16.5" customHeight="1"/>
    <row r="982" ht="16.5" customHeight="1"/>
    <row r="983" ht="16.5" customHeight="1"/>
    <row r="984" ht="16.5" customHeight="1"/>
    <row r="985" ht="16.5" customHeight="1"/>
    <row r="986" ht="16.5" customHeight="1"/>
    <row r="987" ht="16.5" customHeight="1"/>
    <row r="988" ht="16.5" customHeight="1"/>
    <row r="989" ht="16.5" customHeight="1"/>
    <row r="990" ht="16.5" customHeight="1"/>
    <row r="991" ht="16.5" customHeight="1"/>
    <row r="992" ht="16.5" customHeight="1"/>
    <row r="993" ht="16.5" customHeight="1"/>
    <row r="994" ht="16.5" customHeight="1"/>
    <row r="995" ht="16.5" customHeight="1"/>
    <row r="996" ht="16.5" customHeight="1"/>
    <row r="997" ht="16.5" customHeight="1"/>
    <row r="998" ht="16.5" customHeight="1"/>
    <row r="999" ht="16.5" customHeight="1"/>
    <row r="1000" ht="16.5" customHeight="1"/>
  </sheetData>
  <phoneticPr fontId="36" type="noConversion"/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V5982"/>
  <sheetViews>
    <sheetView workbookViewId="0"/>
  </sheetViews>
  <sheetFormatPr defaultColWidth="14.42578125" defaultRowHeight="15" customHeight="1"/>
  <cols>
    <col min="1" max="22" width="8.7109375" customWidth="1"/>
  </cols>
  <sheetData>
    <row r="1" spans="1:22" ht="16.5" customHeight="1">
      <c r="A1" s="8" t="s">
        <v>3</v>
      </c>
      <c r="B1" s="9" t="s">
        <v>2</v>
      </c>
      <c r="C1" s="10" t="s">
        <v>33051</v>
      </c>
      <c r="D1" s="8" t="s">
        <v>5</v>
      </c>
      <c r="E1" s="8" t="s">
        <v>12</v>
      </c>
      <c r="F1" s="8" t="s">
        <v>25</v>
      </c>
      <c r="G1" s="8" t="s">
        <v>26</v>
      </c>
      <c r="H1" s="8" t="s">
        <v>27</v>
      </c>
      <c r="I1" s="8" t="s">
        <v>8</v>
      </c>
      <c r="J1" s="11" t="s">
        <v>33052</v>
      </c>
      <c r="K1" s="8" t="s">
        <v>28</v>
      </c>
      <c r="L1" s="8" t="s">
        <v>29</v>
      </c>
      <c r="M1" s="8" t="s">
        <v>33053</v>
      </c>
      <c r="N1" s="8" t="s">
        <v>33054</v>
      </c>
      <c r="O1" s="8" t="s">
        <v>33055</v>
      </c>
      <c r="P1" s="8" t="s">
        <v>30</v>
      </c>
      <c r="Q1" s="8" t="s">
        <v>31</v>
      </c>
      <c r="R1" s="8" t="s">
        <v>32</v>
      </c>
      <c r="S1" s="8" t="s">
        <v>33</v>
      </c>
      <c r="T1" s="8" t="s">
        <v>34</v>
      </c>
      <c r="U1" s="8" t="s">
        <v>35</v>
      </c>
      <c r="V1" s="8" t="s">
        <v>36</v>
      </c>
    </row>
    <row r="2" spans="1:22" ht="16.5" customHeight="1">
      <c r="A2" s="8">
        <v>1358115638</v>
      </c>
      <c r="B2" s="7">
        <v>1834042</v>
      </c>
      <c r="C2" s="12">
        <v>1345120000286</v>
      </c>
      <c r="D2" s="7" t="s">
        <v>42261</v>
      </c>
      <c r="E2" s="7" t="s">
        <v>42262</v>
      </c>
      <c r="F2" s="7" t="s">
        <v>8047</v>
      </c>
      <c r="G2" s="7" t="s">
        <v>42263</v>
      </c>
      <c r="H2" s="7" t="s">
        <v>42264</v>
      </c>
      <c r="I2" s="7" t="s">
        <v>65</v>
      </c>
      <c r="J2" s="7" t="s">
        <v>33060</v>
      </c>
      <c r="K2" s="7" t="s">
        <v>47</v>
      </c>
      <c r="L2" s="7">
        <v>10</v>
      </c>
      <c r="M2" s="7" t="s">
        <v>457</v>
      </c>
      <c r="N2" s="7">
        <v>38110</v>
      </c>
      <c r="O2" s="7" t="s">
        <v>42265</v>
      </c>
      <c r="P2" s="7">
        <v>19950511</v>
      </c>
      <c r="Q2" s="7">
        <v>50</v>
      </c>
      <c r="R2" s="7">
        <v>50</v>
      </c>
    </row>
    <row r="3" spans="1:22" ht="16.5" customHeight="1">
      <c r="A3" s="8">
        <v>5038176463</v>
      </c>
      <c r="B3" s="7">
        <v>2806751</v>
      </c>
      <c r="C3" s="12">
        <v>1750110009885</v>
      </c>
      <c r="D3" s="7" t="s">
        <v>22295</v>
      </c>
      <c r="E3" s="7" t="s">
        <v>22296</v>
      </c>
      <c r="F3" s="7" t="s">
        <v>22297</v>
      </c>
      <c r="G3" s="7" t="s">
        <v>22298</v>
      </c>
      <c r="H3" s="7" t="s">
        <v>22299</v>
      </c>
      <c r="I3" s="7" t="s">
        <v>65</v>
      </c>
      <c r="J3" s="7" t="s">
        <v>33060</v>
      </c>
      <c r="K3" s="7" t="s">
        <v>60</v>
      </c>
      <c r="L3" s="7">
        <v>10</v>
      </c>
      <c r="M3" s="7" t="s">
        <v>313</v>
      </c>
      <c r="N3" s="7">
        <v>42500</v>
      </c>
      <c r="O3" s="7" t="s">
        <v>42266</v>
      </c>
      <c r="P3" s="7">
        <v>20070523</v>
      </c>
      <c r="Q3" s="7">
        <v>59</v>
      </c>
      <c r="R3" s="7">
        <v>59</v>
      </c>
      <c r="S3" s="7">
        <v>2022</v>
      </c>
      <c r="T3" s="7">
        <v>8410875</v>
      </c>
      <c r="U3" s="7">
        <v>10240699</v>
      </c>
      <c r="V3" s="7">
        <v>500000</v>
      </c>
    </row>
    <row r="4" spans="1:22" ht="16.5" customHeight="1">
      <c r="A4" s="8">
        <v>6178102407</v>
      </c>
      <c r="B4" s="7">
        <v>1537156</v>
      </c>
      <c r="C4" s="12">
        <v>1801110056994</v>
      </c>
      <c r="D4" s="7" t="s">
        <v>21654</v>
      </c>
      <c r="E4" s="7" t="s">
        <v>13361</v>
      </c>
      <c r="F4" s="7" t="s">
        <v>21655</v>
      </c>
      <c r="G4" s="7" t="s">
        <v>21656</v>
      </c>
      <c r="H4" s="7" t="s">
        <v>21657</v>
      </c>
      <c r="I4" s="7" t="s">
        <v>65</v>
      </c>
      <c r="J4" s="7" t="s">
        <v>33060</v>
      </c>
      <c r="K4" s="7" t="s">
        <v>47</v>
      </c>
      <c r="L4" s="7">
        <v>10</v>
      </c>
      <c r="M4" s="7" t="s">
        <v>457</v>
      </c>
      <c r="N4" s="7">
        <v>38110</v>
      </c>
      <c r="O4" s="7" t="s">
        <v>42265</v>
      </c>
      <c r="P4" s="7">
        <v>19850601</v>
      </c>
      <c r="Q4" s="7">
        <v>67</v>
      </c>
      <c r="R4" s="7">
        <v>67</v>
      </c>
      <c r="S4" s="7">
        <v>2022</v>
      </c>
      <c r="T4" s="7">
        <v>6163004</v>
      </c>
      <c r="U4" s="7">
        <v>7708935</v>
      </c>
      <c r="V4" s="7">
        <v>50000</v>
      </c>
    </row>
    <row r="5" spans="1:22" ht="16.5" customHeight="1">
      <c r="A5" s="8">
        <v>1348624051</v>
      </c>
      <c r="B5" s="7">
        <v>2274390</v>
      </c>
      <c r="C5" s="12">
        <v>1314110169964</v>
      </c>
      <c r="D5" s="7" t="s">
        <v>19731</v>
      </c>
      <c r="E5" s="7" t="s">
        <v>5210</v>
      </c>
      <c r="F5" s="7" t="s">
        <v>19732</v>
      </c>
      <c r="G5" s="7" t="s">
        <v>19733</v>
      </c>
      <c r="H5" s="7" t="s">
        <v>19734</v>
      </c>
      <c r="I5" s="7" t="s">
        <v>65</v>
      </c>
      <c r="J5" s="7" t="s">
        <v>33060</v>
      </c>
      <c r="K5" s="7" t="s">
        <v>60</v>
      </c>
      <c r="L5" s="7">
        <v>10</v>
      </c>
      <c r="M5" s="7" t="s">
        <v>33076</v>
      </c>
      <c r="N5" s="7">
        <v>29131</v>
      </c>
      <c r="O5" s="7" t="s">
        <v>42267</v>
      </c>
      <c r="P5" s="7">
        <v>20050622</v>
      </c>
      <c r="Q5" s="7">
        <v>78</v>
      </c>
      <c r="R5" s="7">
        <v>73</v>
      </c>
      <c r="S5" s="7">
        <v>2022</v>
      </c>
      <c r="T5" s="7">
        <v>16006538</v>
      </c>
      <c r="U5" s="7">
        <v>18828347</v>
      </c>
      <c r="V5" s="7">
        <v>955000</v>
      </c>
    </row>
    <row r="6" spans="1:22" ht="16.5" customHeight="1">
      <c r="A6" s="8">
        <v>1238100049</v>
      </c>
      <c r="B6" s="7">
        <v>1830698</v>
      </c>
      <c r="C6" s="12">
        <v>1341110000567</v>
      </c>
      <c r="D6" s="7" t="s">
        <v>19488</v>
      </c>
      <c r="E6" s="7" t="s">
        <v>1188</v>
      </c>
      <c r="F6" s="7" t="s">
        <v>42268</v>
      </c>
      <c r="G6" s="7" t="s">
        <v>42269</v>
      </c>
      <c r="H6" s="7" t="s">
        <v>42270</v>
      </c>
      <c r="I6" s="7" t="s">
        <v>42271</v>
      </c>
      <c r="J6" s="7" t="s">
        <v>42272</v>
      </c>
      <c r="K6" s="7" t="s">
        <v>63</v>
      </c>
      <c r="L6" s="7" t="s">
        <v>42273</v>
      </c>
      <c r="M6" s="7">
        <v>10</v>
      </c>
      <c r="N6" s="7" t="s">
        <v>1043</v>
      </c>
      <c r="O6" s="7">
        <v>28302</v>
      </c>
      <c r="P6" s="7" t="s">
        <v>38262</v>
      </c>
      <c r="Q6" s="7" t="s">
        <v>32701</v>
      </c>
      <c r="R6" s="7">
        <v>456</v>
      </c>
      <c r="S6" s="7">
        <v>2022</v>
      </c>
      <c r="T6" s="7">
        <v>1186678750</v>
      </c>
      <c r="U6" s="7">
        <v>692740658</v>
      </c>
      <c r="V6" s="7">
        <v>31794630</v>
      </c>
    </row>
    <row r="7" spans="1:22" ht="16.5" customHeight="1">
      <c r="A7" s="8">
        <v>2178123615</v>
      </c>
      <c r="B7" s="7">
        <v>2798748</v>
      </c>
      <c r="C7" s="12">
        <v>1101113659278</v>
      </c>
      <c r="D7" s="7" t="s">
        <v>19749</v>
      </c>
      <c r="E7" s="7" t="s">
        <v>2165</v>
      </c>
      <c r="F7" s="7" t="s">
        <v>19750</v>
      </c>
      <c r="G7" s="7" t="s">
        <v>19751</v>
      </c>
      <c r="H7" s="7" t="s">
        <v>19752</v>
      </c>
      <c r="I7" s="7" t="s">
        <v>65</v>
      </c>
      <c r="J7" s="7" t="s">
        <v>33060</v>
      </c>
      <c r="K7" s="7" t="s">
        <v>47</v>
      </c>
      <c r="L7" s="7">
        <v>10</v>
      </c>
      <c r="M7" s="7" t="s">
        <v>33076</v>
      </c>
      <c r="N7" s="7">
        <v>29170</v>
      </c>
      <c r="O7" s="7" t="s">
        <v>38239</v>
      </c>
      <c r="P7" s="7">
        <v>20070430</v>
      </c>
      <c r="Q7" s="7">
        <v>66</v>
      </c>
      <c r="R7" s="7">
        <v>20230</v>
      </c>
      <c r="S7" s="7">
        <v>2022</v>
      </c>
      <c r="T7" s="7">
        <v>7913736</v>
      </c>
      <c r="U7" s="7">
        <v>9614479</v>
      </c>
      <c r="V7" s="7">
        <v>300000</v>
      </c>
    </row>
    <row r="8" spans="1:22" ht="16.5" customHeight="1">
      <c r="A8" s="8">
        <v>1308104271</v>
      </c>
      <c r="B8" s="7">
        <v>3329757</v>
      </c>
      <c r="C8" s="12">
        <v>1245130000020</v>
      </c>
      <c r="D8" s="7" t="s">
        <v>42274</v>
      </c>
      <c r="E8" s="7" t="s">
        <v>10229</v>
      </c>
      <c r="F8" s="7" t="s">
        <v>25083</v>
      </c>
      <c r="G8" s="7" t="s">
        <v>42275</v>
      </c>
      <c r="H8" s="7" t="s">
        <v>42276</v>
      </c>
      <c r="I8" s="7" t="s">
        <v>65</v>
      </c>
      <c r="J8" s="7" t="s">
        <v>33060</v>
      </c>
      <c r="K8" s="7" t="s">
        <v>47</v>
      </c>
      <c r="L8" s="7">
        <v>10</v>
      </c>
      <c r="M8" s="7" t="s">
        <v>34194</v>
      </c>
      <c r="N8" s="7">
        <v>49231</v>
      </c>
      <c r="O8" s="7" t="s">
        <v>22958</v>
      </c>
      <c r="P8" s="7">
        <v>19770701</v>
      </c>
      <c r="Q8" s="7">
        <v>99</v>
      </c>
      <c r="R8" s="7">
        <v>197707</v>
      </c>
    </row>
    <row r="9" spans="1:22" ht="16.5" customHeight="1">
      <c r="A9" s="8">
        <v>6078105940</v>
      </c>
      <c r="B9" s="7">
        <v>3332263</v>
      </c>
      <c r="C9" s="12">
        <v>1845110001161</v>
      </c>
      <c r="D9" s="7" t="s">
        <v>42277</v>
      </c>
      <c r="E9" s="7" t="s">
        <v>42278</v>
      </c>
      <c r="F9" s="7" t="s">
        <v>42279</v>
      </c>
      <c r="H9" s="7" t="s">
        <v>42280</v>
      </c>
      <c r="I9" s="7" t="s">
        <v>65</v>
      </c>
      <c r="J9" s="7" t="s">
        <v>33060</v>
      </c>
      <c r="K9" s="7" t="s">
        <v>47</v>
      </c>
      <c r="L9" s="7">
        <v>10</v>
      </c>
      <c r="M9" s="7" t="s">
        <v>33076</v>
      </c>
      <c r="N9" s="7">
        <v>23322</v>
      </c>
      <c r="O9" s="7" t="s">
        <v>3220</v>
      </c>
      <c r="P9" s="7">
        <v>19840712</v>
      </c>
      <c r="Q9" s="7">
        <v>107</v>
      </c>
      <c r="R9" s="7">
        <v>198407</v>
      </c>
    </row>
    <row r="10" spans="1:22" ht="16.5" customHeight="1">
      <c r="A10" s="8">
        <v>6088106165</v>
      </c>
      <c r="B10" s="7">
        <v>1768965</v>
      </c>
      <c r="C10" s="12">
        <v>1901110002424</v>
      </c>
      <c r="D10" s="7" t="s">
        <v>42281</v>
      </c>
      <c r="E10" s="7" t="s">
        <v>42282</v>
      </c>
      <c r="F10" s="7" t="s">
        <v>42283</v>
      </c>
      <c r="G10" s="7" t="s">
        <v>42284</v>
      </c>
      <c r="H10" s="7" t="s">
        <v>42285</v>
      </c>
      <c r="I10" s="7" t="s">
        <v>65</v>
      </c>
      <c r="J10" s="7" t="s">
        <v>33060</v>
      </c>
      <c r="K10" s="7" t="s">
        <v>47</v>
      </c>
      <c r="L10" s="7">
        <v>10</v>
      </c>
      <c r="M10" s="7" t="s">
        <v>33076</v>
      </c>
      <c r="N10" s="7">
        <v>13100</v>
      </c>
      <c r="O10" s="7" t="s">
        <v>38440</v>
      </c>
      <c r="P10" s="7">
        <v>19730327</v>
      </c>
      <c r="Q10" s="7">
        <v>65</v>
      </c>
      <c r="R10" s="7">
        <v>198712</v>
      </c>
    </row>
    <row r="11" spans="1:22" ht="16.5" customHeight="1">
      <c r="A11" s="8">
        <v>1138102244</v>
      </c>
      <c r="B11" s="7">
        <v>1804475</v>
      </c>
      <c r="C11" s="12">
        <v>1101110210338</v>
      </c>
      <c r="D11" s="7" t="s">
        <v>42286</v>
      </c>
      <c r="E11" s="7" t="s">
        <v>42287</v>
      </c>
      <c r="F11" s="7" t="s">
        <v>42288</v>
      </c>
      <c r="H11" s="7" t="s">
        <v>42289</v>
      </c>
      <c r="I11" s="7" t="s">
        <v>65</v>
      </c>
      <c r="J11" s="7" t="s">
        <v>33060</v>
      </c>
      <c r="K11" s="7" t="s">
        <v>47</v>
      </c>
      <c r="L11" s="7">
        <v>10</v>
      </c>
      <c r="M11" s="7" t="s">
        <v>33076</v>
      </c>
      <c r="N11" s="7">
        <v>28510</v>
      </c>
      <c r="O11" s="7" t="s">
        <v>19511</v>
      </c>
      <c r="P11" s="7">
        <v>19770401</v>
      </c>
      <c r="Q11" s="7">
        <v>125</v>
      </c>
      <c r="R11" s="7">
        <v>198812</v>
      </c>
    </row>
    <row r="12" spans="1:22" ht="16.5" customHeight="1">
      <c r="A12" s="8">
        <v>1308118848</v>
      </c>
      <c r="B12" s="7">
        <v>1166374</v>
      </c>
      <c r="C12" s="12">
        <v>1101110225600</v>
      </c>
      <c r="D12" s="7" t="s">
        <v>6755</v>
      </c>
      <c r="E12" s="7" t="s">
        <v>42290</v>
      </c>
      <c r="F12" s="7" t="s">
        <v>42291</v>
      </c>
      <c r="G12" s="7" t="s">
        <v>42292</v>
      </c>
      <c r="H12" s="7" t="s">
        <v>42293</v>
      </c>
      <c r="I12" s="7" t="s">
        <v>65</v>
      </c>
      <c r="J12" s="7" t="s">
        <v>33060</v>
      </c>
      <c r="K12" s="7" t="s">
        <v>47</v>
      </c>
      <c r="L12" s="7">
        <v>10</v>
      </c>
      <c r="M12" s="7" t="s">
        <v>33076</v>
      </c>
      <c r="N12" s="7">
        <v>25933</v>
      </c>
      <c r="O12" s="7" t="s">
        <v>42294</v>
      </c>
      <c r="P12" s="7">
        <v>19780210</v>
      </c>
      <c r="Q12" s="7">
        <v>100</v>
      </c>
      <c r="R12" s="7">
        <v>198812</v>
      </c>
    </row>
    <row r="13" spans="1:22" ht="16.5" customHeight="1">
      <c r="A13" s="8">
        <v>1228116437</v>
      </c>
      <c r="B13" s="7">
        <v>1744822</v>
      </c>
      <c r="C13" s="12">
        <v>1201110021387</v>
      </c>
      <c r="D13" s="7" t="s">
        <v>42295</v>
      </c>
      <c r="E13" s="7" t="s">
        <v>42296</v>
      </c>
      <c r="F13" s="7" t="s">
        <v>42297</v>
      </c>
      <c r="G13" s="7" t="s">
        <v>42298</v>
      </c>
      <c r="H13" s="7" t="s">
        <v>42299</v>
      </c>
      <c r="I13" s="7" t="s">
        <v>65</v>
      </c>
      <c r="J13" s="7" t="s">
        <v>33060</v>
      </c>
      <c r="K13" s="7" t="s">
        <v>47</v>
      </c>
      <c r="L13" s="7">
        <v>10</v>
      </c>
      <c r="M13" s="7" t="s">
        <v>33076</v>
      </c>
      <c r="N13" s="7">
        <v>28512</v>
      </c>
      <c r="O13" s="7" t="s">
        <v>33511</v>
      </c>
      <c r="P13" s="7">
        <v>19710112</v>
      </c>
      <c r="Q13" s="7">
        <v>92</v>
      </c>
      <c r="R13" s="7">
        <v>198912</v>
      </c>
    </row>
    <row r="14" spans="1:22" ht="16.5" customHeight="1">
      <c r="A14" s="8">
        <v>6078101129</v>
      </c>
      <c r="B14" s="7">
        <v>1144809</v>
      </c>
      <c r="C14" s="12">
        <v>1845110001822</v>
      </c>
      <c r="D14" s="7" t="s">
        <v>42300</v>
      </c>
      <c r="E14" s="7" t="s">
        <v>42301</v>
      </c>
      <c r="F14" s="7" t="s">
        <v>42302</v>
      </c>
      <c r="H14" s="7" t="s">
        <v>42303</v>
      </c>
      <c r="I14" s="7" t="s">
        <v>65</v>
      </c>
      <c r="J14" s="7" t="s">
        <v>33060</v>
      </c>
      <c r="K14" s="7" t="s">
        <v>47</v>
      </c>
      <c r="L14" s="7">
        <v>10</v>
      </c>
      <c r="M14" s="7" t="s">
        <v>33076</v>
      </c>
      <c r="N14" s="7">
        <v>13102</v>
      </c>
      <c r="O14" s="7" t="s">
        <v>42304</v>
      </c>
      <c r="P14" s="7">
        <v>19741201</v>
      </c>
      <c r="Q14" s="7">
        <v>100</v>
      </c>
      <c r="R14" s="7">
        <v>198912</v>
      </c>
    </row>
    <row r="15" spans="1:22" ht="16.5" customHeight="1">
      <c r="A15" s="8">
        <v>2158111049</v>
      </c>
      <c r="B15" s="7">
        <v>1523270</v>
      </c>
      <c r="C15" s="12">
        <v>1101110690605</v>
      </c>
      <c r="D15" s="7" t="s">
        <v>42305</v>
      </c>
      <c r="E15" s="7" t="s">
        <v>9318</v>
      </c>
      <c r="F15" s="7" t="s">
        <v>42306</v>
      </c>
      <c r="G15" s="7" t="s">
        <v>42307</v>
      </c>
      <c r="H15" s="7" t="s">
        <v>42308</v>
      </c>
      <c r="I15" s="7" t="s">
        <v>65</v>
      </c>
      <c r="J15" s="7" t="s">
        <v>33060</v>
      </c>
      <c r="K15" s="7" t="s">
        <v>47</v>
      </c>
      <c r="L15" s="7">
        <v>10</v>
      </c>
      <c r="M15" s="7" t="s">
        <v>313</v>
      </c>
      <c r="N15" s="7">
        <v>42130</v>
      </c>
      <c r="O15" s="7" t="s">
        <v>42309</v>
      </c>
      <c r="P15" s="7">
        <v>19900601</v>
      </c>
      <c r="Q15" s="7">
        <v>67</v>
      </c>
      <c r="R15" s="7">
        <v>199006</v>
      </c>
    </row>
    <row r="16" spans="1:22" ht="16.5" customHeight="1">
      <c r="A16" s="8">
        <v>5038102001</v>
      </c>
      <c r="B16" s="7">
        <v>1772321</v>
      </c>
      <c r="C16" s="12">
        <v>1701110007072</v>
      </c>
      <c r="D16" s="7" t="s">
        <v>21450</v>
      </c>
      <c r="E16" s="7" t="s">
        <v>210</v>
      </c>
      <c r="F16" s="7" t="s">
        <v>21451</v>
      </c>
      <c r="G16" s="7" t="s">
        <v>21452</v>
      </c>
      <c r="H16" s="7" t="s">
        <v>21453</v>
      </c>
      <c r="I16" s="7" t="s">
        <v>65</v>
      </c>
      <c r="J16" s="7" t="s">
        <v>33060</v>
      </c>
      <c r="K16" s="7" t="s">
        <v>47</v>
      </c>
      <c r="L16" s="7">
        <v>10</v>
      </c>
      <c r="M16" s="7" t="s">
        <v>33076</v>
      </c>
      <c r="N16" s="7">
        <v>13210</v>
      </c>
      <c r="O16" s="7" t="s">
        <v>42310</v>
      </c>
      <c r="P16" s="7">
        <v>19760702</v>
      </c>
      <c r="Q16" s="7">
        <v>80</v>
      </c>
      <c r="R16" s="7">
        <v>199212</v>
      </c>
    </row>
    <row r="17" spans="1:18" ht="16.5" customHeight="1">
      <c r="A17" s="8">
        <v>1338101370</v>
      </c>
      <c r="B17" s="7">
        <v>1506434</v>
      </c>
      <c r="C17" s="12">
        <v>1301110010544</v>
      </c>
      <c r="D17" s="7" t="s">
        <v>42311</v>
      </c>
      <c r="E17" s="7" t="s">
        <v>15187</v>
      </c>
      <c r="F17" s="7" t="s">
        <v>1712</v>
      </c>
      <c r="G17" s="7" t="s">
        <v>42312</v>
      </c>
      <c r="H17" s="7" t="s">
        <v>42313</v>
      </c>
      <c r="I17" s="7" t="s">
        <v>65</v>
      </c>
      <c r="J17" s="7" t="s">
        <v>33060</v>
      </c>
      <c r="K17" s="7" t="s">
        <v>47</v>
      </c>
      <c r="L17" s="7">
        <v>10</v>
      </c>
      <c r="M17" s="7" t="s">
        <v>33076</v>
      </c>
      <c r="N17" s="7">
        <v>20200</v>
      </c>
      <c r="O17" s="7" t="s">
        <v>18054</v>
      </c>
      <c r="P17" s="7">
        <v>19790719</v>
      </c>
      <c r="Q17" s="7">
        <v>106</v>
      </c>
      <c r="R17" s="7">
        <v>199401</v>
      </c>
    </row>
    <row r="18" spans="1:18" ht="16.5" customHeight="1">
      <c r="A18" s="8">
        <v>5038107739</v>
      </c>
      <c r="B18" s="7">
        <v>1713639</v>
      </c>
      <c r="C18" s="12">
        <v>1701110012667</v>
      </c>
      <c r="D18" s="7" t="s">
        <v>24083</v>
      </c>
      <c r="E18" s="7" t="s">
        <v>24084</v>
      </c>
      <c r="F18" s="7" t="s">
        <v>14795</v>
      </c>
      <c r="G18" s="7" t="s">
        <v>24085</v>
      </c>
      <c r="H18" s="7" t="s">
        <v>24086</v>
      </c>
      <c r="I18" s="7" t="s">
        <v>65</v>
      </c>
      <c r="J18" s="7" t="s">
        <v>33060</v>
      </c>
      <c r="K18" s="7" t="s">
        <v>47</v>
      </c>
      <c r="L18" s="7">
        <v>10</v>
      </c>
      <c r="M18" s="7" t="s">
        <v>34194</v>
      </c>
      <c r="N18" s="7">
        <v>49200</v>
      </c>
      <c r="O18" s="7" t="s">
        <v>11194</v>
      </c>
      <c r="P18" s="7">
        <v>19810201</v>
      </c>
      <c r="Q18" s="7">
        <v>82</v>
      </c>
      <c r="R18" s="7">
        <v>199612</v>
      </c>
    </row>
    <row r="19" spans="1:18" ht="16.5" customHeight="1">
      <c r="A19" s="8">
        <v>1028104198</v>
      </c>
      <c r="B19" s="7">
        <v>1185679</v>
      </c>
      <c r="C19" s="12">
        <v>1101110061533</v>
      </c>
      <c r="D19" s="7" t="s">
        <v>21598</v>
      </c>
      <c r="E19" s="7" t="s">
        <v>21599</v>
      </c>
      <c r="F19" s="7" t="s">
        <v>21600</v>
      </c>
      <c r="G19" s="7" t="s">
        <v>21601</v>
      </c>
      <c r="H19" s="7" t="s">
        <v>21602</v>
      </c>
      <c r="I19" s="7" t="s">
        <v>65</v>
      </c>
      <c r="J19" s="7" t="s">
        <v>33060</v>
      </c>
      <c r="K19" s="7" t="s">
        <v>47</v>
      </c>
      <c r="L19" s="7">
        <v>10</v>
      </c>
      <c r="M19" s="7" t="s">
        <v>46</v>
      </c>
      <c r="N19" s="7">
        <v>8000</v>
      </c>
      <c r="O19" s="7" t="s">
        <v>42314</v>
      </c>
      <c r="P19" s="7">
        <v>19680515</v>
      </c>
      <c r="Q19" s="7">
        <v>174</v>
      </c>
      <c r="R19" s="7">
        <v>199901</v>
      </c>
    </row>
    <row r="20" spans="1:18" ht="16.5" customHeight="1">
      <c r="A20" s="8">
        <v>1018100753</v>
      </c>
      <c r="B20" s="7">
        <v>1515065</v>
      </c>
      <c r="C20" s="12">
        <v>1101110100836</v>
      </c>
      <c r="D20" s="7" t="s">
        <v>5912</v>
      </c>
      <c r="E20" s="7" t="s">
        <v>42315</v>
      </c>
      <c r="F20" s="7" t="s">
        <v>1043</v>
      </c>
      <c r="G20" s="7" t="s">
        <v>42316</v>
      </c>
      <c r="H20" s="7" t="s">
        <v>42317</v>
      </c>
      <c r="I20" s="7" t="s">
        <v>65</v>
      </c>
      <c r="J20" s="7" t="s">
        <v>33060</v>
      </c>
      <c r="K20" s="7" t="s">
        <v>47</v>
      </c>
      <c r="L20" s="7">
        <v>10</v>
      </c>
      <c r="M20" s="7" t="s">
        <v>33076</v>
      </c>
      <c r="N20" s="7">
        <v>29171</v>
      </c>
      <c r="O20" s="7" t="s">
        <v>42318</v>
      </c>
      <c r="P20" s="7">
        <v>19680930</v>
      </c>
      <c r="Q20" s="7">
        <v>300</v>
      </c>
      <c r="R20" s="7">
        <v>199901</v>
      </c>
    </row>
    <row r="21" spans="1:18" ht="16.5" customHeight="1">
      <c r="A21" s="8">
        <v>1028102564</v>
      </c>
      <c r="B21" s="7">
        <v>1755927</v>
      </c>
      <c r="C21" s="12">
        <v>1101110123606</v>
      </c>
      <c r="D21" s="7" t="s">
        <v>42319</v>
      </c>
      <c r="E21" s="7" t="s">
        <v>42320</v>
      </c>
      <c r="F21" s="7" t="s">
        <v>42321</v>
      </c>
      <c r="G21" s="7" t="s">
        <v>42322</v>
      </c>
      <c r="H21" s="7" t="s">
        <v>42323</v>
      </c>
      <c r="I21" s="7" t="s">
        <v>65</v>
      </c>
      <c r="J21" s="7" t="s">
        <v>33060</v>
      </c>
      <c r="K21" s="7" t="s">
        <v>47</v>
      </c>
      <c r="L21" s="7">
        <v>10</v>
      </c>
      <c r="M21" s="7" t="s">
        <v>966</v>
      </c>
      <c r="N21" s="7">
        <v>68112</v>
      </c>
      <c r="O21" s="7" t="s">
        <v>14141</v>
      </c>
      <c r="P21" s="7">
        <v>19711117</v>
      </c>
      <c r="Q21" s="7">
        <v>80</v>
      </c>
      <c r="R21" s="7">
        <v>199901</v>
      </c>
    </row>
    <row r="22" spans="1:18" ht="16.5" customHeight="1">
      <c r="A22" s="8">
        <v>6078108990</v>
      </c>
      <c r="B22" s="7">
        <v>1660122</v>
      </c>
      <c r="C22" s="12">
        <v>1101110194384</v>
      </c>
      <c r="D22" s="7" t="s">
        <v>5906</v>
      </c>
      <c r="E22" s="7" t="s">
        <v>42324</v>
      </c>
      <c r="F22" s="7" t="s">
        <v>42325</v>
      </c>
      <c r="H22" s="7" t="s">
        <v>42326</v>
      </c>
      <c r="I22" s="7" t="s">
        <v>65</v>
      </c>
      <c r="J22" s="7" t="s">
        <v>33060</v>
      </c>
      <c r="K22" s="7" t="s">
        <v>47</v>
      </c>
      <c r="L22" s="7">
        <v>10</v>
      </c>
      <c r="M22" s="7" t="s">
        <v>33076</v>
      </c>
      <c r="N22" s="7">
        <v>24213</v>
      </c>
      <c r="O22" s="7" t="s">
        <v>3590</v>
      </c>
      <c r="P22" s="7">
        <v>19880517</v>
      </c>
      <c r="Q22" s="7">
        <v>50</v>
      </c>
      <c r="R22" s="7">
        <v>199901</v>
      </c>
    </row>
    <row r="23" spans="1:18" ht="16.5" customHeight="1">
      <c r="A23" s="8">
        <v>2018141772</v>
      </c>
      <c r="B23" s="7">
        <v>1646522</v>
      </c>
      <c r="C23" s="12">
        <v>1101110195316</v>
      </c>
      <c r="D23" s="7" t="s">
        <v>42327</v>
      </c>
      <c r="E23" s="7" t="s">
        <v>42328</v>
      </c>
      <c r="F23" s="7" t="s">
        <v>1121</v>
      </c>
      <c r="G23" s="7" t="s">
        <v>42329</v>
      </c>
      <c r="H23" s="7" t="s">
        <v>42330</v>
      </c>
      <c r="I23" s="7" t="s">
        <v>65</v>
      </c>
      <c r="J23" s="7" t="s">
        <v>33060</v>
      </c>
      <c r="K23" s="7" t="s">
        <v>47</v>
      </c>
      <c r="L23" s="7">
        <v>10</v>
      </c>
      <c r="M23" s="7" t="s">
        <v>33076</v>
      </c>
      <c r="N23" s="7">
        <v>14190</v>
      </c>
      <c r="O23" s="7" t="s">
        <v>1241</v>
      </c>
      <c r="P23" s="7">
        <v>19760429</v>
      </c>
      <c r="Q23" s="7">
        <v>50</v>
      </c>
      <c r="R23" s="7">
        <v>199901</v>
      </c>
    </row>
    <row r="24" spans="1:18" ht="16.5" customHeight="1">
      <c r="A24" s="8">
        <v>1338103887</v>
      </c>
      <c r="B24" s="7">
        <v>1963265</v>
      </c>
      <c r="C24" s="12">
        <v>1101110203143</v>
      </c>
      <c r="D24" s="7" t="s">
        <v>42331</v>
      </c>
      <c r="E24" s="7" t="s">
        <v>42332</v>
      </c>
      <c r="F24" s="7" t="s">
        <v>42333</v>
      </c>
      <c r="G24" s="7" t="s">
        <v>42334</v>
      </c>
      <c r="H24" s="7" t="s">
        <v>42335</v>
      </c>
      <c r="I24" s="7" t="s">
        <v>65</v>
      </c>
      <c r="J24" s="7" t="s">
        <v>33060</v>
      </c>
      <c r="K24" s="7" t="s">
        <v>47</v>
      </c>
      <c r="L24" s="7">
        <v>10</v>
      </c>
      <c r="M24" s="7" t="s">
        <v>33076</v>
      </c>
      <c r="N24" s="7">
        <v>13921</v>
      </c>
      <c r="O24" s="7" t="s">
        <v>42336</v>
      </c>
      <c r="P24" s="7">
        <v>19841026</v>
      </c>
      <c r="Q24" s="7">
        <v>60</v>
      </c>
      <c r="R24" s="7">
        <v>199901</v>
      </c>
    </row>
    <row r="25" spans="1:18" ht="16.5" customHeight="1">
      <c r="A25" s="8">
        <v>1208119549</v>
      </c>
      <c r="B25" s="7">
        <v>1150840</v>
      </c>
      <c r="C25" s="12">
        <v>1101110230435</v>
      </c>
      <c r="D25" s="7" t="s">
        <v>25920</v>
      </c>
      <c r="E25" s="7" t="s">
        <v>25921</v>
      </c>
      <c r="F25" s="7" t="s">
        <v>11066</v>
      </c>
      <c r="G25" s="7" t="s">
        <v>25922</v>
      </c>
      <c r="H25" s="7" t="s">
        <v>25923</v>
      </c>
      <c r="I25" s="7" t="s">
        <v>65</v>
      </c>
      <c r="J25" s="7" t="s">
        <v>33060</v>
      </c>
      <c r="K25" s="7" t="s">
        <v>47</v>
      </c>
      <c r="L25" s="7">
        <v>10</v>
      </c>
      <c r="M25" s="7" t="s">
        <v>34194</v>
      </c>
      <c r="N25" s="7">
        <v>49300</v>
      </c>
      <c r="O25" s="7" t="s">
        <v>22934</v>
      </c>
      <c r="P25" s="7">
        <v>19780429</v>
      </c>
      <c r="Q25" s="7">
        <v>63</v>
      </c>
      <c r="R25" s="7">
        <v>199901</v>
      </c>
    </row>
    <row r="26" spans="1:18" ht="16.5" customHeight="1">
      <c r="A26" s="8">
        <v>2028134779</v>
      </c>
      <c r="B26" s="7">
        <v>1911523</v>
      </c>
      <c r="C26" s="12">
        <v>1101110253924</v>
      </c>
      <c r="D26" s="7" t="s">
        <v>42337</v>
      </c>
      <c r="E26" s="7" t="s">
        <v>42338</v>
      </c>
      <c r="F26" s="7" t="s">
        <v>42339</v>
      </c>
      <c r="G26" s="7" t="s">
        <v>42340</v>
      </c>
      <c r="H26" s="7" t="s">
        <v>42341</v>
      </c>
      <c r="I26" s="7" t="s">
        <v>65</v>
      </c>
      <c r="J26" s="7" t="s">
        <v>33060</v>
      </c>
      <c r="K26" s="7" t="s">
        <v>47</v>
      </c>
      <c r="L26" s="7">
        <v>10</v>
      </c>
      <c r="M26" s="7" t="s">
        <v>33076</v>
      </c>
      <c r="N26" s="7">
        <v>26111</v>
      </c>
      <c r="O26" s="7" t="s">
        <v>42342</v>
      </c>
      <c r="P26" s="7">
        <v>19790529</v>
      </c>
      <c r="Q26" s="7">
        <v>130</v>
      </c>
      <c r="R26" s="7">
        <v>199901</v>
      </c>
    </row>
    <row r="27" spans="1:18" ht="16.5" customHeight="1">
      <c r="A27" s="8">
        <v>1108112739</v>
      </c>
      <c r="B27" s="7">
        <v>1631171</v>
      </c>
      <c r="C27" s="12">
        <v>1101110323214</v>
      </c>
      <c r="D27" s="7" t="s">
        <v>42343</v>
      </c>
      <c r="E27" s="7" t="s">
        <v>1420</v>
      </c>
      <c r="F27" s="7" t="s">
        <v>42344</v>
      </c>
      <c r="G27" s="7" t="s">
        <v>42345</v>
      </c>
      <c r="H27" s="7" t="s">
        <v>42346</v>
      </c>
      <c r="I27" s="7" t="s">
        <v>65</v>
      </c>
      <c r="J27" s="7" t="s">
        <v>33060</v>
      </c>
      <c r="K27" s="7" t="s">
        <v>47</v>
      </c>
      <c r="L27" s="7">
        <v>10</v>
      </c>
      <c r="M27" s="7" t="s">
        <v>33076</v>
      </c>
      <c r="N27" s="7">
        <v>25930</v>
      </c>
      <c r="O27" s="7" t="s">
        <v>42347</v>
      </c>
      <c r="P27" s="7">
        <v>19820701</v>
      </c>
      <c r="Q27" s="7">
        <v>150</v>
      </c>
      <c r="R27" s="7">
        <v>199901</v>
      </c>
    </row>
    <row r="28" spans="1:18" ht="16.5" customHeight="1">
      <c r="A28" s="8">
        <v>2018113126</v>
      </c>
      <c r="B28" s="7">
        <v>1429099</v>
      </c>
      <c r="C28" s="12">
        <v>1101110337744</v>
      </c>
      <c r="D28" s="7" t="s">
        <v>42348</v>
      </c>
      <c r="E28" s="7" t="s">
        <v>42349</v>
      </c>
      <c r="F28" s="7" t="s">
        <v>42350</v>
      </c>
      <c r="G28" s="7" t="s">
        <v>42351</v>
      </c>
      <c r="H28" s="7" t="s">
        <v>42352</v>
      </c>
      <c r="I28" s="7" t="s">
        <v>65</v>
      </c>
      <c r="J28" s="7" t="s">
        <v>33060</v>
      </c>
      <c r="K28" s="7" t="s">
        <v>47</v>
      </c>
      <c r="L28" s="7">
        <v>10</v>
      </c>
      <c r="M28" s="7" t="s">
        <v>33076</v>
      </c>
      <c r="N28" s="7">
        <v>33400</v>
      </c>
      <c r="O28" s="7" t="s">
        <v>42353</v>
      </c>
      <c r="P28" s="7">
        <v>19821122</v>
      </c>
      <c r="Q28" s="7">
        <v>218</v>
      </c>
      <c r="R28" s="7">
        <v>199901</v>
      </c>
    </row>
    <row r="29" spans="1:18" ht="16.5" customHeight="1">
      <c r="A29" s="8">
        <v>5068106893</v>
      </c>
      <c r="B29" s="7">
        <v>1594601</v>
      </c>
      <c r="C29" s="12">
        <v>1101110360612</v>
      </c>
      <c r="D29" s="7" t="s">
        <v>42354</v>
      </c>
      <c r="E29" s="7" t="s">
        <v>42355</v>
      </c>
      <c r="F29" s="7" t="s">
        <v>42356</v>
      </c>
      <c r="G29" s="7" t="s">
        <v>42357</v>
      </c>
      <c r="H29" s="7" t="s">
        <v>42358</v>
      </c>
      <c r="I29" s="7" t="s">
        <v>65</v>
      </c>
      <c r="J29" s="7" t="s">
        <v>33060</v>
      </c>
      <c r="K29" s="7" t="s">
        <v>47</v>
      </c>
      <c r="L29" s="7">
        <v>10</v>
      </c>
      <c r="M29" s="7" t="s">
        <v>33076</v>
      </c>
      <c r="N29" s="7">
        <v>25122</v>
      </c>
      <c r="O29" s="7" t="s">
        <v>42356</v>
      </c>
      <c r="P29" s="7">
        <v>19831130</v>
      </c>
      <c r="Q29" s="7">
        <v>51</v>
      </c>
      <c r="R29" s="7">
        <v>199901</v>
      </c>
    </row>
    <row r="30" spans="1:18" ht="16.5" customHeight="1">
      <c r="A30" s="8">
        <v>2048112427</v>
      </c>
      <c r="B30" s="7">
        <v>1745866</v>
      </c>
      <c r="C30" s="12">
        <v>1101110392839</v>
      </c>
      <c r="D30" s="7" t="s">
        <v>42359</v>
      </c>
      <c r="E30" s="7" t="s">
        <v>42360</v>
      </c>
      <c r="F30" s="7" t="s">
        <v>42361</v>
      </c>
      <c r="G30" s="7" t="s">
        <v>42362</v>
      </c>
      <c r="H30" s="7" t="s">
        <v>42363</v>
      </c>
      <c r="I30" s="7" t="s">
        <v>65</v>
      </c>
      <c r="J30" s="7" t="s">
        <v>33060</v>
      </c>
      <c r="K30" s="7" t="s">
        <v>47</v>
      </c>
      <c r="L30" s="7">
        <v>10</v>
      </c>
      <c r="M30" s="7" t="s">
        <v>33760</v>
      </c>
      <c r="N30" s="7">
        <v>46332</v>
      </c>
      <c r="O30" s="7" t="s">
        <v>42364</v>
      </c>
      <c r="P30" s="7">
        <v>19850219</v>
      </c>
      <c r="Q30" s="7">
        <v>70</v>
      </c>
      <c r="R30" s="7">
        <v>199901</v>
      </c>
    </row>
    <row r="31" spans="1:18" ht="16.5" customHeight="1">
      <c r="A31" s="8">
        <v>2218197967</v>
      </c>
      <c r="B31" s="7">
        <v>1325682</v>
      </c>
      <c r="C31" s="12">
        <v>1101110636641</v>
      </c>
      <c r="D31" s="7" t="s">
        <v>42365</v>
      </c>
      <c r="E31" s="7" t="s">
        <v>42366</v>
      </c>
      <c r="F31" s="7" t="s">
        <v>42367</v>
      </c>
      <c r="G31" s="7" t="s">
        <v>42368</v>
      </c>
      <c r="H31" s="7" t="s">
        <v>42369</v>
      </c>
      <c r="I31" s="7" t="s">
        <v>65</v>
      </c>
      <c r="J31" s="7" t="s">
        <v>33060</v>
      </c>
      <c r="K31" s="7" t="s">
        <v>47</v>
      </c>
      <c r="L31" s="7">
        <v>10</v>
      </c>
      <c r="M31" s="7" t="s">
        <v>33076</v>
      </c>
      <c r="N31" s="7">
        <v>13220</v>
      </c>
      <c r="O31" s="7" t="s">
        <v>42367</v>
      </c>
      <c r="P31" s="7">
        <v>19890703</v>
      </c>
      <c r="Q31" s="7">
        <v>60</v>
      </c>
      <c r="R31" s="7">
        <v>199901</v>
      </c>
    </row>
    <row r="32" spans="1:18" ht="16.5" customHeight="1">
      <c r="A32" s="8">
        <v>1328102167</v>
      </c>
      <c r="B32" s="7">
        <v>1456876</v>
      </c>
      <c r="C32" s="12">
        <v>1152110002556</v>
      </c>
      <c r="D32" s="7" t="s">
        <v>18453</v>
      </c>
      <c r="E32" s="7" t="s">
        <v>18454</v>
      </c>
      <c r="F32" s="7" t="s">
        <v>1043</v>
      </c>
      <c r="G32" s="7" t="s">
        <v>18455</v>
      </c>
      <c r="H32" s="7" t="s">
        <v>18456</v>
      </c>
      <c r="I32" s="7" t="s">
        <v>65</v>
      </c>
      <c r="J32" s="7" t="s">
        <v>33060</v>
      </c>
      <c r="K32" s="7" t="s">
        <v>47</v>
      </c>
      <c r="L32" s="7">
        <v>10</v>
      </c>
      <c r="M32" s="7" t="s">
        <v>33076</v>
      </c>
      <c r="N32" s="7">
        <v>33000</v>
      </c>
      <c r="O32" s="7" t="s">
        <v>33614</v>
      </c>
      <c r="P32" s="7">
        <v>19800515</v>
      </c>
      <c r="Q32" s="7">
        <v>157</v>
      </c>
      <c r="R32" s="7">
        <v>199901</v>
      </c>
    </row>
    <row r="33" spans="1:18" ht="16.5" customHeight="1">
      <c r="A33" s="8">
        <v>1178109469</v>
      </c>
      <c r="B33" s="7">
        <v>1144661</v>
      </c>
      <c r="C33" s="12">
        <v>1158110006035</v>
      </c>
      <c r="D33" s="7" t="s">
        <v>42370</v>
      </c>
      <c r="E33" s="7" t="s">
        <v>42371</v>
      </c>
      <c r="F33" s="7" t="s">
        <v>42372</v>
      </c>
      <c r="G33" s="7" t="s">
        <v>42373</v>
      </c>
      <c r="H33" s="7" t="s">
        <v>42374</v>
      </c>
      <c r="I33" s="7" t="s">
        <v>65</v>
      </c>
      <c r="J33" s="7" t="s">
        <v>33060</v>
      </c>
      <c r="K33" s="7" t="s">
        <v>47</v>
      </c>
      <c r="L33" s="7">
        <v>10</v>
      </c>
      <c r="M33" s="7" t="s">
        <v>33760</v>
      </c>
      <c r="N33" s="7">
        <v>46800</v>
      </c>
      <c r="O33" s="7" t="s">
        <v>22863</v>
      </c>
      <c r="P33" s="7">
        <v>19830501</v>
      </c>
      <c r="Q33" s="7">
        <v>70</v>
      </c>
      <c r="R33" s="7">
        <v>199901</v>
      </c>
    </row>
    <row r="34" spans="1:18" ht="16.5" customHeight="1">
      <c r="A34" s="8">
        <v>1228114553</v>
      </c>
      <c r="B34" s="7">
        <v>1283597</v>
      </c>
      <c r="C34" s="12">
        <v>1201110009292</v>
      </c>
      <c r="D34" s="7" t="s">
        <v>42375</v>
      </c>
      <c r="E34" s="7" t="s">
        <v>7729</v>
      </c>
      <c r="F34" s="7" t="s">
        <v>42376</v>
      </c>
      <c r="H34" s="7" t="s">
        <v>42377</v>
      </c>
      <c r="I34" s="7" t="s">
        <v>65</v>
      </c>
      <c r="J34" s="7" t="s">
        <v>33060</v>
      </c>
      <c r="K34" s="7" t="s">
        <v>47</v>
      </c>
      <c r="L34" s="7">
        <v>10</v>
      </c>
      <c r="M34" s="7" t="s">
        <v>33076</v>
      </c>
      <c r="N34" s="7">
        <v>25930</v>
      </c>
      <c r="O34" s="7" t="s">
        <v>42347</v>
      </c>
      <c r="P34" s="7">
        <v>19800320</v>
      </c>
      <c r="Q34" s="7">
        <v>120</v>
      </c>
      <c r="R34" s="7">
        <v>199901</v>
      </c>
    </row>
    <row r="35" spans="1:18" ht="16.5" customHeight="1">
      <c r="A35" s="8">
        <v>1338103780</v>
      </c>
      <c r="B35" s="7">
        <v>1245825</v>
      </c>
      <c r="C35" s="12">
        <v>1301110009323</v>
      </c>
      <c r="D35" s="7" t="s">
        <v>42378</v>
      </c>
      <c r="E35" s="7" t="s">
        <v>3679</v>
      </c>
      <c r="F35" s="7" t="s">
        <v>42379</v>
      </c>
      <c r="H35" s="7" t="s">
        <v>42380</v>
      </c>
      <c r="I35" s="7" t="s">
        <v>65</v>
      </c>
      <c r="J35" s="7" t="s">
        <v>33060</v>
      </c>
      <c r="K35" s="7" t="s">
        <v>47</v>
      </c>
      <c r="L35" s="7">
        <v>10</v>
      </c>
      <c r="M35" s="7" t="s">
        <v>33076</v>
      </c>
      <c r="N35" s="7">
        <v>24120</v>
      </c>
      <c r="O35" s="7" t="s">
        <v>42381</v>
      </c>
      <c r="P35" s="7">
        <v>19810101</v>
      </c>
      <c r="Q35" s="7">
        <v>80</v>
      </c>
      <c r="R35" s="7">
        <v>199901</v>
      </c>
    </row>
    <row r="36" spans="1:18" ht="16.5" customHeight="1">
      <c r="A36" s="8">
        <v>1248109344</v>
      </c>
      <c r="B36" s="7">
        <v>1836019</v>
      </c>
      <c r="C36" s="12">
        <v>1345110003604</v>
      </c>
      <c r="D36" s="7" t="s">
        <v>42382</v>
      </c>
      <c r="E36" s="7" t="s">
        <v>42383</v>
      </c>
      <c r="F36" s="7" t="s">
        <v>42384</v>
      </c>
      <c r="G36" s="7" t="s">
        <v>42385</v>
      </c>
      <c r="H36" s="7" t="s">
        <v>42386</v>
      </c>
      <c r="I36" s="7" t="s">
        <v>65</v>
      </c>
      <c r="J36" s="7" t="s">
        <v>33060</v>
      </c>
      <c r="K36" s="7" t="s">
        <v>47</v>
      </c>
      <c r="L36" s="7">
        <v>10</v>
      </c>
      <c r="M36" s="7" t="s">
        <v>33076</v>
      </c>
      <c r="N36" s="7">
        <v>33309</v>
      </c>
      <c r="O36" s="7" t="s">
        <v>42387</v>
      </c>
      <c r="P36" s="7">
        <v>19841201</v>
      </c>
      <c r="Q36" s="7">
        <v>110</v>
      </c>
      <c r="R36" s="7">
        <v>199901</v>
      </c>
    </row>
    <row r="37" spans="1:18" ht="16.5" customHeight="1">
      <c r="A37" s="8">
        <v>1248111156</v>
      </c>
      <c r="B37" s="7">
        <v>1943805</v>
      </c>
      <c r="C37" s="12">
        <v>1345110004595</v>
      </c>
      <c r="D37" s="7" t="s">
        <v>42388</v>
      </c>
      <c r="E37" s="7" t="s">
        <v>2819</v>
      </c>
      <c r="F37" s="7" t="s">
        <v>1043</v>
      </c>
      <c r="G37" s="7" t="s">
        <v>42389</v>
      </c>
      <c r="H37" s="7" t="s">
        <v>42390</v>
      </c>
      <c r="I37" s="7" t="s">
        <v>65</v>
      </c>
      <c r="J37" s="7" t="s">
        <v>33060</v>
      </c>
      <c r="K37" s="7" t="s">
        <v>47</v>
      </c>
      <c r="L37" s="7">
        <v>10</v>
      </c>
      <c r="M37" s="7" t="s">
        <v>33076</v>
      </c>
      <c r="N37" s="7">
        <v>26329</v>
      </c>
      <c r="O37" s="7" t="s">
        <v>42391</v>
      </c>
      <c r="P37" s="7">
        <v>19840827</v>
      </c>
      <c r="Q37" s="7">
        <v>145</v>
      </c>
      <c r="R37" s="7">
        <v>199901</v>
      </c>
    </row>
    <row r="38" spans="1:18" ht="16.5" customHeight="1">
      <c r="A38" s="8">
        <v>5038101720</v>
      </c>
      <c r="B38" s="7">
        <v>1321299</v>
      </c>
      <c r="C38" s="12">
        <v>1701110001339</v>
      </c>
      <c r="D38" s="7" t="s">
        <v>24101</v>
      </c>
      <c r="E38" s="7" t="s">
        <v>24102</v>
      </c>
      <c r="F38" s="7" t="s">
        <v>24103</v>
      </c>
      <c r="G38" s="7" t="s">
        <v>24104</v>
      </c>
      <c r="H38" s="7" t="s">
        <v>24105</v>
      </c>
      <c r="I38" s="7" t="s">
        <v>65</v>
      </c>
      <c r="J38" s="7" t="s">
        <v>33060</v>
      </c>
      <c r="K38" s="7" t="s">
        <v>47</v>
      </c>
      <c r="L38" s="7">
        <v>10</v>
      </c>
      <c r="M38" s="7" t="s">
        <v>34194</v>
      </c>
      <c r="N38" s="7">
        <v>49210</v>
      </c>
      <c r="O38" s="7" t="s">
        <v>10757</v>
      </c>
      <c r="P38" s="7">
        <v>19611105</v>
      </c>
      <c r="Q38" s="7">
        <v>90</v>
      </c>
      <c r="R38" s="7">
        <v>199901</v>
      </c>
    </row>
    <row r="39" spans="1:18" ht="16.5" customHeight="1">
      <c r="A39" s="8">
        <v>6078103506</v>
      </c>
      <c r="B39" s="7">
        <v>1792333</v>
      </c>
      <c r="C39" s="12">
        <v>1845110000303</v>
      </c>
      <c r="D39" s="7" t="s">
        <v>17324</v>
      </c>
      <c r="E39" s="7" t="s">
        <v>17325</v>
      </c>
      <c r="F39" s="7" t="s">
        <v>17326</v>
      </c>
      <c r="G39" s="7" t="s">
        <v>17327</v>
      </c>
      <c r="H39" s="7" t="s">
        <v>17328</v>
      </c>
      <c r="I39" s="7" t="s">
        <v>65</v>
      </c>
      <c r="J39" s="7" t="s">
        <v>33060</v>
      </c>
      <c r="K39" s="7" t="s">
        <v>47</v>
      </c>
      <c r="L39" s="7">
        <v>10</v>
      </c>
      <c r="M39" s="7" t="s">
        <v>33076</v>
      </c>
      <c r="N39" s="7">
        <v>17211</v>
      </c>
      <c r="O39" s="7" t="s">
        <v>1379</v>
      </c>
      <c r="P39" s="7">
        <v>19780328</v>
      </c>
      <c r="Q39" s="7">
        <v>240</v>
      </c>
      <c r="R39" s="7">
        <v>199901</v>
      </c>
    </row>
    <row r="40" spans="1:18" ht="16.5" customHeight="1">
      <c r="A40" s="8">
        <v>6078104636</v>
      </c>
      <c r="B40" s="7">
        <v>1617907</v>
      </c>
      <c r="C40" s="12">
        <v>1845110000650</v>
      </c>
      <c r="D40" s="7" t="s">
        <v>42392</v>
      </c>
      <c r="E40" s="7" t="s">
        <v>42393</v>
      </c>
      <c r="F40" s="7" t="s">
        <v>1022</v>
      </c>
      <c r="G40" s="7" t="s">
        <v>42394</v>
      </c>
      <c r="H40" s="7" t="s">
        <v>42395</v>
      </c>
      <c r="I40" s="7" t="s">
        <v>65</v>
      </c>
      <c r="J40" s="7" t="s">
        <v>33060</v>
      </c>
      <c r="K40" s="7" t="s">
        <v>47</v>
      </c>
      <c r="L40" s="7">
        <v>10</v>
      </c>
      <c r="M40" s="7" t="s">
        <v>33076</v>
      </c>
      <c r="N40" s="7">
        <v>13102</v>
      </c>
      <c r="O40" s="7" t="s">
        <v>42304</v>
      </c>
      <c r="P40" s="7">
        <v>19810708</v>
      </c>
      <c r="Q40" s="7">
        <v>350</v>
      </c>
      <c r="R40" s="7">
        <v>199901</v>
      </c>
    </row>
    <row r="41" spans="1:18" ht="16.5" customHeight="1">
      <c r="A41" s="8">
        <v>6098106945</v>
      </c>
      <c r="B41" s="7">
        <v>1505523</v>
      </c>
      <c r="C41" s="12">
        <v>1942110002626</v>
      </c>
      <c r="D41" s="7" t="s">
        <v>9365</v>
      </c>
      <c r="E41" s="7" t="s">
        <v>3032</v>
      </c>
      <c r="F41" s="7" t="s">
        <v>18998</v>
      </c>
      <c r="G41" s="7" t="s">
        <v>18999</v>
      </c>
      <c r="H41" s="7" t="s">
        <v>19000</v>
      </c>
      <c r="I41" s="7" t="s">
        <v>65</v>
      </c>
      <c r="J41" s="7" t="s">
        <v>33060</v>
      </c>
      <c r="K41" s="7" t="s">
        <v>47</v>
      </c>
      <c r="L41" s="7">
        <v>10</v>
      </c>
      <c r="M41" s="7" t="s">
        <v>33076</v>
      </c>
      <c r="N41" s="7">
        <v>26420</v>
      </c>
      <c r="O41" s="7" t="s">
        <v>3070</v>
      </c>
      <c r="P41" s="7">
        <v>19870122</v>
      </c>
      <c r="Q41" s="7">
        <v>65</v>
      </c>
      <c r="R41" s="7">
        <v>199901</v>
      </c>
    </row>
    <row r="42" spans="1:18" ht="16.5" customHeight="1">
      <c r="A42" s="8">
        <v>6098107681</v>
      </c>
      <c r="B42" s="7">
        <v>1506378</v>
      </c>
      <c r="C42" s="12">
        <v>1942110003137</v>
      </c>
      <c r="D42" s="7" t="s">
        <v>42396</v>
      </c>
      <c r="E42" s="7" t="s">
        <v>42397</v>
      </c>
      <c r="F42" s="7" t="s">
        <v>42398</v>
      </c>
      <c r="G42" s="7" t="s">
        <v>42399</v>
      </c>
      <c r="H42" s="7" t="s">
        <v>42400</v>
      </c>
      <c r="I42" s="7" t="s">
        <v>65</v>
      </c>
      <c r="J42" s="7" t="s">
        <v>33060</v>
      </c>
      <c r="K42" s="7" t="s">
        <v>47</v>
      </c>
      <c r="L42" s="7">
        <v>10</v>
      </c>
      <c r="M42" s="7" t="s">
        <v>33076</v>
      </c>
      <c r="N42" s="7">
        <v>29223</v>
      </c>
      <c r="O42" s="7" t="s">
        <v>42401</v>
      </c>
      <c r="P42" s="7">
        <v>19871119</v>
      </c>
      <c r="Q42" s="7">
        <v>234</v>
      </c>
      <c r="R42" s="7">
        <v>199901</v>
      </c>
    </row>
    <row r="43" spans="1:18" ht="16.5" customHeight="1">
      <c r="A43" s="8">
        <v>1038138309</v>
      </c>
      <c r="B43" s="7">
        <v>1255230</v>
      </c>
      <c r="C43" s="12">
        <v>1101110219687</v>
      </c>
      <c r="D43" s="7" t="s">
        <v>25673</v>
      </c>
      <c r="E43" s="7" t="s">
        <v>25674</v>
      </c>
      <c r="F43" s="7" t="s">
        <v>25675</v>
      </c>
      <c r="G43" s="7" t="s">
        <v>25676</v>
      </c>
      <c r="H43" s="7" t="s">
        <v>25677</v>
      </c>
      <c r="I43" s="7" t="s">
        <v>65</v>
      </c>
      <c r="J43" s="7" t="s">
        <v>33060</v>
      </c>
      <c r="K43" s="7" t="s">
        <v>47</v>
      </c>
      <c r="L43" s="7">
        <v>10</v>
      </c>
      <c r="M43" s="7" t="s">
        <v>34194</v>
      </c>
      <c r="N43" s="7">
        <v>52991</v>
      </c>
      <c r="O43" s="7" t="s">
        <v>38799</v>
      </c>
      <c r="P43" s="7">
        <v>19770923</v>
      </c>
      <c r="Q43" s="7">
        <v>69</v>
      </c>
      <c r="R43" s="7">
        <v>199904</v>
      </c>
    </row>
    <row r="44" spans="1:18" ht="16.5" customHeight="1">
      <c r="A44" s="8">
        <v>1308119565</v>
      </c>
      <c r="B44" s="7">
        <v>1653974</v>
      </c>
      <c r="C44" s="12">
        <v>1243110019946</v>
      </c>
      <c r="D44" s="7" t="s">
        <v>42402</v>
      </c>
      <c r="E44" s="7" t="s">
        <v>16853</v>
      </c>
      <c r="F44" s="7" t="s">
        <v>5026</v>
      </c>
      <c r="G44" s="7" t="s">
        <v>42403</v>
      </c>
      <c r="H44" s="7" t="s">
        <v>42404</v>
      </c>
      <c r="I44" s="7" t="s">
        <v>65</v>
      </c>
      <c r="J44" s="7" t="s">
        <v>33060</v>
      </c>
      <c r="K44" s="7" t="s">
        <v>47</v>
      </c>
      <c r="L44" s="7">
        <v>10</v>
      </c>
      <c r="M44" s="7" t="s">
        <v>33076</v>
      </c>
      <c r="N44" s="7">
        <v>26520</v>
      </c>
      <c r="O44" s="7" t="s">
        <v>33465</v>
      </c>
      <c r="P44" s="7">
        <v>19870818</v>
      </c>
      <c r="Q44" s="7">
        <v>357</v>
      </c>
      <c r="R44" s="7">
        <v>199904</v>
      </c>
    </row>
    <row r="45" spans="1:18" ht="16.5" customHeight="1">
      <c r="A45" s="8">
        <v>1308124210</v>
      </c>
      <c r="B45" s="7">
        <v>1959014</v>
      </c>
      <c r="C45" s="12">
        <v>1243110023541</v>
      </c>
      <c r="D45" s="7" t="s">
        <v>19655</v>
      </c>
      <c r="E45" s="7" t="s">
        <v>19656</v>
      </c>
      <c r="F45" s="7" t="s">
        <v>19657</v>
      </c>
      <c r="G45" s="7" t="s">
        <v>19658</v>
      </c>
      <c r="H45" s="7" t="s">
        <v>19659</v>
      </c>
      <c r="I45" s="7" t="s">
        <v>65</v>
      </c>
      <c r="J45" s="7" t="s">
        <v>33060</v>
      </c>
      <c r="K45" s="7" t="s">
        <v>47</v>
      </c>
      <c r="L45" s="7">
        <v>10</v>
      </c>
      <c r="M45" s="7" t="s">
        <v>33076</v>
      </c>
      <c r="N45" s="7">
        <v>29131</v>
      </c>
      <c r="O45" s="7" t="s">
        <v>42267</v>
      </c>
      <c r="P45" s="7">
        <v>19890124</v>
      </c>
      <c r="Q45" s="7">
        <v>65</v>
      </c>
      <c r="R45" s="7">
        <v>199905</v>
      </c>
    </row>
    <row r="46" spans="1:18" ht="16.5" customHeight="1">
      <c r="A46" s="8">
        <v>5128109210</v>
      </c>
      <c r="B46" s="7">
        <v>1485480</v>
      </c>
      <c r="C46" s="12">
        <v>1701110022591</v>
      </c>
      <c r="D46" s="7" t="s">
        <v>42405</v>
      </c>
      <c r="E46" s="7" t="s">
        <v>15191</v>
      </c>
      <c r="F46" s="7" t="s">
        <v>42406</v>
      </c>
      <c r="G46" s="7" t="s">
        <v>42407</v>
      </c>
      <c r="H46" s="7" t="s">
        <v>42408</v>
      </c>
      <c r="I46" s="7" t="s">
        <v>65</v>
      </c>
      <c r="J46" s="7" t="s">
        <v>33060</v>
      </c>
      <c r="K46" s="7" t="s">
        <v>47</v>
      </c>
      <c r="L46" s="7">
        <v>10</v>
      </c>
      <c r="M46" s="7" t="s">
        <v>33076</v>
      </c>
      <c r="N46" s="7">
        <v>13210</v>
      </c>
      <c r="O46" s="7" t="s">
        <v>42310</v>
      </c>
      <c r="P46" s="7">
        <v>19851105</v>
      </c>
      <c r="Q46" s="7">
        <v>178</v>
      </c>
      <c r="R46" s="7">
        <v>199905</v>
      </c>
    </row>
    <row r="47" spans="1:18" ht="16.5" customHeight="1">
      <c r="A47" s="8">
        <v>5148104620</v>
      </c>
      <c r="B47" s="7">
        <v>1994090</v>
      </c>
      <c r="C47" s="12">
        <v>1741110000832</v>
      </c>
      <c r="D47" s="7" t="s">
        <v>42409</v>
      </c>
      <c r="E47" s="7" t="s">
        <v>7254</v>
      </c>
      <c r="F47" s="7" t="s">
        <v>42410</v>
      </c>
      <c r="G47" s="7" t="s">
        <v>42411</v>
      </c>
      <c r="H47" s="7" t="s">
        <v>42412</v>
      </c>
      <c r="I47" s="7" t="s">
        <v>65</v>
      </c>
      <c r="J47" s="7" t="s">
        <v>33060</v>
      </c>
      <c r="K47" s="7" t="s">
        <v>47</v>
      </c>
      <c r="L47" s="7">
        <v>10</v>
      </c>
      <c r="M47" s="7" t="s">
        <v>33076</v>
      </c>
      <c r="N47" s="7">
        <v>24311</v>
      </c>
      <c r="O47" s="7" t="s">
        <v>3272</v>
      </c>
      <c r="P47" s="7">
        <v>19850920</v>
      </c>
      <c r="Q47" s="7">
        <v>50</v>
      </c>
      <c r="R47" s="7">
        <v>199905</v>
      </c>
    </row>
    <row r="48" spans="1:18" ht="16.5" customHeight="1">
      <c r="A48" s="8">
        <v>4088105751</v>
      </c>
      <c r="B48" s="7">
        <v>1128118</v>
      </c>
      <c r="C48" s="12">
        <v>2149110004938</v>
      </c>
      <c r="D48" s="7" t="s">
        <v>42413</v>
      </c>
      <c r="E48" s="7" t="s">
        <v>42414</v>
      </c>
      <c r="F48" s="7" t="s">
        <v>42415</v>
      </c>
      <c r="G48" s="7" t="s">
        <v>42416</v>
      </c>
      <c r="H48" s="7" t="s">
        <v>42417</v>
      </c>
      <c r="I48" s="7" t="s">
        <v>65</v>
      </c>
      <c r="J48" s="7" t="s">
        <v>33060</v>
      </c>
      <c r="K48" s="7" t="s">
        <v>47</v>
      </c>
      <c r="L48" s="7">
        <v>10</v>
      </c>
      <c r="M48" s="7" t="s">
        <v>33760</v>
      </c>
      <c r="N48" s="7">
        <v>47110</v>
      </c>
      <c r="O48" s="7" t="s">
        <v>22643</v>
      </c>
      <c r="P48" s="7">
        <v>19900614</v>
      </c>
      <c r="Q48" s="7">
        <v>88</v>
      </c>
      <c r="R48" s="7">
        <v>199906</v>
      </c>
    </row>
    <row r="49" spans="1:18" ht="16.5" customHeight="1">
      <c r="A49" s="8">
        <v>1148120172</v>
      </c>
      <c r="B49" s="7">
        <v>2741975</v>
      </c>
      <c r="C49" s="12">
        <v>1101110511870</v>
      </c>
      <c r="D49" s="7" t="s">
        <v>42418</v>
      </c>
      <c r="E49" s="7" t="s">
        <v>42419</v>
      </c>
      <c r="F49" s="7" t="s">
        <v>42420</v>
      </c>
      <c r="H49" s="7" t="s">
        <v>42421</v>
      </c>
      <c r="I49" s="7" t="s">
        <v>65</v>
      </c>
      <c r="J49" s="7" t="s">
        <v>33060</v>
      </c>
      <c r="K49" s="7" t="s">
        <v>47</v>
      </c>
      <c r="L49" s="7">
        <v>10</v>
      </c>
      <c r="M49" s="7" t="s">
        <v>33076</v>
      </c>
      <c r="N49" s="7">
        <v>15100</v>
      </c>
      <c r="O49" s="7" t="s">
        <v>42422</v>
      </c>
      <c r="P49" s="7">
        <v>19861127</v>
      </c>
      <c r="Q49" s="7">
        <v>55</v>
      </c>
      <c r="R49" s="7">
        <v>199912</v>
      </c>
    </row>
    <row r="50" spans="1:18" ht="16.5" customHeight="1">
      <c r="A50" s="8">
        <v>1058125310</v>
      </c>
      <c r="B50" s="7">
        <v>1294662</v>
      </c>
      <c r="C50" s="12">
        <v>1101110424864</v>
      </c>
      <c r="D50" s="7" t="s">
        <v>42423</v>
      </c>
      <c r="E50" s="7" t="s">
        <v>42424</v>
      </c>
      <c r="F50" s="7" t="s">
        <v>42425</v>
      </c>
      <c r="G50" s="7" t="s">
        <v>42426</v>
      </c>
      <c r="H50" s="7" t="s">
        <v>42427</v>
      </c>
      <c r="I50" s="7" t="s">
        <v>65</v>
      </c>
      <c r="J50" s="7" t="s">
        <v>33060</v>
      </c>
      <c r="K50" s="7" t="s">
        <v>47</v>
      </c>
      <c r="L50" s="7">
        <v>10</v>
      </c>
      <c r="M50" s="7" t="s">
        <v>33076</v>
      </c>
      <c r="N50" s="7">
        <v>28410</v>
      </c>
      <c r="O50" s="7" t="s">
        <v>42428</v>
      </c>
      <c r="P50" s="7">
        <v>19860416</v>
      </c>
      <c r="Q50" s="7">
        <v>90</v>
      </c>
      <c r="R50" s="7">
        <v>200001</v>
      </c>
    </row>
    <row r="51" spans="1:18" ht="16.5" customHeight="1">
      <c r="A51" s="8">
        <v>1228112348</v>
      </c>
      <c r="B51" s="7">
        <v>2613669</v>
      </c>
      <c r="C51" s="12">
        <v>1201130000642</v>
      </c>
      <c r="D51" s="7" t="s">
        <v>25284</v>
      </c>
      <c r="E51" s="7" t="s">
        <v>25285</v>
      </c>
      <c r="F51" s="7" t="s">
        <v>76</v>
      </c>
      <c r="G51" s="7" t="s">
        <v>25286</v>
      </c>
      <c r="H51" s="7" t="s">
        <v>25287</v>
      </c>
      <c r="I51" s="7" t="s">
        <v>65</v>
      </c>
      <c r="J51" s="7" t="s">
        <v>33060</v>
      </c>
      <c r="K51" s="7" t="s">
        <v>47</v>
      </c>
      <c r="L51" s="7">
        <v>10</v>
      </c>
      <c r="M51" s="7" t="s">
        <v>34194</v>
      </c>
      <c r="N51" s="7">
        <v>49230</v>
      </c>
      <c r="O51" s="7" t="s">
        <v>42429</v>
      </c>
      <c r="P51" s="7">
        <v>19791001</v>
      </c>
      <c r="Q51" s="7">
        <v>140</v>
      </c>
      <c r="R51" s="7">
        <v>200001</v>
      </c>
    </row>
    <row r="52" spans="1:18" ht="16.5" customHeight="1">
      <c r="A52" s="8">
        <v>6078107725</v>
      </c>
      <c r="B52" s="7">
        <v>1219492</v>
      </c>
      <c r="C52" s="12">
        <v>1845110001799</v>
      </c>
      <c r="D52" s="7" t="s">
        <v>3279</v>
      </c>
      <c r="E52" s="7" t="s">
        <v>42430</v>
      </c>
      <c r="F52" s="7" t="s">
        <v>42431</v>
      </c>
      <c r="G52" s="7" t="s">
        <v>42432</v>
      </c>
      <c r="H52" s="7" t="s">
        <v>42433</v>
      </c>
      <c r="I52" s="7" t="s">
        <v>65</v>
      </c>
      <c r="J52" s="7" t="s">
        <v>33060</v>
      </c>
      <c r="K52" s="7" t="s">
        <v>47</v>
      </c>
      <c r="L52" s="7">
        <v>10</v>
      </c>
      <c r="M52" s="7" t="s">
        <v>33076</v>
      </c>
      <c r="N52" s="7">
        <v>25941</v>
      </c>
      <c r="O52" s="7" t="s">
        <v>38359</v>
      </c>
      <c r="P52" s="7">
        <v>19830805</v>
      </c>
      <c r="Q52" s="7">
        <v>104</v>
      </c>
      <c r="R52" s="7">
        <v>200001</v>
      </c>
    </row>
    <row r="53" spans="1:18" ht="16.5" customHeight="1">
      <c r="A53" s="8">
        <v>2078116117</v>
      </c>
      <c r="B53" s="7">
        <v>1975627</v>
      </c>
      <c r="C53" s="12">
        <v>1101110151772</v>
      </c>
      <c r="D53" s="7" t="s">
        <v>42434</v>
      </c>
      <c r="E53" s="7" t="s">
        <v>42435</v>
      </c>
      <c r="F53" s="7" t="s">
        <v>42436</v>
      </c>
      <c r="G53" s="7" t="s">
        <v>42437</v>
      </c>
      <c r="H53" s="7" t="s">
        <v>42438</v>
      </c>
      <c r="I53" s="7" t="s">
        <v>65</v>
      </c>
      <c r="J53" s="7" t="s">
        <v>33060</v>
      </c>
      <c r="K53" s="7" t="s">
        <v>47</v>
      </c>
      <c r="L53" s="7">
        <v>10</v>
      </c>
      <c r="M53" s="7" t="s">
        <v>33076</v>
      </c>
      <c r="N53" s="7">
        <v>14190</v>
      </c>
      <c r="O53" s="7" t="s">
        <v>1241</v>
      </c>
      <c r="P53" s="7">
        <v>19730905</v>
      </c>
      <c r="Q53" s="7">
        <v>60</v>
      </c>
      <c r="R53" s="7">
        <v>200004</v>
      </c>
    </row>
    <row r="54" spans="1:18" ht="16.5" customHeight="1">
      <c r="A54" s="8">
        <v>1198101347</v>
      </c>
      <c r="B54" s="7">
        <v>1210086</v>
      </c>
      <c r="C54" s="12">
        <v>1101110216419</v>
      </c>
      <c r="D54" s="7" t="s">
        <v>42439</v>
      </c>
      <c r="E54" s="7" t="s">
        <v>3094</v>
      </c>
      <c r="F54" s="7" t="s">
        <v>42440</v>
      </c>
      <c r="G54" s="7" t="s">
        <v>42441</v>
      </c>
      <c r="H54" s="7" t="s">
        <v>42442</v>
      </c>
      <c r="I54" s="7" t="s">
        <v>65</v>
      </c>
      <c r="J54" s="7" t="s">
        <v>33060</v>
      </c>
      <c r="K54" s="7" t="s">
        <v>47</v>
      </c>
      <c r="L54" s="7">
        <v>10</v>
      </c>
      <c r="M54" s="7" t="s">
        <v>33076</v>
      </c>
      <c r="N54" s="7">
        <v>26100</v>
      </c>
      <c r="O54" s="7" t="s">
        <v>9101</v>
      </c>
      <c r="P54" s="7">
        <v>19770714</v>
      </c>
      <c r="Q54" s="7">
        <v>170</v>
      </c>
      <c r="R54" s="7">
        <v>200004</v>
      </c>
    </row>
    <row r="55" spans="1:18" ht="16.5" customHeight="1">
      <c r="A55" s="8">
        <v>1238118063</v>
      </c>
      <c r="B55" s="7">
        <v>1455796</v>
      </c>
      <c r="C55" s="12">
        <v>1101110327076</v>
      </c>
      <c r="D55" s="7" t="s">
        <v>2954</v>
      </c>
      <c r="E55" s="7" t="s">
        <v>2957</v>
      </c>
      <c r="F55" s="7" t="s">
        <v>2958</v>
      </c>
      <c r="H55" s="7" t="s">
        <v>2959</v>
      </c>
      <c r="I55" s="7" t="s">
        <v>65</v>
      </c>
      <c r="J55" s="7" t="s">
        <v>33060</v>
      </c>
      <c r="K55" s="7" t="s">
        <v>47</v>
      </c>
      <c r="L55" s="7">
        <v>10</v>
      </c>
      <c r="M55" s="7" t="s">
        <v>33076</v>
      </c>
      <c r="N55" s="7">
        <v>26290</v>
      </c>
      <c r="O55" s="7" t="s">
        <v>38295</v>
      </c>
      <c r="P55" s="7">
        <v>19820907</v>
      </c>
      <c r="Q55" s="7">
        <v>400</v>
      </c>
      <c r="R55" s="7">
        <v>200004</v>
      </c>
    </row>
    <row r="56" spans="1:18" ht="16.5" customHeight="1">
      <c r="A56" s="8">
        <v>1288109119</v>
      </c>
      <c r="B56" s="7">
        <v>1331110</v>
      </c>
      <c r="C56" s="12">
        <v>1243110025258</v>
      </c>
      <c r="D56" s="7" t="s">
        <v>42443</v>
      </c>
      <c r="E56" s="7" t="s">
        <v>42444</v>
      </c>
      <c r="F56" s="7" t="s">
        <v>42445</v>
      </c>
      <c r="H56" s="7" t="s">
        <v>42446</v>
      </c>
      <c r="I56" s="7" t="s">
        <v>65</v>
      </c>
      <c r="J56" s="7" t="s">
        <v>33060</v>
      </c>
      <c r="K56" s="7" t="s">
        <v>47</v>
      </c>
      <c r="L56" s="7">
        <v>10</v>
      </c>
      <c r="M56" s="7" t="s">
        <v>33076</v>
      </c>
      <c r="N56" s="7">
        <v>28420</v>
      </c>
      <c r="O56" s="7" t="s">
        <v>42445</v>
      </c>
      <c r="P56" s="7">
        <v>19890721</v>
      </c>
      <c r="Q56" s="7">
        <v>50</v>
      </c>
      <c r="R56" s="7">
        <v>200004</v>
      </c>
    </row>
    <row r="57" spans="1:18" ht="16.5" customHeight="1">
      <c r="A57" s="8">
        <v>2028101491</v>
      </c>
      <c r="B57" s="7">
        <v>1270483</v>
      </c>
      <c r="C57" s="12">
        <v>1101110006901</v>
      </c>
      <c r="D57" s="7" t="s">
        <v>21593</v>
      </c>
      <c r="E57" s="7" t="s">
        <v>21594</v>
      </c>
      <c r="F57" s="7" t="s">
        <v>21595</v>
      </c>
      <c r="G57" s="7" t="s">
        <v>21596</v>
      </c>
      <c r="H57" s="7" t="s">
        <v>21597</v>
      </c>
      <c r="I57" s="7" t="s">
        <v>65</v>
      </c>
      <c r="J57" s="7" t="s">
        <v>33060</v>
      </c>
      <c r="K57" s="7" t="s">
        <v>47</v>
      </c>
      <c r="L57" s="7">
        <v>10</v>
      </c>
      <c r="M57" s="7" t="s">
        <v>46</v>
      </c>
      <c r="N57" s="7">
        <v>6200</v>
      </c>
      <c r="O57" s="7" t="s">
        <v>42447</v>
      </c>
      <c r="P57" s="7">
        <v>19681207</v>
      </c>
      <c r="Q57" s="7">
        <v>139</v>
      </c>
      <c r="R57" s="7">
        <v>200011</v>
      </c>
    </row>
    <row r="58" spans="1:18" ht="16.5" customHeight="1">
      <c r="A58" s="8">
        <v>1088111858</v>
      </c>
      <c r="B58" s="7">
        <v>1155978</v>
      </c>
      <c r="C58" s="12">
        <v>1101110278782</v>
      </c>
      <c r="D58" s="7" t="s">
        <v>42448</v>
      </c>
      <c r="E58" s="7" t="s">
        <v>42449</v>
      </c>
      <c r="F58" s="7" t="s">
        <v>42450</v>
      </c>
      <c r="G58" s="7" t="s">
        <v>42451</v>
      </c>
      <c r="H58" s="7" t="s">
        <v>42452</v>
      </c>
      <c r="I58" s="7" t="s">
        <v>65</v>
      </c>
      <c r="J58" s="7" t="s">
        <v>33060</v>
      </c>
      <c r="K58" s="7" t="s">
        <v>47</v>
      </c>
      <c r="L58" s="7">
        <v>10</v>
      </c>
      <c r="M58" s="7" t="s">
        <v>33760</v>
      </c>
      <c r="N58" s="7">
        <v>46410</v>
      </c>
      <c r="O58" s="7" t="s">
        <v>42453</v>
      </c>
      <c r="P58" s="7">
        <v>19800813</v>
      </c>
      <c r="Q58" s="7">
        <v>150</v>
      </c>
      <c r="R58" s="7">
        <v>200011</v>
      </c>
    </row>
    <row r="59" spans="1:18" ht="16.5" customHeight="1">
      <c r="A59" s="8">
        <v>1398121536</v>
      </c>
      <c r="B59" s="7">
        <v>1814718</v>
      </c>
      <c r="C59" s="12">
        <v>1201110074708</v>
      </c>
      <c r="D59" s="7" t="s">
        <v>42454</v>
      </c>
      <c r="E59" s="7" t="s">
        <v>42455</v>
      </c>
      <c r="F59" s="7" t="s">
        <v>42456</v>
      </c>
      <c r="G59" s="7" t="s">
        <v>42457</v>
      </c>
      <c r="H59" s="7" t="s">
        <v>42458</v>
      </c>
      <c r="I59" s="7" t="s">
        <v>65</v>
      </c>
      <c r="J59" s="7" t="s">
        <v>33060</v>
      </c>
      <c r="K59" s="7" t="s">
        <v>47</v>
      </c>
      <c r="L59" s="7">
        <v>10</v>
      </c>
      <c r="M59" s="7" t="s">
        <v>33076</v>
      </c>
      <c r="N59" s="7">
        <v>24190</v>
      </c>
      <c r="O59" s="7" t="s">
        <v>42459</v>
      </c>
      <c r="P59" s="7">
        <v>19920427</v>
      </c>
      <c r="Q59" s="7">
        <v>64</v>
      </c>
      <c r="R59" s="7">
        <v>200011</v>
      </c>
    </row>
    <row r="60" spans="1:18" ht="16.5" customHeight="1">
      <c r="A60" s="8">
        <v>1308109747</v>
      </c>
      <c r="B60" s="7">
        <v>1811101</v>
      </c>
      <c r="C60" s="12">
        <v>1244110001446</v>
      </c>
      <c r="D60" s="7" t="s">
        <v>42460</v>
      </c>
      <c r="E60" s="7" t="s">
        <v>14933</v>
      </c>
      <c r="F60" s="7" t="s">
        <v>42461</v>
      </c>
      <c r="H60" s="7" t="s">
        <v>42462</v>
      </c>
      <c r="I60" s="7" t="s">
        <v>65</v>
      </c>
      <c r="J60" s="7" t="s">
        <v>33060</v>
      </c>
      <c r="K60" s="7" t="s">
        <v>47</v>
      </c>
      <c r="L60" s="7">
        <v>10</v>
      </c>
      <c r="M60" s="7" t="s">
        <v>33076</v>
      </c>
      <c r="N60" s="7">
        <v>13100</v>
      </c>
      <c r="O60" s="7" t="s">
        <v>38440</v>
      </c>
      <c r="P60" s="7">
        <v>19811130</v>
      </c>
      <c r="Q60" s="7">
        <v>50</v>
      </c>
      <c r="R60" s="7">
        <v>200011</v>
      </c>
    </row>
    <row r="61" spans="1:18" ht="16.5" customHeight="1">
      <c r="A61" s="8">
        <v>1308117382</v>
      </c>
      <c r="B61" s="7">
        <v>1100873</v>
      </c>
      <c r="C61" s="12">
        <v>1244110005620</v>
      </c>
      <c r="D61" s="7" t="s">
        <v>42463</v>
      </c>
      <c r="E61" s="7" t="s">
        <v>42464</v>
      </c>
      <c r="F61" s="7" t="s">
        <v>42465</v>
      </c>
      <c r="G61" s="7" t="s">
        <v>42466</v>
      </c>
      <c r="H61" s="7" t="s">
        <v>42467</v>
      </c>
      <c r="I61" s="7" t="s">
        <v>65</v>
      </c>
      <c r="J61" s="7" t="s">
        <v>33060</v>
      </c>
      <c r="K61" s="7" t="s">
        <v>47</v>
      </c>
      <c r="L61" s="7">
        <v>10</v>
      </c>
      <c r="M61" s="7" t="s">
        <v>33076</v>
      </c>
      <c r="N61" s="7">
        <v>32091</v>
      </c>
      <c r="O61" s="7" t="s">
        <v>42465</v>
      </c>
      <c r="P61" s="7">
        <v>19861223</v>
      </c>
      <c r="Q61" s="7">
        <v>136</v>
      </c>
      <c r="R61" s="7">
        <v>200011</v>
      </c>
    </row>
    <row r="62" spans="1:18" ht="16.5" customHeight="1">
      <c r="A62" s="8">
        <v>3128106906</v>
      </c>
      <c r="B62" s="7">
        <v>1269447</v>
      </c>
      <c r="C62" s="12">
        <v>1101110224438</v>
      </c>
      <c r="D62" s="7" t="s">
        <v>42468</v>
      </c>
      <c r="E62" s="7" t="s">
        <v>42469</v>
      </c>
      <c r="F62" s="7" t="s">
        <v>979</v>
      </c>
      <c r="G62" s="7" t="s">
        <v>42470</v>
      </c>
      <c r="H62" s="7" t="s">
        <v>42471</v>
      </c>
      <c r="I62" s="7" t="s">
        <v>65</v>
      </c>
      <c r="J62" s="7" t="s">
        <v>33060</v>
      </c>
      <c r="K62" s="7" t="s">
        <v>47</v>
      </c>
      <c r="L62" s="7">
        <v>10</v>
      </c>
      <c r="M62" s="7" t="s">
        <v>33076</v>
      </c>
      <c r="N62" s="7">
        <v>26529</v>
      </c>
      <c r="O62" s="7" t="s">
        <v>33471</v>
      </c>
      <c r="P62" s="7">
        <v>19730329</v>
      </c>
      <c r="Q62" s="7">
        <v>118</v>
      </c>
      <c r="R62" s="7">
        <v>200012</v>
      </c>
    </row>
    <row r="63" spans="1:18" ht="16.5" customHeight="1">
      <c r="A63" s="8">
        <v>1358106541</v>
      </c>
      <c r="B63" s="7">
        <v>1735756</v>
      </c>
      <c r="C63" s="12">
        <v>1345110004181</v>
      </c>
      <c r="D63" s="7" t="s">
        <v>16974</v>
      </c>
      <c r="E63" s="7" t="s">
        <v>16975</v>
      </c>
      <c r="F63" s="7" t="s">
        <v>16976</v>
      </c>
      <c r="G63" s="7" t="s">
        <v>16977</v>
      </c>
      <c r="H63" s="7" t="s">
        <v>16978</v>
      </c>
      <c r="I63" s="7" t="s">
        <v>65</v>
      </c>
      <c r="J63" s="7" t="s">
        <v>33060</v>
      </c>
      <c r="K63" s="7" t="s">
        <v>47</v>
      </c>
      <c r="L63" s="7">
        <v>10</v>
      </c>
      <c r="M63" s="7" t="s">
        <v>33076</v>
      </c>
      <c r="N63" s="7">
        <v>20203</v>
      </c>
      <c r="O63" s="7" t="s">
        <v>42472</v>
      </c>
      <c r="P63" s="7">
        <v>19781228</v>
      </c>
      <c r="Q63" s="7">
        <v>96</v>
      </c>
      <c r="R63" s="7">
        <v>200012</v>
      </c>
    </row>
    <row r="64" spans="1:18" ht="16.5" customHeight="1">
      <c r="A64" s="8">
        <v>5058103762</v>
      </c>
      <c r="B64" s="7">
        <v>1650164</v>
      </c>
      <c r="C64" s="12">
        <v>1712110003374</v>
      </c>
      <c r="D64" s="7" t="s">
        <v>20158</v>
      </c>
      <c r="E64" s="7" t="s">
        <v>20159</v>
      </c>
      <c r="F64" s="7" t="s">
        <v>2798</v>
      </c>
      <c r="G64" s="7" t="s">
        <v>20160</v>
      </c>
      <c r="H64" s="7" t="s">
        <v>20161</v>
      </c>
      <c r="I64" s="7" t="s">
        <v>65</v>
      </c>
      <c r="J64" s="7" t="s">
        <v>33060</v>
      </c>
      <c r="K64" s="7" t="s">
        <v>47</v>
      </c>
      <c r="L64" s="7">
        <v>10</v>
      </c>
      <c r="M64" s="7" t="s">
        <v>33076</v>
      </c>
      <c r="N64" s="7">
        <v>30310</v>
      </c>
      <c r="O64" s="7" t="s">
        <v>6731</v>
      </c>
      <c r="P64" s="7">
        <v>19880810</v>
      </c>
      <c r="Q64" s="7">
        <v>167</v>
      </c>
      <c r="R64" s="7">
        <v>200102</v>
      </c>
    </row>
    <row r="65" spans="1:18" ht="16.5" customHeight="1">
      <c r="A65" s="8">
        <v>6068710042</v>
      </c>
      <c r="B65" s="7">
        <v>1919615</v>
      </c>
      <c r="C65" s="12">
        <v>1801110069632</v>
      </c>
      <c r="D65" s="7" t="s">
        <v>42473</v>
      </c>
      <c r="E65" s="7" t="s">
        <v>2005</v>
      </c>
      <c r="F65" s="7" t="s">
        <v>42474</v>
      </c>
      <c r="G65" s="7" t="s">
        <v>42475</v>
      </c>
      <c r="H65" s="7" t="s">
        <v>42476</v>
      </c>
      <c r="I65" s="7" t="s">
        <v>65</v>
      </c>
      <c r="J65" s="7" t="s">
        <v>33060</v>
      </c>
      <c r="K65" s="7" t="s">
        <v>47</v>
      </c>
      <c r="L65" s="7">
        <v>10</v>
      </c>
      <c r="M65" s="7" t="s">
        <v>34319</v>
      </c>
      <c r="N65" s="7">
        <v>55103</v>
      </c>
      <c r="O65" s="7" t="s">
        <v>12061</v>
      </c>
      <c r="P65" s="7">
        <v>19861113</v>
      </c>
      <c r="Q65" s="7">
        <v>140</v>
      </c>
      <c r="R65" s="7">
        <v>200102</v>
      </c>
    </row>
    <row r="66" spans="1:18" ht="16.5" customHeight="1">
      <c r="A66" s="8">
        <v>2018120840</v>
      </c>
      <c r="B66" s="7">
        <v>1343162</v>
      </c>
      <c r="C66" s="12">
        <v>1101111427065</v>
      </c>
      <c r="D66" s="7" t="s">
        <v>42477</v>
      </c>
      <c r="E66" s="7" t="s">
        <v>42478</v>
      </c>
      <c r="F66" s="7" t="s">
        <v>42479</v>
      </c>
      <c r="G66" s="7" t="s">
        <v>42480</v>
      </c>
      <c r="H66" s="7" t="s">
        <v>42481</v>
      </c>
      <c r="I66" s="7" t="s">
        <v>65</v>
      </c>
      <c r="J66" s="7" t="s">
        <v>33060</v>
      </c>
      <c r="K66" s="7" t="s">
        <v>47</v>
      </c>
      <c r="L66" s="7">
        <v>10</v>
      </c>
      <c r="M66" s="7" t="s">
        <v>966</v>
      </c>
      <c r="N66" s="7">
        <v>68221</v>
      </c>
      <c r="O66" s="7" t="s">
        <v>35636</v>
      </c>
      <c r="P66" s="7">
        <v>19970616</v>
      </c>
      <c r="Q66" s="7">
        <v>350</v>
      </c>
      <c r="R66" s="7">
        <v>200103</v>
      </c>
    </row>
    <row r="67" spans="1:18" ht="16.5" customHeight="1">
      <c r="A67" s="8">
        <v>2148652509</v>
      </c>
      <c r="B67" s="7">
        <v>1632372</v>
      </c>
      <c r="C67" s="12">
        <v>1101111907801</v>
      </c>
      <c r="D67" s="7" t="s">
        <v>42482</v>
      </c>
      <c r="E67" s="7" t="s">
        <v>42483</v>
      </c>
      <c r="F67" s="7" t="s">
        <v>42484</v>
      </c>
      <c r="G67" s="7" t="s">
        <v>42485</v>
      </c>
      <c r="H67" s="7" t="s">
        <v>42486</v>
      </c>
      <c r="I67" s="7" t="s">
        <v>65</v>
      </c>
      <c r="J67" s="7" t="s">
        <v>33060</v>
      </c>
      <c r="K67" s="7" t="s">
        <v>47</v>
      </c>
      <c r="L67" s="7">
        <v>10</v>
      </c>
      <c r="M67" s="7" t="s">
        <v>34433</v>
      </c>
      <c r="N67" s="7">
        <v>58220</v>
      </c>
      <c r="O67" s="7" t="s">
        <v>34437</v>
      </c>
      <c r="P67" s="7">
        <v>20000315</v>
      </c>
      <c r="Q67" s="7">
        <v>70</v>
      </c>
      <c r="R67" s="7">
        <v>200103</v>
      </c>
    </row>
    <row r="68" spans="1:18" ht="16.5" customHeight="1">
      <c r="A68" s="8">
        <v>1058110476</v>
      </c>
      <c r="B68" s="7">
        <v>1747545</v>
      </c>
      <c r="C68" s="12">
        <v>1101110029341</v>
      </c>
      <c r="D68" s="7" t="s">
        <v>19109</v>
      </c>
      <c r="E68" s="7" t="s">
        <v>8695</v>
      </c>
      <c r="F68" s="7" t="s">
        <v>1043</v>
      </c>
      <c r="G68" s="7" t="s">
        <v>19110</v>
      </c>
      <c r="H68" s="7" t="s">
        <v>19111</v>
      </c>
      <c r="I68" s="7" t="s">
        <v>65</v>
      </c>
      <c r="J68" s="7" t="s">
        <v>33060</v>
      </c>
      <c r="K68" s="7" t="s">
        <v>47</v>
      </c>
      <c r="L68" s="7">
        <v>10</v>
      </c>
      <c r="M68" s="7" t="s">
        <v>33076</v>
      </c>
      <c r="N68" s="7">
        <v>27219</v>
      </c>
      <c r="O68" s="7" t="s">
        <v>42487</v>
      </c>
      <c r="P68" s="7">
        <v>19560803</v>
      </c>
      <c r="Q68" s="7">
        <v>187</v>
      </c>
      <c r="R68" s="7">
        <v>200104</v>
      </c>
    </row>
    <row r="69" spans="1:18" ht="16.5" customHeight="1">
      <c r="A69" s="8">
        <v>2048126300</v>
      </c>
      <c r="B69" s="7">
        <v>1328167</v>
      </c>
      <c r="C69" s="12">
        <v>1101110030520</v>
      </c>
      <c r="D69" s="7" t="s">
        <v>42488</v>
      </c>
      <c r="E69" s="7" t="s">
        <v>42489</v>
      </c>
      <c r="F69" s="7" t="s">
        <v>42490</v>
      </c>
      <c r="G69" s="7" t="s">
        <v>42491</v>
      </c>
      <c r="H69" s="7" t="s">
        <v>42492</v>
      </c>
      <c r="I69" s="7" t="s">
        <v>65</v>
      </c>
      <c r="J69" s="7" t="s">
        <v>33060</v>
      </c>
      <c r="K69" s="7" t="s">
        <v>47</v>
      </c>
      <c r="L69" s="7">
        <v>10</v>
      </c>
      <c r="M69" s="7" t="s">
        <v>33076</v>
      </c>
      <c r="N69" s="7">
        <v>13100</v>
      </c>
      <c r="O69" s="7" t="s">
        <v>38440</v>
      </c>
      <c r="P69" s="7">
        <v>19570412</v>
      </c>
      <c r="Q69" s="7">
        <v>50</v>
      </c>
      <c r="R69" s="7">
        <v>200104</v>
      </c>
    </row>
    <row r="70" spans="1:18" ht="16.5" customHeight="1">
      <c r="A70" s="8">
        <v>1178103662</v>
      </c>
      <c r="B70" s="7">
        <v>1647910</v>
      </c>
      <c r="C70" s="12">
        <v>1101110042591</v>
      </c>
      <c r="D70" s="7" t="s">
        <v>25334</v>
      </c>
      <c r="E70" s="7" t="s">
        <v>25335</v>
      </c>
      <c r="F70" s="7" t="s">
        <v>23219</v>
      </c>
      <c r="G70" s="7" t="s">
        <v>25336</v>
      </c>
      <c r="H70" s="7" t="s">
        <v>25337</v>
      </c>
      <c r="I70" s="7" t="s">
        <v>65</v>
      </c>
      <c r="J70" s="7" t="s">
        <v>33060</v>
      </c>
      <c r="K70" s="7" t="s">
        <v>47</v>
      </c>
      <c r="L70" s="7">
        <v>10</v>
      </c>
      <c r="M70" s="7" t="s">
        <v>34194</v>
      </c>
      <c r="N70" s="7">
        <v>49231</v>
      </c>
      <c r="O70" s="7" t="s">
        <v>22958</v>
      </c>
      <c r="P70" s="7">
        <v>19620628</v>
      </c>
      <c r="Q70" s="7">
        <v>200</v>
      </c>
      <c r="R70" s="7">
        <v>200104</v>
      </c>
    </row>
    <row r="71" spans="1:18" ht="16.5" customHeight="1">
      <c r="A71" s="8">
        <v>2148109384</v>
      </c>
      <c r="B71" s="7">
        <v>1154143</v>
      </c>
      <c r="C71" s="12">
        <v>1101110195481</v>
      </c>
      <c r="D71" s="7" t="s">
        <v>42493</v>
      </c>
      <c r="E71" s="7" t="s">
        <v>42494</v>
      </c>
      <c r="F71" s="7" t="s">
        <v>42495</v>
      </c>
      <c r="G71" s="7" t="s">
        <v>42496</v>
      </c>
      <c r="H71" s="7" t="s">
        <v>42497</v>
      </c>
      <c r="I71" s="7" t="s">
        <v>65</v>
      </c>
      <c r="J71" s="7" t="s">
        <v>33060</v>
      </c>
      <c r="K71" s="7" t="s">
        <v>47</v>
      </c>
      <c r="L71" s="7">
        <v>10</v>
      </c>
      <c r="M71" s="7" t="s">
        <v>33076</v>
      </c>
      <c r="N71" s="7">
        <v>33400</v>
      </c>
      <c r="O71" s="7" t="s">
        <v>42353</v>
      </c>
      <c r="P71" s="7">
        <v>19760517</v>
      </c>
      <c r="Q71" s="7">
        <v>95</v>
      </c>
      <c r="R71" s="7">
        <v>200104</v>
      </c>
    </row>
    <row r="72" spans="1:18" ht="16.5" customHeight="1">
      <c r="A72" s="8">
        <v>2148153110</v>
      </c>
      <c r="B72" s="7">
        <v>1659354</v>
      </c>
      <c r="C72" s="12">
        <v>1101110246002</v>
      </c>
      <c r="D72" s="7" t="s">
        <v>24674</v>
      </c>
      <c r="E72" s="7" t="s">
        <v>24675</v>
      </c>
      <c r="F72" s="7" t="s">
        <v>24676</v>
      </c>
      <c r="G72" s="7" t="s">
        <v>24677</v>
      </c>
      <c r="H72" s="7" t="s">
        <v>24678</v>
      </c>
      <c r="I72" s="7" t="s">
        <v>65</v>
      </c>
      <c r="J72" s="7" t="s">
        <v>33060</v>
      </c>
      <c r="K72" s="7" t="s">
        <v>47</v>
      </c>
      <c r="L72" s="7">
        <v>10</v>
      </c>
      <c r="M72" s="7" t="s">
        <v>363</v>
      </c>
      <c r="N72" s="7">
        <v>70209</v>
      </c>
      <c r="O72" s="7" t="s">
        <v>1902</v>
      </c>
      <c r="P72" s="7">
        <v>19790129</v>
      </c>
      <c r="Q72" s="7">
        <v>68</v>
      </c>
      <c r="R72" s="7">
        <v>200104</v>
      </c>
    </row>
    <row r="73" spans="1:18" ht="16.5" customHeight="1">
      <c r="A73" s="8">
        <v>1118107772</v>
      </c>
      <c r="B73" s="7">
        <v>1531139</v>
      </c>
      <c r="C73" s="12">
        <v>1101110246424</v>
      </c>
      <c r="D73" s="7" t="s">
        <v>42498</v>
      </c>
      <c r="E73" s="7" t="s">
        <v>2839</v>
      </c>
      <c r="F73" s="7" t="s">
        <v>11210</v>
      </c>
      <c r="G73" s="7" t="s">
        <v>10785</v>
      </c>
      <c r="H73" s="7" t="s">
        <v>11190</v>
      </c>
      <c r="I73" s="7" t="s">
        <v>65</v>
      </c>
      <c r="J73" s="7" t="s">
        <v>33060</v>
      </c>
      <c r="K73" s="7" t="s">
        <v>47</v>
      </c>
      <c r="L73" s="7">
        <v>10</v>
      </c>
      <c r="M73" s="7" t="s">
        <v>34194</v>
      </c>
      <c r="N73" s="7">
        <v>52100</v>
      </c>
      <c r="O73" s="7" t="s">
        <v>42499</v>
      </c>
      <c r="P73" s="7">
        <v>19790410</v>
      </c>
      <c r="Q73" s="7">
        <v>150</v>
      </c>
      <c r="R73" s="7">
        <v>200104</v>
      </c>
    </row>
    <row r="74" spans="1:18" ht="16.5" customHeight="1">
      <c r="A74" s="8">
        <v>2188113260</v>
      </c>
      <c r="B74" s="7">
        <v>1937448</v>
      </c>
      <c r="C74" s="12">
        <v>1101110308555</v>
      </c>
      <c r="D74" s="7" t="s">
        <v>42500</v>
      </c>
      <c r="E74" s="7" t="s">
        <v>42501</v>
      </c>
      <c r="F74" s="7" t="s">
        <v>17103</v>
      </c>
      <c r="G74" s="7" t="s">
        <v>42502</v>
      </c>
      <c r="H74" s="7" t="s">
        <v>42503</v>
      </c>
      <c r="I74" s="7" t="s">
        <v>65</v>
      </c>
      <c r="J74" s="7" t="s">
        <v>33060</v>
      </c>
      <c r="K74" s="7" t="s">
        <v>47</v>
      </c>
      <c r="L74" s="7">
        <v>10</v>
      </c>
      <c r="M74" s="7" t="s">
        <v>33076</v>
      </c>
      <c r="N74" s="7">
        <v>14190</v>
      </c>
      <c r="O74" s="7" t="s">
        <v>1241</v>
      </c>
      <c r="P74" s="7">
        <v>19820101</v>
      </c>
      <c r="Q74" s="7">
        <v>51</v>
      </c>
      <c r="R74" s="7">
        <v>200104</v>
      </c>
    </row>
    <row r="75" spans="1:18" ht="16.5" customHeight="1">
      <c r="A75" s="8">
        <v>2158103218</v>
      </c>
      <c r="B75" s="7">
        <v>1236645</v>
      </c>
      <c r="C75" s="12">
        <v>1101110310667</v>
      </c>
      <c r="D75" s="7" t="s">
        <v>42504</v>
      </c>
      <c r="E75" s="7" t="s">
        <v>42505</v>
      </c>
      <c r="F75" s="7" t="s">
        <v>42506</v>
      </c>
      <c r="G75" s="7" t="s">
        <v>42507</v>
      </c>
      <c r="H75" s="7" t="s">
        <v>42508</v>
      </c>
      <c r="I75" s="7" t="s">
        <v>65</v>
      </c>
      <c r="J75" s="7" t="s">
        <v>33060</v>
      </c>
      <c r="K75" s="7" t="s">
        <v>47</v>
      </c>
      <c r="L75" s="7">
        <v>10</v>
      </c>
      <c r="M75" s="7" t="s">
        <v>33076</v>
      </c>
      <c r="N75" s="7">
        <v>13220</v>
      </c>
      <c r="O75" s="7" t="s">
        <v>42367</v>
      </c>
      <c r="P75" s="7">
        <v>19820118</v>
      </c>
      <c r="Q75" s="7">
        <v>68</v>
      </c>
      <c r="R75" s="7">
        <v>200104</v>
      </c>
    </row>
    <row r="76" spans="1:18" ht="16.5" customHeight="1">
      <c r="A76" s="8">
        <v>1238109359</v>
      </c>
      <c r="B76" s="7">
        <v>1609519</v>
      </c>
      <c r="C76" s="12">
        <v>1101110331928</v>
      </c>
      <c r="D76" s="7" t="s">
        <v>42509</v>
      </c>
      <c r="E76" s="7" t="s">
        <v>42510</v>
      </c>
      <c r="F76" s="7" t="s">
        <v>42511</v>
      </c>
      <c r="G76" s="7" t="s">
        <v>42512</v>
      </c>
      <c r="H76" s="7" t="s">
        <v>42513</v>
      </c>
      <c r="I76" s="7" t="s">
        <v>65</v>
      </c>
      <c r="J76" s="7" t="s">
        <v>33060</v>
      </c>
      <c r="K76" s="7" t="s">
        <v>47</v>
      </c>
      <c r="L76" s="7">
        <v>10</v>
      </c>
      <c r="M76" s="7" t="s">
        <v>313</v>
      </c>
      <c r="N76" s="7">
        <v>42130</v>
      </c>
      <c r="O76" s="7" t="s">
        <v>42309</v>
      </c>
      <c r="P76" s="7">
        <v>19781211</v>
      </c>
      <c r="Q76" s="7">
        <v>50</v>
      </c>
      <c r="R76" s="7">
        <v>200104</v>
      </c>
    </row>
    <row r="77" spans="1:18" ht="16.5" customHeight="1">
      <c r="A77" s="8">
        <v>1058123082</v>
      </c>
      <c r="B77" s="7">
        <v>1662926</v>
      </c>
      <c r="C77" s="12">
        <v>1101110359483</v>
      </c>
      <c r="D77" s="7" t="s">
        <v>42514</v>
      </c>
      <c r="E77" s="7" t="s">
        <v>42515</v>
      </c>
      <c r="F77" s="7" t="s">
        <v>42516</v>
      </c>
      <c r="G77" s="7" t="s">
        <v>42517</v>
      </c>
      <c r="H77" s="7" t="s">
        <v>42518</v>
      </c>
      <c r="I77" s="7" t="s">
        <v>65</v>
      </c>
      <c r="J77" s="7" t="s">
        <v>33060</v>
      </c>
      <c r="K77" s="7" t="s">
        <v>47</v>
      </c>
      <c r="L77" s="7">
        <v>10</v>
      </c>
      <c r="M77" s="7" t="s">
        <v>363</v>
      </c>
      <c r="N77" s="7">
        <v>72129</v>
      </c>
      <c r="O77" s="7" t="s">
        <v>42519</v>
      </c>
      <c r="P77" s="7">
        <v>19831130</v>
      </c>
      <c r="Q77" s="7">
        <v>50</v>
      </c>
      <c r="R77" s="7">
        <v>200104</v>
      </c>
    </row>
    <row r="78" spans="1:18" ht="16.5" customHeight="1">
      <c r="A78" s="8">
        <v>2128115691</v>
      </c>
      <c r="B78" s="7">
        <v>1292752</v>
      </c>
      <c r="C78" s="12">
        <v>1101110396667</v>
      </c>
      <c r="D78" s="7" t="s">
        <v>42520</v>
      </c>
      <c r="E78" s="7" t="s">
        <v>42521</v>
      </c>
      <c r="F78" s="7" t="s">
        <v>42522</v>
      </c>
      <c r="G78" s="7" t="s">
        <v>42523</v>
      </c>
      <c r="H78" s="7" t="s">
        <v>42524</v>
      </c>
      <c r="I78" s="7" t="s">
        <v>65</v>
      </c>
      <c r="J78" s="7" t="s">
        <v>33060</v>
      </c>
      <c r="K78" s="7" t="s">
        <v>47</v>
      </c>
      <c r="L78" s="7">
        <v>10</v>
      </c>
      <c r="M78" s="7" t="s">
        <v>33076</v>
      </c>
      <c r="N78" s="7">
        <v>14191</v>
      </c>
      <c r="O78" s="7" t="s">
        <v>42525</v>
      </c>
      <c r="P78" s="7">
        <v>19850409</v>
      </c>
      <c r="Q78" s="7">
        <v>50</v>
      </c>
      <c r="R78" s="7">
        <v>200104</v>
      </c>
    </row>
    <row r="79" spans="1:18" ht="16.5" customHeight="1">
      <c r="A79" s="8">
        <v>1098135047</v>
      </c>
      <c r="B79" s="7">
        <v>1236505</v>
      </c>
      <c r="C79" s="12">
        <v>1101110423345</v>
      </c>
      <c r="D79" s="7" t="s">
        <v>42526</v>
      </c>
      <c r="E79" s="7" t="s">
        <v>42527</v>
      </c>
      <c r="F79" s="7" t="s">
        <v>42528</v>
      </c>
      <c r="G79" s="7" t="s">
        <v>42529</v>
      </c>
      <c r="H79" s="7" t="s">
        <v>42530</v>
      </c>
      <c r="I79" s="7" t="s">
        <v>65</v>
      </c>
      <c r="J79" s="7" t="s">
        <v>33060</v>
      </c>
      <c r="K79" s="7" t="s">
        <v>47</v>
      </c>
      <c r="L79" s="7">
        <v>10</v>
      </c>
      <c r="M79" s="7" t="s">
        <v>33076</v>
      </c>
      <c r="N79" s="7">
        <v>33400</v>
      </c>
      <c r="O79" s="7" t="s">
        <v>42353</v>
      </c>
      <c r="P79" s="7">
        <v>19860401</v>
      </c>
      <c r="Q79" s="7">
        <v>110</v>
      </c>
      <c r="R79" s="7">
        <v>200104</v>
      </c>
    </row>
    <row r="80" spans="1:18" ht="16.5" customHeight="1">
      <c r="A80" s="8">
        <v>6108104781</v>
      </c>
      <c r="B80" s="7">
        <v>1648607</v>
      </c>
      <c r="C80" s="12">
        <v>1101110429450</v>
      </c>
      <c r="D80" s="7" t="s">
        <v>42531</v>
      </c>
      <c r="E80" s="7" t="s">
        <v>42532</v>
      </c>
      <c r="F80" s="7" t="s">
        <v>42533</v>
      </c>
      <c r="G80" s="7" t="s">
        <v>42534</v>
      </c>
      <c r="H80" s="7" t="s">
        <v>42535</v>
      </c>
      <c r="I80" s="7" t="s">
        <v>65</v>
      </c>
      <c r="J80" s="7" t="s">
        <v>33060</v>
      </c>
      <c r="K80" s="7" t="s">
        <v>47</v>
      </c>
      <c r="L80" s="7">
        <v>10</v>
      </c>
      <c r="M80" s="7" t="s">
        <v>33076</v>
      </c>
      <c r="N80" s="7">
        <v>29140</v>
      </c>
      <c r="O80" s="7" t="s">
        <v>42536</v>
      </c>
      <c r="P80" s="7">
        <v>19860617</v>
      </c>
      <c r="Q80" s="7">
        <v>150</v>
      </c>
      <c r="R80" s="7">
        <v>200104</v>
      </c>
    </row>
    <row r="81" spans="1:18" ht="16.5" customHeight="1">
      <c r="A81" s="8">
        <v>3078152591</v>
      </c>
      <c r="B81" s="7">
        <v>1195962</v>
      </c>
      <c r="C81" s="12">
        <v>1101110564545</v>
      </c>
      <c r="D81" s="7" t="s">
        <v>42537</v>
      </c>
      <c r="E81" s="7" t="s">
        <v>42538</v>
      </c>
      <c r="F81" s="7" t="s">
        <v>1043</v>
      </c>
      <c r="G81" s="7" t="s">
        <v>42539</v>
      </c>
      <c r="H81" s="7" t="s">
        <v>42540</v>
      </c>
      <c r="I81" s="7" t="s">
        <v>65</v>
      </c>
      <c r="J81" s="7" t="s">
        <v>33060</v>
      </c>
      <c r="K81" s="7" t="s">
        <v>47</v>
      </c>
      <c r="L81" s="7">
        <v>10</v>
      </c>
      <c r="M81" s="7" t="s">
        <v>33076</v>
      </c>
      <c r="N81" s="7">
        <v>11120</v>
      </c>
      <c r="O81" s="7" t="s">
        <v>42541</v>
      </c>
      <c r="P81" s="7">
        <v>19880312</v>
      </c>
      <c r="Q81" s="7">
        <v>50</v>
      </c>
      <c r="R81" s="7">
        <v>200104</v>
      </c>
    </row>
    <row r="82" spans="1:18" ht="16.5" customHeight="1">
      <c r="A82" s="8">
        <v>1268612689</v>
      </c>
      <c r="B82" s="7">
        <v>1359866</v>
      </c>
      <c r="C82" s="12">
        <v>1101110578702</v>
      </c>
      <c r="D82" s="7" t="s">
        <v>42542</v>
      </c>
      <c r="E82" s="7" t="s">
        <v>42543</v>
      </c>
      <c r="F82" s="7" t="s">
        <v>42544</v>
      </c>
      <c r="G82" s="7" t="s">
        <v>42545</v>
      </c>
      <c r="H82" s="7" t="s">
        <v>31277</v>
      </c>
      <c r="I82" s="7" t="s">
        <v>65</v>
      </c>
      <c r="J82" s="7" t="s">
        <v>33060</v>
      </c>
      <c r="K82" s="7" t="s">
        <v>47</v>
      </c>
      <c r="L82" s="7">
        <v>10</v>
      </c>
      <c r="M82" s="7" t="s">
        <v>33076</v>
      </c>
      <c r="N82" s="7">
        <v>20200</v>
      </c>
      <c r="O82" s="7" t="s">
        <v>18054</v>
      </c>
      <c r="P82" s="7">
        <v>19880615</v>
      </c>
      <c r="Q82" s="7">
        <v>276</v>
      </c>
      <c r="R82" s="7">
        <v>200104</v>
      </c>
    </row>
    <row r="83" spans="1:18" ht="16.5" customHeight="1">
      <c r="A83" s="8">
        <v>2018145410</v>
      </c>
      <c r="B83" s="7">
        <v>1555445</v>
      </c>
      <c r="C83" s="12">
        <v>1101110609929</v>
      </c>
      <c r="D83" s="7" t="s">
        <v>42546</v>
      </c>
      <c r="E83" s="7" t="s">
        <v>42547</v>
      </c>
      <c r="F83" s="7" t="s">
        <v>42548</v>
      </c>
      <c r="G83" s="7" t="s">
        <v>42549</v>
      </c>
      <c r="H83" s="7" t="s">
        <v>42550</v>
      </c>
      <c r="I83" s="7" t="s">
        <v>65</v>
      </c>
      <c r="J83" s="7" t="s">
        <v>33060</v>
      </c>
      <c r="K83" s="7" t="s">
        <v>47</v>
      </c>
      <c r="L83" s="7">
        <v>10</v>
      </c>
      <c r="M83" s="7" t="s">
        <v>33076</v>
      </c>
      <c r="N83" s="7">
        <v>17122</v>
      </c>
      <c r="O83" s="7" t="s">
        <v>42551</v>
      </c>
      <c r="P83" s="7">
        <v>19890301</v>
      </c>
      <c r="Q83" s="7">
        <v>50</v>
      </c>
      <c r="R83" s="7">
        <v>200104</v>
      </c>
    </row>
    <row r="84" spans="1:18" ht="16.5" customHeight="1">
      <c r="A84" s="8">
        <v>2208154223</v>
      </c>
      <c r="B84" s="7">
        <v>1720162</v>
      </c>
      <c r="C84" s="12">
        <v>1101110626957</v>
      </c>
      <c r="D84" s="7" t="s">
        <v>42552</v>
      </c>
      <c r="E84" s="7" t="s">
        <v>42553</v>
      </c>
      <c r="F84" s="7" t="s">
        <v>42554</v>
      </c>
      <c r="G84" s="7" t="s">
        <v>42555</v>
      </c>
      <c r="H84" s="7" t="s">
        <v>42556</v>
      </c>
      <c r="I84" s="7" t="s">
        <v>65</v>
      </c>
      <c r="J84" s="7" t="s">
        <v>33060</v>
      </c>
      <c r="K84" s="7" t="s">
        <v>47</v>
      </c>
      <c r="L84" s="7">
        <v>10</v>
      </c>
      <c r="M84" s="7" t="s">
        <v>33076</v>
      </c>
      <c r="N84" s="7">
        <v>33990</v>
      </c>
      <c r="O84" s="7" t="s">
        <v>33637</v>
      </c>
      <c r="P84" s="7">
        <v>19890601</v>
      </c>
      <c r="Q84" s="7">
        <v>78</v>
      </c>
      <c r="R84" s="7">
        <v>200104</v>
      </c>
    </row>
    <row r="85" spans="1:18" ht="16.5" customHeight="1">
      <c r="A85" s="8">
        <v>1148150725</v>
      </c>
      <c r="B85" s="7">
        <v>1843060</v>
      </c>
      <c r="C85" s="12">
        <v>1101110911144</v>
      </c>
      <c r="D85" s="7" t="s">
        <v>42557</v>
      </c>
      <c r="E85" s="7" t="s">
        <v>42558</v>
      </c>
      <c r="F85" s="7" t="s">
        <v>9543</v>
      </c>
      <c r="G85" s="7" t="s">
        <v>42559</v>
      </c>
      <c r="H85" s="7" t="s">
        <v>42560</v>
      </c>
      <c r="I85" s="7" t="s">
        <v>65</v>
      </c>
      <c r="J85" s="7" t="s">
        <v>33060</v>
      </c>
      <c r="K85" s="7" t="s">
        <v>47</v>
      </c>
      <c r="L85" s="7">
        <v>10</v>
      </c>
      <c r="M85" s="7" t="s">
        <v>33076</v>
      </c>
      <c r="N85" s="7">
        <v>14110</v>
      </c>
      <c r="O85" s="7" t="s">
        <v>42561</v>
      </c>
      <c r="P85" s="7">
        <v>19930101</v>
      </c>
      <c r="Q85" s="7">
        <v>150</v>
      </c>
      <c r="R85" s="7">
        <v>200104</v>
      </c>
    </row>
    <row r="86" spans="1:18" ht="16.5" customHeight="1">
      <c r="A86" s="8">
        <v>1028134851</v>
      </c>
      <c r="B86" s="7">
        <v>1470414</v>
      </c>
      <c r="C86" s="12">
        <v>1101111053282</v>
      </c>
      <c r="D86" s="7" t="s">
        <v>42562</v>
      </c>
      <c r="E86" s="7" t="s">
        <v>42563</v>
      </c>
      <c r="F86" s="7" t="s">
        <v>1194</v>
      </c>
      <c r="G86" s="7" t="s">
        <v>42564</v>
      </c>
      <c r="H86" s="7" t="s">
        <v>42565</v>
      </c>
      <c r="I86" s="7" t="s">
        <v>65</v>
      </c>
      <c r="J86" s="7" t="s">
        <v>33060</v>
      </c>
      <c r="K86" s="7" t="s">
        <v>47</v>
      </c>
      <c r="L86" s="7">
        <v>10</v>
      </c>
      <c r="M86" s="7" t="s">
        <v>33760</v>
      </c>
      <c r="N86" s="7">
        <v>46520</v>
      </c>
      <c r="O86" s="7" t="s">
        <v>42566</v>
      </c>
      <c r="P86" s="7">
        <v>19940915</v>
      </c>
      <c r="Q86" s="7">
        <v>750</v>
      </c>
      <c r="R86" s="7">
        <v>200104</v>
      </c>
    </row>
    <row r="87" spans="1:18" ht="16.5" customHeight="1">
      <c r="A87" s="8">
        <v>1298126851</v>
      </c>
      <c r="B87" s="7">
        <v>1505185</v>
      </c>
      <c r="C87" s="12">
        <v>1101111489065</v>
      </c>
      <c r="D87" s="7" t="s">
        <v>42567</v>
      </c>
      <c r="E87" s="7" t="s">
        <v>42568</v>
      </c>
      <c r="F87" s="7" t="s">
        <v>42569</v>
      </c>
      <c r="G87" s="7" t="s">
        <v>42570</v>
      </c>
      <c r="H87" s="7" t="s">
        <v>42571</v>
      </c>
      <c r="I87" s="7" t="s">
        <v>65</v>
      </c>
      <c r="J87" s="7" t="s">
        <v>33060</v>
      </c>
      <c r="K87" s="7" t="s">
        <v>47</v>
      </c>
      <c r="L87" s="7">
        <v>10</v>
      </c>
      <c r="M87" s="7" t="s">
        <v>33076</v>
      </c>
      <c r="N87" s="7">
        <v>26111</v>
      </c>
      <c r="O87" s="7" t="s">
        <v>42342</v>
      </c>
      <c r="P87" s="7">
        <v>19971203</v>
      </c>
      <c r="Q87" s="7">
        <v>50</v>
      </c>
      <c r="R87" s="7">
        <v>200104</v>
      </c>
    </row>
    <row r="88" spans="1:18" ht="16.5" customHeight="1">
      <c r="A88" s="8">
        <v>1208191918</v>
      </c>
      <c r="B88" s="7">
        <v>1627136</v>
      </c>
      <c r="C88" s="12">
        <v>1101111744146</v>
      </c>
      <c r="D88" s="7" t="s">
        <v>42572</v>
      </c>
      <c r="E88" s="7" t="s">
        <v>16432</v>
      </c>
      <c r="F88" s="7" t="s">
        <v>42573</v>
      </c>
      <c r="G88" s="7" t="s">
        <v>42574</v>
      </c>
      <c r="H88" s="7" t="s">
        <v>42575</v>
      </c>
      <c r="I88" s="7" t="s">
        <v>65</v>
      </c>
      <c r="J88" s="7" t="s">
        <v>33060</v>
      </c>
      <c r="K88" s="7" t="s">
        <v>47</v>
      </c>
      <c r="L88" s="7">
        <v>10</v>
      </c>
      <c r="M88" s="7" t="s">
        <v>34433</v>
      </c>
      <c r="N88" s="7">
        <v>58110</v>
      </c>
      <c r="O88" s="7" t="s">
        <v>12486</v>
      </c>
      <c r="P88" s="7">
        <v>19990728</v>
      </c>
      <c r="Q88" s="7">
        <v>70</v>
      </c>
      <c r="R88" s="7">
        <v>200104</v>
      </c>
    </row>
    <row r="89" spans="1:18" ht="16.5" customHeight="1">
      <c r="A89" s="8">
        <v>1178109436</v>
      </c>
      <c r="B89" s="7">
        <v>1310050</v>
      </c>
      <c r="C89" s="12">
        <v>1115110009435</v>
      </c>
      <c r="D89" s="7" t="s">
        <v>42576</v>
      </c>
      <c r="E89" s="7" t="s">
        <v>42577</v>
      </c>
      <c r="F89" s="7" t="s">
        <v>1265</v>
      </c>
      <c r="G89" s="7" t="s">
        <v>42578</v>
      </c>
      <c r="H89" s="7" t="s">
        <v>42579</v>
      </c>
      <c r="I89" s="7" t="s">
        <v>65</v>
      </c>
      <c r="J89" s="7" t="s">
        <v>33060</v>
      </c>
      <c r="K89" s="7" t="s">
        <v>47</v>
      </c>
      <c r="L89" s="7">
        <v>10</v>
      </c>
      <c r="M89" s="7" t="s">
        <v>33076</v>
      </c>
      <c r="N89" s="7">
        <v>15110</v>
      </c>
      <c r="O89" s="7" t="s">
        <v>33220</v>
      </c>
      <c r="P89" s="7">
        <v>19890105</v>
      </c>
      <c r="Q89" s="7">
        <v>65</v>
      </c>
      <c r="R89" s="7">
        <v>200104</v>
      </c>
    </row>
    <row r="90" spans="1:18" ht="16.5" customHeight="1">
      <c r="A90" s="8">
        <v>1278206663</v>
      </c>
      <c r="B90" s="7">
        <v>1833319</v>
      </c>
      <c r="C90" s="12">
        <v>1115330000742</v>
      </c>
      <c r="D90" s="7" t="s">
        <v>42580</v>
      </c>
      <c r="E90" s="7" t="s">
        <v>42581</v>
      </c>
      <c r="F90" s="7" t="s">
        <v>249</v>
      </c>
      <c r="G90" s="7" t="s">
        <v>42582</v>
      </c>
      <c r="I90" s="7" t="s">
        <v>45</v>
      </c>
      <c r="J90" s="7" t="s">
        <v>33060</v>
      </c>
      <c r="K90" s="7" t="s">
        <v>47</v>
      </c>
      <c r="L90" s="7">
        <v>10</v>
      </c>
      <c r="M90" s="7" t="s">
        <v>105</v>
      </c>
      <c r="N90" s="7">
        <v>86101</v>
      </c>
      <c r="O90" s="7" t="s">
        <v>615</v>
      </c>
      <c r="P90" s="7">
        <v>19941209</v>
      </c>
      <c r="Q90" s="7">
        <v>230</v>
      </c>
      <c r="R90" s="7">
        <v>200104</v>
      </c>
    </row>
    <row r="91" spans="1:18" ht="16.5" customHeight="1">
      <c r="A91" s="8">
        <v>1118200062</v>
      </c>
      <c r="B91" s="7">
        <v>1361190</v>
      </c>
      <c r="C91" s="12">
        <v>1145220000031</v>
      </c>
      <c r="D91" s="7" t="s">
        <v>42583</v>
      </c>
      <c r="E91" s="7" t="s">
        <v>42584</v>
      </c>
      <c r="F91" s="7" t="s">
        <v>42585</v>
      </c>
      <c r="G91" s="7" t="s">
        <v>42586</v>
      </c>
      <c r="H91" s="7" t="s">
        <v>42587</v>
      </c>
      <c r="I91" s="7" t="s">
        <v>45</v>
      </c>
      <c r="J91" s="7" t="s">
        <v>33060</v>
      </c>
      <c r="K91" s="7" t="s">
        <v>47</v>
      </c>
      <c r="L91" s="7">
        <v>10</v>
      </c>
      <c r="M91" s="7" t="s">
        <v>966</v>
      </c>
      <c r="N91" s="7">
        <v>68210</v>
      </c>
      <c r="O91" s="7" t="s">
        <v>11947</v>
      </c>
      <c r="P91" s="7">
        <v>19220714</v>
      </c>
      <c r="Q91" s="7">
        <v>65</v>
      </c>
      <c r="R91" s="7">
        <v>200104</v>
      </c>
    </row>
    <row r="92" spans="1:18" ht="16.5" customHeight="1">
      <c r="A92" s="8">
        <v>1288105409</v>
      </c>
      <c r="B92" s="7">
        <v>1614166</v>
      </c>
      <c r="C92" s="12">
        <v>1156110003423</v>
      </c>
      <c r="D92" s="7" t="s">
        <v>18467</v>
      </c>
      <c r="E92" s="7" t="s">
        <v>18468</v>
      </c>
      <c r="F92" s="7" t="s">
        <v>18469</v>
      </c>
      <c r="G92" s="7" t="s">
        <v>18470</v>
      </c>
      <c r="H92" s="7" t="s">
        <v>18471</v>
      </c>
      <c r="I92" s="7" t="s">
        <v>65</v>
      </c>
      <c r="J92" s="7" t="s">
        <v>33060</v>
      </c>
      <c r="K92" s="7" t="s">
        <v>47</v>
      </c>
      <c r="L92" s="7">
        <v>10</v>
      </c>
      <c r="M92" s="7" t="s">
        <v>33076</v>
      </c>
      <c r="N92" s="7">
        <v>25912</v>
      </c>
      <c r="O92" s="7" t="s">
        <v>3542</v>
      </c>
      <c r="P92" s="7">
        <v>19830106</v>
      </c>
      <c r="Q92" s="7">
        <v>64</v>
      </c>
      <c r="R92" s="7">
        <v>200104</v>
      </c>
    </row>
    <row r="93" spans="1:18" ht="16.5" customHeight="1">
      <c r="A93" s="8">
        <v>1338100366</v>
      </c>
      <c r="B93" s="7">
        <v>1806967</v>
      </c>
      <c r="C93" s="12">
        <v>1301110008820</v>
      </c>
      <c r="D93" s="7" t="s">
        <v>42588</v>
      </c>
      <c r="E93" s="7" t="s">
        <v>27485</v>
      </c>
      <c r="F93" s="7" t="s">
        <v>42589</v>
      </c>
      <c r="H93" s="7" t="s">
        <v>42590</v>
      </c>
      <c r="I93" s="7" t="s">
        <v>65</v>
      </c>
      <c r="J93" s="7" t="s">
        <v>33060</v>
      </c>
      <c r="K93" s="7" t="s">
        <v>47</v>
      </c>
      <c r="L93" s="7">
        <v>10</v>
      </c>
      <c r="M93" s="7" t="s">
        <v>33076</v>
      </c>
      <c r="N93" s="7">
        <v>30310</v>
      </c>
      <c r="O93" s="7" t="s">
        <v>6731</v>
      </c>
      <c r="P93" s="7">
        <v>19770929</v>
      </c>
      <c r="Q93" s="7">
        <v>101</v>
      </c>
      <c r="R93" s="7">
        <v>200104</v>
      </c>
    </row>
    <row r="94" spans="1:18" ht="16.5" customHeight="1">
      <c r="A94" s="8">
        <v>1348101499</v>
      </c>
      <c r="B94" s="7">
        <v>1392339</v>
      </c>
      <c r="C94" s="12">
        <v>1301110026111</v>
      </c>
      <c r="D94" s="7" t="s">
        <v>20393</v>
      </c>
      <c r="E94" s="7" t="s">
        <v>365</v>
      </c>
      <c r="F94" s="7" t="s">
        <v>20394</v>
      </c>
      <c r="G94" s="7" t="s">
        <v>20395</v>
      </c>
      <c r="H94" s="7" t="s">
        <v>20396</v>
      </c>
      <c r="I94" s="7" t="s">
        <v>65</v>
      </c>
      <c r="J94" s="7" t="s">
        <v>33060</v>
      </c>
      <c r="K94" s="7" t="s">
        <v>47</v>
      </c>
      <c r="L94" s="7">
        <v>10</v>
      </c>
      <c r="M94" s="7" t="s">
        <v>33076</v>
      </c>
      <c r="N94" s="7">
        <v>30310</v>
      </c>
      <c r="O94" s="7" t="s">
        <v>6731</v>
      </c>
      <c r="P94" s="7">
        <v>19890825</v>
      </c>
      <c r="Q94" s="7">
        <v>60</v>
      </c>
      <c r="R94" s="7">
        <v>200104</v>
      </c>
    </row>
    <row r="95" spans="1:18" ht="16.5" customHeight="1">
      <c r="A95" s="8">
        <v>1138136741</v>
      </c>
      <c r="B95" s="7">
        <v>1861284</v>
      </c>
      <c r="C95" s="12">
        <v>1341110044622</v>
      </c>
      <c r="D95" s="7" t="s">
        <v>42591</v>
      </c>
      <c r="E95" s="7" t="s">
        <v>42592</v>
      </c>
      <c r="F95" s="7" t="s">
        <v>42593</v>
      </c>
      <c r="G95" s="7" t="s">
        <v>42594</v>
      </c>
      <c r="H95" s="7" t="s">
        <v>42595</v>
      </c>
      <c r="I95" s="7" t="s">
        <v>65</v>
      </c>
      <c r="J95" s="7" t="s">
        <v>33060</v>
      </c>
      <c r="K95" s="7" t="s">
        <v>47</v>
      </c>
      <c r="L95" s="7">
        <v>10</v>
      </c>
      <c r="M95" s="7" t="s">
        <v>33076</v>
      </c>
      <c r="N95" s="7">
        <v>14110</v>
      </c>
      <c r="O95" s="7" t="s">
        <v>42561</v>
      </c>
      <c r="P95" s="7">
        <v>19901101</v>
      </c>
      <c r="Q95" s="7">
        <v>88</v>
      </c>
      <c r="R95" s="7">
        <v>200104</v>
      </c>
    </row>
    <row r="96" spans="1:18" ht="16.5" customHeight="1">
      <c r="A96" s="8">
        <v>1348101424</v>
      </c>
      <c r="B96" s="7">
        <v>1726397</v>
      </c>
      <c r="C96" s="12">
        <v>1350110029237</v>
      </c>
      <c r="D96" s="7" t="s">
        <v>42596</v>
      </c>
      <c r="E96" s="7" t="s">
        <v>42597</v>
      </c>
      <c r="F96" s="7" t="s">
        <v>42598</v>
      </c>
      <c r="G96" s="7" t="s">
        <v>42599</v>
      </c>
      <c r="H96" s="7" t="s">
        <v>42600</v>
      </c>
      <c r="I96" s="7" t="s">
        <v>65</v>
      </c>
      <c r="J96" s="7" t="s">
        <v>33060</v>
      </c>
      <c r="K96" s="7" t="s">
        <v>47</v>
      </c>
      <c r="L96" s="7">
        <v>10</v>
      </c>
      <c r="M96" s="7" t="s">
        <v>33076</v>
      </c>
      <c r="N96" s="7">
        <v>24220</v>
      </c>
      <c r="O96" s="7" t="s">
        <v>33379</v>
      </c>
      <c r="P96" s="7">
        <v>19880701</v>
      </c>
      <c r="Q96" s="7">
        <v>50</v>
      </c>
      <c r="R96" s="7">
        <v>200104</v>
      </c>
    </row>
    <row r="97" spans="1:18" ht="16.5" customHeight="1">
      <c r="A97" s="8">
        <v>3048101614</v>
      </c>
      <c r="B97" s="7">
        <v>1586041</v>
      </c>
      <c r="C97" s="12">
        <v>1512110000522</v>
      </c>
      <c r="D97" s="7" t="s">
        <v>17476</v>
      </c>
      <c r="E97" s="7" t="s">
        <v>9743</v>
      </c>
      <c r="F97" s="7" t="s">
        <v>17477</v>
      </c>
      <c r="G97" s="7" t="s">
        <v>17478</v>
      </c>
      <c r="H97" s="7" t="s">
        <v>17479</v>
      </c>
      <c r="I97" s="7" t="s">
        <v>65</v>
      </c>
      <c r="J97" s="7" t="s">
        <v>33060</v>
      </c>
      <c r="K97" s="7" t="s">
        <v>47</v>
      </c>
      <c r="L97" s="7">
        <v>10</v>
      </c>
      <c r="M97" s="7" t="s">
        <v>33076</v>
      </c>
      <c r="N97" s="7">
        <v>20131</v>
      </c>
      <c r="O97" s="7" t="s">
        <v>42601</v>
      </c>
      <c r="P97" s="7">
        <v>19840628</v>
      </c>
      <c r="Q97" s="7">
        <v>80</v>
      </c>
      <c r="R97" s="7">
        <v>200104</v>
      </c>
    </row>
    <row r="98" spans="1:18" ht="16.5" customHeight="1">
      <c r="A98" s="8">
        <v>6078117640</v>
      </c>
      <c r="B98" s="7">
        <v>1634851</v>
      </c>
      <c r="C98" s="12">
        <v>1801110014439</v>
      </c>
      <c r="D98" s="7" t="s">
        <v>42602</v>
      </c>
      <c r="E98" s="7" t="s">
        <v>42603</v>
      </c>
      <c r="F98" s="7" t="s">
        <v>42604</v>
      </c>
      <c r="G98" s="7" t="s">
        <v>42605</v>
      </c>
      <c r="H98" s="7" t="s">
        <v>42606</v>
      </c>
      <c r="I98" s="7" t="s">
        <v>65</v>
      </c>
      <c r="J98" s="7" t="s">
        <v>33060</v>
      </c>
      <c r="K98" s="7" t="s">
        <v>47</v>
      </c>
      <c r="L98" s="7">
        <v>10</v>
      </c>
      <c r="M98" s="7" t="s">
        <v>33076</v>
      </c>
      <c r="N98" s="7">
        <v>13210</v>
      </c>
      <c r="O98" s="7" t="s">
        <v>42310</v>
      </c>
      <c r="P98" s="7">
        <v>19630311</v>
      </c>
      <c r="Q98" s="7">
        <v>50</v>
      </c>
      <c r="R98" s="7">
        <v>200104</v>
      </c>
    </row>
    <row r="99" spans="1:18" ht="16.5" customHeight="1">
      <c r="A99" s="8">
        <v>6068112074</v>
      </c>
      <c r="B99" s="7">
        <v>1840547</v>
      </c>
      <c r="C99" s="12">
        <v>1801110079160</v>
      </c>
      <c r="D99" s="7" t="s">
        <v>42607</v>
      </c>
      <c r="E99" s="7" t="s">
        <v>42608</v>
      </c>
      <c r="F99" s="7" t="s">
        <v>2799</v>
      </c>
      <c r="G99" s="7" t="s">
        <v>42609</v>
      </c>
      <c r="H99" s="7" t="s">
        <v>42610</v>
      </c>
      <c r="I99" s="7" t="s">
        <v>65</v>
      </c>
      <c r="J99" s="7" t="s">
        <v>33060</v>
      </c>
      <c r="K99" s="7" t="s">
        <v>47</v>
      </c>
      <c r="L99" s="7">
        <v>10</v>
      </c>
      <c r="M99" s="7" t="s">
        <v>33076</v>
      </c>
      <c r="N99" s="7">
        <v>15219</v>
      </c>
      <c r="O99" s="7" t="s">
        <v>9582</v>
      </c>
      <c r="P99" s="7">
        <v>19880101</v>
      </c>
      <c r="Q99" s="7">
        <v>180</v>
      </c>
      <c r="R99" s="7">
        <v>200104</v>
      </c>
    </row>
    <row r="100" spans="1:18" ht="16.5" customHeight="1">
      <c r="A100" s="8">
        <v>6058122514</v>
      </c>
      <c r="B100" s="7">
        <v>1382989</v>
      </c>
      <c r="C100" s="12">
        <v>1801110136712</v>
      </c>
      <c r="D100" s="7" t="s">
        <v>42611</v>
      </c>
      <c r="E100" s="7" t="s">
        <v>5293</v>
      </c>
      <c r="F100" s="7" t="s">
        <v>42612</v>
      </c>
      <c r="G100" s="7" t="s">
        <v>42613</v>
      </c>
      <c r="H100" s="7" t="s">
        <v>42614</v>
      </c>
      <c r="I100" s="7" t="s">
        <v>65</v>
      </c>
      <c r="J100" s="7" t="s">
        <v>33060</v>
      </c>
      <c r="K100" s="7" t="s">
        <v>47</v>
      </c>
      <c r="L100" s="7">
        <v>10</v>
      </c>
      <c r="M100" s="7" t="s">
        <v>33076</v>
      </c>
      <c r="N100" s="7">
        <v>29150</v>
      </c>
      <c r="O100" s="7" t="s">
        <v>19799</v>
      </c>
      <c r="P100" s="7">
        <v>19930201</v>
      </c>
      <c r="Q100" s="7">
        <v>50</v>
      </c>
      <c r="R100" s="7">
        <v>200104</v>
      </c>
    </row>
    <row r="101" spans="1:18" ht="16.5" customHeight="1">
      <c r="A101" s="8">
        <v>6078102905</v>
      </c>
      <c r="B101" s="7">
        <v>1328484</v>
      </c>
      <c r="C101" s="12">
        <v>1845110000212</v>
      </c>
      <c r="D101" s="7" t="s">
        <v>17329</v>
      </c>
      <c r="E101" s="7" t="s">
        <v>17330</v>
      </c>
      <c r="F101" s="7" t="s">
        <v>17331</v>
      </c>
      <c r="G101" s="7" t="s">
        <v>17332</v>
      </c>
      <c r="H101" s="7" t="s">
        <v>17333</v>
      </c>
      <c r="I101" s="7" t="s">
        <v>65</v>
      </c>
      <c r="J101" s="7" t="s">
        <v>33060</v>
      </c>
      <c r="K101" s="7" t="s">
        <v>47</v>
      </c>
      <c r="L101" s="7">
        <v>10</v>
      </c>
      <c r="M101" s="7" t="s">
        <v>33076</v>
      </c>
      <c r="N101" s="7">
        <v>17129</v>
      </c>
      <c r="O101" s="7" t="s">
        <v>42615</v>
      </c>
      <c r="P101" s="7">
        <v>19770318</v>
      </c>
      <c r="Q101" s="7">
        <v>159</v>
      </c>
      <c r="R101" s="7">
        <v>200104</v>
      </c>
    </row>
    <row r="102" spans="1:18" ht="16.5" customHeight="1">
      <c r="A102" s="8">
        <v>6218109092</v>
      </c>
      <c r="B102" s="7">
        <v>1721671</v>
      </c>
      <c r="C102" s="12">
        <v>1845110000220</v>
      </c>
      <c r="D102" s="7" t="s">
        <v>42616</v>
      </c>
      <c r="E102" s="7" t="s">
        <v>42617</v>
      </c>
      <c r="F102" s="7" t="s">
        <v>42618</v>
      </c>
      <c r="G102" s="7" t="s">
        <v>42619</v>
      </c>
      <c r="H102" s="7" t="s">
        <v>42620</v>
      </c>
      <c r="I102" s="7" t="s">
        <v>65</v>
      </c>
      <c r="J102" s="7" t="s">
        <v>33060</v>
      </c>
      <c r="K102" s="7" t="s">
        <v>47</v>
      </c>
      <c r="L102" s="7">
        <v>10</v>
      </c>
      <c r="M102" s="7" t="s">
        <v>33076</v>
      </c>
      <c r="N102" s="7">
        <v>17120</v>
      </c>
      <c r="O102" s="7" t="s">
        <v>33255</v>
      </c>
      <c r="P102" s="7">
        <v>19770708</v>
      </c>
      <c r="Q102" s="7">
        <v>50</v>
      </c>
      <c r="R102" s="7">
        <v>200104</v>
      </c>
    </row>
    <row r="103" spans="1:18" ht="16.5" customHeight="1">
      <c r="A103" s="8">
        <v>6138113339</v>
      </c>
      <c r="B103" s="7">
        <v>1111769</v>
      </c>
      <c r="C103" s="12">
        <v>1911110007077</v>
      </c>
      <c r="D103" s="7" t="s">
        <v>42621</v>
      </c>
      <c r="E103" s="7" t="s">
        <v>42622</v>
      </c>
      <c r="F103" s="7" t="s">
        <v>42623</v>
      </c>
      <c r="G103" s="7" t="s">
        <v>42624</v>
      </c>
      <c r="H103" s="7" t="s">
        <v>42625</v>
      </c>
      <c r="I103" s="7" t="s">
        <v>65</v>
      </c>
      <c r="J103" s="7" t="s">
        <v>33060</v>
      </c>
      <c r="K103" s="7" t="s">
        <v>47</v>
      </c>
      <c r="L103" s="7">
        <v>10</v>
      </c>
      <c r="M103" s="7" t="s">
        <v>33076</v>
      </c>
      <c r="N103" s="7">
        <v>30391</v>
      </c>
      <c r="O103" s="7" t="s">
        <v>7087</v>
      </c>
      <c r="P103" s="7">
        <v>19681010</v>
      </c>
      <c r="Q103" s="7">
        <v>75</v>
      </c>
      <c r="R103" s="7">
        <v>200104</v>
      </c>
    </row>
    <row r="104" spans="1:18" ht="16.5" customHeight="1">
      <c r="A104" s="8">
        <v>6158100363</v>
      </c>
      <c r="B104" s="7">
        <v>1348394</v>
      </c>
      <c r="C104" s="12">
        <v>1913110000184</v>
      </c>
      <c r="D104" s="7" t="s">
        <v>42626</v>
      </c>
      <c r="E104" s="7" t="s">
        <v>42627</v>
      </c>
      <c r="F104" s="7" t="s">
        <v>42628</v>
      </c>
      <c r="G104" s="7" t="s">
        <v>42629</v>
      </c>
      <c r="H104" s="7" t="s">
        <v>42630</v>
      </c>
      <c r="I104" s="7" t="s">
        <v>65</v>
      </c>
      <c r="J104" s="7" t="s">
        <v>33060</v>
      </c>
      <c r="K104" s="7" t="s">
        <v>47</v>
      </c>
      <c r="L104" s="7">
        <v>10</v>
      </c>
      <c r="M104" s="7" t="s">
        <v>34194</v>
      </c>
      <c r="N104" s="7">
        <v>49301</v>
      </c>
      <c r="O104" s="7" t="s">
        <v>11304</v>
      </c>
      <c r="P104" s="7">
        <v>19700720</v>
      </c>
      <c r="Q104" s="7">
        <v>97</v>
      </c>
      <c r="R104" s="7">
        <v>200104</v>
      </c>
    </row>
    <row r="105" spans="1:18" ht="16.5" customHeight="1">
      <c r="A105" s="8">
        <v>4108100152</v>
      </c>
      <c r="B105" s="7">
        <v>1480143</v>
      </c>
      <c r="C105" s="12">
        <v>2001110000772</v>
      </c>
      <c r="D105" s="7" t="s">
        <v>22658</v>
      </c>
      <c r="E105" s="7" t="s">
        <v>22659</v>
      </c>
      <c r="F105" s="7" t="s">
        <v>1018</v>
      </c>
      <c r="G105" s="7" t="s">
        <v>22660</v>
      </c>
      <c r="H105" s="7" t="s">
        <v>22661</v>
      </c>
      <c r="I105" s="7" t="s">
        <v>65</v>
      </c>
      <c r="J105" s="7" t="s">
        <v>33060</v>
      </c>
      <c r="K105" s="7" t="s">
        <v>47</v>
      </c>
      <c r="L105" s="7">
        <v>10</v>
      </c>
      <c r="M105" s="7" t="s">
        <v>33076</v>
      </c>
      <c r="N105" s="7">
        <v>25900</v>
      </c>
      <c r="O105" s="7" t="s">
        <v>42631</v>
      </c>
      <c r="P105" s="7">
        <v>19730115</v>
      </c>
      <c r="Q105" s="7">
        <v>200</v>
      </c>
      <c r="R105" s="7">
        <v>200104</v>
      </c>
    </row>
    <row r="106" spans="1:18" ht="16.5" customHeight="1">
      <c r="A106" s="8">
        <v>4098117382</v>
      </c>
      <c r="B106" s="7">
        <v>1363068</v>
      </c>
      <c r="C106" s="12">
        <v>2059110000178</v>
      </c>
      <c r="D106" s="7" t="s">
        <v>42632</v>
      </c>
      <c r="E106" s="7" t="s">
        <v>42633</v>
      </c>
      <c r="F106" s="7" t="s">
        <v>42634</v>
      </c>
      <c r="G106" s="7" t="s">
        <v>42635</v>
      </c>
      <c r="H106" s="7" t="s">
        <v>42636</v>
      </c>
      <c r="I106" s="7" t="s">
        <v>65</v>
      </c>
      <c r="J106" s="7" t="s">
        <v>33060</v>
      </c>
      <c r="K106" s="7" t="s">
        <v>47</v>
      </c>
      <c r="L106" s="7">
        <v>10</v>
      </c>
      <c r="M106" s="7" t="s">
        <v>33076</v>
      </c>
      <c r="N106" s="7">
        <v>23190</v>
      </c>
      <c r="O106" s="7" t="s">
        <v>42637</v>
      </c>
      <c r="P106" s="7">
        <v>19880920</v>
      </c>
      <c r="Q106" s="7">
        <v>106</v>
      </c>
      <c r="R106" s="7">
        <v>200104</v>
      </c>
    </row>
    <row r="107" spans="1:18" ht="16.5" customHeight="1">
      <c r="A107" s="8">
        <v>4188113461</v>
      </c>
      <c r="B107" s="7">
        <v>1705829</v>
      </c>
      <c r="C107" s="12">
        <v>2101110001471</v>
      </c>
      <c r="D107" s="7" t="s">
        <v>42638</v>
      </c>
      <c r="E107" s="7" t="s">
        <v>42639</v>
      </c>
      <c r="F107" s="7" t="s">
        <v>42640</v>
      </c>
      <c r="G107" s="7" t="s">
        <v>42641</v>
      </c>
      <c r="H107" s="7" t="s">
        <v>42642</v>
      </c>
      <c r="I107" s="7" t="s">
        <v>65</v>
      </c>
      <c r="J107" s="7" t="s">
        <v>33060</v>
      </c>
      <c r="K107" s="7" t="s">
        <v>47</v>
      </c>
      <c r="L107" s="7">
        <v>10</v>
      </c>
      <c r="M107" s="7" t="s">
        <v>33076</v>
      </c>
      <c r="N107" s="7">
        <v>13300</v>
      </c>
      <c r="O107" s="7" t="s">
        <v>42643</v>
      </c>
      <c r="P107" s="7">
        <v>19790312</v>
      </c>
      <c r="Q107" s="7">
        <v>95</v>
      </c>
      <c r="R107" s="7">
        <v>200104</v>
      </c>
    </row>
    <row r="108" spans="1:18" ht="16.5" customHeight="1">
      <c r="A108" s="8">
        <v>3048103233</v>
      </c>
      <c r="B108" s="7">
        <v>1498742</v>
      </c>
      <c r="C108" s="12">
        <v>1101110212251</v>
      </c>
      <c r="D108" s="7" t="s">
        <v>16957</v>
      </c>
      <c r="E108" s="7" t="s">
        <v>7736</v>
      </c>
      <c r="F108" s="7" t="s">
        <v>16958</v>
      </c>
      <c r="G108" s="7" t="s">
        <v>16959</v>
      </c>
      <c r="H108" s="7" t="s">
        <v>16960</v>
      </c>
      <c r="I108" s="7" t="s">
        <v>65</v>
      </c>
      <c r="J108" s="7" t="s">
        <v>33060</v>
      </c>
      <c r="K108" s="7" t="s">
        <v>47</v>
      </c>
      <c r="L108" s="7">
        <v>10</v>
      </c>
      <c r="M108" s="7" t="s">
        <v>966</v>
      </c>
      <c r="N108" s="7">
        <v>68000</v>
      </c>
      <c r="O108" s="7" t="s">
        <v>14133</v>
      </c>
      <c r="P108" s="7">
        <v>19770413</v>
      </c>
      <c r="Q108" s="7">
        <v>85</v>
      </c>
      <c r="R108" s="7">
        <v>200105</v>
      </c>
    </row>
    <row r="109" spans="1:18" ht="16.5" customHeight="1">
      <c r="A109" s="8">
        <v>2128114372</v>
      </c>
      <c r="B109" s="7">
        <v>1488156</v>
      </c>
      <c r="C109" s="12">
        <v>1101110281438</v>
      </c>
      <c r="D109" s="7" t="s">
        <v>42644</v>
      </c>
      <c r="E109" s="7" t="s">
        <v>10610</v>
      </c>
      <c r="F109" s="7" t="s">
        <v>42645</v>
      </c>
      <c r="G109" s="7" t="s">
        <v>42646</v>
      </c>
      <c r="H109" s="7" t="s">
        <v>42647</v>
      </c>
      <c r="I109" s="7" t="s">
        <v>65</v>
      </c>
      <c r="J109" s="7" t="s">
        <v>33060</v>
      </c>
      <c r="K109" s="7" t="s">
        <v>47</v>
      </c>
      <c r="L109" s="7">
        <v>10</v>
      </c>
      <c r="M109" s="7" t="s">
        <v>313</v>
      </c>
      <c r="N109" s="7">
        <v>41220</v>
      </c>
      <c r="O109" s="7" t="s">
        <v>33715</v>
      </c>
      <c r="P109" s="7">
        <v>19801015</v>
      </c>
      <c r="Q109" s="7">
        <v>75</v>
      </c>
      <c r="R109" s="7">
        <v>200105</v>
      </c>
    </row>
    <row r="110" spans="1:18" ht="16.5" customHeight="1">
      <c r="A110" s="8">
        <v>1298105455</v>
      </c>
      <c r="B110" s="7">
        <v>1603724</v>
      </c>
      <c r="C110" s="12">
        <v>1311110005495</v>
      </c>
      <c r="D110" s="7" t="s">
        <v>42648</v>
      </c>
      <c r="E110" s="7" t="s">
        <v>42649</v>
      </c>
      <c r="F110" s="7" t="s">
        <v>2799</v>
      </c>
      <c r="G110" s="7" t="s">
        <v>42650</v>
      </c>
      <c r="H110" s="7" t="s">
        <v>42651</v>
      </c>
      <c r="I110" s="7" t="s">
        <v>65</v>
      </c>
      <c r="J110" s="7" t="s">
        <v>33060</v>
      </c>
      <c r="K110" s="7" t="s">
        <v>47</v>
      </c>
      <c r="L110" s="7">
        <v>10</v>
      </c>
      <c r="M110" s="7" t="s">
        <v>33076</v>
      </c>
      <c r="N110" s="7">
        <v>15220</v>
      </c>
      <c r="O110" s="7" t="s">
        <v>42652</v>
      </c>
      <c r="P110" s="7">
        <v>19850107</v>
      </c>
      <c r="Q110" s="7">
        <v>50</v>
      </c>
      <c r="R110" s="7">
        <v>200105</v>
      </c>
    </row>
    <row r="111" spans="1:18" ht="16.5" customHeight="1">
      <c r="A111" s="8">
        <v>5038143429</v>
      </c>
      <c r="B111" s="7">
        <v>1855702</v>
      </c>
      <c r="C111" s="12">
        <v>1701110163121</v>
      </c>
      <c r="D111" s="7" t="s">
        <v>42653</v>
      </c>
      <c r="E111" s="7" t="s">
        <v>42654</v>
      </c>
      <c r="F111" s="7" t="s">
        <v>42655</v>
      </c>
      <c r="G111" s="7" t="s">
        <v>42656</v>
      </c>
      <c r="H111" s="7" t="s">
        <v>42657</v>
      </c>
      <c r="I111" s="7" t="s">
        <v>65</v>
      </c>
      <c r="J111" s="7" t="s">
        <v>33060</v>
      </c>
      <c r="K111" s="7" t="s">
        <v>47</v>
      </c>
      <c r="L111" s="7">
        <v>10</v>
      </c>
      <c r="M111" s="7" t="s">
        <v>33076</v>
      </c>
      <c r="N111" s="7">
        <v>13402</v>
      </c>
      <c r="O111" s="7" t="s">
        <v>42658</v>
      </c>
      <c r="P111" s="7">
        <v>19991201</v>
      </c>
      <c r="Q111" s="7">
        <v>60</v>
      </c>
      <c r="R111" s="7">
        <v>200105</v>
      </c>
    </row>
    <row r="112" spans="1:18" ht="16.5" customHeight="1">
      <c r="A112" s="8">
        <v>1228116586</v>
      </c>
      <c r="B112" s="7">
        <v>1689927</v>
      </c>
      <c r="C112" s="12">
        <v>1201110038449</v>
      </c>
      <c r="D112" s="7" t="s">
        <v>18855</v>
      </c>
      <c r="E112" s="7" t="s">
        <v>18856</v>
      </c>
      <c r="F112" s="7" t="s">
        <v>4749</v>
      </c>
      <c r="G112" s="7" t="s">
        <v>18857</v>
      </c>
      <c r="H112" s="7" t="s">
        <v>18858</v>
      </c>
      <c r="I112" s="7" t="s">
        <v>65</v>
      </c>
      <c r="J112" s="7" t="s">
        <v>33060</v>
      </c>
      <c r="K112" s="7" t="s">
        <v>47</v>
      </c>
      <c r="L112" s="7">
        <v>10</v>
      </c>
      <c r="M112" s="7" t="s">
        <v>33076</v>
      </c>
      <c r="N112" s="7">
        <v>26291</v>
      </c>
      <c r="O112" s="7" t="s">
        <v>42659</v>
      </c>
      <c r="P112" s="7">
        <v>19731214</v>
      </c>
      <c r="Q112" s="7">
        <v>75</v>
      </c>
      <c r="R112" s="7">
        <v>200106</v>
      </c>
    </row>
    <row r="113" spans="1:18" ht="16.5" customHeight="1">
      <c r="A113" s="8">
        <v>6098139434</v>
      </c>
      <c r="B113" s="7">
        <v>1435267</v>
      </c>
      <c r="C113" s="12">
        <v>1801110299966</v>
      </c>
      <c r="D113" s="7" t="s">
        <v>11529</v>
      </c>
      <c r="E113" s="7" t="s">
        <v>42660</v>
      </c>
      <c r="F113" s="7" t="s">
        <v>1294</v>
      </c>
      <c r="G113" s="7" t="s">
        <v>42661</v>
      </c>
      <c r="H113" s="7" t="s">
        <v>42662</v>
      </c>
      <c r="I113" s="7" t="s">
        <v>65</v>
      </c>
      <c r="J113" s="7" t="s">
        <v>33060</v>
      </c>
      <c r="K113" s="7" t="s">
        <v>47</v>
      </c>
      <c r="L113" s="7">
        <v>10</v>
      </c>
      <c r="M113" s="7" t="s">
        <v>33076</v>
      </c>
      <c r="N113" s="7">
        <v>15210</v>
      </c>
      <c r="O113" s="7" t="s">
        <v>33229</v>
      </c>
      <c r="P113" s="7">
        <v>20000201</v>
      </c>
      <c r="Q113" s="7">
        <v>50</v>
      </c>
      <c r="R113" s="7">
        <v>200106</v>
      </c>
    </row>
    <row r="114" spans="1:18" ht="16.5" customHeight="1">
      <c r="A114" s="8">
        <v>2068111609</v>
      </c>
      <c r="B114" s="7">
        <v>1752925</v>
      </c>
      <c r="C114" s="12">
        <v>1101111420118</v>
      </c>
      <c r="D114" s="7" t="s">
        <v>42663</v>
      </c>
      <c r="E114" s="7" t="s">
        <v>42664</v>
      </c>
      <c r="F114" s="7" t="s">
        <v>42665</v>
      </c>
      <c r="G114" s="7" t="s">
        <v>42666</v>
      </c>
      <c r="H114" s="7" t="s">
        <v>42667</v>
      </c>
      <c r="I114" s="7" t="s">
        <v>65</v>
      </c>
      <c r="J114" s="7" t="s">
        <v>33060</v>
      </c>
      <c r="K114" s="7" t="s">
        <v>47</v>
      </c>
      <c r="L114" s="7">
        <v>10</v>
      </c>
      <c r="M114" s="7" t="s">
        <v>33076</v>
      </c>
      <c r="N114" s="7">
        <v>18122</v>
      </c>
      <c r="O114" s="7" t="s">
        <v>1446</v>
      </c>
      <c r="P114" s="7">
        <v>19970529</v>
      </c>
      <c r="Q114" s="7">
        <v>70</v>
      </c>
      <c r="R114" s="7">
        <v>200107</v>
      </c>
    </row>
    <row r="115" spans="1:18" ht="16.5" customHeight="1">
      <c r="A115" s="8">
        <v>1278164083</v>
      </c>
      <c r="B115" s="7">
        <v>1534748</v>
      </c>
      <c r="C115" s="12">
        <v>1115110020134</v>
      </c>
      <c r="D115" s="7" t="s">
        <v>42668</v>
      </c>
      <c r="E115" s="7" t="s">
        <v>42664</v>
      </c>
      <c r="F115" s="7" t="s">
        <v>42669</v>
      </c>
      <c r="G115" s="7" t="s">
        <v>42670</v>
      </c>
      <c r="H115" s="7" t="s">
        <v>42671</v>
      </c>
      <c r="I115" s="7" t="s">
        <v>65</v>
      </c>
      <c r="J115" s="7" t="s">
        <v>33060</v>
      </c>
      <c r="K115" s="7" t="s">
        <v>47</v>
      </c>
      <c r="L115" s="7">
        <v>10</v>
      </c>
      <c r="M115" s="7" t="s">
        <v>33076</v>
      </c>
      <c r="N115" s="7">
        <v>13210</v>
      </c>
      <c r="O115" s="7" t="s">
        <v>42310</v>
      </c>
      <c r="P115" s="7">
        <v>19951021</v>
      </c>
      <c r="Q115" s="7">
        <v>60</v>
      </c>
      <c r="R115" s="7">
        <v>200107</v>
      </c>
    </row>
    <row r="116" spans="1:18" ht="16.5" customHeight="1">
      <c r="A116" s="8">
        <v>1028201131</v>
      </c>
      <c r="B116" s="7">
        <v>1831018</v>
      </c>
      <c r="C116" s="12">
        <v>1145110000172</v>
      </c>
      <c r="D116" s="7" t="s">
        <v>26871</v>
      </c>
      <c r="E116" s="7" t="s">
        <v>26872</v>
      </c>
      <c r="F116" s="7" t="s">
        <v>26873</v>
      </c>
      <c r="G116" s="7" t="s">
        <v>26874</v>
      </c>
      <c r="H116" s="7" t="s">
        <v>26875</v>
      </c>
      <c r="I116" s="7" t="s">
        <v>45</v>
      </c>
      <c r="J116" s="7" t="s">
        <v>33060</v>
      </c>
      <c r="K116" s="7" t="s">
        <v>47</v>
      </c>
      <c r="L116" s="7">
        <v>10</v>
      </c>
      <c r="M116" s="7" t="s">
        <v>34433</v>
      </c>
      <c r="N116" s="7">
        <v>58113</v>
      </c>
      <c r="O116" s="7" t="s">
        <v>42672</v>
      </c>
      <c r="P116" s="7">
        <v>19560903</v>
      </c>
      <c r="Q116" s="7">
        <v>89</v>
      </c>
      <c r="R116" s="7">
        <v>200107</v>
      </c>
    </row>
    <row r="117" spans="1:18" ht="16.5" customHeight="1">
      <c r="A117" s="8">
        <v>6218101896</v>
      </c>
      <c r="B117" s="7">
        <v>1732000</v>
      </c>
      <c r="C117" s="12">
        <v>1801110052827</v>
      </c>
      <c r="D117" s="7" t="s">
        <v>42673</v>
      </c>
      <c r="E117" s="7" t="s">
        <v>42674</v>
      </c>
      <c r="F117" s="7" t="s">
        <v>42675</v>
      </c>
      <c r="G117" s="7" t="s">
        <v>42676</v>
      </c>
      <c r="H117" s="7" t="s">
        <v>42677</v>
      </c>
      <c r="I117" s="7" t="s">
        <v>65</v>
      </c>
      <c r="J117" s="7" t="s">
        <v>33060</v>
      </c>
      <c r="K117" s="7" t="s">
        <v>47</v>
      </c>
      <c r="L117" s="7">
        <v>10</v>
      </c>
      <c r="M117" s="7" t="s">
        <v>33076</v>
      </c>
      <c r="N117" s="7">
        <v>13300</v>
      </c>
      <c r="O117" s="7" t="s">
        <v>42643</v>
      </c>
      <c r="P117" s="7">
        <v>19850401</v>
      </c>
      <c r="Q117" s="7">
        <v>68</v>
      </c>
      <c r="R117" s="7">
        <v>200107</v>
      </c>
    </row>
    <row r="118" spans="1:18" ht="16.5" customHeight="1">
      <c r="A118" s="8">
        <v>1058155925</v>
      </c>
      <c r="B118" s="7">
        <v>1154409</v>
      </c>
      <c r="C118" s="12">
        <v>1101110002529</v>
      </c>
      <c r="D118" s="7" t="s">
        <v>42678</v>
      </c>
      <c r="E118" s="7" t="s">
        <v>42679</v>
      </c>
      <c r="F118" s="7" t="s">
        <v>42680</v>
      </c>
      <c r="G118" s="7" t="s">
        <v>42681</v>
      </c>
      <c r="H118" s="7" t="s">
        <v>42682</v>
      </c>
      <c r="I118" s="7" t="s">
        <v>65</v>
      </c>
      <c r="J118" s="7" t="s">
        <v>33060</v>
      </c>
      <c r="K118" s="7" t="s">
        <v>47</v>
      </c>
      <c r="L118" s="7">
        <v>10</v>
      </c>
      <c r="M118" s="7" t="s">
        <v>33076</v>
      </c>
      <c r="N118" s="7">
        <v>22251</v>
      </c>
      <c r="O118" s="7" t="s">
        <v>33334</v>
      </c>
      <c r="P118" s="7">
        <v>19700824</v>
      </c>
      <c r="Q118" s="7">
        <v>78</v>
      </c>
      <c r="R118" s="7">
        <v>200108</v>
      </c>
    </row>
    <row r="119" spans="1:18" ht="16.5" customHeight="1">
      <c r="A119" s="8">
        <v>1228149336</v>
      </c>
      <c r="B119" s="7">
        <v>1999084</v>
      </c>
      <c r="C119" s="12">
        <v>1201110125212</v>
      </c>
      <c r="D119" s="7" t="s">
        <v>19222</v>
      </c>
      <c r="E119" s="7" t="s">
        <v>19223</v>
      </c>
      <c r="F119" s="7" t="s">
        <v>19224</v>
      </c>
      <c r="G119" s="7" t="s">
        <v>19225</v>
      </c>
      <c r="H119" s="7" t="s">
        <v>19226</v>
      </c>
      <c r="I119" s="7" t="s">
        <v>65</v>
      </c>
      <c r="J119" s="7" t="s">
        <v>33060</v>
      </c>
      <c r="K119" s="7" t="s">
        <v>47</v>
      </c>
      <c r="L119" s="7">
        <v>10</v>
      </c>
      <c r="M119" s="7" t="s">
        <v>33760</v>
      </c>
      <c r="N119" s="7">
        <v>46490</v>
      </c>
      <c r="O119" s="7" t="s">
        <v>42683</v>
      </c>
      <c r="P119" s="7">
        <v>19951027</v>
      </c>
      <c r="Q119" s="7">
        <v>50</v>
      </c>
      <c r="R119" s="7">
        <v>200108</v>
      </c>
    </row>
    <row r="120" spans="1:18" ht="16.5" customHeight="1">
      <c r="A120" s="8">
        <v>1338113027</v>
      </c>
      <c r="B120" s="7">
        <v>1821842</v>
      </c>
      <c r="C120" s="12">
        <v>1350110052353</v>
      </c>
      <c r="D120" s="7" t="s">
        <v>22970</v>
      </c>
      <c r="E120" s="7" t="s">
        <v>22971</v>
      </c>
      <c r="F120" s="7" t="s">
        <v>22972</v>
      </c>
      <c r="G120" s="7" t="s">
        <v>22973</v>
      </c>
      <c r="H120" s="7" t="s">
        <v>22974</v>
      </c>
      <c r="I120" s="7" t="s">
        <v>65</v>
      </c>
      <c r="J120" s="7" t="s">
        <v>33060</v>
      </c>
      <c r="K120" s="7" t="s">
        <v>47</v>
      </c>
      <c r="L120" s="7">
        <v>10</v>
      </c>
      <c r="M120" s="7" t="s">
        <v>33076</v>
      </c>
      <c r="N120" s="7">
        <v>33200</v>
      </c>
      <c r="O120" s="7" t="s">
        <v>21515</v>
      </c>
      <c r="P120" s="7">
        <v>19761220</v>
      </c>
      <c r="Q120" s="7">
        <v>60</v>
      </c>
      <c r="R120" s="7">
        <v>200108</v>
      </c>
    </row>
    <row r="121" spans="1:18" ht="16.5" customHeight="1">
      <c r="A121" s="8">
        <v>2248104727</v>
      </c>
      <c r="B121" s="7">
        <v>1792235</v>
      </c>
      <c r="C121" s="12">
        <v>1412110004427</v>
      </c>
      <c r="D121" s="7" t="s">
        <v>42684</v>
      </c>
      <c r="E121" s="7" t="s">
        <v>42685</v>
      </c>
      <c r="F121" s="7" t="s">
        <v>42686</v>
      </c>
      <c r="G121" s="7" t="s">
        <v>42687</v>
      </c>
      <c r="H121" s="7" t="s">
        <v>42688</v>
      </c>
      <c r="I121" s="7" t="s">
        <v>65</v>
      </c>
      <c r="J121" s="7" t="s">
        <v>33060</v>
      </c>
      <c r="K121" s="7" t="s">
        <v>47</v>
      </c>
      <c r="L121" s="7">
        <v>10</v>
      </c>
      <c r="M121" s="7" t="s">
        <v>33076</v>
      </c>
      <c r="N121" s="7">
        <v>24211</v>
      </c>
      <c r="O121" s="7" t="s">
        <v>42689</v>
      </c>
      <c r="P121" s="7">
        <v>19790220</v>
      </c>
      <c r="Q121" s="7">
        <v>70</v>
      </c>
      <c r="R121" s="7">
        <v>200108</v>
      </c>
    </row>
    <row r="122" spans="1:18" ht="16.5" customHeight="1">
      <c r="A122" s="8">
        <v>3108100089</v>
      </c>
      <c r="B122" s="7">
        <v>1715740</v>
      </c>
      <c r="C122" s="12">
        <v>1611110000051</v>
      </c>
      <c r="D122" s="7" t="s">
        <v>24438</v>
      </c>
      <c r="E122" s="7" t="s">
        <v>8167</v>
      </c>
      <c r="F122" s="7" t="s">
        <v>24439</v>
      </c>
      <c r="G122" s="7" t="s">
        <v>24440</v>
      </c>
      <c r="H122" s="7" t="s">
        <v>24441</v>
      </c>
      <c r="I122" s="7" t="s">
        <v>65</v>
      </c>
      <c r="J122" s="7" t="s">
        <v>33060</v>
      </c>
      <c r="K122" s="7" t="s">
        <v>47</v>
      </c>
      <c r="L122" s="7">
        <v>10</v>
      </c>
      <c r="M122" s="7" t="s">
        <v>34194</v>
      </c>
      <c r="N122" s="7">
        <v>52990</v>
      </c>
      <c r="O122" s="7" t="s">
        <v>42690</v>
      </c>
      <c r="P122" s="7">
        <v>19610901</v>
      </c>
      <c r="Q122" s="7">
        <v>50</v>
      </c>
      <c r="R122" s="7">
        <v>200108</v>
      </c>
    </row>
    <row r="123" spans="1:18" ht="16.5" customHeight="1">
      <c r="A123" s="8">
        <v>5038119332</v>
      </c>
      <c r="B123" s="7">
        <v>1604155</v>
      </c>
      <c r="C123" s="12">
        <v>1701110004747</v>
      </c>
      <c r="D123" s="7" t="s">
        <v>20906</v>
      </c>
      <c r="E123" s="7" t="s">
        <v>20907</v>
      </c>
      <c r="F123" s="7" t="s">
        <v>20908</v>
      </c>
      <c r="G123" s="7" t="s">
        <v>20909</v>
      </c>
      <c r="H123" s="7" t="s">
        <v>20910</v>
      </c>
      <c r="I123" s="7" t="s">
        <v>65</v>
      </c>
      <c r="J123" s="7" t="s">
        <v>33060</v>
      </c>
      <c r="K123" s="7" t="s">
        <v>47</v>
      </c>
      <c r="L123" s="7">
        <v>10</v>
      </c>
      <c r="M123" s="7" t="s">
        <v>33076</v>
      </c>
      <c r="N123" s="7">
        <v>29111</v>
      </c>
      <c r="O123" s="7" t="s">
        <v>42691</v>
      </c>
      <c r="P123" s="7">
        <v>19720901</v>
      </c>
      <c r="Q123" s="7">
        <v>50</v>
      </c>
      <c r="R123" s="7">
        <v>200108</v>
      </c>
    </row>
    <row r="124" spans="1:18" ht="16.5" customHeight="1">
      <c r="A124" s="8">
        <v>5018109333</v>
      </c>
      <c r="B124" s="7">
        <v>1639316</v>
      </c>
      <c r="C124" s="12">
        <v>1701110034166</v>
      </c>
      <c r="D124" s="7" t="s">
        <v>16948</v>
      </c>
      <c r="E124" s="7" t="s">
        <v>16949</v>
      </c>
      <c r="F124" s="7" t="s">
        <v>16950</v>
      </c>
      <c r="G124" s="7" t="s">
        <v>16951</v>
      </c>
      <c r="H124" s="7" t="s">
        <v>16952</v>
      </c>
      <c r="I124" s="7" t="s">
        <v>65</v>
      </c>
      <c r="J124" s="7" t="s">
        <v>33060</v>
      </c>
      <c r="K124" s="7" t="s">
        <v>47</v>
      </c>
      <c r="L124" s="7">
        <v>10</v>
      </c>
      <c r="M124" s="7" t="s">
        <v>33076</v>
      </c>
      <c r="N124" s="7">
        <v>13900</v>
      </c>
      <c r="O124" s="7" t="s">
        <v>16950</v>
      </c>
      <c r="P124" s="7">
        <v>19880501</v>
      </c>
      <c r="Q124" s="7">
        <v>63</v>
      </c>
      <c r="R124" s="7">
        <v>200108</v>
      </c>
    </row>
    <row r="125" spans="1:18" ht="16.5" customHeight="1">
      <c r="A125" s="8">
        <v>5038116655</v>
      </c>
      <c r="B125" s="7">
        <v>1966065</v>
      </c>
      <c r="C125" s="12">
        <v>1701110055104</v>
      </c>
      <c r="D125" s="7" t="s">
        <v>16927</v>
      </c>
      <c r="E125" s="7" t="s">
        <v>14798</v>
      </c>
      <c r="F125" s="7" t="s">
        <v>16928</v>
      </c>
      <c r="G125" s="7" t="s">
        <v>16929</v>
      </c>
      <c r="H125" s="7" t="s">
        <v>16930</v>
      </c>
      <c r="I125" s="7" t="s">
        <v>65</v>
      </c>
      <c r="J125" s="7" t="s">
        <v>33060</v>
      </c>
      <c r="K125" s="7" t="s">
        <v>47</v>
      </c>
      <c r="L125" s="7">
        <v>10</v>
      </c>
      <c r="M125" s="7" t="s">
        <v>33076</v>
      </c>
      <c r="N125" s="7">
        <v>13402</v>
      </c>
      <c r="O125" s="7" t="s">
        <v>42658</v>
      </c>
      <c r="P125" s="7">
        <v>19911121</v>
      </c>
      <c r="Q125" s="7">
        <v>109</v>
      </c>
      <c r="R125" s="7">
        <v>200108</v>
      </c>
    </row>
    <row r="126" spans="1:18" ht="16.5" customHeight="1">
      <c r="A126" s="8">
        <v>5158109012</v>
      </c>
      <c r="B126" s="7">
        <v>1515941</v>
      </c>
      <c r="C126" s="12">
        <v>1701110071275</v>
      </c>
      <c r="D126" s="7" t="s">
        <v>16886</v>
      </c>
      <c r="E126" s="7" t="s">
        <v>16887</v>
      </c>
      <c r="F126" s="7" t="s">
        <v>16888</v>
      </c>
      <c r="G126" s="7" t="s">
        <v>16889</v>
      </c>
      <c r="H126" s="7" t="s">
        <v>16890</v>
      </c>
      <c r="I126" s="7" t="s">
        <v>65</v>
      </c>
      <c r="J126" s="7" t="s">
        <v>33060</v>
      </c>
      <c r="K126" s="7" t="s">
        <v>47</v>
      </c>
      <c r="L126" s="7">
        <v>10</v>
      </c>
      <c r="M126" s="7" t="s">
        <v>33076</v>
      </c>
      <c r="N126" s="7">
        <v>13999</v>
      </c>
      <c r="O126" s="7" t="s">
        <v>42692</v>
      </c>
      <c r="P126" s="7">
        <v>19931101</v>
      </c>
      <c r="Q126" s="7">
        <v>54</v>
      </c>
      <c r="R126" s="7">
        <v>200108</v>
      </c>
    </row>
    <row r="127" spans="1:18" ht="16.5" customHeight="1">
      <c r="A127" s="8">
        <v>5148127939</v>
      </c>
      <c r="B127" s="7">
        <v>1347781</v>
      </c>
      <c r="C127" s="12">
        <v>1701110123802</v>
      </c>
      <c r="D127" s="7" t="s">
        <v>16891</v>
      </c>
      <c r="E127" s="7" t="s">
        <v>1397</v>
      </c>
      <c r="F127" s="7" t="s">
        <v>16892</v>
      </c>
      <c r="G127" s="7" t="s">
        <v>16893</v>
      </c>
      <c r="H127" s="7" t="s">
        <v>16894</v>
      </c>
      <c r="I127" s="7" t="s">
        <v>65</v>
      </c>
      <c r="J127" s="7" t="s">
        <v>33060</v>
      </c>
      <c r="K127" s="7" t="s">
        <v>47</v>
      </c>
      <c r="L127" s="7">
        <v>10</v>
      </c>
      <c r="M127" s="7" t="s">
        <v>33076</v>
      </c>
      <c r="N127" s="7">
        <v>13213</v>
      </c>
      <c r="O127" s="7" t="s">
        <v>33162</v>
      </c>
      <c r="P127" s="7">
        <v>19970701</v>
      </c>
      <c r="Q127" s="7">
        <v>52</v>
      </c>
      <c r="R127" s="7">
        <v>200108</v>
      </c>
    </row>
    <row r="128" spans="1:18" ht="16.5" customHeight="1">
      <c r="A128" s="8">
        <v>6088106302</v>
      </c>
      <c r="B128" s="7">
        <v>1590644</v>
      </c>
      <c r="C128" s="12">
        <v>1901110000329</v>
      </c>
      <c r="D128" s="7" t="s">
        <v>23852</v>
      </c>
      <c r="E128" s="7" t="s">
        <v>23853</v>
      </c>
      <c r="F128" s="7" t="s">
        <v>23854</v>
      </c>
      <c r="G128" s="7" t="s">
        <v>23855</v>
      </c>
      <c r="H128" s="7" t="s">
        <v>23856</v>
      </c>
      <c r="I128" s="7" t="s">
        <v>65</v>
      </c>
      <c r="J128" s="7" t="s">
        <v>33060</v>
      </c>
      <c r="K128" s="7" t="s">
        <v>47</v>
      </c>
      <c r="L128" s="7">
        <v>10</v>
      </c>
      <c r="M128" s="7" t="s">
        <v>34194</v>
      </c>
      <c r="N128" s="7">
        <v>49300</v>
      </c>
      <c r="O128" s="7" t="s">
        <v>22934</v>
      </c>
      <c r="P128" s="7">
        <v>19691210</v>
      </c>
      <c r="Q128" s="7">
        <v>90</v>
      </c>
      <c r="R128" s="7">
        <v>200108</v>
      </c>
    </row>
    <row r="129" spans="1:18" ht="16.5" customHeight="1">
      <c r="A129" s="8">
        <v>2118124203</v>
      </c>
      <c r="B129" s="7">
        <v>1381565</v>
      </c>
      <c r="C129" s="12">
        <v>1101110016982</v>
      </c>
      <c r="D129" s="7" t="s">
        <v>42693</v>
      </c>
      <c r="E129" s="7" t="s">
        <v>42694</v>
      </c>
      <c r="F129" s="7" t="s">
        <v>8606</v>
      </c>
      <c r="G129" s="7" t="s">
        <v>42695</v>
      </c>
      <c r="H129" s="7" t="s">
        <v>42696</v>
      </c>
      <c r="I129" s="7" t="s">
        <v>65</v>
      </c>
      <c r="J129" s="7" t="s">
        <v>33060</v>
      </c>
      <c r="K129" s="7" t="s">
        <v>47</v>
      </c>
      <c r="L129" s="7">
        <v>10</v>
      </c>
      <c r="M129" s="7" t="s">
        <v>313</v>
      </c>
      <c r="N129" s="7">
        <v>41000</v>
      </c>
      <c r="O129" s="7" t="s">
        <v>8606</v>
      </c>
      <c r="P129" s="7">
        <v>19700224</v>
      </c>
      <c r="Q129" s="7">
        <v>137</v>
      </c>
      <c r="R129" s="7">
        <v>200109</v>
      </c>
    </row>
    <row r="130" spans="1:18" ht="16.5" customHeight="1">
      <c r="A130" s="8">
        <v>6078132113</v>
      </c>
      <c r="B130" s="7">
        <v>1400668</v>
      </c>
      <c r="C130" s="12">
        <v>1801110188672</v>
      </c>
      <c r="D130" s="7" t="s">
        <v>42697</v>
      </c>
      <c r="E130" s="7" t="s">
        <v>42698</v>
      </c>
      <c r="F130" s="7" t="s">
        <v>42699</v>
      </c>
      <c r="G130" s="7" t="s">
        <v>42700</v>
      </c>
      <c r="H130" s="7" t="s">
        <v>42701</v>
      </c>
      <c r="I130" s="7" t="s">
        <v>65</v>
      </c>
      <c r="J130" s="7" t="s">
        <v>33060</v>
      </c>
      <c r="K130" s="7" t="s">
        <v>47</v>
      </c>
      <c r="L130" s="7">
        <v>10</v>
      </c>
      <c r="M130" s="7" t="s">
        <v>33076</v>
      </c>
      <c r="N130" s="7">
        <v>13210</v>
      </c>
      <c r="O130" s="7" t="s">
        <v>42310</v>
      </c>
      <c r="P130" s="7">
        <v>19950901</v>
      </c>
      <c r="Q130" s="7">
        <v>97</v>
      </c>
      <c r="R130" s="7">
        <v>200109</v>
      </c>
    </row>
    <row r="131" spans="1:18" ht="16.5" customHeight="1">
      <c r="A131" s="8">
        <v>1268100771</v>
      </c>
      <c r="B131" s="7">
        <v>1834033</v>
      </c>
      <c r="C131" s="12">
        <v>1342110000466</v>
      </c>
      <c r="D131" s="7" t="s">
        <v>17016</v>
      </c>
      <c r="E131" s="7" t="s">
        <v>1260</v>
      </c>
      <c r="F131" s="7" t="s">
        <v>17017</v>
      </c>
      <c r="G131" s="7" t="s">
        <v>17018</v>
      </c>
      <c r="H131" s="7" t="s">
        <v>17019</v>
      </c>
      <c r="I131" s="7" t="s">
        <v>65</v>
      </c>
      <c r="J131" s="7" t="s">
        <v>33060</v>
      </c>
      <c r="K131" s="7" t="s">
        <v>47</v>
      </c>
      <c r="L131" s="7">
        <v>10</v>
      </c>
      <c r="M131" s="7" t="s">
        <v>33076</v>
      </c>
      <c r="N131" s="7">
        <v>13991</v>
      </c>
      <c r="O131" s="7" t="s">
        <v>42702</v>
      </c>
      <c r="P131" s="7">
        <v>19770704</v>
      </c>
      <c r="Q131" s="7">
        <v>50</v>
      </c>
      <c r="R131" s="7">
        <v>200110</v>
      </c>
    </row>
    <row r="132" spans="1:18" ht="16.5" customHeight="1">
      <c r="A132" s="8">
        <v>4108116504</v>
      </c>
      <c r="B132" s="7">
        <v>1289977</v>
      </c>
      <c r="C132" s="12">
        <v>2001110029798</v>
      </c>
      <c r="D132" s="7" t="s">
        <v>23927</v>
      </c>
      <c r="E132" s="7" t="s">
        <v>7728</v>
      </c>
      <c r="F132" s="7" t="s">
        <v>10938</v>
      </c>
      <c r="G132" s="7" t="s">
        <v>23928</v>
      </c>
      <c r="H132" s="7" t="s">
        <v>23929</v>
      </c>
      <c r="I132" s="7" t="s">
        <v>65</v>
      </c>
      <c r="J132" s="7" t="s">
        <v>33060</v>
      </c>
      <c r="K132" s="7" t="s">
        <v>47</v>
      </c>
      <c r="L132" s="7">
        <v>10</v>
      </c>
      <c r="M132" s="7" t="s">
        <v>34194</v>
      </c>
      <c r="N132" s="7">
        <v>49220</v>
      </c>
      <c r="O132" s="7" t="s">
        <v>10760</v>
      </c>
      <c r="P132" s="7">
        <v>19910901</v>
      </c>
      <c r="Q132" s="7">
        <v>100</v>
      </c>
      <c r="R132" s="7">
        <v>200110</v>
      </c>
    </row>
    <row r="133" spans="1:18" ht="16.5" customHeight="1">
      <c r="A133" s="8">
        <v>2178112568</v>
      </c>
      <c r="B133" s="7">
        <v>1111095</v>
      </c>
      <c r="C133" s="12">
        <v>1101111240508</v>
      </c>
      <c r="D133" s="7" t="s">
        <v>24558</v>
      </c>
      <c r="E133" s="7" t="s">
        <v>1803</v>
      </c>
      <c r="F133" s="7" t="s">
        <v>24559</v>
      </c>
      <c r="G133" s="7" t="s">
        <v>24560</v>
      </c>
      <c r="H133" s="7" t="s">
        <v>24561</v>
      </c>
      <c r="I133" s="7" t="s">
        <v>65</v>
      </c>
      <c r="J133" s="7" t="s">
        <v>33060</v>
      </c>
      <c r="K133" s="7" t="s">
        <v>47</v>
      </c>
      <c r="L133" s="7">
        <v>10</v>
      </c>
      <c r="M133" s="7" t="s">
        <v>966</v>
      </c>
      <c r="N133" s="7">
        <v>68000</v>
      </c>
      <c r="O133" s="7" t="s">
        <v>14133</v>
      </c>
      <c r="P133" s="7">
        <v>19960207</v>
      </c>
      <c r="Q133" s="7">
        <v>270</v>
      </c>
      <c r="R133" s="7">
        <v>200111</v>
      </c>
    </row>
    <row r="134" spans="1:18" ht="16.5" customHeight="1">
      <c r="A134" s="8">
        <v>2208201079</v>
      </c>
      <c r="B134" s="7">
        <v>1905086</v>
      </c>
      <c r="C134" s="12">
        <v>1112490001933</v>
      </c>
      <c r="D134" s="7" t="s">
        <v>42703</v>
      </c>
      <c r="E134" s="7" t="s">
        <v>37018</v>
      </c>
      <c r="F134" s="7" t="s">
        <v>42704</v>
      </c>
      <c r="G134" s="7" t="s">
        <v>42705</v>
      </c>
      <c r="H134" s="7" t="s">
        <v>42706</v>
      </c>
      <c r="I134" s="7" t="s">
        <v>45</v>
      </c>
      <c r="J134" s="7" t="s">
        <v>33060</v>
      </c>
      <c r="K134" s="7" t="s">
        <v>47</v>
      </c>
      <c r="L134" s="7">
        <v>10</v>
      </c>
      <c r="M134" s="7" t="s">
        <v>34194</v>
      </c>
      <c r="N134" s="7">
        <v>49301</v>
      </c>
      <c r="O134" s="7" t="s">
        <v>11304</v>
      </c>
      <c r="P134" s="7">
        <v>19810701</v>
      </c>
      <c r="Q134" s="7">
        <v>650</v>
      </c>
      <c r="R134" s="7">
        <v>200111</v>
      </c>
    </row>
    <row r="135" spans="1:18" ht="16.5" customHeight="1">
      <c r="A135" s="8">
        <v>1238121627</v>
      </c>
      <c r="B135" s="7">
        <v>1666416</v>
      </c>
      <c r="C135" s="12">
        <v>1341110029898</v>
      </c>
      <c r="D135" s="7" t="s">
        <v>17297</v>
      </c>
      <c r="E135" s="7" t="s">
        <v>17298</v>
      </c>
      <c r="F135" s="7" t="s">
        <v>17276</v>
      </c>
      <c r="G135" s="7" t="s">
        <v>17299</v>
      </c>
      <c r="H135" s="7" t="s">
        <v>17300</v>
      </c>
      <c r="I135" s="7" t="s">
        <v>65</v>
      </c>
      <c r="J135" s="7" t="s">
        <v>33060</v>
      </c>
      <c r="K135" s="7" t="s">
        <v>47</v>
      </c>
      <c r="L135" s="7">
        <v>10</v>
      </c>
      <c r="M135" s="7" t="s">
        <v>33076</v>
      </c>
      <c r="N135" s="7">
        <v>15210</v>
      </c>
      <c r="O135" s="7" t="s">
        <v>33229</v>
      </c>
      <c r="P135" s="7">
        <v>19891012</v>
      </c>
      <c r="Q135" s="7">
        <v>65</v>
      </c>
      <c r="R135" s="7">
        <v>200111</v>
      </c>
    </row>
    <row r="136" spans="1:18" ht="16.5" customHeight="1">
      <c r="A136" s="8">
        <v>5048100234</v>
      </c>
      <c r="B136" s="7">
        <v>1527234</v>
      </c>
      <c r="C136" s="12">
        <v>1701110001602</v>
      </c>
      <c r="D136" s="7" t="s">
        <v>22622</v>
      </c>
      <c r="E136" s="7" t="s">
        <v>22623</v>
      </c>
      <c r="F136" s="7" t="s">
        <v>22624</v>
      </c>
      <c r="G136" s="7" t="s">
        <v>22625</v>
      </c>
      <c r="H136" s="7" t="s">
        <v>22626</v>
      </c>
      <c r="I136" s="7" t="s">
        <v>65</v>
      </c>
      <c r="J136" s="7" t="s">
        <v>33060</v>
      </c>
      <c r="K136" s="7" t="s">
        <v>47</v>
      </c>
      <c r="L136" s="7">
        <v>10</v>
      </c>
      <c r="M136" s="7" t="s">
        <v>33076</v>
      </c>
      <c r="N136" s="7">
        <v>29210</v>
      </c>
      <c r="O136" s="7" t="s">
        <v>6052</v>
      </c>
      <c r="P136" s="7">
        <v>19440524</v>
      </c>
      <c r="Q136" s="7">
        <v>62</v>
      </c>
      <c r="R136" s="7">
        <v>200111</v>
      </c>
    </row>
    <row r="137" spans="1:18" ht="16.5" customHeight="1">
      <c r="A137" s="8">
        <v>6068100199</v>
      </c>
      <c r="B137" s="7">
        <v>1796295</v>
      </c>
      <c r="C137" s="12">
        <v>1801110068965</v>
      </c>
      <c r="D137" s="7" t="s">
        <v>17284</v>
      </c>
      <c r="E137" s="7" t="s">
        <v>17285</v>
      </c>
      <c r="F137" s="7" t="s">
        <v>17276</v>
      </c>
      <c r="G137" s="7" t="s">
        <v>17286</v>
      </c>
      <c r="H137" s="7" t="s">
        <v>17287</v>
      </c>
      <c r="I137" s="7" t="s">
        <v>65</v>
      </c>
      <c r="J137" s="7" t="s">
        <v>33060</v>
      </c>
      <c r="K137" s="7" t="s">
        <v>47</v>
      </c>
      <c r="L137" s="7">
        <v>10</v>
      </c>
      <c r="M137" s="7" t="s">
        <v>33076</v>
      </c>
      <c r="N137" s="7">
        <v>15210</v>
      </c>
      <c r="O137" s="7" t="s">
        <v>33229</v>
      </c>
      <c r="Q137" s="7">
        <v>120</v>
      </c>
      <c r="R137" s="7">
        <v>200111</v>
      </c>
    </row>
    <row r="138" spans="1:18" ht="16.5" customHeight="1">
      <c r="A138" s="8">
        <v>6098111996</v>
      </c>
      <c r="B138" s="7">
        <v>1635617</v>
      </c>
      <c r="C138" s="12">
        <v>1801110085018</v>
      </c>
      <c r="D138" s="7" t="s">
        <v>42707</v>
      </c>
      <c r="E138" s="7" t="s">
        <v>11867</v>
      </c>
      <c r="F138" s="7" t="s">
        <v>42708</v>
      </c>
      <c r="G138" s="7" t="s">
        <v>42709</v>
      </c>
      <c r="H138" s="7" t="s">
        <v>42710</v>
      </c>
      <c r="I138" s="7" t="s">
        <v>65</v>
      </c>
      <c r="J138" s="7" t="s">
        <v>33060</v>
      </c>
      <c r="K138" s="7" t="s">
        <v>47</v>
      </c>
      <c r="L138" s="7">
        <v>10</v>
      </c>
      <c r="M138" s="7" t="s">
        <v>33076</v>
      </c>
      <c r="N138" s="7">
        <v>30200</v>
      </c>
      <c r="O138" s="7" t="s">
        <v>42708</v>
      </c>
      <c r="P138" s="7">
        <v>19890116</v>
      </c>
      <c r="Q138" s="7">
        <v>50</v>
      </c>
      <c r="R138" s="7">
        <v>200111</v>
      </c>
    </row>
    <row r="139" spans="1:18" ht="16.5" customHeight="1">
      <c r="A139" s="8">
        <v>6078104067</v>
      </c>
      <c r="B139" s="7">
        <v>1636739</v>
      </c>
      <c r="C139" s="12">
        <v>1845110000965</v>
      </c>
      <c r="D139" s="7" t="s">
        <v>17274</v>
      </c>
      <c r="E139" s="7" t="s">
        <v>17275</v>
      </c>
      <c r="F139" s="7" t="s">
        <v>17276</v>
      </c>
      <c r="G139" s="7" t="s">
        <v>17277</v>
      </c>
      <c r="H139" s="7" t="s">
        <v>17278</v>
      </c>
      <c r="I139" s="7" t="s">
        <v>65</v>
      </c>
      <c r="J139" s="7" t="s">
        <v>33060</v>
      </c>
      <c r="K139" s="7" t="s">
        <v>47</v>
      </c>
      <c r="L139" s="7">
        <v>10</v>
      </c>
      <c r="M139" s="7" t="s">
        <v>33076</v>
      </c>
      <c r="N139" s="7">
        <v>22193</v>
      </c>
      <c r="O139" s="7" t="s">
        <v>42711</v>
      </c>
      <c r="P139" s="7">
        <v>19800101</v>
      </c>
      <c r="Q139" s="7">
        <v>90</v>
      </c>
      <c r="R139" s="7">
        <v>200111</v>
      </c>
    </row>
    <row r="140" spans="1:18" ht="16.5" customHeight="1">
      <c r="A140" s="8">
        <v>2048126260</v>
      </c>
      <c r="B140" s="7">
        <v>1528968</v>
      </c>
      <c r="C140" s="12">
        <v>1101110082810</v>
      </c>
      <c r="D140" s="7" t="s">
        <v>42712</v>
      </c>
      <c r="E140" s="7" t="s">
        <v>42713</v>
      </c>
      <c r="F140" s="7" t="s">
        <v>7164</v>
      </c>
      <c r="G140" s="7" t="s">
        <v>42714</v>
      </c>
      <c r="H140" s="7" t="s">
        <v>42715</v>
      </c>
      <c r="I140" s="7" t="s">
        <v>65</v>
      </c>
      <c r="J140" s="7" t="s">
        <v>33060</v>
      </c>
      <c r="K140" s="7" t="s">
        <v>47</v>
      </c>
      <c r="L140" s="7">
        <v>10</v>
      </c>
      <c r="M140" s="7" t="s">
        <v>34194</v>
      </c>
      <c r="N140" s="7">
        <v>52940</v>
      </c>
      <c r="O140" s="7" t="s">
        <v>34304</v>
      </c>
      <c r="P140" s="7">
        <v>19710205</v>
      </c>
      <c r="Q140" s="7">
        <v>52</v>
      </c>
      <c r="R140" s="7">
        <v>200112</v>
      </c>
    </row>
    <row r="141" spans="1:18" ht="16.5" customHeight="1">
      <c r="A141" s="8">
        <v>1138102434</v>
      </c>
      <c r="B141" s="7">
        <v>1691014</v>
      </c>
      <c r="C141" s="12">
        <v>1101110137037</v>
      </c>
      <c r="D141" s="7" t="s">
        <v>42716</v>
      </c>
      <c r="E141" s="7" t="s">
        <v>702</v>
      </c>
      <c r="F141" s="7" t="s">
        <v>42717</v>
      </c>
      <c r="G141" s="7" t="s">
        <v>42718</v>
      </c>
      <c r="H141" s="7" t="s">
        <v>42719</v>
      </c>
      <c r="I141" s="7" t="s">
        <v>65</v>
      </c>
      <c r="J141" s="7" t="s">
        <v>33060</v>
      </c>
      <c r="K141" s="7" t="s">
        <v>47</v>
      </c>
      <c r="L141" s="7">
        <v>10</v>
      </c>
      <c r="M141" s="7" t="s">
        <v>33076</v>
      </c>
      <c r="N141" s="7">
        <v>28900</v>
      </c>
      <c r="O141" s="7" t="s">
        <v>38507</v>
      </c>
      <c r="P141" s="7">
        <v>19721205</v>
      </c>
      <c r="Q141" s="7">
        <v>408</v>
      </c>
      <c r="R141" s="7">
        <v>200112</v>
      </c>
    </row>
    <row r="142" spans="1:18" ht="16.5" customHeight="1">
      <c r="A142" s="8">
        <v>1148186572</v>
      </c>
      <c r="B142" s="7">
        <v>1935042</v>
      </c>
      <c r="C142" s="12">
        <v>1101111628043</v>
      </c>
      <c r="D142" s="7" t="s">
        <v>42720</v>
      </c>
      <c r="E142" s="7" t="s">
        <v>42721</v>
      </c>
      <c r="F142" s="7" t="s">
        <v>26175</v>
      </c>
      <c r="G142" s="7" t="s">
        <v>42722</v>
      </c>
      <c r="H142" s="7" t="s">
        <v>42723</v>
      </c>
      <c r="I142" s="7" t="s">
        <v>65</v>
      </c>
      <c r="J142" s="7" t="s">
        <v>33060</v>
      </c>
      <c r="K142" s="7" t="s">
        <v>47</v>
      </c>
      <c r="L142" s="7">
        <v>10</v>
      </c>
      <c r="M142" s="7" t="s">
        <v>34319</v>
      </c>
      <c r="N142" s="7">
        <v>56110</v>
      </c>
      <c r="O142" s="7" t="s">
        <v>42724</v>
      </c>
      <c r="P142" s="7">
        <v>19990105</v>
      </c>
      <c r="Q142" s="7">
        <v>115</v>
      </c>
      <c r="R142" s="7">
        <v>200112</v>
      </c>
    </row>
    <row r="143" spans="1:18" ht="16.5" customHeight="1">
      <c r="A143" s="8">
        <v>2138110286</v>
      </c>
      <c r="B143" s="7">
        <v>1717947</v>
      </c>
      <c r="C143" s="12">
        <v>1101110434631</v>
      </c>
      <c r="D143" s="7" t="s">
        <v>42725</v>
      </c>
      <c r="E143" s="7" t="s">
        <v>1190</v>
      </c>
      <c r="F143" s="7" t="s">
        <v>42726</v>
      </c>
      <c r="G143" s="7" t="s">
        <v>42727</v>
      </c>
      <c r="H143" s="7" t="s">
        <v>1191</v>
      </c>
      <c r="I143" s="7" t="s">
        <v>65</v>
      </c>
      <c r="J143" s="7" t="s">
        <v>33060</v>
      </c>
      <c r="K143" s="7" t="s">
        <v>47</v>
      </c>
      <c r="L143" s="7">
        <v>10</v>
      </c>
      <c r="M143" s="7" t="s">
        <v>33076</v>
      </c>
      <c r="N143" s="7">
        <v>14192</v>
      </c>
      <c r="O143" s="7" t="s">
        <v>38558</v>
      </c>
      <c r="P143" s="7">
        <v>19860809</v>
      </c>
      <c r="Q143" s="7">
        <v>200</v>
      </c>
      <c r="R143" s="7">
        <v>200201</v>
      </c>
    </row>
    <row r="144" spans="1:18" ht="16.5" customHeight="1">
      <c r="A144" s="8">
        <v>1058128336</v>
      </c>
      <c r="B144" s="7">
        <v>1627645</v>
      </c>
      <c r="C144" s="12">
        <v>1101110537359</v>
      </c>
      <c r="D144" s="7" t="s">
        <v>42728</v>
      </c>
      <c r="E144" s="7" t="s">
        <v>42729</v>
      </c>
      <c r="F144" s="7" t="s">
        <v>42730</v>
      </c>
      <c r="G144" s="7" t="s">
        <v>42731</v>
      </c>
      <c r="H144" s="7" t="s">
        <v>42732</v>
      </c>
      <c r="I144" s="7" t="s">
        <v>65</v>
      </c>
      <c r="J144" s="7" t="s">
        <v>33060</v>
      </c>
      <c r="K144" s="7" t="s">
        <v>47</v>
      </c>
      <c r="L144" s="7">
        <v>10</v>
      </c>
      <c r="M144" s="7" t="s">
        <v>33076</v>
      </c>
      <c r="N144" s="7">
        <v>33931</v>
      </c>
      <c r="O144" s="7" t="s">
        <v>42733</v>
      </c>
      <c r="P144" s="7">
        <v>19870708</v>
      </c>
      <c r="Q144" s="7">
        <v>500</v>
      </c>
      <c r="R144" s="7">
        <v>200201</v>
      </c>
    </row>
    <row r="145" spans="1:18" ht="16.5" customHeight="1">
      <c r="A145" s="8">
        <v>1328101455</v>
      </c>
      <c r="B145" s="7">
        <v>1786325</v>
      </c>
      <c r="C145" s="12">
        <v>1152110001996</v>
      </c>
      <c r="D145" s="7" t="s">
        <v>13731</v>
      </c>
      <c r="E145" s="7" t="s">
        <v>13733</v>
      </c>
      <c r="F145" s="7" t="s">
        <v>13734</v>
      </c>
      <c r="G145" s="7" t="s">
        <v>13735</v>
      </c>
      <c r="H145" s="7" t="s">
        <v>13736</v>
      </c>
      <c r="I145" s="7" t="s">
        <v>65</v>
      </c>
      <c r="J145" s="7" t="s">
        <v>33060</v>
      </c>
      <c r="K145" s="7" t="s">
        <v>47</v>
      </c>
      <c r="L145" s="7">
        <v>10</v>
      </c>
      <c r="M145" s="7" t="s">
        <v>34194</v>
      </c>
      <c r="N145" s="7">
        <v>49210</v>
      </c>
      <c r="O145" s="7" t="s">
        <v>10757</v>
      </c>
      <c r="P145" s="7">
        <v>19830801</v>
      </c>
      <c r="Q145" s="7">
        <v>400</v>
      </c>
      <c r="R145" s="7">
        <v>200201</v>
      </c>
    </row>
    <row r="146" spans="1:18" ht="16.5" customHeight="1">
      <c r="A146" s="8">
        <v>1268100086</v>
      </c>
      <c r="B146" s="7">
        <v>1424849</v>
      </c>
      <c r="C146" s="12">
        <v>1344110000024</v>
      </c>
      <c r="D146" s="7" t="s">
        <v>20136</v>
      </c>
      <c r="E146" s="7" t="s">
        <v>25200</v>
      </c>
      <c r="F146" s="7" t="s">
        <v>11780</v>
      </c>
      <c r="G146" s="7" t="s">
        <v>25201</v>
      </c>
      <c r="H146" s="7" t="s">
        <v>25202</v>
      </c>
      <c r="I146" s="7" t="s">
        <v>65</v>
      </c>
      <c r="J146" s="7" t="s">
        <v>33060</v>
      </c>
      <c r="K146" s="7" t="s">
        <v>47</v>
      </c>
      <c r="L146" s="7">
        <v>10</v>
      </c>
      <c r="M146" s="7" t="s">
        <v>34194</v>
      </c>
      <c r="N146" s="7">
        <v>49300</v>
      </c>
      <c r="O146" s="7" t="s">
        <v>22934</v>
      </c>
      <c r="P146" s="7">
        <v>19571123</v>
      </c>
      <c r="Q146" s="7">
        <v>88</v>
      </c>
      <c r="R146" s="7">
        <v>200201</v>
      </c>
    </row>
    <row r="147" spans="1:18" ht="16.5" customHeight="1">
      <c r="A147" s="8">
        <v>1218127803</v>
      </c>
      <c r="B147" s="7">
        <v>1899095</v>
      </c>
      <c r="C147" s="12">
        <v>1201110090457</v>
      </c>
      <c r="D147" s="7" t="s">
        <v>42734</v>
      </c>
      <c r="E147" s="7" t="s">
        <v>42735</v>
      </c>
      <c r="F147" s="7" t="s">
        <v>42736</v>
      </c>
      <c r="G147" s="7" t="s">
        <v>42737</v>
      </c>
      <c r="H147" s="7" t="s">
        <v>42738</v>
      </c>
      <c r="I147" s="7" t="s">
        <v>65</v>
      </c>
      <c r="J147" s="7" t="s">
        <v>33060</v>
      </c>
      <c r="K147" s="7" t="s">
        <v>47</v>
      </c>
      <c r="L147" s="7">
        <v>10</v>
      </c>
      <c r="M147" s="7" t="s">
        <v>33760</v>
      </c>
      <c r="N147" s="7">
        <v>47110</v>
      </c>
      <c r="O147" s="7" t="s">
        <v>22643</v>
      </c>
      <c r="P147" s="7">
        <v>19931124</v>
      </c>
      <c r="Q147" s="7">
        <v>500</v>
      </c>
      <c r="R147" s="7">
        <v>200202</v>
      </c>
    </row>
    <row r="148" spans="1:18" ht="16.5" customHeight="1">
      <c r="A148" s="8">
        <v>1338103252</v>
      </c>
      <c r="B148" s="7">
        <v>1727077</v>
      </c>
      <c r="C148" s="12">
        <v>1301110007898</v>
      </c>
      <c r="D148" s="7" t="s">
        <v>42739</v>
      </c>
      <c r="E148" s="7" t="s">
        <v>42740</v>
      </c>
      <c r="F148" s="7" t="s">
        <v>33170</v>
      </c>
      <c r="H148" s="7" t="s">
        <v>5926</v>
      </c>
      <c r="I148" s="7" t="s">
        <v>65</v>
      </c>
      <c r="J148" s="7" t="s">
        <v>33060</v>
      </c>
      <c r="K148" s="7" t="s">
        <v>47</v>
      </c>
      <c r="L148" s="7">
        <v>10</v>
      </c>
      <c r="M148" s="7" t="s">
        <v>33076</v>
      </c>
      <c r="N148" s="7">
        <v>13401</v>
      </c>
      <c r="O148" s="7" t="s">
        <v>33170</v>
      </c>
      <c r="P148" s="7">
        <v>19751224</v>
      </c>
      <c r="Q148" s="7">
        <v>90</v>
      </c>
      <c r="R148" s="7">
        <v>200202</v>
      </c>
    </row>
    <row r="149" spans="1:18" ht="16.5" customHeight="1">
      <c r="A149" s="8">
        <v>5068101865</v>
      </c>
      <c r="B149" s="7">
        <v>1444482</v>
      </c>
      <c r="C149" s="12">
        <v>1746110021466</v>
      </c>
      <c r="D149" s="7" t="s">
        <v>42741</v>
      </c>
      <c r="E149" s="7" t="s">
        <v>42742</v>
      </c>
      <c r="F149" s="7" t="s">
        <v>42743</v>
      </c>
      <c r="G149" s="7" t="s">
        <v>42744</v>
      </c>
      <c r="H149" s="7" t="s">
        <v>42745</v>
      </c>
      <c r="I149" s="7" t="s">
        <v>65</v>
      </c>
      <c r="J149" s="7" t="s">
        <v>33060</v>
      </c>
      <c r="K149" s="7" t="s">
        <v>47</v>
      </c>
      <c r="L149" s="7">
        <v>10</v>
      </c>
      <c r="M149" s="7" t="s">
        <v>33760</v>
      </c>
      <c r="N149" s="7">
        <v>46720</v>
      </c>
      <c r="O149" s="7" t="s">
        <v>42746</v>
      </c>
      <c r="P149" s="7">
        <v>19950324</v>
      </c>
      <c r="Q149" s="7">
        <v>159</v>
      </c>
      <c r="R149" s="7">
        <v>200202</v>
      </c>
    </row>
    <row r="150" spans="1:18" ht="16.5" customHeight="1">
      <c r="A150" s="8">
        <v>2128109020</v>
      </c>
      <c r="B150" s="7">
        <v>1939723</v>
      </c>
      <c r="C150" s="12">
        <v>1101110113095</v>
      </c>
      <c r="D150" s="7" t="s">
        <v>16249</v>
      </c>
      <c r="E150" s="7" t="s">
        <v>16251</v>
      </c>
      <c r="F150" s="7" t="s">
        <v>11210</v>
      </c>
      <c r="G150" s="7" t="s">
        <v>16252</v>
      </c>
      <c r="H150" s="7" t="s">
        <v>16253</v>
      </c>
      <c r="I150" s="7" t="s">
        <v>65</v>
      </c>
      <c r="J150" s="7" t="s">
        <v>33060</v>
      </c>
      <c r="K150" s="7" t="s">
        <v>47</v>
      </c>
      <c r="L150" s="7">
        <v>10</v>
      </c>
      <c r="M150" s="7" t="s">
        <v>34194</v>
      </c>
      <c r="N150" s="7">
        <v>49231</v>
      </c>
      <c r="O150" s="7" t="s">
        <v>22958</v>
      </c>
      <c r="P150" s="7">
        <v>19710403</v>
      </c>
      <c r="Q150" s="7">
        <v>400</v>
      </c>
      <c r="R150" s="7">
        <v>200203</v>
      </c>
    </row>
    <row r="151" spans="1:18" ht="16.5" customHeight="1">
      <c r="A151" s="8">
        <v>5038100532</v>
      </c>
      <c r="B151" s="7">
        <v>1215984</v>
      </c>
      <c r="C151" s="12">
        <v>1701110001090</v>
      </c>
      <c r="D151" s="7" t="s">
        <v>42747</v>
      </c>
      <c r="E151" s="7" t="s">
        <v>42748</v>
      </c>
      <c r="F151" s="7" t="s">
        <v>10793</v>
      </c>
      <c r="G151" s="7" t="s">
        <v>42749</v>
      </c>
      <c r="H151" s="7" t="s">
        <v>24105</v>
      </c>
      <c r="I151" s="7" t="s">
        <v>65</v>
      </c>
      <c r="J151" s="7" t="s">
        <v>33060</v>
      </c>
      <c r="K151" s="7" t="s">
        <v>47</v>
      </c>
      <c r="L151" s="7">
        <v>10</v>
      </c>
      <c r="M151" s="7" t="s">
        <v>34194</v>
      </c>
      <c r="N151" s="7">
        <v>49210</v>
      </c>
      <c r="O151" s="7" t="s">
        <v>10757</v>
      </c>
      <c r="P151" s="7">
        <v>19560807</v>
      </c>
      <c r="Q151" s="7">
        <v>105</v>
      </c>
      <c r="R151" s="7">
        <v>200203</v>
      </c>
    </row>
    <row r="152" spans="1:18" ht="16.5" customHeight="1">
      <c r="A152" s="8">
        <v>1208185791</v>
      </c>
      <c r="B152" s="7">
        <v>1853275</v>
      </c>
      <c r="C152" s="12">
        <v>1101111635056</v>
      </c>
      <c r="D152" s="7" t="s">
        <v>42750</v>
      </c>
      <c r="E152" s="7" t="s">
        <v>42751</v>
      </c>
      <c r="F152" s="7" t="s">
        <v>42752</v>
      </c>
      <c r="G152" s="7" t="s">
        <v>42753</v>
      </c>
      <c r="H152" s="7" t="s">
        <v>42754</v>
      </c>
      <c r="I152" s="7" t="s">
        <v>65</v>
      </c>
      <c r="J152" s="7" t="s">
        <v>33060</v>
      </c>
      <c r="K152" s="7" t="s">
        <v>47</v>
      </c>
      <c r="L152" s="7">
        <v>10</v>
      </c>
      <c r="M152" s="7" t="s">
        <v>363</v>
      </c>
      <c r="N152" s="7">
        <v>73903</v>
      </c>
      <c r="O152" s="7" t="s">
        <v>9137</v>
      </c>
      <c r="P152" s="7">
        <v>19990115</v>
      </c>
      <c r="Q152" s="7">
        <v>65</v>
      </c>
      <c r="R152" s="7">
        <v>200204</v>
      </c>
    </row>
    <row r="153" spans="1:18" ht="16.5" customHeight="1">
      <c r="A153" s="8">
        <v>5038109173</v>
      </c>
      <c r="B153" s="7">
        <v>1157472</v>
      </c>
      <c r="C153" s="12">
        <v>1701110033407</v>
      </c>
      <c r="D153" s="7" t="s">
        <v>16939</v>
      </c>
      <c r="E153" s="7" t="s">
        <v>16940</v>
      </c>
      <c r="F153" s="7" t="s">
        <v>16941</v>
      </c>
      <c r="G153" s="7" t="s">
        <v>16942</v>
      </c>
      <c r="H153" s="7" t="s">
        <v>16943</v>
      </c>
      <c r="I153" s="7" t="s">
        <v>65</v>
      </c>
      <c r="J153" s="7" t="s">
        <v>33060</v>
      </c>
      <c r="K153" s="7" t="s">
        <v>47</v>
      </c>
      <c r="L153" s="7">
        <v>10</v>
      </c>
      <c r="M153" s="7" t="s">
        <v>33076</v>
      </c>
      <c r="N153" s="7">
        <v>13402</v>
      </c>
      <c r="O153" s="7" t="s">
        <v>42658</v>
      </c>
      <c r="P153" s="7">
        <v>19830608</v>
      </c>
      <c r="Q153" s="7">
        <v>70</v>
      </c>
      <c r="R153" s="7">
        <v>200204</v>
      </c>
    </row>
    <row r="154" spans="1:18" ht="16.5" customHeight="1">
      <c r="A154" s="8">
        <v>1288100364</v>
      </c>
      <c r="B154" s="7">
        <v>1457253</v>
      </c>
      <c r="C154" s="12">
        <v>1156110000122</v>
      </c>
      <c r="D154" s="7" t="s">
        <v>23016</v>
      </c>
      <c r="E154" s="7" t="s">
        <v>23017</v>
      </c>
      <c r="F154" s="7" t="s">
        <v>11182</v>
      </c>
      <c r="G154" s="7" t="s">
        <v>23018</v>
      </c>
      <c r="H154" s="7" t="s">
        <v>23019</v>
      </c>
      <c r="I154" s="7" t="s">
        <v>65</v>
      </c>
      <c r="J154" s="7" t="s">
        <v>33060</v>
      </c>
      <c r="K154" s="7" t="s">
        <v>47</v>
      </c>
      <c r="L154" s="7">
        <v>10</v>
      </c>
      <c r="M154" s="7" t="s">
        <v>34194</v>
      </c>
      <c r="N154" s="7">
        <v>49210</v>
      </c>
      <c r="O154" s="7" t="s">
        <v>10757</v>
      </c>
      <c r="P154" s="7">
        <v>19680601</v>
      </c>
      <c r="Q154" s="7">
        <v>120</v>
      </c>
      <c r="R154" s="7">
        <v>200205</v>
      </c>
    </row>
    <row r="155" spans="1:18" ht="16.5" customHeight="1">
      <c r="A155" s="8">
        <v>6178102673</v>
      </c>
      <c r="B155" s="7">
        <v>1975478</v>
      </c>
      <c r="C155" s="12">
        <v>1801110068501</v>
      </c>
      <c r="D155" s="7" t="s">
        <v>17106</v>
      </c>
      <c r="E155" s="7" t="s">
        <v>1188</v>
      </c>
      <c r="F155" s="7" t="s">
        <v>17107</v>
      </c>
      <c r="G155" s="7" t="s">
        <v>17108</v>
      </c>
      <c r="H155" s="7" t="s">
        <v>17109</v>
      </c>
      <c r="I155" s="7" t="s">
        <v>65</v>
      </c>
      <c r="J155" s="7" t="s">
        <v>33060</v>
      </c>
      <c r="K155" s="7" t="s">
        <v>47</v>
      </c>
      <c r="L155" s="7">
        <v>10</v>
      </c>
      <c r="M155" s="7" t="s">
        <v>33076</v>
      </c>
      <c r="N155" s="7">
        <v>14120</v>
      </c>
      <c r="O155" s="7" t="s">
        <v>42755</v>
      </c>
      <c r="P155" s="7">
        <v>19860401</v>
      </c>
      <c r="Q155" s="7">
        <v>170</v>
      </c>
      <c r="R155" s="7">
        <v>200205</v>
      </c>
    </row>
    <row r="156" spans="1:18" ht="16.5" customHeight="1">
      <c r="A156" s="8">
        <v>1058175367</v>
      </c>
      <c r="B156" s="7">
        <v>1982618</v>
      </c>
      <c r="C156" s="12">
        <v>1101111210345</v>
      </c>
      <c r="D156" s="7" t="s">
        <v>17666</v>
      </c>
      <c r="E156" s="7" t="s">
        <v>17667</v>
      </c>
      <c r="F156" s="7" t="s">
        <v>17668</v>
      </c>
      <c r="G156" s="7" t="s">
        <v>17669</v>
      </c>
      <c r="H156" s="7" t="s">
        <v>17670</v>
      </c>
      <c r="I156" s="7" t="s">
        <v>65</v>
      </c>
      <c r="J156" s="7" t="s">
        <v>33060</v>
      </c>
      <c r="K156" s="7" t="s">
        <v>47</v>
      </c>
      <c r="L156" s="7">
        <v>10</v>
      </c>
      <c r="M156" s="7" t="s">
        <v>33076</v>
      </c>
      <c r="N156" s="7">
        <v>20423</v>
      </c>
      <c r="O156" s="7" t="s">
        <v>1799</v>
      </c>
      <c r="P156" s="7">
        <v>19930322</v>
      </c>
      <c r="Q156" s="7">
        <v>280</v>
      </c>
      <c r="R156" s="7">
        <v>200206</v>
      </c>
    </row>
    <row r="157" spans="1:18" ht="16.5" customHeight="1">
      <c r="A157" s="8">
        <v>5048100082</v>
      </c>
      <c r="B157" s="7">
        <v>1211855</v>
      </c>
      <c r="C157" s="12">
        <v>1701110004953</v>
      </c>
      <c r="D157" s="7" t="s">
        <v>42756</v>
      </c>
      <c r="E157" s="7" t="s">
        <v>4911</v>
      </c>
      <c r="F157" s="7" t="s">
        <v>42757</v>
      </c>
      <c r="G157" s="7" t="s">
        <v>42758</v>
      </c>
      <c r="H157" s="7" t="s">
        <v>42759</v>
      </c>
      <c r="I157" s="7" t="s">
        <v>65</v>
      </c>
      <c r="J157" s="7" t="s">
        <v>33060</v>
      </c>
      <c r="K157" s="7" t="s">
        <v>47</v>
      </c>
      <c r="L157" s="7">
        <v>10</v>
      </c>
      <c r="M157" s="7" t="s">
        <v>33076</v>
      </c>
      <c r="N157" s="7">
        <v>14194</v>
      </c>
      <c r="O157" s="7" t="s">
        <v>42760</v>
      </c>
      <c r="P157" s="7">
        <v>19721116</v>
      </c>
      <c r="Q157" s="7">
        <v>70</v>
      </c>
      <c r="R157" s="7">
        <v>200206</v>
      </c>
    </row>
    <row r="158" spans="1:18" ht="16.5" customHeight="1">
      <c r="A158" s="8">
        <v>2148719884</v>
      </c>
      <c r="B158" s="7">
        <v>1430802</v>
      </c>
      <c r="C158" s="12">
        <v>1101111404120</v>
      </c>
      <c r="D158" s="7" t="s">
        <v>22800</v>
      </c>
      <c r="E158" s="7" t="s">
        <v>22801</v>
      </c>
      <c r="F158" s="7" t="s">
        <v>8197</v>
      </c>
      <c r="G158" s="7" t="s">
        <v>22802</v>
      </c>
      <c r="H158" s="7" t="s">
        <v>22803</v>
      </c>
      <c r="I158" s="7" t="s">
        <v>65</v>
      </c>
      <c r="J158" s="7" t="s">
        <v>33060</v>
      </c>
      <c r="K158" s="7" t="s">
        <v>47</v>
      </c>
      <c r="L158" s="7">
        <v>10</v>
      </c>
      <c r="M158" s="7" t="s">
        <v>363</v>
      </c>
      <c r="N158" s="7">
        <v>71531</v>
      </c>
      <c r="O158" s="7" t="s">
        <v>15169</v>
      </c>
      <c r="P158" s="7">
        <v>19970417</v>
      </c>
      <c r="Q158" s="7">
        <v>130</v>
      </c>
      <c r="R158" s="7">
        <v>200207</v>
      </c>
    </row>
    <row r="159" spans="1:18" ht="16.5" customHeight="1">
      <c r="A159" s="8">
        <v>1258111936</v>
      </c>
      <c r="B159" s="7">
        <v>1781548</v>
      </c>
      <c r="C159" s="12">
        <v>1311110002110</v>
      </c>
      <c r="D159" s="7" t="s">
        <v>17999</v>
      </c>
      <c r="E159" s="7" t="s">
        <v>18000</v>
      </c>
      <c r="F159" s="7" t="s">
        <v>18001</v>
      </c>
      <c r="G159" s="7" t="s">
        <v>18002</v>
      </c>
      <c r="H159" s="7" t="s">
        <v>18003</v>
      </c>
      <c r="I159" s="7" t="s">
        <v>65</v>
      </c>
      <c r="J159" s="7" t="s">
        <v>33060</v>
      </c>
      <c r="K159" s="7" t="s">
        <v>47</v>
      </c>
      <c r="L159" s="7">
        <v>10</v>
      </c>
      <c r="M159" s="7" t="s">
        <v>33076</v>
      </c>
      <c r="N159" s="7">
        <v>20200</v>
      </c>
      <c r="O159" s="7" t="s">
        <v>18054</v>
      </c>
      <c r="P159" s="7">
        <v>19770517</v>
      </c>
      <c r="Q159" s="7">
        <v>60</v>
      </c>
      <c r="R159" s="7">
        <v>200207</v>
      </c>
    </row>
    <row r="160" spans="1:18" ht="16.5" customHeight="1">
      <c r="A160" s="8">
        <v>1248108836</v>
      </c>
      <c r="B160" s="7">
        <v>1483464</v>
      </c>
      <c r="C160" s="12">
        <v>1345110003282</v>
      </c>
      <c r="D160" s="7" t="s">
        <v>42761</v>
      </c>
      <c r="E160" s="7" t="s">
        <v>16797</v>
      </c>
      <c r="F160" s="7" t="s">
        <v>42762</v>
      </c>
      <c r="G160" s="7" t="s">
        <v>42763</v>
      </c>
      <c r="H160" s="7" t="s">
        <v>42764</v>
      </c>
      <c r="I160" s="7" t="s">
        <v>65</v>
      </c>
      <c r="J160" s="7" t="s">
        <v>33060</v>
      </c>
      <c r="K160" s="7" t="s">
        <v>47</v>
      </c>
      <c r="L160" s="7">
        <v>10</v>
      </c>
      <c r="M160" s="7" t="s">
        <v>33076</v>
      </c>
      <c r="N160" s="7">
        <v>20423</v>
      </c>
      <c r="O160" s="7" t="s">
        <v>1799</v>
      </c>
      <c r="P160" s="7">
        <v>19780426</v>
      </c>
      <c r="Q160" s="7">
        <v>284</v>
      </c>
      <c r="R160" s="7">
        <v>200209</v>
      </c>
    </row>
    <row r="161" spans="1:18" ht="16.5" customHeight="1">
      <c r="A161" s="8">
        <v>2028116636</v>
      </c>
      <c r="B161" s="7">
        <v>1941845</v>
      </c>
      <c r="C161" s="12">
        <v>1101110532245</v>
      </c>
      <c r="D161" s="7" t="s">
        <v>42765</v>
      </c>
      <c r="E161" s="7" t="s">
        <v>42766</v>
      </c>
      <c r="F161" s="7" t="s">
        <v>11816</v>
      </c>
      <c r="G161" s="7" t="s">
        <v>42767</v>
      </c>
      <c r="H161" s="7" t="s">
        <v>1539</v>
      </c>
      <c r="I161" s="7" t="s">
        <v>65</v>
      </c>
      <c r="J161" s="7" t="s">
        <v>33060</v>
      </c>
      <c r="K161" s="7" t="s">
        <v>47</v>
      </c>
      <c r="L161" s="7">
        <v>10</v>
      </c>
      <c r="M161" s="7" t="s">
        <v>34194</v>
      </c>
      <c r="N161" s="7">
        <v>52991</v>
      </c>
      <c r="O161" s="7" t="s">
        <v>38799</v>
      </c>
      <c r="P161" s="7">
        <v>19870529</v>
      </c>
      <c r="Q161" s="7">
        <v>50</v>
      </c>
      <c r="R161" s="7">
        <v>200210</v>
      </c>
    </row>
    <row r="162" spans="1:18" ht="16.5" customHeight="1">
      <c r="A162" s="8">
        <v>2108111006</v>
      </c>
      <c r="B162" s="7">
        <v>1655248</v>
      </c>
      <c r="C162" s="12">
        <v>1101110579437</v>
      </c>
      <c r="D162" s="7" t="s">
        <v>42768</v>
      </c>
      <c r="E162" s="7" t="s">
        <v>15484</v>
      </c>
      <c r="F162" s="7" t="s">
        <v>42643</v>
      </c>
      <c r="G162" s="7" t="s">
        <v>42769</v>
      </c>
      <c r="H162" s="7" t="s">
        <v>42770</v>
      </c>
      <c r="I162" s="7" t="s">
        <v>65</v>
      </c>
      <c r="J162" s="7" t="s">
        <v>33060</v>
      </c>
      <c r="K162" s="7" t="s">
        <v>47</v>
      </c>
      <c r="L162" s="7">
        <v>10</v>
      </c>
      <c r="M162" s="7" t="s">
        <v>33076</v>
      </c>
      <c r="N162" s="7">
        <v>13300</v>
      </c>
      <c r="O162" s="7" t="s">
        <v>42643</v>
      </c>
      <c r="P162" s="7">
        <v>19880710</v>
      </c>
      <c r="Q162" s="7">
        <v>50</v>
      </c>
      <c r="R162" s="7">
        <v>200210</v>
      </c>
    </row>
    <row r="163" spans="1:18" ht="16.5" customHeight="1">
      <c r="A163" s="8">
        <v>2218408596</v>
      </c>
      <c r="B163" s="7">
        <v>1404564</v>
      </c>
      <c r="C163" s="12">
        <v>1101110882278</v>
      </c>
      <c r="D163" s="7" t="s">
        <v>42771</v>
      </c>
      <c r="E163" s="7" t="s">
        <v>42772</v>
      </c>
      <c r="F163" s="7" t="s">
        <v>42773</v>
      </c>
      <c r="G163" s="7" t="s">
        <v>42774</v>
      </c>
      <c r="H163" s="7" t="s">
        <v>42775</v>
      </c>
      <c r="I163" s="7" t="s">
        <v>65</v>
      </c>
      <c r="J163" s="7" t="s">
        <v>33060</v>
      </c>
      <c r="K163" s="7" t="s">
        <v>47</v>
      </c>
      <c r="L163" s="7">
        <v>10</v>
      </c>
      <c r="M163" s="7" t="s">
        <v>33076</v>
      </c>
      <c r="N163" s="7">
        <v>27210</v>
      </c>
      <c r="O163" s="7" t="s">
        <v>42776</v>
      </c>
      <c r="P163" s="7">
        <v>19930101</v>
      </c>
      <c r="Q163" s="7">
        <v>200</v>
      </c>
      <c r="R163" s="7">
        <v>200210</v>
      </c>
    </row>
    <row r="164" spans="1:18" ht="16.5" customHeight="1">
      <c r="A164" s="8">
        <v>1278116086</v>
      </c>
      <c r="B164" s="7">
        <v>1165782</v>
      </c>
      <c r="C164" s="12">
        <v>1153110001176</v>
      </c>
      <c r="D164" s="7" t="s">
        <v>42777</v>
      </c>
      <c r="E164" s="7" t="s">
        <v>4297</v>
      </c>
      <c r="F164" s="7" t="s">
        <v>11304</v>
      </c>
      <c r="G164" s="7" t="s">
        <v>42778</v>
      </c>
      <c r="H164" s="7" t="s">
        <v>42779</v>
      </c>
      <c r="I164" s="7" t="s">
        <v>65</v>
      </c>
      <c r="J164" s="7" t="s">
        <v>33060</v>
      </c>
      <c r="K164" s="7" t="s">
        <v>47</v>
      </c>
      <c r="L164" s="7">
        <v>10</v>
      </c>
      <c r="M164" s="7" t="s">
        <v>34194</v>
      </c>
      <c r="N164" s="7">
        <v>49301</v>
      </c>
      <c r="O164" s="7" t="s">
        <v>11304</v>
      </c>
      <c r="P164" s="7">
        <v>19900903</v>
      </c>
      <c r="Q164" s="7">
        <v>84</v>
      </c>
      <c r="R164" s="7">
        <v>200210</v>
      </c>
    </row>
    <row r="165" spans="1:18" ht="16.5" customHeight="1">
      <c r="A165" s="8">
        <v>1278115433</v>
      </c>
      <c r="B165" s="7">
        <v>1220995</v>
      </c>
      <c r="C165" s="12">
        <v>1243110010712</v>
      </c>
      <c r="D165" s="7" t="s">
        <v>42780</v>
      </c>
      <c r="E165" s="7" t="s">
        <v>42781</v>
      </c>
      <c r="F165" s="7" t="s">
        <v>42782</v>
      </c>
      <c r="G165" s="7" t="s">
        <v>42783</v>
      </c>
      <c r="H165" s="7" t="s">
        <v>42784</v>
      </c>
      <c r="I165" s="7" t="s">
        <v>65</v>
      </c>
      <c r="J165" s="7" t="s">
        <v>33060</v>
      </c>
      <c r="K165" s="7" t="s">
        <v>47</v>
      </c>
      <c r="L165" s="7">
        <v>10</v>
      </c>
      <c r="M165" s="7" t="s">
        <v>34194</v>
      </c>
      <c r="N165" s="7">
        <v>49309</v>
      </c>
      <c r="O165" s="7" t="s">
        <v>11566</v>
      </c>
      <c r="P165" s="7">
        <v>19840309</v>
      </c>
      <c r="Q165" s="7">
        <v>52</v>
      </c>
      <c r="R165" s="7">
        <v>200210</v>
      </c>
    </row>
    <row r="166" spans="1:18" ht="16.5" customHeight="1">
      <c r="A166" s="8">
        <v>1238138147</v>
      </c>
      <c r="B166" s="7">
        <v>1386521</v>
      </c>
      <c r="C166" s="12">
        <v>1351110041536</v>
      </c>
      <c r="D166" s="7" t="s">
        <v>18841</v>
      </c>
      <c r="E166" s="7" t="s">
        <v>18842</v>
      </c>
      <c r="F166" s="7" t="s">
        <v>18843</v>
      </c>
      <c r="G166" s="7" t="s">
        <v>18844</v>
      </c>
      <c r="H166" s="7" t="s">
        <v>18845</v>
      </c>
      <c r="I166" s="7" t="s">
        <v>65</v>
      </c>
      <c r="J166" s="7" t="s">
        <v>33060</v>
      </c>
      <c r="K166" s="7" t="s">
        <v>47</v>
      </c>
      <c r="L166" s="7">
        <v>10</v>
      </c>
      <c r="M166" s="7" t="s">
        <v>33076</v>
      </c>
      <c r="N166" s="7">
        <v>26200</v>
      </c>
      <c r="O166" s="7" t="s">
        <v>2031</v>
      </c>
      <c r="P166" s="7">
        <v>19950515</v>
      </c>
      <c r="Q166" s="7">
        <v>50</v>
      </c>
      <c r="R166" s="7">
        <v>200210</v>
      </c>
    </row>
    <row r="167" spans="1:18" ht="16.5" customHeight="1">
      <c r="A167" s="8">
        <v>6108127858</v>
      </c>
      <c r="B167" s="7">
        <v>1574920</v>
      </c>
      <c r="C167" s="12">
        <v>1812110041140</v>
      </c>
      <c r="D167" s="7" t="s">
        <v>42785</v>
      </c>
      <c r="E167" s="7" t="s">
        <v>42786</v>
      </c>
      <c r="F167" s="7" t="s">
        <v>42787</v>
      </c>
      <c r="G167" s="7" t="s">
        <v>42788</v>
      </c>
      <c r="H167" s="7" t="s">
        <v>42789</v>
      </c>
      <c r="I167" s="7" t="s">
        <v>65</v>
      </c>
      <c r="J167" s="7" t="s">
        <v>33060</v>
      </c>
      <c r="K167" s="7" t="s">
        <v>47</v>
      </c>
      <c r="L167" s="7">
        <v>10</v>
      </c>
      <c r="M167" s="7" t="s">
        <v>33076</v>
      </c>
      <c r="N167" s="7">
        <v>20400</v>
      </c>
      <c r="O167" s="7" t="s">
        <v>42790</v>
      </c>
      <c r="P167" s="7">
        <v>19970114</v>
      </c>
      <c r="Q167" s="7">
        <v>7800</v>
      </c>
      <c r="R167" s="7">
        <v>200210</v>
      </c>
    </row>
    <row r="168" spans="1:18" ht="16.5" customHeight="1">
      <c r="A168" s="8">
        <v>4168109302</v>
      </c>
      <c r="B168" s="7">
        <v>1609565</v>
      </c>
      <c r="C168" s="12">
        <v>2046110004019</v>
      </c>
      <c r="D168" s="7" t="s">
        <v>42791</v>
      </c>
      <c r="E168" s="7" t="s">
        <v>42792</v>
      </c>
      <c r="F168" s="7" t="s">
        <v>5326</v>
      </c>
      <c r="G168" s="7" t="s">
        <v>42793</v>
      </c>
      <c r="H168" s="7" t="s">
        <v>42794</v>
      </c>
      <c r="I168" s="7" t="s">
        <v>65</v>
      </c>
      <c r="J168" s="7" t="s">
        <v>33060</v>
      </c>
      <c r="K168" s="7" t="s">
        <v>47</v>
      </c>
      <c r="L168" s="7">
        <v>10</v>
      </c>
      <c r="M168" s="7" t="s">
        <v>33076</v>
      </c>
      <c r="N168" s="7">
        <v>28111</v>
      </c>
      <c r="O168" s="7" t="s">
        <v>5326</v>
      </c>
      <c r="P168" s="7">
        <v>19940729</v>
      </c>
      <c r="Q168" s="7">
        <v>60</v>
      </c>
      <c r="R168" s="7">
        <v>200210</v>
      </c>
    </row>
    <row r="169" spans="1:18" ht="16.5" customHeight="1">
      <c r="A169" s="8">
        <v>1078186303</v>
      </c>
      <c r="B169" s="7">
        <v>1276835</v>
      </c>
      <c r="C169" s="12">
        <v>1101111673634</v>
      </c>
      <c r="D169" s="7" t="s">
        <v>42795</v>
      </c>
      <c r="E169" s="7" t="s">
        <v>42796</v>
      </c>
      <c r="F169" s="7" t="s">
        <v>12433</v>
      </c>
      <c r="G169" s="7" t="s">
        <v>42797</v>
      </c>
      <c r="H169" s="7" t="s">
        <v>42798</v>
      </c>
      <c r="I169" s="7" t="s">
        <v>65</v>
      </c>
      <c r="J169" s="7" t="s">
        <v>33060</v>
      </c>
      <c r="K169" s="7" t="s">
        <v>47</v>
      </c>
      <c r="L169" s="7">
        <v>10</v>
      </c>
      <c r="M169" s="7" t="s">
        <v>34433</v>
      </c>
      <c r="N169" s="7">
        <v>58110</v>
      </c>
      <c r="O169" s="7" t="s">
        <v>12486</v>
      </c>
      <c r="P169" s="7">
        <v>19990331</v>
      </c>
      <c r="Q169" s="7">
        <v>50</v>
      </c>
      <c r="R169" s="7">
        <v>200211</v>
      </c>
    </row>
    <row r="170" spans="1:18" ht="16.5" customHeight="1">
      <c r="A170" s="8">
        <v>5038127695</v>
      </c>
      <c r="B170" s="7">
        <v>1647992</v>
      </c>
      <c r="C170" s="12">
        <v>1701110044090</v>
      </c>
      <c r="D170" s="7" t="s">
        <v>16922</v>
      </c>
      <c r="E170" s="7" t="s">
        <v>16923</v>
      </c>
      <c r="F170" s="7" t="s">
        <v>16924</v>
      </c>
      <c r="G170" s="7" t="s">
        <v>16925</v>
      </c>
      <c r="H170" s="7" t="s">
        <v>16926</v>
      </c>
      <c r="I170" s="7" t="s">
        <v>65</v>
      </c>
      <c r="J170" s="7" t="s">
        <v>33060</v>
      </c>
      <c r="K170" s="7" t="s">
        <v>47</v>
      </c>
      <c r="L170" s="7">
        <v>10</v>
      </c>
      <c r="M170" s="7" t="s">
        <v>33076</v>
      </c>
      <c r="N170" s="7">
        <v>13400</v>
      </c>
      <c r="O170" s="7" t="s">
        <v>982</v>
      </c>
      <c r="P170" s="7">
        <v>19900413</v>
      </c>
      <c r="Q170" s="7">
        <v>70</v>
      </c>
      <c r="R170" s="7">
        <v>200212</v>
      </c>
    </row>
    <row r="171" spans="1:18" ht="16.5" customHeight="1">
      <c r="A171" s="8">
        <v>1098107347</v>
      </c>
      <c r="B171" s="7">
        <v>2216230</v>
      </c>
      <c r="C171" s="12">
        <v>1101110215429</v>
      </c>
      <c r="D171" s="7" t="s">
        <v>29215</v>
      </c>
      <c r="E171" s="7" t="s">
        <v>29216</v>
      </c>
      <c r="F171" s="7" t="s">
        <v>29217</v>
      </c>
      <c r="G171" s="7" t="s">
        <v>29218</v>
      </c>
      <c r="H171" s="7" t="s">
        <v>29219</v>
      </c>
      <c r="I171" s="7" t="s">
        <v>65</v>
      </c>
      <c r="J171" s="7" t="s">
        <v>33060</v>
      </c>
      <c r="K171" s="7" t="s">
        <v>47</v>
      </c>
      <c r="L171" s="7">
        <v>10</v>
      </c>
      <c r="M171" s="7" t="s">
        <v>363</v>
      </c>
      <c r="N171" s="7">
        <v>73300</v>
      </c>
      <c r="O171" s="7" t="s">
        <v>42799</v>
      </c>
      <c r="P171" s="7">
        <v>19770101</v>
      </c>
      <c r="Q171" s="7">
        <v>150</v>
      </c>
      <c r="R171" s="7">
        <v>200301</v>
      </c>
    </row>
    <row r="172" spans="1:18" ht="16.5" customHeight="1">
      <c r="A172" s="8">
        <v>1308118232</v>
      </c>
      <c r="B172" s="7">
        <v>2216386</v>
      </c>
      <c r="C172" s="12">
        <v>1243110018948</v>
      </c>
      <c r="D172" s="7" t="s">
        <v>42800</v>
      </c>
      <c r="E172" s="7" t="s">
        <v>16715</v>
      </c>
      <c r="F172" s="7" t="s">
        <v>42801</v>
      </c>
      <c r="H172" s="7" t="s">
        <v>42802</v>
      </c>
      <c r="I172" s="7" t="s">
        <v>65</v>
      </c>
      <c r="J172" s="7" t="s">
        <v>33060</v>
      </c>
      <c r="K172" s="7" t="s">
        <v>47</v>
      </c>
      <c r="L172" s="7">
        <v>10</v>
      </c>
      <c r="M172" s="7" t="s">
        <v>33076</v>
      </c>
      <c r="N172" s="7">
        <v>26100</v>
      </c>
      <c r="O172" s="7" t="s">
        <v>9101</v>
      </c>
      <c r="P172" s="7">
        <v>19870401</v>
      </c>
      <c r="Q172" s="7">
        <v>54</v>
      </c>
      <c r="R172" s="7">
        <v>200301</v>
      </c>
    </row>
    <row r="173" spans="1:18" ht="16.5" customHeight="1">
      <c r="A173" s="8">
        <v>3048103043</v>
      </c>
      <c r="B173" s="7">
        <v>1333726</v>
      </c>
      <c r="C173" s="12">
        <v>1512110002130</v>
      </c>
      <c r="D173" s="7" t="s">
        <v>42803</v>
      </c>
      <c r="E173" s="7" t="s">
        <v>42804</v>
      </c>
      <c r="F173" s="7" t="s">
        <v>42805</v>
      </c>
      <c r="G173" s="7" t="s">
        <v>42806</v>
      </c>
      <c r="H173" s="7" t="s">
        <v>42807</v>
      </c>
      <c r="I173" s="7" t="s">
        <v>65</v>
      </c>
      <c r="J173" s="7" t="s">
        <v>33060</v>
      </c>
      <c r="K173" s="7" t="s">
        <v>47</v>
      </c>
      <c r="L173" s="7">
        <v>10</v>
      </c>
      <c r="M173" s="7" t="s">
        <v>33760</v>
      </c>
      <c r="N173" s="7">
        <v>46699</v>
      </c>
      <c r="O173" s="7" t="s">
        <v>42808</v>
      </c>
      <c r="P173" s="7">
        <v>19910328</v>
      </c>
      <c r="Q173" s="7">
        <v>56</v>
      </c>
      <c r="R173" s="7">
        <v>200301</v>
      </c>
    </row>
    <row r="174" spans="1:18" ht="16.5" customHeight="1">
      <c r="A174" s="8">
        <v>5028105801</v>
      </c>
      <c r="B174" s="7">
        <v>2216090</v>
      </c>
      <c r="C174" s="12">
        <v>1748130000222</v>
      </c>
      <c r="D174" s="7" t="s">
        <v>42809</v>
      </c>
      <c r="E174" s="7" t="s">
        <v>789</v>
      </c>
      <c r="F174" s="7" t="s">
        <v>42810</v>
      </c>
      <c r="G174" s="7" t="s">
        <v>42811</v>
      </c>
      <c r="H174" s="7" t="s">
        <v>42812</v>
      </c>
      <c r="I174" s="7" t="s">
        <v>65</v>
      </c>
      <c r="J174" s="7" t="s">
        <v>33060</v>
      </c>
      <c r="K174" s="7" t="s">
        <v>47</v>
      </c>
      <c r="L174" s="7">
        <v>10</v>
      </c>
      <c r="M174" s="7" t="s">
        <v>33076</v>
      </c>
      <c r="N174" s="7">
        <v>16300</v>
      </c>
      <c r="O174" s="7" t="s">
        <v>33250</v>
      </c>
      <c r="P174" s="7">
        <v>19830430</v>
      </c>
      <c r="Q174" s="7">
        <v>100</v>
      </c>
      <c r="R174" s="7">
        <v>200301</v>
      </c>
    </row>
    <row r="175" spans="1:18" ht="16.5" customHeight="1">
      <c r="A175" s="8">
        <v>6078107633</v>
      </c>
      <c r="B175" s="7">
        <v>1521234</v>
      </c>
      <c r="C175" s="12">
        <v>1801110069236</v>
      </c>
      <c r="D175" s="7" t="s">
        <v>42813</v>
      </c>
      <c r="E175" s="7" t="s">
        <v>42814</v>
      </c>
      <c r="F175" s="7" t="s">
        <v>42815</v>
      </c>
      <c r="G175" s="7" t="s">
        <v>42816</v>
      </c>
      <c r="H175" s="7" t="s">
        <v>42817</v>
      </c>
      <c r="I175" s="7" t="s">
        <v>65</v>
      </c>
      <c r="J175" s="7" t="s">
        <v>33060</v>
      </c>
      <c r="K175" s="7" t="s">
        <v>47</v>
      </c>
      <c r="L175" s="7">
        <v>10</v>
      </c>
      <c r="M175" s="7" t="s">
        <v>33076</v>
      </c>
      <c r="N175" s="7">
        <v>29150</v>
      </c>
      <c r="O175" s="7" t="s">
        <v>19799</v>
      </c>
      <c r="P175" s="7">
        <v>19861015</v>
      </c>
      <c r="Q175" s="7">
        <v>54</v>
      </c>
      <c r="R175" s="7">
        <v>200305</v>
      </c>
    </row>
    <row r="176" spans="1:18" ht="16.5" customHeight="1">
      <c r="A176" s="8">
        <v>1208402772</v>
      </c>
      <c r="B176" s="7">
        <v>2760771</v>
      </c>
      <c r="C176" s="12">
        <v>1101810000000</v>
      </c>
      <c r="D176" s="7" t="s">
        <v>42818</v>
      </c>
      <c r="E176" s="7" t="s">
        <v>42819</v>
      </c>
      <c r="F176" s="7" t="s">
        <v>42820</v>
      </c>
      <c r="G176" s="7" t="s">
        <v>42821</v>
      </c>
      <c r="H176" s="7" t="s">
        <v>42822</v>
      </c>
      <c r="I176" s="7" t="s">
        <v>65</v>
      </c>
      <c r="J176" s="7" t="s">
        <v>33060</v>
      </c>
      <c r="K176" s="7" t="s">
        <v>47</v>
      </c>
      <c r="L176" s="7">
        <v>10</v>
      </c>
      <c r="M176" s="7" t="s">
        <v>33760</v>
      </c>
      <c r="N176" s="7">
        <v>46800</v>
      </c>
      <c r="O176" s="7" t="s">
        <v>22863</v>
      </c>
      <c r="P176" s="7">
        <v>19920801</v>
      </c>
      <c r="Q176" s="7">
        <v>280</v>
      </c>
      <c r="R176" s="7">
        <v>200309</v>
      </c>
    </row>
    <row r="177" spans="1:18" ht="16.5" customHeight="1">
      <c r="A177" s="8">
        <v>2068160527</v>
      </c>
      <c r="B177" s="7">
        <v>1475269</v>
      </c>
      <c r="C177" s="12">
        <v>1101112291815</v>
      </c>
      <c r="D177" s="7" t="s">
        <v>26593</v>
      </c>
      <c r="E177" s="7" t="s">
        <v>26594</v>
      </c>
      <c r="F177" s="7" t="s">
        <v>26595</v>
      </c>
      <c r="G177" s="7" t="s">
        <v>26596</v>
      </c>
      <c r="H177" s="7" t="s">
        <v>26597</v>
      </c>
      <c r="I177" s="7" t="s">
        <v>65</v>
      </c>
      <c r="J177" s="7" t="s">
        <v>33060</v>
      </c>
      <c r="K177" s="7" t="s">
        <v>47</v>
      </c>
      <c r="L177" s="7">
        <v>10</v>
      </c>
      <c r="M177" s="7" t="s">
        <v>34433</v>
      </c>
      <c r="N177" s="7">
        <v>58113</v>
      </c>
      <c r="O177" s="7" t="s">
        <v>42672</v>
      </c>
      <c r="P177" s="7">
        <v>20010801</v>
      </c>
      <c r="Q177" s="7">
        <v>265</v>
      </c>
      <c r="R177" s="7">
        <v>200310</v>
      </c>
    </row>
    <row r="178" spans="1:18" ht="16.5" customHeight="1">
      <c r="A178" s="8">
        <v>1238120744</v>
      </c>
      <c r="B178" s="7">
        <v>2743329</v>
      </c>
      <c r="C178" s="12">
        <v>1101110050180</v>
      </c>
      <c r="D178" s="7" t="s">
        <v>20429</v>
      </c>
      <c r="E178" s="7" t="s">
        <v>15241</v>
      </c>
      <c r="F178" s="7" t="s">
        <v>2787</v>
      </c>
      <c r="H178" s="7" t="s">
        <v>20430</v>
      </c>
      <c r="I178" s="7" t="s">
        <v>65</v>
      </c>
      <c r="J178" s="7" t="s">
        <v>33060</v>
      </c>
      <c r="K178" s="7" t="s">
        <v>47</v>
      </c>
      <c r="L178" s="7">
        <v>10</v>
      </c>
      <c r="M178" s="7" t="s">
        <v>33076</v>
      </c>
      <c r="N178" s="7">
        <v>30390</v>
      </c>
      <c r="O178" s="7" t="s">
        <v>33587</v>
      </c>
      <c r="P178" s="7">
        <v>19871116</v>
      </c>
      <c r="Q178" s="7">
        <v>50</v>
      </c>
      <c r="R178" s="7">
        <v>200312</v>
      </c>
    </row>
    <row r="179" spans="1:18" ht="16.5" customHeight="1">
      <c r="A179" s="8">
        <v>2018108701</v>
      </c>
      <c r="B179" s="7">
        <v>1526318</v>
      </c>
      <c r="C179" s="12">
        <v>1101110132516</v>
      </c>
      <c r="D179" s="7" t="s">
        <v>17615</v>
      </c>
      <c r="E179" s="7" t="s">
        <v>17616</v>
      </c>
      <c r="F179" s="7" t="s">
        <v>17617</v>
      </c>
      <c r="G179" s="7" t="s">
        <v>17618</v>
      </c>
      <c r="H179" s="7" t="s">
        <v>17619</v>
      </c>
      <c r="I179" s="7" t="s">
        <v>65</v>
      </c>
      <c r="J179" s="7" t="s">
        <v>33060</v>
      </c>
      <c r="K179" s="7" t="s">
        <v>47</v>
      </c>
      <c r="L179" s="7">
        <v>10</v>
      </c>
      <c r="M179" s="7" t="s">
        <v>33076</v>
      </c>
      <c r="N179" s="7">
        <v>20500</v>
      </c>
      <c r="O179" s="7" t="s">
        <v>2055</v>
      </c>
      <c r="P179" s="7">
        <v>19800115</v>
      </c>
      <c r="Q179" s="7">
        <v>220</v>
      </c>
      <c r="R179" s="7">
        <v>200312</v>
      </c>
    </row>
    <row r="180" spans="1:18" ht="16.5" customHeight="1">
      <c r="A180" s="8">
        <v>1138102808</v>
      </c>
      <c r="B180" s="7">
        <v>2744722</v>
      </c>
      <c r="C180" s="12">
        <v>1101110308810</v>
      </c>
      <c r="D180" s="7" t="s">
        <v>21533</v>
      </c>
      <c r="E180" s="7" t="s">
        <v>5189</v>
      </c>
      <c r="F180" s="7" t="s">
        <v>21534</v>
      </c>
      <c r="G180" s="7" t="s">
        <v>21535</v>
      </c>
      <c r="H180" s="7" t="s">
        <v>21536</v>
      </c>
      <c r="I180" s="7" t="s">
        <v>65</v>
      </c>
      <c r="J180" s="7" t="s">
        <v>33060</v>
      </c>
      <c r="K180" s="7" t="s">
        <v>47</v>
      </c>
      <c r="L180" s="7">
        <v>10</v>
      </c>
      <c r="M180" s="7" t="s">
        <v>33076</v>
      </c>
      <c r="N180" s="7">
        <v>33400</v>
      </c>
      <c r="O180" s="7" t="s">
        <v>42353</v>
      </c>
      <c r="P180" s="7">
        <v>19820201</v>
      </c>
      <c r="Q180" s="7">
        <v>80</v>
      </c>
      <c r="R180" s="7">
        <v>200312</v>
      </c>
    </row>
    <row r="181" spans="1:18" ht="16.5" customHeight="1">
      <c r="A181" s="8">
        <v>2138105895</v>
      </c>
      <c r="B181" s="7">
        <v>2745272</v>
      </c>
      <c r="C181" s="12">
        <v>1101110375091</v>
      </c>
      <c r="D181" s="7" t="s">
        <v>42823</v>
      </c>
      <c r="E181" s="7" t="s">
        <v>42824</v>
      </c>
      <c r="F181" s="7" t="s">
        <v>42825</v>
      </c>
      <c r="H181" s="7" t="s">
        <v>42826</v>
      </c>
      <c r="I181" s="7" t="s">
        <v>65</v>
      </c>
      <c r="J181" s="7" t="s">
        <v>33060</v>
      </c>
      <c r="K181" s="7" t="s">
        <v>47</v>
      </c>
      <c r="L181" s="7">
        <v>10</v>
      </c>
      <c r="M181" s="7" t="s">
        <v>33076</v>
      </c>
      <c r="N181" s="7">
        <v>10730</v>
      </c>
      <c r="O181" s="7" t="s">
        <v>533</v>
      </c>
      <c r="P181" s="7">
        <v>19840525</v>
      </c>
      <c r="Q181" s="7">
        <v>650</v>
      </c>
      <c r="R181" s="7">
        <v>200312</v>
      </c>
    </row>
    <row r="182" spans="1:18" ht="16.5" customHeight="1">
      <c r="A182" s="8">
        <v>1058133921</v>
      </c>
      <c r="B182" s="7">
        <v>2216882</v>
      </c>
      <c r="C182" s="12">
        <v>1101110579750</v>
      </c>
      <c r="D182" s="7" t="s">
        <v>42827</v>
      </c>
      <c r="E182" s="7" t="s">
        <v>42828</v>
      </c>
      <c r="F182" s="7" t="s">
        <v>42829</v>
      </c>
      <c r="G182" s="7" t="s">
        <v>42830</v>
      </c>
      <c r="H182" s="7" t="s">
        <v>42831</v>
      </c>
      <c r="I182" s="7" t="s">
        <v>65</v>
      </c>
      <c r="J182" s="7" t="s">
        <v>33060</v>
      </c>
      <c r="K182" s="7" t="s">
        <v>47</v>
      </c>
      <c r="L182" s="7">
        <v>10</v>
      </c>
      <c r="M182" s="7" t="s">
        <v>33076</v>
      </c>
      <c r="N182" s="7">
        <v>29100</v>
      </c>
      <c r="O182" s="7" t="s">
        <v>42832</v>
      </c>
      <c r="P182" s="7">
        <v>19880622</v>
      </c>
      <c r="Q182" s="7">
        <v>50</v>
      </c>
      <c r="R182" s="7">
        <v>200312</v>
      </c>
    </row>
    <row r="183" spans="1:18" ht="16.5" customHeight="1">
      <c r="A183" s="8">
        <v>1198121875</v>
      </c>
      <c r="B183" s="7">
        <v>2742108</v>
      </c>
      <c r="C183" s="12">
        <v>1101111301334</v>
      </c>
      <c r="D183" s="7" t="s">
        <v>42833</v>
      </c>
      <c r="E183" s="7" t="s">
        <v>42834</v>
      </c>
      <c r="F183" s="7" t="s">
        <v>704</v>
      </c>
      <c r="G183" s="7" t="s">
        <v>42835</v>
      </c>
      <c r="H183" s="7" t="s">
        <v>42836</v>
      </c>
      <c r="I183" s="7" t="s">
        <v>65</v>
      </c>
      <c r="J183" s="7" t="s">
        <v>33060</v>
      </c>
      <c r="K183" s="7" t="s">
        <v>47</v>
      </c>
      <c r="L183" s="7">
        <v>10</v>
      </c>
      <c r="M183" s="7" t="s">
        <v>33076</v>
      </c>
      <c r="N183" s="7">
        <v>10300</v>
      </c>
      <c r="O183" s="7" t="s">
        <v>42837</v>
      </c>
      <c r="P183" s="7">
        <v>19960724</v>
      </c>
      <c r="Q183" s="7">
        <v>52</v>
      </c>
      <c r="R183" s="7">
        <v>200312</v>
      </c>
    </row>
    <row r="184" spans="1:18" ht="16.5" customHeight="1">
      <c r="A184" s="8">
        <v>1308103608</v>
      </c>
      <c r="B184" s="7">
        <v>2742102</v>
      </c>
      <c r="C184" s="12">
        <v>1243110004351</v>
      </c>
      <c r="D184" s="7" t="s">
        <v>17512</v>
      </c>
      <c r="E184" s="7" t="s">
        <v>17513</v>
      </c>
      <c r="F184" s="7" t="s">
        <v>17514</v>
      </c>
      <c r="H184" s="7" t="s">
        <v>17515</v>
      </c>
      <c r="I184" s="7" t="s">
        <v>65</v>
      </c>
      <c r="J184" s="7" t="s">
        <v>33060</v>
      </c>
      <c r="K184" s="7" t="s">
        <v>47</v>
      </c>
      <c r="L184" s="7">
        <v>10</v>
      </c>
      <c r="M184" s="7" t="s">
        <v>33076</v>
      </c>
      <c r="N184" s="7">
        <v>20200</v>
      </c>
      <c r="O184" s="7" t="s">
        <v>18054</v>
      </c>
      <c r="P184" s="7">
        <v>19780316</v>
      </c>
      <c r="Q184" s="7">
        <v>230</v>
      </c>
      <c r="R184" s="7">
        <v>200312</v>
      </c>
    </row>
    <row r="185" spans="1:18" ht="16.5" customHeight="1">
      <c r="A185" s="8">
        <v>1238115445</v>
      </c>
      <c r="B185" s="7">
        <v>2741912</v>
      </c>
      <c r="C185" s="12">
        <v>1341110011944</v>
      </c>
      <c r="D185" s="7" t="s">
        <v>18009</v>
      </c>
      <c r="E185" s="7" t="s">
        <v>18010</v>
      </c>
      <c r="F185" s="7" t="s">
        <v>18011</v>
      </c>
      <c r="H185" s="7" t="s">
        <v>18012</v>
      </c>
      <c r="I185" s="7" t="s">
        <v>65</v>
      </c>
      <c r="J185" s="7" t="s">
        <v>33060</v>
      </c>
      <c r="K185" s="7" t="s">
        <v>47</v>
      </c>
      <c r="L185" s="7">
        <v>10</v>
      </c>
      <c r="M185" s="7" t="s">
        <v>33076</v>
      </c>
      <c r="N185" s="7">
        <v>22200</v>
      </c>
      <c r="O185" s="7" t="s">
        <v>2945</v>
      </c>
      <c r="P185" s="7">
        <v>19850903</v>
      </c>
      <c r="Q185" s="7">
        <v>70</v>
      </c>
      <c r="R185" s="7">
        <v>200312</v>
      </c>
    </row>
    <row r="186" spans="1:18" ht="16.5" customHeight="1">
      <c r="A186" s="8">
        <v>5038105236</v>
      </c>
      <c r="B186" s="7">
        <v>2216558</v>
      </c>
      <c r="C186" s="12">
        <v>1701110015752</v>
      </c>
      <c r="D186" s="7" t="s">
        <v>22631</v>
      </c>
      <c r="E186" s="7" t="s">
        <v>1390</v>
      </c>
      <c r="F186" s="7" t="s">
        <v>22632</v>
      </c>
      <c r="G186" s="7" t="s">
        <v>22633</v>
      </c>
      <c r="H186" s="7" t="s">
        <v>22634</v>
      </c>
      <c r="I186" s="7" t="s">
        <v>65</v>
      </c>
      <c r="J186" s="7" t="s">
        <v>33060</v>
      </c>
      <c r="K186" s="7" t="s">
        <v>47</v>
      </c>
      <c r="L186" s="7">
        <v>10</v>
      </c>
      <c r="M186" s="7" t="s">
        <v>33076</v>
      </c>
      <c r="N186" s="7">
        <v>13000</v>
      </c>
      <c r="O186" s="7" t="s">
        <v>42838</v>
      </c>
      <c r="P186" s="7">
        <v>19820228</v>
      </c>
      <c r="Q186" s="7">
        <v>50</v>
      </c>
      <c r="R186" s="7">
        <v>200312</v>
      </c>
    </row>
    <row r="187" spans="1:18" ht="16.5" customHeight="1">
      <c r="A187" s="8">
        <v>6078117505</v>
      </c>
      <c r="B187" s="7">
        <v>1469936</v>
      </c>
      <c r="C187" s="12">
        <v>1801110006048</v>
      </c>
      <c r="D187" s="7" t="s">
        <v>14792</v>
      </c>
      <c r="E187" s="7" t="s">
        <v>14794</v>
      </c>
      <c r="F187" s="7" t="s">
        <v>14795</v>
      </c>
      <c r="G187" s="7" t="s">
        <v>14796</v>
      </c>
      <c r="H187" s="7" t="s">
        <v>14797</v>
      </c>
      <c r="I187" s="7" t="s">
        <v>65</v>
      </c>
      <c r="J187" s="7" t="s">
        <v>33060</v>
      </c>
      <c r="K187" s="7" t="s">
        <v>47</v>
      </c>
      <c r="L187" s="7">
        <v>10</v>
      </c>
      <c r="M187" s="7" t="s">
        <v>34194</v>
      </c>
      <c r="N187" s="7">
        <v>49231</v>
      </c>
      <c r="O187" s="7" t="s">
        <v>22958</v>
      </c>
      <c r="P187" s="7">
        <v>19780601</v>
      </c>
      <c r="Q187" s="7">
        <v>350</v>
      </c>
      <c r="R187" s="7">
        <v>200312</v>
      </c>
    </row>
    <row r="188" spans="1:18" ht="16.5" customHeight="1">
      <c r="A188" s="8">
        <v>1048151926</v>
      </c>
      <c r="B188" s="7">
        <v>1708055</v>
      </c>
      <c r="C188" s="12">
        <v>1101111908635</v>
      </c>
      <c r="D188" s="7" t="s">
        <v>26862</v>
      </c>
      <c r="E188" s="7" t="s">
        <v>1949</v>
      </c>
      <c r="F188" s="7" t="s">
        <v>26863</v>
      </c>
      <c r="G188" s="7" t="s">
        <v>26864</v>
      </c>
      <c r="H188" s="7" t="s">
        <v>26865</v>
      </c>
      <c r="I188" s="7" t="s">
        <v>65</v>
      </c>
      <c r="J188" s="7" t="s">
        <v>33060</v>
      </c>
      <c r="K188" s="7" t="s">
        <v>47</v>
      </c>
      <c r="L188" s="7">
        <v>10</v>
      </c>
      <c r="M188" s="7" t="s">
        <v>34433</v>
      </c>
      <c r="N188" s="7">
        <v>58221</v>
      </c>
      <c r="O188" s="7" t="s">
        <v>12995</v>
      </c>
      <c r="P188" s="7">
        <v>20000401</v>
      </c>
      <c r="Q188" s="7">
        <v>90</v>
      </c>
      <c r="R188" s="7">
        <v>200401</v>
      </c>
    </row>
    <row r="189" spans="1:18" ht="16.5" customHeight="1">
      <c r="A189" s="8">
        <v>1178103226</v>
      </c>
      <c r="B189" s="7">
        <v>1530798</v>
      </c>
      <c r="C189" s="12">
        <v>1101110085955</v>
      </c>
      <c r="D189" s="7" t="s">
        <v>42839</v>
      </c>
      <c r="E189" s="7" t="s">
        <v>87</v>
      </c>
      <c r="F189" s="7" t="s">
        <v>42840</v>
      </c>
      <c r="G189" s="7" t="s">
        <v>42841</v>
      </c>
      <c r="H189" s="7" t="s">
        <v>42842</v>
      </c>
      <c r="I189" s="7" t="s">
        <v>65</v>
      </c>
      <c r="J189" s="7" t="s">
        <v>33060</v>
      </c>
      <c r="K189" s="7" t="s">
        <v>47</v>
      </c>
      <c r="L189" s="7">
        <v>10</v>
      </c>
      <c r="M189" s="7" t="s">
        <v>34194</v>
      </c>
      <c r="N189" s="7">
        <v>49301</v>
      </c>
      <c r="O189" s="7" t="s">
        <v>11304</v>
      </c>
      <c r="P189" s="7">
        <v>19680110</v>
      </c>
      <c r="Q189" s="7">
        <v>92</v>
      </c>
      <c r="R189" s="7">
        <v>200403</v>
      </c>
    </row>
    <row r="190" spans="1:18" ht="16.5" customHeight="1">
      <c r="A190" s="8">
        <v>1208177796</v>
      </c>
      <c r="B190" s="7">
        <v>1326581</v>
      </c>
      <c r="C190" s="12">
        <v>1101111494311</v>
      </c>
      <c r="D190" s="7" t="s">
        <v>42843</v>
      </c>
      <c r="E190" s="7" t="s">
        <v>3323</v>
      </c>
      <c r="F190" s="7" t="s">
        <v>42844</v>
      </c>
      <c r="G190" s="7" t="s">
        <v>42845</v>
      </c>
      <c r="H190" s="7" t="s">
        <v>42846</v>
      </c>
      <c r="I190" s="7" t="s">
        <v>65</v>
      </c>
      <c r="J190" s="7" t="s">
        <v>33060</v>
      </c>
      <c r="K190" s="7" t="s">
        <v>47</v>
      </c>
      <c r="L190" s="7">
        <v>10</v>
      </c>
      <c r="M190" s="7" t="s">
        <v>33076</v>
      </c>
      <c r="N190" s="7">
        <v>14300</v>
      </c>
      <c r="O190" s="7" t="s">
        <v>42847</v>
      </c>
      <c r="P190" s="7">
        <v>19971223</v>
      </c>
      <c r="Q190" s="7">
        <v>50</v>
      </c>
      <c r="R190" s="7">
        <v>200403</v>
      </c>
    </row>
    <row r="191" spans="1:18" ht="16.5" customHeight="1">
      <c r="A191" s="8">
        <v>1268140619</v>
      </c>
      <c r="B191" s="7">
        <v>1910652</v>
      </c>
      <c r="C191" s="12">
        <v>1342110032667</v>
      </c>
      <c r="D191" s="7" t="s">
        <v>42848</v>
      </c>
      <c r="E191" s="7" t="s">
        <v>42849</v>
      </c>
      <c r="F191" s="7" t="s">
        <v>42850</v>
      </c>
      <c r="G191" s="7" t="s">
        <v>42851</v>
      </c>
      <c r="H191" s="7" t="s">
        <v>42852</v>
      </c>
      <c r="I191" s="7" t="s">
        <v>65</v>
      </c>
      <c r="J191" s="7" t="s">
        <v>33060</v>
      </c>
      <c r="K191" s="7" t="s">
        <v>47</v>
      </c>
      <c r="L191" s="7">
        <v>10</v>
      </c>
      <c r="M191" s="7" t="s">
        <v>313</v>
      </c>
      <c r="N191" s="7">
        <v>42121</v>
      </c>
      <c r="O191" s="7" t="s">
        <v>8614</v>
      </c>
      <c r="P191" s="7">
        <v>19990918</v>
      </c>
      <c r="Q191" s="7">
        <v>80</v>
      </c>
      <c r="R191" s="7">
        <v>200403</v>
      </c>
    </row>
    <row r="192" spans="1:18" ht="16.5" customHeight="1">
      <c r="A192" s="8">
        <v>3148204954</v>
      </c>
      <c r="B192" s="7">
        <v>1577340</v>
      </c>
      <c r="C192" s="12">
        <v>1601710000171</v>
      </c>
      <c r="D192" s="7" t="s">
        <v>42853</v>
      </c>
      <c r="E192" s="7" t="s">
        <v>42854</v>
      </c>
      <c r="F192" s="7" t="s">
        <v>42855</v>
      </c>
      <c r="G192" s="7" t="s">
        <v>42856</v>
      </c>
      <c r="H192" s="7" t="s">
        <v>42857</v>
      </c>
      <c r="I192" s="7" t="s">
        <v>45</v>
      </c>
      <c r="J192" s="7" t="s">
        <v>33060</v>
      </c>
      <c r="K192" s="7" t="s">
        <v>47</v>
      </c>
      <c r="L192" s="7">
        <v>10</v>
      </c>
      <c r="M192" s="7" t="s">
        <v>363</v>
      </c>
      <c r="N192" s="7">
        <v>72910</v>
      </c>
      <c r="O192" s="7" t="s">
        <v>35919</v>
      </c>
      <c r="P192" s="7">
        <v>19600620</v>
      </c>
      <c r="Q192" s="7">
        <v>400</v>
      </c>
      <c r="R192" s="7">
        <v>200403</v>
      </c>
    </row>
    <row r="193" spans="1:18" ht="16.5" customHeight="1">
      <c r="A193" s="8">
        <v>6068104201</v>
      </c>
      <c r="B193" s="7">
        <v>2142309</v>
      </c>
      <c r="C193" s="12">
        <v>1801110001262</v>
      </c>
      <c r="D193" s="7" t="s">
        <v>42858</v>
      </c>
      <c r="E193" s="7" t="s">
        <v>42859</v>
      </c>
      <c r="F193" s="7" t="s">
        <v>11273</v>
      </c>
      <c r="G193" s="7" t="s">
        <v>42860</v>
      </c>
      <c r="H193" s="7" t="s">
        <v>42861</v>
      </c>
      <c r="I193" s="7" t="s">
        <v>65</v>
      </c>
      <c r="J193" s="7" t="s">
        <v>33060</v>
      </c>
      <c r="K193" s="7" t="s">
        <v>47</v>
      </c>
      <c r="L193" s="7">
        <v>10</v>
      </c>
      <c r="M193" s="7" t="s">
        <v>34194</v>
      </c>
      <c r="N193" s="7">
        <v>49300</v>
      </c>
      <c r="O193" s="7" t="s">
        <v>22934</v>
      </c>
      <c r="P193" s="7">
        <v>19780302</v>
      </c>
      <c r="Q193" s="7">
        <v>50</v>
      </c>
      <c r="R193" s="7">
        <v>200405</v>
      </c>
    </row>
    <row r="194" spans="1:18" ht="16.5" customHeight="1">
      <c r="A194" s="8">
        <v>4028123421</v>
      </c>
      <c r="B194" s="7">
        <v>2139418</v>
      </c>
      <c r="C194" s="12">
        <v>2101140020561</v>
      </c>
      <c r="D194" s="7" t="s">
        <v>20209</v>
      </c>
      <c r="E194" s="7" t="s">
        <v>20210</v>
      </c>
      <c r="F194" s="7" t="s">
        <v>3071</v>
      </c>
      <c r="G194" s="7" t="s">
        <v>20211</v>
      </c>
      <c r="H194" s="7" t="s">
        <v>20212</v>
      </c>
      <c r="I194" s="7" t="s">
        <v>65</v>
      </c>
      <c r="J194" s="7" t="s">
        <v>33060</v>
      </c>
      <c r="K194" s="7" t="s">
        <v>47</v>
      </c>
      <c r="L194" s="7">
        <v>10</v>
      </c>
      <c r="M194" s="7" t="s">
        <v>363</v>
      </c>
      <c r="N194" s="7">
        <v>71531</v>
      </c>
      <c r="O194" s="7" t="s">
        <v>15169</v>
      </c>
      <c r="P194" s="7">
        <v>19970630</v>
      </c>
      <c r="Q194" s="7">
        <v>55</v>
      </c>
      <c r="R194" s="7">
        <v>200405</v>
      </c>
    </row>
    <row r="195" spans="1:18" ht="16.5" customHeight="1">
      <c r="A195" s="8">
        <v>1028121294</v>
      </c>
      <c r="B195" s="7">
        <v>2205420</v>
      </c>
      <c r="C195" s="12">
        <v>1101110316243</v>
      </c>
      <c r="D195" s="7" t="s">
        <v>26106</v>
      </c>
      <c r="E195" s="7" t="s">
        <v>26107</v>
      </c>
      <c r="F195" s="7" t="s">
        <v>26108</v>
      </c>
      <c r="G195" s="7" t="s">
        <v>26109</v>
      </c>
      <c r="H195" s="7" t="s">
        <v>26110</v>
      </c>
      <c r="I195" s="7" t="s">
        <v>65</v>
      </c>
      <c r="J195" s="7" t="s">
        <v>33060</v>
      </c>
      <c r="K195" s="7" t="s">
        <v>47</v>
      </c>
      <c r="L195" s="7">
        <v>10</v>
      </c>
      <c r="M195" s="7" t="s">
        <v>966</v>
      </c>
      <c r="N195" s="7">
        <v>68110</v>
      </c>
      <c r="O195" s="7" t="s">
        <v>76</v>
      </c>
      <c r="P195" s="7">
        <v>20111101</v>
      </c>
      <c r="Q195" s="7">
        <v>66</v>
      </c>
      <c r="R195" s="7">
        <v>200406</v>
      </c>
    </row>
    <row r="196" spans="1:18" ht="16.5" customHeight="1">
      <c r="A196" s="8">
        <v>1058126624</v>
      </c>
      <c r="B196" s="7">
        <v>1886434</v>
      </c>
      <c r="C196" s="12">
        <v>1101110513534</v>
      </c>
      <c r="D196" s="7" t="s">
        <v>42862</v>
      </c>
      <c r="E196" s="7" t="s">
        <v>42863</v>
      </c>
      <c r="F196" s="7" t="s">
        <v>1268</v>
      </c>
      <c r="G196" s="7" t="s">
        <v>42864</v>
      </c>
      <c r="H196" s="7" t="s">
        <v>42865</v>
      </c>
      <c r="I196" s="7" t="s">
        <v>65</v>
      </c>
      <c r="J196" s="7" t="s">
        <v>33060</v>
      </c>
      <c r="K196" s="7" t="s">
        <v>47</v>
      </c>
      <c r="L196" s="7">
        <v>10</v>
      </c>
      <c r="M196" s="7" t="s">
        <v>33076</v>
      </c>
      <c r="N196" s="7">
        <v>15121</v>
      </c>
      <c r="O196" s="7" t="s">
        <v>1268</v>
      </c>
      <c r="P196" s="7">
        <v>19861222</v>
      </c>
      <c r="Q196" s="7">
        <v>150</v>
      </c>
      <c r="R196" s="7">
        <v>200408</v>
      </c>
    </row>
    <row r="197" spans="1:18" ht="16.5" customHeight="1">
      <c r="A197" s="8">
        <v>2198123611</v>
      </c>
      <c r="B197" s="7">
        <v>1382999</v>
      </c>
      <c r="C197" s="12">
        <v>1101111390965</v>
      </c>
      <c r="D197" s="7" t="s">
        <v>42866</v>
      </c>
      <c r="E197" s="7" t="s">
        <v>42867</v>
      </c>
      <c r="F197" s="7" t="s">
        <v>42868</v>
      </c>
      <c r="G197" s="7" t="s">
        <v>42869</v>
      </c>
      <c r="H197" s="7" t="s">
        <v>42870</v>
      </c>
      <c r="I197" s="7" t="s">
        <v>65</v>
      </c>
      <c r="J197" s="7" t="s">
        <v>33060</v>
      </c>
      <c r="K197" s="7" t="s">
        <v>47</v>
      </c>
      <c r="L197" s="7">
        <v>10</v>
      </c>
      <c r="M197" s="7" t="s">
        <v>363</v>
      </c>
      <c r="N197" s="7">
        <v>72120</v>
      </c>
      <c r="O197" s="7" t="s">
        <v>6302</v>
      </c>
      <c r="P197" s="7">
        <v>19970101</v>
      </c>
      <c r="Q197" s="7">
        <v>127</v>
      </c>
      <c r="R197" s="7">
        <v>200408</v>
      </c>
    </row>
    <row r="198" spans="1:18" ht="16.5" customHeight="1">
      <c r="A198" s="8">
        <v>1178122072</v>
      </c>
      <c r="B198" s="7">
        <v>1865220</v>
      </c>
      <c r="C198" s="12">
        <v>1101111566912</v>
      </c>
      <c r="D198" s="7" t="s">
        <v>42871</v>
      </c>
      <c r="E198" s="7" t="s">
        <v>4017</v>
      </c>
      <c r="F198" s="7" t="s">
        <v>42872</v>
      </c>
      <c r="G198" s="7" t="s">
        <v>42873</v>
      </c>
      <c r="H198" s="7" t="s">
        <v>7166</v>
      </c>
      <c r="I198" s="7" t="s">
        <v>65</v>
      </c>
      <c r="J198" s="7" t="s">
        <v>33060</v>
      </c>
      <c r="K198" s="7" t="s">
        <v>47</v>
      </c>
      <c r="L198" s="7">
        <v>10</v>
      </c>
      <c r="M198" s="7" t="s">
        <v>33760</v>
      </c>
      <c r="N198" s="7">
        <v>46453</v>
      </c>
      <c r="O198" s="7" t="s">
        <v>33895</v>
      </c>
      <c r="P198" s="7">
        <v>19980801</v>
      </c>
      <c r="Q198" s="7">
        <v>108</v>
      </c>
      <c r="R198" s="7">
        <v>200408</v>
      </c>
    </row>
    <row r="199" spans="1:18" ht="16.5" customHeight="1">
      <c r="A199" s="8">
        <v>1058603645</v>
      </c>
      <c r="B199" s="7">
        <v>1220363</v>
      </c>
      <c r="C199" s="12">
        <v>1101111779698</v>
      </c>
      <c r="D199" s="7" t="s">
        <v>42874</v>
      </c>
      <c r="E199" s="7" t="s">
        <v>4870</v>
      </c>
      <c r="F199" s="7" t="s">
        <v>42875</v>
      </c>
      <c r="G199" s="7" t="s">
        <v>7165</v>
      </c>
      <c r="H199" s="7" t="s">
        <v>1206</v>
      </c>
      <c r="I199" s="7" t="s">
        <v>65</v>
      </c>
      <c r="J199" s="7" t="s">
        <v>33060</v>
      </c>
      <c r="K199" s="7" t="s">
        <v>47</v>
      </c>
      <c r="L199" s="7">
        <v>10</v>
      </c>
      <c r="M199" s="7" t="s">
        <v>33760</v>
      </c>
      <c r="N199" s="7">
        <v>46453</v>
      </c>
      <c r="O199" s="7" t="s">
        <v>33895</v>
      </c>
      <c r="P199" s="7">
        <v>19990929</v>
      </c>
      <c r="Q199" s="7">
        <v>108</v>
      </c>
      <c r="R199" s="7">
        <v>200408</v>
      </c>
    </row>
    <row r="200" spans="1:18" ht="16.5" customHeight="1">
      <c r="A200" s="8">
        <v>3068129165</v>
      </c>
      <c r="B200" s="7">
        <v>1791454</v>
      </c>
      <c r="C200" s="12">
        <v>1601110061369</v>
      </c>
      <c r="D200" s="7" t="s">
        <v>42876</v>
      </c>
      <c r="E200" s="7" t="s">
        <v>42877</v>
      </c>
      <c r="F200" s="7" t="s">
        <v>42878</v>
      </c>
      <c r="G200" s="7" t="s">
        <v>42879</v>
      </c>
      <c r="H200" s="7" t="s">
        <v>42880</v>
      </c>
      <c r="I200" s="7" t="s">
        <v>65</v>
      </c>
      <c r="J200" s="7" t="s">
        <v>33060</v>
      </c>
      <c r="K200" s="7" t="s">
        <v>47</v>
      </c>
      <c r="L200" s="7">
        <v>10</v>
      </c>
      <c r="M200" s="7" t="s">
        <v>34433</v>
      </c>
      <c r="N200" s="7">
        <v>58221</v>
      </c>
      <c r="O200" s="7" t="s">
        <v>12995</v>
      </c>
      <c r="P200" s="7">
        <v>19970324</v>
      </c>
      <c r="Q200" s="7">
        <v>127</v>
      </c>
      <c r="R200" s="7">
        <v>200408</v>
      </c>
    </row>
    <row r="201" spans="1:18" ht="16.5" customHeight="1">
      <c r="A201" s="8">
        <v>1038140479</v>
      </c>
      <c r="B201" s="7">
        <v>2609737</v>
      </c>
      <c r="C201" s="12">
        <v>1101110341951</v>
      </c>
      <c r="D201" s="7" t="s">
        <v>17671</v>
      </c>
      <c r="E201" s="7" t="s">
        <v>17672</v>
      </c>
      <c r="F201" s="7" t="s">
        <v>17673</v>
      </c>
      <c r="G201" s="7" t="s">
        <v>17674</v>
      </c>
      <c r="H201" s="7" t="s">
        <v>17675</v>
      </c>
      <c r="I201" s="7" t="s">
        <v>65</v>
      </c>
      <c r="J201" s="7" t="s">
        <v>33060</v>
      </c>
      <c r="K201" s="7" t="s">
        <v>47</v>
      </c>
      <c r="L201" s="7">
        <v>10</v>
      </c>
      <c r="M201" s="7" t="s">
        <v>33076</v>
      </c>
      <c r="N201" s="7">
        <v>20421</v>
      </c>
      <c r="O201" s="7" t="s">
        <v>42881</v>
      </c>
      <c r="P201" s="7">
        <v>19830112</v>
      </c>
      <c r="Q201" s="7">
        <v>66</v>
      </c>
      <c r="R201" s="7">
        <v>200501</v>
      </c>
    </row>
    <row r="202" spans="1:18" ht="16.5" customHeight="1">
      <c r="A202" s="8">
        <v>1038141916</v>
      </c>
      <c r="B202" s="7">
        <v>2609795</v>
      </c>
      <c r="C202" s="12">
        <v>1101110509236</v>
      </c>
      <c r="D202" s="7" t="s">
        <v>18161</v>
      </c>
      <c r="E202" s="7" t="s">
        <v>15930</v>
      </c>
      <c r="F202" s="7" t="s">
        <v>18162</v>
      </c>
      <c r="G202" s="7" t="s">
        <v>18163</v>
      </c>
      <c r="H202" s="7" t="s">
        <v>18164</v>
      </c>
      <c r="I202" s="7" t="s">
        <v>65</v>
      </c>
      <c r="J202" s="7" t="s">
        <v>33060</v>
      </c>
      <c r="K202" s="7" t="s">
        <v>47</v>
      </c>
      <c r="L202" s="7">
        <v>10</v>
      </c>
      <c r="M202" s="7" t="s">
        <v>33076</v>
      </c>
      <c r="N202" s="7">
        <v>23919</v>
      </c>
      <c r="O202" s="7" t="s">
        <v>42882</v>
      </c>
      <c r="P202" s="7">
        <v>19861030</v>
      </c>
      <c r="Q202" s="7">
        <v>51</v>
      </c>
      <c r="R202" s="7">
        <v>200501</v>
      </c>
    </row>
    <row r="203" spans="1:18" ht="16.5" customHeight="1">
      <c r="A203" s="8">
        <v>1248105770</v>
      </c>
      <c r="B203" s="7">
        <v>2608523</v>
      </c>
      <c r="C203" s="12">
        <v>1301120000444</v>
      </c>
      <c r="D203" s="7" t="s">
        <v>25260</v>
      </c>
      <c r="E203" s="7" t="s">
        <v>25261</v>
      </c>
      <c r="F203" s="7" t="s">
        <v>23793</v>
      </c>
      <c r="H203" s="7" t="s">
        <v>25262</v>
      </c>
      <c r="I203" s="7" t="s">
        <v>65</v>
      </c>
      <c r="J203" s="7" t="s">
        <v>33060</v>
      </c>
      <c r="K203" s="7" t="s">
        <v>47</v>
      </c>
      <c r="L203" s="7">
        <v>10</v>
      </c>
      <c r="M203" s="7" t="s">
        <v>34194</v>
      </c>
      <c r="N203" s="7">
        <v>49230</v>
      </c>
      <c r="O203" s="7" t="s">
        <v>42429</v>
      </c>
      <c r="P203" s="7">
        <v>19790910</v>
      </c>
      <c r="Q203" s="7">
        <v>100</v>
      </c>
      <c r="R203" s="7">
        <v>200501</v>
      </c>
    </row>
    <row r="204" spans="1:18" ht="16.5" customHeight="1">
      <c r="A204" s="8">
        <v>3028203670</v>
      </c>
      <c r="B204" s="7">
        <v>2550618</v>
      </c>
      <c r="C204" s="12">
        <v>1513220000915</v>
      </c>
      <c r="D204" s="7" t="s">
        <v>42883</v>
      </c>
      <c r="E204" s="7" t="s">
        <v>42884</v>
      </c>
      <c r="F204" s="7" t="s">
        <v>42885</v>
      </c>
      <c r="G204" s="7" t="s">
        <v>42886</v>
      </c>
      <c r="H204" s="7" t="s">
        <v>42887</v>
      </c>
      <c r="I204" s="7" t="s">
        <v>45</v>
      </c>
      <c r="J204" s="7" t="s">
        <v>33060</v>
      </c>
      <c r="K204" s="7" t="s">
        <v>47</v>
      </c>
      <c r="L204" s="7">
        <v>10</v>
      </c>
      <c r="M204" s="7" t="s">
        <v>363</v>
      </c>
      <c r="N204" s="7">
        <v>70000</v>
      </c>
      <c r="O204" s="7" t="s">
        <v>13555</v>
      </c>
      <c r="P204" s="7">
        <v>20021231</v>
      </c>
      <c r="Q204" s="7">
        <v>100</v>
      </c>
      <c r="R204" s="7">
        <v>200501</v>
      </c>
    </row>
    <row r="205" spans="1:18" ht="16.5" customHeight="1">
      <c r="A205" s="8">
        <v>5088107864</v>
      </c>
      <c r="B205" s="7">
        <v>1769555</v>
      </c>
      <c r="C205" s="12">
        <v>1711110006346</v>
      </c>
      <c r="D205" s="7" t="s">
        <v>22605</v>
      </c>
      <c r="E205" s="7" t="s">
        <v>22606</v>
      </c>
      <c r="F205" s="7" t="s">
        <v>22607</v>
      </c>
      <c r="G205" s="7" t="s">
        <v>22608</v>
      </c>
      <c r="H205" s="7" t="s">
        <v>22609</v>
      </c>
      <c r="I205" s="7" t="s">
        <v>65</v>
      </c>
      <c r="J205" s="7" t="s">
        <v>33060</v>
      </c>
      <c r="K205" s="7" t="s">
        <v>47</v>
      </c>
      <c r="L205" s="7">
        <v>10</v>
      </c>
      <c r="M205" s="7" t="s">
        <v>33760</v>
      </c>
      <c r="N205" s="7">
        <v>47121</v>
      </c>
      <c r="O205" s="7" t="s">
        <v>253</v>
      </c>
      <c r="P205" s="7">
        <v>20000701</v>
      </c>
      <c r="Q205" s="7">
        <v>100</v>
      </c>
      <c r="R205" s="7">
        <v>200501</v>
      </c>
    </row>
    <row r="206" spans="1:18" ht="16.5" customHeight="1">
      <c r="A206" s="8">
        <v>2228100142</v>
      </c>
      <c r="B206" s="7">
        <v>2613124</v>
      </c>
      <c r="C206" s="12">
        <v>1446110000052</v>
      </c>
      <c r="D206" s="7" t="s">
        <v>24523</v>
      </c>
      <c r="E206" s="7" t="s">
        <v>24524</v>
      </c>
      <c r="F206" s="7" t="s">
        <v>10894</v>
      </c>
      <c r="G206" s="7" t="s">
        <v>24525</v>
      </c>
      <c r="H206" s="7" t="s">
        <v>24526</v>
      </c>
      <c r="I206" s="7" t="s">
        <v>65</v>
      </c>
      <c r="J206" s="7" t="s">
        <v>33060</v>
      </c>
      <c r="K206" s="7" t="s">
        <v>47</v>
      </c>
      <c r="L206" s="7">
        <v>10</v>
      </c>
      <c r="M206" s="7" t="s">
        <v>34194</v>
      </c>
      <c r="N206" s="7">
        <v>49302</v>
      </c>
      <c r="O206" s="7" t="s">
        <v>42888</v>
      </c>
      <c r="P206" s="7">
        <v>19570613</v>
      </c>
      <c r="Q206" s="7">
        <v>58</v>
      </c>
      <c r="R206" s="7">
        <v>200503</v>
      </c>
    </row>
    <row r="207" spans="1:18" ht="16.5" customHeight="1">
      <c r="A207" s="8">
        <v>1018138259</v>
      </c>
      <c r="B207" s="7">
        <v>1831882</v>
      </c>
      <c r="C207" s="12">
        <v>1101111151375</v>
      </c>
      <c r="D207" s="7" t="s">
        <v>42889</v>
      </c>
      <c r="E207" s="7" t="s">
        <v>9028</v>
      </c>
      <c r="F207" s="7" t="s">
        <v>9426</v>
      </c>
      <c r="G207" s="7" t="s">
        <v>42890</v>
      </c>
      <c r="H207" s="7" t="s">
        <v>42891</v>
      </c>
      <c r="I207" s="7" t="s">
        <v>65</v>
      </c>
      <c r="J207" s="7" t="s">
        <v>33060</v>
      </c>
      <c r="K207" s="7" t="s">
        <v>47</v>
      </c>
      <c r="L207" s="7">
        <v>10</v>
      </c>
      <c r="M207" s="7" t="s">
        <v>33760</v>
      </c>
      <c r="N207" s="7">
        <v>46320</v>
      </c>
      <c r="O207" s="7" t="s">
        <v>9426</v>
      </c>
      <c r="P207" s="7">
        <v>19950426</v>
      </c>
      <c r="Q207" s="7">
        <v>62</v>
      </c>
      <c r="R207" s="7">
        <v>200505</v>
      </c>
    </row>
    <row r="208" spans="1:18" ht="16.5" customHeight="1">
      <c r="A208" s="8">
        <v>1108132394</v>
      </c>
      <c r="B208" s="7">
        <v>2197526</v>
      </c>
      <c r="C208" s="12">
        <v>1103460019915</v>
      </c>
      <c r="D208" s="7" t="s">
        <v>29206</v>
      </c>
      <c r="E208" s="7" t="s">
        <v>29207</v>
      </c>
      <c r="F208" s="7" t="s">
        <v>13092</v>
      </c>
      <c r="G208" s="7" t="s">
        <v>29208</v>
      </c>
      <c r="H208" s="7" t="s">
        <v>29209</v>
      </c>
      <c r="I208" s="7" t="s">
        <v>65</v>
      </c>
      <c r="J208" s="7" t="s">
        <v>33060</v>
      </c>
      <c r="K208" s="7" t="s">
        <v>47</v>
      </c>
      <c r="L208" s="7">
        <v>10</v>
      </c>
      <c r="M208" s="7" t="s">
        <v>363</v>
      </c>
      <c r="N208" s="7">
        <v>71101</v>
      </c>
      <c r="O208" s="7" t="s">
        <v>13181</v>
      </c>
      <c r="P208" s="7">
        <v>19950414</v>
      </c>
      <c r="Q208" s="7">
        <v>150</v>
      </c>
      <c r="R208" s="7">
        <v>200512</v>
      </c>
    </row>
    <row r="209" spans="1:18" ht="16.5" customHeight="1">
      <c r="A209" s="8">
        <v>5128100180</v>
      </c>
      <c r="B209" s="7">
        <v>1625503</v>
      </c>
      <c r="C209" s="12">
        <v>1756110000063</v>
      </c>
      <c r="D209" s="7" t="s">
        <v>24030</v>
      </c>
      <c r="E209" s="7" t="s">
        <v>24031</v>
      </c>
      <c r="F209" s="7" t="s">
        <v>10894</v>
      </c>
      <c r="G209" s="7" t="s">
        <v>24032</v>
      </c>
      <c r="H209" s="7" t="s">
        <v>24033</v>
      </c>
      <c r="I209" s="7" t="s">
        <v>65</v>
      </c>
      <c r="J209" s="7" t="s">
        <v>33060</v>
      </c>
      <c r="K209" s="7" t="s">
        <v>47</v>
      </c>
      <c r="L209" s="7">
        <v>10</v>
      </c>
      <c r="M209" s="7" t="s">
        <v>34194</v>
      </c>
      <c r="N209" s="7">
        <v>49101</v>
      </c>
      <c r="O209" s="7" t="s">
        <v>42892</v>
      </c>
      <c r="P209" s="7">
        <v>19620213</v>
      </c>
      <c r="Q209" s="7">
        <v>80</v>
      </c>
      <c r="R209" s="7">
        <v>200512</v>
      </c>
    </row>
    <row r="210" spans="1:18" ht="16.5" customHeight="1">
      <c r="A210" s="8">
        <v>1248786554</v>
      </c>
      <c r="B210" s="7">
        <v>2636463</v>
      </c>
      <c r="C210" s="12">
        <v>1101113409748</v>
      </c>
      <c r="D210" s="7" t="s">
        <v>42893</v>
      </c>
      <c r="E210" s="7" t="s">
        <v>11565</v>
      </c>
      <c r="F210" s="7" t="s">
        <v>42894</v>
      </c>
      <c r="G210" s="7" t="s">
        <v>42895</v>
      </c>
      <c r="H210" s="7" t="s">
        <v>42896</v>
      </c>
      <c r="I210" s="7" t="s">
        <v>65</v>
      </c>
      <c r="J210" s="7" t="s">
        <v>33060</v>
      </c>
      <c r="K210" s="7" t="s">
        <v>47</v>
      </c>
      <c r="L210" s="7">
        <v>10</v>
      </c>
      <c r="M210" s="7" t="s">
        <v>33760</v>
      </c>
      <c r="N210" s="7">
        <v>46417</v>
      </c>
      <c r="O210" s="7" t="s">
        <v>42897</v>
      </c>
      <c r="P210" s="7">
        <v>20060302</v>
      </c>
      <c r="Q210" s="7">
        <v>193</v>
      </c>
      <c r="R210" s="7">
        <v>200603</v>
      </c>
    </row>
    <row r="211" spans="1:18" ht="16.5" customHeight="1">
      <c r="A211" s="8">
        <v>1308122755</v>
      </c>
      <c r="B211" s="7">
        <v>3234402</v>
      </c>
      <c r="C211" s="12">
        <v>1201110040395</v>
      </c>
      <c r="D211" s="7" t="s">
        <v>42898</v>
      </c>
      <c r="E211" s="7" t="s">
        <v>42899</v>
      </c>
      <c r="F211" s="7" t="s">
        <v>42900</v>
      </c>
      <c r="G211" s="7" t="s">
        <v>42901</v>
      </c>
      <c r="H211" s="7" t="s">
        <v>42902</v>
      </c>
      <c r="I211" s="7" t="s">
        <v>65</v>
      </c>
      <c r="J211" s="7" t="s">
        <v>33060</v>
      </c>
      <c r="K211" s="7" t="s">
        <v>47</v>
      </c>
      <c r="L211" s="7">
        <v>10</v>
      </c>
      <c r="M211" s="7" t="s">
        <v>33076</v>
      </c>
      <c r="N211" s="7">
        <v>29172</v>
      </c>
      <c r="O211" s="7" t="s">
        <v>42903</v>
      </c>
      <c r="P211" s="7">
        <v>19870330</v>
      </c>
      <c r="Q211" s="7">
        <v>62</v>
      </c>
      <c r="R211" s="7">
        <v>200605</v>
      </c>
    </row>
    <row r="212" spans="1:18" ht="16.5" customHeight="1">
      <c r="A212" s="8">
        <v>6078108423</v>
      </c>
      <c r="B212" s="7">
        <v>3260035</v>
      </c>
      <c r="C212" s="12">
        <v>1801110076489</v>
      </c>
      <c r="D212" s="7" t="s">
        <v>42904</v>
      </c>
      <c r="E212" s="7" t="s">
        <v>10607</v>
      </c>
      <c r="F212" s="7" t="s">
        <v>42905</v>
      </c>
      <c r="G212" s="7" t="s">
        <v>42906</v>
      </c>
      <c r="H212" s="7" t="s">
        <v>42907</v>
      </c>
      <c r="I212" s="7" t="s">
        <v>65</v>
      </c>
      <c r="J212" s="7" t="s">
        <v>33060</v>
      </c>
      <c r="K212" s="7" t="s">
        <v>47</v>
      </c>
      <c r="L212" s="7">
        <v>10</v>
      </c>
      <c r="M212" s="7" t="s">
        <v>33076</v>
      </c>
      <c r="N212" s="7">
        <v>30310</v>
      </c>
      <c r="O212" s="7" t="s">
        <v>6731</v>
      </c>
      <c r="P212" s="7">
        <v>19841001</v>
      </c>
      <c r="Q212" s="7">
        <v>56</v>
      </c>
      <c r="R212" s="7">
        <v>200605</v>
      </c>
    </row>
    <row r="213" spans="1:18" ht="16.5" customHeight="1">
      <c r="A213" s="8">
        <v>6068147404</v>
      </c>
      <c r="B213" s="7">
        <v>3259600</v>
      </c>
      <c r="C213" s="12">
        <v>1801110121739</v>
      </c>
      <c r="D213" s="7" t="s">
        <v>42908</v>
      </c>
      <c r="E213" s="7" t="s">
        <v>42909</v>
      </c>
      <c r="F213" s="7" t="s">
        <v>42910</v>
      </c>
      <c r="G213" s="7" t="s">
        <v>42911</v>
      </c>
      <c r="H213" s="7" t="s">
        <v>42912</v>
      </c>
      <c r="I213" s="7" t="s">
        <v>65</v>
      </c>
      <c r="J213" s="7" t="s">
        <v>33060</v>
      </c>
      <c r="K213" s="7" t="s">
        <v>47</v>
      </c>
      <c r="L213" s="7">
        <v>10</v>
      </c>
      <c r="M213" s="7" t="s">
        <v>33076</v>
      </c>
      <c r="N213" s="7">
        <v>15211</v>
      </c>
      <c r="O213" s="7" t="s">
        <v>42913</v>
      </c>
      <c r="P213" s="7">
        <v>19920201</v>
      </c>
      <c r="Q213" s="7">
        <v>79</v>
      </c>
      <c r="R213" s="7">
        <v>200605</v>
      </c>
    </row>
    <row r="214" spans="1:18" ht="16.5" customHeight="1">
      <c r="A214" s="8">
        <v>6028138878</v>
      </c>
      <c r="B214" s="7">
        <v>2641673</v>
      </c>
      <c r="C214" s="12">
        <v>1801110550128</v>
      </c>
      <c r="D214" s="7" t="s">
        <v>42914</v>
      </c>
      <c r="E214" s="7" t="s">
        <v>42915</v>
      </c>
      <c r="F214" s="7" t="s">
        <v>5651</v>
      </c>
      <c r="G214" s="7" t="s">
        <v>42916</v>
      </c>
      <c r="H214" s="7" t="s">
        <v>42917</v>
      </c>
      <c r="I214" s="7" t="s">
        <v>65</v>
      </c>
      <c r="J214" s="7" t="s">
        <v>33060</v>
      </c>
      <c r="K214" s="7" t="s">
        <v>47</v>
      </c>
      <c r="L214" s="7">
        <v>10</v>
      </c>
      <c r="M214" s="7" t="s">
        <v>34433</v>
      </c>
      <c r="N214" s="7">
        <v>61299</v>
      </c>
      <c r="O214" s="7" t="s">
        <v>42918</v>
      </c>
      <c r="P214" s="7">
        <v>20060322</v>
      </c>
      <c r="Q214" s="7">
        <v>50</v>
      </c>
      <c r="R214" s="7">
        <v>200607</v>
      </c>
    </row>
    <row r="215" spans="1:18" ht="16.5" customHeight="1">
      <c r="A215" s="8">
        <v>2078115762</v>
      </c>
      <c r="B215" s="7">
        <v>1806654</v>
      </c>
      <c r="C215" s="12">
        <v>1101110345309</v>
      </c>
      <c r="D215" s="7" t="s">
        <v>22877</v>
      </c>
      <c r="E215" s="7" t="s">
        <v>22878</v>
      </c>
      <c r="F215" s="7" t="s">
        <v>22879</v>
      </c>
      <c r="G215" s="7" t="s">
        <v>22880</v>
      </c>
      <c r="H215" s="7" t="s">
        <v>22881</v>
      </c>
      <c r="I215" s="7" t="s">
        <v>65</v>
      </c>
      <c r="J215" s="7" t="s">
        <v>33060</v>
      </c>
      <c r="K215" s="7" t="s">
        <v>47</v>
      </c>
      <c r="L215" s="7">
        <v>10</v>
      </c>
      <c r="M215" s="7" t="s">
        <v>33076</v>
      </c>
      <c r="N215" s="7">
        <v>13402</v>
      </c>
      <c r="O215" s="7" t="s">
        <v>42658</v>
      </c>
      <c r="P215" s="7">
        <v>19830309</v>
      </c>
      <c r="Q215" s="7">
        <v>58</v>
      </c>
      <c r="R215" s="7">
        <v>200610</v>
      </c>
    </row>
    <row r="216" spans="1:18" ht="16.5" customHeight="1">
      <c r="A216" s="8">
        <v>4088170688</v>
      </c>
      <c r="B216" s="7">
        <v>2726334</v>
      </c>
      <c r="C216" s="12">
        <v>2001110228853</v>
      </c>
      <c r="D216" s="7" t="s">
        <v>42919</v>
      </c>
      <c r="E216" s="7" t="s">
        <v>42920</v>
      </c>
      <c r="F216" s="7" t="s">
        <v>42921</v>
      </c>
      <c r="G216" s="7" t="s">
        <v>42922</v>
      </c>
      <c r="H216" s="7" t="s">
        <v>42923</v>
      </c>
      <c r="I216" s="7" t="s">
        <v>65</v>
      </c>
      <c r="J216" s="7" t="s">
        <v>33060</v>
      </c>
      <c r="K216" s="7" t="s">
        <v>47</v>
      </c>
      <c r="L216" s="7">
        <v>10</v>
      </c>
      <c r="M216" s="7" t="s">
        <v>313</v>
      </c>
      <c r="N216" s="7">
        <v>41121</v>
      </c>
      <c r="O216" s="7" t="s">
        <v>21956</v>
      </c>
      <c r="P216" s="7">
        <v>20060731</v>
      </c>
      <c r="Q216" s="7">
        <v>50</v>
      </c>
      <c r="R216" s="7">
        <v>200611</v>
      </c>
    </row>
    <row r="217" spans="1:18" ht="16.5" customHeight="1">
      <c r="A217" s="8">
        <v>2108107477</v>
      </c>
      <c r="B217" s="7">
        <v>2139126</v>
      </c>
      <c r="C217" s="12">
        <v>1101110043044</v>
      </c>
      <c r="D217" s="7" t="s">
        <v>42924</v>
      </c>
      <c r="E217" s="7" t="s">
        <v>42925</v>
      </c>
      <c r="F217" s="7" t="s">
        <v>22958</v>
      </c>
      <c r="G217" s="7" t="s">
        <v>42926</v>
      </c>
      <c r="H217" s="7" t="s">
        <v>42927</v>
      </c>
      <c r="I217" s="7" t="s">
        <v>65</v>
      </c>
      <c r="J217" s="7" t="s">
        <v>33060</v>
      </c>
      <c r="K217" s="7" t="s">
        <v>47</v>
      </c>
      <c r="L217" s="7">
        <v>10</v>
      </c>
      <c r="M217" s="7" t="s">
        <v>34194</v>
      </c>
      <c r="N217" s="7">
        <v>49231</v>
      </c>
      <c r="O217" s="7" t="s">
        <v>22958</v>
      </c>
      <c r="P217" s="7">
        <v>19620921</v>
      </c>
      <c r="Q217" s="7">
        <v>185</v>
      </c>
      <c r="R217" s="7">
        <v>200612</v>
      </c>
    </row>
    <row r="218" spans="1:18" ht="16.5" customHeight="1">
      <c r="A218" s="8">
        <v>2118708393</v>
      </c>
      <c r="B218" s="7">
        <v>1288835</v>
      </c>
      <c r="C218" s="12">
        <v>1101112431221</v>
      </c>
      <c r="D218" s="7" t="s">
        <v>42928</v>
      </c>
      <c r="E218" s="7" t="s">
        <v>5423</v>
      </c>
      <c r="F218" s="7" t="s">
        <v>1418</v>
      </c>
      <c r="G218" s="7" t="s">
        <v>42929</v>
      </c>
      <c r="H218" s="7" t="s">
        <v>42930</v>
      </c>
      <c r="I218" s="7" t="s">
        <v>65</v>
      </c>
      <c r="J218" s="7" t="s">
        <v>33060</v>
      </c>
      <c r="K218" s="7" t="s">
        <v>47</v>
      </c>
      <c r="L218" s="7">
        <v>10</v>
      </c>
      <c r="M218" s="7" t="s">
        <v>33076</v>
      </c>
      <c r="N218" s="7">
        <v>18110</v>
      </c>
      <c r="O218" s="7" t="s">
        <v>978</v>
      </c>
      <c r="P218" s="7">
        <v>20020124</v>
      </c>
      <c r="Q218" s="7">
        <v>2840</v>
      </c>
      <c r="R218" s="7">
        <v>200612</v>
      </c>
    </row>
    <row r="219" spans="1:18" ht="16.5" customHeight="1">
      <c r="A219" s="8">
        <v>5038112310</v>
      </c>
      <c r="B219" s="7">
        <v>1245462</v>
      </c>
      <c r="C219" s="12">
        <v>1701110042002</v>
      </c>
      <c r="D219" s="7" t="s">
        <v>16931</v>
      </c>
      <c r="E219" s="7" t="s">
        <v>6429</v>
      </c>
      <c r="F219" s="7" t="s">
        <v>16919</v>
      </c>
      <c r="G219" s="7" t="s">
        <v>16932</v>
      </c>
      <c r="H219" s="7" t="s">
        <v>16933</v>
      </c>
      <c r="I219" s="7" t="s">
        <v>65</v>
      </c>
      <c r="J219" s="7" t="s">
        <v>33060</v>
      </c>
      <c r="K219" s="7" t="s">
        <v>47</v>
      </c>
      <c r="L219" s="7">
        <v>10</v>
      </c>
      <c r="M219" s="7" t="s">
        <v>33076</v>
      </c>
      <c r="N219" s="7">
        <v>13402</v>
      </c>
      <c r="O219" s="7" t="s">
        <v>42658</v>
      </c>
      <c r="P219" s="7">
        <v>19900415</v>
      </c>
      <c r="Q219" s="7">
        <v>60</v>
      </c>
      <c r="R219" s="7">
        <v>200612</v>
      </c>
    </row>
    <row r="220" spans="1:18" ht="16.5" customHeight="1">
      <c r="A220" s="8">
        <v>5028212482</v>
      </c>
      <c r="B220" s="7">
        <v>1589212</v>
      </c>
      <c r="C220" s="12">
        <v>1701330001169</v>
      </c>
      <c r="D220" s="7" t="s">
        <v>42931</v>
      </c>
      <c r="E220" s="7" t="s">
        <v>42932</v>
      </c>
      <c r="F220" s="7" t="s">
        <v>10423</v>
      </c>
      <c r="G220" s="7" t="s">
        <v>42933</v>
      </c>
      <c r="H220" s="7" t="s">
        <v>42934</v>
      </c>
      <c r="I220" s="7" t="s">
        <v>45</v>
      </c>
      <c r="J220" s="7" t="s">
        <v>33060</v>
      </c>
      <c r="K220" s="7" t="s">
        <v>47</v>
      </c>
      <c r="L220" s="7">
        <v>10</v>
      </c>
      <c r="M220" s="7" t="s">
        <v>105</v>
      </c>
      <c r="N220" s="7">
        <v>86101</v>
      </c>
      <c r="O220" s="7" t="s">
        <v>615</v>
      </c>
      <c r="P220" s="7">
        <v>19970601</v>
      </c>
      <c r="Q220" s="7">
        <v>50</v>
      </c>
      <c r="R220" s="7">
        <v>200612</v>
      </c>
    </row>
    <row r="221" spans="1:18" ht="16.5" customHeight="1">
      <c r="A221" s="8">
        <v>6068207618</v>
      </c>
      <c r="B221" s="7">
        <v>2596373</v>
      </c>
      <c r="C221" s="12">
        <v>1844330002975</v>
      </c>
      <c r="D221" s="7" t="s">
        <v>42935</v>
      </c>
      <c r="E221" s="7" t="s">
        <v>42936</v>
      </c>
      <c r="F221" s="7" t="s">
        <v>249</v>
      </c>
      <c r="G221" s="7" t="s">
        <v>42937</v>
      </c>
      <c r="H221" s="7" t="s">
        <v>42938</v>
      </c>
      <c r="I221" s="7" t="s">
        <v>45</v>
      </c>
      <c r="J221" s="7" t="s">
        <v>33060</v>
      </c>
      <c r="K221" s="7" t="s">
        <v>47</v>
      </c>
      <c r="L221" s="7">
        <v>10</v>
      </c>
      <c r="M221" s="7" t="s">
        <v>105</v>
      </c>
      <c r="N221" s="7">
        <v>86100</v>
      </c>
      <c r="O221" s="7" t="s">
        <v>5955</v>
      </c>
      <c r="P221" s="7">
        <v>20050822</v>
      </c>
      <c r="Q221" s="7">
        <v>70</v>
      </c>
      <c r="R221" s="7">
        <v>200612</v>
      </c>
    </row>
    <row r="222" spans="1:18" ht="16.5" customHeight="1">
      <c r="A222" s="8">
        <v>4068201504</v>
      </c>
      <c r="B222" s="7">
        <v>1920147</v>
      </c>
      <c r="C222" s="12">
        <v>2141330000225</v>
      </c>
      <c r="D222" s="7" t="s">
        <v>42939</v>
      </c>
      <c r="E222" s="7" t="s">
        <v>42940</v>
      </c>
      <c r="F222" s="7" t="s">
        <v>249</v>
      </c>
      <c r="G222" s="7" t="s">
        <v>42941</v>
      </c>
      <c r="H222" s="7" t="s">
        <v>42942</v>
      </c>
      <c r="I222" s="7" t="s">
        <v>45</v>
      </c>
      <c r="J222" s="7" t="s">
        <v>33060</v>
      </c>
      <c r="K222" s="7" t="s">
        <v>47</v>
      </c>
      <c r="L222" s="7">
        <v>10</v>
      </c>
      <c r="M222" s="7" t="s">
        <v>105</v>
      </c>
      <c r="N222" s="7">
        <v>86100</v>
      </c>
      <c r="O222" s="7" t="s">
        <v>5955</v>
      </c>
      <c r="P222" s="7">
        <v>19910501</v>
      </c>
      <c r="Q222" s="7">
        <v>86</v>
      </c>
      <c r="R222" s="7">
        <v>200612</v>
      </c>
    </row>
    <row r="223" spans="1:18" ht="16.5" customHeight="1">
      <c r="A223" s="8">
        <v>1368101888</v>
      </c>
      <c r="B223" s="7">
        <v>1611149</v>
      </c>
      <c r="C223" s="12">
        <v>1244110005662</v>
      </c>
      <c r="D223" s="7" t="s">
        <v>42943</v>
      </c>
      <c r="E223" s="7" t="s">
        <v>42944</v>
      </c>
      <c r="F223" s="7" t="s">
        <v>4298</v>
      </c>
      <c r="G223" s="7" t="s">
        <v>42945</v>
      </c>
      <c r="H223" s="7" t="s">
        <v>42946</v>
      </c>
      <c r="I223" s="7" t="s">
        <v>65</v>
      </c>
      <c r="J223" s="7" t="s">
        <v>33060</v>
      </c>
      <c r="K223" s="7" t="s">
        <v>47</v>
      </c>
      <c r="L223" s="7">
        <v>10</v>
      </c>
      <c r="M223" s="7" t="s">
        <v>33076</v>
      </c>
      <c r="N223" s="7">
        <v>28123</v>
      </c>
      <c r="O223" s="7" t="s">
        <v>42947</v>
      </c>
      <c r="P223" s="7">
        <v>19761015</v>
      </c>
      <c r="Q223" s="7">
        <v>61</v>
      </c>
      <c r="R223" s="7">
        <v>200701</v>
      </c>
    </row>
    <row r="224" spans="1:18" ht="16.5" customHeight="1">
      <c r="A224" s="8">
        <v>1288612808</v>
      </c>
      <c r="B224" s="7">
        <v>2654308</v>
      </c>
      <c r="C224" s="12">
        <v>2811110112281</v>
      </c>
      <c r="D224" s="7" t="s">
        <v>42948</v>
      </c>
      <c r="E224" s="7" t="s">
        <v>10646</v>
      </c>
      <c r="F224" s="7" t="s">
        <v>42949</v>
      </c>
      <c r="G224" s="7" t="s">
        <v>42950</v>
      </c>
      <c r="H224" s="7" t="s">
        <v>42951</v>
      </c>
      <c r="I224" s="7" t="s">
        <v>65</v>
      </c>
      <c r="J224" s="7" t="s">
        <v>33060</v>
      </c>
      <c r="K224" s="7" t="s">
        <v>47</v>
      </c>
      <c r="L224" s="7">
        <v>10</v>
      </c>
      <c r="M224" s="7" t="s">
        <v>34194</v>
      </c>
      <c r="N224" s="7">
        <v>49301</v>
      </c>
      <c r="O224" s="7" t="s">
        <v>11304</v>
      </c>
      <c r="P224" s="7">
        <v>20060523</v>
      </c>
      <c r="Q224" s="7">
        <v>139</v>
      </c>
      <c r="R224" s="7">
        <v>200703</v>
      </c>
    </row>
    <row r="225" spans="1:22" ht="16.5" customHeight="1">
      <c r="A225" s="8">
        <v>5158123810</v>
      </c>
      <c r="B225" s="7">
        <v>2798568</v>
      </c>
      <c r="C225" s="12">
        <v>1748710003597</v>
      </c>
      <c r="D225" s="7" t="s">
        <v>42952</v>
      </c>
      <c r="E225" s="7" t="s">
        <v>7453</v>
      </c>
      <c r="F225" s="7" t="s">
        <v>42953</v>
      </c>
      <c r="G225" s="7" t="s">
        <v>42954</v>
      </c>
      <c r="H225" s="7" t="s">
        <v>42955</v>
      </c>
      <c r="I225" s="7" t="s">
        <v>65</v>
      </c>
      <c r="J225" s="7" t="s">
        <v>33060</v>
      </c>
      <c r="K225" s="7" t="s">
        <v>47</v>
      </c>
      <c r="L225" s="7">
        <v>10</v>
      </c>
      <c r="M225" s="7" t="s">
        <v>33760</v>
      </c>
      <c r="N225" s="7">
        <v>46311</v>
      </c>
      <c r="O225" s="7" t="s">
        <v>33832</v>
      </c>
      <c r="P225" s="7">
        <v>20030315</v>
      </c>
      <c r="Q225" s="7">
        <v>178</v>
      </c>
      <c r="R225" s="7">
        <v>200704</v>
      </c>
    </row>
    <row r="226" spans="1:22" ht="16.5" customHeight="1">
      <c r="A226" s="8">
        <v>2018186181</v>
      </c>
      <c r="B226" s="7">
        <v>2101586</v>
      </c>
      <c r="C226" s="12">
        <v>1101112960999</v>
      </c>
      <c r="D226" s="7" t="s">
        <v>22058</v>
      </c>
      <c r="E226" s="7" t="s">
        <v>22059</v>
      </c>
      <c r="F226" s="7" t="s">
        <v>22060</v>
      </c>
      <c r="G226" s="7" t="s">
        <v>22061</v>
      </c>
      <c r="H226" s="7" t="s">
        <v>22062</v>
      </c>
      <c r="I226" s="7" t="s">
        <v>65</v>
      </c>
      <c r="J226" s="7" t="s">
        <v>33060</v>
      </c>
      <c r="K226" s="7" t="s">
        <v>47</v>
      </c>
      <c r="L226" s="7">
        <v>10</v>
      </c>
      <c r="M226" s="7" t="s">
        <v>33760</v>
      </c>
      <c r="N226" s="7">
        <v>46800</v>
      </c>
      <c r="O226" s="7" t="s">
        <v>22863</v>
      </c>
      <c r="P226" s="7">
        <v>20040225</v>
      </c>
      <c r="Q226" s="7">
        <v>70</v>
      </c>
      <c r="R226" s="7">
        <v>200705</v>
      </c>
    </row>
    <row r="227" spans="1:22" ht="16.5" customHeight="1">
      <c r="A227" s="8">
        <v>1318159857</v>
      </c>
      <c r="B227" s="7">
        <v>1671207</v>
      </c>
      <c r="C227" s="12">
        <v>1246110237104</v>
      </c>
      <c r="D227" s="7" t="s">
        <v>42956</v>
      </c>
      <c r="E227" s="7" t="s">
        <v>3778</v>
      </c>
      <c r="F227" s="7" t="s">
        <v>42957</v>
      </c>
      <c r="G227" s="7" t="s">
        <v>42958</v>
      </c>
      <c r="H227" s="7" t="s">
        <v>42959</v>
      </c>
      <c r="I227" s="7" t="s">
        <v>65</v>
      </c>
      <c r="J227" s="7" t="s">
        <v>33060</v>
      </c>
      <c r="K227" s="7" t="s">
        <v>47</v>
      </c>
      <c r="L227" s="7">
        <v>10</v>
      </c>
      <c r="M227" s="7" t="s">
        <v>33076</v>
      </c>
      <c r="N227" s="7">
        <v>26200</v>
      </c>
      <c r="O227" s="7" t="s">
        <v>2031</v>
      </c>
      <c r="P227" s="7">
        <v>20001124</v>
      </c>
      <c r="Q227" s="7">
        <v>71</v>
      </c>
      <c r="R227" s="7">
        <v>200711</v>
      </c>
    </row>
    <row r="228" spans="1:22" ht="16.5" customHeight="1">
      <c r="A228" s="8">
        <v>2248118594</v>
      </c>
      <c r="B228" s="7">
        <v>1348094</v>
      </c>
      <c r="C228" s="12">
        <v>1412130004126</v>
      </c>
      <c r="D228" s="7" t="s">
        <v>42960</v>
      </c>
      <c r="E228" s="7" t="s">
        <v>42961</v>
      </c>
      <c r="G228" s="7" t="s">
        <v>42962</v>
      </c>
      <c r="H228" s="7" t="s">
        <v>42963</v>
      </c>
      <c r="I228" s="7" t="s">
        <v>65</v>
      </c>
      <c r="J228" s="7" t="s">
        <v>33060</v>
      </c>
      <c r="K228" s="7" t="s">
        <v>47</v>
      </c>
      <c r="L228" s="7">
        <v>10</v>
      </c>
      <c r="M228" s="7" t="s">
        <v>313</v>
      </c>
      <c r="N228" s="7">
        <v>41229</v>
      </c>
      <c r="O228" s="7" t="s">
        <v>33722</v>
      </c>
      <c r="P228" s="7">
        <v>20000327</v>
      </c>
      <c r="Q228" s="7">
        <v>95</v>
      </c>
      <c r="R228" s="7">
        <v>200712</v>
      </c>
      <c r="S228" s="7">
        <v>2022</v>
      </c>
      <c r="T228" s="7">
        <v>205242</v>
      </c>
      <c r="U228" s="7">
        <v>378767</v>
      </c>
      <c r="V228" s="7">
        <v>200000</v>
      </c>
    </row>
    <row r="229" spans="1:22" ht="16.5" customHeight="1">
      <c r="A229" s="8">
        <v>2058113259</v>
      </c>
      <c r="B229" s="7">
        <v>1914797</v>
      </c>
      <c r="C229" s="12">
        <v>1101110074221</v>
      </c>
      <c r="D229" s="7" t="s">
        <v>24850</v>
      </c>
      <c r="E229" s="7" t="s">
        <v>11191</v>
      </c>
      <c r="F229" s="7" t="s">
        <v>23219</v>
      </c>
      <c r="G229" s="7" t="s">
        <v>24851</v>
      </c>
      <c r="H229" s="7" t="s">
        <v>11193</v>
      </c>
      <c r="I229" s="7" t="s">
        <v>65</v>
      </c>
      <c r="J229" s="7" t="s">
        <v>33060</v>
      </c>
      <c r="K229" s="7" t="s">
        <v>47</v>
      </c>
      <c r="L229" s="7">
        <v>10</v>
      </c>
      <c r="M229" s="7" t="s">
        <v>34194</v>
      </c>
      <c r="N229" s="7">
        <v>49231</v>
      </c>
      <c r="O229" s="7" t="s">
        <v>22958</v>
      </c>
      <c r="P229" s="7">
        <v>19720510</v>
      </c>
      <c r="Q229" s="7">
        <v>120</v>
      </c>
      <c r="R229" s="7">
        <v>200712</v>
      </c>
    </row>
    <row r="230" spans="1:22" ht="16.5" customHeight="1">
      <c r="A230" s="8">
        <v>1028110517</v>
      </c>
      <c r="B230" s="7">
        <v>1341997</v>
      </c>
      <c r="C230" s="12">
        <v>1101110272180</v>
      </c>
      <c r="D230" s="7" t="s">
        <v>42964</v>
      </c>
      <c r="E230" s="7" t="s">
        <v>42965</v>
      </c>
      <c r="F230" s="7" t="s">
        <v>8180</v>
      </c>
      <c r="G230" s="7" t="s">
        <v>42966</v>
      </c>
      <c r="H230" s="7" t="s">
        <v>42967</v>
      </c>
      <c r="I230" s="7" t="s">
        <v>65</v>
      </c>
      <c r="J230" s="7" t="s">
        <v>33060</v>
      </c>
      <c r="K230" s="7" t="s">
        <v>47</v>
      </c>
      <c r="L230" s="7">
        <v>10</v>
      </c>
      <c r="M230" s="7" t="s">
        <v>313</v>
      </c>
      <c r="N230" s="7">
        <v>41229</v>
      </c>
      <c r="O230" s="7" t="s">
        <v>33722</v>
      </c>
      <c r="P230" s="7">
        <v>19800403</v>
      </c>
      <c r="Q230" s="7">
        <v>80</v>
      </c>
      <c r="R230" s="7">
        <v>200712</v>
      </c>
    </row>
    <row r="231" spans="1:22" ht="16.5" customHeight="1">
      <c r="A231" s="8">
        <v>2048205035</v>
      </c>
      <c r="B231" s="7">
        <v>3330243</v>
      </c>
      <c r="C231" s="12">
        <v>1141330004939</v>
      </c>
      <c r="D231" s="7" t="s">
        <v>42968</v>
      </c>
      <c r="E231" s="7" t="s">
        <v>42969</v>
      </c>
      <c r="F231" s="7" t="s">
        <v>5955</v>
      </c>
      <c r="G231" s="7" t="s">
        <v>42970</v>
      </c>
      <c r="H231" s="7" t="s">
        <v>42971</v>
      </c>
      <c r="I231" s="7" t="s">
        <v>45</v>
      </c>
      <c r="J231" s="7" t="s">
        <v>33060</v>
      </c>
      <c r="K231" s="7" t="s">
        <v>47</v>
      </c>
      <c r="L231" s="7">
        <v>10</v>
      </c>
      <c r="M231" s="7" t="s">
        <v>105</v>
      </c>
      <c r="N231" s="7">
        <v>86101</v>
      </c>
      <c r="O231" s="7" t="s">
        <v>615</v>
      </c>
      <c r="P231" s="7">
        <v>20050907</v>
      </c>
      <c r="Q231" s="7">
        <v>80</v>
      </c>
      <c r="R231" s="7">
        <v>200712</v>
      </c>
    </row>
    <row r="232" spans="1:22" ht="16.5" customHeight="1">
      <c r="A232" s="8">
        <v>1318189273</v>
      </c>
      <c r="B232" s="7">
        <v>2244858</v>
      </c>
      <c r="C232" s="12">
        <v>1201110364414</v>
      </c>
      <c r="D232" s="7" t="s">
        <v>42972</v>
      </c>
      <c r="E232" s="7" t="s">
        <v>42973</v>
      </c>
      <c r="F232" s="7" t="s">
        <v>42974</v>
      </c>
      <c r="G232" s="7" t="s">
        <v>42975</v>
      </c>
      <c r="H232" s="7" t="s">
        <v>42976</v>
      </c>
      <c r="I232" s="7" t="s">
        <v>65</v>
      </c>
      <c r="J232" s="7" t="s">
        <v>33060</v>
      </c>
      <c r="K232" s="7" t="s">
        <v>47</v>
      </c>
      <c r="L232" s="7">
        <v>10</v>
      </c>
      <c r="M232" s="7" t="s">
        <v>34194</v>
      </c>
      <c r="N232" s="7">
        <v>49300</v>
      </c>
      <c r="O232" s="7" t="s">
        <v>22934</v>
      </c>
      <c r="P232" s="7">
        <v>20050119</v>
      </c>
      <c r="Q232" s="7">
        <v>55</v>
      </c>
      <c r="R232" s="7">
        <v>200712</v>
      </c>
    </row>
    <row r="233" spans="1:22" ht="16.5" customHeight="1">
      <c r="A233" s="8">
        <v>1388117746</v>
      </c>
      <c r="B233" s="7">
        <v>1653392</v>
      </c>
      <c r="C233" s="12">
        <v>1352110005176</v>
      </c>
      <c r="D233" s="7" t="s">
        <v>42977</v>
      </c>
      <c r="E233" s="7" t="s">
        <v>13272</v>
      </c>
      <c r="F233" s="7" t="s">
        <v>42978</v>
      </c>
      <c r="G233" s="7" t="s">
        <v>42979</v>
      </c>
      <c r="H233" s="7" t="s">
        <v>42980</v>
      </c>
      <c r="I233" s="7" t="s">
        <v>65</v>
      </c>
      <c r="J233" s="7" t="s">
        <v>33060</v>
      </c>
      <c r="K233" s="7" t="s">
        <v>47</v>
      </c>
      <c r="L233" s="7">
        <v>10</v>
      </c>
      <c r="M233" s="7" t="s">
        <v>313</v>
      </c>
      <c r="N233" s="7">
        <v>42138</v>
      </c>
      <c r="O233" s="7" t="s">
        <v>42981</v>
      </c>
      <c r="P233" s="7">
        <v>19980922</v>
      </c>
      <c r="Q233" s="7">
        <v>250</v>
      </c>
      <c r="R233" s="7">
        <v>200712</v>
      </c>
    </row>
    <row r="234" spans="1:22" ht="16.5" customHeight="1">
      <c r="A234" s="8">
        <v>3128181884</v>
      </c>
      <c r="B234" s="7">
        <v>2640117</v>
      </c>
      <c r="C234" s="12">
        <v>1615110078886</v>
      </c>
      <c r="D234" s="7" t="s">
        <v>18662</v>
      </c>
      <c r="E234" s="7" t="s">
        <v>15386</v>
      </c>
      <c r="F234" s="7" t="s">
        <v>3683</v>
      </c>
      <c r="G234" s="7" t="s">
        <v>20256</v>
      </c>
      <c r="H234" s="7" t="s">
        <v>6040</v>
      </c>
      <c r="I234" s="7" t="s">
        <v>65</v>
      </c>
      <c r="J234" s="7" t="s">
        <v>33060</v>
      </c>
      <c r="K234" s="7" t="s">
        <v>47</v>
      </c>
      <c r="L234" s="7">
        <v>10</v>
      </c>
      <c r="M234" s="7" t="s">
        <v>33076</v>
      </c>
      <c r="N234" s="7">
        <v>30300</v>
      </c>
      <c r="O234" s="7" t="s">
        <v>33568</v>
      </c>
      <c r="P234" s="7">
        <v>20060321</v>
      </c>
      <c r="Q234" s="7">
        <v>57</v>
      </c>
      <c r="R234" s="7">
        <v>200712</v>
      </c>
    </row>
    <row r="235" spans="1:22" ht="16.5" customHeight="1">
      <c r="A235" s="8">
        <v>6098205074</v>
      </c>
      <c r="B235" s="7">
        <v>3332375</v>
      </c>
      <c r="C235" s="12">
        <v>1942710001689</v>
      </c>
      <c r="D235" s="7" t="s">
        <v>42982</v>
      </c>
      <c r="E235" s="7" t="s">
        <v>3631</v>
      </c>
      <c r="F235" s="7" t="s">
        <v>249</v>
      </c>
      <c r="G235" s="7" t="s">
        <v>42983</v>
      </c>
      <c r="H235" s="7" t="s">
        <v>42984</v>
      </c>
      <c r="I235" s="7" t="s">
        <v>45</v>
      </c>
      <c r="J235" s="7" t="s">
        <v>33060</v>
      </c>
      <c r="K235" s="7" t="s">
        <v>47</v>
      </c>
      <c r="L235" s="7">
        <v>10</v>
      </c>
      <c r="M235" s="7" t="s">
        <v>105</v>
      </c>
      <c r="N235" s="7">
        <v>86102</v>
      </c>
      <c r="O235" s="7" t="s">
        <v>30448</v>
      </c>
      <c r="P235" s="7">
        <v>19930209</v>
      </c>
      <c r="Q235" s="7">
        <v>219</v>
      </c>
      <c r="R235" s="7">
        <v>200712</v>
      </c>
    </row>
    <row r="236" spans="1:22" ht="16.5" customHeight="1">
      <c r="A236" s="8">
        <v>4048107387</v>
      </c>
      <c r="B236" s="7">
        <v>1182957</v>
      </c>
      <c r="C236" s="12">
        <v>2146140001108</v>
      </c>
      <c r="D236" s="7" t="s">
        <v>42985</v>
      </c>
      <c r="E236" s="7" t="s">
        <v>12314</v>
      </c>
      <c r="G236" s="7" t="s">
        <v>42986</v>
      </c>
      <c r="H236" s="7" t="s">
        <v>42987</v>
      </c>
      <c r="I236" s="7" t="s">
        <v>65</v>
      </c>
      <c r="J236" s="7" t="s">
        <v>33060</v>
      </c>
      <c r="K236" s="7" t="s">
        <v>47</v>
      </c>
      <c r="L236" s="7">
        <v>10</v>
      </c>
      <c r="M236" s="7" t="s">
        <v>313</v>
      </c>
      <c r="N236" s="7">
        <v>42121</v>
      </c>
      <c r="O236" s="7" t="s">
        <v>8614</v>
      </c>
      <c r="P236" s="7">
        <v>19970211</v>
      </c>
      <c r="Q236" s="7">
        <v>128</v>
      </c>
      <c r="R236" s="7">
        <v>200712</v>
      </c>
    </row>
    <row r="237" spans="1:22" ht="16.5" customHeight="1">
      <c r="A237" s="8">
        <v>1288602839</v>
      </c>
      <c r="B237" s="7">
        <v>2260775</v>
      </c>
      <c r="C237" s="12">
        <v>2811110093895</v>
      </c>
      <c r="D237" s="7" t="s">
        <v>42988</v>
      </c>
      <c r="E237" s="7" t="s">
        <v>42989</v>
      </c>
      <c r="F237" s="7" t="s">
        <v>42990</v>
      </c>
      <c r="G237" s="7" t="s">
        <v>42991</v>
      </c>
      <c r="H237" s="7" t="s">
        <v>42992</v>
      </c>
      <c r="I237" s="7" t="s">
        <v>65</v>
      </c>
      <c r="J237" s="7" t="s">
        <v>33060</v>
      </c>
      <c r="K237" s="7" t="s">
        <v>47</v>
      </c>
      <c r="L237" s="7">
        <v>10</v>
      </c>
      <c r="M237" s="7" t="s">
        <v>363</v>
      </c>
      <c r="N237" s="7">
        <v>73903</v>
      </c>
      <c r="O237" s="7" t="s">
        <v>9137</v>
      </c>
      <c r="P237" s="7">
        <v>20050412</v>
      </c>
      <c r="Q237" s="7">
        <v>70</v>
      </c>
      <c r="R237" s="7">
        <v>200712</v>
      </c>
    </row>
    <row r="238" spans="1:22" ht="16.5" customHeight="1">
      <c r="A238" s="8">
        <v>5138145609</v>
      </c>
      <c r="B238" s="7">
        <v>3256959</v>
      </c>
      <c r="C238" s="12">
        <v>1760110051356</v>
      </c>
      <c r="D238" s="7" t="s">
        <v>42993</v>
      </c>
      <c r="E238" s="7" t="s">
        <v>42994</v>
      </c>
      <c r="F238" s="7" t="s">
        <v>42995</v>
      </c>
      <c r="G238" s="7" t="s">
        <v>42996</v>
      </c>
      <c r="H238" s="7" t="s">
        <v>42997</v>
      </c>
      <c r="I238" s="7" t="s">
        <v>65</v>
      </c>
      <c r="J238" s="7" t="s">
        <v>33060</v>
      </c>
      <c r="K238" s="7" t="s">
        <v>47</v>
      </c>
      <c r="L238" s="7">
        <v>10</v>
      </c>
      <c r="M238" s="7" t="s">
        <v>34194</v>
      </c>
      <c r="N238" s="7">
        <v>49300</v>
      </c>
      <c r="O238" s="7" t="s">
        <v>22934</v>
      </c>
      <c r="P238" s="7">
        <v>20070829</v>
      </c>
      <c r="Q238" s="7">
        <v>60</v>
      </c>
      <c r="R238" s="7">
        <v>200801</v>
      </c>
    </row>
    <row r="239" spans="1:22" ht="16.5" customHeight="1">
      <c r="A239" s="8">
        <v>6208128892</v>
      </c>
      <c r="B239" s="7">
        <v>3265009</v>
      </c>
      <c r="C239" s="12">
        <v>2301110135763</v>
      </c>
      <c r="D239" s="7" t="s">
        <v>42998</v>
      </c>
      <c r="E239" s="7" t="s">
        <v>42999</v>
      </c>
      <c r="F239" s="7" t="s">
        <v>43000</v>
      </c>
      <c r="G239" s="7" t="s">
        <v>43001</v>
      </c>
      <c r="H239" s="7" t="s">
        <v>43002</v>
      </c>
      <c r="I239" s="7" t="s">
        <v>65</v>
      </c>
      <c r="J239" s="7" t="s">
        <v>33060</v>
      </c>
      <c r="K239" s="7" t="s">
        <v>47</v>
      </c>
      <c r="L239" s="7">
        <v>10</v>
      </c>
      <c r="M239" s="7" t="s">
        <v>33076</v>
      </c>
      <c r="N239" s="7">
        <v>31110</v>
      </c>
      <c r="O239" s="7" t="s">
        <v>43003</v>
      </c>
      <c r="P239" s="7">
        <v>20030301</v>
      </c>
      <c r="Q239" s="7">
        <v>55</v>
      </c>
      <c r="R239" s="7">
        <v>200801</v>
      </c>
    </row>
    <row r="240" spans="1:22" ht="16.5" customHeight="1">
      <c r="A240" s="8">
        <v>5038175799</v>
      </c>
      <c r="B240" s="7">
        <v>2797128</v>
      </c>
      <c r="C240" s="12">
        <v>1701110329608</v>
      </c>
      <c r="D240" s="7" t="s">
        <v>43004</v>
      </c>
      <c r="E240" s="7" t="s">
        <v>8686</v>
      </c>
      <c r="F240" s="7" t="s">
        <v>43005</v>
      </c>
      <c r="G240" s="7" t="s">
        <v>43006</v>
      </c>
      <c r="H240" s="7" t="s">
        <v>43007</v>
      </c>
      <c r="I240" s="7" t="s">
        <v>65</v>
      </c>
      <c r="J240" s="7" t="s">
        <v>33060</v>
      </c>
      <c r="K240" s="7" t="s">
        <v>47</v>
      </c>
      <c r="L240" s="7">
        <v>10</v>
      </c>
      <c r="M240" s="7" t="s">
        <v>313</v>
      </c>
      <c r="N240" s="7">
        <v>42320</v>
      </c>
      <c r="O240" s="7" t="s">
        <v>8931</v>
      </c>
      <c r="P240" s="7">
        <v>20070402</v>
      </c>
      <c r="Q240" s="7">
        <v>70</v>
      </c>
      <c r="R240" s="7">
        <v>200803</v>
      </c>
      <c r="S240" s="7">
        <v>2022</v>
      </c>
      <c r="T240" s="7">
        <v>39139</v>
      </c>
      <c r="U240" s="7">
        <v>586105</v>
      </c>
      <c r="V240" s="7">
        <v>350000</v>
      </c>
    </row>
    <row r="241" spans="1:18" ht="16.5" customHeight="1">
      <c r="A241" s="8">
        <v>1018106096</v>
      </c>
      <c r="B241" s="7">
        <v>1802015</v>
      </c>
      <c r="C241" s="12">
        <v>1101110147193</v>
      </c>
      <c r="D241" s="7" t="s">
        <v>43008</v>
      </c>
      <c r="E241" s="7" t="s">
        <v>43009</v>
      </c>
      <c r="F241" s="7" t="s">
        <v>3477</v>
      </c>
      <c r="G241" s="7" t="s">
        <v>43010</v>
      </c>
      <c r="H241" s="7" t="s">
        <v>43011</v>
      </c>
      <c r="I241" s="7" t="s">
        <v>65</v>
      </c>
      <c r="J241" s="7" t="s">
        <v>33060</v>
      </c>
      <c r="K241" s="7" t="s">
        <v>47</v>
      </c>
      <c r="L241" s="7">
        <v>10</v>
      </c>
      <c r="M241" s="7" t="s">
        <v>33076</v>
      </c>
      <c r="N241" s="7">
        <v>29133</v>
      </c>
      <c r="O241" s="7" t="s">
        <v>3477</v>
      </c>
      <c r="P241" s="7">
        <v>19730612</v>
      </c>
      <c r="Q241" s="7">
        <v>240</v>
      </c>
      <c r="R241" s="7">
        <v>200803</v>
      </c>
    </row>
    <row r="242" spans="1:18" ht="16.5" customHeight="1">
      <c r="A242" s="8">
        <v>1168126207</v>
      </c>
      <c r="B242" s="7">
        <v>1394937</v>
      </c>
      <c r="C242" s="12">
        <v>1101110606793</v>
      </c>
      <c r="D242" s="7" t="s">
        <v>22177</v>
      </c>
      <c r="E242" s="7" t="s">
        <v>22178</v>
      </c>
      <c r="F242" s="7" t="s">
        <v>8606</v>
      </c>
      <c r="G242" s="7" t="s">
        <v>22179</v>
      </c>
      <c r="H242" s="7" t="s">
        <v>22180</v>
      </c>
      <c r="I242" s="7" t="s">
        <v>65</v>
      </c>
      <c r="J242" s="7" t="s">
        <v>33060</v>
      </c>
      <c r="K242" s="7" t="s">
        <v>47</v>
      </c>
      <c r="L242" s="7">
        <v>10</v>
      </c>
      <c r="M242" s="7" t="s">
        <v>313</v>
      </c>
      <c r="N242" s="7">
        <v>41110</v>
      </c>
      <c r="O242" s="7" t="s">
        <v>8163</v>
      </c>
      <c r="P242" s="7">
        <v>19890123</v>
      </c>
      <c r="Q242" s="7">
        <v>100</v>
      </c>
      <c r="R242" s="7">
        <v>200803</v>
      </c>
    </row>
    <row r="243" spans="1:18" ht="16.5" customHeight="1">
      <c r="A243" s="8">
        <v>2208164795</v>
      </c>
      <c r="B243" s="7">
        <v>3092078</v>
      </c>
      <c r="C243" s="12">
        <v>1101111739337</v>
      </c>
      <c r="D243" s="7" t="s">
        <v>24530</v>
      </c>
      <c r="E243" s="7" t="s">
        <v>24531</v>
      </c>
      <c r="F243" s="7" t="s">
        <v>24532</v>
      </c>
      <c r="G243" s="7" t="s">
        <v>24533</v>
      </c>
      <c r="H243" s="7" t="s">
        <v>24534</v>
      </c>
      <c r="I243" s="7" t="s">
        <v>65</v>
      </c>
      <c r="J243" s="7" t="s">
        <v>33060</v>
      </c>
      <c r="K243" s="7" t="s">
        <v>47</v>
      </c>
      <c r="L243" s="7">
        <v>10</v>
      </c>
      <c r="M243" s="7" t="s">
        <v>34194</v>
      </c>
      <c r="N243" s="7">
        <v>49212</v>
      </c>
      <c r="O243" s="7" t="s">
        <v>10754</v>
      </c>
      <c r="P243" s="7">
        <v>19990721</v>
      </c>
      <c r="Q243" s="7">
        <v>64</v>
      </c>
      <c r="R243" s="7">
        <v>200803</v>
      </c>
    </row>
    <row r="244" spans="1:18" ht="16.5" customHeight="1">
      <c r="A244" s="8">
        <v>2148681208</v>
      </c>
      <c r="B244" s="7">
        <v>3089026</v>
      </c>
      <c r="C244" s="12">
        <v>1101112228256</v>
      </c>
      <c r="D244" s="7" t="s">
        <v>43012</v>
      </c>
      <c r="E244" s="7" t="s">
        <v>43013</v>
      </c>
      <c r="F244" s="7" t="s">
        <v>43014</v>
      </c>
      <c r="G244" s="7" t="s">
        <v>43015</v>
      </c>
      <c r="H244" s="7" t="s">
        <v>43016</v>
      </c>
      <c r="I244" s="7" t="s">
        <v>65</v>
      </c>
      <c r="J244" s="7" t="s">
        <v>33060</v>
      </c>
      <c r="K244" s="7" t="s">
        <v>47</v>
      </c>
      <c r="L244" s="7">
        <v>10</v>
      </c>
      <c r="M244" s="7" t="s">
        <v>34194</v>
      </c>
      <c r="N244" s="7">
        <v>52000</v>
      </c>
      <c r="O244" s="7" t="s">
        <v>11917</v>
      </c>
      <c r="P244" s="7">
        <v>20010430</v>
      </c>
      <c r="Q244" s="7">
        <v>60</v>
      </c>
      <c r="R244" s="7">
        <v>200803</v>
      </c>
    </row>
    <row r="245" spans="1:18" ht="16.5" customHeight="1">
      <c r="A245" s="8">
        <v>1148659968</v>
      </c>
      <c r="B245" s="7">
        <v>2805720</v>
      </c>
      <c r="C245" s="12">
        <v>1101113694175</v>
      </c>
      <c r="D245" s="7" t="s">
        <v>43017</v>
      </c>
      <c r="E245" s="7" t="s">
        <v>43018</v>
      </c>
      <c r="F245" s="7" t="s">
        <v>43019</v>
      </c>
      <c r="G245" s="7" t="s">
        <v>43020</v>
      </c>
      <c r="H245" s="7" t="s">
        <v>43021</v>
      </c>
      <c r="I245" s="7" t="s">
        <v>65</v>
      </c>
      <c r="J245" s="7" t="s">
        <v>33060</v>
      </c>
      <c r="K245" s="7" t="s">
        <v>47</v>
      </c>
      <c r="L245" s="7">
        <v>10</v>
      </c>
      <c r="M245" s="7" t="s">
        <v>363</v>
      </c>
      <c r="N245" s="7">
        <v>71310</v>
      </c>
      <c r="O245" s="7" t="s">
        <v>15027</v>
      </c>
      <c r="P245" s="7">
        <v>20070611</v>
      </c>
      <c r="Q245" s="7">
        <v>60</v>
      </c>
      <c r="R245" s="7">
        <v>200803</v>
      </c>
    </row>
    <row r="246" spans="1:18" ht="16.5" customHeight="1">
      <c r="A246" s="8">
        <v>1358201617</v>
      </c>
      <c r="B246" s="7">
        <v>3076404</v>
      </c>
      <c r="C246" s="12">
        <v>1101320006808</v>
      </c>
      <c r="D246" s="7" t="s">
        <v>43022</v>
      </c>
      <c r="E246" s="7" t="s">
        <v>43023</v>
      </c>
      <c r="F246" s="7" t="s">
        <v>43024</v>
      </c>
      <c r="G246" s="7" t="s">
        <v>43025</v>
      </c>
      <c r="H246" s="7" t="s">
        <v>43026</v>
      </c>
      <c r="I246" s="7" t="s">
        <v>45</v>
      </c>
      <c r="J246" s="7" t="s">
        <v>33060</v>
      </c>
      <c r="K246" s="7" t="s">
        <v>47</v>
      </c>
      <c r="L246" s="7">
        <v>10</v>
      </c>
      <c r="M246" s="7" t="s">
        <v>105</v>
      </c>
      <c r="N246" s="7">
        <v>87111</v>
      </c>
      <c r="O246" s="7" t="s">
        <v>37358</v>
      </c>
      <c r="P246" s="7">
        <v>19861212</v>
      </c>
      <c r="Q246" s="7">
        <v>54</v>
      </c>
      <c r="R246" s="7">
        <v>200803</v>
      </c>
    </row>
    <row r="247" spans="1:18" ht="16.5" customHeight="1">
      <c r="A247" s="8">
        <v>1278204516</v>
      </c>
      <c r="B247" s="7">
        <v>3064301</v>
      </c>
      <c r="C247" s="12">
        <v>1115320000158</v>
      </c>
      <c r="D247" s="7" t="s">
        <v>43027</v>
      </c>
      <c r="E247" s="7" t="s">
        <v>43028</v>
      </c>
      <c r="F247" s="7" t="s">
        <v>43029</v>
      </c>
      <c r="G247" s="7" t="s">
        <v>36709</v>
      </c>
      <c r="H247" s="7" t="s">
        <v>43030</v>
      </c>
      <c r="I247" s="7" t="s">
        <v>45</v>
      </c>
      <c r="J247" s="7" t="s">
        <v>33060</v>
      </c>
      <c r="K247" s="7" t="s">
        <v>47</v>
      </c>
      <c r="L247" s="7">
        <v>10</v>
      </c>
      <c r="M247" s="7" t="s">
        <v>363</v>
      </c>
      <c r="N247" s="7">
        <v>73903</v>
      </c>
      <c r="O247" s="7" t="s">
        <v>9137</v>
      </c>
      <c r="P247" s="7">
        <v>19590728</v>
      </c>
      <c r="Q247" s="7">
        <v>60</v>
      </c>
      <c r="R247" s="7">
        <v>200803</v>
      </c>
    </row>
    <row r="248" spans="1:18" ht="16.5" customHeight="1">
      <c r="A248" s="8">
        <v>1088200222</v>
      </c>
      <c r="B248" s="7">
        <v>2281233</v>
      </c>
      <c r="C248" s="12">
        <v>1150320000120</v>
      </c>
      <c r="D248" s="7" t="s">
        <v>43031</v>
      </c>
      <c r="E248" s="7" t="s">
        <v>36968</v>
      </c>
      <c r="F248" s="7" t="s">
        <v>43032</v>
      </c>
      <c r="G248" s="7" t="s">
        <v>43033</v>
      </c>
      <c r="H248" s="7" t="s">
        <v>43034</v>
      </c>
      <c r="I248" s="7" t="s">
        <v>45</v>
      </c>
      <c r="J248" s="7" t="s">
        <v>33060</v>
      </c>
      <c r="K248" s="7" t="s">
        <v>47</v>
      </c>
      <c r="L248" s="7">
        <v>10</v>
      </c>
      <c r="M248" s="7" t="s">
        <v>105</v>
      </c>
      <c r="N248" s="7">
        <v>87210</v>
      </c>
      <c r="O248" s="7" t="s">
        <v>37615</v>
      </c>
      <c r="P248" s="7">
        <v>19600201</v>
      </c>
      <c r="Q248" s="7">
        <v>80</v>
      </c>
      <c r="R248" s="7">
        <v>200803</v>
      </c>
    </row>
    <row r="249" spans="1:18" ht="16.5" customHeight="1">
      <c r="A249" s="8">
        <v>1288107839</v>
      </c>
      <c r="B249" s="7">
        <v>1356561</v>
      </c>
      <c r="C249" s="12">
        <v>1159110000829</v>
      </c>
      <c r="D249" s="7" t="s">
        <v>2855</v>
      </c>
      <c r="E249" s="7" t="s">
        <v>43035</v>
      </c>
      <c r="F249" s="7" t="s">
        <v>43036</v>
      </c>
      <c r="H249" s="7" t="s">
        <v>5926</v>
      </c>
      <c r="I249" s="7" t="s">
        <v>65</v>
      </c>
      <c r="J249" s="7" t="s">
        <v>33060</v>
      </c>
      <c r="K249" s="7" t="s">
        <v>47</v>
      </c>
      <c r="L249" s="7">
        <v>10</v>
      </c>
      <c r="M249" s="7" t="s">
        <v>33076</v>
      </c>
      <c r="N249" s="7">
        <v>15219</v>
      </c>
      <c r="O249" s="7" t="s">
        <v>9582</v>
      </c>
      <c r="P249" s="7">
        <v>19891228</v>
      </c>
      <c r="Q249" s="7">
        <v>84</v>
      </c>
      <c r="R249" s="7">
        <v>200803</v>
      </c>
    </row>
    <row r="250" spans="1:18" ht="16.5" customHeight="1">
      <c r="A250" s="8">
        <v>1398100097</v>
      </c>
      <c r="B250" s="7">
        <v>1123650</v>
      </c>
      <c r="C250" s="12">
        <v>1201110049579</v>
      </c>
      <c r="D250" s="7" t="s">
        <v>43037</v>
      </c>
      <c r="E250" s="7" t="s">
        <v>32920</v>
      </c>
      <c r="F250" s="7" t="s">
        <v>7828</v>
      </c>
      <c r="G250" s="7" t="s">
        <v>43038</v>
      </c>
      <c r="H250" s="7" t="s">
        <v>43039</v>
      </c>
      <c r="I250" s="7" t="s">
        <v>65</v>
      </c>
      <c r="J250" s="7" t="s">
        <v>33060</v>
      </c>
      <c r="K250" s="7" t="s">
        <v>47</v>
      </c>
      <c r="L250" s="7">
        <v>10</v>
      </c>
      <c r="M250" s="7" t="s">
        <v>33076</v>
      </c>
      <c r="N250" s="7">
        <v>33201</v>
      </c>
      <c r="O250" s="7" t="s">
        <v>33621</v>
      </c>
      <c r="P250" s="7">
        <v>19890214</v>
      </c>
      <c r="Q250" s="7">
        <v>74</v>
      </c>
      <c r="R250" s="7">
        <v>200803</v>
      </c>
    </row>
    <row r="251" spans="1:18" ht="16.5" customHeight="1">
      <c r="A251" s="8">
        <v>1228123689</v>
      </c>
      <c r="B251" s="7">
        <v>1157999</v>
      </c>
      <c r="C251" s="12">
        <v>1243110022204</v>
      </c>
      <c r="D251" s="7" t="s">
        <v>43040</v>
      </c>
      <c r="E251" s="7" t="s">
        <v>43041</v>
      </c>
      <c r="F251" s="7" t="s">
        <v>43042</v>
      </c>
      <c r="G251" s="7" t="s">
        <v>43043</v>
      </c>
      <c r="H251" s="7" t="s">
        <v>43044</v>
      </c>
      <c r="I251" s="7" t="s">
        <v>65</v>
      </c>
      <c r="J251" s="7" t="s">
        <v>33060</v>
      </c>
      <c r="K251" s="7" t="s">
        <v>47</v>
      </c>
      <c r="L251" s="7">
        <v>10</v>
      </c>
      <c r="M251" s="7" t="s">
        <v>33076</v>
      </c>
      <c r="N251" s="7">
        <v>29169</v>
      </c>
      <c r="O251" s="7" t="s">
        <v>43045</v>
      </c>
      <c r="P251" s="7">
        <v>19880801</v>
      </c>
      <c r="Q251" s="7">
        <v>56</v>
      </c>
      <c r="R251" s="7">
        <v>200803</v>
      </c>
    </row>
    <row r="252" spans="1:18" ht="16.5" customHeight="1">
      <c r="A252" s="8">
        <v>1308120719</v>
      </c>
      <c r="B252" s="7">
        <v>1996335</v>
      </c>
      <c r="C252" s="12">
        <v>1244110006719</v>
      </c>
      <c r="D252" s="7" t="s">
        <v>43046</v>
      </c>
      <c r="E252" s="7" t="s">
        <v>43047</v>
      </c>
      <c r="F252" s="7" t="s">
        <v>43048</v>
      </c>
      <c r="H252" s="7" t="s">
        <v>43049</v>
      </c>
      <c r="I252" s="7" t="s">
        <v>65</v>
      </c>
      <c r="J252" s="7" t="s">
        <v>33060</v>
      </c>
      <c r="K252" s="7" t="s">
        <v>47</v>
      </c>
      <c r="L252" s="7">
        <v>10</v>
      </c>
      <c r="M252" s="7" t="s">
        <v>33076</v>
      </c>
      <c r="N252" s="7">
        <v>23910</v>
      </c>
      <c r="O252" s="7" t="s">
        <v>43048</v>
      </c>
      <c r="P252" s="7">
        <v>19800101</v>
      </c>
      <c r="Q252" s="7">
        <v>130</v>
      </c>
      <c r="R252" s="7">
        <v>200803</v>
      </c>
    </row>
    <row r="253" spans="1:18" ht="16.5" customHeight="1">
      <c r="A253" s="8">
        <v>2078110980</v>
      </c>
      <c r="B253" s="7">
        <v>1956205</v>
      </c>
      <c r="C253" s="12">
        <v>1301110026187</v>
      </c>
      <c r="D253" s="7" t="s">
        <v>43050</v>
      </c>
      <c r="E253" s="7" t="s">
        <v>43051</v>
      </c>
      <c r="F253" s="7" t="s">
        <v>5544</v>
      </c>
      <c r="G253" s="7" t="s">
        <v>43052</v>
      </c>
      <c r="H253" s="7" t="s">
        <v>43053</v>
      </c>
      <c r="I253" s="7" t="s">
        <v>65</v>
      </c>
      <c r="J253" s="7" t="s">
        <v>33060</v>
      </c>
      <c r="K253" s="7" t="s">
        <v>47</v>
      </c>
      <c r="L253" s="7">
        <v>10</v>
      </c>
      <c r="M253" s="7" t="s">
        <v>33076</v>
      </c>
      <c r="N253" s="7">
        <v>28121</v>
      </c>
      <c r="O253" s="7" t="s">
        <v>33495</v>
      </c>
      <c r="P253" s="7">
        <v>19810401</v>
      </c>
      <c r="Q253" s="7">
        <v>64</v>
      </c>
      <c r="R253" s="7">
        <v>200803</v>
      </c>
    </row>
    <row r="254" spans="1:18" ht="16.5" customHeight="1">
      <c r="A254" s="8">
        <v>1348195736</v>
      </c>
      <c r="B254" s="7">
        <v>2461099</v>
      </c>
      <c r="C254" s="12">
        <v>1314110136476</v>
      </c>
      <c r="D254" s="7" t="s">
        <v>43054</v>
      </c>
      <c r="E254" s="7" t="s">
        <v>43055</v>
      </c>
      <c r="F254" s="7" t="s">
        <v>7832</v>
      </c>
      <c r="G254" s="7" t="s">
        <v>43056</v>
      </c>
      <c r="H254" s="7" t="s">
        <v>43057</v>
      </c>
      <c r="I254" s="7" t="s">
        <v>65</v>
      </c>
      <c r="J254" s="7" t="s">
        <v>33060</v>
      </c>
      <c r="K254" s="7" t="s">
        <v>47</v>
      </c>
      <c r="L254" s="7">
        <v>10</v>
      </c>
      <c r="M254" s="7" t="s">
        <v>363</v>
      </c>
      <c r="N254" s="7">
        <v>71310</v>
      </c>
      <c r="O254" s="7" t="s">
        <v>15027</v>
      </c>
      <c r="P254" s="7">
        <v>20030207</v>
      </c>
      <c r="Q254" s="7">
        <v>350</v>
      </c>
      <c r="R254" s="7">
        <v>200803</v>
      </c>
    </row>
    <row r="255" spans="1:18" ht="16.5" customHeight="1">
      <c r="A255" s="8">
        <v>1348636028</v>
      </c>
      <c r="B255" s="7">
        <v>2778763</v>
      </c>
      <c r="C255" s="12">
        <v>1314110191256</v>
      </c>
      <c r="D255" s="7" t="s">
        <v>43058</v>
      </c>
      <c r="E255" s="7" t="s">
        <v>43059</v>
      </c>
      <c r="F255" s="7" t="s">
        <v>4410</v>
      </c>
      <c r="G255" s="7" t="s">
        <v>43060</v>
      </c>
      <c r="H255" s="7" t="s">
        <v>43061</v>
      </c>
      <c r="I255" s="7" t="s">
        <v>65</v>
      </c>
      <c r="J255" s="7" t="s">
        <v>33060</v>
      </c>
      <c r="K255" s="7" t="s">
        <v>47</v>
      </c>
      <c r="L255" s="7">
        <v>10</v>
      </c>
      <c r="M255" s="7" t="s">
        <v>33076</v>
      </c>
      <c r="N255" s="7">
        <v>26299</v>
      </c>
      <c r="O255" s="7" t="s">
        <v>33440</v>
      </c>
      <c r="P255" s="7">
        <v>20070105</v>
      </c>
      <c r="Q255" s="7">
        <v>80</v>
      </c>
      <c r="R255" s="7">
        <v>200803</v>
      </c>
    </row>
    <row r="256" spans="1:18" ht="16.5" customHeight="1">
      <c r="A256" s="8">
        <v>1268160804</v>
      </c>
      <c r="B256" s="7">
        <v>1588182</v>
      </c>
      <c r="C256" s="12">
        <v>1344110020326</v>
      </c>
      <c r="D256" s="7" t="s">
        <v>43062</v>
      </c>
      <c r="E256" s="7" t="s">
        <v>43063</v>
      </c>
      <c r="F256" s="7" t="s">
        <v>43064</v>
      </c>
      <c r="G256" s="7" t="s">
        <v>43065</v>
      </c>
      <c r="H256" s="7" t="s">
        <v>43066</v>
      </c>
      <c r="I256" s="7" t="s">
        <v>65</v>
      </c>
      <c r="J256" s="7" t="s">
        <v>33060</v>
      </c>
      <c r="K256" s="7" t="s">
        <v>47</v>
      </c>
      <c r="L256" s="7">
        <v>10</v>
      </c>
      <c r="M256" s="7" t="s">
        <v>33076</v>
      </c>
      <c r="N256" s="7">
        <v>26420</v>
      </c>
      <c r="O256" s="7" t="s">
        <v>3070</v>
      </c>
      <c r="P256" s="7">
        <v>20020311</v>
      </c>
      <c r="Q256" s="7">
        <v>116</v>
      </c>
      <c r="R256" s="7">
        <v>200803</v>
      </c>
    </row>
    <row r="257" spans="1:18" ht="16.5" customHeight="1">
      <c r="A257" s="8">
        <v>1248650493</v>
      </c>
      <c r="B257" s="7">
        <v>3060356</v>
      </c>
      <c r="C257" s="12">
        <v>1348110130948</v>
      </c>
      <c r="D257" s="7" t="s">
        <v>43067</v>
      </c>
      <c r="E257" s="7" t="s">
        <v>43068</v>
      </c>
      <c r="F257" s="7" t="s">
        <v>43069</v>
      </c>
      <c r="G257" s="7" t="s">
        <v>43070</v>
      </c>
      <c r="H257" s="7" t="s">
        <v>43071</v>
      </c>
      <c r="I257" s="7" t="s">
        <v>65</v>
      </c>
      <c r="J257" s="7" t="s">
        <v>33060</v>
      </c>
      <c r="K257" s="7" t="s">
        <v>47</v>
      </c>
      <c r="L257" s="7">
        <v>10</v>
      </c>
      <c r="M257" s="7" t="s">
        <v>33076</v>
      </c>
      <c r="N257" s="7">
        <v>29271</v>
      </c>
      <c r="O257" s="7" t="s">
        <v>6252</v>
      </c>
      <c r="P257" s="7">
        <v>20070101</v>
      </c>
      <c r="Q257" s="7">
        <v>99</v>
      </c>
      <c r="R257" s="7">
        <v>200803</v>
      </c>
    </row>
    <row r="258" spans="1:18" ht="16.5" customHeight="1">
      <c r="A258" s="8">
        <v>2278205421</v>
      </c>
      <c r="B258" s="7">
        <v>3094761</v>
      </c>
      <c r="C258" s="12">
        <v>1401320002850</v>
      </c>
      <c r="D258" s="7" t="s">
        <v>43072</v>
      </c>
      <c r="E258" s="7" t="s">
        <v>37396</v>
      </c>
      <c r="F258" s="7" t="s">
        <v>14498</v>
      </c>
      <c r="G258" s="7" t="s">
        <v>43073</v>
      </c>
      <c r="H258" s="7" t="s">
        <v>43074</v>
      </c>
      <c r="I258" s="7" t="s">
        <v>45</v>
      </c>
      <c r="J258" s="7" t="s">
        <v>33060</v>
      </c>
      <c r="K258" s="7" t="s">
        <v>47</v>
      </c>
      <c r="L258" s="7">
        <v>10</v>
      </c>
      <c r="M258" s="7" t="s">
        <v>105</v>
      </c>
      <c r="N258" s="7">
        <v>87000</v>
      </c>
      <c r="O258" s="7" t="s">
        <v>16479</v>
      </c>
      <c r="Q258" s="7">
        <v>81</v>
      </c>
      <c r="R258" s="7">
        <v>200803</v>
      </c>
    </row>
    <row r="259" spans="1:18" ht="16.5" customHeight="1">
      <c r="A259" s="8">
        <v>3148211998</v>
      </c>
      <c r="B259" s="7">
        <v>2909184</v>
      </c>
      <c r="C259" s="12">
        <v>1601220004902</v>
      </c>
      <c r="D259" s="7" t="s">
        <v>43075</v>
      </c>
      <c r="E259" s="7" t="s">
        <v>32955</v>
      </c>
      <c r="F259" s="7" t="s">
        <v>43076</v>
      </c>
      <c r="G259" s="7" t="s">
        <v>43077</v>
      </c>
      <c r="H259" s="7" t="s">
        <v>43078</v>
      </c>
      <c r="I259" s="7" t="s">
        <v>45</v>
      </c>
      <c r="J259" s="7" t="s">
        <v>33060</v>
      </c>
      <c r="K259" s="7" t="s">
        <v>47</v>
      </c>
      <c r="L259" s="7">
        <v>10</v>
      </c>
      <c r="M259" s="7" t="s">
        <v>363</v>
      </c>
      <c r="N259" s="7">
        <v>70110</v>
      </c>
      <c r="O259" s="7" t="s">
        <v>35687</v>
      </c>
      <c r="P259" s="7">
        <v>20050401</v>
      </c>
      <c r="Q259" s="7">
        <v>160</v>
      </c>
      <c r="R259" s="7">
        <v>200803</v>
      </c>
    </row>
    <row r="260" spans="1:18" ht="16.5" customHeight="1">
      <c r="A260" s="8">
        <v>3128200078</v>
      </c>
      <c r="B260" s="7">
        <v>3101075</v>
      </c>
      <c r="C260" s="12">
        <v>1648320000068</v>
      </c>
      <c r="D260" s="7" t="s">
        <v>43079</v>
      </c>
      <c r="E260" s="7" t="s">
        <v>43080</v>
      </c>
      <c r="F260" s="7" t="s">
        <v>16429</v>
      </c>
      <c r="G260" s="7" t="s">
        <v>43081</v>
      </c>
      <c r="H260" s="7" t="s">
        <v>43082</v>
      </c>
      <c r="I260" s="7" t="s">
        <v>45</v>
      </c>
      <c r="J260" s="7" t="s">
        <v>33060</v>
      </c>
      <c r="K260" s="7" t="s">
        <v>47</v>
      </c>
      <c r="L260" s="7">
        <v>10</v>
      </c>
      <c r="M260" s="7" t="s">
        <v>105</v>
      </c>
      <c r="N260" s="7">
        <v>87000</v>
      </c>
      <c r="O260" s="7" t="s">
        <v>16479</v>
      </c>
      <c r="P260" s="7">
        <v>19570601</v>
      </c>
      <c r="Q260" s="7">
        <v>82</v>
      </c>
      <c r="R260" s="7">
        <v>200803</v>
      </c>
    </row>
    <row r="261" spans="1:18" ht="16.5" customHeight="1">
      <c r="A261" s="8">
        <v>5058145253</v>
      </c>
      <c r="B261" s="7">
        <v>3118671</v>
      </c>
      <c r="C261" s="12">
        <v>1747110020424</v>
      </c>
      <c r="D261" s="7" t="s">
        <v>43083</v>
      </c>
      <c r="E261" s="7" t="s">
        <v>43084</v>
      </c>
      <c r="F261" s="7" t="s">
        <v>43085</v>
      </c>
      <c r="G261" s="7" t="s">
        <v>43086</v>
      </c>
      <c r="H261" s="7" t="s">
        <v>43087</v>
      </c>
      <c r="I261" s="7" t="s">
        <v>65</v>
      </c>
      <c r="J261" s="7" t="s">
        <v>33060</v>
      </c>
      <c r="K261" s="7" t="s">
        <v>47</v>
      </c>
      <c r="L261" s="7">
        <v>10</v>
      </c>
      <c r="M261" s="7" t="s">
        <v>33076</v>
      </c>
      <c r="N261" s="7">
        <v>30320</v>
      </c>
      <c r="O261" s="7" t="s">
        <v>33581</v>
      </c>
      <c r="P261" s="7">
        <v>20060801</v>
      </c>
      <c r="Q261" s="7">
        <v>50</v>
      </c>
      <c r="R261" s="7">
        <v>200803</v>
      </c>
    </row>
    <row r="262" spans="1:18" ht="16.5" customHeight="1">
      <c r="A262" s="8">
        <v>5158200338</v>
      </c>
      <c r="B262" s="7">
        <v>3122893</v>
      </c>
      <c r="C262" s="12">
        <v>1748320000090</v>
      </c>
      <c r="D262" s="7" t="s">
        <v>43088</v>
      </c>
      <c r="E262" s="7" t="s">
        <v>43089</v>
      </c>
      <c r="F262" s="7" t="s">
        <v>43090</v>
      </c>
      <c r="G262" s="7" t="s">
        <v>43091</v>
      </c>
      <c r="H262" s="7" t="s">
        <v>43092</v>
      </c>
      <c r="I262" s="7" t="s">
        <v>45</v>
      </c>
      <c r="J262" s="7" t="s">
        <v>33060</v>
      </c>
      <c r="K262" s="7" t="s">
        <v>47</v>
      </c>
      <c r="L262" s="7">
        <v>10</v>
      </c>
      <c r="M262" s="7" t="s">
        <v>105</v>
      </c>
      <c r="N262" s="7">
        <v>87000</v>
      </c>
      <c r="O262" s="7" t="s">
        <v>16479</v>
      </c>
      <c r="P262" s="7">
        <v>19551201</v>
      </c>
      <c r="Q262" s="7">
        <v>82</v>
      </c>
      <c r="R262" s="7">
        <v>200803</v>
      </c>
    </row>
    <row r="263" spans="1:18" ht="16.5" customHeight="1">
      <c r="A263" s="8">
        <v>5138141694</v>
      </c>
      <c r="B263" s="7">
        <v>3121518</v>
      </c>
      <c r="C263" s="12">
        <v>1760110046802</v>
      </c>
      <c r="D263" s="7" t="s">
        <v>43093</v>
      </c>
      <c r="E263" s="7" t="s">
        <v>43094</v>
      </c>
      <c r="F263" s="7" t="s">
        <v>43095</v>
      </c>
      <c r="G263" s="7" t="s">
        <v>43096</v>
      </c>
      <c r="H263" s="7" t="s">
        <v>43097</v>
      </c>
      <c r="I263" s="7" t="s">
        <v>65</v>
      </c>
      <c r="J263" s="7" t="s">
        <v>33060</v>
      </c>
      <c r="K263" s="7" t="s">
        <v>47</v>
      </c>
      <c r="L263" s="7">
        <v>10</v>
      </c>
      <c r="M263" s="7" t="s">
        <v>457</v>
      </c>
      <c r="N263" s="7">
        <v>37010</v>
      </c>
      <c r="O263" s="7" t="s">
        <v>43098</v>
      </c>
      <c r="P263" s="7">
        <v>20060901</v>
      </c>
      <c r="Q263" s="7">
        <v>95</v>
      </c>
      <c r="R263" s="7">
        <v>200803</v>
      </c>
    </row>
    <row r="264" spans="1:18" ht="16.5" customHeight="1">
      <c r="A264" s="8">
        <v>6078105178</v>
      </c>
      <c r="B264" s="7">
        <v>1906140</v>
      </c>
      <c r="C264" s="12">
        <v>1801110047745</v>
      </c>
      <c r="D264" s="7" t="s">
        <v>43099</v>
      </c>
      <c r="E264" s="7" t="s">
        <v>43100</v>
      </c>
      <c r="F264" s="7" t="s">
        <v>3071</v>
      </c>
      <c r="G264" s="7" t="s">
        <v>43101</v>
      </c>
      <c r="H264" s="7" t="s">
        <v>43102</v>
      </c>
      <c r="I264" s="7" t="s">
        <v>65</v>
      </c>
      <c r="J264" s="7" t="s">
        <v>33060</v>
      </c>
      <c r="K264" s="7" t="s">
        <v>47</v>
      </c>
      <c r="L264" s="7">
        <v>10</v>
      </c>
      <c r="M264" s="7" t="s">
        <v>33076</v>
      </c>
      <c r="N264" s="7">
        <v>30390</v>
      </c>
      <c r="O264" s="7" t="s">
        <v>33587</v>
      </c>
      <c r="P264" s="7">
        <v>19830221</v>
      </c>
      <c r="Q264" s="7">
        <v>81</v>
      </c>
      <c r="R264" s="7">
        <v>200803</v>
      </c>
    </row>
    <row r="265" spans="1:18" ht="16.5" customHeight="1">
      <c r="A265" s="8">
        <v>6078113509</v>
      </c>
      <c r="B265" s="7">
        <v>3128799</v>
      </c>
      <c r="C265" s="12">
        <v>1801110058106</v>
      </c>
      <c r="D265" s="7" t="s">
        <v>43103</v>
      </c>
      <c r="E265" s="7" t="s">
        <v>42301</v>
      </c>
      <c r="F265" s="7" t="s">
        <v>43104</v>
      </c>
      <c r="G265" s="7" t="s">
        <v>43105</v>
      </c>
      <c r="H265" s="7" t="s">
        <v>42303</v>
      </c>
      <c r="I265" s="7" t="s">
        <v>65</v>
      </c>
      <c r="J265" s="7" t="s">
        <v>33060</v>
      </c>
      <c r="K265" s="7" t="s">
        <v>47</v>
      </c>
      <c r="L265" s="7">
        <v>10</v>
      </c>
      <c r="M265" s="7" t="s">
        <v>33076</v>
      </c>
      <c r="N265" s="7">
        <v>25999</v>
      </c>
      <c r="O265" s="7" t="s">
        <v>43106</v>
      </c>
      <c r="P265" s="7">
        <v>19850911</v>
      </c>
      <c r="Q265" s="7">
        <v>116</v>
      </c>
      <c r="R265" s="7">
        <v>200803</v>
      </c>
    </row>
    <row r="266" spans="1:18" ht="16.5" customHeight="1">
      <c r="A266" s="8">
        <v>6018201486</v>
      </c>
      <c r="B266" s="7">
        <v>3123271</v>
      </c>
      <c r="C266" s="12">
        <v>1801320000400</v>
      </c>
      <c r="D266" s="7" t="s">
        <v>43107</v>
      </c>
      <c r="E266" s="7" t="s">
        <v>2258</v>
      </c>
      <c r="F266" s="7" t="s">
        <v>43108</v>
      </c>
      <c r="G266" s="7" t="s">
        <v>43109</v>
      </c>
      <c r="H266" s="7" t="s">
        <v>43110</v>
      </c>
      <c r="I266" s="7" t="s">
        <v>45</v>
      </c>
      <c r="J266" s="7" t="s">
        <v>33060</v>
      </c>
      <c r="K266" s="7" t="s">
        <v>47</v>
      </c>
      <c r="L266" s="7">
        <v>10</v>
      </c>
      <c r="M266" s="7" t="s">
        <v>105</v>
      </c>
      <c r="N266" s="7">
        <v>87000</v>
      </c>
      <c r="O266" s="7" t="s">
        <v>16479</v>
      </c>
      <c r="P266" s="7">
        <v>19610201</v>
      </c>
      <c r="Q266" s="7">
        <v>62</v>
      </c>
      <c r="R266" s="7">
        <v>200803</v>
      </c>
    </row>
    <row r="267" spans="1:18" ht="16.5" customHeight="1">
      <c r="A267" s="8">
        <v>6188200165</v>
      </c>
      <c r="B267" s="7">
        <v>2586046</v>
      </c>
      <c r="C267" s="12">
        <v>1842320000339</v>
      </c>
      <c r="D267" s="7" t="s">
        <v>30390</v>
      </c>
      <c r="E267" s="7" t="s">
        <v>30391</v>
      </c>
      <c r="F267" s="7" t="s">
        <v>30392</v>
      </c>
      <c r="G267" s="7" t="s">
        <v>30393</v>
      </c>
      <c r="H267" s="7" t="s">
        <v>30394</v>
      </c>
      <c r="I267" s="7" t="s">
        <v>45</v>
      </c>
      <c r="J267" s="7" t="s">
        <v>33060</v>
      </c>
      <c r="K267" s="7" t="s">
        <v>47</v>
      </c>
      <c r="L267" s="7">
        <v>10</v>
      </c>
      <c r="M267" s="7" t="s">
        <v>105</v>
      </c>
      <c r="N267" s="7">
        <v>86300</v>
      </c>
      <c r="O267" s="7" t="s">
        <v>36811</v>
      </c>
      <c r="P267" s="7">
        <v>19700423</v>
      </c>
      <c r="Q267" s="7">
        <v>60</v>
      </c>
      <c r="R267" s="7">
        <v>200803</v>
      </c>
    </row>
    <row r="268" spans="1:18" ht="16.5" customHeight="1">
      <c r="A268" s="8">
        <v>6078112117</v>
      </c>
      <c r="B268" s="7">
        <v>3128798</v>
      </c>
      <c r="C268" s="12">
        <v>1845110005494</v>
      </c>
      <c r="D268" s="7" t="s">
        <v>43111</v>
      </c>
      <c r="E268" s="7" t="s">
        <v>2949</v>
      </c>
      <c r="F268" s="7" t="s">
        <v>43112</v>
      </c>
      <c r="G268" s="7" t="s">
        <v>43113</v>
      </c>
      <c r="H268" s="7" t="s">
        <v>43114</v>
      </c>
      <c r="I268" s="7" t="s">
        <v>65</v>
      </c>
      <c r="J268" s="7" t="s">
        <v>33060</v>
      </c>
      <c r="K268" s="7" t="s">
        <v>47</v>
      </c>
      <c r="L268" s="7">
        <v>10</v>
      </c>
      <c r="M268" s="7" t="s">
        <v>33076</v>
      </c>
      <c r="N268" s="7">
        <v>28520</v>
      </c>
      <c r="O268" s="7" t="s">
        <v>38546</v>
      </c>
      <c r="P268" s="7">
        <v>19900416</v>
      </c>
      <c r="Q268" s="7">
        <v>50</v>
      </c>
      <c r="R268" s="7">
        <v>200803</v>
      </c>
    </row>
    <row r="269" spans="1:18" ht="16.5" customHeight="1">
      <c r="A269" s="8">
        <v>6098202970</v>
      </c>
      <c r="B269" s="7">
        <v>2718162</v>
      </c>
      <c r="C269" s="12">
        <v>1942320000105</v>
      </c>
      <c r="D269" s="7" t="s">
        <v>43115</v>
      </c>
      <c r="E269" s="7" t="s">
        <v>43116</v>
      </c>
      <c r="F269" s="7" t="s">
        <v>43117</v>
      </c>
      <c r="G269" s="7" t="s">
        <v>43118</v>
      </c>
      <c r="H269" s="7" t="s">
        <v>43119</v>
      </c>
      <c r="I269" s="7" t="s">
        <v>45</v>
      </c>
      <c r="J269" s="7" t="s">
        <v>33060</v>
      </c>
      <c r="K269" s="7" t="s">
        <v>47</v>
      </c>
      <c r="L269" s="7">
        <v>10</v>
      </c>
      <c r="M269" s="7" t="s">
        <v>105</v>
      </c>
      <c r="N269" s="7">
        <v>86900</v>
      </c>
      <c r="O269" s="7" t="s">
        <v>43120</v>
      </c>
      <c r="P269" s="7">
        <v>19580626</v>
      </c>
      <c r="Q269" s="7">
        <v>80</v>
      </c>
      <c r="R269" s="7">
        <v>200803</v>
      </c>
    </row>
    <row r="270" spans="1:18" ht="16.5" customHeight="1">
      <c r="A270" s="8">
        <v>4178204030</v>
      </c>
      <c r="B270" s="7">
        <v>3113086</v>
      </c>
      <c r="C270" s="12">
        <v>2047320001225</v>
      </c>
      <c r="D270" s="7" t="s">
        <v>43121</v>
      </c>
      <c r="E270" s="7" t="s">
        <v>1062</v>
      </c>
      <c r="F270" s="7" t="s">
        <v>43122</v>
      </c>
      <c r="G270" s="7" t="s">
        <v>43123</v>
      </c>
      <c r="H270" s="7" t="s">
        <v>43124</v>
      </c>
      <c r="I270" s="7" t="s">
        <v>45</v>
      </c>
      <c r="J270" s="7" t="s">
        <v>33060</v>
      </c>
      <c r="K270" s="7" t="s">
        <v>47</v>
      </c>
      <c r="L270" s="7">
        <v>10</v>
      </c>
      <c r="M270" s="7" t="s">
        <v>105</v>
      </c>
      <c r="N270" s="7">
        <v>87131</v>
      </c>
      <c r="O270" s="7" t="s">
        <v>43125</v>
      </c>
      <c r="P270" s="7">
        <v>19971105</v>
      </c>
      <c r="Q270" s="7">
        <v>59</v>
      </c>
      <c r="R270" s="7">
        <v>200803</v>
      </c>
    </row>
    <row r="271" spans="1:18" ht="16.5" customHeight="1">
      <c r="A271" s="8">
        <v>4018104173</v>
      </c>
      <c r="B271" s="7">
        <v>1570252</v>
      </c>
      <c r="C271" s="12">
        <v>2111110003731</v>
      </c>
      <c r="D271" s="7" t="s">
        <v>43126</v>
      </c>
      <c r="E271" s="7" t="s">
        <v>43127</v>
      </c>
      <c r="F271" s="7" t="s">
        <v>43128</v>
      </c>
      <c r="G271" s="7" t="s">
        <v>43129</v>
      </c>
      <c r="H271" s="7" t="s">
        <v>43130</v>
      </c>
      <c r="I271" s="7" t="s">
        <v>65</v>
      </c>
      <c r="J271" s="7" t="s">
        <v>33060</v>
      </c>
      <c r="K271" s="7" t="s">
        <v>47</v>
      </c>
      <c r="L271" s="7">
        <v>10</v>
      </c>
      <c r="M271" s="7" t="s">
        <v>33076</v>
      </c>
      <c r="N271" s="7">
        <v>29132</v>
      </c>
      <c r="O271" s="7" t="s">
        <v>5741</v>
      </c>
      <c r="P271" s="7">
        <v>19901030</v>
      </c>
      <c r="Q271" s="7">
        <v>55</v>
      </c>
      <c r="R271" s="7">
        <v>200803</v>
      </c>
    </row>
    <row r="272" spans="1:18" ht="16.5" customHeight="1">
      <c r="A272" s="8">
        <v>1208185092</v>
      </c>
      <c r="B272" s="7">
        <v>1772980</v>
      </c>
      <c r="C272" s="12">
        <v>1101111613911</v>
      </c>
      <c r="D272" s="7" t="s">
        <v>43131</v>
      </c>
      <c r="E272" s="7" t="s">
        <v>43132</v>
      </c>
      <c r="F272" s="7" t="s">
        <v>8513</v>
      </c>
      <c r="G272" s="7" t="s">
        <v>43133</v>
      </c>
      <c r="H272" s="7" t="s">
        <v>43134</v>
      </c>
      <c r="I272" s="7" t="s">
        <v>65</v>
      </c>
      <c r="J272" s="7" t="s">
        <v>33060</v>
      </c>
      <c r="K272" s="7" t="s">
        <v>47</v>
      </c>
      <c r="L272" s="7">
        <v>10</v>
      </c>
      <c r="M272" s="7" t="s">
        <v>966</v>
      </c>
      <c r="N272" s="7">
        <v>68100</v>
      </c>
      <c r="O272" s="7" t="s">
        <v>14143</v>
      </c>
      <c r="P272" s="7">
        <v>19981128</v>
      </c>
      <c r="Q272" s="7">
        <v>56</v>
      </c>
      <c r="R272" s="7">
        <v>200805</v>
      </c>
    </row>
    <row r="273" spans="1:18" ht="16.5" customHeight="1">
      <c r="A273" s="8">
        <v>2208644038</v>
      </c>
      <c r="B273" s="7">
        <v>1148414</v>
      </c>
      <c r="C273" s="12">
        <v>1101112554354</v>
      </c>
      <c r="D273" s="7" t="s">
        <v>43135</v>
      </c>
      <c r="E273" s="7" t="s">
        <v>43136</v>
      </c>
      <c r="F273" s="7" t="s">
        <v>1431</v>
      </c>
      <c r="G273" s="7" t="s">
        <v>43137</v>
      </c>
      <c r="H273" s="7" t="s">
        <v>43138</v>
      </c>
      <c r="I273" s="7" t="s">
        <v>65</v>
      </c>
      <c r="J273" s="7" t="s">
        <v>33060</v>
      </c>
      <c r="K273" s="7" t="s">
        <v>47</v>
      </c>
      <c r="L273" s="7">
        <v>10</v>
      </c>
      <c r="M273" s="7" t="s">
        <v>34433</v>
      </c>
      <c r="N273" s="7">
        <v>58122</v>
      </c>
      <c r="O273" s="7" t="s">
        <v>12488</v>
      </c>
      <c r="P273" s="7">
        <v>20020625</v>
      </c>
      <c r="Q273" s="7">
        <v>50</v>
      </c>
      <c r="R273" s="7">
        <v>200805</v>
      </c>
    </row>
    <row r="274" spans="1:18" ht="16.5" customHeight="1">
      <c r="A274" s="8">
        <v>2208694805</v>
      </c>
      <c r="B274" s="7">
        <v>2230947</v>
      </c>
      <c r="C274" s="12">
        <v>1101113113563</v>
      </c>
      <c r="D274" s="7" t="s">
        <v>28753</v>
      </c>
      <c r="E274" s="7" t="s">
        <v>9480</v>
      </c>
      <c r="F274" s="7" t="s">
        <v>11022</v>
      </c>
      <c r="G274" s="7" t="s">
        <v>28754</v>
      </c>
      <c r="H274" s="7" t="s">
        <v>28100</v>
      </c>
      <c r="I274" s="7" t="s">
        <v>65</v>
      </c>
      <c r="J274" s="7" t="s">
        <v>33060</v>
      </c>
      <c r="K274" s="7" t="s">
        <v>47</v>
      </c>
      <c r="L274" s="7">
        <v>10</v>
      </c>
      <c r="M274" s="7" t="s">
        <v>34194</v>
      </c>
      <c r="N274" s="7">
        <v>49300</v>
      </c>
      <c r="O274" s="7" t="s">
        <v>22934</v>
      </c>
      <c r="P274" s="7">
        <v>20041110</v>
      </c>
      <c r="Q274" s="7">
        <v>100</v>
      </c>
      <c r="R274" s="7">
        <v>200805</v>
      </c>
    </row>
    <row r="275" spans="1:18" ht="16.5" customHeight="1">
      <c r="A275" s="8">
        <v>1258154819</v>
      </c>
      <c r="B275" s="7">
        <v>2226489</v>
      </c>
      <c r="C275" s="12">
        <v>1313110056030</v>
      </c>
      <c r="D275" s="7" t="s">
        <v>43139</v>
      </c>
      <c r="E275" s="7" t="s">
        <v>43140</v>
      </c>
      <c r="F275" s="7" t="s">
        <v>979</v>
      </c>
      <c r="G275" s="7" t="s">
        <v>43141</v>
      </c>
      <c r="H275" s="7" t="s">
        <v>43142</v>
      </c>
      <c r="I275" s="7" t="s">
        <v>65</v>
      </c>
      <c r="J275" s="7" t="s">
        <v>33060</v>
      </c>
      <c r="K275" s="7" t="s">
        <v>47</v>
      </c>
      <c r="L275" s="7">
        <v>10</v>
      </c>
      <c r="M275" s="7" t="s">
        <v>33760</v>
      </c>
      <c r="N275" s="7">
        <v>46330</v>
      </c>
      <c r="O275" s="7" t="s">
        <v>43143</v>
      </c>
      <c r="P275" s="7">
        <v>20041021</v>
      </c>
      <c r="Q275" s="7">
        <v>70</v>
      </c>
      <c r="R275" s="7">
        <v>200805</v>
      </c>
    </row>
    <row r="276" spans="1:18" ht="16.5" customHeight="1">
      <c r="A276" s="8">
        <v>1248643463</v>
      </c>
      <c r="B276" s="7">
        <v>2635231</v>
      </c>
      <c r="C276" s="12">
        <v>1348110118506</v>
      </c>
      <c r="D276" s="7" t="s">
        <v>43144</v>
      </c>
      <c r="E276" s="7" t="s">
        <v>1789</v>
      </c>
      <c r="F276" s="7" t="s">
        <v>43145</v>
      </c>
      <c r="G276" s="7" t="s">
        <v>43146</v>
      </c>
      <c r="H276" s="7" t="s">
        <v>43147</v>
      </c>
      <c r="I276" s="7" t="s">
        <v>65</v>
      </c>
      <c r="J276" s="7" t="s">
        <v>33060</v>
      </c>
      <c r="K276" s="7" t="s">
        <v>47</v>
      </c>
      <c r="L276" s="7">
        <v>10</v>
      </c>
      <c r="M276" s="7" t="s">
        <v>33076</v>
      </c>
      <c r="N276" s="7">
        <v>10220</v>
      </c>
      <c r="O276" s="7" t="s">
        <v>43148</v>
      </c>
      <c r="P276" s="7">
        <v>20060224</v>
      </c>
      <c r="Q276" s="7">
        <v>50</v>
      </c>
      <c r="R276" s="7">
        <v>200805</v>
      </c>
    </row>
    <row r="277" spans="1:18" ht="16.5" customHeight="1">
      <c r="A277" s="8">
        <v>2258112763</v>
      </c>
      <c r="B277" s="7">
        <v>2144117</v>
      </c>
      <c r="C277" s="12">
        <v>1414110002170</v>
      </c>
      <c r="D277" s="7" t="s">
        <v>43149</v>
      </c>
      <c r="E277" s="7" t="s">
        <v>43150</v>
      </c>
      <c r="F277" s="7" t="s">
        <v>3174</v>
      </c>
      <c r="G277" s="7" t="s">
        <v>43151</v>
      </c>
      <c r="H277" s="7" t="s">
        <v>43152</v>
      </c>
      <c r="I277" s="7" t="s">
        <v>65</v>
      </c>
      <c r="J277" s="7" t="s">
        <v>33060</v>
      </c>
      <c r="K277" s="7" t="s">
        <v>47</v>
      </c>
      <c r="L277" s="7">
        <v>10</v>
      </c>
      <c r="M277" s="7" t="s">
        <v>33076</v>
      </c>
      <c r="N277" s="7">
        <v>23310</v>
      </c>
      <c r="O277" s="7" t="s">
        <v>18233</v>
      </c>
      <c r="P277" s="7">
        <v>20010101</v>
      </c>
      <c r="Q277" s="7">
        <v>95</v>
      </c>
      <c r="R277" s="7">
        <v>200805</v>
      </c>
    </row>
    <row r="278" spans="1:18" ht="16.5" customHeight="1">
      <c r="A278" s="8">
        <v>3128188140</v>
      </c>
      <c r="B278" s="7">
        <v>3247545</v>
      </c>
      <c r="C278" s="12">
        <v>1615110085998</v>
      </c>
      <c r="D278" s="7" t="s">
        <v>3838</v>
      </c>
      <c r="E278" s="7" t="s">
        <v>43153</v>
      </c>
      <c r="F278" s="7" t="s">
        <v>43154</v>
      </c>
      <c r="G278" s="7" t="s">
        <v>43155</v>
      </c>
      <c r="H278" s="7" t="s">
        <v>43156</v>
      </c>
      <c r="I278" s="7" t="s">
        <v>65</v>
      </c>
      <c r="J278" s="7" t="s">
        <v>33060</v>
      </c>
      <c r="K278" s="7" t="s">
        <v>47</v>
      </c>
      <c r="L278" s="7">
        <v>10</v>
      </c>
      <c r="M278" s="7" t="s">
        <v>33076</v>
      </c>
      <c r="N278" s="7">
        <v>26299</v>
      </c>
      <c r="O278" s="7" t="s">
        <v>33440</v>
      </c>
      <c r="P278" s="7">
        <v>20070101</v>
      </c>
      <c r="Q278" s="7">
        <v>203</v>
      </c>
      <c r="R278" s="7">
        <v>200805</v>
      </c>
    </row>
    <row r="279" spans="1:18" ht="16.5" customHeight="1">
      <c r="A279" s="8">
        <v>5048155350</v>
      </c>
      <c r="B279" s="7">
        <v>1295078</v>
      </c>
      <c r="C279" s="12">
        <v>1701110260505</v>
      </c>
      <c r="D279" s="7" t="s">
        <v>26339</v>
      </c>
      <c r="E279" s="7" t="s">
        <v>26340</v>
      </c>
      <c r="F279" s="7" t="s">
        <v>26341</v>
      </c>
      <c r="G279" s="7" t="s">
        <v>26342</v>
      </c>
      <c r="H279" s="7" t="s">
        <v>26343</v>
      </c>
      <c r="I279" s="7" t="s">
        <v>65</v>
      </c>
      <c r="J279" s="7" t="s">
        <v>33060</v>
      </c>
      <c r="K279" s="7" t="s">
        <v>47</v>
      </c>
      <c r="L279" s="7">
        <v>10</v>
      </c>
      <c r="M279" s="7" t="s">
        <v>34433</v>
      </c>
      <c r="N279" s="7">
        <v>58200</v>
      </c>
      <c r="O279" s="7" t="s">
        <v>4942</v>
      </c>
      <c r="P279" s="7">
        <v>20040113</v>
      </c>
      <c r="Q279" s="7">
        <v>53</v>
      </c>
      <c r="R279" s="7">
        <v>200805</v>
      </c>
    </row>
    <row r="280" spans="1:18" ht="16.5" customHeight="1">
      <c r="A280" s="8">
        <v>6138101236</v>
      </c>
      <c r="B280" s="7">
        <v>2206265</v>
      </c>
      <c r="C280" s="12">
        <v>1911140000067</v>
      </c>
      <c r="D280" s="7" t="s">
        <v>43157</v>
      </c>
      <c r="E280" s="7" t="s">
        <v>43158</v>
      </c>
      <c r="F280" s="7" t="s">
        <v>22958</v>
      </c>
      <c r="G280" s="7" t="s">
        <v>43159</v>
      </c>
      <c r="H280" s="7" t="s">
        <v>43160</v>
      </c>
      <c r="I280" s="7" t="s">
        <v>65</v>
      </c>
      <c r="J280" s="7" t="s">
        <v>33060</v>
      </c>
      <c r="K280" s="7" t="s">
        <v>47</v>
      </c>
      <c r="L280" s="7">
        <v>10</v>
      </c>
      <c r="M280" s="7" t="s">
        <v>34194</v>
      </c>
      <c r="N280" s="7">
        <v>49231</v>
      </c>
      <c r="O280" s="7" t="s">
        <v>22958</v>
      </c>
      <c r="P280" s="7">
        <v>19790924</v>
      </c>
      <c r="Q280" s="7">
        <v>52</v>
      </c>
      <c r="R280" s="7">
        <v>200805</v>
      </c>
    </row>
    <row r="281" spans="1:18" ht="16.5" customHeight="1">
      <c r="A281" s="8">
        <v>4118150261</v>
      </c>
      <c r="B281" s="7">
        <v>3252222</v>
      </c>
      <c r="C281" s="12">
        <v>2054140005022</v>
      </c>
      <c r="D281" s="7" t="s">
        <v>43161</v>
      </c>
      <c r="E281" s="7" t="s">
        <v>43162</v>
      </c>
      <c r="F281" s="7" t="s">
        <v>5699</v>
      </c>
      <c r="G281" s="7" t="s">
        <v>43163</v>
      </c>
      <c r="H281" s="7" t="s">
        <v>18393</v>
      </c>
      <c r="I281" s="7" t="s">
        <v>65</v>
      </c>
      <c r="J281" s="7" t="s">
        <v>33060</v>
      </c>
      <c r="K281" s="7" t="s">
        <v>47</v>
      </c>
      <c r="L281" s="7">
        <v>10</v>
      </c>
      <c r="M281" s="7" t="s">
        <v>33076</v>
      </c>
      <c r="N281" s="7">
        <v>31114</v>
      </c>
      <c r="O281" s="7" t="s">
        <v>7681</v>
      </c>
      <c r="P281" s="7">
        <v>20071101</v>
      </c>
      <c r="Q281" s="7">
        <v>194</v>
      </c>
      <c r="R281" s="7">
        <v>200805</v>
      </c>
    </row>
    <row r="282" spans="1:18" ht="16.5" customHeight="1">
      <c r="A282" s="8">
        <v>6108150984</v>
      </c>
      <c r="B282" s="7">
        <v>2150902</v>
      </c>
      <c r="C282" s="12">
        <v>2301110076420</v>
      </c>
      <c r="D282" s="7" t="s">
        <v>22580</v>
      </c>
      <c r="E282" s="7" t="s">
        <v>22581</v>
      </c>
      <c r="F282" s="7" t="s">
        <v>22582</v>
      </c>
      <c r="G282" s="7" t="s">
        <v>22583</v>
      </c>
      <c r="H282" s="7" t="s">
        <v>22584</v>
      </c>
      <c r="I282" s="7" t="s">
        <v>65</v>
      </c>
      <c r="J282" s="7" t="s">
        <v>33060</v>
      </c>
      <c r="K282" s="7" t="s">
        <v>47</v>
      </c>
      <c r="L282" s="7">
        <v>10</v>
      </c>
      <c r="M282" s="7" t="s">
        <v>33076</v>
      </c>
      <c r="N282" s="7">
        <v>30120</v>
      </c>
      <c r="O282" s="7" t="s">
        <v>19981</v>
      </c>
      <c r="P282" s="7">
        <v>20010701</v>
      </c>
      <c r="Q282" s="7">
        <v>70</v>
      </c>
      <c r="R282" s="7">
        <v>200805</v>
      </c>
    </row>
    <row r="283" spans="1:18" ht="16.5" customHeight="1">
      <c r="A283" s="8">
        <v>2108102318</v>
      </c>
      <c r="B283" s="7">
        <v>1858088</v>
      </c>
      <c r="C283" s="12">
        <v>1101110016033</v>
      </c>
      <c r="D283" s="7" t="s">
        <v>43164</v>
      </c>
      <c r="E283" s="7" t="s">
        <v>43165</v>
      </c>
      <c r="F283" s="7" t="s">
        <v>23219</v>
      </c>
      <c r="G283" s="7" t="s">
        <v>43166</v>
      </c>
      <c r="H283" s="7" t="s">
        <v>43167</v>
      </c>
      <c r="I283" s="7" t="s">
        <v>65</v>
      </c>
      <c r="J283" s="7" t="s">
        <v>33060</v>
      </c>
      <c r="K283" s="7" t="s">
        <v>47</v>
      </c>
      <c r="L283" s="7">
        <v>10</v>
      </c>
      <c r="M283" s="7" t="s">
        <v>34194</v>
      </c>
      <c r="N283" s="7">
        <v>49231</v>
      </c>
      <c r="O283" s="7" t="s">
        <v>22958</v>
      </c>
      <c r="P283" s="7">
        <v>19580807</v>
      </c>
      <c r="Q283" s="7">
        <v>220</v>
      </c>
      <c r="R283" s="7">
        <v>200807</v>
      </c>
    </row>
    <row r="284" spans="1:18" ht="16.5" customHeight="1">
      <c r="A284" s="8">
        <v>1198101729</v>
      </c>
      <c r="B284" s="7">
        <v>1670193</v>
      </c>
      <c r="C284" s="12">
        <v>1101110135461</v>
      </c>
      <c r="D284" s="7" t="s">
        <v>17029</v>
      </c>
      <c r="E284" s="7" t="s">
        <v>9768</v>
      </c>
      <c r="F284" s="7" t="s">
        <v>17030</v>
      </c>
      <c r="G284" s="7" t="s">
        <v>17031</v>
      </c>
      <c r="H284" s="7" t="s">
        <v>17032</v>
      </c>
      <c r="I284" s="7" t="s">
        <v>65</v>
      </c>
      <c r="J284" s="7" t="s">
        <v>33060</v>
      </c>
      <c r="K284" s="7" t="s">
        <v>47</v>
      </c>
      <c r="L284" s="7">
        <v>10</v>
      </c>
      <c r="M284" s="7" t="s">
        <v>33076</v>
      </c>
      <c r="N284" s="7">
        <v>13400</v>
      </c>
      <c r="O284" s="7" t="s">
        <v>982</v>
      </c>
      <c r="P284" s="7">
        <v>19721026</v>
      </c>
      <c r="Q284" s="7">
        <v>100</v>
      </c>
      <c r="R284" s="7">
        <v>200807</v>
      </c>
    </row>
    <row r="285" spans="1:18" ht="16.5" customHeight="1">
      <c r="A285" s="8">
        <v>1388116179</v>
      </c>
      <c r="B285" s="7">
        <v>1163368</v>
      </c>
      <c r="C285" s="12">
        <v>1101110249056</v>
      </c>
      <c r="D285" s="7" t="s">
        <v>43168</v>
      </c>
      <c r="E285" s="7" t="s">
        <v>43169</v>
      </c>
      <c r="F285" s="7" t="s">
        <v>43170</v>
      </c>
      <c r="G285" s="7" t="s">
        <v>43171</v>
      </c>
      <c r="H285" s="7" t="s">
        <v>43172</v>
      </c>
      <c r="I285" s="7" t="s">
        <v>65</v>
      </c>
      <c r="J285" s="7" t="s">
        <v>33060</v>
      </c>
      <c r="K285" s="7" t="s">
        <v>47</v>
      </c>
      <c r="L285" s="7">
        <v>10</v>
      </c>
      <c r="M285" s="7" t="s">
        <v>33076</v>
      </c>
      <c r="N285" s="7">
        <v>29131</v>
      </c>
      <c r="O285" s="7" t="s">
        <v>42267</v>
      </c>
      <c r="P285" s="7">
        <v>19980212</v>
      </c>
      <c r="Q285" s="7">
        <v>50</v>
      </c>
      <c r="R285" s="7">
        <v>200807</v>
      </c>
    </row>
    <row r="286" spans="1:18" ht="16.5" customHeight="1">
      <c r="A286" s="8">
        <v>1118106865</v>
      </c>
      <c r="B286" s="7">
        <v>1629608</v>
      </c>
      <c r="C286" s="12">
        <v>1101110288129</v>
      </c>
      <c r="D286" s="7" t="s">
        <v>43173</v>
      </c>
      <c r="E286" s="7" t="s">
        <v>17416</v>
      </c>
      <c r="F286" s="7" t="s">
        <v>7942</v>
      </c>
      <c r="G286" s="7" t="s">
        <v>43174</v>
      </c>
      <c r="H286" s="7" t="s">
        <v>43175</v>
      </c>
      <c r="I286" s="7" t="s">
        <v>65</v>
      </c>
      <c r="J286" s="7" t="s">
        <v>33060</v>
      </c>
      <c r="K286" s="7" t="s">
        <v>47</v>
      </c>
      <c r="L286" s="7">
        <v>10</v>
      </c>
      <c r="M286" s="7" t="s">
        <v>313</v>
      </c>
      <c r="N286" s="7">
        <v>42311</v>
      </c>
      <c r="O286" s="7" t="s">
        <v>43176</v>
      </c>
      <c r="P286" s="7">
        <v>19810124</v>
      </c>
      <c r="Q286" s="7">
        <v>50</v>
      </c>
      <c r="R286" s="7">
        <v>200807</v>
      </c>
    </row>
    <row r="287" spans="1:18" ht="16.5" customHeight="1">
      <c r="A287" s="8">
        <v>2178105150</v>
      </c>
      <c r="B287" s="7">
        <v>1486599</v>
      </c>
      <c r="C287" s="12">
        <v>1101110503725</v>
      </c>
      <c r="D287" s="7" t="s">
        <v>43177</v>
      </c>
      <c r="E287" s="7" t="s">
        <v>43178</v>
      </c>
      <c r="F287" s="7" t="s">
        <v>43179</v>
      </c>
      <c r="G287" s="7" t="s">
        <v>43180</v>
      </c>
      <c r="H287" s="7" t="s">
        <v>43181</v>
      </c>
      <c r="I287" s="7" t="s">
        <v>65</v>
      </c>
      <c r="J287" s="7" t="s">
        <v>33060</v>
      </c>
      <c r="K287" s="7" t="s">
        <v>47</v>
      </c>
      <c r="L287" s="7">
        <v>10</v>
      </c>
      <c r="M287" s="7" t="s">
        <v>33076</v>
      </c>
      <c r="N287" s="7">
        <v>15121</v>
      </c>
      <c r="O287" s="7" t="s">
        <v>1268</v>
      </c>
      <c r="P287" s="7">
        <v>19860901</v>
      </c>
      <c r="Q287" s="7">
        <v>57</v>
      </c>
      <c r="R287" s="7">
        <v>200807</v>
      </c>
    </row>
    <row r="288" spans="1:18" ht="16.5" customHeight="1">
      <c r="A288" s="8">
        <v>1138115453</v>
      </c>
      <c r="B288" s="7">
        <v>3044876</v>
      </c>
      <c r="C288" s="12">
        <v>1101110592695</v>
      </c>
      <c r="D288" s="7" t="s">
        <v>43182</v>
      </c>
      <c r="E288" s="7" t="s">
        <v>43183</v>
      </c>
      <c r="F288" s="7" t="s">
        <v>43184</v>
      </c>
      <c r="G288" s="7" t="s">
        <v>43185</v>
      </c>
      <c r="H288" s="7" t="s">
        <v>43186</v>
      </c>
      <c r="I288" s="7" t="s">
        <v>65</v>
      </c>
      <c r="J288" s="7" t="s">
        <v>33060</v>
      </c>
      <c r="K288" s="7" t="s">
        <v>47</v>
      </c>
      <c r="L288" s="7">
        <v>10</v>
      </c>
      <c r="M288" s="7" t="s">
        <v>33076</v>
      </c>
      <c r="N288" s="7">
        <v>28410</v>
      </c>
      <c r="O288" s="7" t="s">
        <v>42428</v>
      </c>
      <c r="P288" s="7">
        <v>19881005</v>
      </c>
      <c r="Q288" s="7">
        <v>73</v>
      </c>
      <c r="R288" s="7">
        <v>200807</v>
      </c>
    </row>
    <row r="289" spans="1:18" ht="16.5" customHeight="1">
      <c r="A289" s="8">
        <v>1208156108</v>
      </c>
      <c r="B289" s="7">
        <v>1263499</v>
      </c>
      <c r="C289" s="12">
        <v>1101110963721</v>
      </c>
      <c r="D289" s="7" t="s">
        <v>43187</v>
      </c>
      <c r="E289" s="7" t="s">
        <v>43188</v>
      </c>
      <c r="F289" s="7" t="s">
        <v>43189</v>
      </c>
      <c r="G289" s="7" t="s">
        <v>43190</v>
      </c>
      <c r="H289" s="7" t="s">
        <v>43191</v>
      </c>
      <c r="I289" s="7" t="s">
        <v>65</v>
      </c>
      <c r="J289" s="7" t="s">
        <v>33060</v>
      </c>
      <c r="K289" s="7" t="s">
        <v>47</v>
      </c>
      <c r="L289" s="7">
        <v>10</v>
      </c>
      <c r="M289" s="7" t="s">
        <v>313</v>
      </c>
      <c r="N289" s="7">
        <v>42121</v>
      </c>
      <c r="O289" s="7" t="s">
        <v>8614</v>
      </c>
      <c r="P289" s="7">
        <v>19930906</v>
      </c>
      <c r="Q289" s="7">
        <v>73</v>
      </c>
      <c r="R289" s="7">
        <v>200807</v>
      </c>
    </row>
    <row r="290" spans="1:18" ht="16.5" customHeight="1">
      <c r="A290" s="8">
        <v>2118639152</v>
      </c>
      <c r="B290" s="7">
        <v>1120862</v>
      </c>
      <c r="C290" s="12">
        <v>1101111216971</v>
      </c>
      <c r="D290" s="7" t="s">
        <v>43192</v>
      </c>
      <c r="E290" s="7" t="s">
        <v>3247</v>
      </c>
      <c r="F290" s="7" t="s">
        <v>43193</v>
      </c>
      <c r="G290" s="7" t="s">
        <v>43194</v>
      </c>
      <c r="H290" s="7" t="s">
        <v>43195</v>
      </c>
      <c r="I290" s="7" t="s">
        <v>65</v>
      </c>
      <c r="J290" s="7" t="s">
        <v>33060</v>
      </c>
      <c r="K290" s="7" t="s">
        <v>47</v>
      </c>
      <c r="L290" s="7">
        <v>10</v>
      </c>
      <c r="M290" s="7" t="s">
        <v>33076</v>
      </c>
      <c r="N290" s="7">
        <v>14192</v>
      </c>
      <c r="O290" s="7" t="s">
        <v>38558</v>
      </c>
      <c r="P290" s="7">
        <v>19951127</v>
      </c>
      <c r="Q290" s="7">
        <v>78</v>
      </c>
      <c r="R290" s="7">
        <v>200807</v>
      </c>
    </row>
    <row r="291" spans="1:18" ht="16.5" customHeight="1">
      <c r="A291" s="8">
        <v>1168173879</v>
      </c>
      <c r="B291" s="7">
        <v>2485487</v>
      </c>
      <c r="C291" s="12">
        <v>1101111691488</v>
      </c>
      <c r="D291" s="7" t="s">
        <v>26717</v>
      </c>
      <c r="E291" s="7" t="s">
        <v>26718</v>
      </c>
      <c r="F291" s="7" t="s">
        <v>26719</v>
      </c>
      <c r="G291" s="7" t="s">
        <v>26720</v>
      </c>
      <c r="H291" s="7" t="s">
        <v>26721</v>
      </c>
      <c r="I291" s="7" t="s">
        <v>65</v>
      </c>
      <c r="J291" s="7" t="s">
        <v>33060</v>
      </c>
      <c r="K291" s="7" t="s">
        <v>47</v>
      </c>
      <c r="L291" s="7">
        <v>10</v>
      </c>
      <c r="M291" s="7" t="s">
        <v>34433</v>
      </c>
      <c r="N291" s="7">
        <v>62022</v>
      </c>
      <c r="O291" s="7" t="s">
        <v>43196</v>
      </c>
      <c r="P291" s="7">
        <v>19990517</v>
      </c>
      <c r="Q291" s="7">
        <v>95</v>
      </c>
      <c r="R291" s="7">
        <v>200807</v>
      </c>
    </row>
    <row r="292" spans="1:18" ht="16.5" customHeight="1">
      <c r="A292" s="8">
        <v>1208607242</v>
      </c>
      <c r="B292" s="7">
        <v>3229161</v>
      </c>
      <c r="C292" s="12">
        <v>1101112004698</v>
      </c>
      <c r="D292" s="7" t="s">
        <v>43197</v>
      </c>
      <c r="E292" s="7" t="s">
        <v>1803</v>
      </c>
      <c r="F292" s="7" t="s">
        <v>2164</v>
      </c>
      <c r="G292" s="7" t="s">
        <v>43198</v>
      </c>
      <c r="H292" s="7" t="s">
        <v>43199</v>
      </c>
      <c r="I292" s="7" t="s">
        <v>65</v>
      </c>
      <c r="J292" s="7" t="s">
        <v>33060</v>
      </c>
      <c r="K292" s="7" t="s">
        <v>47</v>
      </c>
      <c r="L292" s="7">
        <v>10</v>
      </c>
      <c r="M292" s="7" t="s">
        <v>33760</v>
      </c>
      <c r="N292" s="7">
        <v>46800</v>
      </c>
      <c r="O292" s="7" t="s">
        <v>22863</v>
      </c>
      <c r="P292" s="7">
        <v>20000622</v>
      </c>
      <c r="Q292" s="7">
        <v>50</v>
      </c>
      <c r="R292" s="7">
        <v>200807</v>
      </c>
    </row>
    <row r="293" spans="1:18" ht="16.5" customHeight="1">
      <c r="A293" s="8">
        <v>1098165901</v>
      </c>
      <c r="B293" s="7">
        <v>1590853</v>
      </c>
      <c r="C293" s="12">
        <v>1101112034695</v>
      </c>
      <c r="D293" s="7" t="s">
        <v>28250</v>
      </c>
      <c r="E293" s="7" t="s">
        <v>1263</v>
      </c>
      <c r="F293" s="7" t="s">
        <v>8197</v>
      </c>
      <c r="G293" s="7" t="s">
        <v>28251</v>
      </c>
      <c r="H293" s="7" t="s">
        <v>28252</v>
      </c>
      <c r="I293" s="7" t="s">
        <v>65</v>
      </c>
      <c r="J293" s="7" t="s">
        <v>33060</v>
      </c>
      <c r="K293" s="7" t="s">
        <v>47</v>
      </c>
      <c r="L293" s="7">
        <v>10</v>
      </c>
      <c r="M293" s="7" t="s">
        <v>363</v>
      </c>
      <c r="N293" s="7">
        <v>71531</v>
      </c>
      <c r="O293" s="7" t="s">
        <v>15169</v>
      </c>
      <c r="P293" s="7">
        <v>20000726</v>
      </c>
      <c r="Q293" s="7">
        <v>88</v>
      </c>
      <c r="R293" s="7">
        <v>200807</v>
      </c>
    </row>
    <row r="294" spans="1:18" ht="16.5" customHeight="1">
      <c r="A294" s="8">
        <v>1178133695</v>
      </c>
      <c r="B294" s="7">
        <v>1638199</v>
      </c>
      <c r="C294" s="12">
        <v>1101112163428</v>
      </c>
      <c r="D294" s="7" t="s">
        <v>43200</v>
      </c>
      <c r="E294" s="7" t="s">
        <v>43201</v>
      </c>
      <c r="F294" s="7" t="s">
        <v>43202</v>
      </c>
      <c r="G294" s="7" t="s">
        <v>43203</v>
      </c>
      <c r="H294" s="7" t="s">
        <v>43204</v>
      </c>
      <c r="I294" s="7" t="s">
        <v>65</v>
      </c>
      <c r="J294" s="7" t="s">
        <v>33060</v>
      </c>
      <c r="K294" s="7" t="s">
        <v>47</v>
      </c>
      <c r="L294" s="7">
        <v>10</v>
      </c>
      <c r="M294" s="7" t="s">
        <v>33760</v>
      </c>
      <c r="N294" s="7">
        <v>46413</v>
      </c>
      <c r="O294" s="7" t="s">
        <v>43205</v>
      </c>
      <c r="P294" s="7">
        <v>20010205</v>
      </c>
      <c r="Q294" s="7">
        <v>60</v>
      </c>
      <c r="R294" s="7">
        <v>200807</v>
      </c>
    </row>
    <row r="295" spans="1:18" ht="16.5" customHeight="1">
      <c r="A295" s="8">
        <v>1138169134</v>
      </c>
      <c r="B295" s="7">
        <v>1820622</v>
      </c>
      <c r="C295" s="12">
        <v>1101112240242</v>
      </c>
      <c r="D295" s="7" t="s">
        <v>43206</v>
      </c>
      <c r="E295" s="7" t="s">
        <v>43207</v>
      </c>
      <c r="F295" s="7" t="s">
        <v>43208</v>
      </c>
      <c r="G295" s="7" t="s">
        <v>43209</v>
      </c>
      <c r="H295" s="7" t="s">
        <v>43210</v>
      </c>
      <c r="I295" s="7" t="s">
        <v>65</v>
      </c>
      <c r="J295" s="7" t="s">
        <v>33060</v>
      </c>
      <c r="K295" s="7" t="s">
        <v>47</v>
      </c>
      <c r="L295" s="7">
        <v>10</v>
      </c>
      <c r="M295" s="7" t="s">
        <v>33076</v>
      </c>
      <c r="N295" s="7">
        <v>18111</v>
      </c>
      <c r="O295" s="7" t="s">
        <v>1399</v>
      </c>
      <c r="P295" s="7">
        <v>20010517</v>
      </c>
      <c r="Q295" s="7">
        <v>52</v>
      </c>
      <c r="R295" s="7">
        <v>200807</v>
      </c>
    </row>
    <row r="296" spans="1:18" ht="16.5" customHeight="1">
      <c r="A296" s="8">
        <v>1198172578</v>
      </c>
      <c r="B296" s="7">
        <v>2104015</v>
      </c>
      <c r="C296" s="12">
        <v>1101112988264</v>
      </c>
      <c r="D296" s="7" t="s">
        <v>43211</v>
      </c>
      <c r="E296" s="7" t="s">
        <v>43212</v>
      </c>
      <c r="F296" s="7" t="s">
        <v>43213</v>
      </c>
      <c r="G296" s="7" t="s">
        <v>43214</v>
      </c>
      <c r="H296" s="7" t="s">
        <v>43215</v>
      </c>
      <c r="I296" s="7" t="s">
        <v>65</v>
      </c>
      <c r="J296" s="7" t="s">
        <v>33060</v>
      </c>
      <c r="K296" s="7" t="s">
        <v>47</v>
      </c>
      <c r="L296" s="7">
        <v>10</v>
      </c>
      <c r="M296" s="7" t="s">
        <v>34433</v>
      </c>
      <c r="N296" s="7">
        <v>61299</v>
      </c>
      <c r="O296" s="7" t="s">
        <v>42918</v>
      </c>
      <c r="P296" s="7">
        <v>20040408</v>
      </c>
      <c r="Q296" s="7">
        <v>63</v>
      </c>
      <c r="R296" s="7">
        <v>200807</v>
      </c>
    </row>
    <row r="297" spans="1:18" ht="16.5" customHeight="1">
      <c r="A297" s="8">
        <v>1208205872</v>
      </c>
      <c r="B297" s="7">
        <v>1374487</v>
      </c>
      <c r="C297" s="12">
        <v>1101330000692</v>
      </c>
      <c r="D297" s="7" t="s">
        <v>43216</v>
      </c>
      <c r="E297" s="7" t="s">
        <v>33014</v>
      </c>
      <c r="F297" s="7" t="s">
        <v>249</v>
      </c>
      <c r="G297" s="7" t="s">
        <v>43217</v>
      </c>
      <c r="H297" s="7" t="s">
        <v>43218</v>
      </c>
      <c r="I297" s="7" t="s">
        <v>45</v>
      </c>
      <c r="J297" s="7" t="s">
        <v>33060</v>
      </c>
      <c r="K297" s="7" t="s">
        <v>47</v>
      </c>
      <c r="L297" s="7">
        <v>10</v>
      </c>
      <c r="M297" s="7" t="s">
        <v>105</v>
      </c>
      <c r="N297" s="7">
        <v>86101</v>
      </c>
      <c r="O297" s="7" t="s">
        <v>615</v>
      </c>
      <c r="P297" s="7">
        <v>19971027</v>
      </c>
      <c r="Q297" s="7">
        <v>50</v>
      </c>
      <c r="R297" s="7">
        <v>200807</v>
      </c>
    </row>
    <row r="298" spans="1:18" ht="16.5" customHeight="1">
      <c r="A298" s="8">
        <v>2138636205</v>
      </c>
      <c r="B298" s="7">
        <v>2876950</v>
      </c>
      <c r="C298" s="12">
        <v>1146710023765</v>
      </c>
      <c r="D298" s="7" t="s">
        <v>43219</v>
      </c>
      <c r="E298" s="7" t="s">
        <v>43220</v>
      </c>
      <c r="F298" s="7" t="s">
        <v>22768</v>
      </c>
      <c r="G298" s="7" t="s">
        <v>43221</v>
      </c>
      <c r="H298" s="7" t="s">
        <v>43222</v>
      </c>
      <c r="I298" s="7" t="s">
        <v>65</v>
      </c>
      <c r="J298" s="7" t="s">
        <v>33060</v>
      </c>
      <c r="K298" s="7" t="s">
        <v>47</v>
      </c>
      <c r="L298" s="7">
        <v>10</v>
      </c>
      <c r="M298" s="7" t="s">
        <v>33760</v>
      </c>
      <c r="N298" s="7">
        <v>46311</v>
      </c>
      <c r="O298" s="7" t="s">
        <v>33832</v>
      </c>
      <c r="P298" s="7">
        <v>20011228</v>
      </c>
      <c r="Q298" s="7">
        <v>50</v>
      </c>
      <c r="R298" s="7">
        <v>200807</v>
      </c>
    </row>
    <row r="299" spans="1:18" ht="16.5" customHeight="1">
      <c r="A299" s="8">
        <v>1308118213</v>
      </c>
      <c r="B299" s="7">
        <v>3045046</v>
      </c>
      <c r="C299" s="12">
        <v>1244110005802</v>
      </c>
      <c r="D299" s="7" t="s">
        <v>43223</v>
      </c>
      <c r="E299" s="7" t="s">
        <v>43224</v>
      </c>
      <c r="F299" s="7" t="s">
        <v>43225</v>
      </c>
      <c r="G299" s="7" t="s">
        <v>43226</v>
      </c>
      <c r="H299" s="7" t="s">
        <v>43227</v>
      </c>
      <c r="I299" s="7" t="s">
        <v>65</v>
      </c>
      <c r="J299" s="7" t="s">
        <v>33060</v>
      </c>
      <c r="K299" s="7" t="s">
        <v>47</v>
      </c>
      <c r="L299" s="7">
        <v>10</v>
      </c>
      <c r="M299" s="7" t="s">
        <v>33076</v>
      </c>
      <c r="N299" s="7">
        <v>16211</v>
      </c>
      <c r="O299" s="7" t="s">
        <v>43228</v>
      </c>
      <c r="P299" s="7">
        <v>19870303</v>
      </c>
      <c r="Q299" s="7">
        <v>67</v>
      </c>
      <c r="R299" s="7">
        <v>200807</v>
      </c>
    </row>
    <row r="300" spans="1:18" ht="16.5" customHeight="1">
      <c r="A300" s="8">
        <v>1378204129</v>
      </c>
      <c r="B300" s="7">
        <v>2234462</v>
      </c>
      <c r="C300" s="12">
        <v>1244210000306</v>
      </c>
      <c r="D300" s="7" t="s">
        <v>43229</v>
      </c>
      <c r="E300" s="7" t="s">
        <v>43230</v>
      </c>
      <c r="F300" s="7" t="s">
        <v>43231</v>
      </c>
      <c r="G300" s="7" t="s">
        <v>43232</v>
      </c>
      <c r="H300" s="7" t="s">
        <v>43233</v>
      </c>
      <c r="I300" s="7" t="s">
        <v>45</v>
      </c>
      <c r="J300" s="7" t="s">
        <v>33060</v>
      </c>
      <c r="K300" s="7" t="s">
        <v>47</v>
      </c>
      <c r="L300" s="7">
        <v>10</v>
      </c>
      <c r="M300" s="7" t="s">
        <v>363</v>
      </c>
      <c r="N300" s="7">
        <v>72122</v>
      </c>
      <c r="O300" s="7" t="s">
        <v>43234</v>
      </c>
      <c r="P300" s="7">
        <v>20040507</v>
      </c>
      <c r="Q300" s="7">
        <v>50</v>
      </c>
      <c r="R300" s="7">
        <v>200807</v>
      </c>
    </row>
    <row r="301" spans="1:18" ht="16.5" customHeight="1">
      <c r="A301" s="8">
        <v>1348105398</v>
      </c>
      <c r="B301" s="7">
        <v>1323289</v>
      </c>
      <c r="C301" s="12">
        <v>1301110006692</v>
      </c>
      <c r="D301" s="7" t="s">
        <v>16984</v>
      </c>
      <c r="E301" s="7" t="s">
        <v>1131</v>
      </c>
      <c r="F301" s="7" t="s">
        <v>16985</v>
      </c>
      <c r="G301" s="7" t="s">
        <v>16986</v>
      </c>
      <c r="H301" s="7" t="s">
        <v>1132</v>
      </c>
      <c r="I301" s="7" t="s">
        <v>65</v>
      </c>
      <c r="J301" s="7" t="s">
        <v>33060</v>
      </c>
      <c r="K301" s="7" t="s">
        <v>47</v>
      </c>
      <c r="L301" s="7">
        <v>10</v>
      </c>
      <c r="M301" s="7" t="s">
        <v>33076</v>
      </c>
      <c r="N301" s="7">
        <v>13402</v>
      </c>
      <c r="O301" s="7" t="s">
        <v>42658</v>
      </c>
      <c r="P301" s="7">
        <v>19850903</v>
      </c>
      <c r="Q301" s="7">
        <v>73</v>
      </c>
      <c r="R301" s="7">
        <v>200807</v>
      </c>
    </row>
    <row r="302" spans="1:18" ht="16.5" customHeight="1">
      <c r="A302" s="8">
        <v>1348102620</v>
      </c>
      <c r="B302" s="7">
        <v>1481995</v>
      </c>
      <c r="C302" s="12">
        <v>1301110009935</v>
      </c>
      <c r="D302" s="7" t="s">
        <v>18238</v>
      </c>
      <c r="E302" s="7" t="s">
        <v>18239</v>
      </c>
      <c r="F302" s="7" t="s">
        <v>18240</v>
      </c>
      <c r="G302" s="7" t="s">
        <v>18241</v>
      </c>
      <c r="H302" s="7" t="s">
        <v>18242</v>
      </c>
      <c r="I302" s="7" t="s">
        <v>65</v>
      </c>
      <c r="J302" s="7" t="s">
        <v>33060</v>
      </c>
      <c r="K302" s="7" t="s">
        <v>47</v>
      </c>
      <c r="L302" s="7">
        <v>10</v>
      </c>
      <c r="M302" s="7" t="s">
        <v>33076</v>
      </c>
      <c r="N302" s="7">
        <v>25923</v>
      </c>
      <c r="O302" s="7" t="s">
        <v>4014</v>
      </c>
      <c r="P302" s="7">
        <v>19800828</v>
      </c>
      <c r="Q302" s="7">
        <v>68</v>
      </c>
      <c r="R302" s="7">
        <v>200807</v>
      </c>
    </row>
    <row r="303" spans="1:18" ht="16.5" customHeight="1">
      <c r="A303" s="8">
        <v>1348100641</v>
      </c>
      <c r="B303" s="7">
        <v>1638536</v>
      </c>
      <c r="C303" s="12">
        <v>1301110028513</v>
      </c>
      <c r="D303" s="7" t="s">
        <v>16987</v>
      </c>
      <c r="E303" s="7" t="s">
        <v>16988</v>
      </c>
      <c r="F303" s="7" t="s">
        <v>16989</v>
      </c>
      <c r="G303" s="7" t="s">
        <v>16990</v>
      </c>
      <c r="H303" s="7" t="s">
        <v>16991</v>
      </c>
      <c r="I303" s="7" t="s">
        <v>65</v>
      </c>
      <c r="J303" s="7" t="s">
        <v>33060</v>
      </c>
      <c r="K303" s="7" t="s">
        <v>47</v>
      </c>
      <c r="L303" s="7">
        <v>10</v>
      </c>
      <c r="M303" s="7" t="s">
        <v>33076</v>
      </c>
      <c r="N303" s="7">
        <v>13409</v>
      </c>
      <c r="O303" s="7" t="s">
        <v>43235</v>
      </c>
      <c r="P303" s="7">
        <v>19880122</v>
      </c>
      <c r="Q303" s="7">
        <v>64</v>
      </c>
      <c r="R303" s="7">
        <v>200807</v>
      </c>
    </row>
    <row r="304" spans="1:18" ht="16.5" customHeight="1">
      <c r="A304" s="8">
        <v>1358132525</v>
      </c>
      <c r="B304" s="7">
        <v>1408314</v>
      </c>
      <c r="C304" s="12">
        <v>1301110053172</v>
      </c>
      <c r="D304" s="7" t="s">
        <v>4696</v>
      </c>
      <c r="E304" s="7" t="s">
        <v>43236</v>
      </c>
      <c r="F304" s="7" t="s">
        <v>6961</v>
      </c>
      <c r="G304" s="7" t="s">
        <v>43237</v>
      </c>
      <c r="H304" s="7" t="s">
        <v>43238</v>
      </c>
      <c r="I304" s="7" t="s">
        <v>65</v>
      </c>
      <c r="J304" s="7" t="s">
        <v>33060</v>
      </c>
      <c r="K304" s="7" t="s">
        <v>47</v>
      </c>
      <c r="L304" s="7">
        <v>10</v>
      </c>
      <c r="M304" s="7" t="s">
        <v>33076</v>
      </c>
      <c r="N304" s="7">
        <v>26520</v>
      </c>
      <c r="O304" s="7" t="s">
        <v>33465</v>
      </c>
      <c r="P304" s="7">
        <v>19990621</v>
      </c>
      <c r="Q304" s="7">
        <v>75</v>
      </c>
      <c r="R304" s="7">
        <v>200807</v>
      </c>
    </row>
    <row r="305" spans="1:18" ht="16.5" customHeight="1">
      <c r="A305" s="8">
        <v>1268138660</v>
      </c>
      <c r="B305" s="7">
        <v>2128203</v>
      </c>
      <c r="C305" s="12">
        <v>1342110030372</v>
      </c>
      <c r="D305" s="7" t="s">
        <v>43239</v>
      </c>
      <c r="E305" s="7" t="s">
        <v>43240</v>
      </c>
      <c r="F305" s="7" t="s">
        <v>43241</v>
      </c>
      <c r="G305" s="7" t="s">
        <v>43242</v>
      </c>
      <c r="H305" s="7" t="s">
        <v>43243</v>
      </c>
      <c r="I305" s="7" t="s">
        <v>65</v>
      </c>
      <c r="J305" s="7" t="s">
        <v>33060</v>
      </c>
      <c r="K305" s="7" t="s">
        <v>47</v>
      </c>
      <c r="L305" s="7">
        <v>10</v>
      </c>
      <c r="M305" s="7" t="s">
        <v>34194</v>
      </c>
      <c r="N305" s="7">
        <v>49302</v>
      </c>
      <c r="O305" s="7" t="s">
        <v>42888</v>
      </c>
      <c r="P305" s="7">
        <v>19990602</v>
      </c>
      <c r="Q305" s="7">
        <v>85</v>
      </c>
      <c r="R305" s="7">
        <v>200807</v>
      </c>
    </row>
    <row r="306" spans="1:18" ht="16.5" customHeight="1">
      <c r="A306" s="8">
        <v>1248107837</v>
      </c>
      <c r="B306" s="7">
        <v>3044390</v>
      </c>
      <c r="C306" s="12">
        <v>1345110002276</v>
      </c>
      <c r="D306" s="7" t="s">
        <v>43244</v>
      </c>
      <c r="E306" s="7" t="s">
        <v>43245</v>
      </c>
      <c r="F306" s="7" t="s">
        <v>43246</v>
      </c>
      <c r="G306" s="7" t="s">
        <v>43247</v>
      </c>
      <c r="H306" s="7" t="s">
        <v>43248</v>
      </c>
      <c r="I306" s="7" t="s">
        <v>65</v>
      </c>
      <c r="J306" s="7" t="s">
        <v>33060</v>
      </c>
      <c r="K306" s="7" t="s">
        <v>47</v>
      </c>
      <c r="L306" s="7">
        <v>10</v>
      </c>
      <c r="M306" s="7" t="s">
        <v>33076</v>
      </c>
      <c r="N306" s="7">
        <v>17211</v>
      </c>
      <c r="O306" s="7" t="s">
        <v>1379</v>
      </c>
      <c r="P306" s="7">
        <v>19811023</v>
      </c>
      <c r="Q306" s="7">
        <v>65</v>
      </c>
      <c r="R306" s="7">
        <v>200807</v>
      </c>
    </row>
    <row r="307" spans="1:18" ht="16.5" customHeight="1">
      <c r="A307" s="8">
        <v>1358121668</v>
      </c>
      <c r="B307" s="7">
        <v>1565267</v>
      </c>
      <c r="C307" s="12">
        <v>1345110021250</v>
      </c>
      <c r="D307" s="7" t="s">
        <v>1671</v>
      </c>
      <c r="E307" s="7" t="s">
        <v>15096</v>
      </c>
      <c r="F307" s="7" t="s">
        <v>3710</v>
      </c>
      <c r="G307" s="7" t="s">
        <v>43249</v>
      </c>
      <c r="H307" s="7" t="s">
        <v>43250</v>
      </c>
      <c r="I307" s="7" t="s">
        <v>65</v>
      </c>
      <c r="J307" s="7" t="s">
        <v>33060</v>
      </c>
      <c r="K307" s="7" t="s">
        <v>47</v>
      </c>
      <c r="L307" s="7">
        <v>10</v>
      </c>
      <c r="M307" s="7" t="s">
        <v>33076</v>
      </c>
      <c r="N307" s="7">
        <v>29172</v>
      </c>
      <c r="O307" s="7" t="s">
        <v>42903</v>
      </c>
      <c r="P307" s="7">
        <v>19961206</v>
      </c>
      <c r="Q307" s="7">
        <v>50</v>
      </c>
      <c r="R307" s="7">
        <v>200807</v>
      </c>
    </row>
    <row r="308" spans="1:18" ht="16.5" customHeight="1">
      <c r="A308" s="8">
        <v>1348138055</v>
      </c>
      <c r="B308" s="7">
        <v>1334679</v>
      </c>
      <c r="C308" s="12">
        <v>1350110048914</v>
      </c>
      <c r="D308" s="7" t="s">
        <v>43251</v>
      </c>
      <c r="E308" s="7" t="s">
        <v>12697</v>
      </c>
      <c r="F308" s="7" t="s">
        <v>43252</v>
      </c>
      <c r="G308" s="7" t="s">
        <v>43253</v>
      </c>
      <c r="H308" s="7" t="s">
        <v>43254</v>
      </c>
      <c r="I308" s="7" t="s">
        <v>65</v>
      </c>
      <c r="J308" s="7" t="s">
        <v>33060</v>
      </c>
      <c r="K308" s="7" t="s">
        <v>47</v>
      </c>
      <c r="L308" s="7">
        <v>10</v>
      </c>
      <c r="M308" s="7" t="s">
        <v>33076</v>
      </c>
      <c r="N308" s="7">
        <v>26221</v>
      </c>
      <c r="O308" s="7" t="s">
        <v>43255</v>
      </c>
      <c r="P308" s="7">
        <v>19971227</v>
      </c>
      <c r="Q308" s="7">
        <v>204</v>
      </c>
      <c r="R308" s="7">
        <v>200807</v>
      </c>
    </row>
    <row r="309" spans="1:18" ht="16.5" customHeight="1">
      <c r="A309" s="8">
        <v>3148104694</v>
      </c>
      <c r="B309" s="7">
        <v>1891221</v>
      </c>
      <c r="C309" s="12">
        <v>1601110021610</v>
      </c>
      <c r="D309" s="7" t="s">
        <v>24371</v>
      </c>
      <c r="E309" s="7" t="s">
        <v>24372</v>
      </c>
      <c r="F309" s="7" t="s">
        <v>22958</v>
      </c>
      <c r="G309" s="7" t="s">
        <v>24373</v>
      </c>
      <c r="H309" s="7" t="s">
        <v>24374</v>
      </c>
      <c r="I309" s="7" t="s">
        <v>65</v>
      </c>
      <c r="J309" s="7" t="s">
        <v>33060</v>
      </c>
      <c r="K309" s="7" t="s">
        <v>47</v>
      </c>
      <c r="L309" s="7">
        <v>10</v>
      </c>
      <c r="M309" s="7" t="s">
        <v>34194</v>
      </c>
      <c r="N309" s="7">
        <v>49231</v>
      </c>
      <c r="O309" s="7" t="s">
        <v>22958</v>
      </c>
      <c r="P309" s="7">
        <v>19860219</v>
      </c>
      <c r="Q309" s="7">
        <v>76</v>
      </c>
      <c r="R309" s="7">
        <v>200807</v>
      </c>
    </row>
    <row r="310" spans="1:18" ht="16.5" customHeight="1">
      <c r="A310" s="8">
        <v>3058120273</v>
      </c>
      <c r="B310" s="7">
        <v>1790616</v>
      </c>
      <c r="C310" s="12">
        <v>1601110041858</v>
      </c>
      <c r="D310" s="7" t="s">
        <v>17133</v>
      </c>
      <c r="E310" s="7" t="s">
        <v>17134</v>
      </c>
      <c r="F310" s="7" t="s">
        <v>17135</v>
      </c>
      <c r="G310" s="7" t="s">
        <v>17136</v>
      </c>
      <c r="H310" s="7" t="s">
        <v>17137</v>
      </c>
      <c r="I310" s="7" t="s">
        <v>65</v>
      </c>
      <c r="J310" s="7" t="s">
        <v>33060</v>
      </c>
      <c r="K310" s="7" t="s">
        <v>47</v>
      </c>
      <c r="L310" s="7">
        <v>10</v>
      </c>
      <c r="M310" s="7" t="s">
        <v>33076</v>
      </c>
      <c r="N310" s="7">
        <v>14112</v>
      </c>
      <c r="O310" s="7" t="s">
        <v>33183</v>
      </c>
      <c r="P310" s="7">
        <v>19940824</v>
      </c>
      <c r="Q310" s="7">
        <v>65</v>
      </c>
      <c r="R310" s="7">
        <v>200807</v>
      </c>
    </row>
    <row r="311" spans="1:18" ht="16.5" customHeight="1">
      <c r="A311" s="8">
        <v>3088103104</v>
      </c>
      <c r="B311" s="7">
        <v>1632833</v>
      </c>
      <c r="C311" s="12">
        <v>1613110001849</v>
      </c>
      <c r="D311" s="7" t="s">
        <v>43256</v>
      </c>
      <c r="E311" s="7" t="s">
        <v>11228</v>
      </c>
      <c r="F311" s="7" t="s">
        <v>43257</v>
      </c>
      <c r="G311" s="7" t="s">
        <v>43258</v>
      </c>
      <c r="H311" s="7" t="s">
        <v>43259</v>
      </c>
      <c r="I311" s="7" t="s">
        <v>65</v>
      </c>
      <c r="J311" s="7" t="s">
        <v>33060</v>
      </c>
      <c r="K311" s="7" t="s">
        <v>47</v>
      </c>
      <c r="L311" s="7">
        <v>10</v>
      </c>
      <c r="M311" s="7" t="s">
        <v>33760</v>
      </c>
      <c r="N311" s="7">
        <v>46313</v>
      </c>
      <c r="O311" s="7" t="s">
        <v>221</v>
      </c>
      <c r="P311" s="7">
        <v>19910601</v>
      </c>
      <c r="Q311" s="7">
        <v>100</v>
      </c>
      <c r="R311" s="7">
        <v>200807</v>
      </c>
    </row>
    <row r="312" spans="1:18" ht="16.5" customHeight="1">
      <c r="A312" s="8">
        <v>3128117475</v>
      </c>
      <c r="B312" s="7">
        <v>1110713</v>
      </c>
      <c r="C312" s="12">
        <v>1615110014624</v>
      </c>
      <c r="D312" s="7" t="s">
        <v>1671</v>
      </c>
      <c r="E312" s="7" t="s">
        <v>1019</v>
      </c>
      <c r="F312" s="7" t="s">
        <v>43260</v>
      </c>
      <c r="G312" s="7" t="s">
        <v>43261</v>
      </c>
      <c r="H312" s="7" t="s">
        <v>43262</v>
      </c>
      <c r="I312" s="7" t="s">
        <v>65</v>
      </c>
      <c r="J312" s="7" t="s">
        <v>33060</v>
      </c>
      <c r="K312" s="7" t="s">
        <v>47</v>
      </c>
      <c r="L312" s="7">
        <v>10</v>
      </c>
      <c r="M312" s="7" t="s">
        <v>33076</v>
      </c>
      <c r="N312" s="7">
        <v>13300</v>
      </c>
      <c r="O312" s="7" t="s">
        <v>42643</v>
      </c>
      <c r="P312" s="7">
        <v>19940801</v>
      </c>
      <c r="Q312" s="7">
        <v>65</v>
      </c>
      <c r="R312" s="7">
        <v>200807</v>
      </c>
    </row>
    <row r="313" spans="1:18" ht="16.5" customHeight="1">
      <c r="A313" s="8">
        <v>3058215495</v>
      </c>
      <c r="B313" s="7">
        <v>2817226</v>
      </c>
      <c r="C313" s="12">
        <v>1652330006015</v>
      </c>
      <c r="D313" s="7" t="s">
        <v>43263</v>
      </c>
      <c r="E313" s="7" t="s">
        <v>43264</v>
      </c>
      <c r="F313" s="7" t="s">
        <v>5955</v>
      </c>
      <c r="G313" s="7" t="s">
        <v>43265</v>
      </c>
      <c r="H313" s="7" t="s">
        <v>43266</v>
      </c>
      <c r="I313" s="7" t="s">
        <v>45</v>
      </c>
      <c r="J313" s="7" t="s">
        <v>33060</v>
      </c>
      <c r="K313" s="7" t="s">
        <v>47</v>
      </c>
      <c r="L313" s="7">
        <v>10</v>
      </c>
      <c r="M313" s="7" t="s">
        <v>105</v>
      </c>
      <c r="N313" s="7">
        <v>86100</v>
      </c>
      <c r="O313" s="7" t="s">
        <v>5955</v>
      </c>
      <c r="P313" s="7">
        <v>20070516</v>
      </c>
      <c r="Q313" s="7">
        <v>63</v>
      </c>
      <c r="R313" s="7">
        <v>200807</v>
      </c>
    </row>
    <row r="314" spans="1:18" ht="16.5" customHeight="1">
      <c r="A314" s="8">
        <v>5038107608</v>
      </c>
      <c r="B314" s="7">
        <v>1408292</v>
      </c>
      <c r="C314" s="12">
        <v>1701110013847</v>
      </c>
      <c r="D314" s="7" t="s">
        <v>43267</v>
      </c>
      <c r="E314" s="7" t="s">
        <v>43268</v>
      </c>
      <c r="F314" s="7" t="s">
        <v>42669</v>
      </c>
      <c r="G314" s="7" t="s">
        <v>43269</v>
      </c>
      <c r="H314" s="7" t="s">
        <v>43270</v>
      </c>
      <c r="I314" s="7" t="s">
        <v>65</v>
      </c>
      <c r="J314" s="7" t="s">
        <v>33060</v>
      </c>
      <c r="K314" s="7" t="s">
        <v>47</v>
      </c>
      <c r="L314" s="7">
        <v>10</v>
      </c>
      <c r="M314" s="7" t="s">
        <v>33076</v>
      </c>
      <c r="N314" s="7">
        <v>13900</v>
      </c>
      <c r="O314" s="7" t="s">
        <v>16950</v>
      </c>
      <c r="P314" s="7">
        <v>19760630</v>
      </c>
      <c r="Q314" s="7">
        <v>55</v>
      </c>
      <c r="R314" s="7">
        <v>200807</v>
      </c>
    </row>
    <row r="315" spans="1:18" ht="16.5" customHeight="1">
      <c r="A315" s="8">
        <v>5048108726</v>
      </c>
      <c r="B315" s="7">
        <v>1974286</v>
      </c>
      <c r="C315" s="12">
        <v>1701110038861</v>
      </c>
      <c r="D315" s="7" t="s">
        <v>16899</v>
      </c>
      <c r="E315" s="7" t="s">
        <v>16900</v>
      </c>
      <c r="F315" s="7" t="s">
        <v>1022</v>
      </c>
      <c r="G315" s="7" t="s">
        <v>16901</v>
      </c>
      <c r="H315" s="7" t="s">
        <v>16902</v>
      </c>
      <c r="I315" s="7" t="s">
        <v>65</v>
      </c>
      <c r="J315" s="7" t="s">
        <v>33060</v>
      </c>
      <c r="K315" s="7" t="s">
        <v>47</v>
      </c>
      <c r="L315" s="7">
        <v>10</v>
      </c>
      <c r="M315" s="7" t="s">
        <v>33076</v>
      </c>
      <c r="N315" s="7">
        <v>13402</v>
      </c>
      <c r="O315" s="7" t="s">
        <v>42658</v>
      </c>
      <c r="P315" s="7">
        <v>19730302</v>
      </c>
      <c r="Q315" s="7">
        <v>59</v>
      </c>
      <c r="R315" s="7">
        <v>200807</v>
      </c>
    </row>
    <row r="316" spans="1:18" ht="16.5" customHeight="1">
      <c r="A316" s="8">
        <v>5148125362</v>
      </c>
      <c r="B316" s="7">
        <v>1141326</v>
      </c>
      <c r="C316" s="12">
        <v>1701110076340</v>
      </c>
      <c r="D316" s="7" t="s">
        <v>19482</v>
      </c>
      <c r="E316" s="7" t="s">
        <v>19483</v>
      </c>
      <c r="F316" s="7" t="s">
        <v>19484</v>
      </c>
      <c r="G316" s="7" t="s">
        <v>19485</v>
      </c>
      <c r="H316" s="7" t="s">
        <v>19486</v>
      </c>
      <c r="I316" s="7" t="s">
        <v>65</v>
      </c>
      <c r="J316" s="7" t="s">
        <v>33060</v>
      </c>
      <c r="K316" s="7" t="s">
        <v>47</v>
      </c>
      <c r="L316" s="7">
        <v>10</v>
      </c>
      <c r="M316" s="7" t="s">
        <v>33076</v>
      </c>
      <c r="N316" s="7">
        <v>30332</v>
      </c>
      <c r="O316" s="7" t="s">
        <v>38386</v>
      </c>
      <c r="P316" s="7">
        <v>19940604</v>
      </c>
      <c r="Q316" s="7">
        <v>70</v>
      </c>
      <c r="R316" s="7">
        <v>200807</v>
      </c>
    </row>
    <row r="317" spans="1:18" ht="16.5" customHeight="1">
      <c r="A317" s="8">
        <v>5038137776</v>
      </c>
      <c r="B317" s="7">
        <v>1163910</v>
      </c>
      <c r="C317" s="12">
        <v>1701110138124</v>
      </c>
      <c r="D317" s="7" t="s">
        <v>16912</v>
      </c>
      <c r="E317" s="7" t="s">
        <v>16913</v>
      </c>
      <c r="F317" s="7" t="s">
        <v>16914</v>
      </c>
      <c r="G317" s="7" t="s">
        <v>16915</v>
      </c>
      <c r="H317" s="7" t="s">
        <v>16916</v>
      </c>
      <c r="I317" s="7" t="s">
        <v>65</v>
      </c>
      <c r="J317" s="7" t="s">
        <v>33060</v>
      </c>
      <c r="K317" s="7" t="s">
        <v>47</v>
      </c>
      <c r="L317" s="7">
        <v>10</v>
      </c>
      <c r="M317" s="7" t="s">
        <v>33076</v>
      </c>
      <c r="N317" s="7">
        <v>13402</v>
      </c>
      <c r="O317" s="7" t="s">
        <v>42658</v>
      </c>
      <c r="P317" s="7">
        <v>19980701</v>
      </c>
      <c r="Q317" s="7">
        <v>51</v>
      </c>
      <c r="R317" s="7">
        <v>200807</v>
      </c>
    </row>
    <row r="318" spans="1:18" ht="16.5" customHeight="1">
      <c r="A318" s="8">
        <v>5148131068</v>
      </c>
      <c r="B318" s="7">
        <v>1599539</v>
      </c>
      <c r="C318" s="12">
        <v>1701110139453</v>
      </c>
      <c r="D318" s="7" t="s">
        <v>18352</v>
      </c>
      <c r="E318" s="7" t="s">
        <v>18353</v>
      </c>
      <c r="F318" s="7" t="s">
        <v>18354</v>
      </c>
      <c r="G318" s="7" t="s">
        <v>18355</v>
      </c>
      <c r="H318" s="7" t="s">
        <v>18356</v>
      </c>
      <c r="I318" s="7" t="s">
        <v>65</v>
      </c>
      <c r="J318" s="7" t="s">
        <v>33060</v>
      </c>
      <c r="K318" s="7" t="s">
        <v>47</v>
      </c>
      <c r="L318" s="7">
        <v>10</v>
      </c>
      <c r="M318" s="7" t="s">
        <v>33076</v>
      </c>
      <c r="N318" s="7">
        <v>25999</v>
      </c>
      <c r="O318" s="7" t="s">
        <v>43106</v>
      </c>
      <c r="P318" s="7">
        <v>19980916</v>
      </c>
      <c r="Q318" s="7">
        <v>60</v>
      </c>
      <c r="R318" s="7">
        <v>200807</v>
      </c>
    </row>
    <row r="319" spans="1:18" ht="16.5" customHeight="1">
      <c r="A319" s="8">
        <v>5038156507</v>
      </c>
      <c r="B319" s="7">
        <v>1205213</v>
      </c>
      <c r="C319" s="12">
        <v>1701110232439</v>
      </c>
      <c r="D319" s="7" t="s">
        <v>43271</v>
      </c>
      <c r="E319" s="7" t="s">
        <v>32926</v>
      </c>
      <c r="F319" s="7" t="s">
        <v>43272</v>
      </c>
      <c r="G319" s="7" t="s">
        <v>43273</v>
      </c>
      <c r="H319" s="7" t="s">
        <v>43274</v>
      </c>
      <c r="I319" s="7" t="s">
        <v>65</v>
      </c>
      <c r="J319" s="7" t="s">
        <v>33060</v>
      </c>
      <c r="K319" s="7" t="s">
        <v>47</v>
      </c>
      <c r="L319" s="7">
        <v>10</v>
      </c>
      <c r="M319" s="7" t="s">
        <v>33076</v>
      </c>
      <c r="N319" s="7">
        <v>13213</v>
      </c>
      <c r="O319" s="7" t="s">
        <v>33162</v>
      </c>
      <c r="P319" s="7">
        <v>20020701</v>
      </c>
      <c r="Q319" s="7">
        <v>80</v>
      </c>
      <c r="R319" s="7">
        <v>200807</v>
      </c>
    </row>
    <row r="320" spans="1:18" ht="16.5" customHeight="1">
      <c r="A320" s="8">
        <v>5018204107</v>
      </c>
      <c r="B320" s="7">
        <v>3030885</v>
      </c>
      <c r="C320" s="12">
        <v>1701220000437</v>
      </c>
      <c r="D320" s="7" t="s">
        <v>8829</v>
      </c>
      <c r="E320" s="7" t="s">
        <v>8830</v>
      </c>
      <c r="F320" s="7" t="s">
        <v>7929</v>
      </c>
      <c r="G320" s="7" t="s">
        <v>8831</v>
      </c>
      <c r="H320" s="7" t="s">
        <v>8832</v>
      </c>
      <c r="I320" s="7" t="s">
        <v>45</v>
      </c>
      <c r="J320" s="7" t="s">
        <v>33060</v>
      </c>
      <c r="K320" s="7" t="s">
        <v>47</v>
      </c>
      <c r="L320" s="7">
        <v>10</v>
      </c>
      <c r="M320" s="7" t="s">
        <v>34319</v>
      </c>
      <c r="N320" s="7">
        <v>56111</v>
      </c>
      <c r="O320" s="7" t="s">
        <v>34383</v>
      </c>
      <c r="P320" s="7">
        <v>19791001</v>
      </c>
      <c r="Q320" s="7">
        <v>417</v>
      </c>
      <c r="R320" s="7">
        <v>200807</v>
      </c>
    </row>
    <row r="321" spans="1:18" ht="16.5" customHeight="1">
      <c r="A321" s="8">
        <v>1208100278</v>
      </c>
      <c r="B321" s="7">
        <v>1810961</v>
      </c>
      <c r="C321" s="12">
        <v>1713110000089</v>
      </c>
      <c r="D321" s="7" t="s">
        <v>43275</v>
      </c>
      <c r="E321" s="7" t="s">
        <v>43276</v>
      </c>
      <c r="F321" s="7" t="s">
        <v>43277</v>
      </c>
      <c r="G321" s="7" t="s">
        <v>43278</v>
      </c>
      <c r="H321" s="7" t="s">
        <v>43279</v>
      </c>
      <c r="I321" s="7" t="s">
        <v>65</v>
      </c>
      <c r="J321" s="7" t="s">
        <v>33060</v>
      </c>
      <c r="K321" s="7" t="s">
        <v>47</v>
      </c>
      <c r="L321" s="7">
        <v>10</v>
      </c>
      <c r="M321" s="7" t="s">
        <v>966</v>
      </c>
      <c r="N321" s="7">
        <v>68221</v>
      </c>
      <c r="O321" s="7" t="s">
        <v>35636</v>
      </c>
      <c r="P321" s="7">
        <v>19660429</v>
      </c>
      <c r="Q321" s="7">
        <v>70</v>
      </c>
      <c r="R321" s="7">
        <v>200807</v>
      </c>
    </row>
    <row r="322" spans="1:18" ht="16.5" customHeight="1">
      <c r="A322" s="8">
        <v>5048116226</v>
      </c>
      <c r="B322" s="7">
        <v>1381680</v>
      </c>
      <c r="C322" s="12">
        <v>1752110003289</v>
      </c>
      <c r="D322" s="7" t="s">
        <v>43280</v>
      </c>
      <c r="E322" s="7" t="s">
        <v>43281</v>
      </c>
      <c r="F322" s="7" t="s">
        <v>43282</v>
      </c>
      <c r="G322" s="7" t="s">
        <v>43283</v>
      </c>
      <c r="H322" s="7" t="s">
        <v>43284</v>
      </c>
      <c r="I322" s="7" t="s">
        <v>65</v>
      </c>
      <c r="J322" s="7" t="s">
        <v>33060</v>
      </c>
      <c r="K322" s="7" t="s">
        <v>47</v>
      </c>
      <c r="L322" s="7">
        <v>10</v>
      </c>
      <c r="M322" s="7" t="s">
        <v>33076</v>
      </c>
      <c r="N322" s="7">
        <v>13210</v>
      </c>
      <c r="O322" s="7" t="s">
        <v>42310</v>
      </c>
      <c r="P322" s="7">
        <v>19940516</v>
      </c>
      <c r="Q322" s="7">
        <v>50</v>
      </c>
      <c r="R322" s="7">
        <v>200807</v>
      </c>
    </row>
    <row r="323" spans="1:18" ht="16.5" customHeight="1">
      <c r="A323" s="8">
        <v>5138100276</v>
      </c>
      <c r="B323" s="7">
        <v>1584473</v>
      </c>
      <c r="C323" s="12">
        <v>1753110000176</v>
      </c>
      <c r="D323" s="7" t="s">
        <v>8862</v>
      </c>
      <c r="E323" s="7" t="s">
        <v>8864</v>
      </c>
      <c r="F323" s="7" t="s">
        <v>8865</v>
      </c>
      <c r="G323" s="7" t="s">
        <v>8866</v>
      </c>
      <c r="H323" s="7" t="s">
        <v>8867</v>
      </c>
      <c r="I323" s="7" t="s">
        <v>65</v>
      </c>
      <c r="J323" s="7" t="s">
        <v>33060</v>
      </c>
      <c r="K323" s="7" t="s">
        <v>47</v>
      </c>
      <c r="L323" s="7">
        <v>10</v>
      </c>
      <c r="M323" s="7" t="s">
        <v>33076</v>
      </c>
      <c r="N323" s="7">
        <v>26299</v>
      </c>
      <c r="O323" s="7" t="s">
        <v>33440</v>
      </c>
      <c r="P323" s="7">
        <v>19651122</v>
      </c>
      <c r="Q323" s="7">
        <v>1319</v>
      </c>
      <c r="R323" s="7">
        <v>200807</v>
      </c>
    </row>
    <row r="324" spans="1:18" ht="16.5" customHeight="1">
      <c r="A324" s="8">
        <v>6018113928</v>
      </c>
      <c r="B324" s="7">
        <v>1497672</v>
      </c>
      <c r="C324" s="12">
        <v>1801110052067</v>
      </c>
      <c r="D324" s="7" t="s">
        <v>43285</v>
      </c>
      <c r="E324" s="7" t="s">
        <v>32797</v>
      </c>
      <c r="F324" s="7" t="s">
        <v>10611</v>
      </c>
      <c r="G324" s="7" t="s">
        <v>43286</v>
      </c>
      <c r="H324" s="7" t="s">
        <v>43287</v>
      </c>
      <c r="I324" s="7" t="s">
        <v>65</v>
      </c>
      <c r="J324" s="7" t="s">
        <v>33060</v>
      </c>
      <c r="K324" s="7" t="s">
        <v>47</v>
      </c>
      <c r="L324" s="7">
        <v>10</v>
      </c>
      <c r="M324" s="7" t="s">
        <v>33076</v>
      </c>
      <c r="N324" s="7">
        <v>25923</v>
      </c>
      <c r="O324" s="7" t="s">
        <v>4014</v>
      </c>
      <c r="P324" s="7">
        <v>19840128</v>
      </c>
      <c r="Q324" s="7">
        <v>72</v>
      </c>
      <c r="R324" s="7">
        <v>200807</v>
      </c>
    </row>
    <row r="325" spans="1:18" ht="16.5" customHeight="1">
      <c r="A325" s="8">
        <v>6018117360</v>
      </c>
      <c r="B325" s="7">
        <v>1703762</v>
      </c>
      <c r="C325" s="12">
        <v>1801110081834</v>
      </c>
      <c r="D325" s="7" t="s">
        <v>43288</v>
      </c>
      <c r="E325" s="7" t="s">
        <v>32797</v>
      </c>
      <c r="F325" s="7" t="s">
        <v>4014</v>
      </c>
      <c r="G325" s="7" t="s">
        <v>43289</v>
      </c>
      <c r="H325" s="7" t="s">
        <v>43290</v>
      </c>
      <c r="I325" s="7" t="s">
        <v>65</v>
      </c>
      <c r="J325" s="7" t="s">
        <v>33060</v>
      </c>
      <c r="K325" s="7" t="s">
        <v>47</v>
      </c>
      <c r="L325" s="7">
        <v>10</v>
      </c>
      <c r="M325" s="7" t="s">
        <v>33076</v>
      </c>
      <c r="N325" s="7">
        <v>25923</v>
      </c>
      <c r="O325" s="7" t="s">
        <v>4014</v>
      </c>
      <c r="P325" s="7">
        <v>19880722</v>
      </c>
      <c r="Q325" s="7">
        <v>50</v>
      </c>
      <c r="R325" s="7">
        <v>200807</v>
      </c>
    </row>
    <row r="326" spans="1:18" ht="16.5" customHeight="1">
      <c r="A326" s="8">
        <v>6018128149</v>
      </c>
      <c r="B326" s="7">
        <v>1558902</v>
      </c>
      <c r="C326" s="12">
        <v>1801110197102</v>
      </c>
      <c r="D326" s="7" t="s">
        <v>43291</v>
      </c>
      <c r="E326" s="7" t="s">
        <v>11886</v>
      </c>
      <c r="F326" s="7" t="s">
        <v>43292</v>
      </c>
      <c r="G326" s="7" t="s">
        <v>43293</v>
      </c>
      <c r="H326" s="7" t="s">
        <v>11887</v>
      </c>
      <c r="I326" s="7" t="s">
        <v>65</v>
      </c>
      <c r="J326" s="7" t="s">
        <v>33060</v>
      </c>
      <c r="K326" s="7" t="s">
        <v>47</v>
      </c>
      <c r="L326" s="7">
        <v>10</v>
      </c>
      <c r="M326" s="7" t="s">
        <v>34194</v>
      </c>
      <c r="N326" s="7">
        <v>52941</v>
      </c>
      <c r="O326" s="7" t="s">
        <v>25906</v>
      </c>
      <c r="P326" s="7">
        <v>19960103</v>
      </c>
      <c r="Q326" s="7">
        <v>94</v>
      </c>
      <c r="R326" s="7">
        <v>200807</v>
      </c>
    </row>
    <row r="327" spans="1:18" ht="16.5" customHeight="1">
      <c r="A327" s="8">
        <v>6028125000</v>
      </c>
      <c r="B327" s="7">
        <v>1580810</v>
      </c>
      <c r="C327" s="12">
        <v>1801110406371</v>
      </c>
      <c r="D327" s="7" t="s">
        <v>43294</v>
      </c>
      <c r="E327" s="7" t="s">
        <v>43295</v>
      </c>
      <c r="F327" s="7" t="s">
        <v>11470</v>
      </c>
      <c r="G327" s="7" t="s">
        <v>43296</v>
      </c>
      <c r="H327" s="7" t="s">
        <v>43297</v>
      </c>
      <c r="I327" s="7" t="s">
        <v>65</v>
      </c>
      <c r="J327" s="7" t="s">
        <v>33060</v>
      </c>
      <c r="K327" s="7" t="s">
        <v>47</v>
      </c>
      <c r="L327" s="7">
        <v>10</v>
      </c>
      <c r="M327" s="7" t="s">
        <v>34194</v>
      </c>
      <c r="N327" s="7">
        <v>50100</v>
      </c>
      <c r="O327" s="7" t="s">
        <v>34235</v>
      </c>
      <c r="P327" s="7">
        <v>20020425</v>
      </c>
      <c r="Q327" s="7">
        <v>60</v>
      </c>
      <c r="R327" s="7">
        <v>200807</v>
      </c>
    </row>
    <row r="328" spans="1:18" ht="16.5" customHeight="1">
      <c r="A328" s="8">
        <v>6078107588</v>
      </c>
      <c r="B328" s="7">
        <v>3044573</v>
      </c>
      <c r="C328" s="12">
        <v>1845110002549</v>
      </c>
      <c r="D328" s="7" t="s">
        <v>43298</v>
      </c>
      <c r="E328" s="7" t="s">
        <v>8913</v>
      </c>
      <c r="F328" s="7" t="s">
        <v>43036</v>
      </c>
      <c r="G328" s="7" t="s">
        <v>43299</v>
      </c>
      <c r="H328" s="7" t="s">
        <v>43300</v>
      </c>
      <c r="I328" s="7" t="s">
        <v>65</v>
      </c>
      <c r="J328" s="7" t="s">
        <v>33060</v>
      </c>
      <c r="K328" s="7" t="s">
        <v>47</v>
      </c>
      <c r="L328" s="7">
        <v>10</v>
      </c>
      <c r="M328" s="7" t="s">
        <v>33076</v>
      </c>
      <c r="N328" s="7">
        <v>15219</v>
      </c>
      <c r="O328" s="7" t="s">
        <v>9582</v>
      </c>
      <c r="P328" s="7">
        <v>19760614</v>
      </c>
      <c r="Q328" s="7">
        <v>59</v>
      </c>
      <c r="R328" s="7">
        <v>200807</v>
      </c>
    </row>
    <row r="329" spans="1:18" ht="16.5" customHeight="1">
      <c r="A329" s="8">
        <v>6218129803</v>
      </c>
      <c r="B329" s="7">
        <v>1114282</v>
      </c>
      <c r="C329" s="12">
        <v>1845710000969</v>
      </c>
      <c r="D329" s="7" t="s">
        <v>43301</v>
      </c>
      <c r="E329" s="7" t="s">
        <v>10255</v>
      </c>
      <c r="F329" s="7" t="s">
        <v>43302</v>
      </c>
      <c r="G329" s="7" t="s">
        <v>43303</v>
      </c>
      <c r="H329" s="7" t="s">
        <v>43304</v>
      </c>
      <c r="I329" s="7" t="s">
        <v>65</v>
      </c>
      <c r="J329" s="7" t="s">
        <v>33060</v>
      </c>
      <c r="K329" s="7" t="s">
        <v>47</v>
      </c>
      <c r="L329" s="7">
        <v>10</v>
      </c>
      <c r="M329" s="7" t="s">
        <v>33760</v>
      </c>
      <c r="N329" s="7">
        <v>46209</v>
      </c>
      <c r="O329" s="7" t="s">
        <v>33806</v>
      </c>
      <c r="P329" s="7">
        <v>19980701</v>
      </c>
      <c r="Q329" s="7">
        <v>90</v>
      </c>
      <c r="R329" s="7">
        <v>200807</v>
      </c>
    </row>
    <row r="330" spans="1:18" ht="16.5" customHeight="1">
      <c r="A330" s="8">
        <v>6228104687</v>
      </c>
      <c r="B330" s="7">
        <v>1454548</v>
      </c>
      <c r="C330" s="12">
        <v>1846110000137</v>
      </c>
      <c r="D330" s="7" t="s">
        <v>43305</v>
      </c>
      <c r="E330" s="7" t="s">
        <v>11028</v>
      </c>
      <c r="F330" s="7" t="s">
        <v>43306</v>
      </c>
      <c r="G330" s="7" t="s">
        <v>7298</v>
      </c>
      <c r="H330" s="7" t="s">
        <v>43307</v>
      </c>
      <c r="I330" s="7" t="s">
        <v>65</v>
      </c>
      <c r="J330" s="7" t="s">
        <v>33060</v>
      </c>
      <c r="K330" s="7" t="s">
        <v>47</v>
      </c>
      <c r="L330" s="7">
        <v>10</v>
      </c>
      <c r="M330" s="7" t="s">
        <v>33076</v>
      </c>
      <c r="N330" s="7">
        <v>30390</v>
      </c>
      <c r="O330" s="7" t="s">
        <v>33587</v>
      </c>
      <c r="P330" s="7">
        <v>19740724</v>
      </c>
      <c r="Q330" s="7">
        <v>217</v>
      </c>
      <c r="R330" s="7">
        <v>200807</v>
      </c>
    </row>
    <row r="331" spans="1:18" ht="16.5" customHeight="1">
      <c r="A331" s="8">
        <v>6088150318</v>
      </c>
      <c r="B331" s="7">
        <v>2259715</v>
      </c>
      <c r="C331" s="12">
        <v>1901110050457</v>
      </c>
      <c r="D331" s="7" t="s">
        <v>22585</v>
      </c>
      <c r="E331" s="7" t="s">
        <v>22586</v>
      </c>
      <c r="F331" s="7" t="s">
        <v>3085</v>
      </c>
      <c r="G331" s="7" t="s">
        <v>22587</v>
      </c>
      <c r="H331" s="7" t="s">
        <v>22588</v>
      </c>
      <c r="I331" s="7" t="s">
        <v>65</v>
      </c>
      <c r="J331" s="7" t="s">
        <v>33060</v>
      </c>
      <c r="K331" s="7" t="s">
        <v>47</v>
      </c>
      <c r="L331" s="7">
        <v>10</v>
      </c>
      <c r="M331" s="7" t="s">
        <v>33076</v>
      </c>
      <c r="N331" s="7">
        <v>22249</v>
      </c>
      <c r="O331" s="7" t="s">
        <v>38287</v>
      </c>
      <c r="P331" s="7">
        <v>20030101</v>
      </c>
      <c r="Q331" s="7">
        <v>74</v>
      </c>
      <c r="R331" s="7">
        <v>200807</v>
      </c>
    </row>
    <row r="332" spans="1:18" ht="16.5" customHeight="1">
      <c r="A332" s="8">
        <v>6098134489</v>
      </c>
      <c r="B332" s="7">
        <v>1702646</v>
      </c>
      <c r="C332" s="12">
        <v>1942110031766</v>
      </c>
      <c r="D332" s="7" t="s">
        <v>5718</v>
      </c>
      <c r="E332" s="7" t="s">
        <v>43308</v>
      </c>
      <c r="F332" s="7" t="s">
        <v>43309</v>
      </c>
      <c r="G332" s="7" t="s">
        <v>43310</v>
      </c>
      <c r="H332" s="7" t="s">
        <v>43311</v>
      </c>
      <c r="I332" s="7" t="s">
        <v>65</v>
      </c>
      <c r="J332" s="7" t="s">
        <v>33060</v>
      </c>
      <c r="K332" s="7" t="s">
        <v>47</v>
      </c>
      <c r="L332" s="7">
        <v>10</v>
      </c>
      <c r="M332" s="7" t="s">
        <v>33076</v>
      </c>
      <c r="N332" s="7">
        <v>29220</v>
      </c>
      <c r="O332" s="7" t="s">
        <v>6101</v>
      </c>
      <c r="P332" s="7">
        <v>19980918</v>
      </c>
      <c r="Q332" s="7">
        <v>50</v>
      </c>
      <c r="R332" s="7">
        <v>200807</v>
      </c>
    </row>
    <row r="333" spans="1:18" ht="16.5" customHeight="1">
      <c r="A333" s="8">
        <v>6098207581</v>
      </c>
      <c r="B333" s="7">
        <v>1908936</v>
      </c>
      <c r="C333" s="12">
        <v>1942320002804</v>
      </c>
      <c r="D333" s="7" t="s">
        <v>43312</v>
      </c>
      <c r="E333" s="7" t="s">
        <v>8564</v>
      </c>
      <c r="F333" s="7" t="s">
        <v>27954</v>
      </c>
      <c r="G333" s="7" t="s">
        <v>43313</v>
      </c>
      <c r="H333" s="7" t="s">
        <v>43314</v>
      </c>
      <c r="I333" s="7" t="s">
        <v>45</v>
      </c>
      <c r="J333" s="7" t="s">
        <v>33060</v>
      </c>
      <c r="K333" s="7" t="s">
        <v>47</v>
      </c>
      <c r="L333" s="7">
        <v>10</v>
      </c>
      <c r="M333" s="7" t="s">
        <v>966</v>
      </c>
      <c r="N333" s="7">
        <v>68112</v>
      </c>
      <c r="O333" s="7" t="s">
        <v>14141</v>
      </c>
      <c r="P333" s="7">
        <v>20000107</v>
      </c>
      <c r="Q333" s="7">
        <v>140</v>
      </c>
      <c r="R333" s="7">
        <v>200807</v>
      </c>
    </row>
    <row r="334" spans="1:18" ht="16.5" customHeight="1">
      <c r="A334" s="8">
        <v>6098208315</v>
      </c>
      <c r="B334" s="7">
        <v>2434410</v>
      </c>
      <c r="C334" s="12">
        <v>1942330003149</v>
      </c>
      <c r="D334" s="7" t="s">
        <v>43315</v>
      </c>
      <c r="E334" s="7" t="s">
        <v>10085</v>
      </c>
      <c r="F334" s="7" t="s">
        <v>249</v>
      </c>
      <c r="G334" s="7" t="s">
        <v>43316</v>
      </c>
      <c r="H334" s="7" t="s">
        <v>43317</v>
      </c>
      <c r="I334" s="7" t="s">
        <v>45</v>
      </c>
      <c r="J334" s="7" t="s">
        <v>33060</v>
      </c>
      <c r="K334" s="7" t="s">
        <v>47</v>
      </c>
      <c r="L334" s="7">
        <v>10</v>
      </c>
      <c r="M334" s="7" t="s">
        <v>105</v>
      </c>
      <c r="N334" s="7">
        <v>86100</v>
      </c>
      <c r="O334" s="7" t="s">
        <v>5955</v>
      </c>
      <c r="P334" s="7">
        <v>20010426</v>
      </c>
      <c r="Q334" s="7">
        <v>128</v>
      </c>
      <c r="R334" s="7">
        <v>200807</v>
      </c>
    </row>
    <row r="335" spans="1:18" ht="16.5" customHeight="1">
      <c r="A335" s="8">
        <v>6128122316</v>
      </c>
      <c r="B335" s="7">
        <v>2236343</v>
      </c>
      <c r="C335" s="12">
        <v>1949110013637</v>
      </c>
      <c r="D335" s="7" t="s">
        <v>20799</v>
      </c>
      <c r="E335" s="7" t="s">
        <v>20800</v>
      </c>
      <c r="F335" s="7" t="s">
        <v>7725</v>
      </c>
      <c r="G335" s="7" t="s">
        <v>20801</v>
      </c>
      <c r="H335" s="7" t="s">
        <v>20802</v>
      </c>
      <c r="I335" s="7" t="s">
        <v>65</v>
      </c>
      <c r="J335" s="7" t="s">
        <v>33060</v>
      </c>
      <c r="K335" s="7" t="s">
        <v>47</v>
      </c>
      <c r="L335" s="7">
        <v>10</v>
      </c>
      <c r="M335" s="7" t="s">
        <v>33076</v>
      </c>
      <c r="N335" s="7">
        <v>31110</v>
      </c>
      <c r="O335" s="7" t="s">
        <v>43003</v>
      </c>
      <c r="P335" s="7">
        <v>20041124</v>
      </c>
      <c r="Q335" s="7">
        <v>59</v>
      </c>
      <c r="R335" s="7">
        <v>200807</v>
      </c>
    </row>
    <row r="336" spans="1:18" ht="16.5" customHeight="1">
      <c r="A336" s="8">
        <v>4098203044</v>
      </c>
      <c r="B336" s="7">
        <v>1715805</v>
      </c>
      <c r="C336" s="12">
        <v>2001500003229</v>
      </c>
      <c r="D336" s="7" t="s">
        <v>43318</v>
      </c>
      <c r="E336" s="7" t="s">
        <v>43319</v>
      </c>
      <c r="F336" s="7" t="s">
        <v>43320</v>
      </c>
      <c r="G336" s="7" t="s">
        <v>43321</v>
      </c>
      <c r="H336" s="7" t="s">
        <v>43322</v>
      </c>
      <c r="I336" s="7" t="s">
        <v>45</v>
      </c>
      <c r="J336" s="7" t="s">
        <v>33060</v>
      </c>
      <c r="K336" s="7" t="s">
        <v>47</v>
      </c>
      <c r="L336" s="7">
        <v>10</v>
      </c>
      <c r="M336" s="7" t="s">
        <v>33076</v>
      </c>
      <c r="N336" s="7">
        <v>13100</v>
      </c>
      <c r="O336" s="7" t="s">
        <v>38440</v>
      </c>
      <c r="P336" s="7">
        <v>19760505</v>
      </c>
      <c r="Q336" s="7">
        <v>70</v>
      </c>
      <c r="R336" s="7">
        <v>200807</v>
      </c>
    </row>
    <row r="337" spans="1:22" ht="16.5" customHeight="1">
      <c r="A337" s="8">
        <v>4138101112</v>
      </c>
      <c r="B337" s="7">
        <v>1890418</v>
      </c>
      <c r="C337" s="12">
        <v>2049140000130</v>
      </c>
      <c r="D337" s="7" t="s">
        <v>43323</v>
      </c>
      <c r="E337" s="7" t="s">
        <v>43324</v>
      </c>
      <c r="F337" s="7" t="s">
        <v>43048</v>
      </c>
      <c r="G337" s="7" t="s">
        <v>43325</v>
      </c>
      <c r="H337" s="7" t="s">
        <v>43326</v>
      </c>
      <c r="I337" s="7" t="s">
        <v>65</v>
      </c>
      <c r="J337" s="7" t="s">
        <v>33060</v>
      </c>
      <c r="K337" s="7" t="s">
        <v>47</v>
      </c>
      <c r="L337" s="7">
        <v>10</v>
      </c>
      <c r="M337" s="7" t="s">
        <v>33076</v>
      </c>
      <c r="N337" s="7">
        <v>23919</v>
      </c>
      <c r="O337" s="7" t="s">
        <v>42882</v>
      </c>
      <c r="P337" s="7">
        <v>19900314</v>
      </c>
      <c r="Q337" s="7">
        <v>87</v>
      </c>
      <c r="R337" s="7">
        <v>200807</v>
      </c>
    </row>
    <row r="338" spans="1:22" ht="16.5" customHeight="1">
      <c r="A338" s="8">
        <v>4178131428</v>
      </c>
      <c r="B338" s="7">
        <v>2273432</v>
      </c>
      <c r="C338" s="12">
        <v>2062110030408</v>
      </c>
      <c r="D338" s="7" t="s">
        <v>43327</v>
      </c>
      <c r="E338" s="7" t="s">
        <v>32826</v>
      </c>
      <c r="F338" s="7" t="s">
        <v>43328</v>
      </c>
      <c r="G338" s="7" t="s">
        <v>43329</v>
      </c>
      <c r="H338" s="7" t="s">
        <v>43330</v>
      </c>
      <c r="I338" s="7" t="s">
        <v>65</v>
      </c>
      <c r="J338" s="7" t="s">
        <v>33060</v>
      </c>
      <c r="K338" s="7" t="s">
        <v>47</v>
      </c>
      <c r="L338" s="7">
        <v>10</v>
      </c>
      <c r="M338" s="7" t="s">
        <v>313</v>
      </c>
      <c r="N338" s="7">
        <v>42491</v>
      </c>
      <c r="O338" s="7" t="s">
        <v>43331</v>
      </c>
      <c r="P338" s="7">
        <v>20021024</v>
      </c>
      <c r="Q338" s="7">
        <v>68</v>
      </c>
      <c r="R338" s="7">
        <v>200807</v>
      </c>
    </row>
    <row r="339" spans="1:22" ht="16.5" customHeight="1">
      <c r="A339" s="8">
        <v>4188102718</v>
      </c>
      <c r="B339" s="7">
        <v>1100177</v>
      </c>
      <c r="C339" s="12">
        <v>2101110002578</v>
      </c>
      <c r="D339" s="7" t="s">
        <v>23817</v>
      </c>
      <c r="E339" s="7" t="s">
        <v>23818</v>
      </c>
      <c r="F339" s="7" t="s">
        <v>23819</v>
      </c>
      <c r="G339" s="7" t="s">
        <v>23820</v>
      </c>
      <c r="H339" s="7" t="s">
        <v>23821</v>
      </c>
      <c r="I339" s="7" t="s">
        <v>65</v>
      </c>
      <c r="J339" s="7" t="s">
        <v>33060</v>
      </c>
      <c r="K339" s="7" t="s">
        <v>47</v>
      </c>
      <c r="L339" s="7">
        <v>10</v>
      </c>
      <c r="M339" s="7" t="s">
        <v>34194</v>
      </c>
      <c r="N339" s="7">
        <v>49301</v>
      </c>
      <c r="O339" s="7" t="s">
        <v>11304</v>
      </c>
      <c r="P339" s="7">
        <v>19830228</v>
      </c>
      <c r="Q339" s="7">
        <v>100</v>
      </c>
      <c r="R339" s="7">
        <v>200807</v>
      </c>
    </row>
    <row r="340" spans="1:22" ht="16.5" customHeight="1">
      <c r="A340" s="8">
        <v>4038113656</v>
      </c>
      <c r="B340" s="7">
        <v>3030852</v>
      </c>
      <c r="C340" s="12">
        <v>2149110003568</v>
      </c>
      <c r="D340" s="7" t="s">
        <v>43332</v>
      </c>
      <c r="E340" s="7" t="s">
        <v>7920</v>
      </c>
      <c r="F340" s="7" t="s">
        <v>7252</v>
      </c>
      <c r="G340" s="7" t="s">
        <v>43333</v>
      </c>
      <c r="H340" s="7" t="s">
        <v>43334</v>
      </c>
      <c r="I340" s="7" t="s">
        <v>65</v>
      </c>
      <c r="J340" s="7" t="s">
        <v>33060</v>
      </c>
      <c r="K340" s="7" t="s">
        <v>47</v>
      </c>
      <c r="L340" s="7">
        <v>10</v>
      </c>
      <c r="M340" s="7" t="s">
        <v>33076</v>
      </c>
      <c r="N340" s="7">
        <v>22290</v>
      </c>
      <c r="O340" s="7" t="s">
        <v>2989</v>
      </c>
      <c r="P340" s="7">
        <v>19870709</v>
      </c>
      <c r="Q340" s="7">
        <v>82</v>
      </c>
      <c r="R340" s="7">
        <v>200807</v>
      </c>
    </row>
    <row r="341" spans="1:22" ht="16.5" customHeight="1">
      <c r="A341" s="8">
        <v>6218168126</v>
      </c>
      <c r="B341" s="7">
        <v>2726401</v>
      </c>
      <c r="C341" s="12">
        <v>2341110042386</v>
      </c>
      <c r="D341" s="7" t="s">
        <v>43335</v>
      </c>
      <c r="E341" s="7" t="s">
        <v>43336</v>
      </c>
      <c r="F341" s="7" t="s">
        <v>43337</v>
      </c>
      <c r="G341" s="7" t="s">
        <v>43338</v>
      </c>
      <c r="H341" s="7" t="s">
        <v>43339</v>
      </c>
      <c r="I341" s="7" t="s">
        <v>65</v>
      </c>
      <c r="J341" s="7" t="s">
        <v>33060</v>
      </c>
      <c r="K341" s="7" t="s">
        <v>47</v>
      </c>
      <c r="L341" s="7">
        <v>10</v>
      </c>
      <c r="M341" s="7" t="s">
        <v>33076</v>
      </c>
      <c r="N341" s="7">
        <v>30391</v>
      </c>
      <c r="O341" s="7" t="s">
        <v>7087</v>
      </c>
      <c r="P341" s="7">
        <v>20060727</v>
      </c>
      <c r="Q341" s="7">
        <v>50</v>
      </c>
      <c r="R341" s="7">
        <v>200807</v>
      </c>
    </row>
    <row r="342" spans="1:22" ht="16.5" customHeight="1">
      <c r="A342" s="8">
        <v>6098208635</v>
      </c>
      <c r="B342" s="7">
        <v>3261076</v>
      </c>
      <c r="C342" s="12">
        <v>1941380001012</v>
      </c>
      <c r="D342" s="7" t="s">
        <v>43340</v>
      </c>
      <c r="E342" s="7" t="s">
        <v>5209</v>
      </c>
      <c r="F342" s="7" t="s">
        <v>43341</v>
      </c>
      <c r="G342" s="7" t="s">
        <v>43342</v>
      </c>
      <c r="H342" s="7" t="s">
        <v>43343</v>
      </c>
      <c r="I342" s="7" t="s">
        <v>45</v>
      </c>
      <c r="J342" s="7" t="s">
        <v>33060</v>
      </c>
      <c r="K342" s="7" t="s">
        <v>47</v>
      </c>
      <c r="L342" s="7">
        <v>10</v>
      </c>
      <c r="M342" s="7" t="s">
        <v>105</v>
      </c>
      <c r="N342" s="7">
        <v>87111</v>
      </c>
      <c r="O342" s="7" t="s">
        <v>37358</v>
      </c>
      <c r="P342" s="7">
        <v>20031001</v>
      </c>
      <c r="Q342" s="7">
        <v>81</v>
      </c>
      <c r="R342" s="7">
        <v>200809</v>
      </c>
    </row>
    <row r="343" spans="1:22" ht="16.5" customHeight="1">
      <c r="A343" s="8">
        <v>1308636614</v>
      </c>
      <c r="B343" s="7">
        <v>3052553</v>
      </c>
      <c r="C343" s="12">
        <v>1211110176149</v>
      </c>
      <c r="D343" s="7" t="s">
        <v>18778</v>
      </c>
      <c r="E343" s="7" t="s">
        <v>3058</v>
      </c>
      <c r="F343" s="7" t="s">
        <v>18779</v>
      </c>
      <c r="G343" s="7" t="s">
        <v>18780</v>
      </c>
      <c r="H343" s="7" t="s">
        <v>18781</v>
      </c>
      <c r="I343" s="7" t="s">
        <v>65</v>
      </c>
      <c r="J343" s="7" t="s">
        <v>33060</v>
      </c>
      <c r="K343" s="7" t="s">
        <v>47</v>
      </c>
      <c r="L343" s="7">
        <v>10</v>
      </c>
      <c r="M343" s="7" t="s">
        <v>33076</v>
      </c>
      <c r="N343" s="7">
        <v>26299</v>
      </c>
      <c r="O343" s="7" t="s">
        <v>33440</v>
      </c>
      <c r="P343" s="7">
        <v>20080808</v>
      </c>
      <c r="Q343" s="7">
        <v>140</v>
      </c>
      <c r="R343" s="7">
        <v>200810</v>
      </c>
    </row>
    <row r="344" spans="1:22" ht="16.5" customHeight="1">
      <c r="A344" s="8">
        <v>2248127579</v>
      </c>
      <c r="B344" s="7">
        <v>1107781</v>
      </c>
      <c r="C344" s="12">
        <v>1412110026439</v>
      </c>
      <c r="D344" s="7" t="s">
        <v>43344</v>
      </c>
      <c r="E344" s="7" t="s">
        <v>43345</v>
      </c>
      <c r="F344" s="7" t="s">
        <v>19728</v>
      </c>
      <c r="G344" s="7" t="s">
        <v>43346</v>
      </c>
      <c r="H344" s="7" t="s">
        <v>43347</v>
      </c>
      <c r="I344" s="7" t="s">
        <v>65</v>
      </c>
      <c r="J344" s="7" t="s">
        <v>33060</v>
      </c>
      <c r="K344" s="7" t="s">
        <v>47</v>
      </c>
      <c r="L344" s="7">
        <v>10</v>
      </c>
      <c r="M344" s="7" t="s">
        <v>313</v>
      </c>
      <c r="N344" s="7">
        <v>42321</v>
      </c>
      <c r="O344" s="7" t="s">
        <v>38771</v>
      </c>
      <c r="P344" s="7">
        <v>20030117</v>
      </c>
      <c r="Q344" s="7">
        <v>61</v>
      </c>
      <c r="R344" s="7">
        <v>200812</v>
      </c>
      <c r="S344" s="7">
        <v>2022</v>
      </c>
      <c r="T344" s="7">
        <v>273437</v>
      </c>
      <c r="U344" s="7">
        <v>930429</v>
      </c>
      <c r="V344" s="7">
        <v>800000</v>
      </c>
    </row>
    <row r="345" spans="1:22" ht="16.5" customHeight="1">
      <c r="A345" s="8">
        <v>2188100672</v>
      </c>
      <c r="B345" s="7">
        <v>1720751</v>
      </c>
      <c r="C345" s="12">
        <v>1101110030083</v>
      </c>
      <c r="D345" s="7" t="s">
        <v>43348</v>
      </c>
      <c r="E345" s="7" t="s">
        <v>43349</v>
      </c>
      <c r="F345" s="7" t="s">
        <v>43350</v>
      </c>
      <c r="G345" s="7" t="s">
        <v>43351</v>
      </c>
      <c r="H345" s="7" t="s">
        <v>43352</v>
      </c>
      <c r="I345" s="7" t="s">
        <v>65</v>
      </c>
      <c r="J345" s="7" t="s">
        <v>33060</v>
      </c>
      <c r="K345" s="7" t="s">
        <v>47</v>
      </c>
      <c r="L345" s="7">
        <v>10</v>
      </c>
      <c r="M345" s="7" t="s">
        <v>33076</v>
      </c>
      <c r="N345" s="7">
        <v>32029</v>
      </c>
      <c r="O345" s="7" t="s">
        <v>43353</v>
      </c>
      <c r="P345" s="7">
        <v>19590413</v>
      </c>
      <c r="Q345" s="7">
        <v>65</v>
      </c>
      <c r="R345" s="7">
        <v>200812</v>
      </c>
    </row>
    <row r="346" spans="1:22" ht="16.5" customHeight="1">
      <c r="A346" s="8">
        <v>2108120688</v>
      </c>
      <c r="B346" s="7">
        <v>1384357</v>
      </c>
      <c r="C346" s="12">
        <v>1101110066434</v>
      </c>
      <c r="D346" s="7" t="s">
        <v>24326</v>
      </c>
      <c r="E346" s="7" t="s">
        <v>24327</v>
      </c>
      <c r="F346" s="7" t="s">
        <v>23219</v>
      </c>
      <c r="G346" s="7" t="s">
        <v>24328</v>
      </c>
      <c r="H346" s="7" t="s">
        <v>24329</v>
      </c>
      <c r="I346" s="7" t="s">
        <v>65</v>
      </c>
      <c r="J346" s="7" t="s">
        <v>33060</v>
      </c>
      <c r="K346" s="7" t="s">
        <v>47</v>
      </c>
      <c r="L346" s="7">
        <v>10</v>
      </c>
      <c r="M346" s="7" t="s">
        <v>34194</v>
      </c>
      <c r="N346" s="7">
        <v>49231</v>
      </c>
      <c r="O346" s="7" t="s">
        <v>22958</v>
      </c>
      <c r="P346" s="7">
        <v>19660430</v>
      </c>
      <c r="Q346" s="7">
        <v>150</v>
      </c>
      <c r="R346" s="7">
        <v>200812</v>
      </c>
    </row>
    <row r="347" spans="1:22" ht="16.5" customHeight="1">
      <c r="A347" s="8">
        <v>1098100761</v>
      </c>
      <c r="B347" s="7">
        <v>1665119</v>
      </c>
      <c r="C347" s="12">
        <v>1101110084022</v>
      </c>
      <c r="D347" s="7" t="s">
        <v>17353</v>
      </c>
      <c r="E347" s="7" t="s">
        <v>17354</v>
      </c>
      <c r="F347" s="7" t="s">
        <v>17355</v>
      </c>
      <c r="G347" s="7" t="s">
        <v>17356</v>
      </c>
      <c r="H347" s="7" t="s">
        <v>17357</v>
      </c>
      <c r="I347" s="7" t="s">
        <v>65</v>
      </c>
      <c r="J347" s="7" t="s">
        <v>33060</v>
      </c>
      <c r="K347" s="7" t="s">
        <v>47</v>
      </c>
      <c r="L347" s="7">
        <v>10</v>
      </c>
      <c r="M347" s="7" t="s">
        <v>33076</v>
      </c>
      <c r="N347" s="7">
        <v>23994</v>
      </c>
      <c r="O347" s="7" t="s">
        <v>43354</v>
      </c>
      <c r="P347" s="7">
        <v>19680527</v>
      </c>
      <c r="Q347" s="7">
        <v>55</v>
      </c>
      <c r="R347" s="7">
        <v>200812</v>
      </c>
    </row>
    <row r="348" spans="1:22" ht="16.5" customHeight="1">
      <c r="A348" s="8">
        <v>2148129911</v>
      </c>
      <c r="B348" s="7">
        <v>1381173</v>
      </c>
      <c r="C348" s="12">
        <v>1101110776041</v>
      </c>
      <c r="D348" s="7" t="s">
        <v>27337</v>
      </c>
      <c r="E348" s="7" t="s">
        <v>27338</v>
      </c>
      <c r="F348" s="7" t="s">
        <v>27339</v>
      </c>
      <c r="G348" s="7" t="s">
        <v>27340</v>
      </c>
      <c r="H348" s="7" t="s">
        <v>27341</v>
      </c>
      <c r="I348" s="7" t="s">
        <v>65</v>
      </c>
      <c r="J348" s="7" t="s">
        <v>33060</v>
      </c>
      <c r="K348" s="7" t="s">
        <v>47</v>
      </c>
      <c r="L348" s="7">
        <v>10</v>
      </c>
      <c r="M348" s="7" t="s">
        <v>34433</v>
      </c>
      <c r="N348" s="7">
        <v>59112</v>
      </c>
      <c r="O348" s="7" t="s">
        <v>13350</v>
      </c>
      <c r="P348" s="7">
        <v>19910513</v>
      </c>
      <c r="Q348" s="7">
        <v>103</v>
      </c>
      <c r="R348" s="7">
        <v>200812</v>
      </c>
    </row>
    <row r="349" spans="1:22" ht="16.5" customHeight="1">
      <c r="A349" s="8">
        <v>2148646220</v>
      </c>
      <c r="B349" s="7">
        <v>1343961</v>
      </c>
      <c r="C349" s="12">
        <v>1101110877196</v>
      </c>
      <c r="D349" s="7" t="s">
        <v>43355</v>
      </c>
      <c r="E349" s="7" t="s">
        <v>43356</v>
      </c>
      <c r="F349" s="7" t="s">
        <v>43357</v>
      </c>
      <c r="G349" s="7" t="s">
        <v>43358</v>
      </c>
      <c r="H349" s="7" t="s">
        <v>43359</v>
      </c>
      <c r="I349" s="7" t="s">
        <v>65</v>
      </c>
      <c r="J349" s="7" t="s">
        <v>33060</v>
      </c>
      <c r="K349" s="7" t="s">
        <v>47</v>
      </c>
      <c r="L349" s="7">
        <v>10</v>
      </c>
      <c r="M349" s="7" t="s">
        <v>33760</v>
      </c>
      <c r="N349" s="7">
        <v>46441</v>
      </c>
      <c r="O349" s="7" t="s">
        <v>5161</v>
      </c>
      <c r="P349" s="7">
        <v>20000101</v>
      </c>
      <c r="Q349" s="7">
        <v>110</v>
      </c>
      <c r="R349" s="7">
        <v>200812</v>
      </c>
    </row>
    <row r="350" spans="1:22" ht="16.5" customHeight="1">
      <c r="A350" s="8">
        <v>1308179490</v>
      </c>
      <c r="B350" s="7">
        <v>2455532</v>
      </c>
      <c r="C350" s="12">
        <v>1101110981632</v>
      </c>
      <c r="D350" s="7" t="s">
        <v>43360</v>
      </c>
      <c r="E350" s="7" t="s">
        <v>32849</v>
      </c>
      <c r="F350" s="7" t="s">
        <v>43361</v>
      </c>
      <c r="G350" s="7" t="s">
        <v>43362</v>
      </c>
      <c r="H350" s="7" t="s">
        <v>43363</v>
      </c>
      <c r="I350" s="7" t="s">
        <v>65</v>
      </c>
      <c r="J350" s="7" t="s">
        <v>33060</v>
      </c>
      <c r="K350" s="7" t="s">
        <v>47</v>
      </c>
      <c r="L350" s="7">
        <v>10</v>
      </c>
      <c r="M350" s="7" t="s">
        <v>966</v>
      </c>
      <c r="N350" s="7">
        <v>68212</v>
      </c>
      <c r="O350" s="7" t="s">
        <v>43364</v>
      </c>
      <c r="P350" s="7">
        <v>20010621</v>
      </c>
      <c r="Q350" s="7">
        <v>150</v>
      </c>
      <c r="R350" s="7">
        <v>200812</v>
      </c>
    </row>
    <row r="351" spans="1:22" ht="16.5" customHeight="1">
      <c r="A351" s="8">
        <v>1198114976</v>
      </c>
      <c r="B351" s="7">
        <v>1274554</v>
      </c>
      <c r="C351" s="12">
        <v>1101111013814</v>
      </c>
      <c r="D351" s="7" t="s">
        <v>43365</v>
      </c>
      <c r="E351" s="7" t="s">
        <v>7914</v>
      </c>
      <c r="F351" s="7" t="s">
        <v>4724</v>
      </c>
      <c r="G351" s="7" t="s">
        <v>43366</v>
      </c>
      <c r="H351" s="7" t="s">
        <v>43367</v>
      </c>
      <c r="I351" s="7" t="s">
        <v>65</v>
      </c>
      <c r="J351" s="7" t="s">
        <v>33060</v>
      </c>
      <c r="K351" s="7" t="s">
        <v>47</v>
      </c>
      <c r="L351" s="7">
        <v>10</v>
      </c>
      <c r="M351" s="7" t="s">
        <v>33076</v>
      </c>
      <c r="N351" s="7">
        <v>26299</v>
      </c>
      <c r="O351" s="7" t="s">
        <v>33440</v>
      </c>
      <c r="P351" s="7">
        <v>19940401</v>
      </c>
      <c r="Q351" s="7">
        <v>63</v>
      </c>
      <c r="R351" s="7">
        <v>200812</v>
      </c>
    </row>
    <row r="352" spans="1:22" ht="16.5" customHeight="1">
      <c r="A352" s="8">
        <v>1208158523</v>
      </c>
      <c r="B352" s="7">
        <v>1220141</v>
      </c>
      <c r="C352" s="12">
        <v>1101111229487</v>
      </c>
      <c r="D352" s="7" t="s">
        <v>43368</v>
      </c>
      <c r="E352" s="7" t="s">
        <v>43369</v>
      </c>
      <c r="F352" s="7" t="s">
        <v>15027</v>
      </c>
      <c r="G352" s="7" t="s">
        <v>43370</v>
      </c>
      <c r="H352" s="7" t="s">
        <v>43371</v>
      </c>
      <c r="I352" s="7" t="s">
        <v>65</v>
      </c>
      <c r="J352" s="7" t="s">
        <v>33060</v>
      </c>
      <c r="K352" s="7" t="s">
        <v>47</v>
      </c>
      <c r="L352" s="7">
        <v>10</v>
      </c>
      <c r="M352" s="7" t="s">
        <v>34319</v>
      </c>
      <c r="N352" s="7">
        <v>55104</v>
      </c>
      <c r="O352" s="7" t="s">
        <v>43372</v>
      </c>
      <c r="P352" s="7">
        <v>19960129</v>
      </c>
      <c r="Q352" s="7">
        <v>50</v>
      </c>
      <c r="R352" s="7">
        <v>200812</v>
      </c>
    </row>
    <row r="353" spans="1:18" ht="16.5" customHeight="1">
      <c r="A353" s="8">
        <v>2148618234</v>
      </c>
      <c r="B353" s="7">
        <v>1196334</v>
      </c>
      <c r="C353" s="12">
        <v>1101111451501</v>
      </c>
      <c r="D353" s="7" t="s">
        <v>28096</v>
      </c>
      <c r="E353" s="7" t="s">
        <v>28097</v>
      </c>
      <c r="F353" s="7" t="s">
        <v>28098</v>
      </c>
      <c r="G353" s="7" t="s">
        <v>28099</v>
      </c>
      <c r="H353" s="7" t="s">
        <v>28100</v>
      </c>
      <c r="I353" s="7" t="s">
        <v>65</v>
      </c>
      <c r="J353" s="7" t="s">
        <v>33060</v>
      </c>
      <c r="K353" s="7" t="s">
        <v>47</v>
      </c>
      <c r="L353" s="7">
        <v>10</v>
      </c>
      <c r="M353" s="7" t="s">
        <v>966</v>
      </c>
      <c r="N353" s="7">
        <v>68221</v>
      </c>
      <c r="O353" s="7" t="s">
        <v>35636</v>
      </c>
      <c r="P353" s="7">
        <v>19990317</v>
      </c>
      <c r="Q353" s="7">
        <v>75</v>
      </c>
      <c r="R353" s="7">
        <v>200812</v>
      </c>
    </row>
    <row r="354" spans="1:18" ht="16.5" customHeight="1">
      <c r="A354" s="8">
        <v>2298134376</v>
      </c>
      <c r="B354" s="7">
        <v>1277198</v>
      </c>
      <c r="C354" s="12">
        <v>1101111600249</v>
      </c>
      <c r="D354" s="7" t="s">
        <v>43373</v>
      </c>
      <c r="E354" s="7" t="s">
        <v>43374</v>
      </c>
      <c r="F354" s="7" t="s">
        <v>43375</v>
      </c>
      <c r="G354" s="7" t="s">
        <v>43376</v>
      </c>
      <c r="H354" s="7" t="s">
        <v>43377</v>
      </c>
      <c r="I354" s="7" t="s">
        <v>65</v>
      </c>
      <c r="J354" s="7" t="s">
        <v>33060</v>
      </c>
      <c r="K354" s="7" t="s">
        <v>47</v>
      </c>
      <c r="L354" s="7">
        <v>10</v>
      </c>
      <c r="M354" s="7" t="s">
        <v>34433</v>
      </c>
      <c r="N354" s="7">
        <v>58200</v>
      </c>
      <c r="O354" s="7" t="s">
        <v>4942</v>
      </c>
      <c r="P354" s="7">
        <v>19981001</v>
      </c>
      <c r="Q354" s="7">
        <v>75</v>
      </c>
      <c r="R354" s="7">
        <v>200812</v>
      </c>
    </row>
    <row r="355" spans="1:18" ht="16.5" customHeight="1">
      <c r="A355" s="8">
        <v>2118648476</v>
      </c>
      <c r="B355" s="7">
        <v>1800494</v>
      </c>
      <c r="C355" s="12">
        <v>1101111631658</v>
      </c>
      <c r="D355" s="7" t="s">
        <v>21391</v>
      </c>
      <c r="E355" s="7" t="s">
        <v>21392</v>
      </c>
      <c r="F355" s="7" t="s">
        <v>21393</v>
      </c>
      <c r="G355" s="7" t="s">
        <v>21394</v>
      </c>
      <c r="H355" s="7" t="s">
        <v>21395</v>
      </c>
      <c r="I355" s="7" t="s">
        <v>65</v>
      </c>
      <c r="J355" s="7" t="s">
        <v>33060</v>
      </c>
      <c r="K355" s="7" t="s">
        <v>47</v>
      </c>
      <c r="L355" s="7">
        <v>10</v>
      </c>
      <c r="M355" s="7" t="s">
        <v>33076</v>
      </c>
      <c r="N355" s="7">
        <v>32029</v>
      </c>
      <c r="O355" s="7" t="s">
        <v>43353</v>
      </c>
      <c r="P355" s="7">
        <v>19990111</v>
      </c>
      <c r="Q355" s="7">
        <v>89</v>
      </c>
      <c r="R355" s="7">
        <v>200812</v>
      </c>
    </row>
    <row r="356" spans="1:18" ht="16.5" customHeight="1">
      <c r="A356" s="8">
        <v>1068198285</v>
      </c>
      <c r="B356" s="7">
        <v>1351407</v>
      </c>
      <c r="C356" s="12">
        <v>1101112207888</v>
      </c>
      <c r="D356" s="7" t="s">
        <v>23184</v>
      </c>
      <c r="E356" s="7" t="s">
        <v>13554</v>
      </c>
      <c r="F356" s="7" t="s">
        <v>23185</v>
      </c>
      <c r="G356" s="7" t="s">
        <v>23186</v>
      </c>
      <c r="H356" s="7" t="s">
        <v>23187</v>
      </c>
      <c r="I356" s="7" t="s">
        <v>65</v>
      </c>
      <c r="J356" s="7" t="s">
        <v>33060</v>
      </c>
      <c r="K356" s="7" t="s">
        <v>47</v>
      </c>
      <c r="L356" s="7">
        <v>10</v>
      </c>
      <c r="M356" s="7" t="s">
        <v>33760</v>
      </c>
      <c r="N356" s="7">
        <v>46413</v>
      </c>
      <c r="O356" s="7" t="s">
        <v>43205</v>
      </c>
      <c r="P356" s="7">
        <v>20010402</v>
      </c>
      <c r="Q356" s="7">
        <v>64</v>
      </c>
      <c r="R356" s="7">
        <v>200812</v>
      </c>
    </row>
    <row r="357" spans="1:18" ht="16.5" customHeight="1">
      <c r="A357" s="8">
        <v>1278124849</v>
      </c>
      <c r="B357" s="7">
        <v>1189236</v>
      </c>
      <c r="C357" s="12">
        <v>1153110005269</v>
      </c>
      <c r="D357" s="7" t="s">
        <v>43378</v>
      </c>
      <c r="E357" s="7" t="s">
        <v>43379</v>
      </c>
      <c r="F357" s="7" t="s">
        <v>42782</v>
      </c>
      <c r="G357" s="7" t="s">
        <v>43380</v>
      </c>
      <c r="H357" s="7" t="s">
        <v>43381</v>
      </c>
      <c r="I357" s="7" t="s">
        <v>65</v>
      </c>
      <c r="J357" s="7" t="s">
        <v>33060</v>
      </c>
      <c r="K357" s="7" t="s">
        <v>47</v>
      </c>
      <c r="L357" s="7">
        <v>10</v>
      </c>
      <c r="M357" s="7" t="s">
        <v>34194</v>
      </c>
      <c r="N357" s="7">
        <v>49300</v>
      </c>
      <c r="O357" s="7" t="s">
        <v>22934</v>
      </c>
      <c r="P357" s="7">
        <v>19971205</v>
      </c>
      <c r="Q357" s="7">
        <v>150</v>
      </c>
      <c r="R357" s="7">
        <v>200812</v>
      </c>
    </row>
    <row r="358" spans="1:18" ht="16.5" customHeight="1">
      <c r="A358" s="8">
        <v>1288166255</v>
      </c>
      <c r="B358" s="7">
        <v>1873966</v>
      </c>
      <c r="C358" s="12">
        <v>1159110060857</v>
      </c>
      <c r="D358" s="7" t="s">
        <v>43382</v>
      </c>
      <c r="E358" s="7" t="s">
        <v>43383</v>
      </c>
      <c r="F358" s="7" t="s">
        <v>22643</v>
      </c>
      <c r="G358" s="7" t="s">
        <v>43384</v>
      </c>
      <c r="H358" s="7" t="s">
        <v>43385</v>
      </c>
      <c r="I358" s="7" t="s">
        <v>65</v>
      </c>
      <c r="J358" s="7" t="s">
        <v>33060</v>
      </c>
      <c r="K358" s="7" t="s">
        <v>47</v>
      </c>
      <c r="L358" s="7">
        <v>10</v>
      </c>
      <c r="M358" s="7" t="s">
        <v>33076</v>
      </c>
      <c r="N358" s="7">
        <v>32029</v>
      </c>
      <c r="O358" s="7" t="s">
        <v>43353</v>
      </c>
      <c r="P358" s="7">
        <v>19951201</v>
      </c>
      <c r="Q358" s="7">
        <v>51</v>
      </c>
      <c r="R358" s="7">
        <v>200812</v>
      </c>
    </row>
    <row r="359" spans="1:18" ht="16.5" customHeight="1">
      <c r="A359" s="8">
        <v>1228130195</v>
      </c>
      <c r="B359" s="7">
        <v>1377641</v>
      </c>
      <c r="C359" s="12">
        <v>1201110008806</v>
      </c>
      <c r="D359" s="7" t="s">
        <v>25271</v>
      </c>
      <c r="E359" s="7" t="s">
        <v>25272</v>
      </c>
      <c r="F359" s="7" t="s">
        <v>10757</v>
      </c>
      <c r="G359" s="7" t="s">
        <v>25273</v>
      </c>
      <c r="H359" s="7" t="s">
        <v>25274</v>
      </c>
      <c r="I359" s="7" t="s">
        <v>65</v>
      </c>
      <c r="J359" s="7" t="s">
        <v>33060</v>
      </c>
      <c r="K359" s="7" t="s">
        <v>47</v>
      </c>
      <c r="L359" s="7">
        <v>10</v>
      </c>
      <c r="M359" s="7" t="s">
        <v>34194</v>
      </c>
      <c r="N359" s="7">
        <v>49230</v>
      </c>
      <c r="O359" s="7" t="s">
        <v>42429</v>
      </c>
      <c r="P359" s="7">
        <v>19800101</v>
      </c>
      <c r="Q359" s="7">
        <v>135</v>
      </c>
      <c r="R359" s="7">
        <v>200812</v>
      </c>
    </row>
    <row r="360" spans="1:18" ht="16.5" customHeight="1">
      <c r="A360" s="8">
        <v>1368130710</v>
      </c>
      <c r="B360" s="7">
        <v>1790397</v>
      </c>
      <c r="C360" s="12">
        <v>1201110186537</v>
      </c>
      <c r="D360" s="7" t="s">
        <v>19818</v>
      </c>
      <c r="E360" s="7" t="s">
        <v>13518</v>
      </c>
      <c r="F360" s="7" t="s">
        <v>19819</v>
      </c>
      <c r="G360" s="7" t="s">
        <v>19820</v>
      </c>
      <c r="H360" s="7" t="s">
        <v>19821</v>
      </c>
      <c r="I360" s="7" t="s">
        <v>65</v>
      </c>
      <c r="J360" s="7" t="s">
        <v>33060</v>
      </c>
      <c r="K360" s="7" t="s">
        <v>47</v>
      </c>
      <c r="L360" s="7">
        <v>10</v>
      </c>
      <c r="M360" s="7" t="s">
        <v>33076</v>
      </c>
      <c r="N360" s="7">
        <v>29299</v>
      </c>
      <c r="O360" s="7" t="s">
        <v>33562</v>
      </c>
      <c r="P360" s="7">
        <v>19990305</v>
      </c>
      <c r="Q360" s="7">
        <v>100</v>
      </c>
      <c r="R360" s="7">
        <v>200812</v>
      </c>
    </row>
    <row r="361" spans="1:18" ht="16.5" customHeight="1">
      <c r="A361" s="8">
        <v>1228160286</v>
      </c>
      <c r="B361" s="7">
        <v>1124599</v>
      </c>
      <c r="C361" s="12">
        <v>1201110209214</v>
      </c>
      <c r="D361" s="7" t="s">
        <v>43386</v>
      </c>
      <c r="E361" s="7" t="s">
        <v>43387</v>
      </c>
      <c r="F361" s="7" t="s">
        <v>43388</v>
      </c>
      <c r="G361" s="7" t="s">
        <v>43389</v>
      </c>
      <c r="H361" s="7" t="s">
        <v>20251</v>
      </c>
      <c r="I361" s="7" t="s">
        <v>65</v>
      </c>
      <c r="J361" s="7" t="s">
        <v>33060</v>
      </c>
      <c r="K361" s="7" t="s">
        <v>47</v>
      </c>
      <c r="L361" s="7">
        <v>10</v>
      </c>
      <c r="M361" s="7" t="s">
        <v>33760</v>
      </c>
      <c r="N361" s="7">
        <v>46739</v>
      </c>
      <c r="O361" s="7" t="s">
        <v>43390</v>
      </c>
      <c r="P361" s="7">
        <v>19991221</v>
      </c>
      <c r="Q361" s="7">
        <v>50</v>
      </c>
      <c r="R361" s="7">
        <v>200812</v>
      </c>
    </row>
    <row r="362" spans="1:18" ht="16.5" customHeight="1">
      <c r="A362" s="8">
        <v>1378104419</v>
      </c>
      <c r="B362" s="7">
        <v>2931715</v>
      </c>
      <c r="C362" s="12">
        <v>1201130000494</v>
      </c>
      <c r="D362" s="7" t="s">
        <v>22956</v>
      </c>
      <c r="E362" s="7" t="s">
        <v>22957</v>
      </c>
      <c r="F362" s="7" t="s">
        <v>22958</v>
      </c>
      <c r="G362" s="7" t="s">
        <v>22959</v>
      </c>
      <c r="H362" s="7" t="s">
        <v>22960</v>
      </c>
      <c r="I362" s="7" t="s">
        <v>65</v>
      </c>
      <c r="J362" s="7" t="s">
        <v>33060</v>
      </c>
      <c r="K362" s="7" t="s">
        <v>47</v>
      </c>
      <c r="L362" s="7">
        <v>10</v>
      </c>
      <c r="M362" s="7" t="s">
        <v>34194</v>
      </c>
      <c r="N362" s="7">
        <v>49231</v>
      </c>
      <c r="O362" s="7" t="s">
        <v>22958</v>
      </c>
      <c r="P362" s="7">
        <v>19940401</v>
      </c>
      <c r="Q362" s="7">
        <v>100</v>
      </c>
      <c r="R362" s="7">
        <v>200812</v>
      </c>
    </row>
    <row r="363" spans="1:18" ht="16.5" customHeight="1">
      <c r="A363" s="8">
        <v>1308160287</v>
      </c>
      <c r="B363" s="7">
        <v>1174667</v>
      </c>
      <c r="C363" s="12">
        <v>1211110067257</v>
      </c>
      <c r="D363" s="7" t="s">
        <v>16392</v>
      </c>
      <c r="E363" s="7" t="s">
        <v>43391</v>
      </c>
      <c r="F363" s="7" t="s">
        <v>43392</v>
      </c>
      <c r="G363" s="7" t="s">
        <v>43393</v>
      </c>
      <c r="H363" s="7" t="s">
        <v>43394</v>
      </c>
      <c r="I363" s="7" t="s">
        <v>65</v>
      </c>
      <c r="J363" s="7" t="s">
        <v>33060</v>
      </c>
      <c r="K363" s="7" t="s">
        <v>47</v>
      </c>
      <c r="L363" s="7">
        <v>10</v>
      </c>
      <c r="M363" s="7" t="s">
        <v>33076</v>
      </c>
      <c r="N363" s="7">
        <v>25923</v>
      </c>
      <c r="O363" s="7" t="s">
        <v>4014</v>
      </c>
      <c r="P363" s="7">
        <v>20040317</v>
      </c>
      <c r="Q363" s="7">
        <v>93</v>
      </c>
      <c r="R363" s="7">
        <v>200812</v>
      </c>
    </row>
    <row r="364" spans="1:18" ht="16.5" customHeight="1">
      <c r="A364" s="8">
        <v>1228171478</v>
      </c>
      <c r="B364" s="7">
        <v>2494422</v>
      </c>
      <c r="C364" s="12">
        <v>1246110281929</v>
      </c>
      <c r="D364" s="7" t="s">
        <v>1959</v>
      </c>
      <c r="E364" s="7" t="s">
        <v>17416</v>
      </c>
      <c r="F364" s="7" t="s">
        <v>978</v>
      </c>
      <c r="G364" s="7" t="s">
        <v>43395</v>
      </c>
      <c r="H364" s="7" t="s">
        <v>17419</v>
      </c>
      <c r="I364" s="7" t="s">
        <v>65</v>
      </c>
      <c r="J364" s="7" t="s">
        <v>33060</v>
      </c>
      <c r="K364" s="7" t="s">
        <v>47</v>
      </c>
      <c r="L364" s="7">
        <v>10</v>
      </c>
      <c r="M364" s="7" t="s">
        <v>33076</v>
      </c>
      <c r="N364" s="7">
        <v>18119</v>
      </c>
      <c r="O364" s="7" t="s">
        <v>1401</v>
      </c>
      <c r="P364" s="7">
        <v>20020327</v>
      </c>
      <c r="Q364" s="7">
        <v>100</v>
      </c>
      <c r="R364" s="7">
        <v>200812</v>
      </c>
    </row>
    <row r="365" spans="1:18" ht="16.5" customHeight="1">
      <c r="A365" s="8">
        <v>1248128152</v>
      </c>
      <c r="B365" s="7">
        <v>2207074</v>
      </c>
      <c r="C365" s="12">
        <v>1301110033223</v>
      </c>
      <c r="D365" s="7" t="s">
        <v>43396</v>
      </c>
      <c r="E365" s="7" t="s">
        <v>13306</v>
      </c>
      <c r="F365" s="7" t="s">
        <v>22958</v>
      </c>
      <c r="G365" s="7" t="s">
        <v>43397</v>
      </c>
      <c r="H365" s="7" t="s">
        <v>43398</v>
      </c>
      <c r="I365" s="7" t="s">
        <v>65</v>
      </c>
      <c r="J365" s="7" t="s">
        <v>33060</v>
      </c>
      <c r="K365" s="7" t="s">
        <v>47</v>
      </c>
      <c r="L365" s="7">
        <v>10</v>
      </c>
      <c r="M365" s="7" t="s">
        <v>34194</v>
      </c>
      <c r="N365" s="7">
        <v>49231</v>
      </c>
      <c r="O365" s="7" t="s">
        <v>22958</v>
      </c>
      <c r="P365" s="7">
        <v>19950601</v>
      </c>
      <c r="Q365" s="7">
        <v>62</v>
      </c>
      <c r="R365" s="7">
        <v>200812</v>
      </c>
    </row>
    <row r="366" spans="1:18" ht="16.5" customHeight="1">
      <c r="A366" s="8">
        <v>1358123123</v>
      </c>
      <c r="B366" s="7">
        <v>1495503</v>
      </c>
      <c r="C366" s="12">
        <v>1301110041804</v>
      </c>
      <c r="D366" s="7" t="s">
        <v>43399</v>
      </c>
      <c r="E366" s="7" t="s">
        <v>43400</v>
      </c>
      <c r="F366" s="7" t="s">
        <v>43401</v>
      </c>
      <c r="G366" s="7" t="s">
        <v>43402</v>
      </c>
      <c r="H366" s="7" t="s">
        <v>43403</v>
      </c>
      <c r="I366" s="7" t="s">
        <v>65</v>
      </c>
      <c r="J366" s="7" t="s">
        <v>33060</v>
      </c>
      <c r="K366" s="7" t="s">
        <v>47</v>
      </c>
      <c r="L366" s="7">
        <v>10</v>
      </c>
      <c r="M366" s="7" t="s">
        <v>33076</v>
      </c>
      <c r="N366" s="7">
        <v>28119</v>
      </c>
      <c r="O366" s="7" t="s">
        <v>43404</v>
      </c>
      <c r="P366" s="7">
        <v>19970508</v>
      </c>
      <c r="Q366" s="7">
        <v>93</v>
      </c>
      <c r="R366" s="7">
        <v>200812</v>
      </c>
    </row>
    <row r="367" spans="1:18" ht="16.5" customHeight="1">
      <c r="A367" s="8">
        <v>1248166840</v>
      </c>
      <c r="B367" s="7">
        <v>1409465</v>
      </c>
      <c r="C367" s="12">
        <v>1301110055756</v>
      </c>
      <c r="D367" s="7" t="s">
        <v>43405</v>
      </c>
      <c r="E367" s="7" t="s">
        <v>43406</v>
      </c>
      <c r="F367" s="7" t="s">
        <v>2801</v>
      </c>
      <c r="G367" s="7" t="s">
        <v>43407</v>
      </c>
      <c r="H367" s="7" t="s">
        <v>43408</v>
      </c>
      <c r="I367" s="7" t="s">
        <v>65</v>
      </c>
      <c r="J367" s="7" t="s">
        <v>33060</v>
      </c>
      <c r="K367" s="7" t="s">
        <v>47</v>
      </c>
      <c r="L367" s="7">
        <v>10</v>
      </c>
      <c r="M367" s="7" t="s">
        <v>33076</v>
      </c>
      <c r="N367" s="7">
        <v>26211</v>
      </c>
      <c r="O367" s="7" t="s">
        <v>5655</v>
      </c>
      <c r="P367" s="7">
        <v>19991028</v>
      </c>
      <c r="Q367" s="7">
        <v>94</v>
      </c>
      <c r="R367" s="7">
        <v>200812</v>
      </c>
    </row>
    <row r="368" spans="1:18" ht="16.5" customHeight="1">
      <c r="A368" s="8">
        <v>1238152042</v>
      </c>
      <c r="B368" s="7">
        <v>2154658</v>
      </c>
      <c r="C368" s="12">
        <v>1341110069456</v>
      </c>
      <c r="D368" s="7" t="s">
        <v>43409</v>
      </c>
      <c r="E368" s="7" t="s">
        <v>43410</v>
      </c>
      <c r="F368" s="7" t="s">
        <v>43411</v>
      </c>
      <c r="G368" s="7" t="s">
        <v>43412</v>
      </c>
      <c r="H368" s="7" t="s">
        <v>43413</v>
      </c>
      <c r="I368" s="7" t="s">
        <v>65</v>
      </c>
      <c r="J368" s="7" t="s">
        <v>33060</v>
      </c>
      <c r="K368" s="7" t="s">
        <v>47</v>
      </c>
      <c r="L368" s="7">
        <v>10</v>
      </c>
      <c r="M368" s="7" t="s">
        <v>363</v>
      </c>
      <c r="N368" s="7">
        <v>72122</v>
      </c>
      <c r="O368" s="7" t="s">
        <v>43234</v>
      </c>
      <c r="P368" s="7">
        <v>19991101</v>
      </c>
      <c r="Q368" s="7">
        <v>54</v>
      </c>
      <c r="R368" s="7">
        <v>200812</v>
      </c>
    </row>
    <row r="369" spans="1:18" ht="16.5" customHeight="1">
      <c r="A369" s="8">
        <v>1358162432</v>
      </c>
      <c r="B369" s="7">
        <v>1146077</v>
      </c>
      <c r="C369" s="12">
        <v>1345110070653</v>
      </c>
      <c r="D369" s="7" t="s">
        <v>43414</v>
      </c>
      <c r="E369" s="7" t="s">
        <v>43415</v>
      </c>
      <c r="F369" s="7" t="s">
        <v>2031</v>
      </c>
      <c r="G369" s="7" t="s">
        <v>43416</v>
      </c>
      <c r="H369" s="7" t="s">
        <v>43417</v>
      </c>
      <c r="I369" s="7" t="s">
        <v>65</v>
      </c>
      <c r="J369" s="7" t="s">
        <v>33060</v>
      </c>
      <c r="K369" s="7" t="s">
        <v>47</v>
      </c>
      <c r="L369" s="7">
        <v>10</v>
      </c>
      <c r="M369" s="7" t="s">
        <v>33076</v>
      </c>
      <c r="N369" s="7">
        <v>26210</v>
      </c>
      <c r="O369" s="7" t="s">
        <v>43418</v>
      </c>
      <c r="P369" s="7">
        <v>20030507</v>
      </c>
      <c r="Q369" s="7">
        <v>180</v>
      </c>
      <c r="R369" s="7">
        <v>200812</v>
      </c>
    </row>
    <row r="370" spans="1:18" ht="16.5" customHeight="1">
      <c r="A370" s="8">
        <v>1258110505</v>
      </c>
      <c r="B370" s="7">
        <v>1386582</v>
      </c>
      <c r="C370" s="12">
        <v>1346110004329</v>
      </c>
      <c r="D370" s="7" t="s">
        <v>43419</v>
      </c>
      <c r="E370" s="7" t="s">
        <v>43420</v>
      </c>
      <c r="F370" s="7" t="s">
        <v>43421</v>
      </c>
      <c r="G370" s="7" t="s">
        <v>43422</v>
      </c>
      <c r="H370" s="7" t="s">
        <v>43423</v>
      </c>
      <c r="I370" s="7" t="s">
        <v>65</v>
      </c>
      <c r="J370" s="7" t="s">
        <v>33060</v>
      </c>
      <c r="K370" s="7" t="s">
        <v>47</v>
      </c>
      <c r="L370" s="7">
        <v>10</v>
      </c>
      <c r="M370" s="7" t="s">
        <v>33760</v>
      </c>
      <c r="N370" s="7">
        <v>46699</v>
      </c>
      <c r="O370" s="7" t="s">
        <v>42808</v>
      </c>
      <c r="P370" s="7">
        <v>19921217</v>
      </c>
      <c r="Q370" s="7">
        <v>53</v>
      </c>
      <c r="R370" s="7">
        <v>200812</v>
      </c>
    </row>
    <row r="371" spans="1:18" ht="16.5" customHeight="1">
      <c r="A371" s="8">
        <v>1248126421</v>
      </c>
      <c r="B371" s="7">
        <v>1480883</v>
      </c>
      <c r="C371" s="12">
        <v>1348110020503</v>
      </c>
      <c r="D371" s="7" t="s">
        <v>17213</v>
      </c>
      <c r="E371" s="7" t="s">
        <v>13417</v>
      </c>
      <c r="F371" s="7" t="s">
        <v>17214</v>
      </c>
      <c r="G371" s="7" t="s">
        <v>17215</v>
      </c>
      <c r="H371" s="7" t="s">
        <v>17216</v>
      </c>
      <c r="I371" s="7" t="s">
        <v>65</v>
      </c>
      <c r="J371" s="7" t="s">
        <v>33060</v>
      </c>
      <c r="K371" s="7" t="s">
        <v>47</v>
      </c>
      <c r="L371" s="7">
        <v>10</v>
      </c>
      <c r="M371" s="7" t="s">
        <v>33076</v>
      </c>
      <c r="N371" s="7">
        <v>14192</v>
      </c>
      <c r="O371" s="7" t="s">
        <v>38558</v>
      </c>
      <c r="P371" s="7">
        <v>19940930</v>
      </c>
      <c r="Q371" s="7">
        <v>76</v>
      </c>
      <c r="R371" s="7">
        <v>200812</v>
      </c>
    </row>
    <row r="372" spans="1:18" ht="16.5" customHeight="1">
      <c r="A372" s="8">
        <v>1248190826</v>
      </c>
      <c r="B372" s="7">
        <v>1834870</v>
      </c>
      <c r="C372" s="12">
        <v>1348110066177</v>
      </c>
      <c r="D372" s="7" t="s">
        <v>6041</v>
      </c>
      <c r="E372" s="7" t="s">
        <v>11765</v>
      </c>
      <c r="F372" s="7" t="s">
        <v>18827</v>
      </c>
      <c r="G372" s="7" t="s">
        <v>18828</v>
      </c>
      <c r="H372" s="7" t="s">
        <v>18829</v>
      </c>
      <c r="I372" s="7" t="s">
        <v>65</v>
      </c>
      <c r="J372" s="7" t="s">
        <v>33060</v>
      </c>
      <c r="K372" s="7" t="s">
        <v>47</v>
      </c>
      <c r="L372" s="7">
        <v>10</v>
      </c>
      <c r="M372" s="7" t="s">
        <v>33076</v>
      </c>
      <c r="N372" s="7">
        <v>26221</v>
      </c>
      <c r="O372" s="7" t="s">
        <v>43255</v>
      </c>
      <c r="P372" s="7">
        <v>20011218</v>
      </c>
      <c r="Q372" s="7">
        <v>100</v>
      </c>
      <c r="R372" s="7">
        <v>200812</v>
      </c>
    </row>
    <row r="373" spans="1:18" ht="16.5" customHeight="1">
      <c r="A373" s="8">
        <v>1348139490</v>
      </c>
      <c r="B373" s="7">
        <v>1129049</v>
      </c>
      <c r="C373" s="12">
        <v>1350110081104</v>
      </c>
      <c r="D373" s="7" t="s">
        <v>43424</v>
      </c>
      <c r="E373" s="7" t="s">
        <v>43425</v>
      </c>
      <c r="F373" s="7" t="s">
        <v>43426</v>
      </c>
      <c r="G373" s="7" t="s">
        <v>43427</v>
      </c>
      <c r="H373" s="7" t="s">
        <v>43428</v>
      </c>
      <c r="I373" s="7" t="s">
        <v>65</v>
      </c>
      <c r="J373" s="7" t="s">
        <v>33060</v>
      </c>
      <c r="K373" s="7" t="s">
        <v>47</v>
      </c>
      <c r="L373" s="7">
        <v>10</v>
      </c>
      <c r="M373" s="7" t="s">
        <v>33076</v>
      </c>
      <c r="N373" s="7">
        <v>10742</v>
      </c>
      <c r="O373" s="7" t="s">
        <v>16766</v>
      </c>
      <c r="P373" s="7">
        <v>19980509</v>
      </c>
      <c r="Q373" s="7">
        <v>100</v>
      </c>
      <c r="R373" s="7">
        <v>200812</v>
      </c>
    </row>
    <row r="374" spans="1:18" ht="16.5" customHeight="1">
      <c r="A374" s="8">
        <v>1238163613</v>
      </c>
      <c r="B374" s="7">
        <v>1423541</v>
      </c>
      <c r="C374" s="12">
        <v>1351110055280</v>
      </c>
      <c r="D374" s="7" t="s">
        <v>43429</v>
      </c>
      <c r="E374" s="7" t="s">
        <v>43430</v>
      </c>
      <c r="F374" s="7" t="s">
        <v>34224</v>
      </c>
      <c r="G374" s="7" t="s">
        <v>43431</v>
      </c>
      <c r="H374" s="7" t="s">
        <v>43432</v>
      </c>
      <c r="I374" s="7" t="s">
        <v>65</v>
      </c>
      <c r="J374" s="7" t="s">
        <v>33060</v>
      </c>
      <c r="K374" s="7" t="s">
        <v>47</v>
      </c>
      <c r="L374" s="7">
        <v>10</v>
      </c>
      <c r="M374" s="7" t="s">
        <v>34194</v>
      </c>
      <c r="N374" s="7">
        <v>52991</v>
      </c>
      <c r="O374" s="7" t="s">
        <v>38799</v>
      </c>
      <c r="P374" s="7">
        <v>20010103</v>
      </c>
      <c r="Q374" s="7">
        <v>50</v>
      </c>
      <c r="R374" s="7">
        <v>200812</v>
      </c>
    </row>
    <row r="375" spans="1:18" ht="16.5" customHeight="1">
      <c r="A375" s="8">
        <v>1238177441</v>
      </c>
      <c r="B375" s="7">
        <v>2611707</v>
      </c>
      <c r="C375" s="12">
        <v>1352110008782</v>
      </c>
      <c r="D375" s="7" t="s">
        <v>43433</v>
      </c>
      <c r="E375" s="7" t="s">
        <v>43434</v>
      </c>
      <c r="F375" s="7" t="s">
        <v>43435</v>
      </c>
      <c r="G375" s="7" t="s">
        <v>43436</v>
      </c>
      <c r="H375" s="7" t="s">
        <v>43437</v>
      </c>
      <c r="I375" s="7" t="s">
        <v>65</v>
      </c>
      <c r="J375" s="7" t="s">
        <v>33060</v>
      </c>
      <c r="K375" s="7" t="s">
        <v>47</v>
      </c>
      <c r="L375" s="7">
        <v>10</v>
      </c>
      <c r="M375" s="7" t="s">
        <v>34319</v>
      </c>
      <c r="N375" s="7">
        <v>56111</v>
      </c>
      <c r="O375" s="7" t="s">
        <v>34383</v>
      </c>
      <c r="P375" s="7">
        <v>20020411</v>
      </c>
      <c r="Q375" s="7">
        <v>60</v>
      </c>
      <c r="R375" s="7">
        <v>200812</v>
      </c>
    </row>
    <row r="376" spans="1:18" ht="16.5" customHeight="1">
      <c r="A376" s="8">
        <v>1248609107</v>
      </c>
      <c r="B376" s="7">
        <v>2456595</v>
      </c>
      <c r="C376" s="12">
        <v>1358110093343</v>
      </c>
      <c r="D376" s="7" t="s">
        <v>43438</v>
      </c>
      <c r="E376" s="7" t="s">
        <v>43439</v>
      </c>
      <c r="F376" s="7" t="s">
        <v>43440</v>
      </c>
      <c r="G376" s="7" t="s">
        <v>43441</v>
      </c>
      <c r="H376" s="7" t="s">
        <v>43442</v>
      </c>
      <c r="I376" s="7" t="s">
        <v>65</v>
      </c>
      <c r="J376" s="7" t="s">
        <v>33060</v>
      </c>
      <c r="K376" s="7" t="s">
        <v>47</v>
      </c>
      <c r="L376" s="7">
        <v>10</v>
      </c>
      <c r="M376" s="7" t="s">
        <v>966</v>
      </c>
      <c r="N376" s="7">
        <v>68212</v>
      </c>
      <c r="O376" s="7" t="s">
        <v>43364</v>
      </c>
      <c r="P376" s="7">
        <v>20030509</v>
      </c>
      <c r="Q376" s="7">
        <v>70</v>
      </c>
      <c r="R376" s="7">
        <v>200812</v>
      </c>
    </row>
    <row r="377" spans="1:18" ht="16.5" customHeight="1">
      <c r="A377" s="8">
        <v>1248625505</v>
      </c>
      <c r="B377" s="7">
        <v>3060287</v>
      </c>
      <c r="C377" s="12">
        <v>1358110108572</v>
      </c>
      <c r="D377" s="7" t="s">
        <v>43443</v>
      </c>
      <c r="E377" s="7" t="s">
        <v>43444</v>
      </c>
      <c r="F377" s="7" t="s">
        <v>43445</v>
      </c>
      <c r="G377" s="7" t="s">
        <v>43446</v>
      </c>
      <c r="H377" s="7" t="s">
        <v>43447</v>
      </c>
      <c r="I377" s="7" t="s">
        <v>65</v>
      </c>
      <c r="J377" s="7" t="s">
        <v>33060</v>
      </c>
      <c r="K377" s="7" t="s">
        <v>47</v>
      </c>
      <c r="L377" s="7">
        <v>10</v>
      </c>
      <c r="M377" s="7" t="s">
        <v>363</v>
      </c>
      <c r="N377" s="7">
        <v>72120</v>
      </c>
      <c r="O377" s="7" t="s">
        <v>6302</v>
      </c>
      <c r="P377" s="7">
        <v>20041001</v>
      </c>
      <c r="Q377" s="7">
        <v>158</v>
      </c>
      <c r="R377" s="7">
        <v>200812</v>
      </c>
    </row>
    <row r="378" spans="1:18" ht="16.5" customHeight="1">
      <c r="A378" s="8">
        <v>3158100371</v>
      </c>
      <c r="B378" s="7">
        <v>1316237</v>
      </c>
      <c r="C378" s="12">
        <v>1501110000723</v>
      </c>
      <c r="D378" s="7" t="s">
        <v>43448</v>
      </c>
      <c r="E378" s="7" t="s">
        <v>43449</v>
      </c>
      <c r="F378" s="7" t="s">
        <v>43450</v>
      </c>
      <c r="G378" s="7" t="s">
        <v>43451</v>
      </c>
      <c r="H378" s="7" t="s">
        <v>43452</v>
      </c>
      <c r="I378" s="7" t="s">
        <v>65</v>
      </c>
      <c r="J378" s="7" t="s">
        <v>33060</v>
      </c>
      <c r="K378" s="7" t="s">
        <v>47</v>
      </c>
      <c r="L378" s="7">
        <v>10</v>
      </c>
      <c r="M378" s="7" t="s">
        <v>34194</v>
      </c>
      <c r="N378" s="7">
        <v>49231</v>
      </c>
      <c r="O378" s="7" t="s">
        <v>22958</v>
      </c>
      <c r="P378" s="7">
        <v>19730308</v>
      </c>
      <c r="Q378" s="7">
        <v>90</v>
      </c>
      <c r="R378" s="7">
        <v>200812</v>
      </c>
    </row>
    <row r="379" spans="1:18" ht="16.5" customHeight="1">
      <c r="A379" s="8">
        <v>3018139260</v>
      </c>
      <c r="B379" s="7">
        <v>2152830</v>
      </c>
      <c r="C379" s="12">
        <v>1501110042402</v>
      </c>
      <c r="D379" s="7" t="s">
        <v>43453</v>
      </c>
      <c r="E379" s="7" t="s">
        <v>1897</v>
      </c>
      <c r="F379" s="7" t="s">
        <v>16858</v>
      </c>
      <c r="G379" s="7" t="s">
        <v>43454</v>
      </c>
      <c r="H379" s="7" t="s">
        <v>43455</v>
      </c>
      <c r="I379" s="7" t="s">
        <v>65</v>
      </c>
      <c r="J379" s="7" t="s">
        <v>33060</v>
      </c>
      <c r="K379" s="7" t="s">
        <v>47</v>
      </c>
      <c r="L379" s="7">
        <v>10</v>
      </c>
      <c r="M379" s="7" t="s">
        <v>33760</v>
      </c>
      <c r="N379" s="7">
        <v>46440</v>
      </c>
      <c r="O379" s="7" t="s">
        <v>43456</v>
      </c>
      <c r="P379" s="7">
        <v>19991101</v>
      </c>
      <c r="Q379" s="7">
        <v>200</v>
      </c>
      <c r="R379" s="7">
        <v>200812</v>
      </c>
    </row>
    <row r="380" spans="1:18" ht="16.5" customHeight="1">
      <c r="A380" s="8">
        <v>3058122325</v>
      </c>
      <c r="B380" s="7">
        <v>1941531</v>
      </c>
      <c r="C380" s="12">
        <v>1601110046006</v>
      </c>
      <c r="D380" s="7" t="s">
        <v>43457</v>
      </c>
      <c r="E380" s="7" t="s">
        <v>43458</v>
      </c>
      <c r="F380" s="7" t="s">
        <v>11762</v>
      </c>
      <c r="G380" s="7" t="s">
        <v>43459</v>
      </c>
      <c r="H380" s="7" t="s">
        <v>43460</v>
      </c>
      <c r="I380" s="7" t="s">
        <v>65</v>
      </c>
      <c r="J380" s="7" t="s">
        <v>33060</v>
      </c>
      <c r="K380" s="7" t="s">
        <v>47</v>
      </c>
      <c r="L380" s="7">
        <v>10</v>
      </c>
      <c r="M380" s="7" t="s">
        <v>34194</v>
      </c>
      <c r="N380" s="7">
        <v>49301</v>
      </c>
      <c r="O380" s="7" t="s">
        <v>11304</v>
      </c>
      <c r="P380" s="7">
        <v>19950701</v>
      </c>
      <c r="Q380" s="7">
        <v>59</v>
      </c>
      <c r="R380" s="7">
        <v>200812</v>
      </c>
    </row>
    <row r="381" spans="1:18" ht="16.5" customHeight="1">
      <c r="A381" s="8">
        <v>3148147688</v>
      </c>
      <c r="B381" s="7">
        <v>2114892</v>
      </c>
      <c r="C381" s="12">
        <v>1601110131229</v>
      </c>
      <c r="D381" s="7" t="s">
        <v>43461</v>
      </c>
      <c r="E381" s="7" t="s">
        <v>266</v>
      </c>
      <c r="F381" s="7" t="s">
        <v>43462</v>
      </c>
      <c r="G381" s="7" t="s">
        <v>43463</v>
      </c>
      <c r="H381" s="7" t="s">
        <v>43464</v>
      </c>
      <c r="I381" s="7" t="s">
        <v>65</v>
      </c>
      <c r="J381" s="7" t="s">
        <v>33060</v>
      </c>
      <c r="K381" s="7" t="s">
        <v>47</v>
      </c>
      <c r="L381" s="7">
        <v>10</v>
      </c>
      <c r="M381" s="7" t="s">
        <v>33760</v>
      </c>
      <c r="N381" s="7">
        <v>47911</v>
      </c>
      <c r="O381" s="7" t="s">
        <v>10645</v>
      </c>
      <c r="P381" s="7">
        <v>20020123</v>
      </c>
      <c r="Q381" s="7">
        <v>55</v>
      </c>
      <c r="R381" s="7">
        <v>200812</v>
      </c>
    </row>
    <row r="382" spans="1:18" ht="16.5" customHeight="1">
      <c r="A382" s="8">
        <v>3148100209</v>
      </c>
      <c r="B382" s="7">
        <v>1573877</v>
      </c>
      <c r="C382" s="12">
        <v>1601130001345</v>
      </c>
      <c r="D382" s="7" t="s">
        <v>43465</v>
      </c>
      <c r="E382" s="7" t="s">
        <v>25098</v>
      </c>
      <c r="F382" s="7" t="s">
        <v>10938</v>
      </c>
      <c r="G382" s="7" t="s">
        <v>43466</v>
      </c>
      <c r="H382" s="7" t="s">
        <v>43467</v>
      </c>
      <c r="I382" s="7" t="s">
        <v>65</v>
      </c>
      <c r="J382" s="7" t="s">
        <v>33060</v>
      </c>
      <c r="K382" s="7" t="s">
        <v>47</v>
      </c>
      <c r="L382" s="7">
        <v>10</v>
      </c>
      <c r="M382" s="7" t="s">
        <v>34194</v>
      </c>
      <c r="N382" s="7">
        <v>49231</v>
      </c>
      <c r="O382" s="7" t="s">
        <v>22958</v>
      </c>
      <c r="P382" s="7">
        <v>19690219</v>
      </c>
      <c r="Q382" s="7">
        <v>180</v>
      </c>
      <c r="R382" s="7">
        <v>200812</v>
      </c>
    </row>
    <row r="383" spans="1:18" ht="16.5" customHeight="1">
      <c r="A383" s="8">
        <v>3058101752</v>
      </c>
      <c r="B383" s="7">
        <v>2117661</v>
      </c>
      <c r="C383" s="12">
        <v>1601130002062</v>
      </c>
      <c r="D383" s="7" t="s">
        <v>24463</v>
      </c>
      <c r="E383" s="7" t="s">
        <v>1854</v>
      </c>
      <c r="F383" s="7" t="s">
        <v>22958</v>
      </c>
      <c r="G383" s="7" t="s">
        <v>24464</v>
      </c>
      <c r="H383" s="7" t="s">
        <v>24465</v>
      </c>
      <c r="I383" s="7" t="s">
        <v>65</v>
      </c>
      <c r="J383" s="7" t="s">
        <v>33060</v>
      </c>
      <c r="K383" s="7" t="s">
        <v>47</v>
      </c>
      <c r="L383" s="7">
        <v>10</v>
      </c>
      <c r="M383" s="7" t="s">
        <v>34194</v>
      </c>
      <c r="N383" s="7">
        <v>49231</v>
      </c>
      <c r="O383" s="7" t="s">
        <v>22958</v>
      </c>
      <c r="P383" s="7">
        <v>19750429</v>
      </c>
      <c r="Q383" s="7">
        <v>95</v>
      </c>
      <c r="R383" s="7">
        <v>200812</v>
      </c>
    </row>
    <row r="384" spans="1:18" ht="16.5" customHeight="1">
      <c r="A384" s="8">
        <v>3068104280</v>
      </c>
      <c r="B384" s="7">
        <v>2158105</v>
      </c>
      <c r="C384" s="12">
        <v>1601130002757</v>
      </c>
      <c r="D384" s="7" t="s">
        <v>43468</v>
      </c>
      <c r="E384" s="7" t="s">
        <v>43469</v>
      </c>
      <c r="F384" s="7" t="s">
        <v>22958</v>
      </c>
      <c r="G384" s="7" t="s">
        <v>43470</v>
      </c>
      <c r="H384" s="7" t="s">
        <v>43471</v>
      </c>
      <c r="I384" s="7" t="s">
        <v>65</v>
      </c>
      <c r="J384" s="7" t="s">
        <v>33060</v>
      </c>
      <c r="K384" s="7" t="s">
        <v>47</v>
      </c>
      <c r="L384" s="7">
        <v>10</v>
      </c>
      <c r="M384" s="7" t="s">
        <v>34194</v>
      </c>
      <c r="N384" s="7">
        <v>49231</v>
      </c>
      <c r="O384" s="7" t="s">
        <v>22958</v>
      </c>
      <c r="P384" s="7">
        <v>19791101</v>
      </c>
      <c r="Q384" s="7">
        <v>50</v>
      </c>
      <c r="R384" s="7">
        <v>200812</v>
      </c>
    </row>
    <row r="385" spans="1:18" ht="16.5" customHeight="1">
      <c r="A385" s="8">
        <v>3128131763</v>
      </c>
      <c r="B385" s="7">
        <v>2206434</v>
      </c>
      <c r="C385" s="12">
        <v>1615110034987</v>
      </c>
      <c r="D385" s="7" t="s">
        <v>43472</v>
      </c>
      <c r="E385" s="7" t="s">
        <v>4945</v>
      </c>
      <c r="F385" s="7" t="s">
        <v>43473</v>
      </c>
      <c r="G385" s="7" t="s">
        <v>43474</v>
      </c>
      <c r="H385" s="7" t="s">
        <v>43475</v>
      </c>
      <c r="I385" s="7" t="s">
        <v>65</v>
      </c>
      <c r="J385" s="7" t="s">
        <v>33060</v>
      </c>
      <c r="K385" s="7" t="s">
        <v>47</v>
      </c>
      <c r="L385" s="7">
        <v>10</v>
      </c>
      <c r="M385" s="7" t="s">
        <v>33076</v>
      </c>
      <c r="N385" s="7">
        <v>26210</v>
      </c>
      <c r="O385" s="7" t="s">
        <v>43418</v>
      </c>
      <c r="P385" s="7">
        <v>19981110</v>
      </c>
      <c r="Q385" s="7">
        <v>420</v>
      </c>
      <c r="R385" s="7">
        <v>200812</v>
      </c>
    </row>
    <row r="386" spans="1:18" ht="16.5" customHeight="1">
      <c r="A386" s="8">
        <v>5038108586</v>
      </c>
      <c r="B386" s="7">
        <v>1693215</v>
      </c>
      <c r="C386" s="12">
        <v>1701110001529</v>
      </c>
      <c r="D386" s="7" t="s">
        <v>43476</v>
      </c>
      <c r="E386" s="7" t="s">
        <v>29991</v>
      </c>
      <c r="F386" s="7" t="s">
        <v>22958</v>
      </c>
      <c r="G386" s="7" t="s">
        <v>43477</v>
      </c>
      <c r="H386" s="7" t="s">
        <v>43478</v>
      </c>
      <c r="I386" s="7" t="s">
        <v>65</v>
      </c>
      <c r="J386" s="7" t="s">
        <v>33060</v>
      </c>
      <c r="K386" s="7" t="s">
        <v>47</v>
      </c>
      <c r="L386" s="7">
        <v>10</v>
      </c>
      <c r="M386" s="7" t="s">
        <v>34194</v>
      </c>
      <c r="N386" s="7">
        <v>49231</v>
      </c>
      <c r="O386" s="7" t="s">
        <v>22958</v>
      </c>
      <c r="P386" s="7">
        <v>19680505</v>
      </c>
      <c r="Q386" s="7">
        <v>150</v>
      </c>
      <c r="R386" s="7">
        <v>200812</v>
      </c>
    </row>
    <row r="387" spans="1:18" ht="16.5" customHeight="1">
      <c r="A387" s="8">
        <v>5148101394</v>
      </c>
      <c r="B387" s="7">
        <v>1651941</v>
      </c>
      <c r="C387" s="12">
        <v>1701110001834</v>
      </c>
      <c r="D387" s="7" t="s">
        <v>43479</v>
      </c>
      <c r="E387" s="7" t="s">
        <v>43480</v>
      </c>
      <c r="F387" s="7" t="s">
        <v>23219</v>
      </c>
      <c r="G387" s="7" t="s">
        <v>43481</v>
      </c>
      <c r="H387" s="7" t="s">
        <v>43482</v>
      </c>
      <c r="I387" s="7" t="s">
        <v>65</v>
      </c>
      <c r="J387" s="7" t="s">
        <v>33060</v>
      </c>
      <c r="K387" s="7" t="s">
        <v>47</v>
      </c>
      <c r="L387" s="7">
        <v>10</v>
      </c>
      <c r="M387" s="7" t="s">
        <v>34194</v>
      </c>
      <c r="N387" s="7">
        <v>49231</v>
      </c>
      <c r="O387" s="7" t="s">
        <v>22958</v>
      </c>
      <c r="P387" s="7">
        <v>19691101</v>
      </c>
      <c r="Q387" s="7">
        <v>120</v>
      </c>
      <c r="R387" s="7">
        <v>200812</v>
      </c>
    </row>
    <row r="388" spans="1:18" ht="16.5" customHeight="1">
      <c r="A388" s="8">
        <v>5028104442</v>
      </c>
      <c r="B388" s="7">
        <v>2154449</v>
      </c>
      <c r="C388" s="12">
        <v>1701110002981</v>
      </c>
      <c r="D388" s="7" t="s">
        <v>43483</v>
      </c>
      <c r="E388" s="7" t="s">
        <v>43484</v>
      </c>
      <c r="F388" s="7" t="s">
        <v>11210</v>
      </c>
      <c r="G388" s="7" t="s">
        <v>43485</v>
      </c>
      <c r="H388" s="7" t="s">
        <v>43486</v>
      </c>
      <c r="I388" s="7" t="s">
        <v>65</v>
      </c>
      <c r="J388" s="7" t="s">
        <v>33060</v>
      </c>
      <c r="K388" s="7" t="s">
        <v>47</v>
      </c>
      <c r="L388" s="7">
        <v>10</v>
      </c>
      <c r="M388" s="7" t="s">
        <v>34194</v>
      </c>
      <c r="N388" s="7">
        <v>49231</v>
      </c>
      <c r="O388" s="7" t="s">
        <v>22958</v>
      </c>
      <c r="P388" s="7">
        <v>19661229</v>
      </c>
      <c r="Q388" s="7">
        <v>100</v>
      </c>
      <c r="R388" s="7">
        <v>200812</v>
      </c>
    </row>
    <row r="389" spans="1:18" ht="16.5" customHeight="1">
      <c r="A389" s="8">
        <v>5028103384</v>
      </c>
      <c r="B389" s="7">
        <v>1123734</v>
      </c>
      <c r="C389" s="12">
        <v>1701110011057</v>
      </c>
      <c r="D389" s="7" t="s">
        <v>43487</v>
      </c>
      <c r="E389" s="7" t="s">
        <v>43488</v>
      </c>
      <c r="F389" s="7" t="s">
        <v>11107</v>
      </c>
      <c r="G389" s="7" t="s">
        <v>43489</v>
      </c>
      <c r="H389" s="7" t="s">
        <v>43490</v>
      </c>
      <c r="I389" s="7" t="s">
        <v>65</v>
      </c>
      <c r="J389" s="7" t="s">
        <v>33060</v>
      </c>
      <c r="K389" s="7" t="s">
        <v>47</v>
      </c>
      <c r="L389" s="7">
        <v>10</v>
      </c>
      <c r="M389" s="7" t="s">
        <v>34194</v>
      </c>
      <c r="N389" s="7">
        <v>52910</v>
      </c>
      <c r="O389" s="7" t="s">
        <v>34253</v>
      </c>
      <c r="P389" s="7">
        <v>19791222</v>
      </c>
      <c r="Q389" s="7">
        <v>74</v>
      </c>
      <c r="R389" s="7">
        <v>200812</v>
      </c>
    </row>
    <row r="390" spans="1:18" ht="16.5" customHeight="1">
      <c r="A390" s="8">
        <v>5148103261</v>
      </c>
      <c r="B390" s="7">
        <v>1522030</v>
      </c>
      <c r="C390" s="12">
        <v>1701110012584</v>
      </c>
      <c r="D390" s="7" t="s">
        <v>24010</v>
      </c>
      <c r="E390" s="7" t="s">
        <v>24011</v>
      </c>
      <c r="F390" s="7" t="s">
        <v>14795</v>
      </c>
      <c r="G390" s="7" t="s">
        <v>24012</v>
      </c>
      <c r="H390" s="7" t="s">
        <v>24013</v>
      </c>
      <c r="I390" s="7" t="s">
        <v>65</v>
      </c>
      <c r="J390" s="7" t="s">
        <v>33060</v>
      </c>
      <c r="K390" s="7" t="s">
        <v>47</v>
      </c>
      <c r="L390" s="7">
        <v>10</v>
      </c>
      <c r="M390" s="7" t="s">
        <v>34194</v>
      </c>
      <c r="N390" s="7">
        <v>49231</v>
      </c>
      <c r="O390" s="7" t="s">
        <v>22958</v>
      </c>
      <c r="P390" s="7">
        <v>19810201</v>
      </c>
      <c r="Q390" s="7">
        <v>80</v>
      </c>
      <c r="R390" s="7">
        <v>200812</v>
      </c>
    </row>
    <row r="391" spans="1:18" ht="16.5" customHeight="1">
      <c r="A391" s="8">
        <v>5028104078</v>
      </c>
      <c r="B391" s="7">
        <v>1705108</v>
      </c>
      <c r="C391" s="12">
        <v>1701110023333</v>
      </c>
      <c r="D391" s="7" t="s">
        <v>24189</v>
      </c>
      <c r="E391" s="7" t="s">
        <v>24190</v>
      </c>
      <c r="F391" s="7" t="s">
        <v>11762</v>
      </c>
      <c r="G391" s="7" t="s">
        <v>24191</v>
      </c>
      <c r="H391" s="7" t="s">
        <v>13427</v>
      </c>
      <c r="I391" s="7" t="s">
        <v>65</v>
      </c>
      <c r="J391" s="7" t="s">
        <v>33060</v>
      </c>
      <c r="K391" s="7" t="s">
        <v>47</v>
      </c>
      <c r="L391" s="7">
        <v>10</v>
      </c>
      <c r="M391" s="7" t="s">
        <v>34194</v>
      </c>
      <c r="N391" s="7">
        <v>49231</v>
      </c>
      <c r="O391" s="7" t="s">
        <v>22958</v>
      </c>
      <c r="P391" s="7">
        <v>19810130</v>
      </c>
      <c r="Q391" s="7">
        <v>120</v>
      </c>
      <c r="R391" s="7">
        <v>200812</v>
      </c>
    </row>
    <row r="392" spans="1:18" ht="16.5" customHeight="1">
      <c r="A392" s="8">
        <v>5038146668</v>
      </c>
      <c r="B392" s="7">
        <v>1625212</v>
      </c>
      <c r="C392" s="12">
        <v>1701110179699</v>
      </c>
      <c r="D392" s="7" t="s">
        <v>43491</v>
      </c>
      <c r="E392" s="7" t="s">
        <v>43492</v>
      </c>
      <c r="F392" s="7" t="s">
        <v>43493</v>
      </c>
      <c r="G392" s="7" t="s">
        <v>43494</v>
      </c>
      <c r="H392" s="7" t="s">
        <v>43495</v>
      </c>
      <c r="I392" s="7" t="s">
        <v>65</v>
      </c>
      <c r="J392" s="7" t="s">
        <v>33060</v>
      </c>
      <c r="K392" s="7" t="s">
        <v>47</v>
      </c>
      <c r="L392" s="7">
        <v>10</v>
      </c>
      <c r="M392" s="7" t="s">
        <v>313</v>
      </c>
      <c r="N392" s="7">
        <v>42322</v>
      </c>
      <c r="O392" s="7" t="s">
        <v>43496</v>
      </c>
      <c r="P392" s="7">
        <v>20000801</v>
      </c>
      <c r="Q392" s="7">
        <v>50</v>
      </c>
      <c r="R392" s="7">
        <v>200812</v>
      </c>
    </row>
    <row r="393" spans="1:18" ht="16.5" customHeight="1">
      <c r="A393" s="8">
        <v>5038159237</v>
      </c>
      <c r="B393" s="7">
        <v>2592267</v>
      </c>
      <c r="C393" s="12">
        <v>1701110240250</v>
      </c>
      <c r="D393" s="7" t="s">
        <v>43497</v>
      </c>
      <c r="E393" s="7" t="s">
        <v>15880</v>
      </c>
      <c r="F393" s="7" t="s">
        <v>43498</v>
      </c>
      <c r="G393" s="7" t="s">
        <v>43499</v>
      </c>
      <c r="H393" s="7" t="s">
        <v>43500</v>
      </c>
      <c r="I393" s="7" t="s">
        <v>65</v>
      </c>
      <c r="J393" s="7" t="s">
        <v>33060</v>
      </c>
      <c r="K393" s="7" t="s">
        <v>47</v>
      </c>
      <c r="L393" s="7">
        <v>10</v>
      </c>
      <c r="M393" s="7" t="s">
        <v>313</v>
      </c>
      <c r="N393" s="7">
        <v>42321</v>
      </c>
      <c r="O393" s="7" t="s">
        <v>38771</v>
      </c>
      <c r="P393" s="7">
        <v>20030115</v>
      </c>
      <c r="Q393" s="7">
        <v>54</v>
      </c>
      <c r="R393" s="7">
        <v>200812</v>
      </c>
    </row>
    <row r="394" spans="1:18" ht="16.5" customHeight="1">
      <c r="A394" s="8">
        <v>5088111451</v>
      </c>
      <c r="B394" s="7">
        <v>1892145</v>
      </c>
      <c r="C394" s="12">
        <v>1711110007667</v>
      </c>
      <c r="D394" s="7" t="s">
        <v>24043</v>
      </c>
      <c r="E394" s="7" t="s">
        <v>24044</v>
      </c>
      <c r="F394" s="7" t="s">
        <v>24045</v>
      </c>
      <c r="G394" s="7" t="s">
        <v>24046</v>
      </c>
      <c r="H394" s="7" t="s">
        <v>24047</v>
      </c>
      <c r="I394" s="7" t="s">
        <v>65</v>
      </c>
      <c r="J394" s="7" t="s">
        <v>33060</v>
      </c>
      <c r="K394" s="7" t="s">
        <v>47</v>
      </c>
      <c r="L394" s="7">
        <v>10</v>
      </c>
      <c r="M394" s="7" t="s">
        <v>34194</v>
      </c>
      <c r="N394" s="7">
        <v>49301</v>
      </c>
      <c r="O394" s="7" t="s">
        <v>11304</v>
      </c>
      <c r="P394" s="7">
        <v>20010129</v>
      </c>
      <c r="Q394" s="7">
        <v>100</v>
      </c>
      <c r="R394" s="7">
        <v>200812</v>
      </c>
    </row>
    <row r="395" spans="1:18" ht="16.5" customHeight="1">
      <c r="A395" s="8">
        <v>5058101430</v>
      </c>
      <c r="B395" s="7">
        <v>2873914</v>
      </c>
      <c r="C395" s="12">
        <v>1712110000784</v>
      </c>
      <c r="D395" s="7" t="s">
        <v>43501</v>
      </c>
      <c r="E395" s="7" t="s">
        <v>56</v>
      </c>
      <c r="F395" s="7" t="s">
        <v>14795</v>
      </c>
      <c r="G395" s="7" t="s">
        <v>43502</v>
      </c>
      <c r="H395" s="7" t="s">
        <v>43503</v>
      </c>
      <c r="I395" s="7" t="s">
        <v>65</v>
      </c>
      <c r="J395" s="7" t="s">
        <v>33060</v>
      </c>
      <c r="K395" s="7" t="s">
        <v>47</v>
      </c>
      <c r="L395" s="7">
        <v>10</v>
      </c>
      <c r="M395" s="7" t="s">
        <v>34194</v>
      </c>
      <c r="N395" s="7">
        <v>49230</v>
      </c>
      <c r="O395" s="7" t="s">
        <v>42429</v>
      </c>
      <c r="P395" s="7">
        <v>19810320</v>
      </c>
      <c r="Q395" s="7">
        <v>90</v>
      </c>
      <c r="R395" s="7">
        <v>200812</v>
      </c>
    </row>
    <row r="396" spans="1:18" ht="16.5" customHeight="1">
      <c r="A396" s="8">
        <v>5068152816</v>
      </c>
      <c r="B396" s="7">
        <v>2187263</v>
      </c>
      <c r="C396" s="12">
        <v>1717110061653</v>
      </c>
      <c r="D396" s="7" t="s">
        <v>43504</v>
      </c>
      <c r="E396" s="7" t="s">
        <v>12003</v>
      </c>
      <c r="F396" s="7" t="s">
        <v>43505</v>
      </c>
      <c r="G396" s="7" t="s">
        <v>43506</v>
      </c>
      <c r="H396" s="7" t="s">
        <v>43507</v>
      </c>
      <c r="I396" s="7" t="s">
        <v>65</v>
      </c>
      <c r="J396" s="7" t="s">
        <v>33060</v>
      </c>
      <c r="K396" s="7" t="s">
        <v>47</v>
      </c>
      <c r="L396" s="7">
        <v>10</v>
      </c>
      <c r="M396" s="7" t="s">
        <v>33760</v>
      </c>
      <c r="N396" s="7">
        <v>46451</v>
      </c>
      <c r="O396" s="7" t="s">
        <v>43508</v>
      </c>
      <c r="P396" s="7">
        <v>20040714</v>
      </c>
      <c r="Q396" s="7">
        <v>64</v>
      </c>
      <c r="R396" s="7">
        <v>200812</v>
      </c>
    </row>
    <row r="397" spans="1:18" ht="16.5" customHeight="1">
      <c r="A397" s="8">
        <v>5068102091</v>
      </c>
      <c r="B397" s="7">
        <v>2570207</v>
      </c>
      <c r="C397" s="12">
        <v>1746110002622</v>
      </c>
      <c r="D397" s="7" t="s">
        <v>43509</v>
      </c>
      <c r="E397" s="7" t="s">
        <v>9964</v>
      </c>
      <c r="F397" s="7" t="s">
        <v>14795</v>
      </c>
      <c r="G397" s="7" t="s">
        <v>43510</v>
      </c>
      <c r="H397" s="7" t="s">
        <v>43511</v>
      </c>
      <c r="I397" s="7" t="s">
        <v>65</v>
      </c>
      <c r="J397" s="7" t="s">
        <v>33060</v>
      </c>
      <c r="K397" s="7" t="s">
        <v>47</v>
      </c>
      <c r="L397" s="7">
        <v>10</v>
      </c>
      <c r="M397" s="7" t="s">
        <v>34194</v>
      </c>
      <c r="N397" s="7">
        <v>49231</v>
      </c>
      <c r="O397" s="7" t="s">
        <v>22958</v>
      </c>
      <c r="P397" s="7">
        <v>19810126</v>
      </c>
      <c r="Q397" s="7">
        <v>97</v>
      </c>
      <c r="R397" s="7">
        <v>200812</v>
      </c>
    </row>
    <row r="398" spans="1:18" ht="16.5" customHeight="1">
      <c r="A398" s="8">
        <v>5068102086</v>
      </c>
      <c r="B398" s="7">
        <v>1158824</v>
      </c>
      <c r="C398" s="12">
        <v>1746110002680</v>
      </c>
      <c r="D398" s="7" t="s">
        <v>24048</v>
      </c>
      <c r="E398" s="7" t="s">
        <v>24049</v>
      </c>
      <c r="F398" s="7" t="s">
        <v>14795</v>
      </c>
      <c r="G398" s="7" t="s">
        <v>24050</v>
      </c>
      <c r="H398" s="7" t="s">
        <v>24051</v>
      </c>
      <c r="I398" s="7" t="s">
        <v>65</v>
      </c>
      <c r="J398" s="7" t="s">
        <v>33060</v>
      </c>
      <c r="K398" s="7" t="s">
        <v>47</v>
      </c>
      <c r="L398" s="7">
        <v>10</v>
      </c>
      <c r="M398" s="7" t="s">
        <v>34194</v>
      </c>
      <c r="N398" s="7">
        <v>49231</v>
      </c>
      <c r="O398" s="7" t="s">
        <v>22958</v>
      </c>
      <c r="P398" s="7">
        <v>19810201</v>
      </c>
      <c r="Q398" s="7">
        <v>100</v>
      </c>
      <c r="R398" s="7">
        <v>200812</v>
      </c>
    </row>
    <row r="399" spans="1:18" ht="16.5" customHeight="1">
      <c r="A399" s="8">
        <v>5158123732</v>
      </c>
      <c r="B399" s="7">
        <v>1721860</v>
      </c>
      <c r="C399" s="12">
        <v>1748110032253</v>
      </c>
      <c r="D399" s="7" t="s">
        <v>20462</v>
      </c>
      <c r="E399" s="7" t="s">
        <v>5424</v>
      </c>
      <c r="F399" s="7" t="s">
        <v>2798</v>
      </c>
      <c r="G399" s="7" t="s">
        <v>43512</v>
      </c>
      <c r="H399" s="7" t="s">
        <v>43513</v>
      </c>
      <c r="I399" s="7" t="s">
        <v>65</v>
      </c>
      <c r="J399" s="7" t="s">
        <v>33060</v>
      </c>
      <c r="K399" s="7" t="s">
        <v>47</v>
      </c>
      <c r="L399" s="7">
        <v>10</v>
      </c>
      <c r="M399" s="7" t="s">
        <v>33076</v>
      </c>
      <c r="N399" s="7">
        <v>30391</v>
      </c>
      <c r="O399" s="7" t="s">
        <v>7087</v>
      </c>
      <c r="P399" s="7">
        <v>20030304</v>
      </c>
      <c r="Q399" s="7">
        <v>160</v>
      </c>
      <c r="R399" s="7">
        <v>200812</v>
      </c>
    </row>
    <row r="400" spans="1:18" ht="16.5" customHeight="1">
      <c r="A400" s="8">
        <v>5158125268</v>
      </c>
      <c r="B400" s="7">
        <v>1406736</v>
      </c>
      <c r="C400" s="12">
        <v>1749110005216</v>
      </c>
      <c r="D400" s="7" t="s">
        <v>43514</v>
      </c>
      <c r="E400" s="7" t="s">
        <v>5272</v>
      </c>
      <c r="F400" s="7" t="s">
        <v>43515</v>
      </c>
      <c r="G400" s="7" t="s">
        <v>43516</v>
      </c>
      <c r="H400" s="7" t="s">
        <v>43517</v>
      </c>
      <c r="I400" s="7" t="s">
        <v>65</v>
      </c>
      <c r="J400" s="7" t="s">
        <v>33060</v>
      </c>
      <c r="K400" s="7" t="s">
        <v>47</v>
      </c>
      <c r="L400" s="7">
        <v>10</v>
      </c>
      <c r="M400" s="7" t="s">
        <v>33076</v>
      </c>
      <c r="N400" s="7">
        <v>22100</v>
      </c>
      <c r="O400" s="7" t="s">
        <v>2799</v>
      </c>
      <c r="P400" s="7">
        <v>20040101</v>
      </c>
      <c r="Q400" s="7">
        <v>150</v>
      </c>
      <c r="R400" s="7">
        <v>200812</v>
      </c>
    </row>
    <row r="401" spans="1:18" ht="16.5" customHeight="1">
      <c r="A401" s="8">
        <v>6038115179</v>
      </c>
      <c r="B401" s="7">
        <v>1729599</v>
      </c>
      <c r="C401" s="12">
        <v>1801110070746</v>
      </c>
      <c r="D401" s="7" t="s">
        <v>43518</v>
      </c>
      <c r="E401" s="7" t="s">
        <v>43519</v>
      </c>
      <c r="F401" s="7" t="s">
        <v>16919</v>
      </c>
      <c r="G401" s="7" t="s">
        <v>43520</v>
      </c>
      <c r="H401" s="7" t="s">
        <v>43521</v>
      </c>
      <c r="I401" s="7" t="s">
        <v>65</v>
      </c>
      <c r="J401" s="7" t="s">
        <v>33060</v>
      </c>
      <c r="K401" s="7" t="s">
        <v>47</v>
      </c>
      <c r="L401" s="7">
        <v>10</v>
      </c>
      <c r="M401" s="7" t="s">
        <v>33076</v>
      </c>
      <c r="N401" s="7">
        <v>13400</v>
      </c>
      <c r="O401" s="7" t="s">
        <v>982</v>
      </c>
      <c r="P401" s="7">
        <v>19870110</v>
      </c>
      <c r="Q401" s="7">
        <v>51</v>
      </c>
      <c r="R401" s="7">
        <v>200812</v>
      </c>
    </row>
    <row r="402" spans="1:18" ht="16.5" customHeight="1">
      <c r="A402" s="8">
        <v>6078121009</v>
      </c>
      <c r="B402" s="7">
        <v>1617400</v>
      </c>
      <c r="C402" s="12">
        <v>1801110085175</v>
      </c>
      <c r="D402" s="7" t="s">
        <v>17110</v>
      </c>
      <c r="E402" s="7" t="s">
        <v>17111</v>
      </c>
      <c r="F402" s="7" t="s">
        <v>17112</v>
      </c>
      <c r="G402" s="7" t="s">
        <v>17113</v>
      </c>
      <c r="H402" s="7" t="s">
        <v>17114</v>
      </c>
      <c r="I402" s="7" t="s">
        <v>65</v>
      </c>
      <c r="J402" s="7" t="s">
        <v>33060</v>
      </c>
      <c r="K402" s="7" t="s">
        <v>47</v>
      </c>
      <c r="L402" s="7">
        <v>10</v>
      </c>
      <c r="M402" s="7" t="s">
        <v>33076</v>
      </c>
      <c r="N402" s="7">
        <v>14111</v>
      </c>
      <c r="O402" s="7" t="s">
        <v>38568</v>
      </c>
      <c r="P402" s="7">
        <v>19890123</v>
      </c>
      <c r="Q402" s="7">
        <v>200</v>
      </c>
      <c r="R402" s="7">
        <v>200812</v>
      </c>
    </row>
    <row r="403" spans="1:18" ht="16.5" customHeight="1">
      <c r="A403" s="8">
        <v>6178166681</v>
      </c>
      <c r="B403" s="7">
        <v>2806815</v>
      </c>
      <c r="C403" s="12">
        <v>1801110594639</v>
      </c>
      <c r="D403" s="7" t="s">
        <v>43522</v>
      </c>
      <c r="E403" s="7" t="s">
        <v>43523</v>
      </c>
      <c r="F403" s="7" t="s">
        <v>43524</v>
      </c>
      <c r="G403" s="7" t="s">
        <v>43525</v>
      </c>
      <c r="H403" s="7" t="s">
        <v>43526</v>
      </c>
      <c r="I403" s="7" t="s">
        <v>65</v>
      </c>
      <c r="J403" s="7" t="s">
        <v>33060</v>
      </c>
      <c r="K403" s="7" t="s">
        <v>47</v>
      </c>
      <c r="L403" s="7">
        <v>10</v>
      </c>
      <c r="M403" s="7" t="s">
        <v>363</v>
      </c>
      <c r="N403" s="7">
        <v>71531</v>
      </c>
      <c r="O403" s="7" t="s">
        <v>15169</v>
      </c>
      <c r="P403" s="7">
        <v>20070528</v>
      </c>
      <c r="Q403" s="7">
        <v>200</v>
      </c>
      <c r="R403" s="7">
        <v>200812</v>
      </c>
    </row>
    <row r="404" spans="1:18" ht="16.5" customHeight="1">
      <c r="A404" s="8">
        <v>6108102065</v>
      </c>
      <c r="B404" s="7">
        <v>2155120</v>
      </c>
      <c r="C404" s="12">
        <v>1812110001590</v>
      </c>
      <c r="D404" s="7" t="s">
        <v>43527</v>
      </c>
      <c r="E404" s="7" t="s">
        <v>43528</v>
      </c>
      <c r="F404" s="7" t="s">
        <v>22958</v>
      </c>
      <c r="G404" s="7" t="s">
        <v>43529</v>
      </c>
      <c r="H404" s="7" t="s">
        <v>43530</v>
      </c>
      <c r="I404" s="7" t="s">
        <v>65</v>
      </c>
      <c r="J404" s="7" t="s">
        <v>33060</v>
      </c>
      <c r="K404" s="7" t="s">
        <v>47</v>
      </c>
      <c r="L404" s="7">
        <v>10</v>
      </c>
      <c r="M404" s="7" t="s">
        <v>34194</v>
      </c>
      <c r="N404" s="7">
        <v>49231</v>
      </c>
      <c r="O404" s="7" t="s">
        <v>22958</v>
      </c>
      <c r="P404" s="7">
        <v>19791101</v>
      </c>
      <c r="Q404" s="7">
        <v>80</v>
      </c>
      <c r="R404" s="7">
        <v>200812</v>
      </c>
    </row>
    <row r="405" spans="1:18" ht="16.5" customHeight="1">
      <c r="A405" s="8">
        <v>6088110937</v>
      </c>
      <c r="B405" s="7">
        <v>1902810</v>
      </c>
      <c r="C405" s="12">
        <v>1901110014966</v>
      </c>
      <c r="D405" s="7" t="s">
        <v>19001</v>
      </c>
      <c r="E405" s="7" t="s">
        <v>19002</v>
      </c>
      <c r="F405" s="7" t="s">
        <v>19003</v>
      </c>
      <c r="G405" s="7" t="s">
        <v>19004</v>
      </c>
      <c r="H405" s="7" t="s">
        <v>19005</v>
      </c>
      <c r="I405" s="7" t="s">
        <v>65</v>
      </c>
      <c r="J405" s="7" t="s">
        <v>33060</v>
      </c>
      <c r="K405" s="7" t="s">
        <v>47</v>
      </c>
      <c r="L405" s="7">
        <v>10</v>
      </c>
      <c r="M405" s="7" t="s">
        <v>33076</v>
      </c>
      <c r="N405" s="7">
        <v>26290</v>
      </c>
      <c r="O405" s="7" t="s">
        <v>38295</v>
      </c>
      <c r="P405" s="7">
        <v>19900314</v>
      </c>
      <c r="Q405" s="7">
        <v>60</v>
      </c>
      <c r="R405" s="7">
        <v>200812</v>
      </c>
    </row>
    <row r="406" spans="1:18" ht="16.5" customHeight="1">
      <c r="A406" s="8">
        <v>6128104619</v>
      </c>
      <c r="B406" s="7">
        <v>1650951</v>
      </c>
      <c r="C406" s="12">
        <v>1912110003320</v>
      </c>
      <c r="D406" s="7" t="s">
        <v>43531</v>
      </c>
      <c r="E406" s="7" t="s">
        <v>1192</v>
      </c>
      <c r="F406" s="7" t="s">
        <v>43532</v>
      </c>
      <c r="G406" s="7" t="s">
        <v>43533</v>
      </c>
      <c r="H406" s="7" t="s">
        <v>43534</v>
      </c>
      <c r="I406" s="7" t="s">
        <v>65</v>
      </c>
      <c r="J406" s="7" t="s">
        <v>33060</v>
      </c>
      <c r="K406" s="7" t="s">
        <v>47</v>
      </c>
      <c r="L406" s="7">
        <v>10</v>
      </c>
      <c r="M406" s="7" t="s">
        <v>33076</v>
      </c>
      <c r="N406" s="7">
        <v>10211</v>
      </c>
      <c r="O406" s="7" t="s">
        <v>33091</v>
      </c>
      <c r="P406" s="7">
        <v>19940303</v>
      </c>
      <c r="Q406" s="7">
        <v>75</v>
      </c>
      <c r="R406" s="7">
        <v>200812</v>
      </c>
    </row>
    <row r="407" spans="1:18" ht="16.5" customHeight="1">
      <c r="A407" s="8">
        <v>6098174424</v>
      </c>
      <c r="B407" s="7">
        <v>2740571</v>
      </c>
      <c r="C407" s="12">
        <v>1942110081159</v>
      </c>
      <c r="D407" s="7" t="s">
        <v>7035</v>
      </c>
      <c r="E407" s="7" t="s">
        <v>13344</v>
      </c>
      <c r="F407" s="7" t="s">
        <v>18261</v>
      </c>
      <c r="G407" s="7" t="s">
        <v>18262</v>
      </c>
      <c r="H407" s="7" t="s">
        <v>18263</v>
      </c>
      <c r="I407" s="7" t="s">
        <v>65</v>
      </c>
      <c r="J407" s="7" t="s">
        <v>33060</v>
      </c>
      <c r="K407" s="7" t="s">
        <v>47</v>
      </c>
      <c r="L407" s="7">
        <v>10</v>
      </c>
      <c r="M407" s="7" t="s">
        <v>33076</v>
      </c>
      <c r="N407" s="7">
        <v>25910</v>
      </c>
      <c r="O407" s="7" t="s">
        <v>43535</v>
      </c>
      <c r="P407" s="7">
        <v>20060830</v>
      </c>
      <c r="Q407" s="7">
        <v>85</v>
      </c>
      <c r="R407" s="7">
        <v>200812</v>
      </c>
    </row>
    <row r="408" spans="1:18" ht="16.5" customHeight="1">
      <c r="A408" s="8">
        <v>6128108288</v>
      </c>
      <c r="B408" s="7">
        <v>1381999</v>
      </c>
      <c r="C408" s="12">
        <v>1949110004652</v>
      </c>
      <c r="D408" s="7" t="s">
        <v>18318</v>
      </c>
      <c r="E408" s="7" t="s">
        <v>18319</v>
      </c>
      <c r="F408" s="7" t="s">
        <v>18320</v>
      </c>
      <c r="G408" s="7" t="s">
        <v>18321</v>
      </c>
      <c r="H408" s="7" t="s">
        <v>7637</v>
      </c>
      <c r="I408" s="7" t="s">
        <v>65</v>
      </c>
      <c r="J408" s="7" t="s">
        <v>33060</v>
      </c>
      <c r="K408" s="7" t="s">
        <v>47</v>
      </c>
      <c r="L408" s="7">
        <v>10</v>
      </c>
      <c r="M408" s="7" t="s">
        <v>33076</v>
      </c>
      <c r="N408" s="7">
        <v>31110</v>
      </c>
      <c r="O408" s="7" t="s">
        <v>43003</v>
      </c>
      <c r="P408" s="7">
        <v>19980401</v>
      </c>
      <c r="Q408" s="7">
        <v>90</v>
      </c>
      <c r="R408" s="7">
        <v>200812</v>
      </c>
    </row>
    <row r="409" spans="1:18" ht="16.5" customHeight="1">
      <c r="A409" s="8">
        <v>6128111366</v>
      </c>
      <c r="B409" s="7">
        <v>1928920</v>
      </c>
      <c r="C409" s="12">
        <v>1949110007275</v>
      </c>
      <c r="D409" s="7" t="s">
        <v>1417</v>
      </c>
      <c r="E409" s="7" t="s">
        <v>778</v>
      </c>
      <c r="F409" s="7" t="s">
        <v>43536</v>
      </c>
      <c r="G409" s="7" t="s">
        <v>43537</v>
      </c>
      <c r="H409" s="7" t="s">
        <v>43538</v>
      </c>
      <c r="I409" s="7" t="s">
        <v>65</v>
      </c>
      <c r="J409" s="7" t="s">
        <v>33060</v>
      </c>
      <c r="K409" s="7" t="s">
        <v>47</v>
      </c>
      <c r="L409" s="7">
        <v>10</v>
      </c>
      <c r="M409" s="7" t="s">
        <v>33076</v>
      </c>
      <c r="N409" s="7">
        <v>31114</v>
      </c>
      <c r="O409" s="7" t="s">
        <v>7681</v>
      </c>
      <c r="P409" s="7">
        <v>20000427</v>
      </c>
      <c r="Q409" s="7">
        <v>58</v>
      </c>
      <c r="R409" s="7">
        <v>200812</v>
      </c>
    </row>
    <row r="410" spans="1:18" ht="16.5" customHeight="1">
      <c r="A410" s="8">
        <v>6128114723</v>
      </c>
      <c r="B410" s="7">
        <v>1247402</v>
      </c>
      <c r="C410" s="12">
        <v>1949110008951</v>
      </c>
      <c r="D410" s="7" t="s">
        <v>20828</v>
      </c>
      <c r="E410" s="7" t="s">
        <v>20829</v>
      </c>
      <c r="F410" s="7" t="s">
        <v>20830</v>
      </c>
      <c r="G410" s="7" t="s">
        <v>20831</v>
      </c>
      <c r="H410" s="7" t="s">
        <v>20832</v>
      </c>
      <c r="I410" s="7" t="s">
        <v>65</v>
      </c>
      <c r="J410" s="7" t="s">
        <v>33060</v>
      </c>
      <c r="K410" s="7" t="s">
        <v>47</v>
      </c>
      <c r="L410" s="7">
        <v>10</v>
      </c>
      <c r="M410" s="7" t="s">
        <v>33076</v>
      </c>
      <c r="N410" s="7">
        <v>31114</v>
      </c>
      <c r="O410" s="7" t="s">
        <v>7681</v>
      </c>
      <c r="P410" s="7">
        <v>20011123</v>
      </c>
      <c r="Q410" s="7">
        <v>220</v>
      </c>
      <c r="R410" s="7">
        <v>200812</v>
      </c>
    </row>
    <row r="411" spans="1:18" ht="16.5" customHeight="1">
      <c r="A411" s="8">
        <v>6158125200</v>
      </c>
      <c r="B411" s="7">
        <v>1552893</v>
      </c>
      <c r="C411" s="12">
        <v>1955110054703</v>
      </c>
      <c r="D411" s="7" t="s">
        <v>43539</v>
      </c>
      <c r="E411" s="7" t="s">
        <v>43540</v>
      </c>
      <c r="F411" s="7" t="s">
        <v>43541</v>
      </c>
      <c r="G411" s="7" t="s">
        <v>43542</v>
      </c>
      <c r="H411" s="7" t="s">
        <v>43543</v>
      </c>
      <c r="I411" s="7" t="s">
        <v>65</v>
      </c>
      <c r="J411" s="7" t="s">
        <v>33060</v>
      </c>
      <c r="K411" s="7" t="s">
        <v>47</v>
      </c>
      <c r="L411" s="7">
        <v>10</v>
      </c>
      <c r="M411" s="7" t="s">
        <v>33076</v>
      </c>
      <c r="N411" s="7">
        <v>22190</v>
      </c>
      <c r="O411" s="7" t="s">
        <v>17789</v>
      </c>
      <c r="P411" s="7">
        <v>20020326</v>
      </c>
      <c r="Q411" s="7">
        <v>100</v>
      </c>
      <c r="R411" s="7">
        <v>200812</v>
      </c>
    </row>
    <row r="412" spans="1:18" ht="16.5" customHeight="1">
      <c r="A412" s="8">
        <v>4098162105</v>
      </c>
      <c r="B412" s="7">
        <v>1946871</v>
      </c>
      <c r="C412" s="12">
        <v>2001110137351</v>
      </c>
      <c r="D412" s="7" t="s">
        <v>43544</v>
      </c>
      <c r="E412" s="7" t="s">
        <v>1413</v>
      </c>
      <c r="F412" s="7" t="s">
        <v>43545</v>
      </c>
      <c r="G412" s="7" t="s">
        <v>43546</v>
      </c>
      <c r="H412" s="7" t="s">
        <v>43547</v>
      </c>
      <c r="I412" s="7" t="s">
        <v>65</v>
      </c>
      <c r="J412" s="7" t="s">
        <v>33060</v>
      </c>
      <c r="K412" s="7" t="s">
        <v>47</v>
      </c>
      <c r="L412" s="7">
        <v>10</v>
      </c>
      <c r="M412" s="7" t="s">
        <v>33076</v>
      </c>
      <c r="N412" s="7">
        <v>28519</v>
      </c>
      <c r="O412" s="7" t="s">
        <v>38255</v>
      </c>
      <c r="P412" s="7">
        <v>20010705</v>
      </c>
      <c r="Q412" s="7">
        <v>100</v>
      </c>
      <c r="R412" s="7">
        <v>200812</v>
      </c>
    </row>
    <row r="413" spans="1:18" ht="16.5" customHeight="1">
      <c r="A413" s="8">
        <v>4168100392</v>
      </c>
      <c r="B413" s="7">
        <v>1823742</v>
      </c>
      <c r="C413" s="12">
        <v>2013140000036</v>
      </c>
      <c r="D413" s="7" t="s">
        <v>24201</v>
      </c>
      <c r="E413" s="7" t="s">
        <v>24202</v>
      </c>
      <c r="F413" s="7" t="s">
        <v>24203</v>
      </c>
      <c r="G413" s="7" t="s">
        <v>24204</v>
      </c>
      <c r="H413" s="7" t="s">
        <v>24205</v>
      </c>
      <c r="I413" s="7" t="s">
        <v>65</v>
      </c>
      <c r="J413" s="7" t="s">
        <v>33060</v>
      </c>
      <c r="K413" s="7" t="s">
        <v>47</v>
      </c>
      <c r="L413" s="7">
        <v>10</v>
      </c>
      <c r="M413" s="7" t="s">
        <v>34194</v>
      </c>
      <c r="N413" s="7">
        <v>49231</v>
      </c>
      <c r="O413" s="7" t="s">
        <v>22958</v>
      </c>
      <c r="P413" s="7">
        <v>19760416</v>
      </c>
      <c r="Q413" s="7">
        <v>130</v>
      </c>
      <c r="R413" s="7">
        <v>200812</v>
      </c>
    </row>
    <row r="414" spans="1:18" ht="16.5" customHeight="1">
      <c r="A414" s="8">
        <v>4118121524</v>
      </c>
      <c r="B414" s="7">
        <v>2152425</v>
      </c>
      <c r="C414" s="12">
        <v>2054140001070</v>
      </c>
      <c r="D414" s="7" t="s">
        <v>43548</v>
      </c>
      <c r="E414" s="7" t="s">
        <v>3631</v>
      </c>
      <c r="F414" s="7" t="s">
        <v>10099</v>
      </c>
      <c r="G414" s="7" t="s">
        <v>43549</v>
      </c>
      <c r="H414" s="7" t="s">
        <v>43550</v>
      </c>
      <c r="I414" s="7" t="s">
        <v>65</v>
      </c>
      <c r="J414" s="7" t="s">
        <v>33060</v>
      </c>
      <c r="K414" s="7" t="s">
        <v>47</v>
      </c>
      <c r="L414" s="7">
        <v>10</v>
      </c>
      <c r="M414" s="7" t="s">
        <v>33076</v>
      </c>
      <c r="N414" s="7">
        <v>31114</v>
      </c>
      <c r="O414" s="7" t="s">
        <v>7681</v>
      </c>
      <c r="P414" s="7">
        <v>19990616</v>
      </c>
      <c r="Q414" s="7">
        <v>100</v>
      </c>
      <c r="R414" s="7">
        <v>200812</v>
      </c>
    </row>
    <row r="415" spans="1:18" ht="16.5" customHeight="1">
      <c r="A415" s="8">
        <v>4118143358</v>
      </c>
      <c r="B415" s="7">
        <v>3111334</v>
      </c>
      <c r="C415" s="12">
        <v>2054140003422</v>
      </c>
      <c r="D415" s="7" t="s">
        <v>18394</v>
      </c>
      <c r="E415" s="7" t="s">
        <v>18395</v>
      </c>
      <c r="F415" s="7" t="s">
        <v>18396</v>
      </c>
      <c r="G415" s="7" t="s">
        <v>18397</v>
      </c>
      <c r="H415" s="7" t="s">
        <v>18393</v>
      </c>
      <c r="I415" s="7" t="s">
        <v>65</v>
      </c>
      <c r="J415" s="7" t="s">
        <v>33060</v>
      </c>
      <c r="K415" s="7" t="s">
        <v>47</v>
      </c>
      <c r="L415" s="7">
        <v>10</v>
      </c>
      <c r="M415" s="7" t="s">
        <v>33076</v>
      </c>
      <c r="N415" s="7">
        <v>31111</v>
      </c>
      <c r="O415" s="7" t="s">
        <v>43551</v>
      </c>
      <c r="P415" s="7">
        <v>20060131</v>
      </c>
      <c r="Q415" s="7">
        <v>120</v>
      </c>
      <c r="R415" s="7">
        <v>200812</v>
      </c>
    </row>
    <row r="416" spans="1:18" ht="16.5" customHeight="1">
      <c r="A416" s="8">
        <v>4118141253</v>
      </c>
      <c r="B416" s="7">
        <v>2868903</v>
      </c>
      <c r="C416" s="12">
        <v>2057110008191</v>
      </c>
      <c r="D416" s="7" t="s">
        <v>43552</v>
      </c>
      <c r="E416" s="7" t="s">
        <v>43553</v>
      </c>
      <c r="F416" s="7" t="s">
        <v>18316</v>
      </c>
      <c r="G416" s="7" t="s">
        <v>43554</v>
      </c>
      <c r="H416" s="7" t="s">
        <v>43555</v>
      </c>
      <c r="I416" s="7" t="s">
        <v>65</v>
      </c>
      <c r="J416" s="7" t="s">
        <v>33060</v>
      </c>
      <c r="K416" s="7" t="s">
        <v>47</v>
      </c>
      <c r="L416" s="7">
        <v>10</v>
      </c>
      <c r="M416" s="7" t="s">
        <v>33076</v>
      </c>
      <c r="N416" s="7">
        <v>31114</v>
      </c>
      <c r="O416" s="7" t="s">
        <v>7681</v>
      </c>
      <c r="P416" s="7">
        <v>19911205</v>
      </c>
      <c r="Q416" s="7">
        <v>50</v>
      </c>
      <c r="R416" s="7">
        <v>200812</v>
      </c>
    </row>
    <row r="417" spans="1:18" ht="16.5" customHeight="1">
      <c r="A417" s="8">
        <v>4188107014</v>
      </c>
      <c r="B417" s="7">
        <v>2875007</v>
      </c>
      <c r="C417" s="12">
        <v>2101130000940</v>
      </c>
      <c r="D417" s="7" t="s">
        <v>43556</v>
      </c>
      <c r="E417" s="7" t="s">
        <v>11202</v>
      </c>
      <c r="F417" s="7" t="s">
        <v>14795</v>
      </c>
      <c r="G417" s="7" t="s">
        <v>43557</v>
      </c>
      <c r="H417" s="7" t="s">
        <v>43558</v>
      </c>
      <c r="I417" s="7" t="s">
        <v>65</v>
      </c>
      <c r="J417" s="7" t="s">
        <v>33060</v>
      </c>
      <c r="K417" s="7" t="s">
        <v>47</v>
      </c>
      <c r="L417" s="7">
        <v>10</v>
      </c>
      <c r="M417" s="7" t="s">
        <v>34194</v>
      </c>
      <c r="N417" s="7">
        <v>49230</v>
      </c>
      <c r="O417" s="7" t="s">
        <v>42429</v>
      </c>
      <c r="P417" s="7">
        <v>19920801</v>
      </c>
      <c r="Q417" s="7">
        <v>100</v>
      </c>
      <c r="R417" s="7">
        <v>200812</v>
      </c>
    </row>
    <row r="418" spans="1:18" ht="16.5" customHeight="1">
      <c r="A418" s="8">
        <v>2178126285</v>
      </c>
      <c r="B418" s="7">
        <v>3029968</v>
      </c>
      <c r="C418" s="12">
        <v>1101113902247</v>
      </c>
      <c r="D418" s="7" t="s">
        <v>43559</v>
      </c>
      <c r="E418" s="7" t="s">
        <v>43560</v>
      </c>
      <c r="F418" s="7" t="s">
        <v>43561</v>
      </c>
      <c r="G418" s="7" t="s">
        <v>43562</v>
      </c>
      <c r="H418" s="7" t="s">
        <v>43563</v>
      </c>
      <c r="I418" s="7" t="s">
        <v>65</v>
      </c>
      <c r="J418" s="7" t="s">
        <v>33060</v>
      </c>
      <c r="K418" s="7" t="s">
        <v>47</v>
      </c>
      <c r="L418" s="7">
        <v>10</v>
      </c>
      <c r="M418" s="7" t="s">
        <v>105</v>
      </c>
      <c r="N418" s="7">
        <v>87111</v>
      </c>
      <c r="O418" s="7" t="s">
        <v>37358</v>
      </c>
      <c r="P418" s="7">
        <v>20080523</v>
      </c>
      <c r="Q418" s="7">
        <v>57</v>
      </c>
      <c r="R418" s="7">
        <v>200901</v>
      </c>
    </row>
    <row r="419" spans="1:18" ht="16.5" customHeight="1">
      <c r="A419" s="8">
        <v>1018206716</v>
      </c>
      <c r="B419" s="7">
        <v>2649331</v>
      </c>
      <c r="C419" s="12">
        <v>1242320000076</v>
      </c>
      <c r="D419" s="7" t="s">
        <v>43564</v>
      </c>
      <c r="E419" s="7" t="s">
        <v>43565</v>
      </c>
      <c r="F419" s="7" t="s">
        <v>37659</v>
      </c>
      <c r="G419" s="7" t="s">
        <v>43566</v>
      </c>
      <c r="H419" s="7" t="s">
        <v>43567</v>
      </c>
      <c r="I419" s="7" t="s">
        <v>45</v>
      </c>
      <c r="J419" s="7" t="s">
        <v>33060</v>
      </c>
      <c r="K419" s="7" t="s">
        <v>47</v>
      </c>
      <c r="L419" s="7">
        <v>10</v>
      </c>
      <c r="M419" s="7" t="s">
        <v>105</v>
      </c>
      <c r="N419" s="7">
        <v>87290</v>
      </c>
      <c r="O419" s="7" t="s">
        <v>37639</v>
      </c>
      <c r="P419" s="7">
        <v>19911218</v>
      </c>
      <c r="Q419" s="7">
        <v>256</v>
      </c>
      <c r="R419" s="7">
        <v>200901</v>
      </c>
    </row>
    <row r="420" spans="1:18" ht="16.5" customHeight="1">
      <c r="A420" s="8">
        <v>1298610948</v>
      </c>
      <c r="B420" s="7">
        <v>3156526</v>
      </c>
      <c r="C420" s="12">
        <v>1311110189976</v>
      </c>
      <c r="D420" s="7" t="s">
        <v>26635</v>
      </c>
      <c r="E420" s="7" t="s">
        <v>15887</v>
      </c>
      <c r="F420" s="7" t="s">
        <v>15888</v>
      </c>
      <c r="G420" s="7" t="s">
        <v>26636</v>
      </c>
      <c r="H420" s="7" t="s">
        <v>26637</v>
      </c>
      <c r="I420" s="7" t="s">
        <v>63</v>
      </c>
      <c r="J420" s="7" t="s">
        <v>33060</v>
      </c>
      <c r="K420" s="7" t="s">
        <v>47</v>
      </c>
      <c r="L420" s="7">
        <v>10</v>
      </c>
      <c r="M420" s="7" t="s">
        <v>34433</v>
      </c>
      <c r="N420" s="7">
        <v>58211</v>
      </c>
      <c r="O420" s="7" t="s">
        <v>27054</v>
      </c>
      <c r="P420" s="7">
        <v>20070619</v>
      </c>
      <c r="Q420" s="7">
        <v>170</v>
      </c>
      <c r="R420" s="7">
        <v>200901</v>
      </c>
    </row>
    <row r="421" spans="1:18" ht="16.5" customHeight="1">
      <c r="A421" s="8">
        <v>4118155418</v>
      </c>
      <c r="B421" s="7">
        <v>3252297</v>
      </c>
      <c r="C421" s="12">
        <v>2054140006666</v>
      </c>
      <c r="D421" s="7" t="s">
        <v>43568</v>
      </c>
      <c r="E421" s="7" t="s">
        <v>2935</v>
      </c>
      <c r="F421" s="7" t="s">
        <v>43569</v>
      </c>
      <c r="G421" s="7" t="s">
        <v>43570</v>
      </c>
      <c r="H421" s="7" t="s">
        <v>43571</v>
      </c>
      <c r="I421" s="7" t="s">
        <v>65</v>
      </c>
      <c r="J421" s="7" t="s">
        <v>33060</v>
      </c>
      <c r="K421" s="7" t="s">
        <v>47</v>
      </c>
      <c r="L421" s="7">
        <v>10</v>
      </c>
      <c r="M421" s="7" t="s">
        <v>33076</v>
      </c>
      <c r="N421" s="7">
        <v>31114</v>
      </c>
      <c r="O421" s="7" t="s">
        <v>7681</v>
      </c>
      <c r="P421" s="7">
        <v>20090101</v>
      </c>
      <c r="Q421" s="7">
        <v>52</v>
      </c>
      <c r="R421" s="7">
        <v>200901</v>
      </c>
    </row>
    <row r="422" spans="1:18" ht="16.5" customHeight="1">
      <c r="A422" s="8">
        <v>1258115553</v>
      </c>
      <c r="B422" s="7">
        <v>1954261</v>
      </c>
      <c r="C422" s="12">
        <v>2111110000414</v>
      </c>
      <c r="D422" s="7" t="s">
        <v>43572</v>
      </c>
      <c r="E422" s="7" t="s">
        <v>43573</v>
      </c>
      <c r="F422" s="7" t="s">
        <v>43574</v>
      </c>
      <c r="G422" s="7" t="s">
        <v>43575</v>
      </c>
      <c r="H422" s="7" t="s">
        <v>43576</v>
      </c>
      <c r="I422" s="7" t="s">
        <v>65</v>
      </c>
      <c r="J422" s="7" t="s">
        <v>33060</v>
      </c>
      <c r="K422" s="7" t="s">
        <v>47</v>
      </c>
      <c r="L422" s="7">
        <v>10</v>
      </c>
      <c r="M422" s="7" t="s">
        <v>966</v>
      </c>
      <c r="N422" s="7">
        <v>68100</v>
      </c>
      <c r="O422" s="7" t="s">
        <v>14143</v>
      </c>
      <c r="P422" s="7">
        <v>19730119</v>
      </c>
      <c r="Q422" s="7">
        <v>73</v>
      </c>
      <c r="R422" s="7">
        <v>200904</v>
      </c>
    </row>
    <row r="423" spans="1:18" ht="16.5" customHeight="1">
      <c r="A423" s="8">
        <v>6138147737</v>
      </c>
      <c r="B423" s="7">
        <v>2952110</v>
      </c>
      <c r="C423" s="12">
        <v>1947110007527</v>
      </c>
      <c r="D423" s="7" t="s">
        <v>43577</v>
      </c>
      <c r="E423" s="7" t="s">
        <v>43578</v>
      </c>
      <c r="F423" s="7" t="s">
        <v>43579</v>
      </c>
      <c r="G423" s="7" t="s">
        <v>43580</v>
      </c>
      <c r="H423" s="7" t="s">
        <v>43581</v>
      </c>
      <c r="I423" s="7" t="s">
        <v>65</v>
      </c>
      <c r="J423" s="7" t="s">
        <v>33060</v>
      </c>
      <c r="K423" s="7" t="s">
        <v>47</v>
      </c>
      <c r="L423" s="7">
        <v>10</v>
      </c>
      <c r="M423" s="7" t="s">
        <v>33076</v>
      </c>
      <c r="N423" s="7">
        <v>31114</v>
      </c>
      <c r="O423" s="7" t="s">
        <v>7681</v>
      </c>
      <c r="P423" s="7">
        <v>20080313</v>
      </c>
      <c r="Q423" s="7">
        <v>88</v>
      </c>
      <c r="R423" s="7">
        <v>200907</v>
      </c>
    </row>
    <row r="424" spans="1:18" ht="16.5" customHeight="1">
      <c r="A424" s="8">
        <v>2188105468</v>
      </c>
      <c r="B424" s="7">
        <v>1263685</v>
      </c>
      <c r="C424" s="12">
        <v>1101110110819</v>
      </c>
      <c r="D424" s="7" t="s">
        <v>24551</v>
      </c>
      <c r="E424" s="7" t="s">
        <v>1040</v>
      </c>
      <c r="F424" s="7" t="s">
        <v>76</v>
      </c>
      <c r="G424" s="7" t="s">
        <v>24552</v>
      </c>
      <c r="H424" s="7" t="s">
        <v>24553</v>
      </c>
      <c r="I424" s="7" t="s">
        <v>65</v>
      </c>
      <c r="J424" s="7" t="s">
        <v>33060</v>
      </c>
      <c r="K424" s="7" t="s">
        <v>47</v>
      </c>
      <c r="L424" s="7">
        <v>10</v>
      </c>
      <c r="M424" s="7" t="s">
        <v>34194</v>
      </c>
      <c r="N424" s="7">
        <v>49231</v>
      </c>
      <c r="O424" s="7" t="s">
        <v>22958</v>
      </c>
      <c r="P424" s="7">
        <v>19691203</v>
      </c>
      <c r="Q424" s="7">
        <v>220</v>
      </c>
      <c r="R424" s="7">
        <v>200912</v>
      </c>
    </row>
    <row r="425" spans="1:18" ht="16.5" customHeight="1">
      <c r="A425" s="8">
        <v>2018145098</v>
      </c>
      <c r="B425" s="7">
        <v>1315251</v>
      </c>
      <c r="C425" s="12">
        <v>1101110137160</v>
      </c>
      <c r="D425" s="7" t="s">
        <v>28131</v>
      </c>
      <c r="E425" s="7" t="s">
        <v>28132</v>
      </c>
      <c r="F425" s="7" t="s">
        <v>8215</v>
      </c>
      <c r="G425" s="7" t="s">
        <v>28133</v>
      </c>
      <c r="H425" s="7" t="s">
        <v>28134</v>
      </c>
      <c r="I425" s="7" t="s">
        <v>65</v>
      </c>
      <c r="J425" s="7" t="s">
        <v>33060</v>
      </c>
      <c r="K425" s="7" t="s">
        <v>47</v>
      </c>
      <c r="L425" s="7">
        <v>10</v>
      </c>
      <c r="M425" s="7" t="s">
        <v>966</v>
      </c>
      <c r="N425" s="7">
        <v>68211</v>
      </c>
      <c r="O425" s="7" t="s">
        <v>35630</v>
      </c>
      <c r="P425" s="7">
        <v>19721208</v>
      </c>
      <c r="Q425" s="7">
        <v>60</v>
      </c>
      <c r="R425" s="7">
        <v>200912</v>
      </c>
    </row>
    <row r="426" spans="1:18" ht="16.5" customHeight="1">
      <c r="A426" s="8">
        <v>1058153965</v>
      </c>
      <c r="B426" s="7">
        <v>1261677</v>
      </c>
      <c r="C426" s="12">
        <v>1101110529424</v>
      </c>
      <c r="D426" s="7" t="s">
        <v>43582</v>
      </c>
      <c r="E426" s="7" t="s">
        <v>43583</v>
      </c>
      <c r="F426" s="7" t="s">
        <v>10293</v>
      </c>
      <c r="G426" s="7" t="s">
        <v>43584</v>
      </c>
      <c r="H426" s="7" t="s">
        <v>43585</v>
      </c>
      <c r="I426" s="7" t="s">
        <v>65</v>
      </c>
      <c r="J426" s="7" t="s">
        <v>33060</v>
      </c>
      <c r="K426" s="7" t="s">
        <v>47</v>
      </c>
      <c r="L426" s="7">
        <v>10</v>
      </c>
      <c r="M426" s="7" t="s">
        <v>34194</v>
      </c>
      <c r="N426" s="7">
        <v>52991</v>
      </c>
      <c r="O426" s="7" t="s">
        <v>38799</v>
      </c>
      <c r="P426" s="7">
        <v>19870501</v>
      </c>
      <c r="Q426" s="7">
        <v>51</v>
      </c>
      <c r="R426" s="7">
        <v>200912</v>
      </c>
    </row>
    <row r="427" spans="1:18" ht="16.5" customHeight="1">
      <c r="A427" s="8">
        <v>2098111573</v>
      </c>
      <c r="B427" s="7">
        <v>1449429</v>
      </c>
      <c r="C427" s="12">
        <v>1101110697859</v>
      </c>
      <c r="D427" s="7" t="s">
        <v>17184</v>
      </c>
      <c r="E427" s="7" t="s">
        <v>17185</v>
      </c>
      <c r="F427" s="7" t="s">
        <v>17186</v>
      </c>
      <c r="G427" s="7" t="s">
        <v>17187</v>
      </c>
      <c r="H427" s="7" t="s">
        <v>17188</v>
      </c>
      <c r="I427" s="7" t="s">
        <v>65</v>
      </c>
      <c r="J427" s="7" t="s">
        <v>33060</v>
      </c>
      <c r="K427" s="7" t="s">
        <v>47</v>
      </c>
      <c r="L427" s="7">
        <v>10</v>
      </c>
      <c r="M427" s="7" t="s">
        <v>33076</v>
      </c>
      <c r="N427" s="7">
        <v>14194</v>
      </c>
      <c r="O427" s="7" t="s">
        <v>42760</v>
      </c>
      <c r="P427" s="7">
        <v>19900510</v>
      </c>
      <c r="Q427" s="7">
        <v>69</v>
      </c>
      <c r="R427" s="7">
        <v>200912</v>
      </c>
    </row>
    <row r="428" spans="1:18" ht="16.5" customHeight="1">
      <c r="A428" s="8">
        <v>1098156829</v>
      </c>
      <c r="B428" s="7">
        <v>1292265</v>
      </c>
      <c r="C428" s="12">
        <v>1101111666861</v>
      </c>
      <c r="D428" s="7" t="s">
        <v>43586</v>
      </c>
      <c r="E428" s="7" t="s">
        <v>43587</v>
      </c>
      <c r="F428" s="7" t="s">
        <v>43588</v>
      </c>
      <c r="G428" s="7" t="s">
        <v>43589</v>
      </c>
      <c r="H428" s="7" t="s">
        <v>43590</v>
      </c>
      <c r="I428" s="7" t="s">
        <v>65</v>
      </c>
      <c r="J428" s="7" t="s">
        <v>33060</v>
      </c>
      <c r="K428" s="7" t="s">
        <v>47</v>
      </c>
      <c r="L428" s="7">
        <v>10</v>
      </c>
      <c r="M428" s="7" t="s">
        <v>34194</v>
      </c>
      <c r="N428" s="7">
        <v>52930</v>
      </c>
      <c r="O428" s="7" t="s">
        <v>25793</v>
      </c>
      <c r="P428" s="7">
        <v>19990319</v>
      </c>
      <c r="Q428" s="7">
        <v>127</v>
      </c>
      <c r="R428" s="7">
        <v>200912</v>
      </c>
    </row>
    <row r="429" spans="1:18" ht="16.5" customHeight="1">
      <c r="A429" s="8">
        <v>2118652854</v>
      </c>
      <c r="B429" s="7">
        <v>1519664</v>
      </c>
      <c r="C429" s="12">
        <v>1101111705198</v>
      </c>
      <c r="D429" s="7" t="s">
        <v>22858</v>
      </c>
      <c r="E429" s="7" t="s">
        <v>11302</v>
      </c>
      <c r="F429" s="7" t="s">
        <v>2164</v>
      </c>
      <c r="G429" s="7" t="s">
        <v>22859</v>
      </c>
      <c r="H429" s="7" t="s">
        <v>22860</v>
      </c>
      <c r="I429" s="7" t="s">
        <v>65</v>
      </c>
      <c r="J429" s="7" t="s">
        <v>33060</v>
      </c>
      <c r="K429" s="7" t="s">
        <v>47</v>
      </c>
      <c r="L429" s="7">
        <v>10</v>
      </c>
      <c r="M429" s="7" t="s">
        <v>33760</v>
      </c>
      <c r="N429" s="7">
        <v>46109</v>
      </c>
      <c r="O429" s="7" t="s">
        <v>43591</v>
      </c>
      <c r="P429" s="7">
        <v>19990528</v>
      </c>
      <c r="Q429" s="7">
        <v>65</v>
      </c>
      <c r="R429" s="7">
        <v>200912</v>
      </c>
    </row>
    <row r="430" spans="1:18" ht="16.5" customHeight="1">
      <c r="A430" s="8">
        <v>1148606350</v>
      </c>
      <c r="B430" s="7">
        <v>1246463</v>
      </c>
      <c r="C430" s="12">
        <v>1101112175085</v>
      </c>
      <c r="D430" s="7" t="s">
        <v>23143</v>
      </c>
      <c r="E430" s="7" t="s">
        <v>23144</v>
      </c>
      <c r="F430" s="7" t="s">
        <v>23145</v>
      </c>
      <c r="G430" s="7" t="s">
        <v>23146</v>
      </c>
      <c r="H430" s="7" t="s">
        <v>23147</v>
      </c>
      <c r="I430" s="7" t="s">
        <v>65</v>
      </c>
      <c r="J430" s="7" t="s">
        <v>33060</v>
      </c>
      <c r="K430" s="7" t="s">
        <v>47</v>
      </c>
      <c r="L430" s="7">
        <v>10</v>
      </c>
      <c r="M430" s="7" t="s">
        <v>33760</v>
      </c>
      <c r="N430" s="7">
        <v>46590</v>
      </c>
      <c r="O430" s="7" t="s">
        <v>5542</v>
      </c>
      <c r="P430" s="7">
        <v>20010220</v>
      </c>
      <c r="Q430" s="7">
        <v>150</v>
      </c>
      <c r="R430" s="7">
        <v>200912</v>
      </c>
    </row>
    <row r="431" spans="1:18" ht="16.5" customHeight="1">
      <c r="A431" s="8">
        <v>2148694528</v>
      </c>
      <c r="B431" s="7">
        <v>2206522</v>
      </c>
      <c r="C431" s="12">
        <v>1101112383183</v>
      </c>
      <c r="D431" s="7" t="s">
        <v>43592</v>
      </c>
      <c r="E431" s="7" t="s">
        <v>1193</v>
      </c>
      <c r="F431" s="7" t="s">
        <v>28420</v>
      </c>
      <c r="G431" s="7" t="s">
        <v>43593</v>
      </c>
      <c r="H431" s="7" t="s">
        <v>43594</v>
      </c>
      <c r="I431" s="7" t="s">
        <v>65</v>
      </c>
      <c r="J431" s="7" t="s">
        <v>33060</v>
      </c>
      <c r="K431" s="7" t="s">
        <v>47</v>
      </c>
      <c r="L431" s="7">
        <v>10</v>
      </c>
      <c r="M431" s="7" t="s">
        <v>363</v>
      </c>
      <c r="N431" s="7">
        <v>72919</v>
      </c>
      <c r="O431" s="7" t="s">
        <v>16141</v>
      </c>
      <c r="P431" s="7">
        <v>20011124</v>
      </c>
      <c r="Q431" s="7">
        <v>60</v>
      </c>
      <c r="R431" s="7">
        <v>200912</v>
      </c>
    </row>
    <row r="432" spans="1:18" ht="16.5" customHeight="1">
      <c r="A432" s="8">
        <v>1078610759</v>
      </c>
      <c r="B432" s="7">
        <v>1820462</v>
      </c>
      <c r="C432" s="12">
        <v>1101112414988</v>
      </c>
      <c r="D432" s="7" t="s">
        <v>26811</v>
      </c>
      <c r="E432" s="7" t="s">
        <v>26812</v>
      </c>
      <c r="F432" s="7" t="s">
        <v>26813</v>
      </c>
      <c r="G432" s="7" t="s">
        <v>26814</v>
      </c>
      <c r="H432" s="7" t="s">
        <v>26815</v>
      </c>
      <c r="I432" s="7" t="s">
        <v>65</v>
      </c>
      <c r="J432" s="7" t="s">
        <v>33060</v>
      </c>
      <c r="K432" s="7" t="s">
        <v>47</v>
      </c>
      <c r="L432" s="7">
        <v>10</v>
      </c>
      <c r="M432" s="7" t="s">
        <v>34433</v>
      </c>
      <c r="N432" s="7">
        <v>58220</v>
      </c>
      <c r="O432" s="7" t="s">
        <v>34437</v>
      </c>
      <c r="P432" s="7">
        <v>20020107</v>
      </c>
      <c r="Q432" s="7">
        <v>224</v>
      </c>
      <c r="R432" s="7">
        <v>200912</v>
      </c>
    </row>
    <row r="433" spans="1:18" ht="16.5" customHeight="1">
      <c r="A433" s="8">
        <v>1148627637</v>
      </c>
      <c r="B433" s="7">
        <v>1814989</v>
      </c>
      <c r="C433" s="12">
        <v>1101112760737</v>
      </c>
      <c r="D433" s="7" t="s">
        <v>17232</v>
      </c>
      <c r="E433" s="7" t="s">
        <v>17233</v>
      </c>
      <c r="F433" s="7" t="s">
        <v>1121</v>
      </c>
      <c r="G433" s="7" t="s">
        <v>17234</v>
      </c>
      <c r="H433" s="7" t="s">
        <v>17235</v>
      </c>
      <c r="I433" s="7" t="s">
        <v>65</v>
      </c>
      <c r="J433" s="7" t="s">
        <v>33060</v>
      </c>
      <c r="K433" s="7" t="s">
        <v>47</v>
      </c>
      <c r="L433" s="7">
        <v>10</v>
      </c>
      <c r="M433" s="7" t="s">
        <v>33076</v>
      </c>
      <c r="N433" s="7">
        <v>14100</v>
      </c>
      <c r="O433" s="7" t="s">
        <v>33177</v>
      </c>
      <c r="P433" s="7">
        <v>20030415</v>
      </c>
      <c r="Q433" s="7">
        <v>120</v>
      </c>
      <c r="R433" s="7">
        <v>200912</v>
      </c>
    </row>
    <row r="434" spans="1:18" ht="16.5" customHeight="1">
      <c r="A434" s="8">
        <v>1018198446</v>
      </c>
      <c r="B434" s="7">
        <v>1392320</v>
      </c>
      <c r="C434" s="12">
        <v>1101112877623</v>
      </c>
      <c r="D434" s="7" t="s">
        <v>43595</v>
      </c>
      <c r="E434" s="7" t="s">
        <v>43596</v>
      </c>
      <c r="F434" s="7" t="s">
        <v>43597</v>
      </c>
      <c r="H434" s="7" t="s">
        <v>43598</v>
      </c>
      <c r="I434" s="7" t="s">
        <v>65</v>
      </c>
      <c r="J434" s="7" t="s">
        <v>33060</v>
      </c>
      <c r="K434" s="7" t="s">
        <v>47</v>
      </c>
      <c r="L434" s="7">
        <v>10</v>
      </c>
      <c r="M434" s="7" t="s">
        <v>363</v>
      </c>
      <c r="N434" s="7">
        <v>71530</v>
      </c>
      <c r="O434" s="7" t="s">
        <v>3353</v>
      </c>
      <c r="P434" s="7">
        <v>20031017</v>
      </c>
      <c r="Q434" s="7">
        <v>50</v>
      </c>
      <c r="R434" s="7">
        <v>200912</v>
      </c>
    </row>
    <row r="435" spans="1:18" ht="16.5" customHeight="1">
      <c r="A435" s="8">
        <v>2148748453</v>
      </c>
      <c r="B435" s="7">
        <v>1587245</v>
      </c>
      <c r="C435" s="12">
        <v>1101112945735</v>
      </c>
      <c r="D435" s="7" t="s">
        <v>26526</v>
      </c>
      <c r="E435" s="7" t="s">
        <v>16215</v>
      </c>
      <c r="F435" s="7" t="s">
        <v>26527</v>
      </c>
      <c r="G435" s="7" t="s">
        <v>26528</v>
      </c>
      <c r="H435" s="7" t="s">
        <v>26529</v>
      </c>
      <c r="I435" s="7" t="s">
        <v>65</v>
      </c>
      <c r="J435" s="7" t="s">
        <v>33060</v>
      </c>
      <c r="K435" s="7" t="s">
        <v>47</v>
      </c>
      <c r="L435" s="7">
        <v>10</v>
      </c>
      <c r="M435" s="7" t="s">
        <v>363</v>
      </c>
      <c r="N435" s="7">
        <v>71500</v>
      </c>
      <c r="O435" s="7" t="s">
        <v>43599</v>
      </c>
      <c r="P435" s="7">
        <v>20040203</v>
      </c>
      <c r="Q435" s="7">
        <v>72</v>
      </c>
      <c r="R435" s="7">
        <v>200912</v>
      </c>
    </row>
    <row r="436" spans="1:18" ht="16.5" customHeight="1">
      <c r="A436" s="8">
        <v>2148787136</v>
      </c>
      <c r="B436" s="7">
        <v>2641102</v>
      </c>
      <c r="C436" s="12">
        <v>1101113426429</v>
      </c>
      <c r="D436" s="7" t="s">
        <v>43600</v>
      </c>
      <c r="E436" s="7" t="s">
        <v>9095</v>
      </c>
      <c r="F436" s="7" t="s">
        <v>43601</v>
      </c>
      <c r="G436" s="7" t="s">
        <v>43602</v>
      </c>
      <c r="H436" s="7" t="s">
        <v>43603</v>
      </c>
      <c r="I436" s="7" t="s">
        <v>65</v>
      </c>
      <c r="J436" s="7" t="s">
        <v>33060</v>
      </c>
      <c r="K436" s="7" t="s">
        <v>47</v>
      </c>
      <c r="L436" s="7">
        <v>10</v>
      </c>
      <c r="M436" s="7" t="s">
        <v>313</v>
      </c>
      <c r="N436" s="7">
        <v>42300</v>
      </c>
      <c r="O436" s="7" t="s">
        <v>43604</v>
      </c>
      <c r="P436" s="7">
        <v>20060327</v>
      </c>
      <c r="Q436" s="7">
        <v>170</v>
      </c>
      <c r="R436" s="7">
        <v>200912</v>
      </c>
    </row>
    <row r="437" spans="1:18" ht="16.5" customHeight="1">
      <c r="A437" s="8">
        <v>2208750798</v>
      </c>
      <c r="B437" s="7">
        <v>2818287</v>
      </c>
      <c r="C437" s="12">
        <v>1101113711648</v>
      </c>
      <c r="D437" s="7" t="s">
        <v>43605</v>
      </c>
      <c r="E437" s="7" t="s">
        <v>43606</v>
      </c>
      <c r="F437" s="7" t="s">
        <v>43607</v>
      </c>
      <c r="G437" s="7" t="s">
        <v>2461</v>
      </c>
      <c r="H437" s="7" t="s">
        <v>43608</v>
      </c>
      <c r="I437" s="7" t="s">
        <v>65</v>
      </c>
      <c r="J437" s="7" t="s">
        <v>33060</v>
      </c>
      <c r="K437" s="7" t="s">
        <v>47</v>
      </c>
      <c r="L437" s="7">
        <v>10</v>
      </c>
      <c r="M437" s="7" t="s">
        <v>33076</v>
      </c>
      <c r="N437" s="7">
        <v>21200</v>
      </c>
      <c r="O437" s="7" t="s">
        <v>2149</v>
      </c>
      <c r="P437" s="7">
        <v>20070704</v>
      </c>
      <c r="Q437" s="7">
        <v>100</v>
      </c>
      <c r="R437" s="7">
        <v>200912</v>
      </c>
    </row>
    <row r="438" spans="1:18" ht="16.5" customHeight="1">
      <c r="A438" s="8">
        <v>1228603693</v>
      </c>
      <c r="B438" s="7">
        <v>3218401</v>
      </c>
      <c r="C438" s="12">
        <v>1201110487323</v>
      </c>
      <c r="D438" s="7" t="s">
        <v>43609</v>
      </c>
      <c r="E438" s="7" t="s">
        <v>12232</v>
      </c>
      <c r="F438" s="7" t="s">
        <v>43610</v>
      </c>
      <c r="G438" s="7" t="s">
        <v>43611</v>
      </c>
      <c r="H438" s="7" t="s">
        <v>43612</v>
      </c>
      <c r="I438" s="7" t="s">
        <v>65</v>
      </c>
      <c r="J438" s="7" t="s">
        <v>33060</v>
      </c>
      <c r="K438" s="7" t="s">
        <v>47</v>
      </c>
      <c r="L438" s="7">
        <v>10</v>
      </c>
      <c r="M438" s="7" t="s">
        <v>33076</v>
      </c>
      <c r="N438" s="7">
        <v>28422</v>
      </c>
      <c r="O438" s="7" t="s">
        <v>33505</v>
      </c>
      <c r="P438" s="7">
        <v>20090210</v>
      </c>
      <c r="Q438" s="7">
        <v>51</v>
      </c>
      <c r="R438" s="7">
        <v>200912</v>
      </c>
    </row>
    <row r="439" spans="1:18" ht="16.5" customHeight="1">
      <c r="A439" s="8">
        <v>1298119755</v>
      </c>
      <c r="B439" s="7">
        <v>1881049</v>
      </c>
      <c r="C439" s="12">
        <v>1311110025162</v>
      </c>
      <c r="D439" s="7" t="s">
        <v>17423</v>
      </c>
      <c r="E439" s="7" t="s">
        <v>17416</v>
      </c>
      <c r="F439" s="7" t="s">
        <v>17424</v>
      </c>
      <c r="G439" s="7" t="s">
        <v>17425</v>
      </c>
      <c r="H439" s="7" t="s">
        <v>17426</v>
      </c>
      <c r="I439" s="7" t="s">
        <v>65</v>
      </c>
      <c r="J439" s="7" t="s">
        <v>33060</v>
      </c>
      <c r="K439" s="7" t="s">
        <v>47</v>
      </c>
      <c r="L439" s="7">
        <v>10</v>
      </c>
      <c r="M439" s="7" t="s">
        <v>33076</v>
      </c>
      <c r="N439" s="7">
        <v>18129</v>
      </c>
      <c r="O439" s="7" t="s">
        <v>43613</v>
      </c>
      <c r="P439" s="7">
        <v>19960716</v>
      </c>
      <c r="Q439" s="7">
        <v>88</v>
      </c>
      <c r="R439" s="7">
        <v>200912</v>
      </c>
    </row>
    <row r="440" spans="1:18" ht="16.5" customHeight="1">
      <c r="A440" s="8">
        <v>1298191247</v>
      </c>
      <c r="B440" s="7">
        <v>2599127</v>
      </c>
      <c r="C440" s="12">
        <v>1311110152634</v>
      </c>
      <c r="D440" s="7" t="s">
        <v>43614</v>
      </c>
      <c r="E440" s="7" t="s">
        <v>32719</v>
      </c>
      <c r="F440" s="7" t="s">
        <v>43615</v>
      </c>
      <c r="G440" s="7" t="s">
        <v>43616</v>
      </c>
      <c r="H440" s="7" t="s">
        <v>43617</v>
      </c>
      <c r="I440" s="7" t="s">
        <v>65</v>
      </c>
      <c r="J440" s="7" t="s">
        <v>33060</v>
      </c>
      <c r="K440" s="7" t="s">
        <v>47</v>
      </c>
      <c r="L440" s="7">
        <v>10</v>
      </c>
      <c r="M440" s="7" t="s">
        <v>33760</v>
      </c>
      <c r="N440" s="7">
        <v>46590</v>
      </c>
      <c r="O440" s="7" t="s">
        <v>5542</v>
      </c>
      <c r="P440" s="7">
        <v>20051117</v>
      </c>
      <c r="Q440" s="7">
        <v>300</v>
      </c>
      <c r="R440" s="7">
        <v>200912</v>
      </c>
    </row>
    <row r="441" spans="1:18" ht="16.5" customHeight="1">
      <c r="A441" s="8">
        <v>1268116161</v>
      </c>
      <c r="B441" s="7">
        <v>1677035</v>
      </c>
      <c r="C441" s="12">
        <v>1312110003679</v>
      </c>
      <c r="D441" s="7" t="s">
        <v>43618</v>
      </c>
      <c r="E441" s="7" t="s">
        <v>13579</v>
      </c>
      <c r="F441" s="7" t="s">
        <v>5188</v>
      </c>
      <c r="G441" s="7" t="s">
        <v>43619</v>
      </c>
      <c r="H441" s="7" t="s">
        <v>43620</v>
      </c>
      <c r="I441" s="7" t="s">
        <v>65</v>
      </c>
      <c r="J441" s="7" t="s">
        <v>33060</v>
      </c>
      <c r="K441" s="7" t="s">
        <v>47</v>
      </c>
      <c r="L441" s="7">
        <v>10</v>
      </c>
      <c r="M441" s="7" t="s">
        <v>33076</v>
      </c>
      <c r="N441" s="7">
        <v>28112</v>
      </c>
      <c r="O441" s="7" t="s">
        <v>5323</v>
      </c>
      <c r="P441" s="7">
        <v>19880601</v>
      </c>
      <c r="Q441" s="7">
        <v>90</v>
      </c>
      <c r="R441" s="7">
        <v>200912</v>
      </c>
    </row>
    <row r="442" spans="1:18" ht="16.5" customHeight="1">
      <c r="A442" s="8">
        <v>1238106489</v>
      </c>
      <c r="B442" s="7">
        <v>2203806</v>
      </c>
      <c r="C442" s="12">
        <v>1341110005781</v>
      </c>
      <c r="D442" s="7" t="s">
        <v>43621</v>
      </c>
      <c r="E442" s="7" t="s">
        <v>2355</v>
      </c>
      <c r="F442" s="7" t="s">
        <v>22958</v>
      </c>
      <c r="G442" s="7" t="s">
        <v>43622</v>
      </c>
      <c r="H442" s="7" t="s">
        <v>43623</v>
      </c>
      <c r="I442" s="7" t="s">
        <v>65</v>
      </c>
      <c r="J442" s="7" t="s">
        <v>33060</v>
      </c>
      <c r="K442" s="7" t="s">
        <v>47</v>
      </c>
      <c r="L442" s="7">
        <v>10</v>
      </c>
      <c r="M442" s="7" t="s">
        <v>34194</v>
      </c>
      <c r="N442" s="7">
        <v>49231</v>
      </c>
      <c r="O442" s="7" t="s">
        <v>22958</v>
      </c>
      <c r="P442" s="7">
        <v>19791219</v>
      </c>
      <c r="Q442" s="7">
        <v>120</v>
      </c>
      <c r="R442" s="7">
        <v>200912</v>
      </c>
    </row>
    <row r="443" spans="1:18" ht="16.5" customHeight="1">
      <c r="A443" s="8">
        <v>1238612671</v>
      </c>
      <c r="B443" s="7">
        <v>2915439</v>
      </c>
      <c r="C443" s="12">
        <v>1341110162060</v>
      </c>
      <c r="D443" s="7" t="s">
        <v>43624</v>
      </c>
      <c r="E443" s="7" t="s">
        <v>43625</v>
      </c>
      <c r="F443" s="7" t="s">
        <v>43626</v>
      </c>
      <c r="G443" s="7" t="s">
        <v>43627</v>
      </c>
      <c r="H443" s="7" t="s">
        <v>43628</v>
      </c>
      <c r="I443" s="7" t="s">
        <v>65</v>
      </c>
      <c r="J443" s="7" t="s">
        <v>33060</v>
      </c>
      <c r="K443" s="7" t="s">
        <v>47</v>
      </c>
      <c r="L443" s="7">
        <v>10</v>
      </c>
      <c r="M443" s="7" t="s">
        <v>34433</v>
      </c>
      <c r="N443" s="7">
        <v>63991</v>
      </c>
      <c r="O443" s="7" t="s">
        <v>13994</v>
      </c>
      <c r="P443" s="7">
        <v>20080107</v>
      </c>
      <c r="Q443" s="7">
        <v>54</v>
      </c>
      <c r="R443" s="7">
        <v>200912</v>
      </c>
    </row>
    <row r="444" spans="1:18" ht="16.5" customHeight="1">
      <c r="A444" s="8">
        <v>1328202577</v>
      </c>
      <c r="B444" s="7">
        <v>3304745</v>
      </c>
      <c r="C444" s="12">
        <v>1343320000014</v>
      </c>
      <c r="D444" s="7" t="s">
        <v>43629</v>
      </c>
      <c r="E444" s="7" t="s">
        <v>37520</v>
      </c>
      <c r="F444" s="7" t="s">
        <v>37493</v>
      </c>
      <c r="G444" s="7" t="s">
        <v>43630</v>
      </c>
      <c r="H444" s="7" t="s">
        <v>37522</v>
      </c>
      <c r="I444" s="7" t="s">
        <v>45</v>
      </c>
      <c r="J444" s="7" t="s">
        <v>33060</v>
      </c>
      <c r="K444" s="7" t="s">
        <v>47</v>
      </c>
      <c r="L444" s="7">
        <v>10</v>
      </c>
      <c r="M444" s="7" t="s">
        <v>105</v>
      </c>
      <c r="N444" s="7">
        <v>87120</v>
      </c>
      <c r="O444" s="7" t="s">
        <v>37493</v>
      </c>
      <c r="P444" s="7">
        <v>19940201</v>
      </c>
      <c r="Q444" s="7">
        <v>160</v>
      </c>
      <c r="R444" s="7">
        <v>200912</v>
      </c>
    </row>
    <row r="445" spans="1:18" ht="16.5" customHeight="1">
      <c r="A445" s="8">
        <v>1358155794</v>
      </c>
      <c r="B445" s="7">
        <v>2153445</v>
      </c>
      <c r="C445" s="12">
        <v>1345110062452</v>
      </c>
      <c r="D445" s="7" t="s">
        <v>43631</v>
      </c>
      <c r="E445" s="7" t="s">
        <v>43632</v>
      </c>
      <c r="F445" s="7" t="s">
        <v>4133</v>
      </c>
      <c r="G445" s="7" t="s">
        <v>43633</v>
      </c>
      <c r="H445" s="7" t="s">
        <v>43634</v>
      </c>
      <c r="I445" s="7" t="s">
        <v>65</v>
      </c>
      <c r="J445" s="7" t="s">
        <v>33060</v>
      </c>
      <c r="K445" s="7" t="s">
        <v>47</v>
      </c>
      <c r="L445" s="7">
        <v>10</v>
      </c>
      <c r="M445" s="7" t="s">
        <v>33076</v>
      </c>
      <c r="N445" s="7">
        <v>26121</v>
      </c>
      <c r="O445" s="7" t="s">
        <v>4203</v>
      </c>
      <c r="P445" s="7">
        <v>20020801</v>
      </c>
      <c r="Q445" s="7">
        <v>169</v>
      </c>
      <c r="R445" s="7">
        <v>200912</v>
      </c>
    </row>
    <row r="446" spans="1:18" ht="16.5" customHeight="1">
      <c r="A446" s="8">
        <v>1268190782</v>
      </c>
      <c r="B446" s="7">
        <v>2598224</v>
      </c>
      <c r="C446" s="12">
        <v>1357110058141</v>
      </c>
      <c r="D446" s="7" t="s">
        <v>43635</v>
      </c>
      <c r="E446" s="7" t="s">
        <v>43636</v>
      </c>
      <c r="F446" s="7" t="s">
        <v>43637</v>
      </c>
      <c r="G446" s="7" t="s">
        <v>43638</v>
      </c>
      <c r="H446" s="7" t="s">
        <v>43639</v>
      </c>
      <c r="I446" s="7" t="s">
        <v>65</v>
      </c>
      <c r="J446" s="7" t="s">
        <v>33060</v>
      </c>
      <c r="K446" s="7" t="s">
        <v>47</v>
      </c>
      <c r="L446" s="7">
        <v>10</v>
      </c>
      <c r="M446" s="7" t="s">
        <v>33760</v>
      </c>
      <c r="N446" s="7">
        <v>46420</v>
      </c>
      <c r="O446" s="7" t="s">
        <v>43640</v>
      </c>
      <c r="P446" s="7">
        <v>20051104</v>
      </c>
      <c r="Q446" s="7">
        <v>100</v>
      </c>
      <c r="R446" s="7">
        <v>200912</v>
      </c>
    </row>
    <row r="447" spans="1:18" ht="16.5" customHeight="1">
      <c r="A447" s="8">
        <v>1358600412</v>
      </c>
      <c r="B447" s="7">
        <v>3204967</v>
      </c>
      <c r="C447" s="12">
        <v>1358110160423</v>
      </c>
      <c r="D447" s="7" t="s">
        <v>43641</v>
      </c>
      <c r="E447" s="7" t="s">
        <v>43642</v>
      </c>
      <c r="F447" s="7" t="s">
        <v>43643</v>
      </c>
      <c r="G447" s="7" t="s">
        <v>43644</v>
      </c>
      <c r="H447" s="7" t="s">
        <v>43645</v>
      </c>
      <c r="I447" s="7" t="s">
        <v>65</v>
      </c>
      <c r="J447" s="7" t="s">
        <v>33060</v>
      </c>
      <c r="K447" s="7" t="s">
        <v>47</v>
      </c>
      <c r="L447" s="7">
        <v>10</v>
      </c>
      <c r="M447" s="7" t="s">
        <v>34433</v>
      </c>
      <c r="N447" s="7">
        <v>58220</v>
      </c>
      <c r="O447" s="7" t="s">
        <v>34437</v>
      </c>
      <c r="P447" s="7">
        <v>20081210</v>
      </c>
      <c r="Q447" s="7">
        <v>70</v>
      </c>
      <c r="R447" s="7">
        <v>200912</v>
      </c>
    </row>
    <row r="448" spans="1:18" ht="16.5" customHeight="1">
      <c r="A448" s="8">
        <v>3038100626</v>
      </c>
      <c r="B448" s="7">
        <v>1412838</v>
      </c>
      <c r="C448" s="12">
        <v>1511110000300</v>
      </c>
      <c r="D448" s="7" t="s">
        <v>43646</v>
      </c>
      <c r="E448" s="7" t="s">
        <v>13743</v>
      </c>
      <c r="F448" s="7" t="s">
        <v>23219</v>
      </c>
      <c r="G448" s="7" t="s">
        <v>43647</v>
      </c>
      <c r="H448" s="7" t="s">
        <v>43648</v>
      </c>
      <c r="I448" s="7" t="s">
        <v>65</v>
      </c>
      <c r="J448" s="7" t="s">
        <v>33060</v>
      </c>
      <c r="K448" s="7" t="s">
        <v>47</v>
      </c>
      <c r="L448" s="7">
        <v>10</v>
      </c>
      <c r="M448" s="7" t="s">
        <v>34194</v>
      </c>
      <c r="N448" s="7">
        <v>49231</v>
      </c>
      <c r="O448" s="7" t="s">
        <v>22958</v>
      </c>
      <c r="P448" s="7">
        <v>19790301</v>
      </c>
      <c r="Q448" s="7">
        <v>69</v>
      </c>
      <c r="R448" s="7">
        <v>200912</v>
      </c>
    </row>
    <row r="449" spans="1:22" ht="16.5" customHeight="1">
      <c r="A449" s="8">
        <v>3128181318</v>
      </c>
      <c r="B449" s="7">
        <v>2635347</v>
      </c>
      <c r="C449" s="12">
        <v>1615110078357</v>
      </c>
      <c r="D449" s="7" t="s">
        <v>43649</v>
      </c>
      <c r="E449" s="7" t="s">
        <v>43650</v>
      </c>
      <c r="F449" s="7" t="s">
        <v>43651</v>
      </c>
      <c r="G449" s="7" t="s">
        <v>43652</v>
      </c>
      <c r="H449" s="7" t="s">
        <v>43653</v>
      </c>
      <c r="I449" s="7" t="s">
        <v>65</v>
      </c>
      <c r="J449" s="7" t="s">
        <v>33060</v>
      </c>
      <c r="K449" s="7" t="s">
        <v>47</v>
      </c>
      <c r="L449" s="7">
        <v>10</v>
      </c>
      <c r="M449" s="7" t="s">
        <v>33076</v>
      </c>
      <c r="N449" s="7">
        <v>26290</v>
      </c>
      <c r="O449" s="7" t="s">
        <v>38295</v>
      </c>
      <c r="P449" s="7">
        <v>20060227</v>
      </c>
      <c r="Q449" s="7">
        <v>80</v>
      </c>
      <c r="R449" s="7">
        <v>200912</v>
      </c>
    </row>
    <row r="450" spans="1:22" ht="16.5" customHeight="1">
      <c r="A450" s="8">
        <v>5038107215</v>
      </c>
      <c r="B450" s="7">
        <v>1256164</v>
      </c>
      <c r="C450" s="12">
        <v>1701110010017</v>
      </c>
      <c r="D450" s="7" t="s">
        <v>24087</v>
      </c>
      <c r="E450" s="7" t="s">
        <v>24088</v>
      </c>
      <c r="F450" s="7" t="s">
        <v>22958</v>
      </c>
      <c r="G450" s="7" t="s">
        <v>24089</v>
      </c>
      <c r="H450" s="7" t="s">
        <v>24090</v>
      </c>
      <c r="I450" s="7" t="s">
        <v>65</v>
      </c>
      <c r="J450" s="7" t="s">
        <v>33060</v>
      </c>
      <c r="K450" s="7" t="s">
        <v>47</v>
      </c>
      <c r="L450" s="7">
        <v>10</v>
      </c>
      <c r="M450" s="7" t="s">
        <v>34194</v>
      </c>
      <c r="N450" s="7">
        <v>49231</v>
      </c>
      <c r="O450" s="7" t="s">
        <v>22958</v>
      </c>
      <c r="P450" s="7">
        <v>19810213</v>
      </c>
      <c r="Q450" s="7">
        <v>68</v>
      </c>
      <c r="R450" s="7">
        <v>200912</v>
      </c>
    </row>
    <row r="451" spans="1:22" ht="16.5" customHeight="1">
      <c r="A451" s="8">
        <v>5058117188</v>
      </c>
      <c r="B451" s="7">
        <v>2164235</v>
      </c>
      <c r="C451" s="12">
        <v>1712110018810</v>
      </c>
      <c r="D451" s="7" t="s">
        <v>28006</v>
      </c>
      <c r="E451" s="7" t="s">
        <v>15269</v>
      </c>
      <c r="F451" s="7" t="s">
        <v>22958</v>
      </c>
      <c r="G451" s="7" t="s">
        <v>28007</v>
      </c>
      <c r="H451" s="7" t="s">
        <v>28008</v>
      </c>
      <c r="I451" s="7" t="s">
        <v>65</v>
      </c>
      <c r="J451" s="7" t="s">
        <v>33060</v>
      </c>
      <c r="K451" s="7" t="s">
        <v>47</v>
      </c>
      <c r="L451" s="7">
        <v>10</v>
      </c>
      <c r="M451" s="7" t="s">
        <v>34194</v>
      </c>
      <c r="N451" s="7">
        <v>49231</v>
      </c>
      <c r="O451" s="7" t="s">
        <v>22958</v>
      </c>
      <c r="P451" s="7">
        <v>19990105</v>
      </c>
      <c r="Q451" s="7">
        <v>98</v>
      </c>
      <c r="R451" s="7">
        <v>200912</v>
      </c>
    </row>
    <row r="452" spans="1:22" ht="16.5" customHeight="1">
      <c r="A452" s="8">
        <v>5138118441</v>
      </c>
      <c r="B452" s="7">
        <v>1630854</v>
      </c>
      <c r="C452" s="12">
        <v>1760110022018</v>
      </c>
      <c r="D452" s="7" t="s">
        <v>17870</v>
      </c>
      <c r="E452" s="7" t="s">
        <v>11958</v>
      </c>
      <c r="F452" s="7" t="s">
        <v>17871</v>
      </c>
      <c r="G452" s="7" t="s">
        <v>17872</v>
      </c>
      <c r="H452" s="7" t="s">
        <v>17873</v>
      </c>
      <c r="I452" s="7" t="s">
        <v>65</v>
      </c>
      <c r="J452" s="7" t="s">
        <v>33060</v>
      </c>
      <c r="K452" s="7" t="s">
        <v>47</v>
      </c>
      <c r="L452" s="7">
        <v>10</v>
      </c>
      <c r="M452" s="7" t="s">
        <v>33076</v>
      </c>
      <c r="N452" s="7">
        <v>22251</v>
      </c>
      <c r="O452" s="7" t="s">
        <v>33334</v>
      </c>
      <c r="P452" s="7">
        <v>20000526</v>
      </c>
      <c r="Q452" s="7">
        <v>58</v>
      </c>
      <c r="R452" s="7">
        <v>200912</v>
      </c>
    </row>
    <row r="453" spans="1:22" ht="16.5" customHeight="1">
      <c r="A453" s="8">
        <v>6188200184</v>
      </c>
      <c r="B453" s="7">
        <v>3202918</v>
      </c>
      <c r="C453" s="12">
        <v>1842320000587</v>
      </c>
      <c r="D453" s="7" t="s">
        <v>43654</v>
      </c>
      <c r="E453" s="7" t="s">
        <v>43655</v>
      </c>
      <c r="F453" s="7" t="s">
        <v>6163</v>
      </c>
      <c r="G453" s="7" t="s">
        <v>43656</v>
      </c>
      <c r="H453" s="7" t="s">
        <v>43657</v>
      </c>
      <c r="I453" s="7" t="s">
        <v>45</v>
      </c>
      <c r="J453" s="7" t="s">
        <v>33060</v>
      </c>
      <c r="K453" s="7" t="s">
        <v>47</v>
      </c>
      <c r="L453" s="7">
        <v>10</v>
      </c>
      <c r="M453" s="7" t="s">
        <v>105</v>
      </c>
      <c r="N453" s="7">
        <v>87110</v>
      </c>
      <c r="O453" s="7" t="s">
        <v>37314</v>
      </c>
      <c r="P453" s="7">
        <v>19571202</v>
      </c>
      <c r="Q453" s="7">
        <v>50</v>
      </c>
      <c r="R453" s="7">
        <v>200912</v>
      </c>
    </row>
    <row r="454" spans="1:22" ht="16.5" customHeight="1">
      <c r="A454" s="8">
        <v>6128115983</v>
      </c>
      <c r="B454" s="7">
        <v>1692260</v>
      </c>
      <c r="C454" s="12">
        <v>1949110009769</v>
      </c>
      <c r="D454" s="7" t="s">
        <v>20819</v>
      </c>
      <c r="E454" s="7" t="s">
        <v>20820</v>
      </c>
      <c r="F454" s="7" t="s">
        <v>20821</v>
      </c>
      <c r="G454" s="7" t="s">
        <v>20822</v>
      </c>
      <c r="H454" s="7" t="s">
        <v>1312</v>
      </c>
      <c r="I454" s="7" t="s">
        <v>65</v>
      </c>
      <c r="J454" s="7" t="s">
        <v>33060</v>
      </c>
      <c r="K454" s="7" t="s">
        <v>47</v>
      </c>
      <c r="L454" s="7">
        <v>10</v>
      </c>
      <c r="M454" s="7" t="s">
        <v>33076</v>
      </c>
      <c r="N454" s="7">
        <v>31114</v>
      </c>
      <c r="O454" s="7" t="s">
        <v>7681</v>
      </c>
      <c r="P454" s="7">
        <v>20020626</v>
      </c>
      <c r="Q454" s="7">
        <v>205</v>
      </c>
      <c r="R454" s="7">
        <v>200912</v>
      </c>
    </row>
    <row r="455" spans="1:22" ht="16.5" customHeight="1">
      <c r="A455" s="8">
        <v>6128123300</v>
      </c>
      <c r="B455" s="7">
        <v>2274774</v>
      </c>
      <c r="C455" s="12">
        <v>1949110014346</v>
      </c>
      <c r="D455" s="7" t="s">
        <v>20789</v>
      </c>
      <c r="E455" s="7" t="s">
        <v>20790</v>
      </c>
      <c r="F455" s="7" t="s">
        <v>20791</v>
      </c>
      <c r="G455" s="7" t="s">
        <v>20792</v>
      </c>
      <c r="H455" s="7" t="s">
        <v>20793</v>
      </c>
      <c r="I455" s="7" t="s">
        <v>65</v>
      </c>
      <c r="J455" s="7" t="s">
        <v>33060</v>
      </c>
      <c r="K455" s="7" t="s">
        <v>47</v>
      </c>
      <c r="L455" s="7">
        <v>10</v>
      </c>
      <c r="M455" s="7" t="s">
        <v>33076</v>
      </c>
      <c r="N455" s="7">
        <v>31110</v>
      </c>
      <c r="O455" s="7" t="s">
        <v>43003</v>
      </c>
      <c r="P455" s="7">
        <v>20050628</v>
      </c>
      <c r="Q455" s="7">
        <v>185</v>
      </c>
      <c r="R455" s="7">
        <v>200912</v>
      </c>
    </row>
    <row r="456" spans="1:22" ht="16.5" customHeight="1">
      <c r="A456" s="8">
        <v>4118142612</v>
      </c>
      <c r="B456" s="7">
        <v>2597844</v>
      </c>
      <c r="C456" s="12">
        <v>2054110010895</v>
      </c>
      <c r="D456" s="7" t="s">
        <v>18398</v>
      </c>
      <c r="E456" s="7" t="s">
        <v>8323</v>
      </c>
      <c r="F456" s="7" t="s">
        <v>18399</v>
      </c>
      <c r="G456" s="7" t="s">
        <v>18400</v>
      </c>
      <c r="H456" s="7" t="s">
        <v>18401</v>
      </c>
      <c r="I456" s="7" t="s">
        <v>65</v>
      </c>
      <c r="J456" s="7" t="s">
        <v>33060</v>
      </c>
      <c r="K456" s="7" t="s">
        <v>47</v>
      </c>
      <c r="L456" s="7">
        <v>10</v>
      </c>
      <c r="M456" s="7" t="s">
        <v>33076</v>
      </c>
      <c r="N456" s="7">
        <v>31114</v>
      </c>
      <c r="O456" s="7" t="s">
        <v>7681</v>
      </c>
      <c r="P456" s="7">
        <v>20051201</v>
      </c>
      <c r="Q456" s="7">
        <v>86</v>
      </c>
      <c r="R456" s="7">
        <v>200912</v>
      </c>
    </row>
    <row r="457" spans="1:22" ht="16.5" customHeight="1">
      <c r="A457" s="8">
        <v>4118150373</v>
      </c>
      <c r="B457" s="7">
        <v>3111384</v>
      </c>
      <c r="C457" s="12">
        <v>2054140005064</v>
      </c>
      <c r="D457" s="7" t="s">
        <v>20962</v>
      </c>
      <c r="E457" s="7" t="s">
        <v>20963</v>
      </c>
      <c r="F457" s="7" t="s">
        <v>20964</v>
      </c>
      <c r="G457" s="7" t="s">
        <v>20965</v>
      </c>
      <c r="H457" s="7" t="s">
        <v>18393</v>
      </c>
      <c r="I457" s="7" t="s">
        <v>65</v>
      </c>
      <c r="J457" s="7" t="s">
        <v>33060</v>
      </c>
      <c r="K457" s="7" t="s">
        <v>47</v>
      </c>
      <c r="L457" s="7">
        <v>10</v>
      </c>
      <c r="M457" s="7" t="s">
        <v>33076</v>
      </c>
      <c r="N457" s="7">
        <v>31110</v>
      </c>
      <c r="O457" s="7" t="s">
        <v>43003</v>
      </c>
      <c r="P457" s="7">
        <v>20071101</v>
      </c>
      <c r="Q457" s="7">
        <v>150</v>
      </c>
      <c r="R457" s="7">
        <v>200912</v>
      </c>
    </row>
    <row r="458" spans="1:22" ht="16.5" customHeight="1">
      <c r="A458" s="8">
        <v>4028128256</v>
      </c>
      <c r="B458" s="7">
        <v>1563710</v>
      </c>
      <c r="C458" s="12">
        <v>2101110024431</v>
      </c>
      <c r="D458" s="7" t="s">
        <v>28058</v>
      </c>
      <c r="E458" s="7" t="s">
        <v>28059</v>
      </c>
      <c r="F458" s="7" t="s">
        <v>8183</v>
      </c>
      <c r="G458" s="7" t="s">
        <v>28060</v>
      </c>
      <c r="H458" s="7" t="s">
        <v>28061</v>
      </c>
      <c r="I458" s="7" t="s">
        <v>65</v>
      </c>
      <c r="J458" s="7" t="s">
        <v>33060</v>
      </c>
      <c r="K458" s="7" t="s">
        <v>47</v>
      </c>
      <c r="L458" s="7">
        <v>10</v>
      </c>
      <c r="M458" s="7" t="s">
        <v>966</v>
      </c>
      <c r="N458" s="7">
        <v>68121</v>
      </c>
      <c r="O458" s="7" t="s">
        <v>35536</v>
      </c>
      <c r="P458" s="7">
        <v>19990806</v>
      </c>
      <c r="Q458" s="7">
        <v>55</v>
      </c>
      <c r="R458" s="7">
        <v>200912</v>
      </c>
    </row>
    <row r="459" spans="1:22" ht="16.5" customHeight="1">
      <c r="A459" s="8">
        <v>6208132606</v>
      </c>
      <c r="B459" s="7">
        <v>3209806</v>
      </c>
      <c r="C459" s="12">
        <v>2301110150729</v>
      </c>
      <c r="D459" s="7" t="s">
        <v>20046</v>
      </c>
      <c r="E459" s="7" t="s">
        <v>20047</v>
      </c>
      <c r="F459" s="7" t="s">
        <v>3781</v>
      </c>
      <c r="G459" s="7" t="s">
        <v>20048</v>
      </c>
      <c r="H459" s="7" t="s">
        <v>20049</v>
      </c>
      <c r="I459" s="7" t="s">
        <v>65</v>
      </c>
      <c r="J459" s="7" t="s">
        <v>33060</v>
      </c>
      <c r="K459" s="7" t="s">
        <v>47</v>
      </c>
      <c r="L459" s="7">
        <v>10</v>
      </c>
      <c r="M459" s="7" t="s">
        <v>33076</v>
      </c>
      <c r="N459" s="7">
        <v>30390</v>
      </c>
      <c r="O459" s="7" t="s">
        <v>33587</v>
      </c>
      <c r="P459" s="7">
        <v>20081229</v>
      </c>
      <c r="Q459" s="7">
        <v>56</v>
      </c>
      <c r="R459" s="7">
        <v>200912</v>
      </c>
    </row>
    <row r="460" spans="1:22" ht="16.5" customHeight="1">
      <c r="A460" s="8">
        <v>1308189663</v>
      </c>
      <c r="B460" s="7">
        <v>1305649</v>
      </c>
      <c r="C460" s="12">
        <v>1349110023109</v>
      </c>
      <c r="D460" s="7" t="s">
        <v>43658</v>
      </c>
      <c r="E460" s="7" t="s">
        <v>405</v>
      </c>
      <c r="F460" s="7" t="s">
        <v>43659</v>
      </c>
      <c r="G460" s="7" t="s">
        <v>43660</v>
      </c>
      <c r="H460" s="7" t="s">
        <v>43661</v>
      </c>
      <c r="I460" s="7" t="s">
        <v>65</v>
      </c>
      <c r="J460" s="7" t="s">
        <v>33060</v>
      </c>
      <c r="K460" s="7" t="s">
        <v>47</v>
      </c>
      <c r="L460" s="7">
        <v>10</v>
      </c>
      <c r="M460" s="7" t="s">
        <v>33076</v>
      </c>
      <c r="N460" s="7">
        <v>22190</v>
      </c>
      <c r="O460" s="7" t="s">
        <v>17789</v>
      </c>
      <c r="P460" s="7">
        <v>20020719</v>
      </c>
      <c r="Q460" s="7">
        <v>132</v>
      </c>
      <c r="R460" s="7">
        <v>201001</v>
      </c>
    </row>
    <row r="461" spans="1:22" ht="16.5" customHeight="1">
      <c r="A461" s="8">
        <v>6158209906</v>
      </c>
      <c r="B461" s="7">
        <v>3685934</v>
      </c>
      <c r="C461" s="12">
        <v>1955330004166</v>
      </c>
      <c r="D461" s="7" t="s">
        <v>30661</v>
      </c>
      <c r="E461" s="7" t="s">
        <v>30662</v>
      </c>
      <c r="F461" s="7" t="s">
        <v>249</v>
      </c>
      <c r="G461" s="7" t="s">
        <v>30663</v>
      </c>
      <c r="H461" s="7" t="s">
        <v>30664</v>
      </c>
      <c r="I461" s="7" t="s">
        <v>45</v>
      </c>
      <c r="J461" s="7" t="s">
        <v>33060</v>
      </c>
      <c r="K461" s="7" t="s">
        <v>47</v>
      </c>
      <c r="L461" s="7">
        <v>10</v>
      </c>
      <c r="M461" s="7" t="s">
        <v>105</v>
      </c>
      <c r="N461" s="7">
        <v>86100</v>
      </c>
      <c r="O461" s="7" t="s">
        <v>5955</v>
      </c>
      <c r="P461" s="7">
        <v>20091130</v>
      </c>
      <c r="Q461" s="7">
        <v>298</v>
      </c>
      <c r="R461" s="7">
        <v>201002</v>
      </c>
      <c r="S461" s="7">
        <v>2022</v>
      </c>
      <c r="T461" s="7">
        <v>81441526</v>
      </c>
      <c r="U461" s="7">
        <v>109219087</v>
      </c>
      <c r="V461" s="7">
        <v>19650875</v>
      </c>
    </row>
    <row r="462" spans="1:22" ht="16.5" customHeight="1">
      <c r="A462" s="8">
        <v>5068126002</v>
      </c>
      <c r="B462" s="7">
        <v>1108782</v>
      </c>
      <c r="C462" s="12">
        <v>1746110028941</v>
      </c>
      <c r="D462" s="7" t="s">
        <v>43662</v>
      </c>
      <c r="E462" s="7" t="s">
        <v>43663</v>
      </c>
      <c r="F462" s="7" t="s">
        <v>8666</v>
      </c>
      <c r="G462" s="7" t="s">
        <v>43664</v>
      </c>
      <c r="H462" s="7" t="s">
        <v>43665</v>
      </c>
      <c r="I462" s="7" t="s">
        <v>65</v>
      </c>
      <c r="J462" s="7" t="s">
        <v>33060</v>
      </c>
      <c r="K462" s="7" t="s">
        <v>47</v>
      </c>
      <c r="L462" s="7">
        <v>10</v>
      </c>
      <c r="M462" s="7" t="s">
        <v>313</v>
      </c>
      <c r="N462" s="7">
        <v>42133</v>
      </c>
      <c r="O462" s="7" t="s">
        <v>43666</v>
      </c>
      <c r="P462" s="7">
        <v>19970530</v>
      </c>
      <c r="Q462" s="7">
        <v>162</v>
      </c>
      <c r="R462" s="7">
        <v>201002</v>
      </c>
    </row>
    <row r="463" spans="1:22" ht="16.5" customHeight="1">
      <c r="A463" s="8">
        <v>5028126728</v>
      </c>
      <c r="B463" s="7">
        <v>1908732</v>
      </c>
      <c r="C463" s="12">
        <v>1701110007121</v>
      </c>
      <c r="D463" s="7" t="s">
        <v>21900</v>
      </c>
      <c r="E463" s="7" t="s">
        <v>21901</v>
      </c>
      <c r="F463" s="7" t="s">
        <v>8296</v>
      </c>
      <c r="G463" s="7" t="s">
        <v>21902</v>
      </c>
      <c r="H463" s="7" t="s">
        <v>21903</v>
      </c>
      <c r="I463" s="7" t="s">
        <v>65</v>
      </c>
      <c r="J463" s="7" t="s">
        <v>33060</v>
      </c>
      <c r="K463" s="7" t="s">
        <v>47</v>
      </c>
      <c r="L463" s="7">
        <v>10</v>
      </c>
      <c r="M463" s="7" t="s">
        <v>313</v>
      </c>
      <c r="N463" s="7">
        <v>41000</v>
      </c>
      <c r="O463" s="7" t="s">
        <v>8606</v>
      </c>
      <c r="P463" s="7">
        <v>19760713</v>
      </c>
      <c r="Q463" s="7">
        <v>67</v>
      </c>
      <c r="R463" s="7">
        <v>201003</v>
      </c>
    </row>
    <row r="464" spans="1:22" ht="16.5" customHeight="1">
      <c r="A464" s="8">
        <v>3018197770</v>
      </c>
      <c r="B464" s="7">
        <v>3002211</v>
      </c>
      <c r="C464" s="12">
        <v>1501110115605</v>
      </c>
      <c r="D464" s="7" t="s">
        <v>43667</v>
      </c>
      <c r="E464" s="7" t="s">
        <v>43668</v>
      </c>
      <c r="F464" s="7" t="s">
        <v>3054</v>
      </c>
      <c r="G464" s="7" t="s">
        <v>43669</v>
      </c>
      <c r="H464" s="7" t="s">
        <v>43670</v>
      </c>
      <c r="I464" s="7" t="s">
        <v>65</v>
      </c>
      <c r="J464" s="7" t="s">
        <v>33060</v>
      </c>
      <c r="K464" s="7" t="s">
        <v>47</v>
      </c>
      <c r="L464" s="7">
        <v>10</v>
      </c>
      <c r="M464" s="7" t="s">
        <v>33076</v>
      </c>
      <c r="N464" s="7">
        <v>26429</v>
      </c>
      <c r="O464" s="7" t="s">
        <v>43671</v>
      </c>
      <c r="P464" s="7">
        <v>20080508</v>
      </c>
      <c r="Q464" s="7">
        <v>115</v>
      </c>
      <c r="R464" s="7">
        <v>201006</v>
      </c>
    </row>
    <row r="465" spans="1:22" ht="16.5" customHeight="1">
      <c r="A465" s="8">
        <v>4048191420</v>
      </c>
      <c r="B465" s="7">
        <v>2882924</v>
      </c>
      <c r="C465" s="12">
        <v>2112110001371</v>
      </c>
      <c r="D465" s="7" t="s">
        <v>43672</v>
      </c>
      <c r="E465" s="7" t="s">
        <v>1027</v>
      </c>
      <c r="F465" s="7" t="s">
        <v>43673</v>
      </c>
      <c r="G465" s="7" t="s">
        <v>43674</v>
      </c>
      <c r="H465" s="7" t="s">
        <v>43675</v>
      </c>
      <c r="I465" s="7" t="s">
        <v>65</v>
      </c>
      <c r="J465" s="7" t="s">
        <v>33060</v>
      </c>
      <c r="K465" s="7" t="s">
        <v>47</v>
      </c>
      <c r="L465" s="7">
        <v>10</v>
      </c>
      <c r="M465" s="7" t="s">
        <v>33076</v>
      </c>
      <c r="N465" s="7">
        <v>26291</v>
      </c>
      <c r="O465" s="7" t="s">
        <v>42659</v>
      </c>
      <c r="P465" s="7">
        <v>19900410</v>
      </c>
      <c r="Q465" s="7">
        <v>371</v>
      </c>
      <c r="R465" s="7">
        <v>201006</v>
      </c>
    </row>
    <row r="466" spans="1:22" ht="16.5" customHeight="1">
      <c r="A466" s="8">
        <v>1098175976</v>
      </c>
      <c r="B466" s="7">
        <v>1700370</v>
      </c>
      <c r="C466" s="12">
        <v>1101112445925</v>
      </c>
      <c r="D466" s="7" t="s">
        <v>43676</v>
      </c>
      <c r="E466" s="7" t="s">
        <v>43677</v>
      </c>
      <c r="F466" s="7" t="s">
        <v>43678</v>
      </c>
      <c r="G466" s="7" t="s">
        <v>43679</v>
      </c>
      <c r="H466" s="7" t="s">
        <v>43680</v>
      </c>
      <c r="I466" s="7" t="s">
        <v>65</v>
      </c>
      <c r="J466" s="7" t="s">
        <v>33060</v>
      </c>
      <c r="K466" s="7" t="s">
        <v>47</v>
      </c>
      <c r="L466" s="7">
        <v>10</v>
      </c>
      <c r="M466" s="7" t="s">
        <v>34194</v>
      </c>
      <c r="N466" s="7">
        <v>52930</v>
      </c>
      <c r="O466" s="7" t="s">
        <v>25793</v>
      </c>
      <c r="P466" s="7">
        <v>20020208</v>
      </c>
      <c r="Q466" s="7">
        <v>101</v>
      </c>
      <c r="R466" s="7">
        <v>201009</v>
      </c>
    </row>
    <row r="467" spans="1:22" ht="16.5" customHeight="1">
      <c r="A467" s="8">
        <v>1058678355</v>
      </c>
      <c r="B467" s="7">
        <v>2261478</v>
      </c>
      <c r="C467" s="12">
        <v>1101113210541</v>
      </c>
      <c r="D467" s="7" t="s">
        <v>43681</v>
      </c>
      <c r="E467" s="7" t="s">
        <v>43682</v>
      </c>
      <c r="F467" s="7" t="s">
        <v>43683</v>
      </c>
      <c r="G467" s="7" t="s">
        <v>43684</v>
      </c>
      <c r="H467" s="7" t="s">
        <v>43685</v>
      </c>
      <c r="I467" s="7" t="s">
        <v>65</v>
      </c>
      <c r="J467" s="7" t="s">
        <v>33060</v>
      </c>
      <c r="K467" s="7" t="s">
        <v>47</v>
      </c>
      <c r="L467" s="7">
        <v>10</v>
      </c>
      <c r="M467" s="7" t="s">
        <v>363</v>
      </c>
      <c r="N467" s="7">
        <v>71310</v>
      </c>
      <c r="O467" s="7" t="s">
        <v>15027</v>
      </c>
      <c r="P467" s="7">
        <v>20050418</v>
      </c>
      <c r="Q467" s="7">
        <v>81</v>
      </c>
      <c r="R467" s="7">
        <v>201010</v>
      </c>
    </row>
    <row r="468" spans="1:22" ht="16.5" customHeight="1">
      <c r="A468" s="8">
        <v>3058193024</v>
      </c>
      <c r="B468" s="7">
        <v>3030446</v>
      </c>
      <c r="C468" s="12">
        <v>1601110242183</v>
      </c>
      <c r="D468" s="7" t="s">
        <v>43686</v>
      </c>
      <c r="E468" s="7" t="s">
        <v>43687</v>
      </c>
      <c r="F468" s="7" t="s">
        <v>43688</v>
      </c>
      <c r="G468" s="7" t="s">
        <v>43689</v>
      </c>
      <c r="H468" s="7" t="s">
        <v>43690</v>
      </c>
      <c r="I468" s="7" t="s">
        <v>65</v>
      </c>
      <c r="J468" s="7" t="s">
        <v>33060</v>
      </c>
      <c r="K468" s="7" t="s">
        <v>47</v>
      </c>
      <c r="L468" s="7">
        <v>10</v>
      </c>
      <c r="M468" s="7" t="s">
        <v>33076</v>
      </c>
      <c r="N468" s="7">
        <v>33999</v>
      </c>
      <c r="O468" s="7" t="s">
        <v>33644</v>
      </c>
      <c r="P468" s="7">
        <v>20080515</v>
      </c>
      <c r="Q468" s="7">
        <v>63</v>
      </c>
      <c r="R468" s="7">
        <v>201010</v>
      </c>
    </row>
    <row r="469" spans="1:22" ht="16.5" customHeight="1">
      <c r="A469" s="8">
        <v>2148750129</v>
      </c>
      <c r="B469" s="7">
        <v>2102133</v>
      </c>
      <c r="C469" s="12">
        <v>1101112967119</v>
      </c>
      <c r="D469" s="7" t="s">
        <v>21309</v>
      </c>
      <c r="E469" s="7" t="s">
        <v>3555</v>
      </c>
      <c r="F469" s="7" t="s">
        <v>21310</v>
      </c>
      <c r="G469" s="7" t="s">
        <v>21311</v>
      </c>
      <c r="H469" s="7" t="s">
        <v>21312</v>
      </c>
      <c r="I469" s="7" t="s">
        <v>65</v>
      </c>
      <c r="J469" s="7" t="s">
        <v>33060</v>
      </c>
      <c r="K469" s="7" t="s">
        <v>47</v>
      </c>
      <c r="L469" s="7">
        <v>10</v>
      </c>
      <c r="M469" s="7" t="s">
        <v>363</v>
      </c>
      <c r="N469" s="7">
        <v>72129</v>
      </c>
      <c r="O469" s="7" t="s">
        <v>42519</v>
      </c>
      <c r="P469" s="7">
        <v>20040305</v>
      </c>
      <c r="Q469" s="7">
        <v>57</v>
      </c>
      <c r="R469" s="7">
        <v>201012</v>
      </c>
      <c r="S469" s="7">
        <v>2022</v>
      </c>
      <c r="T469" s="7">
        <v>3842594</v>
      </c>
      <c r="U469" s="7">
        <v>2741398</v>
      </c>
      <c r="V469" s="7">
        <v>4291297</v>
      </c>
    </row>
    <row r="470" spans="1:22" ht="16.5" customHeight="1">
      <c r="A470" s="8">
        <v>4118209605</v>
      </c>
      <c r="B470" s="7">
        <v>3111434</v>
      </c>
      <c r="C470" s="12">
        <v>2011330003662</v>
      </c>
      <c r="D470" s="7" t="s">
        <v>30498</v>
      </c>
      <c r="E470" s="7" t="s">
        <v>30499</v>
      </c>
      <c r="F470" s="7" t="s">
        <v>36133</v>
      </c>
      <c r="G470" s="7" t="s">
        <v>30501</v>
      </c>
      <c r="H470" s="7" t="s">
        <v>30502</v>
      </c>
      <c r="I470" s="7" t="s">
        <v>45</v>
      </c>
      <c r="J470" s="7" t="s">
        <v>33060</v>
      </c>
      <c r="K470" s="7" t="s">
        <v>47</v>
      </c>
      <c r="L470" s="7">
        <v>10</v>
      </c>
      <c r="M470" s="7" t="s">
        <v>105</v>
      </c>
      <c r="N470" s="7">
        <v>86101</v>
      </c>
      <c r="O470" s="7" t="s">
        <v>615</v>
      </c>
      <c r="P470" s="7">
        <v>20070205</v>
      </c>
      <c r="Q470" s="7">
        <v>190</v>
      </c>
      <c r="R470" s="7">
        <v>201012</v>
      </c>
    </row>
    <row r="471" spans="1:22" ht="16.5" customHeight="1">
      <c r="A471" s="8">
        <v>1208134180</v>
      </c>
      <c r="B471" s="7">
        <v>1111629</v>
      </c>
      <c r="C471" s="12">
        <v>1101110993059</v>
      </c>
      <c r="D471" s="7" t="s">
        <v>25303</v>
      </c>
      <c r="E471" s="7" t="s">
        <v>10679</v>
      </c>
      <c r="F471" s="7" t="s">
        <v>25304</v>
      </c>
      <c r="G471" s="7" t="s">
        <v>25305</v>
      </c>
      <c r="H471" s="7" t="s">
        <v>25306</v>
      </c>
      <c r="I471" s="7" t="s">
        <v>65</v>
      </c>
      <c r="J471" s="7" t="s">
        <v>33060</v>
      </c>
      <c r="K471" s="7" t="s">
        <v>47</v>
      </c>
      <c r="L471" s="7">
        <v>10</v>
      </c>
      <c r="M471" s="7" t="s">
        <v>966</v>
      </c>
      <c r="N471" s="7">
        <v>68100</v>
      </c>
      <c r="O471" s="7" t="s">
        <v>14143</v>
      </c>
      <c r="P471" s="7">
        <v>19931214</v>
      </c>
      <c r="Q471" s="7">
        <v>60</v>
      </c>
      <c r="R471" s="7">
        <v>201012</v>
      </c>
    </row>
    <row r="472" spans="1:22" ht="16.5" customHeight="1">
      <c r="A472" s="8">
        <v>1068147087</v>
      </c>
      <c r="B472" s="7">
        <v>2216138</v>
      </c>
      <c r="C472" s="12">
        <v>1101111017494</v>
      </c>
      <c r="D472" s="7" t="s">
        <v>43691</v>
      </c>
      <c r="E472" s="7" t="s">
        <v>43692</v>
      </c>
      <c r="F472" s="7" t="s">
        <v>43693</v>
      </c>
      <c r="G472" s="7" t="s">
        <v>43694</v>
      </c>
      <c r="H472" s="7" t="s">
        <v>43695</v>
      </c>
      <c r="I472" s="7" t="s">
        <v>65</v>
      </c>
      <c r="J472" s="7" t="s">
        <v>33060</v>
      </c>
      <c r="K472" s="7" t="s">
        <v>47</v>
      </c>
      <c r="L472" s="7">
        <v>10</v>
      </c>
      <c r="M472" s="7" t="s">
        <v>33760</v>
      </c>
      <c r="N472" s="7">
        <v>46591</v>
      </c>
      <c r="O472" s="7" t="s">
        <v>11908</v>
      </c>
      <c r="P472" s="7">
        <v>19940316</v>
      </c>
      <c r="Q472" s="7">
        <v>70</v>
      </c>
      <c r="R472" s="7">
        <v>201012</v>
      </c>
    </row>
    <row r="473" spans="1:22" ht="16.5" customHeight="1">
      <c r="A473" s="8">
        <v>2148600471</v>
      </c>
      <c r="B473" s="7">
        <v>1155583</v>
      </c>
      <c r="C473" s="12">
        <v>1101111243148</v>
      </c>
      <c r="D473" s="7" t="s">
        <v>43696</v>
      </c>
      <c r="E473" s="7" t="s">
        <v>43697</v>
      </c>
      <c r="F473" s="7" t="s">
        <v>43698</v>
      </c>
      <c r="G473" s="7" t="s">
        <v>43699</v>
      </c>
      <c r="H473" s="7" t="s">
        <v>43700</v>
      </c>
      <c r="I473" s="7" t="s">
        <v>65</v>
      </c>
      <c r="J473" s="7" t="s">
        <v>33060</v>
      </c>
      <c r="K473" s="7" t="s">
        <v>47</v>
      </c>
      <c r="L473" s="7">
        <v>10</v>
      </c>
      <c r="M473" s="7" t="s">
        <v>363</v>
      </c>
      <c r="N473" s="7">
        <v>72121</v>
      </c>
      <c r="O473" s="7" t="s">
        <v>35913</v>
      </c>
      <c r="P473" s="7">
        <v>19960215</v>
      </c>
      <c r="Q473" s="7">
        <v>50</v>
      </c>
      <c r="R473" s="7">
        <v>201012</v>
      </c>
    </row>
    <row r="474" spans="1:22" ht="16.5" customHeight="1">
      <c r="A474" s="8">
        <v>2298140072</v>
      </c>
      <c r="B474" s="7">
        <v>1291651</v>
      </c>
      <c r="C474" s="12">
        <v>1101111753395</v>
      </c>
      <c r="D474" s="7" t="s">
        <v>43701</v>
      </c>
      <c r="E474" s="7" t="s">
        <v>43702</v>
      </c>
      <c r="F474" s="7" t="s">
        <v>43703</v>
      </c>
      <c r="G474" s="7" t="s">
        <v>43704</v>
      </c>
      <c r="H474" s="7" t="s">
        <v>43705</v>
      </c>
      <c r="I474" s="7" t="s">
        <v>65</v>
      </c>
      <c r="J474" s="7" t="s">
        <v>33060</v>
      </c>
      <c r="K474" s="7" t="s">
        <v>47</v>
      </c>
      <c r="L474" s="7">
        <v>10</v>
      </c>
      <c r="M474" s="7" t="s">
        <v>34433</v>
      </c>
      <c r="N474" s="7">
        <v>62021</v>
      </c>
      <c r="O474" s="7" t="s">
        <v>13709</v>
      </c>
      <c r="P474" s="7">
        <v>19990813</v>
      </c>
      <c r="Q474" s="7">
        <v>70</v>
      </c>
      <c r="R474" s="7">
        <v>201012</v>
      </c>
    </row>
    <row r="475" spans="1:22" ht="16.5" customHeight="1">
      <c r="A475" s="8">
        <v>2208170133</v>
      </c>
      <c r="B475" s="7">
        <v>1613843</v>
      </c>
      <c r="C475" s="12">
        <v>1101111802572</v>
      </c>
      <c r="D475" s="7" t="s">
        <v>43706</v>
      </c>
      <c r="E475" s="7" t="s">
        <v>28371</v>
      </c>
      <c r="F475" s="7" t="s">
        <v>43707</v>
      </c>
      <c r="G475" s="7" t="s">
        <v>43708</v>
      </c>
      <c r="H475" s="7" t="s">
        <v>43709</v>
      </c>
      <c r="I475" s="7" t="s">
        <v>65</v>
      </c>
      <c r="J475" s="7" t="s">
        <v>33060</v>
      </c>
      <c r="K475" s="7" t="s">
        <v>47</v>
      </c>
      <c r="L475" s="7">
        <v>10</v>
      </c>
      <c r="M475" s="7" t="s">
        <v>966</v>
      </c>
      <c r="N475" s="7">
        <v>68221</v>
      </c>
      <c r="O475" s="7" t="s">
        <v>35636</v>
      </c>
      <c r="P475" s="7">
        <v>19991104</v>
      </c>
      <c r="Q475" s="7">
        <v>80</v>
      </c>
      <c r="R475" s="7">
        <v>201012</v>
      </c>
    </row>
    <row r="476" spans="1:22" ht="16.5" customHeight="1">
      <c r="A476" s="8">
        <v>1058619114</v>
      </c>
      <c r="B476" s="7">
        <v>1871626</v>
      </c>
      <c r="C476" s="12">
        <v>1101112112855</v>
      </c>
      <c r="D476" s="7" t="s">
        <v>43710</v>
      </c>
      <c r="E476" s="7" t="s">
        <v>1948</v>
      </c>
      <c r="F476" s="7" t="s">
        <v>43711</v>
      </c>
      <c r="G476" s="7" t="s">
        <v>43712</v>
      </c>
      <c r="H476" s="7" t="s">
        <v>43713</v>
      </c>
      <c r="I476" s="7" t="s">
        <v>65</v>
      </c>
      <c r="J476" s="7" t="s">
        <v>33060</v>
      </c>
      <c r="K476" s="7" t="s">
        <v>47</v>
      </c>
      <c r="L476" s="7">
        <v>10</v>
      </c>
      <c r="M476" s="7" t="s">
        <v>966</v>
      </c>
      <c r="N476" s="7">
        <v>68119</v>
      </c>
      <c r="O476" s="7" t="s">
        <v>11600</v>
      </c>
      <c r="P476" s="7">
        <v>20001117</v>
      </c>
      <c r="Q476" s="7">
        <v>150</v>
      </c>
      <c r="R476" s="7">
        <v>201012</v>
      </c>
    </row>
    <row r="477" spans="1:22" ht="16.5" customHeight="1">
      <c r="A477" s="8">
        <v>1018184689</v>
      </c>
      <c r="B477" s="7">
        <v>3605346</v>
      </c>
      <c r="C477" s="12">
        <v>1101112571358</v>
      </c>
      <c r="D477" s="7" t="s">
        <v>43714</v>
      </c>
      <c r="E477" s="7" t="s">
        <v>43715</v>
      </c>
      <c r="F477" s="7" t="s">
        <v>43716</v>
      </c>
      <c r="G477" s="7" t="s">
        <v>43717</v>
      </c>
      <c r="H477" s="7" t="s">
        <v>43718</v>
      </c>
      <c r="I477" s="7" t="s">
        <v>65</v>
      </c>
      <c r="J477" s="7" t="s">
        <v>33060</v>
      </c>
      <c r="K477" s="7" t="s">
        <v>47</v>
      </c>
      <c r="L477" s="7">
        <v>10</v>
      </c>
      <c r="M477" s="7" t="s">
        <v>33076</v>
      </c>
      <c r="N477" s="7">
        <v>11209</v>
      </c>
      <c r="O477" s="7" t="s">
        <v>43719</v>
      </c>
      <c r="P477" s="7">
        <v>20020719</v>
      </c>
      <c r="Q477" s="7">
        <v>50</v>
      </c>
      <c r="R477" s="7">
        <v>201012</v>
      </c>
    </row>
    <row r="478" spans="1:22" ht="16.5" customHeight="1">
      <c r="A478" s="8">
        <v>2158634329</v>
      </c>
      <c r="B478" s="7">
        <v>1911653</v>
      </c>
      <c r="C478" s="12">
        <v>1101112652893</v>
      </c>
      <c r="D478" s="7" t="s">
        <v>26091</v>
      </c>
      <c r="E478" s="7" t="s">
        <v>26092</v>
      </c>
      <c r="F478" s="7" t="s">
        <v>26093</v>
      </c>
      <c r="G478" s="7" t="s">
        <v>26094</v>
      </c>
      <c r="H478" s="7" t="s">
        <v>26095</v>
      </c>
      <c r="I478" s="7" t="s">
        <v>65</v>
      </c>
      <c r="J478" s="7" t="s">
        <v>33060</v>
      </c>
      <c r="K478" s="7" t="s">
        <v>47</v>
      </c>
      <c r="L478" s="7">
        <v>10</v>
      </c>
      <c r="M478" s="7" t="s">
        <v>34319</v>
      </c>
      <c r="N478" s="7">
        <v>55103</v>
      </c>
      <c r="O478" s="7" t="s">
        <v>12061</v>
      </c>
      <c r="P478" s="7">
        <v>20021114</v>
      </c>
      <c r="Q478" s="7">
        <v>51</v>
      </c>
      <c r="R478" s="7">
        <v>201012</v>
      </c>
    </row>
    <row r="479" spans="1:22" ht="16.5" customHeight="1">
      <c r="A479" s="8">
        <v>1138184931</v>
      </c>
      <c r="B479" s="7">
        <v>1596424</v>
      </c>
      <c r="C479" s="12">
        <v>1101112785751</v>
      </c>
      <c r="D479" s="7" t="s">
        <v>43720</v>
      </c>
      <c r="E479" s="7" t="s">
        <v>43721</v>
      </c>
      <c r="F479" s="7" t="s">
        <v>12133</v>
      </c>
      <c r="G479" s="7" t="s">
        <v>43722</v>
      </c>
      <c r="H479" s="7" t="s">
        <v>43723</v>
      </c>
      <c r="I479" s="7" t="s">
        <v>65</v>
      </c>
      <c r="J479" s="7" t="s">
        <v>33060</v>
      </c>
      <c r="K479" s="7" t="s">
        <v>47</v>
      </c>
      <c r="L479" s="7">
        <v>10</v>
      </c>
      <c r="M479" s="7" t="s">
        <v>34319</v>
      </c>
      <c r="N479" s="7">
        <v>56100</v>
      </c>
      <c r="O479" s="7" t="s">
        <v>12093</v>
      </c>
      <c r="P479" s="7">
        <v>20030523</v>
      </c>
      <c r="Q479" s="7">
        <v>50</v>
      </c>
      <c r="R479" s="7">
        <v>201012</v>
      </c>
    </row>
    <row r="480" spans="1:22" ht="16.5" customHeight="1">
      <c r="A480" s="8">
        <v>2128163698</v>
      </c>
      <c r="B480" s="7">
        <v>3205941</v>
      </c>
      <c r="C480" s="12">
        <v>1101112786866</v>
      </c>
      <c r="D480" s="7" t="s">
        <v>43724</v>
      </c>
      <c r="E480" s="7" t="s">
        <v>43725</v>
      </c>
      <c r="F480" s="7" t="s">
        <v>43726</v>
      </c>
      <c r="G480" s="7" t="s">
        <v>43727</v>
      </c>
      <c r="H480" s="7" t="s">
        <v>43728</v>
      </c>
      <c r="I480" s="7" t="s">
        <v>65</v>
      </c>
      <c r="J480" s="7" t="s">
        <v>33060</v>
      </c>
      <c r="K480" s="7" t="s">
        <v>47</v>
      </c>
      <c r="L480" s="7">
        <v>10</v>
      </c>
      <c r="M480" s="7" t="s">
        <v>34319</v>
      </c>
      <c r="N480" s="7">
        <v>56194</v>
      </c>
      <c r="O480" s="7" t="s">
        <v>34423</v>
      </c>
      <c r="P480" s="7">
        <v>20030525</v>
      </c>
      <c r="Q480" s="7">
        <v>81</v>
      </c>
      <c r="R480" s="7">
        <v>201012</v>
      </c>
    </row>
    <row r="481" spans="1:18" ht="16.5" customHeight="1">
      <c r="A481" s="8">
        <v>1058654727</v>
      </c>
      <c r="B481" s="7">
        <v>1875096</v>
      </c>
      <c r="C481" s="12">
        <v>1101112789977</v>
      </c>
      <c r="D481" s="7" t="s">
        <v>43729</v>
      </c>
      <c r="E481" s="7" t="s">
        <v>43730</v>
      </c>
      <c r="F481" s="7" t="s">
        <v>43731</v>
      </c>
      <c r="G481" s="7" t="s">
        <v>43732</v>
      </c>
      <c r="H481" s="7" t="s">
        <v>43733</v>
      </c>
      <c r="I481" s="7" t="s">
        <v>65</v>
      </c>
      <c r="J481" s="7" t="s">
        <v>33060</v>
      </c>
      <c r="K481" s="7" t="s">
        <v>47</v>
      </c>
      <c r="L481" s="7">
        <v>10</v>
      </c>
      <c r="M481" s="7" t="s">
        <v>34433</v>
      </c>
      <c r="N481" s="7">
        <v>58200</v>
      </c>
      <c r="O481" s="7" t="s">
        <v>4942</v>
      </c>
      <c r="P481" s="7">
        <v>20030529</v>
      </c>
      <c r="Q481" s="7">
        <v>60</v>
      </c>
      <c r="R481" s="7">
        <v>201012</v>
      </c>
    </row>
    <row r="482" spans="1:18" ht="16.5" customHeight="1">
      <c r="A482" s="8">
        <v>2118757026</v>
      </c>
      <c r="B482" s="7">
        <v>2229739</v>
      </c>
      <c r="C482" s="12">
        <v>1101113108340</v>
      </c>
      <c r="D482" s="7" t="s">
        <v>43734</v>
      </c>
      <c r="E482" s="7" t="s">
        <v>43735</v>
      </c>
      <c r="F482" s="7" t="s">
        <v>43736</v>
      </c>
      <c r="G482" s="7" t="s">
        <v>43737</v>
      </c>
      <c r="H482" s="7" t="s">
        <v>43738</v>
      </c>
      <c r="I482" s="7" t="s">
        <v>65</v>
      </c>
      <c r="J482" s="7" t="s">
        <v>33060</v>
      </c>
      <c r="K482" s="7" t="s">
        <v>47</v>
      </c>
      <c r="L482" s="7">
        <v>10</v>
      </c>
      <c r="M482" s="7" t="s">
        <v>33760</v>
      </c>
      <c r="N482" s="7">
        <v>46530</v>
      </c>
      <c r="O482" s="7" t="s">
        <v>43739</v>
      </c>
      <c r="P482" s="7">
        <v>20041101</v>
      </c>
      <c r="Q482" s="7">
        <v>70</v>
      </c>
      <c r="R482" s="7">
        <v>201012</v>
      </c>
    </row>
    <row r="483" spans="1:18" ht="16.5" customHeight="1">
      <c r="A483" s="8">
        <v>1288637959</v>
      </c>
      <c r="B483" s="7">
        <v>2230895</v>
      </c>
      <c r="C483" s="12">
        <v>1101113112888</v>
      </c>
      <c r="D483" s="7" t="s">
        <v>25151</v>
      </c>
      <c r="E483" s="7" t="s">
        <v>25152</v>
      </c>
      <c r="F483" s="7" t="s">
        <v>10900</v>
      </c>
      <c r="G483" s="7" t="s">
        <v>25153</v>
      </c>
      <c r="H483" s="7" t="s">
        <v>25154</v>
      </c>
      <c r="I483" s="7" t="s">
        <v>65</v>
      </c>
      <c r="J483" s="7" t="s">
        <v>33060</v>
      </c>
      <c r="K483" s="7" t="s">
        <v>47</v>
      </c>
      <c r="L483" s="7">
        <v>10</v>
      </c>
      <c r="M483" s="7" t="s">
        <v>34194</v>
      </c>
      <c r="N483" s="7">
        <v>49300</v>
      </c>
      <c r="O483" s="7" t="s">
        <v>22934</v>
      </c>
      <c r="P483" s="7">
        <v>20041109</v>
      </c>
      <c r="Q483" s="7">
        <v>107</v>
      </c>
      <c r="R483" s="7">
        <v>201012</v>
      </c>
    </row>
    <row r="484" spans="1:18" ht="16.5" customHeight="1">
      <c r="A484" s="8">
        <v>2148794898</v>
      </c>
      <c r="B484" s="7">
        <v>2737697</v>
      </c>
      <c r="C484" s="12">
        <v>1101113512111</v>
      </c>
      <c r="D484" s="7" t="s">
        <v>20331</v>
      </c>
      <c r="E484" s="7" t="s">
        <v>8445</v>
      </c>
      <c r="F484" s="7" t="s">
        <v>20332</v>
      </c>
      <c r="G484" s="7" t="s">
        <v>20333</v>
      </c>
      <c r="H484" s="7" t="s">
        <v>20334</v>
      </c>
      <c r="I484" s="7" t="s">
        <v>65</v>
      </c>
      <c r="J484" s="7" t="s">
        <v>33060</v>
      </c>
      <c r="K484" s="7" t="s">
        <v>47</v>
      </c>
      <c r="L484" s="7">
        <v>10</v>
      </c>
      <c r="M484" s="7" t="s">
        <v>33076</v>
      </c>
      <c r="N484" s="7">
        <v>30391</v>
      </c>
      <c r="O484" s="7" t="s">
        <v>7087</v>
      </c>
      <c r="P484" s="7">
        <v>20060825</v>
      </c>
      <c r="Q484" s="7">
        <v>125</v>
      </c>
      <c r="R484" s="7">
        <v>201012</v>
      </c>
    </row>
    <row r="485" spans="1:18" ht="16.5" customHeight="1">
      <c r="A485" s="8">
        <v>2208738606</v>
      </c>
      <c r="B485" s="7">
        <v>2758850</v>
      </c>
      <c r="C485" s="12">
        <v>1101113559957</v>
      </c>
      <c r="D485" s="7" t="s">
        <v>43740</v>
      </c>
      <c r="E485" s="7" t="s">
        <v>43741</v>
      </c>
      <c r="F485" s="7" t="s">
        <v>43742</v>
      </c>
      <c r="G485" s="7" t="s">
        <v>43743</v>
      </c>
      <c r="H485" s="7" t="s">
        <v>43744</v>
      </c>
      <c r="I485" s="7" t="s">
        <v>65</v>
      </c>
      <c r="J485" s="7" t="s">
        <v>33060</v>
      </c>
      <c r="K485" s="7" t="s">
        <v>47</v>
      </c>
      <c r="L485" s="7">
        <v>10</v>
      </c>
      <c r="M485" s="7" t="s">
        <v>363</v>
      </c>
      <c r="N485" s="7">
        <v>71530</v>
      </c>
      <c r="O485" s="7" t="s">
        <v>3353</v>
      </c>
      <c r="P485" s="7">
        <v>20061113</v>
      </c>
      <c r="Q485" s="7">
        <v>60</v>
      </c>
      <c r="R485" s="7">
        <v>201012</v>
      </c>
    </row>
    <row r="486" spans="1:18" ht="16.5" customHeight="1">
      <c r="A486" s="8">
        <v>1148656826</v>
      </c>
      <c r="B486" s="7">
        <v>2783386</v>
      </c>
      <c r="C486" s="12">
        <v>1101113608051</v>
      </c>
      <c r="D486" s="7" t="s">
        <v>43745</v>
      </c>
      <c r="E486" s="7" t="s">
        <v>13161</v>
      </c>
      <c r="F486" s="7" t="s">
        <v>43746</v>
      </c>
      <c r="G486" s="7" t="s">
        <v>43747</v>
      </c>
      <c r="H486" s="7" t="s">
        <v>43748</v>
      </c>
      <c r="I486" s="7" t="s">
        <v>65</v>
      </c>
      <c r="J486" s="7" t="s">
        <v>33060</v>
      </c>
      <c r="K486" s="7" t="s">
        <v>47</v>
      </c>
      <c r="L486" s="7">
        <v>10</v>
      </c>
      <c r="M486" s="7" t="s">
        <v>363</v>
      </c>
      <c r="N486" s="7">
        <v>71531</v>
      </c>
      <c r="O486" s="7" t="s">
        <v>15169</v>
      </c>
      <c r="P486" s="7">
        <v>20070125</v>
      </c>
      <c r="Q486" s="7">
        <v>100</v>
      </c>
      <c r="R486" s="7">
        <v>201012</v>
      </c>
    </row>
    <row r="487" spans="1:18" ht="16.5" customHeight="1">
      <c r="A487" s="8">
        <v>2108161850</v>
      </c>
      <c r="B487" s="7">
        <v>3210381</v>
      </c>
      <c r="C487" s="12">
        <v>1101114026608</v>
      </c>
      <c r="D487" s="7" t="s">
        <v>43749</v>
      </c>
      <c r="E487" s="7" t="s">
        <v>43750</v>
      </c>
      <c r="F487" s="7" t="s">
        <v>43751</v>
      </c>
      <c r="G487" s="7" t="s">
        <v>43752</v>
      </c>
      <c r="H487" s="7" t="s">
        <v>43753</v>
      </c>
      <c r="I487" s="7" t="s">
        <v>65</v>
      </c>
      <c r="J487" s="7" t="s">
        <v>33060</v>
      </c>
      <c r="K487" s="7" t="s">
        <v>47</v>
      </c>
      <c r="L487" s="7">
        <v>10</v>
      </c>
      <c r="M487" s="7" t="s">
        <v>34433</v>
      </c>
      <c r="N487" s="7">
        <v>61290</v>
      </c>
      <c r="O487" s="7" t="s">
        <v>43754</v>
      </c>
      <c r="P487" s="7">
        <v>20090109</v>
      </c>
      <c r="Q487" s="7">
        <v>93</v>
      </c>
      <c r="R487" s="7">
        <v>201012</v>
      </c>
    </row>
    <row r="488" spans="1:18" ht="16.5" customHeight="1">
      <c r="A488" s="8">
        <v>2148736748</v>
      </c>
      <c r="B488" s="7">
        <v>2861071</v>
      </c>
      <c r="C488" s="12">
        <v>1101140046050</v>
      </c>
      <c r="D488" s="7" t="s">
        <v>22795</v>
      </c>
      <c r="E488" s="7" t="s">
        <v>22796</v>
      </c>
      <c r="F488" s="7" t="s">
        <v>22797</v>
      </c>
      <c r="G488" s="7" t="s">
        <v>22798</v>
      </c>
      <c r="H488" s="7" t="s">
        <v>22799</v>
      </c>
      <c r="I488" s="7" t="s">
        <v>65</v>
      </c>
      <c r="J488" s="7" t="s">
        <v>33060</v>
      </c>
      <c r="K488" s="7" t="s">
        <v>47</v>
      </c>
      <c r="L488" s="7">
        <v>10</v>
      </c>
      <c r="M488" s="7" t="s">
        <v>33760</v>
      </c>
      <c r="N488" s="7">
        <v>45110</v>
      </c>
      <c r="O488" s="7" t="s">
        <v>9138</v>
      </c>
      <c r="P488" s="7">
        <v>20030620</v>
      </c>
      <c r="Q488" s="7">
        <v>130</v>
      </c>
      <c r="R488" s="7">
        <v>201012</v>
      </c>
    </row>
    <row r="489" spans="1:18" ht="16.5" customHeight="1">
      <c r="A489" s="8">
        <v>1218160551</v>
      </c>
      <c r="B489" s="7">
        <v>1721051</v>
      </c>
      <c r="C489" s="12">
        <v>1201110314211</v>
      </c>
      <c r="D489" s="7" t="s">
        <v>18475</v>
      </c>
      <c r="E489" s="7" t="s">
        <v>18476</v>
      </c>
      <c r="F489" s="7" t="s">
        <v>18477</v>
      </c>
      <c r="G489" s="7" t="s">
        <v>18478</v>
      </c>
      <c r="H489" s="7" t="s">
        <v>18479</v>
      </c>
      <c r="I489" s="7" t="s">
        <v>65</v>
      </c>
      <c r="J489" s="7" t="s">
        <v>33060</v>
      </c>
      <c r="K489" s="7" t="s">
        <v>47</v>
      </c>
      <c r="L489" s="7">
        <v>10</v>
      </c>
      <c r="M489" s="7" t="s">
        <v>33076</v>
      </c>
      <c r="N489" s="7">
        <v>24123</v>
      </c>
      <c r="O489" s="7" t="s">
        <v>2860</v>
      </c>
      <c r="P489" s="7">
        <v>20030328</v>
      </c>
      <c r="Q489" s="7">
        <v>50</v>
      </c>
      <c r="R489" s="7">
        <v>201012</v>
      </c>
    </row>
    <row r="490" spans="1:18" ht="16.5" customHeight="1">
      <c r="A490" s="8">
        <v>1298640063</v>
      </c>
      <c r="B490" s="7">
        <v>3684259</v>
      </c>
      <c r="C490" s="12">
        <v>1311110243524</v>
      </c>
      <c r="D490" s="7" t="s">
        <v>43755</v>
      </c>
      <c r="E490" s="7" t="s">
        <v>43756</v>
      </c>
      <c r="F490" s="7" t="s">
        <v>43757</v>
      </c>
      <c r="G490" s="7" t="s">
        <v>43758</v>
      </c>
      <c r="H490" s="7" t="s">
        <v>43759</v>
      </c>
      <c r="I490" s="7" t="s">
        <v>65</v>
      </c>
      <c r="J490" s="7" t="s">
        <v>33060</v>
      </c>
      <c r="K490" s="7" t="s">
        <v>47</v>
      </c>
      <c r="L490" s="7">
        <v>10</v>
      </c>
      <c r="M490" s="7" t="s">
        <v>33760</v>
      </c>
      <c r="N490" s="7">
        <v>46310</v>
      </c>
      <c r="O490" s="7" t="s">
        <v>33826</v>
      </c>
      <c r="P490" s="7">
        <v>20091117</v>
      </c>
      <c r="Q490" s="7">
        <v>81</v>
      </c>
      <c r="R490" s="7">
        <v>201012</v>
      </c>
    </row>
    <row r="491" spans="1:18" ht="16.5" customHeight="1">
      <c r="A491" s="8">
        <v>1268146423</v>
      </c>
      <c r="B491" s="7">
        <v>1988805</v>
      </c>
      <c r="C491" s="12">
        <v>1312110011630</v>
      </c>
      <c r="D491" s="7" t="s">
        <v>30614</v>
      </c>
      <c r="E491" s="7" t="s">
        <v>30615</v>
      </c>
      <c r="F491" s="7" t="s">
        <v>30616</v>
      </c>
      <c r="G491" s="7" t="s">
        <v>30617</v>
      </c>
      <c r="H491" s="7" t="s">
        <v>30618</v>
      </c>
      <c r="I491" s="7" t="s">
        <v>65</v>
      </c>
      <c r="J491" s="7" t="s">
        <v>33060</v>
      </c>
      <c r="K491" s="7" t="s">
        <v>47</v>
      </c>
      <c r="L491" s="7">
        <v>10</v>
      </c>
      <c r="M491" s="7" t="s">
        <v>34433</v>
      </c>
      <c r="N491" s="7">
        <v>63991</v>
      </c>
      <c r="O491" s="7" t="s">
        <v>13994</v>
      </c>
      <c r="P491" s="7">
        <v>20021218</v>
      </c>
      <c r="Q491" s="7">
        <v>80</v>
      </c>
      <c r="R491" s="7">
        <v>201012</v>
      </c>
    </row>
    <row r="492" spans="1:18" ht="16.5" customHeight="1">
      <c r="A492" s="8">
        <v>1268191307</v>
      </c>
      <c r="B492" s="7">
        <v>2597473</v>
      </c>
      <c r="C492" s="12">
        <v>1312110021340</v>
      </c>
      <c r="D492" s="7" t="s">
        <v>43760</v>
      </c>
      <c r="E492" s="7" t="s">
        <v>1386</v>
      </c>
      <c r="F492" s="7" t="s">
        <v>43761</v>
      </c>
      <c r="G492" s="7" t="s">
        <v>43762</v>
      </c>
      <c r="H492" s="7" t="s">
        <v>43763</v>
      </c>
      <c r="I492" s="7" t="s">
        <v>65</v>
      </c>
      <c r="J492" s="7" t="s">
        <v>33060</v>
      </c>
      <c r="K492" s="7" t="s">
        <v>47</v>
      </c>
      <c r="L492" s="7">
        <v>10</v>
      </c>
      <c r="M492" s="7" t="s">
        <v>34194</v>
      </c>
      <c r="N492" s="7">
        <v>49300</v>
      </c>
      <c r="O492" s="7" t="s">
        <v>22934</v>
      </c>
      <c r="P492" s="7">
        <v>20051110</v>
      </c>
      <c r="Q492" s="7">
        <v>72</v>
      </c>
      <c r="R492" s="7">
        <v>201012</v>
      </c>
    </row>
    <row r="493" spans="1:18" ht="16.5" customHeight="1">
      <c r="A493" s="8">
        <v>1238180102</v>
      </c>
      <c r="B493" s="7">
        <v>2608819</v>
      </c>
      <c r="C493" s="12">
        <v>1341110097390</v>
      </c>
      <c r="D493" s="7" t="s">
        <v>23039</v>
      </c>
      <c r="E493" s="7" t="s">
        <v>23040</v>
      </c>
      <c r="F493" s="7" t="s">
        <v>23041</v>
      </c>
      <c r="G493" s="7" t="s">
        <v>23042</v>
      </c>
      <c r="H493" s="7" t="s">
        <v>23043</v>
      </c>
      <c r="I493" s="7" t="s">
        <v>65</v>
      </c>
      <c r="J493" s="7" t="s">
        <v>33060</v>
      </c>
      <c r="K493" s="7" t="s">
        <v>47</v>
      </c>
      <c r="L493" s="7">
        <v>10</v>
      </c>
      <c r="M493" s="7" t="s">
        <v>34194</v>
      </c>
      <c r="N493" s="7">
        <v>52910</v>
      </c>
      <c r="O493" s="7" t="s">
        <v>34253</v>
      </c>
      <c r="P493" s="7">
        <v>20020617</v>
      </c>
      <c r="Q493" s="7">
        <v>65</v>
      </c>
      <c r="R493" s="7">
        <v>201012</v>
      </c>
    </row>
    <row r="494" spans="1:18" ht="16.5" customHeight="1">
      <c r="A494" s="8">
        <v>1238618791</v>
      </c>
      <c r="B494" s="7">
        <v>3658661</v>
      </c>
      <c r="C494" s="12">
        <v>1341110181177</v>
      </c>
      <c r="D494" s="7" t="s">
        <v>18838</v>
      </c>
      <c r="E494" s="7" t="s">
        <v>5201</v>
      </c>
      <c r="F494" s="7" t="s">
        <v>18839</v>
      </c>
      <c r="G494" s="7" t="s">
        <v>18840</v>
      </c>
      <c r="H494" s="7" t="s">
        <v>4912</v>
      </c>
      <c r="I494" s="7" t="s">
        <v>65</v>
      </c>
      <c r="J494" s="7" t="s">
        <v>33060</v>
      </c>
      <c r="K494" s="7" t="s">
        <v>47</v>
      </c>
      <c r="L494" s="7">
        <v>10</v>
      </c>
      <c r="M494" s="7" t="s">
        <v>33076</v>
      </c>
      <c r="N494" s="7">
        <v>26299</v>
      </c>
      <c r="O494" s="7" t="s">
        <v>33440</v>
      </c>
      <c r="P494" s="7">
        <v>20090901</v>
      </c>
      <c r="Q494" s="7">
        <v>53</v>
      </c>
      <c r="R494" s="7">
        <v>201012</v>
      </c>
    </row>
    <row r="495" spans="1:18" ht="16.5" customHeight="1">
      <c r="A495" s="8">
        <v>1358119013</v>
      </c>
      <c r="B495" s="7">
        <v>1529451</v>
      </c>
      <c r="C495" s="12">
        <v>1345110018503</v>
      </c>
      <c r="D495" s="7" t="s">
        <v>43764</v>
      </c>
      <c r="E495" s="7" t="s">
        <v>43765</v>
      </c>
      <c r="F495" s="7" t="s">
        <v>15960</v>
      </c>
      <c r="G495" s="7" t="s">
        <v>43766</v>
      </c>
      <c r="H495" s="7" t="s">
        <v>43767</v>
      </c>
      <c r="I495" s="7" t="s">
        <v>65</v>
      </c>
      <c r="J495" s="7" t="s">
        <v>33060</v>
      </c>
      <c r="K495" s="7" t="s">
        <v>47</v>
      </c>
      <c r="L495" s="7">
        <v>10</v>
      </c>
      <c r="M495" s="7" t="s">
        <v>363</v>
      </c>
      <c r="N495" s="7">
        <v>72921</v>
      </c>
      <c r="O495" s="7" t="s">
        <v>28442</v>
      </c>
      <c r="P495" s="7">
        <v>19960306</v>
      </c>
      <c r="Q495" s="7">
        <v>53</v>
      </c>
      <c r="R495" s="7">
        <v>201012</v>
      </c>
    </row>
    <row r="496" spans="1:18" ht="16.5" customHeight="1">
      <c r="A496" s="8">
        <v>1248176862</v>
      </c>
      <c r="B496" s="7">
        <v>2148771</v>
      </c>
      <c r="C496" s="12">
        <v>1348110053413</v>
      </c>
      <c r="D496" s="7" t="s">
        <v>20350</v>
      </c>
      <c r="E496" s="7" t="s">
        <v>8821</v>
      </c>
      <c r="F496" s="7" t="s">
        <v>5191</v>
      </c>
      <c r="G496" s="7" t="s">
        <v>43768</v>
      </c>
      <c r="H496" s="7" t="s">
        <v>43769</v>
      </c>
      <c r="I496" s="7" t="s">
        <v>65</v>
      </c>
      <c r="J496" s="7" t="s">
        <v>33060</v>
      </c>
      <c r="K496" s="7" t="s">
        <v>47</v>
      </c>
      <c r="L496" s="7">
        <v>10</v>
      </c>
      <c r="M496" s="7" t="s">
        <v>33076</v>
      </c>
      <c r="N496" s="7">
        <v>29271</v>
      </c>
      <c r="O496" s="7" t="s">
        <v>6252</v>
      </c>
      <c r="P496" s="7">
        <v>20000925</v>
      </c>
      <c r="Q496" s="7">
        <v>80</v>
      </c>
      <c r="R496" s="7">
        <v>201012</v>
      </c>
    </row>
    <row r="497" spans="1:18" ht="16.5" customHeight="1">
      <c r="A497" s="8">
        <v>1238187686</v>
      </c>
      <c r="B497" s="7">
        <v>2184766</v>
      </c>
      <c r="C497" s="12">
        <v>1353110007055</v>
      </c>
      <c r="D497" s="7" t="s">
        <v>27525</v>
      </c>
      <c r="E497" s="7" t="s">
        <v>27526</v>
      </c>
      <c r="F497" s="7" t="s">
        <v>27527</v>
      </c>
      <c r="G497" s="7" t="s">
        <v>27528</v>
      </c>
      <c r="H497" s="7" t="s">
        <v>27529</v>
      </c>
      <c r="I497" s="7" t="s">
        <v>65</v>
      </c>
      <c r="J497" s="7" t="s">
        <v>33060</v>
      </c>
      <c r="K497" s="7" t="s">
        <v>47</v>
      </c>
      <c r="L497" s="7">
        <v>10</v>
      </c>
      <c r="M497" s="7" t="s">
        <v>33760</v>
      </c>
      <c r="N497" s="7">
        <v>46510</v>
      </c>
      <c r="O497" s="7" t="s">
        <v>9952</v>
      </c>
      <c r="P497" s="7">
        <v>20030415</v>
      </c>
      <c r="Q497" s="7">
        <v>70</v>
      </c>
      <c r="R497" s="7">
        <v>201012</v>
      </c>
    </row>
    <row r="498" spans="1:18" ht="16.5" customHeight="1">
      <c r="A498" s="8">
        <v>1248604121</v>
      </c>
      <c r="B498" s="7">
        <v>2770947</v>
      </c>
      <c r="C498" s="12">
        <v>1358110088964</v>
      </c>
      <c r="D498" s="7" t="s">
        <v>43770</v>
      </c>
      <c r="E498" s="7" t="s">
        <v>43771</v>
      </c>
      <c r="F498" s="7" t="s">
        <v>43772</v>
      </c>
      <c r="G498" s="7" t="s">
        <v>43773</v>
      </c>
      <c r="H498" s="7" t="s">
        <v>43774</v>
      </c>
      <c r="I498" s="7" t="s">
        <v>65</v>
      </c>
      <c r="J498" s="7" t="s">
        <v>33060</v>
      </c>
      <c r="K498" s="7" t="s">
        <v>47</v>
      </c>
      <c r="L498" s="7">
        <v>10</v>
      </c>
      <c r="M498" s="7" t="s">
        <v>33076</v>
      </c>
      <c r="N498" s="7">
        <v>29270</v>
      </c>
      <c r="O498" s="7" t="s">
        <v>43775</v>
      </c>
      <c r="P498" s="7">
        <v>20030103</v>
      </c>
      <c r="Q498" s="7">
        <v>230</v>
      </c>
      <c r="R498" s="7">
        <v>201012</v>
      </c>
    </row>
    <row r="499" spans="1:18" ht="16.5" customHeight="1">
      <c r="A499" s="8">
        <v>1248641937</v>
      </c>
      <c r="B499" s="7">
        <v>2632299</v>
      </c>
      <c r="C499" s="12">
        <v>1358110123166</v>
      </c>
      <c r="D499" s="7" t="s">
        <v>43776</v>
      </c>
      <c r="E499" s="7" t="s">
        <v>43777</v>
      </c>
      <c r="F499" s="7" t="s">
        <v>16447</v>
      </c>
      <c r="G499" s="7" t="s">
        <v>43778</v>
      </c>
      <c r="H499" s="7" t="s">
        <v>43779</v>
      </c>
      <c r="I499" s="7" t="s">
        <v>65</v>
      </c>
      <c r="J499" s="7" t="s">
        <v>33060</v>
      </c>
      <c r="K499" s="7" t="s">
        <v>47</v>
      </c>
      <c r="L499" s="7">
        <v>10</v>
      </c>
      <c r="M499" s="7" t="s">
        <v>33076</v>
      </c>
      <c r="N499" s="7">
        <v>29270</v>
      </c>
      <c r="O499" s="7" t="s">
        <v>43775</v>
      </c>
      <c r="P499" s="7">
        <v>20060209</v>
      </c>
      <c r="Q499" s="7">
        <v>195</v>
      </c>
      <c r="R499" s="7">
        <v>201012</v>
      </c>
    </row>
    <row r="500" spans="1:18" ht="16.5" customHeight="1">
      <c r="A500" s="8">
        <v>2268128216</v>
      </c>
      <c r="B500" s="7">
        <v>1452452</v>
      </c>
      <c r="C500" s="12">
        <v>1411110019478</v>
      </c>
      <c r="D500" s="7" t="s">
        <v>43780</v>
      </c>
      <c r="E500" s="7" t="s">
        <v>21626</v>
      </c>
      <c r="F500" s="7" t="s">
        <v>43781</v>
      </c>
      <c r="G500" s="7" t="s">
        <v>43782</v>
      </c>
      <c r="H500" s="7" t="s">
        <v>18160</v>
      </c>
      <c r="I500" s="7" t="s">
        <v>65</v>
      </c>
      <c r="J500" s="7" t="s">
        <v>33060</v>
      </c>
      <c r="K500" s="7" t="s">
        <v>47</v>
      </c>
      <c r="L500" s="7">
        <v>10</v>
      </c>
      <c r="M500" s="7" t="s">
        <v>46</v>
      </c>
      <c r="N500" s="7">
        <v>7110</v>
      </c>
      <c r="O500" s="7" t="s">
        <v>43783</v>
      </c>
      <c r="P500" s="7">
        <v>20020201</v>
      </c>
      <c r="Q500" s="7">
        <v>56</v>
      </c>
      <c r="R500" s="7">
        <v>201012</v>
      </c>
    </row>
    <row r="501" spans="1:18" ht="16.5" customHeight="1">
      <c r="A501" s="8">
        <v>2228117376</v>
      </c>
      <c r="B501" s="7">
        <v>1474832</v>
      </c>
      <c r="C501" s="12">
        <v>1447110012360</v>
      </c>
      <c r="D501" s="7" t="s">
        <v>22726</v>
      </c>
      <c r="E501" s="7" t="s">
        <v>22727</v>
      </c>
      <c r="F501" s="7" t="s">
        <v>22728</v>
      </c>
      <c r="G501" s="7" t="s">
        <v>22729</v>
      </c>
      <c r="H501" s="7" t="s">
        <v>22730</v>
      </c>
      <c r="I501" s="7" t="s">
        <v>65</v>
      </c>
      <c r="J501" s="7" t="s">
        <v>33060</v>
      </c>
      <c r="K501" s="7" t="s">
        <v>47</v>
      </c>
      <c r="L501" s="7">
        <v>10</v>
      </c>
      <c r="M501" s="7" t="s">
        <v>33076</v>
      </c>
      <c r="N501" s="7">
        <v>26410</v>
      </c>
      <c r="O501" s="7" t="s">
        <v>5396</v>
      </c>
      <c r="P501" s="7">
        <v>20040315</v>
      </c>
      <c r="Q501" s="7">
        <v>60</v>
      </c>
      <c r="R501" s="7">
        <v>201012</v>
      </c>
    </row>
    <row r="502" spans="1:18" ht="16.5" customHeight="1">
      <c r="A502" s="8">
        <v>3018152337</v>
      </c>
      <c r="B502" s="7">
        <v>1301670</v>
      </c>
      <c r="C502" s="12">
        <v>1501110055025</v>
      </c>
      <c r="D502" s="7" t="s">
        <v>18702</v>
      </c>
      <c r="E502" s="7" t="s">
        <v>18703</v>
      </c>
      <c r="F502" s="7" t="s">
        <v>18704</v>
      </c>
      <c r="G502" s="7" t="s">
        <v>18705</v>
      </c>
      <c r="H502" s="7" t="s">
        <v>18706</v>
      </c>
      <c r="I502" s="7" t="s">
        <v>65</v>
      </c>
      <c r="J502" s="7" t="s">
        <v>33060</v>
      </c>
      <c r="K502" s="7" t="s">
        <v>47</v>
      </c>
      <c r="L502" s="7">
        <v>10</v>
      </c>
      <c r="M502" s="7" t="s">
        <v>33076</v>
      </c>
      <c r="N502" s="7">
        <v>26299</v>
      </c>
      <c r="O502" s="7" t="s">
        <v>33440</v>
      </c>
      <c r="P502" s="7">
        <v>20010504</v>
      </c>
      <c r="Q502" s="7">
        <v>221</v>
      </c>
      <c r="R502" s="7">
        <v>201012</v>
      </c>
    </row>
    <row r="503" spans="1:18" ht="16.5" customHeight="1">
      <c r="A503" s="8">
        <v>3178114056</v>
      </c>
      <c r="B503" s="7">
        <v>3620893</v>
      </c>
      <c r="C503" s="12">
        <v>1501110126800</v>
      </c>
      <c r="D503" s="7" t="s">
        <v>19098</v>
      </c>
      <c r="E503" s="7" t="s">
        <v>17926</v>
      </c>
      <c r="F503" s="7" t="s">
        <v>3054</v>
      </c>
      <c r="G503" s="7" t="s">
        <v>19099</v>
      </c>
      <c r="H503" s="7" t="s">
        <v>17929</v>
      </c>
      <c r="I503" s="7" t="s">
        <v>65</v>
      </c>
      <c r="J503" s="7" t="s">
        <v>33060</v>
      </c>
      <c r="K503" s="7" t="s">
        <v>47</v>
      </c>
      <c r="L503" s="7">
        <v>10</v>
      </c>
      <c r="M503" s="7" t="s">
        <v>33076</v>
      </c>
      <c r="N503" s="7">
        <v>26299</v>
      </c>
      <c r="O503" s="7" t="s">
        <v>33440</v>
      </c>
      <c r="P503" s="7">
        <v>20090703</v>
      </c>
      <c r="Q503" s="7">
        <v>70</v>
      </c>
      <c r="R503" s="7">
        <v>201012</v>
      </c>
    </row>
    <row r="504" spans="1:18" ht="16.5" customHeight="1">
      <c r="A504" s="8">
        <v>3058158255</v>
      </c>
      <c r="B504" s="7">
        <v>1972962</v>
      </c>
      <c r="C504" s="12">
        <v>1601110145402</v>
      </c>
      <c r="D504" s="7" t="s">
        <v>43784</v>
      </c>
      <c r="E504" s="7" t="s">
        <v>32785</v>
      </c>
      <c r="F504" s="7" t="s">
        <v>43785</v>
      </c>
      <c r="G504" s="7" t="s">
        <v>43786</v>
      </c>
      <c r="H504" s="7" t="s">
        <v>43787</v>
      </c>
      <c r="I504" s="7" t="s">
        <v>65</v>
      </c>
      <c r="J504" s="7" t="s">
        <v>33060</v>
      </c>
      <c r="K504" s="7" t="s">
        <v>47</v>
      </c>
      <c r="L504" s="7">
        <v>10</v>
      </c>
      <c r="M504" s="7" t="s">
        <v>966</v>
      </c>
      <c r="N504" s="7">
        <v>68200</v>
      </c>
      <c r="O504" s="7" t="s">
        <v>43788</v>
      </c>
      <c r="P504" s="7">
        <v>20021001</v>
      </c>
      <c r="Q504" s="7">
        <v>57</v>
      </c>
      <c r="R504" s="7">
        <v>201012</v>
      </c>
    </row>
    <row r="505" spans="1:18" ht="16.5" customHeight="1">
      <c r="A505" s="8">
        <v>3128194337</v>
      </c>
      <c r="B505" s="7">
        <v>2881570</v>
      </c>
      <c r="C505" s="12">
        <v>1615110093181</v>
      </c>
      <c r="D505" s="7" t="s">
        <v>5889</v>
      </c>
      <c r="E505" s="7" t="s">
        <v>43789</v>
      </c>
      <c r="F505" s="7" t="s">
        <v>43790</v>
      </c>
      <c r="G505" s="7" t="s">
        <v>43791</v>
      </c>
      <c r="H505" s="7" t="s">
        <v>43792</v>
      </c>
      <c r="I505" s="7" t="s">
        <v>65</v>
      </c>
      <c r="J505" s="7" t="s">
        <v>33060</v>
      </c>
      <c r="K505" s="7" t="s">
        <v>47</v>
      </c>
      <c r="L505" s="7">
        <v>10</v>
      </c>
      <c r="M505" s="7" t="s">
        <v>33076</v>
      </c>
      <c r="N505" s="7">
        <v>30320</v>
      </c>
      <c r="O505" s="7" t="s">
        <v>33581</v>
      </c>
      <c r="P505" s="7">
        <v>20071016</v>
      </c>
      <c r="Q505" s="7">
        <v>95</v>
      </c>
      <c r="R505" s="7">
        <v>201012</v>
      </c>
    </row>
    <row r="506" spans="1:18" ht="16.5" customHeight="1">
      <c r="A506" s="8">
        <v>3128179530</v>
      </c>
      <c r="B506" s="7">
        <v>3247536</v>
      </c>
      <c r="C506" s="12">
        <v>1648110035283</v>
      </c>
      <c r="D506" s="7" t="s">
        <v>43793</v>
      </c>
      <c r="E506" s="7" t="s">
        <v>43794</v>
      </c>
      <c r="F506" s="7" t="s">
        <v>43795</v>
      </c>
      <c r="G506" s="7" t="s">
        <v>43796</v>
      </c>
      <c r="H506" s="7" t="s">
        <v>43797</v>
      </c>
      <c r="I506" s="7" t="s">
        <v>65</v>
      </c>
      <c r="J506" s="7" t="s">
        <v>33060</v>
      </c>
      <c r="K506" s="7" t="s">
        <v>47</v>
      </c>
      <c r="L506" s="7">
        <v>10</v>
      </c>
      <c r="M506" s="7" t="s">
        <v>33076</v>
      </c>
      <c r="N506" s="7">
        <v>10796</v>
      </c>
      <c r="O506" s="7" t="s">
        <v>727</v>
      </c>
      <c r="P506" s="7">
        <v>20051125</v>
      </c>
      <c r="Q506" s="7">
        <v>90</v>
      </c>
      <c r="R506" s="7">
        <v>201012</v>
      </c>
    </row>
    <row r="507" spans="1:18" ht="16.5" customHeight="1">
      <c r="A507" s="8">
        <v>3128194448</v>
      </c>
      <c r="B507" s="7">
        <v>2882706</v>
      </c>
      <c r="C507" s="12">
        <v>1648110042759</v>
      </c>
      <c r="D507" s="7" t="s">
        <v>43798</v>
      </c>
      <c r="E507" s="7" t="s">
        <v>43799</v>
      </c>
      <c r="F507" s="7" t="s">
        <v>43800</v>
      </c>
      <c r="G507" s="7" t="s">
        <v>43801</v>
      </c>
      <c r="H507" s="7" t="s">
        <v>43802</v>
      </c>
      <c r="I507" s="7" t="s">
        <v>65</v>
      </c>
      <c r="J507" s="7" t="s">
        <v>33060</v>
      </c>
      <c r="K507" s="7" t="s">
        <v>47</v>
      </c>
      <c r="L507" s="7">
        <v>10</v>
      </c>
      <c r="M507" s="7" t="s">
        <v>33076</v>
      </c>
      <c r="N507" s="7">
        <v>26320</v>
      </c>
      <c r="O507" s="7" t="s">
        <v>43803</v>
      </c>
      <c r="P507" s="7">
        <v>20071030</v>
      </c>
      <c r="Q507" s="7">
        <v>270</v>
      </c>
      <c r="R507" s="7">
        <v>201012</v>
      </c>
    </row>
    <row r="508" spans="1:18" ht="16.5" customHeight="1">
      <c r="A508" s="8">
        <v>3118131019</v>
      </c>
      <c r="B508" s="7">
        <v>3601459</v>
      </c>
      <c r="C508" s="12">
        <v>1650110027623</v>
      </c>
      <c r="D508" s="7" t="s">
        <v>43804</v>
      </c>
      <c r="E508" s="7" t="s">
        <v>843</v>
      </c>
      <c r="F508" s="7" t="s">
        <v>43805</v>
      </c>
      <c r="G508" s="7" t="s">
        <v>43806</v>
      </c>
      <c r="H508" s="7" t="s">
        <v>43807</v>
      </c>
      <c r="I508" s="7" t="s">
        <v>65</v>
      </c>
      <c r="J508" s="7" t="s">
        <v>33060</v>
      </c>
      <c r="K508" s="7" t="s">
        <v>47</v>
      </c>
      <c r="L508" s="7">
        <v>10</v>
      </c>
      <c r="M508" s="7" t="s">
        <v>363</v>
      </c>
      <c r="N508" s="7">
        <v>72129</v>
      </c>
      <c r="O508" s="7" t="s">
        <v>42519</v>
      </c>
      <c r="P508" s="7">
        <v>20090520</v>
      </c>
      <c r="Q508" s="7">
        <v>81</v>
      </c>
      <c r="R508" s="7">
        <v>201012</v>
      </c>
    </row>
    <row r="509" spans="1:18" ht="16.5" customHeight="1">
      <c r="A509" s="8">
        <v>5028104777</v>
      </c>
      <c r="B509" s="7">
        <v>2130340</v>
      </c>
      <c r="C509" s="12">
        <v>1701110009375</v>
      </c>
      <c r="D509" s="7" t="s">
        <v>24122</v>
      </c>
      <c r="E509" s="7" t="s">
        <v>24123</v>
      </c>
      <c r="F509" s="7" t="s">
        <v>22958</v>
      </c>
      <c r="G509" s="7" t="s">
        <v>24124</v>
      </c>
      <c r="H509" s="7" t="s">
        <v>24125</v>
      </c>
      <c r="I509" s="7" t="s">
        <v>65</v>
      </c>
      <c r="J509" s="7" t="s">
        <v>33060</v>
      </c>
      <c r="K509" s="7" t="s">
        <v>47</v>
      </c>
      <c r="L509" s="7">
        <v>10</v>
      </c>
      <c r="M509" s="7" t="s">
        <v>34194</v>
      </c>
      <c r="N509" s="7">
        <v>49231</v>
      </c>
      <c r="O509" s="7" t="s">
        <v>22958</v>
      </c>
      <c r="P509" s="7">
        <v>19781110</v>
      </c>
      <c r="Q509" s="7">
        <v>80</v>
      </c>
      <c r="R509" s="7">
        <v>201012</v>
      </c>
    </row>
    <row r="510" spans="1:18" ht="16.5" customHeight="1">
      <c r="A510" s="8">
        <v>5038110379</v>
      </c>
      <c r="B510" s="7">
        <v>1167308</v>
      </c>
      <c r="C510" s="12">
        <v>1701110036609</v>
      </c>
      <c r="D510" s="7" t="s">
        <v>17120</v>
      </c>
      <c r="E510" s="7" t="s">
        <v>17121</v>
      </c>
      <c r="F510" s="7" t="s">
        <v>9504</v>
      </c>
      <c r="G510" s="7" t="s">
        <v>17122</v>
      </c>
      <c r="H510" s="7" t="s">
        <v>17123</v>
      </c>
      <c r="I510" s="7" t="s">
        <v>65</v>
      </c>
      <c r="J510" s="7" t="s">
        <v>33060</v>
      </c>
      <c r="K510" s="7" t="s">
        <v>47</v>
      </c>
      <c r="L510" s="7">
        <v>10</v>
      </c>
      <c r="M510" s="7" t="s">
        <v>33076</v>
      </c>
      <c r="N510" s="7">
        <v>14300</v>
      </c>
      <c r="O510" s="7" t="s">
        <v>42847</v>
      </c>
      <c r="P510" s="7">
        <v>19881229</v>
      </c>
      <c r="Q510" s="7">
        <v>92</v>
      </c>
      <c r="R510" s="7">
        <v>201012</v>
      </c>
    </row>
    <row r="511" spans="1:18" ht="16.5" customHeight="1">
      <c r="A511" s="8">
        <v>5068146634</v>
      </c>
      <c r="B511" s="7">
        <v>2218648</v>
      </c>
      <c r="C511" s="12">
        <v>1717110054476</v>
      </c>
      <c r="D511" s="7" t="s">
        <v>43808</v>
      </c>
      <c r="E511" s="7" t="s">
        <v>43809</v>
      </c>
      <c r="F511" s="7" t="s">
        <v>8606</v>
      </c>
      <c r="G511" s="7" t="s">
        <v>43810</v>
      </c>
      <c r="H511" s="7" t="s">
        <v>43811</v>
      </c>
      <c r="I511" s="7" t="s">
        <v>65</v>
      </c>
      <c r="J511" s="7" t="s">
        <v>33060</v>
      </c>
      <c r="K511" s="7" t="s">
        <v>47</v>
      </c>
      <c r="L511" s="7">
        <v>10</v>
      </c>
      <c r="M511" s="7" t="s">
        <v>313</v>
      </c>
      <c r="N511" s="7">
        <v>41220</v>
      </c>
      <c r="O511" s="7" t="s">
        <v>33715</v>
      </c>
      <c r="P511" s="7">
        <v>20021023</v>
      </c>
      <c r="Q511" s="7">
        <v>87</v>
      </c>
      <c r="R511" s="7">
        <v>201012</v>
      </c>
    </row>
    <row r="512" spans="1:18" ht="16.5" customHeight="1">
      <c r="A512" s="8">
        <v>5068166265</v>
      </c>
      <c r="B512" s="7">
        <v>3209623</v>
      </c>
      <c r="C512" s="12">
        <v>1717110080926</v>
      </c>
      <c r="D512" s="7" t="s">
        <v>6955</v>
      </c>
      <c r="E512" s="7" t="s">
        <v>5222</v>
      </c>
      <c r="F512" s="7" t="s">
        <v>43505</v>
      </c>
      <c r="G512" s="7" t="s">
        <v>43812</v>
      </c>
      <c r="H512" s="7" t="s">
        <v>43813</v>
      </c>
      <c r="I512" s="7" t="s">
        <v>65</v>
      </c>
      <c r="J512" s="7" t="s">
        <v>33060</v>
      </c>
      <c r="K512" s="7" t="s">
        <v>47</v>
      </c>
      <c r="L512" s="7">
        <v>10</v>
      </c>
      <c r="M512" s="7" t="s">
        <v>33076</v>
      </c>
      <c r="N512" s="7">
        <v>25920</v>
      </c>
      <c r="O512" s="7" t="s">
        <v>43814</v>
      </c>
      <c r="P512" s="7">
        <v>20090107</v>
      </c>
      <c r="Q512" s="7">
        <v>60</v>
      </c>
      <c r="R512" s="7">
        <v>201012</v>
      </c>
    </row>
    <row r="513" spans="1:18" ht="16.5" customHeight="1">
      <c r="A513" s="8">
        <v>5048207006</v>
      </c>
      <c r="B513" s="7">
        <v>1996525</v>
      </c>
      <c r="C513" s="12">
        <v>1752330000015</v>
      </c>
      <c r="D513" s="7" t="s">
        <v>23119</v>
      </c>
      <c r="E513" s="7" t="s">
        <v>30473</v>
      </c>
      <c r="F513" s="7" t="s">
        <v>8927</v>
      </c>
      <c r="G513" s="7" t="s">
        <v>30474</v>
      </c>
      <c r="H513" s="7" t="s">
        <v>30475</v>
      </c>
      <c r="I513" s="7" t="s">
        <v>45</v>
      </c>
      <c r="J513" s="7" t="s">
        <v>33060</v>
      </c>
      <c r="K513" s="7" t="s">
        <v>47</v>
      </c>
      <c r="L513" s="7">
        <v>10</v>
      </c>
      <c r="M513" s="7" t="s">
        <v>105</v>
      </c>
      <c r="N513" s="7">
        <v>86101</v>
      </c>
      <c r="O513" s="7" t="s">
        <v>615</v>
      </c>
      <c r="P513" s="7">
        <v>19980508</v>
      </c>
      <c r="Q513" s="7">
        <v>121</v>
      </c>
      <c r="R513" s="7">
        <v>201012</v>
      </c>
    </row>
    <row r="514" spans="1:18" ht="16.5" customHeight="1">
      <c r="A514" s="8">
        <v>5138114616</v>
      </c>
      <c r="B514" s="7">
        <v>1457654</v>
      </c>
      <c r="C514" s="12">
        <v>1760110017952</v>
      </c>
      <c r="D514" s="7" t="s">
        <v>43815</v>
      </c>
      <c r="E514" s="7" t="s">
        <v>12116</v>
      </c>
      <c r="F514" s="7" t="s">
        <v>4724</v>
      </c>
      <c r="G514" s="7" t="s">
        <v>43816</v>
      </c>
      <c r="H514" s="7" t="s">
        <v>43817</v>
      </c>
      <c r="I514" s="7" t="s">
        <v>65</v>
      </c>
      <c r="J514" s="7" t="s">
        <v>33060</v>
      </c>
      <c r="K514" s="7" t="s">
        <v>47</v>
      </c>
      <c r="L514" s="7">
        <v>10</v>
      </c>
      <c r="M514" s="7" t="s">
        <v>33076</v>
      </c>
      <c r="N514" s="7">
        <v>26220</v>
      </c>
      <c r="O514" s="7" t="s">
        <v>38270</v>
      </c>
      <c r="P514" s="7">
        <v>19990101</v>
      </c>
      <c r="Q514" s="7">
        <v>130</v>
      </c>
      <c r="R514" s="7">
        <v>201012</v>
      </c>
    </row>
    <row r="515" spans="1:18" ht="16.5" customHeight="1">
      <c r="A515" s="8">
        <v>6068607009</v>
      </c>
      <c r="B515" s="7">
        <v>2910856</v>
      </c>
      <c r="C515" s="12">
        <v>1801110615500</v>
      </c>
      <c r="D515" s="7" t="s">
        <v>20882</v>
      </c>
      <c r="E515" s="7" t="s">
        <v>20883</v>
      </c>
      <c r="F515" s="7" t="s">
        <v>20884</v>
      </c>
      <c r="G515" s="7" t="s">
        <v>20885</v>
      </c>
      <c r="H515" s="7" t="s">
        <v>20886</v>
      </c>
      <c r="I515" s="7" t="s">
        <v>65</v>
      </c>
      <c r="J515" s="7" t="s">
        <v>33060</v>
      </c>
      <c r="K515" s="7" t="s">
        <v>47</v>
      </c>
      <c r="L515" s="7">
        <v>10</v>
      </c>
      <c r="M515" s="7" t="s">
        <v>457</v>
      </c>
      <c r="N515" s="7">
        <v>37010</v>
      </c>
      <c r="O515" s="7" t="s">
        <v>43098</v>
      </c>
      <c r="P515" s="7">
        <v>20071212</v>
      </c>
      <c r="Q515" s="7">
        <v>76</v>
      </c>
      <c r="R515" s="7">
        <v>201012</v>
      </c>
    </row>
    <row r="516" spans="1:18" ht="16.5" customHeight="1">
      <c r="A516" s="8">
        <v>6178169577</v>
      </c>
      <c r="B516" s="7">
        <v>3138437</v>
      </c>
      <c r="C516" s="12">
        <v>1801110616813</v>
      </c>
      <c r="D516" s="7" t="s">
        <v>43818</v>
      </c>
      <c r="E516" s="7" t="s">
        <v>43819</v>
      </c>
      <c r="F516" s="7" t="s">
        <v>43820</v>
      </c>
      <c r="G516" s="7" t="s">
        <v>43821</v>
      </c>
      <c r="H516" s="7" t="s">
        <v>43822</v>
      </c>
      <c r="I516" s="7" t="s">
        <v>65</v>
      </c>
      <c r="J516" s="7" t="s">
        <v>33060</v>
      </c>
      <c r="K516" s="7" t="s">
        <v>47</v>
      </c>
      <c r="L516" s="7">
        <v>10</v>
      </c>
      <c r="M516" s="7" t="s">
        <v>33076</v>
      </c>
      <c r="N516" s="7">
        <v>28301</v>
      </c>
      <c r="O516" s="7" t="s">
        <v>43823</v>
      </c>
      <c r="P516" s="7">
        <v>20080101</v>
      </c>
      <c r="Q516" s="7">
        <v>70</v>
      </c>
      <c r="R516" s="7">
        <v>201012</v>
      </c>
    </row>
    <row r="517" spans="1:18" ht="16.5" customHeight="1">
      <c r="A517" s="8">
        <v>6208100201</v>
      </c>
      <c r="B517" s="7">
        <v>1328975</v>
      </c>
      <c r="C517" s="12">
        <v>1812110000245</v>
      </c>
      <c r="D517" s="7" t="s">
        <v>43824</v>
      </c>
      <c r="E517" s="7" t="s">
        <v>33036</v>
      </c>
      <c r="F517" s="7" t="s">
        <v>22958</v>
      </c>
      <c r="G517" s="7" t="s">
        <v>43825</v>
      </c>
      <c r="H517" s="7" t="s">
        <v>43826</v>
      </c>
      <c r="I517" s="7" t="s">
        <v>65</v>
      </c>
      <c r="J517" s="7" t="s">
        <v>33060</v>
      </c>
      <c r="K517" s="7" t="s">
        <v>47</v>
      </c>
      <c r="L517" s="7">
        <v>10</v>
      </c>
      <c r="M517" s="7" t="s">
        <v>34194</v>
      </c>
      <c r="N517" s="7">
        <v>49231</v>
      </c>
      <c r="O517" s="7" t="s">
        <v>22958</v>
      </c>
      <c r="P517" s="7">
        <v>19670620</v>
      </c>
      <c r="Q517" s="7">
        <v>90</v>
      </c>
      <c r="R517" s="7">
        <v>201012</v>
      </c>
    </row>
    <row r="518" spans="1:18" ht="16.5" customHeight="1">
      <c r="A518" s="8">
        <v>6088110790</v>
      </c>
      <c r="B518" s="7">
        <v>1435287</v>
      </c>
      <c r="C518" s="12">
        <v>1901110014833</v>
      </c>
      <c r="D518" s="7" t="s">
        <v>18648</v>
      </c>
      <c r="E518" s="7" t="s">
        <v>18649</v>
      </c>
      <c r="F518" s="7" t="s">
        <v>2992</v>
      </c>
      <c r="G518" s="7" t="s">
        <v>18650</v>
      </c>
      <c r="H518" s="7" t="s">
        <v>18651</v>
      </c>
      <c r="I518" s="7" t="s">
        <v>65</v>
      </c>
      <c r="J518" s="7" t="s">
        <v>33060</v>
      </c>
      <c r="K518" s="7" t="s">
        <v>47</v>
      </c>
      <c r="L518" s="7">
        <v>10</v>
      </c>
      <c r="M518" s="7" t="s">
        <v>33076</v>
      </c>
      <c r="N518" s="7">
        <v>26200</v>
      </c>
      <c r="O518" s="7" t="s">
        <v>2031</v>
      </c>
      <c r="P518" s="7">
        <v>19900320</v>
      </c>
      <c r="Q518" s="7">
        <v>75</v>
      </c>
      <c r="R518" s="7">
        <v>201012</v>
      </c>
    </row>
    <row r="519" spans="1:18" ht="16.5" customHeight="1">
      <c r="A519" s="8">
        <v>6088203108</v>
      </c>
      <c r="B519" s="7">
        <v>1878711</v>
      </c>
      <c r="C519" s="12">
        <v>1901330000216</v>
      </c>
      <c r="D519" s="7" t="s">
        <v>5954</v>
      </c>
      <c r="E519" s="7" t="s">
        <v>5842</v>
      </c>
      <c r="F519" s="7" t="s">
        <v>5955</v>
      </c>
      <c r="G519" s="7" t="s">
        <v>5956</v>
      </c>
      <c r="H519" s="7" t="s">
        <v>5957</v>
      </c>
      <c r="I519" s="7" t="s">
        <v>45</v>
      </c>
      <c r="J519" s="7" t="s">
        <v>33060</v>
      </c>
      <c r="K519" s="7" t="s">
        <v>47</v>
      </c>
      <c r="L519" s="7">
        <v>10</v>
      </c>
      <c r="M519" s="7" t="s">
        <v>105</v>
      </c>
      <c r="N519" s="7">
        <v>86100</v>
      </c>
      <c r="O519" s="7" t="s">
        <v>5955</v>
      </c>
      <c r="P519" s="7">
        <v>19830702</v>
      </c>
      <c r="Q519" s="7">
        <v>410</v>
      </c>
      <c r="R519" s="7">
        <v>201012</v>
      </c>
    </row>
    <row r="520" spans="1:18" ht="16.5" customHeight="1">
      <c r="A520" s="8">
        <v>6098189761</v>
      </c>
      <c r="B520" s="7">
        <v>3663617</v>
      </c>
      <c r="C520" s="12">
        <v>1942110101139</v>
      </c>
      <c r="D520" s="7" t="s">
        <v>43827</v>
      </c>
      <c r="E520" s="7" t="s">
        <v>43828</v>
      </c>
      <c r="F520" s="7" t="s">
        <v>43829</v>
      </c>
      <c r="G520" s="7" t="s">
        <v>43830</v>
      </c>
      <c r="H520" s="7" t="s">
        <v>43831</v>
      </c>
      <c r="I520" s="7" t="s">
        <v>65</v>
      </c>
      <c r="J520" s="7" t="s">
        <v>33060</v>
      </c>
      <c r="K520" s="7" t="s">
        <v>47</v>
      </c>
      <c r="L520" s="7">
        <v>10</v>
      </c>
      <c r="M520" s="7" t="s">
        <v>33076</v>
      </c>
      <c r="N520" s="7">
        <v>29111</v>
      </c>
      <c r="O520" s="7" t="s">
        <v>42691</v>
      </c>
      <c r="P520" s="7">
        <v>20091001</v>
      </c>
      <c r="Q520" s="7">
        <v>74</v>
      </c>
      <c r="R520" s="7">
        <v>201012</v>
      </c>
    </row>
    <row r="521" spans="1:18" ht="16.5" customHeight="1">
      <c r="A521" s="8">
        <v>6128120318</v>
      </c>
      <c r="B521" s="7">
        <v>1839057</v>
      </c>
      <c r="C521" s="12">
        <v>1949110001632</v>
      </c>
      <c r="D521" s="7" t="s">
        <v>22509</v>
      </c>
      <c r="E521" s="7" t="s">
        <v>22510</v>
      </c>
      <c r="F521" s="7" t="s">
        <v>22511</v>
      </c>
      <c r="G521" s="7" t="s">
        <v>22512</v>
      </c>
      <c r="H521" s="7" t="s">
        <v>22513</v>
      </c>
      <c r="I521" s="7" t="s">
        <v>65</v>
      </c>
      <c r="J521" s="7" t="s">
        <v>33060</v>
      </c>
      <c r="K521" s="7" t="s">
        <v>47</v>
      </c>
      <c r="L521" s="7">
        <v>10</v>
      </c>
      <c r="M521" s="7" t="s">
        <v>33760</v>
      </c>
      <c r="N521" s="7">
        <v>45110</v>
      </c>
      <c r="O521" s="7" t="s">
        <v>9138</v>
      </c>
      <c r="P521" s="7">
        <v>19910504</v>
      </c>
      <c r="Q521" s="7">
        <v>62</v>
      </c>
      <c r="R521" s="7">
        <v>201012</v>
      </c>
    </row>
    <row r="522" spans="1:18" ht="16.5" customHeight="1">
      <c r="A522" s="8">
        <v>6128108968</v>
      </c>
      <c r="B522" s="7">
        <v>2141018</v>
      </c>
      <c r="C522" s="12">
        <v>1949110005329</v>
      </c>
      <c r="D522" s="7" t="s">
        <v>5399</v>
      </c>
      <c r="E522" s="7" t="s">
        <v>19548</v>
      </c>
      <c r="F522" s="7" t="s">
        <v>7727</v>
      </c>
      <c r="G522" s="7" t="s">
        <v>19549</v>
      </c>
      <c r="H522" s="7" t="s">
        <v>19550</v>
      </c>
      <c r="I522" s="7" t="s">
        <v>65</v>
      </c>
      <c r="J522" s="7" t="s">
        <v>33060</v>
      </c>
      <c r="K522" s="7" t="s">
        <v>47</v>
      </c>
      <c r="L522" s="7">
        <v>10</v>
      </c>
      <c r="M522" s="7" t="s">
        <v>33076</v>
      </c>
      <c r="N522" s="7">
        <v>31110</v>
      </c>
      <c r="O522" s="7" t="s">
        <v>43003</v>
      </c>
      <c r="P522" s="7">
        <v>19990101</v>
      </c>
      <c r="Q522" s="7">
        <v>50</v>
      </c>
      <c r="R522" s="7">
        <v>201012</v>
      </c>
    </row>
    <row r="523" spans="1:18" ht="16.5" customHeight="1">
      <c r="A523" s="8">
        <v>6128109045</v>
      </c>
      <c r="B523" s="7">
        <v>2141760</v>
      </c>
      <c r="C523" s="12">
        <v>1949110005519</v>
      </c>
      <c r="D523" s="7" t="s">
        <v>19395</v>
      </c>
      <c r="E523" s="7" t="s">
        <v>4468</v>
      </c>
      <c r="F523" s="7" t="s">
        <v>19396</v>
      </c>
      <c r="G523" s="7" t="s">
        <v>19397</v>
      </c>
      <c r="H523" s="7" t="s">
        <v>19398</v>
      </c>
      <c r="I523" s="7" t="s">
        <v>65</v>
      </c>
      <c r="J523" s="7" t="s">
        <v>33060</v>
      </c>
      <c r="K523" s="7" t="s">
        <v>47</v>
      </c>
      <c r="L523" s="7">
        <v>10</v>
      </c>
      <c r="M523" s="7" t="s">
        <v>33076</v>
      </c>
      <c r="N523" s="7">
        <v>28909</v>
      </c>
      <c r="O523" s="7" t="s">
        <v>38319</v>
      </c>
      <c r="P523" s="7">
        <v>19990101</v>
      </c>
      <c r="Q523" s="7">
        <v>65</v>
      </c>
      <c r="R523" s="7">
        <v>201012</v>
      </c>
    </row>
    <row r="524" spans="1:18" ht="16.5" customHeight="1">
      <c r="A524" s="8">
        <v>6128124916</v>
      </c>
      <c r="B524" s="7">
        <v>2712457</v>
      </c>
      <c r="C524" s="12">
        <v>1949110015534</v>
      </c>
      <c r="D524" s="7" t="s">
        <v>20776</v>
      </c>
      <c r="E524" s="7" t="s">
        <v>20777</v>
      </c>
      <c r="F524" s="7" t="s">
        <v>20778</v>
      </c>
      <c r="G524" s="7" t="s">
        <v>20779</v>
      </c>
      <c r="H524" s="7" t="s">
        <v>20780</v>
      </c>
      <c r="I524" s="7" t="s">
        <v>65</v>
      </c>
      <c r="J524" s="7" t="s">
        <v>33060</v>
      </c>
      <c r="K524" s="7" t="s">
        <v>47</v>
      </c>
      <c r="L524" s="7">
        <v>10</v>
      </c>
      <c r="M524" s="7" t="s">
        <v>363</v>
      </c>
      <c r="N524" s="7">
        <v>72922</v>
      </c>
      <c r="O524" s="7" t="s">
        <v>43832</v>
      </c>
      <c r="P524" s="7">
        <v>20060626</v>
      </c>
      <c r="Q524" s="7">
        <v>62</v>
      </c>
      <c r="R524" s="7">
        <v>201012</v>
      </c>
    </row>
    <row r="525" spans="1:18" ht="16.5" customHeight="1">
      <c r="A525" s="8">
        <v>6128132380</v>
      </c>
      <c r="B525" s="7">
        <v>3618154</v>
      </c>
      <c r="C525" s="12">
        <v>1949110020400</v>
      </c>
      <c r="D525" s="7" t="s">
        <v>20767</v>
      </c>
      <c r="E525" s="7" t="s">
        <v>20768</v>
      </c>
      <c r="F525" s="7" t="s">
        <v>7673</v>
      </c>
      <c r="G525" s="7" t="s">
        <v>20769</v>
      </c>
      <c r="H525" s="7" t="s">
        <v>20770</v>
      </c>
      <c r="I525" s="7" t="s">
        <v>65</v>
      </c>
      <c r="J525" s="7" t="s">
        <v>33060</v>
      </c>
      <c r="K525" s="7" t="s">
        <v>47</v>
      </c>
      <c r="L525" s="7">
        <v>10</v>
      </c>
      <c r="M525" s="7" t="s">
        <v>33076</v>
      </c>
      <c r="N525" s="7">
        <v>31113</v>
      </c>
      <c r="O525" s="7" t="s">
        <v>43833</v>
      </c>
      <c r="P525" s="7">
        <v>20090611</v>
      </c>
      <c r="Q525" s="7">
        <v>120</v>
      </c>
      <c r="R525" s="7">
        <v>201012</v>
      </c>
    </row>
    <row r="526" spans="1:18" ht="16.5" customHeight="1">
      <c r="A526" s="8">
        <v>4088153904</v>
      </c>
      <c r="B526" s="7">
        <v>1380872</v>
      </c>
      <c r="C526" s="12">
        <v>2001110160261</v>
      </c>
      <c r="D526" s="7" t="s">
        <v>28044</v>
      </c>
      <c r="E526" s="7" t="s">
        <v>28045</v>
      </c>
      <c r="F526" s="7" t="s">
        <v>28046</v>
      </c>
      <c r="G526" s="7" t="s">
        <v>28047</v>
      </c>
      <c r="H526" s="7" t="s">
        <v>28048</v>
      </c>
      <c r="I526" s="7" t="s">
        <v>65</v>
      </c>
      <c r="J526" s="7" t="s">
        <v>33060</v>
      </c>
      <c r="K526" s="7" t="s">
        <v>47</v>
      </c>
      <c r="L526" s="7">
        <v>10</v>
      </c>
      <c r="M526" s="7" t="s">
        <v>966</v>
      </c>
      <c r="N526" s="7">
        <v>68110</v>
      </c>
      <c r="O526" s="7" t="s">
        <v>76</v>
      </c>
      <c r="P526" s="7">
        <v>20020806</v>
      </c>
      <c r="Q526" s="7">
        <v>50</v>
      </c>
      <c r="R526" s="7">
        <v>201012</v>
      </c>
    </row>
    <row r="527" spans="1:18" ht="16.5" customHeight="1">
      <c r="A527" s="8">
        <v>4108104221</v>
      </c>
      <c r="B527" s="7">
        <v>1500677</v>
      </c>
      <c r="C527" s="12">
        <v>2042130000102</v>
      </c>
      <c r="D527" s="7" t="s">
        <v>43834</v>
      </c>
      <c r="E527" s="7" t="s">
        <v>43835</v>
      </c>
      <c r="F527" s="7" t="s">
        <v>43836</v>
      </c>
      <c r="G527" s="7" t="s">
        <v>43837</v>
      </c>
      <c r="H527" s="7" t="s">
        <v>43838</v>
      </c>
      <c r="I527" s="7" t="s">
        <v>65</v>
      </c>
      <c r="J527" s="7" t="s">
        <v>33060</v>
      </c>
      <c r="K527" s="7" t="s">
        <v>47</v>
      </c>
      <c r="L527" s="7">
        <v>10</v>
      </c>
      <c r="M527" s="7" t="s">
        <v>457</v>
      </c>
      <c r="N527" s="7">
        <v>38110</v>
      </c>
      <c r="O527" s="7" t="s">
        <v>42265</v>
      </c>
      <c r="P527" s="7">
        <v>19860201</v>
      </c>
      <c r="Q527" s="7">
        <v>59</v>
      </c>
      <c r="R527" s="7">
        <v>201012</v>
      </c>
    </row>
    <row r="528" spans="1:18" ht="16.5" customHeight="1">
      <c r="A528" s="8">
        <v>4118147994</v>
      </c>
      <c r="B528" s="7">
        <v>2799443</v>
      </c>
      <c r="C528" s="12">
        <v>2054110012700</v>
      </c>
      <c r="D528" s="7" t="s">
        <v>5709</v>
      </c>
      <c r="E528" s="7" t="s">
        <v>43839</v>
      </c>
      <c r="F528" s="7" t="s">
        <v>18413</v>
      </c>
      <c r="G528" s="7" t="s">
        <v>43840</v>
      </c>
      <c r="H528" s="7" t="s">
        <v>43571</v>
      </c>
      <c r="I528" s="7" t="s">
        <v>65</v>
      </c>
      <c r="J528" s="7" t="s">
        <v>33060</v>
      </c>
      <c r="K528" s="7" t="s">
        <v>47</v>
      </c>
      <c r="L528" s="7">
        <v>10</v>
      </c>
      <c r="M528" s="7" t="s">
        <v>33076</v>
      </c>
      <c r="N528" s="7">
        <v>31114</v>
      </c>
      <c r="O528" s="7" t="s">
        <v>7681</v>
      </c>
      <c r="P528" s="7">
        <v>20070417</v>
      </c>
      <c r="Q528" s="7">
        <v>60</v>
      </c>
      <c r="R528" s="7">
        <v>201012</v>
      </c>
    </row>
    <row r="529" spans="1:18" ht="16.5" customHeight="1">
      <c r="A529" s="8">
        <v>6108150271</v>
      </c>
      <c r="B529" s="7">
        <v>2130075</v>
      </c>
      <c r="C529" s="12">
        <v>2301110075555</v>
      </c>
      <c r="D529" s="7" t="s">
        <v>20085</v>
      </c>
      <c r="E529" s="7" t="s">
        <v>1062</v>
      </c>
      <c r="F529" s="7" t="s">
        <v>2798</v>
      </c>
      <c r="G529" s="7" t="s">
        <v>20086</v>
      </c>
      <c r="H529" s="7" t="s">
        <v>20087</v>
      </c>
      <c r="I529" s="7" t="s">
        <v>65</v>
      </c>
      <c r="J529" s="7" t="s">
        <v>33060</v>
      </c>
      <c r="K529" s="7" t="s">
        <v>47</v>
      </c>
      <c r="L529" s="7">
        <v>10</v>
      </c>
      <c r="M529" s="7" t="s">
        <v>33076</v>
      </c>
      <c r="N529" s="7">
        <v>30391</v>
      </c>
      <c r="O529" s="7" t="s">
        <v>7087</v>
      </c>
      <c r="P529" s="7">
        <v>20010601</v>
      </c>
      <c r="Q529" s="7">
        <v>230</v>
      </c>
      <c r="R529" s="7">
        <v>201012</v>
      </c>
    </row>
    <row r="530" spans="1:18" ht="16.5" customHeight="1">
      <c r="A530" s="8">
        <v>6208121109</v>
      </c>
      <c r="B530" s="7">
        <v>2221498</v>
      </c>
      <c r="C530" s="12">
        <v>2301110107043</v>
      </c>
      <c r="D530" s="7" t="s">
        <v>43841</v>
      </c>
      <c r="E530" s="7" t="s">
        <v>43842</v>
      </c>
      <c r="F530" s="7" t="s">
        <v>7648</v>
      </c>
      <c r="G530" s="7" t="s">
        <v>43843</v>
      </c>
      <c r="H530" s="7" t="s">
        <v>43844</v>
      </c>
      <c r="I530" s="7" t="s">
        <v>65</v>
      </c>
      <c r="J530" s="7" t="s">
        <v>33060</v>
      </c>
      <c r="K530" s="7" t="s">
        <v>47</v>
      </c>
      <c r="L530" s="7">
        <v>10</v>
      </c>
      <c r="M530" s="7" t="s">
        <v>33076</v>
      </c>
      <c r="N530" s="7">
        <v>31110</v>
      </c>
      <c r="O530" s="7" t="s">
        <v>43003</v>
      </c>
      <c r="P530" s="7">
        <v>20041018</v>
      </c>
      <c r="Q530" s="7">
        <v>140</v>
      </c>
      <c r="R530" s="7">
        <v>201012</v>
      </c>
    </row>
    <row r="531" spans="1:18" ht="16.5" customHeight="1">
      <c r="A531" s="8">
        <v>6108175383</v>
      </c>
      <c r="B531" s="7">
        <v>2247060</v>
      </c>
      <c r="C531" s="12">
        <v>2301110109461</v>
      </c>
      <c r="D531" s="7" t="s">
        <v>43845</v>
      </c>
      <c r="E531" s="7" t="s">
        <v>43846</v>
      </c>
      <c r="F531" s="7" t="s">
        <v>43847</v>
      </c>
      <c r="G531" s="7" t="s">
        <v>43848</v>
      </c>
      <c r="H531" s="7" t="s">
        <v>43849</v>
      </c>
      <c r="I531" s="7" t="s">
        <v>65</v>
      </c>
      <c r="J531" s="7" t="s">
        <v>33060</v>
      </c>
      <c r="K531" s="7" t="s">
        <v>47</v>
      </c>
      <c r="L531" s="7">
        <v>10</v>
      </c>
      <c r="M531" s="7" t="s">
        <v>313</v>
      </c>
      <c r="N531" s="7">
        <v>42310</v>
      </c>
      <c r="O531" s="7" t="s">
        <v>8852</v>
      </c>
      <c r="P531" s="7">
        <v>20050125</v>
      </c>
      <c r="Q531" s="7">
        <v>50</v>
      </c>
      <c r="R531" s="7">
        <v>201012</v>
      </c>
    </row>
    <row r="532" spans="1:18" ht="16.5" customHeight="1">
      <c r="A532" s="8">
        <v>6108176382</v>
      </c>
      <c r="B532" s="7">
        <v>2260727</v>
      </c>
      <c r="C532" s="12">
        <v>2301110111383</v>
      </c>
      <c r="D532" s="7" t="s">
        <v>43850</v>
      </c>
      <c r="E532" s="7" t="s">
        <v>43851</v>
      </c>
      <c r="F532" s="7" t="s">
        <v>43852</v>
      </c>
      <c r="G532" s="7" t="s">
        <v>43853</v>
      </c>
      <c r="H532" s="7" t="s">
        <v>43854</v>
      </c>
      <c r="I532" s="7" t="s">
        <v>65</v>
      </c>
      <c r="J532" s="7" t="s">
        <v>33060</v>
      </c>
      <c r="K532" s="7" t="s">
        <v>47</v>
      </c>
      <c r="L532" s="7">
        <v>10</v>
      </c>
      <c r="M532" s="7" t="s">
        <v>33076</v>
      </c>
      <c r="N532" s="7">
        <v>25110</v>
      </c>
      <c r="O532" s="7" t="s">
        <v>20814</v>
      </c>
      <c r="P532" s="7">
        <v>20050408</v>
      </c>
      <c r="Q532" s="7">
        <v>89</v>
      </c>
      <c r="R532" s="7">
        <v>201012</v>
      </c>
    </row>
    <row r="533" spans="1:18" ht="16.5" customHeight="1">
      <c r="A533" s="8">
        <v>6208129718</v>
      </c>
      <c r="B533" s="7">
        <v>2895722</v>
      </c>
      <c r="C533" s="12">
        <v>2301110138585</v>
      </c>
      <c r="D533" s="7" t="s">
        <v>20682</v>
      </c>
      <c r="E533" s="7" t="s">
        <v>20683</v>
      </c>
      <c r="F533" s="7" t="s">
        <v>3713</v>
      </c>
      <c r="H533" s="7" t="s">
        <v>20684</v>
      </c>
      <c r="I533" s="7" t="s">
        <v>65</v>
      </c>
      <c r="J533" s="7" t="s">
        <v>33060</v>
      </c>
      <c r="K533" s="7" t="s">
        <v>47</v>
      </c>
      <c r="L533" s="7">
        <v>10</v>
      </c>
      <c r="M533" s="7" t="s">
        <v>33076</v>
      </c>
      <c r="N533" s="7">
        <v>24190</v>
      </c>
      <c r="O533" s="7" t="s">
        <v>42459</v>
      </c>
      <c r="P533" s="7">
        <v>20071127</v>
      </c>
      <c r="Q533" s="7">
        <v>85</v>
      </c>
      <c r="R533" s="7">
        <v>201012</v>
      </c>
    </row>
    <row r="534" spans="1:18" ht="16.5" customHeight="1">
      <c r="A534" s="8">
        <v>6208129834</v>
      </c>
      <c r="B534" s="7">
        <v>2913677</v>
      </c>
      <c r="C534" s="12">
        <v>2301110139418</v>
      </c>
      <c r="D534" s="7" t="s">
        <v>20676</v>
      </c>
      <c r="E534" s="7" t="s">
        <v>20677</v>
      </c>
      <c r="F534" s="7" t="s">
        <v>7673</v>
      </c>
      <c r="G534" s="7" t="s">
        <v>20678</v>
      </c>
      <c r="H534" s="7" t="s">
        <v>3855</v>
      </c>
      <c r="I534" s="7" t="s">
        <v>65</v>
      </c>
      <c r="J534" s="7" t="s">
        <v>33060</v>
      </c>
      <c r="K534" s="7" t="s">
        <v>47</v>
      </c>
      <c r="L534" s="7">
        <v>10</v>
      </c>
      <c r="M534" s="7" t="s">
        <v>33076</v>
      </c>
      <c r="N534" s="7">
        <v>31110</v>
      </c>
      <c r="O534" s="7" t="s">
        <v>43003</v>
      </c>
      <c r="P534" s="7">
        <v>20071220</v>
      </c>
      <c r="Q534" s="7">
        <v>51</v>
      </c>
      <c r="R534" s="7">
        <v>201012</v>
      </c>
    </row>
    <row r="535" spans="1:18" ht="16.5" customHeight="1">
      <c r="A535" s="8">
        <v>6208135883</v>
      </c>
      <c r="B535" s="7">
        <v>3709587</v>
      </c>
      <c r="C535" s="12">
        <v>2301110163160</v>
      </c>
      <c r="D535" s="7" t="s">
        <v>20666</v>
      </c>
      <c r="E535" s="7" t="s">
        <v>20667</v>
      </c>
      <c r="F535" s="7" t="s">
        <v>20668</v>
      </c>
      <c r="G535" s="7" t="s">
        <v>20669</v>
      </c>
      <c r="H535" s="7" t="s">
        <v>20670</v>
      </c>
      <c r="I535" s="7" t="s">
        <v>65</v>
      </c>
      <c r="J535" s="7" t="s">
        <v>33060</v>
      </c>
      <c r="K535" s="7" t="s">
        <v>47</v>
      </c>
      <c r="L535" s="7">
        <v>10</v>
      </c>
      <c r="M535" s="7" t="s">
        <v>33076</v>
      </c>
      <c r="N535" s="7">
        <v>31114</v>
      </c>
      <c r="O535" s="7" t="s">
        <v>7681</v>
      </c>
      <c r="P535" s="7">
        <v>20100223</v>
      </c>
      <c r="Q535" s="7">
        <v>192</v>
      </c>
      <c r="R535" s="7">
        <v>201012</v>
      </c>
    </row>
    <row r="536" spans="1:18" ht="16.5" customHeight="1">
      <c r="A536" s="8">
        <v>1078213802</v>
      </c>
      <c r="B536" s="7">
        <v>3662545</v>
      </c>
      <c r="C536" s="12">
        <v>2541210018796</v>
      </c>
      <c r="D536" s="7" t="s">
        <v>43855</v>
      </c>
      <c r="E536" s="7" t="s">
        <v>43856</v>
      </c>
      <c r="F536" s="7" t="s">
        <v>43857</v>
      </c>
      <c r="G536" s="7" t="s">
        <v>43858</v>
      </c>
      <c r="H536" s="7" t="s">
        <v>43859</v>
      </c>
      <c r="I536" s="7" t="s">
        <v>45</v>
      </c>
      <c r="J536" s="7" t="s">
        <v>33060</v>
      </c>
      <c r="K536" s="7" t="s">
        <v>47</v>
      </c>
      <c r="L536" s="7">
        <v>10</v>
      </c>
      <c r="M536" s="7" t="s">
        <v>363</v>
      </c>
      <c r="N536" s="7">
        <v>71310</v>
      </c>
      <c r="O536" s="7" t="s">
        <v>15027</v>
      </c>
      <c r="P536" s="7">
        <v>20090902</v>
      </c>
      <c r="Q536" s="7">
        <v>60</v>
      </c>
      <c r="R536" s="7">
        <v>201012</v>
      </c>
    </row>
    <row r="537" spans="1:18" ht="16.5" customHeight="1">
      <c r="A537" s="8">
        <v>1288211140</v>
      </c>
      <c r="B537" s="7">
        <v>3185994</v>
      </c>
      <c r="C537" s="12">
        <v>2848320002374</v>
      </c>
      <c r="D537" s="7" t="s">
        <v>43860</v>
      </c>
      <c r="E537" s="7" t="s">
        <v>43861</v>
      </c>
      <c r="F537" s="7" t="s">
        <v>37786</v>
      </c>
      <c r="G537" s="7" t="s">
        <v>33074</v>
      </c>
      <c r="H537" s="7" t="s">
        <v>43862</v>
      </c>
      <c r="I537" s="7" t="s">
        <v>45</v>
      </c>
      <c r="J537" s="7" t="s">
        <v>33060</v>
      </c>
      <c r="K537" s="7" t="s">
        <v>47</v>
      </c>
      <c r="L537" s="7">
        <v>10</v>
      </c>
      <c r="M537" s="7" t="s">
        <v>105</v>
      </c>
      <c r="N537" s="7">
        <v>87290</v>
      </c>
      <c r="O537" s="7" t="s">
        <v>37639</v>
      </c>
      <c r="P537" s="7">
        <v>20020101</v>
      </c>
      <c r="Q537" s="7">
        <v>57</v>
      </c>
      <c r="R537" s="7">
        <v>201012</v>
      </c>
    </row>
    <row r="538" spans="1:18" ht="16.5" customHeight="1">
      <c r="A538" s="8">
        <v>2198112322</v>
      </c>
      <c r="B538" s="7">
        <v>1893430</v>
      </c>
      <c r="C538" s="12">
        <v>1101111015646</v>
      </c>
      <c r="D538" s="7" t="s">
        <v>43863</v>
      </c>
      <c r="E538" s="7" t="s">
        <v>772</v>
      </c>
      <c r="F538" s="7" t="s">
        <v>43864</v>
      </c>
      <c r="G538" s="7" t="s">
        <v>43865</v>
      </c>
      <c r="H538" s="7" t="s">
        <v>43866</v>
      </c>
      <c r="I538" s="7" t="s">
        <v>65</v>
      </c>
      <c r="J538" s="7" t="s">
        <v>33060</v>
      </c>
      <c r="K538" s="7" t="s">
        <v>47</v>
      </c>
      <c r="L538" s="7">
        <v>10</v>
      </c>
      <c r="M538" s="7" t="s">
        <v>313</v>
      </c>
      <c r="N538" s="7">
        <v>42411</v>
      </c>
      <c r="O538" s="7" t="s">
        <v>43867</v>
      </c>
      <c r="P538" s="7">
        <v>19940303</v>
      </c>
      <c r="Q538" s="7">
        <v>56</v>
      </c>
      <c r="R538" s="7">
        <v>201103</v>
      </c>
    </row>
    <row r="539" spans="1:18" ht="16.5" customHeight="1">
      <c r="A539" s="8">
        <v>1078604034</v>
      </c>
      <c r="B539" s="7">
        <v>1962872</v>
      </c>
      <c r="C539" s="12">
        <v>1101112306739</v>
      </c>
      <c r="D539" s="7" t="s">
        <v>43868</v>
      </c>
      <c r="E539" s="7" t="s">
        <v>15037</v>
      </c>
      <c r="F539" s="7" t="s">
        <v>35864</v>
      </c>
      <c r="G539" s="7" t="s">
        <v>15038</v>
      </c>
      <c r="H539" s="7" t="s">
        <v>15039</v>
      </c>
      <c r="I539" s="7" t="s">
        <v>65</v>
      </c>
      <c r="J539" s="7" t="s">
        <v>33060</v>
      </c>
      <c r="K539" s="7" t="s">
        <v>47</v>
      </c>
      <c r="L539" s="7">
        <v>10</v>
      </c>
      <c r="M539" s="7" t="s">
        <v>363</v>
      </c>
      <c r="N539" s="7">
        <v>71400</v>
      </c>
      <c r="O539" s="7" t="s">
        <v>35864</v>
      </c>
      <c r="P539" s="7">
        <v>20010810</v>
      </c>
      <c r="Q539" s="7">
        <v>180</v>
      </c>
      <c r="R539" s="7">
        <v>201103</v>
      </c>
    </row>
    <row r="540" spans="1:18" ht="16.5" customHeight="1">
      <c r="A540" s="8">
        <v>5048138628</v>
      </c>
      <c r="B540" s="7">
        <v>1769434</v>
      </c>
      <c r="C540" s="12">
        <v>1762710001533</v>
      </c>
      <c r="D540" s="7" t="s">
        <v>43869</v>
      </c>
      <c r="E540" s="7" t="s">
        <v>43870</v>
      </c>
      <c r="F540" s="7" t="s">
        <v>43871</v>
      </c>
      <c r="G540" s="7" t="s">
        <v>43872</v>
      </c>
      <c r="H540" s="7" t="s">
        <v>43873</v>
      </c>
      <c r="I540" s="7" t="s">
        <v>65</v>
      </c>
      <c r="J540" s="7" t="s">
        <v>33060</v>
      </c>
      <c r="K540" s="7" t="s">
        <v>47</v>
      </c>
      <c r="L540" s="7">
        <v>10</v>
      </c>
      <c r="M540" s="7" t="s">
        <v>33076</v>
      </c>
      <c r="N540" s="7">
        <v>10309</v>
      </c>
      <c r="O540" s="7" t="s">
        <v>33107</v>
      </c>
      <c r="P540" s="7">
        <v>20010302</v>
      </c>
      <c r="Q540" s="7">
        <v>65</v>
      </c>
      <c r="R540" s="7">
        <v>201103</v>
      </c>
    </row>
    <row r="541" spans="1:18" ht="16.5" customHeight="1">
      <c r="A541" s="8">
        <v>2068115338</v>
      </c>
      <c r="B541" s="7">
        <v>1969615</v>
      </c>
      <c r="C541" s="12">
        <v>1101111682180</v>
      </c>
      <c r="D541" s="7" t="s">
        <v>19172</v>
      </c>
      <c r="E541" s="7" t="s">
        <v>19173</v>
      </c>
      <c r="F541" s="7" t="s">
        <v>19174</v>
      </c>
      <c r="G541" s="7" t="s">
        <v>19175</v>
      </c>
      <c r="H541" s="7" t="s">
        <v>19176</v>
      </c>
      <c r="I541" s="7" t="s">
        <v>65</v>
      </c>
      <c r="J541" s="7" t="s">
        <v>33060</v>
      </c>
      <c r="K541" s="7" t="s">
        <v>47</v>
      </c>
      <c r="L541" s="7">
        <v>10</v>
      </c>
      <c r="M541" s="7" t="s">
        <v>33076</v>
      </c>
      <c r="N541" s="7">
        <v>27110</v>
      </c>
      <c r="O541" s="7" t="s">
        <v>43874</v>
      </c>
      <c r="P541" s="7">
        <v>19990416</v>
      </c>
      <c r="Q541" s="7">
        <v>65</v>
      </c>
      <c r="R541" s="7">
        <v>201106</v>
      </c>
    </row>
    <row r="542" spans="1:18" ht="16.5" customHeight="1">
      <c r="A542" s="8">
        <v>5088107199</v>
      </c>
      <c r="B542" s="7">
        <v>1614945</v>
      </c>
      <c r="C542" s="12">
        <v>1744110000951</v>
      </c>
      <c r="D542" s="7" t="s">
        <v>43875</v>
      </c>
      <c r="E542" s="7" t="s">
        <v>24482</v>
      </c>
      <c r="F542" s="7" t="s">
        <v>43876</v>
      </c>
      <c r="G542" s="7">
        <v>16442024</v>
      </c>
      <c r="H542" s="7" t="s">
        <v>43877</v>
      </c>
      <c r="I542" s="7" t="s">
        <v>65</v>
      </c>
      <c r="J542" s="7" t="s">
        <v>33060</v>
      </c>
      <c r="K542" s="7" t="s">
        <v>47</v>
      </c>
      <c r="L542" s="7">
        <v>10</v>
      </c>
      <c r="M542" s="7" t="s">
        <v>34194</v>
      </c>
      <c r="N542" s="7">
        <v>49300</v>
      </c>
      <c r="O542" s="7" t="s">
        <v>22934</v>
      </c>
      <c r="P542" s="7">
        <v>19990304</v>
      </c>
      <c r="Q542" s="7">
        <v>104</v>
      </c>
      <c r="R542" s="7">
        <v>201106</v>
      </c>
    </row>
    <row r="543" spans="1:18" ht="16.5" customHeight="1">
      <c r="A543" s="8">
        <v>4118168586</v>
      </c>
      <c r="B543" s="7">
        <v>4013903</v>
      </c>
      <c r="C543" s="12">
        <v>2054110019433</v>
      </c>
      <c r="D543" s="7" t="s">
        <v>6906</v>
      </c>
      <c r="E543" s="7" t="s">
        <v>9996</v>
      </c>
      <c r="F543" s="7" t="s">
        <v>43878</v>
      </c>
      <c r="G543" s="7" t="s">
        <v>43879</v>
      </c>
      <c r="H543" s="7" t="s">
        <v>43880</v>
      </c>
      <c r="I543" s="7" t="s">
        <v>65</v>
      </c>
      <c r="J543" s="7" t="s">
        <v>33060</v>
      </c>
      <c r="K543" s="7" t="s">
        <v>47</v>
      </c>
      <c r="L543" s="7">
        <v>10</v>
      </c>
      <c r="M543" s="7" t="s">
        <v>33076</v>
      </c>
      <c r="N543" s="7">
        <v>31114</v>
      </c>
      <c r="O543" s="7" t="s">
        <v>7681</v>
      </c>
      <c r="P543" s="7">
        <v>20110616</v>
      </c>
      <c r="Q543" s="7">
        <v>150</v>
      </c>
      <c r="R543" s="7">
        <v>201106</v>
      </c>
    </row>
    <row r="544" spans="1:18" ht="16.5" customHeight="1">
      <c r="A544" s="8">
        <v>4158114326</v>
      </c>
      <c r="B544" s="7">
        <v>2463707</v>
      </c>
      <c r="C544" s="12">
        <v>2014360004741</v>
      </c>
      <c r="D544" s="7" t="s">
        <v>43881</v>
      </c>
      <c r="E544" s="7" t="s">
        <v>10190</v>
      </c>
      <c r="F544" s="7" t="s">
        <v>43882</v>
      </c>
      <c r="G544" s="7" t="s">
        <v>43883</v>
      </c>
      <c r="H544" s="7" t="s">
        <v>43884</v>
      </c>
      <c r="I544" s="7" t="s">
        <v>65</v>
      </c>
      <c r="J544" s="7" t="s">
        <v>33060</v>
      </c>
      <c r="K544" s="7" t="s">
        <v>47</v>
      </c>
      <c r="L544" s="7">
        <v>10</v>
      </c>
      <c r="M544" s="7" t="s">
        <v>33760</v>
      </c>
      <c r="N544" s="7">
        <v>46310</v>
      </c>
      <c r="O544" s="7" t="s">
        <v>33826</v>
      </c>
      <c r="P544" s="7">
        <v>20010730</v>
      </c>
      <c r="Q544" s="7">
        <v>51</v>
      </c>
      <c r="R544" s="7">
        <v>201107</v>
      </c>
    </row>
    <row r="545" spans="1:22" ht="16.5" customHeight="1">
      <c r="A545" s="8">
        <v>1048203436</v>
      </c>
      <c r="B545" s="7">
        <v>2268936</v>
      </c>
      <c r="C545" s="12">
        <v>1101330000650</v>
      </c>
      <c r="D545" s="7" t="s">
        <v>43885</v>
      </c>
      <c r="E545" s="7" t="s">
        <v>14942</v>
      </c>
      <c r="F545" s="7" t="s">
        <v>7921</v>
      </c>
      <c r="G545" s="7" t="s">
        <v>43886</v>
      </c>
      <c r="H545" s="7" t="s">
        <v>43887</v>
      </c>
      <c r="I545" s="7" t="s">
        <v>45</v>
      </c>
      <c r="J545" s="7" t="s">
        <v>33060</v>
      </c>
      <c r="K545" s="7" t="s">
        <v>47</v>
      </c>
      <c r="L545" s="7">
        <v>10</v>
      </c>
      <c r="M545" s="7" t="s">
        <v>105</v>
      </c>
      <c r="N545" s="7">
        <v>86100</v>
      </c>
      <c r="O545" s="7" t="s">
        <v>5955</v>
      </c>
      <c r="P545" s="7">
        <v>19800705</v>
      </c>
      <c r="Q545" s="7">
        <v>221</v>
      </c>
      <c r="R545" s="7">
        <v>201108</v>
      </c>
    </row>
    <row r="546" spans="1:22" ht="16.5" customHeight="1">
      <c r="A546" s="8">
        <v>2098204045</v>
      </c>
      <c r="B546" s="7">
        <v>1118290</v>
      </c>
      <c r="C546" s="12">
        <v>1144320001379</v>
      </c>
      <c r="D546" s="7" t="s">
        <v>43888</v>
      </c>
      <c r="E546" s="7" t="s">
        <v>43889</v>
      </c>
      <c r="F546" s="7" t="s">
        <v>43890</v>
      </c>
      <c r="G546" s="7" t="s">
        <v>43891</v>
      </c>
      <c r="H546" s="7" t="s">
        <v>43892</v>
      </c>
      <c r="I546" s="7" t="s">
        <v>45</v>
      </c>
      <c r="J546" s="7" t="s">
        <v>33060</v>
      </c>
      <c r="K546" s="7" t="s">
        <v>47</v>
      </c>
      <c r="L546" s="7">
        <v>10</v>
      </c>
      <c r="M546" s="7" t="s">
        <v>105</v>
      </c>
      <c r="N546" s="7">
        <v>87000</v>
      </c>
      <c r="O546" s="7" t="s">
        <v>16479</v>
      </c>
      <c r="P546" s="7">
        <v>19900828</v>
      </c>
      <c r="Q546" s="7">
        <v>70</v>
      </c>
      <c r="R546" s="7">
        <v>201109</v>
      </c>
    </row>
    <row r="547" spans="1:22" ht="16.5" customHeight="1">
      <c r="A547" s="8">
        <v>6208140561</v>
      </c>
      <c r="B547" s="7">
        <v>4044612</v>
      </c>
      <c r="C547" s="12">
        <v>2301110181633</v>
      </c>
      <c r="D547" s="7" t="s">
        <v>43893</v>
      </c>
      <c r="E547" s="7" t="s">
        <v>5943</v>
      </c>
      <c r="F547" s="7" t="s">
        <v>3716</v>
      </c>
      <c r="G547" s="7" t="s">
        <v>43894</v>
      </c>
      <c r="H547" s="7" t="s">
        <v>3855</v>
      </c>
      <c r="I547" s="7" t="s">
        <v>65</v>
      </c>
      <c r="J547" s="7" t="s">
        <v>33060</v>
      </c>
      <c r="K547" s="7" t="s">
        <v>47</v>
      </c>
      <c r="L547" s="7">
        <v>10</v>
      </c>
      <c r="M547" s="7" t="s">
        <v>33076</v>
      </c>
      <c r="N547" s="7">
        <v>31114</v>
      </c>
      <c r="O547" s="7" t="s">
        <v>7681</v>
      </c>
      <c r="P547" s="7">
        <v>20110921</v>
      </c>
      <c r="Q547" s="7">
        <v>60</v>
      </c>
      <c r="R547" s="7">
        <v>201109</v>
      </c>
    </row>
    <row r="548" spans="1:22" ht="16.5" customHeight="1">
      <c r="A548" s="8">
        <v>6108610600</v>
      </c>
      <c r="B548" s="7">
        <v>4050395</v>
      </c>
      <c r="C548" s="12">
        <v>2301110183100</v>
      </c>
      <c r="D548" s="7" t="s">
        <v>18322</v>
      </c>
      <c r="E548" s="7" t="s">
        <v>2827</v>
      </c>
      <c r="F548" s="7" t="s">
        <v>18323</v>
      </c>
      <c r="G548" s="7" t="s">
        <v>18324</v>
      </c>
      <c r="H548" s="7" t="s">
        <v>18325</v>
      </c>
      <c r="I548" s="7" t="s">
        <v>65</v>
      </c>
      <c r="J548" s="7" t="s">
        <v>33060</v>
      </c>
      <c r="K548" s="7" t="s">
        <v>47</v>
      </c>
      <c r="L548" s="7">
        <v>10</v>
      </c>
      <c r="M548" s="7" t="s">
        <v>33076</v>
      </c>
      <c r="N548" s="7">
        <v>31114</v>
      </c>
      <c r="O548" s="7" t="s">
        <v>7681</v>
      </c>
      <c r="P548" s="7">
        <v>20111024</v>
      </c>
      <c r="Q548" s="7">
        <v>70</v>
      </c>
      <c r="R548" s="7">
        <v>201110</v>
      </c>
    </row>
    <row r="549" spans="1:22" ht="16.5" customHeight="1">
      <c r="A549" s="8">
        <v>6108117326</v>
      </c>
      <c r="B549" s="7">
        <v>1128410</v>
      </c>
      <c r="C549" s="12">
        <v>1812110024625</v>
      </c>
      <c r="D549" s="7" t="s">
        <v>43895</v>
      </c>
      <c r="E549" s="7" t="s">
        <v>43896</v>
      </c>
      <c r="F549" s="7" t="s">
        <v>43897</v>
      </c>
      <c r="G549" s="7" t="s">
        <v>43898</v>
      </c>
      <c r="H549" s="7" t="s">
        <v>43899</v>
      </c>
      <c r="I549" s="7" t="s">
        <v>65</v>
      </c>
      <c r="J549" s="7" t="s">
        <v>33060</v>
      </c>
      <c r="K549" s="7" t="s">
        <v>47</v>
      </c>
      <c r="L549" s="7">
        <v>10</v>
      </c>
      <c r="M549" s="7" t="s">
        <v>313</v>
      </c>
      <c r="N549" s="7">
        <v>42310</v>
      </c>
      <c r="O549" s="7" t="s">
        <v>8852</v>
      </c>
      <c r="P549" s="7">
        <v>19930805</v>
      </c>
      <c r="Q549" s="7">
        <v>66</v>
      </c>
      <c r="R549" s="7">
        <v>201111</v>
      </c>
    </row>
    <row r="550" spans="1:22" ht="16.5" customHeight="1">
      <c r="A550" s="8">
        <v>2208609574</v>
      </c>
      <c r="B550" s="7">
        <v>1399207</v>
      </c>
      <c r="C550" s="12">
        <v>1101112211821</v>
      </c>
      <c r="D550" s="7" t="s">
        <v>43900</v>
      </c>
      <c r="E550" s="7" t="s">
        <v>32941</v>
      </c>
      <c r="F550" s="7" t="s">
        <v>8960</v>
      </c>
      <c r="G550" s="7" t="s">
        <v>43901</v>
      </c>
      <c r="H550" s="7" t="s">
        <v>43902</v>
      </c>
      <c r="I550" s="7" t="s">
        <v>65</v>
      </c>
      <c r="J550" s="7" t="s">
        <v>33060</v>
      </c>
      <c r="K550" s="7" t="s">
        <v>47</v>
      </c>
      <c r="L550" s="7">
        <v>10</v>
      </c>
      <c r="M550" s="7" t="s">
        <v>313</v>
      </c>
      <c r="N550" s="7">
        <v>42322</v>
      </c>
      <c r="O550" s="7" t="s">
        <v>43496</v>
      </c>
      <c r="P550" s="7">
        <v>20010410</v>
      </c>
      <c r="Q550" s="7">
        <v>59</v>
      </c>
      <c r="R550" s="7">
        <v>201112</v>
      </c>
      <c r="S550" s="7">
        <v>2022</v>
      </c>
      <c r="T550" s="7">
        <v>288767</v>
      </c>
      <c r="U550" s="7">
        <v>839000</v>
      </c>
      <c r="V550" s="7">
        <v>320000</v>
      </c>
    </row>
    <row r="551" spans="1:22" ht="16.5" customHeight="1">
      <c r="A551" s="8">
        <v>1198101016</v>
      </c>
      <c r="B551" s="7">
        <v>1734225</v>
      </c>
      <c r="C551" s="12">
        <v>1101110040339</v>
      </c>
      <c r="D551" s="7" t="s">
        <v>17431</v>
      </c>
      <c r="E551" s="7" t="s">
        <v>17432</v>
      </c>
      <c r="F551" s="7" t="s">
        <v>1401</v>
      </c>
      <c r="G551" s="7" t="s">
        <v>17433</v>
      </c>
      <c r="H551" s="7" t="s">
        <v>17434</v>
      </c>
      <c r="I551" s="7" t="s">
        <v>65</v>
      </c>
      <c r="J551" s="7" t="s">
        <v>33060</v>
      </c>
      <c r="K551" s="7" t="s">
        <v>47</v>
      </c>
      <c r="L551" s="7">
        <v>10</v>
      </c>
      <c r="M551" s="7" t="s">
        <v>33076</v>
      </c>
      <c r="N551" s="7">
        <v>18119</v>
      </c>
      <c r="O551" s="7" t="s">
        <v>1401</v>
      </c>
      <c r="P551" s="7">
        <v>19610225</v>
      </c>
      <c r="Q551" s="7">
        <v>62</v>
      </c>
      <c r="R551" s="7">
        <v>201112</v>
      </c>
    </row>
    <row r="552" spans="1:22" ht="16.5" customHeight="1">
      <c r="A552" s="8">
        <v>2068121577</v>
      </c>
      <c r="B552" s="7">
        <v>1189162</v>
      </c>
      <c r="C552" s="12">
        <v>1101110830623</v>
      </c>
      <c r="D552" s="7" t="s">
        <v>43903</v>
      </c>
      <c r="E552" s="7" t="s">
        <v>43904</v>
      </c>
      <c r="F552" s="7" t="s">
        <v>8367</v>
      </c>
      <c r="G552" s="7" t="s">
        <v>43905</v>
      </c>
      <c r="H552" s="7" t="s">
        <v>43906</v>
      </c>
      <c r="I552" s="7" t="s">
        <v>65</v>
      </c>
      <c r="J552" s="7" t="s">
        <v>33060</v>
      </c>
      <c r="K552" s="7" t="s">
        <v>47</v>
      </c>
      <c r="L552" s="7">
        <v>10</v>
      </c>
      <c r="M552" s="7" t="s">
        <v>313</v>
      </c>
      <c r="N552" s="7">
        <v>42490</v>
      </c>
      <c r="O552" s="7" t="s">
        <v>43907</v>
      </c>
      <c r="P552" s="7">
        <v>19920901</v>
      </c>
      <c r="Q552" s="7">
        <v>200</v>
      </c>
      <c r="R552" s="7">
        <v>201112</v>
      </c>
    </row>
    <row r="553" spans="1:22" ht="16.5" customHeight="1">
      <c r="A553" s="8">
        <v>2038161100</v>
      </c>
      <c r="B553" s="7">
        <v>1706224</v>
      </c>
      <c r="C553" s="12">
        <v>1101111284324</v>
      </c>
      <c r="D553" s="7" t="s">
        <v>22901</v>
      </c>
      <c r="E553" s="7" t="s">
        <v>13787</v>
      </c>
      <c r="F553" s="7" t="s">
        <v>22902</v>
      </c>
      <c r="G553" s="7" t="s">
        <v>22903</v>
      </c>
      <c r="H553" s="7" t="s">
        <v>22904</v>
      </c>
      <c r="I553" s="7" t="s">
        <v>65</v>
      </c>
      <c r="J553" s="7" t="s">
        <v>33060</v>
      </c>
      <c r="K553" s="7" t="s">
        <v>47</v>
      </c>
      <c r="L553" s="7">
        <v>10</v>
      </c>
      <c r="M553" s="7" t="s">
        <v>33760</v>
      </c>
      <c r="N553" s="7">
        <v>46521</v>
      </c>
      <c r="O553" s="7" t="s">
        <v>43908</v>
      </c>
      <c r="P553" s="7">
        <v>19960701</v>
      </c>
      <c r="Q553" s="7">
        <v>55</v>
      </c>
      <c r="R553" s="7">
        <v>201112</v>
      </c>
    </row>
    <row r="554" spans="1:22" ht="16.5" customHeight="1">
      <c r="A554" s="8">
        <v>1178122000</v>
      </c>
      <c r="B554" s="7">
        <v>1936872</v>
      </c>
      <c r="C554" s="12">
        <v>1101111562027</v>
      </c>
      <c r="D554" s="7" t="s">
        <v>29169</v>
      </c>
      <c r="E554" s="7" t="s">
        <v>29170</v>
      </c>
      <c r="F554" s="7" t="s">
        <v>29171</v>
      </c>
      <c r="G554" s="7" t="s">
        <v>29172</v>
      </c>
      <c r="H554" s="7" t="s">
        <v>29173</v>
      </c>
      <c r="I554" s="7" t="s">
        <v>65</v>
      </c>
      <c r="J554" s="7" t="s">
        <v>33060</v>
      </c>
      <c r="K554" s="7" t="s">
        <v>47</v>
      </c>
      <c r="L554" s="7">
        <v>10</v>
      </c>
      <c r="M554" s="7" t="s">
        <v>34433</v>
      </c>
      <c r="N554" s="7">
        <v>63991</v>
      </c>
      <c r="O554" s="7" t="s">
        <v>13994</v>
      </c>
      <c r="P554" s="7">
        <v>19980703</v>
      </c>
      <c r="Q554" s="7">
        <v>64</v>
      </c>
      <c r="R554" s="7">
        <v>201112</v>
      </c>
    </row>
    <row r="555" spans="1:22" ht="16.5" customHeight="1">
      <c r="A555" s="8">
        <v>2118668322</v>
      </c>
      <c r="B555" s="7">
        <v>1207796</v>
      </c>
      <c r="C555" s="12">
        <v>1101112102640</v>
      </c>
      <c r="D555" s="7" t="s">
        <v>43909</v>
      </c>
      <c r="E555" s="7" t="s">
        <v>43910</v>
      </c>
      <c r="F555" s="7" t="s">
        <v>43911</v>
      </c>
      <c r="G555" s="7" t="s">
        <v>43912</v>
      </c>
      <c r="H555" s="7" t="s">
        <v>43913</v>
      </c>
      <c r="I555" s="7" t="s">
        <v>65</v>
      </c>
      <c r="J555" s="7" t="s">
        <v>33060</v>
      </c>
      <c r="K555" s="7" t="s">
        <v>47</v>
      </c>
      <c r="L555" s="7">
        <v>10</v>
      </c>
      <c r="M555" s="7" t="s">
        <v>34433</v>
      </c>
      <c r="N555" s="7">
        <v>58222</v>
      </c>
      <c r="O555" s="7" t="s">
        <v>13163</v>
      </c>
      <c r="P555" s="7">
        <v>20001102</v>
      </c>
      <c r="Q555" s="7">
        <v>80</v>
      </c>
      <c r="R555" s="7">
        <v>201112</v>
      </c>
    </row>
    <row r="556" spans="1:22" ht="16.5" customHeight="1">
      <c r="A556" s="8">
        <v>1078196714</v>
      </c>
      <c r="B556" s="7">
        <v>1425210</v>
      </c>
      <c r="C556" s="12">
        <v>1101112175762</v>
      </c>
      <c r="D556" s="7" t="s">
        <v>25482</v>
      </c>
      <c r="E556" s="7" t="s">
        <v>25483</v>
      </c>
      <c r="F556" s="7" t="s">
        <v>25484</v>
      </c>
      <c r="G556" s="7" t="s">
        <v>25485</v>
      </c>
      <c r="H556" s="7" t="s">
        <v>25486</v>
      </c>
      <c r="I556" s="7" t="s">
        <v>65</v>
      </c>
      <c r="J556" s="7" t="s">
        <v>33060</v>
      </c>
      <c r="K556" s="7" t="s">
        <v>47</v>
      </c>
      <c r="L556" s="7">
        <v>10</v>
      </c>
      <c r="M556" s="7" t="s">
        <v>34194</v>
      </c>
      <c r="N556" s="7">
        <v>49301</v>
      </c>
      <c r="O556" s="7" t="s">
        <v>11304</v>
      </c>
      <c r="P556" s="7">
        <v>20010221</v>
      </c>
      <c r="Q556" s="7">
        <v>51</v>
      </c>
      <c r="R556" s="7">
        <v>201112</v>
      </c>
    </row>
    <row r="557" spans="1:22" ht="16.5" customHeight="1">
      <c r="A557" s="8">
        <v>2208637177</v>
      </c>
      <c r="B557" s="7">
        <v>1313623</v>
      </c>
      <c r="C557" s="12">
        <v>1101112454265</v>
      </c>
      <c r="D557" s="7" t="s">
        <v>8555</v>
      </c>
      <c r="E557" s="7" t="s">
        <v>22027</v>
      </c>
      <c r="F557" s="7" t="s">
        <v>22028</v>
      </c>
      <c r="G557" s="7" t="s">
        <v>22029</v>
      </c>
      <c r="H557" s="7" t="s">
        <v>22030</v>
      </c>
      <c r="I557" s="7" t="s">
        <v>65</v>
      </c>
      <c r="J557" s="7" t="s">
        <v>33060</v>
      </c>
      <c r="K557" s="7" t="s">
        <v>47</v>
      </c>
      <c r="L557" s="7">
        <v>10</v>
      </c>
      <c r="M557" s="7" t="s">
        <v>313</v>
      </c>
      <c r="N557" s="7">
        <v>42310</v>
      </c>
      <c r="O557" s="7" t="s">
        <v>8852</v>
      </c>
      <c r="P557" s="7">
        <v>20020223</v>
      </c>
      <c r="Q557" s="7">
        <v>55</v>
      </c>
      <c r="R557" s="7">
        <v>201112</v>
      </c>
    </row>
    <row r="558" spans="1:22" ht="16.5" customHeight="1">
      <c r="A558" s="8">
        <v>2118710943</v>
      </c>
      <c r="B558" s="7">
        <v>1884220</v>
      </c>
      <c r="C558" s="12">
        <v>1101112473934</v>
      </c>
      <c r="D558" s="7" t="s">
        <v>26568</v>
      </c>
      <c r="E558" s="7" t="s">
        <v>26569</v>
      </c>
      <c r="F558" s="7" t="s">
        <v>26570</v>
      </c>
      <c r="G558" s="7" t="s">
        <v>26571</v>
      </c>
      <c r="H558" s="7" t="s">
        <v>26572</v>
      </c>
      <c r="I558" s="7" t="s">
        <v>65</v>
      </c>
      <c r="J558" s="7" t="s">
        <v>33060</v>
      </c>
      <c r="K558" s="7" t="s">
        <v>47</v>
      </c>
      <c r="L558" s="7">
        <v>10</v>
      </c>
      <c r="M558" s="7" t="s">
        <v>34433</v>
      </c>
      <c r="N558" s="7">
        <v>58221</v>
      </c>
      <c r="O558" s="7" t="s">
        <v>12995</v>
      </c>
      <c r="P558" s="7">
        <v>20020318</v>
      </c>
      <c r="Q558" s="7">
        <v>112</v>
      </c>
      <c r="R558" s="7">
        <v>201112</v>
      </c>
    </row>
    <row r="559" spans="1:22" ht="16.5" customHeight="1">
      <c r="A559" s="8">
        <v>1078621805</v>
      </c>
      <c r="B559" s="7">
        <v>1434646</v>
      </c>
      <c r="C559" s="12">
        <v>1101112588965</v>
      </c>
      <c r="D559" s="7" t="s">
        <v>27740</v>
      </c>
      <c r="E559" s="7" t="s">
        <v>27741</v>
      </c>
      <c r="F559" s="7" t="s">
        <v>27742</v>
      </c>
      <c r="G559" s="7" t="s">
        <v>27743</v>
      </c>
      <c r="H559" s="7" t="s">
        <v>27744</v>
      </c>
      <c r="I559" s="7" t="s">
        <v>65</v>
      </c>
      <c r="J559" s="7" t="s">
        <v>33060</v>
      </c>
      <c r="K559" s="7" t="s">
        <v>47</v>
      </c>
      <c r="L559" s="7">
        <v>10</v>
      </c>
      <c r="M559" s="7" t="s">
        <v>34433</v>
      </c>
      <c r="N559" s="7">
        <v>63111</v>
      </c>
      <c r="O559" s="7" t="s">
        <v>13864</v>
      </c>
      <c r="P559" s="7">
        <v>20020814</v>
      </c>
      <c r="Q559" s="7">
        <v>117</v>
      </c>
      <c r="R559" s="7">
        <v>201112</v>
      </c>
    </row>
    <row r="560" spans="1:22" ht="16.5" customHeight="1">
      <c r="A560" s="8">
        <v>2048173744</v>
      </c>
      <c r="B560" s="7">
        <v>2612554</v>
      </c>
      <c r="C560" s="12">
        <v>1101112655128</v>
      </c>
      <c r="D560" s="7" t="s">
        <v>43914</v>
      </c>
      <c r="E560" s="7" t="s">
        <v>3175</v>
      </c>
      <c r="F560" s="7" t="s">
        <v>6302</v>
      </c>
      <c r="G560" s="7" t="s">
        <v>43915</v>
      </c>
      <c r="H560" s="7" t="s">
        <v>43916</v>
      </c>
      <c r="I560" s="7" t="s">
        <v>65</v>
      </c>
      <c r="J560" s="7" t="s">
        <v>33060</v>
      </c>
      <c r="K560" s="7" t="s">
        <v>47</v>
      </c>
      <c r="L560" s="7">
        <v>10</v>
      </c>
      <c r="M560" s="7" t="s">
        <v>363</v>
      </c>
      <c r="N560" s="7">
        <v>72120</v>
      </c>
      <c r="O560" s="7" t="s">
        <v>6302</v>
      </c>
      <c r="P560" s="7">
        <v>20021125</v>
      </c>
      <c r="Q560" s="7">
        <v>100</v>
      </c>
      <c r="R560" s="7">
        <v>201112</v>
      </c>
    </row>
    <row r="561" spans="1:18" ht="16.5" customHeight="1">
      <c r="A561" s="8">
        <v>1208659207</v>
      </c>
      <c r="B561" s="7">
        <v>1703844</v>
      </c>
      <c r="C561" s="12">
        <v>1101112887648</v>
      </c>
      <c r="D561" s="7" t="s">
        <v>43917</v>
      </c>
      <c r="E561" s="7" t="s">
        <v>7295</v>
      </c>
      <c r="F561" s="7" t="s">
        <v>15328</v>
      </c>
      <c r="G561" s="7" t="s">
        <v>43918</v>
      </c>
      <c r="H561" s="7" t="s">
        <v>43919</v>
      </c>
      <c r="I561" s="7" t="s">
        <v>65</v>
      </c>
      <c r="J561" s="7" t="s">
        <v>33060</v>
      </c>
      <c r="K561" s="7" t="s">
        <v>47</v>
      </c>
      <c r="L561" s="7">
        <v>10</v>
      </c>
      <c r="M561" s="7" t="s">
        <v>363</v>
      </c>
      <c r="N561" s="7">
        <v>72129</v>
      </c>
      <c r="O561" s="7" t="s">
        <v>42519</v>
      </c>
      <c r="P561" s="7">
        <v>20031031</v>
      </c>
      <c r="Q561" s="7">
        <v>62</v>
      </c>
      <c r="R561" s="7">
        <v>201112</v>
      </c>
    </row>
    <row r="562" spans="1:18" ht="16.5" customHeight="1">
      <c r="A562" s="8">
        <v>2018193794</v>
      </c>
      <c r="B562" s="7">
        <v>2465123</v>
      </c>
      <c r="C562" s="12">
        <v>1101113299040</v>
      </c>
      <c r="D562" s="7" t="s">
        <v>43920</v>
      </c>
      <c r="E562" s="7" t="s">
        <v>43921</v>
      </c>
      <c r="F562" s="7" t="s">
        <v>28128</v>
      </c>
      <c r="G562" s="7" t="s">
        <v>43922</v>
      </c>
      <c r="H562" s="7" t="s">
        <v>43923</v>
      </c>
      <c r="I562" s="7" t="s">
        <v>65</v>
      </c>
      <c r="J562" s="7" t="s">
        <v>33060</v>
      </c>
      <c r="K562" s="7" t="s">
        <v>47</v>
      </c>
      <c r="L562" s="7">
        <v>10</v>
      </c>
      <c r="M562" s="7" t="s">
        <v>966</v>
      </c>
      <c r="N562" s="7">
        <v>68210</v>
      </c>
      <c r="O562" s="7" t="s">
        <v>11947</v>
      </c>
      <c r="P562" s="7">
        <v>20050902</v>
      </c>
      <c r="Q562" s="7">
        <v>68</v>
      </c>
      <c r="R562" s="7">
        <v>201112</v>
      </c>
    </row>
    <row r="563" spans="1:18" ht="16.5" customHeight="1">
      <c r="A563" s="8">
        <v>1058687403</v>
      </c>
      <c r="B563" s="7">
        <v>2614633</v>
      </c>
      <c r="C563" s="12">
        <v>1101113370783</v>
      </c>
      <c r="D563" s="7" t="s">
        <v>29298</v>
      </c>
      <c r="E563" s="7" t="s">
        <v>29299</v>
      </c>
      <c r="F563" s="7" t="s">
        <v>76</v>
      </c>
      <c r="G563" s="7" t="s">
        <v>16197</v>
      </c>
      <c r="H563" s="7" t="s">
        <v>29300</v>
      </c>
      <c r="I563" s="7" t="s">
        <v>65</v>
      </c>
      <c r="J563" s="7" t="s">
        <v>33060</v>
      </c>
      <c r="K563" s="7" t="s">
        <v>47</v>
      </c>
      <c r="L563" s="7">
        <v>10</v>
      </c>
      <c r="M563" s="7" t="s">
        <v>966</v>
      </c>
      <c r="N563" s="7">
        <v>68100</v>
      </c>
      <c r="O563" s="7" t="s">
        <v>14143</v>
      </c>
      <c r="P563" s="7">
        <v>20060102</v>
      </c>
      <c r="Q563" s="7">
        <v>65</v>
      </c>
      <c r="R563" s="7">
        <v>201112</v>
      </c>
    </row>
    <row r="564" spans="1:18" ht="16.5" customHeight="1">
      <c r="A564" s="8">
        <v>1078675451</v>
      </c>
      <c r="B564" s="7">
        <v>2636623</v>
      </c>
      <c r="C564" s="12">
        <v>1101113411610</v>
      </c>
      <c r="D564" s="7" t="s">
        <v>43924</v>
      </c>
      <c r="E564" s="7" t="s">
        <v>43925</v>
      </c>
      <c r="F564" s="7" t="s">
        <v>43926</v>
      </c>
      <c r="G564" s="7" t="s">
        <v>43927</v>
      </c>
      <c r="H564" s="7" t="s">
        <v>43928</v>
      </c>
      <c r="I564" s="7" t="s">
        <v>65</v>
      </c>
      <c r="J564" s="7" t="s">
        <v>33060</v>
      </c>
      <c r="K564" s="7" t="s">
        <v>47</v>
      </c>
      <c r="L564" s="7">
        <v>10</v>
      </c>
      <c r="M564" s="7" t="s">
        <v>313</v>
      </c>
      <c r="N564" s="7">
        <v>42490</v>
      </c>
      <c r="O564" s="7" t="s">
        <v>43907</v>
      </c>
      <c r="P564" s="7">
        <v>20060303</v>
      </c>
      <c r="Q564" s="7">
        <v>69</v>
      </c>
      <c r="R564" s="7">
        <v>201112</v>
      </c>
    </row>
    <row r="565" spans="1:18" ht="16.5" customHeight="1">
      <c r="A565" s="8">
        <v>2048602448</v>
      </c>
      <c r="B565" s="7">
        <v>2808944</v>
      </c>
      <c r="C565" s="12">
        <v>1101113649295</v>
      </c>
      <c r="D565" s="7" t="s">
        <v>43929</v>
      </c>
      <c r="E565" s="7" t="s">
        <v>43930</v>
      </c>
      <c r="F565" s="7" t="s">
        <v>43931</v>
      </c>
      <c r="G565" s="7" t="s">
        <v>43932</v>
      </c>
      <c r="H565" s="7" t="s">
        <v>43933</v>
      </c>
      <c r="I565" s="7" t="s">
        <v>65</v>
      </c>
      <c r="J565" s="7" t="s">
        <v>33060</v>
      </c>
      <c r="K565" s="7" t="s">
        <v>47</v>
      </c>
      <c r="L565" s="7">
        <v>10</v>
      </c>
      <c r="M565" s="7" t="s">
        <v>363</v>
      </c>
      <c r="N565" s="7">
        <v>72129</v>
      </c>
      <c r="O565" s="7" t="s">
        <v>42519</v>
      </c>
      <c r="P565" s="7">
        <v>20070401</v>
      </c>
      <c r="Q565" s="7">
        <v>75</v>
      </c>
      <c r="R565" s="7">
        <v>201112</v>
      </c>
    </row>
    <row r="566" spans="1:18" ht="16.5" customHeight="1">
      <c r="A566" s="8">
        <v>1068651140</v>
      </c>
      <c r="B566" s="7">
        <v>3226747</v>
      </c>
      <c r="C566" s="12">
        <v>1101113667297</v>
      </c>
      <c r="D566" s="7" t="s">
        <v>43934</v>
      </c>
      <c r="E566" s="7" t="s">
        <v>7416</v>
      </c>
      <c r="F566" s="7" t="s">
        <v>43935</v>
      </c>
      <c r="G566" s="7" t="s">
        <v>43936</v>
      </c>
      <c r="H566" s="7" t="s">
        <v>43937</v>
      </c>
      <c r="I566" s="7" t="s">
        <v>65</v>
      </c>
      <c r="J566" s="7" t="s">
        <v>33060</v>
      </c>
      <c r="K566" s="7" t="s">
        <v>47</v>
      </c>
      <c r="L566" s="7">
        <v>10</v>
      </c>
      <c r="M566" s="7" t="s">
        <v>33760</v>
      </c>
      <c r="N566" s="7">
        <v>45110</v>
      </c>
      <c r="O566" s="7" t="s">
        <v>9138</v>
      </c>
      <c r="P566" s="7">
        <v>20070501</v>
      </c>
      <c r="Q566" s="7">
        <v>50</v>
      </c>
      <c r="R566" s="7">
        <v>201112</v>
      </c>
    </row>
    <row r="567" spans="1:18" ht="16.5" customHeight="1">
      <c r="A567" s="8">
        <v>1138623958</v>
      </c>
      <c r="B567" s="7">
        <v>3052238</v>
      </c>
      <c r="C567" s="12">
        <v>1101113949348</v>
      </c>
      <c r="D567" s="7" t="s">
        <v>43938</v>
      </c>
      <c r="E567" s="7" t="s">
        <v>43939</v>
      </c>
      <c r="F567" s="7" t="s">
        <v>43940</v>
      </c>
      <c r="G567" s="7" t="s">
        <v>43941</v>
      </c>
      <c r="H567" s="7" t="s">
        <v>43942</v>
      </c>
      <c r="I567" s="7" t="s">
        <v>65</v>
      </c>
      <c r="J567" s="7" t="s">
        <v>33060</v>
      </c>
      <c r="K567" s="7" t="s">
        <v>47</v>
      </c>
      <c r="L567" s="7">
        <v>10</v>
      </c>
      <c r="M567" s="7" t="s">
        <v>34433</v>
      </c>
      <c r="N567" s="7">
        <v>58220</v>
      </c>
      <c r="O567" s="7" t="s">
        <v>34437</v>
      </c>
      <c r="P567" s="7">
        <v>20080807</v>
      </c>
      <c r="Q567" s="7">
        <v>70</v>
      </c>
      <c r="R567" s="7">
        <v>201112</v>
      </c>
    </row>
    <row r="568" spans="1:18" ht="16.5" customHeight="1">
      <c r="A568" s="8">
        <v>1098614595</v>
      </c>
      <c r="B568" s="7">
        <v>3142460</v>
      </c>
      <c r="C568" s="12">
        <v>1101113960849</v>
      </c>
      <c r="D568" s="7" t="s">
        <v>43943</v>
      </c>
      <c r="E568" s="7" t="s">
        <v>43944</v>
      </c>
      <c r="F568" s="7" t="s">
        <v>43945</v>
      </c>
      <c r="G568" s="7" t="s">
        <v>43946</v>
      </c>
      <c r="H568" s="7" t="s">
        <v>43947</v>
      </c>
      <c r="I568" s="7" t="s">
        <v>65</v>
      </c>
      <c r="J568" s="7" t="s">
        <v>33060</v>
      </c>
      <c r="K568" s="7" t="s">
        <v>47</v>
      </c>
      <c r="L568" s="7">
        <v>10</v>
      </c>
      <c r="M568" s="7" t="s">
        <v>34194</v>
      </c>
      <c r="N568" s="7">
        <v>52930</v>
      </c>
      <c r="O568" s="7" t="s">
        <v>25793</v>
      </c>
      <c r="P568" s="7">
        <v>20080828</v>
      </c>
      <c r="Q568" s="7">
        <v>136</v>
      </c>
      <c r="R568" s="7">
        <v>201112</v>
      </c>
    </row>
    <row r="569" spans="1:18" ht="16.5" customHeight="1">
      <c r="A569" s="8">
        <v>1148675954</v>
      </c>
      <c r="B569" s="7">
        <v>3662909</v>
      </c>
      <c r="C569" s="12">
        <v>1101114178285</v>
      </c>
      <c r="D569" s="7" t="s">
        <v>43948</v>
      </c>
      <c r="E569" s="7" t="s">
        <v>43949</v>
      </c>
      <c r="F569" s="7" t="s">
        <v>43950</v>
      </c>
      <c r="G569" s="7" t="s">
        <v>43951</v>
      </c>
      <c r="H569" s="7" t="s">
        <v>43952</v>
      </c>
      <c r="I569" s="7" t="s">
        <v>65</v>
      </c>
      <c r="J569" s="7" t="s">
        <v>33060</v>
      </c>
      <c r="K569" s="7" t="s">
        <v>47</v>
      </c>
      <c r="L569" s="7">
        <v>10</v>
      </c>
      <c r="M569" s="7" t="s">
        <v>34319</v>
      </c>
      <c r="N569" s="7">
        <v>55101</v>
      </c>
      <c r="O569" s="7" t="s">
        <v>11960</v>
      </c>
      <c r="P569" s="7">
        <v>20090914</v>
      </c>
      <c r="Q569" s="7">
        <v>50</v>
      </c>
      <c r="R569" s="7">
        <v>201112</v>
      </c>
    </row>
    <row r="570" spans="1:18" ht="16.5" customHeight="1">
      <c r="A570" s="8">
        <v>1078738905</v>
      </c>
      <c r="B570" s="7">
        <v>3754775</v>
      </c>
      <c r="C570" s="12">
        <v>1101114397025</v>
      </c>
      <c r="D570" s="7" t="s">
        <v>43953</v>
      </c>
      <c r="E570" s="7" t="s">
        <v>43954</v>
      </c>
      <c r="F570" s="7" t="s">
        <v>43626</v>
      </c>
      <c r="G570" s="7" t="s">
        <v>43955</v>
      </c>
      <c r="H570" s="7" t="s">
        <v>43956</v>
      </c>
      <c r="I570" s="7" t="s">
        <v>65</v>
      </c>
      <c r="J570" s="7" t="s">
        <v>33060</v>
      </c>
      <c r="K570" s="7" t="s">
        <v>47</v>
      </c>
      <c r="L570" s="7">
        <v>10</v>
      </c>
      <c r="M570" s="7" t="s">
        <v>34433</v>
      </c>
      <c r="N570" s="7">
        <v>63111</v>
      </c>
      <c r="O570" s="7" t="s">
        <v>13864</v>
      </c>
      <c r="P570" s="7">
        <v>20100720</v>
      </c>
      <c r="Q570" s="7">
        <v>60</v>
      </c>
      <c r="R570" s="7">
        <v>201112</v>
      </c>
    </row>
    <row r="571" spans="1:18" ht="16.5" customHeight="1">
      <c r="A571" s="8">
        <v>1018185238</v>
      </c>
      <c r="B571" s="7">
        <v>1125964</v>
      </c>
      <c r="C571" s="12">
        <v>1101140122933</v>
      </c>
      <c r="D571" s="7" t="s">
        <v>26264</v>
      </c>
      <c r="E571" s="7" t="s">
        <v>26265</v>
      </c>
      <c r="F571" s="7" t="s">
        <v>13984</v>
      </c>
      <c r="G571" s="7" t="s">
        <v>26266</v>
      </c>
      <c r="H571" s="7" t="s">
        <v>26267</v>
      </c>
      <c r="I571" s="7" t="s">
        <v>65</v>
      </c>
      <c r="J571" s="7" t="s">
        <v>33060</v>
      </c>
      <c r="K571" s="7" t="s">
        <v>47</v>
      </c>
      <c r="L571" s="7">
        <v>10</v>
      </c>
      <c r="M571" s="7" t="s">
        <v>34319</v>
      </c>
      <c r="N571" s="7">
        <v>56199</v>
      </c>
      <c r="O571" s="7" t="s">
        <v>43957</v>
      </c>
      <c r="P571" s="7">
        <v>20020806</v>
      </c>
      <c r="Q571" s="7">
        <v>134</v>
      </c>
      <c r="R571" s="7">
        <v>201112</v>
      </c>
    </row>
    <row r="572" spans="1:18" ht="16.5" customHeight="1">
      <c r="A572" s="8">
        <v>1068200376</v>
      </c>
      <c r="B572" s="7">
        <v>2474533</v>
      </c>
      <c r="C572" s="12">
        <v>1142210000394</v>
      </c>
      <c r="D572" s="7" t="s">
        <v>43958</v>
      </c>
      <c r="E572" s="7" t="s">
        <v>43959</v>
      </c>
      <c r="F572" s="7" t="s">
        <v>43960</v>
      </c>
      <c r="G572" s="7" t="s">
        <v>43961</v>
      </c>
      <c r="H572" s="7" t="s">
        <v>43962</v>
      </c>
      <c r="I572" s="7" t="s">
        <v>45</v>
      </c>
      <c r="J572" s="7" t="s">
        <v>33060</v>
      </c>
      <c r="K572" s="7" t="s">
        <v>47</v>
      </c>
      <c r="L572" s="7">
        <v>10</v>
      </c>
      <c r="M572" s="7" t="s">
        <v>34194</v>
      </c>
      <c r="N572" s="7">
        <v>52911</v>
      </c>
      <c r="O572" s="7" t="s">
        <v>43963</v>
      </c>
      <c r="P572" s="7">
        <v>19650907</v>
      </c>
      <c r="Q572" s="7">
        <v>238</v>
      </c>
      <c r="R572" s="7">
        <v>201112</v>
      </c>
    </row>
    <row r="573" spans="1:18" ht="16.5" customHeight="1">
      <c r="A573" s="8">
        <v>1108137496</v>
      </c>
      <c r="B573" s="7">
        <v>1470090</v>
      </c>
      <c r="C573" s="12">
        <v>1145220004927</v>
      </c>
      <c r="D573" s="7" t="s">
        <v>43964</v>
      </c>
      <c r="E573" s="7" t="s">
        <v>32915</v>
      </c>
      <c r="F573" s="7" t="s">
        <v>5955</v>
      </c>
      <c r="G573" s="7" t="s">
        <v>43965</v>
      </c>
      <c r="H573" s="7" t="s">
        <v>43966</v>
      </c>
      <c r="I573" s="7" t="s">
        <v>65</v>
      </c>
      <c r="J573" s="7" t="s">
        <v>33060</v>
      </c>
      <c r="K573" s="7" t="s">
        <v>47</v>
      </c>
      <c r="L573" s="7">
        <v>10</v>
      </c>
      <c r="M573" s="7" t="s">
        <v>105</v>
      </c>
      <c r="N573" s="7">
        <v>86102</v>
      </c>
      <c r="O573" s="7" t="s">
        <v>30448</v>
      </c>
      <c r="P573" s="7">
        <v>19970523</v>
      </c>
      <c r="Q573" s="7">
        <v>50</v>
      </c>
      <c r="R573" s="7">
        <v>201112</v>
      </c>
    </row>
    <row r="574" spans="1:18" ht="16.5" customHeight="1">
      <c r="A574" s="8">
        <v>1288155044</v>
      </c>
      <c r="B574" s="7">
        <v>2264935</v>
      </c>
      <c r="C574" s="12">
        <v>1159110047871</v>
      </c>
      <c r="D574" s="7" t="s">
        <v>43967</v>
      </c>
      <c r="E574" s="7" t="s">
        <v>43968</v>
      </c>
      <c r="F574" s="7" t="s">
        <v>43969</v>
      </c>
      <c r="G574" s="7" t="s">
        <v>43970</v>
      </c>
      <c r="H574" s="7" t="s">
        <v>43971</v>
      </c>
      <c r="I574" s="7" t="s">
        <v>65</v>
      </c>
      <c r="J574" s="7" t="s">
        <v>33060</v>
      </c>
      <c r="K574" s="7" t="s">
        <v>47</v>
      </c>
      <c r="L574" s="7">
        <v>10</v>
      </c>
      <c r="M574" s="7" t="s">
        <v>33076</v>
      </c>
      <c r="N574" s="7">
        <v>10301</v>
      </c>
      <c r="O574" s="7" t="s">
        <v>33095</v>
      </c>
      <c r="P574" s="7">
        <v>20010105</v>
      </c>
      <c r="Q574" s="7">
        <v>56</v>
      </c>
      <c r="R574" s="7">
        <v>201112</v>
      </c>
    </row>
    <row r="575" spans="1:18" ht="16.5" customHeight="1">
      <c r="A575" s="8">
        <v>1218127455</v>
      </c>
      <c r="B575" s="7">
        <v>1491703</v>
      </c>
      <c r="C575" s="12">
        <v>1201110173196</v>
      </c>
      <c r="D575" s="7" t="s">
        <v>43972</v>
      </c>
      <c r="E575" s="7" t="s">
        <v>2968</v>
      </c>
      <c r="F575" s="7" t="s">
        <v>43973</v>
      </c>
      <c r="G575" s="7" t="s">
        <v>43974</v>
      </c>
      <c r="H575" s="7" t="s">
        <v>17577</v>
      </c>
      <c r="I575" s="7" t="s">
        <v>65</v>
      </c>
      <c r="J575" s="7" t="s">
        <v>33060</v>
      </c>
      <c r="K575" s="7" t="s">
        <v>47</v>
      </c>
      <c r="L575" s="7">
        <v>10</v>
      </c>
      <c r="M575" s="7" t="s">
        <v>313</v>
      </c>
      <c r="N575" s="7">
        <v>42202</v>
      </c>
      <c r="O575" s="7" t="s">
        <v>43975</v>
      </c>
      <c r="P575" s="7">
        <v>19980710</v>
      </c>
      <c r="Q575" s="7">
        <v>350</v>
      </c>
      <c r="R575" s="7">
        <v>201112</v>
      </c>
    </row>
    <row r="576" spans="1:18" ht="16.5" customHeight="1">
      <c r="A576" s="8">
        <v>1228191718</v>
      </c>
      <c r="B576" s="7">
        <v>2650789</v>
      </c>
      <c r="C576" s="12">
        <v>1201110403056</v>
      </c>
      <c r="D576" s="7" t="s">
        <v>18472</v>
      </c>
      <c r="E576" s="7" t="s">
        <v>3853</v>
      </c>
      <c r="F576" s="7" t="s">
        <v>3854</v>
      </c>
      <c r="G576" s="7" t="s">
        <v>18473</v>
      </c>
      <c r="H576" s="7" t="s">
        <v>18474</v>
      </c>
      <c r="I576" s="7" t="s">
        <v>65</v>
      </c>
      <c r="J576" s="7" t="s">
        <v>33060</v>
      </c>
      <c r="K576" s="7" t="s">
        <v>47</v>
      </c>
      <c r="L576" s="7">
        <v>10</v>
      </c>
      <c r="M576" s="7" t="s">
        <v>313</v>
      </c>
      <c r="N576" s="7">
        <v>42420</v>
      </c>
      <c r="O576" s="7" t="s">
        <v>9096</v>
      </c>
      <c r="P576" s="7">
        <v>20060509</v>
      </c>
      <c r="Q576" s="7">
        <v>112</v>
      </c>
      <c r="R576" s="7">
        <v>201112</v>
      </c>
    </row>
    <row r="577" spans="1:18" ht="16.5" customHeight="1">
      <c r="A577" s="8">
        <v>1398103982</v>
      </c>
      <c r="B577" s="7">
        <v>2205379</v>
      </c>
      <c r="C577" s="12">
        <v>1201130001327</v>
      </c>
      <c r="D577" s="7" t="s">
        <v>43976</v>
      </c>
      <c r="E577" s="7" t="s">
        <v>43977</v>
      </c>
      <c r="F577" s="7" t="s">
        <v>14141</v>
      </c>
      <c r="G577" s="7" t="s">
        <v>43978</v>
      </c>
      <c r="H577" s="7" t="s">
        <v>24895</v>
      </c>
      <c r="I577" s="7" t="s">
        <v>65</v>
      </c>
      <c r="J577" s="7" t="s">
        <v>33060</v>
      </c>
      <c r="K577" s="7" t="s">
        <v>47</v>
      </c>
      <c r="L577" s="7">
        <v>10</v>
      </c>
      <c r="M577" s="7" t="s">
        <v>966</v>
      </c>
      <c r="N577" s="7">
        <v>68110</v>
      </c>
      <c r="O577" s="7" t="s">
        <v>76</v>
      </c>
      <c r="P577" s="7">
        <v>19830628</v>
      </c>
      <c r="Q577" s="7">
        <v>75</v>
      </c>
      <c r="R577" s="7">
        <v>201112</v>
      </c>
    </row>
    <row r="578" spans="1:18" ht="16.5" customHeight="1">
      <c r="A578" s="8">
        <v>1218206398</v>
      </c>
      <c r="B578" s="7">
        <v>2804630</v>
      </c>
      <c r="C578" s="12">
        <v>1241320000176</v>
      </c>
      <c r="D578" s="7" t="s">
        <v>43979</v>
      </c>
      <c r="E578" s="7" t="s">
        <v>43980</v>
      </c>
      <c r="F578" s="7" t="s">
        <v>43981</v>
      </c>
      <c r="G578" s="7" t="s">
        <v>43982</v>
      </c>
      <c r="H578" s="7" t="s">
        <v>43983</v>
      </c>
      <c r="I578" s="7" t="s">
        <v>45</v>
      </c>
      <c r="J578" s="7" t="s">
        <v>33060</v>
      </c>
      <c r="K578" s="7" t="s">
        <v>47</v>
      </c>
      <c r="L578" s="7">
        <v>10</v>
      </c>
      <c r="M578" s="7" t="s">
        <v>105</v>
      </c>
      <c r="N578" s="7">
        <v>87110</v>
      </c>
      <c r="O578" s="7" t="s">
        <v>37314</v>
      </c>
      <c r="P578" s="7">
        <v>19890112</v>
      </c>
      <c r="Q578" s="7">
        <v>50</v>
      </c>
      <c r="R578" s="7">
        <v>201112</v>
      </c>
    </row>
    <row r="579" spans="1:18" ht="16.5" customHeight="1">
      <c r="A579" s="8">
        <v>1378207354</v>
      </c>
      <c r="B579" s="7">
        <v>4019199</v>
      </c>
      <c r="C579" s="12">
        <v>1249330001838</v>
      </c>
      <c r="D579" s="7" t="s">
        <v>43984</v>
      </c>
      <c r="E579" s="7" t="s">
        <v>43985</v>
      </c>
      <c r="F579" s="7" t="s">
        <v>36527</v>
      </c>
      <c r="G579" s="7" t="s">
        <v>43986</v>
      </c>
      <c r="H579" s="7" t="s">
        <v>43987</v>
      </c>
      <c r="I579" s="7" t="s">
        <v>45</v>
      </c>
      <c r="J579" s="7" t="s">
        <v>33060</v>
      </c>
      <c r="K579" s="7" t="s">
        <v>47</v>
      </c>
      <c r="L579" s="7">
        <v>10</v>
      </c>
      <c r="M579" s="7" t="s">
        <v>105</v>
      </c>
      <c r="N579" s="7">
        <v>86102</v>
      </c>
      <c r="O579" s="7" t="s">
        <v>30448</v>
      </c>
      <c r="P579" s="7">
        <v>20100713</v>
      </c>
      <c r="Q579" s="7">
        <v>84</v>
      </c>
      <c r="R579" s="7">
        <v>201112</v>
      </c>
    </row>
    <row r="580" spans="1:18" ht="16.5" customHeight="1">
      <c r="A580" s="8">
        <v>1358155509</v>
      </c>
      <c r="B580" s="7">
        <v>1911478</v>
      </c>
      <c r="C580" s="12">
        <v>1345110062361</v>
      </c>
      <c r="D580" s="7" t="s">
        <v>43988</v>
      </c>
      <c r="E580" s="7" t="s">
        <v>43989</v>
      </c>
      <c r="F580" s="7" t="s">
        <v>6961</v>
      </c>
      <c r="G580" s="7" t="s">
        <v>43990</v>
      </c>
      <c r="H580" s="7" t="s">
        <v>43991</v>
      </c>
      <c r="I580" s="7" t="s">
        <v>65</v>
      </c>
      <c r="J580" s="7" t="s">
        <v>33060</v>
      </c>
      <c r="K580" s="7" t="s">
        <v>47</v>
      </c>
      <c r="L580" s="7">
        <v>10</v>
      </c>
      <c r="M580" s="7" t="s">
        <v>33076</v>
      </c>
      <c r="N580" s="7">
        <v>26420</v>
      </c>
      <c r="O580" s="7" t="s">
        <v>3070</v>
      </c>
      <c r="P580" s="7">
        <v>20020628</v>
      </c>
      <c r="Q580" s="7">
        <v>140</v>
      </c>
      <c r="R580" s="7">
        <v>201112</v>
      </c>
    </row>
    <row r="581" spans="1:18" ht="16.5" customHeight="1">
      <c r="A581" s="8">
        <v>1248193013</v>
      </c>
      <c r="B581" s="7">
        <v>2181059</v>
      </c>
      <c r="C581" s="12">
        <v>1348110067761</v>
      </c>
      <c r="D581" s="7" t="s">
        <v>28206</v>
      </c>
      <c r="E581" s="7" t="s">
        <v>28207</v>
      </c>
      <c r="F581" s="7" t="s">
        <v>28208</v>
      </c>
      <c r="G581" s="7" t="s">
        <v>28209</v>
      </c>
      <c r="H581" s="7" t="s">
        <v>28210</v>
      </c>
      <c r="I581" s="7" t="s">
        <v>65</v>
      </c>
      <c r="J581" s="7" t="s">
        <v>33060</v>
      </c>
      <c r="K581" s="7" t="s">
        <v>47</v>
      </c>
      <c r="L581" s="7">
        <v>10</v>
      </c>
      <c r="M581" s="7" t="s">
        <v>966</v>
      </c>
      <c r="N581" s="7">
        <v>68212</v>
      </c>
      <c r="O581" s="7" t="s">
        <v>43364</v>
      </c>
      <c r="P581" s="7">
        <v>20020205</v>
      </c>
      <c r="Q581" s="7">
        <v>150</v>
      </c>
      <c r="R581" s="7">
        <v>201112</v>
      </c>
    </row>
    <row r="582" spans="1:18" ht="16.5" customHeight="1">
      <c r="A582" s="8">
        <v>1248634324</v>
      </c>
      <c r="B582" s="7">
        <v>2872385</v>
      </c>
      <c r="C582" s="12">
        <v>1348110109034</v>
      </c>
      <c r="D582" s="7" t="s">
        <v>43992</v>
      </c>
      <c r="E582" s="7" t="s">
        <v>9621</v>
      </c>
      <c r="F582" s="7" t="s">
        <v>3605</v>
      </c>
      <c r="G582" s="7" t="s">
        <v>43993</v>
      </c>
      <c r="H582" s="7" t="s">
        <v>43994</v>
      </c>
      <c r="I582" s="7" t="s">
        <v>65</v>
      </c>
      <c r="J582" s="7" t="s">
        <v>33060</v>
      </c>
      <c r="K582" s="7" t="s">
        <v>47</v>
      </c>
      <c r="L582" s="7">
        <v>10</v>
      </c>
      <c r="M582" s="7" t="s">
        <v>33076</v>
      </c>
      <c r="N582" s="7">
        <v>26299</v>
      </c>
      <c r="O582" s="7" t="s">
        <v>33440</v>
      </c>
      <c r="P582" s="7">
        <v>20050701</v>
      </c>
      <c r="Q582" s="7">
        <v>50</v>
      </c>
      <c r="R582" s="7">
        <v>201112</v>
      </c>
    </row>
    <row r="583" spans="1:18" ht="16.5" customHeight="1">
      <c r="A583" s="8">
        <v>1338108067</v>
      </c>
      <c r="B583" s="7">
        <v>2116556</v>
      </c>
      <c r="C583" s="12">
        <v>1349130000128</v>
      </c>
      <c r="D583" s="7" t="s">
        <v>25034</v>
      </c>
      <c r="E583" s="7" t="s">
        <v>25035</v>
      </c>
      <c r="F583" s="7" t="s">
        <v>22958</v>
      </c>
      <c r="G583" s="7" t="s">
        <v>25036</v>
      </c>
      <c r="H583" s="7" t="s">
        <v>25037</v>
      </c>
      <c r="I583" s="7" t="s">
        <v>65</v>
      </c>
      <c r="J583" s="7" t="s">
        <v>33060</v>
      </c>
      <c r="K583" s="7" t="s">
        <v>47</v>
      </c>
      <c r="L583" s="7">
        <v>10</v>
      </c>
      <c r="M583" s="7" t="s">
        <v>34194</v>
      </c>
      <c r="N583" s="7">
        <v>49231</v>
      </c>
      <c r="O583" s="7" t="s">
        <v>22958</v>
      </c>
      <c r="P583" s="7">
        <v>19870714</v>
      </c>
      <c r="Q583" s="7">
        <v>100</v>
      </c>
      <c r="R583" s="7">
        <v>201112</v>
      </c>
    </row>
    <row r="584" spans="1:18" ht="16.5" customHeight="1">
      <c r="A584" s="8">
        <v>1338113482</v>
      </c>
      <c r="B584" s="7">
        <v>1632211</v>
      </c>
      <c r="C584" s="12">
        <v>1350110052478</v>
      </c>
      <c r="D584" s="7" t="s">
        <v>25017</v>
      </c>
      <c r="E584" s="7" t="s">
        <v>5901</v>
      </c>
      <c r="F584" s="7" t="s">
        <v>11194</v>
      </c>
      <c r="G584" s="7" t="s">
        <v>25018</v>
      </c>
      <c r="H584" s="7" t="s">
        <v>25019</v>
      </c>
      <c r="I584" s="7" t="s">
        <v>65</v>
      </c>
      <c r="J584" s="7" t="s">
        <v>33060</v>
      </c>
      <c r="K584" s="7" t="s">
        <v>47</v>
      </c>
      <c r="L584" s="7">
        <v>10</v>
      </c>
      <c r="M584" s="7" t="s">
        <v>34194</v>
      </c>
      <c r="N584" s="7">
        <v>49230</v>
      </c>
      <c r="O584" s="7" t="s">
        <v>42429</v>
      </c>
      <c r="P584" s="7">
        <v>19910501</v>
      </c>
      <c r="Q584" s="7">
        <v>213</v>
      </c>
      <c r="R584" s="7">
        <v>201112</v>
      </c>
    </row>
    <row r="585" spans="1:18" ht="16.5" customHeight="1">
      <c r="A585" s="8">
        <v>2268133854</v>
      </c>
      <c r="B585" s="7">
        <v>2267083</v>
      </c>
      <c r="C585" s="12">
        <v>1411110026936</v>
      </c>
      <c r="D585" s="7" t="s">
        <v>18156</v>
      </c>
      <c r="E585" s="7" t="s">
        <v>18157</v>
      </c>
      <c r="F585" s="7" t="s">
        <v>18158</v>
      </c>
      <c r="G585" s="7" t="s">
        <v>18159</v>
      </c>
      <c r="H585" s="7" t="s">
        <v>18160</v>
      </c>
      <c r="I585" s="7" t="s">
        <v>65</v>
      </c>
      <c r="J585" s="7" t="s">
        <v>33060</v>
      </c>
      <c r="K585" s="7" t="s">
        <v>47</v>
      </c>
      <c r="L585" s="7">
        <v>10</v>
      </c>
      <c r="M585" s="7" t="s">
        <v>46</v>
      </c>
      <c r="N585" s="7">
        <v>7110</v>
      </c>
      <c r="O585" s="7" t="s">
        <v>43783</v>
      </c>
      <c r="P585" s="7">
        <v>20050513</v>
      </c>
      <c r="Q585" s="7">
        <v>70</v>
      </c>
      <c r="R585" s="7">
        <v>201112</v>
      </c>
    </row>
    <row r="586" spans="1:18" ht="16.5" customHeight="1">
      <c r="A586" s="8">
        <v>3018191043</v>
      </c>
      <c r="B586" s="7">
        <v>2712245</v>
      </c>
      <c r="C586" s="12">
        <v>1501110098166</v>
      </c>
      <c r="D586" s="7" t="s">
        <v>28683</v>
      </c>
      <c r="E586" s="7" t="s">
        <v>28684</v>
      </c>
      <c r="F586" s="7" t="s">
        <v>3776</v>
      </c>
      <c r="G586" s="7" t="s">
        <v>28685</v>
      </c>
      <c r="H586" s="7" t="s">
        <v>28686</v>
      </c>
      <c r="I586" s="7" t="s">
        <v>65</v>
      </c>
      <c r="J586" s="7" t="s">
        <v>33060</v>
      </c>
      <c r="K586" s="7" t="s">
        <v>47</v>
      </c>
      <c r="L586" s="7">
        <v>10</v>
      </c>
      <c r="M586" s="7" t="s">
        <v>33076</v>
      </c>
      <c r="N586" s="7">
        <v>26299</v>
      </c>
      <c r="O586" s="7" t="s">
        <v>33440</v>
      </c>
      <c r="P586" s="7">
        <v>20060627</v>
      </c>
      <c r="Q586" s="7">
        <v>50</v>
      </c>
      <c r="R586" s="7">
        <v>201112</v>
      </c>
    </row>
    <row r="587" spans="1:18" ht="16.5" customHeight="1">
      <c r="A587" s="8">
        <v>3178119653</v>
      </c>
      <c r="B587" s="7">
        <v>3751842</v>
      </c>
      <c r="C587" s="12">
        <v>1501110138805</v>
      </c>
      <c r="D587" s="7" t="s">
        <v>17905</v>
      </c>
      <c r="E587" s="7" t="s">
        <v>11760</v>
      </c>
      <c r="F587" s="7" t="s">
        <v>17906</v>
      </c>
      <c r="G587" s="7" t="s">
        <v>17907</v>
      </c>
      <c r="H587" s="7" t="s">
        <v>17908</v>
      </c>
      <c r="I587" s="7" t="s">
        <v>65</v>
      </c>
      <c r="J587" s="7" t="s">
        <v>33060</v>
      </c>
      <c r="K587" s="7" t="s">
        <v>47</v>
      </c>
      <c r="L587" s="7">
        <v>10</v>
      </c>
      <c r="M587" s="7" t="s">
        <v>33076</v>
      </c>
      <c r="N587" s="7">
        <v>20491</v>
      </c>
      <c r="O587" s="7" t="s">
        <v>43995</v>
      </c>
      <c r="P587" s="7">
        <v>20100708</v>
      </c>
      <c r="Q587" s="7">
        <v>128</v>
      </c>
      <c r="R587" s="7">
        <v>201112</v>
      </c>
    </row>
    <row r="588" spans="1:18" ht="16.5" customHeight="1">
      <c r="A588" s="8">
        <v>3058152514</v>
      </c>
      <c r="B588" s="7">
        <v>1774841</v>
      </c>
      <c r="C588" s="12">
        <v>1601110130023</v>
      </c>
      <c r="D588" s="7" t="s">
        <v>43996</v>
      </c>
      <c r="E588" s="7" t="s">
        <v>43997</v>
      </c>
      <c r="F588" s="7" t="s">
        <v>43998</v>
      </c>
      <c r="G588" s="7" t="s">
        <v>43999</v>
      </c>
      <c r="H588" s="7" t="s">
        <v>44000</v>
      </c>
      <c r="I588" s="7" t="s">
        <v>65</v>
      </c>
      <c r="J588" s="7" t="s">
        <v>33060</v>
      </c>
      <c r="K588" s="7" t="s">
        <v>47</v>
      </c>
      <c r="L588" s="7">
        <v>10</v>
      </c>
      <c r="M588" s="7" t="s">
        <v>33076</v>
      </c>
      <c r="N588" s="7">
        <v>29229</v>
      </c>
      <c r="O588" s="7" t="s">
        <v>38681</v>
      </c>
      <c r="P588" s="7">
        <v>20020101</v>
      </c>
      <c r="Q588" s="7">
        <v>50</v>
      </c>
      <c r="R588" s="7">
        <v>201112</v>
      </c>
    </row>
    <row r="589" spans="1:18" ht="16.5" customHeight="1">
      <c r="A589" s="8">
        <v>3168115047</v>
      </c>
      <c r="B589" s="7">
        <v>3724467</v>
      </c>
      <c r="C589" s="12">
        <v>1614110023312</v>
      </c>
      <c r="D589" s="7" t="s">
        <v>20232</v>
      </c>
      <c r="E589" s="7" t="s">
        <v>6824</v>
      </c>
      <c r="F589" s="7" t="s">
        <v>20233</v>
      </c>
      <c r="G589" s="7" t="s">
        <v>20234</v>
      </c>
      <c r="H589" s="7" t="s">
        <v>20235</v>
      </c>
      <c r="I589" s="7" t="s">
        <v>65</v>
      </c>
      <c r="J589" s="7" t="s">
        <v>33060</v>
      </c>
      <c r="K589" s="7" t="s">
        <v>47</v>
      </c>
      <c r="L589" s="7">
        <v>10</v>
      </c>
      <c r="M589" s="7" t="s">
        <v>33076</v>
      </c>
      <c r="N589" s="7">
        <v>30320</v>
      </c>
      <c r="O589" s="7" t="s">
        <v>33581</v>
      </c>
      <c r="P589" s="7">
        <v>20100506</v>
      </c>
      <c r="Q589" s="7">
        <v>78</v>
      </c>
      <c r="R589" s="7">
        <v>201112</v>
      </c>
    </row>
    <row r="590" spans="1:18" ht="16.5" customHeight="1">
      <c r="A590" s="8">
        <v>3168116143</v>
      </c>
      <c r="B590" s="7">
        <v>3958063</v>
      </c>
      <c r="C590" s="12">
        <v>1614110024360</v>
      </c>
      <c r="D590" s="7" t="s">
        <v>17498</v>
      </c>
      <c r="E590" s="7" t="s">
        <v>17499</v>
      </c>
      <c r="F590" s="7" t="s">
        <v>17500</v>
      </c>
      <c r="G590" s="7" t="s">
        <v>17501</v>
      </c>
      <c r="H590" s="7" t="s">
        <v>17502</v>
      </c>
      <c r="I590" s="7" t="s">
        <v>65</v>
      </c>
      <c r="J590" s="7" t="s">
        <v>33060</v>
      </c>
      <c r="K590" s="7" t="s">
        <v>47</v>
      </c>
      <c r="L590" s="7">
        <v>10</v>
      </c>
      <c r="M590" s="7" t="s">
        <v>33076</v>
      </c>
      <c r="N590" s="7">
        <v>20200</v>
      </c>
      <c r="O590" s="7" t="s">
        <v>18054</v>
      </c>
      <c r="P590" s="7">
        <v>20101220</v>
      </c>
      <c r="Q590" s="7">
        <v>52</v>
      </c>
      <c r="R590" s="7">
        <v>201112</v>
      </c>
    </row>
    <row r="591" spans="1:18" ht="16.5" customHeight="1">
      <c r="A591" s="8">
        <v>3128109000</v>
      </c>
      <c r="B591" s="7">
        <v>1316791</v>
      </c>
      <c r="C591" s="12">
        <v>1615110007794</v>
      </c>
      <c r="D591" s="7" t="s">
        <v>44001</v>
      </c>
      <c r="E591" s="7" t="s">
        <v>44002</v>
      </c>
      <c r="F591" s="7" t="s">
        <v>23834</v>
      </c>
      <c r="G591" s="7" t="s">
        <v>44003</v>
      </c>
      <c r="H591" s="7" t="s">
        <v>44004</v>
      </c>
      <c r="I591" s="7" t="s">
        <v>65</v>
      </c>
      <c r="J591" s="7" t="s">
        <v>33060</v>
      </c>
      <c r="K591" s="7" t="s">
        <v>47</v>
      </c>
      <c r="L591" s="7">
        <v>10</v>
      </c>
      <c r="M591" s="7" t="s">
        <v>34194</v>
      </c>
      <c r="N591" s="7">
        <v>49231</v>
      </c>
      <c r="O591" s="7" t="s">
        <v>22958</v>
      </c>
      <c r="P591" s="7">
        <v>19901001</v>
      </c>
      <c r="Q591" s="7">
        <v>130</v>
      </c>
      <c r="R591" s="7">
        <v>201112</v>
      </c>
    </row>
    <row r="592" spans="1:18" ht="16.5" customHeight="1">
      <c r="A592" s="8">
        <v>3128633688</v>
      </c>
      <c r="B592" s="7">
        <v>4060959</v>
      </c>
      <c r="C592" s="12">
        <v>1615110136006</v>
      </c>
      <c r="D592" s="7" t="s">
        <v>44005</v>
      </c>
      <c r="E592" s="7" t="s">
        <v>44006</v>
      </c>
      <c r="F592" s="7" t="s">
        <v>18696</v>
      </c>
      <c r="G592" s="7" t="s">
        <v>44007</v>
      </c>
      <c r="H592" s="7" t="s">
        <v>44008</v>
      </c>
      <c r="I592" s="7" t="s">
        <v>65</v>
      </c>
      <c r="J592" s="7" t="s">
        <v>33060</v>
      </c>
      <c r="K592" s="7" t="s">
        <v>47</v>
      </c>
      <c r="L592" s="7">
        <v>10</v>
      </c>
      <c r="M592" s="7" t="s">
        <v>33076</v>
      </c>
      <c r="N592" s="7">
        <v>26511</v>
      </c>
      <c r="O592" s="7" t="s">
        <v>19095</v>
      </c>
      <c r="P592" s="7">
        <v>20111209</v>
      </c>
      <c r="Q592" s="7">
        <v>200</v>
      </c>
      <c r="R592" s="7">
        <v>201112</v>
      </c>
    </row>
    <row r="593" spans="1:18" ht="16.5" customHeight="1">
      <c r="A593" s="8">
        <v>5028105233</v>
      </c>
      <c r="B593" s="7">
        <v>1472796</v>
      </c>
      <c r="C593" s="12">
        <v>1701110009226</v>
      </c>
      <c r="D593" s="7" t="s">
        <v>24118</v>
      </c>
      <c r="E593" s="7" t="s">
        <v>24119</v>
      </c>
      <c r="F593" s="7" t="s">
        <v>23219</v>
      </c>
      <c r="G593" s="7" t="s">
        <v>24120</v>
      </c>
      <c r="H593" s="7" t="s">
        <v>24121</v>
      </c>
      <c r="I593" s="7" t="s">
        <v>65</v>
      </c>
      <c r="J593" s="7" t="s">
        <v>33060</v>
      </c>
      <c r="K593" s="7" t="s">
        <v>47</v>
      </c>
      <c r="L593" s="7">
        <v>10</v>
      </c>
      <c r="M593" s="7" t="s">
        <v>34194</v>
      </c>
      <c r="N593" s="7">
        <v>49231</v>
      </c>
      <c r="O593" s="7" t="s">
        <v>22958</v>
      </c>
      <c r="P593" s="7">
        <v>19780922</v>
      </c>
      <c r="Q593" s="7">
        <v>70</v>
      </c>
      <c r="R593" s="7">
        <v>201112</v>
      </c>
    </row>
    <row r="594" spans="1:18" ht="16.5" customHeight="1">
      <c r="A594" s="8">
        <v>5048103361</v>
      </c>
      <c r="B594" s="7">
        <v>1265971</v>
      </c>
      <c r="C594" s="12">
        <v>1701110012568</v>
      </c>
      <c r="D594" s="7" t="s">
        <v>24072</v>
      </c>
      <c r="E594" s="7" t="s">
        <v>24073</v>
      </c>
      <c r="F594" s="7" t="s">
        <v>11762</v>
      </c>
      <c r="G594" s="7" t="s">
        <v>24074</v>
      </c>
      <c r="H594" s="7" t="s">
        <v>24075</v>
      </c>
      <c r="I594" s="7" t="s">
        <v>65</v>
      </c>
      <c r="J594" s="7" t="s">
        <v>33060</v>
      </c>
      <c r="K594" s="7" t="s">
        <v>47</v>
      </c>
      <c r="L594" s="7">
        <v>10</v>
      </c>
      <c r="M594" s="7" t="s">
        <v>34194</v>
      </c>
      <c r="N594" s="7">
        <v>49231</v>
      </c>
      <c r="O594" s="7" t="s">
        <v>22958</v>
      </c>
      <c r="P594" s="7">
        <v>19810124</v>
      </c>
      <c r="Q594" s="7">
        <v>53</v>
      </c>
      <c r="R594" s="7">
        <v>201112</v>
      </c>
    </row>
    <row r="595" spans="1:18" ht="16.5" customHeight="1">
      <c r="A595" s="8">
        <v>5038106759</v>
      </c>
      <c r="B595" s="7">
        <v>1854475</v>
      </c>
      <c r="C595" s="12">
        <v>1701110012633</v>
      </c>
      <c r="D595" s="7" t="s">
        <v>11038</v>
      </c>
      <c r="E595" s="7" t="s">
        <v>24091</v>
      </c>
      <c r="F595" s="7" t="s">
        <v>22958</v>
      </c>
      <c r="G595" s="7" t="s">
        <v>24092</v>
      </c>
      <c r="H595" s="7" t="s">
        <v>24093</v>
      </c>
      <c r="I595" s="7" t="s">
        <v>65</v>
      </c>
      <c r="J595" s="7" t="s">
        <v>33060</v>
      </c>
      <c r="K595" s="7" t="s">
        <v>47</v>
      </c>
      <c r="L595" s="7">
        <v>10</v>
      </c>
      <c r="M595" s="7" t="s">
        <v>34194</v>
      </c>
      <c r="N595" s="7">
        <v>49231</v>
      </c>
      <c r="O595" s="7" t="s">
        <v>22958</v>
      </c>
      <c r="P595" s="7">
        <v>19810214</v>
      </c>
      <c r="Q595" s="7">
        <v>50</v>
      </c>
      <c r="R595" s="7">
        <v>201112</v>
      </c>
    </row>
    <row r="596" spans="1:18" ht="16.5" customHeight="1">
      <c r="A596" s="8">
        <v>5028111695</v>
      </c>
      <c r="B596" s="7">
        <v>2158399</v>
      </c>
      <c r="C596" s="12">
        <v>1701110012998</v>
      </c>
      <c r="D596" s="7" t="s">
        <v>44009</v>
      </c>
      <c r="E596" s="7" t="s">
        <v>44010</v>
      </c>
      <c r="F596" s="7" t="s">
        <v>22958</v>
      </c>
      <c r="G596" s="7" t="s">
        <v>44011</v>
      </c>
      <c r="H596" s="7" t="s">
        <v>44012</v>
      </c>
      <c r="I596" s="7" t="s">
        <v>65</v>
      </c>
      <c r="J596" s="7" t="s">
        <v>33060</v>
      </c>
      <c r="K596" s="7" t="s">
        <v>47</v>
      </c>
      <c r="L596" s="7">
        <v>10</v>
      </c>
      <c r="M596" s="7" t="s">
        <v>34194</v>
      </c>
      <c r="N596" s="7">
        <v>49231</v>
      </c>
      <c r="O596" s="7" t="s">
        <v>22958</v>
      </c>
      <c r="P596" s="7">
        <v>19810225</v>
      </c>
      <c r="Q596" s="7">
        <v>100</v>
      </c>
      <c r="R596" s="7">
        <v>201112</v>
      </c>
    </row>
    <row r="597" spans="1:18" ht="16.5" customHeight="1">
      <c r="A597" s="8">
        <v>5028174249</v>
      </c>
      <c r="B597" s="7">
        <v>2107735</v>
      </c>
      <c r="C597" s="12">
        <v>1701110263187</v>
      </c>
      <c r="D597" s="7" t="s">
        <v>44013</v>
      </c>
      <c r="E597" s="7" t="s">
        <v>44014</v>
      </c>
      <c r="F597" s="7" t="s">
        <v>44015</v>
      </c>
      <c r="G597" s="7" t="s">
        <v>44016</v>
      </c>
      <c r="H597" s="7" t="s">
        <v>44017</v>
      </c>
      <c r="I597" s="7" t="s">
        <v>65</v>
      </c>
      <c r="J597" s="7" t="s">
        <v>33060</v>
      </c>
      <c r="K597" s="7" t="s">
        <v>47</v>
      </c>
      <c r="L597" s="7">
        <v>10</v>
      </c>
      <c r="M597" s="7" t="s">
        <v>33760</v>
      </c>
      <c r="N597" s="7">
        <v>47312</v>
      </c>
      <c r="O597" s="7" t="s">
        <v>9998</v>
      </c>
      <c r="P597" s="7">
        <v>20040305</v>
      </c>
      <c r="Q597" s="7">
        <v>70</v>
      </c>
      <c r="R597" s="7">
        <v>201112</v>
      </c>
    </row>
    <row r="598" spans="1:18" ht="16.5" customHeight="1">
      <c r="A598" s="8">
        <v>5148153965</v>
      </c>
      <c r="B598" s="7">
        <v>2248201</v>
      </c>
      <c r="C598" s="12">
        <v>1701110280800</v>
      </c>
      <c r="D598" s="7" t="s">
        <v>44018</v>
      </c>
      <c r="E598" s="7" t="s">
        <v>44019</v>
      </c>
      <c r="F598" s="7" t="s">
        <v>44020</v>
      </c>
      <c r="G598" s="7" t="s">
        <v>44021</v>
      </c>
      <c r="H598" s="7" t="s">
        <v>44022</v>
      </c>
      <c r="I598" s="7" t="s">
        <v>65</v>
      </c>
      <c r="J598" s="7" t="s">
        <v>33060</v>
      </c>
      <c r="K598" s="7" t="s">
        <v>47</v>
      </c>
      <c r="L598" s="7">
        <v>10</v>
      </c>
      <c r="M598" s="7" t="s">
        <v>33076</v>
      </c>
      <c r="N598" s="7">
        <v>29132</v>
      </c>
      <c r="O598" s="7" t="s">
        <v>5741</v>
      </c>
      <c r="P598" s="7">
        <v>20050127</v>
      </c>
      <c r="Q598" s="7">
        <v>50</v>
      </c>
      <c r="R598" s="7">
        <v>201112</v>
      </c>
    </row>
    <row r="599" spans="1:18" ht="16.5" customHeight="1">
      <c r="A599" s="8">
        <v>5038171487</v>
      </c>
      <c r="B599" s="7">
        <v>3116167</v>
      </c>
      <c r="C599" s="12">
        <v>1701110305088</v>
      </c>
      <c r="D599" s="7" t="s">
        <v>44023</v>
      </c>
      <c r="E599" s="7" t="s">
        <v>44024</v>
      </c>
      <c r="F599" s="7" t="s">
        <v>44025</v>
      </c>
      <c r="G599" s="7" t="s">
        <v>44026</v>
      </c>
      <c r="H599" s="7" t="s">
        <v>44027</v>
      </c>
      <c r="I599" s="7" t="s">
        <v>65</v>
      </c>
      <c r="J599" s="7" t="s">
        <v>33060</v>
      </c>
      <c r="K599" s="7" t="s">
        <v>47</v>
      </c>
      <c r="L599" s="7">
        <v>10</v>
      </c>
      <c r="M599" s="7" t="s">
        <v>33760</v>
      </c>
      <c r="N599" s="7">
        <v>46521</v>
      </c>
      <c r="O599" s="7" t="s">
        <v>43908</v>
      </c>
      <c r="P599" s="7">
        <v>20060227</v>
      </c>
      <c r="Q599" s="7">
        <v>60</v>
      </c>
      <c r="R599" s="7">
        <v>201112</v>
      </c>
    </row>
    <row r="600" spans="1:18" ht="16.5" customHeight="1">
      <c r="A600" s="8">
        <v>5148102113</v>
      </c>
      <c r="B600" s="7">
        <v>1407087</v>
      </c>
      <c r="C600" s="12">
        <v>1701120000470</v>
      </c>
      <c r="D600" s="7" t="s">
        <v>24018</v>
      </c>
      <c r="E600" s="7" t="s">
        <v>15076</v>
      </c>
      <c r="F600" s="7" t="s">
        <v>14795</v>
      </c>
      <c r="G600" s="7" t="s">
        <v>24019</v>
      </c>
      <c r="H600" s="7" t="s">
        <v>24020</v>
      </c>
      <c r="I600" s="7" t="s">
        <v>65</v>
      </c>
      <c r="J600" s="7" t="s">
        <v>33060</v>
      </c>
      <c r="K600" s="7" t="s">
        <v>47</v>
      </c>
      <c r="L600" s="7">
        <v>10</v>
      </c>
      <c r="M600" s="7" t="s">
        <v>34194</v>
      </c>
      <c r="N600" s="7">
        <v>49230</v>
      </c>
      <c r="O600" s="7" t="s">
        <v>42429</v>
      </c>
      <c r="P600" s="7">
        <v>19810301</v>
      </c>
      <c r="Q600" s="7">
        <v>54</v>
      </c>
      <c r="R600" s="7">
        <v>201112</v>
      </c>
    </row>
    <row r="601" spans="1:18" ht="16.5" customHeight="1">
      <c r="A601" s="8">
        <v>5058142839</v>
      </c>
      <c r="B601" s="7">
        <v>2597698</v>
      </c>
      <c r="C601" s="12">
        <v>1712110039949</v>
      </c>
      <c r="D601" s="7" t="s">
        <v>24055</v>
      </c>
      <c r="E601" s="7" t="s">
        <v>24056</v>
      </c>
      <c r="F601" s="7" t="s">
        <v>24057</v>
      </c>
      <c r="G601" s="7" t="s">
        <v>24058</v>
      </c>
      <c r="H601" s="7" t="s">
        <v>24059</v>
      </c>
      <c r="I601" s="7" t="s">
        <v>65</v>
      </c>
      <c r="J601" s="7" t="s">
        <v>33060</v>
      </c>
      <c r="K601" s="7" t="s">
        <v>47</v>
      </c>
      <c r="L601" s="7">
        <v>10</v>
      </c>
      <c r="M601" s="7" t="s">
        <v>34194</v>
      </c>
      <c r="N601" s="7">
        <v>49231</v>
      </c>
      <c r="O601" s="7" t="s">
        <v>22958</v>
      </c>
      <c r="P601" s="7">
        <v>20051115</v>
      </c>
      <c r="Q601" s="7">
        <v>90</v>
      </c>
      <c r="R601" s="7">
        <v>201112</v>
      </c>
    </row>
    <row r="602" spans="1:18" ht="16.5" customHeight="1">
      <c r="A602" s="8">
        <v>5138118096</v>
      </c>
      <c r="B602" s="7">
        <v>1562148</v>
      </c>
      <c r="C602" s="12">
        <v>1752110009435</v>
      </c>
      <c r="D602" s="7" t="s">
        <v>4460</v>
      </c>
      <c r="E602" s="7" t="s">
        <v>44028</v>
      </c>
      <c r="F602" s="7" t="s">
        <v>44029</v>
      </c>
      <c r="G602" s="7" t="s">
        <v>44030</v>
      </c>
      <c r="H602" s="7" t="s">
        <v>44031</v>
      </c>
      <c r="I602" s="7" t="s">
        <v>65</v>
      </c>
      <c r="J602" s="7" t="s">
        <v>33060</v>
      </c>
      <c r="K602" s="7" t="s">
        <v>47</v>
      </c>
      <c r="L602" s="7">
        <v>10</v>
      </c>
      <c r="M602" s="7" t="s">
        <v>33076</v>
      </c>
      <c r="N602" s="7">
        <v>26221</v>
      </c>
      <c r="O602" s="7" t="s">
        <v>43255</v>
      </c>
      <c r="P602" s="7">
        <v>20000411</v>
      </c>
      <c r="Q602" s="7">
        <v>50</v>
      </c>
      <c r="R602" s="7">
        <v>201112</v>
      </c>
    </row>
    <row r="603" spans="1:18" ht="16.5" customHeight="1">
      <c r="A603" s="8">
        <v>5138100368</v>
      </c>
      <c r="B603" s="7">
        <v>2138729</v>
      </c>
      <c r="C603" s="12">
        <v>1753110000267</v>
      </c>
      <c r="D603" s="7" t="s">
        <v>44032</v>
      </c>
      <c r="E603" s="7" t="s">
        <v>44033</v>
      </c>
      <c r="F603" s="7" t="s">
        <v>44034</v>
      </c>
      <c r="G603" s="7" t="s">
        <v>24137</v>
      </c>
      <c r="H603" s="7" t="s">
        <v>24138</v>
      </c>
      <c r="I603" s="7" t="s">
        <v>65</v>
      </c>
      <c r="J603" s="7" t="s">
        <v>33060</v>
      </c>
      <c r="K603" s="7" t="s">
        <v>47</v>
      </c>
      <c r="L603" s="7">
        <v>10</v>
      </c>
      <c r="M603" s="7" t="s">
        <v>34194</v>
      </c>
      <c r="N603" s="7">
        <v>49231</v>
      </c>
      <c r="O603" s="7" t="s">
        <v>22958</v>
      </c>
      <c r="P603" s="7">
        <v>19760301</v>
      </c>
      <c r="Q603" s="7">
        <v>163</v>
      </c>
      <c r="R603" s="7">
        <v>201112</v>
      </c>
    </row>
    <row r="604" spans="1:18" ht="16.5" customHeight="1">
      <c r="A604" s="8">
        <v>5138114178</v>
      </c>
      <c r="B604" s="7">
        <v>1271499</v>
      </c>
      <c r="C604" s="12">
        <v>1760110017366</v>
      </c>
      <c r="D604" s="7" t="s">
        <v>19093</v>
      </c>
      <c r="E604" s="7" t="s">
        <v>19094</v>
      </c>
      <c r="F604" s="7" t="s">
        <v>19095</v>
      </c>
      <c r="G604" s="7" t="s">
        <v>19096</v>
      </c>
      <c r="H604" s="7" t="s">
        <v>19097</v>
      </c>
      <c r="I604" s="7" t="s">
        <v>65</v>
      </c>
      <c r="J604" s="7" t="s">
        <v>33060</v>
      </c>
      <c r="K604" s="7" t="s">
        <v>47</v>
      </c>
      <c r="L604" s="7">
        <v>10</v>
      </c>
      <c r="M604" s="7" t="s">
        <v>33076</v>
      </c>
      <c r="N604" s="7">
        <v>26510</v>
      </c>
      <c r="O604" s="7" t="s">
        <v>14663</v>
      </c>
      <c r="P604" s="7">
        <v>19981008</v>
      </c>
      <c r="Q604" s="7">
        <v>100</v>
      </c>
      <c r="R604" s="7">
        <v>201112</v>
      </c>
    </row>
    <row r="605" spans="1:18" ht="16.5" customHeight="1">
      <c r="A605" s="8">
        <v>5138115712</v>
      </c>
      <c r="B605" s="7">
        <v>1527476</v>
      </c>
      <c r="C605" s="12">
        <v>1760110019205</v>
      </c>
      <c r="D605" s="7" t="s">
        <v>44035</v>
      </c>
      <c r="E605" s="7" t="s">
        <v>44036</v>
      </c>
      <c r="F605" s="7" t="s">
        <v>44037</v>
      </c>
      <c r="G605" s="7" t="s">
        <v>44038</v>
      </c>
      <c r="H605" s="7" t="s">
        <v>44039</v>
      </c>
      <c r="I605" s="7" t="s">
        <v>65</v>
      </c>
      <c r="J605" s="7" t="s">
        <v>33060</v>
      </c>
      <c r="K605" s="7" t="s">
        <v>47</v>
      </c>
      <c r="L605" s="7">
        <v>10</v>
      </c>
      <c r="M605" s="7" t="s">
        <v>34194</v>
      </c>
      <c r="N605" s="7">
        <v>49301</v>
      </c>
      <c r="O605" s="7" t="s">
        <v>11304</v>
      </c>
      <c r="P605" s="7">
        <v>20000627</v>
      </c>
      <c r="Q605" s="7">
        <v>53</v>
      </c>
      <c r="R605" s="7">
        <v>201112</v>
      </c>
    </row>
    <row r="606" spans="1:18" ht="16.5" customHeight="1">
      <c r="A606" s="8">
        <v>6038114544</v>
      </c>
      <c r="B606" s="7">
        <v>1674025</v>
      </c>
      <c r="C606" s="12">
        <v>1801110111194</v>
      </c>
      <c r="D606" s="7" t="s">
        <v>44040</v>
      </c>
      <c r="E606" s="7" t="s">
        <v>23966</v>
      </c>
      <c r="F606" s="7" t="s">
        <v>22958</v>
      </c>
      <c r="G606" s="7" t="s">
        <v>44041</v>
      </c>
      <c r="H606" s="7" t="s">
        <v>44042</v>
      </c>
      <c r="I606" s="7" t="s">
        <v>65</v>
      </c>
      <c r="J606" s="7" t="s">
        <v>33060</v>
      </c>
      <c r="K606" s="7" t="s">
        <v>47</v>
      </c>
      <c r="L606" s="7">
        <v>10</v>
      </c>
      <c r="M606" s="7" t="s">
        <v>34194</v>
      </c>
      <c r="N606" s="7">
        <v>49231</v>
      </c>
      <c r="O606" s="7" t="s">
        <v>22958</v>
      </c>
      <c r="P606" s="7">
        <v>19910327</v>
      </c>
      <c r="Q606" s="7">
        <v>300</v>
      </c>
      <c r="R606" s="7">
        <v>201112</v>
      </c>
    </row>
    <row r="607" spans="1:18" ht="16.5" customHeight="1">
      <c r="A607" s="8">
        <v>6038161862</v>
      </c>
      <c r="B607" s="7">
        <v>2642735</v>
      </c>
      <c r="C607" s="12">
        <v>1801110551275</v>
      </c>
      <c r="D607" s="7" t="s">
        <v>16872</v>
      </c>
      <c r="E607" s="7" t="s">
        <v>16873</v>
      </c>
      <c r="F607" s="7" t="s">
        <v>16874</v>
      </c>
      <c r="G607" s="7" t="s">
        <v>16875</v>
      </c>
      <c r="H607" s="7" t="s">
        <v>16876</v>
      </c>
      <c r="I607" s="7" t="s">
        <v>65</v>
      </c>
      <c r="J607" s="7" t="s">
        <v>33060</v>
      </c>
      <c r="K607" s="7" t="s">
        <v>47</v>
      </c>
      <c r="L607" s="7">
        <v>10</v>
      </c>
      <c r="M607" s="7" t="s">
        <v>33076</v>
      </c>
      <c r="N607" s="7">
        <v>13402</v>
      </c>
      <c r="O607" s="7" t="s">
        <v>42658</v>
      </c>
      <c r="P607" s="7">
        <v>20060331</v>
      </c>
      <c r="Q607" s="7">
        <v>70</v>
      </c>
      <c r="R607" s="7">
        <v>201112</v>
      </c>
    </row>
    <row r="608" spans="1:18" ht="16.5" customHeight="1">
      <c r="A608" s="8">
        <v>6088132358</v>
      </c>
      <c r="B608" s="7">
        <v>1323786</v>
      </c>
      <c r="C608" s="12">
        <v>1901110033346</v>
      </c>
      <c r="D608" s="7" t="s">
        <v>26170</v>
      </c>
      <c r="E608" s="7" t="s">
        <v>26171</v>
      </c>
      <c r="F608" s="7" t="s">
        <v>26172</v>
      </c>
      <c r="G608" s="7" t="s">
        <v>26173</v>
      </c>
      <c r="H608" s="7" t="s">
        <v>26174</v>
      </c>
      <c r="I608" s="7" t="s">
        <v>65</v>
      </c>
      <c r="J608" s="7" t="s">
        <v>33060</v>
      </c>
      <c r="K608" s="7" t="s">
        <v>47</v>
      </c>
      <c r="L608" s="7">
        <v>10</v>
      </c>
      <c r="M608" s="7" t="s">
        <v>33760</v>
      </c>
      <c r="N608" s="7">
        <v>46310</v>
      </c>
      <c r="O608" s="7" t="s">
        <v>33826</v>
      </c>
      <c r="P608" s="7">
        <v>19981021</v>
      </c>
      <c r="Q608" s="7">
        <v>70</v>
      </c>
      <c r="R608" s="7">
        <v>201112</v>
      </c>
    </row>
    <row r="609" spans="1:18" ht="16.5" customHeight="1">
      <c r="A609" s="8">
        <v>6088159376</v>
      </c>
      <c r="B609" s="7">
        <v>2263453</v>
      </c>
      <c r="C609" s="12">
        <v>1901110057148</v>
      </c>
      <c r="D609" s="7" t="s">
        <v>44043</v>
      </c>
      <c r="E609" s="7" t="s">
        <v>44044</v>
      </c>
      <c r="F609" s="7" t="s">
        <v>44045</v>
      </c>
      <c r="G609" s="7" t="s">
        <v>44046</v>
      </c>
      <c r="H609" s="7" t="s">
        <v>44047</v>
      </c>
      <c r="I609" s="7" t="s">
        <v>65</v>
      </c>
      <c r="J609" s="7" t="s">
        <v>33060</v>
      </c>
      <c r="K609" s="7" t="s">
        <v>47</v>
      </c>
      <c r="L609" s="7">
        <v>10</v>
      </c>
      <c r="M609" s="7" t="s">
        <v>33076</v>
      </c>
      <c r="N609" s="7">
        <v>31114</v>
      </c>
      <c r="O609" s="7" t="s">
        <v>7681</v>
      </c>
      <c r="P609" s="7">
        <v>20050425</v>
      </c>
      <c r="Q609" s="7">
        <v>75</v>
      </c>
      <c r="R609" s="7">
        <v>201112</v>
      </c>
    </row>
    <row r="610" spans="1:18" ht="16.5" customHeight="1">
      <c r="A610" s="8">
        <v>6088103848</v>
      </c>
      <c r="B610" s="7">
        <v>1272266</v>
      </c>
      <c r="C610" s="12">
        <v>1901140000034</v>
      </c>
      <c r="D610" s="7" t="s">
        <v>23857</v>
      </c>
      <c r="E610" s="7" t="s">
        <v>23858</v>
      </c>
      <c r="F610" s="7" t="s">
        <v>23693</v>
      </c>
      <c r="G610" s="7" t="s">
        <v>23859</v>
      </c>
      <c r="H610" s="7" t="s">
        <v>23860</v>
      </c>
      <c r="I610" s="7" t="s">
        <v>65</v>
      </c>
      <c r="J610" s="7" t="s">
        <v>33060</v>
      </c>
      <c r="K610" s="7" t="s">
        <v>47</v>
      </c>
      <c r="L610" s="7">
        <v>10</v>
      </c>
      <c r="M610" s="7" t="s">
        <v>34194</v>
      </c>
      <c r="N610" s="7">
        <v>49231</v>
      </c>
      <c r="O610" s="7" t="s">
        <v>22958</v>
      </c>
      <c r="P610" s="7">
        <v>19770518</v>
      </c>
      <c r="Q610" s="7">
        <v>90</v>
      </c>
      <c r="R610" s="7">
        <v>201112</v>
      </c>
    </row>
    <row r="611" spans="1:18" ht="16.5" customHeight="1">
      <c r="A611" s="8">
        <v>6098193038</v>
      </c>
      <c r="B611" s="7">
        <v>3714020</v>
      </c>
      <c r="C611" s="12">
        <v>1941110016140</v>
      </c>
      <c r="D611" s="7" t="s">
        <v>3057</v>
      </c>
      <c r="E611" s="7" t="s">
        <v>5704</v>
      </c>
      <c r="F611" s="7" t="s">
        <v>18316</v>
      </c>
      <c r="G611" s="7" t="s">
        <v>20870</v>
      </c>
      <c r="H611" s="7" t="s">
        <v>20871</v>
      </c>
      <c r="I611" s="7" t="s">
        <v>65</v>
      </c>
      <c r="J611" s="7" t="s">
        <v>33060</v>
      </c>
      <c r="K611" s="7" t="s">
        <v>47</v>
      </c>
      <c r="L611" s="7">
        <v>10</v>
      </c>
      <c r="M611" s="7" t="s">
        <v>33076</v>
      </c>
      <c r="N611" s="7">
        <v>31111</v>
      </c>
      <c r="O611" s="7" t="s">
        <v>43551</v>
      </c>
      <c r="P611" s="7">
        <v>20100324</v>
      </c>
      <c r="Q611" s="7">
        <v>63</v>
      </c>
      <c r="R611" s="7">
        <v>201112</v>
      </c>
    </row>
    <row r="612" spans="1:18" ht="16.5" customHeight="1">
      <c r="A612" s="8">
        <v>6098140002</v>
      </c>
      <c r="B612" s="7">
        <v>1674088</v>
      </c>
      <c r="C612" s="12">
        <v>1942110039265</v>
      </c>
      <c r="D612" s="7" t="s">
        <v>20092</v>
      </c>
      <c r="E612" s="7" t="s">
        <v>6128</v>
      </c>
      <c r="F612" s="7" t="s">
        <v>20093</v>
      </c>
      <c r="G612" s="7" t="s">
        <v>20094</v>
      </c>
      <c r="H612" s="7" t="s">
        <v>20095</v>
      </c>
      <c r="I612" s="7" t="s">
        <v>65</v>
      </c>
      <c r="J612" s="7" t="s">
        <v>33060</v>
      </c>
      <c r="K612" s="7" t="s">
        <v>47</v>
      </c>
      <c r="L612" s="7">
        <v>10</v>
      </c>
      <c r="M612" s="7" t="s">
        <v>33076</v>
      </c>
      <c r="N612" s="7">
        <v>26221</v>
      </c>
      <c r="O612" s="7" t="s">
        <v>43255</v>
      </c>
      <c r="P612" s="7">
        <v>20000101</v>
      </c>
      <c r="Q612" s="7">
        <v>84</v>
      </c>
      <c r="R612" s="7">
        <v>201112</v>
      </c>
    </row>
    <row r="613" spans="1:18" ht="16.5" customHeight="1">
      <c r="A613" s="8">
        <v>6098173857</v>
      </c>
      <c r="B613" s="7">
        <v>3131393</v>
      </c>
      <c r="C613" s="12">
        <v>1942110080490</v>
      </c>
      <c r="D613" s="7" t="s">
        <v>20872</v>
      </c>
      <c r="E613" s="7" t="s">
        <v>20873</v>
      </c>
      <c r="F613" s="7" t="s">
        <v>20874</v>
      </c>
      <c r="G613" s="7" t="s">
        <v>20875</v>
      </c>
      <c r="H613" s="7" t="s">
        <v>20876</v>
      </c>
      <c r="I613" s="7" t="s">
        <v>65</v>
      </c>
      <c r="J613" s="7" t="s">
        <v>33060</v>
      </c>
      <c r="K613" s="7" t="s">
        <v>47</v>
      </c>
      <c r="L613" s="7">
        <v>10</v>
      </c>
      <c r="M613" s="7" t="s">
        <v>33076</v>
      </c>
      <c r="N613" s="7">
        <v>31114</v>
      </c>
      <c r="O613" s="7" t="s">
        <v>7681</v>
      </c>
      <c r="P613" s="7">
        <v>20060701</v>
      </c>
      <c r="Q613" s="7">
        <v>77</v>
      </c>
      <c r="R613" s="7">
        <v>201112</v>
      </c>
    </row>
    <row r="614" spans="1:18" ht="16.5" customHeight="1">
      <c r="A614" s="8">
        <v>6128120832</v>
      </c>
      <c r="B614" s="7">
        <v>1726580</v>
      </c>
      <c r="C614" s="12">
        <v>1949110002276</v>
      </c>
      <c r="D614" s="7" t="s">
        <v>20807</v>
      </c>
      <c r="E614" s="7" t="s">
        <v>20808</v>
      </c>
      <c r="F614" s="7" t="s">
        <v>20809</v>
      </c>
      <c r="G614" s="7" t="s">
        <v>20810</v>
      </c>
      <c r="H614" s="7" t="s">
        <v>20811</v>
      </c>
      <c r="I614" s="7" t="s">
        <v>65</v>
      </c>
      <c r="J614" s="7" t="s">
        <v>33060</v>
      </c>
      <c r="K614" s="7" t="s">
        <v>47</v>
      </c>
      <c r="L614" s="7">
        <v>10</v>
      </c>
      <c r="M614" s="7" t="s">
        <v>33076</v>
      </c>
      <c r="N614" s="7">
        <v>31114</v>
      </c>
      <c r="O614" s="7" t="s">
        <v>7681</v>
      </c>
      <c r="P614" s="7">
        <v>19930901</v>
      </c>
      <c r="Q614" s="7">
        <v>121</v>
      </c>
      <c r="R614" s="7">
        <v>201112</v>
      </c>
    </row>
    <row r="615" spans="1:18" ht="16.5" customHeight="1">
      <c r="A615" s="8">
        <v>6128107940</v>
      </c>
      <c r="B615" s="7">
        <v>1197947</v>
      </c>
      <c r="C615" s="12">
        <v>1949110004644</v>
      </c>
      <c r="D615" s="7" t="s">
        <v>5903</v>
      </c>
      <c r="E615" s="7" t="s">
        <v>20838</v>
      </c>
      <c r="F615" s="7" t="s">
        <v>20839</v>
      </c>
      <c r="G615" s="7" t="s">
        <v>20840</v>
      </c>
      <c r="H615" s="7" t="s">
        <v>7637</v>
      </c>
      <c r="I615" s="7" t="s">
        <v>65</v>
      </c>
      <c r="J615" s="7" t="s">
        <v>33060</v>
      </c>
      <c r="K615" s="7" t="s">
        <v>47</v>
      </c>
      <c r="L615" s="7">
        <v>10</v>
      </c>
      <c r="M615" s="7" t="s">
        <v>33076</v>
      </c>
      <c r="N615" s="7">
        <v>25920</v>
      </c>
      <c r="O615" s="7" t="s">
        <v>43814</v>
      </c>
      <c r="P615" s="7">
        <v>19980101</v>
      </c>
      <c r="Q615" s="7">
        <v>132</v>
      </c>
      <c r="R615" s="7">
        <v>201112</v>
      </c>
    </row>
    <row r="616" spans="1:18" ht="16.5" customHeight="1">
      <c r="A616" s="8">
        <v>6128112235</v>
      </c>
      <c r="B616" s="7">
        <v>1779150</v>
      </c>
      <c r="C616" s="12">
        <v>1949110007741</v>
      </c>
      <c r="D616" s="7" t="s">
        <v>20833</v>
      </c>
      <c r="E616" s="7" t="s">
        <v>20834</v>
      </c>
      <c r="F616" s="7" t="s">
        <v>20835</v>
      </c>
      <c r="G616" s="7" t="s">
        <v>20836</v>
      </c>
      <c r="H616" s="7" t="s">
        <v>20837</v>
      </c>
      <c r="I616" s="7" t="s">
        <v>65</v>
      </c>
      <c r="J616" s="7" t="s">
        <v>33060</v>
      </c>
      <c r="K616" s="7" t="s">
        <v>47</v>
      </c>
      <c r="L616" s="7">
        <v>10</v>
      </c>
      <c r="M616" s="7" t="s">
        <v>363</v>
      </c>
      <c r="N616" s="7">
        <v>72129</v>
      </c>
      <c r="O616" s="7" t="s">
        <v>42519</v>
      </c>
      <c r="P616" s="7">
        <v>20001201</v>
      </c>
      <c r="Q616" s="7">
        <v>56</v>
      </c>
      <c r="R616" s="7">
        <v>201112</v>
      </c>
    </row>
    <row r="617" spans="1:18" ht="16.5" customHeight="1">
      <c r="A617" s="8">
        <v>6128113286</v>
      </c>
      <c r="B617" s="7">
        <v>1244668</v>
      </c>
      <c r="C617" s="12">
        <v>1949110008216</v>
      </c>
      <c r="D617" s="7" t="s">
        <v>22574</v>
      </c>
      <c r="E617" s="7" t="s">
        <v>22575</v>
      </c>
      <c r="F617" s="7" t="s">
        <v>22576</v>
      </c>
      <c r="G617" s="7" t="s">
        <v>22577</v>
      </c>
      <c r="H617" s="7" t="s">
        <v>22578</v>
      </c>
      <c r="I617" s="7" t="s">
        <v>65</v>
      </c>
      <c r="J617" s="7" t="s">
        <v>33060</v>
      </c>
      <c r="K617" s="7" t="s">
        <v>47</v>
      </c>
      <c r="L617" s="7">
        <v>10</v>
      </c>
      <c r="M617" s="7" t="s">
        <v>33076</v>
      </c>
      <c r="N617" s="7">
        <v>31114</v>
      </c>
      <c r="O617" s="7" t="s">
        <v>7681</v>
      </c>
      <c r="P617" s="7">
        <v>20010418</v>
      </c>
      <c r="Q617" s="7">
        <v>100</v>
      </c>
      <c r="R617" s="7">
        <v>201112</v>
      </c>
    </row>
    <row r="618" spans="1:18" ht="16.5" customHeight="1">
      <c r="A618" s="8">
        <v>4098101957</v>
      </c>
      <c r="B618" s="7">
        <v>1298229</v>
      </c>
      <c r="C618" s="12">
        <v>2001110002596</v>
      </c>
      <c r="D618" s="7" t="s">
        <v>44048</v>
      </c>
      <c r="E618" s="7" t="s">
        <v>981</v>
      </c>
      <c r="F618" s="7" t="s">
        <v>8852</v>
      </c>
      <c r="G618" s="7" t="s">
        <v>44049</v>
      </c>
      <c r="H618" s="7" t="s">
        <v>44050</v>
      </c>
      <c r="I618" s="7" t="s">
        <v>65</v>
      </c>
      <c r="J618" s="7" t="s">
        <v>33060</v>
      </c>
      <c r="K618" s="7" t="s">
        <v>47</v>
      </c>
      <c r="L618" s="7">
        <v>10</v>
      </c>
      <c r="M618" s="7" t="s">
        <v>313</v>
      </c>
      <c r="N618" s="7">
        <v>42311</v>
      </c>
      <c r="O618" s="7" t="s">
        <v>43176</v>
      </c>
      <c r="P618" s="7">
        <v>19800410</v>
      </c>
      <c r="Q618" s="7">
        <v>75</v>
      </c>
      <c r="R618" s="7">
        <v>201112</v>
      </c>
    </row>
    <row r="619" spans="1:18" ht="16.5" customHeight="1">
      <c r="A619" s="8">
        <v>4098162634</v>
      </c>
      <c r="B619" s="7">
        <v>1222163</v>
      </c>
      <c r="C619" s="12">
        <v>2001110138854</v>
      </c>
      <c r="D619" s="7" t="s">
        <v>19509</v>
      </c>
      <c r="E619" s="7" t="s">
        <v>19510</v>
      </c>
      <c r="F619" s="7" t="s">
        <v>19511</v>
      </c>
      <c r="G619" s="7" t="s">
        <v>19512</v>
      </c>
      <c r="H619" s="7" t="s">
        <v>19513</v>
      </c>
      <c r="I619" s="7" t="s">
        <v>65</v>
      </c>
      <c r="J619" s="7" t="s">
        <v>33060</v>
      </c>
      <c r="K619" s="7" t="s">
        <v>47</v>
      </c>
      <c r="L619" s="7">
        <v>10</v>
      </c>
      <c r="M619" s="7" t="s">
        <v>33076</v>
      </c>
      <c r="N619" s="7">
        <v>28510</v>
      </c>
      <c r="O619" s="7" t="s">
        <v>19511</v>
      </c>
      <c r="P619" s="7">
        <v>20010801</v>
      </c>
      <c r="Q619" s="7">
        <v>191</v>
      </c>
      <c r="R619" s="7">
        <v>201112</v>
      </c>
    </row>
    <row r="620" spans="1:18" ht="16.5" customHeight="1">
      <c r="A620" s="8">
        <v>4108630743</v>
      </c>
      <c r="B620" s="7">
        <v>3650207</v>
      </c>
      <c r="C620" s="12">
        <v>2001110280499</v>
      </c>
      <c r="D620" s="7" t="s">
        <v>44051</v>
      </c>
      <c r="E620" s="7" t="s">
        <v>44052</v>
      </c>
      <c r="F620" s="7" t="s">
        <v>3865</v>
      </c>
      <c r="G620" s="7" t="s">
        <v>44053</v>
      </c>
      <c r="H620" s="7" t="s">
        <v>44054</v>
      </c>
      <c r="I620" s="7" t="s">
        <v>65</v>
      </c>
      <c r="J620" s="7" t="s">
        <v>33060</v>
      </c>
      <c r="K620" s="7" t="s">
        <v>47</v>
      </c>
      <c r="L620" s="7">
        <v>10</v>
      </c>
      <c r="M620" s="7" t="s">
        <v>33076</v>
      </c>
      <c r="N620" s="7">
        <v>25924</v>
      </c>
      <c r="O620" s="7" t="s">
        <v>44055</v>
      </c>
      <c r="P620" s="7">
        <v>20090713</v>
      </c>
      <c r="Q620" s="7">
        <v>52</v>
      </c>
      <c r="R620" s="7">
        <v>201112</v>
      </c>
    </row>
    <row r="621" spans="1:18" ht="16.5" customHeight="1">
      <c r="A621" s="8">
        <v>4108102107</v>
      </c>
      <c r="B621" s="7">
        <v>1823797</v>
      </c>
      <c r="C621" s="12">
        <v>2001130000231</v>
      </c>
      <c r="D621" s="7" t="s">
        <v>24265</v>
      </c>
      <c r="E621" s="7" t="s">
        <v>24266</v>
      </c>
      <c r="F621" s="7" t="s">
        <v>23219</v>
      </c>
      <c r="G621" s="7" t="s">
        <v>24267</v>
      </c>
      <c r="H621" s="7" t="s">
        <v>24268</v>
      </c>
      <c r="I621" s="7" t="s">
        <v>65</v>
      </c>
      <c r="J621" s="7" t="s">
        <v>33060</v>
      </c>
      <c r="K621" s="7" t="s">
        <v>47</v>
      </c>
      <c r="L621" s="7">
        <v>10</v>
      </c>
      <c r="M621" s="7" t="s">
        <v>34194</v>
      </c>
      <c r="N621" s="7">
        <v>49231</v>
      </c>
      <c r="O621" s="7" t="s">
        <v>22958</v>
      </c>
      <c r="P621" s="7">
        <v>19670407</v>
      </c>
      <c r="Q621" s="7">
        <v>100</v>
      </c>
      <c r="R621" s="7">
        <v>201112</v>
      </c>
    </row>
    <row r="622" spans="1:18" ht="16.5" customHeight="1">
      <c r="A622" s="8">
        <v>4118139965</v>
      </c>
      <c r="B622" s="7">
        <v>2254040</v>
      </c>
      <c r="C622" s="12">
        <v>2011110022577</v>
      </c>
      <c r="D622" s="7" t="s">
        <v>20974</v>
      </c>
      <c r="E622" s="7" t="s">
        <v>20975</v>
      </c>
      <c r="F622" s="7" t="s">
        <v>20976</v>
      </c>
      <c r="G622" s="7" t="s">
        <v>20977</v>
      </c>
      <c r="H622" s="7" t="s">
        <v>20978</v>
      </c>
      <c r="I622" s="7" t="s">
        <v>65</v>
      </c>
      <c r="J622" s="7" t="s">
        <v>33060</v>
      </c>
      <c r="K622" s="7" t="s">
        <v>47</v>
      </c>
      <c r="L622" s="7">
        <v>10</v>
      </c>
      <c r="M622" s="7" t="s">
        <v>313</v>
      </c>
      <c r="N622" s="7">
        <v>42312</v>
      </c>
      <c r="O622" s="7" t="s">
        <v>20805</v>
      </c>
      <c r="P622" s="7">
        <v>20050303</v>
      </c>
      <c r="Q622" s="7">
        <v>100</v>
      </c>
      <c r="R622" s="7">
        <v>201112</v>
      </c>
    </row>
    <row r="623" spans="1:18" ht="16.5" customHeight="1">
      <c r="A623" s="8">
        <v>4158131039</v>
      </c>
      <c r="B623" s="7">
        <v>3601681</v>
      </c>
      <c r="C623" s="12">
        <v>2012110005266</v>
      </c>
      <c r="D623" s="7" t="s">
        <v>30491</v>
      </c>
      <c r="E623" s="7" t="s">
        <v>30492</v>
      </c>
      <c r="F623" s="7" t="s">
        <v>30493</v>
      </c>
      <c r="G623" s="7" t="s">
        <v>30494</v>
      </c>
      <c r="H623" s="7" t="s">
        <v>30495</v>
      </c>
      <c r="I623" s="7" t="s">
        <v>65</v>
      </c>
      <c r="J623" s="7" t="s">
        <v>33060</v>
      </c>
      <c r="K623" s="7" t="s">
        <v>47</v>
      </c>
      <c r="L623" s="7">
        <v>10</v>
      </c>
      <c r="M623" s="7" t="s">
        <v>105</v>
      </c>
      <c r="N623" s="7">
        <v>87111</v>
      </c>
      <c r="O623" s="7" t="s">
        <v>37358</v>
      </c>
      <c r="P623" s="7">
        <v>20090512</v>
      </c>
      <c r="Q623" s="7">
        <v>64</v>
      </c>
      <c r="R623" s="7">
        <v>201112</v>
      </c>
    </row>
    <row r="624" spans="1:18" ht="16.5" customHeight="1">
      <c r="A624" s="8">
        <v>4178104009</v>
      </c>
      <c r="B624" s="7">
        <v>2149099</v>
      </c>
      <c r="C624" s="12">
        <v>2047110004520</v>
      </c>
      <c r="D624" s="7" t="s">
        <v>17494</v>
      </c>
      <c r="E624" s="7" t="s">
        <v>366</v>
      </c>
      <c r="F624" s="7" t="s">
        <v>17495</v>
      </c>
      <c r="G624" s="7" t="s">
        <v>17496</v>
      </c>
      <c r="H624" s="7" t="s">
        <v>17497</v>
      </c>
      <c r="I624" s="7" t="s">
        <v>65</v>
      </c>
      <c r="J624" s="7" t="s">
        <v>33060</v>
      </c>
      <c r="K624" s="7" t="s">
        <v>47</v>
      </c>
      <c r="L624" s="7">
        <v>10</v>
      </c>
      <c r="M624" s="7" t="s">
        <v>33076</v>
      </c>
      <c r="N624" s="7">
        <v>22249</v>
      </c>
      <c r="O624" s="7" t="s">
        <v>38287</v>
      </c>
      <c r="P624" s="7">
        <v>19910412</v>
      </c>
      <c r="Q624" s="7">
        <v>105</v>
      </c>
      <c r="R624" s="7">
        <v>201112</v>
      </c>
    </row>
    <row r="625" spans="1:18" ht="16.5" customHeight="1">
      <c r="A625" s="8">
        <v>4178102995</v>
      </c>
      <c r="B625" s="7">
        <v>1528775</v>
      </c>
      <c r="C625" s="12">
        <v>2047140000704</v>
      </c>
      <c r="D625" s="7" t="s">
        <v>44056</v>
      </c>
      <c r="E625" s="7" t="s">
        <v>44057</v>
      </c>
      <c r="F625" s="7" t="s">
        <v>44058</v>
      </c>
      <c r="G625" s="7" t="s">
        <v>44059</v>
      </c>
      <c r="H625" s="7" t="s">
        <v>44060</v>
      </c>
      <c r="I625" s="7" t="s">
        <v>65</v>
      </c>
      <c r="J625" s="7" t="s">
        <v>33060</v>
      </c>
      <c r="K625" s="7" t="s">
        <v>47</v>
      </c>
      <c r="L625" s="7">
        <v>10</v>
      </c>
      <c r="M625" s="7" t="s">
        <v>457</v>
      </c>
      <c r="N625" s="7">
        <v>38110</v>
      </c>
      <c r="O625" s="7" t="s">
        <v>42265</v>
      </c>
      <c r="P625" s="7">
        <v>19870305</v>
      </c>
      <c r="Q625" s="7">
        <v>85</v>
      </c>
      <c r="R625" s="7">
        <v>201112</v>
      </c>
    </row>
    <row r="626" spans="1:18" ht="16.5" customHeight="1">
      <c r="A626" s="8">
        <v>4118126155</v>
      </c>
      <c r="B626" s="7">
        <v>1976930</v>
      </c>
      <c r="C626" s="12">
        <v>2054110009137</v>
      </c>
      <c r="D626" s="7" t="s">
        <v>20979</v>
      </c>
      <c r="E626" s="7" t="s">
        <v>9156</v>
      </c>
      <c r="F626" s="7" t="s">
        <v>20980</v>
      </c>
      <c r="G626" s="7" t="s">
        <v>20981</v>
      </c>
      <c r="H626" s="7" t="s">
        <v>20982</v>
      </c>
      <c r="I626" s="7" t="s">
        <v>65</v>
      </c>
      <c r="J626" s="7" t="s">
        <v>33060</v>
      </c>
      <c r="K626" s="7" t="s">
        <v>47</v>
      </c>
      <c r="L626" s="7">
        <v>10</v>
      </c>
      <c r="M626" s="7" t="s">
        <v>33076</v>
      </c>
      <c r="N626" s="7">
        <v>25923</v>
      </c>
      <c r="O626" s="7" t="s">
        <v>4014</v>
      </c>
      <c r="P626" s="7">
        <v>20001102</v>
      </c>
      <c r="Q626" s="7">
        <v>153</v>
      </c>
      <c r="R626" s="7">
        <v>201112</v>
      </c>
    </row>
    <row r="627" spans="1:18" ht="16.5" customHeight="1">
      <c r="A627" s="8">
        <v>4118147688</v>
      </c>
      <c r="B627" s="7">
        <v>3111362</v>
      </c>
      <c r="C627" s="12">
        <v>2054140004321</v>
      </c>
      <c r="D627" s="7" t="s">
        <v>44061</v>
      </c>
      <c r="E627" s="7" t="s">
        <v>44062</v>
      </c>
      <c r="F627" s="7" t="s">
        <v>44063</v>
      </c>
      <c r="G627" s="7" t="s">
        <v>44064</v>
      </c>
      <c r="H627" s="7" t="s">
        <v>20900</v>
      </c>
      <c r="I627" s="7" t="s">
        <v>65</v>
      </c>
      <c r="J627" s="7" t="s">
        <v>33060</v>
      </c>
      <c r="K627" s="7" t="s">
        <v>47</v>
      </c>
      <c r="L627" s="7">
        <v>10</v>
      </c>
      <c r="M627" s="7" t="s">
        <v>33076</v>
      </c>
      <c r="N627" s="7">
        <v>31114</v>
      </c>
      <c r="O627" s="7" t="s">
        <v>7681</v>
      </c>
      <c r="P627" s="7">
        <v>20070321</v>
      </c>
      <c r="Q627" s="7">
        <v>270</v>
      </c>
      <c r="R627" s="7">
        <v>201112</v>
      </c>
    </row>
    <row r="628" spans="1:18" ht="16.5" customHeight="1">
      <c r="A628" s="8">
        <v>4118149895</v>
      </c>
      <c r="B628" s="7">
        <v>3111377</v>
      </c>
      <c r="C628" s="12">
        <v>2054140004933</v>
      </c>
      <c r="D628" s="7" t="s">
        <v>20966</v>
      </c>
      <c r="E628" s="7" t="s">
        <v>20967</v>
      </c>
      <c r="F628" s="7" t="s">
        <v>20968</v>
      </c>
      <c r="G628" s="7" t="s">
        <v>20969</v>
      </c>
      <c r="H628" s="7" t="s">
        <v>18393</v>
      </c>
      <c r="I628" s="7" t="s">
        <v>65</v>
      </c>
      <c r="J628" s="7" t="s">
        <v>33060</v>
      </c>
      <c r="K628" s="7" t="s">
        <v>47</v>
      </c>
      <c r="L628" s="7">
        <v>10</v>
      </c>
      <c r="M628" s="7" t="s">
        <v>33076</v>
      </c>
      <c r="N628" s="7">
        <v>31110</v>
      </c>
      <c r="O628" s="7" t="s">
        <v>43003</v>
      </c>
      <c r="P628" s="7">
        <v>20071001</v>
      </c>
      <c r="Q628" s="7">
        <v>110</v>
      </c>
      <c r="R628" s="7">
        <v>201112</v>
      </c>
    </row>
    <row r="629" spans="1:18" ht="16.5" customHeight="1">
      <c r="A629" s="8">
        <v>4098166396</v>
      </c>
      <c r="B629" s="7">
        <v>2206108</v>
      </c>
      <c r="C629" s="12">
        <v>2059130000222</v>
      </c>
      <c r="D629" s="7" t="s">
        <v>44065</v>
      </c>
      <c r="E629" s="7" t="s">
        <v>44066</v>
      </c>
      <c r="F629" s="7" t="s">
        <v>24293</v>
      </c>
      <c r="G629" s="7" t="s">
        <v>44067</v>
      </c>
      <c r="H629" s="7" t="s">
        <v>44068</v>
      </c>
      <c r="I629" s="7" t="s">
        <v>65</v>
      </c>
      <c r="J629" s="7" t="s">
        <v>33060</v>
      </c>
      <c r="K629" s="7" t="s">
        <v>47</v>
      </c>
      <c r="L629" s="7">
        <v>10</v>
      </c>
      <c r="M629" s="7" t="s">
        <v>34194</v>
      </c>
      <c r="N629" s="7">
        <v>49232</v>
      </c>
      <c r="O629" s="7" t="s">
        <v>24293</v>
      </c>
      <c r="P629" s="7">
        <v>20060216</v>
      </c>
      <c r="Q629" s="7">
        <v>66</v>
      </c>
      <c r="R629" s="7">
        <v>201112</v>
      </c>
    </row>
    <row r="630" spans="1:18" ht="16.5" customHeight="1">
      <c r="A630" s="8">
        <v>4178116067</v>
      </c>
      <c r="B630" s="7">
        <v>1278001</v>
      </c>
      <c r="C630" s="12">
        <v>2062110007994</v>
      </c>
      <c r="D630" s="7" t="s">
        <v>44069</v>
      </c>
      <c r="E630" s="7" t="s">
        <v>44070</v>
      </c>
      <c r="F630" s="7" t="s">
        <v>44071</v>
      </c>
      <c r="G630" s="7" t="s">
        <v>44072</v>
      </c>
      <c r="H630" s="7" t="s">
        <v>44073</v>
      </c>
      <c r="I630" s="7" t="s">
        <v>65</v>
      </c>
      <c r="J630" s="7" t="s">
        <v>33060</v>
      </c>
      <c r="K630" s="7" t="s">
        <v>47</v>
      </c>
      <c r="L630" s="7">
        <v>10</v>
      </c>
      <c r="M630" s="7" t="s">
        <v>457</v>
      </c>
      <c r="N630" s="7">
        <v>38110</v>
      </c>
      <c r="O630" s="7" t="s">
        <v>42265</v>
      </c>
      <c r="P630" s="7">
        <v>19980302</v>
      </c>
      <c r="Q630" s="7">
        <v>57</v>
      </c>
      <c r="R630" s="7">
        <v>201112</v>
      </c>
    </row>
    <row r="631" spans="1:18" ht="16.5" customHeight="1">
      <c r="A631" s="8">
        <v>4188134035</v>
      </c>
      <c r="B631" s="7">
        <v>3860379</v>
      </c>
      <c r="C631" s="12">
        <v>2101110073488</v>
      </c>
      <c r="D631" s="7" t="s">
        <v>44074</v>
      </c>
      <c r="E631" s="7" t="s">
        <v>44075</v>
      </c>
      <c r="F631" s="7" t="s">
        <v>10385</v>
      </c>
      <c r="G631" s="7" t="s">
        <v>44076</v>
      </c>
      <c r="H631" s="7" t="s">
        <v>44077</v>
      </c>
      <c r="I631" s="7" t="s">
        <v>65</v>
      </c>
      <c r="J631" s="7" t="s">
        <v>33060</v>
      </c>
      <c r="K631" s="7" t="s">
        <v>47</v>
      </c>
      <c r="L631" s="7">
        <v>10</v>
      </c>
      <c r="M631" s="7" t="s">
        <v>363</v>
      </c>
      <c r="N631" s="7">
        <v>71531</v>
      </c>
      <c r="O631" s="7" t="s">
        <v>15169</v>
      </c>
      <c r="P631" s="7">
        <v>20101122</v>
      </c>
      <c r="Q631" s="7">
        <v>50</v>
      </c>
      <c r="R631" s="7">
        <v>201112</v>
      </c>
    </row>
    <row r="632" spans="1:18" ht="16.5" customHeight="1">
      <c r="A632" s="8">
        <v>4188102381</v>
      </c>
      <c r="B632" s="7">
        <v>1260089</v>
      </c>
      <c r="C632" s="12">
        <v>2101140001194</v>
      </c>
      <c r="D632" s="7" t="s">
        <v>44078</v>
      </c>
      <c r="E632" s="7" t="s">
        <v>44079</v>
      </c>
      <c r="F632" s="7" t="s">
        <v>22958</v>
      </c>
      <c r="G632" s="7" t="s">
        <v>44080</v>
      </c>
      <c r="H632" s="7" t="s">
        <v>44081</v>
      </c>
      <c r="I632" s="7" t="s">
        <v>65</v>
      </c>
      <c r="J632" s="7" t="s">
        <v>33060</v>
      </c>
      <c r="K632" s="7" t="s">
        <v>47</v>
      </c>
      <c r="L632" s="7">
        <v>10</v>
      </c>
      <c r="M632" s="7" t="s">
        <v>34194</v>
      </c>
      <c r="N632" s="7">
        <v>49231</v>
      </c>
      <c r="O632" s="7" t="s">
        <v>22958</v>
      </c>
      <c r="P632" s="7">
        <v>19810407</v>
      </c>
      <c r="Q632" s="7">
        <v>90</v>
      </c>
      <c r="R632" s="7">
        <v>201112</v>
      </c>
    </row>
    <row r="633" spans="1:18" ht="16.5" customHeight="1">
      <c r="A633" s="8">
        <v>4188102038</v>
      </c>
      <c r="B633" s="7">
        <v>1715030</v>
      </c>
      <c r="C633" s="12">
        <v>2101140004578</v>
      </c>
      <c r="D633" s="7" t="s">
        <v>44082</v>
      </c>
      <c r="E633" s="7" t="s">
        <v>20174</v>
      </c>
      <c r="F633" s="7" t="s">
        <v>44083</v>
      </c>
      <c r="G633" s="7" t="s">
        <v>44084</v>
      </c>
      <c r="H633" s="7" t="s">
        <v>20177</v>
      </c>
      <c r="I633" s="7" t="s">
        <v>65</v>
      </c>
      <c r="J633" s="7" t="s">
        <v>33060</v>
      </c>
      <c r="K633" s="7" t="s">
        <v>47</v>
      </c>
      <c r="L633" s="7">
        <v>10</v>
      </c>
      <c r="M633" s="7" t="s">
        <v>33076</v>
      </c>
      <c r="N633" s="7">
        <v>10502</v>
      </c>
      <c r="O633" s="7" t="s">
        <v>38455</v>
      </c>
      <c r="P633" s="7">
        <v>19890605</v>
      </c>
      <c r="Q633" s="7">
        <v>85</v>
      </c>
      <c r="R633" s="7">
        <v>201112</v>
      </c>
    </row>
    <row r="634" spans="1:18" ht="16.5" customHeight="1">
      <c r="A634" s="8">
        <v>4028170512</v>
      </c>
      <c r="B634" s="7">
        <v>3105613</v>
      </c>
      <c r="C634" s="12">
        <v>2101140054250</v>
      </c>
      <c r="D634" s="7" t="s">
        <v>21721</v>
      </c>
      <c r="E634" s="7" t="s">
        <v>5757</v>
      </c>
      <c r="F634" s="7" t="s">
        <v>21722</v>
      </c>
      <c r="G634" s="7" t="s">
        <v>21723</v>
      </c>
      <c r="H634" s="7" t="s">
        <v>21724</v>
      </c>
      <c r="I634" s="7" t="s">
        <v>65</v>
      </c>
      <c r="J634" s="7" t="s">
        <v>33060</v>
      </c>
      <c r="K634" s="7" t="s">
        <v>47</v>
      </c>
      <c r="L634" s="7">
        <v>10</v>
      </c>
      <c r="M634" s="7" t="s">
        <v>457</v>
      </c>
      <c r="N634" s="7">
        <v>38110</v>
      </c>
      <c r="O634" s="7" t="s">
        <v>42265</v>
      </c>
      <c r="P634" s="7">
        <v>20060201</v>
      </c>
      <c r="Q634" s="7">
        <v>94</v>
      </c>
      <c r="R634" s="7">
        <v>201112</v>
      </c>
    </row>
    <row r="635" spans="1:18" ht="16.5" customHeight="1">
      <c r="A635" s="8">
        <v>6108137827</v>
      </c>
      <c r="B635" s="7">
        <v>2158942</v>
      </c>
      <c r="C635" s="12">
        <v>2301110060431</v>
      </c>
      <c r="D635" s="7" t="s">
        <v>18330</v>
      </c>
      <c r="E635" s="7" t="s">
        <v>18331</v>
      </c>
      <c r="F635" s="7" t="s">
        <v>4014</v>
      </c>
      <c r="G635" s="7" t="s">
        <v>18332</v>
      </c>
      <c r="H635" s="7" t="s">
        <v>18333</v>
      </c>
      <c r="I635" s="7" t="s">
        <v>65</v>
      </c>
      <c r="J635" s="7" t="s">
        <v>33060</v>
      </c>
      <c r="K635" s="7" t="s">
        <v>47</v>
      </c>
      <c r="L635" s="7">
        <v>10</v>
      </c>
      <c r="M635" s="7" t="s">
        <v>33076</v>
      </c>
      <c r="N635" s="7">
        <v>25923</v>
      </c>
      <c r="O635" s="7" t="s">
        <v>4014</v>
      </c>
      <c r="P635" s="7">
        <v>19990927</v>
      </c>
      <c r="Q635" s="7">
        <v>180</v>
      </c>
      <c r="R635" s="7">
        <v>201112</v>
      </c>
    </row>
    <row r="636" spans="1:18" ht="16.5" customHeight="1">
      <c r="A636" s="8">
        <v>6108158410</v>
      </c>
      <c r="B636" s="7">
        <v>1124463</v>
      </c>
      <c r="C636" s="12">
        <v>2301110085744</v>
      </c>
      <c r="D636" s="7" t="s">
        <v>20855</v>
      </c>
      <c r="E636" s="7" t="s">
        <v>20856</v>
      </c>
      <c r="F636" s="7" t="s">
        <v>18316</v>
      </c>
      <c r="G636" s="7" t="s">
        <v>20857</v>
      </c>
      <c r="H636" s="7" t="s">
        <v>20858</v>
      </c>
      <c r="I636" s="7" t="s">
        <v>65</v>
      </c>
      <c r="J636" s="7" t="s">
        <v>33060</v>
      </c>
      <c r="K636" s="7" t="s">
        <v>47</v>
      </c>
      <c r="L636" s="7">
        <v>10</v>
      </c>
      <c r="M636" s="7" t="s">
        <v>33076</v>
      </c>
      <c r="N636" s="7">
        <v>31110</v>
      </c>
      <c r="O636" s="7" t="s">
        <v>43003</v>
      </c>
      <c r="P636" s="7">
        <v>20020503</v>
      </c>
      <c r="Q636" s="7">
        <v>130</v>
      </c>
      <c r="R636" s="7">
        <v>201112</v>
      </c>
    </row>
    <row r="637" spans="1:18" ht="16.5" customHeight="1">
      <c r="A637" s="8">
        <v>6208126633</v>
      </c>
      <c r="B637" s="7">
        <v>2776624</v>
      </c>
      <c r="C637" s="12">
        <v>2301110128429</v>
      </c>
      <c r="D637" s="7" t="s">
        <v>20685</v>
      </c>
      <c r="E637" s="7" t="s">
        <v>7722</v>
      </c>
      <c r="F637" s="7" t="s">
        <v>7942</v>
      </c>
      <c r="G637" s="7" t="s">
        <v>20686</v>
      </c>
      <c r="H637" s="7" t="s">
        <v>20687</v>
      </c>
      <c r="I637" s="7" t="s">
        <v>65</v>
      </c>
      <c r="J637" s="7" t="s">
        <v>33060</v>
      </c>
      <c r="K637" s="7" t="s">
        <v>47</v>
      </c>
      <c r="L637" s="7">
        <v>10</v>
      </c>
      <c r="M637" s="7" t="s">
        <v>33076</v>
      </c>
      <c r="N637" s="7">
        <v>31114</v>
      </c>
      <c r="O637" s="7" t="s">
        <v>7681</v>
      </c>
      <c r="P637" s="7">
        <v>20061221</v>
      </c>
      <c r="Q637" s="7">
        <v>80</v>
      </c>
      <c r="R637" s="7">
        <v>201112</v>
      </c>
    </row>
    <row r="638" spans="1:18" ht="16.5" customHeight="1">
      <c r="A638" s="8">
        <v>6208128209</v>
      </c>
      <c r="B638" s="7">
        <v>2807251</v>
      </c>
      <c r="C638" s="12">
        <v>2301110133288</v>
      </c>
      <c r="D638" s="7" t="s">
        <v>18298</v>
      </c>
      <c r="E638" s="7" t="s">
        <v>18299</v>
      </c>
      <c r="F638" s="7" t="s">
        <v>18300</v>
      </c>
      <c r="G638" s="7" t="s">
        <v>18301</v>
      </c>
      <c r="H638" s="7" t="s">
        <v>7676</v>
      </c>
      <c r="I638" s="7" t="s">
        <v>65</v>
      </c>
      <c r="J638" s="7" t="s">
        <v>33060</v>
      </c>
      <c r="K638" s="7" t="s">
        <v>47</v>
      </c>
      <c r="L638" s="7">
        <v>10</v>
      </c>
      <c r="M638" s="7" t="s">
        <v>33076</v>
      </c>
      <c r="N638" s="7">
        <v>25110</v>
      </c>
      <c r="O638" s="7" t="s">
        <v>20814</v>
      </c>
      <c r="P638" s="7">
        <v>20070528</v>
      </c>
      <c r="Q638" s="7">
        <v>50</v>
      </c>
      <c r="R638" s="7">
        <v>201112</v>
      </c>
    </row>
    <row r="639" spans="1:18" ht="16.5" customHeight="1">
      <c r="A639" s="8">
        <v>6208128441</v>
      </c>
      <c r="B639" s="7">
        <v>2820181</v>
      </c>
      <c r="C639" s="12">
        <v>2301110134781</v>
      </c>
      <c r="D639" s="7" t="s">
        <v>44085</v>
      </c>
      <c r="E639" s="7" t="s">
        <v>44086</v>
      </c>
      <c r="F639" s="7" t="s">
        <v>44087</v>
      </c>
      <c r="G639" s="7" t="s">
        <v>44088</v>
      </c>
      <c r="H639" s="7" t="s">
        <v>44089</v>
      </c>
      <c r="I639" s="7" t="s">
        <v>65</v>
      </c>
      <c r="J639" s="7" t="s">
        <v>33060</v>
      </c>
      <c r="K639" s="7" t="s">
        <v>47</v>
      </c>
      <c r="L639" s="7">
        <v>10</v>
      </c>
      <c r="M639" s="7" t="s">
        <v>33076</v>
      </c>
      <c r="N639" s="7">
        <v>30391</v>
      </c>
      <c r="O639" s="7" t="s">
        <v>7087</v>
      </c>
      <c r="P639" s="7">
        <v>20070712</v>
      </c>
      <c r="Q639" s="7">
        <v>69</v>
      </c>
      <c r="R639" s="7">
        <v>201112</v>
      </c>
    </row>
    <row r="640" spans="1:18" ht="16.5" customHeight="1">
      <c r="A640" s="8">
        <v>6208130189</v>
      </c>
      <c r="B640" s="7">
        <v>2927333</v>
      </c>
      <c r="C640" s="12">
        <v>2301110140291</v>
      </c>
      <c r="D640" s="7" t="s">
        <v>19117</v>
      </c>
      <c r="E640" s="7" t="s">
        <v>19118</v>
      </c>
      <c r="F640" s="7" t="s">
        <v>8852</v>
      </c>
      <c r="G640" s="7" t="s">
        <v>19119</v>
      </c>
      <c r="H640" s="7" t="s">
        <v>19120</v>
      </c>
      <c r="I640" s="7" t="s">
        <v>65</v>
      </c>
      <c r="J640" s="7" t="s">
        <v>33060</v>
      </c>
      <c r="K640" s="7" t="s">
        <v>47</v>
      </c>
      <c r="L640" s="7">
        <v>10</v>
      </c>
      <c r="M640" s="7" t="s">
        <v>313</v>
      </c>
      <c r="N640" s="7">
        <v>42310</v>
      </c>
      <c r="O640" s="7" t="s">
        <v>8852</v>
      </c>
      <c r="P640" s="7">
        <v>20080116</v>
      </c>
      <c r="Q640" s="7">
        <v>76</v>
      </c>
      <c r="R640" s="7">
        <v>201112</v>
      </c>
    </row>
    <row r="641" spans="1:18" ht="16.5" customHeight="1">
      <c r="A641" s="8">
        <v>6108603322</v>
      </c>
      <c r="B641" s="7">
        <v>3752262</v>
      </c>
      <c r="C641" s="12">
        <v>2301110167039</v>
      </c>
      <c r="D641" s="7" t="s">
        <v>44090</v>
      </c>
      <c r="E641" s="7" t="s">
        <v>44091</v>
      </c>
      <c r="F641" s="7" t="s">
        <v>18421</v>
      </c>
      <c r="G641" s="7" t="s">
        <v>44092</v>
      </c>
      <c r="H641" s="7" t="s">
        <v>44093</v>
      </c>
      <c r="I641" s="7" t="s">
        <v>65</v>
      </c>
      <c r="J641" s="7" t="s">
        <v>33060</v>
      </c>
      <c r="K641" s="7" t="s">
        <v>47</v>
      </c>
      <c r="L641" s="7">
        <v>10</v>
      </c>
      <c r="M641" s="7" t="s">
        <v>33760</v>
      </c>
      <c r="N641" s="7">
        <v>47911</v>
      </c>
      <c r="O641" s="7" t="s">
        <v>10645</v>
      </c>
      <c r="P641" s="7">
        <v>20100708</v>
      </c>
      <c r="Q641" s="7">
        <v>100</v>
      </c>
      <c r="R641" s="7">
        <v>201112</v>
      </c>
    </row>
    <row r="642" spans="1:18" ht="16.5" customHeight="1">
      <c r="A642" s="8">
        <v>6208138895</v>
      </c>
      <c r="B642" s="7">
        <v>3988660</v>
      </c>
      <c r="C642" s="12">
        <v>2301110174802</v>
      </c>
      <c r="D642" s="7" t="s">
        <v>20662</v>
      </c>
      <c r="E642" s="7" t="s">
        <v>20663</v>
      </c>
      <c r="F642" s="7" t="s">
        <v>7673</v>
      </c>
      <c r="G642" s="7" t="s">
        <v>20664</v>
      </c>
      <c r="H642" s="7" t="s">
        <v>20665</v>
      </c>
      <c r="I642" s="7" t="s">
        <v>65</v>
      </c>
      <c r="J642" s="7" t="s">
        <v>33060</v>
      </c>
      <c r="K642" s="7" t="s">
        <v>47</v>
      </c>
      <c r="L642" s="7">
        <v>10</v>
      </c>
      <c r="M642" s="7" t="s">
        <v>33076</v>
      </c>
      <c r="N642" s="7">
        <v>31113</v>
      </c>
      <c r="O642" s="7" t="s">
        <v>43833</v>
      </c>
      <c r="P642" s="7">
        <v>20110322</v>
      </c>
      <c r="Q642" s="7">
        <v>76</v>
      </c>
      <c r="R642" s="7">
        <v>201112</v>
      </c>
    </row>
    <row r="643" spans="1:18" ht="16.5" customHeight="1">
      <c r="A643" s="8">
        <v>1128205250</v>
      </c>
      <c r="B643" s="7">
        <v>2205887</v>
      </c>
      <c r="C643" s="12">
        <v>1143210000623</v>
      </c>
      <c r="D643" s="7" t="s">
        <v>29817</v>
      </c>
      <c r="E643" s="7" t="s">
        <v>90</v>
      </c>
      <c r="F643" s="7" t="s">
        <v>29818</v>
      </c>
      <c r="G643" s="7" t="s">
        <v>29819</v>
      </c>
      <c r="H643" s="7" t="s">
        <v>29820</v>
      </c>
      <c r="I643" s="7" t="s">
        <v>45</v>
      </c>
      <c r="J643" s="7" t="s">
        <v>33060</v>
      </c>
      <c r="K643" s="7" t="s">
        <v>47</v>
      </c>
      <c r="L643" s="7">
        <v>10</v>
      </c>
      <c r="M643" s="7" t="s">
        <v>363</v>
      </c>
      <c r="N643" s="7">
        <v>70209</v>
      </c>
      <c r="O643" s="7" t="s">
        <v>1902</v>
      </c>
      <c r="P643" s="7">
        <v>19931229</v>
      </c>
      <c r="Q643" s="7">
        <v>100</v>
      </c>
      <c r="R643" s="7">
        <v>201201</v>
      </c>
    </row>
    <row r="644" spans="1:18" ht="16.5" customHeight="1">
      <c r="A644" s="8">
        <v>4158139948</v>
      </c>
      <c r="B644" s="7">
        <v>3985933</v>
      </c>
      <c r="C644" s="12">
        <v>2014110010477</v>
      </c>
      <c r="D644" s="7" t="s">
        <v>21925</v>
      </c>
      <c r="E644" s="7" t="s">
        <v>21926</v>
      </c>
      <c r="F644" s="7" t="s">
        <v>21927</v>
      </c>
      <c r="G644" s="7" t="s">
        <v>21928</v>
      </c>
      <c r="H644" s="7" t="s">
        <v>21929</v>
      </c>
      <c r="I644" s="7" t="s">
        <v>65</v>
      </c>
      <c r="J644" s="7" t="s">
        <v>33060</v>
      </c>
      <c r="K644" s="7" t="s">
        <v>47</v>
      </c>
      <c r="L644" s="7">
        <v>10</v>
      </c>
      <c r="M644" s="7" t="s">
        <v>313</v>
      </c>
      <c r="N644" s="7">
        <v>42120</v>
      </c>
      <c r="O644" s="7" t="s">
        <v>44094</v>
      </c>
      <c r="P644" s="7">
        <v>20110321</v>
      </c>
      <c r="Q644" s="7">
        <v>73</v>
      </c>
      <c r="R644" s="7">
        <v>201201</v>
      </c>
    </row>
    <row r="645" spans="1:18" ht="16.5" customHeight="1">
      <c r="A645" s="8">
        <v>2118700810</v>
      </c>
      <c r="B645" s="7">
        <v>1579408</v>
      </c>
      <c r="C645" s="12">
        <v>1101112329765</v>
      </c>
      <c r="D645" s="7" t="s">
        <v>44095</v>
      </c>
      <c r="E645" s="7" t="s">
        <v>33877</v>
      </c>
      <c r="F645" s="7" t="s">
        <v>44096</v>
      </c>
      <c r="G645" s="7" t="s">
        <v>44097</v>
      </c>
      <c r="H645" s="7" t="s">
        <v>44098</v>
      </c>
      <c r="I645" s="7" t="s">
        <v>65</v>
      </c>
      <c r="J645" s="7" t="s">
        <v>33060</v>
      </c>
      <c r="K645" s="7" t="s">
        <v>47</v>
      </c>
      <c r="L645" s="7">
        <v>10</v>
      </c>
      <c r="M645" s="7" t="s">
        <v>33076</v>
      </c>
      <c r="N645" s="7">
        <v>26422</v>
      </c>
      <c r="O645" s="7" t="s">
        <v>44099</v>
      </c>
      <c r="P645" s="7">
        <v>20010915</v>
      </c>
      <c r="Q645" s="7">
        <v>50</v>
      </c>
      <c r="R645" s="7">
        <v>201203</v>
      </c>
    </row>
    <row r="646" spans="1:18" ht="16.5" customHeight="1">
      <c r="A646" s="8">
        <v>1268127256</v>
      </c>
      <c r="B646" s="7">
        <v>1622917</v>
      </c>
      <c r="C646" s="12">
        <v>1312110005133</v>
      </c>
      <c r="D646" s="7" t="s">
        <v>44100</v>
      </c>
      <c r="E646" s="7" t="s">
        <v>44101</v>
      </c>
      <c r="F646" s="7" t="s">
        <v>44102</v>
      </c>
      <c r="G646" s="7" t="s">
        <v>44103</v>
      </c>
      <c r="H646" s="7" t="s">
        <v>44104</v>
      </c>
      <c r="I646" s="7" t="s">
        <v>65</v>
      </c>
      <c r="J646" s="7" t="s">
        <v>33060</v>
      </c>
      <c r="K646" s="7" t="s">
        <v>47</v>
      </c>
      <c r="L646" s="7">
        <v>10</v>
      </c>
      <c r="M646" s="7" t="s">
        <v>34194</v>
      </c>
      <c r="N646" s="7">
        <v>49300</v>
      </c>
      <c r="O646" s="7" t="s">
        <v>22934</v>
      </c>
      <c r="P646" s="7">
        <v>19961015</v>
      </c>
      <c r="Q646" s="7">
        <v>158</v>
      </c>
      <c r="R646" s="7">
        <v>201204</v>
      </c>
    </row>
    <row r="647" spans="1:18" ht="16.5" customHeight="1">
      <c r="A647" s="8">
        <v>2128125205</v>
      </c>
      <c r="B647" s="7">
        <v>1664528</v>
      </c>
      <c r="C647" s="12">
        <v>1101110945331</v>
      </c>
      <c r="D647" s="7" t="s">
        <v>44105</v>
      </c>
      <c r="E647" s="7" t="s">
        <v>10251</v>
      </c>
      <c r="F647" s="7" t="s">
        <v>44106</v>
      </c>
      <c r="G647" s="7" t="s">
        <v>44107</v>
      </c>
      <c r="H647" s="7" t="s">
        <v>44108</v>
      </c>
      <c r="I647" s="7" t="s">
        <v>65</v>
      </c>
      <c r="J647" s="7" t="s">
        <v>33060</v>
      </c>
      <c r="K647" s="7" t="s">
        <v>47</v>
      </c>
      <c r="L647" s="7">
        <v>10</v>
      </c>
      <c r="M647" s="7" t="s">
        <v>313</v>
      </c>
      <c r="N647" s="7">
        <v>42310</v>
      </c>
      <c r="O647" s="7" t="s">
        <v>8852</v>
      </c>
      <c r="P647" s="7">
        <v>19930527</v>
      </c>
      <c r="Q647" s="7">
        <v>50</v>
      </c>
      <c r="R647" s="7">
        <v>201205</v>
      </c>
    </row>
    <row r="648" spans="1:18" ht="16.5" customHeight="1">
      <c r="A648" s="8">
        <v>2208713774</v>
      </c>
      <c r="B648" s="7">
        <v>2717559</v>
      </c>
      <c r="C648" s="12">
        <v>1101113279034</v>
      </c>
      <c r="D648" s="7" t="s">
        <v>44109</v>
      </c>
      <c r="E648" s="7" t="s">
        <v>1062</v>
      </c>
      <c r="F648" s="7" t="s">
        <v>1706</v>
      </c>
      <c r="G648" s="7" t="s">
        <v>9034</v>
      </c>
      <c r="H648" s="7" t="s">
        <v>44110</v>
      </c>
      <c r="I648" s="7" t="s">
        <v>65</v>
      </c>
      <c r="J648" s="7" t="s">
        <v>33060</v>
      </c>
      <c r="K648" s="7" t="s">
        <v>47</v>
      </c>
      <c r="L648" s="7">
        <v>10</v>
      </c>
      <c r="M648" s="7" t="s">
        <v>313</v>
      </c>
      <c r="N648" s="7">
        <v>42412</v>
      </c>
      <c r="O648" s="7" t="s">
        <v>44111</v>
      </c>
      <c r="P648" s="7">
        <v>20050729</v>
      </c>
      <c r="Q648" s="7">
        <v>50</v>
      </c>
      <c r="R648" s="7">
        <v>201205</v>
      </c>
    </row>
    <row r="649" spans="1:18" ht="16.5" customHeight="1">
      <c r="A649" s="8">
        <v>2148878124</v>
      </c>
      <c r="B649" s="7">
        <v>4003646</v>
      </c>
      <c r="C649" s="12">
        <v>1101114604107</v>
      </c>
      <c r="D649" s="7" t="s">
        <v>44112</v>
      </c>
      <c r="E649" s="7" t="s">
        <v>44113</v>
      </c>
      <c r="F649" s="7" t="s">
        <v>43601</v>
      </c>
      <c r="G649" s="7" t="s">
        <v>44114</v>
      </c>
      <c r="H649" s="7" t="s">
        <v>44115</v>
      </c>
      <c r="I649" s="7" t="s">
        <v>65</v>
      </c>
      <c r="J649" s="7" t="s">
        <v>33060</v>
      </c>
      <c r="K649" s="7" t="s">
        <v>47</v>
      </c>
      <c r="L649" s="7">
        <v>10</v>
      </c>
      <c r="M649" s="7" t="s">
        <v>363</v>
      </c>
      <c r="N649" s="7">
        <v>72129</v>
      </c>
      <c r="O649" s="7" t="s">
        <v>42519</v>
      </c>
      <c r="P649" s="7">
        <v>20110518</v>
      </c>
      <c r="Q649" s="7">
        <v>270</v>
      </c>
      <c r="R649" s="7">
        <v>201206</v>
      </c>
    </row>
    <row r="650" spans="1:18" ht="16.5" customHeight="1">
      <c r="A650" s="8">
        <v>4108130466</v>
      </c>
      <c r="B650" s="7">
        <v>1137679</v>
      </c>
      <c r="C650" s="12">
        <v>2001140036911</v>
      </c>
      <c r="D650" s="7" t="s">
        <v>44116</v>
      </c>
      <c r="E650" s="7" t="s">
        <v>9147</v>
      </c>
      <c r="F650" s="7" t="s">
        <v>44117</v>
      </c>
      <c r="G650" s="7" t="s">
        <v>44118</v>
      </c>
      <c r="H650" s="7" t="s">
        <v>44119</v>
      </c>
      <c r="I650" s="7" t="s">
        <v>65</v>
      </c>
      <c r="J650" s="7" t="s">
        <v>33060</v>
      </c>
      <c r="K650" s="7" t="s">
        <v>47</v>
      </c>
      <c r="L650" s="7">
        <v>10</v>
      </c>
      <c r="M650" s="7" t="s">
        <v>313</v>
      </c>
      <c r="N650" s="7">
        <v>42200</v>
      </c>
      <c r="O650" s="7" t="s">
        <v>8536</v>
      </c>
      <c r="P650" s="7">
        <v>19841109</v>
      </c>
      <c r="Q650" s="7">
        <v>94</v>
      </c>
      <c r="R650" s="7">
        <v>201207</v>
      </c>
    </row>
    <row r="651" spans="1:18" ht="16.5" customHeight="1">
      <c r="A651" s="8">
        <v>1348178061</v>
      </c>
      <c r="B651" s="7">
        <v>1876375</v>
      </c>
      <c r="C651" s="12">
        <v>1350110121265</v>
      </c>
      <c r="D651" s="7" t="s">
        <v>44120</v>
      </c>
      <c r="E651" s="7" t="s">
        <v>44121</v>
      </c>
      <c r="F651" s="7" t="s">
        <v>44122</v>
      </c>
      <c r="G651" s="7" t="s">
        <v>44123</v>
      </c>
      <c r="H651" s="7" t="s">
        <v>44124</v>
      </c>
      <c r="I651" s="7" t="s">
        <v>65</v>
      </c>
      <c r="J651" s="7" t="s">
        <v>33060</v>
      </c>
      <c r="K651" s="7" t="s">
        <v>47</v>
      </c>
      <c r="L651" s="7">
        <v>10</v>
      </c>
      <c r="M651" s="7" t="s">
        <v>33760</v>
      </c>
      <c r="N651" s="7">
        <v>46522</v>
      </c>
      <c r="O651" s="7" t="s">
        <v>44125</v>
      </c>
      <c r="P651" s="7">
        <v>19980401</v>
      </c>
      <c r="Q651" s="7">
        <v>52</v>
      </c>
      <c r="R651" s="7">
        <v>201209</v>
      </c>
    </row>
    <row r="652" spans="1:18" ht="16.5" customHeight="1">
      <c r="A652" s="8">
        <v>2148739968</v>
      </c>
      <c r="B652" s="7">
        <v>1486264</v>
      </c>
      <c r="C652" s="12">
        <v>1101112843947</v>
      </c>
      <c r="D652" s="7" t="s">
        <v>22790</v>
      </c>
      <c r="E652" s="7" t="s">
        <v>22791</v>
      </c>
      <c r="F652" s="7" t="s">
        <v>22792</v>
      </c>
      <c r="G652" s="7" t="s">
        <v>22793</v>
      </c>
      <c r="H652" s="7" t="s">
        <v>22794</v>
      </c>
      <c r="I652" s="7" t="s">
        <v>65</v>
      </c>
      <c r="J652" s="7" t="s">
        <v>33060</v>
      </c>
      <c r="K652" s="7" t="s">
        <v>47</v>
      </c>
      <c r="L652" s="7">
        <v>10</v>
      </c>
      <c r="M652" s="7" t="s">
        <v>33760</v>
      </c>
      <c r="N652" s="7">
        <v>46522</v>
      </c>
      <c r="O652" s="7" t="s">
        <v>44125</v>
      </c>
      <c r="P652" s="7">
        <v>20030901</v>
      </c>
      <c r="Q652" s="7">
        <v>70</v>
      </c>
      <c r="R652" s="7">
        <v>201212</v>
      </c>
    </row>
    <row r="653" spans="1:18" ht="16.5" customHeight="1">
      <c r="A653" s="8">
        <v>1058704296</v>
      </c>
      <c r="B653" s="7">
        <v>2776081</v>
      </c>
      <c r="C653" s="12">
        <v>1101113587198</v>
      </c>
      <c r="D653" s="7" t="s">
        <v>26839</v>
      </c>
      <c r="E653" s="7" t="s">
        <v>26840</v>
      </c>
      <c r="F653" s="7" t="s">
        <v>26841</v>
      </c>
      <c r="G653" s="7" t="s">
        <v>26842</v>
      </c>
      <c r="H653" s="7" t="s">
        <v>26843</v>
      </c>
      <c r="I653" s="7" t="s">
        <v>65</v>
      </c>
      <c r="J653" s="7" t="s">
        <v>33060</v>
      </c>
      <c r="K653" s="7" t="s">
        <v>47</v>
      </c>
      <c r="L653" s="7">
        <v>10</v>
      </c>
      <c r="M653" s="7" t="s">
        <v>34433</v>
      </c>
      <c r="N653" s="7">
        <v>58221</v>
      </c>
      <c r="O653" s="7" t="s">
        <v>12995</v>
      </c>
      <c r="P653" s="7">
        <v>20061227</v>
      </c>
      <c r="Q653" s="7">
        <v>98</v>
      </c>
      <c r="R653" s="7">
        <v>201212</v>
      </c>
    </row>
    <row r="654" spans="1:18" ht="16.5" customHeight="1">
      <c r="A654" s="8">
        <v>1308175344</v>
      </c>
      <c r="B654" s="7">
        <v>1351895</v>
      </c>
      <c r="C654" s="12">
        <v>1211110081736</v>
      </c>
      <c r="D654" s="7" t="s">
        <v>44126</v>
      </c>
      <c r="E654" s="7" t="s">
        <v>44127</v>
      </c>
      <c r="F654" s="7" t="s">
        <v>44128</v>
      </c>
      <c r="G654" s="7" t="s">
        <v>44129</v>
      </c>
      <c r="H654" s="7" t="s">
        <v>44130</v>
      </c>
      <c r="I654" s="7" t="s">
        <v>65</v>
      </c>
      <c r="J654" s="7" t="s">
        <v>33060</v>
      </c>
      <c r="K654" s="7" t="s">
        <v>47</v>
      </c>
      <c r="L654" s="7">
        <v>10</v>
      </c>
      <c r="M654" s="7" t="s">
        <v>33076</v>
      </c>
      <c r="N654" s="7">
        <v>26200</v>
      </c>
      <c r="O654" s="7" t="s">
        <v>2031</v>
      </c>
      <c r="P654" s="7">
        <v>20001215</v>
      </c>
      <c r="Q654" s="7">
        <v>352</v>
      </c>
      <c r="R654" s="7">
        <v>201212</v>
      </c>
    </row>
    <row r="655" spans="1:18" ht="16.5" customHeight="1">
      <c r="A655" s="8">
        <v>1358107609</v>
      </c>
      <c r="B655" s="7">
        <v>1682941</v>
      </c>
      <c r="C655" s="12">
        <v>1301110005363</v>
      </c>
      <c r="D655" s="7" t="s">
        <v>44131</v>
      </c>
      <c r="E655" s="7" t="s">
        <v>8329</v>
      </c>
      <c r="F655" s="7" t="s">
        <v>22958</v>
      </c>
      <c r="G655" s="7" t="s">
        <v>44132</v>
      </c>
      <c r="H655" s="7" t="s">
        <v>44133</v>
      </c>
      <c r="I655" s="7" t="s">
        <v>65</v>
      </c>
      <c r="J655" s="7" t="s">
        <v>33060</v>
      </c>
      <c r="K655" s="7" t="s">
        <v>47</v>
      </c>
      <c r="L655" s="7">
        <v>10</v>
      </c>
      <c r="M655" s="7" t="s">
        <v>34194</v>
      </c>
      <c r="N655" s="7">
        <v>49231</v>
      </c>
      <c r="O655" s="7" t="s">
        <v>22958</v>
      </c>
      <c r="P655" s="7">
        <v>19851002</v>
      </c>
      <c r="Q655" s="7">
        <v>97</v>
      </c>
      <c r="R655" s="7">
        <v>201212</v>
      </c>
    </row>
    <row r="656" spans="1:18" ht="16.5" customHeight="1">
      <c r="A656" s="8">
        <v>3108114002</v>
      </c>
      <c r="B656" s="7">
        <v>1291654</v>
      </c>
      <c r="C656" s="12">
        <v>1651110003027</v>
      </c>
      <c r="D656" s="7" t="s">
        <v>44134</v>
      </c>
      <c r="E656" s="7" t="s">
        <v>44135</v>
      </c>
      <c r="F656" s="7" t="s">
        <v>8513</v>
      </c>
      <c r="G656" s="7" t="s">
        <v>44136</v>
      </c>
      <c r="H656" s="7" t="s">
        <v>44137</v>
      </c>
      <c r="I656" s="7" t="s">
        <v>65</v>
      </c>
      <c r="J656" s="7" t="s">
        <v>33060</v>
      </c>
      <c r="K656" s="7" t="s">
        <v>47</v>
      </c>
      <c r="L656" s="7">
        <v>10</v>
      </c>
      <c r="M656" s="7" t="s">
        <v>966</v>
      </c>
      <c r="N656" s="7">
        <v>68120</v>
      </c>
      <c r="O656" s="7" t="s">
        <v>44138</v>
      </c>
      <c r="P656" s="7">
        <v>20000719</v>
      </c>
      <c r="Q656" s="7">
        <v>70</v>
      </c>
      <c r="R656" s="7">
        <v>201212</v>
      </c>
    </row>
    <row r="657" spans="1:18" ht="16.5" customHeight="1">
      <c r="A657" s="8">
        <v>4168179206</v>
      </c>
      <c r="B657" s="7">
        <v>4033952</v>
      </c>
      <c r="C657" s="12">
        <v>2046140004196</v>
      </c>
      <c r="D657" s="7" t="s">
        <v>18371</v>
      </c>
      <c r="E657" s="7" t="s">
        <v>18372</v>
      </c>
      <c r="F657" s="7" t="s">
        <v>18373</v>
      </c>
      <c r="G657" s="7" t="s">
        <v>18374</v>
      </c>
      <c r="H657" s="7" t="s">
        <v>18375</v>
      </c>
      <c r="I657" s="7" t="s">
        <v>65</v>
      </c>
      <c r="J657" s="7" t="s">
        <v>33060</v>
      </c>
      <c r="K657" s="7" t="s">
        <v>47</v>
      </c>
      <c r="L657" s="7">
        <v>10</v>
      </c>
      <c r="M657" s="7" t="s">
        <v>33076</v>
      </c>
      <c r="N657" s="7">
        <v>25923</v>
      </c>
      <c r="O657" s="7" t="s">
        <v>4014</v>
      </c>
      <c r="P657" s="7">
        <v>20110819</v>
      </c>
      <c r="Q657" s="7">
        <v>121</v>
      </c>
      <c r="R657" s="7">
        <v>201212</v>
      </c>
    </row>
    <row r="658" spans="1:18" ht="16.5" customHeight="1">
      <c r="A658" s="8">
        <v>6168167746</v>
      </c>
      <c r="B658" s="7">
        <v>3149546</v>
      </c>
      <c r="C658" s="12">
        <v>2201110067322</v>
      </c>
      <c r="D658" s="7" t="s">
        <v>30401</v>
      </c>
      <c r="E658" s="7" t="s">
        <v>30402</v>
      </c>
      <c r="F658" s="7" t="s">
        <v>27913</v>
      </c>
      <c r="G658" s="7" t="s">
        <v>30403</v>
      </c>
      <c r="H658" s="7" t="s">
        <v>30404</v>
      </c>
      <c r="I658" s="7" t="s">
        <v>65</v>
      </c>
      <c r="J658" s="7" t="s">
        <v>33060</v>
      </c>
      <c r="K658" s="7" t="s">
        <v>47</v>
      </c>
      <c r="L658" s="7">
        <v>10</v>
      </c>
      <c r="M658" s="7" t="s">
        <v>33076</v>
      </c>
      <c r="N658" s="7">
        <v>25112</v>
      </c>
      <c r="O658" s="7" t="s">
        <v>44139</v>
      </c>
      <c r="P658" s="7">
        <v>20080917</v>
      </c>
      <c r="Q658" s="7">
        <v>55</v>
      </c>
      <c r="R658" s="7">
        <v>201212</v>
      </c>
    </row>
    <row r="659" spans="1:18" ht="16.5" customHeight="1">
      <c r="A659" s="8">
        <v>1348705202</v>
      </c>
      <c r="B659" s="7">
        <v>4197589</v>
      </c>
      <c r="C659" s="12">
        <v>1314110292301</v>
      </c>
      <c r="D659" s="7" t="s">
        <v>44140</v>
      </c>
      <c r="E659" s="7" t="s">
        <v>44141</v>
      </c>
      <c r="F659" s="7" t="s">
        <v>4466</v>
      </c>
      <c r="G659" s="7" t="s">
        <v>44142</v>
      </c>
      <c r="H659" s="7" t="s">
        <v>44143</v>
      </c>
      <c r="I659" s="7" t="s">
        <v>65</v>
      </c>
      <c r="J659" s="7" t="s">
        <v>33060</v>
      </c>
      <c r="K659" s="7" t="s">
        <v>47</v>
      </c>
      <c r="L659" s="7">
        <v>10</v>
      </c>
      <c r="M659" s="7" t="s">
        <v>33076</v>
      </c>
      <c r="N659" s="7">
        <v>26221</v>
      </c>
      <c r="O659" s="7" t="s">
        <v>43255</v>
      </c>
      <c r="P659" s="7">
        <v>20130201</v>
      </c>
      <c r="Q659" s="7">
        <v>60</v>
      </c>
      <c r="R659" s="7">
        <v>201302</v>
      </c>
    </row>
    <row r="660" spans="1:18" ht="16.5" customHeight="1">
      <c r="A660" s="8">
        <v>6028147794</v>
      </c>
      <c r="B660" s="7">
        <v>3206684</v>
      </c>
      <c r="C660" s="12">
        <v>1801110655621</v>
      </c>
      <c r="D660" s="7" t="s">
        <v>44144</v>
      </c>
      <c r="E660" s="7" t="s">
        <v>44145</v>
      </c>
      <c r="F660" s="7" t="s">
        <v>44146</v>
      </c>
      <c r="G660" s="7" t="s">
        <v>44147</v>
      </c>
      <c r="H660" s="7" t="s">
        <v>44148</v>
      </c>
      <c r="I660" s="7" t="s">
        <v>65</v>
      </c>
      <c r="J660" s="7" t="s">
        <v>33060</v>
      </c>
      <c r="K660" s="7" t="s">
        <v>47</v>
      </c>
      <c r="L660" s="7">
        <v>10</v>
      </c>
      <c r="M660" s="7" t="s">
        <v>313</v>
      </c>
      <c r="N660" s="7">
        <v>42201</v>
      </c>
      <c r="O660" s="7" t="s">
        <v>38780</v>
      </c>
      <c r="P660" s="7">
        <v>20081219</v>
      </c>
      <c r="Q660" s="7">
        <v>250</v>
      </c>
      <c r="R660" s="7">
        <v>201304</v>
      </c>
    </row>
    <row r="661" spans="1:18" ht="16.5" customHeight="1">
      <c r="A661" s="8">
        <v>6128114780</v>
      </c>
      <c r="B661" s="7">
        <v>2157846</v>
      </c>
      <c r="C661" s="12">
        <v>1949110008985</v>
      </c>
      <c r="D661" s="7" t="s">
        <v>44149</v>
      </c>
      <c r="E661" s="7" t="s">
        <v>44150</v>
      </c>
      <c r="F661" s="7" t="s">
        <v>44151</v>
      </c>
      <c r="G661" s="7" t="s">
        <v>44152</v>
      </c>
      <c r="H661" s="7" t="s">
        <v>44153</v>
      </c>
      <c r="I661" s="7" t="s">
        <v>65</v>
      </c>
      <c r="J661" s="7" t="s">
        <v>33060</v>
      </c>
      <c r="K661" s="7" t="s">
        <v>47</v>
      </c>
      <c r="L661" s="7">
        <v>10</v>
      </c>
      <c r="M661" s="7" t="s">
        <v>34194</v>
      </c>
      <c r="N661" s="7">
        <v>50202</v>
      </c>
      <c r="O661" s="7" t="s">
        <v>44154</v>
      </c>
      <c r="P661" s="7">
        <v>20011129</v>
      </c>
      <c r="Q661" s="7">
        <v>73</v>
      </c>
      <c r="R661" s="7">
        <v>201304</v>
      </c>
    </row>
    <row r="662" spans="1:18" ht="16.5" customHeight="1">
      <c r="A662" s="8">
        <v>6128123329</v>
      </c>
      <c r="B662" s="7">
        <v>2276114</v>
      </c>
      <c r="C662" s="12">
        <v>1949110014362</v>
      </c>
      <c r="D662" s="7" t="s">
        <v>20786</v>
      </c>
      <c r="E662" s="7" t="s">
        <v>20787</v>
      </c>
      <c r="F662" s="7" t="s">
        <v>3752</v>
      </c>
      <c r="G662" s="7" t="s">
        <v>20788</v>
      </c>
      <c r="H662" s="7" t="s">
        <v>1312</v>
      </c>
      <c r="I662" s="7" t="s">
        <v>65</v>
      </c>
      <c r="J662" s="7" t="s">
        <v>33060</v>
      </c>
      <c r="K662" s="7" t="s">
        <v>47</v>
      </c>
      <c r="L662" s="7">
        <v>10</v>
      </c>
      <c r="M662" s="7" t="s">
        <v>33076</v>
      </c>
      <c r="N662" s="7">
        <v>31114</v>
      </c>
      <c r="O662" s="7" t="s">
        <v>7681</v>
      </c>
      <c r="P662" s="7">
        <v>20050701</v>
      </c>
      <c r="Q662" s="7">
        <v>180</v>
      </c>
      <c r="R662" s="7">
        <v>201304</v>
      </c>
    </row>
    <row r="663" spans="1:18" ht="16.5" customHeight="1">
      <c r="A663" s="8">
        <v>6088105939</v>
      </c>
      <c r="B663" s="7">
        <v>1264278</v>
      </c>
      <c r="C663" s="12">
        <v>1101140140159</v>
      </c>
      <c r="D663" s="7" t="s">
        <v>19130</v>
      </c>
      <c r="E663" s="7" t="s">
        <v>19131</v>
      </c>
      <c r="F663" s="7" t="s">
        <v>19132</v>
      </c>
      <c r="G663" s="7" t="s">
        <v>19133</v>
      </c>
      <c r="H663" s="7" t="s">
        <v>19134</v>
      </c>
      <c r="I663" s="7" t="s">
        <v>65</v>
      </c>
      <c r="J663" s="7" t="s">
        <v>33060</v>
      </c>
      <c r="K663" s="7" t="s">
        <v>47</v>
      </c>
      <c r="L663" s="7">
        <v>10</v>
      </c>
      <c r="M663" s="7" t="s">
        <v>33076</v>
      </c>
      <c r="N663" s="7">
        <v>27309</v>
      </c>
      <c r="O663" s="7" t="s">
        <v>44155</v>
      </c>
      <c r="P663" s="7">
        <v>19720906</v>
      </c>
      <c r="Q663" s="7">
        <v>132</v>
      </c>
      <c r="R663" s="7">
        <v>201306</v>
      </c>
    </row>
    <row r="664" spans="1:18" ht="16.5" customHeight="1">
      <c r="A664" s="8">
        <v>1168125566</v>
      </c>
      <c r="B664" s="7">
        <v>1228173</v>
      </c>
      <c r="C664" s="12">
        <v>1101110016827</v>
      </c>
      <c r="D664" s="7" t="s">
        <v>22181</v>
      </c>
      <c r="E664" s="7" t="s">
        <v>1024</v>
      </c>
      <c r="F664" s="7" t="s">
        <v>22182</v>
      </c>
      <c r="G664" s="7" t="s">
        <v>22183</v>
      </c>
      <c r="H664" s="7" t="s">
        <v>22184</v>
      </c>
      <c r="I664" s="7" t="s">
        <v>65</v>
      </c>
      <c r="J664" s="7" t="s">
        <v>33060</v>
      </c>
      <c r="K664" s="7" t="s">
        <v>47</v>
      </c>
      <c r="L664" s="7">
        <v>10</v>
      </c>
      <c r="M664" s="7" t="s">
        <v>313</v>
      </c>
      <c r="N664" s="7">
        <v>41000</v>
      </c>
      <c r="O664" s="7" t="s">
        <v>8606</v>
      </c>
      <c r="P664" s="7">
        <v>19581127</v>
      </c>
      <c r="Q664" s="7">
        <v>247</v>
      </c>
      <c r="R664" s="7">
        <v>201309</v>
      </c>
    </row>
    <row r="665" spans="1:18" ht="16.5" customHeight="1">
      <c r="A665" s="8">
        <v>6058606462</v>
      </c>
      <c r="B665" s="7">
        <v>4005126</v>
      </c>
      <c r="C665" s="12">
        <v>1801110757865</v>
      </c>
      <c r="D665" s="7" t="s">
        <v>44156</v>
      </c>
      <c r="E665" s="7" t="s">
        <v>44157</v>
      </c>
      <c r="F665" s="7" t="s">
        <v>26280</v>
      </c>
      <c r="G665" s="7" t="s">
        <v>44158</v>
      </c>
      <c r="H665" s="7" t="s">
        <v>44159</v>
      </c>
      <c r="I665" s="7" t="s">
        <v>65</v>
      </c>
      <c r="J665" s="7" t="s">
        <v>33060</v>
      </c>
      <c r="K665" s="7" t="s">
        <v>47</v>
      </c>
      <c r="L665" s="7">
        <v>10</v>
      </c>
      <c r="M665" s="7" t="s">
        <v>34319</v>
      </c>
      <c r="N665" s="7">
        <v>56130</v>
      </c>
      <c r="O665" s="7" t="s">
        <v>26141</v>
      </c>
      <c r="P665" s="7">
        <v>20110509</v>
      </c>
      <c r="Q665" s="7">
        <v>84</v>
      </c>
      <c r="R665" s="7">
        <v>201311</v>
      </c>
    </row>
    <row r="666" spans="1:18" ht="16.5" customHeight="1">
      <c r="A666" s="8">
        <v>1068165921</v>
      </c>
      <c r="B666" s="7">
        <v>1433982</v>
      </c>
      <c r="C666" s="12">
        <v>1101111382657</v>
      </c>
      <c r="D666" s="7" t="s">
        <v>44160</v>
      </c>
      <c r="E666" s="7" t="s">
        <v>44161</v>
      </c>
      <c r="F666" s="7" t="s">
        <v>44162</v>
      </c>
      <c r="G666" s="7" t="s">
        <v>44163</v>
      </c>
      <c r="H666" s="7" t="s">
        <v>44164</v>
      </c>
      <c r="I666" s="7" t="s">
        <v>65</v>
      </c>
      <c r="J666" s="7" t="s">
        <v>33060</v>
      </c>
      <c r="K666" s="7" t="s">
        <v>47</v>
      </c>
      <c r="L666" s="7">
        <v>10</v>
      </c>
      <c r="M666" s="7" t="s">
        <v>33076</v>
      </c>
      <c r="N666" s="7">
        <v>22251</v>
      </c>
      <c r="O666" s="7" t="s">
        <v>33334</v>
      </c>
      <c r="P666" s="7">
        <v>19970226</v>
      </c>
      <c r="Q666" s="7">
        <v>54</v>
      </c>
      <c r="R666" s="7">
        <v>201312</v>
      </c>
    </row>
    <row r="667" spans="1:18" ht="16.5" customHeight="1">
      <c r="A667" s="8">
        <v>1148636946</v>
      </c>
      <c r="B667" s="7">
        <v>2169956</v>
      </c>
      <c r="C667" s="12">
        <v>1101113029033</v>
      </c>
      <c r="D667" s="7" t="s">
        <v>26738</v>
      </c>
      <c r="E667" s="7" t="s">
        <v>26739</v>
      </c>
      <c r="F667" s="7" t="s">
        <v>10620</v>
      </c>
      <c r="G667" s="7" t="s">
        <v>26740</v>
      </c>
      <c r="H667" s="7" t="s">
        <v>26741</v>
      </c>
      <c r="I667" s="7" t="s">
        <v>65</v>
      </c>
      <c r="J667" s="7" t="s">
        <v>33060</v>
      </c>
      <c r="K667" s="7" t="s">
        <v>47</v>
      </c>
      <c r="L667" s="7">
        <v>10</v>
      </c>
      <c r="M667" s="7" t="s">
        <v>34433</v>
      </c>
      <c r="N667" s="7">
        <v>58211</v>
      </c>
      <c r="O667" s="7" t="s">
        <v>27054</v>
      </c>
      <c r="P667" s="7">
        <v>20040611</v>
      </c>
      <c r="Q667" s="7">
        <v>50</v>
      </c>
      <c r="R667" s="7">
        <v>201312</v>
      </c>
    </row>
    <row r="668" spans="1:18" ht="16.5" customHeight="1">
      <c r="A668" s="8">
        <v>1078708449</v>
      </c>
      <c r="B668" s="7">
        <v>2988677</v>
      </c>
      <c r="C668" s="12">
        <v>1101113887465</v>
      </c>
      <c r="D668" s="7" t="s">
        <v>29233</v>
      </c>
      <c r="E668" s="7" t="s">
        <v>29234</v>
      </c>
      <c r="F668" s="7" t="s">
        <v>29235</v>
      </c>
      <c r="G668" s="7" t="s">
        <v>29236</v>
      </c>
      <c r="H668" s="7" t="s">
        <v>29237</v>
      </c>
      <c r="I668" s="7" t="s">
        <v>65</v>
      </c>
      <c r="J668" s="7" t="s">
        <v>33060</v>
      </c>
      <c r="K668" s="7" t="s">
        <v>47</v>
      </c>
      <c r="L668" s="7">
        <v>10</v>
      </c>
      <c r="M668" s="7" t="s">
        <v>105</v>
      </c>
      <c r="N668" s="7">
        <v>87111</v>
      </c>
      <c r="O668" s="7" t="s">
        <v>37358</v>
      </c>
      <c r="P668" s="7">
        <v>20080501</v>
      </c>
      <c r="Q668" s="7">
        <v>60</v>
      </c>
      <c r="R668" s="7">
        <v>201312</v>
      </c>
    </row>
    <row r="669" spans="1:18" ht="16.5" customHeight="1">
      <c r="A669" s="8">
        <v>2208407174</v>
      </c>
      <c r="B669" s="7">
        <v>5976690</v>
      </c>
      <c r="C669" s="12">
        <v>1101810051686</v>
      </c>
      <c r="D669" s="7" t="s">
        <v>44165</v>
      </c>
      <c r="E669" s="7" t="s">
        <v>44166</v>
      </c>
      <c r="F669" s="7" t="s">
        <v>44167</v>
      </c>
      <c r="G669" s="7" t="s">
        <v>44168</v>
      </c>
      <c r="H669" s="7" t="s">
        <v>44169</v>
      </c>
      <c r="I669" s="7" t="s">
        <v>65</v>
      </c>
      <c r="J669" s="7" t="s">
        <v>33060</v>
      </c>
      <c r="K669" s="7" t="s">
        <v>47</v>
      </c>
      <c r="L669" s="7">
        <v>10</v>
      </c>
      <c r="M669" s="7" t="s">
        <v>33076</v>
      </c>
      <c r="N669" s="7">
        <v>13990</v>
      </c>
      <c r="O669" s="7" t="s">
        <v>44170</v>
      </c>
      <c r="P669" s="7">
        <v>20111201</v>
      </c>
      <c r="Q669" s="7">
        <v>125</v>
      </c>
      <c r="R669" s="7">
        <v>201312</v>
      </c>
    </row>
    <row r="670" spans="1:18" ht="16.5" customHeight="1">
      <c r="A670" s="8">
        <v>5058113294</v>
      </c>
      <c r="B670" s="7">
        <v>1377335</v>
      </c>
      <c r="C670" s="12">
        <v>1712110015535</v>
      </c>
      <c r="D670" s="7" t="s">
        <v>16867</v>
      </c>
      <c r="E670" s="7" t="s">
        <v>16869</v>
      </c>
      <c r="F670" s="7" t="s">
        <v>10724</v>
      </c>
      <c r="G670" s="7" t="s">
        <v>16870</v>
      </c>
      <c r="H670" s="7" t="s">
        <v>16871</v>
      </c>
      <c r="I670" s="7" t="s">
        <v>65</v>
      </c>
      <c r="J670" s="7" t="s">
        <v>33060</v>
      </c>
      <c r="K670" s="7" t="s">
        <v>47</v>
      </c>
      <c r="L670" s="7">
        <v>10</v>
      </c>
      <c r="M670" s="7" t="s">
        <v>34194</v>
      </c>
      <c r="N670" s="7">
        <v>49212</v>
      </c>
      <c r="O670" s="7" t="s">
        <v>10754</v>
      </c>
      <c r="P670" s="7">
        <v>19970515</v>
      </c>
      <c r="Q670" s="7">
        <v>300</v>
      </c>
      <c r="R670" s="7">
        <v>201312</v>
      </c>
    </row>
    <row r="671" spans="1:18" ht="16.5" customHeight="1">
      <c r="A671" s="8">
        <v>5138157726</v>
      </c>
      <c r="B671" s="7">
        <v>3718481</v>
      </c>
      <c r="C671" s="12">
        <v>1760110064044</v>
      </c>
      <c r="D671" s="7" t="s">
        <v>44171</v>
      </c>
      <c r="E671" s="7" t="s">
        <v>7692</v>
      </c>
      <c r="F671" s="7" t="s">
        <v>44172</v>
      </c>
      <c r="G671" s="7" t="s">
        <v>44173</v>
      </c>
      <c r="H671" s="7" t="s">
        <v>44174</v>
      </c>
      <c r="I671" s="7" t="s">
        <v>65</v>
      </c>
      <c r="J671" s="7" t="s">
        <v>33060</v>
      </c>
      <c r="K671" s="7" t="s">
        <v>47</v>
      </c>
      <c r="L671" s="7">
        <v>10</v>
      </c>
      <c r="M671" s="7" t="s">
        <v>33076</v>
      </c>
      <c r="N671" s="7">
        <v>26521</v>
      </c>
      <c r="O671" s="7" t="s">
        <v>5029</v>
      </c>
      <c r="P671" s="7">
        <v>20100413</v>
      </c>
      <c r="Q671" s="7">
        <v>150</v>
      </c>
      <c r="R671" s="7">
        <v>201312</v>
      </c>
    </row>
    <row r="672" spans="1:18" ht="16.5" customHeight="1">
      <c r="A672" s="8">
        <v>6078198191</v>
      </c>
      <c r="B672" s="7">
        <v>3994814</v>
      </c>
      <c r="C672" s="12">
        <v>1801110755140</v>
      </c>
      <c r="D672" s="7" t="s">
        <v>44175</v>
      </c>
      <c r="E672" s="7" t="s">
        <v>44176</v>
      </c>
      <c r="F672" s="7" t="s">
        <v>44177</v>
      </c>
      <c r="G672" s="7" t="s">
        <v>44178</v>
      </c>
      <c r="H672" s="7" t="s">
        <v>44179</v>
      </c>
      <c r="I672" s="7" t="s">
        <v>65</v>
      </c>
      <c r="J672" s="7" t="s">
        <v>33060</v>
      </c>
      <c r="K672" s="7" t="s">
        <v>47</v>
      </c>
      <c r="L672" s="7">
        <v>10</v>
      </c>
      <c r="M672" s="7" t="s">
        <v>33076</v>
      </c>
      <c r="N672" s="7">
        <v>28120</v>
      </c>
      <c r="O672" s="7" t="s">
        <v>44180</v>
      </c>
      <c r="P672" s="7">
        <v>20110414</v>
      </c>
      <c r="Q672" s="7">
        <v>90</v>
      </c>
      <c r="R672" s="7">
        <v>201312</v>
      </c>
    </row>
    <row r="673" spans="1:18" ht="16.5" customHeight="1">
      <c r="A673" s="8">
        <v>6098119061</v>
      </c>
      <c r="B673" s="7">
        <v>1245669</v>
      </c>
      <c r="C673" s="12">
        <v>1942110015728</v>
      </c>
      <c r="D673" s="7" t="s">
        <v>44181</v>
      </c>
      <c r="E673" s="7" t="s">
        <v>44182</v>
      </c>
      <c r="F673" s="7" t="s">
        <v>6814</v>
      </c>
      <c r="G673" s="7" t="s">
        <v>44183</v>
      </c>
      <c r="H673" s="7" t="s">
        <v>44184</v>
      </c>
      <c r="I673" s="7" t="s">
        <v>65</v>
      </c>
      <c r="J673" s="7" t="s">
        <v>33060</v>
      </c>
      <c r="K673" s="7" t="s">
        <v>47</v>
      </c>
      <c r="L673" s="7">
        <v>10</v>
      </c>
      <c r="M673" s="7" t="s">
        <v>33076</v>
      </c>
      <c r="N673" s="7">
        <v>30320</v>
      </c>
      <c r="O673" s="7" t="s">
        <v>33581</v>
      </c>
      <c r="P673" s="7">
        <v>19940618</v>
      </c>
      <c r="Q673" s="7">
        <v>60</v>
      </c>
      <c r="R673" s="7">
        <v>201312</v>
      </c>
    </row>
    <row r="674" spans="1:18" ht="16.5" customHeight="1">
      <c r="A674" s="8">
        <v>6088145358</v>
      </c>
      <c r="B674" s="7">
        <v>1173760</v>
      </c>
      <c r="C674" s="12">
        <v>1951110005663</v>
      </c>
      <c r="D674" s="7" t="s">
        <v>44185</v>
      </c>
      <c r="E674" s="7" t="s">
        <v>44186</v>
      </c>
      <c r="F674" s="7" t="s">
        <v>76</v>
      </c>
      <c r="G674" s="7" t="s">
        <v>44187</v>
      </c>
      <c r="H674" s="7" t="s">
        <v>44188</v>
      </c>
      <c r="I674" s="7" t="s">
        <v>65</v>
      </c>
      <c r="J674" s="7" t="s">
        <v>33060</v>
      </c>
      <c r="K674" s="7" t="s">
        <v>47</v>
      </c>
      <c r="L674" s="7">
        <v>10</v>
      </c>
      <c r="M674" s="7" t="s">
        <v>966</v>
      </c>
      <c r="N674" s="7">
        <v>68110</v>
      </c>
      <c r="O674" s="7" t="s">
        <v>76</v>
      </c>
      <c r="P674" s="7">
        <v>20011208</v>
      </c>
      <c r="Q674" s="7">
        <v>79</v>
      </c>
      <c r="R674" s="7">
        <v>201312</v>
      </c>
    </row>
    <row r="675" spans="1:18" ht="16.5" customHeight="1">
      <c r="A675" s="8">
        <v>4108664729</v>
      </c>
      <c r="B675" s="7">
        <v>4154731</v>
      </c>
      <c r="C675" s="12">
        <v>2001110348966</v>
      </c>
      <c r="D675" s="7" t="s">
        <v>44189</v>
      </c>
      <c r="E675" s="7" t="s">
        <v>1419</v>
      </c>
      <c r="F675" s="7" t="s">
        <v>44190</v>
      </c>
      <c r="G675" s="7" t="s">
        <v>44191</v>
      </c>
      <c r="H675" s="7" t="s">
        <v>44192</v>
      </c>
      <c r="I675" s="7" t="s">
        <v>65</v>
      </c>
      <c r="J675" s="7" t="s">
        <v>33060</v>
      </c>
      <c r="K675" s="7" t="s">
        <v>47</v>
      </c>
      <c r="L675" s="7">
        <v>10</v>
      </c>
      <c r="M675" s="7" t="s">
        <v>33076</v>
      </c>
      <c r="N675" s="7">
        <v>32019</v>
      </c>
      <c r="O675" s="7" t="s">
        <v>44193</v>
      </c>
      <c r="P675" s="7">
        <v>20120807</v>
      </c>
      <c r="Q675" s="7">
        <v>100</v>
      </c>
      <c r="R675" s="7">
        <v>201312</v>
      </c>
    </row>
    <row r="676" spans="1:18" ht="16.5" customHeight="1">
      <c r="A676" s="8">
        <v>6108192228</v>
      </c>
      <c r="B676" s="7">
        <v>3316099</v>
      </c>
      <c r="C676" s="12">
        <v>2301110143188</v>
      </c>
      <c r="D676" s="7" t="s">
        <v>18091</v>
      </c>
      <c r="E676" s="7" t="s">
        <v>18092</v>
      </c>
      <c r="F676" s="7" t="s">
        <v>10099</v>
      </c>
      <c r="G676" s="7" t="s">
        <v>18093</v>
      </c>
      <c r="H676" s="7" t="s">
        <v>7718</v>
      </c>
      <c r="I676" s="7" t="s">
        <v>65</v>
      </c>
      <c r="J676" s="7" t="s">
        <v>33060</v>
      </c>
      <c r="K676" s="7" t="s">
        <v>47</v>
      </c>
      <c r="L676" s="7">
        <v>10</v>
      </c>
      <c r="M676" s="7" t="s">
        <v>33076</v>
      </c>
      <c r="N676" s="7">
        <v>23119</v>
      </c>
      <c r="O676" s="7" t="s">
        <v>44194</v>
      </c>
      <c r="P676" s="7">
        <v>20080501</v>
      </c>
      <c r="Q676" s="7">
        <v>169</v>
      </c>
      <c r="R676" s="7">
        <v>201312</v>
      </c>
    </row>
    <row r="677" spans="1:18" ht="16.5" customHeight="1">
      <c r="A677" s="8">
        <v>1438125442</v>
      </c>
      <c r="B677" s="7">
        <v>5946666</v>
      </c>
      <c r="C677" s="12">
        <v>1348110307092</v>
      </c>
      <c r="D677" s="7" t="s">
        <v>44195</v>
      </c>
      <c r="E677" s="7" t="s">
        <v>1790</v>
      </c>
      <c r="F677" s="7" t="s">
        <v>44196</v>
      </c>
      <c r="G677" s="7" t="s">
        <v>44197</v>
      </c>
      <c r="H677" s="7" t="s">
        <v>44198</v>
      </c>
      <c r="I677" s="7" t="s">
        <v>65</v>
      </c>
      <c r="J677" s="7" t="s">
        <v>33060</v>
      </c>
      <c r="K677" s="7" t="s">
        <v>47</v>
      </c>
      <c r="L677" s="7">
        <v>10</v>
      </c>
      <c r="M677" s="7" t="s">
        <v>966</v>
      </c>
      <c r="N677" s="7">
        <v>68121</v>
      </c>
      <c r="O677" s="7" t="s">
        <v>35536</v>
      </c>
      <c r="P677" s="7">
        <v>20140721</v>
      </c>
      <c r="Q677" s="7">
        <v>50</v>
      </c>
      <c r="R677" s="7">
        <v>201407</v>
      </c>
    </row>
    <row r="678" spans="1:18" ht="16.5" customHeight="1">
      <c r="A678" s="8">
        <v>1028128282</v>
      </c>
      <c r="B678" s="7">
        <v>4062936</v>
      </c>
      <c r="C678" s="12">
        <v>1101110245690</v>
      </c>
      <c r="D678" s="7" t="s">
        <v>44199</v>
      </c>
      <c r="E678" s="7" t="s">
        <v>32878</v>
      </c>
      <c r="F678" s="7" t="s">
        <v>44200</v>
      </c>
      <c r="G678" s="7" t="s">
        <v>44201</v>
      </c>
      <c r="H678" s="7" t="s">
        <v>44202</v>
      </c>
      <c r="I678" s="7" t="s">
        <v>65</v>
      </c>
      <c r="J678" s="7" t="s">
        <v>33060</v>
      </c>
      <c r="K678" s="7" t="s">
        <v>47</v>
      </c>
      <c r="L678" s="7">
        <v>10</v>
      </c>
      <c r="M678" s="7" t="s">
        <v>34194</v>
      </c>
      <c r="N678" s="7">
        <v>49232</v>
      </c>
      <c r="O678" s="7" t="s">
        <v>24293</v>
      </c>
      <c r="P678" s="7">
        <v>19790124</v>
      </c>
      <c r="Q678" s="7">
        <v>128</v>
      </c>
      <c r="R678" s="7">
        <v>201408</v>
      </c>
    </row>
    <row r="679" spans="1:18" ht="16.5" customHeight="1">
      <c r="A679" s="8">
        <v>1388163032</v>
      </c>
      <c r="B679" s="7">
        <v>3847798</v>
      </c>
      <c r="C679" s="12">
        <v>1352110029316</v>
      </c>
      <c r="D679" s="7" t="s">
        <v>21130</v>
      </c>
      <c r="E679" s="7" t="s">
        <v>21131</v>
      </c>
      <c r="F679" s="7" t="s">
        <v>15997</v>
      </c>
      <c r="G679" s="7" t="s">
        <v>21132</v>
      </c>
      <c r="H679" s="7" t="s">
        <v>21133</v>
      </c>
      <c r="I679" s="7" t="s">
        <v>65</v>
      </c>
      <c r="J679" s="7" t="s">
        <v>33060</v>
      </c>
      <c r="K679" s="7" t="s">
        <v>47</v>
      </c>
      <c r="L679" s="7">
        <v>10</v>
      </c>
      <c r="M679" s="7" t="s">
        <v>33076</v>
      </c>
      <c r="N679" s="7">
        <v>26511</v>
      </c>
      <c r="O679" s="7" t="s">
        <v>19095</v>
      </c>
      <c r="P679" s="7">
        <v>20101011</v>
      </c>
      <c r="Q679" s="7">
        <v>99</v>
      </c>
      <c r="R679" s="7">
        <v>201408</v>
      </c>
    </row>
    <row r="680" spans="1:18" ht="16.5" customHeight="1">
      <c r="A680" s="8">
        <v>6058608494</v>
      </c>
      <c r="B680" s="7">
        <v>4033849</v>
      </c>
      <c r="C680" s="12">
        <v>1801110772003</v>
      </c>
      <c r="D680" s="7" t="s">
        <v>16100</v>
      </c>
      <c r="E680" s="7" t="s">
        <v>16102</v>
      </c>
      <c r="F680" s="7" t="s">
        <v>16103</v>
      </c>
      <c r="G680" s="7" t="s">
        <v>16104</v>
      </c>
      <c r="H680" s="7" t="s">
        <v>16105</v>
      </c>
      <c r="I680" s="7" t="s">
        <v>65</v>
      </c>
      <c r="J680" s="7" t="s">
        <v>33060</v>
      </c>
      <c r="K680" s="7" t="s">
        <v>47</v>
      </c>
      <c r="L680" s="7">
        <v>10</v>
      </c>
      <c r="M680" s="7" t="s">
        <v>313</v>
      </c>
      <c r="N680" s="7">
        <v>42132</v>
      </c>
      <c r="O680" s="7" t="s">
        <v>44203</v>
      </c>
      <c r="P680" s="7">
        <v>20110823</v>
      </c>
      <c r="Q680" s="7">
        <v>316</v>
      </c>
      <c r="R680" s="7">
        <v>201408</v>
      </c>
    </row>
    <row r="681" spans="1:18" ht="16.5" customHeight="1">
      <c r="A681" s="8">
        <v>6108601829</v>
      </c>
      <c r="B681" s="7">
        <v>3712619</v>
      </c>
      <c r="C681" s="12">
        <v>2301110163491</v>
      </c>
      <c r="D681" s="7" t="s">
        <v>20848</v>
      </c>
      <c r="E681" s="7" t="s">
        <v>7689</v>
      </c>
      <c r="F681" s="7" t="s">
        <v>20849</v>
      </c>
      <c r="G681" s="7" t="s">
        <v>20850</v>
      </c>
      <c r="H681" s="7" t="s">
        <v>20851</v>
      </c>
      <c r="I681" s="7" t="s">
        <v>65</v>
      </c>
      <c r="J681" s="7" t="s">
        <v>33060</v>
      </c>
      <c r="K681" s="7" t="s">
        <v>47</v>
      </c>
      <c r="L681" s="7">
        <v>10</v>
      </c>
      <c r="M681" s="7" t="s">
        <v>33076</v>
      </c>
      <c r="N681" s="7">
        <v>31110</v>
      </c>
      <c r="O681" s="7" t="s">
        <v>43003</v>
      </c>
      <c r="P681" s="7">
        <v>20100305</v>
      </c>
      <c r="Q681" s="7">
        <v>252</v>
      </c>
      <c r="R681" s="7">
        <v>201408</v>
      </c>
    </row>
    <row r="682" spans="1:18" ht="16.5" customHeight="1">
      <c r="A682" s="8">
        <v>2018615681</v>
      </c>
      <c r="B682" s="7">
        <v>3723729</v>
      </c>
      <c r="C682" s="12">
        <v>1101114342020</v>
      </c>
      <c r="D682" s="7" t="s">
        <v>44204</v>
      </c>
      <c r="E682" s="7" t="s">
        <v>2066</v>
      </c>
      <c r="F682" s="7" t="s">
        <v>44205</v>
      </c>
      <c r="G682" s="7" t="s">
        <v>44206</v>
      </c>
      <c r="H682" s="7" t="s">
        <v>2069</v>
      </c>
      <c r="I682" s="7" t="s">
        <v>52</v>
      </c>
      <c r="J682" s="7" t="s">
        <v>33060</v>
      </c>
      <c r="K682" s="7" t="s">
        <v>47</v>
      </c>
      <c r="L682" s="7">
        <v>10</v>
      </c>
      <c r="M682" s="7" t="s">
        <v>33760</v>
      </c>
      <c r="N682" s="7">
        <v>46742</v>
      </c>
      <c r="O682" s="7" t="s">
        <v>2084</v>
      </c>
      <c r="P682" s="7">
        <v>20100503</v>
      </c>
      <c r="Q682" s="7">
        <v>323</v>
      </c>
      <c r="R682" s="7">
        <v>201412</v>
      </c>
    </row>
    <row r="683" spans="1:18" ht="16.5" customHeight="1">
      <c r="A683" s="8">
        <v>1358207135</v>
      </c>
      <c r="B683" s="7">
        <v>2333031</v>
      </c>
      <c r="C683" s="12">
        <v>1146430001914</v>
      </c>
      <c r="D683" s="7" t="s">
        <v>44207</v>
      </c>
      <c r="E683" s="7" t="s">
        <v>44208</v>
      </c>
      <c r="F683" s="7" t="s">
        <v>44209</v>
      </c>
      <c r="G683" s="7" t="s">
        <v>44210</v>
      </c>
      <c r="H683" s="7" t="s">
        <v>44211</v>
      </c>
      <c r="I683" s="7" t="s">
        <v>45</v>
      </c>
      <c r="J683" s="7" t="s">
        <v>33060</v>
      </c>
      <c r="K683" s="7" t="s">
        <v>47</v>
      </c>
      <c r="L683" s="7">
        <v>10</v>
      </c>
      <c r="M683" s="7" t="s">
        <v>966</v>
      </c>
      <c r="N683" s="7">
        <v>68112</v>
      </c>
      <c r="O683" s="7" t="s">
        <v>14141</v>
      </c>
      <c r="P683" s="7">
        <v>19880111</v>
      </c>
      <c r="Q683" s="7">
        <v>2297</v>
      </c>
      <c r="R683" s="7">
        <v>201412</v>
      </c>
    </row>
    <row r="684" spans="1:18" ht="16.5" customHeight="1">
      <c r="A684" s="8">
        <v>1288164989</v>
      </c>
      <c r="B684" s="7">
        <v>1154279</v>
      </c>
      <c r="C684" s="12">
        <v>1159110059610</v>
      </c>
      <c r="D684" s="7" t="s">
        <v>44212</v>
      </c>
      <c r="E684" s="7" t="s">
        <v>44213</v>
      </c>
      <c r="F684" s="7" t="s">
        <v>44214</v>
      </c>
      <c r="G684" s="7" t="s">
        <v>44215</v>
      </c>
      <c r="H684" s="7" t="s">
        <v>44216</v>
      </c>
      <c r="I684" s="7" t="s">
        <v>65</v>
      </c>
      <c r="J684" s="7" t="s">
        <v>33060</v>
      </c>
      <c r="K684" s="7" t="s">
        <v>47</v>
      </c>
      <c r="L684" s="7">
        <v>10</v>
      </c>
      <c r="M684" s="7" t="s">
        <v>966</v>
      </c>
      <c r="N684" s="7">
        <v>68220</v>
      </c>
      <c r="O684" s="7" t="s">
        <v>44217</v>
      </c>
      <c r="P684" s="7">
        <v>20011206</v>
      </c>
      <c r="Q684" s="7">
        <v>249</v>
      </c>
      <c r="R684" s="7">
        <v>201412</v>
      </c>
    </row>
    <row r="685" spans="1:18" ht="16.5" customHeight="1">
      <c r="A685" s="8">
        <v>1318199257</v>
      </c>
      <c r="B685" s="7">
        <v>2653848</v>
      </c>
      <c r="C685" s="12">
        <v>1201110404260</v>
      </c>
      <c r="D685" s="7" t="s">
        <v>17971</v>
      </c>
      <c r="E685" s="7" t="s">
        <v>17972</v>
      </c>
      <c r="F685" s="7" t="s">
        <v>17973</v>
      </c>
      <c r="G685" s="7" t="s">
        <v>17974</v>
      </c>
      <c r="H685" s="7" t="s">
        <v>17975</v>
      </c>
      <c r="I685" s="7" t="s">
        <v>65</v>
      </c>
      <c r="J685" s="7" t="s">
        <v>33060</v>
      </c>
      <c r="K685" s="7" t="s">
        <v>47</v>
      </c>
      <c r="L685" s="7">
        <v>10</v>
      </c>
      <c r="M685" s="7" t="s">
        <v>33076</v>
      </c>
      <c r="N685" s="7">
        <v>22232</v>
      </c>
      <c r="O685" s="7" t="s">
        <v>2931</v>
      </c>
      <c r="P685" s="7">
        <v>20061101</v>
      </c>
      <c r="Q685" s="7">
        <v>50</v>
      </c>
      <c r="R685" s="7">
        <v>201412</v>
      </c>
    </row>
    <row r="686" spans="1:18" ht="16.5" customHeight="1">
      <c r="A686" s="8">
        <v>1238151077</v>
      </c>
      <c r="B686" s="7">
        <v>1101356</v>
      </c>
      <c r="C686" s="12">
        <v>1341110069018</v>
      </c>
      <c r="D686" s="7" t="s">
        <v>19217</v>
      </c>
      <c r="E686" s="7" t="s">
        <v>19218</v>
      </c>
      <c r="F686" s="7" t="s">
        <v>19219</v>
      </c>
      <c r="G686" s="7" t="s">
        <v>19220</v>
      </c>
      <c r="H686" s="7" t="s">
        <v>19221</v>
      </c>
      <c r="I686" s="7" t="s">
        <v>65</v>
      </c>
      <c r="J686" s="7" t="s">
        <v>33060</v>
      </c>
      <c r="K686" s="7" t="s">
        <v>47</v>
      </c>
      <c r="L686" s="7">
        <v>10</v>
      </c>
      <c r="M686" s="7" t="s">
        <v>33076</v>
      </c>
      <c r="N686" s="7">
        <v>27212</v>
      </c>
      <c r="O686" s="7" t="s">
        <v>38369</v>
      </c>
      <c r="P686" s="7">
        <v>19991001</v>
      </c>
      <c r="Q686" s="7">
        <v>51</v>
      </c>
      <c r="R686" s="7">
        <v>201412</v>
      </c>
    </row>
    <row r="687" spans="1:18" ht="16.5" customHeight="1">
      <c r="A687" s="8">
        <v>1268605825</v>
      </c>
      <c r="B687" s="7">
        <v>2944803</v>
      </c>
      <c r="C687" s="12">
        <v>1342110088800</v>
      </c>
      <c r="D687" s="7" t="s">
        <v>44218</v>
      </c>
      <c r="E687" s="7" t="s">
        <v>44219</v>
      </c>
      <c r="F687" s="7" t="s">
        <v>44220</v>
      </c>
      <c r="H687" s="7" t="s">
        <v>44221</v>
      </c>
      <c r="I687" s="7" t="s">
        <v>65</v>
      </c>
      <c r="J687" s="7" t="s">
        <v>33060</v>
      </c>
      <c r="K687" s="7" t="s">
        <v>47</v>
      </c>
      <c r="L687" s="7">
        <v>10</v>
      </c>
      <c r="M687" s="7" t="s">
        <v>33760</v>
      </c>
      <c r="N687" s="7">
        <v>46310</v>
      </c>
      <c r="O687" s="7" t="s">
        <v>33826</v>
      </c>
      <c r="P687" s="7">
        <v>20070706</v>
      </c>
      <c r="Q687" s="7">
        <v>87</v>
      </c>
      <c r="R687" s="7">
        <v>201412</v>
      </c>
    </row>
    <row r="688" spans="1:18" ht="16.5" customHeight="1">
      <c r="A688" s="8">
        <v>1428104314</v>
      </c>
      <c r="B688" s="7">
        <v>2765650</v>
      </c>
      <c r="C688" s="12">
        <v>1345110108008</v>
      </c>
      <c r="D688" s="7" t="s">
        <v>28135</v>
      </c>
      <c r="E688" s="7" t="s">
        <v>1897</v>
      </c>
      <c r="F688" s="7" t="s">
        <v>28136</v>
      </c>
      <c r="G688" s="7" t="s">
        <v>28137</v>
      </c>
      <c r="H688" s="7" t="s">
        <v>28138</v>
      </c>
      <c r="I688" s="7" t="s">
        <v>65</v>
      </c>
      <c r="J688" s="7" t="s">
        <v>33060</v>
      </c>
      <c r="K688" s="7" t="s">
        <v>47</v>
      </c>
      <c r="L688" s="7">
        <v>10</v>
      </c>
      <c r="M688" s="7" t="s">
        <v>966</v>
      </c>
      <c r="N688" s="7">
        <v>68121</v>
      </c>
      <c r="O688" s="7" t="s">
        <v>35536</v>
      </c>
      <c r="P688" s="7">
        <v>20061213</v>
      </c>
      <c r="Q688" s="7">
        <v>232</v>
      </c>
      <c r="R688" s="7">
        <v>201412</v>
      </c>
    </row>
    <row r="689" spans="1:18" ht="16.5" customHeight="1">
      <c r="A689" s="8">
        <v>2248136568</v>
      </c>
      <c r="B689" s="7">
        <v>2650946</v>
      </c>
      <c r="C689" s="12">
        <v>1412110036834</v>
      </c>
      <c r="D689" s="7" t="s">
        <v>20316</v>
      </c>
      <c r="E689" s="7" t="s">
        <v>20317</v>
      </c>
      <c r="F689" s="7" t="s">
        <v>20318</v>
      </c>
      <c r="G689" s="7" t="s">
        <v>20319</v>
      </c>
      <c r="H689" s="7" t="s">
        <v>20320</v>
      </c>
      <c r="I689" s="7" t="s">
        <v>65</v>
      </c>
      <c r="J689" s="7" t="s">
        <v>33060</v>
      </c>
      <c r="K689" s="7" t="s">
        <v>47</v>
      </c>
      <c r="L689" s="7">
        <v>10</v>
      </c>
      <c r="M689" s="7" t="s">
        <v>33076</v>
      </c>
      <c r="N689" s="7">
        <v>30391</v>
      </c>
      <c r="O689" s="7" t="s">
        <v>7087</v>
      </c>
      <c r="P689" s="7">
        <v>20060504</v>
      </c>
      <c r="Q689" s="7">
        <v>82</v>
      </c>
      <c r="R689" s="7">
        <v>201412</v>
      </c>
    </row>
    <row r="690" spans="1:18" ht="16.5" customHeight="1">
      <c r="A690" s="8">
        <v>3148122479</v>
      </c>
      <c r="B690" s="7">
        <v>1195700</v>
      </c>
      <c r="C690" s="12">
        <v>1601110071889</v>
      </c>
      <c r="D690" s="7" t="s">
        <v>44222</v>
      </c>
      <c r="E690" s="7" t="s">
        <v>44223</v>
      </c>
      <c r="F690" s="7" t="s">
        <v>76</v>
      </c>
      <c r="G690" s="7" t="s">
        <v>44224</v>
      </c>
      <c r="H690" s="7" t="s">
        <v>44225</v>
      </c>
      <c r="I690" s="7" t="s">
        <v>65</v>
      </c>
      <c r="J690" s="7" t="s">
        <v>33060</v>
      </c>
      <c r="K690" s="7" t="s">
        <v>47</v>
      </c>
      <c r="L690" s="7">
        <v>10</v>
      </c>
      <c r="M690" s="7" t="s">
        <v>966</v>
      </c>
      <c r="N690" s="7">
        <v>68110</v>
      </c>
      <c r="O690" s="7" t="s">
        <v>76</v>
      </c>
      <c r="P690" s="7">
        <v>19980611</v>
      </c>
      <c r="Q690" s="7">
        <v>76</v>
      </c>
      <c r="R690" s="7">
        <v>201412</v>
      </c>
    </row>
    <row r="691" spans="1:18" ht="16.5" customHeight="1">
      <c r="A691" s="8">
        <v>3078121337</v>
      </c>
      <c r="B691" s="7">
        <v>1153673</v>
      </c>
      <c r="C691" s="12">
        <v>1647110012126</v>
      </c>
      <c r="D691" s="7" t="s">
        <v>44226</v>
      </c>
      <c r="E691" s="7" t="s">
        <v>18800</v>
      </c>
      <c r="F691" s="7" t="s">
        <v>8666</v>
      </c>
      <c r="G691" s="7" t="s">
        <v>44227</v>
      </c>
      <c r="H691" s="7" t="s">
        <v>44228</v>
      </c>
      <c r="I691" s="7" t="s">
        <v>65</v>
      </c>
      <c r="J691" s="7" t="s">
        <v>33060</v>
      </c>
      <c r="K691" s="7" t="s">
        <v>47</v>
      </c>
      <c r="L691" s="7">
        <v>10</v>
      </c>
      <c r="M691" s="7" t="s">
        <v>313</v>
      </c>
      <c r="N691" s="7">
        <v>42130</v>
      </c>
      <c r="O691" s="7" t="s">
        <v>42309</v>
      </c>
      <c r="P691" s="7">
        <v>20040206</v>
      </c>
      <c r="Q691" s="7">
        <v>173</v>
      </c>
      <c r="R691" s="7">
        <v>201412</v>
      </c>
    </row>
    <row r="692" spans="1:18" ht="16.5" customHeight="1">
      <c r="A692" s="8">
        <v>5058136642</v>
      </c>
      <c r="B692" s="7">
        <v>1412404</v>
      </c>
      <c r="C692" s="12">
        <v>1712110033206</v>
      </c>
      <c r="D692" s="7" t="s">
        <v>44229</v>
      </c>
      <c r="E692" s="7" t="s">
        <v>44230</v>
      </c>
      <c r="F692" s="7" t="s">
        <v>8163</v>
      </c>
      <c r="G692" s="7" t="s">
        <v>44231</v>
      </c>
      <c r="H692" s="7" t="s">
        <v>44232</v>
      </c>
      <c r="I692" s="7" t="s">
        <v>65</v>
      </c>
      <c r="J692" s="7" t="s">
        <v>33060</v>
      </c>
      <c r="K692" s="7" t="s">
        <v>47</v>
      </c>
      <c r="L692" s="7">
        <v>10</v>
      </c>
      <c r="M692" s="7" t="s">
        <v>313</v>
      </c>
      <c r="N692" s="7">
        <v>41110</v>
      </c>
      <c r="O692" s="7" t="s">
        <v>8163</v>
      </c>
      <c r="P692" s="7">
        <v>20030513</v>
      </c>
      <c r="Q692" s="7">
        <v>80</v>
      </c>
      <c r="R692" s="7">
        <v>201412</v>
      </c>
    </row>
    <row r="693" spans="1:18" ht="16.5" customHeight="1">
      <c r="A693" s="8">
        <v>6068626097</v>
      </c>
      <c r="B693" s="7">
        <v>3857313</v>
      </c>
      <c r="C693" s="12">
        <v>1801110735986</v>
      </c>
      <c r="D693" s="7" t="s">
        <v>44233</v>
      </c>
      <c r="E693" s="7" t="s">
        <v>44234</v>
      </c>
      <c r="F693" s="7" t="s">
        <v>44235</v>
      </c>
      <c r="G693" s="7" t="s">
        <v>44236</v>
      </c>
      <c r="H693" s="7" t="s">
        <v>44237</v>
      </c>
      <c r="I693" s="7" t="s">
        <v>65</v>
      </c>
      <c r="J693" s="7" t="s">
        <v>33060</v>
      </c>
      <c r="K693" s="7" t="s">
        <v>47</v>
      </c>
      <c r="L693" s="7">
        <v>10</v>
      </c>
      <c r="M693" s="7" t="s">
        <v>33076</v>
      </c>
      <c r="N693" s="7">
        <v>24100</v>
      </c>
      <c r="O693" s="7" t="s">
        <v>44238</v>
      </c>
      <c r="P693" s="7">
        <v>20101112</v>
      </c>
      <c r="Q693" s="7">
        <v>208</v>
      </c>
      <c r="R693" s="7">
        <v>201412</v>
      </c>
    </row>
    <row r="694" spans="1:18" ht="16.5" customHeight="1">
      <c r="A694" s="8">
        <v>6178189379</v>
      </c>
      <c r="B694" s="7">
        <v>3976396</v>
      </c>
      <c r="C694" s="12">
        <v>1801110747501</v>
      </c>
      <c r="D694" s="7" t="s">
        <v>44239</v>
      </c>
      <c r="E694" s="7" t="s">
        <v>44240</v>
      </c>
      <c r="F694" s="7" t="s">
        <v>8262</v>
      </c>
      <c r="G694" s="7" t="s">
        <v>44241</v>
      </c>
      <c r="H694" s="7" t="s">
        <v>44242</v>
      </c>
      <c r="I694" s="7" t="s">
        <v>65</v>
      </c>
      <c r="J694" s="7" t="s">
        <v>33060</v>
      </c>
      <c r="K694" s="7" t="s">
        <v>47</v>
      </c>
      <c r="L694" s="7">
        <v>10</v>
      </c>
      <c r="M694" s="7" t="s">
        <v>33760</v>
      </c>
      <c r="N694" s="7">
        <v>45110</v>
      </c>
      <c r="O694" s="7" t="s">
        <v>9138</v>
      </c>
      <c r="P694" s="7">
        <v>20110216</v>
      </c>
      <c r="Q694" s="7">
        <v>62</v>
      </c>
      <c r="R694" s="7">
        <v>201412</v>
      </c>
    </row>
    <row r="695" spans="1:18" ht="16.5" customHeight="1">
      <c r="A695" s="8">
        <v>6218157463</v>
      </c>
      <c r="B695" s="7">
        <v>1260958</v>
      </c>
      <c r="C695" s="12">
        <v>2341110034622</v>
      </c>
      <c r="D695" s="7" t="s">
        <v>44243</v>
      </c>
      <c r="E695" s="7" t="s">
        <v>44244</v>
      </c>
      <c r="F695" s="7" t="s">
        <v>22934</v>
      </c>
      <c r="G695" s="7" t="s">
        <v>44245</v>
      </c>
      <c r="H695" s="7" t="s">
        <v>44246</v>
      </c>
      <c r="I695" s="7" t="s">
        <v>65</v>
      </c>
      <c r="J695" s="7" t="s">
        <v>33060</v>
      </c>
      <c r="K695" s="7" t="s">
        <v>47</v>
      </c>
      <c r="L695" s="7">
        <v>10</v>
      </c>
      <c r="M695" s="7" t="s">
        <v>34194</v>
      </c>
      <c r="N695" s="7">
        <v>49300</v>
      </c>
      <c r="O695" s="7" t="s">
        <v>22934</v>
      </c>
      <c r="P695" s="7">
        <v>20040112</v>
      </c>
      <c r="Q695" s="7">
        <v>245</v>
      </c>
      <c r="R695" s="7">
        <v>201412</v>
      </c>
    </row>
    <row r="696" spans="1:18" ht="16.5" customHeight="1">
      <c r="A696" s="8">
        <v>2118697846</v>
      </c>
      <c r="B696" s="7">
        <v>1670987</v>
      </c>
      <c r="C696" s="12">
        <v>1101111964398</v>
      </c>
      <c r="D696" s="7" t="s">
        <v>26573</v>
      </c>
      <c r="E696" s="7" t="s">
        <v>13225</v>
      </c>
      <c r="F696" s="7" t="s">
        <v>26574</v>
      </c>
      <c r="G696" s="7" t="s">
        <v>13226</v>
      </c>
      <c r="H696" s="7" t="s">
        <v>26575</v>
      </c>
      <c r="I696" s="7" t="s">
        <v>65</v>
      </c>
      <c r="J696" s="7" t="s">
        <v>33060</v>
      </c>
      <c r="K696" s="7" t="s">
        <v>47</v>
      </c>
      <c r="L696" s="7">
        <v>10</v>
      </c>
      <c r="M696" s="7" t="s">
        <v>34433</v>
      </c>
      <c r="N696" s="7">
        <v>58222</v>
      </c>
      <c r="O696" s="7" t="s">
        <v>13163</v>
      </c>
      <c r="P696" s="7">
        <v>20000509</v>
      </c>
      <c r="Q696" s="7">
        <v>240</v>
      </c>
      <c r="R696" s="7">
        <v>201503</v>
      </c>
    </row>
    <row r="697" spans="1:18" ht="16.5" customHeight="1">
      <c r="A697" s="8">
        <v>6058137048</v>
      </c>
      <c r="B697" s="7">
        <v>1352332</v>
      </c>
      <c r="C697" s="12">
        <v>1801110318922</v>
      </c>
      <c r="D697" s="7" t="s">
        <v>21857</v>
      </c>
      <c r="E697" s="7" t="s">
        <v>21858</v>
      </c>
      <c r="F697" s="7" t="s">
        <v>21859</v>
      </c>
      <c r="G697" s="7" t="s">
        <v>21860</v>
      </c>
      <c r="H697" s="7" t="s">
        <v>21861</v>
      </c>
      <c r="I697" s="7" t="s">
        <v>65</v>
      </c>
      <c r="J697" s="7" t="s">
        <v>33060</v>
      </c>
      <c r="K697" s="7" t="s">
        <v>47</v>
      </c>
      <c r="L697" s="7">
        <v>10</v>
      </c>
      <c r="M697" s="7" t="s">
        <v>313</v>
      </c>
      <c r="N697" s="7">
        <v>42321</v>
      </c>
      <c r="O697" s="7" t="s">
        <v>38771</v>
      </c>
      <c r="P697" s="7">
        <v>20000331</v>
      </c>
      <c r="Q697" s="7">
        <v>60</v>
      </c>
      <c r="R697" s="7">
        <v>201503</v>
      </c>
    </row>
    <row r="698" spans="1:18" ht="16.5" customHeight="1">
      <c r="A698" s="8">
        <v>6128140935</v>
      </c>
      <c r="B698" s="7">
        <v>4138634</v>
      </c>
      <c r="C698" s="12">
        <v>1949110026242</v>
      </c>
      <c r="D698" s="7" t="s">
        <v>20748</v>
      </c>
      <c r="E698" s="7" t="s">
        <v>5728</v>
      </c>
      <c r="F698" s="7" t="s">
        <v>7648</v>
      </c>
      <c r="G698" s="7" t="s">
        <v>20749</v>
      </c>
      <c r="H698" s="7" t="s">
        <v>20750</v>
      </c>
      <c r="I698" s="7" t="s">
        <v>65</v>
      </c>
      <c r="J698" s="7" t="s">
        <v>33060</v>
      </c>
      <c r="K698" s="7" t="s">
        <v>47</v>
      </c>
      <c r="L698" s="7">
        <v>10</v>
      </c>
      <c r="M698" s="7" t="s">
        <v>33076</v>
      </c>
      <c r="N698" s="7">
        <v>31110</v>
      </c>
      <c r="O698" s="7" t="s">
        <v>43003</v>
      </c>
      <c r="P698" s="7">
        <v>20120613</v>
      </c>
      <c r="Q698" s="7">
        <v>226</v>
      </c>
      <c r="R698" s="7">
        <v>201503</v>
      </c>
    </row>
    <row r="699" spans="1:18" ht="16.5" customHeight="1">
      <c r="A699" s="8">
        <v>2018153754</v>
      </c>
      <c r="B699" s="7">
        <v>1704602</v>
      </c>
      <c r="C699" s="12">
        <v>1101110907894</v>
      </c>
      <c r="D699" s="7" t="s">
        <v>44247</v>
      </c>
      <c r="E699" s="7" t="s">
        <v>44248</v>
      </c>
      <c r="F699" s="7" t="s">
        <v>44249</v>
      </c>
      <c r="G699" s="7" t="s">
        <v>44250</v>
      </c>
      <c r="H699" s="7" t="s">
        <v>44251</v>
      </c>
      <c r="I699" s="7" t="s">
        <v>65</v>
      </c>
      <c r="J699" s="7" t="s">
        <v>33060</v>
      </c>
      <c r="K699" s="7" t="s">
        <v>47</v>
      </c>
      <c r="L699" s="7">
        <v>10</v>
      </c>
      <c r="M699" s="7" t="s">
        <v>33760</v>
      </c>
      <c r="N699" s="7">
        <v>46493</v>
      </c>
      <c r="O699" s="7" t="s">
        <v>44252</v>
      </c>
      <c r="P699" s="7">
        <v>19921208</v>
      </c>
      <c r="Q699" s="7">
        <v>52</v>
      </c>
      <c r="R699" s="7">
        <v>201506</v>
      </c>
    </row>
    <row r="700" spans="1:18" ht="16.5" customHeight="1">
      <c r="A700" s="8">
        <v>1018146934</v>
      </c>
      <c r="B700" s="7">
        <v>1479957</v>
      </c>
      <c r="C700" s="12">
        <v>1101111630494</v>
      </c>
      <c r="D700" s="7" t="s">
        <v>44253</v>
      </c>
      <c r="E700" s="7" t="s">
        <v>32885</v>
      </c>
      <c r="F700" s="7" t="s">
        <v>44254</v>
      </c>
      <c r="G700" s="7" t="s">
        <v>44255</v>
      </c>
      <c r="H700" s="7" t="s">
        <v>44256</v>
      </c>
      <c r="I700" s="7" t="s">
        <v>65</v>
      </c>
      <c r="J700" s="7" t="s">
        <v>33060</v>
      </c>
      <c r="K700" s="7" t="s">
        <v>47</v>
      </c>
      <c r="L700" s="7">
        <v>10</v>
      </c>
      <c r="M700" s="7" t="s">
        <v>33076</v>
      </c>
      <c r="N700" s="7">
        <v>28519</v>
      </c>
      <c r="O700" s="7" t="s">
        <v>38255</v>
      </c>
      <c r="P700" s="7">
        <v>19990105</v>
      </c>
      <c r="Q700" s="7">
        <v>83</v>
      </c>
      <c r="R700" s="7">
        <v>201506</v>
      </c>
    </row>
    <row r="701" spans="1:18" ht="16.5" customHeight="1">
      <c r="A701" s="8">
        <v>1198137571</v>
      </c>
      <c r="B701" s="7">
        <v>1984304</v>
      </c>
      <c r="C701" s="12">
        <v>1101111944746</v>
      </c>
      <c r="D701" s="7" t="s">
        <v>19063</v>
      </c>
      <c r="E701" s="7" t="s">
        <v>19064</v>
      </c>
      <c r="F701" s="7" t="s">
        <v>19065</v>
      </c>
      <c r="G701" s="7" t="s">
        <v>19066</v>
      </c>
      <c r="H701" s="7" t="s">
        <v>19067</v>
      </c>
      <c r="I701" s="7" t="s">
        <v>65</v>
      </c>
      <c r="J701" s="7" t="s">
        <v>33060</v>
      </c>
      <c r="K701" s="7" t="s">
        <v>47</v>
      </c>
      <c r="L701" s="7">
        <v>10</v>
      </c>
      <c r="M701" s="7" t="s">
        <v>33076</v>
      </c>
      <c r="N701" s="7">
        <v>26429</v>
      </c>
      <c r="O701" s="7" t="s">
        <v>43671</v>
      </c>
      <c r="P701" s="7">
        <v>20000419</v>
      </c>
      <c r="Q701" s="7">
        <v>63</v>
      </c>
      <c r="R701" s="7">
        <v>201506</v>
      </c>
    </row>
    <row r="702" spans="1:18" ht="16.5" customHeight="1">
      <c r="A702" s="8">
        <v>2118661687</v>
      </c>
      <c r="B702" s="7">
        <v>1591942</v>
      </c>
      <c r="C702" s="12">
        <v>1101112016883</v>
      </c>
      <c r="D702" s="7" t="s">
        <v>22853</v>
      </c>
      <c r="E702" s="7" t="s">
        <v>22854</v>
      </c>
      <c r="F702" s="7" t="s">
        <v>22855</v>
      </c>
      <c r="G702" s="7" t="s">
        <v>22856</v>
      </c>
      <c r="H702" s="7" t="s">
        <v>22857</v>
      </c>
      <c r="I702" s="7" t="s">
        <v>65</v>
      </c>
      <c r="J702" s="7" t="s">
        <v>33060</v>
      </c>
      <c r="K702" s="7" t="s">
        <v>47</v>
      </c>
      <c r="L702" s="7">
        <v>10</v>
      </c>
      <c r="M702" s="7" t="s">
        <v>33760</v>
      </c>
      <c r="N702" s="7">
        <v>46463</v>
      </c>
      <c r="O702" s="7" t="s">
        <v>44257</v>
      </c>
      <c r="P702" s="7">
        <v>20000704</v>
      </c>
      <c r="Q702" s="7">
        <v>83</v>
      </c>
      <c r="R702" s="7">
        <v>201506</v>
      </c>
    </row>
    <row r="703" spans="1:18" ht="16.5" customHeight="1">
      <c r="A703" s="8">
        <v>1198143466</v>
      </c>
      <c r="B703" s="7">
        <v>1223643</v>
      </c>
      <c r="C703" s="12">
        <v>1101112119067</v>
      </c>
      <c r="D703" s="7" t="s">
        <v>44258</v>
      </c>
      <c r="E703" s="7" t="s">
        <v>44259</v>
      </c>
      <c r="F703" s="7" t="s">
        <v>44260</v>
      </c>
      <c r="G703" s="7" t="s">
        <v>44261</v>
      </c>
      <c r="H703" s="7" t="s">
        <v>44262</v>
      </c>
      <c r="I703" s="7" t="s">
        <v>65</v>
      </c>
      <c r="J703" s="7" t="s">
        <v>33060</v>
      </c>
      <c r="K703" s="7" t="s">
        <v>47</v>
      </c>
      <c r="L703" s="7">
        <v>10</v>
      </c>
      <c r="M703" s="7" t="s">
        <v>33076</v>
      </c>
      <c r="N703" s="7">
        <v>22193</v>
      </c>
      <c r="O703" s="7" t="s">
        <v>42711</v>
      </c>
      <c r="P703" s="7">
        <v>20001128</v>
      </c>
      <c r="Q703" s="7">
        <v>75</v>
      </c>
      <c r="R703" s="7">
        <v>201506</v>
      </c>
    </row>
    <row r="704" spans="1:18" ht="16.5" customHeight="1">
      <c r="A704" s="8">
        <v>1278174728</v>
      </c>
      <c r="B704" s="7">
        <v>2872499</v>
      </c>
      <c r="C704" s="12">
        <v>1115110051957</v>
      </c>
      <c r="D704" s="7" t="s">
        <v>21513</v>
      </c>
      <c r="E704" s="7" t="s">
        <v>21514</v>
      </c>
      <c r="F704" s="7" t="s">
        <v>21515</v>
      </c>
      <c r="G704" s="7" t="s">
        <v>21516</v>
      </c>
      <c r="H704" s="7" t="s">
        <v>21517</v>
      </c>
      <c r="I704" s="7" t="s">
        <v>65</v>
      </c>
      <c r="J704" s="7" t="s">
        <v>33060</v>
      </c>
      <c r="K704" s="7" t="s">
        <v>47</v>
      </c>
      <c r="L704" s="7">
        <v>10</v>
      </c>
      <c r="M704" s="7" t="s">
        <v>33076</v>
      </c>
      <c r="N704" s="7">
        <v>33209</v>
      </c>
      <c r="O704" s="7" t="s">
        <v>7828</v>
      </c>
      <c r="P704" s="7">
        <v>19910520</v>
      </c>
      <c r="Q704" s="7">
        <v>202</v>
      </c>
      <c r="R704" s="7">
        <v>201506</v>
      </c>
    </row>
    <row r="705" spans="1:18" ht="16.5" customHeight="1">
      <c r="A705" s="8">
        <v>1288148596</v>
      </c>
      <c r="B705" s="7">
        <v>1946455</v>
      </c>
      <c r="C705" s="12">
        <v>1159110028772</v>
      </c>
      <c r="D705" s="7" t="s">
        <v>44263</v>
      </c>
      <c r="E705" s="7" t="s">
        <v>44264</v>
      </c>
      <c r="F705" s="7" t="s">
        <v>44265</v>
      </c>
      <c r="G705" s="7" t="s">
        <v>44266</v>
      </c>
      <c r="H705" s="7" t="s">
        <v>44267</v>
      </c>
      <c r="I705" s="7" t="s">
        <v>65</v>
      </c>
      <c r="J705" s="7" t="s">
        <v>33060</v>
      </c>
      <c r="K705" s="7" t="s">
        <v>47</v>
      </c>
      <c r="L705" s="7">
        <v>10</v>
      </c>
      <c r="M705" s="7" t="s">
        <v>34433</v>
      </c>
      <c r="N705" s="7">
        <v>58221</v>
      </c>
      <c r="O705" s="7" t="s">
        <v>12995</v>
      </c>
      <c r="P705" s="7">
        <v>20000508</v>
      </c>
      <c r="Q705" s="7">
        <v>76</v>
      </c>
      <c r="R705" s="7">
        <v>201506</v>
      </c>
    </row>
    <row r="706" spans="1:18" ht="16.5" customHeight="1">
      <c r="A706" s="8">
        <v>1378101805</v>
      </c>
      <c r="B706" s="7">
        <v>1448926</v>
      </c>
      <c r="C706" s="12">
        <v>1201110018342</v>
      </c>
      <c r="D706" s="7" t="s">
        <v>20363</v>
      </c>
      <c r="E706" s="7" t="s">
        <v>20364</v>
      </c>
      <c r="F706" s="7" t="s">
        <v>2798</v>
      </c>
      <c r="G706" s="7" t="s">
        <v>20365</v>
      </c>
      <c r="H706" s="7" t="s">
        <v>20366</v>
      </c>
      <c r="I706" s="7" t="s">
        <v>65</v>
      </c>
      <c r="J706" s="7" t="s">
        <v>33060</v>
      </c>
      <c r="K706" s="7" t="s">
        <v>47</v>
      </c>
      <c r="L706" s="7">
        <v>10</v>
      </c>
      <c r="M706" s="7" t="s">
        <v>33076</v>
      </c>
      <c r="N706" s="7">
        <v>30300</v>
      </c>
      <c r="O706" s="7" t="s">
        <v>33568</v>
      </c>
      <c r="P706" s="7">
        <v>19770201</v>
      </c>
      <c r="Q706" s="7">
        <v>80</v>
      </c>
      <c r="R706" s="7">
        <v>201506</v>
      </c>
    </row>
    <row r="707" spans="1:18" ht="16.5" customHeight="1">
      <c r="A707" s="8">
        <v>1308179582</v>
      </c>
      <c r="B707" s="7">
        <v>1252616</v>
      </c>
      <c r="C707" s="12">
        <v>1211110086893</v>
      </c>
      <c r="D707" s="7" t="s">
        <v>19041</v>
      </c>
      <c r="E707" s="7" t="s">
        <v>19042</v>
      </c>
      <c r="F707" s="7" t="s">
        <v>19043</v>
      </c>
      <c r="G707" s="7" t="s">
        <v>19044</v>
      </c>
      <c r="H707" s="7" t="s">
        <v>19045</v>
      </c>
      <c r="I707" s="7" t="s">
        <v>65</v>
      </c>
      <c r="J707" s="7" t="s">
        <v>33060</v>
      </c>
      <c r="K707" s="7" t="s">
        <v>47</v>
      </c>
      <c r="L707" s="7">
        <v>10</v>
      </c>
      <c r="M707" s="7" t="s">
        <v>33076</v>
      </c>
      <c r="N707" s="7">
        <v>26422</v>
      </c>
      <c r="O707" s="7" t="s">
        <v>44099</v>
      </c>
      <c r="P707" s="7">
        <v>20010701</v>
      </c>
      <c r="Q707" s="7">
        <v>167</v>
      </c>
      <c r="R707" s="7">
        <v>201506</v>
      </c>
    </row>
    <row r="708" spans="1:18" ht="16.5" customHeight="1">
      <c r="A708" s="8">
        <v>1308115818</v>
      </c>
      <c r="B708" s="7">
        <v>1404120</v>
      </c>
      <c r="C708" s="12">
        <v>1243110014623</v>
      </c>
      <c r="D708" s="7" t="s">
        <v>18794</v>
      </c>
      <c r="E708" s="7" t="s">
        <v>18795</v>
      </c>
      <c r="F708" s="7" t="s">
        <v>18796</v>
      </c>
      <c r="G708" s="7" t="s">
        <v>18797</v>
      </c>
      <c r="H708" s="7" t="s">
        <v>18798</v>
      </c>
      <c r="I708" s="7" t="s">
        <v>65</v>
      </c>
      <c r="J708" s="7" t="s">
        <v>33060</v>
      </c>
      <c r="K708" s="7" t="s">
        <v>47</v>
      </c>
      <c r="L708" s="7">
        <v>10</v>
      </c>
      <c r="M708" s="7" t="s">
        <v>33076</v>
      </c>
      <c r="N708" s="7">
        <v>26291</v>
      </c>
      <c r="O708" s="7" t="s">
        <v>42659</v>
      </c>
      <c r="P708" s="7">
        <v>19800120</v>
      </c>
      <c r="Q708" s="7">
        <v>54</v>
      </c>
      <c r="R708" s="7">
        <v>201506</v>
      </c>
    </row>
    <row r="709" spans="1:18" ht="16.5" customHeight="1">
      <c r="A709" s="8">
        <v>3018134154</v>
      </c>
      <c r="B709" s="7">
        <v>1767878</v>
      </c>
      <c r="C709" s="12">
        <v>1501110035100</v>
      </c>
      <c r="D709" s="7" t="s">
        <v>17925</v>
      </c>
      <c r="E709" s="7" t="s">
        <v>17926</v>
      </c>
      <c r="F709" s="7" t="s">
        <v>17927</v>
      </c>
      <c r="G709" s="7" t="s">
        <v>17928</v>
      </c>
      <c r="H709" s="7" t="s">
        <v>17929</v>
      </c>
      <c r="I709" s="7" t="s">
        <v>65</v>
      </c>
      <c r="J709" s="7" t="s">
        <v>33060</v>
      </c>
      <c r="K709" s="7" t="s">
        <v>47</v>
      </c>
      <c r="L709" s="7">
        <v>10</v>
      </c>
      <c r="M709" s="7" t="s">
        <v>33076</v>
      </c>
      <c r="N709" s="7">
        <v>22230</v>
      </c>
      <c r="O709" s="7" t="s">
        <v>44268</v>
      </c>
      <c r="P709" s="7">
        <v>19980926</v>
      </c>
      <c r="Q709" s="7">
        <v>80</v>
      </c>
      <c r="R709" s="7">
        <v>201506</v>
      </c>
    </row>
    <row r="710" spans="1:18" ht="16.5" customHeight="1">
      <c r="A710" s="8">
        <v>3148157075</v>
      </c>
      <c r="B710" s="7">
        <v>1756868</v>
      </c>
      <c r="C710" s="12">
        <v>1601110153364</v>
      </c>
      <c r="D710" s="7" t="s">
        <v>44269</v>
      </c>
      <c r="E710" s="7" t="s">
        <v>44270</v>
      </c>
      <c r="F710" s="7" t="s">
        <v>44271</v>
      </c>
      <c r="G710" s="7" t="s">
        <v>44272</v>
      </c>
      <c r="H710" s="7" t="s">
        <v>44273</v>
      </c>
      <c r="I710" s="7" t="s">
        <v>65</v>
      </c>
      <c r="J710" s="7" t="s">
        <v>33060</v>
      </c>
      <c r="K710" s="7" t="s">
        <v>47</v>
      </c>
      <c r="L710" s="7">
        <v>10</v>
      </c>
      <c r="M710" s="7" t="s">
        <v>33076</v>
      </c>
      <c r="N710" s="7">
        <v>29133</v>
      </c>
      <c r="O710" s="7" t="s">
        <v>3477</v>
      </c>
      <c r="P710" s="7">
        <v>20030220</v>
      </c>
      <c r="Q710" s="7">
        <v>60</v>
      </c>
      <c r="R710" s="7">
        <v>201506</v>
      </c>
    </row>
    <row r="711" spans="1:18" ht="16.5" customHeight="1">
      <c r="A711" s="8">
        <v>3078105318</v>
      </c>
      <c r="B711" s="7">
        <v>1690672</v>
      </c>
      <c r="C711" s="12">
        <v>1612110002675</v>
      </c>
      <c r="D711" s="7" t="s">
        <v>19153</v>
      </c>
      <c r="E711" s="7" t="s">
        <v>19154</v>
      </c>
      <c r="F711" s="7" t="s">
        <v>19155</v>
      </c>
      <c r="G711" s="7" t="s">
        <v>19156</v>
      </c>
      <c r="H711" s="7" t="s">
        <v>19157</v>
      </c>
      <c r="I711" s="7" t="s">
        <v>65</v>
      </c>
      <c r="J711" s="7" t="s">
        <v>33060</v>
      </c>
      <c r="K711" s="7" t="s">
        <v>47</v>
      </c>
      <c r="L711" s="7">
        <v>10</v>
      </c>
      <c r="M711" s="7" t="s">
        <v>33076</v>
      </c>
      <c r="N711" s="7">
        <v>27301</v>
      </c>
      <c r="O711" s="7" t="s">
        <v>44274</v>
      </c>
      <c r="P711" s="7">
        <v>19931011</v>
      </c>
      <c r="Q711" s="7">
        <v>64</v>
      </c>
      <c r="R711" s="7">
        <v>201506</v>
      </c>
    </row>
    <row r="712" spans="1:18" ht="16.5" customHeight="1">
      <c r="A712" s="8">
        <v>5038156337</v>
      </c>
      <c r="B712" s="7">
        <v>1975864</v>
      </c>
      <c r="C712" s="12">
        <v>1701110226656</v>
      </c>
      <c r="D712" s="7" t="s">
        <v>44275</v>
      </c>
      <c r="E712" s="7" t="s">
        <v>44276</v>
      </c>
      <c r="F712" s="7" t="s">
        <v>44277</v>
      </c>
      <c r="G712" s="7" t="s">
        <v>44278</v>
      </c>
      <c r="H712" s="7" t="s">
        <v>44279</v>
      </c>
      <c r="I712" s="7" t="s">
        <v>65</v>
      </c>
      <c r="J712" s="7" t="s">
        <v>33060</v>
      </c>
      <c r="K712" s="7" t="s">
        <v>47</v>
      </c>
      <c r="L712" s="7">
        <v>10</v>
      </c>
      <c r="M712" s="7" t="s">
        <v>33076</v>
      </c>
      <c r="N712" s="7">
        <v>13402</v>
      </c>
      <c r="O712" s="7" t="s">
        <v>42658</v>
      </c>
      <c r="P712" s="7">
        <v>20020701</v>
      </c>
      <c r="Q712" s="7">
        <v>65</v>
      </c>
      <c r="R712" s="7">
        <v>201506</v>
      </c>
    </row>
    <row r="713" spans="1:18" ht="16.5" customHeight="1">
      <c r="A713" s="8">
        <v>5138139349</v>
      </c>
      <c r="B713" s="7">
        <v>2615139</v>
      </c>
      <c r="C713" s="12">
        <v>1752110021603</v>
      </c>
      <c r="D713" s="7" t="s">
        <v>44280</v>
      </c>
      <c r="E713" s="7" t="s">
        <v>44281</v>
      </c>
      <c r="F713" s="7" t="s">
        <v>1022</v>
      </c>
      <c r="G713" s="7" t="s">
        <v>44282</v>
      </c>
      <c r="H713" s="7" t="s">
        <v>44283</v>
      </c>
      <c r="I713" s="7" t="s">
        <v>65</v>
      </c>
      <c r="J713" s="7" t="s">
        <v>33060</v>
      </c>
      <c r="K713" s="7" t="s">
        <v>47</v>
      </c>
      <c r="L713" s="7">
        <v>10</v>
      </c>
      <c r="M713" s="7" t="s">
        <v>33076</v>
      </c>
      <c r="N713" s="7">
        <v>13402</v>
      </c>
      <c r="O713" s="7" t="s">
        <v>42658</v>
      </c>
      <c r="P713" s="7">
        <v>20051229</v>
      </c>
      <c r="Q713" s="7">
        <v>50</v>
      </c>
      <c r="R713" s="7">
        <v>201506</v>
      </c>
    </row>
    <row r="714" spans="1:18" ht="16.5" customHeight="1">
      <c r="A714" s="8">
        <v>5138100617</v>
      </c>
      <c r="B714" s="7">
        <v>1294578</v>
      </c>
      <c r="C714" s="12">
        <v>1760110001799</v>
      </c>
      <c r="D714" s="7" t="s">
        <v>19315</v>
      </c>
      <c r="E714" s="7" t="s">
        <v>19316</v>
      </c>
      <c r="F714" s="7" t="s">
        <v>19317</v>
      </c>
      <c r="G714" s="7" t="s">
        <v>19318</v>
      </c>
      <c r="H714" s="7" t="s">
        <v>19319</v>
      </c>
      <c r="I714" s="7" t="s">
        <v>65</v>
      </c>
      <c r="J714" s="7" t="s">
        <v>33060</v>
      </c>
      <c r="K714" s="7" t="s">
        <v>47</v>
      </c>
      <c r="L714" s="7">
        <v>10</v>
      </c>
      <c r="M714" s="7" t="s">
        <v>33076</v>
      </c>
      <c r="N714" s="7">
        <v>28110</v>
      </c>
      <c r="O714" s="7" t="s">
        <v>44284</v>
      </c>
      <c r="P714" s="7">
        <v>19780210</v>
      </c>
      <c r="Q714" s="7">
        <v>86</v>
      </c>
      <c r="R714" s="7">
        <v>201506</v>
      </c>
    </row>
    <row r="715" spans="1:18" ht="16.5" customHeight="1">
      <c r="A715" s="8">
        <v>5138123624</v>
      </c>
      <c r="B715" s="7">
        <v>1281904</v>
      </c>
      <c r="C715" s="12">
        <v>1760110026854</v>
      </c>
      <c r="D715" s="7" t="s">
        <v>44285</v>
      </c>
      <c r="E715" s="7" t="s">
        <v>4921</v>
      </c>
      <c r="F715" s="7" t="s">
        <v>1704</v>
      </c>
      <c r="G715" s="7" t="s">
        <v>44286</v>
      </c>
      <c r="H715" s="7" t="s">
        <v>44287</v>
      </c>
      <c r="I715" s="7" t="s">
        <v>65</v>
      </c>
      <c r="J715" s="7" t="s">
        <v>33060</v>
      </c>
      <c r="K715" s="7" t="s">
        <v>47</v>
      </c>
      <c r="L715" s="7">
        <v>10</v>
      </c>
      <c r="M715" s="7" t="s">
        <v>33760</v>
      </c>
      <c r="N715" s="7">
        <v>46799</v>
      </c>
      <c r="O715" s="7" t="s">
        <v>44288</v>
      </c>
      <c r="P715" s="7">
        <v>20010905</v>
      </c>
      <c r="Q715" s="7">
        <v>113</v>
      </c>
      <c r="R715" s="7">
        <v>201506</v>
      </c>
    </row>
    <row r="716" spans="1:18" ht="16.5" customHeight="1">
      <c r="A716" s="8">
        <v>6038110951</v>
      </c>
      <c r="B716" s="7">
        <v>1600814</v>
      </c>
      <c r="C716" s="12">
        <v>1801110089987</v>
      </c>
      <c r="D716" s="7" t="s">
        <v>44289</v>
      </c>
      <c r="E716" s="7" t="s">
        <v>44290</v>
      </c>
      <c r="F716" s="7" t="s">
        <v>44291</v>
      </c>
      <c r="G716" s="7" t="s">
        <v>44292</v>
      </c>
      <c r="H716" s="7" t="s">
        <v>44293</v>
      </c>
      <c r="I716" s="7" t="s">
        <v>65</v>
      </c>
      <c r="J716" s="7" t="s">
        <v>33060</v>
      </c>
      <c r="K716" s="7" t="s">
        <v>47</v>
      </c>
      <c r="L716" s="7">
        <v>10</v>
      </c>
      <c r="M716" s="7" t="s">
        <v>33076</v>
      </c>
      <c r="N716" s="7">
        <v>30391</v>
      </c>
      <c r="O716" s="7" t="s">
        <v>7087</v>
      </c>
      <c r="P716" s="7">
        <v>19890701</v>
      </c>
      <c r="Q716" s="7">
        <v>52</v>
      </c>
      <c r="R716" s="7">
        <v>201506</v>
      </c>
    </row>
    <row r="717" spans="1:18" ht="16.5" customHeight="1">
      <c r="A717" s="8">
        <v>6218103991</v>
      </c>
      <c r="B717" s="7">
        <v>1234995</v>
      </c>
      <c r="C717" s="12">
        <v>1801110101096</v>
      </c>
      <c r="D717" s="7" t="s">
        <v>17269</v>
      </c>
      <c r="E717" s="7" t="s">
        <v>17270</v>
      </c>
      <c r="F717" s="7" t="s">
        <v>17271</v>
      </c>
      <c r="G717" s="7" t="s">
        <v>17272</v>
      </c>
      <c r="H717" s="7" t="s">
        <v>17273</v>
      </c>
      <c r="I717" s="7" t="s">
        <v>65</v>
      </c>
      <c r="J717" s="7" t="s">
        <v>33060</v>
      </c>
      <c r="K717" s="7" t="s">
        <v>47</v>
      </c>
      <c r="L717" s="7">
        <v>10</v>
      </c>
      <c r="M717" s="7" t="s">
        <v>33076</v>
      </c>
      <c r="N717" s="7">
        <v>15219</v>
      </c>
      <c r="O717" s="7" t="s">
        <v>9582</v>
      </c>
      <c r="P717" s="7">
        <v>19900701</v>
      </c>
      <c r="Q717" s="7">
        <v>115</v>
      </c>
      <c r="R717" s="7">
        <v>201506</v>
      </c>
    </row>
    <row r="718" spans="1:18" ht="16.5" customHeight="1">
      <c r="A718" s="8">
        <v>6038119781</v>
      </c>
      <c r="B718" s="7">
        <v>1293584</v>
      </c>
      <c r="C718" s="12">
        <v>1801110115956</v>
      </c>
      <c r="D718" s="7" t="s">
        <v>17288</v>
      </c>
      <c r="E718" s="7" t="s">
        <v>17289</v>
      </c>
      <c r="F718" s="7" t="s">
        <v>17290</v>
      </c>
      <c r="G718" s="7" t="s">
        <v>17291</v>
      </c>
      <c r="H718" s="7" t="s">
        <v>17292</v>
      </c>
      <c r="I718" s="7" t="s">
        <v>65</v>
      </c>
      <c r="J718" s="7" t="s">
        <v>33060</v>
      </c>
      <c r="K718" s="7" t="s">
        <v>47</v>
      </c>
      <c r="L718" s="7">
        <v>10</v>
      </c>
      <c r="M718" s="7" t="s">
        <v>33076</v>
      </c>
      <c r="N718" s="7">
        <v>15110</v>
      </c>
      <c r="O718" s="7" t="s">
        <v>33220</v>
      </c>
      <c r="P718" s="7">
        <v>19910628</v>
      </c>
      <c r="Q718" s="7">
        <v>50</v>
      </c>
      <c r="R718" s="7">
        <v>201506</v>
      </c>
    </row>
    <row r="719" spans="1:18" ht="16.5" customHeight="1">
      <c r="A719" s="8">
        <v>6178108871</v>
      </c>
      <c r="B719" s="7">
        <v>1375513</v>
      </c>
      <c r="C719" s="12">
        <v>1801110125161</v>
      </c>
      <c r="D719" s="7" t="s">
        <v>17101</v>
      </c>
      <c r="E719" s="7" t="s">
        <v>17102</v>
      </c>
      <c r="F719" s="7" t="s">
        <v>17103</v>
      </c>
      <c r="G719" s="7" t="s">
        <v>17104</v>
      </c>
      <c r="H719" s="7" t="s">
        <v>17105</v>
      </c>
      <c r="I719" s="7" t="s">
        <v>65</v>
      </c>
      <c r="J719" s="7" t="s">
        <v>33060</v>
      </c>
      <c r="K719" s="7" t="s">
        <v>47</v>
      </c>
      <c r="L719" s="7">
        <v>10</v>
      </c>
      <c r="M719" s="7" t="s">
        <v>33076</v>
      </c>
      <c r="N719" s="7">
        <v>14191</v>
      </c>
      <c r="O719" s="7" t="s">
        <v>42525</v>
      </c>
      <c r="P719" s="7">
        <v>19920501</v>
      </c>
      <c r="Q719" s="7">
        <v>123</v>
      </c>
      <c r="R719" s="7">
        <v>201506</v>
      </c>
    </row>
    <row r="720" spans="1:18" ht="16.5" customHeight="1">
      <c r="A720" s="8">
        <v>6068113374</v>
      </c>
      <c r="B720" s="7">
        <v>1681824</v>
      </c>
      <c r="C720" s="12">
        <v>1801110222769</v>
      </c>
      <c r="D720" s="7" t="s">
        <v>44294</v>
      </c>
      <c r="E720" s="7" t="s">
        <v>1505</v>
      </c>
      <c r="F720" s="7" t="s">
        <v>44295</v>
      </c>
      <c r="G720" s="7" t="s">
        <v>1506</v>
      </c>
      <c r="H720" s="7" t="s">
        <v>44296</v>
      </c>
      <c r="I720" s="7" t="s">
        <v>65</v>
      </c>
      <c r="J720" s="7" t="s">
        <v>33060</v>
      </c>
      <c r="K720" s="7" t="s">
        <v>47</v>
      </c>
      <c r="L720" s="7">
        <v>10</v>
      </c>
      <c r="M720" s="7" t="s">
        <v>33076</v>
      </c>
      <c r="N720" s="7">
        <v>15220</v>
      </c>
      <c r="O720" s="7" t="s">
        <v>42652</v>
      </c>
      <c r="P720" s="7">
        <v>19970401</v>
      </c>
      <c r="Q720" s="7">
        <v>58</v>
      </c>
      <c r="R720" s="7">
        <v>201506</v>
      </c>
    </row>
    <row r="721" spans="1:18" ht="16.5" customHeight="1">
      <c r="A721" s="8">
        <v>6038145881</v>
      </c>
      <c r="B721" s="7">
        <v>2146380</v>
      </c>
      <c r="C721" s="12">
        <v>1801110364941</v>
      </c>
      <c r="D721" s="7" t="s">
        <v>16513</v>
      </c>
      <c r="E721" s="7" t="s">
        <v>16514</v>
      </c>
      <c r="F721" s="7" t="s">
        <v>16515</v>
      </c>
      <c r="G721" s="7" t="s">
        <v>16516</v>
      </c>
      <c r="H721" s="7" t="s">
        <v>16517</v>
      </c>
      <c r="I721" s="7" t="s">
        <v>65</v>
      </c>
      <c r="J721" s="7" t="s">
        <v>33060</v>
      </c>
      <c r="K721" s="7" t="s">
        <v>47</v>
      </c>
      <c r="L721" s="7">
        <v>10</v>
      </c>
      <c r="M721" s="7" t="s">
        <v>33076</v>
      </c>
      <c r="N721" s="7">
        <v>10213</v>
      </c>
      <c r="O721" s="7" t="s">
        <v>44297</v>
      </c>
      <c r="P721" s="7">
        <v>20010612</v>
      </c>
      <c r="Q721" s="7">
        <v>120</v>
      </c>
      <c r="R721" s="7">
        <v>201506</v>
      </c>
    </row>
    <row r="722" spans="1:18" ht="16.5" customHeight="1">
      <c r="A722" s="8">
        <v>6178147137</v>
      </c>
      <c r="B722" s="7">
        <v>1229600</v>
      </c>
      <c r="C722" s="12">
        <v>1801110454635</v>
      </c>
      <c r="D722" s="7" t="s">
        <v>44298</v>
      </c>
      <c r="E722" s="7" t="s">
        <v>7034</v>
      </c>
      <c r="F722" s="7" t="s">
        <v>44299</v>
      </c>
      <c r="G722" s="7" t="s">
        <v>44300</v>
      </c>
      <c r="H722" s="7" t="s">
        <v>44301</v>
      </c>
      <c r="I722" s="7" t="s">
        <v>65</v>
      </c>
      <c r="J722" s="7" t="s">
        <v>33060</v>
      </c>
      <c r="K722" s="7" t="s">
        <v>47</v>
      </c>
      <c r="L722" s="7">
        <v>10</v>
      </c>
      <c r="M722" s="7" t="s">
        <v>33076</v>
      </c>
      <c r="N722" s="7">
        <v>14191</v>
      </c>
      <c r="O722" s="7" t="s">
        <v>42525</v>
      </c>
      <c r="P722" s="7">
        <v>20030814</v>
      </c>
      <c r="Q722" s="7">
        <v>67</v>
      </c>
      <c r="R722" s="7">
        <v>201506</v>
      </c>
    </row>
    <row r="723" spans="1:18" ht="16.5" customHeight="1">
      <c r="A723" s="8">
        <v>6218105887</v>
      </c>
      <c r="B723" s="7">
        <v>1675738</v>
      </c>
      <c r="C723" s="12">
        <v>1845110002515</v>
      </c>
      <c r="D723" s="7" t="s">
        <v>44302</v>
      </c>
      <c r="E723" s="7" t="s">
        <v>44303</v>
      </c>
      <c r="F723" s="7" t="s">
        <v>44304</v>
      </c>
      <c r="G723" s="7" t="s">
        <v>44305</v>
      </c>
      <c r="H723" s="7" t="s">
        <v>44306</v>
      </c>
      <c r="I723" s="7" t="s">
        <v>65</v>
      </c>
      <c r="J723" s="7" t="s">
        <v>33060</v>
      </c>
      <c r="K723" s="7" t="s">
        <v>47</v>
      </c>
      <c r="L723" s="7">
        <v>10</v>
      </c>
      <c r="M723" s="7" t="s">
        <v>33076</v>
      </c>
      <c r="N723" s="7">
        <v>24222</v>
      </c>
      <c r="O723" s="7" t="s">
        <v>3628</v>
      </c>
      <c r="P723" s="7">
        <v>19861014</v>
      </c>
      <c r="Q723" s="7">
        <v>60</v>
      </c>
      <c r="R723" s="7">
        <v>201506</v>
      </c>
    </row>
    <row r="724" spans="1:18" ht="16.5" customHeight="1">
      <c r="A724" s="8">
        <v>6128103605</v>
      </c>
      <c r="B724" s="7">
        <v>1560263</v>
      </c>
      <c r="C724" s="12">
        <v>1912110002570</v>
      </c>
      <c r="D724" s="7" t="s">
        <v>16362</v>
      </c>
      <c r="E724" s="7" t="s">
        <v>16364</v>
      </c>
      <c r="F724" s="7" t="s">
        <v>16365</v>
      </c>
      <c r="G724" s="7" t="s">
        <v>16366</v>
      </c>
      <c r="H724" s="7" t="s">
        <v>16367</v>
      </c>
      <c r="I724" s="7" t="s">
        <v>65</v>
      </c>
      <c r="J724" s="7" t="s">
        <v>33060</v>
      </c>
      <c r="K724" s="7" t="s">
        <v>47</v>
      </c>
      <c r="L724" s="7">
        <v>10</v>
      </c>
      <c r="M724" s="7" t="s">
        <v>33076</v>
      </c>
      <c r="N724" s="7">
        <v>31113</v>
      </c>
      <c r="O724" s="7" t="s">
        <v>43833</v>
      </c>
      <c r="P724" s="7">
        <v>19911216</v>
      </c>
      <c r="Q724" s="7">
        <v>750</v>
      </c>
      <c r="R724" s="7">
        <v>201506</v>
      </c>
    </row>
    <row r="725" spans="1:18" ht="16.5" customHeight="1">
      <c r="A725" s="8">
        <v>6098106590</v>
      </c>
      <c r="B725" s="7">
        <v>1374925</v>
      </c>
      <c r="C725" s="12">
        <v>1942110002543</v>
      </c>
      <c r="D725" s="7" t="s">
        <v>19121</v>
      </c>
      <c r="E725" s="7" t="s">
        <v>19122</v>
      </c>
      <c r="F725" s="7" t="s">
        <v>19123</v>
      </c>
      <c r="G725" s="7" t="s">
        <v>19124</v>
      </c>
      <c r="H725" s="7" t="s">
        <v>1297</v>
      </c>
      <c r="I725" s="7" t="s">
        <v>65</v>
      </c>
      <c r="J725" s="7" t="s">
        <v>33060</v>
      </c>
      <c r="K725" s="7" t="s">
        <v>47</v>
      </c>
      <c r="L725" s="7">
        <v>10</v>
      </c>
      <c r="M725" s="7" t="s">
        <v>33076</v>
      </c>
      <c r="N725" s="7">
        <v>26299</v>
      </c>
      <c r="O725" s="7" t="s">
        <v>33440</v>
      </c>
      <c r="P725" s="7">
        <v>19860618</v>
      </c>
      <c r="Q725" s="7">
        <v>128</v>
      </c>
      <c r="R725" s="7">
        <v>201506</v>
      </c>
    </row>
    <row r="726" spans="1:18" ht="16.5" customHeight="1">
      <c r="A726" s="8">
        <v>2208798583</v>
      </c>
      <c r="B726" s="7">
        <v>3721137</v>
      </c>
      <c r="C726" s="12">
        <v>1101114336726</v>
      </c>
      <c r="D726" s="7" t="s">
        <v>44307</v>
      </c>
      <c r="E726" s="7" t="s">
        <v>44308</v>
      </c>
      <c r="F726" s="7" t="s">
        <v>44309</v>
      </c>
      <c r="G726" s="7" t="s">
        <v>44310</v>
      </c>
      <c r="H726" s="7" t="s">
        <v>44311</v>
      </c>
      <c r="I726" s="7" t="s">
        <v>65</v>
      </c>
      <c r="J726" s="7" t="s">
        <v>33060</v>
      </c>
      <c r="K726" s="7" t="s">
        <v>47</v>
      </c>
      <c r="L726" s="7">
        <v>10</v>
      </c>
      <c r="M726" s="7" t="s">
        <v>33760</v>
      </c>
      <c r="N726" s="7">
        <v>46800</v>
      </c>
      <c r="O726" s="7" t="s">
        <v>22863</v>
      </c>
      <c r="P726" s="7">
        <v>20100426</v>
      </c>
      <c r="Q726" s="7">
        <v>80</v>
      </c>
      <c r="R726" s="7">
        <v>201510</v>
      </c>
    </row>
    <row r="727" spans="1:18" ht="16.5" customHeight="1">
      <c r="A727" s="8">
        <v>2048622745</v>
      </c>
      <c r="B727" s="7">
        <v>3755022</v>
      </c>
      <c r="C727" s="12">
        <v>1101114400258</v>
      </c>
      <c r="D727" s="7" t="s">
        <v>24867</v>
      </c>
      <c r="E727" s="7" t="s">
        <v>24868</v>
      </c>
      <c r="F727" s="7" t="s">
        <v>76</v>
      </c>
      <c r="G727" s="7" t="s">
        <v>24869</v>
      </c>
      <c r="H727" s="7" t="s">
        <v>24870</v>
      </c>
      <c r="I727" s="7" t="s">
        <v>65</v>
      </c>
      <c r="J727" s="7" t="s">
        <v>33060</v>
      </c>
      <c r="K727" s="7" t="s">
        <v>47</v>
      </c>
      <c r="L727" s="7">
        <v>10</v>
      </c>
      <c r="M727" s="7" t="s">
        <v>966</v>
      </c>
      <c r="N727" s="7">
        <v>68221</v>
      </c>
      <c r="O727" s="7" t="s">
        <v>35636</v>
      </c>
      <c r="P727" s="7">
        <v>20100723</v>
      </c>
      <c r="Q727" s="7">
        <v>128</v>
      </c>
      <c r="R727" s="7">
        <v>201510</v>
      </c>
    </row>
    <row r="728" spans="1:18" ht="16.5" customHeight="1">
      <c r="A728" s="8">
        <v>1108192091</v>
      </c>
      <c r="B728" s="7">
        <v>3840247</v>
      </c>
      <c r="C728" s="12">
        <v>1101114424919</v>
      </c>
      <c r="D728" s="7" t="s">
        <v>44312</v>
      </c>
      <c r="E728" s="7" t="s">
        <v>44313</v>
      </c>
      <c r="F728" s="7" t="s">
        <v>44314</v>
      </c>
      <c r="G728" s="7" t="s">
        <v>44315</v>
      </c>
      <c r="H728" s="7" t="s">
        <v>44316</v>
      </c>
      <c r="I728" s="7" t="s">
        <v>65</v>
      </c>
      <c r="J728" s="7" t="s">
        <v>33060</v>
      </c>
      <c r="K728" s="7" t="s">
        <v>47</v>
      </c>
      <c r="L728" s="7">
        <v>10</v>
      </c>
      <c r="M728" s="7" t="s">
        <v>33760</v>
      </c>
      <c r="N728" s="7">
        <v>47219</v>
      </c>
      <c r="O728" s="7" t="s">
        <v>34099</v>
      </c>
      <c r="P728" s="7">
        <v>20100901</v>
      </c>
      <c r="Q728" s="7">
        <v>62</v>
      </c>
      <c r="R728" s="7">
        <v>201510</v>
      </c>
    </row>
    <row r="729" spans="1:18" ht="16.5" customHeight="1">
      <c r="A729" s="8">
        <v>1058754836</v>
      </c>
      <c r="B729" s="7">
        <v>3978137</v>
      </c>
      <c r="C729" s="12">
        <v>1101114543769</v>
      </c>
      <c r="D729" s="7" t="s">
        <v>44317</v>
      </c>
      <c r="E729" s="7" t="s">
        <v>1896</v>
      </c>
      <c r="F729" s="7" t="s">
        <v>44318</v>
      </c>
      <c r="G729" s="7" t="s">
        <v>44319</v>
      </c>
      <c r="H729" s="7" t="s">
        <v>44320</v>
      </c>
      <c r="I729" s="7" t="s">
        <v>65</v>
      </c>
      <c r="J729" s="7" t="s">
        <v>33060</v>
      </c>
      <c r="K729" s="7" t="s">
        <v>47</v>
      </c>
      <c r="L729" s="7">
        <v>10</v>
      </c>
      <c r="M729" s="7" t="s">
        <v>34433</v>
      </c>
      <c r="N729" s="7">
        <v>62090</v>
      </c>
      <c r="O729" s="7" t="s">
        <v>44321</v>
      </c>
      <c r="P729" s="7">
        <v>20110225</v>
      </c>
      <c r="Q729" s="7">
        <v>63</v>
      </c>
      <c r="R729" s="7">
        <v>201510</v>
      </c>
    </row>
    <row r="730" spans="1:18" ht="16.5" customHeight="1">
      <c r="A730" s="8">
        <v>1198645760</v>
      </c>
      <c r="B730" s="7">
        <v>4033006</v>
      </c>
      <c r="C730" s="12">
        <v>1101114671057</v>
      </c>
      <c r="D730" s="7" t="s">
        <v>44322</v>
      </c>
      <c r="E730" s="7" t="s">
        <v>44323</v>
      </c>
      <c r="F730" s="7" t="s">
        <v>44324</v>
      </c>
      <c r="G730" s="7" t="s">
        <v>44325</v>
      </c>
      <c r="H730" s="7" t="s">
        <v>44326</v>
      </c>
      <c r="I730" s="7" t="s">
        <v>65</v>
      </c>
      <c r="J730" s="7" t="s">
        <v>33060</v>
      </c>
      <c r="K730" s="7" t="s">
        <v>47</v>
      </c>
      <c r="L730" s="7">
        <v>10</v>
      </c>
      <c r="M730" s="7" t="s">
        <v>33760</v>
      </c>
      <c r="N730" s="7">
        <v>46521</v>
      </c>
      <c r="O730" s="7" t="s">
        <v>43908</v>
      </c>
      <c r="P730" s="7">
        <v>20110818</v>
      </c>
      <c r="Q730" s="7">
        <v>89</v>
      </c>
      <c r="R730" s="7">
        <v>201510</v>
      </c>
    </row>
    <row r="731" spans="1:18" ht="16.5" customHeight="1">
      <c r="A731" s="8">
        <v>1208781201</v>
      </c>
      <c r="B731" s="7">
        <v>4116972</v>
      </c>
      <c r="C731" s="12">
        <v>1101114837550</v>
      </c>
      <c r="D731" s="7" t="s">
        <v>8812</v>
      </c>
      <c r="E731" s="7" t="s">
        <v>44327</v>
      </c>
      <c r="F731" s="7" t="s">
        <v>15006</v>
      </c>
      <c r="G731" s="7" t="s">
        <v>44328</v>
      </c>
      <c r="H731" s="7" t="s">
        <v>44329</v>
      </c>
      <c r="I731" s="7" t="s">
        <v>65</v>
      </c>
      <c r="J731" s="7" t="s">
        <v>33060</v>
      </c>
      <c r="K731" s="7" t="s">
        <v>47</v>
      </c>
      <c r="L731" s="7">
        <v>10</v>
      </c>
      <c r="M731" s="7" t="s">
        <v>363</v>
      </c>
      <c r="N731" s="7">
        <v>71310</v>
      </c>
      <c r="O731" s="7" t="s">
        <v>15027</v>
      </c>
      <c r="P731" s="7">
        <v>20120405</v>
      </c>
      <c r="Q731" s="7">
        <v>106</v>
      </c>
      <c r="R731" s="7">
        <v>201510</v>
      </c>
    </row>
    <row r="732" spans="1:18" ht="16.5" customHeight="1">
      <c r="A732" s="8">
        <v>2118882143</v>
      </c>
      <c r="B732" s="7">
        <v>4156054</v>
      </c>
      <c r="C732" s="12">
        <v>1101114938241</v>
      </c>
      <c r="D732" s="7" t="s">
        <v>44330</v>
      </c>
      <c r="E732" s="7" t="s">
        <v>44331</v>
      </c>
      <c r="F732" s="7" t="s">
        <v>44332</v>
      </c>
      <c r="G732" s="7" t="s">
        <v>44333</v>
      </c>
      <c r="H732" s="7" t="s">
        <v>44334</v>
      </c>
      <c r="I732" s="7" t="s">
        <v>65</v>
      </c>
      <c r="J732" s="7" t="s">
        <v>33060</v>
      </c>
      <c r="K732" s="7" t="s">
        <v>47</v>
      </c>
      <c r="L732" s="7">
        <v>10</v>
      </c>
      <c r="M732" s="7" t="s">
        <v>33760</v>
      </c>
      <c r="N732" s="7">
        <v>46443</v>
      </c>
      <c r="O732" s="7" t="s">
        <v>44335</v>
      </c>
      <c r="P732" s="7">
        <v>20120814</v>
      </c>
      <c r="Q732" s="7">
        <v>55</v>
      </c>
      <c r="R732" s="7">
        <v>201510</v>
      </c>
    </row>
    <row r="733" spans="1:18" ht="16.5" customHeight="1">
      <c r="A733" s="8">
        <v>2018630154</v>
      </c>
      <c r="B733" s="7">
        <v>4177290</v>
      </c>
      <c r="C733" s="12">
        <v>1101115003580</v>
      </c>
      <c r="D733" s="7" t="s">
        <v>44336</v>
      </c>
      <c r="E733" s="7" t="s">
        <v>44337</v>
      </c>
      <c r="F733" s="7" t="s">
        <v>44338</v>
      </c>
      <c r="G733" s="7" t="s">
        <v>44339</v>
      </c>
      <c r="H733" s="7" t="s">
        <v>44340</v>
      </c>
      <c r="I733" s="7" t="s">
        <v>65</v>
      </c>
      <c r="J733" s="7" t="s">
        <v>33060</v>
      </c>
      <c r="K733" s="7" t="s">
        <v>47</v>
      </c>
      <c r="L733" s="7">
        <v>10</v>
      </c>
      <c r="M733" s="7" t="s">
        <v>33076</v>
      </c>
      <c r="N733" s="7">
        <v>13211</v>
      </c>
      <c r="O733" s="7" t="s">
        <v>44341</v>
      </c>
      <c r="P733" s="7">
        <v>20121116</v>
      </c>
      <c r="Q733" s="7">
        <v>81</v>
      </c>
      <c r="R733" s="7">
        <v>201510</v>
      </c>
    </row>
    <row r="734" spans="1:18" ht="16.5" customHeight="1">
      <c r="A734" s="8">
        <v>1178182634</v>
      </c>
      <c r="B734" s="7">
        <v>4184832</v>
      </c>
      <c r="C734" s="12">
        <v>1101115018290</v>
      </c>
      <c r="D734" s="7" t="s">
        <v>44342</v>
      </c>
      <c r="E734" s="7" t="s">
        <v>10649</v>
      </c>
      <c r="F734" s="7" t="s">
        <v>44343</v>
      </c>
      <c r="G734" s="7" t="s">
        <v>44344</v>
      </c>
      <c r="H734" s="7" t="s">
        <v>44345</v>
      </c>
      <c r="I734" s="7" t="s">
        <v>65</v>
      </c>
      <c r="J734" s="7" t="s">
        <v>33060</v>
      </c>
      <c r="K734" s="7" t="s">
        <v>47</v>
      </c>
      <c r="L734" s="7">
        <v>10</v>
      </c>
      <c r="M734" s="7" t="s">
        <v>363</v>
      </c>
      <c r="N734" s="7">
        <v>72129</v>
      </c>
      <c r="O734" s="7" t="s">
        <v>42519</v>
      </c>
      <c r="P734" s="7">
        <v>20121207</v>
      </c>
      <c r="Q734" s="7">
        <v>58</v>
      </c>
      <c r="R734" s="7">
        <v>201510</v>
      </c>
    </row>
    <row r="735" spans="1:18" ht="16.5" customHeight="1">
      <c r="A735" s="8">
        <v>2158780311</v>
      </c>
      <c r="B735" s="7">
        <v>4208599</v>
      </c>
      <c r="C735" s="12">
        <v>1101115082104</v>
      </c>
      <c r="D735" s="7" t="s">
        <v>20116</v>
      </c>
      <c r="E735" s="7" t="s">
        <v>1923</v>
      </c>
      <c r="F735" s="7" t="s">
        <v>44346</v>
      </c>
      <c r="G735" s="7" t="s">
        <v>44347</v>
      </c>
      <c r="H735" s="7" t="s">
        <v>44348</v>
      </c>
      <c r="I735" s="7" t="s">
        <v>65</v>
      </c>
      <c r="J735" s="7" t="s">
        <v>33060</v>
      </c>
      <c r="K735" s="7" t="s">
        <v>47</v>
      </c>
      <c r="L735" s="7">
        <v>10</v>
      </c>
      <c r="M735" s="7" t="s">
        <v>33760</v>
      </c>
      <c r="N735" s="7">
        <v>46699</v>
      </c>
      <c r="O735" s="7" t="s">
        <v>42808</v>
      </c>
      <c r="P735" s="7">
        <v>20130306</v>
      </c>
      <c r="Q735" s="7">
        <v>61</v>
      </c>
      <c r="R735" s="7">
        <v>201510</v>
      </c>
    </row>
    <row r="736" spans="1:18" ht="16.5" customHeight="1">
      <c r="A736" s="8">
        <v>2118897627</v>
      </c>
      <c r="B736" s="7">
        <v>4328047</v>
      </c>
      <c r="C736" s="12">
        <v>1101115178292</v>
      </c>
      <c r="D736" s="7" t="s">
        <v>28925</v>
      </c>
      <c r="E736" s="7" t="s">
        <v>28926</v>
      </c>
      <c r="F736" s="7" t="s">
        <v>28927</v>
      </c>
      <c r="G736" s="7" t="s">
        <v>28928</v>
      </c>
      <c r="H736" s="7" t="s">
        <v>28929</v>
      </c>
      <c r="I736" s="7" t="s">
        <v>65</v>
      </c>
      <c r="J736" s="7" t="s">
        <v>33060</v>
      </c>
      <c r="K736" s="7" t="s">
        <v>47</v>
      </c>
      <c r="L736" s="7">
        <v>10</v>
      </c>
      <c r="M736" s="7" t="s">
        <v>33076</v>
      </c>
      <c r="N736" s="7">
        <v>33910</v>
      </c>
      <c r="O736" s="7" t="s">
        <v>44349</v>
      </c>
      <c r="P736" s="7">
        <v>20130709</v>
      </c>
      <c r="Q736" s="7">
        <v>56</v>
      </c>
      <c r="R736" s="7">
        <v>201510</v>
      </c>
    </row>
    <row r="737" spans="1:18" ht="16.5" customHeight="1">
      <c r="A737" s="8">
        <v>1018682478</v>
      </c>
      <c r="B737" s="7">
        <v>4330530</v>
      </c>
      <c r="C737" s="12">
        <v>1101115191046</v>
      </c>
      <c r="D737" s="7" t="s">
        <v>44350</v>
      </c>
      <c r="E737" s="7" t="s">
        <v>2734</v>
      </c>
      <c r="F737" s="7" t="s">
        <v>44351</v>
      </c>
      <c r="H737" s="7" t="s">
        <v>44352</v>
      </c>
      <c r="I737" s="7" t="s">
        <v>65</v>
      </c>
      <c r="J737" s="7" t="s">
        <v>33060</v>
      </c>
      <c r="K737" s="7" t="s">
        <v>47</v>
      </c>
      <c r="L737" s="7">
        <v>10</v>
      </c>
      <c r="M737" s="7" t="s">
        <v>363</v>
      </c>
      <c r="N737" s="7">
        <v>71531</v>
      </c>
      <c r="O737" s="7" t="s">
        <v>15169</v>
      </c>
      <c r="P737" s="7">
        <v>20130724</v>
      </c>
      <c r="Q737" s="7">
        <v>565</v>
      </c>
      <c r="R737" s="7">
        <v>201510</v>
      </c>
    </row>
    <row r="738" spans="1:18" ht="16.5" customHeight="1">
      <c r="A738" s="8">
        <v>1198675658</v>
      </c>
      <c r="B738" s="7">
        <v>4334331</v>
      </c>
      <c r="C738" s="12">
        <v>1101115202083</v>
      </c>
      <c r="D738" s="7" t="s">
        <v>44353</v>
      </c>
      <c r="E738" s="7" t="s">
        <v>10188</v>
      </c>
      <c r="F738" s="7" t="s">
        <v>22902</v>
      </c>
      <c r="G738" s="7" t="s">
        <v>44354</v>
      </c>
      <c r="H738" s="7" t="s">
        <v>44355</v>
      </c>
      <c r="I738" s="7" t="s">
        <v>65</v>
      </c>
      <c r="J738" s="7" t="s">
        <v>33060</v>
      </c>
      <c r="K738" s="7" t="s">
        <v>47</v>
      </c>
      <c r="L738" s="7">
        <v>10</v>
      </c>
      <c r="M738" s="7" t="s">
        <v>33760</v>
      </c>
      <c r="N738" s="7">
        <v>46521</v>
      </c>
      <c r="O738" s="7" t="s">
        <v>43908</v>
      </c>
      <c r="P738" s="7">
        <v>20130809</v>
      </c>
      <c r="Q738" s="7">
        <v>73</v>
      </c>
      <c r="R738" s="7">
        <v>201510</v>
      </c>
    </row>
    <row r="739" spans="1:18" ht="16.5" customHeight="1">
      <c r="A739" s="8">
        <v>1198677087</v>
      </c>
      <c r="B739" s="7">
        <v>4341023</v>
      </c>
      <c r="C739" s="12">
        <v>1101115217602</v>
      </c>
      <c r="D739" s="7" t="s">
        <v>17222</v>
      </c>
      <c r="E739" s="7" t="s">
        <v>17223</v>
      </c>
      <c r="F739" s="7" t="s">
        <v>17224</v>
      </c>
      <c r="G739" s="7" t="s">
        <v>17225</v>
      </c>
      <c r="H739" s="7" t="s">
        <v>17226</v>
      </c>
      <c r="I739" s="7" t="s">
        <v>65</v>
      </c>
      <c r="J739" s="7" t="s">
        <v>33060</v>
      </c>
      <c r="K739" s="7" t="s">
        <v>47</v>
      </c>
      <c r="L739" s="7">
        <v>10</v>
      </c>
      <c r="M739" s="7" t="s">
        <v>33076</v>
      </c>
      <c r="N739" s="7">
        <v>14192</v>
      </c>
      <c r="O739" s="7" t="s">
        <v>38558</v>
      </c>
      <c r="P739" s="7">
        <v>20130830</v>
      </c>
      <c r="Q739" s="7">
        <v>210</v>
      </c>
      <c r="R739" s="7">
        <v>201510</v>
      </c>
    </row>
    <row r="740" spans="1:18" ht="16.5" customHeight="1">
      <c r="A740" s="8">
        <v>2618106194</v>
      </c>
      <c r="B740" s="7">
        <v>5864756</v>
      </c>
      <c r="C740" s="12">
        <v>1101115322435</v>
      </c>
      <c r="D740" s="7" t="s">
        <v>44356</v>
      </c>
      <c r="E740" s="7" t="s">
        <v>12004</v>
      </c>
      <c r="F740" s="7" t="s">
        <v>44357</v>
      </c>
      <c r="H740" s="7" t="s">
        <v>44358</v>
      </c>
      <c r="I740" s="7" t="s">
        <v>65</v>
      </c>
      <c r="J740" s="7" t="s">
        <v>33060</v>
      </c>
      <c r="K740" s="7" t="s">
        <v>47</v>
      </c>
      <c r="L740" s="7">
        <v>10</v>
      </c>
      <c r="M740" s="7" t="s">
        <v>33076</v>
      </c>
      <c r="N740" s="7">
        <v>20499</v>
      </c>
      <c r="O740" s="7" t="s">
        <v>2038</v>
      </c>
      <c r="P740" s="7">
        <v>20140122</v>
      </c>
      <c r="Q740" s="7">
        <v>58</v>
      </c>
      <c r="R740" s="7">
        <v>201510</v>
      </c>
    </row>
    <row r="741" spans="1:18" ht="16.5" customHeight="1">
      <c r="A741" s="8">
        <v>2068626191</v>
      </c>
      <c r="B741" s="7">
        <v>5917824</v>
      </c>
      <c r="C741" s="12">
        <v>1101115451474</v>
      </c>
      <c r="D741" s="7" t="s">
        <v>44359</v>
      </c>
      <c r="E741" s="7" t="s">
        <v>44360</v>
      </c>
      <c r="F741" s="7" t="s">
        <v>44361</v>
      </c>
      <c r="G741" s="7" t="s">
        <v>44362</v>
      </c>
      <c r="H741" s="7" t="s">
        <v>44363</v>
      </c>
      <c r="I741" s="7" t="s">
        <v>65</v>
      </c>
      <c r="J741" s="7" t="s">
        <v>33060</v>
      </c>
      <c r="K741" s="7" t="s">
        <v>47</v>
      </c>
      <c r="L741" s="7">
        <v>10</v>
      </c>
      <c r="M741" s="7" t="s">
        <v>33076</v>
      </c>
      <c r="N741" s="7">
        <v>10791</v>
      </c>
      <c r="O741" s="7" t="s">
        <v>44364</v>
      </c>
      <c r="P741" s="7">
        <v>20140627</v>
      </c>
      <c r="Q741" s="7">
        <v>340</v>
      </c>
      <c r="R741" s="7">
        <v>201510</v>
      </c>
    </row>
    <row r="742" spans="1:18" ht="16.5" customHeight="1">
      <c r="A742" s="8">
        <v>2208889704</v>
      </c>
      <c r="B742" s="7">
        <v>5972854</v>
      </c>
      <c r="C742" s="12">
        <v>1101115537638</v>
      </c>
      <c r="D742" s="7" t="s">
        <v>44365</v>
      </c>
      <c r="E742" s="7" t="s">
        <v>32805</v>
      </c>
      <c r="F742" s="7" t="s">
        <v>44366</v>
      </c>
      <c r="G742" s="7" t="s">
        <v>44367</v>
      </c>
      <c r="H742" s="7" t="s">
        <v>44368</v>
      </c>
      <c r="I742" s="7" t="s">
        <v>65</v>
      </c>
      <c r="J742" s="7" t="s">
        <v>33060</v>
      </c>
      <c r="K742" s="7" t="s">
        <v>47</v>
      </c>
      <c r="L742" s="7">
        <v>10</v>
      </c>
      <c r="M742" s="7" t="s">
        <v>33760</v>
      </c>
      <c r="N742" s="7">
        <v>46433</v>
      </c>
      <c r="O742" s="7" t="s">
        <v>44369</v>
      </c>
      <c r="P742" s="7">
        <v>20141014</v>
      </c>
      <c r="Q742" s="7">
        <v>60</v>
      </c>
      <c r="R742" s="7">
        <v>201510</v>
      </c>
    </row>
    <row r="743" spans="1:18" ht="16.5" customHeight="1">
      <c r="A743" s="8">
        <v>5038800225</v>
      </c>
      <c r="B743" s="7">
        <v>6521440</v>
      </c>
      <c r="C743" s="12">
        <v>1101115829936</v>
      </c>
      <c r="D743" s="7" t="s">
        <v>44370</v>
      </c>
      <c r="E743" s="7" t="s">
        <v>1826</v>
      </c>
      <c r="F743" s="7" t="s">
        <v>44371</v>
      </c>
      <c r="G743" s="7" t="s">
        <v>44372</v>
      </c>
      <c r="H743" s="7" t="s">
        <v>44373</v>
      </c>
      <c r="I743" s="7" t="s">
        <v>65</v>
      </c>
      <c r="J743" s="7" t="s">
        <v>33060</v>
      </c>
      <c r="K743" s="7" t="s">
        <v>47</v>
      </c>
      <c r="L743" s="7">
        <v>10</v>
      </c>
      <c r="M743" s="7" t="s">
        <v>33760</v>
      </c>
      <c r="N743" s="7">
        <v>46699</v>
      </c>
      <c r="O743" s="7" t="s">
        <v>42808</v>
      </c>
      <c r="P743" s="7">
        <v>20150904</v>
      </c>
      <c r="Q743" s="7">
        <v>59</v>
      </c>
      <c r="R743" s="7">
        <v>201510</v>
      </c>
    </row>
    <row r="744" spans="1:18" ht="16.5" customHeight="1">
      <c r="A744" s="8">
        <v>8368600233</v>
      </c>
      <c r="B744" s="7">
        <v>6531817</v>
      </c>
      <c r="C744" s="12">
        <v>1101115853589</v>
      </c>
      <c r="D744" s="7" t="s">
        <v>44374</v>
      </c>
      <c r="E744" s="7" t="s">
        <v>44375</v>
      </c>
      <c r="F744" s="7" t="s">
        <v>44376</v>
      </c>
      <c r="H744" s="7" t="s">
        <v>44377</v>
      </c>
      <c r="I744" s="7" t="s">
        <v>65</v>
      </c>
      <c r="J744" s="7" t="s">
        <v>33060</v>
      </c>
      <c r="K744" s="7" t="s">
        <v>47</v>
      </c>
      <c r="L744" s="7">
        <v>10</v>
      </c>
      <c r="M744" s="7" t="s">
        <v>33760</v>
      </c>
      <c r="N744" s="7">
        <v>47219</v>
      </c>
      <c r="O744" s="7" t="s">
        <v>34099</v>
      </c>
      <c r="P744" s="7">
        <v>20151006</v>
      </c>
      <c r="Q744" s="7">
        <v>108</v>
      </c>
      <c r="R744" s="7">
        <v>201510</v>
      </c>
    </row>
    <row r="745" spans="1:18" ht="16.5" customHeight="1">
      <c r="A745" s="8">
        <v>1228636893</v>
      </c>
      <c r="B745" s="7">
        <v>5865682</v>
      </c>
      <c r="C745" s="12">
        <v>1201110692336</v>
      </c>
      <c r="D745" s="7" t="s">
        <v>44378</v>
      </c>
      <c r="E745" s="7" t="s">
        <v>2664</v>
      </c>
      <c r="F745" s="7" t="s">
        <v>44379</v>
      </c>
      <c r="G745" s="7" t="s">
        <v>44380</v>
      </c>
      <c r="H745" s="7" t="s">
        <v>44381</v>
      </c>
      <c r="I745" s="7" t="s">
        <v>65</v>
      </c>
      <c r="J745" s="7" t="s">
        <v>33060</v>
      </c>
      <c r="K745" s="7" t="s">
        <v>47</v>
      </c>
      <c r="L745" s="7">
        <v>10</v>
      </c>
      <c r="M745" s="7" t="s">
        <v>33076</v>
      </c>
      <c r="N745" s="7">
        <v>28410</v>
      </c>
      <c r="O745" s="7" t="s">
        <v>42428</v>
      </c>
      <c r="P745" s="7">
        <v>20140117</v>
      </c>
      <c r="Q745" s="7">
        <v>54</v>
      </c>
      <c r="R745" s="7">
        <v>201510</v>
      </c>
    </row>
    <row r="746" spans="1:18" ht="16.5" customHeight="1">
      <c r="A746" s="8">
        <v>1378631231</v>
      </c>
      <c r="B746" s="7">
        <v>4204136</v>
      </c>
      <c r="C746" s="12">
        <v>1244110131300</v>
      </c>
      <c r="D746" s="7" t="s">
        <v>44382</v>
      </c>
      <c r="E746" s="7" t="s">
        <v>44383</v>
      </c>
      <c r="F746" s="7" t="s">
        <v>44384</v>
      </c>
      <c r="G746" s="7" t="s">
        <v>44385</v>
      </c>
      <c r="I746" s="7" t="s">
        <v>65</v>
      </c>
      <c r="J746" s="7" t="s">
        <v>33060</v>
      </c>
      <c r="K746" s="7" t="s">
        <v>47</v>
      </c>
      <c r="L746" s="7">
        <v>10</v>
      </c>
      <c r="M746" s="7" t="s">
        <v>313</v>
      </c>
      <c r="N746" s="7">
        <v>41129</v>
      </c>
      <c r="O746" s="7" t="s">
        <v>8414</v>
      </c>
      <c r="P746" s="7">
        <v>20130226</v>
      </c>
      <c r="Q746" s="7">
        <v>77</v>
      </c>
      <c r="R746" s="7">
        <v>201510</v>
      </c>
    </row>
    <row r="747" spans="1:18" ht="16.5" customHeight="1">
      <c r="A747" s="8">
        <v>1298660680</v>
      </c>
      <c r="B747" s="7">
        <v>3997176</v>
      </c>
      <c r="C747" s="12">
        <v>1311110280724</v>
      </c>
      <c r="D747" s="7" t="s">
        <v>44386</v>
      </c>
      <c r="E747" s="7" t="s">
        <v>3235</v>
      </c>
      <c r="F747" s="7" t="s">
        <v>44387</v>
      </c>
      <c r="G747" s="7" t="s">
        <v>44388</v>
      </c>
      <c r="H747" s="7" t="s">
        <v>44389</v>
      </c>
      <c r="I747" s="7" t="s">
        <v>65</v>
      </c>
      <c r="J747" s="7" t="s">
        <v>33060</v>
      </c>
      <c r="K747" s="7" t="s">
        <v>47</v>
      </c>
      <c r="L747" s="7">
        <v>10</v>
      </c>
      <c r="M747" s="7" t="s">
        <v>33760</v>
      </c>
      <c r="N747" s="7">
        <v>46595</v>
      </c>
      <c r="O747" s="7" t="s">
        <v>22706</v>
      </c>
      <c r="P747" s="7">
        <v>20110419</v>
      </c>
      <c r="Q747" s="7">
        <v>50</v>
      </c>
      <c r="R747" s="7">
        <v>201510</v>
      </c>
    </row>
    <row r="748" spans="1:18" ht="16.5" customHeight="1">
      <c r="A748" s="8">
        <v>1448104402</v>
      </c>
      <c r="B748" s="7">
        <v>4156639</v>
      </c>
      <c r="C748" s="12">
        <v>1311110320299</v>
      </c>
      <c r="D748" s="7" t="s">
        <v>44390</v>
      </c>
      <c r="E748" s="7" t="s">
        <v>44391</v>
      </c>
      <c r="F748" s="7" t="s">
        <v>8903</v>
      </c>
      <c r="G748" s="7" t="s">
        <v>44392</v>
      </c>
      <c r="H748" s="7" t="s">
        <v>44393</v>
      </c>
      <c r="I748" s="7" t="s">
        <v>65</v>
      </c>
      <c r="J748" s="7" t="s">
        <v>33060</v>
      </c>
      <c r="K748" s="7" t="s">
        <v>47</v>
      </c>
      <c r="L748" s="7">
        <v>10</v>
      </c>
      <c r="M748" s="7" t="s">
        <v>313</v>
      </c>
      <c r="N748" s="7">
        <v>42321</v>
      </c>
      <c r="O748" s="7" t="s">
        <v>38771</v>
      </c>
      <c r="P748" s="7">
        <v>20120813</v>
      </c>
      <c r="Q748" s="7">
        <v>53</v>
      </c>
      <c r="R748" s="7">
        <v>201510</v>
      </c>
    </row>
    <row r="749" spans="1:18" ht="16.5" customHeight="1">
      <c r="A749" s="8">
        <v>1258193812</v>
      </c>
      <c r="B749" s="7">
        <v>3973843</v>
      </c>
      <c r="C749" s="12">
        <v>1313110104764</v>
      </c>
      <c r="D749" s="7" t="s">
        <v>21143</v>
      </c>
      <c r="E749" s="7" t="s">
        <v>21144</v>
      </c>
      <c r="F749" s="7" t="s">
        <v>16173</v>
      </c>
      <c r="G749" s="7" t="s">
        <v>21145</v>
      </c>
      <c r="H749" s="7" t="s">
        <v>21146</v>
      </c>
      <c r="I749" s="7" t="s">
        <v>65</v>
      </c>
      <c r="J749" s="7" t="s">
        <v>33060</v>
      </c>
      <c r="K749" s="7" t="s">
        <v>47</v>
      </c>
      <c r="L749" s="7">
        <v>10</v>
      </c>
      <c r="M749" s="7" t="s">
        <v>363</v>
      </c>
      <c r="N749" s="7">
        <v>72129</v>
      </c>
      <c r="O749" s="7" t="s">
        <v>42519</v>
      </c>
      <c r="P749" s="7">
        <v>20110211</v>
      </c>
      <c r="Q749" s="7">
        <v>50</v>
      </c>
      <c r="R749" s="7">
        <v>201510</v>
      </c>
    </row>
    <row r="750" spans="1:18" ht="16.5" customHeight="1">
      <c r="A750" s="8">
        <v>1258194771</v>
      </c>
      <c r="B750" s="7">
        <v>3987888</v>
      </c>
      <c r="C750" s="12">
        <v>1313110105762</v>
      </c>
      <c r="D750" s="7" t="s">
        <v>44394</v>
      </c>
      <c r="E750" s="7" t="s">
        <v>44395</v>
      </c>
      <c r="F750" s="7" t="s">
        <v>44396</v>
      </c>
      <c r="G750" s="7" t="s">
        <v>44397</v>
      </c>
      <c r="H750" s="7" t="s">
        <v>44398</v>
      </c>
      <c r="I750" s="7" t="s">
        <v>65</v>
      </c>
      <c r="J750" s="7" t="s">
        <v>33060</v>
      </c>
      <c r="K750" s="7" t="s">
        <v>47</v>
      </c>
      <c r="L750" s="7">
        <v>10</v>
      </c>
      <c r="M750" s="7" t="s">
        <v>33076</v>
      </c>
      <c r="N750" s="7">
        <v>30110</v>
      </c>
      <c r="O750" s="7" t="s">
        <v>7182</v>
      </c>
      <c r="P750" s="7">
        <v>20110323</v>
      </c>
      <c r="Q750" s="7">
        <v>90</v>
      </c>
      <c r="R750" s="7">
        <v>201510</v>
      </c>
    </row>
    <row r="751" spans="1:18" ht="16.5" customHeight="1">
      <c r="A751" s="8">
        <v>1258605161</v>
      </c>
      <c r="B751" s="7">
        <v>4143834</v>
      </c>
      <c r="C751" s="12">
        <v>1313110118244</v>
      </c>
      <c r="D751" s="7" t="s">
        <v>20414</v>
      </c>
      <c r="E751" s="7" t="s">
        <v>20415</v>
      </c>
      <c r="F751" s="7" t="s">
        <v>20416</v>
      </c>
      <c r="H751" s="7" t="s">
        <v>20417</v>
      </c>
      <c r="I751" s="7" t="s">
        <v>65</v>
      </c>
      <c r="J751" s="7" t="s">
        <v>33060</v>
      </c>
      <c r="K751" s="7" t="s">
        <v>47</v>
      </c>
      <c r="L751" s="7">
        <v>10</v>
      </c>
      <c r="M751" s="7" t="s">
        <v>33076</v>
      </c>
      <c r="N751" s="7">
        <v>30391</v>
      </c>
      <c r="O751" s="7" t="s">
        <v>7087</v>
      </c>
      <c r="P751" s="7">
        <v>20120705</v>
      </c>
      <c r="Q751" s="7">
        <v>77</v>
      </c>
      <c r="R751" s="7">
        <v>201510</v>
      </c>
    </row>
    <row r="752" spans="1:18" ht="16.5" customHeight="1">
      <c r="A752" s="8">
        <v>1258605628</v>
      </c>
      <c r="B752" s="7">
        <v>4147979</v>
      </c>
      <c r="C752" s="12">
        <v>1313110118658</v>
      </c>
      <c r="D752" s="7" t="s">
        <v>44399</v>
      </c>
      <c r="E752" s="7" t="s">
        <v>44400</v>
      </c>
      <c r="F752" s="7" t="s">
        <v>2031</v>
      </c>
      <c r="H752" s="7" t="s">
        <v>44401</v>
      </c>
      <c r="I752" s="7" t="s">
        <v>65</v>
      </c>
      <c r="J752" s="7" t="s">
        <v>33060</v>
      </c>
      <c r="K752" s="7" t="s">
        <v>47</v>
      </c>
      <c r="L752" s="7">
        <v>10</v>
      </c>
      <c r="M752" s="7" t="s">
        <v>33076</v>
      </c>
      <c r="N752" s="7">
        <v>26299</v>
      </c>
      <c r="O752" s="7" t="s">
        <v>33440</v>
      </c>
      <c r="P752" s="7">
        <v>20120709</v>
      </c>
      <c r="Q752" s="7">
        <v>242</v>
      </c>
      <c r="R752" s="7">
        <v>201510</v>
      </c>
    </row>
    <row r="753" spans="1:18" ht="16.5" customHeight="1">
      <c r="A753" s="8">
        <v>6738600156</v>
      </c>
      <c r="B753" s="7">
        <v>6433207</v>
      </c>
      <c r="C753" s="12">
        <v>1313110151616</v>
      </c>
      <c r="D753" s="7" t="s">
        <v>44402</v>
      </c>
      <c r="E753" s="7" t="s">
        <v>44403</v>
      </c>
      <c r="F753" s="7" t="s">
        <v>44404</v>
      </c>
      <c r="H753" s="7" t="s">
        <v>44405</v>
      </c>
      <c r="I753" s="7" t="s">
        <v>65</v>
      </c>
      <c r="J753" s="7" t="s">
        <v>33060</v>
      </c>
      <c r="K753" s="7" t="s">
        <v>47</v>
      </c>
      <c r="L753" s="7">
        <v>10</v>
      </c>
      <c r="M753" s="7" t="s">
        <v>363</v>
      </c>
      <c r="N753" s="7">
        <v>72919</v>
      </c>
      <c r="O753" s="7" t="s">
        <v>16141</v>
      </c>
      <c r="P753" s="7">
        <v>20150623</v>
      </c>
      <c r="Q753" s="7">
        <v>233</v>
      </c>
      <c r="R753" s="7">
        <v>201510</v>
      </c>
    </row>
    <row r="754" spans="1:18" ht="16.5" customHeight="1">
      <c r="A754" s="8">
        <v>1348705196</v>
      </c>
      <c r="B754" s="7">
        <v>4197583</v>
      </c>
      <c r="C754" s="12">
        <v>1314110292244</v>
      </c>
      <c r="D754" s="7" t="s">
        <v>44406</v>
      </c>
      <c r="E754" s="7" t="s">
        <v>44407</v>
      </c>
      <c r="F754" s="7" t="s">
        <v>18755</v>
      </c>
      <c r="G754" s="7" t="s">
        <v>44408</v>
      </c>
      <c r="H754" s="7" t="s">
        <v>44143</v>
      </c>
      <c r="I754" s="7" t="s">
        <v>65</v>
      </c>
      <c r="J754" s="7" t="s">
        <v>33060</v>
      </c>
      <c r="K754" s="7" t="s">
        <v>47</v>
      </c>
      <c r="L754" s="7">
        <v>10</v>
      </c>
      <c r="M754" s="7" t="s">
        <v>33076</v>
      </c>
      <c r="N754" s="7">
        <v>26221</v>
      </c>
      <c r="O754" s="7" t="s">
        <v>43255</v>
      </c>
      <c r="P754" s="7">
        <v>20130201</v>
      </c>
      <c r="Q754" s="7">
        <v>61</v>
      </c>
      <c r="R754" s="7">
        <v>201510</v>
      </c>
    </row>
    <row r="755" spans="1:18" ht="16.5" customHeight="1">
      <c r="A755" s="8">
        <v>1348729295</v>
      </c>
      <c r="B755" s="7">
        <v>5948555</v>
      </c>
      <c r="C755" s="12">
        <v>1314110324542</v>
      </c>
      <c r="D755" s="7" t="s">
        <v>20367</v>
      </c>
      <c r="E755" s="7" t="s">
        <v>20368</v>
      </c>
      <c r="F755" s="7" t="s">
        <v>2798</v>
      </c>
      <c r="G755" s="7" t="s">
        <v>20369</v>
      </c>
      <c r="H755" s="7" t="s">
        <v>20370</v>
      </c>
      <c r="I755" s="7" t="s">
        <v>65</v>
      </c>
      <c r="J755" s="7" t="s">
        <v>33060</v>
      </c>
      <c r="K755" s="7" t="s">
        <v>47</v>
      </c>
      <c r="L755" s="7">
        <v>10</v>
      </c>
      <c r="M755" s="7" t="s">
        <v>33076</v>
      </c>
      <c r="N755" s="7">
        <v>30391</v>
      </c>
      <c r="O755" s="7" t="s">
        <v>7087</v>
      </c>
      <c r="P755" s="7">
        <v>20140723</v>
      </c>
      <c r="Q755" s="7">
        <v>134</v>
      </c>
      <c r="R755" s="7">
        <v>201510</v>
      </c>
    </row>
    <row r="756" spans="1:18" ht="16.5" customHeight="1">
      <c r="A756" s="8">
        <v>1428152612</v>
      </c>
      <c r="B756" s="7">
        <v>4170661</v>
      </c>
      <c r="C756" s="12">
        <v>1345110198306</v>
      </c>
      <c r="D756" s="7" t="s">
        <v>44409</v>
      </c>
      <c r="E756" s="7" t="s">
        <v>44410</v>
      </c>
      <c r="F756" s="7" t="s">
        <v>28940</v>
      </c>
      <c r="G756" s="7" t="s">
        <v>44411</v>
      </c>
      <c r="H756" s="7" t="s">
        <v>44412</v>
      </c>
      <c r="I756" s="7" t="s">
        <v>65</v>
      </c>
      <c r="J756" s="7" t="s">
        <v>33060</v>
      </c>
      <c r="K756" s="7" t="s">
        <v>47</v>
      </c>
      <c r="L756" s="7">
        <v>10</v>
      </c>
      <c r="M756" s="7" t="s">
        <v>966</v>
      </c>
      <c r="N756" s="7">
        <v>68212</v>
      </c>
      <c r="O756" s="7" t="s">
        <v>43364</v>
      </c>
      <c r="P756" s="7">
        <v>20121015</v>
      </c>
      <c r="Q756" s="7">
        <v>196</v>
      </c>
      <c r="R756" s="7">
        <v>201510</v>
      </c>
    </row>
    <row r="757" spans="1:18" ht="16.5" customHeight="1">
      <c r="A757" s="8">
        <v>1258208568</v>
      </c>
      <c r="B757" s="7">
        <v>3708463</v>
      </c>
      <c r="C757" s="12">
        <v>1346330002707</v>
      </c>
      <c r="D757" s="7" t="s">
        <v>44413</v>
      </c>
      <c r="E757" s="7" t="s">
        <v>35124</v>
      </c>
      <c r="F757" s="7" t="s">
        <v>44414</v>
      </c>
      <c r="G757" s="7" t="s">
        <v>44415</v>
      </c>
      <c r="H757" s="7" t="s">
        <v>44416</v>
      </c>
      <c r="I757" s="7" t="s">
        <v>45</v>
      </c>
      <c r="J757" s="7" t="s">
        <v>33060</v>
      </c>
      <c r="K757" s="7" t="s">
        <v>47</v>
      </c>
      <c r="L757" s="7">
        <v>10</v>
      </c>
      <c r="M757" s="7" t="s">
        <v>105</v>
      </c>
      <c r="N757" s="7">
        <v>86100</v>
      </c>
      <c r="O757" s="7" t="s">
        <v>5955</v>
      </c>
      <c r="P757" s="7">
        <v>20081201</v>
      </c>
      <c r="Q757" s="7">
        <v>55</v>
      </c>
      <c r="R757" s="7">
        <v>201510</v>
      </c>
    </row>
    <row r="758" spans="1:18" ht="16.5" customHeight="1">
      <c r="A758" s="8">
        <v>1248726535</v>
      </c>
      <c r="B758" s="7">
        <v>4070856</v>
      </c>
      <c r="C758" s="12">
        <v>1348110234659</v>
      </c>
      <c r="D758" s="7" t="s">
        <v>17655</v>
      </c>
      <c r="E758" s="7" t="s">
        <v>17656</v>
      </c>
      <c r="F758" s="7" t="s">
        <v>9789</v>
      </c>
      <c r="G758" s="7" t="s">
        <v>17657</v>
      </c>
      <c r="H758" s="7" t="s">
        <v>17658</v>
      </c>
      <c r="I758" s="7" t="s">
        <v>65</v>
      </c>
      <c r="J758" s="7" t="s">
        <v>33060</v>
      </c>
      <c r="K758" s="7" t="s">
        <v>47</v>
      </c>
      <c r="L758" s="7">
        <v>10</v>
      </c>
      <c r="M758" s="7" t="s">
        <v>33760</v>
      </c>
      <c r="N758" s="7">
        <v>46443</v>
      </c>
      <c r="O758" s="7" t="s">
        <v>44335</v>
      </c>
      <c r="P758" s="7">
        <v>20120116</v>
      </c>
      <c r="Q758" s="7">
        <v>111</v>
      </c>
      <c r="R758" s="7">
        <v>201510</v>
      </c>
    </row>
    <row r="759" spans="1:18" ht="16.5" customHeight="1">
      <c r="A759" s="8">
        <v>1358627105</v>
      </c>
      <c r="B759" s="7">
        <v>4173981</v>
      </c>
      <c r="C759" s="12">
        <v>1348110255142</v>
      </c>
      <c r="D759" s="7" t="s">
        <v>44417</v>
      </c>
      <c r="E759" s="7" t="s">
        <v>3053</v>
      </c>
      <c r="F759" s="7" t="s">
        <v>44418</v>
      </c>
      <c r="G759" s="7" t="s">
        <v>44419</v>
      </c>
      <c r="H759" s="7" t="s">
        <v>44420</v>
      </c>
      <c r="I759" s="7" t="s">
        <v>65</v>
      </c>
      <c r="J759" s="7" t="s">
        <v>33060</v>
      </c>
      <c r="K759" s="7" t="s">
        <v>47</v>
      </c>
      <c r="L759" s="7">
        <v>10</v>
      </c>
      <c r="M759" s="7" t="s">
        <v>33076</v>
      </c>
      <c r="N759" s="7">
        <v>26121</v>
      </c>
      <c r="O759" s="7" t="s">
        <v>4203</v>
      </c>
      <c r="P759" s="7">
        <v>20121019</v>
      </c>
      <c r="Q759" s="7">
        <v>235</v>
      </c>
      <c r="R759" s="7">
        <v>201510</v>
      </c>
    </row>
    <row r="760" spans="1:18" ht="16.5" customHeight="1">
      <c r="A760" s="8">
        <v>1268668010</v>
      </c>
      <c r="B760" s="7">
        <v>4337716</v>
      </c>
      <c r="C760" s="12">
        <v>1357110096232</v>
      </c>
      <c r="D760" s="7" t="s">
        <v>44421</v>
      </c>
      <c r="E760" s="7" t="s">
        <v>44422</v>
      </c>
      <c r="F760" s="7" t="s">
        <v>44423</v>
      </c>
      <c r="G760" s="7" t="s">
        <v>44424</v>
      </c>
      <c r="H760" s="7" t="s">
        <v>44425</v>
      </c>
      <c r="I760" s="7" t="s">
        <v>65</v>
      </c>
      <c r="J760" s="7" t="s">
        <v>33060</v>
      </c>
      <c r="K760" s="7" t="s">
        <v>47</v>
      </c>
      <c r="L760" s="7">
        <v>10</v>
      </c>
      <c r="M760" s="7" t="s">
        <v>33076</v>
      </c>
      <c r="N760" s="7">
        <v>28512</v>
      </c>
      <c r="O760" s="7" t="s">
        <v>33511</v>
      </c>
      <c r="P760" s="7">
        <v>20130814</v>
      </c>
      <c r="Q760" s="7">
        <v>56</v>
      </c>
      <c r="R760" s="7">
        <v>201510</v>
      </c>
    </row>
    <row r="761" spans="1:18" ht="16.5" customHeight="1">
      <c r="A761" s="8">
        <v>2218146392</v>
      </c>
      <c r="B761" s="7">
        <v>5906581</v>
      </c>
      <c r="C761" s="12">
        <v>1401110055473</v>
      </c>
      <c r="D761" s="7" t="s">
        <v>44426</v>
      </c>
      <c r="E761" s="7" t="s">
        <v>2742</v>
      </c>
      <c r="F761" s="7" t="s">
        <v>44427</v>
      </c>
      <c r="G761" s="7" t="s">
        <v>44428</v>
      </c>
      <c r="H761" s="7" t="s">
        <v>44429</v>
      </c>
      <c r="I761" s="7" t="s">
        <v>65</v>
      </c>
      <c r="J761" s="7" t="s">
        <v>33060</v>
      </c>
      <c r="K761" s="7" t="s">
        <v>47</v>
      </c>
      <c r="L761" s="7">
        <v>10</v>
      </c>
      <c r="M761" s="7" t="s">
        <v>33076</v>
      </c>
      <c r="N761" s="7">
        <v>20423</v>
      </c>
      <c r="O761" s="7" t="s">
        <v>1799</v>
      </c>
      <c r="P761" s="7">
        <v>20140523</v>
      </c>
      <c r="Q761" s="7">
        <v>105</v>
      </c>
      <c r="R761" s="7">
        <v>201510</v>
      </c>
    </row>
    <row r="762" spans="1:18" ht="16.5" customHeight="1">
      <c r="A762" s="8">
        <v>2248142186</v>
      </c>
      <c r="B762" s="7">
        <v>3033504</v>
      </c>
      <c r="C762" s="12">
        <v>1412110044928</v>
      </c>
      <c r="D762" s="7" t="s">
        <v>44430</v>
      </c>
      <c r="E762" s="7" t="s">
        <v>41628</v>
      </c>
      <c r="F762" s="7" t="s">
        <v>44431</v>
      </c>
      <c r="H762" s="7" t="s">
        <v>44432</v>
      </c>
      <c r="I762" s="7" t="s">
        <v>65</v>
      </c>
      <c r="J762" s="7" t="s">
        <v>33060</v>
      </c>
      <c r="K762" s="7" t="s">
        <v>47</v>
      </c>
      <c r="L762" s="7">
        <v>10</v>
      </c>
      <c r="M762" s="7" t="s">
        <v>33076</v>
      </c>
      <c r="N762" s="7">
        <v>10790</v>
      </c>
      <c r="O762" s="7" t="s">
        <v>792</v>
      </c>
      <c r="P762" s="7">
        <v>20080602</v>
      </c>
      <c r="Q762" s="7">
        <v>129</v>
      </c>
      <c r="R762" s="7">
        <v>201510</v>
      </c>
    </row>
    <row r="763" spans="1:18" ht="16.5" customHeight="1">
      <c r="A763" s="8">
        <v>2218213281</v>
      </c>
      <c r="B763" s="7">
        <v>3653114</v>
      </c>
      <c r="C763" s="12">
        <v>1442320001111</v>
      </c>
      <c r="D763" s="7" t="s">
        <v>44433</v>
      </c>
      <c r="E763" s="7" t="s">
        <v>364</v>
      </c>
      <c r="F763" s="7" t="s">
        <v>44434</v>
      </c>
      <c r="G763" s="7" t="s">
        <v>44435</v>
      </c>
      <c r="H763" s="7" t="s">
        <v>44436</v>
      </c>
      <c r="I763" s="7" t="s">
        <v>45</v>
      </c>
      <c r="J763" s="7" t="s">
        <v>33060</v>
      </c>
      <c r="K763" s="7" t="s">
        <v>47</v>
      </c>
      <c r="L763" s="7">
        <v>10</v>
      </c>
      <c r="M763" s="7" t="s">
        <v>105</v>
      </c>
      <c r="N763" s="7">
        <v>87299</v>
      </c>
      <c r="O763" s="7" t="s">
        <v>37831</v>
      </c>
      <c r="P763" s="7">
        <v>20090724</v>
      </c>
      <c r="Q763" s="7">
        <v>55</v>
      </c>
      <c r="R763" s="7">
        <v>201510</v>
      </c>
    </row>
    <row r="764" spans="1:18" ht="16.5" customHeight="1">
      <c r="A764" s="8">
        <v>2038165182</v>
      </c>
      <c r="B764" s="7">
        <v>6427816</v>
      </c>
      <c r="C764" s="12">
        <v>1501110204234</v>
      </c>
      <c r="D764" s="7" t="s">
        <v>44437</v>
      </c>
      <c r="E764" s="7" t="s">
        <v>32813</v>
      </c>
      <c r="F764" s="7" t="s">
        <v>20215</v>
      </c>
      <c r="G764" s="7" t="s">
        <v>44438</v>
      </c>
      <c r="H764" s="7" t="s">
        <v>44439</v>
      </c>
      <c r="I764" s="7" t="s">
        <v>65</v>
      </c>
      <c r="J764" s="7" t="s">
        <v>33060</v>
      </c>
      <c r="K764" s="7" t="s">
        <v>47</v>
      </c>
      <c r="L764" s="7">
        <v>10</v>
      </c>
      <c r="M764" s="7" t="s">
        <v>33076</v>
      </c>
      <c r="N764" s="7">
        <v>25924</v>
      </c>
      <c r="O764" s="7" t="s">
        <v>44055</v>
      </c>
      <c r="P764" s="7">
        <v>20150602</v>
      </c>
      <c r="Q764" s="7">
        <v>173</v>
      </c>
      <c r="R764" s="7">
        <v>201510</v>
      </c>
    </row>
    <row r="765" spans="1:18" ht="16.5" customHeight="1">
      <c r="A765" s="8">
        <v>3038161749</v>
      </c>
      <c r="B765" s="7">
        <v>3985560</v>
      </c>
      <c r="C765" s="12">
        <v>1511110039987</v>
      </c>
      <c r="D765" s="7" t="s">
        <v>985</v>
      </c>
      <c r="E765" s="7" t="s">
        <v>44440</v>
      </c>
      <c r="F765" s="7" t="s">
        <v>44441</v>
      </c>
      <c r="G765" s="7" t="s">
        <v>44442</v>
      </c>
      <c r="H765" s="7" t="s">
        <v>44443</v>
      </c>
      <c r="I765" s="7" t="s">
        <v>65</v>
      </c>
      <c r="J765" s="7" t="s">
        <v>33060</v>
      </c>
      <c r="K765" s="7" t="s">
        <v>47</v>
      </c>
      <c r="L765" s="7">
        <v>10</v>
      </c>
      <c r="M765" s="7" t="s">
        <v>313</v>
      </c>
      <c r="N765" s="7">
        <v>42600</v>
      </c>
      <c r="O765" s="7" t="s">
        <v>44444</v>
      </c>
      <c r="P765" s="7">
        <v>20110315</v>
      </c>
      <c r="Q765" s="7">
        <v>69</v>
      </c>
      <c r="R765" s="7">
        <v>201510</v>
      </c>
    </row>
    <row r="766" spans="1:18" ht="16.5" customHeight="1">
      <c r="A766" s="8">
        <v>3168117797</v>
      </c>
      <c r="B766" s="7">
        <v>4037931</v>
      </c>
      <c r="C766" s="12">
        <v>1614110025772</v>
      </c>
      <c r="D766" s="7" t="s">
        <v>44445</v>
      </c>
      <c r="E766" s="7" t="s">
        <v>18416</v>
      </c>
      <c r="F766" s="7" t="s">
        <v>44446</v>
      </c>
      <c r="G766" s="7" t="s">
        <v>44447</v>
      </c>
      <c r="H766" s="7" t="s">
        <v>44448</v>
      </c>
      <c r="I766" s="7" t="s">
        <v>65</v>
      </c>
      <c r="J766" s="7" t="s">
        <v>33060</v>
      </c>
      <c r="K766" s="7" t="s">
        <v>47</v>
      </c>
      <c r="L766" s="7">
        <v>10</v>
      </c>
      <c r="M766" s="7" t="s">
        <v>33076</v>
      </c>
      <c r="N766" s="7">
        <v>30320</v>
      </c>
      <c r="O766" s="7" t="s">
        <v>33581</v>
      </c>
      <c r="P766" s="7">
        <v>20110829</v>
      </c>
      <c r="Q766" s="7">
        <v>90</v>
      </c>
      <c r="R766" s="7">
        <v>201510</v>
      </c>
    </row>
    <row r="767" spans="1:18" ht="16.5" customHeight="1">
      <c r="A767" s="8">
        <v>3168121535</v>
      </c>
      <c r="B767" s="7">
        <v>4218185</v>
      </c>
      <c r="C767" s="12">
        <v>1614110029097</v>
      </c>
      <c r="D767" s="7" t="s">
        <v>17590</v>
      </c>
      <c r="E767" s="7" t="s">
        <v>17591</v>
      </c>
      <c r="F767" s="7" t="s">
        <v>17500</v>
      </c>
      <c r="G767" s="7" t="s">
        <v>17501</v>
      </c>
      <c r="H767" s="7" t="s">
        <v>17502</v>
      </c>
      <c r="I767" s="7" t="s">
        <v>65</v>
      </c>
      <c r="J767" s="7" t="s">
        <v>33060</v>
      </c>
      <c r="K767" s="7" t="s">
        <v>47</v>
      </c>
      <c r="L767" s="7">
        <v>10</v>
      </c>
      <c r="M767" s="7" t="s">
        <v>33076</v>
      </c>
      <c r="N767" s="7">
        <v>23300</v>
      </c>
      <c r="O767" s="7" t="s">
        <v>44449</v>
      </c>
      <c r="P767" s="7">
        <v>20130411</v>
      </c>
      <c r="Q767" s="7">
        <v>62</v>
      </c>
      <c r="R767" s="7">
        <v>201510</v>
      </c>
    </row>
    <row r="768" spans="1:18" ht="16.5" customHeight="1">
      <c r="A768" s="8">
        <v>3128616767</v>
      </c>
      <c r="B768" s="7">
        <v>3837789</v>
      </c>
      <c r="C768" s="12">
        <v>1615110117840</v>
      </c>
      <c r="D768" s="7" t="s">
        <v>44450</v>
      </c>
      <c r="E768" s="7" t="s">
        <v>29937</v>
      </c>
      <c r="F768" s="7" t="s">
        <v>18696</v>
      </c>
      <c r="G768" s="7" t="s">
        <v>44451</v>
      </c>
      <c r="H768" s="7" t="s">
        <v>44452</v>
      </c>
      <c r="I768" s="7" t="s">
        <v>65</v>
      </c>
      <c r="J768" s="7" t="s">
        <v>33060</v>
      </c>
      <c r="K768" s="7" t="s">
        <v>47</v>
      </c>
      <c r="L768" s="7">
        <v>10</v>
      </c>
      <c r="M768" s="7" t="s">
        <v>33076</v>
      </c>
      <c r="N768" s="7">
        <v>26511</v>
      </c>
      <c r="O768" s="7" t="s">
        <v>19095</v>
      </c>
      <c r="P768" s="7">
        <v>20100510</v>
      </c>
      <c r="Q768" s="7">
        <v>131</v>
      </c>
      <c r="R768" s="7">
        <v>201510</v>
      </c>
    </row>
    <row r="769" spans="1:18" ht="16.5" customHeight="1">
      <c r="A769" s="8">
        <v>3118143704</v>
      </c>
      <c r="B769" s="7">
        <v>4187084</v>
      </c>
      <c r="C769" s="12">
        <v>1650110040568</v>
      </c>
      <c r="D769" s="7" t="s">
        <v>19311</v>
      </c>
      <c r="E769" s="7" t="s">
        <v>44453</v>
      </c>
      <c r="F769" s="7" t="s">
        <v>8512</v>
      </c>
      <c r="H769" s="7" t="s">
        <v>44454</v>
      </c>
      <c r="I769" s="7" t="s">
        <v>65</v>
      </c>
      <c r="J769" s="7" t="s">
        <v>33060</v>
      </c>
      <c r="K769" s="7" t="s">
        <v>47</v>
      </c>
      <c r="L769" s="7">
        <v>10</v>
      </c>
      <c r="M769" s="7" t="s">
        <v>313</v>
      </c>
      <c r="N769" s="7">
        <v>41225</v>
      </c>
      <c r="O769" s="7" t="s">
        <v>44455</v>
      </c>
      <c r="P769" s="7">
        <v>20121218</v>
      </c>
      <c r="Q769" s="7">
        <v>61</v>
      </c>
      <c r="R769" s="7">
        <v>201510</v>
      </c>
    </row>
    <row r="770" spans="1:18" ht="16.5" customHeight="1">
      <c r="A770" s="8">
        <v>3118145740</v>
      </c>
      <c r="B770" s="7">
        <v>6711799</v>
      </c>
      <c r="C770" s="12">
        <v>1650110042548</v>
      </c>
      <c r="D770" s="7" t="s">
        <v>44456</v>
      </c>
      <c r="E770" s="7" t="s">
        <v>44457</v>
      </c>
      <c r="F770" s="7" t="s">
        <v>44458</v>
      </c>
      <c r="G770" s="7" t="s">
        <v>44459</v>
      </c>
      <c r="H770" s="7" t="s">
        <v>44460</v>
      </c>
      <c r="I770" s="7" t="s">
        <v>65</v>
      </c>
      <c r="J770" s="7" t="s">
        <v>33060</v>
      </c>
      <c r="K770" s="7" t="s">
        <v>47</v>
      </c>
      <c r="L770" s="7">
        <v>10</v>
      </c>
      <c r="M770" s="7" t="s">
        <v>33076</v>
      </c>
      <c r="N770" s="7">
        <v>29163</v>
      </c>
      <c r="O770" s="7" t="s">
        <v>44461</v>
      </c>
      <c r="P770" s="7">
        <v>20130719</v>
      </c>
      <c r="Q770" s="7">
        <v>80</v>
      </c>
      <c r="R770" s="7">
        <v>201510</v>
      </c>
    </row>
    <row r="771" spans="1:18" ht="16.5" customHeight="1">
      <c r="A771" s="8">
        <v>5048197608</v>
      </c>
      <c r="B771" s="7">
        <v>4080879</v>
      </c>
      <c r="C771" s="12">
        <v>1701110452558</v>
      </c>
      <c r="D771" s="7" t="s">
        <v>44462</v>
      </c>
      <c r="E771" s="7" t="s">
        <v>44463</v>
      </c>
      <c r="F771" s="7" t="s">
        <v>44464</v>
      </c>
      <c r="H771" s="7" t="s">
        <v>44465</v>
      </c>
      <c r="I771" s="7" t="s">
        <v>65</v>
      </c>
      <c r="J771" s="7" t="s">
        <v>33060</v>
      </c>
      <c r="K771" s="7" t="s">
        <v>47</v>
      </c>
      <c r="L771" s="7">
        <v>10</v>
      </c>
      <c r="M771" s="7" t="s">
        <v>33760</v>
      </c>
      <c r="N771" s="7">
        <v>46699</v>
      </c>
      <c r="O771" s="7" t="s">
        <v>42808</v>
      </c>
      <c r="P771" s="7">
        <v>20120221</v>
      </c>
      <c r="Q771" s="7">
        <v>793</v>
      </c>
      <c r="R771" s="7">
        <v>201510</v>
      </c>
    </row>
    <row r="772" spans="1:18" ht="16.5" customHeight="1">
      <c r="A772" s="8">
        <v>5048610678</v>
      </c>
      <c r="B772" s="7">
        <v>5853069</v>
      </c>
      <c r="C772" s="12">
        <v>1701110512568</v>
      </c>
      <c r="D772" s="7" t="s">
        <v>44466</v>
      </c>
      <c r="E772" s="7" t="s">
        <v>44467</v>
      </c>
      <c r="F772" s="7" t="s">
        <v>44468</v>
      </c>
      <c r="G772" s="7" t="s">
        <v>44469</v>
      </c>
      <c r="H772" s="7" t="s">
        <v>44470</v>
      </c>
      <c r="I772" s="7" t="s">
        <v>65</v>
      </c>
      <c r="J772" s="7" t="s">
        <v>33060</v>
      </c>
      <c r="K772" s="7" t="s">
        <v>47</v>
      </c>
      <c r="L772" s="7">
        <v>10</v>
      </c>
      <c r="M772" s="7" t="s">
        <v>33076</v>
      </c>
      <c r="N772" s="7">
        <v>30391</v>
      </c>
      <c r="O772" s="7" t="s">
        <v>7087</v>
      </c>
      <c r="P772" s="7">
        <v>20131205</v>
      </c>
      <c r="Q772" s="7">
        <v>90</v>
      </c>
      <c r="R772" s="7">
        <v>201510</v>
      </c>
    </row>
    <row r="773" spans="1:18" ht="16.5" customHeight="1">
      <c r="A773" s="8">
        <v>5088212762</v>
      </c>
      <c r="B773" s="7">
        <v>5906849</v>
      </c>
      <c r="C773" s="12">
        <v>1711330010838</v>
      </c>
      <c r="D773" s="7" t="s">
        <v>44471</v>
      </c>
      <c r="E773" s="7" t="s">
        <v>36357</v>
      </c>
      <c r="F773" s="7" t="s">
        <v>249</v>
      </c>
      <c r="G773" s="7" t="s">
        <v>44472</v>
      </c>
      <c r="H773" s="7" t="s">
        <v>44473</v>
      </c>
      <c r="I773" s="7" t="s">
        <v>65</v>
      </c>
      <c r="J773" s="7" t="s">
        <v>33060</v>
      </c>
      <c r="K773" s="7" t="s">
        <v>47</v>
      </c>
      <c r="L773" s="7">
        <v>10</v>
      </c>
      <c r="M773" s="7" t="s">
        <v>105</v>
      </c>
      <c r="N773" s="7">
        <v>86102</v>
      </c>
      <c r="O773" s="7" t="s">
        <v>30448</v>
      </c>
      <c r="P773" s="7">
        <v>20140523</v>
      </c>
      <c r="Q773" s="7">
        <v>50</v>
      </c>
      <c r="R773" s="7">
        <v>201510</v>
      </c>
    </row>
    <row r="774" spans="1:18" ht="16.5" customHeight="1">
      <c r="A774" s="8">
        <v>5068211563</v>
      </c>
      <c r="B774" s="7">
        <v>5829321</v>
      </c>
      <c r="C774" s="12">
        <v>1717330005754</v>
      </c>
      <c r="D774" s="7" t="s">
        <v>44474</v>
      </c>
      <c r="E774" s="7" t="s">
        <v>2994</v>
      </c>
      <c r="F774" s="7" t="s">
        <v>7921</v>
      </c>
      <c r="H774" s="7" t="s">
        <v>44475</v>
      </c>
      <c r="I774" s="7" t="s">
        <v>65</v>
      </c>
      <c r="J774" s="7" t="s">
        <v>33060</v>
      </c>
      <c r="K774" s="7" t="s">
        <v>47</v>
      </c>
      <c r="L774" s="7">
        <v>10</v>
      </c>
      <c r="M774" s="7" t="s">
        <v>105</v>
      </c>
      <c r="N774" s="7">
        <v>86102</v>
      </c>
      <c r="O774" s="7" t="s">
        <v>30448</v>
      </c>
      <c r="P774" s="7">
        <v>20131025</v>
      </c>
      <c r="Q774" s="7">
        <v>87</v>
      </c>
      <c r="R774" s="7">
        <v>201510</v>
      </c>
    </row>
    <row r="775" spans="1:18" ht="16.5" customHeight="1">
      <c r="A775" s="8">
        <v>5158142461</v>
      </c>
      <c r="B775" s="7">
        <v>4027560</v>
      </c>
      <c r="C775" s="12">
        <v>1748110059140</v>
      </c>
      <c r="D775" s="7" t="s">
        <v>44476</v>
      </c>
      <c r="E775" s="7" t="s">
        <v>21682</v>
      </c>
      <c r="F775" s="7" t="s">
        <v>19321</v>
      </c>
      <c r="G775" s="7" t="s">
        <v>44477</v>
      </c>
      <c r="H775" s="7" t="s">
        <v>44478</v>
      </c>
      <c r="I775" s="7" t="s">
        <v>65</v>
      </c>
      <c r="J775" s="7" t="s">
        <v>33060</v>
      </c>
      <c r="K775" s="7" t="s">
        <v>47</v>
      </c>
      <c r="L775" s="7">
        <v>10</v>
      </c>
      <c r="M775" s="7" t="s">
        <v>33760</v>
      </c>
      <c r="N775" s="7">
        <v>46522</v>
      </c>
      <c r="O775" s="7" t="s">
        <v>44125</v>
      </c>
      <c r="P775" s="7">
        <v>20110727</v>
      </c>
      <c r="Q775" s="7">
        <v>63</v>
      </c>
      <c r="R775" s="7">
        <v>201510</v>
      </c>
    </row>
    <row r="776" spans="1:18" ht="16.5" customHeight="1">
      <c r="A776" s="8">
        <v>5138165982</v>
      </c>
      <c r="B776" s="7">
        <v>4051574</v>
      </c>
      <c r="C776" s="12">
        <v>1760110072964</v>
      </c>
      <c r="D776" s="7" t="s">
        <v>44479</v>
      </c>
      <c r="E776" s="7" t="s">
        <v>4067</v>
      </c>
      <c r="F776" s="7" t="s">
        <v>44480</v>
      </c>
      <c r="G776" s="7" t="s">
        <v>44481</v>
      </c>
      <c r="H776" s="7" t="s">
        <v>44482</v>
      </c>
      <c r="I776" s="7" t="s">
        <v>65</v>
      </c>
      <c r="J776" s="7" t="s">
        <v>33060</v>
      </c>
      <c r="K776" s="7" t="s">
        <v>47</v>
      </c>
      <c r="L776" s="7">
        <v>10</v>
      </c>
      <c r="M776" s="7" t="s">
        <v>33076</v>
      </c>
      <c r="N776" s="7">
        <v>28909</v>
      </c>
      <c r="O776" s="7" t="s">
        <v>38319</v>
      </c>
      <c r="P776" s="7">
        <v>20111028</v>
      </c>
      <c r="Q776" s="7">
        <v>57</v>
      </c>
      <c r="R776" s="7">
        <v>201510</v>
      </c>
    </row>
    <row r="777" spans="1:18" ht="16.5" customHeight="1">
      <c r="A777" s="8">
        <v>5138174026</v>
      </c>
      <c r="B777" s="7">
        <v>4193389</v>
      </c>
      <c r="C777" s="12">
        <v>1760110080595</v>
      </c>
      <c r="D777" s="7" t="s">
        <v>44483</v>
      </c>
      <c r="E777" s="7" t="s">
        <v>44484</v>
      </c>
      <c r="F777" s="7" t="s">
        <v>4302</v>
      </c>
      <c r="G777" s="7" t="s">
        <v>44485</v>
      </c>
      <c r="H777" s="7" t="s">
        <v>44486</v>
      </c>
      <c r="I777" s="7" t="s">
        <v>65</v>
      </c>
      <c r="J777" s="7" t="s">
        <v>33060</v>
      </c>
      <c r="K777" s="7" t="s">
        <v>47</v>
      </c>
      <c r="L777" s="7">
        <v>10</v>
      </c>
      <c r="M777" s="7" t="s">
        <v>33076</v>
      </c>
      <c r="N777" s="7">
        <v>26299</v>
      </c>
      <c r="O777" s="7" t="s">
        <v>33440</v>
      </c>
      <c r="P777" s="7">
        <v>20130107</v>
      </c>
      <c r="Q777" s="7">
        <v>56</v>
      </c>
      <c r="R777" s="7">
        <v>201510</v>
      </c>
    </row>
    <row r="778" spans="1:18" ht="16.5" customHeight="1">
      <c r="A778" s="8">
        <v>5138184015</v>
      </c>
      <c r="B778" s="7">
        <v>5913318</v>
      </c>
      <c r="C778" s="12">
        <v>1760110090536</v>
      </c>
      <c r="D778" s="7" t="s">
        <v>44487</v>
      </c>
      <c r="E778" s="7" t="s">
        <v>44488</v>
      </c>
      <c r="F778" s="7" t="s">
        <v>1043</v>
      </c>
      <c r="G778" s="7" t="s">
        <v>44489</v>
      </c>
      <c r="H778" s="7" t="s">
        <v>44490</v>
      </c>
      <c r="I778" s="7" t="s">
        <v>65</v>
      </c>
      <c r="J778" s="7" t="s">
        <v>33060</v>
      </c>
      <c r="K778" s="7" t="s">
        <v>47</v>
      </c>
      <c r="L778" s="7">
        <v>10</v>
      </c>
      <c r="M778" s="7" t="s">
        <v>33076</v>
      </c>
      <c r="N778" s="7">
        <v>33000</v>
      </c>
      <c r="O778" s="7" t="s">
        <v>33614</v>
      </c>
      <c r="P778" s="7">
        <v>20140612</v>
      </c>
      <c r="Q778" s="7">
        <v>130</v>
      </c>
      <c r="R778" s="7">
        <v>201510</v>
      </c>
    </row>
    <row r="779" spans="1:18" ht="16.5" customHeight="1">
      <c r="A779" s="8">
        <v>7558600157</v>
      </c>
      <c r="B779" s="7">
        <v>6430568</v>
      </c>
      <c r="C779" s="12">
        <v>1760110098895</v>
      </c>
      <c r="D779" s="7" t="s">
        <v>44491</v>
      </c>
      <c r="E779" s="7" t="s">
        <v>7262</v>
      </c>
      <c r="F779" s="7" t="s">
        <v>44492</v>
      </c>
      <c r="G779" s="7" t="s">
        <v>44493</v>
      </c>
      <c r="H779" s="7" t="s">
        <v>44494</v>
      </c>
      <c r="I779" s="7" t="s">
        <v>65</v>
      </c>
      <c r="J779" s="7" t="s">
        <v>33060</v>
      </c>
      <c r="K779" s="7" t="s">
        <v>47</v>
      </c>
      <c r="L779" s="7">
        <v>10</v>
      </c>
      <c r="M779" s="7" t="s">
        <v>33076</v>
      </c>
      <c r="N779" s="7">
        <v>33999</v>
      </c>
      <c r="O779" s="7" t="s">
        <v>33644</v>
      </c>
      <c r="P779" s="7">
        <v>20150615</v>
      </c>
      <c r="Q779" s="7">
        <v>156</v>
      </c>
      <c r="R779" s="7">
        <v>201510</v>
      </c>
    </row>
    <row r="780" spans="1:18" ht="16.5" customHeight="1">
      <c r="A780" s="8">
        <v>7228600098</v>
      </c>
      <c r="B780" s="7">
        <v>6430569</v>
      </c>
      <c r="C780" s="12">
        <v>1760110098902</v>
      </c>
      <c r="D780" s="7" t="s">
        <v>44495</v>
      </c>
      <c r="E780" s="7" t="s">
        <v>44496</v>
      </c>
      <c r="F780" s="7" t="s">
        <v>44497</v>
      </c>
      <c r="H780" s="7" t="s">
        <v>44498</v>
      </c>
      <c r="I780" s="7" t="s">
        <v>65</v>
      </c>
      <c r="J780" s="7" t="s">
        <v>33060</v>
      </c>
      <c r="K780" s="7" t="s">
        <v>47</v>
      </c>
      <c r="L780" s="7">
        <v>10</v>
      </c>
      <c r="M780" s="7" t="s">
        <v>34194</v>
      </c>
      <c r="N780" s="7">
        <v>52991</v>
      </c>
      <c r="O780" s="7" t="s">
        <v>38799</v>
      </c>
      <c r="P780" s="7">
        <v>20150615</v>
      </c>
      <c r="Q780" s="7">
        <v>155</v>
      </c>
      <c r="R780" s="7">
        <v>201510</v>
      </c>
    </row>
    <row r="781" spans="1:18" ht="16.5" customHeight="1">
      <c r="A781" s="8">
        <v>6038181024</v>
      </c>
      <c r="B781" s="7">
        <v>4145550</v>
      </c>
      <c r="C781" s="12">
        <v>1801110813477</v>
      </c>
      <c r="D781" s="7" t="s">
        <v>44499</v>
      </c>
      <c r="E781" s="7" t="s">
        <v>44500</v>
      </c>
      <c r="F781" s="7" t="s">
        <v>44501</v>
      </c>
      <c r="G781" s="7" t="s">
        <v>44502</v>
      </c>
      <c r="H781" s="7" t="s">
        <v>44503</v>
      </c>
      <c r="I781" s="7" t="s">
        <v>65</v>
      </c>
      <c r="J781" s="7" t="s">
        <v>33060</v>
      </c>
      <c r="K781" s="7" t="s">
        <v>47</v>
      </c>
      <c r="L781" s="7">
        <v>10</v>
      </c>
      <c r="M781" s="7" t="s">
        <v>33760</v>
      </c>
      <c r="N781" s="7">
        <v>46594</v>
      </c>
      <c r="O781" s="7" t="s">
        <v>44504</v>
      </c>
      <c r="P781" s="7">
        <v>20120619</v>
      </c>
      <c r="Q781" s="7">
        <v>84</v>
      </c>
      <c r="R781" s="7">
        <v>201510</v>
      </c>
    </row>
    <row r="782" spans="1:18" ht="16.5" customHeight="1">
      <c r="A782" s="8">
        <v>6028163547</v>
      </c>
      <c r="B782" s="7">
        <v>5856178</v>
      </c>
      <c r="C782" s="12">
        <v>1801110890011</v>
      </c>
      <c r="D782" s="7" t="s">
        <v>44505</v>
      </c>
      <c r="E782" s="7" t="s">
        <v>44506</v>
      </c>
      <c r="F782" s="7" t="s">
        <v>44507</v>
      </c>
      <c r="G782" s="7" t="s">
        <v>44508</v>
      </c>
      <c r="H782" s="7" t="s">
        <v>44509</v>
      </c>
      <c r="I782" s="7" t="s">
        <v>65</v>
      </c>
      <c r="J782" s="7" t="s">
        <v>33060</v>
      </c>
      <c r="K782" s="7" t="s">
        <v>47</v>
      </c>
      <c r="L782" s="7">
        <v>10</v>
      </c>
      <c r="M782" s="7" t="s">
        <v>363</v>
      </c>
      <c r="N782" s="7">
        <v>72129</v>
      </c>
      <c r="O782" s="7" t="s">
        <v>42519</v>
      </c>
      <c r="P782" s="7">
        <v>20131212</v>
      </c>
      <c r="Q782" s="7">
        <v>61</v>
      </c>
      <c r="R782" s="7">
        <v>201510</v>
      </c>
    </row>
    <row r="783" spans="1:18" ht="16.5" customHeight="1">
      <c r="A783" s="8">
        <v>6138177788</v>
      </c>
      <c r="B783" s="7">
        <v>5966835</v>
      </c>
      <c r="C783" s="12">
        <v>1911110063748</v>
      </c>
      <c r="D783" s="7" t="s">
        <v>44510</v>
      </c>
      <c r="E783" s="7" t="s">
        <v>7251</v>
      </c>
      <c r="F783" s="7" t="s">
        <v>44511</v>
      </c>
      <c r="H783" s="7" t="s">
        <v>44512</v>
      </c>
      <c r="I783" s="7" t="s">
        <v>65</v>
      </c>
      <c r="J783" s="7" t="s">
        <v>33060</v>
      </c>
      <c r="K783" s="7" t="s">
        <v>47</v>
      </c>
      <c r="L783" s="7">
        <v>10</v>
      </c>
      <c r="M783" s="7" t="s">
        <v>1247</v>
      </c>
      <c r="N783" s="7">
        <v>35119</v>
      </c>
      <c r="O783" s="7" t="s">
        <v>44513</v>
      </c>
      <c r="P783" s="7">
        <v>20140923</v>
      </c>
      <c r="Q783" s="7">
        <v>65</v>
      </c>
      <c r="R783" s="7">
        <v>201510</v>
      </c>
    </row>
    <row r="784" spans="1:18" ht="16.5" customHeight="1">
      <c r="A784" s="8">
        <v>6098616322</v>
      </c>
      <c r="B784" s="7">
        <v>5856328</v>
      </c>
      <c r="C784" s="12">
        <v>1942110220559</v>
      </c>
      <c r="D784" s="7" t="s">
        <v>44514</v>
      </c>
      <c r="E784" s="7" t="s">
        <v>44515</v>
      </c>
      <c r="F784" s="7" t="s">
        <v>2798</v>
      </c>
      <c r="G784" s="7" t="s">
        <v>44516</v>
      </c>
      <c r="H784" s="7" t="s">
        <v>44517</v>
      </c>
      <c r="I784" s="7" t="s">
        <v>65</v>
      </c>
      <c r="J784" s="7" t="s">
        <v>33060</v>
      </c>
      <c r="K784" s="7" t="s">
        <v>47</v>
      </c>
      <c r="L784" s="7">
        <v>10</v>
      </c>
      <c r="M784" s="7" t="s">
        <v>33076</v>
      </c>
      <c r="N784" s="7">
        <v>30391</v>
      </c>
      <c r="O784" s="7" t="s">
        <v>7087</v>
      </c>
      <c r="P784" s="7">
        <v>20131210</v>
      </c>
      <c r="Q784" s="7">
        <v>72</v>
      </c>
      <c r="R784" s="7">
        <v>201510</v>
      </c>
    </row>
    <row r="785" spans="1:18" ht="16.5" customHeight="1">
      <c r="A785" s="8">
        <v>6098621543</v>
      </c>
      <c r="B785" s="7">
        <v>5964758</v>
      </c>
      <c r="C785" s="12">
        <v>1942140010615</v>
      </c>
      <c r="D785" s="7" t="s">
        <v>44518</v>
      </c>
      <c r="E785" s="7" t="s">
        <v>5838</v>
      </c>
      <c r="F785" s="7" t="s">
        <v>18893</v>
      </c>
      <c r="G785" s="7" t="s">
        <v>44519</v>
      </c>
      <c r="H785" s="7" t="s">
        <v>44520</v>
      </c>
      <c r="I785" s="7" t="s">
        <v>65</v>
      </c>
      <c r="J785" s="7" t="s">
        <v>33060</v>
      </c>
      <c r="K785" s="7" t="s">
        <v>47</v>
      </c>
      <c r="L785" s="7">
        <v>10</v>
      </c>
      <c r="M785" s="7" t="s">
        <v>33076</v>
      </c>
      <c r="N785" s="7">
        <v>26290</v>
      </c>
      <c r="O785" s="7" t="s">
        <v>38295</v>
      </c>
      <c r="P785" s="7">
        <v>20140923</v>
      </c>
      <c r="Q785" s="7">
        <v>82</v>
      </c>
      <c r="R785" s="7">
        <v>201510</v>
      </c>
    </row>
    <row r="786" spans="1:18" ht="16.5" customHeight="1">
      <c r="A786" s="8">
        <v>6088185103</v>
      </c>
      <c r="B786" s="7">
        <v>3969454</v>
      </c>
      <c r="C786" s="12">
        <v>1943110028836</v>
      </c>
      <c r="D786" s="7" t="s">
        <v>8704</v>
      </c>
      <c r="E786" s="7" t="s">
        <v>44521</v>
      </c>
      <c r="F786" s="7" t="s">
        <v>44522</v>
      </c>
      <c r="G786" s="7" t="s">
        <v>44523</v>
      </c>
      <c r="H786" s="7" t="s">
        <v>44524</v>
      </c>
      <c r="I786" s="7" t="s">
        <v>65</v>
      </c>
      <c r="J786" s="7" t="s">
        <v>33060</v>
      </c>
      <c r="K786" s="7" t="s">
        <v>47</v>
      </c>
      <c r="L786" s="7">
        <v>10</v>
      </c>
      <c r="M786" s="7" t="s">
        <v>33076</v>
      </c>
      <c r="N786" s="7">
        <v>25113</v>
      </c>
      <c r="O786" s="7" t="s">
        <v>33393</v>
      </c>
      <c r="P786" s="7">
        <v>20110125</v>
      </c>
      <c r="Q786" s="7">
        <v>57</v>
      </c>
      <c r="R786" s="7">
        <v>201510</v>
      </c>
    </row>
    <row r="787" spans="1:18" ht="16.5" customHeight="1">
      <c r="A787" s="8">
        <v>6128142777</v>
      </c>
      <c r="B787" s="7">
        <v>4145994</v>
      </c>
      <c r="C787" s="12">
        <v>1949110026309</v>
      </c>
      <c r="D787" s="7" t="s">
        <v>20742</v>
      </c>
      <c r="E787" s="7" t="s">
        <v>3456</v>
      </c>
      <c r="F787" s="7" t="s">
        <v>7660</v>
      </c>
      <c r="G787" s="7" t="s">
        <v>20743</v>
      </c>
      <c r="H787" s="7" t="s">
        <v>7637</v>
      </c>
      <c r="I787" s="7" t="s">
        <v>65</v>
      </c>
      <c r="J787" s="7" t="s">
        <v>33060</v>
      </c>
      <c r="K787" s="7" t="s">
        <v>47</v>
      </c>
      <c r="L787" s="7">
        <v>10</v>
      </c>
      <c r="M787" s="7" t="s">
        <v>33076</v>
      </c>
      <c r="N787" s="7">
        <v>31113</v>
      </c>
      <c r="O787" s="7" t="s">
        <v>43833</v>
      </c>
      <c r="P787" s="7">
        <v>20120621</v>
      </c>
      <c r="Q787" s="7">
        <v>117</v>
      </c>
      <c r="R787" s="7">
        <v>201510</v>
      </c>
    </row>
    <row r="788" spans="1:18" ht="16.5" customHeight="1">
      <c r="A788" s="8">
        <v>6128141161</v>
      </c>
      <c r="B788" s="7">
        <v>4145998</v>
      </c>
      <c r="C788" s="12">
        <v>1949110026367</v>
      </c>
      <c r="D788" s="7" t="s">
        <v>44525</v>
      </c>
      <c r="E788" s="7" t="s">
        <v>44526</v>
      </c>
      <c r="F788" s="7" t="s">
        <v>7734</v>
      </c>
      <c r="G788" s="7" t="s">
        <v>44527</v>
      </c>
      <c r="H788" s="7" t="s">
        <v>7637</v>
      </c>
      <c r="I788" s="7" t="s">
        <v>65</v>
      </c>
      <c r="J788" s="7" t="s">
        <v>33060</v>
      </c>
      <c r="K788" s="7" t="s">
        <v>47</v>
      </c>
      <c r="L788" s="7">
        <v>10</v>
      </c>
      <c r="M788" s="7" t="s">
        <v>33076</v>
      </c>
      <c r="N788" s="7">
        <v>31114</v>
      </c>
      <c r="O788" s="7" t="s">
        <v>7681</v>
      </c>
      <c r="P788" s="7">
        <v>20120627</v>
      </c>
      <c r="Q788" s="7">
        <v>116</v>
      </c>
      <c r="R788" s="7">
        <v>201510</v>
      </c>
    </row>
    <row r="789" spans="1:18" ht="16.5" customHeight="1">
      <c r="A789" s="8">
        <v>6128141439</v>
      </c>
      <c r="B789" s="7">
        <v>4154625</v>
      </c>
      <c r="C789" s="12">
        <v>1949110026599</v>
      </c>
      <c r="D789" s="7" t="s">
        <v>44528</v>
      </c>
      <c r="E789" s="7" t="s">
        <v>44529</v>
      </c>
      <c r="F789" s="7" t="s">
        <v>7696</v>
      </c>
      <c r="G789" s="7" t="s">
        <v>44530</v>
      </c>
      <c r="H789" s="7" t="s">
        <v>38750</v>
      </c>
      <c r="I789" s="7" t="s">
        <v>65</v>
      </c>
      <c r="J789" s="7" t="s">
        <v>33060</v>
      </c>
      <c r="K789" s="7" t="s">
        <v>47</v>
      </c>
      <c r="L789" s="7">
        <v>10</v>
      </c>
      <c r="M789" s="7" t="s">
        <v>33076</v>
      </c>
      <c r="N789" s="7">
        <v>31114</v>
      </c>
      <c r="O789" s="7" t="s">
        <v>7681</v>
      </c>
      <c r="P789" s="7">
        <v>20120731</v>
      </c>
      <c r="Q789" s="7">
        <v>113</v>
      </c>
      <c r="R789" s="7">
        <v>201510</v>
      </c>
    </row>
    <row r="790" spans="1:18" ht="16.5" customHeight="1">
      <c r="A790" s="8">
        <v>6128141934</v>
      </c>
      <c r="B790" s="7">
        <v>4167300</v>
      </c>
      <c r="C790" s="12">
        <v>1949110026979</v>
      </c>
      <c r="D790" s="7" t="s">
        <v>5691</v>
      </c>
      <c r="E790" s="7" t="s">
        <v>44531</v>
      </c>
      <c r="F790" s="7" t="s">
        <v>7673</v>
      </c>
      <c r="G790" s="7" t="s">
        <v>20993</v>
      </c>
      <c r="H790" s="7" t="s">
        <v>44532</v>
      </c>
      <c r="I790" s="7" t="s">
        <v>65</v>
      </c>
      <c r="J790" s="7" t="s">
        <v>33060</v>
      </c>
      <c r="K790" s="7" t="s">
        <v>47</v>
      </c>
      <c r="L790" s="7">
        <v>10</v>
      </c>
      <c r="M790" s="7" t="s">
        <v>33076</v>
      </c>
      <c r="N790" s="7">
        <v>31113</v>
      </c>
      <c r="O790" s="7" t="s">
        <v>43833</v>
      </c>
      <c r="P790" s="7">
        <v>20120926</v>
      </c>
      <c r="Q790" s="7">
        <v>134</v>
      </c>
      <c r="R790" s="7">
        <v>201510</v>
      </c>
    </row>
    <row r="791" spans="1:18" ht="16.5" customHeight="1">
      <c r="A791" s="8">
        <v>6128146109</v>
      </c>
      <c r="B791" s="7">
        <v>5829466</v>
      </c>
      <c r="C791" s="12">
        <v>1949110030459</v>
      </c>
      <c r="D791" s="7" t="s">
        <v>20727</v>
      </c>
      <c r="E791" s="7" t="s">
        <v>20728</v>
      </c>
      <c r="F791" s="7" t="s">
        <v>20729</v>
      </c>
      <c r="G791" s="7" t="s">
        <v>20730</v>
      </c>
      <c r="H791" s="7" t="s">
        <v>20731</v>
      </c>
      <c r="I791" s="7" t="s">
        <v>65</v>
      </c>
      <c r="J791" s="7" t="s">
        <v>33060</v>
      </c>
      <c r="K791" s="7" t="s">
        <v>47</v>
      </c>
      <c r="L791" s="7">
        <v>10</v>
      </c>
      <c r="M791" s="7" t="s">
        <v>33076</v>
      </c>
      <c r="N791" s="7">
        <v>31114</v>
      </c>
      <c r="O791" s="7" t="s">
        <v>7681</v>
      </c>
      <c r="P791" s="7">
        <v>20131110</v>
      </c>
      <c r="Q791" s="7">
        <v>89</v>
      </c>
      <c r="R791" s="7">
        <v>201510</v>
      </c>
    </row>
    <row r="792" spans="1:18" ht="16.5" customHeight="1">
      <c r="A792" s="8">
        <v>4108663152</v>
      </c>
      <c r="B792" s="7">
        <v>4146159</v>
      </c>
      <c r="C792" s="12">
        <v>2001110346283</v>
      </c>
      <c r="D792" s="7" t="s">
        <v>3718</v>
      </c>
      <c r="E792" s="7" t="s">
        <v>44533</v>
      </c>
      <c r="F792" s="7" t="s">
        <v>4014</v>
      </c>
      <c r="G792" s="7" t="s">
        <v>44534</v>
      </c>
      <c r="H792" s="7" t="s">
        <v>44535</v>
      </c>
      <c r="I792" s="7" t="s">
        <v>65</v>
      </c>
      <c r="J792" s="7" t="s">
        <v>33060</v>
      </c>
      <c r="K792" s="7" t="s">
        <v>47</v>
      </c>
      <c r="L792" s="7">
        <v>10</v>
      </c>
      <c r="M792" s="7" t="s">
        <v>33076</v>
      </c>
      <c r="N792" s="7">
        <v>25923</v>
      </c>
      <c r="O792" s="7" t="s">
        <v>4014</v>
      </c>
      <c r="P792" s="7">
        <v>20120627</v>
      </c>
      <c r="Q792" s="7">
        <v>82</v>
      </c>
      <c r="R792" s="7">
        <v>201510</v>
      </c>
    </row>
    <row r="793" spans="1:18" ht="16.5" customHeight="1">
      <c r="A793" s="8">
        <v>4168219715</v>
      </c>
      <c r="B793" s="7">
        <v>4057305</v>
      </c>
      <c r="C793" s="12">
        <v>2045330001904</v>
      </c>
      <c r="D793" s="7" t="s">
        <v>44536</v>
      </c>
      <c r="E793" s="7" t="s">
        <v>44537</v>
      </c>
      <c r="F793" s="7" t="s">
        <v>7921</v>
      </c>
      <c r="G793" s="7" t="s">
        <v>44538</v>
      </c>
      <c r="H793" s="7" t="s">
        <v>44539</v>
      </c>
      <c r="I793" s="7" t="s">
        <v>45</v>
      </c>
      <c r="J793" s="7" t="s">
        <v>33060</v>
      </c>
      <c r="K793" s="7" t="s">
        <v>47</v>
      </c>
      <c r="L793" s="7">
        <v>10</v>
      </c>
      <c r="M793" s="7" t="s">
        <v>105</v>
      </c>
      <c r="N793" s="7">
        <v>86102</v>
      </c>
      <c r="O793" s="7" t="s">
        <v>30448</v>
      </c>
      <c r="P793" s="7">
        <v>20111121</v>
      </c>
      <c r="Q793" s="7">
        <v>59</v>
      </c>
      <c r="R793" s="7">
        <v>201510</v>
      </c>
    </row>
    <row r="794" spans="1:18" ht="16.5" customHeight="1">
      <c r="A794" s="8">
        <v>4118174282</v>
      </c>
      <c r="B794" s="7">
        <v>4138924</v>
      </c>
      <c r="C794" s="12">
        <v>2054140012407</v>
      </c>
      <c r="D794" s="7" t="s">
        <v>44540</v>
      </c>
      <c r="E794" s="7" t="s">
        <v>20963</v>
      </c>
      <c r="F794" s="7" t="s">
        <v>7671</v>
      </c>
      <c r="G794" s="7" t="s">
        <v>44541</v>
      </c>
      <c r="H794" s="7" t="s">
        <v>44542</v>
      </c>
      <c r="I794" s="7" t="s">
        <v>65</v>
      </c>
      <c r="J794" s="7" t="s">
        <v>33060</v>
      </c>
      <c r="K794" s="7" t="s">
        <v>47</v>
      </c>
      <c r="L794" s="7">
        <v>10</v>
      </c>
      <c r="M794" s="7" t="s">
        <v>33076</v>
      </c>
      <c r="N794" s="7">
        <v>31111</v>
      </c>
      <c r="O794" s="7" t="s">
        <v>43551</v>
      </c>
      <c r="P794" s="7">
        <v>20120608</v>
      </c>
      <c r="Q794" s="7">
        <v>103</v>
      </c>
      <c r="R794" s="7">
        <v>201510</v>
      </c>
    </row>
    <row r="795" spans="1:18" ht="16.5" customHeight="1">
      <c r="A795" s="8">
        <v>4118179496</v>
      </c>
      <c r="B795" s="7">
        <v>4232296</v>
      </c>
      <c r="C795" s="12">
        <v>2054140014205</v>
      </c>
      <c r="D795" s="7" t="s">
        <v>20942</v>
      </c>
      <c r="E795" s="7" t="s">
        <v>20943</v>
      </c>
      <c r="F795" s="7" t="s">
        <v>20944</v>
      </c>
      <c r="G795" s="7" t="s">
        <v>20945</v>
      </c>
      <c r="H795" s="7" t="s">
        <v>20900</v>
      </c>
      <c r="I795" s="7" t="s">
        <v>65</v>
      </c>
      <c r="J795" s="7" t="s">
        <v>33060</v>
      </c>
      <c r="K795" s="7" t="s">
        <v>47</v>
      </c>
      <c r="L795" s="7">
        <v>10</v>
      </c>
      <c r="M795" s="7" t="s">
        <v>33076</v>
      </c>
      <c r="N795" s="7">
        <v>31114</v>
      </c>
      <c r="O795" s="7" t="s">
        <v>7681</v>
      </c>
      <c r="P795" s="7">
        <v>20130531</v>
      </c>
      <c r="Q795" s="7">
        <v>116</v>
      </c>
      <c r="R795" s="7">
        <v>201510</v>
      </c>
    </row>
    <row r="796" spans="1:18" ht="16.5" customHeight="1">
      <c r="A796" s="8">
        <v>4178144277</v>
      </c>
      <c r="B796" s="7">
        <v>4121937</v>
      </c>
      <c r="C796" s="12">
        <v>2062110046356</v>
      </c>
      <c r="D796" s="7" t="s">
        <v>44543</v>
      </c>
      <c r="E796" s="7" t="s">
        <v>1352</v>
      </c>
      <c r="F796" s="7" t="s">
        <v>44544</v>
      </c>
      <c r="H796" s="7" t="s">
        <v>44545</v>
      </c>
      <c r="I796" s="7" t="s">
        <v>65</v>
      </c>
      <c r="J796" s="7" t="s">
        <v>33060</v>
      </c>
      <c r="K796" s="7" t="s">
        <v>47</v>
      </c>
      <c r="L796" s="7">
        <v>10</v>
      </c>
      <c r="M796" s="7" t="s">
        <v>34194</v>
      </c>
      <c r="N796" s="7">
        <v>52993</v>
      </c>
      <c r="O796" s="7" t="s">
        <v>44546</v>
      </c>
      <c r="P796" s="7">
        <v>20120417</v>
      </c>
      <c r="Q796" s="7">
        <v>100</v>
      </c>
      <c r="R796" s="7">
        <v>201510</v>
      </c>
    </row>
    <row r="797" spans="1:18" ht="16.5" customHeight="1">
      <c r="A797" s="8">
        <v>4178139963</v>
      </c>
      <c r="B797" s="7">
        <v>3718648</v>
      </c>
      <c r="C797" s="12">
        <v>2062140010800</v>
      </c>
      <c r="D797" s="7" t="s">
        <v>44547</v>
      </c>
      <c r="E797" s="7" t="s">
        <v>44548</v>
      </c>
      <c r="F797" s="7" t="s">
        <v>44549</v>
      </c>
      <c r="G797" s="7" t="s">
        <v>44550</v>
      </c>
      <c r="H797" s="7" t="s">
        <v>44551</v>
      </c>
      <c r="I797" s="7" t="s">
        <v>65</v>
      </c>
      <c r="J797" s="7" t="s">
        <v>33060</v>
      </c>
      <c r="K797" s="7" t="s">
        <v>47</v>
      </c>
      <c r="L797" s="7">
        <v>10</v>
      </c>
      <c r="M797" s="7" t="s">
        <v>363</v>
      </c>
      <c r="N797" s="7">
        <v>71531</v>
      </c>
      <c r="O797" s="7" t="s">
        <v>15169</v>
      </c>
      <c r="P797" s="7">
        <v>20100407</v>
      </c>
      <c r="Q797" s="7">
        <v>56</v>
      </c>
      <c r="R797" s="7">
        <v>201510</v>
      </c>
    </row>
    <row r="798" spans="1:18" ht="16.5" customHeight="1">
      <c r="A798" s="8">
        <v>4188207893</v>
      </c>
      <c r="B798" s="7">
        <v>4067690</v>
      </c>
      <c r="C798" s="12">
        <v>2101210008632</v>
      </c>
      <c r="D798" s="7" t="s">
        <v>44552</v>
      </c>
      <c r="E798" s="7" t="s">
        <v>44553</v>
      </c>
      <c r="F798" s="7" t="s">
        <v>44554</v>
      </c>
      <c r="H798" s="7" t="s">
        <v>44555</v>
      </c>
      <c r="I798" s="7" t="s">
        <v>45</v>
      </c>
      <c r="J798" s="7" t="s">
        <v>33060</v>
      </c>
      <c r="K798" s="7" t="s">
        <v>47</v>
      </c>
      <c r="L798" s="7">
        <v>10</v>
      </c>
      <c r="M798" s="7" t="s">
        <v>105</v>
      </c>
      <c r="N798" s="7">
        <v>87299</v>
      </c>
      <c r="O798" s="7" t="s">
        <v>37831</v>
      </c>
      <c r="P798" s="7">
        <v>20111220</v>
      </c>
      <c r="Q798" s="7">
        <v>167</v>
      </c>
      <c r="R798" s="7">
        <v>201510</v>
      </c>
    </row>
    <row r="799" spans="1:18" ht="16.5" customHeight="1">
      <c r="A799" s="8">
        <v>4028208510</v>
      </c>
      <c r="B799" s="7">
        <v>2557297</v>
      </c>
      <c r="C799" s="12">
        <v>2101710002551</v>
      </c>
      <c r="D799" s="7" t="s">
        <v>44556</v>
      </c>
      <c r="E799" s="7" t="s">
        <v>44557</v>
      </c>
      <c r="F799" s="7" t="s">
        <v>44558</v>
      </c>
      <c r="G799" s="7" t="s">
        <v>44559</v>
      </c>
      <c r="H799" s="7" t="s">
        <v>44560</v>
      </c>
      <c r="I799" s="7" t="s">
        <v>45</v>
      </c>
      <c r="J799" s="7" t="s">
        <v>33060</v>
      </c>
      <c r="K799" s="7" t="s">
        <v>47</v>
      </c>
      <c r="L799" s="7">
        <v>10</v>
      </c>
      <c r="M799" s="7" t="s">
        <v>966</v>
      </c>
      <c r="N799" s="7">
        <v>68112</v>
      </c>
      <c r="O799" s="7" t="s">
        <v>14141</v>
      </c>
      <c r="P799" s="7">
        <v>19880101</v>
      </c>
      <c r="Q799" s="7">
        <v>89</v>
      </c>
      <c r="R799" s="7">
        <v>201510</v>
      </c>
    </row>
    <row r="800" spans="1:18" ht="16.5" customHeight="1">
      <c r="A800" s="8">
        <v>6168191057</v>
      </c>
      <c r="B800" s="7">
        <v>4062230</v>
      </c>
      <c r="C800" s="12">
        <v>2201110087784</v>
      </c>
      <c r="D800" s="7" t="s">
        <v>44561</v>
      </c>
      <c r="E800" s="7" t="s">
        <v>23307</v>
      </c>
      <c r="F800" s="7" t="s">
        <v>44562</v>
      </c>
      <c r="G800" s="7" t="s">
        <v>44563</v>
      </c>
      <c r="H800" s="7" t="s">
        <v>44564</v>
      </c>
      <c r="I800" s="7" t="s">
        <v>65</v>
      </c>
      <c r="J800" s="7" t="s">
        <v>33060</v>
      </c>
      <c r="K800" s="7" t="s">
        <v>47</v>
      </c>
      <c r="L800" s="7">
        <v>10</v>
      </c>
      <c r="M800" s="7" t="s">
        <v>33760</v>
      </c>
      <c r="N800" s="7">
        <v>46595</v>
      </c>
      <c r="O800" s="7" t="s">
        <v>22706</v>
      </c>
      <c r="P800" s="7">
        <v>20111128</v>
      </c>
      <c r="Q800" s="7">
        <v>97</v>
      </c>
      <c r="R800" s="7">
        <v>201510</v>
      </c>
    </row>
    <row r="801" spans="1:18" ht="16.5" customHeight="1">
      <c r="A801" s="8">
        <v>6168625402</v>
      </c>
      <c r="B801" s="7">
        <v>5994513</v>
      </c>
      <c r="C801" s="12">
        <v>2241110027116</v>
      </c>
      <c r="D801" s="7" t="s">
        <v>44565</v>
      </c>
      <c r="E801" s="7" t="s">
        <v>21826</v>
      </c>
      <c r="F801" s="7" t="s">
        <v>11960</v>
      </c>
      <c r="G801" s="7" t="s">
        <v>44566</v>
      </c>
      <c r="H801" s="7" t="s">
        <v>44567</v>
      </c>
      <c r="I801" s="7" t="s">
        <v>65</v>
      </c>
      <c r="J801" s="7" t="s">
        <v>33060</v>
      </c>
      <c r="K801" s="7" t="s">
        <v>47</v>
      </c>
      <c r="L801" s="7">
        <v>10</v>
      </c>
      <c r="M801" s="7" t="s">
        <v>34319</v>
      </c>
      <c r="N801" s="7">
        <v>55101</v>
      </c>
      <c r="O801" s="7" t="s">
        <v>11960</v>
      </c>
      <c r="P801" s="7">
        <v>20141218</v>
      </c>
      <c r="Q801" s="7">
        <v>52</v>
      </c>
      <c r="R801" s="7">
        <v>201510</v>
      </c>
    </row>
    <row r="802" spans="1:18" ht="16.5" customHeight="1">
      <c r="A802" s="8">
        <v>6208132168</v>
      </c>
      <c r="B802" s="7">
        <v>3175317</v>
      </c>
      <c r="C802" s="12">
        <v>2301110149037</v>
      </c>
      <c r="D802" s="7" t="s">
        <v>18294</v>
      </c>
      <c r="E802" s="7" t="s">
        <v>18295</v>
      </c>
      <c r="F802" s="7" t="s">
        <v>7648</v>
      </c>
      <c r="G802" s="7" t="s">
        <v>18296</v>
      </c>
      <c r="H802" s="7" t="s">
        <v>18297</v>
      </c>
      <c r="I802" s="7" t="s">
        <v>65</v>
      </c>
      <c r="J802" s="7" t="s">
        <v>33060</v>
      </c>
      <c r="K802" s="7" t="s">
        <v>47</v>
      </c>
      <c r="L802" s="7">
        <v>10</v>
      </c>
      <c r="M802" s="7" t="s">
        <v>33076</v>
      </c>
      <c r="N802" s="7">
        <v>28112</v>
      </c>
      <c r="O802" s="7" t="s">
        <v>5323</v>
      </c>
      <c r="P802" s="7">
        <v>20081022</v>
      </c>
      <c r="Q802" s="7">
        <v>98</v>
      </c>
      <c r="R802" s="7">
        <v>201510</v>
      </c>
    </row>
    <row r="803" spans="1:18" ht="16.5" customHeight="1">
      <c r="A803" s="8">
        <v>6208140071</v>
      </c>
      <c r="B803" s="7">
        <v>4023685</v>
      </c>
      <c r="C803" s="12">
        <v>2301110179480</v>
      </c>
      <c r="D803" s="7" t="s">
        <v>7445</v>
      </c>
      <c r="E803" s="7" t="s">
        <v>44568</v>
      </c>
      <c r="F803" s="7" t="s">
        <v>44569</v>
      </c>
      <c r="H803" s="7" t="s">
        <v>44570</v>
      </c>
      <c r="I803" s="7" t="s">
        <v>65</v>
      </c>
      <c r="J803" s="7" t="s">
        <v>33060</v>
      </c>
      <c r="K803" s="7" t="s">
        <v>47</v>
      </c>
      <c r="L803" s="7">
        <v>10</v>
      </c>
      <c r="M803" s="7" t="s">
        <v>33076</v>
      </c>
      <c r="N803" s="7">
        <v>31113</v>
      </c>
      <c r="O803" s="7" t="s">
        <v>43833</v>
      </c>
      <c r="P803" s="7">
        <v>20110711</v>
      </c>
      <c r="Q803" s="7">
        <v>55</v>
      </c>
      <c r="R803" s="7">
        <v>201510</v>
      </c>
    </row>
    <row r="804" spans="1:18" ht="16.5" customHeight="1">
      <c r="A804" s="8">
        <v>6208140877</v>
      </c>
      <c r="B804" s="7">
        <v>4048418</v>
      </c>
      <c r="C804" s="12">
        <v>2301110182681</v>
      </c>
      <c r="D804" s="7" t="s">
        <v>5952</v>
      </c>
      <c r="E804" s="7" t="s">
        <v>20654</v>
      </c>
      <c r="F804" s="7" t="s">
        <v>20655</v>
      </c>
      <c r="G804" s="7" t="s">
        <v>20656</v>
      </c>
      <c r="H804" s="7" t="s">
        <v>3715</v>
      </c>
      <c r="I804" s="7" t="s">
        <v>65</v>
      </c>
      <c r="J804" s="7" t="s">
        <v>33060</v>
      </c>
      <c r="K804" s="7" t="s">
        <v>47</v>
      </c>
      <c r="L804" s="7">
        <v>10</v>
      </c>
      <c r="M804" s="7" t="s">
        <v>33076</v>
      </c>
      <c r="N804" s="7">
        <v>25113</v>
      </c>
      <c r="O804" s="7" t="s">
        <v>33393</v>
      </c>
      <c r="P804" s="7">
        <v>20111014</v>
      </c>
      <c r="Q804" s="7">
        <v>92</v>
      </c>
      <c r="R804" s="7">
        <v>201510</v>
      </c>
    </row>
    <row r="805" spans="1:18" ht="16.5" customHeight="1">
      <c r="A805" s="8">
        <v>6208145998</v>
      </c>
      <c r="B805" s="7">
        <v>4175310</v>
      </c>
      <c r="C805" s="12">
        <v>2301110198711</v>
      </c>
      <c r="D805" s="7" t="s">
        <v>44571</v>
      </c>
      <c r="E805" s="7" t="s">
        <v>21324</v>
      </c>
      <c r="F805" s="7" t="s">
        <v>44572</v>
      </c>
      <c r="H805" s="7" t="s">
        <v>3855</v>
      </c>
      <c r="I805" s="7" t="s">
        <v>65</v>
      </c>
      <c r="J805" s="7" t="s">
        <v>33060</v>
      </c>
      <c r="K805" s="7" t="s">
        <v>47</v>
      </c>
      <c r="L805" s="7">
        <v>10</v>
      </c>
      <c r="M805" s="7" t="s">
        <v>33076</v>
      </c>
      <c r="N805" s="7">
        <v>25113</v>
      </c>
      <c r="O805" s="7" t="s">
        <v>33393</v>
      </c>
      <c r="P805" s="7">
        <v>20121019</v>
      </c>
      <c r="Q805" s="7">
        <v>60</v>
      </c>
      <c r="R805" s="7">
        <v>201510</v>
      </c>
    </row>
    <row r="806" spans="1:18" ht="16.5" customHeight="1">
      <c r="A806" s="8">
        <v>6208147545</v>
      </c>
      <c r="B806" s="7">
        <v>4207572</v>
      </c>
      <c r="C806" s="12">
        <v>2301110204162</v>
      </c>
      <c r="D806" s="7" t="s">
        <v>44573</v>
      </c>
      <c r="E806" s="7" t="s">
        <v>44574</v>
      </c>
      <c r="F806" s="7" t="s">
        <v>44575</v>
      </c>
      <c r="G806" s="7" t="s">
        <v>44576</v>
      </c>
      <c r="H806" s="7" t="s">
        <v>44577</v>
      </c>
      <c r="I806" s="7" t="s">
        <v>65</v>
      </c>
      <c r="J806" s="7" t="s">
        <v>33060</v>
      </c>
      <c r="K806" s="7" t="s">
        <v>47</v>
      </c>
      <c r="L806" s="7">
        <v>10</v>
      </c>
      <c r="M806" s="7" t="s">
        <v>313</v>
      </c>
      <c r="N806" s="7">
        <v>42311</v>
      </c>
      <c r="O806" s="7" t="s">
        <v>43176</v>
      </c>
      <c r="P806" s="7">
        <v>20130222</v>
      </c>
      <c r="Q806" s="7">
        <v>77</v>
      </c>
      <c r="R806" s="7">
        <v>201510</v>
      </c>
    </row>
    <row r="807" spans="1:18" ht="16.5" customHeight="1">
      <c r="A807" s="8">
        <v>6108624889</v>
      </c>
      <c r="B807" s="7">
        <v>6722745</v>
      </c>
      <c r="C807" s="12">
        <v>2301110215226</v>
      </c>
      <c r="D807" s="7" t="s">
        <v>44578</v>
      </c>
      <c r="E807" s="7" t="s">
        <v>44579</v>
      </c>
      <c r="F807" s="7" t="s">
        <v>44580</v>
      </c>
      <c r="G807" s="7" t="s">
        <v>44581</v>
      </c>
      <c r="H807" s="7" t="s">
        <v>3715</v>
      </c>
      <c r="I807" s="7" t="s">
        <v>65</v>
      </c>
      <c r="J807" s="7" t="s">
        <v>33060</v>
      </c>
      <c r="K807" s="7" t="s">
        <v>47</v>
      </c>
      <c r="L807" s="7">
        <v>10</v>
      </c>
      <c r="M807" s="7" t="s">
        <v>33076</v>
      </c>
      <c r="N807" s="7">
        <v>16101</v>
      </c>
      <c r="O807" s="7" t="s">
        <v>44580</v>
      </c>
      <c r="P807" s="7">
        <v>20131121</v>
      </c>
      <c r="Q807" s="7">
        <v>86</v>
      </c>
      <c r="R807" s="7">
        <v>201510</v>
      </c>
    </row>
    <row r="808" spans="1:18" ht="16.5" customHeight="1">
      <c r="A808" s="8">
        <v>1278621487</v>
      </c>
      <c r="B808" s="7">
        <v>3922260</v>
      </c>
      <c r="C808" s="12">
        <v>2802110097630</v>
      </c>
      <c r="D808" s="7" t="s">
        <v>44582</v>
      </c>
      <c r="E808" s="7" t="s">
        <v>22524</v>
      </c>
      <c r="F808" s="7" t="s">
        <v>38244</v>
      </c>
      <c r="G808" s="7" t="s">
        <v>44583</v>
      </c>
      <c r="H808" s="7" t="s">
        <v>22526</v>
      </c>
      <c r="I808" s="7" t="s">
        <v>65</v>
      </c>
      <c r="J808" s="7" t="s">
        <v>33060</v>
      </c>
      <c r="K808" s="7" t="s">
        <v>47</v>
      </c>
      <c r="L808" s="7">
        <v>10</v>
      </c>
      <c r="M808" s="7" t="s">
        <v>33076</v>
      </c>
      <c r="N808" s="7">
        <v>25914</v>
      </c>
      <c r="O808" s="7" t="s">
        <v>38307</v>
      </c>
      <c r="P808" s="7">
        <v>20091231</v>
      </c>
      <c r="Q808" s="7">
        <v>61</v>
      </c>
      <c r="R808" s="7">
        <v>201510</v>
      </c>
    </row>
    <row r="809" spans="1:18" ht="16.5" customHeight="1">
      <c r="A809" s="8">
        <v>6128122320</v>
      </c>
      <c r="B809" s="7">
        <v>2236341</v>
      </c>
      <c r="C809" s="12">
        <v>1949110013611</v>
      </c>
      <c r="D809" s="7" t="s">
        <v>20794</v>
      </c>
      <c r="E809" s="7" t="s">
        <v>20795</v>
      </c>
      <c r="F809" s="7" t="s">
        <v>20796</v>
      </c>
      <c r="G809" s="7" t="s">
        <v>20797</v>
      </c>
      <c r="H809" s="7" t="s">
        <v>20798</v>
      </c>
      <c r="I809" s="7" t="s">
        <v>65</v>
      </c>
      <c r="J809" s="7" t="s">
        <v>33060</v>
      </c>
      <c r="K809" s="7" t="s">
        <v>47</v>
      </c>
      <c r="L809" s="7">
        <v>10</v>
      </c>
      <c r="M809" s="7" t="s">
        <v>363</v>
      </c>
      <c r="N809" s="7">
        <v>72120</v>
      </c>
      <c r="O809" s="7" t="s">
        <v>6302</v>
      </c>
      <c r="P809" s="7">
        <v>20041124</v>
      </c>
      <c r="Q809" s="7">
        <v>63</v>
      </c>
      <c r="R809" s="7">
        <v>201511</v>
      </c>
    </row>
    <row r="810" spans="1:18" ht="16.5" customHeight="1">
      <c r="A810" s="8">
        <v>1188103874</v>
      </c>
      <c r="B810" s="7">
        <v>1594415</v>
      </c>
      <c r="C810" s="12">
        <v>1101110724363</v>
      </c>
      <c r="D810" s="7" t="s">
        <v>22173</v>
      </c>
      <c r="E810" s="7" t="s">
        <v>3515</v>
      </c>
      <c r="F810" s="7" t="s">
        <v>22174</v>
      </c>
      <c r="G810" s="7" t="s">
        <v>22175</v>
      </c>
      <c r="H810" s="7" t="s">
        <v>22176</v>
      </c>
      <c r="I810" s="7" t="s">
        <v>65</v>
      </c>
      <c r="J810" s="7" t="s">
        <v>33060</v>
      </c>
      <c r="K810" s="7" t="s">
        <v>47</v>
      </c>
      <c r="L810" s="7">
        <v>10</v>
      </c>
      <c r="M810" s="7" t="s">
        <v>313</v>
      </c>
      <c r="N810" s="7">
        <v>42320</v>
      </c>
      <c r="O810" s="7" t="s">
        <v>8931</v>
      </c>
      <c r="P810" s="7">
        <v>19900928</v>
      </c>
      <c r="Q810" s="7">
        <v>56</v>
      </c>
      <c r="R810" s="7">
        <v>201512</v>
      </c>
    </row>
    <row r="811" spans="1:18" ht="16.5" customHeight="1">
      <c r="A811" s="8">
        <v>2078138289</v>
      </c>
      <c r="B811" s="7">
        <v>2219408</v>
      </c>
      <c r="C811" s="12">
        <v>1101110756746</v>
      </c>
      <c r="D811" s="7" t="s">
        <v>44584</v>
      </c>
      <c r="E811" s="7" t="s">
        <v>44585</v>
      </c>
      <c r="F811" s="7" t="s">
        <v>44586</v>
      </c>
      <c r="G811" s="7" t="s">
        <v>44587</v>
      </c>
      <c r="H811" s="7" t="s">
        <v>44588</v>
      </c>
      <c r="I811" s="7" t="s">
        <v>65</v>
      </c>
      <c r="J811" s="7" t="s">
        <v>33060</v>
      </c>
      <c r="K811" s="7" t="s">
        <v>47</v>
      </c>
      <c r="L811" s="7">
        <v>10</v>
      </c>
      <c r="M811" s="7" t="s">
        <v>105</v>
      </c>
      <c r="N811" s="7">
        <v>87111</v>
      </c>
      <c r="O811" s="7" t="s">
        <v>37358</v>
      </c>
      <c r="P811" s="7">
        <v>19910415</v>
      </c>
      <c r="Q811" s="7">
        <v>56</v>
      </c>
      <c r="R811" s="7">
        <v>201512</v>
      </c>
    </row>
    <row r="812" spans="1:18" ht="16.5" customHeight="1">
      <c r="A812" s="8">
        <v>2108148589</v>
      </c>
      <c r="B812" s="7">
        <v>1385733</v>
      </c>
      <c r="C812" s="12">
        <v>1101112766834</v>
      </c>
      <c r="D812" s="7" t="s">
        <v>18718</v>
      </c>
      <c r="E812" s="7" t="s">
        <v>18719</v>
      </c>
      <c r="F812" s="7" t="s">
        <v>4301</v>
      </c>
      <c r="G812" s="7" t="s">
        <v>18720</v>
      </c>
      <c r="H812" s="7" t="s">
        <v>18721</v>
      </c>
      <c r="I812" s="7" t="s">
        <v>65</v>
      </c>
      <c r="J812" s="7" t="s">
        <v>33060</v>
      </c>
      <c r="K812" s="7" t="s">
        <v>47</v>
      </c>
      <c r="L812" s="7">
        <v>10</v>
      </c>
      <c r="M812" s="7" t="s">
        <v>33076</v>
      </c>
      <c r="N812" s="7">
        <v>26299</v>
      </c>
      <c r="O812" s="7" t="s">
        <v>33440</v>
      </c>
      <c r="P812" s="7">
        <v>20030423</v>
      </c>
      <c r="Q812" s="7">
        <v>63</v>
      </c>
      <c r="R812" s="7">
        <v>201512</v>
      </c>
    </row>
    <row r="813" spans="1:18" ht="16.5" customHeight="1">
      <c r="A813" s="8">
        <v>3118145298</v>
      </c>
      <c r="B813" s="7">
        <v>4231697</v>
      </c>
      <c r="C813" s="12">
        <v>1650110042019</v>
      </c>
      <c r="D813" s="7" t="s">
        <v>977</v>
      </c>
      <c r="E813" s="7" t="s">
        <v>3866</v>
      </c>
      <c r="F813" s="7" t="s">
        <v>44589</v>
      </c>
      <c r="G813" s="7" t="s">
        <v>44590</v>
      </c>
      <c r="H813" s="7" t="s">
        <v>44591</v>
      </c>
      <c r="I813" s="7" t="s">
        <v>65</v>
      </c>
      <c r="J813" s="7" t="s">
        <v>33060</v>
      </c>
      <c r="K813" s="7" t="s">
        <v>47</v>
      </c>
      <c r="L813" s="7">
        <v>10</v>
      </c>
      <c r="M813" s="7" t="s">
        <v>34194</v>
      </c>
      <c r="N813" s="7">
        <v>52109</v>
      </c>
      <c r="O813" s="7" t="s">
        <v>44592</v>
      </c>
      <c r="P813" s="7">
        <v>20130531</v>
      </c>
      <c r="Q813" s="7">
        <v>54</v>
      </c>
      <c r="R813" s="7">
        <v>201512</v>
      </c>
    </row>
    <row r="814" spans="1:18" ht="16.5" customHeight="1">
      <c r="A814" s="8">
        <v>6058110942</v>
      </c>
      <c r="B814" s="7">
        <v>1355946</v>
      </c>
      <c r="C814" s="12">
        <v>1801110091453</v>
      </c>
      <c r="D814" s="7" t="s">
        <v>11466</v>
      </c>
      <c r="E814" s="7" t="s">
        <v>17586</v>
      </c>
      <c r="F814" s="7" t="s">
        <v>44593</v>
      </c>
      <c r="G814" s="7" t="s">
        <v>44594</v>
      </c>
      <c r="H814" s="7" t="s">
        <v>44595</v>
      </c>
      <c r="I814" s="7" t="s">
        <v>65</v>
      </c>
      <c r="J814" s="7" t="s">
        <v>33060</v>
      </c>
      <c r="K814" s="7" t="s">
        <v>47</v>
      </c>
      <c r="L814" s="7">
        <v>10</v>
      </c>
      <c r="M814" s="7" t="s">
        <v>33076</v>
      </c>
      <c r="N814" s="7">
        <v>26529</v>
      </c>
      <c r="O814" s="7" t="s">
        <v>33471</v>
      </c>
      <c r="P814" s="7">
        <v>19890831</v>
      </c>
      <c r="Q814" s="7">
        <v>99</v>
      </c>
      <c r="R814" s="7">
        <v>201512</v>
      </c>
    </row>
    <row r="815" spans="1:18" ht="16.5" customHeight="1">
      <c r="A815" s="8">
        <v>6108106644</v>
      </c>
      <c r="B815" s="7">
        <v>1837030</v>
      </c>
      <c r="C815" s="12">
        <v>1812110008421</v>
      </c>
      <c r="D815" s="7" t="s">
        <v>18174</v>
      </c>
      <c r="E815" s="7" t="s">
        <v>686</v>
      </c>
      <c r="F815" s="7" t="s">
        <v>18175</v>
      </c>
      <c r="G815" s="7" t="s">
        <v>18176</v>
      </c>
      <c r="H815" s="7" t="s">
        <v>18177</v>
      </c>
      <c r="I815" s="7" t="s">
        <v>65</v>
      </c>
      <c r="J815" s="7" t="s">
        <v>33060</v>
      </c>
      <c r="K815" s="7" t="s">
        <v>47</v>
      </c>
      <c r="L815" s="7">
        <v>10</v>
      </c>
      <c r="M815" s="7" t="s">
        <v>33076</v>
      </c>
      <c r="N815" s="7">
        <v>24199</v>
      </c>
      <c r="O815" s="7" t="s">
        <v>38528</v>
      </c>
      <c r="P815" s="7">
        <v>19880210</v>
      </c>
      <c r="Q815" s="7">
        <v>72</v>
      </c>
      <c r="R815" s="7">
        <v>201512</v>
      </c>
    </row>
    <row r="816" spans="1:18" ht="16.5" customHeight="1">
      <c r="A816" s="8">
        <v>6138153637</v>
      </c>
      <c r="B816" s="7">
        <v>3883183</v>
      </c>
      <c r="C816" s="12">
        <v>1954110018339</v>
      </c>
      <c r="D816" s="7" t="s">
        <v>18310</v>
      </c>
      <c r="E816" s="7" t="s">
        <v>3357</v>
      </c>
      <c r="F816" s="7" t="s">
        <v>18311</v>
      </c>
      <c r="G816" s="7" t="s">
        <v>18312</v>
      </c>
      <c r="H816" s="7" t="s">
        <v>18313</v>
      </c>
      <c r="I816" s="7" t="s">
        <v>65</v>
      </c>
      <c r="J816" s="7" t="s">
        <v>33060</v>
      </c>
      <c r="K816" s="7" t="s">
        <v>47</v>
      </c>
      <c r="L816" s="7">
        <v>10</v>
      </c>
      <c r="M816" s="7" t="s">
        <v>33076</v>
      </c>
      <c r="N816" s="7">
        <v>24131</v>
      </c>
      <c r="O816" s="7" t="s">
        <v>33374</v>
      </c>
      <c r="P816" s="7">
        <v>20090819</v>
      </c>
      <c r="Q816" s="7">
        <v>100</v>
      </c>
      <c r="R816" s="7">
        <v>201512</v>
      </c>
    </row>
    <row r="817" spans="1:18" ht="16.5" customHeight="1">
      <c r="A817" s="8">
        <v>2208666139</v>
      </c>
      <c r="B817" s="7">
        <v>2547264</v>
      </c>
      <c r="C817" s="12">
        <v>1146710030538</v>
      </c>
      <c r="D817" s="7" t="s">
        <v>44596</v>
      </c>
      <c r="E817" s="7" t="s">
        <v>44597</v>
      </c>
      <c r="F817" s="7" t="s">
        <v>44598</v>
      </c>
      <c r="G817" s="7" t="s">
        <v>44599</v>
      </c>
      <c r="H817" s="7" t="s">
        <v>44600</v>
      </c>
      <c r="I817" s="7" t="s">
        <v>65</v>
      </c>
      <c r="J817" s="7" t="s">
        <v>33060</v>
      </c>
      <c r="K817" s="7" t="s">
        <v>47</v>
      </c>
      <c r="L817" s="7">
        <v>10</v>
      </c>
      <c r="M817" s="7" t="s">
        <v>363</v>
      </c>
      <c r="N817" s="7">
        <v>71100</v>
      </c>
      <c r="O817" s="7" t="s">
        <v>14926</v>
      </c>
      <c r="P817" s="7">
        <v>20030626</v>
      </c>
      <c r="Q817" s="7">
        <v>129</v>
      </c>
      <c r="R817" s="7">
        <v>201602</v>
      </c>
    </row>
    <row r="818" spans="1:18" ht="16.5" customHeight="1">
      <c r="A818" s="8">
        <v>5038118459</v>
      </c>
      <c r="B818" s="7">
        <v>2872497</v>
      </c>
      <c r="C818" s="12">
        <v>1701110061630</v>
      </c>
      <c r="D818" s="7" t="s">
        <v>44601</v>
      </c>
      <c r="E818" s="7" t="s">
        <v>44602</v>
      </c>
      <c r="F818" s="7" t="s">
        <v>2798</v>
      </c>
      <c r="G818" s="7" t="s">
        <v>44603</v>
      </c>
      <c r="H818" s="7" t="s">
        <v>44604</v>
      </c>
      <c r="I818" s="7" t="s">
        <v>65</v>
      </c>
      <c r="J818" s="7" t="s">
        <v>33060</v>
      </c>
      <c r="K818" s="7" t="s">
        <v>47</v>
      </c>
      <c r="L818" s="7">
        <v>10</v>
      </c>
      <c r="M818" s="7" t="s">
        <v>33076</v>
      </c>
      <c r="N818" s="7">
        <v>30320</v>
      </c>
      <c r="O818" s="7" t="s">
        <v>33581</v>
      </c>
      <c r="P818" s="7">
        <v>19920701</v>
      </c>
      <c r="Q818" s="7">
        <v>61</v>
      </c>
      <c r="R818" s="7">
        <v>201602</v>
      </c>
    </row>
    <row r="819" spans="1:18" ht="16.5" customHeight="1">
      <c r="A819" s="8">
        <v>5158112104</v>
      </c>
      <c r="B819" s="7">
        <v>1527918</v>
      </c>
      <c r="C819" s="12">
        <v>1748110014657</v>
      </c>
      <c r="D819" s="7" t="s">
        <v>22600</v>
      </c>
      <c r="E819" s="7" t="s">
        <v>22601</v>
      </c>
      <c r="F819" s="7" t="s">
        <v>22602</v>
      </c>
      <c r="G819" s="7" t="s">
        <v>22603</v>
      </c>
      <c r="H819" s="7" t="s">
        <v>22604</v>
      </c>
      <c r="I819" s="7" t="s">
        <v>65</v>
      </c>
      <c r="J819" s="7" t="s">
        <v>33060</v>
      </c>
      <c r="K819" s="7" t="s">
        <v>47</v>
      </c>
      <c r="L819" s="7">
        <v>10</v>
      </c>
      <c r="M819" s="7" t="s">
        <v>966</v>
      </c>
      <c r="N819" s="7">
        <v>68112</v>
      </c>
      <c r="O819" s="7" t="s">
        <v>14141</v>
      </c>
      <c r="P819" s="7">
        <v>19971001</v>
      </c>
      <c r="Q819" s="7">
        <v>292</v>
      </c>
      <c r="R819" s="7">
        <v>201602</v>
      </c>
    </row>
    <row r="820" spans="1:18" ht="16.5" customHeight="1">
      <c r="A820" s="8">
        <v>7078800185</v>
      </c>
      <c r="B820" s="7">
        <v>6520163</v>
      </c>
      <c r="C820" s="12">
        <v>1949110037463</v>
      </c>
      <c r="D820" s="7" t="s">
        <v>44605</v>
      </c>
      <c r="E820" s="7" t="s">
        <v>1062</v>
      </c>
      <c r="F820" s="7" t="s">
        <v>44606</v>
      </c>
      <c r="G820" s="7" t="s">
        <v>20775</v>
      </c>
      <c r="H820" s="7" t="s">
        <v>44607</v>
      </c>
      <c r="I820" s="7" t="s">
        <v>65</v>
      </c>
      <c r="J820" s="7" t="s">
        <v>33060</v>
      </c>
      <c r="K820" s="7" t="s">
        <v>47</v>
      </c>
      <c r="L820" s="7">
        <v>10</v>
      </c>
      <c r="M820" s="7" t="s">
        <v>33076</v>
      </c>
      <c r="N820" s="7">
        <v>31114</v>
      </c>
      <c r="O820" s="7" t="s">
        <v>7681</v>
      </c>
      <c r="P820" s="7">
        <v>20150827</v>
      </c>
      <c r="Q820" s="7">
        <v>168</v>
      </c>
      <c r="R820" s="7">
        <v>201602</v>
      </c>
    </row>
    <row r="821" spans="1:18" ht="16.5" customHeight="1">
      <c r="A821" s="8">
        <v>1248617441</v>
      </c>
      <c r="B821" s="7">
        <v>2181056</v>
      </c>
      <c r="C821" s="12">
        <v>1358110100825</v>
      </c>
      <c r="D821" s="7" t="s">
        <v>18971</v>
      </c>
      <c r="E821" s="7" t="s">
        <v>2436</v>
      </c>
      <c r="F821" s="7" t="s">
        <v>18972</v>
      </c>
      <c r="G821" s="7" t="s">
        <v>18973</v>
      </c>
      <c r="H821" s="7" t="s">
        <v>18974</v>
      </c>
      <c r="I821" s="7" t="s">
        <v>52</v>
      </c>
      <c r="J821" s="7" t="s">
        <v>33060</v>
      </c>
      <c r="K821" s="7" t="s">
        <v>47</v>
      </c>
      <c r="L821" s="7">
        <v>10</v>
      </c>
      <c r="M821" s="7" t="s">
        <v>33076</v>
      </c>
      <c r="N821" s="7">
        <v>26329</v>
      </c>
      <c r="O821" s="7" t="s">
        <v>42391</v>
      </c>
      <c r="P821" s="7">
        <v>20040129</v>
      </c>
      <c r="Q821" s="7">
        <v>244</v>
      </c>
      <c r="R821" s="7">
        <v>201603</v>
      </c>
    </row>
    <row r="822" spans="1:18" ht="16.5" customHeight="1">
      <c r="A822" s="8">
        <v>1068645954</v>
      </c>
      <c r="B822" s="7">
        <v>2740159</v>
      </c>
      <c r="C822" s="12">
        <v>1101113522136</v>
      </c>
      <c r="D822" s="7" t="s">
        <v>44608</v>
      </c>
      <c r="E822" s="7" t="s">
        <v>44609</v>
      </c>
      <c r="F822" s="7" t="s">
        <v>44610</v>
      </c>
      <c r="G822" s="7" t="s">
        <v>44611</v>
      </c>
      <c r="H822" s="7" t="s">
        <v>44612</v>
      </c>
      <c r="I822" s="7" t="s">
        <v>63</v>
      </c>
      <c r="J822" s="7" t="s">
        <v>33060</v>
      </c>
      <c r="K822" s="7" t="s">
        <v>47</v>
      </c>
      <c r="L822" s="7">
        <v>10</v>
      </c>
      <c r="M822" s="7" t="s">
        <v>33076</v>
      </c>
      <c r="N822" s="7">
        <v>26520</v>
      </c>
      <c r="O822" s="7" t="s">
        <v>33465</v>
      </c>
      <c r="P822" s="7">
        <v>20060905</v>
      </c>
      <c r="Q822" s="7">
        <v>50</v>
      </c>
      <c r="R822" s="7">
        <v>201604</v>
      </c>
    </row>
    <row r="823" spans="1:18" ht="16.5" customHeight="1">
      <c r="A823" s="8">
        <v>1138655178</v>
      </c>
      <c r="B823" s="7">
        <v>4063696</v>
      </c>
      <c r="C823" s="12">
        <v>1101114756057</v>
      </c>
      <c r="D823" s="7" t="s">
        <v>44613</v>
      </c>
      <c r="E823" s="7" t="s">
        <v>44614</v>
      </c>
      <c r="F823" s="7" t="s">
        <v>44615</v>
      </c>
      <c r="G823" s="7" t="s">
        <v>44616</v>
      </c>
      <c r="H823" s="7" t="s">
        <v>44617</v>
      </c>
      <c r="I823" s="7" t="s">
        <v>65</v>
      </c>
      <c r="J823" s="7" t="s">
        <v>33060</v>
      </c>
      <c r="K823" s="7" t="s">
        <v>47</v>
      </c>
      <c r="L823" s="7">
        <v>10</v>
      </c>
      <c r="M823" s="7" t="s">
        <v>33760</v>
      </c>
      <c r="N823" s="7">
        <v>46521</v>
      </c>
      <c r="O823" s="7" t="s">
        <v>43908</v>
      </c>
      <c r="P823" s="7">
        <v>20111222</v>
      </c>
      <c r="Q823" s="7">
        <v>82</v>
      </c>
      <c r="R823" s="7">
        <v>201604</v>
      </c>
    </row>
    <row r="824" spans="1:18" ht="16.5" customHeight="1">
      <c r="A824" s="8">
        <v>2128199293</v>
      </c>
      <c r="B824" s="7">
        <v>6009625</v>
      </c>
      <c r="C824" s="12">
        <v>1101114818675</v>
      </c>
      <c r="D824" s="7" t="s">
        <v>44618</v>
      </c>
      <c r="E824" s="7" t="s">
        <v>44619</v>
      </c>
      <c r="F824" s="7" t="s">
        <v>44620</v>
      </c>
      <c r="G824" s="7" t="s">
        <v>44621</v>
      </c>
      <c r="H824" s="7" t="s">
        <v>44622</v>
      </c>
      <c r="I824" s="7" t="s">
        <v>65</v>
      </c>
      <c r="J824" s="7" t="s">
        <v>33060</v>
      </c>
      <c r="K824" s="7" t="s">
        <v>47</v>
      </c>
      <c r="L824" s="7">
        <v>10</v>
      </c>
      <c r="M824" s="7" t="s">
        <v>33760</v>
      </c>
      <c r="N824" s="7">
        <v>46599</v>
      </c>
      <c r="O824" s="7" t="s">
        <v>44623</v>
      </c>
      <c r="P824" s="7">
        <v>20120501</v>
      </c>
      <c r="Q824" s="7">
        <v>51</v>
      </c>
      <c r="R824" s="7">
        <v>201604</v>
      </c>
    </row>
    <row r="825" spans="1:18" ht="16.5" customHeight="1">
      <c r="A825" s="8">
        <v>1218640545</v>
      </c>
      <c r="B825" s="7">
        <v>6391611</v>
      </c>
      <c r="C825" s="12">
        <v>1201110747066</v>
      </c>
      <c r="D825" s="7" t="s">
        <v>5352</v>
      </c>
      <c r="E825" s="7" t="s">
        <v>44624</v>
      </c>
      <c r="F825" s="7" t="s">
        <v>44625</v>
      </c>
      <c r="G825" s="7" t="s">
        <v>44626</v>
      </c>
      <c r="H825" s="7" t="s">
        <v>44627</v>
      </c>
      <c r="I825" s="7" t="s">
        <v>65</v>
      </c>
      <c r="J825" s="7" t="s">
        <v>33060</v>
      </c>
      <c r="K825" s="7" t="s">
        <v>47</v>
      </c>
      <c r="L825" s="7">
        <v>10</v>
      </c>
      <c r="M825" s="7" t="s">
        <v>33076</v>
      </c>
      <c r="N825" s="7">
        <v>28909</v>
      </c>
      <c r="O825" s="7" t="s">
        <v>38319</v>
      </c>
      <c r="P825" s="7">
        <v>20150210</v>
      </c>
      <c r="Q825" s="7">
        <v>71</v>
      </c>
      <c r="R825" s="7">
        <v>201604</v>
      </c>
    </row>
    <row r="826" spans="1:18" ht="16.5" customHeight="1">
      <c r="A826" s="8">
        <v>1348197243</v>
      </c>
      <c r="B826" s="7">
        <v>3029617</v>
      </c>
      <c r="C826" s="12">
        <v>1314110137672</v>
      </c>
      <c r="D826" s="7" t="s">
        <v>17206</v>
      </c>
      <c r="E826" s="7" t="s">
        <v>5958</v>
      </c>
      <c r="F826" s="7" t="s">
        <v>1121</v>
      </c>
      <c r="G826" s="7" t="s">
        <v>17207</v>
      </c>
      <c r="H826" s="7" t="s">
        <v>17208</v>
      </c>
      <c r="I826" s="7" t="s">
        <v>65</v>
      </c>
      <c r="J826" s="7" t="s">
        <v>33060</v>
      </c>
      <c r="K826" s="7" t="s">
        <v>47</v>
      </c>
      <c r="L826" s="7">
        <v>10</v>
      </c>
      <c r="M826" s="7" t="s">
        <v>33076</v>
      </c>
      <c r="N826" s="7">
        <v>14300</v>
      </c>
      <c r="O826" s="7" t="s">
        <v>42847</v>
      </c>
      <c r="P826" s="7">
        <v>20030306</v>
      </c>
      <c r="Q826" s="7">
        <v>71</v>
      </c>
      <c r="R826" s="7">
        <v>201604</v>
      </c>
    </row>
    <row r="827" spans="1:18" ht="16.5" customHeight="1">
      <c r="A827" s="8">
        <v>2248161164</v>
      </c>
      <c r="B827" s="7">
        <v>5861821</v>
      </c>
      <c r="C827" s="12">
        <v>1412110068613</v>
      </c>
      <c r="D827" s="7" t="s">
        <v>44628</v>
      </c>
      <c r="E827" s="7" t="s">
        <v>44629</v>
      </c>
      <c r="F827" s="7" t="s">
        <v>44630</v>
      </c>
      <c r="G827" s="7" t="s">
        <v>44631</v>
      </c>
      <c r="H827" s="7" t="s">
        <v>44632</v>
      </c>
      <c r="I827" s="7" t="s">
        <v>65</v>
      </c>
      <c r="J827" s="7" t="s">
        <v>33060</v>
      </c>
      <c r="K827" s="7" t="s">
        <v>47</v>
      </c>
      <c r="L827" s="7">
        <v>10</v>
      </c>
      <c r="M827" s="7" t="s">
        <v>34433</v>
      </c>
      <c r="N827" s="7">
        <v>63999</v>
      </c>
      <c r="O827" s="7" t="s">
        <v>38190</v>
      </c>
      <c r="P827" s="7">
        <v>20140103</v>
      </c>
      <c r="Q827" s="7">
        <v>213</v>
      </c>
      <c r="R827" s="7">
        <v>201604</v>
      </c>
    </row>
    <row r="828" spans="1:18" ht="16.5" customHeight="1">
      <c r="A828" s="8">
        <v>3028121671</v>
      </c>
      <c r="B828" s="7">
        <v>4114560</v>
      </c>
      <c r="C828" s="12">
        <v>1541110007593</v>
      </c>
      <c r="D828" s="7" t="s">
        <v>44633</v>
      </c>
      <c r="E828" s="7" t="s">
        <v>3976</v>
      </c>
      <c r="F828" s="7" t="s">
        <v>44634</v>
      </c>
      <c r="G828" s="7" t="s">
        <v>44635</v>
      </c>
      <c r="H828" s="7" t="s">
        <v>44636</v>
      </c>
      <c r="I828" s="7" t="s">
        <v>65</v>
      </c>
      <c r="J828" s="7" t="s">
        <v>33060</v>
      </c>
      <c r="K828" s="7" t="s">
        <v>47</v>
      </c>
      <c r="L828" s="7">
        <v>10</v>
      </c>
      <c r="M828" s="7" t="s">
        <v>33760</v>
      </c>
      <c r="N828" s="7">
        <v>46329</v>
      </c>
      <c r="O828" s="7" t="s">
        <v>9470</v>
      </c>
      <c r="P828" s="7">
        <v>20100705</v>
      </c>
      <c r="Q828" s="7">
        <v>65</v>
      </c>
      <c r="R828" s="7">
        <v>201604</v>
      </c>
    </row>
    <row r="829" spans="1:18" ht="16.5" customHeight="1">
      <c r="A829" s="8">
        <v>5118204050</v>
      </c>
      <c r="B829" s="7">
        <v>2891870</v>
      </c>
      <c r="C829" s="12">
        <v>1714320004077</v>
      </c>
      <c r="D829" s="7" t="s">
        <v>44637</v>
      </c>
      <c r="E829" s="7" t="s">
        <v>44638</v>
      </c>
      <c r="F829" s="7" t="s">
        <v>38295</v>
      </c>
      <c r="G829" s="7" t="s">
        <v>44639</v>
      </c>
      <c r="H829" s="7" t="s">
        <v>44640</v>
      </c>
      <c r="I829" s="7" t="s">
        <v>45</v>
      </c>
      <c r="J829" s="7" t="s">
        <v>33060</v>
      </c>
      <c r="K829" s="7" t="s">
        <v>47</v>
      </c>
      <c r="L829" s="7">
        <v>10</v>
      </c>
      <c r="M829" s="7" t="s">
        <v>33076</v>
      </c>
      <c r="N829" s="7">
        <v>26290</v>
      </c>
      <c r="O829" s="7" t="s">
        <v>38295</v>
      </c>
      <c r="P829" s="7">
        <v>20040219</v>
      </c>
      <c r="Q829" s="7">
        <v>99</v>
      </c>
      <c r="R829" s="7">
        <v>201604</v>
      </c>
    </row>
    <row r="830" spans="1:18" ht="16.5" customHeight="1">
      <c r="A830" s="8">
        <v>4108117162</v>
      </c>
      <c r="B830" s="7">
        <v>1153352</v>
      </c>
      <c r="C830" s="12">
        <v>2001110037006</v>
      </c>
      <c r="D830" s="7" t="s">
        <v>19499</v>
      </c>
      <c r="E830" s="7" t="s">
        <v>19500</v>
      </c>
      <c r="F830" s="7" t="s">
        <v>19501</v>
      </c>
      <c r="G830" s="7" t="s">
        <v>19502</v>
      </c>
      <c r="H830" s="7" t="s">
        <v>19503</v>
      </c>
      <c r="I830" s="7" t="s">
        <v>65</v>
      </c>
      <c r="J830" s="7" t="s">
        <v>33060</v>
      </c>
      <c r="K830" s="7" t="s">
        <v>47</v>
      </c>
      <c r="L830" s="7">
        <v>10</v>
      </c>
      <c r="M830" s="7" t="s">
        <v>33076</v>
      </c>
      <c r="N830" s="7">
        <v>28519</v>
      </c>
      <c r="O830" s="7" t="s">
        <v>38255</v>
      </c>
      <c r="P830" s="7">
        <v>19921105</v>
      </c>
      <c r="Q830" s="7">
        <v>86</v>
      </c>
      <c r="R830" s="7">
        <v>201604</v>
      </c>
    </row>
    <row r="831" spans="1:18" ht="16.5" customHeight="1">
      <c r="A831" s="8">
        <v>4098193971</v>
      </c>
      <c r="B831" s="7">
        <v>6401029</v>
      </c>
      <c r="C831" s="12">
        <v>2001140025500</v>
      </c>
      <c r="D831" s="7" t="s">
        <v>44641</v>
      </c>
      <c r="E831" s="7" t="s">
        <v>44642</v>
      </c>
      <c r="F831" s="7" t="s">
        <v>44643</v>
      </c>
      <c r="G831" s="7" t="s">
        <v>44644</v>
      </c>
      <c r="H831" s="7" t="s">
        <v>44645</v>
      </c>
      <c r="I831" s="7" t="s">
        <v>65</v>
      </c>
      <c r="J831" s="7" t="s">
        <v>33060</v>
      </c>
      <c r="K831" s="7" t="s">
        <v>47</v>
      </c>
      <c r="L831" s="7">
        <v>10</v>
      </c>
      <c r="M831" s="7" t="s">
        <v>33760</v>
      </c>
      <c r="N831" s="7">
        <v>46510</v>
      </c>
      <c r="O831" s="7" t="s">
        <v>9952</v>
      </c>
      <c r="P831" s="7">
        <v>20070103</v>
      </c>
      <c r="Q831" s="7">
        <v>52</v>
      </c>
      <c r="R831" s="7">
        <v>201604</v>
      </c>
    </row>
    <row r="832" spans="1:18" ht="16.5" customHeight="1">
      <c r="A832" s="8">
        <v>4178143749</v>
      </c>
      <c r="B832" s="7">
        <v>4082005</v>
      </c>
      <c r="C832" s="12">
        <v>2062110045720</v>
      </c>
      <c r="D832" s="7" t="s">
        <v>21838</v>
      </c>
      <c r="E832" s="7" t="s">
        <v>44646</v>
      </c>
      <c r="F832" s="7" t="s">
        <v>8512</v>
      </c>
      <c r="G832" s="7" t="s">
        <v>44647</v>
      </c>
      <c r="H832" s="7" t="s">
        <v>44648</v>
      </c>
      <c r="I832" s="7" t="s">
        <v>65</v>
      </c>
      <c r="J832" s="7" t="s">
        <v>33060</v>
      </c>
      <c r="K832" s="7" t="s">
        <v>47</v>
      </c>
      <c r="L832" s="7">
        <v>10</v>
      </c>
      <c r="M832" s="7" t="s">
        <v>313</v>
      </c>
      <c r="N832" s="7">
        <v>41225</v>
      </c>
      <c r="O832" s="7" t="s">
        <v>44455</v>
      </c>
      <c r="P832" s="7">
        <v>20120202</v>
      </c>
      <c r="Q832" s="7">
        <v>71</v>
      </c>
      <c r="R832" s="7">
        <v>201604</v>
      </c>
    </row>
    <row r="833" spans="1:22" ht="16.5" customHeight="1">
      <c r="A833" s="8">
        <v>4188111463</v>
      </c>
      <c r="B833" s="7">
        <v>1655409</v>
      </c>
      <c r="C833" s="12">
        <v>2101110016032</v>
      </c>
      <c r="D833" s="7" t="s">
        <v>20173</v>
      </c>
      <c r="E833" s="7" t="s">
        <v>20174</v>
      </c>
      <c r="F833" s="7" t="s">
        <v>20175</v>
      </c>
      <c r="G833" s="7" t="s">
        <v>20176</v>
      </c>
      <c r="H833" s="7" t="s">
        <v>20177</v>
      </c>
      <c r="I833" s="7" t="s">
        <v>65</v>
      </c>
      <c r="J833" s="7" t="s">
        <v>33060</v>
      </c>
      <c r="K833" s="7" t="s">
        <v>47</v>
      </c>
      <c r="L833" s="7">
        <v>10</v>
      </c>
      <c r="M833" s="7" t="s">
        <v>33076</v>
      </c>
      <c r="N833" s="7">
        <v>30320</v>
      </c>
      <c r="O833" s="7" t="s">
        <v>33581</v>
      </c>
      <c r="P833" s="7">
        <v>19950906</v>
      </c>
      <c r="Q833" s="7">
        <v>85</v>
      </c>
      <c r="R833" s="7">
        <v>201604</v>
      </c>
    </row>
    <row r="834" spans="1:22" ht="16.5" customHeight="1">
      <c r="A834" s="8">
        <v>2838800068</v>
      </c>
      <c r="B834" s="7">
        <v>6425082</v>
      </c>
      <c r="C834" s="12">
        <v>1647110051025</v>
      </c>
      <c r="D834" s="7" t="s">
        <v>44649</v>
      </c>
      <c r="E834" s="7" t="s">
        <v>44650</v>
      </c>
      <c r="F834" s="7" t="s">
        <v>44651</v>
      </c>
      <c r="G834" s="7" t="s">
        <v>44652</v>
      </c>
      <c r="H834" s="7" t="s">
        <v>44653</v>
      </c>
      <c r="I834" s="7" t="s">
        <v>65</v>
      </c>
      <c r="J834" s="7" t="s">
        <v>33060</v>
      </c>
      <c r="K834" s="7" t="s">
        <v>47</v>
      </c>
      <c r="L834" s="7">
        <v>10</v>
      </c>
      <c r="M834" s="7" t="s">
        <v>34433</v>
      </c>
      <c r="N834" s="7">
        <v>62090</v>
      </c>
      <c r="O834" s="7" t="s">
        <v>44321</v>
      </c>
      <c r="P834" s="7">
        <v>20150528</v>
      </c>
      <c r="Q834" s="7">
        <v>222</v>
      </c>
      <c r="R834" s="7">
        <v>201605</v>
      </c>
      <c r="S834" s="7">
        <v>2022</v>
      </c>
      <c r="T834" s="7">
        <v>447183</v>
      </c>
      <c r="U834" s="7">
        <v>180092</v>
      </c>
      <c r="V834" s="7">
        <v>30000</v>
      </c>
    </row>
    <row r="835" spans="1:22" ht="16.5" customHeight="1">
      <c r="A835" s="8">
        <v>2068166424</v>
      </c>
      <c r="B835" s="7">
        <v>1107401</v>
      </c>
      <c r="C835" s="12">
        <v>1101112421404</v>
      </c>
      <c r="D835" s="7" t="s">
        <v>44654</v>
      </c>
      <c r="E835" s="7" t="s">
        <v>4189</v>
      </c>
      <c r="F835" s="7" t="s">
        <v>44655</v>
      </c>
      <c r="G835" s="7" t="s">
        <v>44656</v>
      </c>
      <c r="H835" s="7" t="s">
        <v>44657</v>
      </c>
      <c r="I835" s="7" t="s">
        <v>65</v>
      </c>
      <c r="J835" s="7" t="s">
        <v>33060</v>
      </c>
      <c r="K835" s="7" t="s">
        <v>47</v>
      </c>
      <c r="L835" s="7">
        <v>10</v>
      </c>
      <c r="M835" s="7" t="s">
        <v>313</v>
      </c>
      <c r="N835" s="7">
        <v>42410</v>
      </c>
      <c r="O835" s="7" t="s">
        <v>44658</v>
      </c>
      <c r="P835" s="7">
        <v>20020114</v>
      </c>
      <c r="Q835" s="7">
        <v>83</v>
      </c>
      <c r="R835" s="7">
        <v>201605</v>
      </c>
    </row>
    <row r="836" spans="1:22" ht="16.5" customHeight="1">
      <c r="A836" s="8">
        <v>1078665763</v>
      </c>
      <c r="B836" s="7">
        <v>2822258</v>
      </c>
      <c r="C836" s="12">
        <v>1101113252048</v>
      </c>
      <c r="D836" s="7" t="s">
        <v>44659</v>
      </c>
      <c r="E836" s="7" t="s">
        <v>44660</v>
      </c>
      <c r="F836" s="7" t="s">
        <v>44661</v>
      </c>
      <c r="G836" s="7" t="s">
        <v>44662</v>
      </c>
      <c r="H836" s="7" t="s">
        <v>44663</v>
      </c>
      <c r="I836" s="7" t="s">
        <v>65</v>
      </c>
      <c r="J836" s="7" t="s">
        <v>33060</v>
      </c>
      <c r="K836" s="7" t="s">
        <v>47</v>
      </c>
      <c r="L836" s="7">
        <v>10</v>
      </c>
      <c r="M836" s="7" t="s">
        <v>966</v>
      </c>
      <c r="N836" s="7">
        <v>68221</v>
      </c>
      <c r="O836" s="7" t="s">
        <v>35636</v>
      </c>
      <c r="P836" s="7">
        <v>20050621</v>
      </c>
      <c r="Q836" s="7">
        <v>62</v>
      </c>
      <c r="R836" s="7">
        <v>201605</v>
      </c>
    </row>
    <row r="837" spans="1:22" ht="16.5" customHeight="1">
      <c r="A837" s="8">
        <v>1208768829</v>
      </c>
      <c r="B837" s="7">
        <v>4007005</v>
      </c>
      <c r="C837" s="12">
        <v>1101114613372</v>
      </c>
      <c r="D837" s="7" t="s">
        <v>44664</v>
      </c>
      <c r="E837" s="7" t="s">
        <v>44665</v>
      </c>
      <c r="F837" s="7" t="s">
        <v>44666</v>
      </c>
      <c r="G837" s="7" t="s">
        <v>44667</v>
      </c>
      <c r="H837" s="7" t="s">
        <v>44668</v>
      </c>
      <c r="I837" s="7" t="s">
        <v>65</v>
      </c>
      <c r="J837" s="7" t="s">
        <v>33060</v>
      </c>
      <c r="K837" s="7" t="s">
        <v>47</v>
      </c>
      <c r="L837" s="7">
        <v>10</v>
      </c>
      <c r="M837" s="7" t="s">
        <v>34433</v>
      </c>
      <c r="N837" s="7">
        <v>61210</v>
      </c>
      <c r="O837" s="7" t="s">
        <v>34570</v>
      </c>
      <c r="P837" s="7">
        <v>20110530</v>
      </c>
      <c r="Q837" s="7">
        <v>62</v>
      </c>
      <c r="R837" s="7">
        <v>201605</v>
      </c>
    </row>
    <row r="838" spans="1:22" ht="16.5" customHeight="1">
      <c r="A838" s="8">
        <v>1198655706</v>
      </c>
      <c r="B838" s="7">
        <v>4124993</v>
      </c>
      <c r="C838" s="12">
        <v>1101114857285</v>
      </c>
      <c r="D838" s="7" t="s">
        <v>44669</v>
      </c>
      <c r="E838" s="7" t="s">
        <v>44670</v>
      </c>
      <c r="F838" s="7" t="s">
        <v>1121</v>
      </c>
      <c r="G838" s="7" t="s">
        <v>44671</v>
      </c>
      <c r="H838" s="7" t="s">
        <v>44672</v>
      </c>
      <c r="I838" s="7" t="s">
        <v>65</v>
      </c>
      <c r="J838" s="7" t="s">
        <v>33060</v>
      </c>
      <c r="K838" s="7" t="s">
        <v>47</v>
      </c>
      <c r="L838" s="7">
        <v>10</v>
      </c>
      <c r="M838" s="7" t="s">
        <v>33076</v>
      </c>
      <c r="N838" s="7">
        <v>14190</v>
      </c>
      <c r="O838" s="7" t="s">
        <v>1241</v>
      </c>
      <c r="P838" s="7">
        <v>20120427</v>
      </c>
      <c r="Q838" s="7">
        <v>77</v>
      </c>
      <c r="R838" s="7">
        <v>201605</v>
      </c>
    </row>
    <row r="839" spans="1:22" ht="16.5" customHeight="1">
      <c r="A839" s="8">
        <v>1078776646</v>
      </c>
      <c r="B839" s="7">
        <v>4155746</v>
      </c>
      <c r="C839" s="12">
        <v>1101114934744</v>
      </c>
      <c r="D839" s="7" t="s">
        <v>44673</v>
      </c>
      <c r="E839" s="7" t="s">
        <v>12869</v>
      </c>
      <c r="F839" s="7" t="s">
        <v>15094</v>
      </c>
      <c r="G839" s="7" t="s">
        <v>44674</v>
      </c>
      <c r="H839" s="7" t="s">
        <v>44675</v>
      </c>
      <c r="I839" s="7" t="s">
        <v>65</v>
      </c>
      <c r="J839" s="7" t="s">
        <v>33060</v>
      </c>
      <c r="K839" s="7" t="s">
        <v>47</v>
      </c>
      <c r="L839" s="7">
        <v>10</v>
      </c>
      <c r="M839" s="7" t="s">
        <v>34433</v>
      </c>
      <c r="N839" s="7">
        <v>59111</v>
      </c>
      <c r="O839" s="7" t="s">
        <v>44676</v>
      </c>
      <c r="P839" s="7">
        <v>20120808</v>
      </c>
      <c r="Q839" s="7">
        <v>62</v>
      </c>
      <c r="R839" s="7">
        <v>201605</v>
      </c>
    </row>
    <row r="840" spans="1:22" ht="16.5" customHeight="1">
      <c r="A840" s="8">
        <v>2208878148</v>
      </c>
      <c r="B840" s="7">
        <v>5898489</v>
      </c>
      <c r="C840" s="12">
        <v>1101115394806</v>
      </c>
      <c r="D840" s="7" t="s">
        <v>44677</v>
      </c>
      <c r="E840" s="7" t="s">
        <v>44678</v>
      </c>
      <c r="F840" s="7" t="s">
        <v>44679</v>
      </c>
      <c r="G840" s="7" t="s">
        <v>44680</v>
      </c>
      <c r="H840" s="7" t="s">
        <v>44681</v>
      </c>
      <c r="I840" s="7" t="s">
        <v>65</v>
      </c>
      <c r="J840" s="7" t="s">
        <v>33060</v>
      </c>
      <c r="K840" s="7" t="s">
        <v>47</v>
      </c>
      <c r="L840" s="7">
        <v>10</v>
      </c>
      <c r="M840" s="7" t="s">
        <v>33076</v>
      </c>
      <c r="N840" s="7">
        <v>10799</v>
      </c>
      <c r="O840" s="7" t="s">
        <v>33150</v>
      </c>
      <c r="P840" s="7">
        <v>20140416</v>
      </c>
      <c r="Q840" s="7">
        <v>56</v>
      </c>
      <c r="R840" s="7">
        <v>201605</v>
      </c>
    </row>
    <row r="841" spans="1:22" ht="16.5" customHeight="1">
      <c r="A841" s="8">
        <v>1058813171</v>
      </c>
      <c r="B841" s="7">
        <v>6029429</v>
      </c>
      <c r="C841" s="12">
        <v>1101115602390</v>
      </c>
      <c r="D841" s="7" t="s">
        <v>44682</v>
      </c>
      <c r="E841" s="7" t="s">
        <v>44683</v>
      </c>
      <c r="F841" s="7" t="s">
        <v>44684</v>
      </c>
      <c r="G841" s="7" t="s">
        <v>44685</v>
      </c>
      <c r="H841" s="7" t="s">
        <v>44686</v>
      </c>
      <c r="I841" s="7" t="s">
        <v>65</v>
      </c>
      <c r="J841" s="7" t="s">
        <v>33060</v>
      </c>
      <c r="K841" s="7" t="s">
        <v>47</v>
      </c>
      <c r="L841" s="7">
        <v>10</v>
      </c>
      <c r="M841" s="7" t="s">
        <v>34194</v>
      </c>
      <c r="N841" s="7">
        <v>52911</v>
      </c>
      <c r="O841" s="7" t="s">
        <v>43963</v>
      </c>
      <c r="P841" s="7">
        <v>20141230</v>
      </c>
      <c r="Q841" s="7">
        <v>168</v>
      </c>
      <c r="R841" s="7">
        <v>201605</v>
      </c>
    </row>
    <row r="842" spans="1:22" ht="16.5" customHeight="1">
      <c r="A842" s="8">
        <v>1218209060</v>
      </c>
      <c r="B842" s="7">
        <v>3686887</v>
      </c>
      <c r="C842" s="12">
        <v>1101210024770</v>
      </c>
      <c r="D842" s="7" t="s">
        <v>44687</v>
      </c>
      <c r="E842" s="7" t="s">
        <v>44688</v>
      </c>
      <c r="F842" s="7" t="s">
        <v>44689</v>
      </c>
      <c r="G842" s="7" t="s">
        <v>44690</v>
      </c>
      <c r="H842" s="7" t="s">
        <v>44691</v>
      </c>
      <c r="I842" s="7" t="s">
        <v>45</v>
      </c>
      <c r="J842" s="7" t="s">
        <v>33060</v>
      </c>
      <c r="K842" s="7" t="s">
        <v>47</v>
      </c>
      <c r="L842" s="7">
        <v>10</v>
      </c>
      <c r="M842" s="7" t="s">
        <v>313</v>
      </c>
      <c r="N842" s="7">
        <v>41122</v>
      </c>
      <c r="O842" s="7" t="s">
        <v>44692</v>
      </c>
      <c r="P842" s="7">
        <v>19910925</v>
      </c>
      <c r="Q842" s="7">
        <v>52</v>
      </c>
      <c r="R842" s="7">
        <v>201605</v>
      </c>
    </row>
    <row r="843" spans="1:22" ht="16.5" customHeight="1">
      <c r="A843" s="8">
        <v>1048401733</v>
      </c>
      <c r="B843" s="7">
        <v>2232547</v>
      </c>
      <c r="C843" s="12">
        <v>1101910011177</v>
      </c>
      <c r="D843" s="7" t="s">
        <v>44693</v>
      </c>
      <c r="E843" s="7" t="s">
        <v>25961</v>
      </c>
      <c r="F843" s="7" t="s">
        <v>44694</v>
      </c>
      <c r="G843" s="7" t="s">
        <v>44695</v>
      </c>
      <c r="H843" s="7" t="s">
        <v>44696</v>
      </c>
      <c r="I843" s="7" t="s">
        <v>65</v>
      </c>
      <c r="J843" s="7" t="s">
        <v>33060</v>
      </c>
      <c r="K843" s="7" t="s">
        <v>47</v>
      </c>
      <c r="L843" s="7">
        <v>10</v>
      </c>
      <c r="M843" s="7" t="s">
        <v>33076</v>
      </c>
      <c r="N843" s="7">
        <v>33999</v>
      </c>
      <c r="O843" s="7" t="s">
        <v>33644</v>
      </c>
      <c r="P843" s="7">
        <v>19530217</v>
      </c>
      <c r="Q843" s="7">
        <v>54</v>
      </c>
      <c r="R843" s="7">
        <v>201605</v>
      </c>
    </row>
    <row r="844" spans="1:22" ht="16.5" customHeight="1">
      <c r="A844" s="8">
        <v>1228209457</v>
      </c>
      <c r="B844" s="7">
        <v>3752552</v>
      </c>
      <c r="C844" s="12">
        <v>1242330004985</v>
      </c>
      <c r="D844" s="7" t="s">
        <v>44697</v>
      </c>
      <c r="E844" s="7" t="s">
        <v>44698</v>
      </c>
      <c r="F844" s="7" t="s">
        <v>44699</v>
      </c>
      <c r="G844" s="7" t="s">
        <v>44700</v>
      </c>
      <c r="H844" s="7" t="s">
        <v>44701</v>
      </c>
      <c r="I844" s="7" t="s">
        <v>45</v>
      </c>
      <c r="J844" s="7" t="s">
        <v>33060</v>
      </c>
      <c r="K844" s="7" t="s">
        <v>47</v>
      </c>
      <c r="L844" s="7">
        <v>10</v>
      </c>
      <c r="M844" s="7" t="s">
        <v>105</v>
      </c>
      <c r="N844" s="7">
        <v>86300</v>
      </c>
      <c r="O844" s="7" t="s">
        <v>36811</v>
      </c>
      <c r="P844" s="7">
        <v>20100127</v>
      </c>
      <c r="Q844" s="7">
        <v>50</v>
      </c>
      <c r="R844" s="7">
        <v>201605</v>
      </c>
    </row>
    <row r="845" spans="1:22" ht="16.5" customHeight="1">
      <c r="A845" s="8">
        <v>1378190934</v>
      </c>
      <c r="B845" s="7">
        <v>2944235</v>
      </c>
      <c r="C845" s="12">
        <v>1244110086331</v>
      </c>
      <c r="D845" s="7" t="s">
        <v>44702</v>
      </c>
      <c r="E845" s="7" t="s">
        <v>1335</v>
      </c>
      <c r="F845" s="7" t="s">
        <v>44703</v>
      </c>
      <c r="G845" s="7" t="s">
        <v>44704</v>
      </c>
      <c r="H845" s="7" t="s">
        <v>44705</v>
      </c>
      <c r="I845" s="7" t="s">
        <v>65</v>
      </c>
      <c r="J845" s="7" t="s">
        <v>33060</v>
      </c>
      <c r="K845" s="7" t="s">
        <v>47</v>
      </c>
      <c r="L845" s="7">
        <v>10</v>
      </c>
      <c r="M845" s="7" t="s">
        <v>33760</v>
      </c>
      <c r="N845" s="7">
        <v>46710</v>
      </c>
      <c r="O845" s="7" t="s">
        <v>44706</v>
      </c>
      <c r="P845" s="7">
        <v>20071005</v>
      </c>
      <c r="Q845" s="7">
        <v>68</v>
      </c>
      <c r="R845" s="7">
        <v>201605</v>
      </c>
    </row>
    <row r="846" spans="1:22" ht="16.5" customHeight="1">
      <c r="A846" s="8">
        <v>1258180068</v>
      </c>
      <c r="B846" s="7">
        <v>3268567</v>
      </c>
      <c r="C846" s="12">
        <v>1313110088489</v>
      </c>
      <c r="D846" s="7" t="s">
        <v>29058</v>
      </c>
      <c r="E846" s="7" t="s">
        <v>29059</v>
      </c>
      <c r="F846" s="7" t="s">
        <v>29060</v>
      </c>
      <c r="G846" s="7" t="s">
        <v>29061</v>
      </c>
      <c r="H846" s="7" t="s">
        <v>29062</v>
      </c>
      <c r="I846" s="7" t="s">
        <v>65</v>
      </c>
      <c r="J846" s="7" t="s">
        <v>33060</v>
      </c>
      <c r="K846" s="7" t="s">
        <v>47</v>
      </c>
      <c r="L846" s="7">
        <v>10</v>
      </c>
      <c r="M846" s="7" t="s">
        <v>33076</v>
      </c>
      <c r="N846" s="7">
        <v>33000</v>
      </c>
      <c r="O846" s="7" t="s">
        <v>33614</v>
      </c>
      <c r="P846" s="7">
        <v>20090325</v>
      </c>
      <c r="Q846" s="7">
        <v>142</v>
      </c>
      <c r="R846" s="7">
        <v>201605</v>
      </c>
    </row>
    <row r="847" spans="1:22" ht="16.5" customHeight="1">
      <c r="A847" s="8">
        <v>1428121138</v>
      </c>
      <c r="B847" s="7">
        <v>3620766</v>
      </c>
      <c r="C847" s="12">
        <v>1345110140612</v>
      </c>
      <c r="D847" s="7" t="s">
        <v>20350</v>
      </c>
      <c r="E847" s="7" t="s">
        <v>16219</v>
      </c>
      <c r="F847" s="7" t="s">
        <v>2986</v>
      </c>
      <c r="G847" s="7" t="s">
        <v>20351</v>
      </c>
      <c r="H847" s="7" t="s">
        <v>20352</v>
      </c>
      <c r="I847" s="7" t="s">
        <v>65</v>
      </c>
      <c r="J847" s="7" t="s">
        <v>33060</v>
      </c>
      <c r="K847" s="7" t="s">
        <v>47</v>
      </c>
      <c r="L847" s="7">
        <v>10</v>
      </c>
      <c r="M847" s="7" t="s">
        <v>33076</v>
      </c>
      <c r="N847" s="7">
        <v>26299</v>
      </c>
      <c r="O847" s="7" t="s">
        <v>33440</v>
      </c>
      <c r="P847" s="7">
        <v>20090630</v>
      </c>
      <c r="Q847" s="7">
        <v>50</v>
      </c>
      <c r="R847" s="7">
        <v>201605</v>
      </c>
    </row>
    <row r="848" spans="1:22" ht="16.5" customHeight="1">
      <c r="A848" s="8">
        <v>3018152303</v>
      </c>
      <c r="B848" s="7">
        <v>2110318</v>
      </c>
      <c r="C848" s="12">
        <v>1501110054811</v>
      </c>
      <c r="D848" s="7" t="s">
        <v>44707</v>
      </c>
      <c r="E848" s="7" t="s">
        <v>44708</v>
      </c>
      <c r="F848" s="7" t="s">
        <v>8367</v>
      </c>
      <c r="G848" s="7" t="s">
        <v>44709</v>
      </c>
      <c r="H848" s="7" t="s">
        <v>44710</v>
      </c>
      <c r="I848" s="7" t="s">
        <v>65</v>
      </c>
      <c r="J848" s="7" t="s">
        <v>33060</v>
      </c>
      <c r="K848" s="7" t="s">
        <v>47</v>
      </c>
      <c r="L848" s="7">
        <v>10</v>
      </c>
      <c r="M848" s="7" t="s">
        <v>313</v>
      </c>
      <c r="N848" s="7">
        <v>41120</v>
      </c>
      <c r="O848" s="7" t="s">
        <v>33695</v>
      </c>
      <c r="P848" s="7">
        <v>20010423</v>
      </c>
      <c r="Q848" s="7">
        <v>123</v>
      </c>
      <c r="R848" s="7">
        <v>201605</v>
      </c>
    </row>
    <row r="849" spans="1:18" ht="16.5" customHeight="1">
      <c r="A849" s="8">
        <v>3178127357</v>
      </c>
      <c r="B849" s="7">
        <v>4071111</v>
      </c>
      <c r="C849" s="12">
        <v>1501110155990</v>
      </c>
      <c r="D849" s="7" t="s">
        <v>44711</v>
      </c>
      <c r="E849" s="7" t="s">
        <v>44712</v>
      </c>
      <c r="F849" s="7" t="s">
        <v>44713</v>
      </c>
      <c r="G849" s="7" t="s">
        <v>44714</v>
      </c>
      <c r="H849" s="7" t="s">
        <v>44439</v>
      </c>
      <c r="I849" s="7" t="s">
        <v>65</v>
      </c>
      <c r="J849" s="7" t="s">
        <v>33060</v>
      </c>
      <c r="K849" s="7" t="s">
        <v>47</v>
      </c>
      <c r="L849" s="7">
        <v>10</v>
      </c>
      <c r="M849" s="7" t="s">
        <v>33076</v>
      </c>
      <c r="N849" s="7">
        <v>20491</v>
      </c>
      <c r="O849" s="7" t="s">
        <v>43995</v>
      </c>
      <c r="P849" s="7">
        <v>20120111</v>
      </c>
      <c r="Q849" s="7">
        <v>55</v>
      </c>
      <c r="R849" s="7">
        <v>201605</v>
      </c>
    </row>
    <row r="850" spans="1:18" ht="16.5" customHeight="1">
      <c r="A850" s="8">
        <v>3148189392</v>
      </c>
      <c r="B850" s="7">
        <v>2800848</v>
      </c>
      <c r="C850" s="12">
        <v>1601110223521</v>
      </c>
      <c r="D850" s="7" t="s">
        <v>27328</v>
      </c>
      <c r="E850" s="7" t="s">
        <v>3762</v>
      </c>
      <c r="F850" s="7" t="s">
        <v>27329</v>
      </c>
      <c r="G850" s="7" t="s">
        <v>27330</v>
      </c>
      <c r="H850" s="7" t="s">
        <v>27331</v>
      </c>
      <c r="I850" s="7" t="s">
        <v>65</v>
      </c>
      <c r="J850" s="7" t="s">
        <v>33060</v>
      </c>
      <c r="K850" s="7" t="s">
        <v>47</v>
      </c>
      <c r="L850" s="7">
        <v>10</v>
      </c>
      <c r="M850" s="7" t="s">
        <v>34433</v>
      </c>
      <c r="N850" s="7">
        <v>58221</v>
      </c>
      <c r="O850" s="7" t="s">
        <v>12995</v>
      </c>
      <c r="P850" s="7">
        <v>20070420</v>
      </c>
      <c r="Q850" s="7">
        <v>117</v>
      </c>
      <c r="R850" s="7">
        <v>201605</v>
      </c>
    </row>
    <row r="851" spans="1:18" ht="16.5" customHeight="1">
      <c r="A851" s="8">
        <v>3128659126</v>
      </c>
      <c r="B851" s="7">
        <v>6712356</v>
      </c>
      <c r="C851" s="12">
        <v>1615110160443</v>
      </c>
      <c r="D851" s="7" t="s">
        <v>44715</v>
      </c>
      <c r="E851" s="7" t="s">
        <v>7217</v>
      </c>
      <c r="F851" s="7" t="s">
        <v>18550</v>
      </c>
      <c r="G851" s="7" t="s">
        <v>44716</v>
      </c>
      <c r="H851" s="7" t="s">
        <v>44717</v>
      </c>
      <c r="I851" s="7" t="s">
        <v>65</v>
      </c>
      <c r="J851" s="7" t="s">
        <v>33060</v>
      </c>
      <c r="K851" s="7" t="s">
        <v>47</v>
      </c>
      <c r="L851" s="7">
        <v>10</v>
      </c>
      <c r="M851" s="7" t="s">
        <v>33076</v>
      </c>
      <c r="N851" s="7">
        <v>26121</v>
      </c>
      <c r="O851" s="7" t="s">
        <v>4203</v>
      </c>
      <c r="P851" s="7">
        <v>20131209</v>
      </c>
      <c r="Q851" s="7">
        <v>181</v>
      </c>
      <c r="R851" s="7">
        <v>201605</v>
      </c>
    </row>
    <row r="852" spans="1:18" ht="16.5" customHeight="1">
      <c r="A852" s="8">
        <v>3068208153</v>
      </c>
      <c r="B852" s="7">
        <v>3098680</v>
      </c>
      <c r="C852" s="12">
        <v>1641210001899</v>
      </c>
      <c r="D852" s="7" t="s">
        <v>44718</v>
      </c>
      <c r="E852" s="7" t="s">
        <v>8434</v>
      </c>
      <c r="F852" s="7" t="s">
        <v>44719</v>
      </c>
      <c r="G852" s="7" t="s">
        <v>44720</v>
      </c>
      <c r="H852" s="7" t="s">
        <v>44721</v>
      </c>
      <c r="I852" s="7" t="s">
        <v>45</v>
      </c>
      <c r="J852" s="7" t="s">
        <v>33060</v>
      </c>
      <c r="K852" s="7" t="s">
        <v>47</v>
      </c>
      <c r="L852" s="7">
        <v>10</v>
      </c>
      <c r="M852" s="7" t="s">
        <v>105</v>
      </c>
      <c r="N852" s="7">
        <v>87299</v>
      </c>
      <c r="O852" s="7" t="s">
        <v>37831</v>
      </c>
      <c r="P852" s="7">
        <v>19830313</v>
      </c>
      <c r="Q852" s="7">
        <v>77</v>
      </c>
      <c r="R852" s="7">
        <v>201605</v>
      </c>
    </row>
    <row r="853" spans="1:18" ht="16.5" customHeight="1">
      <c r="A853" s="8">
        <v>5038194307</v>
      </c>
      <c r="B853" s="7">
        <v>4005004</v>
      </c>
      <c r="C853" s="12">
        <v>1701110430033</v>
      </c>
      <c r="D853" s="7" t="s">
        <v>44722</v>
      </c>
      <c r="E853" s="7" t="s">
        <v>44723</v>
      </c>
      <c r="F853" s="7" t="s">
        <v>44724</v>
      </c>
      <c r="G853" s="7" t="s">
        <v>44725</v>
      </c>
      <c r="H853" s="7" t="s">
        <v>44726</v>
      </c>
      <c r="I853" s="7" t="s">
        <v>65</v>
      </c>
      <c r="J853" s="7" t="s">
        <v>33060</v>
      </c>
      <c r="K853" s="7" t="s">
        <v>47</v>
      </c>
      <c r="L853" s="7">
        <v>10</v>
      </c>
      <c r="M853" s="7" t="s">
        <v>34194</v>
      </c>
      <c r="N853" s="7">
        <v>52915</v>
      </c>
      <c r="O853" s="7" t="s">
        <v>11624</v>
      </c>
      <c r="P853" s="7">
        <v>20110523</v>
      </c>
      <c r="Q853" s="7">
        <v>79</v>
      </c>
      <c r="R853" s="7">
        <v>201605</v>
      </c>
    </row>
    <row r="854" spans="1:18" ht="16.5" customHeight="1">
      <c r="A854" s="8">
        <v>5058155260</v>
      </c>
      <c r="B854" s="7">
        <v>3316791</v>
      </c>
      <c r="C854" s="12">
        <v>1712110054674</v>
      </c>
      <c r="D854" s="7" t="s">
        <v>44727</v>
      </c>
      <c r="E854" s="7" t="s">
        <v>44728</v>
      </c>
      <c r="F854" s="7" t="s">
        <v>44729</v>
      </c>
      <c r="G854" s="7" t="s">
        <v>44730</v>
      </c>
      <c r="H854" s="7" t="s">
        <v>44731</v>
      </c>
      <c r="I854" s="7" t="s">
        <v>65</v>
      </c>
      <c r="J854" s="7" t="s">
        <v>33060</v>
      </c>
      <c r="K854" s="7" t="s">
        <v>47</v>
      </c>
      <c r="L854" s="7">
        <v>10</v>
      </c>
      <c r="M854" s="7" t="s">
        <v>33076</v>
      </c>
      <c r="N854" s="7">
        <v>30391</v>
      </c>
      <c r="O854" s="7" t="s">
        <v>7087</v>
      </c>
      <c r="P854" s="7">
        <v>20090402</v>
      </c>
      <c r="Q854" s="7">
        <v>82</v>
      </c>
      <c r="R854" s="7">
        <v>201605</v>
      </c>
    </row>
    <row r="855" spans="1:18" ht="16.5" customHeight="1">
      <c r="A855" s="8">
        <v>5058163251</v>
      </c>
      <c r="B855" s="7">
        <v>3980987</v>
      </c>
      <c r="C855" s="12">
        <v>1712110063013</v>
      </c>
      <c r="D855" s="7" t="s">
        <v>44732</v>
      </c>
      <c r="E855" s="7" t="s">
        <v>14486</v>
      </c>
      <c r="F855" s="7" t="s">
        <v>44733</v>
      </c>
      <c r="G855" s="7" t="s">
        <v>44734</v>
      </c>
      <c r="H855" s="7" t="s">
        <v>44735</v>
      </c>
      <c r="I855" s="7" t="s">
        <v>65</v>
      </c>
      <c r="J855" s="7" t="s">
        <v>33060</v>
      </c>
      <c r="K855" s="7" t="s">
        <v>47</v>
      </c>
      <c r="L855" s="7">
        <v>10</v>
      </c>
      <c r="M855" s="7" t="s">
        <v>33076</v>
      </c>
      <c r="N855" s="7">
        <v>31114</v>
      </c>
      <c r="O855" s="7" t="s">
        <v>7681</v>
      </c>
      <c r="P855" s="7">
        <v>20110225</v>
      </c>
      <c r="Q855" s="7">
        <v>103</v>
      </c>
      <c r="R855" s="7">
        <v>201605</v>
      </c>
    </row>
    <row r="856" spans="1:18" ht="16.5" customHeight="1">
      <c r="A856" s="8">
        <v>5068202521</v>
      </c>
      <c r="B856" s="7">
        <v>2721777</v>
      </c>
      <c r="C856" s="12">
        <v>1746310004197</v>
      </c>
      <c r="D856" s="7" t="s">
        <v>44736</v>
      </c>
      <c r="E856" s="7" t="s">
        <v>44737</v>
      </c>
      <c r="F856" s="7" t="s">
        <v>44738</v>
      </c>
      <c r="G856" s="7" t="s">
        <v>44739</v>
      </c>
      <c r="H856" s="7" t="s">
        <v>44740</v>
      </c>
      <c r="I856" s="7" t="s">
        <v>45</v>
      </c>
      <c r="J856" s="7" t="s">
        <v>33060</v>
      </c>
      <c r="K856" s="7" t="s">
        <v>47</v>
      </c>
      <c r="L856" s="7">
        <v>10</v>
      </c>
      <c r="M856" s="7" t="s">
        <v>34319</v>
      </c>
      <c r="N856" s="7">
        <v>56111</v>
      </c>
      <c r="O856" s="7" t="s">
        <v>34383</v>
      </c>
      <c r="P856" s="7">
        <v>19870910</v>
      </c>
      <c r="Q856" s="7">
        <v>220</v>
      </c>
      <c r="R856" s="7">
        <v>201605</v>
      </c>
    </row>
    <row r="857" spans="1:18" ht="16.5" customHeight="1">
      <c r="A857" s="8">
        <v>5138156052</v>
      </c>
      <c r="B857" s="7">
        <v>3693163</v>
      </c>
      <c r="C857" s="12">
        <v>1760110062345</v>
      </c>
      <c r="D857" s="7" t="s">
        <v>44741</v>
      </c>
      <c r="E857" s="7" t="s">
        <v>44742</v>
      </c>
      <c r="F857" s="7" t="s">
        <v>76</v>
      </c>
      <c r="H857" s="7" t="s">
        <v>44743</v>
      </c>
      <c r="I857" s="7" t="s">
        <v>65</v>
      </c>
      <c r="J857" s="7" t="s">
        <v>33060</v>
      </c>
      <c r="K857" s="7" t="s">
        <v>47</v>
      </c>
      <c r="L857" s="7">
        <v>10</v>
      </c>
      <c r="M857" s="7" t="s">
        <v>966</v>
      </c>
      <c r="N857" s="7">
        <v>68100</v>
      </c>
      <c r="O857" s="7" t="s">
        <v>14143</v>
      </c>
      <c r="P857" s="7">
        <v>20091224</v>
      </c>
      <c r="Q857" s="7">
        <v>60</v>
      </c>
      <c r="R857" s="7">
        <v>201605</v>
      </c>
    </row>
    <row r="858" spans="1:18" ht="16.5" customHeight="1">
      <c r="A858" s="8">
        <v>6038175240</v>
      </c>
      <c r="B858" s="7">
        <v>3689929</v>
      </c>
      <c r="C858" s="12">
        <v>1801110697194</v>
      </c>
      <c r="D858" s="7" t="s">
        <v>44744</v>
      </c>
      <c r="E858" s="7" t="s">
        <v>13296</v>
      </c>
      <c r="F858" s="7" t="s">
        <v>44745</v>
      </c>
      <c r="H858" s="7" t="s">
        <v>44746</v>
      </c>
      <c r="I858" s="7" t="s">
        <v>65</v>
      </c>
      <c r="J858" s="7" t="s">
        <v>33060</v>
      </c>
      <c r="K858" s="7" t="s">
        <v>47</v>
      </c>
      <c r="L858" s="7">
        <v>10</v>
      </c>
      <c r="M858" s="7" t="s">
        <v>105</v>
      </c>
      <c r="N858" s="7">
        <v>87299</v>
      </c>
      <c r="O858" s="7" t="s">
        <v>37831</v>
      </c>
      <c r="P858" s="7">
        <v>20091215</v>
      </c>
      <c r="Q858" s="7">
        <v>51</v>
      </c>
      <c r="R858" s="7">
        <v>201605</v>
      </c>
    </row>
    <row r="859" spans="1:18" ht="16.5" customHeight="1">
      <c r="A859" s="8">
        <v>6068212955</v>
      </c>
      <c r="B859" s="7">
        <v>5835212</v>
      </c>
      <c r="C859" s="12">
        <v>1844330004731</v>
      </c>
      <c r="D859" s="7" t="s">
        <v>44747</v>
      </c>
      <c r="E859" s="7" t="s">
        <v>4539</v>
      </c>
      <c r="F859" s="7" t="s">
        <v>249</v>
      </c>
      <c r="G859" s="7" t="s">
        <v>44748</v>
      </c>
      <c r="H859" s="7" t="s">
        <v>36438</v>
      </c>
      <c r="I859" s="7" t="s">
        <v>45</v>
      </c>
      <c r="J859" s="7" t="s">
        <v>33060</v>
      </c>
      <c r="K859" s="7" t="s">
        <v>47</v>
      </c>
      <c r="L859" s="7">
        <v>10</v>
      </c>
      <c r="M859" s="7" t="s">
        <v>105</v>
      </c>
      <c r="N859" s="7">
        <v>86102</v>
      </c>
      <c r="O859" s="7" t="s">
        <v>30448</v>
      </c>
      <c r="P859" s="7">
        <v>20131115</v>
      </c>
      <c r="Q859" s="7">
        <v>52</v>
      </c>
      <c r="R859" s="7">
        <v>201605</v>
      </c>
    </row>
    <row r="860" spans="1:18" ht="16.5" customHeight="1">
      <c r="A860" s="8">
        <v>6218211687</v>
      </c>
      <c r="B860" s="7">
        <v>3841287</v>
      </c>
      <c r="C860" s="12">
        <v>1847330001129</v>
      </c>
      <c r="D860" s="7" t="s">
        <v>44749</v>
      </c>
      <c r="E860" s="7" t="s">
        <v>44750</v>
      </c>
      <c r="F860" s="7" t="s">
        <v>249</v>
      </c>
      <c r="G860" s="7" t="s">
        <v>44751</v>
      </c>
      <c r="H860" s="7" t="s">
        <v>44752</v>
      </c>
      <c r="I860" s="7" t="s">
        <v>45</v>
      </c>
      <c r="J860" s="7" t="s">
        <v>33060</v>
      </c>
      <c r="K860" s="7" t="s">
        <v>47</v>
      </c>
      <c r="L860" s="7">
        <v>10</v>
      </c>
      <c r="M860" s="7" t="s">
        <v>105</v>
      </c>
      <c r="N860" s="7">
        <v>86102</v>
      </c>
      <c r="O860" s="7" t="s">
        <v>30448</v>
      </c>
      <c r="P860" s="7">
        <v>20100903</v>
      </c>
      <c r="Q860" s="7">
        <v>76</v>
      </c>
      <c r="R860" s="7">
        <v>201605</v>
      </c>
    </row>
    <row r="861" spans="1:18" ht="16.5" customHeight="1">
      <c r="A861" s="8">
        <v>6088216170</v>
      </c>
      <c r="B861" s="7">
        <v>4211068</v>
      </c>
      <c r="C861" s="12">
        <v>1915330005332</v>
      </c>
      <c r="D861" s="7" t="s">
        <v>30415</v>
      </c>
      <c r="E861" s="7" t="s">
        <v>30416</v>
      </c>
      <c r="F861" s="7" t="s">
        <v>249</v>
      </c>
      <c r="G861" s="7" t="s">
        <v>30417</v>
      </c>
      <c r="H861" s="7" t="s">
        <v>30418</v>
      </c>
      <c r="I861" s="7" t="s">
        <v>45</v>
      </c>
      <c r="J861" s="7" t="s">
        <v>33060</v>
      </c>
      <c r="K861" s="7" t="s">
        <v>47</v>
      </c>
      <c r="L861" s="7">
        <v>10</v>
      </c>
      <c r="M861" s="7" t="s">
        <v>105</v>
      </c>
      <c r="N861" s="7">
        <v>86102</v>
      </c>
      <c r="O861" s="7" t="s">
        <v>30448</v>
      </c>
      <c r="P861" s="7">
        <v>20130312</v>
      </c>
      <c r="Q861" s="7">
        <v>100</v>
      </c>
      <c r="R861" s="7">
        <v>201605</v>
      </c>
    </row>
    <row r="862" spans="1:18" ht="16.5" customHeight="1">
      <c r="A862" s="8">
        <v>6098218152</v>
      </c>
      <c r="B862" s="7">
        <v>6242424</v>
      </c>
      <c r="C862" s="12">
        <v>1942360000149</v>
      </c>
      <c r="D862" s="7" t="s">
        <v>44753</v>
      </c>
      <c r="E862" s="7" t="s">
        <v>44754</v>
      </c>
      <c r="F862" s="7" t="s">
        <v>34029</v>
      </c>
      <c r="G862" s="7" t="s">
        <v>44755</v>
      </c>
      <c r="H862" s="7" t="s">
        <v>44756</v>
      </c>
      <c r="I862" s="7" t="s">
        <v>45</v>
      </c>
      <c r="J862" s="7" t="s">
        <v>33060</v>
      </c>
      <c r="K862" s="7" t="s">
        <v>47</v>
      </c>
      <c r="L862" s="7">
        <v>10</v>
      </c>
      <c r="M862" s="7" t="s">
        <v>33760</v>
      </c>
      <c r="N862" s="7">
        <v>47122</v>
      </c>
      <c r="O862" s="7" t="s">
        <v>34029</v>
      </c>
      <c r="Q862" s="7">
        <v>129</v>
      </c>
      <c r="R862" s="7">
        <v>201605</v>
      </c>
    </row>
    <row r="863" spans="1:18" ht="16.5" customHeight="1">
      <c r="A863" s="8">
        <v>6128136450</v>
      </c>
      <c r="B863" s="7">
        <v>3960333</v>
      </c>
      <c r="C863" s="12">
        <v>1949110022927</v>
      </c>
      <c r="D863" s="7" t="s">
        <v>44757</v>
      </c>
      <c r="E863" s="7" t="s">
        <v>44758</v>
      </c>
      <c r="F863" s="7" t="s">
        <v>7660</v>
      </c>
      <c r="G863" s="7" t="s">
        <v>44759</v>
      </c>
      <c r="H863" s="7" t="s">
        <v>44760</v>
      </c>
      <c r="I863" s="7" t="s">
        <v>65</v>
      </c>
      <c r="J863" s="7" t="s">
        <v>33060</v>
      </c>
      <c r="K863" s="7" t="s">
        <v>47</v>
      </c>
      <c r="L863" s="7">
        <v>10</v>
      </c>
      <c r="M863" s="7" t="s">
        <v>33076</v>
      </c>
      <c r="N863" s="7">
        <v>31113</v>
      </c>
      <c r="O863" s="7" t="s">
        <v>43833</v>
      </c>
      <c r="P863" s="7">
        <v>20101224</v>
      </c>
      <c r="Q863" s="7">
        <v>69</v>
      </c>
      <c r="R863" s="7">
        <v>201605</v>
      </c>
    </row>
    <row r="864" spans="1:18" ht="16.5" customHeight="1">
      <c r="A864" s="8">
        <v>6128141313</v>
      </c>
      <c r="B864" s="7">
        <v>4150764</v>
      </c>
      <c r="C864" s="12">
        <v>1949110026482</v>
      </c>
      <c r="D864" s="7" t="s">
        <v>20744</v>
      </c>
      <c r="E864" s="7" t="s">
        <v>20745</v>
      </c>
      <c r="F864" s="7" t="s">
        <v>7660</v>
      </c>
      <c r="G864" s="7" t="s">
        <v>20746</v>
      </c>
      <c r="H864" s="7" t="s">
        <v>20747</v>
      </c>
      <c r="I864" s="7" t="s">
        <v>65</v>
      </c>
      <c r="J864" s="7" t="s">
        <v>33060</v>
      </c>
      <c r="K864" s="7" t="s">
        <v>47</v>
      </c>
      <c r="L864" s="7">
        <v>10</v>
      </c>
      <c r="M864" s="7" t="s">
        <v>33076</v>
      </c>
      <c r="N864" s="7">
        <v>31114</v>
      </c>
      <c r="O864" s="7" t="s">
        <v>7681</v>
      </c>
      <c r="P864" s="7">
        <v>20120716</v>
      </c>
      <c r="Q864" s="7">
        <v>133</v>
      </c>
      <c r="R864" s="7">
        <v>201605</v>
      </c>
    </row>
    <row r="865" spans="1:18" ht="16.5" customHeight="1">
      <c r="A865" s="8">
        <v>6158209546</v>
      </c>
      <c r="B865" s="7">
        <v>5564909</v>
      </c>
      <c r="C865" s="12">
        <v>1955330004041</v>
      </c>
      <c r="D865" s="7" t="s">
        <v>44761</v>
      </c>
      <c r="E865" s="7" t="s">
        <v>36678</v>
      </c>
      <c r="F865" s="7" t="s">
        <v>30500</v>
      </c>
      <c r="G865" s="7" t="s">
        <v>44762</v>
      </c>
      <c r="H865" s="7" t="s">
        <v>44763</v>
      </c>
      <c r="I865" s="7" t="s">
        <v>45</v>
      </c>
      <c r="J865" s="7" t="s">
        <v>33060</v>
      </c>
      <c r="K865" s="7" t="s">
        <v>47</v>
      </c>
      <c r="L865" s="7">
        <v>10</v>
      </c>
      <c r="M865" s="7" t="s">
        <v>105</v>
      </c>
      <c r="N865" s="7">
        <v>86200</v>
      </c>
      <c r="O865" s="7" t="s">
        <v>30500</v>
      </c>
      <c r="P865" s="7">
        <v>20090501</v>
      </c>
      <c r="Q865" s="7">
        <v>87</v>
      </c>
      <c r="R865" s="7">
        <v>201605</v>
      </c>
    </row>
    <row r="866" spans="1:18" ht="16.5" customHeight="1">
      <c r="A866" s="8">
        <v>1208152136</v>
      </c>
      <c r="B866" s="7">
        <v>1230869</v>
      </c>
      <c r="C866" s="12">
        <v>2001110050884</v>
      </c>
      <c r="D866" s="7" t="s">
        <v>22161</v>
      </c>
      <c r="E866" s="7" t="s">
        <v>22162</v>
      </c>
      <c r="F866" s="7" t="s">
        <v>8193</v>
      </c>
      <c r="G866" s="7" t="s">
        <v>22163</v>
      </c>
      <c r="H866" s="7" t="s">
        <v>22164</v>
      </c>
      <c r="I866" s="7" t="s">
        <v>65</v>
      </c>
      <c r="J866" s="7" t="s">
        <v>33060</v>
      </c>
      <c r="K866" s="7" t="s">
        <v>47</v>
      </c>
      <c r="L866" s="7">
        <v>10</v>
      </c>
      <c r="M866" s="7" t="s">
        <v>313</v>
      </c>
      <c r="N866" s="7">
        <v>41220</v>
      </c>
      <c r="O866" s="7" t="s">
        <v>33715</v>
      </c>
      <c r="P866" s="7">
        <v>19941103</v>
      </c>
      <c r="Q866" s="7">
        <v>52</v>
      </c>
      <c r="R866" s="7">
        <v>201605</v>
      </c>
    </row>
    <row r="867" spans="1:18" ht="16.5" customHeight="1">
      <c r="A867" s="8">
        <v>4108107913</v>
      </c>
      <c r="B867" s="7">
        <v>1945158</v>
      </c>
      <c r="C867" s="12">
        <v>2001140003019</v>
      </c>
      <c r="D867" s="7" t="s">
        <v>19504</v>
      </c>
      <c r="E867" s="7" t="s">
        <v>19505</v>
      </c>
      <c r="F867" s="7" t="s">
        <v>19506</v>
      </c>
      <c r="G867" s="7" t="s">
        <v>19507</v>
      </c>
      <c r="H867" s="7" t="s">
        <v>19508</v>
      </c>
      <c r="I867" s="7" t="s">
        <v>65</v>
      </c>
      <c r="J867" s="7" t="s">
        <v>33060</v>
      </c>
      <c r="K867" s="7" t="s">
        <v>47</v>
      </c>
      <c r="L867" s="7">
        <v>10</v>
      </c>
      <c r="M867" s="7" t="s">
        <v>33076</v>
      </c>
      <c r="N867" s="7">
        <v>28519</v>
      </c>
      <c r="O867" s="7" t="s">
        <v>38255</v>
      </c>
      <c r="P867" s="7">
        <v>19891227</v>
      </c>
      <c r="Q867" s="7">
        <v>58</v>
      </c>
      <c r="R867" s="7">
        <v>201605</v>
      </c>
    </row>
    <row r="868" spans="1:18" ht="16.5" customHeight="1">
      <c r="A868" s="8">
        <v>4118165430</v>
      </c>
      <c r="B868" s="7">
        <v>3910365</v>
      </c>
      <c r="C868" s="12">
        <v>2054110018584</v>
      </c>
      <c r="D868" s="7" t="s">
        <v>44764</v>
      </c>
      <c r="E868" s="7" t="s">
        <v>44765</v>
      </c>
      <c r="F868" s="7" t="s">
        <v>20957</v>
      </c>
      <c r="G868" s="7" t="s">
        <v>44766</v>
      </c>
      <c r="H868" s="7" t="s">
        <v>44767</v>
      </c>
      <c r="I868" s="7" t="s">
        <v>65</v>
      </c>
      <c r="J868" s="7" t="s">
        <v>33060</v>
      </c>
      <c r="K868" s="7" t="s">
        <v>47</v>
      </c>
      <c r="L868" s="7">
        <v>10</v>
      </c>
      <c r="M868" s="7" t="s">
        <v>313</v>
      </c>
      <c r="N868" s="7">
        <v>42411</v>
      </c>
      <c r="O868" s="7" t="s">
        <v>43867</v>
      </c>
      <c r="P868" s="7">
        <v>20101124</v>
      </c>
      <c r="Q868" s="7">
        <v>80</v>
      </c>
      <c r="R868" s="7">
        <v>201605</v>
      </c>
    </row>
    <row r="869" spans="1:18" ht="16.5" customHeight="1">
      <c r="A869" s="8">
        <v>4018156138</v>
      </c>
      <c r="B869" s="7">
        <v>5980772</v>
      </c>
      <c r="C869" s="12">
        <v>2111110042432</v>
      </c>
      <c r="D869" s="7" t="s">
        <v>6990</v>
      </c>
      <c r="E869" s="7" t="s">
        <v>44768</v>
      </c>
      <c r="F869" s="7" t="s">
        <v>44769</v>
      </c>
      <c r="G869" s="7" t="s">
        <v>44770</v>
      </c>
      <c r="H869" s="7" t="s">
        <v>44771</v>
      </c>
      <c r="I869" s="7" t="s">
        <v>65</v>
      </c>
      <c r="J869" s="7" t="s">
        <v>33060</v>
      </c>
      <c r="K869" s="7" t="s">
        <v>47</v>
      </c>
      <c r="L869" s="7">
        <v>10</v>
      </c>
      <c r="M869" s="7" t="s">
        <v>33076</v>
      </c>
      <c r="N869" s="7">
        <v>31111</v>
      </c>
      <c r="O869" s="7" t="s">
        <v>43551</v>
      </c>
      <c r="P869" s="7">
        <v>20141111</v>
      </c>
      <c r="Q869" s="7">
        <v>62</v>
      </c>
      <c r="R869" s="7">
        <v>201605</v>
      </c>
    </row>
    <row r="870" spans="1:18" ht="16.5" customHeight="1">
      <c r="A870" s="8">
        <v>6168182747</v>
      </c>
      <c r="B870" s="7">
        <v>3958509</v>
      </c>
      <c r="C870" s="12">
        <v>2201110079947</v>
      </c>
      <c r="D870" s="7" t="s">
        <v>44772</v>
      </c>
      <c r="E870" s="7" t="s">
        <v>44773</v>
      </c>
      <c r="F870" s="7" t="s">
        <v>44774</v>
      </c>
      <c r="G870" s="7" t="s">
        <v>44775</v>
      </c>
      <c r="H870" s="7" t="s">
        <v>44776</v>
      </c>
      <c r="I870" s="7" t="s">
        <v>65</v>
      </c>
      <c r="J870" s="7" t="s">
        <v>33060</v>
      </c>
      <c r="K870" s="7" t="s">
        <v>47</v>
      </c>
      <c r="L870" s="7">
        <v>10</v>
      </c>
      <c r="M870" s="7" t="s">
        <v>105</v>
      </c>
      <c r="N870" s="7">
        <v>87299</v>
      </c>
      <c r="O870" s="7" t="s">
        <v>37831</v>
      </c>
      <c r="P870" s="7">
        <v>20101220</v>
      </c>
      <c r="Q870" s="7">
        <v>55</v>
      </c>
      <c r="R870" s="7">
        <v>201605</v>
      </c>
    </row>
    <row r="871" spans="1:18" ht="16.5" customHeight="1">
      <c r="A871" s="8">
        <v>6208140130</v>
      </c>
      <c r="B871" s="7">
        <v>4023696</v>
      </c>
      <c r="C871" s="12">
        <v>2301110179646</v>
      </c>
      <c r="D871" s="7" t="s">
        <v>44777</v>
      </c>
      <c r="E871" s="7" t="s">
        <v>44778</v>
      </c>
      <c r="F871" s="7" t="s">
        <v>44779</v>
      </c>
      <c r="G871" s="7" t="s">
        <v>44780</v>
      </c>
      <c r="H871" s="7" t="s">
        <v>44781</v>
      </c>
      <c r="I871" s="7" t="s">
        <v>65</v>
      </c>
      <c r="J871" s="7" t="s">
        <v>33060</v>
      </c>
      <c r="K871" s="7" t="s">
        <v>47</v>
      </c>
      <c r="L871" s="7">
        <v>10</v>
      </c>
      <c r="M871" s="7" t="s">
        <v>33076</v>
      </c>
      <c r="N871" s="7">
        <v>31114</v>
      </c>
      <c r="O871" s="7" t="s">
        <v>7681</v>
      </c>
      <c r="P871" s="7">
        <v>20110714</v>
      </c>
      <c r="Q871" s="7">
        <v>65</v>
      </c>
      <c r="R871" s="7">
        <v>201605</v>
      </c>
    </row>
    <row r="872" spans="1:18" ht="16.5" customHeight="1">
      <c r="A872" s="8">
        <v>6208149562</v>
      </c>
      <c r="B872" s="7">
        <v>6725009</v>
      </c>
      <c r="C872" s="12">
        <v>2301110210664</v>
      </c>
      <c r="D872" s="7" t="s">
        <v>20629</v>
      </c>
      <c r="E872" s="7" t="s">
        <v>20630</v>
      </c>
      <c r="F872" s="7" t="s">
        <v>10099</v>
      </c>
      <c r="G872" s="7" t="s">
        <v>20631</v>
      </c>
      <c r="H872" s="7" t="s">
        <v>20632</v>
      </c>
      <c r="I872" s="7" t="s">
        <v>65</v>
      </c>
      <c r="J872" s="7" t="s">
        <v>33060</v>
      </c>
      <c r="K872" s="7" t="s">
        <v>47</v>
      </c>
      <c r="L872" s="7">
        <v>10</v>
      </c>
      <c r="M872" s="7" t="s">
        <v>33076</v>
      </c>
      <c r="N872" s="7">
        <v>31114</v>
      </c>
      <c r="O872" s="7" t="s">
        <v>7681</v>
      </c>
      <c r="P872" s="7">
        <v>20130718</v>
      </c>
      <c r="Q872" s="7">
        <v>80</v>
      </c>
      <c r="R872" s="7">
        <v>201605</v>
      </c>
    </row>
    <row r="873" spans="1:18" ht="16.5" customHeight="1">
      <c r="A873" s="8">
        <v>6208208874</v>
      </c>
      <c r="B873" s="7">
        <v>4151057</v>
      </c>
      <c r="C873" s="12">
        <v>2342330003885</v>
      </c>
      <c r="D873" s="7" t="s">
        <v>44782</v>
      </c>
      <c r="E873" s="7" t="s">
        <v>44783</v>
      </c>
      <c r="F873" s="7" t="s">
        <v>249</v>
      </c>
      <c r="G873" s="7" t="s">
        <v>44784</v>
      </c>
      <c r="H873" s="7" t="s">
        <v>44785</v>
      </c>
      <c r="I873" s="7" t="s">
        <v>45</v>
      </c>
      <c r="J873" s="7" t="s">
        <v>33060</v>
      </c>
      <c r="K873" s="7" t="s">
        <v>47</v>
      </c>
      <c r="L873" s="7">
        <v>10</v>
      </c>
      <c r="M873" s="7" t="s">
        <v>105</v>
      </c>
      <c r="N873" s="7">
        <v>86102</v>
      </c>
      <c r="O873" s="7" t="s">
        <v>30448</v>
      </c>
      <c r="P873" s="7">
        <v>20120718</v>
      </c>
      <c r="Q873" s="7">
        <v>95</v>
      </c>
      <c r="R873" s="7">
        <v>201605</v>
      </c>
    </row>
    <row r="874" spans="1:18" ht="16.5" customHeight="1">
      <c r="A874" s="8">
        <v>1278219509</v>
      </c>
      <c r="B874" s="7">
        <v>4028225</v>
      </c>
      <c r="C874" s="12">
        <v>2802330003491</v>
      </c>
      <c r="D874" s="7" t="s">
        <v>44786</v>
      </c>
      <c r="E874" s="7" t="s">
        <v>7809</v>
      </c>
      <c r="F874" s="7" t="s">
        <v>249</v>
      </c>
      <c r="G874" s="7" t="s">
        <v>44787</v>
      </c>
      <c r="H874" s="7" t="s">
        <v>44788</v>
      </c>
      <c r="I874" s="7" t="s">
        <v>45</v>
      </c>
      <c r="J874" s="7" t="s">
        <v>33060</v>
      </c>
      <c r="K874" s="7" t="s">
        <v>47</v>
      </c>
      <c r="L874" s="7">
        <v>10</v>
      </c>
      <c r="M874" s="7" t="s">
        <v>105</v>
      </c>
      <c r="N874" s="7">
        <v>86102</v>
      </c>
      <c r="O874" s="7" t="s">
        <v>30448</v>
      </c>
      <c r="P874" s="7">
        <v>20110726</v>
      </c>
      <c r="Q874" s="7">
        <v>65</v>
      </c>
      <c r="R874" s="7">
        <v>201605</v>
      </c>
    </row>
    <row r="875" spans="1:18" ht="16.5" customHeight="1">
      <c r="A875" s="8">
        <v>1138635454</v>
      </c>
      <c r="B875" s="7">
        <v>3693831</v>
      </c>
      <c r="C875" s="12">
        <v>1101114250900</v>
      </c>
      <c r="D875" s="7" t="s">
        <v>29194</v>
      </c>
      <c r="E875" s="7" t="s">
        <v>6907</v>
      </c>
      <c r="F875" s="7" t="s">
        <v>7832</v>
      </c>
      <c r="G875" s="7" t="s">
        <v>29195</v>
      </c>
      <c r="H875" s="7" t="s">
        <v>29196</v>
      </c>
      <c r="I875" s="7" t="s">
        <v>65</v>
      </c>
      <c r="J875" s="7" t="s">
        <v>33060</v>
      </c>
      <c r="K875" s="7" t="s">
        <v>47</v>
      </c>
      <c r="L875" s="7">
        <v>10</v>
      </c>
      <c r="M875" s="7" t="s">
        <v>363</v>
      </c>
      <c r="N875" s="7">
        <v>71310</v>
      </c>
      <c r="O875" s="7" t="s">
        <v>15027</v>
      </c>
      <c r="P875" s="7">
        <v>20091229</v>
      </c>
      <c r="Q875" s="7">
        <v>65</v>
      </c>
      <c r="R875" s="7">
        <v>201606</v>
      </c>
    </row>
    <row r="876" spans="1:18" ht="16.5" customHeight="1">
      <c r="A876" s="8">
        <v>1128127131</v>
      </c>
      <c r="B876" s="7">
        <v>1340897</v>
      </c>
      <c r="C876" s="12">
        <v>1101110119449</v>
      </c>
      <c r="D876" s="7" t="s">
        <v>15733</v>
      </c>
      <c r="E876" s="7" t="s">
        <v>22188</v>
      </c>
      <c r="F876" s="7" t="s">
        <v>22189</v>
      </c>
      <c r="G876" s="7" t="s">
        <v>22190</v>
      </c>
      <c r="H876" s="7" t="s">
        <v>22191</v>
      </c>
      <c r="I876" s="7" t="s">
        <v>65</v>
      </c>
      <c r="J876" s="7" t="s">
        <v>33060</v>
      </c>
      <c r="K876" s="7" t="s">
        <v>47</v>
      </c>
      <c r="L876" s="7">
        <v>10</v>
      </c>
      <c r="M876" s="7" t="s">
        <v>313</v>
      </c>
      <c r="N876" s="7">
        <v>42311</v>
      </c>
      <c r="O876" s="7" t="s">
        <v>43176</v>
      </c>
      <c r="P876" s="7">
        <v>19710818</v>
      </c>
      <c r="Q876" s="7">
        <v>229</v>
      </c>
      <c r="R876" s="7">
        <v>201609</v>
      </c>
    </row>
    <row r="877" spans="1:18" ht="16.5" customHeight="1">
      <c r="A877" s="8">
        <v>1208155259</v>
      </c>
      <c r="B877" s="7">
        <v>1469397</v>
      </c>
      <c r="C877" s="12">
        <v>1101111208704</v>
      </c>
      <c r="D877" s="7" t="s">
        <v>44789</v>
      </c>
      <c r="E877" s="7" t="s">
        <v>44790</v>
      </c>
      <c r="F877" s="7" t="s">
        <v>11407</v>
      </c>
      <c r="G877" s="7" t="s">
        <v>44791</v>
      </c>
      <c r="H877" s="7" t="s">
        <v>44792</v>
      </c>
      <c r="I877" s="7" t="s">
        <v>65</v>
      </c>
      <c r="J877" s="7" t="s">
        <v>33060</v>
      </c>
      <c r="K877" s="7" t="s">
        <v>47</v>
      </c>
      <c r="L877" s="7">
        <v>10</v>
      </c>
      <c r="M877" s="7" t="s">
        <v>34194</v>
      </c>
      <c r="N877" s="7">
        <v>50110</v>
      </c>
      <c r="O877" s="7" t="s">
        <v>11407</v>
      </c>
      <c r="P877" s="7">
        <v>19951101</v>
      </c>
      <c r="Q877" s="7">
        <v>88</v>
      </c>
      <c r="R877" s="7">
        <v>201612</v>
      </c>
    </row>
    <row r="878" spans="1:18" ht="16.5" customHeight="1">
      <c r="A878" s="8">
        <v>2648144372</v>
      </c>
      <c r="B878" s="7">
        <v>6808014</v>
      </c>
      <c r="C878" s="12">
        <v>1101115550573</v>
      </c>
      <c r="D878" s="7" t="s">
        <v>22704</v>
      </c>
      <c r="E878" s="7" t="s">
        <v>22705</v>
      </c>
      <c r="F878" s="7" t="s">
        <v>22706</v>
      </c>
      <c r="G878" s="7" t="s">
        <v>22707</v>
      </c>
      <c r="H878" s="7" t="s">
        <v>22708</v>
      </c>
      <c r="I878" s="7" t="s">
        <v>65</v>
      </c>
      <c r="J878" s="7" t="s">
        <v>33060</v>
      </c>
      <c r="K878" s="7" t="s">
        <v>47</v>
      </c>
      <c r="L878" s="7">
        <v>10</v>
      </c>
      <c r="M878" s="7" t="s">
        <v>33760</v>
      </c>
      <c r="N878" s="7">
        <v>46595</v>
      </c>
      <c r="O878" s="7" t="s">
        <v>22706</v>
      </c>
      <c r="P878" s="7">
        <v>20141101</v>
      </c>
      <c r="Q878" s="7">
        <v>177</v>
      </c>
      <c r="R878" s="7">
        <v>201612</v>
      </c>
    </row>
    <row r="879" spans="1:18" ht="16.5" customHeight="1">
      <c r="A879" s="8">
        <v>4908100177</v>
      </c>
      <c r="B879" s="7">
        <v>6521175</v>
      </c>
      <c r="C879" s="12">
        <v>1101115826841</v>
      </c>
      <c r="D879" s="7" t="s">
        <v>22642</v>
      </c>
      <c r="E879" s="7" t="s">
        <v>3568</v>
      </c>
      <c r="F879" s="7" t="s">
        <v>22643</v>
      </c>
      <c r="G879" s="7" t="s">
        <v>22644</v>
      </c>
      <c r="H879" s="7" t="s">
        <v>22645</v>
      </c>
      <c r="I879" s="7" t="s">
        <v>65</v>
      </c>
      <c r="J879" s="7" t="s">
        <v>33060</v>
      </c>
      <c r="K879" s="7" t="s">
        <v>47</v>
      </c>
      <c r="L879" s="7">
        <v>10</v>
      </c>
      <c r="M879" s="7" t="s">
        <v>33760</v>
      </c>
      <c r="N879" s="7">
        <v>46329</v>
      </c>
      <c r="O879" s="7" t="s">
        <v>9470</v>
      </c>
      <c r="P879" s="7">
        <v>20150902</v>
      </c>
      <c r="Q879" s="7">
        <v>79</v>
      </c>
      <c r="R879" s="7">
        <v>201612</v>
      </c>
    </row>
    <row r="880" spans="1:18" ht="16.5" customHeight="1">
      <c r="A880" s="8">
        <v>1378603394</v>
      </c>
      <c r="B880" s="7">
        <v>3748223</v>
      </c>
      <c r="C880" s="12">
        <v>1244110104399</v>
      </c>
      <c r="D880" s="7" t="s">
        <v>44793</v>
      </c>
      <c r="E880" s="7" t="s">
        <v>44794</v>
      </c>
      <c r="F880" s="7" t="s">
        <v>44795</v>
      </c>
      <c r="H880" s="7" t="s">
        <v>44796</v>
      </c>
      <c r="I880" s="7" t="s">
        <v>65</v>
      </c>
      <c r="J880" s="7" t="s">
        <v>33060</v>
      </c>
      <c r="K880" s="7" t="s">
        <v>47</v>
      </c>
      <c r="L880" s="7">
        <v>10</v>
      </c>
      <c r="M880" s="7" t="s">
        <v>313</v>
      </c>
      <c r="N880" s="7">
        <v>42121</v>
      </c>
      <c r="O880" s="7" t="s">
        <v>8614</v>
      </c>
      <c r="P880" s="7">
        <v>20100629</v>
      </c>
      <c r="Q880" s="7">
        <v>51</v>
      </c>
      <c r="R880" s="7">
        <v>201612</v>
      </c>
    </row>
    <row r="881" spans="1:18" ht="16.5" customHeight="1">
      <c r="A881" s="8">
        <v>3308700431</v>
      </c>
      <c r="B881" s="7">
        <v>6680943</v>
      </c>
      <c r="C881" s="12">
        <v>1314110363920</v>
      </c>
      <c r="D881" s="7" t="s">
        <v>7059</v>
      </c>
      <c r="E881" s="7" t="s">
        <v>6529</v>
      </c>
      <c r="F881" s="7" t="s">
        <v>7060</v>
      </c>
      <c r="G881" s="7" t="s">
        <v>20213</v>
      </c>
      <c r="H881" s="7" t="s">
        <v>20214</v>
      </c>
      <c r="I881" s="7" t="s">
        <v>65</v>
      </c>
      <c r="J881" s="7" t="s">
        <v>33060</v>
      </c>
      <c r="K881" s="7" t="s">
        <v>47</v>
      </c>
      <c r="L881" s="7">
        <v>10</v>
      </c>
      <c r="M881" s="7" t="s">
        <v>33076</v>
      </c>
      <c r="N881" s="7">
        <v>30391</v>
      </c>
      <c r="O881" s="7" t="s">
        <v>7087</v>
      </c>
      <c r="P881" s="7">
        <v>20160330</v>
      </c>
      <c r="Q881" s="7">
        <v>79</v>
      </c>
      <c r="R881" s="7">
        <v>201612</v>
      </c>
    </row>
    <row r="882" spans="1:18" ht="16.5" customHeight="1">
      <c r="A882" s="8">
        <v>3128217152</v>
      </c>
      <c r="B882" s="7">
        <v>4193013</v>
      </c>
      <c r="C882" s="12">
        <v>1648330007046</v>
      </c>
      <c r="D882" s="7" t="s">
        <v>44797</v>
      </c>
      <c r="E882" s="7" t="s">
        <v>44798</v>
      </c>
      <c r="F882" s="7" t="s">
        <v>249</v>
      </c>
      <c r="G882" s="7" t="s">
        <v>44799</v>
      </c>
      <c r="H882" s="7" t="s">
        <v>44800</v>
      </c>
      <c r="I882" s="7" t="s">
        <v>45</v>
      </c>
      <c r="J882" s="7" t="s">
        <v>33060</v>
      </c>
      <c r="K882" s="7" t="s">
        <v>47</v>
      </c>
      <c r="L882" s="7">
        <v>10</v>
      </c>
      <c r="M882" s="7" t="s">
        <v>105</v>
      </c>
      <c r="N882" s="7">
        <v>86102</v>
      </c>
      <c r="O882" s="7" t="s">
        <v>30448</v>
      </c>
      <c r="P882" s="7">
        <v>20130114</v>
      </c>
      <c r="Q882" s="7">
        <v>83</v>
      </c>
      <c r="R882" s="7">
        <v>201612</v>
      </c>
    </row>
    <row r="883" spans="1:18" ht="16.5" customHeight="1">
      <c r="A883" s="8">
        <v>5038198962</v>
      </c>
      <c r="B883" s="7">
        <v>4088499</v>
      </c>
      <c r="C883" s="12">
        <v>1701110454380</v>
      </c>
      <c r="D883" s="7" t="s">
        <v>44801</v>
      </c>
      <c r="E883" s="7" t="s">
        <v>44802</v>
      </c>
      <c r="F883" s="7" t="s">
        <v>44803</v>
      </c>
      <c r="G883" s="7" t="s">
        <v>44804</v>
      </c>
      <c r="H883" s="7" t="s">
        <v>44805</v>
      </c>
      <c r="I883" s="7" t="s">
        <v>65</v>
      </c>
      <c r="J883" s="7" t="s">
        <v>33060</v>
      </c>
      <c r="K883" s="7" t="s">
        <v>47</v>
      </c>
      <c r="L883" s="7">
        <v>10</v>
      </c>
      <c r="M883" s="7" t="s">
        <v>33076</v>
      </c>
      <c r="N883" s="7">
        <v>27216</v>
      </c>
      <c r="O883" s="7" t="s">
        <v>5191</v>
      </c>
      <c r="P883" s="7">
        <v>20120309</v>
      </c>
      <c r="Q883" s="7">
        <v>104</v>
      </c>
      <c r="R883" s="7">
        <v>201612</v>
      </c>
    </row>
    <row r="884" spans="1:18" ht="16.5" customHeight="1">
      <c r="A884" s="8">
        <v>5068168749</v>
      </c>
      <c r="B884" s="7">
        <v>3659056</v>
      </c>
      <c r="C884" s="12">
        <v>1717110084275</v>
      </c>
      <c r="D884" s="7" t="s">
        <v>44806</v>
      </c>
      <c r="E884" s="7" t="s">
        <v>44807</v>
      </c>
      <c r="F884" s="7" t="s">
        <v>44808</v>
      </c>
      <c r="G884" s="7" t="s">
        <v>44809</v>
      </c>
      <c r="H884" s="7" t="s">
        <v>44810</v>
      </c>
      <c r="I884" s="7" t="s">
        <v>65</v>
      </c>
      <c r="J884" s="7" t="s">
        <v>33060</v>
      </c>
      <c r="K884" s="7" t="s">
        <v>47</v>
      </c>
      <c r="L884" s="7">
        <v>10</v>
      </c>
      <c r="M884" s="7" t="s">
        <v>33076</v>
      </c>
      <c r="N884" s="7">
        <v>25122</v>
      </c>
      <c r="O884" s="7" t="s">
        <v>42356</v>
      </c>
      <c r="P884" s="7">
        <v>20090826</v>
      </c>
      <c r="Q884" s="7">
        <v>98</v>
      </c>
      <c r="R884" s="7">
        <v>201612</v>
      </c>
    </row>
    <row r="885" spans="1:18" ht="16.5" customHeight="1">
      <c r="A885" s="8">
        <v>5058220642</v>
      </c>
      <c r="B885" s="7">
        <v>2569621</v>
      </c>
      <c r="C885" s="12">
        <v>1756320000100</v>
      </c>
      <c r="D885" s="7" t="s">
        <v>44811</v>
      </c>
      <c r="E885" s="7" t="s">
        <v>44812</v>
      </c>
      <c r="F885" s="7" t="s">
        <v>6163</v>
      </c>
      <c r="G885" s="7" t="s">
        <v>44813</v>
      </c>
      <c r="H885" s="7" t="s">
        <v>44814</v>
      </c>
      <c r="I885" s="7" t="s">
        <v>45</v>
      </c>
      <c r="J885" s="7" t="s">
        <v>33060</v>
      </c>
      <c r="K885" s="7" t="s">
        <v>47</v>
      </c>
      <c r="L885" s="7">
        <v>10</v>
      </c>
      <c r="M885" s="7" t="s">
        <v>105</v>
      </c>
      <c r="N885" s="7">
        <v>87000</v>
      </c>
      <c r="O885" s="7" t="s">
        <v>16479</v>
      </c>
      <c r="Q885" s="7">
        <v>389</v>
      </c>
      <c r="R885" s="7">
        <v>201612</v>
      </c>
    </row>
    <row r="886" spans="1:18" ht="16.5" customHeight="1">
      <c r="A886" s="8">
        <v>6028121950</v>
      </c>
      <c r="B886" s="7">
        <v>1986491</v>
      </c>
      <c r="C886" s="12">
        <v>1801110371748</v>
      </c>
      <c r="D886" s="7" t="s">
        <v>20891</v>
      </c>
      <c r="E886" s="7" t="s">
        <v>20892</v>
      </c>
      <c r="F886" s="7" t="s">
        <v>20893</v>
      </c>
      <c r="G886" s="7" t="s">
        <v>20894</v>
      </c>
      <c r="H886" s="7" t="s">
        <v>20895</v>
      </c>
      <c r="I886" s="7" t="s">
        <v>65</v>
      </c>
      <c r="J886" s="7" t="s">
        <v>33060</v>
      </c>
      <c r="K886" s="7" t="s">
        <v>47</v>
      </c>
      <c r="L886" s="7">
        <v>10</v>
      </c>
      <c r="M886" s="7" t="s">
        <v>33076</v>
      </c>
      <c r="N886" s="7">
        <v>31111</v>
      </c>
      <c r="O886" s="7" t="s">
        <v>43551</v>
      </c>
      <c r="P886" s="7">
        <v>20010730</v>
      </c>
      <c r="Q886" s="7">
        <v>65</v>
      </c>
      <c r="R886" s="7">
        <v>201612</v>
      </c>
    </row>
    <row r="887" spans="1:18" ht="16.5" customHeight="1">
      <c r="A887" s="8">
        <v>4098624542</v>
      </c>
      <c r="B887" s="7">
        <v>4051687</v>
      </c>
      <c r="C887" s="12">
        <v>2001110328827</v>
      </c>
      <c r="D887" s="7" t="s">
        <v>44815</v>
      </c>
      <c r="E887" s="7" t="s">
        <v>44816</v>
      </c>
      <c r="F887" s="7" t="s">
        <v>3486</v>
      </c>
      <c r="H887" s="7" t="s">
        <v>44817</v>
      </c>
      <c r="I887" s="7" t="s">
        <v>65</v>
      </c>
      <c r="J887" s="7" t="s">
        <v>33060</v>
      </c>
      <c r="K887" s="7" t="s">
        <v>47</v>
      </c>
      <c r="L887" s="7">
        <v>10</v>
      </c>
      <c r="M887" s="7" t="s">
        <v>966</v>
      </c>
      <c r="N887" s="7">
        <v>68119</v>
      </c>
      <c r="O887" s="7" t="s">
        <v>11600</v>
      </c>
      <c r="P887" s="7">
        <v>20111026</v>
      </c>
      <c r="Q887" s="7">
        <v>107</v>
      </c>
      <c r="R887" s="7">
        <v>201612</v>
      </c>
    </row>
    <row r="888" spans="1:18" ht="16.5" customHeight="1">
      <c r="A888" s="8">
        <v>4158129299</v>
      </c>
      <c r="B888" s="7">
        <v>3215130</v>
      </c>
      <c r="C888" s="12">
        <v>2060140001548</v>
      </c>
      <c r="D888" s="7" t="s">
        <v>44818</v>
      </c>
      <c r="E888" s="7" t="s">
        <v>44819</v>
      </c>
      <c r="F888" s="7" t="s">
        <v>44820</v>
      </c>
      <c r="G888" s="7" t="s">
        <v>44821</v>
      </c>
      <c r="H888" s="7" t="s">
        <v>44822</v>
      </c>
      <c r="I888" s="7" t="s">
        <v>65</v>
      </c>
      <c r="J888" s="7" t="s">
        <v>33060</v>
      </c>
      <c r="K888" s="7" t="s">
        <v>47</v>
      </c>
      <c r="L888" s="7">
        <v>10</v>
      </c>
      <c r="M888" s="7" t="s">
        <v>457</v>
      </c>
      <c r="N888" s="7">
        <v>38100</v>
      </c>
      <c r="O888" s="7" t="s">
        <v>33662</v>
      </c>
      <c r="P888" s="7">
        <v>20071023</v>
      </c>
      <c r="Q888" s="7">
        <v>64</v>
      </c>
      <c r="R888" s="7">
        <v>201612</v>
      </c>
    </row>
    <row r="889" spans="1:18" ht="16.5" customHeight="1">
      <c r="A889" s="8">
        <v>1228207541</v>
      </c>
      <c r="B889" s="7">
        <v>2462934</v>
      </c>
      <c r="C889" s="12">
        <v>1248710003844</v>
      </c>
      <c r="D889" s="7" t="s">
        <v>29087</v>
      </c>
      <c r="E889" s="7" t="s">
        <v>29088</v>
      </c>
      <c r="F889" s="7" t="s">
        <v>6783</v>
      </c>
      <c r="G889" s="7" t="s">
        <v>29089</v>
      </c>
      <c r="H889" s="7" t="s">
        <v>29090</v>
      </c>
      <c r="I889" s="7" t="s">
        <v>45</v>
      </c>
      <c r="J889" s="7" t="s">
        <v>33060</v>
      </c>
      <c r="K889" s="7" t="s">
        <v>47</v>
      </c>
      <c r="L889" s="7">
        <v>10</v>
      </c>
      <c r="M889" s="7" t="s">
        <v>363</v>
      </c>
      <c r="N889" s="7">
        <v>71600</v>
      </c>
      <c r="O889" s="7" t="s">
        <v>44823</v>
      </c>
      <c r="P889" s="7">
        <v>20050725</v>
      </c>
      <c r="Q889" s="7">
        <v>78</v>
      </c>
      <c r="R889" s="7">
        <v>201702</v>
      </c>
    </row>
    <row r="890" spans="1:18" ht="16.5" customHeight="1">
      <c r="A890" s="8">
        <v>1198674945</v>
      </c>
      <c r="B890" s="7">
        <v>4324766</v>
      </c>
      <c r="C890" s="12">
        <v>1101115173838</v>
      </c>
      <c r="D890" s="7" t="s">
        <v>44824</v>
      </c>
      <c r="E890" s="7" t="s">
        <v>44825</v>
      </c>
      <c r="F890" s="7" t="s">
        <v>44826</v>
      </c>
      <c r="G890" s="7" t="s">
        <v>44827</v>
      </c>
      <c r="H890" s="7" t="s">
        <v>44828</v>
      </c>
      <c r="I890" s="7" t="s">
        <v>65</v>
      </c>
      <c r="J890" s="7" t="s">
        <v>33060</v>
      </c>
      <c r="K890" s="7" t="s">
        <v>47</v>
      </c>
      <c r="L890" s="7">
        <v>10</v>
      </c>
      <c r="M890" s="7" t="s">
        <v>33076</v>
      </c>
      <c r="N890" s="7">
        <v>20499</v>
      </c>
      <c r="O890" s="7" t="s">
        <v>2038</v>
      </c>
      <c r="P890" s="7">
        <v>20130703</v>
      </c>
      <c r="Q890" s="7">
        <v>50</v>
      </c>
      <c r="R890" s="7">
        <v>201703</v>
      </c>
    </row>
    <row r="891" spans="1:18" ht="16.5" customHeight="1">
      <c r="A891" s="8">
        <v>6128140177</v>
      </c>
      <c r="B891" s="7">
        <v>4121476</v>
      </c>
      <c r="C891" s="12">
        <v>1949110025707</v>
      </c>
      <c r="D891" s="7" t="s">
        <v>20756</v>
      </c>
      <c r="E891" s="7" t="s">
        <v>736</v>
      </c>
      <c r="F891" s="7" t="s">
        <v>20757</v>
      </c>
      <c r="G891" s="7" t="s">
        <v>20758</v>
      </c>
      <c r="H891" s="7" t="s">
        <v>20759</v>
      </c>
      <c r="I891" s="7" t="s">
        <v>65</v>
      </c>
      <c r="J891" s="7" t="s">
        <v>33060</v>
      </c>
      <c r="K891" s="7" t="s">
        <v>47</v>
      </c>
      <c r="L891" s="7">
        <v>10</v>
      </c>
      <c r="M891" s="7" t="s">
        <v>33076</v>
      </c>
      <c r="N891" s="7">
        <v>31114</v>
      </c>
      <c r="O891" s="7" t="s">
        <v>7681</v>
      </c>
      <c r="P891" s="7">
        <v>20120403</v>
      </c>
      <c r="Q891" s="7">
        <v>132</v>
      </c>
      <c r="R891" s="7">
        <v>201703</v>
      </c>
    </row>
    <row r="892" spans="1:18" ht="16.5" customHeight="1">
      <c r="A892" s="8">
        <v>6128148747</v>
      </c>
      <c r="B892" s="7">
        <v>5911278</v>
      </c>
      <c r="C892" s="12">
        <v>1949110032463</v>
      </c>
      <c r="D892" s="7" t="s">
        <v>44829</v>
      </c>
      <c r="E892" s="7" t="s">
        <v>44830</v>
      </c>
      <c r="F892" s="7" t="s">
        <v>5699</v>
      </c>
      <c r="G892" s="7" t="s">
        <v>44831</v>
      </c>
      <c r="H892" s="7" t="s">
        <v>44832</v>
      </c>
      <c r="I892" s="7" t="s">
        <v>65</v>
      </c>
      <c r="J892" s="7" t="s">
        <v>33060</v>
      </c>
      <c r="K892" s="7" t="s">
        <v>47</v>
      </c>
      <c r="L892" s="7">
        <v>10</v>
      </c>
      <c r="M892" s="7" t="s">
        <v>33076</v>
      </c>
      <c r="N892" s="7">
        <v>31114</v>
      </c>
      <c r="O892" s="7" t="s">
        <v>7681</v>
      </c>
      <c r="P892" s="7">
        <v>20140609</v>
      </c>
      <c r="Q892" s="7">
        <v>131</v>
      </c>
      <c r="R892" s="7">
        <v>201704</v>
      </c>
    </row>
    <row r="893" spans="1:18" ht="16.5" customHeight="1">
      <c r="A893" s="8">
        <v>1078804678</v>
      </c>
      <c r="B893" s="7">
        <v>5027877</v>
      </c>
      <c r="C893" s="12">
        <v>1101115239903</v>
      </c>
      <c r="D893" s="7" t="s">
        <v>44833</v>
      </c>
      <c r="E893" s="7" t="s">
        <v>44834</v>
      </c>
      <c r="F893" s="7" t="s">
        <v>44835</v>
      </c>
      <c r="G893" s="7" t="s">
        <v>44836</v>
      </c>
      <c r="H893" s="7" t="s">
        <v>44837</v>
      </c>
      <c r="I893" s="7" t="s">
        <v>65</v>
      </c>
      <c r="J893" s="7" t="s">
        <v>33060</v>
      </c>
      <c r="K893" s="7" t="s">
        <v>47</v>
      </c>
      <c r="L893" s="7">
        <v>10</v>
      </c>
      <c r="M893" s="7" t="s">
        <v>34194</v>
      </c>
      <c r="N893" s="7">
        <v>49300</v>
      </c>
      <c r="O893" s="7" t="s">
        <v>22934</v>
      </c>
      <c r="P893" s="7">
        <v>20131007</v>
      </c>
      <c r="Q893" s="7">
        <v>76</v>
      </c>
      <c r="R893" s="7">
        <v>201705</v>
      </c>
    </row>
    <row r="894" spans="1:18" ht="16.5" customHeight="1">
      <c r="A894" s="8">
        <v>6078142270</v>
      </c>
      <c r="B894" s="7">
        <v>1565619</v>
      </c>
      <c r="C894" s="12">
        <v>1801110265123</v>
      </c>
      <c r="D894" s="7" t="s">
        <v>44838</v>
      </c>
      <c r="E894" s="7" t="s">
        <v>44839</v>
      </c>
      <c r="F894" s="7" t="s">
        <v>44840</v>
      </c>
      <c r="G894" s="7" t="s">
        <v>44841</v>
      </c>
      <c r="H894" s="7" t="s">
        <v>44842</v>
      </c>
      <c r="I894" s="7" t="s">
        <v>65</v>
      </c>
      <c r="J894" s="7" t="s">
        <v>33060</v>
      </c>
      <c r="K894" s="7" t="s">
        <v>47</v>
      </c>
      <c r="L894" s="7">
        <v>10</v>
      </c>
      <c r="M894" s="7" t="s">
        <v>33076</v>
      </c>
      <c r="N894" s="7">
        <v>33302</v>
      </c>
      <c r="O894" s="7" t="s">
        <v>44843</v>
      </c>
      <c r="P894" s="7">
        <v>19980901</v>
      </c>
      <c r="Q894" s="7">
        <v>75</v>
      </c>
      <c r="R894" s="7">
        <v>201705</v>
      </c>
    </row>
    <row r="895" spans="1:18" ht="16.5" customHeight="1">
      <c r="A895" s="8">
        <v>6068163724</v>
      </c>
      <c r="B895" s="7">
        <v>1388990</v>
      </c>
      <c r="C895" s="12">
        <v>1801110338566</v>
      </c>
      <c r="D895" s="7" t="s">
        <v>19562</v>
      </c>
      <c r="E895" s="7" t="s">
        <v>19563</v>
      </c>
      <c r="F895" s="7" t="s">
        <v>19564</v>
      </c>
      <c r="G895" s="7" t="s">
        <v>19565</v>
      </c>
      <c r="H895" s="7" t="s">
        <v>19566</v>
      </c>
      <c r="I895" s="7" t="s">
        <v>65</v>
      </c>
      <c r="J895" s="7" t="s">
        <v>33060</v>
      </c>
      <c r="K895" s="7" t="s">
        <v>47</v>
      </c>
      <c r="L895" s="7">
        <v>10</v>
      </c>
      <c r="M895" s="7" t="s">
        <v>33076</v>
      </c>
      <c r="N895" s="7">
        <v>26290</v>
      </c>
      <c r="O895" s="7" t="s">
        <v>38295</v>
      </c>
      <c r="P895" s="7">
        <v>20001014</v>
      </c>
      <c r="Q895" s="7">
        <v>95</v>
      </c>
      <c r="R895" s="7">
        <v>201705</v>
      </c>
    </row>
    <row r="896" spans="1:18" ht="16.5" customHeight="1">
      <c r="A896" s="8">
        <v>4108610387</v>
      </c>
      <c r="B896" s="7">
        <v>2804426</v>
      </c>
      <c r="C896" s="12">
        <v>2058110008313</v>
      </c>
      <c r="D896" s="7" t="s">
        <v>44844</v>
      </c>
      <c r="E896" s="7" t="s">
        <v>44845</v>
      </c>
      <c r="F896" s="7" t="s">
        <v>222</v>
      </c>
      <c r="G896" s="7" t="s">
        <v>44846</v>
      </c>
      <c r="H896" s="7" t="s">
        <v>44847</v>
      </c>
      <c r="I896" s="7" t="s">
        <v>65</v>
      </c>
      <c r="J896" s="7" t="s">
        <v>33060</v>
      </c>
      <c r="K896" s="7" t="s">
        <v>47</v>
      </c>
      <c r="L896" s="7">
        <v>10</v>
      </c>
      <c r="M896" s="7" t="s">
        <v>33076</v>
      </c>
      <c r="N896" s="7">
        <v>10219</v>
      </c>
      <c r="O896" s="7" t="s">
        <v>44848</v>
      </c>
      <c r="P896" s="7">
        <v>20070507</v>
      </c>
      <c r="Q896" s="7">
        <v>130</v>
      </c>
      <c r="R896" s="7">
        <v>201705</v>
      </c>
    </row>
    <row r="897" spans="1:22" ht="16.5" customHeight="1">
      <c r="A897" s="8">
        <v>2138182650</v>
      </c>
      <c r="B897" s="7">
        <v>1217803</v>
      </c>
      <c r="C897" s="12">
        <v>1101110995732</v>
      </c>
      <c r="D897" s="7" t="s">
        <v>44849</v>
      </c>
      <c r="E897" s="7" t="s">
        <v>44850</v>
      </c>
      <c r="F897" s="7" t="s">
        <v>44851</v>
      </c>
      <c r="G897" s="7" t="s">
        <v>44852</v>
      </c>
      <c r="H897" s="7" t="s">
        <v>44853</v>
      </c>
      <c r="I897" s="7" t="s">
        <v>65</v>
      </c>
      <c r="J897" s="7" t="s">
        <v>33060</v>
      </c>
      <c r="K897" s="7" t="s">
        <v>47</v>
      </c>
      <c r="L897" s="7">
        <v>10</v>
      </c>
      <c r="M897" s="7" t="s">
        <v>33076</v>
      </c>
      <c r="N897" s="7">
        <v>33931</v>
      </c>
      <c r="O897" s="7" t="s">
        <v>42733</v>
      </c>
      <c r="P897" s="7">
        <v>19900521</v>
      </c>
      <c r="Q897" s="7">
        <v>57</v>
      </c>
      <c r="R897" s="7">
        <v>201707</v>
      </c>
    </row>
    <row r="898" spans="1:22" ht="16.5" customHeight="1">
      <c r="A898" s="8">
        <v>1058639139</v>
      </c>
      <c r="B898" s="7">
        <v>1264824</v>
      </c>
      <c r="C898" s="12">
        <v>1101112511461</v>
      </c>
      <c r="D898" s="7" t="s">
        <v>44854</v>
      </c>
      <c r="E898" s="7" t="s">
        <v>44855</v>
      </c>
      <c r="F898" s="7" t="s">
        <v>44856</v>
      </c>
      <c r="G898" s="7" t="s">
        <v>44857</v>
      </c>
      <c r="H898" s="7" t="s">
        <v>44858</v>
      </c>
      <c r="I898" s="7" t="s">
        <v>65</v>
      </c>
      <c r="J898" s="7" t="s">
        <v>33060</v>
      </c>
      <c r="K898" s="7" t="s">
        <v>47</v>
      </c>
      <c r="L898" s="7">
        <v>10</v>
      </c>
      <c r="M898" s="7" t="s">
        <v>33760</v>
      </c>
      <c r="N898" s="7">
        <v>46410</v>
      </c>
      <c r="O898" s="7" t="s">
        <v>42453</v>
      </c>
      <c r="P898" s="7">
        <v>20020430</v>
      </c>
      <c r="Q898" s="7">
        <v>66</v>
      </c>
      <c r="R898" s="7">
        <v>201707</v>
      </c>
    </row>
    <row r="899" spans="1:22" ht="16.5" customHeight="1">
      <c r="A899" s="8">
        <v>8598800507</v>
      </c>
      <c r="B899" s="7">
        <v>8089039</v>
      </c>
      <c r="C899" s="12">
        <v>1101116303682</v>
      </c>
      <c r="D899" s="7" t="s">
        <v>44859</v>
      </c>
      <c r="E899" s="7" t="s">
        <v>22700</v>
      </c>
      <c r="F899" s="7" t="s">
        <v>44860</v>
      </c>
      <c r="G899" s="7" t="s">
        <v>44114</v>
      </c>
      <c r="H899" s="7" t="s">
        <v>44861</v>
      </c>
      <c r="I899" s="7" t="s">
        <v>65</v>
      </c>
      <c r="J899" s="7" t="s">
        <v>33060</v>
      </c>
      <c r="K899" s="7" t="s">
        <v>47</v>
      </c>
      <c r="L899" s="7">
        <v>10</v>
      </c>
      <c r="M899" s="7" t="s">
        <v>313</v>
      </c>
      <c r="N899" s="7">
        <v>42322</v>
      </c>
      <c r="O899" s="7" t="s">
        <v>43496</v>
      </c>
      <c r="P899" s="7">
        <v>20170213</v>
      </c>
      <c r="Q899" s="7">
        <v>93</v>
      </c>
      <c r="R899" s="7">
        <v>201708</v>
      </c>
    </row>
    <row r="900" spans="1:22" ht="16.5" customHeight="1">
      <c r="A900" s="8">
        <v>8618100665</v>
      </c>
      <c r="B900" s="7">
        <v>8252661</v>
      </c>
      <c r="C900" s="12">
        <v>1311110478759</v>
      </c>
      <c r="D900" s="7" t="s">
        <v>44862</v>
      </c>
      <c r="E900" s="7" t="s">
        <v>44863</v>
      </c>
      <c r="F900" s="7" t="s">
        <v>44864</v>
      </c>
      <c r="G900" s="7" t="s">
        <v>44865</v>
      </c>
      <c r="H900" s="7" t="s">
        <v>44866</v>
      </c>
      <c r="I900" s="7" t="s">
        <v>65</v>
      </c>
      <c r="J900" s="7" t="s">
        <v>33060</v>
      </c>
      <c r="K900" s="7" t="s">
        <v>47</v>
      </c>
      <c r="L900" s="7">
        <v>10</v>
      </c>
      <c r="M900" s="7" t="s">
        <v>33760</v>
      </c>
      <c r="N900" s="7">
        <v>47919</v>
      </c>
      <c r="O900" s="7" t="s">
        <v>44867</v>
      </c>
      <c r="P900" s="7">
        <v>20170405</v>
      </c>
      <c r="Q900" s="7">
        <v>73</v>
      </c>
      <c r="R900" s="7">
        <v>201708</v>
      </c>
    </row>
    <row r="901" spans="1:22" ht="16.5" customHeight="1">
      <c r="A901" s="8">
        <v>7078601517</v>
      </c>
      <c r="B901" s="7">
        <v>8874991</v>
      </c>
      <c r="C901" s="12">
        <v>1701110710922</v>
      </c>
      <c r="D901" s="7" t="s">
        <v>44868</v>
      </c>
      <c r="E901" s="7" t="s">
        <v>9057</v>
      </c>
      <c r="F901" s="7" t="s">
        <v>44869</v>
      </c>
      <c r="H901" s="7" t="s">
        <v>44870</v>
      </c>
      <c r="I901" s="7" t="s">
        <v>65</v>
      </c>
      <c r="J901" s="7" t="s">
        <v>33060</v>
      </c>
      <c r="K901" s="7" t="s">
        <v>47</v>
      </c>
      <c r="L901" s="7">
        <v>10</v>
      </c>
      <c r="M901" s="7" t="s">
        <v>33760</v>
      </c>
      <c r="N901" s="7">
        <v>47912</v>
      </c>
      <c r="O901" s="7" t="s">
        <v>10637</v>
      </c>
      <c r="P901" s="7">
        <v>20190207</v>
      </c>
      <c r="Q901" s="7">
        <v>92</v>
      </c>
      <c r="R901" s="7">
        <v>201710</v>
      </c>
    </row>
    <row r="902" spans="1:22" ht="16.5" customHeight="1">
      <c r="A902" s="8">
        <v>7898700759</v>
      </c>
      <c r="B902" s="7">
        <v>8174691</v>
      </c>
      <c r="C902" s="12">
        <v>1101116402567</v>
      </c>
      <c r="D902" s="7" t="s">
        <v>44871</v>
      </c>
      <c r="E902" s="7" t="s">
        <v>44872</v>
      </c>
      <c r="F902" s="7" t="s">
        <v>44873</v>
      </c>
      <c r="G902" s="7" t="s">
        <v>44874</v>
      </c>
      <c r="H902" s="7" t="s">
        <v>9503</v>
      </c>
      <c r="I902" s="7" t="s">
        <v>65</v>
      </c>
      <c r="J902" s="7" t="s">
        <v>33060</v>
      </c>
      <c r="K902" s="7" t="s">
        <v>47</v>
      </c>
      <c r="L902" s="7">
        <v>10</v>
      </c>
      <c r="M902" s="7" t="s">
        <v>34433</v>
      </c>
      <c r="N902" s="7">
        <v>61299</v>
      </c>
      <c r="O902" s="7" t="s">
        <v>42918</v>
      </c>
      <c r="P902" s="7">
        <v>20170517</v>
      </c>
      <c r="Q902" s="7">
        <v>60</v>
      </c>
      <c r="R902" s="7">
        <v>201711</v>
      </c>
    </row>
    <row r="903" spans="1:22" ht="16.5" customHeight="1">
      <c r="A903" s="8">
        <v>4108100036</v>
      </c>
      <c r="B903" s="7">
        <v>1792228</v>
      </c>
      <c r="C903" s="12">
        <v>2001110000649</v>
      </c>
      <c r="D903" s="7" t="s">
        <v>22662</v>
      </c>
      <c r="E903" s="7" t="s">
        <v>10186</v>
      </c>
      <c r="F903" s="7" t="s">
        <v>22663</v>
      </c>
      <c r="G903" s="7" t="s">
        <v>22664</v>
      </c>
      <c r="H903" s="7" t="s">
        <v>10187</v>
      </c>
      <c r="I903" s="7" t="s">
        <v>65</v>
      </c>
      <c r="J903" s="7" t="s">
        <v>33060</v>
      </c>
      <c r="K903" s="7" t="s">
        <v>60</v>
      </c>
      <c r="L903" s="7">
        <v>10</v>
      </c>
      <c r="M903" s="7" t="s">
        <v>33760</v>
      </c>
      <c r="N903" s="7">
        <v>46510</v>
      </c>
      <c r="O903" s="7" t="s">
        <v>9952</v>
      </c>
      <c r="P903" s="7">
        <v>19720225</v>
      </c>
      <c r="Q903" s="7">
        <v>78</v>
      </c>
      <c r="R903" s="7">
        <v>201712</v>
      </c>
      <c r="S903" s="7">
        <v>2022</v>
      </c>
      <c r="T903" s="7">
        <v>12211311</v>
      </c>
      <c r="U903" s="7">
        <v>8353438</v>
      </c>
      <c r="V903" s="7">
        <v>1300000</v>
      </c>
    </row>
    <row r="904" spans="1:22" ht="16.5" customHeight="1">
      <c r="A904" s="8">
        <v>2018113280</v>
      </c>
      <c r="B904" s="7">
        <v>1189852</v>
      </c>
      <c r="C904" s="12">
        <v>1101110109325</v>
      </c>
      <c r="D904" s="7" t="s">
        <v>28998</v>
      </c>
      <c r="E904" s="7" t="s">
        <v>28999</v>
      </c>
      <c r="F904" s="7" t="s">
        <v>29000</v>
      </c>
      <c r="G904" s="7" t="s">
        <v>29001</v>
      </c>
      <c r="H904" s="7" t="s">
        <v>29002</v>
      </c>
      <c r="I904" s="7" t="s">
        <v>65</v>
      </c>
      <c r="J904" s="7" t="s">
        <v>33060</v>
      </c>
      <c r="K904" s="7" t="s">
        <v>47</v>
      </c>
      <c r="L904" s="7">
        <v>10</v>
      </c>
      <c r="M904" s="7" t="s">
        <v>363</v>
      </c>
      <c r="N904" s="7">
        <v>73904</v>
      </c>
      <c r="O904" s="7" t="s">
        <v>44875</v>
      </c>
      <c r="P904" s="7">
        <v>19691201</v>
      </c>
      <c r="Q904" s="7">
        <v>85</v>
      </c>
      <c r="R904" s="7">
        <v>201712</v>
      </c>
    </row>
    <row r="905" spans="1:22" ht="16.5" customHeight="1">
      <c r="A905" s="8">
        <v>1208186693</v>
      </c>
      <c r="B905" s="7">
        <v>1539919</v>
      </c>
      <c r="C905" s="12">
        <v>1101111647176</v>
      </c>
      <c r="D905" s="7" t="s">
        <v>21169</v>
      </c>
      <c r="E905" s="7" t="s">
        <v>21170</v>
      </c>
      <c r="F905" s="7" t="s">
        <v>21171</v>
      </c>
      <c r="G905" s="7" t="s">
        <v>21172</v>
      </c>
      <c r="H905" s="7" t="s">
        <v>21173</v>
      </c>
      <c r="I905" s="7" t="s">
        <v>65</v>
      </c>
      <c r="J905" s="7" t="s">
        <v>33060</v>
      </c>
      <c r="K905" s="7" t="s">
        <v>47</v>
      </c>
      <c r="L905" s="7">
        <v>10</v>
      </c>
      <c r="M905" s="7" t="s">
        <v>363</v>
      </c>
      <c r="N905" s="7">
        <v>72120</v>
      </c>
      <c r="O905" s="7" t="s">
        <v>6302</v>
      </c>
      <c r="P905" s="7">
        <v>19990206</v>
      </c>
      <c r="Q905" s="7">
        <v>60</v>
      </c>
      <c r="R905" s="7">
        <v>201712</v>
      </c>
    </row>
    <row r="906" spans="1:22" ht="16.5" customHeight="1">
      <c r="A906" s="8">
        <v>2118739557</v>
      </c>
      <c r="B906" s="7">
        <v>1201957</v>
      </c>
      <c r="C906" s="12">
        <v>1101112868341</v>
      </c>
      <c r="D906" s="7" t="s">
        <v>27507</v>
      </c>
      <c r="E906" s="7" t="s">
        <v>27508</v>
      </c>
      <c r="F906" s="7" t="s">
        <v>12698</v>
      </c>
      <c r="G906" s="7" t="s">
        <v>27509</v>
      </c>
      <c r="H906" s="7" t="s">
        <v>27510</v>
      </c>
      <c r="I906" s="7" t="s">
        <v>65</v>
      </c>
      <c r="J906" s="7" t="s">
        <v>33060</v>
      </c>
      <c r="K906" s="7" t="s">
        <v>47</v>
      </c>
      <c r="L906" s="7">
        <v>10</v>
      </c>
      <c r="M906" s="7" t="s">
        <v>34433</v>
      </c>
      <c r="N906" s="7">
        <v>58219</v>
      </c>
      <c r="O906" s="7" t="s">
        <v>44876</v>
      </c>
      <c r="P906" s="7">
        <v>20031001</v>
      </c>
      <c r="Q906" s="7">
        <v>70</v>
      </c>
      <c r="R906" s="7">
        <v>201712</v>
      </c>
    </row>
    <row r="907" spans="1:22" ht="16.5" customHeight="1">
      <c r="A907" s="8">
        <v>2208834645</v>
      </c>
      <c r="B907" s="7">
        <v>4091487</v>
      </c>
      <c r="C907" s="12">
        <v>1101114823864</v>
      </c>
      <c r="D907" s="7" t="s">
        <v>20326</v>
      </c>
      <c r="E907" s="7" t="s">
        <v>20327</v>
      </c>
      <c r="F907" s="7" t="s">
        <v>20328</v>
      </c>
      <c r="G907" s="7" t="s">
        <v>20329</v>
      </c>
      <c r="H907" s="7" t="s">
        <v>20330</v>
      </c>
      <c r="I907" s="7" t="s">
        <v>65</v>
      </c>
      <c r="J907" s="7" t="s">
        <v>33060</v>
      </c>
      <c r="K907" s="7" t="s">
        <v>47</v>
      </c>
      <c r="L907" s="7">
        <v>10</v>
      </c>
      <c r="M907" s="7" t="s">
        <v>33076</v>
      </c>
      <c r="N907" s="7">
        <v>30391</v>
      </c>
      <c r="O907" s="7" t="s">
        <v>7087</v>
      </c>
      <c r="P907" s="7">
        <v>20120323</v>
      </c>
      <c r="Q907" s="7">
        <v>76</v>
      </c>
      <c r="R907" s="7">
        <v>201712</v>
      </c>
    </row>
    <row r="908" spans="1:22" ht="16.5" customHeight="1">
      <c r="A908" s="8">
        <v>2208845064</v>
      </c>
      <c r="B908" s="7">
        <v>6709360</v>
      </c>
      <c r="C908" s="12">
        <v>1101114947309</v>
      </c>
      <c r="D908" s="7" t="s">
        <v>44877</v>
      </c>
      <c r="E908" s="7" t="s">
        <v>44878</v>
      </c>
      <c r="F908" s="7" t="s">
        <v>38799</v>
      </c>
      <c r="H908" s="7" t="s">
        <v>44879</v>
      </c>
      <c r="I908" s="7" t="s">
        <v>65</v>
      </c>
      <c r="J908" s="7" t="s">
        <v>33060</v>
      </c>
      <c r="K908" s="7" t="s">
        <v>47</v>
      </c>
      <c r="L908" s="7">
        <v>10</v>
      </c>
      <c r="M908" s="7" t="s">
        <v>34194</v>
      </c>
      <c r="N908" s="7">
        <v>52991</v>
      </c>
      <c r="O908" s="7" t="s">
        <v>38799</v>
      </c>
      <c r="P908" s="7">
        <v>20120827</v>
      </c>
      <c r="Q908" s="7">
        <v>178</v>
      </c>
      <c r="R908" s="7">
        <v>201712</v>
      </c>
    </row>
    <row r="909" spans="1:22" ht="16.5" customHeight="1">
      <c r="A909" s="8">
        <v>1068689059</v>
      </c>
      <c r="B909" s="7">
        <v>6693284</v>
      </c>
      <c r="C909" s="12">
        <v>1101114968769</v>
      </c>
      <c r="D909" s="7" t="s">
        <v>44880</v>
      </c>
      <c r="E909" s="7" t="s">
        <v>44881</v>
      </c>
      <c r="F909" s="7" t="s">
        <v>10886</v>
      </c>
      <c r="G909" s="7" t="s">
        <v>44882</v>
      </c>
      <c r="H909" s="7" t="s">
        <v>44883</v>
      </c>
      <c r="I909" s="7" t="s">
        <v>65</v>
      </c>
      <c r="J909" s="7" t="s">
        <v>33060</v>
      </c>
      <c r="K909" s="7" t="s">
        <v>47</v>
      </c>
      <c r="L909" s="7">
        <v>10</v>
      </c>
      <c r="M909" s="7" t="s">
        <v>363</v>
      </c>
      <c r="N909" s="7">
        <v>71310</v>
      </c>
      <c r="O909" s="7" t="s">
        <v>15027</v>
      </c>
      <c r="P909" s="7">
        <v>20120926</v>
      </c>
      <c r="Q909" s="7">
        <v>114</v>
      </c>
      <c r="R909" s="7">
        <v>201712</v>
      </c>
    </row>
    <row r="910" spans="1:22" ht="16.5" customHeight="1">
      <c r="A910" s="8">
        <v>2308110016</v>
      </c>
      <c r="B910" s="7">
        <v>6029715</v>
      </c>
      <c r="C910" s="12">
        <v>1101115605831</v>
      </c>
      <c r="D910" s="7" t="s">
        <v>17143</v>
      </c>
      <c r="E910" s="7" t="s">
        <v>17144</v>
      </c>
      <c r="F910" s="7" t="s">
        <v>17145</v>
      </c>
      <c r="G910" s="7" t="s">
        <v>17146</v>
      </c>
      <c r="H910" s="7" t="s">
        <v>17147</v>
      </c>
      <c r="I910" s="7" t="s">
        <v>65</v>
      </c>
      <c r="J910" s="7" t="s">
        <v>33060</v>
      </c>
      <c r="K910" s="7" t="s">
        <v>47</v>
      </c>
      <c r="L910" s="7">
        <v>10</v>
      </c>
      <c r="M910" s="7" t="s">
        <v>33076</v>
      </c>
      <c r="N910" s="7">
        <v>14192</v>
      </c>
      <c r="O910" s="7" t="s">
        <v>38558</v>
      </c>
      <c r="P910" s="7">
        <v>20150101</v>
      </c>
      <c r="Q910" s="7">
        <v>53</v>
      </c>
      <c r="R910" s="7">
        <v>201712</v>
      </c>
    </row>
    <row r="911" spans="1:22" ht="16.5" customHeight="1">
      <c r="A911" s="8">
        <v>3668600428</v>
      </c>
      <c r="B911" s="7">
        <v>6675302</v>
      </c>
      <c r="C911" s="12">
        <v>1101116001765</v>
      </c>
      <c r="D911" s="7" t="s">
        <v>44884</v>
      </c>
      <c r="E911" s="7" t="s">
        <v>44885</v>
      </c>
      <c r="F911" s="7" t="s">
        <v>44886</v>
      </c>
      <c r="H911" s="7" t="s">
        <v>44887</v>
      </c>
      <c r="I911" s="7" t="s">
        <v>65</v>
      </c>
      <c r="J911" s="7" t="s">
        <v>33060</v>
      </c>
      <c r="K911" s="7" t="s">
        <v>47</v>
      </c>
      <c r="L911" s="7">
        <v>10</v>
      </c>
      <c r="M911" s="7" t="s">
        <v>34194</v>
      </c>
      <c r="N911" s="7">
        <v>52939</v>
      </c>
      <c r="O911" s="7" t="s">
        <v>44888</v>
      </c>
      <c r="P911" s="7">
        <v>20160315</v>
      </c>
      <c r="Q911" s="7">
        <v>89</v>
      </c>
      <c r="R911" s="7">
        <v>201712</v>
      </c>
    </row>
    <row r="912" spans="1:22" ht="16.5" customHeight="1">
      <c r="A912" s="8">
        <v>8838800363</v>
      </c>
      <c r="B912" s="7">
        <v>6688555</v>
      </c>
      <c r="C912" s="12">
        <v>1101116039899</v>
      </c>
      <c r="D912" s="7" t="s">
        <v>19768</v>
      </c>
      <c r="E912" s="7" t="s">
        <v>1202</v>
      </c>
      <c r="F912" s="7" t="s">
        <v>19769</v>
      </c>
      <c r="G912" s="7" t="s">
        <v>19770</v>
      </c>
      <c r="H912" s="7" t="s">
        <v>19771</v>
      </c>
      <c r="I912" s="7" t="s">
        <v>65</v>
      </c>
      <c r="J912" s="7" t="s">
        <v>33060</v>
      </c>
      <c r="K912" s="7" t="s">
        <v>47</v>
      </c>
      <c r="L912" s="7">
        <v>10</v>
      </c>
      <c r="M912" s="7" t="s">
        <v>33076</v>
      </c>
      <c r="N912" s="7">
        <v>29229</v>
      </c>
      <c r="O912" s="7" t="s">
        <v>38681</v>
      </c>
      <c r="P912" s="7">
        <v>20160429</v>
      </c>
      <c r="Q912" s="7">
        <v>55</v>
      </c>
      <c r="R912" s="7">
        <v>201712</v>
      </c>
    </row>
    <row r="913" spans="1:18" ht="16.5" customHeight="1">
      <c r="A913" s="8">
        <v>2098106236</v>
      </c>
      <c r="B913" s="7">
        <v>1818146</v>
      </c>
      <c r="C913" s="12">
        <v>1101130004779</v>
      </c>
      <c r="D913" s="7" t="s">
        <v>22045</v>
      </c>
      <c r="E913" s="7" t="s">
        <v>22046</v>
      </c>
      <c r="F913" s="7" t="s">
        <v>7942</v>
      </c>
      <c r="G913" s="7" t="s">
        <v>22047</v>
      </c>
      <c r="H913" s="7" t="s">
        <v>22048</v>
      </c>
      <c r="I913" s="7" t="s">
        <v>65</v>
      </c>
      <c r="J913" s="7" t="s">
        <v>33060</v>
      </c>
      <c r="K913" s="7" t="s">
        <v>47</v>
      </c>
      <c r="L913" s="7">
        <v>10</v>
      </c>
      <c r="M913" s="7" t="s">
        <v>313</v>
      </c>
      <c r="N913" s="7">
        <v>42310</v>
      </c>
      <c r="O913" s="7" t="s">
        <v>8852</v>
      </c>
      <c r="P913" s="7">
        <v>19651021</v>
      </c>
      <c r="Q913" s="7">
        <v>90</v>
      </c>
      <c r="R913" s="7">
        <v>201712</v>
      </c>
    </row>
    <row r="914" spans="1:18" ht="16.5" customHeight="1">
      <c r="A914" s="8">
        <v>1278109829</v>
      </c>
      <c r="B914" s="7">
        <v>1726688</v>
      </c>
      <c r="C914" s="12">
        <v>1154110001190</v>
      </c>
      <c r="D914" s="7" t="s">
        <v>17646</v>
      </c>
      <c r="E914" s="7" t="s">
        <v>17647</v>
      </c>
      <c r="F914" s="7" t="s">
        <v>17648</v>
      </c>
      <c r="G914" s="7" t="s">
        <v>17649</v>
      </c>
      <c r="H914" s="7" t="s">
        <v>17650</v>
      </c>
      <c r="I914" s="7" t="s">
        <v>65</v>
      </c>
      <c r="J914" s="7" t="s">
        <v>33060</v>
      </c>
      <c r="K914" s="7" t="s">
        <v>47</v>
      </c>
      <c r="L914" s="7">
        <v>10</v>
      </c>
      <c r="M914" s="7" t="s">
        <v>33076</v>
      </c>
      <c r="N914" s="7">
        <v>20501</v>
      </c>
      <c r="O914" s="7" t="s">
        <v>2067</v>
      </c>
      <c r="P914" s="7">
        <v>19870320</v>
      </c>
      <c r="Q914" s="7">
        <v>74</v>
      </c>
      <c r="R914" s="7">
        <v>201712</v>
      </c>
    </row>
    <row r="915" spans="1:18" ht="16.5" customHeight="1">
      <c r="A915" s="8">
        <v>1348171498</v>
      </c>
      <c r="B915" s="7">
        <v>3329966</v>
      </c>
      <c r="C915" s="12">
        <v>1211110076860</v>
      </c>
      <c r="D915" s="7" t="s">
        <v>44889</v>
      </c>
      <c r="E915" s="7" t="s">
        <v>44890</v>
      </c>
      <c r="F915" s="7" t="s">
        <v>44891</v>
      </c>
      <c r="G915" s="7" t="s">
        <v>44892</v>
      </c>
      <c r="H915" s="7" t="s">
        <v>44893</v>
      </c>
      <c r="I915" s="7" t="s">
        <v>65</v>
      </c>
      <c r="J915" s="7" t="s">
        <v>33060</v>
      </c>
      <c r="K915" s="7" t="s">
        <v>47</v>
      </c>
      <c r="L915" s="7">
        <v>10</v>
      </c>
      <c r="M915" s="7" t="s">
        <v>33760</v>
      </c>
      <c r="N915" s="7">
        <v>47320</v>
      </c>
      <c r="O915" s="7" t="s">
        <v>44894</v>
      </c>
      <c r="P915" s="7">
        <v>20000620</v>
      </c>
      <c r="Q915" s="7">
        <v>58</v>
      </c>
      <c r="R915" s="7">
        <v>201712</v>
      </c>
    </row>
    <row r="916" spans="1:18" ht="16.5" customHeight="1">
      <c r="A916" s="8">
        <v>1298664992</v>
      </c>
      <c r="B916" s="7">
        <v>4037131</v>
      </c>
      <c r="C916" s="12">
        <v>1311110290476</v>
      </c>
      <c r="D916" s="7" t="s">
        <v>17984</v>
      </c>
      <c r="E916" s="7" t="s">
        <v>17985</v>
      </c>
      <c r="F916" s="7" t="s">
        <v>17986</v>
      </c>
      <c r="G916" s="7" t="s">
        <v>17987</v>
      </c>
      <c r="H916" s="7" t="s">
        <v>17988</v>
      </c>
      <c r="I916" s="7" t="s">
        <v>65</v>
      </c>
      <c r="J916" s="7" t="s">
        <v>33060</v>
      </c>
      <c r="K916" s="7" t="s">
        <v>47</v>
      </c>
      <c r="L916" s="7">
        <v>10</v>
      </c>
      <c r="M916" s="7" t="s">
        <v>33076</v>
      </c>
      <c r="N916" s="7">
        <v>22212</v>
      </c>
      <c r="O916" s="7" t="s">
        <v>44895</v>
      </c>
      <c r="P916" s="7">
        <v>20110901</v>
      </c>
      <c r="Q916" s="7">
        <v>56</v>
      </c>
      <c r="R916" s="7">
        <v>201712</v>
      </c>
    </row>
    <row r="917" spans="1:18" ht="16.5" customHeight="1">
      <c r="A917" s="8">
        <v>1348677771</v>
      </c>
      <c r="B917" s="7">
        <v>4013166</v>
      </c>
      <c r="C917" s="12">
        <v>1314110259971</v>
      </c>
      <c r="D917" s="7" t="s">
        <v>44896</v>
      </c>
      <c r="E917" s="7" t="s">
        <v>19369</v>
      </c>
      <c r="F917" s="7" t="s">
        <v>4410</v>
      </c>
      <c r="G917" s="7" t="s">
        <v>44897</v>
      </c>
      <c r="H917" s="7" t="s">
        <v>18763</v>
      </c>
      <c r="I917" s="7" t="s">
        <v>65</v>
      </c>
      <c r="J917" s="7" t="s">
        <v>33060</v>
      </c>
      <c r="K917" s="7" t="s">
        <v>47</v>
      </c>
      <c r="L917" s="7">
        <v>10</v>
      </c>
      <c r="M917" s="7" t="s">
        <v>33076</v>
      </c>
      <c r="N917" s="7">
        <v>26221</v>
      </c>
      <c r="O917" s="7" t="s">
        <v>43255</v>
      </c>
      <c r="P917" s="7">
        <v>20110615</v>
      </c>
      <c r="Q917" s="7">
        <v>77</v>
      </c>
      <c r="R917" s="7">
        <v>201712</v>
      </c>
    </row>
    <row r="918" spans="1:18" ht="16.5" customHeight="1">
      <c r="A918" s="8">
        <v>1238144300</v>
      </c>
      <c r="B918" s="7">
        <v>1963689</v>
      </c>
      <c r="C918" s="12">
        <v>1341110056544</v>
      </c>
      <c r="D918" s="7" t="s">
        <v>16714</v>
      </c>
      <c r="E918" s="7" t="s">
        <v>16715</v>
      </c>
      <c r="F918" s="7" t="s">
        <v>9397</v>
      </c>
      <c r="G918" s="7" t="s">
        <v>16716</v>
      </c>
      <c r="H918" s="7" t="s">
        <v>16717</v>
      </c>
      <c r="I918" s="7" t="s">
        <v>65</v>
      </c>
      <c r="J918" s="7" t="s">
        <v>33060</v>
      </c>
      <c r="K918" s="7" t="s">
        <v>47</v>
      </c>
      <c r="L918" s="7">
        <v>10</v>
      </c>
      <c r="M918" s="7" t="s">
        <v>33076</v>
      </c>
      <c r="N918" s="7">
        <v>10213</v>
      </c>
      <c r="O918" s="7" t="s">
        <v>44297</v>
      </c>
      <c r="P918" s="7">
        <v>19990201</v>
      </c>
      <c r="Q918" s="7">
        <v>59</v>
      </c>
      <c r="R918" s="7">
        <v>201712</v>
      </c>
    </row>
    <row r="919" spans="1:18" ht="16.5" customHeight="1">
      <c r="A919" s="8">
        <v>1388180744</v>
      </c>
      <c r="B919" s="7">
        <v>4191889</v>
      </c>
      <c r="C919" s="12">
        <v>1341110231310</v>
      </c>
      <c r="D919" s="7" t="s">
        <v>44898</v>
      </c>
      <c r="E919" s="7" t="s">
        <v>44899</v>
      </c>
      <c r="F919" s="7" t="s">
        <v>44900</v>
      </c>
      <c r="G919" s="7" t="s">
        <v>44901</v>
      </c>
      <c r="H919" s="7" t="s">
        <v>44902</v>
      </c>
      <c r="I919" s="7" t="s">
        <v>65</v>
      </c>
      <c r="J919" s="7" t="s">
        <v>33060</v>
      </c>
      <c r="K919" s="7" t="s">
        <v>47</v>
      </c>
      <c r="L919" s="7">
        <v>10</v>
      </c>
      <c r="M919" s="7" t="s">
        <v>33076</v>
      </c>
      <c r="N919" s="7">
        <v>26310</v>
      </c>
      <c r="O919" s="7" t="s">
        <v>4874</v>
      </c>
      <c r="P919" s="7">
        <v>20121224</v>
      </c>
      <c r="Q919" s="7">
        <v>56</v>
      </c>
      <c r="R919" s="7">
        <v>201712</v>
      </c>
    </row>
    <row r="920" spans="1:18" ht="16.5" customHeight="1">
      <c r="A920" s="8">
        <v>7618800011</v>
      </c>
      <c r="B920" s="7">
        <v>6394941</v>
      </c>
      <c r="C920" s="12">
        <v>1342110160707</v>
      </c>
      <c r="D920" s="7" t="s">
        <v>27900</v>
      </c>
      <c r="E920" s="7" t="s">
        <v>22162</v>
      </c>
      <c r="F920" s="7" t="s">
        <v>27901</v>
      </c>
      <c r="G920" s="7" t="s">
        <v>27902</v>
      </c>
      <c r="H920" s="7" t="s">
        <v>27903</v>
      </c>
      <c r="I920" s="7" t="s">
        <v>65</v>
      </c>
      <c r="J920" s="7" t="s">
        <v>33060</v>
      </c>
      <c r="K920" s="7" t="s">
        <v>47</v>
      </c>
      <c r="L920" s="7">
        <v>10</v>
      </c>
      <c r="M920" s="7" t="s">
        <v>966</v>
      </c>
      <c r="N920" s="7">
        <v>68129</v>
      </c>
      <c r="O920" s="7" t="s">
        <v>44903</v>
      </c>
      <c r="P920" s="7">
        <v>20150227</v>
      </c>
      <c r="Q920" s="7">
        <v>75</v>
      </c>
      <c r="R920" s="7">
        <v>201712</v>
      </c>
    </row>
    <row r="921" spans="1:18" ht="16.5" customHeight="1">
      <c r="A921" s="8">
        <v>1358166933</v>
      </c>
      <c r="B921" s="7">
        <v>1728956</v>
      </c>
      <c r="C921" s="12">
        <v>1345110076114</v>
      </c>
      <c r="D921" s="7" t="s">
        <v>44904</v>
      </c>
      <c r="E921" s="7" t="s">
        <v>44905</v>
      </c>
      <c r="F921" s="7" t="s">
        <v>44906</v>
      </c>
      <c r="G921" s="7" t="s">
        <v>44907</v>
      </c>
      <c r="H921" s="7" t="s">
        <v>44908</v>
      </c>
      <c r="I921" s="7" t="s">
        <v>65</v>
      </c>
      <c r="J921" s="7" t="s">
        <v>33060</v>
      </c>
      <c r="K921" s="7" t="s">
        <v>47</v>
      </c>
      <c r="L921" s="7">
        <v>10</v>
      </c>
      <c r="M921" s="7" t="s">
        <v>33076</v>
      </c>
      <c r="N921" s="7">
        <v>32000</v>
      </c>
      <c r="O921" s="7" t="s">
        <v>33596</v>
      </c>
      <c r="P921" s="7">
        <v>20031208</v>
      </c>
      <c r="Q921" s="7">
        <v>238</v>
      </c>
      <c r="R921" s="7">
        <v>201712</v>
      </c>
    </row>
    <row r="922" spans="1:18" ht="16.5" customHeight="1">
      <c r="A922" s="8">
        <v>2238114713</v>
      </c>
      <c r="B922" s="7">
        <v>4161339</v>
      </c>
      <c r="C922" s="12">
        <v>1452110014919</v>
      </c>
      <c r="D922" s="7" t="s">
        <v>44909</v>
      </c>
      <c r="E922" s="7" t="s">
        <v>17703</v>
      </c>
      <c r="F922" s="7" t="s">
        <v>619</v>
      </c>
      <c r="G922" s="7" t="s">
        <v>44910</v>
      </c>
      <c r="H922" s="7" t="s">
        <v>44911</v>
      </c>
      <c r="I922" s="7" t="s">
        <v>65</v>
      </c>
      <c r="J922" s="7" t="s">
        <v>33060</v>
      </c>
      <c r="K922" s="7" t="s">
        <v>47</v>
      </c>
      <c r="L922" s="7">
        <v>10</v>
      </c>
      <c r="M922" s="7" t="s">
        <v>33076</v>
      </c>
      <c r="N922" s="7">
        <v>10799</v>
      </c>
      <c r="O922" s="7" t="s">
        <v>33150</v>
      </c>
      <c r="P922" s="7">
        <v>20120829</v>
      </c>
      <c r="Q922" s="7">
        <v>50</v>
      </c>
      <c r="R922" s="7">
        <v>201712</v>
      </c>
    </row>
    <row r="923" spans="1:18" ht="16.5" customHeight="1">
      <c r="A923" s="8">
        <v>6858700632</v>
      </c>
      <c r="B923" s="7">
        <v>8150463</v>
      </c>
      <c r="C923" s="12">
        <v>1501110232326</v>
      </c>
      <c r="D923" s="7" t="s">
        <v>44912</v>
      </c>
      <c r="E923" s="7" t="s">
        <v>44913</v>
      </c>
      <c r="F923" s="7" t="s">
        <v>4415</v>
      </c>
      <c r="G923" s="7" t="s">
        <v>44914</v>
      </c>
      <c r="H923" s="7" t="s">
        <v>44915</v>
      </c>
      <c r="I923" s="7" t="s">
        <v>65</v>
      </c>
      <c r="J923" s="7" t="s">
        <v>33060</v>
      </c>
      <c r="K923" s="7" t="s">
        <v>47</v>
      </c>
      <c r="L923" s="7">
        <v>10</v>
      </c>
      <c r="M923" s="7" t="s">
        <v>33076</v>
      </c>
      <c r="N923" s="7">
        <v>26221</v>
      </c>
      <c r="O923" s="7" t="s">
        <v>43255</v>
      </c>
      <c r="P923" s="7">
        <v>20170224</v>
      </c>
      <c r="Q923" s="7">
        <v>65</v>
      </c>
      <c r="R923" s="7">
        <v>201712</v>
      </c>
    </row>
    <row r="924" spans="1:18" ht="16.5" customHeight="1">
      <c r="A924" s="8">
        <v>3018210620</v>
      </c>
      <c r="B924" s="7">
        <v>3308512</v>
      </c>
      <c r="C924" s="12">
        <v>1547320002109</v>
      </c>
      <c r="D924" s="7" t="s">
        <v>44916</v>
      </c>
      <c r="E924" s="7" t="s">
        <v>3232</v>
      </c>
      <c r="F924" s="7" t="s">
        <v>44917</v>
      </c>
      <c r="G924" s="7" t="s">
        <v>44918</v>
      </c>
      <c r="H924" s="7" t="s">
        <v>44919</v>
      </c>
      <c r="I924" s="7" t="s">
        <v>45</v>
      </c>
      <c r="J924" s="7" t="s">
        <v>33060</v>
      </c>
      <c r="K924" s="7" t="s">
        <v>47</v>
      </c>
      <c r="L924" s="7">
        <v>10</v>
      </c>
      <c r="M924" s="7" t="s">
        <v>105</v>
      </c>
      <c r="N924" s="7">
        <v>87120</v>
      </c>
      <c r="O924" s="7" t="s">
        <v>37493</v>
      </c>
      <c r="P924" s="7">
        <v>20020320</v>
      </c>
      <c r="Q924" s="7">
        <v>59</v>
      </c>
      <c r="R924" s="7">
        <v>201712</v>
      </c>
    </row>
    <row r="925" spans="1:18" ht="16.5" customHeight="1">
      <c r="A925" s="8">
        <v>5148125815</v>
      </c>
      <c r="B925" s="7">
        <v>1856368</v>
      </c>
      <c r="C925" s="12">
        <v>1701110110479</v>
      </c>
      <c r="D925" s="7" t="s">
        <v>23484</v>
      </c>
      <c r="E925" s="7" t="s">
        <v>23485</v>
      </c>
      <c r="F925" s="7" t="s">
        <v>23486</v>
      </c>
      <c r="G925" s="7" t="s">
        <v>23487</v>
      </c>
      <c r="H925" s="7" t="s">
        <v>23488</v>
      </c>
      <c r="I925" s="7" t="s">
        <v>65</v>
      </c>
      <c r="J925" s="7" t="s">
        <v>33060</v>
      </c>
      <c r="K925" s="7" t="s">
        <v>47</v>
      </c>
      <c r="L925" s="7">
        <v>10</v>
      </c>
      <c r="M925" s="7" t="s">
        <v>33760</v>
      </c>
      <c r="N925" s="7">
        <v>47121</v>
      </c>
      <c r="O925" s="7" t="s">
        <v>253</v>
      </c>
      <c r="P925" s="7">
        <v>19961031</v>
      </c>
      <c r="Q925" s="7">
        <v>69</v>
      </c>
      <c r="R925" s="7">
        <v>201712</v>
      </c>
    </row>
    <row r="926" spans="1:18" ht="16.5" customHeight="1">
      <c r="A926" s="8">
        <v>5028213026</v>
      </c>
      <c r="B926" s="7">
        <v>3350348</v>
      </c>
      <c r="C926" s="12">
        <v>1701320004959</v>
      </c>
      <c r="D926" s="7" t="s">
        <v>44920</v>
      </c>
      <c r="E926" s="7" t="s">
        <v>44921</v>
      </c>
      <c r="F926" s="7" t="s">
        <v>6163</v>
      </c>
      <c r="G926" s="7" t="s">
        <v>44922</v>
      </c>
      <c r="H926" s="7" t="s">
        <v>44923</v>
      </c>
      <c r="I926" s="7" t="s">
        <v>45</v>
      </c>
      <c r="J926" s="7" t="s">
        <v>33060</v>
      </c>
      <c r="K926" s="7" t="s">
        <v>47</v>
      </c>
      <c r="L926" s="7">
        <v>10</v>
      </c>
      <c r="M926" s="7" t="s">
        <v>105</v>
      </c>
      <c r="N926" s="7">
        <v>87000</v>
      </c>
      <c r="O926" s="7" t="s">
        <v>16479</v>
      </c>
      <c r="P926" s="7">
        <v>19970818</v>
      </c>
      <c r="Q926" s="7">
        <v>60</v>
      </c>
      <c r="R926" s="7">
        <v>201712</v>
      </c>
    </row>
    <row r="927" spans="1:18" ht="16.5" customHeight="1">
      <c r="A927" s="8">
        <v>5088290278</v>
      </c>
      <c r="B927" s="7">
        <v>4179143</v>
      </c>
      <c r="C927" s="12">
        <v>1744320002565</v>
      </c>
      <c r="D927" s="7" t="s">
        <v>44924</v>
      </c>
      <c r="E927" s="7" t="s">
        <v>32697</v>
      </c>
      <c r="F927" s="7" t="s">
        <v>44925</v>
      </c>
      <c r="H927" s="7" t="s">
        <v>44926</v>
      </c>
      <c r="I927" s="7" t="s">
        <v>45</v>
      </c>
      <c r="J927" s="7" t="s">
        <v>33060</v>
      </c>
      <c r="K927" s="7" t="s">
        <v>47</v>
      </c>
      <c r="L927" s="7">
        <v>10</v>
      </c>
      <c r="M927" s="7" t="s">
        <v>105</v>
      </c>
      <c r="N927" s="7">
        <v>87112</v>
      </c>
      <c r="O927" s="7" t="s">
        <v>37473</v>
      </c>
      <c r="P927" s="7">
        <v>20121119</v>
      </c>
      <c r="Q927" s="7">
        <v>116</v>
      </c>
      <c r="R927" s="7">
        <v>201712</v>
      </c>
    </row>
    <row r="928" spans="1:18" ht="16.5" customHeight="1">
      <c r="A928" s="8">
        <v>5028109976</v>
      </c>
      <c r="B928" s="7">
        <v>3331831</v>
      </c>
      <c r="C928" s="12">
        <v>1748110002337</v>
      </c>
      <c r="D928" s="7" t="s">
        <v>2747</v>
      </c>
      <c r="E928" s="7" t="s">
        <v>44927</v>
      </c>
      <c r="F928" s="7" t="s">
        <v>44928</v>
      </c>
      <c r="G928" s="7" t="s">
        <v>44929</v>
      </c>
      <c r="H928" s="7" t="s">
        <v>44930</v>
      </c>
      <c r="I928" s="7" t="s">
        <v>65</v>
      </c>
      <c r="J928" s="7" t="s">
        <v>33060</v>
      </c>
      <c r="K928" s="7" t="s">
        <v>47</v>
      </c>
      <c r="L928" s="7">
        <v>10</v>
      </c>
      <c r="M928" s="7" t="s">
        <v>33076</v>
      </c>
      <c r="N928" s="7">
        <v>13103</v>
      </c>
      <c r="O928" s="7" t="s">
        <v>44931</v>
      </c>
      <c r="P928" s="7">
        <v>19880226</v>
      </c>
      <c r="Q928" s="7">
        <v>100</v>
      </c>
      <c r="R928" s="7">
        <v>201712</v>
      </c>
    </row>
    <row r="929" spans="1:22" ht="16.5" customHeight="1">
      <c r="A929" s="8">
        <v>6088123640</v>
      </c>
      <c r="B929" s="7">
        <v>1124236</v>
      </c>
      <c r="C929" s="12">
        <v>1901110026325</v>
      </c>
      <c r="D929" s="7" t="s">
        <v>19125</v>
      </c>
      <c r="E929" s="7" t="s">
        <v>19126</v>
      </c>
      <c r="F929" s="7" t="s">
        <v>19127</v>
      </c>
      <c r="G929" s="7" t="s">
        <v>19128</v>
      </c>
      <c r="H929" s="7" t="s">
        <v>19129</v>
      </c>
      <c r="I929" s="7" t="s">
        <v>65</v>
      </c>
      <c r="J929" s="7" t="s">
        <v>33060</v>
      </c>
      <c r="K929" s="7" t="s">
        <v>47</v>
      </c>
      <c r="L929" s="7">
        <v>10</v>
      </c>
      <c r="M929" s="7" t="s">
        <v>33076</v>
      </c>
      <c r="N929" s="7">
        <v>27111</v>
      </c>
      <c r="O929" s="7" t="s">
        <v>44932</v>
      </c>
      <c r="P929" s="7">
        <v>19951016</v>
      </c>
      <c r="Q929" s="7">
        <v>58</v>
      </c>
      <c r="R929" s="7">
        <v>201712</v>
      </c>
    </row>
    <row r="930" spans="1:22" ht="16.5" customHeight="1">
      <c r="A930" s="8">
        <v>4098207297</v>
      </c>
      <c r="B930" s="7">
        <v>2456762</v>
      </c>
      <c r="C930" s="12">
        <v>2001320000976</v>
      </c>
      <c r="D930" s="7" t="s">
        <v>44933</v>
      </c>
      <c r="E930" s="7" t="s">
        <v>44934</v>
      </c>
      <c r="F930" s="7" t="s">
        <v>44935</v>
      </c>
      <c r="G930" s="7" t="s">
        <v>44936</v>
      </c>
      <c r="H930" s="7" t="s">
        <v>44937</v>
      </c>
      <c r="I930" s="7" t="s">
        <v>45</v>
      </c>
      <c r="J930" s="7" t="s">
        <v>33060</v>
      </c>
      <c r="K930" s="7" t="s">
        <v>47</v>
      </c>
      <c r="L930" s="7">
        <v>10</v>
      </c>
      <c r="M930" s="7" t="s">
        <v>105</v>
      </c>
      <c r="N930" s="7">
        <v>87000</v>
      </c>
      <c r="O930" s="7" t="s">
        <v>16479</v>
      </c>
      <c r="P930" s="7">
        <v>19940329</v>
      </c>
      <c r="Q930" s="7">
        <v>72</v>
      </c>
      <c r="R930" s="7">
        <v>201712</v>
      </c>
    </row>
    <row r="931" spans="1:22" ht="16.5" customHeight="1">
      <c r="A931" s="8">
        <v>4018203598</v>
      </c>
      <c r="B931" s="7">
        <v>3881430</v>
      </c>
      <c r="C931" s="12">
        <v>2111220000502</v>
      </c>
      <c r="D931" s="7" t="s">
        <v>44938</v>
      </c>
      <c r="E931" s="7" t="s">
        <v>15252</v>
      </c>
      <c r="F931" s="7" t="s">
        <v>44939</v>
      </c>
      <c r="H931" s="7" t="s">
        <v>44940</v>
      </c>
      <c r="I931" s="7" t="s">
        <v>45</v>
      </c>
      <c r="J931" s="7" t="s">
        <v>33060</v>
      </c>
      <c r="K931" s="7" t="s">
        <v>47</v>
      </c>
      <c r="L931" s="7">
        <v>10</v>
      </c>
      <c r="M931" s="7" t="s">
        <v>966</v>
      </c>
      <c r="N931" s="7">
        <v>68111</v>
      </c>
      <c r="O931" s="7" t="s">
        <v>34839</v>
      </c>
      <c r="Q931" s="7">
        <v>187</v>
      </c>
      <c r="R931" s="7">
        <v>201712</v>
      </c>
    </row>
    <row r="932" spans="1:22" ht="16.5" customHeight="1">
      <c r="A932" s="8">
        <v>6108210204</v>
      </c>
      <c r="B932" s="7">
        <v>3335252</v>
      </c>
      <c r="C932" s="12">
        <v>2342320002376</v>
      </c>
      <c r="D932" s="7" t="s">
        <v>44941</v>
      </c>
      <c r="E932" s="7" t="s">
        <v>5756</v>
      </c>
      <c r="F932" s="7" t="s">
        <v>6163</v>
      </c>
      <c r="G932" s="7" t="s">
        <v>37429</v>
      </c>
      <c r="H932" s="7" t="s">
        <v>44942</v>
      </c>
      <c r="I932" s="7" t="s">
        <v>45</v>
      </c>
      <c r="J932" s="7" t="s">
        <v>33060</v>
      </c>
      <c r="K932" s="7" t="s">
        <v>47</v>
      </c>
      <c r="L932" s="7">
        <v>10</v>
      </c>
      <c r="M932" s="7" t="s">
        <v>105</v>
      </c>
      <c r="N932" s="7">
        <v>87000</v>
      </c>
      <c r="O932" s="7" t="s">
        <v>16479</v>
      </c>
      <c r="P932" s="7">
        <v>20030729</v>
      </c>
      <c r="Q932" s="7">
        <v>172</v>
      </c>
      <c r="R932" s="7">
        <v>201712</v>
      </c>
    </row>
    <row r="933" spans="1:22" ht="16.5" customHeight="1">
      <c r="A933" s="8">
        <v>1278194632</v>
      </c>
      <c r="B933" s="7">
        <v>3043432</v>
      </c>
      <c r="C933" s="12">
        <v>2843110011353</v>
      </c>
      <c r="D933" s="7" t="s">
        <v>44943</v>
      </c>
      <c r="E933" s="7" t="s">
        <v>75</v>
      </c>
      <c r="F933" s="7" t="s">
        <v>78</v>
      </c>
      <c r="G933" s="7" t="s">
        <v>44944</v>
      </c>
      <c r="H933" s="7" t="s">
        <v>44945</v>
      </c>
      <c r="I933" s="7" t="s">
        <v>65</v>
      </c>
      <c r="J933" s="7" t="s">
        <v>33060</v>
      </c>
      <c r="K933" s="7" t="s">
        <v>47</v>
      </c>
      <c r="L933" s="7">
        <v>10</v>
      </c>
      <c r="M933" s="7" t="s">
        <v>33076</v>
      </c>
      <c r="N933" s="7">
        <v>10111</v>
      </c>
      <c r="O933" s="7" t="s">
        <v>92</v>
      </c>
      <c r="P933" s="7">
        <v>20110901</v>
      </c>
      <c r="Q933" s="7">
        <v>108</v>
      </c>
      <c r="R933" s="7">
        <v>201712</v>
      </c>
    </row>
    <row r="934" spans="1:22" ht="16.5" customHeight="1">
      <c r="A934" s="8">
        <v>1028403899</v>
      </c>
      <c r="B934" s="7">
        <v>1101683</v>
      </c>
      <c r="C934" s="12">
        <v>1101810013454</v>
      </c>
      <c r="D934" s="7" t="s">
        <v>25966</v>
      </c>
      <c r="E934" s="7" t="s">
        <v>25967</v>
      </c>
      <c r="F934" s="7" t="s">
        <v>11022</v>
      </c>
      <c r="G934" s="7" t="s">
        <v>25968</v>
      </c>
      <c r="H934" s="7" t="s">
        <v>25969</v>
      </c>
      <c r="I934" s="7" t="s">
        <v>65</v>
      </c>
      <c r="J934" s="7" t="s">
        <v>33060</v>
      </c>
      <c r="K934" s="7" t="s">
        <v>47</v>
      </c>
      <c r="L934" s="7">
        <v>10</v>
      </c>
      <c r="M934" s="7" t="s">
        <v>34194</v>
      </c>
      <c r="N934" s="7">
        <v>52941</v>
      </c>
      <c r="O934" s="7" t="s">
        <v>25906</v>
      </c>
      <c r="P934" s="7">
        <v>19710624</v>
      </c>
      <c r="Q934" s="7">
        <v>279</v>
      </c>
      <c r="R934" s="7">
        <v>201801</v>
      </c>
    </row>
    <row r="935" spans="1:22" ht="16.5" customHeight="1">
      <c r="A935" s="8">
        <v>3128103350</v>
      </c>
      <c r="B935" s="7">
        <v>1837156</v>
      </c>
      <c r="C935" s="12">
        <v>1615110001853</v>
      </c>
      <c r="D935" s="7" t="s">
        <v>44946</v>
      </c>
      <c r="E935" s="7" t="s">
        <v>44947</v>
      </c>
      <c r="F935" s="7" t="s">
        <v>2787</v>
      </c>
      <c r="G935" s="7" t="s">
        <v>44948</v>
      </c>
      <c r="H935" s="7" t="s">
        <v>44949</v>
      </c>
      <c r="I935" s="7" t="s">
        <v>65</v>
      </c>
      <c r="J935" s="7" t="s">
        <v>33060</v>
      </c>
      <c r="K935" s="7" t="s">
        <v>47</v>
      </c>
      <c r="L935" s="7">
        <v>10</v>
      </c>
      <c r="M935" s="7" t="s">
        <v>33076</v>
      </c>
      <c r="N935" s="7">
        <v>30391</v>
      </c>
      <c r="O935" s="7" t="s">
        <v>7087</v>
      </c>
      <c r="P935" s="7">
        <v>19841001</v>
      </c>
      <c r="Q935" s="7">
        <v>65</v>
      </c>
      <c r="R935" s="7">
        <v>201803</v>
      </c>
    </row>
    <row r="936" spans="1:22" ht="16.5" customHeight="1">
      <c r="A936" s="8">
        <v>2268103438</v>
      </c>
      <c r="B936" s="7">
        <v>1896663</v>
      </c>
      <c r="C936" s="12">
        <v>1411110002556</v>
      </c>
      <c r="D936" s="7" t="s">
        <v>20308</v>
      </c>
      <c r="E936" s="7" t="s">
        <v>6673</v>
      </c>
      <c r="F936" s="7" t="s">
        <v>20309</v>
      </c>
      <c r="G936" s="7" t="s">
        <v>20310</v>
      </c>
      <c r="H936" s="7" t="s">
        <v>20311</v>
      </c>
      <c r="I936" s="7" t="s">
        <v>65</v>
      </c>
      <c r="J936" s="7" t="s">
        <v>33060</v>
      </c>
      <c r="K936" s="7" t="s">
        <v>47</v>
      </c>
      <c r="L936" s="7">
        <v>10</v>
      </c>
      <c r="M936" s="7" t="s">
        <v>33076</v>
      </c>
      <c r="N936" s="7">
        <v>29142</v>
      </c>
      <c r="O936" s="7" t="s">
        <v>5738</v>
      </c>
      <c r="P936" s="7">
        <v>19890509</v>
      </c>
      <c r="Q936" s="7">
        <v>82</v>
      </c>
      <c r="R936" s="7">
        <v>201804</v>
      </c>
    </row>
    <row r="937" spans="1:22" ht="16.5" customHeight="1">
      <c r="A937" s="8">
        <v>5138176266</v>
      </c>
      <c r="B937" s="7">
        <v>4228968</v>
      </c>
      <c r="C937" s="12">
        <v>1760110083002</v>
      </c>
      <c r="D937" s="7" t="s">
        <v>44950</v>
      </c>
      <c r="E937" s="7" t="s">
        <v>44951</v>
      </c>
      <c r="F937" s="7" t="s">
        <v>2031</v>
      </c>
      <c r="H937" s="7" t="s">
        <v>44952</v>
      </c>
      <c r="I937" s="7" t="s">
        <v>65</v>
      </c>
      <c r="J937" s="7" t="s">
        <v>33060</v>
      </c>
      <c r="K937" s="7" t="s">
        <v>47</v>
      </c>
      <c r="L937" s="7">
        <v>10</v>
      </c>
      <c r="M937" s="7" t="s">
        <v>33076</v>
      </c>
      <c r="N937" s="7">
        <v>26299</v>
      </c>
      <c r="O937" s="7" t="s">
        <v>33440</v>
      </c>
      <c r="P937" s="7">
        <v>20130527</v>
      </c>
      <c r="Q937" s="7">
        <v>209</v>
      </c>
      <c r="R937" s="7">
        <v>201804</v>
      </c>
    </row>
    <row r="938" spans="1:22" ht="16.5" customHeight="1">
      <c r="A938" s="8">
        <v>6108129536</v>
      </c>
      <c r="B938" s="7">
        <v>3261591</v>
      </c>
      <c r="C938" s="12">
        <v>1812110044889</v>
      </c>
      <c r="D938" s="7" t="s">
        <v>17543</v>
      </c>
      <c r="E938" s="7" t="s">
        <v>20867</v>
      </c>
      <c r="F938" s="7" t="s">
        <v>20868</v>
      </c>
      <c r="G938" s="7" t="s">
        <v>20869</v>
      </c>
      <c r="H938" s="7" t="s">
        <v>20624</v>
      </c>
      <c r="I938" s="7" t="s">
        <v>65</v>
      </c>
      <c r="J938" s="7" t="s">
        <v>33060</v>
      </c>
      <c r="K938" s="7" t="s">
        <v>47</v>
      </c>
      <c r="L938" s="7">
        <v>10</v>
      </c>
      <c r="M938" s="7" t="s">
        <v>33076</v>
      </c>
      <c r="N938" s="7">
        <v>31111</v>
      </c>
      <c r="O938" s="7" t="s">
        <v>43551</v>
      </c>
      <c r="P938" s="7">
        <v>19970613</v>
      </c>
      <c r="Q938" s="7">
        <v>139</v>
      </c>
      <c r="R938" s="7">
        <v>201804</v>
      </c>
    </row>
    <row r="939" spans="1:22" ht="16.5" customHeight="1">
      <c r="A939" s="8">
        <v>6128128509</v>
      </c>
      <c r="B939" s="7">
        <v>2915862</v>
      </c>
      <c r="C939" s="12">
        <v>1949110018083</v>
      </c>
      <c r="D939" s="7" t="s">
        <v>20774</v>
      </c>
      <c r="E939" s="7" t="s">
        <v>1062</v>
      </c>
      <c r="F939" s="7" t="s">
        <v>7740</v>
      </c>
      <c r="G939" s="7" t="s">
        <v>20775</v>
      </c>
      <c r="H939" s="7" t="s">
        <v>3860</v>
      </c>
      <c r="I939" s="7" t="s">
        <v>65</v>
      </c>
      <c r="J939" s="7" t="s">
        <v>33060</v>
      </c>
      <c r="K939" s="7" t="s">
        <v>47</v>
      </c>
      <c r="L939" s="7">
        <v>10</v>
      </c>
      <c r="M939" s="7" t="s">
        <v>33076</v>
      </c>
      <c r="N939" s="7">
        <v>31114</v>
      </c>
      <c r="O939" s="7" t="s">
        <v>7681</v>
      </c>
      <c r="P939" s="7">
        <v>20071226</v>
      </c>
      <c r="Q939" s="7">
        <v>200</v>
      </c>
      <c r="R939" s="7">
        <v>201804</v>
      </c>
    </row>
    <row r="940" spans="1:22" ht="16.5" customHeight="1">
      <c r="A940" s="8">
        <v>1378130557</v>
      </c>
      <c r="B940" s="7">
        <v>1554775</v>
      </c>
      <c r="C940" s="12">
        <v>1201110227539</v>
      </c>
      <c r="D940" s="7" t="s">
        <v>44953</v>
      </c>
      <c r="E940" s="7" t="s">
        <v>44954</v>
      </c>
      <c r="F940" s="7" t="s">
        <v>4352</v>
      </c>
      <c r="G940" s="7" t="s">
        <v>44955</v>
      </c>
      <c r="H940" s="7" t="s">
        <v>44956</v>
      </c>
      <c r="I940" s="7" t="s">
        <v>65</v>
      </c>
      <c r="J940" s="7" t="s">
        <v>33060</v>
      </c>
      <c r="K940" s="7" t="s">
        <v>47</v>
      </c>
      <c r="L940" s="7">
        <v>10</v>
      </c>
      <c r="M940" s="7" t="s">
        <v>33076</v>
      </c>
      <c r="N940" s="7">
        <v>26222</v>
      </c>
      <c r="O940" s="7" t="s">
        <v>44957</v>
      </c>
      <c r="P940" s="7">
        <v>20000714</v>
      </c>
      <c r="Q940" s="7">
        <v>52</v>
      </c>
      <c r="R940" s="7">
        <v>201805</v>
      </c>
      <c r="S940" s="7">
        <v>2022</v>
      </c>
      <c r="T940" s="7">
        <v>9322472</v>
      </c>
      <c r="U940" s="7">
        <v>10354840</v>
      </c>
      <c r="V940" s="7">
        <v>250000</v>
      </c>
    </row>
    <row r="941" spans="1:22" ht="16.5" customHeight="1">
      <c r="A941" s="8">
        <v>1328205822</v>
      </c>
      <c r="B941" s="7">
        <v>5004885</v>
      </c>
      <c r="C941" s="12">
        <v>1152360000178</v>
      </c>
      <c r="D941" s="7" t="s">
        <v>44958</v>
      </c>
      <c r="E941" s="7" t="s">
        <v>44959</v>
      </c>
      <c r="F941" s="7" t="s">
        <v>33806</v>
      </c>
      <c r="G941" s="7" t="s">
        <v>44960</v>
      </c>
      <c r="I941" s="7" t="s">
        <v>45</v>
      </c>
      <c r="J941" s="7" t="s">
        <v>33060</v>
      </c>
      <c r="K941" s="7" t="s">
        <v>47</v>
      </c>
      <c r="L941" s="7">
        <v>10</v>
      </c>
      <c r="M941" s="7" t="s">
        <v>33760</v>
      </c>
      <c r="N941" s="7">
        <v>46209</v>
      </c>
      <c r="O941" s="7" t="s">
        <v>33806</v>
      </c>
      <c r="Q941" s="7">
        <v>108</v>
      </c>
      <c r="R941" s="7">
        <v>201805</v>
      </c>
    </row>
    <row r="942" spans="1:22" ht="16.5" customHeight="1">
      <c r="A942" s="8">
        <v>1298655789</v>
      </c>
      <c r="B942" s="7">
        <v>3966348</v>
      </c>
      <c r="C942" s="12">
        <v>1311110272698</v>
      </c>
      <c r="D942" s="7" t="s">
        <v>26632</v>
      </c>
      <c r="E942" s="7" t="s">
        <v>9454</v>
      </c>
      <c r="F942" s="7" t="s">
        <v>12698</v>
      </c>
      <c r="G942" s="7" t="s">
        <v>26633</v>
      </c>
      <c r="H942" s="7" t="s">
        <v>26634</v>
      </c>
      <c r="I942" s="7" t="s">
        <v>65</v>
      </c>
      <c r="J942" s="7" t="s">
        <v>33060</v>
      </c>
      <c r="K942" s="7" t="s">
        <v>47</v>
      </c>
      <c r="L942" s="7">
        <v>10</v>
      </c>
      <c r="M942" s="7" t="s">
        <v>34433</v>
      </c>
      <c r="N942" s="7">
        <v>58222</v>
      </c>
      <c r="O942" s="7" t="s">
        <v>13163</v>
      </c>
      <c r="P942" s="7">
        <v>20110112</v>
      </c>
      <c r="Q942" s="7">
        <v>65</v>
      </c>
      <c r="R942" s="7">
        <v>201805</v>
      </c>
    </row>
    <row r="943" spans="1:22" ht="16.5" customHeight="1">
      <c r="A943" s="8">
        <v>8888700513</v>
      </c>
      <c r="B943" s="7">
        <v>6798973</v>
      </c>
      <c r="C943" s="12">
        <v>1501110224365</v>
      </c>
      <c r="D943" s="7" t="s">
        <v>44961</v>
      </c>
      <c r="E943" s="7" t="s">
        <v>44962</v>
      </c>
      <c r="F943" s="7" t="s">
        <v>3781</v>
      </c>
      <c r="H943" s="7" t="s">
        <v>44963</v>
      </c>
      <c r="I943" s="7" t="s">
        <v>65</v>
      </c>
      <c r="J943" s="7" t="s">
        <v>33060</v>
      </c>
      <c r="K943" s="7" t="s">
        <v>47</v>
      </c>
      <c r="L943" s="7">
        <v>10</v>
      </c>
      <c r="M943" s="7" t="s">
        <v>33076</v>
      </c>
      <c r="N943" s="7">
        <v>30391</v>
      </c>
      <c r="O943" s="7" t="s">
        <v>7087</v>
      </c>
      <c r="P943" s="7">
        <v>20160829</v>
      </c>
      <c r="Q943" s="7">
        <v>78</v>
      </c>
      <c r="R943" s="7">
        <v>201805</v>
      </c>
    </row>
    <row r="944" spans="1:22" ht="16.5" customHeight="1">
      <c r="A944" s="8">
        <v>6208147695</v>
      </c>
      <c r="B944" s="7">
        <v>4207581</v>
      </c>
      <c r="C944" s="12">
        <v>2301110204287</v>
      </c>
      <c r="D944" s="7" t="s">
        <v>44964</v>
      </c>
      <c r="E944" s="7" t="s">
        <v>44965</v>
      </c>
      <c r="F944" s="7" t="s">
        <v>44966</v>
      </c>
      <c r="G944" s="7" t="s">
        <v>44967</v>
      </c>
      <c r="H944" s="7" t="s">
        <v>44968</v>
      </c>
      <c r="I944" s="7" t="s">
        <v>65</v>
      </c>
      <c r="J944" s="7" t="s">
        <v>33060</v>
      </c>
      <c r="K944" s="7" t="s">
        <v>47</v>
      </c>
      <c r="L944" s="7">
        <v>10</v>
      </c>
      <c r="M944" s="7" t="s">
        <v>33076</v>
      </c>
      <c r="N944" s="7">
        <v>31111</v>
      </c>
      <c r="O944" s="7" t="s">
        <v>43551</v>
      </c>
      <c r="P944" s="7">
        <v>20130311</v>
      </c>
      <c r="Q944" s="7">
        <v>54</v>
      </c>
      <c r="R944" s="7">
        <v>201805</v>
      </c>
    </row>
    <row r="945" spans="1:22" ht="16.5" customHeight="1">
      <c r="A945" s="8">
        <v>1248655106</v>
      </c>
      <c r="B945" s="7">
        <v>2800772</v>
      </c>
      <c r="C945" s="12">
        <v>1358110138610</v>
      </c>
      <c r="D945" s="7" t="s">
        <v>44969</v>
      </c>
      <c r="E945" s="7" t="s">
        <v>23394</v>
      </c>
      <c r="F945" s="7" t="s">
        <v>8833</v>
      </c>
      <c r="G945" s="7" t="s">
        <v>44970</v>
      </c>
      <c r="H945" s="7" t="s">
        <v>44971</v>
      </c>
      <c r="I945" s="7" t="s">
        <v>65</v>
      </c>
      <c r="J945" s="7" t="s">
        <v>33060</v>
      </c>
      <c r="K945" s="7" t="s">
        <v>47</v>
      </c>
      <c r="L945" s="7">
        <v>10</v>
      </c>
      <c r="M945" s="7" t="s">
        <v>313</v>
      </c>
      <c r="N945" s="7">
        <v>42311</v>
      </c>
      <c r="O945" s="7" t="s">
        <v>43176</v>
      </c>
      <c r="P945" s="7">
        <v>20070417</v>
      </c>
      <c r="Q945" s="7">
        <v>54</v>
      </c>
      <c r="R945" s="7">
        <v>201806</v>
      </c>
      <c r="S945" s="7">
        <v>2022</v>
      </c>
      <c r="T945" s="7">
        <v>12678571</v>
      </c>
      <c r="U945" s="7">
        <v>11845737</v>
      </c>
      <c r="V945" s="7">
        <v>2880000</v>
      </c>
    </row>
    <row r="946" spans="1:22" ht="16.5" customHeight="1">
      <c r="A946" s="8">
        <v>3148146957</v>
      </c>
      <c r="B946" s="7">
        <v>1260263</v>
      </c>
      <c r="C946" s="12">
        <v>1601110129646</v>
      </c>
      <c r="D946" s="7" t="s">
        <v>22349</v>
      </c>
      <c r="E946" s="7" t="s">
        <v>22350</v>
      </c>
      <c r="F946" s="7" t="s">
        <v>22351</v>
      </c>
      <c r="G946" s="7" t="s">
        <v>22352</v>
      </c>
      <c r="H946" s="7" t="s">
        <v>22353</v>
      </c>
      <c r="I946" s="7" t="s">
        <v>65</v>
      </c>
      <c r="J946" s="7" t="s">
        <v>33060</v>
      </c>
      <c r="K946" s="7" t="s">
        <v>47</v>
      </c>
      <c r="L946" s="7">
        <v>10</v>
      </c>
      <c r="M946" s="7" t="s">
        <v>34433</v>
      </c>
      <c r="N946" s="7">
        <v>62021</v>
      </c>
      <c r="O946" s="7" t="s">
        <v>13709</v>
      </c>
      <c r="P946" s="7">
        <v>20011222</v>
      </c>
      <c r="Q946" s="7">
        <v>62</v>
      </c>
      <c r="R946" s="7">
        <v>201806</v>
      </c>
      <c r="S946" s="7">
        <v>2022</v>
      </c>
      <c r="T946" s="7">
        <v>18241490</v>
      </c>
      <c r="U946" s="7">
        <v>10133108</v>
      </c>
      <c r="V946" s="7">
        <v>1780000</v>
      </c>
    </row>
    <row r="947" spans="1:22" ht="16.5" customHeight="1">
      <c r="A947" s="8">
        <v>6078148046</v>
      </c>
      <c r="B947" s="7">
        <v>1194899</v>
      </c>
      <c r="C947" s="12">
        <v>1801110311900</v>
      </c>
      <c r="D947" s="7" t="s">
        <v>19239</v>
      </c>
      <c r="E947" s="7" t="s">
        <v>19240</v>
      </c>
      <c r="F947" s="7" t="s">
        <v>19241</v>
      </c>
      <c r="G947" s="7" t="s">
        <v>19242</v>
      </c>
      <c r="H947" s="7" t="s">
        <v>19243</v>
      </c>
      <c r="I947" s="7" t="s">
        <v>65</v>
      </c>
      <c r="J947" s="7" t="s">
        <v>33060</v>
      </c>
      <c r="K947" s="7" t="s">
        <v>47</v>
      </c>
      <c r="L947" s="7">
        <v>10</v>
      </c>
      <c r="M947" s="7" t="s">
        <v>33076</v>
      </c>
      <c r="N947" s="7">
        <v>27191</v>
      </c>
      <c r="O947" s="7" t="s">
        <v>38300</v>
      </c>
      <c r="P947" s="7">
        <v>20000126</v>
      </c>
      <c r="Q947" s="7">
        <v>71</v>
      </c>
      <c r="R947" s="7">
        <v>201806</v>
      </c>
      <c r="S947" s="7">
        <v>2022</v>
      </c>
      <c r="T947" s="7">
        <v>3739826</v>
      </c>
      <c r="U947" s="7">
        <v>6461453</v>
      </c>
      <c r="V947" s="7">
        <v>300000</v>
      </c>
    </row>
    <row r="948" spans="1:22" ht="16.5" customHeight="1">
      <c r="A948" s="8">
        <v>6058174612</v>
      </c>
      <c r="B948" s="7">
        <v>2596676</v>
      </c>
      <c r="C948" s="12">
        <v>1801110534784</v>
      </c>
      <c r="D948" s="7" t="s">
        <v>44972</v>
      </c>
      <c r="E948" s="7" t="s">
        <v>10189</v>
      </c>
      <c r="F948" s="7" t="s">
        <v>44973</v>
      </c>
      <c r="G948" s="7" t="s">
        <v>44974</v>
      </c>
      <c r="H948" s="7" t="s">
        <v>44975</v>
      </c>
      <c r="I948" s="7" t="s">
        <v>65</v>
      </c>
      <c r="J948" s="7" t="s">
        <v>33060</v>
      </c>
      <c r="K948" s="7" t="s">
        <v>47</v>
      </c>
      <c r="L948" s="7">
        <v>10</v>
      </c>
      <c r="M948" s="7" t="s">
        <v>34433</v>
      </c>
      <c r="N948" s="7">
        <v>63990</v>
      </c>
      <c r="O948" s="7" t="s">
        <v>38190</v>
      </c>
      <c r="P948" s="7">
        <v>20051024</v>
      </c>
      <c r="Q948" s="7">
        <v>50</v>
      </c>
      <c r="R948" s="7">
        <v>201806</v>
      </c>
      <c r="S948" s="7">
        <v>2022</v>
      </c>
      <c r="T948" s="7">
        <v>9646454</v>
      </c>
      <c r="U948" s="7">
        <v>8344226</v>
      </c>
      <c r="V948" s="7">
        <v>300000</v>
      </c>
    </row>
    <row r="949" spans="1:22" ht="16.5" customHeight="1">
      <c r="A949" s="8">
        <v>4168158045</v>
      </c>
      <c r="B949" s="7">
        <v>2881807</v>
      </c>
      <c r="C949" s="12">
        <v>2046110025875</v>
      </c>
      <c r="D949" s="7" t="s">
        <v>22242</v>
      </c>
      <c r="E949" s="7" t="s">
        <v>22243</v>
      </c>
      <c r="F949" s="7" t="s">
        <v>22244</v>
      </c>
      <c r="G949" s="7" t="s">
        <v>22245</v>
      </c>
      <c r="H949" s="7" t="s">
        <v>22246</v>
      </c>
      <c r="I949" s="7" t="s">
        <v>65</v>
      </c>
      <c r="J949" s="7" t="s">
        <v>33060</v>
      </c>
      <c r="K949" s="7" t="s">
        <v>47</v>
      </c>
      <c r="L949" s="7">
        <v>10</v>
      </c>
      <c r="M949" s="7" t="s">
        <v>363</v>
      </c>
      <c r="N949" s="7">
        <v>72120</v>
      </c>
      <c r="O949" s="7" t="s">
        <v>6302</v>
      </c>
      <c r="P949" s="7">
        <v>20071022</v>
      </c>
      <c r="Q949" s="7">
        <v>62</v>
      </c>
      <c r="R949" s="7">
        <v>201806</v>
      </c>
      <c r="S949" s="7">
        <v>2022</v>
      </c>
      <c r="T949" s="7">
        <v>3996045</v>
      </c>
      <c r="U949" s="7">
        <v>9360032</v>
      </c>
      <c r="V949" s="7">
        <v>320000</v>
      </c>
    </row>
    <row r="950" spans="1:22" ht="16.5" customHeight="1">
      <c r="A950" s="8">
        <v>2298115229</v>
      </c>
      <c r="B950" s="7">
        <v>1703444</v>
      </c>
      <c r="C950" s="12">
        <v>1101110574651</v>
      </c>
      <c r="D950" s="7" t="s">
        <v>28700</v>
      </c>
      <c r="E950" s="7" t="s">
        <v>28701</v>
      </c>
      <c r="F950" s="7" t="s">
        <v>28702</v>
      </c>
      <c r="G950" s="7" t="s">
        <v>28703</v>
      </c>
      <c r="H950" s="7" t="s">
        <v>28704</v>
      </c>
      <c r="I950" s="7" t="s">
        <v>65</v>
      </c>
      <c r="J950" s="7" t="s">
        <v>33060</v>
      </c>
      <c r="K950" s="7" t="s">
        <v>60</v>
      </c>
      <c r="L950" s="7">
        <v>10</v>
      </c>
      <c r="M950" s="7" t="s">
        <v>363</v>
      </c>
      <c r="N950" s="7">
        <v>72121</v>
      </c>
      <c r="O950" s="7" t="s">
        <v>35913</v>
      </c>
      <c r="P950" s="7">
        <v>19880513</v>
      </c>
      <c r="Q950" s="7">
        <v>132</v>
      </c>
      <c r="R950" s="7">
        <v>201806</v>
      </c>
    </row>
    <row r="951" spans="1:22" ht="16.5" customHeight="1">
      <c r="A951" s="8">
        <v>1148168327</v>
      </c>
      <c r="B951" s="7">
        <v>1166532</v>
      </c>
      <c r="C951" s="12">
        <v>1101110813893</v>
      </c>
      <c r="D951" s="7" t="s">
        <v>26750</v>
      </c>
      <c r="E951" s="7" t="s">
        <v>26751</v>
      </c>
      <c r="F951" s="7" t="s">
        <v>26752</v>
      </c>
      <c r="G951" s="7" t="s">
        <v>26753</v>
      </c>
      <c r="H951" s="7" t="s">
        <v>26754</v>
      </c>
      <c r="I951" s="7" t="s">
        <v>65</v>
      </c>
      <c r="J951" s="7" t="s">
        <v>33060</v>
      </c>
      <c r="K951" s="7" t="s">
        <v>47</v>
      </c>
      <c r="L951" s="7">
        <v>10</v>
      </c>
      <c r="M951" s="7" t="s">
        <v>363</v>
      </c>
      <c r="N951" s="7">
        <v>72122</v>
      </c>
      <c r="O951" s="7" t="s">
        <v>43234</v>
      </c>
      <c r="P951" s="7">
        <v>19911111</v>
      </c>
      <c r="Q951" s="7">
        <v>76</v>
      </c>
      <c r="R951" s="7">
        <v>201806</v>
      </c>
    </row>
    <row r="952" spans="1:22" ht="16.5" customHeight="1">
      <c r="A952" s="8">
        <v>1198170944</v>
      </c>
      <c r="B952" s="7">
        <v>1719545</v>
      </c>
      <c r="C952" s="12">
        <v>1101112822040</v>
      </c>
      <c r="D952" s="7" t="s">
        <v>25924</v>
      </c>
      <c r="E952" s="7" t="s">
        <v>25925</v>
      </c>
      <c r="F952" s="7" t="s">
        <v>25926</v>
      </c>
      <c r="G952" s="7" t="s">
        <v>25927</v>
      </c>
      <c r="H952" s="7" t="s">
        <v>25928</v>
      </c>
      <c r="I952" s="7" t="s">
        <v>65</v>
      </c>
      <c r="J952" s="7" t="s">
        <v>33060</v>
      </c>
      <c r="K952" s="7" t="s">
        <v>47</v>
      </c>
      <c r="L952" s="7">
        <v>10</v>
      </c>
      <c r="M952" s="7" t="s">
        <v>33076</v>
      </c>
      <c r="N952" s="7">
        <v>27212</v>
      </c>
      <c r="O952" s="7" t="s">
        <v>38369</v>
      </c>
      <c r="P952" s="7">
        <v>20030715</v>
      </c>
      <c r="Q952" s="7">
        <v>108</v>
      </c>
      <c r="R952" s="7">
        <v>201806</v>
      </c>
    </row>
    <row r="953" spans="1:22" ht="16.5" customHeight="1">
      <c r="A953" s="8">
        <v>2128185178</v>
      </c>
      <c r="B953" s="7">
        <v>3211979</v>
      </c>
      <c r="C953" s="12">
        <v>1101114029165</v>
      </c>
      <c r="D953" s="7" t="s">
        <v>28115</v>
      </c>
      <c r="E953" s="7" t="s">
        <v>28116</v>
      </c>
      <c r="F953" s="7" t="s">
        <v>28117</v>
      </c>
      <c r="G953" s="7" t="s">
        <v>28118</v>
      </c>
      <c r="H953" s="7" t="s">
        <v>28119</v>
      </c>
      <c r="I953" s="7" t="s">
        <v>65</v>
      </c>
      <c r="J953" s="7" t="s">
        <v>33060</v>
      </c>
      <c r="K953" s="7" t="s">
        <v>47</v>
      </c>
      <c r="L953" s="7">
        <v>10</v>
      </c>
      <c r="M953" s="7" t="s">
        <v>966</v>
      </c>
      <c r="N953" s="7">
        <v>68211</v>
      </c>
      <c r="O953" s="7" t="s">
        <v>35630</v>
      </c>
      <c r="P953" s="7">
        <v>20090120</v>
      </c>
      <c r="Q953" s="7">
        <v>250</v>
      </c>
      <c r="R953" s="7">
        <v>201806</v>
      </c>
    </row>
    <row r="954" spans="1:22" ht="16.5" customHeight="1">
      <c r="A954" s="8">
        <v>2208826499</v>
      </c>
      <c r="B954" s="7">
        <v>4049256</v>
      </c>
      <c r="C954" s="12">
        <v>1101114711770</v>
      </c>
      <c r="D954" s="7" t="s">
        <v>44976</v>
      </c>
      <c r="E954" s="7" t="s">
        <v>44977</v>
      </c>
      <c r="F954" s="7" t="s">
        <v>44978</v>
      </c>
      <c r="G954" s="7" t="s">
        <v>44979</v>
      </c>
      <c r="H954" s="7" t="s">
        <v>44980</v>
      </c>
      <c r="I954" s="7" t="s">
        <v>65</v>
      </c>
      <c r="J954" s="7" t="s">
        <v>33060</v>
      </c>
      <c r="K954" s="7" t="s">
        <v>47</v>
      </c>
      <c r="L954" s="7">
        <v>10</v>
      </c>
      <c r="M954" s="7" t="s">
        <v>34319</v>
      </c>
      <c r="N954" s="7">
        <v>56111</v>
      </c>
      <c r="O954" s="7" t="s">
        <v>34383</v>
      </c>
      <c r="P954" s="7">
        <v>20111020</v>
      </c>
      <c r="Q954" s="7">
        <v>186</v>
      </c>
      <c r="R954" s="7">
        <v>201806</v>
      </c>
    </row>
    <row r="955" spans="1:22" ht="16.5" customHeight="1">
      <c r="A955" s="8">
        <v>2068690439</v>
      </c>
      <c r="B955" s="7">
        <v>5903980</v>
      </c>
      <c r="C955" s="12">
        <v>1101115410850</v>
      </c>
      <c r="D955" s="7" t="s">
        <v>44981</v>
      </c>
      <c r="E955" s="7" t="s">
        <v>44982</v>
      </c>
      <c r="F955" s="7" t="s">
        <v>44983</v>
      </c>
      <c r="G955" s="7" t="s">
        <v>44984</v>
      </c>
      <c r="H955" s="7" t="s">
        <v>44985</v>
      </c>
      <c r="I955" s="7" t="s">
        <v>65</v>
      </c>
      <c r="J955" s="7" t="s">
        <v>33060</v>
      </c>
      <c r="K955" s="7" t="s">
        <v>47</v>
      </c>
      <c r="L955" s="7">
        <v>10</v>
      </c>
      <c r="M955" s="7" t="s">
        <v>34433</v>
      </c>
      <c r="N955" s="7">
        <v>59114</v>
      </c>
      <c r="O955" s="7" t="s">
        <v>13351</v>
      </c>
      <c r="P955" s="7">
        <v>20140509</v>
      </c>
      <c r="Q955" s="7">
        <v>50</v>
      </c>
      <c r="R955" s="7">
        <v>201806</v>
      </c>
    </row>
    <row r="956" spans="1:22" ht="16.5" customHeight="1">
      <c r="A956" s="8">
        <v>1388161505</v>
      </c>
      <c r="B956" s="7">
        <v>3751710</v>
      </c>
      <c r="C956" s="12">
        <v>1341110193130</v>
      </c>
      <c r="D956" s="7" t="s">
        <v>44986</v>
      </c>
      <c r="E956" s="7" t="s">
        <v>44987</v>
      </c>
      <c r="F956" s="7" t="s">
        <v>15608</v>
      </c>
      <c r="G956" s="7" t="s">
        <v>44988</v>
      </c>
      <c r="H956" s="7" t="s">
        <v>44989</v>
      </c>
      <c r="I956" s="7" t="s">
        <v>65</v>
      </c>
      <c r="J956" s="7" t="s">
        <v>33060</v>
      </c>
      <c r="K956" s="7" t="s">
        <v>47</v>
      </c>
      <c r="L956" s="7">
        <v>10</v>
      </c>
      <c r="M956" s="7" t="s">
        <v>363</v>
      </c>
      <c r="N956" s="7">
        <v>72120</v>
      </c>
      <c r="O956" s="7" t="s">
        <v>6302</v>
      </c>
      <c r="P956" s="7">
        <v>20100707</v>
      </c>
      <c r="Q956" s="7">
        <v>87</v>
      </c>
      <c r="R956" s="7">
        <v>201806</v>
      </c>
    </row>
    <row r="957" spans="1:22" ht="16.5" customHeight="1">
      <c r="A957" s="8">
        <v>3148611768</v>
      </c>
      <c r="B957" s="7">
        <v>3696690</v>
      </c>
      <c r="C957" s="12">
        <v>1601110272057</v>
      </c>
      <c r="D957" s="7" t="s">
        <v>27468</v>
      </c>
      <c r="E957" s="7" t="s">
        <v>5911</v>
      </c>
      <c r="F957" s="7" t="s">
        <v>27469</v>
      </c>
      <c r="G957" s="7" t="s">
        <v>27470</v>
      </c>
      <c r="H957" s="7" t="s">
        <v>27471</v>
      </c>
      <c r="I957" s="7" t="s">
        <v>65</v>
      </c>
      <c r="J957" s="7" t="s">
        <v>33060</v>
      </c>
      <c r="K957" s="7" t="s">
        <v>47</v>
      </c>
      <c r="L957" s="7">
        <v>10</v>
      </c>
      <c r="M957" s="7" t="s">
        <v>313</v>
      </c>
      <c r="N957" s="7">
        <v>42320</v>
      </c>
      <c r="O957" s="7" t="s">
        <v>8931</v>
      </c>
      <c r="P957" s="7">
        <v>20100112</v>
      </c>
      <c r="Q957" s="7">
        <v>84</v>
      </c>
      <c r="R957" s="7">
        <v>201806</v>
      </c>
    </row>
    <row r="958" spans="1:22" ht="16.5" customHeight="1">
      <c r="A958" s="8">
        <v>5058107619</v>
      </c>
      <c r="B958" s="7">
        <v>1841664</v>
      </c>
      <c r="C958" s="12">
        <v>1712110007871</v>
      </c>
      <c r="D958" s="7" t="s">
        <v>44990</v>
      </c>
      <c r="E958" s="7" t="s">
        <v>44991</v>
      </c>
      <c r="F958" s="7" t="s">
        <v>44992</v>
      </c>
      <c r="G958" s="7" t="s">
        <v>44993</v>
      </c>
      <c r="H958" s="7" t="s">
        <v>44994</v>
      </c>
      <c r="I958" s="7" t="s">
        <v>65</v>
      </c>
      <c r="J958" s="7" t="s">
        <v>33060</v>
      </c>
      <c r="K958" s="7" t="s">
        <v>47</v>
      </c>
      <c r="L958" s="7">
        <v>10</v>
      </c>
      <c r="M958" s="7" t="s">
        <v>966</v>
      </c>
      <c r="N958" s="7">
        <v>68211</v>
      </c>
      <c r="O958" s="7" t="s">
        <v>35630</v>
      </c>
      <c r="P958" s="7">
        <v>19931130</v>
      </c>
      <c r="Q958" s="7">
        <v>242</v>
      </c>
      <c r="R958" s="7">
        <v>201806</v>
      </c>
    </row>
    <row r="959" spans="1:22" ht="16.5" customHeight="1">
      <c r="A959" s="8">
        <v>2408800019</v>
      </c>
      <c r="B959" s="7">
        <v>6068493</v>
      </c>
      <c r="C959" s="12">
        <v>2841110137418</v>
      </c>
      <c r="D959" s="7" t="s">
        <v>44995</v>
      </c>
      <c r="E959" s="7" t="s">
        <v>18108</v>
      </c>
      <c r="F959" s="7" t="s">
        <v>9055</v>
      </c>
      <c r="G959" s="7" t="s">
        <v>44996</v>
      </c>
      <c r="H959" s="7" t="s">
        <v>44997</v>
      </c>
      <c r="I959" s="7" t="s">
        <v>65</v>
      </c>
      <c r="J959" s="7" t="s">
        <v>33060</v>
      </c>
      <c r="K959" s="7" t="s">
        <v>47</v>
      </c>
      <c r="L959" s="7">
        <v>10</v>
      </c>
      <c r="M959" s="7" t="s">
        <v>313</v>
      </c>
      <c r="N959" s="7">
        <v>42411</v>
      </c>
      <c r="O959" s="7" t="s">
        <v>43867</v>
      </c>
      <c r="P959" s="7">
        <v>20150206</v>
      </c>
      <c r="Q959" s="7">
        <v>94</v>
      </c>
      <c r="R959" s="7">
        <v>201806</v>
      </c>
    </row>
    <row r="960" spans="1:22" ht="16.5" customHeight="1">
      <c r="A960" s="8">
        <v>1058757696</v>
      </c>
      <c r="B960" s="7">
        <v>4003390</v>
      </c>
      <c r="C960" s="12">
        <v>1101114601062</v>
      </c>
      <c r="D960" s="7" t="s">
        <v>27830</v>
      </c>
      <c r="E960" s="7" t="s">
        <v>27831</v>
      </c>
      <c r="F960" s="7" t="s">
        <v>27832</v>
      </c>
      <c r="G960" s="7" t="s">
        <v>27833</v>
      </c>
      <c r="H960" s="7" t="s">
        <v>27834</v>
      </c>
      <c r="I960" s="7" t="s">
        <v>65</v>
      </c>
      <c r="J960" s="7" t="s">
        <v>33060</v>
      </c>
      <c r="K960" s="7" t="s">
        <v>47</v>
      </c>
      <c r="L960" s="7">
        <v>10</v>
      </c>
      <c r="M960" s="7" t="s">
        <v>363</v>
      </c>
      <c r="N960" s="7">
        <v>71310</v>
      </c>
      <c r="O960" s="7" t="s">
        <v>15027</v>
      </c>
      <c r="P960" s="7">
        <v>20110511</v>
      </c>
      <c r="Q960" s="7">
        <v>93</v>
      </c>
      <c r="R960" s="7">
        <v>201807</v>
      </c>
      <c r="S960" s="7">
        <v>2022</v>
      </c>
      <c r="T960" s="7">
        <v>4387908</v>
      </c>
      <c r="U960" s="7">
        <v>7893574</v>
      </c>
      <c r="V960" s="7">
        <v>126669</v>
      </c>
    </row>
    <row r="961" spans="1:22" ht="16.5" customHeight="1">
      <c r="A961" s="8">
        <v>5158143252</v>
      </c>
      <c r="B961" s="7">
        <v>4061264</v>
      </c>
      <c r="C961" s="12">
        <v>1748110060345</v>
      </c>
      <c r="D961" s="7" t="s">
        <v>5729</v>
      </c>
      <c r="E961" s="7" t="s">
        <v>15598</v>
      </c>
      <c r="F961" s="7" t="s">
        <v>17911</v>
      </c>
      <c r="G961" s="7" t="s">
        <v>44998</v>
      </c>
      <c r="H961" s="7" t="s">
        <v>44999</v>
      </c>
      <c r="I961" s="7" t="s">
        <v>65</v>
      </c>
      <c r="J961" s="7" t="s">
        <v>33060</v>
      </c>
      <c r="K961" s="7" t="s">
        <v>60</v>
      </c>
      <c r="L961" s="7">
        <v>10</v>
      </c>
      <c r="M961" s="7" t="s">
        <v>33076</v>
      </c>
      <c r="N961" s="7">
        <v>30320</v>
      </c>
      <c r="O961" s="7" t="s">
        <v>33581</v>
      </c>
      <c r="P961" s="7">
        <v>20111101</v>
      </c>
      <c r="Q961" s="7">
        <v>55</v>
      </c>
      <c r="R961" s="7">
        <v>201807</v>
      </c>
      <c r="S961" s="7">
        <v>2022</v>
      </c>
      <c r="T961" s="7">
        <v>12982446</v>
      </c>
      <c r="U961" s="7">
        <v>12904400</v>
      </c>
      <c r="V961" s="7">
        <v>337000</v>
      </c>
    </row>
    <row r="962" spans="1:22" ht="16.5" customHeight="1">
      <c r="A962" s="8">
        <v>6068127918</v>
      </c>
      <c r="B962" s="7">
        <v>1870858</v>
      </c>
      <c r="C962" s="12">
        <v>1801110325729</v>
      </c>
      <c r="D962" s="7" t="s">
        <v>18519</v>
      </c>
      <c r="E962" s="7" t="s">
        <v>18520</v>
      </c>
      <c r="F962" s="7" t="s">
        <v>3844</v>
      </c>
      <c r="G962" s="7" t="s">
        <v>18521</v>
      </c>
      <c r="H962" s="7" t="s">
        <v>18522</v>
      </c>
      <c r="I962" s="7" t="s">
        <v>65</v>
      </c>
      <c r="J962" s="7" t="s">
        <v>33060</v>
      </c>
      <c r="K962" s="7" t="s">
        <v>47</v>
      </c>
      <c r="L962" s="7">
        <v>10</v>
      </c>
      <c r="M962" s="7" t="s">
        <v>33076</v>
      </c>
      <c r="N962" s="7">
        <v>25922</v>
      </c>
      <c r="O962" s="7" t="s">
        <v>3842</v>
      </c>
      <c r="P962" s="7">
        <v>20000609</v>
      </c>
      <c r="Q962" s="7">
        <v>78</v>
      </c>
      <c r="R962" s="7">
        <v>201807</v>
      </c>
      <c r="S962" s="7">
        <v>2022</v>
      </c>
      <c r="T962" s="7">
        <v>13383376</v>
      </c>
      <c r="U962" s="7">
        <v>10808859</v>
      </c>
      <c r="V962" s="7">
        <v>700000</v>
      </c>
    </row>
    <row r="963" spans="1:22" ht="16.5" customHeight="1">
      <c r="A963" s="8">
        <v>4118152328</v>
      </c>
      <c r="B963" s="7">
        <v>3001606</v>
      </c>
      <c r="C963" s="12">
        <v>2011140017530</v>
      </c>
      <c r="D963" s="7" t="s">
        <v>22407</v>
      </c>
      <c r="E963" s="7" t="s">
        <v>22408</v>
      </c>
      <c r="F963" s="7" t="s">
        <v>8611</v>
      </c>
      <c r="G963" s="7" t="s">
        <v>22409</v>
      </c>
      <c r="H963" s="7" t="s">
        <v>22410</v>
      </c>
      <c r="I963" s="7" t="s">
        <v>65</v>
      </c>
      <c r="J963" s="7" t="s">
        <v>33060</v>
      </c>
      <c r="K963" s="7" t="s">
        <v>47</v>
      </c>
      <c r="L963" s="7">
        <v>10</v>
      </c>
      <c r="M963" s="7" t="s">
        <v>313</v>
      </c>
      <c r="N963" s="7">
        <v>42121</v>
      </c>
      <c r="O963" s="7" t="s">
        <v>8614</v>
      </c>
      <c r="P963" s="7">
        <v>20080325</v>
      </c>
      <c r="Q963" s="7">
        <v>52</v>
      </c>
      <c r="R963" s="7">
        <v>201807</v>
      </c>
      <c r="S963" s="7">
        <v>2022</v>
      </c>
      <c r="T963" s="7">
        <v>10887471</v>
      </c>
      <c r="U963" s="7">
        <v>6957245</v>
      </c>
      <c r="V963" s="7">
        <v>300000</v>
      </c>
    </row>
    <row r="964" spans="1:22" ht="16.5" customHeight="1">
      <c r="A964" s="8">
        <v>4168124958</v>
      </c>
      <c r="B964" s="7">
        <v>1647825</v>
      </c>
      <c r="C964" s="12">
        <v>2064110011032</v>
      </c>
      <c r="D964" s="7" t="s">
        <v>28582</v>
      </c>
      <c r="E964" s="7" t="s">
        <v>28583</v>
      </c>
      <c r="F964" s="7" t="s">
        <v>28584</v>
      </c>
      <c r="G964" s="7" t="s">
        <v>28585</v>
      </c>
      <c r="H964" s="7" t="s">
        <v>28586</v>
      </c>
      <c r="I964" s="7" t="s">
        <v>65</v>
      </c>
      <c r="J964" s="7" t="s">
        <v>33060</v>
      </c>
      <c r="K964" s="7" t="s">
        <v>47</v>
      </c>
      <c r="L964" s="7">
        <v>10</v>
      </c>
      <c r="M964" s="7" t="s">
        <v>363</v>
      </c>
      <c r="N964" s="7">
        <v>72120</v>
      </c>
      <c r="O964" s="7" t="s">
        <v>6302</v>
      </c>
      <c r="P964" s="7">
        <v>19990911</v>
      </c>
      <c r="Q964" s="7">
        <v>55</v>
      </c>
      <c r="R964" s="7">
        <v>201807</v>
      </c>
      <c r="S964" s="7">
        <v>2022</v>
      </c>
      <c r="T964" s="7">
        <v>3987712</v>
      </c>
      <c r="U964" s="7">
        <v>1293505</v>
      </c>
      <c r="V964" s="7">
        <v>200000</v>
      </c>
    </row>
    <row r="965" spans="1:22" ht="16.5" customHeight="1">
      <c r="A965" s="8">
        <v>2878700118</v>
      </c>
      <c r="B965" s="7">
        <v>7420646</v>
      </c>
      <c r="C965" s="12">
        <v>1101115729582</v>
      </c>
      <c r="D965" s="7" t="s">
        <v>45000</v>
      </c>
      <c r="E965" s="7" t="s">
        <v>210</v>
      </c>
      <c r="F965" s="7" t="s">
        <v>45001</v>
      </c>
      <c r="G965" s="7" t="s">
        <v>45002</v>
      </c>
      <c r="H965" s="7" t="s">
        <v>45003</v>
      </c>
      <c r="I965" s="7" t="s">
        <v>65</v>
      </c>
      <c r="J965" s="7" t="s">
        <v>33060</v>
      </c>
      <c r="K965" s="7" t="s">
        <v>47</v>
      </c>
      <c r="L965" s="7">
        <v>10</v>
      </c>
      <c r="M965" s="7" t="s">
        <v>313</v>
      </c>
      <c r="N965" s="7">
        <v>42320</v>
      </c>
      <c r="O965" s="7" t="s">
        <v>8931</v>
      </c>
      <c r="P965" s="7">
        <v>20150521</v>
      </c>
      <c r="Q965" s="7">
        <v>133</v>
      </c>
      <c r="R965" s="7">
        <v>201807</v>
      </c>
    </row>
    <row r="966" spans="1:22" ht="16.5" customHeight="1">
      <c r="A966" s="8">
        <v>8488800303</v>
      </c>
      <c r="B966" s="7">
        <v>6538830</v>
      </c>
      <c r="C966" s="12">
        <v>1101115871226</v>
      </c>
      <c r="D966" s="7" t="s">
        <v>26144</v>
      </c>
      <c r="E966" s="7" t="s">
        <v>10419</v>
      </c>
      <c r="F966" s="7" t="s">
        <v>26145</v>
      </c>
      <c r="G966" s="7" t="s">
        <v>26146</v>
      </c>
      <c r="H966" s="7" t="s">
        <v>26147</v>
      </c>
      <c r="I966" s="7" t="s">
        <v>65</v>
      </c>
      <c r="J966" s="7" t="s">
        <v>33060</v>
      </c>
      <c r="K966" s="7" t="s">
        <v>47</v>
      </c>
      <c r="L966" s="7">
        <v>10</v>
      </c>
      <c r="M966" s="7" t="s">
        <v>34319</v>
      </c>
      <c r="N966" s="7">
        <v>56129</v>
      </c>
      <c r="O966" s="7" t="s">
        <v>45004</v>
      </c>
      <c r="P966" s="7">
        <v>20151026</v>
      </c>
      <c r="Q966" s="7">
        <v>272</v>
      </c>
      <c r="R966" s="7">
        <v>201807</v>
      </c>
    </row>
    <row r="967" spans="1:22" ht="16.5" customHeight="1">
      <c r="A967" s="8">
        <v>2118759780</v>
      </c>
      <c r="B967" s="7">
        <v>3241723</v>
      </c>
      <c r="C967" s="12">
        <v>1146710036619</v>
      </c>
      <c r="D967" s="7" t="s">
        <v>25825</v>
      </c>
      <c r="E967" s="7" t="s">
        <v>25826</v>
      </c>
      <c r="F967" s="7" t="s">
        <v>25827</v>
      </c>
      <c r="G967" s="7" t="s">
        <v>25828</v>
      </c>
      <c r="H967" s="7" t="s">
        <v>25829</v>
      </c>
      <c r="I967" s="7" t="s">
        <v>65</v>
      </c>
      <c r="J967" s="7" t="s">
        <v>33060</v>
      </c>
      <c r="K967" s="7" t="s">
        <v>47</v>
      </c>
      <c r="L967" s="7">
        <v>10</v>
      </c>
      <c r="M967" s="7" t="s">
        <v>34194</v>
      </c>
      <c r="N967" s="7">
        <v>52991</v>
      </c>
      <c r="O967" s="7" t="s">
        <v>38799</v>
      </c>
      <c r="P967" s="7">
        <v>20050113</v>
      </c>
      <c r="Q967" s="7">
        <v>131</v>
      </c>
      <c r="R967" s="7">
        <v>201807</v>
      </c>
    </row>
    <row r="968" spans="1:22" ht="16.5" customHeight="1">
      <c r="A968" s="8">
        <v>1288164349</v>
      </c>
      <c r="B968" s="7">
        <v>2740843</v>
      </c>
      <c r="C968" s="12">
        <v>1159110058175</v>
      </c>
      <c r="D968" s="7" t="s">
        <v>45005</v>
      </c>
      <c r="E968" s="7" t="s">
        <v>45006</v>
      </c>
      <c r="F968" s="7" t="s">
        <v>11214</v>
      </c>
      <c r="G968" s="7" t="s">
        <v>45007</v>
      </c>
      <c r="H968" s="7" t="s">
        <v>45008</v>
      </c>
      <c r="I968" s="7" t="s">
        <v>65</v>
      </c>
      <c r="J968" s="7" t="s">
        <v>33060</v>
      </c>
      <c r="K968" s="7" t="s">
        <v>47</v>
      </c>
      <c r="L968" s="7">
        <v>10</v>
      </c>
      <c r="M968" s="7" t="s">
        <v>34194</v>
      </c>
      <c r="N968" s="7">
        <v>49232</v>
      </c>
      <c r="O968" s="7" t="s">
        <v>24293</v>
      </c>
      <c r="P968" s="7">
        <v>20011023</v>
      </c>
      <c r="Q968" s="7">
        <v>57</v>
      </c>
      <c r="R968" s="7">
        <v>201807</v>
      </c>
    </row>
    <row r="969" spans="1:22" ht="16.5" customHeight="1">
      <c r="A969" s="8">
        <v>5038800429</v>
      </c>
      <c r="B969" s="7">
        <v>6729485</v>
      </c>
      <c r="C969" s="12">
        <v>1501110219449</v>
      </c>
      <c r="D969" s="7" t="s">
        <v>45009</v>
      </c>
      <c r="E969" s="7" t="s">
        <v>12333</v>
      </c>
      <c r="F969" s="7" t="s">
        <v>45010</v>
      </c>
      <c r="G969" s="7" t="s">
        <v>45011</v>
      </c>
      <c r="H969" s="7" t="s">
        <v>45012</v>
      </c>
      <c r="I969" s="7" t="s">
        <v>65</v>
      </c>
      <c r="J969" s="7" t="s">
        <v>33060</v>
      </c>
      <c r="K969" s="7" t="s">
        <v>47</v>
      </c>
      <c r="L969" s="7">
        <v>10</v>
      </c>
      <c r="M969" s="7" t="s">
        <v>363</v>
      </c>
      <c r="N969" s="7">
        <v>72129</v>
      </c>
      <c r="O969" s="7" t="s">
        <v>42519</v>
      </c>
      <c r="P969" s="7">
        <v>20160512</v>
      </c>
      <c r="Q969" s="7">
        <v>96</v>
      </c>
      <c r="R969" s="7">
        <v>201807</v>
      </c>
    </row>
    <row r="970" spans="1:22" ht="16.5" customHeight="1">
      <c r="A970" s="8">
        <v>1868800317</v>
      </c>
      <c r="B970" s="7">
        <v>6666917</v>
      </c>
      <c r="C970" s="12">
        <v>1650110053355</v>
      </c>
      <c r="D970" s="7" t="s">
        <v>45013</v>
      </c>
      <c r="E970" s="7" t="s">
        <v>11817</v>
      </c>
      <c r="F970" s="7" t="s">
        <v>45014</v>
      </c>
      <c r="G970" s="7" t="s">
        <v>45015</v>
      </c>
      <c r="H970" s="7" t="s">
        <v>45016</v>
      </c>
      <c r="I970" s="7" t="s">
        <v>65</v>
      </c>
      <c r="J970" s="7" t="s">
        <v>33060</v>
      </c>
      <c r="K970" s="7" t="s">
        <v>47</v>
      </c>
      <c r="L970" s="7">
        <v>10</v>
      </c>
      <c r="M970" s="7" t="s">
        <v>33076</v>
      </c>
      <c r="N970" s="7">
        <v>29199</v>
      </c>
      <c r="O970" s="7" t="s">
        <v>33542</v>
      </c>
      <c r="P970" s="7">
        <v>20160223</v>
      </c>
      <c r="Q970" s="7">
        <v>78</v>
      </c>
      <c r="R970" s="7">
        <v>201807</v>
      </c>
    </row>
    <row r="971" spans="1:22" ht="16.5" customHeight="1">
      <c r="A971" s="8">
        <v>3288600315</v>
      </c>
      <c r="B971" s="7">
        <v>6555309</v>
      </c>
      <c r="C971" s="12">
        <v>1701110587082</v>
      </c>
      <c r="D971" s="7" t="s">
        <v>17093</v>
      </c>
      <c r="E971" s="7" t="s">
        <v>17094</v>
      </c>
      <c r="F971" s="7" t="s">
        <v>17047</v>
      </c>
      <c r="G971" s="7" t="s">
        <v>17095</v>
      </c>
      <c r="H971" s="7" t="s">
        <v>17096</v>
      </c>
      <c r="I971" s="7" t="s">
        <v>65</v>
      </c>
      <c r="J971" s="7" t="s">
        <v>33060</v>
      </c>
      <c r="K971" s="7" t="s">
        <v>47</v>
      </c>
      <c r="L971" s="7">
        <v>10</v>
      </c>
      <c r="M971" s="7" t="s">
        <v>33076</v>
      </c>
      <c r="N971" s="7">
        <v>13223</v>
      </c>
      <c r="O971" s="7" t="s">
        <v>45017</v>
      </c>
      <c r="P971" s="7">
        <v>20151202</v>
      </c>
      <c r="Q971" s="7">
        <v>71</v>
      </c>
      <c r="R971" s="7">
        <v>201807</v>
      </c>
    </row>
    <row r="972" spans="1:22" ht="16.5" customHeight="1">
      <c r="A972" s="8">
        <v>6138154830</v>
      </c>
      <c r="B972" s="7">
        <v>3747617</v>
      </c>
      <c r="C972" s="12">
        <v>1911150000057</v>
      </c>
      <c r="D972" s="7" t="s">
        <v>20069</v>
      </c>
      <c r="E972" s="7" t="s">
        <v>20070</v>
      </c>
      <c r="F972" s="7" t="s">
        <v>20071</v>
      </c>
      <c r="G972" s="7" t="s">
        <v>20072</v>
      </c>
      <c r="H972" s="7" t="s">
        <v>20073</v>
      </c>
      <c r="I972" s="7" t="s">
        <v>65</v>
      </c>
      <c r="J972" s="7" t="s">
        <v>33060</v>
      </c>
      <c r="K972" s="7" t="s">
        <v>47</v>
      </c>
      <c r="L972" s="7">
        <v>10</v>
      </c>
      <c r="M972" s="7" t="s">
        <v>33076</v>
      </c>
      <c r="N972" s="7">
        <v>30390</v>
      </c>
      <c r="O972" s="7" t="s">
        <v>33587</v>
      </c>
      <c r="P972" s="7">
        <v>20100310</v>
      </c>
      <c r="Q972" s="7">
        <v>180</v>
      </c>
      <c r="R972" s="7">
        <v>201807</v>
      </c>
    </row>
    <row r="973" spans="1:22" ht="16.5" customHeight="1">
      <c r="A973" s="8">
        <v>3368101116</v>
      </c>
      <c r="B973" s="7">
        <v>8642756</v>
      </c>
      <c r="C973" s="12">
        <v>1912110031777</v>
      </c>
      <c r="D973" s="7" t="s">
        <v>21001</v>
      </c>
      <c r="E973" s="7" t="s">
        <v>21002</v>
      </c>
      <c r="F973" s="7" t="s">
        <v>21003</v>
      </c>
      <c r="G973" s="7" t="s">
        <v>21004</v>
      </c>
      <c r="H973" s="7" t="s">
        <v>21005</v>
      </c>
      <c r="I973" s="7" t="s">
        <v>65</v>
      </c>
      <c r="J973" s="7" t="s">
        <v>33060</v>
      </c>
      <c r="K973" s="7" t="s">
        <v>47</v>
      </c>
      <c r="L973" s="7">
        <v>10</v>
      </c>
      <c r="M973" s="7" t="s">
        <v>33076</v>
      </c>
      <c r="N973" s="7">
        <v>31114</v>
      </c>
      <c r="O973" s="7" t="s">
        <v>7681</v>
      </c>
      <c r="P973" s="7">
        <v>20180619</v>
      </c>
      <c r="Q973" s="7">
        <v>211</v>
      </c>
      <c r="R973" s="7">
        <v>201807</v>
      </c>
    </row>
    <row r="974" spans="1:22" ht="16.5" customHeight="1">
      <c r="A974" s="8">
        <v>2828800478</v>
      </c>
      <c r="B974" s="7">
        <v>6729928</v>
      </c>
      <c r="C974" s="12">
        <v>1942110257180</v>
      </c>
      <c r="D974" s="7" t="s">
        <v>45018</v>
      </c>
      <c r="E974" s="7" t="s">
        <v>45019</v>
      </c>
      <c r="F974" s="7" t="s">
        <v>45020</v>
      </c>
      <c r="G974" s="7" t="s">
        <v>45021</v>
      </c>
      <c r="H974" s="7" t="s">
        <v>45022</v>
      </c>
      <c r="I974" s="7" t="s">
        <v>65</v>
      </c>
      <c r="J974" s="7" t="s">
        <v>33060</v>
      </c>
      <c r="K974" s="7" t="s">
        <v>47</v>
      </c>
      <c r="L974" s="7">
        <v>10</v>
      </c>
      <c r="M974" s="7" t="s">
        <v>313</v>
      </c>
      <c r="N974" s="7">
        <v>42322</v>
      </c>
      <c r="O974" s="7" t="s">
        <v>43496</v>
      </c>
      <c r="P974" s="7">
        <v>20160512</v>
      </c>
      <c r="Q974" s="7">
        <v>75</v>
      </c>
      <c r="R974" s="7">
        <v>201807</v>
      </c>
    </row>
    <row r="975" spans="1:22" ht="16.5" customHeight="1">
      <c r="A975" s="8">
        <v>4178120464</v>
      </c>
      <c r="B975" s="7">
        <v>1327818</v>
      </c>
      <c r="C975" s="12">
        <v>2062140015058</v>
      </c>
      <c r="D975" s="7" t="s">
        <v>45023</v>
      </c>
      <c r="E975" s="7" t="s">
        <v>45024</v>
      </c>
      <c r="F975" s="7" t="s">
        <v>45025</v>
      </c>
      <c r="G975" s="7" t="s">
        <v>45026</v>
      </c>
      <c r="H975" s="7" t="s">
        <v>45027</v>
      </c>
      <c r="I975" s="7" t="s">
        <v>65</v>
      </c>
      <c r="J975" s="7" t="s">
        <v>33060</v>
      </c>
      <c r="K975" s="7" t="s">
        <v>47</v>
      </c>
      <c r="L975" s="7">
        <v>10</v>
      </c>
      <c r="M975" s="7" t="s">
        <v>34194</v>
      </c>
      <c r="N975" s="7">
        <v>50100</v>
      </c>
      <c r="O975" s="7" t="s">
        <v>34235</v>
      </c>
      <c r="P975" s="7">
        <v>20000217</v>
      </c>
      <c r="Q975" s="7">
        <v>84</v>
      </c>
      <c r="R975" s="7">
        <v>201807</v>
      </c>
    </row>
    <row r="976" spans="1:22" ht="16.5" customHeight="1">
      <c r="A976" s="8">
        <v>1178158978</v>
      </c>
      <c r="B976" s="7">
        <v>2724179</v>
      </c>
      <c r="C976" s="12">
        <v>1101113498238</v>
      </c>
      <c r="D976" s="7" t="s">
        <v>45028</v>
      </c>
      <c r="E976" s="7" t="s">
        <v>32808</v>
      </c>
      <c r="F976" s="7" t="s">
        <v>7942</v>
      </c>
      <c r="G976" s="7" t="s">
        <v>45029</v>
      </c>
      <c r="H976" s="7" t="s">
        <v>45030</v>
      </c>
      <c r="I976" s="7" t="s">
        <v>65</v>
      </c>
      <c r="J976" s="7" t="s">
        <v>33060</v>
      </c>
      <c r="K976" s="7" t="s">
        <v>47</v>
      </c>
      <c r="L976" s="7">
        <v>10</v>
      </c>
      <c r="M976" s="7" t="s">
        <v>313</v>
      </c>
      <c r="N976" s="7">
        <v>42311</v>
      </c>
      <c r="O976" s="7" t="s">
        <v>43176</v>
      </c>
      <c r="P976" s="7">
        <v>20060704</v>
      </c>
      <c r="Q976" s="7">
        <v>51</v>
      </c>
      <c r="R976" s="7">
        <v>201808</v>
      </c>
    </row>
    <row r="977" spans="1:22" ht="16.5" customHeight="1">
      <c r="A977" s="8">
        <v>5158131630</v>
      </c>
      <c r="B977" s="7">
        <v>2781797</v>
      </c>
      <c r="C977" s="12">
        <v>1748110043789</v>
      </c>
      <c r="D977" s="7" t="s">
        <v>26325</v>
      </c>
      <c r="E977" s="7" t="s">
        <v>26326</v>
      </c>
      <c r="F977" s="7" t="s">
        <v>26327</v>
      </c>
      <c r="G977" s="7" t="s">
        <v>26328</v>
      </c>
      <c r="H977" s="7" t="s">
        <v>26329</v>
      </c>
      <c r="I977" s="7" t="s">
        <v>65</v>
      </c>
      <c r="J977" s="7" t="s">
        <v>33060</v>
      </c>
      <c r="K977" s="7" t="s">
        <v>47</v>
      </c>
      <c r="L977" s="7">
        <v>10</v>
      </c>
      <c r="M977" s="7" t="s">
        <v>34433</v>
      </c>
      <c r="N977" s="7">
        <v>58222</v>
      </c>
      <c r="O977" s="7" t="s">
        <v>13163</v>
      </c>
      <c r="P977" s="7">
        <v>19950501</v>
      </c>
      <c r="Q977" s="7">
        <v>53</v>
      </c>
      <c r="R977" s="7">
        <v>201808</v>
      </c>
    </row>
    <row r="978" spans="1:22" ht="16.5" customHeight="1">
      <c r="A978" s="8">
        <v>6058122211</v>
      </c>
      <c r="B978" s="7">
        <v>1622081</v>
      </c>
      <c r="C978" s="12">
        <v>1801110186220</v>
      </c>
      <c r="D978" s="7" t="s">
        <v>22300</v>
      </c>
      <c r="E978" s="7" t="s">
        <v>22301</v>
      </c>
      <c r="F978" s="7" t="s">
        <v>9033</v>
      </c>
      <c r="G978" s="7" t="s">
        <v>22302</v>
      </c>
      <c r="H978" s="7" t="s">
        <v>22303</v>
      </c>
      <c r="I978" s="7" t="s">
        <v>65</v>
      </c>
      <c r="J978" s="7" t="s">
        <v>33060</v>
      </c>
      <c r="K978" s="7" t="s">
        <v>47</v>
      </c>
      <c r="L978" s="7">
        <v>10</v>
      </c>
      <c r="M978" s="7" t="s">
        <v>313</v>
      </c>
      <c r="N978" s="7">
        <v>42400</v>
      </c>
      <c r="O978" s="7" t="s">
        <v>45031</v>
      </c>
      <c r="P978" s="7">
        <v>19950708</v>
      </c>
      <c r="Q978" s="7">
        <v>54</v>
      </c>
      <c r="R978" s="7">
        <v>201808</v>
      </c>
    </row>
    <row r="979" spans="1:22" ht="16.5" customHeight="1">
      <c r="A979" s="8">
        <v>6138124369</v>
      </c>
      <c r="B979" s="7">
        <v>1628271</v>
      </c>
      <c r="C979" s="12">
        <v>1954110007142</v>
      </c>
      <c r="D979" s="7" t="s">
        <v>16491</v>
      </c>
      <c r="E979" s="7" t="s">
        <v>16492</v>
      </c>
      <c r="F979" s="7" t="s">
        <v>16493</v>
      </c>
      <c r="G979" s="7" t="s">
        <v>16494</v>
      </c>
      <c r="H979" s="7" t="s">
        <v>16495</v>
      </c>
      <c r="I979" s="7" t="s">
        <v>65</v>
      </c>
      <c r="J979" s="7" t="s">
        <v>33060</v>
      </c>
      <c r="K979" s="7" t="s">
        <v>47</v>
      </c>
      <c r="L979" s="7">
        <v>10</v>
      </c>
      <c r="M979" s="7" t="s">
        <v>33076</v>
      </c>
      <c r="N979" s="7">
        <v>10713</v>
      </c>
      <c r="O979" s="7" t="s">
        <v>483</v>
      </c>
      <c r="P979" s="7">
        <v>20010409</v>
      </c>
      <c r="Q979" s="7">
        <v>80</v>
      </c>
      <c r="R979" s="7">
        <v>201808</v>
      </c>
    </row>
    <row r="980" spans="1:22" ht="16.5" customHeight="1">
      <c r="A980" s="8">
        <v>8128100377</v>
      </c>
      <c r="B980" s="7">
        <v>6730115</v>
      </c>
      <c r="C980" s="12">
        <v>2101110115446</v>
      </c>
      <c r="D980" s="7" t="s">
        <v>45032</v>
      </c>
      <c r="E980" s="7" t="s">
        <v>45033</v>
      </c>
      <c r="F980" s="7" t="s">
        <v>8982</v>
      </c>
      <c r="G980" s="7" t="s">
        <v>45034</v>
      </c>
      <c r="H980" s="7" t="s">
        <v>45035</v>
      </c>
      <c r="I980" s="7" t="s">
        <v>65</v>
      </c>
      <c r="J980" s="7" t="s">
        <v>33060</v>
      </c>
      <c r="K980" s="7" t="s">
        <v>47</v>
      </c>
      <c r="L980" s="7">
        <v>10</v>
      </c>
      <c r="M980" s="7" t="s">
        <v>313</v>
      </c>
      <c r="N980" s="7">
        <v>42321</v>
      </c>
      <c r="O980" s="7" t="s">
        <v>38771</v>
      </c>
      <c r="P980" s="7">
        <v>20160513</v>
      </c>
      <c r="Q980" s="7">
        <v>56</v>
      </c>
      <c r="R980" s="7">
        <v>201808</v>
      </c>
    </row>
    <row r="981" spans="1:22" ht="16.5" customHeight="1">
      <c r="A981" s="8">
        <v>4018146080</v>
      </c>
      <c r="B981" s="7">
        <v>6713458</v>
      </c>
      <c r="C981" s="12">
        <v>2111110034611</v>
      </c>
      <c r="D981" s="7" t="s">
        <v>45036</v>
      </c>
      <c r="E981" s="7" t="s">
        <v>45037</v>
      </c>
      <c r="F981" s="7" t="s">
        <v>45038</v>
      </c>
      <c r="G981" s="7" t="s">
        <v>45039</v>
      </c>
      <c r="H981" s="7" t="s">
        <v>3383</v>
      </c>
      <c r="I981" s="7" t="s">
        <v>65</v>
      </c>
      <c r="J981" s="7" t="s">
        <v>33060</v>
      </c>
      <c r="K981" s="7" t="s">
        <v>47</v>
      </c>
      <c r="L981" s="7">
        <v>10</v>
      </c>
      <c r="M981" s="7" t="s">
        <v>457</v>
      </c>
      <c r="N981" s="7">
        <v>38322</v>
      </c>
      <c r="O981" s="7" t="s">
        <v>38765</v>
      </c>
      <c r="P981" s="7">
        <v>20120220</v>
      </c>
      <c r="Q981" s="7">
        <v>55</v>
      </c>
      <c r="R981" s="7">
        <v>201808</v>
      </c>
    </row>
    <row r="982" spans="1:22" ht="16.5" customHeight="1">
      <c r="A982" s="8">
        <v>3498600122</v>
      </c>
      <c r="B982" s="7">
        <v>6427471</v>
      </c>
      <c r="C982" s="12">
        <v>1311110411056</v>
      </c>
      <c r="D982" s="7" t="s">
        <v>27118</v>
      </c>
      <c r="E982" s="7" t="s">
        <v>10232</v>
      </c>
      <c r="F982" s="7" t="s">
        <v>27119</v>
      </c>
      <c r="G982" s="7" t="s">
        <v>27120</v>
      </c>
      <c r="H982" s="7" t="s">
        <v>27121</v>
      </c>
      <c r="I982" s="7" t="s">
        <v>65</v>
      </c>
      <c r="J982" s="7" t="s">
        <v>33060</v>
      </c>
      <c r="K982" s="7" t="s">
        <v>47</v>
      </c>
      <c r="L982" s="7">
        <v>10</v>
      </c>
      <c r="M982" s="7" t="s">
        <v>34433</v>
      </c>
      <c r="N982" s="7">
        <v>58222</v>
      </c>
      <c r="O982" s="7" t="s">
        <v>13163</v>
      </c>
      <c r="P982" s="7">
        <v>20150601</v>
      </c>
      <c r="Q982" s="7">
        <v>50</v>
      </c>
      <c r="R982" s="7">
        <v>201809</v>
      </c>
      <c r="S982" s="7">
        <v>2022</v>
      </c>
      <c r="T982" s="7">
        <v>9241506</v>
      </c>
      <c r="U982" s="7">
        <v>8955356</v>
      </c>
      <c r="V982" s="7">
        <v>2499999</v>
      </c>
    </row>
    <row r="983" spans="1:22" ht="16.5" customHeight="1">
      <c r="A983" s="8">
        <v>2198100729</v>
      </c>
      <c r="B983" s="7">
        <v>1377881</v>
      </c>
      <c r="C983" s="12">
        <v>1101110805501</v>
      </c>
      <c r="D983" s="7" t="s">
        <v>21069</v>
      </c>
      <c r="E983" s="7" t="s">
        <v>21070</v>
      </c>
      <c r="F983" s="7" t="s">
        <v>21071</v>
      </c>
      <c r="G983" s="7" t="s">
        <v>21072</v>
      </c>
      <c r="H983" s="7" t="s">
        <v>21073</v>
      </c>
      <c r="I983" s="7" t="s">
        <v>65</v>
      </c>
      <c r="J983" s="7" t="s">
        <v>33060</v>
      </c>
      <c r="K983" s="7" t="s">
        <v>47</v>
      </c>
      <c r="L983" s="7">
        <v>10</v>
      </c>
      <c r="M983" s="7" t="s">
        <v>363</v>
      </c>
      <c r="N983" s="7">
        <v>72911</v>
      </c>
      <c r="O983" s="7" t="s">
        <v>45040</v>
      </c>
      <c r="P983" s="7">
        <v>19911001</v>
      </c>
      <c r="Q983" s="7">
        <v>72</v>
      </c>
      <c r="R983" s="7">
        <v>201809</v>
      </c>
    </row>
    <row r="984" spans="1:22" ht="16.5" customHeight="1">
      <c r="A984" s="8">
        <v>1078734495</v>
      </c>
      <c r="B984" s="7">
        <v>3692457</v>
      </c>
      <c r="C984" s="12">
        <v>1101114248707</v>
      </c>
      <c r="D984" s="7" t="s">
        <v>45041</v>
      </c>
      <c r="E984" s="7" t="s">
        <v>45042</v>
      </c>
      <c r="F984" s="7" t="s">
        <v>45043</v>
      </c>
      <c r="G984" s="7" t="s">
        <v>45044</v>
      </c>
      <c r="H984" s="7" t="s">
        <v>45045</v>
      </c>
      <c r="I984" s="7" t="s">
        <v>65</v>
      </c>
      <c r="J984" s="7" t="s">
        <v>33060</v>
      </c>
      <c r="K984" s="7" t="s">
        <v>47</v>
      </c>
      <c r="L984" s="7">
        <v>10</v>
      </c>
      <c r="M984" s="7" t="s">
        <v>966</v>
      </c>
      <c r="N984" s="7">
        <v>68122</v>
      </c>
      <c r="O984" s="7" t="s">
        <v>45046</v>
      </c>
      <c r="P984" s="7">
        <v>20100410</v>
      </c>
      <c r="Q984" s="7">
        <v>75</v>
      </c>
      <c r="R984" s="7">
        <v>201809</v>
      </c>
    </row>
    <row r="985" spans="1:22" ht="16.5" customHeight="1">
      <c r="A985" s="8">
        <v>1378108642</v>
      </c>
      <c r="B985" s="7">
        <v>1381821</v>
      </c>
      <c r="C985" s="12">
        <v>1201110005092</v>
      </c>
      <c r="D985" s="7" t="s">
        <v>45047</v>
      </c>
      <c r="E985" s="7" t="s">
        <v>45048</v>
      </c>
      <c r="F985" s="7" t="s">
        <v>45049</v>
      </c>
      <c r="G985" s="7" t="s">
        <v>45050</v>
      </c>
      <c r="H985" s="7" t="s">
        <v>45051</v>
      </c>
      <c r="I985" s="7" t="s">
        <v>65</v>
      </c>
      <c r="J985" s="7" t="s">
        <v>33060</v>
      </c>
      <c r="K985" s="7" t="s">
        <v>47</v>
      </c>
      <c r="L985" s="7">
        <v>10</v>
      </c>
      <c r="M985" s="7" t="s">
        <v>33076</v>
      </c>
      <c r="N985" s="7">
        <v>13102</v>
      </c>
      <c r="O985" s="7" t="s">
        <v>42304</v>
      </c>
      <c r="P985" s="7">
        <v>19721212</v>
      </c>
      <c r="Q985" s="7">
        <v>56</v>
      </c>
      <c r="R985" s="7">
        <v>201809</v>
      </c>
    </row>
    <row r="986" spans="1:22" ht="16.5" customHeight="1">
      <c r="A986" s="8">
        <v>7408100242</v>
      </c>
      <c r="B986" s="7">
        <v>2229959</v>
      </c>
      <c r="C986" s="12">
        <v>1211110125659</v>
      </c>
      <c r="D986" s="7" t="s">
        <v>15170</v>
      </c>
      <c r="E986" s="7" t="s">
        <v>3030</v>
      </c>
      <c r="F986" s="7" t="s">
        <v>45052</v>
      </c>
      <c r="G986" s="7" t="s">
        <v>45053</v>
      </c>
      <c r="H986" s="7" t="s">
        <v>45054</v>
      </c>
      <c r="I986" s="7" t="s">
        <v>65</v>
      </c>
      <c r="J986" s="7" t="s">
        <v>33060</v>
      </c>
      <c r="K986" s="7" t="s">
        <v>47</v>
      </c>
      <c r="L986" s="7">
        <v>10</v>
      </c>
      <c r="M986" s="7" t="s">
        <v>33076</v>
      </c>
      <c r="N986" s="7">
        <v>29220</v>
      </c>
      <c r="O986" s="7" t="s">
        <v>6101</v>
      </c>
      <c r="P986" s="7">
        <v>20041029</v>
      </c>
      <c r="Q986" s="7">
        <v>82</v>
      </c>
      <c r="R986" s="7">
        <v>201809</v>
      </c>
    </row>
    <row r="987" spans="1:22" ht="16.5" customHeight="1">
      <c r="A987" s="8">
        <v>1428174289</v>
      </c>
      <c r="B987" s="7">
        <v>5918452</v>
      </c>
      <c r="C987" s="12">
        <v>1345110237013</v>
      </c>
      <c r="D987" s="7" t="s">
        <v>22923</v>
      </c>
      <c r="E987" s="7" t="s">
        <v>22924</v>
      </c>
      <c r="F987" s="7" t="s">
        <v>22925</v>
      </c>
      <c r="G987" s="7" t="s">
        <v>22926</v>
      </c>
      <c r="H987" s="7" t="s">
        <v>22927</v>
      </c>
      <c r="I987" s="7" t="s">
        <v>65</v>
      </c>
      <c r="J987" s="7" t="s">
        <v>33060</v>
      </c>
      <c r="K987" s="7" t="s">
        <v>47</v>
      </c>
      <c r="L987" s="7">
        <v>10</v>
      </c>
      <c r="M987" s="7" t="s">
        <v>34319</v>
      </c>
      <c r="N987" s="7">
        <v>56111</v>
      </c>
      <c r="O987" s="7" t="s">
        <v>34383</v>
      </c>
      <c r="P987" s="7">
        <v>20140627</v>
      </c>
      <c r="Q987" s="7">
        <v>53</v>
      </c>
      <c r="R987" s="7">
        <v>201809</v>
      </c>
    </row>
    <row r="988" spans="1:22" ht="16.5" customHeight="1">
      <c r="A988" s="8">
        <v>1338105982</v>
      </c>
      <c r="B988" s="7">
        <v>2149474</v>
      </c>
      <c r="C988" s="12">
        <v>1349130000070</v>
      </c>
      <c r="D988" s="7" t="s">
        <v>45055</v>
      </c>
      <c r="E988" s="7" t="s">
        <v>45056</v>
      </c>
      <c r="F988" s="7" t="s">
        <v>10859</v>
      </c>
      <c r="G988" s="7" t="s">
        <v>45057</v>
      </c>
      <c r="H988" s="7" t="s">
        <v>45058</v>
      </c>
      <c r="I988" s="7" t="s">
        <v>65</v>
      </c>
      <c r="J988" s="7" t="s">
        <v>33060</v>
      </c>
      <c r="K988" s="7" t="s">
        <v>47</v>
      </c>
      <c r="L988" s="7">
        <v>10</v>
      </c>
      <c r="M988" s="7" t="s">
        <v>34194</v>
      </c>
      <c r="N988" s="7">
        <v>49000</v>
      </c>
      <c r="O988" s="7" t="s">
        <v>32683</v>
      </c>
      <c r="P988" s="7">
        <v>19860101</v>
      </c>
      <c r="Q988" s="7">
        <v>52</v>
      </c>
      <c r="R988" s="7">
        <v>201809</v>
      </c>
    </row>
    <row r="989" spans="1:22" ht="16.5" customHeight="1">
      <c r="A989" s="8">
        <v>6168700238</v>
      </c>
      <c r="B989" s="7">
        <v>6551610</v>
      </c>
      <c r="C989" s="12">
        <v>1949110038578</v>
      </c>
      <c r="D989" s="7" t="s">
        <v>3777</v>
      </c>
      <c r="E989" s="7" t="s">
        <v>45059</v>
      </c>
      <c r="F989" s="7" t="s">
        <v>45060</v>
      </c>
      <c r="G989" s="7" t="s">
        <v>45061</v>
      </c>
      <c r="H989" s="7" t="s">
        <v>45062</v>
      </c>
      <c r="I989" s="7" t="s">
        <v>65</v>
      </c>
      <c r="J989" s="7" t="s">
        <v>33060</v>
      </c>
      <c r="K989" s="7" t="s">
        <v>47</v>
      </c>
      <c r="L989" s="7">
        <v>10</v>
      </c>
      <c r="M989" s="7" t="s">
        <v>33076</v>
      </c>
      <c r="N989" s="7">
        <v>31114</v>
      </c>
      <c r="O989" s="7" t="s">
        <v>7681</v>
      </c>
      <c r="P989" s="7">
        <v>20151125</v>
      </c>
      <c r="Q989" s="7">
        <v>53</v>
      </c>
      <c r="R989" s="7">
        <v>201809</v>
      </c>
    </row>
    <row r="990" spans="1:22" ht="16.5" customHeight="1">
      <c r="A990" s="8">
        <v>1208680689</v>
      </c>
      <c r="B990" s="7">
        <v>2260743</v>
      </c>
      <c r="C990" s="12">
        <v>2501340002663</v>
      </c>
      <c r="D990" s="7" t="s">
        <v>29107</v>
      </c>
      <c r="E990" s="7" t="s">
        <v>29108</v>
      </c>
      <c r="F990" s="7" t="s">
        <v>29109</v>
      </c>
      <c r="G990" s="7" t="s">
        <v>29110</v>
      </c>
      <c r="H990" s="7" t="s">
        <v>29111</v>
      </c>
      <c r="I990" s="7" t="s">
        <v>65</v>
      </c>
      <c r="J990" s="7" t="s">
        <v>33060</v>
      </c>
      <c r="K990" s="7" t="s">
        <v>47</v>
      </c>
      <c r="L990" s="7">
        <v>10</v>
      </c>
      <c r="M990" s="7" t="s">
        <v>363</v>
      </c>
      <c r="N990" s="7">
        <v>71201</v>
      </c>
      <c r="O990" s="7" t="s">
        <v>634</v>
      </c>
      <c r="P990" s="7">
        <v>20050407</v>
      </c>
      <c r="Q990" s="7">
        <v>76</v>
      </c>
      <c r="R990" s="7">
        <v>201809</v>
      </c>
    </row>
    <row r="991" spans="1:22" ht="16.5" customHeight="1">
      <c r="A991" s="8">
        <v>1298196918</v>
      </c>
      <c r="B991" s="7">
        <v>2650847</v>
      </c>
      <c r="C991" s="12">
        <v>1311110163459</v>
      </c>
      <c r="D991" s="7" t="s">
        <v>22105</v>
      </c>
      <c r="E991" s="7" t="s">
        <v>6673</v>
      </c>
      <c r="F991" s="7" t="s">
        <v>22106</v>
      </c>
      <c r="G991" s="7" t="s">
        <v>22107</v>
      </c>
      <c r="H991" s="7" t="s">
        <v>22108</v>
      </c>
      <c r="I991" s="7" t="s">
        <v>65</v>
      </c>
      <c r="J991" s="7" t="s">
        <v>33060</v>
      </c>
      <c r="K991" s="7" t="s">
        <v>47</v>
      </c>
      <c r="L991" s="7">
        <v>10</v>
      </c>
      <c r="M991" s="7" t="s">
        <v>363</v>
      </c>
      <c r="N991" s="7">
        <v>72000</v>
      </c>
      <c r="O991" s="7" t="s">
        <v>45063</v>
      </c>
      <c r="P991" s="7">
        <v>20060504</v>
      </c>
      <c r="Q991" s="7">
        <v>85</v>
      </c>
      <c r="R991" s="7">
        <v>201810</v>
      </c>
      <c r="S991" s="7">
        <v>2022</v>
      </c>
      <c r="T991" s="7">
        <v>18969914</v>
      </c>
      <c r="U991" s="7">
        <v>5156836</v>
      </c>
      <c r="V991" s="7">
        <v>1000000</v>
      </c>
    </row>
    <row r="992" spans="1:22" ht="16.5" customHeight="1">
      <c r="A992" s="8">
        <v>2148730313</v>
      </c>
      <c r="B992" s="7">
        <v>1222452</v>
      </c>
      <c r="C992" s="12">
        <v>1101112729452</v>
      </c>
      <c r="D992" s="7" t="s">
        <v>28867</v>
      </c>
      <c r="E992" s="7" t="s">
        <v>7062</v>
      </c>
      <c r="F992" s="7" t="s">
        <v>28868</v>
      </c>
      <c r="G992" s="7" t="s">
        <v>28869</v>
      </c>
      <c r="H992" s="7" t="s">
        <v>16156</v>
      </c>
      <c r="I992" s="7" t="s">
        <v>65</v>
      </c>
      <c r="J992" s="7" t="s">
        <v>33060</v>
      </c>
      <c r="K992" s="7" t="s">
        <v>47</v>
      </c>
      <c r="L992" s="7">
        <v>10</v>
      </c>
      <c r="M992" s="7" t="s">
        <v>363</v>
      </c>
      <c r="N992" s="7">
        <v>72919</v>
      </c>
      <c r="O992" s="7" t="s">
        <v>16141</v>
      </c>
      <c r="P992" s="7">
        <v>20030310</v>
      </c>
      <c r="Q992" s="7">
        <v>92</v>
      </c>
      <c r="R992" s="7">
        <v>201810</v>
      </c>
    </row>
    <row r="993" spans="1:18" ht="16.5" customHeight="1">
      <c r="A993" s="8">
        <v>1228622399</v>
      </c>
      <c r="B993" s="7">
        <v>4087331</v>
      </c>
      <c r="C993" s="12">
        <v>1201110601634</v>
      </c>
      <c r="D993" s="7" t="s">
        <v>20434</v>
      </c>
      <c r="E993" s="7" t="s">
        <v>20435</v>
      </c>
      <c r="F993" s="7" t="s">
        <v>20436</v>
      </c>
      <c r="G993" s="7" t="s">
        <v>20437</v>
      </c>
      <c r="H993" s="7" t="s">
        <v>20438</v>
      </c>
      <c r="I993" s="7" t="s">
        <v>65</v>
      </c>
      <c r="J993" s="7" t="s">
        <v>33060</v>
      </c>
      <c r="K993" s="7" t="s">
        <v>47</v>
      </c>
      <c r="L993" s="7">
        <v>10</v>
      </c>
      <c r="M993" s="7" t="s">
        <v>33076</v>
      </c>
      <c r="N993" s="7">
        <v>30399</v>
      </c>
      <c r="O993" s="7" t="s">
        <v>7553</v>
      </c>
      <c r="P993" s="7">
        <v>20120229</v>
      </c>
      <c r="Q993" s="7">
        <v>122</v>
      </c>
      <c r="R993" s="7">
        <v>201810</v>
      </c>
    </row>
    <row r="994" spans="1:18" ht="16.5" customHeight="1">
      <c r="A994" s="8">
        <v>1348194116</v>
      </c>
      <c r="B994" s="7">
        <v>2598598</v>
      </c>
      <c r="C994" s="12">
        <v>1313110042782</v>
      </c>
      <c r="D994" s="7" t="s">
        <v>45064</v>
      </c>
      <c r="E994" s="7" t="s">
        <v>45065</v>
      </c>
      <c r="F994" s="7" t="s">
        <v>11272</v>
      </c>
      <c r="G994" s="7" t="s">
        <v>45066</v>
      </c>
      <c r="H994" s="7" t="s">
        <v>45067</v>
      </c>
      <c r="I994" s="7" t="s">
        <v>65</v>
      </c>
      <c r="J994" s="7" t="s">
        <v>33060</v>
      </c>
      <c r="K994" s="7" t="s">
        <v>47</v>
      </c>
      <c r="L994" s="7">
        <v>10</v>
      </c>
      <c r="M994" s="7" t="s">
        <v>34194</v>
      </c>
      <c r="N994" s="7">
        <v>49300</v>
      </c>
      <c r="O994" s="7" t="s">
        <v>22934</v>
      </c>
      <c r="P994" s="7">
        <v>20020628</v>
      </c>
      <c r="Q994" s="7">
        <v>206</v>
      </c>
      <c r="R994" s="7">
        <v>201810</v>
      </c>
    </row>
    <row r="995" spans="1:18" ht="16.5" customHeight="1">
      <c r="A995" s="8">
        <v>3368800324</v>
      </c>
      <c r="B995" s="7">
        <v>6680908</v>
      </c>
      <c r="C995" s="12">
        <v>1313110162960</v>
      </c>
      <c r="D995" s="7" t="s">
        <v>45068</v>
      </c>
      <c r="E995" s="7" t="s">
        <v>45069</v>
      </c>
      <c r="F995" s="7" t="s">
        <v>42167</v>
      </c>
      <c r="G995" s="7" t="s">
        <v>45070</v>
      </c>
      <c r="H995" s="7" t="s">
        <v>45071</v>
      </c>
      <c r="I995" s="7" t="s">
        <v>65</v>
      </c>
      <c r="J995" s="7" t="s">
        <v>33060</v>
      </c>
      <c r="K995" s="7" t="s">
        <v>47</v>
      </c>
      <c r="L995" s="7">
        <v>10</v>
      </c>
      <c r="M995" s="7" t="s">
        <v>33076</v>
      </c>
      <c r="N995" s="7">
        <v>25941</v>
      </c>
      <c r="O995" s="7" t="s">
        <v>38359</v>
      </c>
      <c r="P995" s="7">
        <v>20160330</v>
      </c>
      <c r="Q995" s="7">
        <v>51</v>
      </c>
      <c r="R995" s="7">
        <v>201810</v>
      </c>
    </row>
    <row r="996" spans="1:18" ht="16.5" customHeight="1">
      <c r="A996" s="8">
        <v>6108107906</v>
      </c>
      <c r="B996" s="7">
        <v>1222373</v>
      </c>
      <c r="C996" s="12">
        <v>1812110009924</v>
      </c>
      <c r="D996" s="7" t="s">
        <v>26310</v>
      </c>
      <c r="E996" s="7" t="s">
        <v>26311</v>
      </c>
      <c r="F996" s="7" t="s">
        <v>26312</v>
      </c>
      <c r="G996" s="7" t="s">
        <v>26313</v>
      </c>
      <c r="H996" s="7" t="s">
        <v>26314</v>
      </c>
      <c r="I996" s="7" t="s">
        <v>65</v>
      </c>
      <c r="J996" s="7" t="s">
        <v>33060</v>
      </c>
      <c r="K996" s="7" t="s">
        <v>47</v>
      </c>
      <c r="L996" s="7">
        <v>10</v>
      </c>
      <c r="M996" s="7" t="s">
        <v>34433</v>
      </c>
      <c r="N996" s="7">
        <v>58120</v>
      </c>
      <c r="O996" s="7" t="s">
        <v>45072</v>
      </c>
      <c r="P996" s="7">
        <v>19881031</v>
      </c>
      <c r="Q996" s="7">
        <v>56</v>
      </c>
      <c r="R996" s="7">
        <v>201810</v>
      </c>
    </row>
    <row r="997" spans="1:18" ht="16.5" customHeight="1">
      <c r="A997" s="8">
        <v>6098127917</v>
      </c>
      <c r="B997" s="7">
        <v>1250879</v>
      </c>
      <c r="C997" s="12">
        <v>1942110024232</v>
      </c>
      <c r="D997" s="7" t="s">
        <v>45073</v>
      </c>
      <c r="E997" s="7" t="s">
        <v>45074</v>
      </c>
      <c r="F997" s="7" t="s">
        <v>45075</v>
      </c>
      <c r="G997" s="7" t="s">
        <v>45076</v>
      </c>
      <c r="H997" s="7" t="s">
        <v>45077</v>
      </c>
      <c r="I997" s="7" t="s">
        <v>65</v>
      </c>
      <c r="J997" s="7" t="s">
        <v>33060</v>
      </c>
      <c r="K997" s="7" t="s">
        <v>47</v>
      </c>
      <c r="L997" s="7">
        <v>10</v>
      </c>
      <c r="M997" s="7" t="s">
        <v>363</v>
      </c>
      <c r="N997" s="7">
        <v>72121</v>
      </c>
      <c r="O997" s="7" t="s">
        <v>35913</v>
      </c>
      <c r="P997" s="7">
        <v>19961207</v>
      </c>
      <c r="Q997" s="7">
        <v>56</v>
      </c>
      <c r="R997" s="7">
        <v>201810</v>
      </c>
    </row>
    <row r="998" spans="1:18" ht="16.5" customHeight="1">
      <c r="A998" s="8">
        <v>2148674819</v>
      </c>
      <c r="B998" s="7">
        <v>1313285</v>
      </c>
      <c r="C998" s="12">
        <v>1101112143537</v>
      </c>
      <c r="D998" s="7" t="s">
        <v>28881</v>
      </c>
      <c r="E998" s="7" t="s">
        <v>28882</v>
      </c>
      <c r="F998" s="7" t="s">
        <v>15777</v>
      </c>
      <c r="G998" s="7" t="s">
        <v>28883</v>
      </c>
      <c r="H998" s="7" t="s">
        <v>28884</v>
      </c>
      <c r="I998" s="7" t="s">
        <v>65</v>
      </c>
      <c r="J998" s="7" t="s">
        <v>33060</v>
      </c>
      <c r="K998" s="7" t="s">
        <v>47</v>
      </c>
      <c r="L998" s="7">
        <v>10</v>
      </c>
      <c r="M998" s="7" t="s">
        <v>363</v>
      </c>
      <c r="N998" s="7">
        <v>72919</v>
      </c>
      <c r="O998" s="7" t="s">
        <v>16141</v>
      </c>
      <c r="P998" s="7">
        <v>20010105</v>
      </c>
      <c r="Q998" s="7">
        <v>125</v>
      </c>
      <c r="R998" s="7">
        <v>201811</v>
      </c>
    </row>
    <row r="999" spans="1:18" ht="16.5" customHeight="1">
      <c r="A999" s="8">
        <v>2118709335</v>
      </c>
      <c r="B999" s="7">
        <v>1955431</v>
      </c>
      <c r="C999" s="12">
        <v>1101112439308</v>
      </c>
      <c r="D999" s="7" t="s">
        <v>45078</v>
      </c>
      <c r="E999" s="7" t="s">
        <v>45079</v>
      </c>
      <c r="F999" s="7" t="s">
        <v>14019</v>
      </c>
      <c r="G999" s="7" t="s">
        <v>45080</v>
      </c>
      <c r="H999" s="7" t="s">
        <v>45081</v>
      </c>
      <c r="I999" s="7" t="s">
        <v>65</v>
      </c>
      <c r="J999" s="7" t="s">
        <v>33060</v>
      </c>
      <c r="K999" s="7" t="s">
        <v>47</v>
      </c>
      <c r="L999" s="7">
        <v>10</v>
      </c>
      <c r="M999" s="7" t="s">
        <v>363</v>
      </c>
      <c r="N999" s="7">
        <v>71310</v>
      </c>
      <c r="O999" s="7" t="s">
        <v>15027</v>
      </c>
      <c r="P999" s="7">
        <v>20020202</v>
      </c>
      <c r="Q999" s="7">
        <v>50</v>
      </c>
      <c r="R999" s="7">
        <v>201811</v>
      </c>
    </row>
    <row r="1000" spans="1:18" ht="16.5" customHeight="1">
      <c r="A1000" s="8">
        <v>1058714983</v>
      </c>
      <c r="B1000" s="7">
        <v>2886746</v>
      </c>
      <c r="C1000" s="12">
        <v>1101113793464</v>
      </c>
      <c r="D1000" s="7" t="s">
        <v>29293</v>
      </c>
      <c r="E1000" s="7" t="s">
        <v>29294</v>
      </c>
      <c r="F1000" s="7" t="s">
        <v>29295</v>
      </c>
      <c r="G1000" s="7" t="s">
        <v>29296</v>
      </c>
      <c r="H1000" s="7" t="s">
        <v>29297</v>
      </c>
      <c r="I1000" s="7" t="s">
        <v>65</v>
      </c>
      <c r="J1000" s="7" t="s">
        <v>33060</v>
      </c>
      <c r="K1000" s="7" t="s">
        <v>47</v>
      </c>
      <c r="L1000" s="7">
        <v>10</v>
      </c>
      <c r="M1000" s="7" t="s">
        <v>363</v>
      </c>
      <c r="N1000" s="7">
        <v>73201</v>
      </c>
      <c r="O1000" s="7" t="s">
        <v>16196</v>
      </c>
      <c r="P1000" s="7">
        <v>20071123</v>
      </c>
      <c r="Q1000" s="7">
        <v>51</v>
      </c>
      <c r="R1000" s="7">
        <v>201811</v>
      </c>
    </row>
    <row r="1001" spans="1:18" ht="16.5" customHeight="1">
      <c r="A1001" s="8">
        <v>2158738297</v>
      </c>
      <c r="B1001" s="7">
        <v>3711549</v>
      </c>
      <c r="C1001" s="12">
        <v>1101114300383</v>
      </c>
      <c r="D1001" s="7" t="s">
        <v>45082</v>
      </c>
      <c r="E1001" s="7" t="s">
        <v>45083</v>
      </c>
      <c r="F1001" s="7" t="s">
        <v>4020</v>
      </c>
      <c r="G1001" s="7" t="s">
        <v>45084</v>
      </c>
      <c r="H1001" s="7" t="s">
        <v>45085</v>
      </c>
      <c r="I1001" s="7" t="s">
        <v>65</v>
      </c>
      <c r="J1001" s="7" t="s">
        <v>33060</v>
      </c>
      <c r="K1001" s="7" t="s">
        <v>47</v>
      </c>
      <c r="L1001" s="7">
        <v>10</v>
      </c>
      <c r="M1001" s="7" t="s">
        <v>966</v>
      </c>
      <c r="N1001" s="7">
        <v>68212</v>
      </c>
      <c r="O1001" s="7" t="s">
        <v>43364</v>
      </c>
      <c r="P1001" s="7">
        <v>20100310</v>
      </c>
      <c r="Q1001" s="7">
        <v>103</v>
      </c>
      <c r="R1001" s="7">
        <v>201811</v>
      </c>
    </row>
    <row r="1002" spans="1:18" ht="16.5" customHeight="1">
      <c r="A1002" s="8">
        <v>8448100321</v>
      </c>
      <c r="B1002" s="7">
        <v>6803215</v>
      </c>
      <c r="C1002" s="12">
        <v>1101116170932</v>
      </c>
      <c r="D1002" s="7" t="s">
        <v>45086</v>
      </c>
      <c r="E1002" s="7" t="s">
        <v>13987</v>
      </c>
      <c r="F1002" s="7" t="s">
        <v>1827</v>
      </c>
      <c r="G1002" s="7" t="s">
        <v>45087</v>
      </c>
      <c r="H1002" s="7" t="s">
        <v>45088</v>
      </c>
      <c r="I1002" s="7" t="s">
        <v>65</v>
      </c>
      <c r="J1002" s="7" t="s">
        <v>33060</v>
      </c>
      <c r="K1002" s="7" t="s">
        <v>47</v>
      </c>
      <c r="L1002" s="7">
        <v>10</v>
      </c>
      <c r="M1002" s="7" t="s">
        <v>33076</v>
      </c>
      <c r="N1002" s="7">
        <v>20423</v>
      </c>
      <c r="O1002" s="7" t="s">
        <v>1799</v>
      </c>
      <c r="P1002" s="7">
        <v>20160907</v>
      </c>
      <c r="Q1002" s="7">
        <v>64</v>
      </c>
      <c r="R1002" s="7">
        <v>201811</v>
      </c>
    </row>
    <row r="1003" spans="1:18" ht="16.5" customHeight="1">
      <c r="A1003" s="8">
        <v>5228700699</v>
      </c>
      <c r="B1003" s="7">
        <v>8162307</v>
      </c>
      <c r="C1003" s="12">
        <v>1101116367894</v>
      </c>
      <c r="D1003" s="7" t="s">
        <v>45089</v>
      </c>
      <c r="E1003" s="7" t="s">
        <v>45090</v>
      </c>
      <c r="F1003" s="7" t="s">
        <v>45091</v>
      </c>
      <c r="G1003" s="7" t="s">
        <v>45092</v>
      </c>
      <c r="H1003" s="7" t="s">
        <v>45093</v>
      </c>
      <c r="I1003" s="7" t="s">
        <v>65</v>
      </c>
      <c r="J1003" s="7" t="s">
        <v>33060</v>
      </c>
      <c r="K1003" s="7" t="s">
        <v>47</v>
      </c>
      <c r="L1003" s="7">
        <v>10</v>
      </c>
      <c r="M1003" s="7" t="s">
        <v>966</v>
      </c>
      <c r="N1003" s="7">
        <v>68211</v>
      </c>
      <c r="O1003" s="7" t="s">
        <v>35630</v>
      </c>
      <c r="P1003" s="7">
        <v>20170406</v>
      </c>
      <c r="Q1003" s="7">
        <v>77</v>
      </c>
      <c r="R1003" s="7">
        <v>201811</v>
      </c>
    </row>
    <row r="1004" spans="1:18" ht="16.5" customHeight="1">
      <c r="A1004" s="8">
        <v>2928700750</v>
      </c>
      <c r="B1004" s="7">
        <v>8235580</v>
      </c>
      <c r="C1004" s="12">
        <v>1101116414637</v>
      </c>
      <c r="D1004" s="7" t="s">
        <v>45094</v>
      </c>
      <c r="E1004" s="7" t="s">
        <v>35891</v>
      </c>
      <c r="F1004" s="7" t="s">
        <v>45095</v>
      </c>
      <c r="G1004" s="7">
        <v>15220761</v>
      </c>
      <c r="H1004" s="7" t="s">
        <v>45096</v>
      </c>
      <c r="I1004" s="7" t="s">
        <v>65</v>
      </c>
      <c r="J1004" s="7" t="s">
        <v>33060</v>
      </c>
      <c r="K1004" s="7" t="s">
        <v>47</v>
      </c>
      <c r="L1004" s="7">
        <v>10</v>
      </c>
      <c r="M1004" s="7" t="s">
        <v>33076</v>
      </c>
      <c r="N1004" s="7">
        <v>10700</v>
      </c>
      <c r="O1004" s="7" t="s">
        <v>33127</v>
      </c>
      <c r="P1004" s="7">
        <v>20170529</v>
      </c>
      <c r="Q1004" s="7">
        <v>104</v>
      </c>
      <c r="R1004" s="7">
        <v>201811</v>
      </c>
    </row>
    <row r="1005" spans="1:18" ht="16.5" customHeight="1">
      <c r="A1005" s="8">
        <v>4708100950</v>
      </c>
      <c r="B1005" s="7">
        <v>8506860</v>
      </c>
      <c r="C1005" s="12">
        <v>1101116669000</v>
      </c>
      <c r="D1005" s="7" t="s">
        <v>45097</v>
      </c>
      <c r="E1005" s="7" t="s">
        <v>45098</v>
      </c>
      <c r="F1005" s="7" t="s">
        <v>45099</v>
      </c>
      <c r="G1005" s="7" t="s">
        <v>45100</v>
      </c>
      <c r="H1005" s="7" t="s">
        <v>45101</v>
      </c>
      <c r="I1005" s="7" t="s">
        <v>65</v>
      </c>
      <c r="J1005" s="7" t="s">
        <v>33060</v>
      </c>
      <c r="K1005" s="7" t="s">
        <v>47</v>
      </c>
      <c r="L1005" s="7">
        <v>10</v>
      </c>
      <c r="M1005" s="7" t="s">
        <v>313</v>
      </c>
      <c r="N1005" s="7">
        <v>42311</v>
      </c>
      <c r="O1005" s="7" t="s">
        <v>43176</v>
      </c>
      <c r="P1005" s="7">
        <v>20180223</v>
      </c>
      <c r="Q1005" s="7">
        <v>209</v>
      </c>
      <c r="R1005" s="7">
        <v>201811</v>
      </c>
    </row>
    <row r="1006" spans="1:18" ht="16.5" customHeight="1">
      <c r="A1006" s="8">
        <v>6548801158</v>
      </c>
      <c r="B1006" s="7">
        <v>8658209</v>
      </c>
      <c r="C1006" s="12">
        <v>1648110116330</v>
      </c>
      <c r="D1006" s="7" t="s">
        <v>45102</v>
      </c>
      <c r="E1006" s="7" t="s">
        <v>45103</v>
      </c>
      <c r="F1006" s="7" t="s">
        <v>45104</v>
      </c>
      <c r="G1006" s="7" t="s">
        <v>45105</v>
      </c>
      <c r="H1006" s="7" t="s">
        <v>45106</v>
      </c>
      <c r="I1006" s="7" t="s">
        <v>65</v>
      </c>
      <c r="J1006" s="7" t="s">
        <v>33060</v>
      </c>
      <c r="K1006" s="7" t="s">
        <v>47</v>
      </c>
      <c r="L1006" s="7">
        <v>10</v>
      </c>
      <c r="M1006" s="7" t="s">
        <v>33076</v>
      </c>
      <c r="N1006" s="7">
        <v>28202</v>
      </c>
      <c r="O1006" s="7" t="s">
        <v>5436</v>
      </c>
      <c r="P1006" s="7">
        <v>20180726</v>
      </c>
      <c r="Q1006" s="7">
        <v>122</v>
      </c>
      <c r="R1006" s="7">
        <v>201811</v>
      </c>
    </row>
    <row r="1007" spans="1:18" ht="16.5" customHeight="1">
      <c r="A1007" s="8">
        <v>5138146103</v>
      </c>
      <c r="B1007" s="7">
        <v>2880544</v>
      </c>
      <c r="C1007" s="12">
        <v>1760110051794</v>
      </c>
      <c r="D1007" s="7" t="s">
        <v>45107</v>
      </c>
      <c r="E1007" s="7" t="s">
        <v>45108</v>
      </c>
      <c r="F1007" s="7" t="s">
        <v>45109</v>
      </c>
      <c r="G1007" s="7" t="s">
        <v>45110</v>
      </c>
      <c r="H1007" s="7" t="s">
        <v>45111</v>
      </c>
      <c r="I1007" s="7" t="s">
        <v>65</v>
      </c>
      <c r="J1007" s="7" t="s">
        <v>33060</v>
      </c>
      <c r="K1007" s="7" t="s">
        <v>47</v>
      </c>
      <c r="L1007" s="7">
        <v>10</v>
      </c>
      <c r="M1007" s="7" t="s">
        <v>33076</v>
      </c>
      <c r="N1007" s="7">
        <v>26291</v>
      </c>
      <c r="O1007" s="7" t="s">
        <v>42659</v>
      </c>
      <c r="P1007" s="7">
        <v>20071011</v>
      </c>
      <c r="Q1007" s="7">
        <v>55</v>
      </c>
      <c r="R1007" s="7">
        <v>201811</v>
      </c>
    </row>
    <row r="1008" spans="1:18" ht="16.5" customHeight="1">
      <c r="A1008" s="8">
        <v>6168611529</v>
      </c>
      <c r="B1008" s="7">
        <v>5835399</v>
      </c>
      <c r="C1008" s="12">
        <v>2201110106683</v>
      </c>
      <c r="D1008" s="7" t="s">
        <v>45112</v>
      </c>
      <c r="E1008" s="7" t="s">
        <v>6517</v>
      </c>
      <c r="F1008" s="7" t="s">
        <v>45113</v>
      </c>
      <c r="G1008" s="7" t="s">
        <v>45114</v>
      </c>
      <c r="H1008" s="7" t="s">
        <v>45115</v>
      </c>
      <c r="I1008" s="7" t="s">
        <v>65</v>
      </c>
      <c r="J1008" s="7" t="s">
        <v>33060</v>
      </c>
      <c r="K1008" s="7" t="s">
        <v>47</v>
      </c>
      <c r="L1008" s="7">
        <v>10</v>
      </c>
      <c r="M1008" s="7" t="s">
        <v>34319</v>
      </c>
      <c r="N1008" s="7">
        <v>55101</v>
      </c>
      <c r="O1008" s="7" t="s">
        <v>11960</v>
      </c>
      <c r="P1008" s="7">
        <v>20131101</v>
      </c>
      <c r="Q1008" s="7">
        <v>68</v>
      </c>
      <c r="R1008" s="7">
        <v>201811</v>
      </c>
    </row>
    <row r="1009" spans="1:22" ht="16.5" customHeight="1">
      <c r="A1009" s="8">
        <v>2208113656</v>
      </c>
      <c r="B1009" s="7">
        <v>1850799</v>
      </c>
      <c r="C1009" s="12">
        <v>1101111234874</v>
      </c>
      <c r="D1009" s="7" t="s">
        <v>21343</v>
      </c>
      <c r="E1009" s="7" t="s">
        <v>21344</v>
      </c>
      <c r="F1009" s="7" t="s">
        <v>21345</v>
      </c>
      <c r="G1009" s="7" t="s">
        <v>21346</v>
      </c>
      <c r="H1009" s="7" t="s">
        <v>21347</v>
      </c>
      <c r="I1009" s="7" t="s">
        <v>65</v>
      </c>
      <c r="J1009" s="7" t="s">
        <v>33060</v>
      </c>
      <c r="K1009" s="7" t="s">
        <v>47</v>
      </c>
      <c r="L1009" s="7">
        <v>10</v>
      </c>
      <c r="M1009" s="7" t="s">
        <v>363</v>
      </c>
      <c r="N1009" s="7">
        <v>72129</v>
      </c>
      <c r="O1009" s="7" t="s">
        <v>42519</v>
      </c>
      <c r="P1009" s="7">
        <v>19960122</v>
      </c>
      <c r="Q1009" s="7">
        <v>56</v>
      </c>
      <c r="R1009" s="7">
        <v>201812</v>
      </c>
      <c r="S1009" s="7">
        <v>2022</v>
      </c>
      <c r="T1009" s="7">
        <v>9586161</v>
      </c>
      <c r="U1009" s="7">
        <v>8275749</v>
      </c>
      <c r="V1009" s="7">
        <v>400000</v>
      </c>
    </row>
    <row r="1010" spans="1:22" ht="16.5" customHeight="1">
      <c r="A1010" s="8">
        <v>1078191169</v>
      </c>
      <c r="B1010" s="7">
        <v>1134527</v>
      </c>
      <c r="C1010" s="12">
        <v>1101112095043</v>
      </c>
      <c r="D1010" s="7" t="s">
        <v>19690</v>
      </c>
      <c r="E1010" s="7" t="s">
        <v>19691</v>
      </c>
      <c r="F1010" s="7" t="s">
        <v>19692</v>
      </c>
      <c r="G1010" s="7" t="s">
        <v>19693</v>
      </c>
      <c r="H1010" s="7" t="s">
        <v>19694</v>
      </c>
      <c r="I1010" s="7" t="s">
        <v>65</v>
      </c>
      <c r="J1010" s="7" t="s">
        <v>33060</v>
      </c>
      <c r="K1010" s="7" t="s">
        <v>47</v>
      </c>
      <c r="L1010" s="7">
        <v>10</v>
      </c>
      <c r="M1010" s="7" t="s">
        <v>33076</v>
      </c>
      <c r="N1010" s="7">
        <v>29176</v>
      </c>
      <c r="O1010" s="7" t="s">
        <v>38676</v>
      </c>
      <c r="P1010" s="7">
        <v>20001025</v>
      </c>
      <c r="Q1010" s="7">
        <v>52</v>
      </c>
      <c r="R1010" s="7">
        <v>201812</v>
      </c>
      <c r="S1010" s="7">
        <v>2022</v>
      </c>
      <c r="T1010" s="7">
        <v>11143228</v>
      </c>
      <c r="U1010" s="7">
        <v>11920127</v>
      </c>
      <c r="V1010" s="7">
        <v>652302</v>
      </c>
    </row>
    <row r="1011" spans="1:22" ht="16.5" customHeight="1">
      <c r="A1011" s="8">
        <v>1148636698</v>
      </c>
      <c r="B1011" s="7">
        <v>2112108</v>
      </c>
      <c r="C1011" s="12">
        <v>1101113023077</v>
      </c>
      <c r="D1011" s="7" t="s">
        <v>18590</v>
      </c>
      <c r="E1011" s="7" t="s">
        <v>18591</v>
      </c>
      <c r="F1011" s="7" t="s">
        <v>18592</v>
      </c>
      <c r="G1011" s="7" t="s">
        <v>18593</v>
      </c>
      <c r="H1011" s="7" t="s">
        <v>18594</v>
      </c>
      <c r="I1011" s="7" t="s">
        <v>65</v>
      </c>
      <c r="J1011" s="7" t="s">
        <v>33060</v>
      </c>
      <c r="K1011" s="7" t="s">
        <v>47</v>
      </c>
      <c r="L1011" s="7">
        <v>10</v>
      </c>
      <c r="M1011" s="7" t="s">
        <v>33076</v>
      </c>
      <c r="N1011" s="7">
        <v>26121</v>
      </c>
      <c r="O1011" s="7" t="s">
        <v>4203</v>
      </c>
      <c r="P1011" s="7">
        <v>20040603</v>
      </c>
      <c r="Q1011" s="7">
        <v>55</v>
      </c>
      <c r="R1011" s="7">
        <v>201812</v>
      </c>
      <c r="S1011" s="7">
        <v>2022</v>
      </c>
      <c r="T1011" s="7">
        <v>11568552</v>
      </c>
      <c r="U1011" s="7">
        <v>11956849</v>
      </c>
      <c r="V1011" s="7">
        <v>590000</v>
      </c>
    </row>
    <row r="1012" spans="1:22" ht="16.5" customHeight="1">
      <c r="A1012" s="8">
        <v>1228202298</v>
      </c>
      <c r="B1012" s="7">
        <v>1491748</v>
      </c>
      <c r="C1012" s="12">
        <v>1242320000109</v>
      </c>
      <c r="D1012" s="7" t="s">
        <v>45116</v>
      </c>
      <c r="E1012" s="7" t="s">
        <v>12619</v>
      </c>
      <c r="F1012" s="7" t="s">
        <v>45117</v>
      </c>
      <c r="G1012" s="7" t="s">
        <v>45118</v>
      </c>
      <c r="H1012" s="7" t="s">
        <v>45119</v>
      </c>
      <c r="I1012" s="7" t="s">
        <v>45</v>
      </c>
      <c r="J1012" s="7" t="s">
        <v>33060</v>
      </c>
      <c r="K1012" s="7" t="s">
        <v>47</v>
      </c>
      <c r="L1012" s="7">
        <v>10</v>
      </c>
      <c r="M1012" s="7" t="s">
        <v>105</v>
      </c>
      <c r="N1012" s="7">
        <v>87130</v>
      </c>
      <c r="O1012" s="7" t="s">
        <v>37557</v>
      </c>
      <c r="P1012" s="7">
        <v>19700613</v>
      </c>
      <c r="Q1012" s="7">
        <v>96</v>
      </c>
      <c r="R1012" s="7">
        <v>201812</v>
      </c>
      <c r="S1012" s="7">
        <v>2022</v>
      </c>
      <c r="T1012" s="7">
        <v>4089707</v>
      </c>
      <c r="U1012" s="7">
        <v>3662628</v>
      </c>
      <c r="V1012" s="7">
        <v>634339</v>
      </c>
    </row>
    <row r="1013" spans="1:22" ht="16.5" customHeight="1">
      <c r="A1013" s="8">
        <v>3148642029</v>
      </c>
      <c r="B1013" s="7">
        <v>4182865</v>
      </c>
      <c r="C1013" s="12">
        <v>1601110336267</v>
      </c>
      <c r="D1013" s="7" t="s">
        <v>45120</v>
      </c>
      <c r="E1013" s="7" t="s">
        <v>11465</v>
      </c>
      <c r="F1013" s="7" t="s">
        <v>45121</v>
      </c>
      <c r="G1013" s="7" t="s">
        <v>45122</v>
      </c>
      <c r="H1013" s="7" t="s">
        <v>45123</v>
      </c>
      <c r="I1013" s="7" t="s">
        <v>65</v>
      </c>
      <c r="J1013" s="7" t="s">
        <v>33060</v>
      </c>
      <c r="K1013" s="7" t="s">
        <v>47</v>
      </c>
      <c r="L1013" s="7">
        <v>10</v>
      </c>
      <c r="M1013" s="7" t="s">
        <v>34433</v>
      </c>
      <c r="N1013" s="7">
        <v>62021</v>
      </c>
      <c r="O1013" s="7" t="s">
        <v>13709</v>
      </c>
      <c r="P1013" s="7">
        <v>20121203</v>
      </c>
      <c r="Q1013" s="7">
        <v>137</v>
      </c>
      <c r="R1013" s="7">
        <v>201812</v>
      </c>
      <c r="S1013" s="7">
        <v>2022</v>
      </c>
      <c r="T1013" s="7">
        <v>840267</v>
      </c>
      <c r="U1013" s="7">
        <v>608196</v>
      </c>
      <c r="V1013" s="7">
        <v>50000</v>
      </c>
    </row>
    <row r="1014" spans="1:22" ht="16.5" customHeight="1">
      <c r="A1014" s="8">
        <v>3088102459</v>
      </c>
      <c r="B1014" s="7">
        <v>1455035</v>
      </c>
      <c r="C1014" s="12">
        <v>1643110000632</v>
      </c>
      <c r="D1014" s="7" t="s">
        <v>25605</v>
      </c>
      <c r="E1014" s="7" t="s">
        <v>25606</v>
      </c>
      <c r="F1014" s="7" t="s">
        <v>25607</v>
      </c>
      <c r="G1014" s="7" t="s">
        <v>25608</v>
      </c>
      <c r="H1014" s="7" t="s">
        <v>25609</v>
      </c>
      <c r="I1014" s="7" t="s">
        <v>65</v>
      </c>
      <c r="J1014" s="7" t="s">
        <v>33060</v>
      </c>
      <c r="K1014" s="7" t="s">
        <v>47</v>
      </c>
      <c r="L1014" s="7">
        <v>10</v>
      </c>
      <c r="M1014" s="7" t="s">
        <v>34194</v>
      </c>
      <c r="N1014" s="7">
        <v>52912</v>
      </c>
      <c r="O1014" s="7" t="s">
        <v>45124</v>
      </c>
      <c r="P1014" s="7">
        <v>19900501</v>
      </c>
      <c r="Q1014" s="7">
        <v>78</v>
      </c>
      <c r="R1014" s="7">
        <v>201812</v>
      </c>
      <c r="S1014" s="7">
        <v>2022</v>
      </c>
      <c r="T1014" s="7">
        <v>1502022</v>
      </c>
      <c r="U1014" s="7">
        <v>1645188</v>
      </c>
      <c r="V1014" s="7">
        <v>67000</v>
      </c>
    </row>
    <row r="1015" spans="1:22" ht="16.5" customHeight="1">
      <c r="A1015" s="8">
        <v>3138123849</v>
      </c>
      <c r="B1015" s="7">
        <v>3722609</v>
      </c>
      <c r="C1015" s="12">
        <v>1645110017625</v>
      </c>
      <c r="D1015" s="7" t="s">
        <v>16838</v>
      </c>
      <c r="E1015" s="7" t="s">
        <v>16839</v>
      </c>
      <c r="F1015" s="7" t="s">
        <v>16840</v>
      </c>
      <c r="G1015" s="7" t="s">
        <v>16841</v>
      </c>
      <c r="H1015" s="7" t="s">
        <v>16842</v>
      </c>
      <c r="I1015" s="7" t="s">
        <v>65</v>
      </c>
      <c r="J1015" s="7" t="s">
        <v>33060</v>
      </c>
      <c r="K1015" s="7" t="s">
        <v>47</v>
      </c>
      <c r="L1015" s="7">
        <v>10</v>
      </c>
      <c r="M1015" s="7" t="s">
        <v>33760</v>
      </c>
      <c r="N1015" s="7">
        <v>46313</v>
      </c>
      <c r="O1015" s="7" t="s">
        <v>221</v>
      </c>
      <c r="P1015" s="7">
        <v>20100426</v>
      </c>
      <c r="Q1015" s="7">
        <v>50</v>
      </c>
      <c r="R1015" s="7">
        <v>201812</v>
      </c>
      <c r="S1015" s="7">
        <v>2022</v>
      </c>
      <c r="T1015" s="7">
        <v>18929620</v>
      </c>
      <c r="U1015" s="7">
        <v>11603987</v>
      </c>
      <c r="V1015" s="7">
        <v>1061170</v>
      </c>
    </row>
    <row r="1016" spans="1:22" ht="16.5" customHeight="1">
      <c r="A1016" s="8">
        <v>5038178189</v>
      </c>
      <c r="B1016" s="7">
        <v>2887160</v>
      </c>
      <c r="C1016" s="12">
        <v>1701110344127</v>
      </c>
      <c r="D1016" s="7" t="s">
        <v>17055</v>
      </c>
      <c r="E1016" s="7" t="s">
        <v>13192</v>
      </c>
      <c r="F1016" s="7" t="s">
        <v>17056</v>
      </c>
      <c r="G1016" s="7" t="s">
        <v>17057</v>
      </c>
      <c r="H1016" s="7" t="s">
        <v>17058</v>
      </c>
      <c r="I1016" s="7" t="s">
        <v>65</v>
      </c>
      <c r="J1016" s="7" t="s">
        <v>33060</v>
      </c>
      <c r="K1016" s="7" t="s">
        <v>47</v>
      </c>
      <c r="L1016" s="7">
        <v>10</v>
      </c>
      <c r="M1016" s="7" t="s">
        <v>33076</v>
      </c>
      <c r="N1016" s="7">
        <v>13402</v>
      </c>
      <c r="O1016" s="7" t="s">
        <v>42658</v>
      </c>
      <c r="P1016" s="7">
        <v>20071127</v>
      </c>
      <c r="Q1016" s="7">
        <v>92</v>
      </c>
      <c r="R1016" s="7">
        <v>201812</v>
      </c>
      <c r="S1016" s="7">
        <v>2022</v>
      </c>
      <c r="T1016" s="7">
        <v>11040371</v>
      </c>
      <c r="U1016" s="7">
        <v>10611618</v>
      </c>
      <c r="V1016" s="7">
        <v>1575000</v>
      </c>
    </row>
    <row r="1017" spans="1:22" ht="16.5" customHeight="1">
      <c r="A1017" s="8">
        <v>5068150822</v>
      </c>
      <c r="B1017" s="7">
        <v>2233334</v>
      </c>
      <c r="C1017" s="12">
        <v>1717110059393</v>
      </c>
      <c r="D1017" s="7" t="s">
        <v>28520</v>
      </c>
      <c r="E1017" s="7" t="s">
        <v>28521</v>
      </c>
      <c r="F1017" s="7" t="s">
        <v>15704</v>
      </c>
      <c r="G1017" s="7" t="s">
        <v>28522</v>
      </c>
      <c r="H1017" s="7" t="s">
        <v>28523</v>
      </c>
      <c r="I1017" s="7" t="s">
        <v>65</v>
      </c>
      <c r="J1017" s="7" t="s">
        <v>33060</v>
      </c>
      <c r="K1017" s="7" t="s">
        <v>47</v>
      </c>
      <c r="L1017" s="7">
        <v>10</v>
      </c>
      <c r="M1017" s="7" t="s">
        <v>363</v>
      </c>
      <c r="N1017" s="7">
        <v>72120</v>
      </c>
      <c r="O1017" s="7" t="s">
        <v>6302</v>
      </c>
      <c r="P1017" s="7">
        <v>20031223</v>
      </c>
      <c r="Q1017" s="7">
        <v>61</v>
      </c>
      <c r="R1017" s="7">
        <v>201812</v>
      </c>
      <c r="S1017" s="7">
        <v>2022</v>
      </c>
      <c r="T1017" s="7">
        <v>8208265</v>
      </c>
      <c r="U1017" s="7">
        <v>5427970</v>
      </c>
      <c r="V1017" s="7">
        <v>200000</v>
      </c>
    </row>
    <row r="1018" spans="1:22" ht="16.5" customHeight="1">
      <c r="A1018" s="8">
        <v>4178111970</v>
      </c>
      <c r="B1018" s="7">
        <v>1533294</v>
      </c>
      <c r="C1018" s="12">
        <v>2062110005550</v>
      </c>
      <c r="D1018" s="7" t="s">
        <v>21912</v>
      </c>
      <c r="E1018" s="7" t="s">
        <v>21913</v>
      </c>
      <c r="F1018" s="7" t="s">
        <v>8536</v>
      </c>
      <c r="G1018" s="7" t="s">
        <v>21914</v>
      </c>
      <c r="H1018" s="7" t="s">
        <v>21915</v>
      </c>
      <c r="I1018" s="7" t="s">
        <v>65</v>
      </c>
      <c r="J1018" s="7" t="s">
        <v>33060</v>
      </c>
      <c r="K1018" s="7" t="s">
        <v>47</v>
      </c>
      <c r="L1018" s="7">
        <v>10</v>
      </c>
      <c r="M1018" s="7" t="s">
        <v>313</v>
      </c>
      <c r="N1018" s="7">
        <v>42202</v>
      </c>
      <c r="O1018" s="7" t="s">
        <v>43975</v>
      </c>
      <c r="P1018" s="7">
        <v>19960201</v>
      </c>
      <c r="Q1018" s="7">
        <v>50</v>
      </c>
      <c r="R1018" s="7">
        <v>201812</v>
      </c>
      <c r="S1018" s="7">
        <v>2022</v>
      </c>
      <c r="T1018" s="7">
        <v>19271730</v>
      </c>
      <c r="U1018" s="7">
        <v>9954074</v>
      </c>
      <c r="V1018" s="7">
        <v>500000</v>
      </c>
    </row>
    <row r="1019" spans="1:22" ht="16.5" customHeight="1">
      <c r="A1019" s="8">
        <v>1398112706</v>
      </c>
      <c r="B1019" s="7">
        <v>1825036</v>
      </c>
      <c r="C1019" s="12">
        <v>1101110356869</v>
      </c>
      <c r="D1019" s="7" t="s">
        <v>4643</v>
      </c>
      <c r="E1019" s="7" t="s">
        <v>11760</v>
      </c>
      <c r="F1019" s="7" t="s">
        <v>19177</v>
      </c>
      <c r="G1019" s="7" t="s">
        <v>19178</v>
      </c>
      <c r="H1019" s="7" t="s">
        <v>19179</v>
      </c>
      <c r="I1019" s="7" t="s">
        <v>65</v>
      </c>
      <c r="J1019" s="7" t="s">
        <v>33060</v>
      </c>
      <c r="K1019" s="7" t="s">
        <v>47</v>
      </c>
      <c r="L1019" s="7">
        <v>10</v>
      </c>
      <c r="M1019" s="7" t="s">
        <v>33076</v>
      </c>
      <c r="N1019" s="7">
        <v>27212</v>
      </c>
      <c r="O1019" s="7" t="s">
        <v>38369</v>
      </c>
      <c r="P1019" s="7">
        <v>19830919</v>
      </c>
      <c r="Q1019" s="7">
        <v>51</v>
      </c>
      <c r="R1019" s="7">
        <v>201812</v>
      </c>
    </row>
    <row r="1020" spans="1:22" ht="16.5" customHeight="1">
      <c r="A1020" s="8">
        <v>1148154482</v>
      </c>
      <c r="B1020" s="7">
        <v>1880337</v>
      </c>
      <c r="C1020" s="12">
        <v>1101110392300</v>
      </c>
      <c r="D1020" s="7" t="s">
        <v>16733</v>
      </c>
      <c r="E1020" s="7" t="s">
        <v>16734</v>
      </c>
      <c r="F1020" s="7" t="s">
        <v>16735</v>
      </c>
      <c r="G1020" s="7" t="s">
        <v>16736</v>
      </c>
      <c r="H1020" s="7" t="s">
        <v>16737</v>
      </c>
      <c r="I1020" s="7" t="s">
        <v>65</v>
      </c>
      <c r="J1020" s="7" t="s">
        <v>33060</v>
      </c>
      <c r="K1020" s="7" t="s">
        <v>47</v>
      </c>
      <c r="L1020" s="7">
        <v>10</v>
      </c>
      <c r="M1020" s="7" t="s">
        <v>33076</v>
      </c>
      <c r="N1020" s="7">
        <v>10213</v>
      </c>
      <c r="O1020" s="7" t="s">
        <v>44297</v>
      </c>
      <c r="P1020" s="7">
        <v>19850214</v>
      </c>
      <c r="Q1020" s="7">
        <v>150</v>
      </c>
      <c r="R1020" s="7">
        <v>201812</v>
      </c>
    </row>
    <row r="1021" spans="1:22" ht="16.5" customHeight="1">
      <c r="A1021" s="8">
        <v>2028154800</v>
      </c>
      <c r="B1021" s="7">
        <v>1757660</v>
      </c>
      <c r="C1021" s="12">
        <v>1101110703466</v>
      </c>
      <c r="D1021" s="7" t="s">
        <v>25670</v>
      </c>
      <c r="E1021" s="7" t="s">
        <v>14159</v>
      </c>
      <c r="F1021" s="7" t="s">
        <v>11468</v>
      </c>
      <c r="G1021" s="7" t="s">
        <v>25671</v>
      </c>
      <c r="H1021" s="7" t="s">
        <v>25672</v>
      </c>
      <c r="I1021" s="7" t="s">
        <v>65</v>
      </c>
      <c r="J1021" s="7" t="s">
        <v>33060</v>
      </c>
      <c r="K1021" s="7" t="s">
        <v>47</v>
      </c>
      <c r="L1021" s="7">
        <v>10</v>
      </c>
      <c r="M1021" s="7" t="s">
        <v>34194</v>
      </c>
      <c r="N1021" s="7">
        <v>50112</v>
      </c>
      <c r="O1021" s="7" t="s">
        <v>11448</v>
      </c>
      <c r="P1021" s="7">
        <v>19900628</v>
      </c>
      <c r="Q1021" s="7">
        <v>62</v>
      </c>
      <c r="R1021" s="7">
        <v>201812</v>
      </c>
    </row>
    <row r="1022" spans="1:22" ht="16.5" customHeight="1">
      <c r="A1022" s="8">
        <v>1188108132</v>
      </c>
      <c r="B1022" s="7">
        <v>1202050</v>
      </c>
      <c r="C1022" s="12">
        <v>1101110953863</v>
      </c>
      <c r="D1022" s="7" t="s">
        <v>21201</v>
      </c>
      <c r="E1022" s="7" t="s">
        <v>21202</v>
      </c>
      <c r="F1022" s="7" t="s">
        <v>21203</v>
      </c>
      <c r="G1022" s="7" t="s">
        <v>21204</v>
      </c>
      <c r="H1022" s="7" t="s">
        <v>21205</v>
      </c>
      <c r="I1022" s="7" t="s">
        <v>65</v>
      </c>
      <c r="J1022" s="7" t="s">
        <v>33060</v>
      </c>
      <c r="K1022" s="7" t="s">
        <v>47</v>
      </c>
      <c r="L1022" s="7">
        <v>10</v>
      </c>
      <c r="M1022" s="7" t="s">
        <v>363</v>
      </c>
      <c r="N1022" s="7">
        <v>72129</v>
      </c>
      <c r="O1022" s="7" t="s">
        <v>42519</v>
      </c>
      <c r="P1022" s="7">
        <v>19930629</v>
      </c>
      <c r="Q1022" s="7">
        <v>93</v>
      </c>
      <c r="R1022" s="7">
        <v>201812</v>
      </c>
    </row>
    <row r="1023" spans="1:22" ht="16.5" customHeight="1">
      <c r="A1023" s="8">
        <v>1058616475</v>
      </c>
      <c r="B1023" s="7">
        <v>1698446</v>
      </c>
      <c r="C1023" s="12">
        <v>1101112060715</v>
      </c>
      <c r="D1023" s="7" t="s">
        <v>16751</v>
      </c>
      <c r="E1023" s="7" t="s">
        <v>10244</v>
      </c>
      <c r="F1023" s="7" t="s">
        <v>16752</v>
      </c>
      <c r="G1023" s="7" t="s">
        <v>16753</v>
      </c>
      <c r="H1023" s="7" t="s">
        <v>16754</v>
      </c>
      <c r="I1023" s="7" t="s">
        <v>65</v>
      </c>
      <c r="J1023" s="7" t="s">
        <v>33060</v>
      </c>
      <c r="K1023" s="7" t="s">
        <v>47</v>
      </c>
      <c r="L1023" s="7">
        <v>10</v>
      </c>
      <c r="M1023" s="7" t="s">
        <v>33076</v>
      </c>
      <c r="N1023" s="7">
        <v>10302</v>
      </c>
      <c r="O1023" s="7" t="s">
        <v>33101</v>
      </c>
      <c r="P1023" s="7">
        <v>20000831</v>
      </c>
      <c r="Q1023" s="7">
        <v>58</v>
      </c>
      <c r="R1023" s="7">
        <v>201812</v>
      </c>
    </row>
    <row r="1024" spans="1:22" ht="16.5" customHeight="1">
      <c r="A1024" s="8">
        <v>2208654614</v>
      </c>
      <c r="B1024" s="7">
        <v>1128904</v>
      </c>
      <c r="C1024" s="12">
        <v>1101112681751</v>
      </c>
      <c r="D1024" s="7" t="s">
        <v>28768</v>
      </c>
      <c r="E1024" s="7" t="s">
        <v>28769</v>
      </c>
      <c r="F1024" s="7" t="s">
        <v>28770</v>
      </c>
      <c r="G1024" s="7" t="s">
        <v>28771</v>
      </c>
      <c r="H1024" s="7" t="s">
        <v>28772</v>
      </c>
      <c r="I1024" s="7" t="s">
        <v>52</v>
      </c>
      <c r="J1024" s="7" t="s">
        <v>33060</v>
      </c>
      <c r="K1024" s="7" t="s">
        <v>47</v>
      </c>
      <c r="L1024" s="7">
        <v>10</v>
      </c>
      <c r="M1024" s="7" t="s">
        <v>363</v>
      </c>
      <c r="N1024" s="7">
        <v>71310</v>
      </c>
      <c r="O1024" s="7" t="s">
        <v>15027</v>
      </c>
      <c r="P1024" s="7">
        <v>20030102</v>
      </c>
      <c r="Q1024" s="7">
        <v>50</v>
      </c>
      <c r="R1024" s="7">
        <v>201812</v>
      </c>
    </row>
    <row r="1025" spans="1:18" ht="16.5" customHeight="1">
      <c r="A1025" s="8">
        <v>1078634620</v>
      </c>
      <c r="B1025" s="7">
        <v>1755977</v>
      </c>
      <c r="C1025" s="12">
        <v>1101112778491</v>
      </c>
      <c r="D1025" s="7" t="s">
        <v>45125</v>
      </c>
      <c r="E1025" s="7" t="s">
        <v>29238</v>
      </c>
      <c r="F1025" s="7" t="s">
        <v>45126</v>
      </c>
      <c r="G1025" s="7" t="s">
        <v>29239</v>
      </c>
      <c r="H1025" s="7" t="s">
        <v>29240</v>
      </c>
      <c r="I1025" s="7" t="s">
        <v>65</v>
      </c>
      <c r="J1025" s="7" t="s">
        <v>33060</v>
      </c>
      <c r="K1025" s="7" t="s">
        <v>47</v>
      </c>
      <c r="L1025" s="7">
        <v>10</v>
      </c>
      <c r="M1025" s="7" t="s">
        <v>33760</v>
      </c>
      <c r="N1025" s="7">
        <v>47910</v>
      </c>
      <c r="O1025" s="7" t="s">
        <v>45127</v>
      </c>
      <c r="P1025" s="7">
        <v>20030514</v>
      </c>
      <c r="Q1025" s="7">
        <v>454</v>
      </c>
      <c r="R1025" s="7">
        <v>201812</v>
      </c>
    </row>
    <row r="1026" spans="1:18" ht="16.5" customHeight="1">
      <c r="A1026" s="8">
        <v>2148734551</v>
      </c>
      <c r="B1026" s="7">
        <v>1427587</v>
      </c>
      <c r="C1026" s="12">
        <v>1101112783987</v>
      </c>
      <c r="D1026" s="7" t="s">
        <v>28858</v>
      </c>
      <c r="E1026" s="7" t="s">
        <v>28859</v>
      </c>
      <c r="F1026" s="7" t="s">
        <v>28860</v>
      </c>
      <c r="G1026" s="7" t="s">
        <v>28861</v>
      </c>
      <c r="H1026" s="7" t="s">
        <v>28862</v>
      </c>
      <c r="I1026" s="7" t="s">
        <v>65</v>
      </c>
      <c r="J1026" s="7" t="s">
        <v>33060</v>
      </c>
      <c r="K1026" s="7" t="s">
        <v>47</v>
      </c>
      <c r="L1026" s="7">
        <v>10</v>
      </c>
      <c r="M1026" s="7" t="s">
        <v>363</v>
      </c>
      <c r="N1026" s="7">
        <v>72910</v>
      </c>
      <c r="O1026" s="7" t="s">
        <v>35919</v>
      </c>
      <c r="P1026" s="7">
        <v>20030521</v>
      </c>
      <c r="Q1026" s="7">
        <v>58</v>
      </c>
      <c r="R1026" s="7">
        <v>201812</v>
      </c>
    </row>
    <row r="1027" spans="1:18" ht="16.5" customHeight="1">
      <c r="A1027" s="8">
        <v>2208670502</v>
      </c>
      <c r="B1027" s="7">
        <v>1607359</v>
      </c>
      <c r="C1027" s="12">
        <v>1101112851495</v>
      </c>
      <c r="D1027" s="7" t="s">
        <v>45128</v>
      </c>
      <c r="E1027" s="7" t="s">
        <v>45129</v>
      </c>
      <c r="F1027" s="7" t="s">
        <v>45130</v>
      </c>
      <c r="G1027" s="7" t="s">
        <v>45131</v>
      </c>
      <c r="H1027" s="7" t="s">
        <v>45132</v>
      </c>
      <c r="I1027" s="7" t="s">
        <v>65</v>
      </c>
      <c r="J1027" s="7" t="s">
        <v>33060</v>
      </c>
      <c r="K1027" s="7" t="s">
        <v>47</v>
      </c>
      <c r="L1027" s="7">
        <v>10</v>
      </c>
      <c r="M1027" s="7" t="s">
        <v>33076</v>
      </c>
      <c r="N1027" s="7">
        <v>28301</v>
      </c>
      <c r="O1027" s="7" t="s">
        <v>43823</v>
      </c>
      <c r="P1027" s="7">
        <v>20030901</v>
      </c>
      <c r="Q1027" s="7">
        <v>94</v>
      </c>
      <c r="R1027" s="7">
        <v>201812</v>
      </c>
    </row>
    <row r="1028" spans="1:18" ht="16.5" customHeight="1">
      <c r="A1028" s="8">
        <v>2068187924</v>
      </c>
      <c r="B1028" s="7">
        <v>1298021</v>
      </c>
      <c r="C1028" s="12">
        <v>1101112940991</v>
      </c>
      <c r="D1028" s="7" t="s">
        <v>23532</v>
      </c>
      <c r="E1028" s="7" t="s">
        <v>23533</v>
      </c>
      <c r="F1028" s="7" t="s">
        <v>23534</v>
      </c>
      <c r="G1028" s="7" t="s">
        <v>23535</v>
      </c>
      <c r="H1028" s="7" t="s">
        <v>23536</v>
      </c>
      <c r="I1028" s="7" t="s">
        <v>65</v>
      </c>
      <c r="J1028" s="7" t="s">
        <v>33060</v>
      </c>
      <c r="K1028" s="7" t="s">
        <v>47</v>
      </c>
      <c r="L1028" s="7">
        <v>10</v>
      </c>
      <c r="M1028" s="7" t="s">
        <v>33760</v>
      </c>
      <c r="N1028" s="7">
        <v>47911</v>
      </c>
      <c r="O1028" s="7" t="s">
        <v>10645</v>
      </c>
      <c r="P1028" s="7">
        <v>20040127</v>
      </c>
      <c r="Q1028" s="7">
        <v>70</v>
      </c>
      <c r="R1028" s="7">
        <v>201812</v>
      </c>
    </row>
    <row r="1029" spans="1:18" ht="16.5" customHeight="1">
      <c r="A1029" s="8">
        <v>2158724643</v>
      </c>
      <c r="B1029" s="7">
        <v>3319231</v>
      </c>
      <c r="C1029" s="12">
        <v>1101114076471</v>
      </c>
      <c r="D1029" s="7" t="s">
        <v>45133</v>
      </c>
      <c r="E1029" s="7" t="s">
        <v>45134</v>
      </c>
      <c r="F1029" s="7" t="s">
        <v>45135</v>
      </c>
      <c r="G1029" s="7">
        <v>16617090</v>
      </c>
      <c r="H1029" s="7" t="s">
        <v>45136</v>
      </c>
      <c r="I1029" s="7" t="s">
        <v>65</v>
      </c>
      <c r="J1029" s="7" t="s">
        <v>33060</v>
      </c>
      <c r="K1029" s="7" t="s">
        <v>47</v>
      </c>
      <c r="L1029" s="7">
        <v>10</v>
      </c>
      <c r="M1029" s="7" t="s">
        <v>363</v>
      </c>
      <c r="N1029" s="7">
        <v>71531</v>
      </c>
      <c r="O1029" s="7" t="s">
        <v>15169</v>
      </c>
      <c r="P1029" s="7">
        <v>20090410</v>
      </c>
      <c r="Q1029" s="7">
        <v>75</v>
      </c>
      <c r="R1029" s="7">
        <v>201812</v>
      </c>
    </row>
    <row r="1030" spans="1:18" ht="16.5" customHeight="1">
      <c r="A1030" s="8">
        <v>1078719868</v>
      </c>
      <c r="B1030" s="7">
        <v>3333989</v>
      </c>
      <c r="C1030" s="12">
        <v>1101114089119</v>
      </c>
      <c r="D1030" s="7" t="s">
        <v>29224</v>
      </c>
      <c r="E1030" s="7" t="s">
        <v>29225</v>
      </c>
      <c r="F1030" s="7" t="s">
        <v>29226</v>
      </c>
      <c r="G1030" s="7" t="s">
        <v>29227</v>
      </c>
      <c r="H1030" s="7" t="s">
        <v>29228</v>
      </c>
      <c r="I1030" s="7" t="s">
        <v>65</v>
      </c>
      <c r="J1030" s="7" t="s">
        <v>33060</v>
      </c>
      <c r="K1030" s="7" t="s">
        <v>47</v>
      </c>
      <c r="L1030" s="7">
        <v>10</v>
      </c>
      <c r="M1030" s="7" t="s">
        <v>363</v>
      </c>
      <c r="N1030" s="7">
        <v>71531</v>
      </c>
      <c r="O1030" s="7" t="s">
        <v>15169</v>
      </c>
      <c r="P1030" s="7">
        <v>20090501</v>
      </c>
      <c r="Q1030" s="7">
        <v>81</v>
      </c>
      <c r="R1030" s="7">
        <v>201812</v>
      </c>
    </row>
    <row r="1031" spans="1:18" ht="16.5" customHeight="1">
      <c r="A1031" s="8">
        <v>1068667230</v>
      </c>
      <c r="B1031" s="7">
        <v>3664977</v>
      </c>
      <c r="C1031" s="12">
        <v>1101114182484</v>
      </c>
      <c r="D1031" s="7" t="s">
        <v>45137</v>
      </c>
      <c r="E1031" s="7" t="s">
        <v>15108</v>
      </c>
      <c r="F1031" s="7" t="s">
        <v>45138</v>
      </c>
      <c r="G1031" s="7" t="s">
        <v>45139</v>
      </c>
      <c r="H1031" s="7" t="s">
        <v>45140</v>
      </c>
      <c r="I1031" s="7" t="s">
        <v>65</v>
      </c>
      <c r="J1031" s="7" t="s">
        <v>33060</v>
      </c>
      <c r="K1031" s="7" t="s">
        <v>47</v>
      </c>
      <c r="L1031" s="7">
        <v>10</v>
      </c>
      <c r="M1031" s="7" t="s">
        <v>33760</v>
      </c>
      <c r="N1031" s="7">
        <v>46329</v>
      </c>
      <c r="O1031" s="7" t="s">
        <v>9470</v>
      </c>
      <c r="P1031" s="7">
        <v>20090918</v>
      </c>
      <c r="Q1031" s="7">
        <v>150</v>
      </c>
      <c r="R1031" s="7">
        <v>201812</v>
      </c>
    </row>
    <row r="1032" spans="1:18" ht="16.5" customHeight="1">
      <c r="A1032" s="8">
        <v>1018217168</v>
      </c>
      <c r="B1032" s="7">
        <v>3047635</v>
      </c>
      <c r="C1032" s="12">
        <v>1101220046425</v>
      </c>
      <c r="D1032" s="7" t="s">
        <v>45141</v>
      </c>
      <c r="E1032" s="7" t="s">
        <v>45142</v>
      </c>
      <c r="F1032" s="7" t="s">
        <v>45143</v>
      </c>
      <c r="H1032" s="7" t="s">
        <v>45144</v>
      </c>
      <c r="I1032" s="7" t="s">
        <v>45</v>
      </c>
      <c r="J1032" s="7" t="s">
        <v>33060</v>
      </c>
      <c r="K1032" s="7" t="s">
        <v>47</v>
      </c>
      <c r="L1032" s="7">
        <v>10</v>
      </c>
      <c r="M1032" s="7" t="s">
        <v>363</v>
      </c>
      <c r="N1032" s="7">
        <v>70200</v>
      </c>
      <c r="O1032" s="7" t="s">
        <v>35747</v>
      </c>
      <c r="P1032" s="7">
        <v>20080731</v>
      </c>
      <c r="Q1032" s="7">
        <v>147</v>
      </c>
      <c r="R1032" s="7">
        <v>201812</v>
      </c>
    </row>
    <row r="1033" spans="1:18" ht="16.5" customHeight="1">
      <c r="A1033" s="8">
        <v>2098210950</v>
      </c>
      <c r="B1033" s="7">
        <v>4036876</v>
      </c>
      <c r="C1033" s="12">
        <v>1144210008253</v>
      </c>
      <c r="D1033" s="7" t="s">
        <v>45145</v>
      </c>
      <c r="E1033" s="7" t="s">
        <v>45146</v>
      </c>
      <c r="F1033" s="7" t="s">
        <v>45147</v>
      </c>
      <c r="H1033" s="7" t="s">
        <v>45148</v>
      </c>
      <c r="I1033" s="7" t="s">
        <v>45</v>
      </c>
      <c r="J1033" s="7" t="s">
        <v>33060</v>
      </c>
      <c r="K1033" s="7" t="s">
        <v>47</v>
      </c>
      <c r="L1033" s="7">
        <v>10</v>
      </c>
      <c r="M1033" s="7" t="s">
        <v>363</v>
      </c>
      <c r="N1033" s="7">
        <v>70113</v>
      </c>
      <c r="O1033" s="7" t="s">
        <v>14645</v>
      </c>
      <c r="P1033" s="7">
        <v>20110831</v>
      </c>
      <c r="Q1033" s="7">
        <v>54</v>
      </c>
      <c r="R1033" s="7">
        <v>201812</v>
      </c>
    </row>
    <row r="1034" spans="1:18" ht="16.5" customHeight="1">
      <c r="A1034" s="8">
        <v>2128205676</v>
      </c>
      <c r="B1034" s="7">
        <v>2656607</v>
      </c>
      <c r="C1034" s="12">
        <v>1148320000282</v>
      </c>
      <c r="D1034" s="7" t="s">
        <v>45149</v>
      </c>
      <c r="E1034" s="7" t="s">
        <v>45150</v>
      </c>
      <c r="F1034" s="7" t="s">
        <v>45151</v>
      </c>
      <c r="G1034" s="7" t="s">
        <v>45152</v>
      </c>
      <c r="H1034" s="7" t="s">
        <v>45153</v>
      </c>
      <c r="I1034" s="7" t="s">
        <v>45</v>
      </c>
      <c r="J1034" s="7" t="s">
        <v>33060</v>
      </c>
      <c r="K1034" s="7" t="s">
        <v>47</v>
      </c>
      <c r="L1034" s="7">
        <v>10</v>
      </c>
      <c r="M1034" s="7" t="s">
        <v>105</v>
      </c>
      <c r="N1034" s="7">
        <v>87000</v>
      </c>
      <c r="O1034" s="7" t="s">
        <v>16479</v>
      </c>
      <c r="P1034" s="7">
        <v>19960730</v>
      </c>
      <c r="Q1034" s="7">
        <v>327</v>
      </c>
      <c r="R1034" s="7">
        <v>201812</v>
      </c>
    </row>
    <row r="1035" spans="1:18" ht="16.5" customHeight="1">
      <c r="A1035" s="8">
        <v>1328123707</v>
      </c>
      <c r="B1035" s="7">
        <v>1163692</v>
      </c>
      <c r="C1035" s="12">
        <v>1152110022108</v>
      </c>
      <c r="D1035" s="7" t="s">
        <v>45154</v>
      </c>
      <c r="E1035" s="7" t="s">
        <v>45155</v>
      </c>
      <c r="F1035" s="7" t="s">
        <v>45156</v>
      </c>
      <c r="G1035" s="7" t="s">
        <v>45157</v>
      </c>
      <c r="H1035" s="7" t="s">
        <v>45158</v>
      </c>
      <c r="I1035" s="7" t="s">
        <v>65</v>
      </c>
      <c r="J1035" s="7" t="s">
        <v>33060</v>
      </c>
      <c r="K1035" s="7" t="s">
        <v>47</v>
      </c>
      <c r="L1035" s="7">
        <v>10</v>
      </c>
      <c r="M1035" s="7" t="s">
        <v>33760</v>
      </c>
      <c r="N1035" s="7">
        <v>46311</v>
      </c>
      <c r="O1035" s="7" t="s">
        <v>33832</v>
      </c>
      <c r="P1035" s="7">
        <v>19970401</v>
      </c>
      <c r="Q1035" s="7">
        <v>250</v>
      </c>
      <c r="R1035" s="7">
        <v>201812</v>
      </c>
    </row>
    <row r="1036" spans="1:18" ht="16.5" customHeight="1">
      <c r="A1036" s="8">
        <v>1318618486</v>
      </c>
      <c r="B1036" s="7">
        <v>3663087</v>
      </c>
      <c r="C1036" s="12">
        <v>1201110508731</v>
      </c>
      <c r="D1036" s="7" t="s">
        <v>25060</v>
      </c>
      <c r="E1036" s="7" t="s">
        <v>25061</v>
      </c>
      <c r="F1036" s="7" t="s">
        <v>25062</v>
      </c>
      <c r="G1036" s="7" t="s">
        <v>25063</v>
      </c>
      <c r="H1036" s="7" t="s">
        <v>25064</v>
      </c>
      <c r="I1036" s="7" t="s">
        <v>65</v>
      </c>
      <c r="J1036" s="7" t="s">
        <v>33060</v>
      </c>
      <c r="K1036" s="7" t="s">
        <v>47</v>
      </c>
      <c r="L1036" s="7">
        <v>10</v>
      </c>
      <c r="M1036" s="7" t="s">
        <v>34194</v>
      </c>
      <c r="N1036" s="7">
        <v>49212</v>
      </c>
      <c r="O1036" s="7" t="s">
        <v>10754</v>
      </c>
      <c r="P1036" s="7">
        <v>20090915</v>
      </c>
      <c r="Q1036" s="7">
        <v>142</v>
      </c>
      <c r="R1036" s="7">
        <v>201812</v>
      </c>
    </row>
    <row r="1037" spans="1:18" ht="16.5" customHeight="1">
      <c r="A1037" s="8">
        <v>3068800191</v>
      </c>
      <c r="B1037" s="7">
        <v>8246354</v>
      </c>
      <c r="C1037" s="12">
        <v>1201110789414</v>
      </c>
      <c r="D1037" s="7" t="s">
        <v>23507</v>
      </c>
      <c r="E1037" s="7" t="s">
        <v>23508</v>
      </c>
      <c r="F1037" s="7" t="s">
        <v>23509</v>
      </c>
      <c r="G1037" s="7" t="s">
        <v>23510</v>
      </c>
      <c r="H1037" s="7" t="s">
        <v>23511</v>
      </c>
      <c r="I1037" s="7" t="s">
        <v>65</v>
      </c>
      <c r="J1037" s="7" t="s">
        <v>33060</v>
      </c>
      <c r="K1037" s="7" t="s">
        <v>47</v>
      </c>
      <c r="L1037" s="7">
        <v>10</v>
      </c>
      <c r="M1037" s="7" t="s">
        <v>33760</v>
      </c>
      <c r="N1037" s="7">
        <v>47121</v>
      </c>
      <c r="O1037" s="7" t="s">
        <v>253</v>
      </c>
      <c r="P1037" s="7">
        <v>20151111</v>
      </c>
      <c r="Q1037" s="7">
        <v>70</v>
      </c>
      <c r="R1037" s="7">
        <v>201812</v>
      </c>
    </row>
    <row r="1038" spans="1:18" ht="16.5" customHeight="1">
      <c r="A1038" s="8">
        <v>1308617164</v>
      </c>
      <c r="B1038" s="7">
        <v>2597426</v>
      </c>
      <c r="C1038" s="12">
        <v>1211110138818</v>
      </c>
      <c r="D1038" s="7" t="s">
        <v>19836</v>
      </c>
      <c r="E1038" s="7" t="s">
        <v>19837</v>
      </c>
      <c r="F1038" s="7" t="s">
        <v>19838</v>
      </c>
      <c r="G1038" s="7" t="s">
        <v>19839</v>
      </c>
      <c r="H1038" s="7" t="s">
        <v>19840</v>
      </c>
      <c r="I1038" s="7" t="s">
        <v>65</v>
      </c>
      <c r="J1038" s="7" t="s">
        <v>33060</v>
      </c>
      <c r="K1038" s="7" t="s">
        <v>47</v>
      </c>
      <c r="L1038" s="7">
        <v>10</v>
      </c>
      <c r="M1038" s="7" t="s">
        <v>33076</v>
      </c>
      <c r="N1038" s="7">
        <v>29299</v>
      </c>
      <c r="O1038" s="7" t="s">
        <v>33562</v>
      </c>
      <c r="P1038" s="7">
        <v>20051109</v>
      </c>
      <c r="Q1038" s="7">
        <v>109</v>
      </c>
      <c r="R1038" s="7">
        <v>201812</v>
      </c>
    </row>
    <row r="1039" spans="1:18" ht="16.5" customHeight="1">
      <c r="A1039" s="8">
        <v>1308623837</v>
      </c>
      <c r="B1039" s="7">
        <v>2763910</v>
      </c>
      <c r="C1039" s="12">
        <v>1211110150911</v>
      </c>
      <c r="D1039" s="7" t="s">
        <v>45159</v>
      </c>
      <c r="E1039" s="7" t="s">
        <v>32778</v>
      </c>
      <c r="F1039" s="7" t="s">
        <v>45160</v>
      </c>
      <c r="G1039" s="7" t="s">
        <v>45161</v>
      </c>
      <c r="H1039" s="7" t="s">
        <v>45162</v>
      </c>
      <c r="I1039" s="7" t="s">
        <v>65</v>
      </c>
      <c r="J1039" s="7" t="s">
        <v>33060</v>
      </c>
      <c r="K1039" s="7" t="s">
        <v>47</v>
      </c>
      <c r="L1039" s="7">
        <v>10</v>
      </c>
      <c r="M1039" s="7" t="s">
        <v>33076</v>
      </c>
      <c r="N1039" s="7">
        <v>26129</v>
      </c>
      <c r="O1039" s="7" t="s">
        <v>45163</v>
      </c>
      <c r="P1039" s="7">
        <v>20061020</v>
      </c>
      <c r="Q1039" s="7">
        <v>65</v>
      </c>
      <c r="R1039" s="7">
        <v>201812</v>
      </c>
    </row>
    <row r="1040" spans="1:18" ht="16.5" customHeight="1">
      <c r="A1040" s="8">
        <v>1308669148</v>
      </c>
      <c r="B1040" s="7">
        <v>4118540</v>
      </c>
      <c r="C1040" s="12">
        <v>1211110232339</v>
      </c>
      <c r="D1040" s="7" t="s">
        <v>20493</v>
      </c>
      <c r="E1040" s="7" t="s">
        <v>1021</v>
      </c>
      <c r="F1040" s="7" t="s">
        <v>20494</v>
      </c>
      <c r="G1040" s="7" t="s">
        <v>20495</v>
      </c>
      <c r="H1040" s="7" t="s">
        <v>20496</v>
      </c>
      <c r="I1040" s="7" t="s">
        <v>65</v>
      </c>
      <c r="J1040" s="7" t="s">
        <v>33060</v>
      </c>
      <c r="K1040" s="7" t="s">
        <v>47</v>
      </c>
      <c r="L1040" s="7">
        <v>10</v>
      </c>
      <c r="M1040" s="7" t="s">
        <v>33076</v>
      </c>
      <c r="N1040" s="7">
        <v>30399</v>
      </c>
      <c r="O1040" s="7" t="s">
        <v>7553</v>
      </c>
      <c r="P1040" s="7">
        <v>20120403</v>
      </c>
      <c r="Q1040" s="7">
        <v>51</v>
      </c>
      <c r="R1040" s="7">
        <v>201812</v>
      </c>
    </row>
    <row r="1041" spans="1:18" ht="16.5" customHeight="1">
      <c r="A1041" s="8">
        <v>1218206025</v>
      </c>
      <c r="B1041" s="7">
        <v>2283740</v>
      </c>
      <c r="C1041" s="12">
        <v>1241320000151</v>
      </c>
      <c r="D1041" s="7" t="s">
        <v>45164</v>
      </c>
      <c r="E1041" s="7" t="s">
        <v>45165</v>
      </c>
      <c r="F1041" s="7" t="s">
        <v>6163</v>
      </c>
      <c r="G1041" s="7" t="s">
        <v>45166</v>
      </c>
      <c r="H1041" s="7" t="s">
        <v>45167</v>
      </c>
      <c r="I1041" s="7" t="s">
        <v>45</v>
      </c>
      <c r="J1041" s="7" t="s">
        <v>33060</v>
      </c>
      <c r="K1041" s="7" t="s">
        <v>47</v>
      </c>
      <c r="L1041" s="7">
        <v>10</v>
      </c>
      <c r="M1041" s="7" t="s">
        <v>105</v>
      </c>
      <c r="N1041" s="7">
        <v>87000</v>
      </c>
      <c r="O1041" s="7" t="s">
        <v>16479</v>
      </c>
      <c r="P1041" s="7">
        <v>19650825</v>
      </c>
      <c r="Q1041" s="7">
        <v>161</v>
      </c>
      <c r="R1041" s="7">
        <v>201812</v>
      </c>
    </row>
    <row r="1042" spans="1:18" ht="16.5" customHeight="1">
      <c r="A1042" s="8">
        <v>1348654201</v>
      </c>
      <c r="B1042" s="7">
        <v>3221128</v>
      </c>
      <c r="C1042" s="12">
        <v>1314110221871</v>
      </c>
      <c r="D1042" s="7" t="s">
        <v>19633</v>
      </c>
      <c r="E1042" s="7" t="s">
        <v>19634</v>
      </c>
      <c r="F1042" s="7" t="s">
        <v>19635</v>
      </c>
      <c r="G1042" s="7" t="s">
        <v>19636</v>
      </c>
      <c r="H1042" s="7" t="s">
        <v>19637</v>
      </c>
      <c r="I1042" s="7" t="s">
        <v>65</v>
      </c>
      <c r="J1042" s="7" t="s">
        <v>33060</v>
      </c>
      <c r="K1042" s="7" t="s">
        <v>47</v>
      </c>
      <c r="L1042" s="7">
        <v>10</v>
      </c>
      <c r="M1042" s="7" t="s">
        <v>33076</v>
      </c>
      <c r="N1042" s="7">
        <v>29171</v>
      </c>
      <c r="O1042" s="7" t="s">
        <v>42318</v>
      </c>
      <c r="P1042" s="7">
        <v>20090225</v>
      </c>
      <c r="Q1042" s="7">
        <v>61</v>
      </c>
      <c r="R1042" s="7">
        <v>201812</v>
      </c>
    </row>
    <row r="1043" spans="1:18" ht="16.5" customHeight="1">
      <c r="A1043" s="8">
        <v>1348701924</v>
      </c>
      <c r="B1043" s="7">
        <v>4178025</v>
      </c>
      <c r="C1043" s="12">
        <v>1314110287443</v>
      </c>
      <c r="D1043" s="7" t="s">
        <v>25854</v>
      </c>
      <c r="E1043" s="7" t="s">
        <v>25855</v>
      </c>
      <c r="F1043" s="7" t="s">
        <v>13744</v>
      </c>
      <c r="G1043" s="7" t="s">
        <v>25856</v>
      </c>
      <c r="H1043" s="7" t="s">
        <v>25857</v>
      </c>
      <c r="I1043" s="7" t="s">
        <v>65</v>
      </c>
      <c r="J1043" s="7" t="s">
        <v>33060</v>
      </c>
      <c r="K1043" s="7" t="s">
        <v>47</v>
      </c>
      <c r="L1043" s="7">
        <v>10</v>
      </c>
      <c r="M1043" s="7" t="s">
        <v>34194</v>
      </c>
      <c r="N1043" s="7">
        <v>52991</v>
      </c>
      <c r="O1043" s="7" t="s">
        <v>38799</v>
      </c>
      <c r="P1043" s="7">
        <v>20130102</v>
      </c>
      <c r="Q1043" s="7">
        <v>100</v>
      </c>
      <c r="R1043" s="7">
        <v>201812</v>
      </c>
    </row>
    <row r="1044" spans="1:18" ht="16.5" customHeight="1">
      <c r="A1044" s="8">
        <v>1338110151</v>
      </c>
      <c r="B1044" s="7">
        <v>1621273</v>
      </c>
      <c r="C1044" s="12">
        <v>1341110024541</v>
      </c>
      <c r="D1044" s="7" t="s">
        <v>17368</v>
      </c>
      <c r="E1044" s="7" t="s">
        <v>17369</v>
      </c>
      <c r="F1044" s="7" t="s">
        <v>17370</v>
      </c>
      <c r="G1044" s="7" t="s">
        <v>17371</v>
      </c>
      <c r="H1044" s="7" t="s">
        <v>17372</v>
      </c>
      <c r="I1044" s="7" t="s">
        <v>65</v>
      </c>
      <c r="J1044" s="7" t="s">
        <v>33060</v>
      </c>
      <c r="K1044" s="7" t="s">
        <v>47</v>
      </c>
      <c r="L1044" s="7">
        <v>10</v>
      </c>
      <c r="M1044" s="7" t="s">
        <v>33076</v>
      </c>
      <c r="N1044" s="7">
        <v>17211</v>
      </c>
      <c r="O1044" s="7" t="s">
        <v>1379</v>
      </c>
      <c r="P1044" s="7">
        <v>19880513</v>
      </c>
      <c r="Q1044" s="7">
        <v>55</v>
      </c>
      <c r="R1044" s="7">
        <v>201812</v>
      </c>
    </row>
    <row r="1045" spans="1:18" ht="16.5" customHeight="1">
      <c r="A1045" s="8">
        <v>1268660605</v>
      </c>
      <c r="B1045" s="7">
        <v>4191981</v>
      </c>
      <c r="C1045" s="12">
        <v>1342110137574</v>
      </c>
      <c r="D1045" s="7" t="s">
        <v>45168</v>
      </c>
      <c r="E1045" s="7" t="s">
        <v>45169</v>
      </c>
      <c r="F1045" s="7" t="s">
        <v>16260</v>
      </c>
      <c r="G1045" s="7">
        <v>16887087</v>
      </c>
      <c r="H1045" s="7" t="s">
        <v>45170</v>
      </c>
      <c r="I1045" s="7" t="s">
        <v>65</v>
      </c>
      <c r="J1045" s="7" t="s">
        <v>33060</v>
      </c>
      <c r="K1045" s="7" t="s">
        <v>47</v>
      </c>
      <c r="L1045" s="7">
        <v>10</v>
      </c>
      <c r="M1045" s="7" t="s">
        <v>313</v>
      </c>
      <c r="N1045" s="7">
        <v>42412</v>
      </c>
      <c r="O1045" s="7" t="s">
        <v>44111</v>
      </c>
      <c r="P1045" s="7">
        <v>20130111</v>
      </c>
      <c r="Q1045" s="7">
        <v>53</v>
      </c>
      <c r="R1045" s="7">
        <v>201812</v>
      </c>
    </row>
    <row r="1046" spans="1:18" ht="16.5" customHeight="1">
      <c r="A1046" s="8">
        <v>1268195491</v>
      </c>
      <c r="B1046" s="7">
        <v>2656061</v>
      </c>
      <c r="C1046" s="12">
        <v>1344110031920</v>
      </c>
      <c r="D1046" s="7" t="s">
        <v>16690</v>
      </c>
      <c r="E1046" s="7" t="s">
        <v>16691</v>
      </c>
      <c r="F1046" s="7" t="s">
        <v>16692</v>
      </c>
      <c r="G1046" s="7" t="s">
        <v>280</v>
      </c>
      <c r="H1046" s="7" t="s">
        <v>281</v>
      </c>
      <c r="I1046" s="7" t="s">
        <v>65</v>
      </c>
      <c r="J1046" s="7" t="s">
        <v>33060</v>
      </c>
      <c r="K1046" s="7" t="s">
        <v>47</v>
      </c>
      <c r="L1046" s="7">
        <v>10</v>
      </c>
      <c r="M1046" s="7" t="s">
        <v>33076</v>
      </c>
      <c r="N1046" s="7">
        <v>10220</v>
      </c>
      <c r="O1046" s="7" t="s">
        <v>43148</v>
      </c>
      <c r="P1046" s="7">
        <v>20060620</v>
      </c>
      <c r="Q1046" s="7">
        <v>66</v>
      </c>
      <c r="R1046" s="7">
        <v>201812</v>
      </c>
    </row>
    <row r="1047" spans="1:18" ht="16.5" customHeight="1">
      <c r="A1047" s="8">
        <v>6408600194</v>
      </c>
      <c r="B1047" s="7">
        <v>7933702</v>
      </c>
      <c r="C1047" s="12">
        <v>1345110191962</v>
      </c>
      <c r="D1047" s="7" t="s">
        <v>45171</v>
      </c>
      <c r="E1047" s="7" t="s">
        <v>45172</v>
      </c>
      <c r="F1047" s="7" t="s">
        <v>45173</v>
      </c>
      <c r="G1047" s="7" t="s">
        <v>45174</v>
      </c>
      <c r="H1047" s="7" t="s">
        <v>45175</v>
      </c>
      <c r="I1047" s="7" t="s">
        <v>65</v>
      </c>
      <c r="J1047" s="7" t="s">
        <v>33060</v>
      </c>
      <c r="K1047" s="7" t="s">
        <v>47</v>
      </c>
      <c r="L1047" s="7">
        <v>10</v>
      </c>
      <c r="M1047" s="7" t="s">
        <v>33076</v>
      </c>
      <c r="N1047" s="7">
        <v>28111</v>
      </c>
      <c r="O1047" s="7" t="s">
        <v>5326</v>
      </c>
      <c r="P1047" s="7">
        <v>20150728</v>
      </c>
      <c r="Q1047" s="7">
        <v>466</v>
      </c>
      <c r="R1047" s="7">
        <v>201812</v>
      </c>
    </row>
    <row r="1048" spans="1:18" ht="16.5" customHeight="1">
      <c r="A1048" s="8">
        <v>7298700908</v>
      </c>
      <c r="B1048" s="7">
        <v>9042632</v>
      </c>
      <c r="C1048" s="12">
        <v>1346110087333</v>
      </c>
      <c r="D1048" s="7" t="s">
        <v>45176</v>
      </c>
      <c r="E1048" s="7" t="s">
        <v>45177</v>
      </c>
      <c r="F1048" s="7" t="s">
        <v>45178</v>
      </c>
      <c r="G1048" s="7" t="s">
        <v>45179</v>
      </c>
      <c r="H1048" s="7" t="s">
        <v>45180</v>
      </c>
      <c r="I1048" s="7" t="s">
        <v>65</v>
      </c>
      <c r="J1048" s="7" t="s">
        <v>33060</v>
      </c>
      <c r="K1048" s="7" t="s">
        <v>47</v>
      </c>
      <c r="L1048" s="7">
        <v>10</v>
      </c>
      <c r="M1048" s="7" t="s">
        <v>33760</v>
      </c>
      <c r="N1048" s="7">
        <v>46611</v>
      </c>
      <c r="O1048" s="7" t="s">
        <v>45181</v>
      </c>
      <c r="P1048" s="7">
        <v>20171016</v>
      </c>
      <c r="Q1048" s="7">
        <v>506</v>
      </c>
      <c r="R1048" s="7">
        <v>201812</v>
      </c>
    </row>
    <row r="1049" spans="1:18" ht="16.5" customHeight="1">
      <c r="A1049" s="8">
        <v>1248627518</v>
      </c>
      <c r="B1049" s="7">
        <v>2237327</v>
      </c>
      <c r="C1049" s="12">
        <v>1348110101402</v>
      </c>
      <c r="D1049" s="7" t="s">
        <v>18818</v>
      </c>
      <c r="E1049" s="7" t="s">
        <v>13130</v>
      </c>
      <c r="F1049" s="7" t="s">
        <v>18819</v>
      </c>
      <c r="G1049" s="7" t="s">
        <v>18820</v>
      </c>
      <c r="H1049" s="7" t="s">
        <v>18821</v>
      </c>
      <c r="I1049" s="7" t="s">
        <v>65</v>
      </c>
      <c r="J1049" s="7" t="s">
        <v>33060</v>
      </c>
      <c r="K1049" s="7" t="s">
        <v>47</v>
      </c>
      <c r="L1049" s="7">
        <v>10</v>
      </c>
      <c r="M1049" s="7" t="s">
        <v>33076</v>
      </c>
      <c r="N1049" s="7">
        <v>26299</v>
      </c>
      <c r="O1049" s="7" t="s">
        <v>33440</v>
      </c>
      <c r="P1049" s="7">
        <v>20041207</v>
      </c>
      <c r="Q1049" s="7">
        <v>70</v>
      </c>
      <c r="R1049" s="7">
        <v>201812</v>
      </c>
    </row>
    <row r="1050" spans="1:18" ht="16.5" customHeight="1">
      <c r="A1050" s="8">
        <v>1248667179</v>
      </c>
      <c r="B1050" s="7">
        <v>3172397</v>
      </c>
      <c r="C1050" s="12">
        <v>1348110157091</v>
      </c>
      <c r="D1050" s="7" t="s">
        <v>18004</v>
      </c>
      <c r="E1050" s="7" t="s">
        <v>18005</v>
      </c>
      <c r="F1050" s="7" t="s">
        <v>18006</v>
      </c>
      <c r="G1050" s="7" t="s">
        <v>18007</v>
      </c>
      <c r="H1050" s="7" t="s">
        <v>18008</v>
      </c>
      <c r="I1050" s="7" t="s">
        <v>65</v>
      </c>
      <c r="J1050" s="7" t="s">
        <v>33060</v>
      </c>
      <c r="K1050" s="7" t="s">
        <v>47</v>
      </c>
      <c r="L1050" s="7">
        <v>10</v>
      </c>
      <c r="M1050" s="7" t="s">
        <v>33076</v>
      </c>
      <c r="N1050" s="7">
        <v>18119</v>
      </c>
      <c r="O1050" s="7" t="s">
        <v>1401</v>
      </c>
      <c r="P1050" s="7">
        <v>20080522</v>
      </c>
      <c r="Q1050" s="7">
        <v>58</v>
      </c>
      <c r="R1050" s="7">
        <v>201812</v>
      </c>
    </row>
    <row r="1051" spans="1:18" ht="16.5" customHeight="1">
      <c r="A1051" s="8">
        <v>7298700757</v>
      </c>
      <c r="B1051" s="7">
        <v>8210622</v>
      </c>
      <c r="C1051" s="12">
        <v>1348110405309</v>
      </c>
      <c r="D1051" s="7" t="s">
        <v>45182</v>
      </c>
      <c r="E1051" s="7" t="s">
        <v>45183</v>
      </c>
      <c r="F1051" s="7" t="s">
        <v>45184</v>
      </c>
      <c r="G1051" s="7" t="s">
        <v>45185</v>
      </c>
      <c r="H1051" s="7" t="s">
        <v>45186</v>
      </c>
      <c r="I1051" s="7" t="s">
        <v>65</v>
      </c>
      <c r="J1051" s="7" t="s">
        <v>33060</v>
      </c>
      <c r="K1051" s="7" t="s">
        <v>47</v>
      </c>
      <c r="L1051" s="7">
        <v>10</v>
      </c>
      <c r="M1051" s="7" t="s">
        <v>33760</v>
      </c>
      <c r="N1051" s="7">
        <v>45211</v>
      </c>
      <c r="O1051" s="7" t="s">
        <v>45187</v>
      </c>
      <c r="P1051" s="7">
        <v>20170420</v>
      </c>
      <c r="Q1051" s="7">
        <v>310</v>
      </c>
      <c r="R1051" s="7">
        <v>201812</v>
      </c>
    </row>
    <row r="1052" spans="1:18" ht="16.5" customHeight="1">
      <c r="A1052" s="8">
        <v>1238134118</v>
      </c>
      <c r="B1052" s="7">
        <v>1260724</v>
      </c>
      <c r="C1052" s="12">
        <v>1351110039820</v>
      </c>
      <c r="D1052" s="7" t="s">
        <v>45188</v>
      </c>
      <c r="E1052" s="7" t="s">
        <v>45189</v>
      </c>
      <c r="F1052" s="7" t="s">
        <v>45190</v>
      </c>
      <c r="G1052" s="7" t="s">
        <v>45191</v>
      </c>
      <c r="H1052" s="7" t="s">
        <v>45192</v>
      </c>
      <c r="I1052" s="7" t="s">
        <v>65</v>
      </c>
      <c r="J1052" s="7" t="s">
        <v>33060</v>
      </c>
      <c r="K1052" s="7" t="s">
        <v>47</v>
      </c>
      <c r="L1052" s="7">
        <v>10</v>
      </c>
      <c r="M1052" s="7" t="s">
        <v>33076</v>
      </c>
      <c r="N1052" s="7">
        <v>29294</v>
      </c>
      <c r="O1052" s="7" t="s">
        <v>6497</v>
      </c>
      <c r="P1052" s="7">
        <v>19940426</v>
      </c>
      <c r="Q1052" s="7">
        <v>169</v>
      </c>
      <c r="R1052" s="7">
        <v>201812</v>
      </c>
    </row>
    <row r="1053" spans="1:18" ht="16.5" customHeight="1">
      <c r="A1053" s="8">
        <v>1238212538</v>
      </c>
      <c r="B1053" s="7">
        <v>3335326</v>
      </c>
      <c r="C1053" s="12">
        <v>1351220001157</v>
      </c>
      <c r="D1053" s="7" t="s">
        <v>45193</v>
      </c>
      <c r="E1053" s="7" t="s">
        <v>45194</v>
      </c>
      <c r="F1053" s="7" t="s">
        <v>6163</v>
      </c>
      <c r="G1053" s="7" t="s">
        <v>45195</v>
      </c>
      <c r="H1053" s="7" t="s">
        <v>45196</v>
      </c>
      <c r="I1053" s="7" t="s">
        <v>45</v>
      </c>
      <c r="J1053" s="7" t="s">
        <v>33060</v>
      </c>
      <c r="K1053" s="7" t="s">
        <v>47</v>
      </c>
      <c r="L1053" s="7">
        <v>10</v>
      </c>
      <c r="M1053" s="7" t="s">
        <v>105</v>
      </c>
      <c r="N1053" s="7">
        <v>87000</v>
      </c>
      <c r="O1053" s="7" t="s">
        <v>16479</v>
      </c>
      <c r="Q1053" s="7">
        <v>172</v>
      </c>
      <c r="R1053" s="7">
        <v>201812</v>
      </c>
    </row>
    <row r="1054" spans="1:18" ht="16.5" customHeight="1">
      <c r="A1054" s="8">
        <v>1238165853</v>
      </c>
      <c r="B1054" s="7">
        <v>2218762</v>
      </c>
      <c r="C1054" s="12">
        <v>1352110007502</v>
      </c>
      <c r="D1054" s="7" t="s">
        <v>19212</v>
      </c>
      <c r="E1054" s="7" t="s">
        <v>19213</v>
      </c>
      <c r="F1054" s="7" t="s">
        <v>19214</v>
      </c>
      <c r="G1054" s="7" t="s">
        <v>19215</v>
      </c>
      <c r="H1054" s="7" t="s">
        <v>19216</v>
      </c>
      <c r="I1054" s="7" t="s">
        <v>65</v>
      </c>
      <c r="J1054" s="7" t="s">
        <v>33060</v>
      </c>
      <c r="K1054" s="7" t="s">
        <v>47</v>
      </c>
      <c r="L1054" s="7">
        <v>10</v>
      </c>
      <c r="M1054" s="7" t="s">
        <v>33076</v>
      </c>
      <c r="N1054" s="7">
        <v>27212</v>
      </c>
      <c r="O1054" s="7" t="s">
        <v>38369</v>
      </c>
      <c r="P1054" s="7">
        <v>20010402</v>
      </c>
      <c r="Q1054" s="7">
        <v>55</v>
      </c>
      <c r="R1054" s="7">
        <v>201812</v>
      </c>
    </row>
    <row r="1055" spans="1:18" ht="16.5" customHeight="1">
      <c r="A1055" s="8">
        <v>1248199604</v>
      </c>
      <c r="B1055" s="7">
        <v>2502296</v>
      </c>
      <c r="C1055" s="12">
        <v>1358110084508</v>
      </c>
      <c r="D1055" s="7" t="s">
        <v>25223</v>
      </c>
      <c r="E1055" s="7" t="s">
        <v>25224</v>
      </c>
      <c r="F1055" s="7" t="s">
        <v>25225</v>
      </c>
      <c r="G1055" s="7" t="s">
        <v>25226</v>
      </c>
      <c r="H1055" s="7" t="s">
        <v>25227</v>
      </c>
      <c r="I1055" s="7" t="s">
        <v>65</v>
      </c>
      <c r="J1055" s="7" t="s">
        <v>33060</v>
      </c>
      <c r="K1055" s="7" t="s">
        <v>47</v>
      </c>
      <c r="L1055" s="7">
        <v>10</v>
      </c>
      <c r="M1055" s="7" t="s">
        <v>34194</v>
      </c>
      <c r="N1055" s="7">
        <v>49232</v>
      </c>
      <c r="O1055" s="7" t="s">
        <v>24293</v>
      </c>
      <c r="P1055" s="7">
        <v>20020806</v>
      </c>
      <c r="Q1055" s="7">
        <v>59</v>
      </c>
      <c r="R1055" s="7">
        <v>201812</v>
      </c>
    </row>
    <row r="1056" spans="1:18" ht="16.5" customHeight="1">
      <c r="A1056" s="8">
        <v>2248147309</v>
      </c>
      <c r="B1056" s="7">
        <v>3712103</v>
      </c>
      <c r="C1056" s="12">
        <v>1412110051220</v>
      </c>
      <c r="D1056" s="7" t="s">
        <v>20312</v>
      </c>
      <c r="E1056" s="7" t="s">
        <v>3861</v>
      </c>
      <c r="F1056" s="7" t="s">
        <v>20313</v>
      </c>
      <c r="G1056" s="7" t="s">
        <v>20314</v>
      </c>
      <c r="H1056" s="7" t="s">
        <v>20315</v>
      </c>
      <c r="I1056" s="7" t="s">
        <v>65</v>
      </c>
      <c r="J1056" s="7" t="s">
        <v>33060</v>
      </c>
      <c r="K1056" s="7" t="s">
        <v>47</v>
      </c>
      <c r="L1056" s="7">
        <v>10</v>
      </c>
      <c r="M1056" s="7" t="s">
        <v>33076</v>
      </c>
      <c r="N1056" s="7">
        <v>30391</v>
      </c>
      <c r="O1056" s="7" t="s">
        <v>7087</v>
      </c>
      <c r="P1056" s="7">
        <v>20100309</v>
      </c>
      <c r="Q1056" s="7">
        <v>97</v>
      </c>
      <c r="R1056" s="7">
        <v>201812</v>
      </c>
    </row>
    <row r="1057" spans="1:18" ht="16.5" customHeight="1">
      <c r="A1057" s="8">
        <v>3018179700</v>
      </c>
      <c r="B1057" s="7">
        <v>2240668</v>
      </c>
      <c r="C1057" s="12">
        <v>1543110016657</v>
      </c>
      <c r="D1057" s="7" t="s">
        <v>18553</v>
      </c>
      <c r="E1057" s="7" t="s">
        <v>18554</v>
      </c>
      <c r="F1057" s="7" t="s">
        <v>9101</v>
      </c>
      <c r="G1057" s="7" t="s">
        <v>18555</v>
      </c>
      <c r="H1057" s="7" t="s">
        <v>18556</v>
      </c>
      <c r="I1057" s="7" t="s">
        <v>65</v>
      </c>
      <c r="J1057" s="7" t="s">
        <v>33060</v>
      </c>
      <c r="K1057" s="7" t="s">
        <v>47</v>
      </c>
      <c r="L1057" s="7">
        <v>10</v>
      </c>
      <c r="M1057" s="7" t="s">
        <v>33076</v>
      </c>
      <c r="N1057" s="7">
        <v>26121</v>
      </c>
      <c r="O1057" s="7" t="s">
        <v>4203</v>
      </c>
      <c r="P1057" s="7">
        <v>20050101</v>
      </c>
      <c r="Q1057" s="7">
        <v>56</v>
      </c>
      <c r="R1057" s="7">
        <v>201812</v>
      </c>
    </row>
    <row r="1058" spans="1:18" ht="16.5" customHeight="1">
      <c r="A1058" s="8">
        <v>3038103211</v>
      </c>
      <c r="B1058" s="7">
        <v>1942217</v>
      </c>
      <c r="C1058" s="12">
        <v>1545110000945</v>
      </c>
      <c r="D1058" s="7" t="s">
        <v>17503</v>
      </c>
      <c r="E1058" s="7" t="s">
        <v>7728</v>
      </c>
      <c r="F1058" s="7" t="s">
        <v>17504</v>
      </c>
      <c r="G1058" s="7" t="s">
        <v>17505</v>
      </c>
      <c r="H1058" s="7" t="s">
        <v>17506</v>
      </c>
      <c r="I1058" s="7" t="s">
        <v>65</v>
      </c>
      <c r="J1058" s="7" t="s">
        <v>33060</v>
      </c>
      <c r="K1058" s="7" t="s">
        <v>47</v>
      </c>
      <c r="L1058" s="7">
        <v>10</v>
      </c>
      <c r="M1058" s="7" t="s">
        <v>33076</v>
      </c>
      <c r="N1058" s="7">
        <v>20202</v>
      </c>
      <c r="O1058" s="7" t="s">
        <v>38337</v>
      </c>
      <c r="P1058" s="7">
        <v>19890301</v>
      </c>
      <c r="Q1058" s="7">
        <v>71</v>
      </c>
      <c r="R1058" s="7">
        <v>201812</v>
      </c>
    </row>
    <row r="1059" spans="1:18" ht="16.5" customHeight="1">
      <c r="A1059" s="8">
        <v>3038128357</v>
      </c>
      <c r="B1059" s="7">
        <v>1856990</v>
      </c>
      <c r="C1059" s="12">
        <v>1545110019871</v>
      </c>
      <c r="D1059" s="7" t="s">
        <v>16606</v>
      </c>
      <c r="E1059" s="7" t="s">
        <v>16607</v>
      </c>
      <c r="F1059" s="7" t="s">
        <v>16608</v>
      </c>
      <c r="G1059" s="7" t="s">
        <v>16609</v>
      </c>
      <c r="H1059" s="7" t="s">
        <v>16610</v>
      </c>
      <c r="I1059" s="7" t="s">
        <v>65</v>
      </c>
      <c r="J1059" s="7" t="s">
        <v>33060</v>
      </c>
      <c r="K1059" s="7" t="s">
        <v>47</v>
      </c>
      <c r="L1059" s="7">
        <v>10</v>
      </c>
      <c r="M1059" s="7" t="s">
        <v>33076</v>
      </c>
      <c r="N1059" s="7">
        <v>10790</v>
      </c>
      <c r="O1059" s="7" t="s">
        <v>792</v>
      </c>
      <c r="P1059" s="7">
        <v>20000101</v>
      </c>
      <c r="Q1059" s="7">
        <v>52</v>
      </c>
      <c r="R1059" s="7">
        <v>201812</v>
      </c>
    </row>
    <row r="1060" spans="1:18" ht="16.5" customHeight="1">
      <c r="A1060" s="8">
        <v>3128111864</v>
      </c>
      <c r="B1060" s="7">
        <v>1350516</v>
      </c>
      <c r="C1060" s="12">
        <v>1648110005119</v>
      </c>
      <c r="D1060" s="7" t="s">
        <v>18151</v>
      </c>
      <c r="E1060" s="7" t="s">
        <v>18152</v>
      </c>
      <c r="F1060" s="7" t="s">
        <v>18153</v>
      </c>
      <c r="G1060" s="7" t="s">
        <v>18154</v>
      </c>
      <c r="H1060" s="7" t="s">
        <v>18155</v>
      </c>
      <c r="I1060" s="7" t="s">
        <v>65</v>
      </c>
      <c r="J1060" s="7" t="s">
        <v>33060</v>
      </c>
      <c r="K1060" s="7" t="s">
        <v>47</v>
      </c>
      <c r="L1060" s="7">
        <v>10</v>
      </c>
      <c r="M1060" s="7" t="s">
        <v>33076</v>
      </c>
      <c r="N1060" s="7">
        <v>23325</v>
      </c>
      <c r="O1060" s="7" t="s">
        <v>45197</v>
      </c>
      <c r="P1060" s="7">
        <v>19920309</v>
      </c>
      <c r="Q1060" s="7">
        <v>75</v>
      </c>
      <c r="R1060" s="7">
        <v>201812</v>
      </c>
    </row>
    <row r="1061" spans="1:18" ht="16.5" customHeight="1">
      <c r="A1061" s="8">
        <v>3128158118</v>
      </c>
      <c r="B1061" s="7">
        <v>1180607</v>
      </c>
      <c r="C1061" s="12">
        <v>1648110023783</v>
      </c>
      <c r="D1061" s="7" t="s">
        <v>20261</v>
      </c>
      <c r="E1061" s="7" t="s">
        <v>6894</v>
      </c>
      <c r="F1061" s="7" t="s">
        <v>20262</v>
      </c>
      <c r="G1061" s="7" t="s">
        <v>20263</v>
      </c>
      <c r="H1061" s="7" t="s">
        <v>20264</v>
      </c>
      <c r="I1061" s="7" t="s">
        <v>65</v>
      </c>
      <c r="J1061" s="7" t="s">
        <v>33060</v>
      </c>
      <c r="K1061" s="7" t="s">
        <v>47</v>
      </c>
      <c r="L1061" s="7">
        <v>10</v>
      </c>
      <c r="M1061" s="7" t="s">
        <v>33076</v>
      </c>
      <c r="N1061" s="7">
        <v>30320</v>
      </c>
      <c r="O1061" s="7" t="s">
        <v>33581</v>
      </c>
      <c r="P1061" s="7">
        <v>20020917</v>
      </c>
      <c r="Q1061" s="7">
        <v>81</v>
      </c>
      <c r="R1061" s="7">
        <v>201812</v>
      </c>
    </row>
    <row r="1062" spans="1:18" ht="16.5" customHeight="1">
      <c r="A1062" s="8">
        <v>3128655396</v>
      </c>
      <c r="B1062" s="7">
        <v>6712314</v>
      </c>
      <c r="C1062" s="12">
        <v>1648110074124</v>
      </c>
      <c r="D1062" s="7" t="s">
        <v>20249</v>
      </c>
      <c r="E1062" s="7" t="s">
        <v>9766</v>
      </c>
      <c r="F1062" s="7" t="s">
        <v>7087</v>
      </c>
      <c r="G1062" s="7" t="s">
        <v>20250</v>
      </c>
      <c r="H1062" s="7" t="s">
        <v>20251</v>
      </c>
      <c r="I1062" s="7" t="s">
        <v>65</v>
      </c>
      <c r="J1062" s="7" t="s">
        <v>33060</v>
      </c>
      <c r="K1062" s="7" t="s">
        <v>47</v>
      </c>
      <c r="L1062" s="7">
        <v>10</v>
      </c>
      <c r="M1062" s="7" t="s">
        <v>33076</v>
      </c>
      <c r="N1062" s="7">
        <v>30391</v>
      </c>
      <c r="O1062" s="7" t="s">
        <v>7087</v>
      </c>
      <c r="P1062" s="7">
        <v>20130801</v>
      </c>
      <c r="Q1062" s="7">
        <v>113</v>
      </c>
      <c r="R1062" s="7">
        <v>201812</v>
      </c>
    </row>
    <row r="1063" spans="1:18" ht="16.5" customHeight="1">
      <c r="A1063" s="8">
        <v>5028220226</v>
      </c>
      <c r="B1063" s="7">
        <v>4051517</v>
      </c>
      <c r="C1063" s="12">
        <v>1701320007151</v>
      </c>
      <c r="D1063" s="7" t="s">
        <v>45198</v>
      </c>
      <c r="E1063" s="7" t="s">
        <v>41893</v>
      </c>
      <c r="F1063" s="7" t="s">
        <v>45199</v>
      </c>
      <c r="G1063" s="7" t="s">
        <v>45200</v>
      </c>
      <c r="H1063" s="7" t="s">
        <v>45201</v>
      </c>
      <c r="I1063" s="7" t="s">
        <v>45</v>
      </c>
      <c r="J1063" s="7" t="s">
        <v>33060</v>
      </c>
      <c r="K1063" s="7" t="s">
        <v>47</v>
      </c>
      <c r="L1063" s="7">
        <v>10</v>
      </c>
      <c r="M1063" s="7" t="s">
        <v>105</v>
      </c>
      <c r="N1063" s="7">
        <v>87299</v>
      </c>
      <c r="O1063" s="7" t="s">
        <v>37831</v>
      </c>
      <c r="P1063" s="7">
        <v>20111026</v>
      </c>
      <c r="Q1063" s="7">
        <v>70</v>
      </c>
      <c r="R1063" s="7">
        <v>201812</v>
      </c>
    </row>
    <row r="1064" spans="1:18" ht="16.5" customHeight="1">
      <c r="A1064" s="8">
        <v>5058206709</v>
      </c>
      <c r="B1064" s="7">
        <v>3350017</v>
      </c>
      <c r="C1064" s="12">
        <v>1712320002033</v>
      </c>
      <c r="D1064" s="7" t="s">
        <v>45202</v>
      </c>
      <c r="E1064" s="7" t="s">
        <v>1133</v>
      </c>
      <c r="H1064" s="7" t="s">
        <v>45203</v>
      </c>
      <c r="I1064" s="7" t="s">
        <v>45</v>
      </c>
      <c r="J1064" s="7" t="s">
        <v>33060</v>
      </c>
      <c r="K1064" s="7" t="s">
        <v>47</v>
      </c>
      <c r="L1064" s="7">
        <v>10</v>
      </c>
      <c r="M1064" s="7" t="s">
        <v>33076</v>
      </c>
      <c r="N1064" s="7">
        <v>17211</v>
      </c>
      <c r="O1064" s="7" t="s">
        <v>1379</v>
      </c>
      <c r="P1064" s="7">
        <v>20030611</v>
      </c>
      <c r="Q1064" s="7">
        <v>60</v>
      </c>
      <c r="R1064" s="7">
        <v>201812</v>
      </c>
    </row>
    <row r="1065" spans="1:18" ht="16.5" customHeight="1">
      <c r="A1065" s="8">
        <v>5048209611</v>
      </c>
      <c r="B1065" s="7">
        <v>2221900</v>
      </c>
      <c r="C1065" s="12">
        <v>1742330002616</v>
      </c>
      <c r="D1065" s="7" t="s">
        <v>45204</v>
      </c>
      <c r="E1065" s="7" t="s">
        <v>45205</v>
      </c>
      <c r="F1065" s="7" t="s">
        <v>7921</v>
      </c>
      <c r="G1065" s="7" t="s">
        <v>45206</v>
      </c>
      <c r="H1065" s="7" t="s">
        <v>45207</v>
      </c>
      <c r="I1065" s="7" t="s">
        <v>45</v>
      </c>
      <c r="J1065" s="7" t="s">
        <v>33060</v>
      </c>
      <c r="K1065" s="7" t="s">
        <v>47</v>
      </c>
      <c r="L1065" s="7">
        <v>10</v>
      </c>
      <c r="M1065" s="7" t="s">
        <v>105</v>
      </c>
      <c r="N1065" s="7">
        <v>86100</v>
      </c>
      <c r="O1065" s="7" t="s">
        <v>5955</v>
      </c>
      <c r="P1065" s="7">
        <v>20031029</v>
      </c>
      <c r="Q1065" s="7">
        <v>88</v>
      </c>
      <c r="R1065" s="7">
        <v>201812</v>
      </c>
    </row>
    <row r="1066" spans="1:18" ht="16.5" customHeight="1">
      <c r="A1066" s="8">
        <v>6038130729</v>
      </c>
      <c r="B1066" s="7">
        <v>1333550</v>
      </c>
      <c r="C1066" s="12">
        <v>1801110220317</v>
      </c>
      <c r="D1066" s="7" t="s">
        <v>21430</v>
      </c>
      <c r="E1066" s="7" t="s">
        <v>21431</v>
      </c>
      <c r="F1066" s="7" t="s">
        <v>21432</v>
      </c>
      <c r="G1066" s="7" t="s">
        <v>21433</v>
      </c>
      <c r="H1066" s="7" t="s">
        <v>21434</v>
      </c>
      <c r="I1066" s="7" t="s">
        <v>65</v>
      </c>
      <c r="J1066" s="7" t="s">
        <v>33060</v>
      </c>
      <c r="K1066" s="7" t="s">
        <v>47</v>
      </c>
      <c r="L1066" s="7">
        <v>10</v>
      </c>
      <c r="M1066" s="7" t="s">
        <v>33076</v>
      </c>
      <c r="N1066" s="7">
        <v>33401</v>
      </c>
      <c r="O1066" s="7" t="s">
        <v>7830</v>
      </c>
      <c r="P1066" s="7">
        <v>19961213</v>
      </c>
      <c r="Q1066" s="7">
        <v>65</v>
      </c>
      <c r="R1066" s="7">
        <v>201812</v>
      </c>
    </row>
    <row r="1067" spans="1:18" ht="16.5" customHeight="1">
      <c r="A1067" s="8">
        <v>6058149734</v>
      </c>
      <c r="B1067" s="7">
        <v>1939081</v>
      </c>
      <c r="C1067" s="12">
        <v>1801110387191</v>
      </c>
      <c r="D1067" s="7" t="s">
        <v>25656</v>
      </c>
      <c r="E1067" s="7" t="s">
        <v>25657</v>
      </c>
      <c r="F1067" s="7" t="s">
        <v>11480</v>
      </c>
      <c r="G1067" s="7" t="s">
        <v>25658</v>
      </c>
      <c r="H1067" s="7" t="s">
        <v>25659</v>
      </c>
      <c r="I1067" s="7" t="s">
        <v>65</v>
      </c>
      <c r="J1067" s="7" t="s">
        <v>33060</v>
      </c>
      <c r="K1067" s="7" t="s">
        <v>47</v>
      </c>
      <c r="L1067" s="7">
        <v>10</v>
      </c>
      <c r="M1067" s="7" t="s">
        <v>34194</v>
      </c>
      <c r="N1067" s="7">
        <v>50130</v>
      </c>
      <c r="O1067" s="7" t="s">
        <v>11464</v>
      </c>
      <c r="P1067" s="7">
        <v>20011207</v>
      </c>
      <c r="Q1067" s="7">
        <v>52</v>
      </c>
      <c r="R1067" s="7">
        <v>201812</v>
      </c>
    </row>
    <row r="1068" spans="1:18" ht="16.5" customHeight="1">
      <c r="A1068" s="8">
        <v>6068655952</v>
      </c>
      <c r="B1068" s="7">
        <v>6721193</v>
      </c>
      <c r="C1068" s="12">
        <v>1801110917500</v>
      </c>
      <c r="D1068" s="7" t="s">
        <v>45208</v>
      </c>
      <c r="E1068" s="7" t="s">
        <v>2103</v>
      </c>
      <c r="F1068" s="7" t="s">
        <v>45209</v>
      </c>
      <c r="G1068" s="7" t="s">
        <v>45210</v>
      </c>
      <c r="H1068" s="7" t="s">
        <v>45211</v>
      </c>
      <c r="I1068" s="7" t="s">
        <v>65</v>
      </c>
      <c r="J1068" s="7" t="s">
        <v>33060</v>
      </c>
      <c r="K1068" s="7" t="s">
        <v>47</v>
      </c>
      <c r="L1068" s="7">
        <v>10</v>
      </c>
      <c r="M1068" s="7" t="s">
        <v>33076</v>
      </c>
      <c r="N1068" s="7">
        <v>28123</v>
      </c>
      <c r="O1068" s="7" t="s">
        <v>42947</v>
      </c>
      <c r="P1068" s="7">
        <v>20140612</v>
      </c>
      <c r="Q1068" s="7">
        <v>56</v>
      </c>
      <c r="R1068" s="7">
        <v>201812</v>
      </c>
    </row>
    <row r="1069" spans="1:18" ht="16.5" customHeight="1">
      <c r="A1069" s="8">
        <v>5138103083</v>
      </c>
      <c r="B1069" s="7">
        <v>1333818</v>
      </c>
      <c r="C1069" s="12">
        <v>1812110007001</v>
      </c>
      <c r="D1069" s="7" t="s">
        <v>17490</v>
      </c>
      <c r="E1069" s="7" t="s">
        <v>1377</v>
      </c>
      <c r="F1069" s="7" t="s">
        <v>17491</v>
      </c>
      <c r="G1069" s="7" t="s">
        <v>17492</v>
      </c>
      <c r="H1069" s="7" t="s">
        <v>17493</v>
      </c>
      <c r="I1069" s="7" t="s">
        <v>65</v>
      </c>
      <c r="J1069" s="7" t="s">
        <v>33060</v>
      </c>
      <c r="K1069" s="7" t="s">
        <v>47</v>
      </c>
      <c r="L1069" s="7">
        <v>10</v>
      </c>
      <c r="M1069" s="7" t="s">
        <v>33076</v>
      </c>
      <c r="N1069" s="7">
        <v>22199</v>
      </c>
      <c r="O1069" s="7" t="s">
        <v>38598</v>
      </c>
      <c r="P1069" s="7">
        <v>19860808</v>
      </c>
      <c r="Q1069" s="7">
        <v>52</v>
      </c>
      <c r="R1069" s="7">
        <v>201812</v>
      </c>
    </row>
    <row r="1070" spans="1:18" ht="16.5" customHeight="1">
      <c r="A1070" s="8">
        <v>6218200327</v>
      </c>
      <c r="B1070" s="7">
        <v>2451943</v>
      </c>
      <c r="C1070" s="12">
        <v>1842320000529</v>
      </c>
      <c r="D1070" s="7" t="s">
        <v>45212</v>
      </c>
      <c r="E1070" s="7" t="s">
        <v>45213</v>
      </c>
      <c r="F1070" s="7" t="s">
        <v>45214</v>
      </c>
      <c r="G1070" s="7" t="s">
        <v>45215</v>
      </c>
      <c r="H1070" s="7" t="s">
        <v>45216</v>
      </c>
      <c r="I1070" s="7" t="s">
        <v>45</v>
      </c>
      <c r="J1070" s="7" t="s">
        <v>33060</v>
      </c>
      <c r="K1070" s="7" t="s">
        <v>47</v>
      </c>
      <c r="L1070" s="7">
        <v>10</v>
      </c>
      <c r="M1070" s="7" t="s">
        <v>105</v>
      </c>
      <c r="N1070" s="7">
        <v>87000</v>
      </c>
      <c r="O1070" s="7" t="s">
        <v>16479</v>
      </c>
      <c r="P1070" s="7">
        <v>19861104</v>
      </c>
      <c r="Q1070" s="7">
        <v>138</v>
      </c>
      <c r="R1070" s="7">
        <v>201812</v>
      </c>
    </row>
    <row r="1071" spans="1:18" ht="16.5" customHeight="1">
      <c r="A1071" s="8">
        <v>6218206961</v>
      </c>
      <c r="B1071" s="7">
        <v>2981122</v>
      </c>
      <c r="C1071" s="12">
        <v>1847320000553</v>
      </c>
      <c r="D1071" s="7" t="s">
        <v>45217</v>
      </c>
      <c r="E1071" s="7" t="s">
        <v>32702</v>
      </c>
      <c r="F1071" s="7" t="s">
        <v>45218</v>
      </c>
      <c r="G1071" s="7" t="s">
        <v>45219</v>
      </c>
      <c r="H1071" s="7" t="s">
        <v>45220</v>
      </c>
      <c r="I1071" s="7" t="s">
        <v>45</v>
      </c>
      <c r="J1071" s="7" t="s">
        <v>33060</v>
      </c>
      <c r="K1071" s="7" t="s">
        <v>47</v>
      </c>
      <c r="L1071" s="7">
        <v>10</v>
      </c>
      <c r="M1071" s="7" t="s">
        <v>105</v>
      </c>
      <c r="N1071" s="7">
        <v>87210</v>
      </c>
      <c r="O1071" s="7" t="s">
        <v>37615</v>
      </c>
      <c r="P1071" s="7">
        <v>20041011</v>
      </c>
      <c r="Q1071" s="7">
        <v>54</v>
      </c>
      <c r="R1071" s="7">
        <v>201812</v>
      </c>
    </row>
    <row r="1072" spans="1:18" ht="16.5" customHeight="1">
      <c r="A1072" s="8">
        <v>6088210671</v>
      </c>
      <c r="B1072" s="7">
        <v>2579769</v>
      </c>
      <c r="C1072" s="12">
        <v>1943320001028</v>
      </c>
      <c r="D1072" s="7" t="s">
        <v>45221</v>
      </c>
      <c r="E1072" s="7" t="s">
        <v>3145</v>
      </c>
      <c r="F1072" s="7" t="s">
        <v>45222</v>
      </c>
      <c r="G1072" s="7" t="s">
        <v>45223</v>
      </c>
      <c r="H1072" s="7" t="s">
        <v>45224</v>
      </c>
      <c r="I1072" s="7" t="s">
        <v>45</v>
      </c>
      <c r="J1072" s="7" t="s">
        <v>33060</v>
      </c>
      <c r="K1072" s="7" t="s">
        <v>47</v>
      </c>
      <c r="L1072" s="7">
        <v>10</v>
      </c>
      <c r="M1072" s="7" t="s">
        <v>105</v>
      </c>
      <c r="N1072" s="7">
        <v>87000</v>
      </c>
      <c r="O1072" s="7" t="s">
        <v>16479</v>
      </c>
      <c r="P1072" s="7">
        <v>20041028</v>
      </c>
      <c r="Q1072" s="7">
        <v>77</v>
      </c>
      <c r="R1072" s="7">
        <v>201812</v>
      </c>
    </row>
    <row r="1073" spans="1:22" ht="16.5" customHeight="1">
      <c r="A1073" s="8">
        <v>4118156469</v>
      </c>
      <c r="B1073" s="7">
        <v>3218897</v>
      </c>
      <c r="C1073" s="12">
        <v>2011110029622</v>
      </c>
      <c r="D1073" s="7" t="s">
        <v>22654</v>
      </c>
      <c r="E1073" s="7" t="s">
        <v>16066</v>
      </c>
      <c r="F1073" s="7" t="s">
        <v>22655</v>
      </c>
      <c r="G1073" s="7" t="s">
        <v>22656</v>
      </c>
      <c r="H1073" s="7" t="s">
        <v>22657</v>
      </c>
      <c r="I1073" s="7" t="s">
        <v>65</v>
      </c>
      <c r="J1073" s="7" t="s">
        <v>33060</v>
      </c>
      <c r="K1073" s="7" t="s">
        <v>47</v>
      </c>
      <c r="L1073" s="7">
        <v>10</v>
      </c>
      <c r="M1073" s="7" t="s">
        <v>33076</v>
      </c>
      <c r="N1073" s="7">
        <v>20492</v>
      </c>
      <c r="O1073" s="7" t="s">
        <v>45225</v>
      </c>
      <c r="P1073" s="7">
        <v>20090205</v>
      </c>
      <c r="Q1073" s="7">
        <v>53</v>
      </c>
      <c r="R1073" s="7">
        <v>201812</v>
      </c>
    </row>
    <row r="1074" spans="1:22" ht="16.5" customHeight="1">
      <c r="A1074" s="8">
        <v>4118160129</v>
      </c>
      <c r="B1074" s="7">
        <v>3678229</v>
      </c>
      <c r="C1074" s="12">
        <v>2054110016926</v>
      </c>
      <c r="D1074" s="7" t="s">
        <v>20178</v>
      </c>
      <c r="E1074" s="7" t="s">
        <v>19526</v>
      </c>
      <c r="F1074" s="7" t="s">
        <v>20179</v>
      </c>
      <c r="G1074" s="7" t="s">
        <v>20180</v>
      </c>
      <c r="H1074" s="7" t="s">
        <v>20181</v>
      </c>
      <c r="I1074" s="7" t="s">
        <v>65</v>
      </c>
      <c r="J1074" s="7" t="s">
        <v>33060</v>
      </c>
      <c r="K1074" s="7" t="s">
        <v>47</v>
      </c>
      <c r="L1074" s="7">
        <v>10</v>
      </c>
      <c r="M1074" s="7" t="s">
        <v>33076</v>
      </c>
      <c r="N1074" s="7">
        <v>31114</v>
      </c>
      <c r="O1074" s="7" t="s">
        <v>7681</v>
      </c>
      <c r="P1074" s="7">
        <v>20091029</v>
      </c>
      <c r="Q1074" s="7">
        <v>53</v>
      </c>
      <c r="R1074" s="7">
        <v>201812</v>
      </c>
    </row>
    <row r="1075" spans="1:22" ht="16.5" customHeight="1">
      <c r="A1075" s="8">
        <v>6208122087</v>
      </c>
      <c r="B1075" s="7">
        <v>2254099</v>
      </c>
      <c r="C1075" s="12">
        <v>2301110110294</v>
      </c>
      <c r="D1075" s="7" t="s">
        <v>45226</v>
      </c>
      <c r="E1075" s="7" t="s">
        <v>45227</v>
      </c>
      <c r="F1075" s="7" t="s">
        <v>45228</v>
      </c>
      <c r="G1075" s="7" t="s">
        <v>45229</v>
      </c>
      <c r="H1075" s="7" t="s">
        <v>45230</v>
      </c>
      <c r="I1075" s="7" t="s">
        <v>65</v>
      </c>
      <c r="J1075" s="7" t="s">
        <v>33060</v>
      </c>
      <c r="K1075" s="7" t="s">
        <v>47</v>
      </c>
      <c r="L1075" s="7">
        <v>10</v>
      </c>
      <c r="M1075" s="7" t="s">
        <v>313</v>
      </c>
      <c r="N1075" s="7">
        <v>42201</v>
      </c>
      <c r="O1075" s="7" t="s">
        <v>38780</v>
      </c>
      <c r="P1075" s="7">
        <v>20050303</v>
      </c>
      <c r="Q1075" s="7">
        <v>88</v>
      </c>
      <c r="R1075" s="7">
        <v>201812</v>
      </c>
    </row>
    <row r="1076" spans="1:22" ht="16.5" customHeight="1">
      <c r="A1076" s="8">
        <v>1108211232</v>
      </c>
      <c r="B1076" s="7">
        <v>3335240</v>
      </c>
      <c r="C1076" s="12">
        <v>2742220005448</v>
      </c>
      <c r="D1076" s="7" t="s">
        <v>45231</v>
      </c>
      <c r="E1076" s="7" t="s">
        <v>45232</v>
      </c>
      <c r="F1076" s="7" t="s">
        <v>6163</v>
      </c>
      <c r="G1076" s="7" t="s">
        <v>45233</v>
      </c>
      <c r="H1076" s="7" t="s">
        <v>45234</v>
      </c>
      <c r="I1076" s="7" t="s">
        <v>45</v>
      </c>
      <c r="J1076" s="7" t="s">
        <v>33060</v>
      </c>
      <c r="K1076" s="7" t="s">
        <v>47</v>
      </c>
      <c r="L1076" s="7">
        <v>10</v>
      </c>
      <c r="M1076" s="7" t="s">
        <v>105</v>
      </c>
      <c r="N1076" s="7">
        <v>87000</v>
      </c>
      <c r="O1076" s="7" t="s">
        <v>16479</v>
      </c>
      <c r="P1076" s="7">
        <v>20050202</v>
      </c>
      <c r="Q1076" s="7">
        <v>172</v>
      </c>
      <c r="R1076" s="7">
        <v>201812</v>
      </c>
    </row>
    <row r="1077" spans="1:22" ht="16.5" customHeight="1">
      <c r="A1077" s="8">
        <v>1068215277</v>
      </c>
      <c r="B1077" s="7">
        <v>4005810</v>
      </c>
      <c r="C1077" s="12">
        <v>2743220030394</v>
      </c>
      <c r="D1077" s="7" t="s">
        <v>45235</v>
      </c>
      <c r="E1077" s="7" t="s">
        <v>3234</v>
      </c>
      <c r="F1077" s="7" t="s">
        <v>45236</v>
      </c>
      <c r="H1077" s="7" t="s">
        <v>45237</v>
      </c>
      <c r="I1077" s="7" t="s">
        <v>45</v>
      </c>
      <c r="J1077" s="7" t="s">
        <v>33060</v>
      </c>
      <c r="K1077" s="7" t="s">
        <v>47</v>
      </c>
      <c r="L1077" s="7">
        <v>10</v>
      </c>
      <c r="M1077" s="7" t="s">
        <v>105</v>
      </c>
      <c r="N1077" s="7">
        <v>87299</v>
      </c>
      <c r="O1077" s="7" t="s">
        <v>37831</v>
      </c>
      <c r="P1077" s="7">
        <v>20110517</v>
      </c>
      <c r="Q1077" s="7">
        <v>65</v>
      </c>
      <c r="R1077" s="7">
        <v>201812</v>
      </c>
    </row>
    <row r="1078" spans="1:22" ht="16.5" customHeight="1">
      <c r="A1078" s="8">
        <v>1278626070</v>
      </c>
      <c r="B1078" s="7">
        <v>3759872</v>
      </c>
      <c r="C1078" s="12">
        <v>2802110101762</v>
      </c>
      <c r="D1078" s="7" t="s">
        <v>19194</v>
      </c>
      <c r="E1078" s="7" t="s">
        <v>10151</v>
      </c>
      <c r="F1078" s="7" t="s">
        <v>10007</v>
      </c>
      <c r="G1078" s="7" t="s">
        <v>19195</v>
      </c>
      <c r="H1078" s="7" t="s">
        <v>19196</v>
      </c>
      <c r="I1078" s="7" t="s">
        <v>65</v>
      </c>
      <c r="J1078" s="7" t="s">
        <v>33060</v>
      </c>
      <c r="K1078" s="7" t="s">
        <v>47</v>
      </c>
      <c r="L1078" s="7">
        <v>10</v>
      </c>
      <c r="M1078" s="7" t="s">
        <v>33076</v>
      </c>
      <c r="N1078" s="7">
        <v>27219</v>
      </c>
      <c r="O1078" s="7" t="s">
        <v>42487</v>
      </c>
      <c r="P1078" s="7">
        <v>20100810</v>
      </c>
      <c r="Q1078" s="7">
        <v>51</v>
      </c>
      <c r="R1078" s="7">
        <v>201812</v>
      </c>
    </row>
    <row r="1079" spans="1:22" ht="16.5" customHeight="1">
      <c r="A1079" s="8">
        <v>1078658388</v>
      </c>
      <c r="B1079" s="7">
        <v>2255351</v>
      </c>
      <c r="C1079" s="12">
        <v>1101113144633</v>
      </c>
      <c r="D1079" s="7" t="s">
        <v>27027</v>
      </c>
      <c r="E1079" s="7" t="s">
        <v>258</v>
      </c>
      <c r="F1079" s="7" t="s">
        <v>27028</v>
      </c>
      <c r="G1079" s="7" t="s">
        <v>27029</v>
      </c>
      <c r="H1079" s="7" t="s">
        <v>27030</v>
      </c>
      <c r="I1079" s="7" t="s">
        <v>65</v>
      </c>
      <c r="J1079" s="7" t="s">
        <v>33060</v>
      </c>
      <c r="K1079" s="7" t="s">
        <v>47</v>
      </c>
      <c r="L1079" s="7">
        <v>10</v>
      </c>
      <c r="M1079" s="7" t="s">
        <v>34433</v>
      </c>
      <c r="N1079" s="7">
        <v>58222</v>
      </c>
      <c r="O1079" s="7" t="s">
        <v>13163</v>
      </c>
      <c r="P1079" s="7">
        <v>20050101</v>
      </c>
      <c r="Q1079" s="7">
        <v>86</v>
      </c>
      <c r="R1079" s="7">
        <v>201901</v>
      </c>
      <c r="S1079" s="7">
        <v>2022</v>
      </c>
      <c r="T1079" s="7">
        <v>16964000</v>
      </c>
      <c r="U1079" s="7">
        <v>4491454</v>
      </c>
      <c r="V1079" s="7">
        <v>250000</v>
      </c>
    </row>
    <row r="1080" spans="1:22" ht="16.5" customHeight="1">
      <c r="A1080" s="8">
        <v>2148788381</v>
      </c>
      <c r="B1080" s="7">
        <v>2647419</v>
      </c>
      <c r="C1080" s="12">
        <v>1101113439240</v>
      </c>
      <c r="D1080" s="7" t="s">
        <v>26224</v>
      </c>
      <c r="E1080" s="7" t="s">
        <v>6131</v>
      </c>
      <c r="F1080" s="7" t="s">
        <v>26225</v>
      </c>
      <c r="G1080" s="7" t="s">
        <v>26226</v>
      </c>
      <c r="H1080" s="7" t="s">
        <v>26227</v>
      </c>
      <c r="I1080" s="7" t="s">
        <v>65</v>
      </c>
      <c r="J1080" s="7" t="s">
        <v>33060</v>
      </c>
      <c r="K1080" s="7" t="s">
        <v>47</v>
      </c>
      <c r="L1080" s="7">
        <v>10</v>
      </c>
      <c r="M1080" s="7" t="s">
        <v>34319</v>
      </c>
      <c r="N1080" s="7">
        <v>56110</v>
      </c>
      <c r="O1080" s="7" t="s">
        <v>42724</v>
      </c>
      <c r="P1080" s="7">
        <v>20060413</v>
      </c>
      <c r="Q1080" s="7">
        <v>133</v>
      </c>
      <c r="R1080" s="7">
        <v>201901</v>
      </c>
    </row>
    <row r="1081" spans="1:22" ht="16.5" customHeight="1">
      <c r="A1081" s="8">
        <v>2178134392</v>
      </c>
      <c r="B1081" s="7">
        <v>4003458</v>
      </c>
      <c r="C1081" s="12">
        <v>1101114601856</v>
      </c>
      <c r="D1081" s="7" t="s">
        <v>27457</v>
      </c>
      <c r="E1081" s="7" t="s">
        <v>27458</v>
      </c>
      <c r="F1081" s="7" t="s">
        <v>27459</v>
      </c>
      <c r="G1081" s="7">
        <v>16001730</v>
      </c>
      <c r="H1081" s="7" t="s">
        <v>27460</v>
      </c>
      <c r="I1081" s="7" t="s">
        <v>65</v>
      </c>
      <c r="J1081" s="7" t="s">
        <v>33060</v>
      </c>
      <c r="K1081" s="7" t="s">
        <v>47</v>
      </c>
      <c r="L1081" s="7">
        <v>10</v>
      </c>
      <c r="M1081" s="7" t="s">
        <v>34433</v>
      </c>
      <c r="N1081" s="7">
        <v>61210</v>
      </c>
      <c r="O1081" s="7" t="s">
        <v>34570</v>
      </c>
      <c r="P1081" s="7">
        <v>20110513</v>
      </c>
      <c r="Q1081" s="7">
        <v>63</v>
      </c>
      <c r="R1081" s="7">
        <v>201901</v>
      </c>
    </row>
    <row r="1082" spans="1:22" ht="16.5" customHeight="1">
      <c r="A1082" s="8">
        <v>2158762064</v>
      </c>
      <c r="B1082" s="7">
        <v>4063228</v>
      </c>
      <c r="C1082" s="12">
        <v>1101114750588</v>
      </c>
      <c r="D1082" s="7" t="s">
        <v>26489</v>
      </c>
      <c r="E1082" s="7" t="s">
        <v>26490</v>
      </c>
      <c r="F1082" s="7" t="s">
        <v>26491</v>
      </c>
      <c r="G1082" s="7" t="s">
        <v>26492</v>
      </c>
      <c r="H1082" s="7" t="s">
        <v>15974</v>
      </c>
      <c r="I1082" s="7" t="s">
        <v>65</v>
      </c>
      <c r="J1082" s="7" t="s">
        <v>33060</v>
      </c>
      <c r="K1082" s="7" t="s">
        <v>47</v>
      </c>
      <c r="L1082" s="7">
        <v>10</v>
      </c>
      <c r="M1082" s="7" t="s">
        <v>34433</v>
      </c>
      <c r="N1082" s="7">
        <v>58221</v>
      </c>
      <c r="O1082" s="7" t="s">
        <v>12995</v>
      </c>
      <c r="P1082" s="7">
        <v>20111215</v>
      </c>
      <c r="Q1082" s="7">
        <v>133</v>
      </c>
      <c r="R1082" s="7">
        <v>201901</v>
      </c>
    </row>
    <row r="1083" spans="1:22" ht="16.5" customHeight="1">
      <c r="A1083" s="8">
        <v>1408102912</v>
      </c>
      <c r="B1083" s="7">
        <v>2189454</v>
      </c>
      <c r="C1083" s="12">
        <v>1349110028935</v>
      </c>
      <c r="D1083" s="7" t="s">
        <v>19906</v>
      </c>
      <c r="E1083" s="7" t="s">
        <v>19907</v>
      </c>
      <c r="F1083" s="7" t="s">
        <v>19908</v>
      </c>
      <c r="G1083" s="7" t="s">
        <v>19909</v>
      </c>
      <c r="H1083" s="7" t="s">
        <v>19910</v>
      </c>
      <c r="I1083" s="7" t="s">
        <v>65</v>
      </c>
      <c r="J1083" s="7" t="s">
        <v>33060</v>
      </c>
      <c r="K1083" s="7" t="s">
        <v>47</v>
      </c>
      <c r="L1083" s="7">
        <v>10</v>
      </c>
      <c r="M1083" s="7" t="s">
        <v>33076</v>
      </c>
      <c r="N1083" s="7">
        <v>29271</v>
      </c>
      <c r="O1083" s="7" t="s">
        <v>6252</v>
      </c>
      <c r="P1083" s="7">
        <v>20140816</v>
      </c>
      <c r="Q1083" s="7">
        <v>52</v>
      </c>
      <c r="R1083" s="7">
        <v>201901</v>
      </c>
    </row>
    <row r="1084" spans="1:22" ht="16.5" customHeight="1">
      <c r="A1084" s="8">
        <v>4088612306</v>
      </c>
      <c r="B1084" s="7">
        <v>5984435</v>
      </c>
      <c r="C1084" s="12">
        <v>2052110037934</v>
      </c>
      <c r="D1084" s="7" t="s">
        <v>26202</v>
      </c>
      <c r="E1084" s="7" t="s">
        <v>26203</v>
      </c>
      <c r="F1084" s="7" t="s">
        <v>26204</v>
      </c>
      <c r="G1084" s="7" t="s">
        <v>26205</v>
      </c>
      <c r="H1084" s="7" t="s">
        <v>26206</v>
      </c>
      <c r="I1084" s="7" t="s">
        <v>65</v>
      </c>
      <c r="J1084" s="7" t="s">
        <v>33060</v>
      </c>
      <c r="K1084" s="7" t="s">
        <v>47</v>
      </c>
      <c r="L1084" s="7">
        <v>10</v>
      </c>
      <c r="M1084" s="7" t="s">
        <v>33760</v>
      </c>
      <c r="N1084" s="7">
        <v>47000</v>
      </c>
      <c r="O1084" s="7" t="s">
        <v>32713</v>
      </c>
      <c r="P1084" s="7">
        <v>20141031</v>
      </c>
      <c r="Q1084" s="7">
        <v>62</v>
      </c>
      <c r="R1084" s="7">
        <v>201901</v>
      </c>
    </row>
    <row r="1085" spans="1:22" ht="16.5" customHeight="1">
      <c r="A1085" s="8">
        <v>8338600160</v>
      </c>
      <c r="B1085" s="7">
        <v>6430943</v>
      </c>
      <c r="C1085" s="12">
        <v>2148110019046</v>
      </c>
      <c r="D1085" s="7" t="s">
        <v>20017</v>
      </c>
      <c r="E1085" s="7" t="s">
        <v>6531</v>
      </c>
      <c r="F1085" s="7" t="s">
        <v>20018</v>
      </c>
      <c r="G1085" s="7" t="s">
        <v>20019</v>
      </c>
      <c r="H1085" s="7" t="s">
        <v>20020</v>
      </c>
      <c r="I1085" s="7" t="s">
        <v>65</v>
      </c>
      <c r="J1085" s="7" t="s">
        <v>33060</v>
      </c>
      <c r="K1085" s="7" t="s">
        <v>47</v>
      </c>
      <c r="L1085" s="7">
        <v>10</v>
      </c>
      <c r="M1085" s="7" t="s">
        <v>33076</v>
      </c>
      <c r="N1085" s="7">
        <v>30320</v>
      </c>
      <c r="O1085" s="7" t="s">
        <v>33581</v>
      </c>
      <c r="P1085" s="7">
        <v>20150611</v>
      </c>
      <c r="Q1085" s="7">
        <v>71</v>
      </c>
      <c r="R1085" s="7">
        <v>201901</v>
      </c>
    </row>
    <row r="1086" spans="1:22" ht="16.5" customHeight="1">
      <c r="A1086" s="8">
        <v>1328627372</v>
      </c>
      <c r="B1086" s="7">
        <v>6426564</v>
      </c>
      <c r="C1086" s="12">
        <v>2841110128615</v>
      </c>
      <c r="D1086" s="7" t="s">
        <v>45238</v>
      </c>
      <c r="E1086" s="7" t="s">
        <v>45239</v>
      </c>
      <c r="F1086" s="7" t="s">
        <v>45240</v>
      </c>
      <c r="G1086" s="7" t="s">
        <v>45241</v>
      </c>
      <c r="H1086" s="7" t="s">
        <v>45242</v>
      </c>
      <c r="I1086" s="7" t="s">
        <v>65</v>
      </c>
      <c r="J1086" s="7" t="s">
        <v>33060</v>
      </c>
      <c r="K1086" s="7" t="s">
        <v>47</v>
      </c>
      <c r="L1086" s="7">
        <v>10</v>
      </c>
      <c r="M1086" s="7" t="s">
        <v>33076</v>
      </c>
      <c r="N1086" s="7">
        <v>10302</v>
      </c>
      <c r="O1086" s="7" t="s">
        <v>33101</v>
      </c>
      <c r="P1086" s="7">
        <v>20140701</v>
      </c>
      <c r="Q1086" s="7">
        <v>73</v>
      </c>
      <c r="R1086" s="7">
        <v>201901</v>
      </c>
    </row>
    <row r="1087" spans="1:22" ht="16.5" customHeight="1">
      <c r="A1087" s="8">
        <v>2148122316</v>
      </c>
      <c r="B1087" s="7">
        <v>1322522</v>
      </c>
      <c r="C1087" s="12">
        <v>1101110181951</v>
      </c>
      <c r="D1087" s="7" t="s">
        <v>22390</v>
      </c>
      <c r="E1087" s="7" t="s">
        <v>5211</v>
      </c>
      <c r="F1087" s="7" t="s">
        <v>7942</v>
      </c>
      <c r="G1087" s="7" t="s">
        <v>22391</v>
      </c>
      <c r="H1087" s="7" t="s">
        <v>22392</v>
      </c>
      <c r="I1087" s="7" t="s">
        <v>65</v>
      </c>
      <c r="J1087" s="7" t="s">
        <v>33060</v>
      </c>
      <c r="K1087" s="7" t="s">
        <v>47</v>
      </c>
      <c r="L1087" s="7">
        <v>10</v>
      </c>
      <c r="M1087" s="7" t="s">
        <v>313</v>
      </c>
      <c r="N1087" s="7">
        <v>42311</v>
      </c>
      <c r="O1087" s="7" t="s">
        <v>43176</v>
      </c>
      <c r="P1087" s="7">
        <v>19750607</v>
      </c>
      <c r="Q1087" s="7">
        <v>70</v>
      </c>
      <c r="R1087" s="7">
        <v>201902</v>
      </c>
      <c r="S1087" s="7">
        <v>2022</v>
      </c>
      <c r="T1087" s="7">
        <v>4898460</v>
      </c>
      <c r="U1087" s="7">
        <v>47023170</v>
      </c>
      <c r="V1087" s="7">
        <v>350000</v>
      </c>
    </row>
    <row r="1088" spans="1:22" ht="16.5" customHeight="1">
      <c r="A1088" s="8">
        <v>2118610039</v>
      </c>
      <c r="B1088" s="7">
        <v>1737415</v>
      </c>
      <c r="C1088" s="12">
        <v>1101110682818</v>
      </c>
      <c r="D1088" s="7" t="s">
        <v>21103</v>
      </c>
      <c r="E1088" s="7" t="s">
        <v>5679</v>
      </c>
      <c r="F1088" s="7" t="s">
        <v>21104</v>
      </c>
      <c r="G1088" s="7" t="s">
        <v>21105</v>
      </c>
      <c r="H1088" s="7" t="s">
        <v>21106</v>
      </c>
      <c r="I1088" s="7" t="s">
        <v>65</v>
      </c>
      <c r="J1088" s="7" t="s">
        <v>33060</v>
      </c>
      <c r="K1088" s="7" t="s">
        <v>47</v>
      </c>
      <c r="L1088" s="7">
        <v>10</v>
      </c>
      <c r="M1088" s="7" t="s">
        <v>363</v>
      </c>
      <c r="N1088" s="7">
        <v>72120</v>
      </c>
      <c r="O1088" s="7" t="s">
        <v>6302</v>
      </c>
      <c r="P1088" s="7">
        <v>19900315</v>
      </c>
      <c r="Q1088" s="7">
        <v>50</v>
      </c>
      <c r="R1088" s="7">
        <v>201902</v>
      </c>
      <c r="S1088" s="7">
        <v>2022</v>
      </c>
      <c r="T1088" s="7">
        <v>7986059</v>
      </c>
      <c r="U1088" s="7">
        <v>7707228</v>
      </c>
      <c r="V1088" s="7">
        <v>300000</v>
      </c>
    </row>
    <row r="1089" spans="1:22" ht="16.5" customHeight="1">
      <c r="A1089" s="8">
        <v>4028215554</v>
      </c>
      <c r="B1089" s="7">
        <v>2181543</v>
      </c>
      <c r="C1089" s="12">
        <v>2151710005670</v>
      </c>
      <c r="D1089" s="7" t="s">
        <v>45243</v>
      </c>
      <c r="E1089" s="7" t="s">
        <v>3631</v>
      </c>
      <c r="F1089" s="7" t="s">
        <v>1233</v>
      </c>
      <c r="G1089" s="7" t="s">
        <v>45244</v>
      </c>
      <c r="H1089" s="7" t="s">
        <v>45245</v>
      </c>
      <c r="I1089" s="7" t="s">
        <v>45</v>
      </c>
      <c r="J1089" s="7" t="s">
        <v>33060</v>
      </c>
      <c r="K1089" s="7" t="s">
        <v>47</v>
      </c>
      <c r="L1089" s="7">
        <v>10</v>
      </c>
      <c r="M1089" s="7" t="s">
        <v>363</v>
      </c>
      <c r="N1089" s="7">
        <v>70000</v>
      </c>
      <c r="O1089" s="7" t="s">
        <v>13555</v>
      </c>
      <c r="P1089" s="7">
        <v>20040301</v>
      </c>
      <c r="Q1089" s="7">
        <v>83</v>
      </c>
      <c r="R1089" s="7">
        <v>201902</v>
      </c>
      <c r="S1089" s="7">
        <v>2022</v>
      </c>
      <c r="T1089" s="7">
        <v>26663500</v>
      </c>
      <c r="U1089" s="7">
        <v>14968456</v>
      </c>
      <c r="V1089" s="7">
        <v>10639588</v>
      </c>
    </row>
    <row r="1090" spans="1:22" ht="16.5" customHeight="1">
      <c r="A1090" s="8">
        <v>2648118307</v>
      </c>
      <c r="B1090" s="7">
        <v>4325190</v>
      </c>
      <c r="C1090" s="12">
        <v>1101460073254</v>
      </c>
      <c r="D1090" s="7" t="s">
        <v>28687</v>
      </c>
      <c r="E1090" s="7" t="s">
        <v>28688</v>
      </c>
      <c r="F1090" s="7" t="s">
        <v>13092</v>
      </c>
      <c r="G1090" s="7" t="s">
        <v>28689</v>
      </c>
      <c r="H1090" s="7" t="s">
        <v>28690</v>
      </c>
      <c r="I1090" s="7" t="s">
        <v>65</v>
      </c>
      <c r="J1090" s="7" t="s">
        <v>33060</v>
      </c>
      <c r="K1090" s="7" t="s">
        <v>47</v>
      </c>
      <c r="L1090" s="7">
        <v>10</v>
      </c>
      <c r="M1090" s="7" t="s">
        <v>363</v>
      </c>
      <c r="N1090" s="7">
        <v>71101</v>
      </c>
      <c r="O1090" s="7" t="s">
        <v>13181</v>
      </c>
      <c r="P1090" s="7">
        <v>20130627</v>
      </c>
      <c r="Q1090" s="7">
        <v>66</v>
      </c>
      <c r="R1090" s="7">
        <v>201902</v>
      </c>
    </row>
    <row r="1091" spans="1:22" ht="16.5" customHeight="1">
      <c r="A1091" s="8">
        <v>2148786423</v>
      </c>
      <c r="B1091" s="7">
        <v>2774799</v>
      </c>
      <c r="C1091" s="12">
        <v>1101710077922</v>
      </c>
      <c r="D1091" s="7" t="s">
        <v>28853</v>
      </c>
      <c r="E1091" s="7" t="s">
        <v>28854</v>
      </c>
      <c r="F1091" s="7" t="s">
        <v>28855</v>
      </c>
      <c r="G1091" s="7" t="s">
        <v>28856</v>
      </c>
      <c r="H1091" s="7" t="s">
        <v>28857</v>
      </c>
      <c r="I1091" s="7" t="s">
        <v>65</v>
      </c>
      <c r="J1091" s="7" t="s">
        <v>33060</v>
      </c>
      <c r="K1091" s="7" t="s">
        <v>47</v>
      </c>
      <c r="L1091" s="7">
        <v>10</v>
      </c>
      <c r="M1091" s="7" t="s">
        <v>363</v>
      </c>
      <c r="N1091" s="7">
        <v>71102</v>
      </c>
      <c r="O1091" s="7" t="s">
        <v>14934</v>
      </c>
      <c r="P1091" s="7">
        <v>20060301</v>
      </c>
      <c r="Q1091" s="7">
        <v>70</v>
      </c>
      <c r="R1091" s="7">
        <v>201902</v>
      </c>
    </row>
    <row r="1092" spans="1:22" ht="16.5" customHeight="1">
      <c r="A1092" s="8">
        <v>3168122908</v>
      </c>
      <c r="B1092" s="7">
        <v>5827280</v>
      </c>
      <c r="C1092" s="12">
        <v>1614110030177</v>
      </c>
      <c r="D1092" s="7" t="s">
        <v>17913</v>
      </c>
      <c r="E1092" s="7" t="s">
        <v>2663</v>
      </c>
      <c r="F1092" s="7" t="s">
        <v>2987</v>
      </c>
      <c r="G1092" s="7" t="s">
        <v>17914</v>
      </c>
      <c r="H1092" s="7" t="s">
        <v>17915</v>
      </c>
      <c r="I1092" s="7" t="s">
        <v>65</v>
      </c>
      <c r="J1092" s="7" t="s">
        <v>33060</v>
      </c>
      <c r="K1092" s="7" t="s">
        <v>47</v>
      </c>
      <c r="L1092" s="7">
        <v>10</v>
      </c>
      <c r="M1092" s="7" t="s">
        <v>33076</v>
      </c>
      <c r="N1092" s="7">
        <v>30391</v>
      </c>
      <c r="O1092" s="7" t="s">
        <v>7087</v>
      </c>
      <c r="P1092" s="7">
        <v>20131018</v>
      </c>
      <c r="Q1092" s="7">
        <v>51</v>
      </c>
      <c r="R1092" s="7">
        <v>201902</v>
      </c>
    </row>
    <row r="1093" spans="1:22" ht="16.5" customHeight="1">
      <c r="A1093" s="8">
        <v>2178102075</v>
      </c>
      <c r="B1093" s="7">
        <v>1161914</v>
      </c>
      <c r="C1093" s="12">
        <v>1101110027527</v>
      </c>
      <c r="D1093" s="7" t="s">
        <v>25601</v>
      </c>
      <c r="E1093" s="7" t="s">
        <v>25602</v>
      </c>
      <c r="F1093" s="7" t="s">
        <v>23219</v>
      </c>
      <c r="G1093" s="7" t="s">
        <v>25603</v>
      </c>
      <c r="H1093" s="7" t="s">
        <v>25604</v>
      </c>
      <c r="I1093" s="7" t="s">
        <v>65</v>
      </c>
      <c r="J1093" s="7" t="s">
        <v>33060</v>
      </c>
      <c r="K1093" s="7" t="s">
        <v>47</v>
      </c>
      <c r="L1093" s="7">
        <v>10</v>
      </c>
      <c r="M1093" s="7" t="s">
        <v>34194</v>
      </c>
      <c r="N1093" s="7">
        <v>49231</v>
      </c>
      <c r="O1093" s="7" t="s">
        <v>22958</v>
      </c>
      <c r="P1093" s="7">
        <v>19701022</v>
      </c>
      <c r="Q1093" s="7">
        <v>75</v>
      </c>
      <c r="R1093" s="7">
        <v>201903</v>
      </c>
      <c r="S1093" s="7">
        <v>2022</v>
      </c>
      <c r="T1093" s="7">
        <v>5154673</v>
      </c>
      <c r="U1093" s="7">
        <v>2538342</v>
      </c>
      <c r="V1093" s="7">
        <v>88000</v>
      </c>
    </row>
    <row r="1094" spans="1:22" ht="16.5" customHeight="1">
      <c r="A1094" s="8">
        <v>2128101203</v>
      </c>
      <c r="B1094" s="7">
        <v>1661657</v>
      </c>
      <c r="C1094" s="12">
        <v>1101110067515</v>
      </c>
      <c r="D1094" s="7" t="s">
        <v>24719</v>
      </c>
      <c r="E1094" s="7" t="s">
        <v>24720</v>
      </c>
      <c r="F1094" s="7" t="s">
        <v>24721</v>
      </c>
      <c r="G1094" s="7" t="s">
        <v>24722</v>
      </c>
      <c r="H1094" s="7" t="s">
        <v>24723</v>
      </c>
      <c r="I1094" s="7" t="s">
        <v>65</v>
      </c>
      <c r="J1094" s="7" t="s">
        <v>33060</v>
      </c>
      <c r="K1094" s="7" t="s">
        <v>47</v>
      </c>
      <c r="L1094" s="7">
        <v>10</v>
      </c>
      <c r="M1094" s="7" t="s">
        <v>34194</v>
      </c>
      <c r="N1094" s="7">
        <v>49231</v>
      </c>
      <c r="O1094" s="7" t="s">
        <v>22958</v>
      </c>
      <c r="P1094" s="7">
        <v>19770510</v>
      </c>
      <c r="Q1094" s="7">
        <v>82</v>
      </c>
      <c r="R1094" s="7">
        <v>201903</v>
      </c>
      <c r="S1094" s="7">
        <v>2022</v>
      </c>
      <c r="T1094" s="7">
        <v>3991951</v>
      </c>
      <c r="U1094" s="7">
        <v>1745337</v>
      </c>
      <c r="V1094" s="7">
        <v>200000</v>
      </c>
    </row>
    <row r="1095" spans="1:22" ht="16.5" customHeight="1">
      <c r="A1095" s="8">
        <v>2128103365</v>
      </c>
      <c r="B1095" s="7">
        <v>1628822</v>
      </c>
      <c r="C1095" s="12">
        <v>1101110111502</v>
      </c>
      <c r="D1095" s="7" t="s">
        <v>24712</v>
      </c>
      <c r="E1095" s="7" t="s">
        <v>24713</v>
      </c>
      <c r="F1095" s="7" t="s">
        <v>23219</v>
      </c>
      <c r="G1095" s="7" t="s">
        <v>24714</v>
      </c>
      <c r="H1095" s="7" t="s">
        <v>24715</v>
      </c>
      <c r="I1095" s="7" t="s">
        <v>65</v>
      </c>
      <c r="J1095" s="7" t="s">
        <v>33060</v>
      </c>
      <c r="K1095" s="7" t="s">
        <v>47</v>
      </c>
      <c r="L1095" s="7">
        <v>10</v>
      </c>
      <c r="M1095" s="7" t="s">
        <v>34194</v>
      </c>
      <c r="N1095" s="7">
        <v>49220</v>
      </c>
      <c r="O1095" s="7" t="s">
        <v>10760</v>
      </c>
      <c r="P1095" s="7">
        <v>19691222</v>
      </c>
      <c r="Q1095" s="7">
        <v>64</v>
      </c>
      <c r="R1095" s="7">
        <v>201903</v>
      </c>
      <c r="S1095" s="7">
        <v>2022</v>
      </c>
      <c r="T1095" s="7">
        <v>3345191</v>
      </c>
      <c r="U1095" s="7">
        <v>4273360</v>
      </c>
      <c r="V1095" s="7">
        <v>140000</v>
      </c>
    </row>
    <row r="1096" spans="1:22" ht="16.5" customHeight="1">
      <c r="A1096" s="8">
        <v>1048113863</v>
      </c>
      <c r="B1096" s="7">
        <v>1634190</v>
      </c>
      <c r="C1096" s="12">
        <v>1101110309446</v>
      </c>
      <c r="D1096" s="7" t="s">
        <v>19705</v>
      </c>
      <c r="E1096" s="7" t="s">
        <v>3990</v>
      </c>
      <c r="F1096" s="7" t="s">
        <v>19706</v>
      </c>
      <c r="G1096" s="7" t="s">
        <v>19707</v>
      </c>
      <c r="H1096" s="7" t="s">
        <v>19708</v>
      </c>
      <c r="I1096" s="7" t="s">
        <v>65</v>
      </c>
      <c r="J1096" s="7" t="s">
        <v>33060</v>
      </c>
      <c r="K1096" s="7" t="s">
        <v>47</v>
      </c>
      <c r="L1096" s="7">
        <v>10</v>
      </c>
      <c r="M1096" s="7" t="s">
        <v>313</v>
      </c>
      <c r="N1096" s="7">
        <v>42200</v>
      </c>
      <c r="O1096" s="7" t="s">
        <v>8536</v>
      </c>
      <c r="P1096" s="7">
        <v>19811229</v>
      </c>
      <c r="Q1096" s="7">
        <v>55</v>
      </c>
      <c r="R1096" s="7">
        <v>201903</v>
      </c>
      <c r="S1096" s="7">
        <v>2022</v>
      </c>
      <c r="T1096" s="7">
        <v>14724949</v>
      </c>
      <c r="U1096" s="7">
        <v>11134551</v>
      </c>
      <c r="V1096" s="7">
        <v>600000</v>
      </c>
    </row>
    <row r="1097" spans="1:22" ht="16.5" customHeight="1">
      <c r="A1097" s="8">
        <v>2208150215</v>
      </c>
      <c r="B1097" s="7">
        <v>1901692</v>
      </c>
      <c r="C1097" s="12">
        <v>1101110334360</v>
      </c>
      <c r="D1097" s="7" t="s">
        <v>22454</v>
      </c>
      <c r="E1097" s="7" t="s">
        <v>589</v>
      </c>
      <c r="F1097" s="7" t="s">
        <v>8432</v>
      </c>
      <c r="G1097" s="7" t="s">
        <v>22455</v>
      </c>
      <c r="H1097" s="7" t="s">
        <v>22456</v>
      </c>
      <c r="I1097" s="7" t="s">
        <v>65</v>
      </c>
      <c r="J1097" s="7" t="s">
        <v>33060</v>
      </c>
      <c r="K1097" s="7" t="s">
        <v>47</v>
      </c>
      <c r="L1097" s="7">
        <v>10</v>
      </c>
      <c r="M1097" s="7" t="s">
        <v>313</v>
      </c>
      <c r="N1097" s="7">
        <v>41220</v>
      </c>
      <c r="O1097" s="7" t="s">
        <v>33715</v>
      </c>
      <c r="P1097" s="7">
        <v>19980203</v>
      </c>
      <c r="Q1097" s="7">
        <v>62</v>
      </c>
      <c r="R1097" s="7">
        <v>201903</v>
      </c>
      <c r="S1097" s="7">
        <v>2022</v>
      </c>
      <c r="T1097" s="7">
        <v>43865226</v>
      </c>
      <c r="U1097" s="7">
        <v>11992636</v>
      </c>
      <c r="V1097" s="7">
        <v>3359100</v>
      </c>
    </row>
    <row r="1098" spans="1:22" ht="16.5" customHeight="1">
      <c r="A1098" s="8">
        <v>1078125320</v>
      </c>
      <c r="B1098" s="7">
        <v>1465744</v>
      </c>
      <c r="C1098" s="12">
        <v>1101110616057</v>
      </c>
      <c r="D1098" s="7" t="s">
        <v>18639</v>
      </c>
      <c r="E1098" s="7" t="s">
        <v>18640</v>
      </c>
      <c r="F1098" s="7" t="s">
        <v>18641</v>
      </c>
      <c r="G1098" s="7" t="s">
        <v>18642</v>
      </c>
      <c r="H1098" s="7" t="s">
        <v>18643</v>
      </c>
      <c r="I1098" s="7" t="s">
        <v>65</v>
      </c>
      <c r="J1098" s="7" t="s">
        <v>33060</v>
      </c>
      <c r="K1098" s="7" t="s">
        <v>47</v>
      </c>
      <c r="L1098" s="7">
        <v>10</v>
      </c>
      <c r="M1098" s="7" t="s">
        <v>33076</v>
      </c>
      <c r="N1098" s="7">
        <v>22241</v>
      </c>
      <c r="O1098" s="7" t="s">
        <v>45246</v>
      </c>
      <c r="P1098" s="7">
        <v>19890316</v>
      </c>
      <c r="Q1098" s="7">
        <v>60</v>
      </c>
      <c r="R1098" s="7">
        <v>201903</v>
      </c>
      <c r="S1098" s="7">
        <v>2022</v>
      </c>
      <c r="T1098" s="7">
        <v>27314791</v>
      </c>
      <c r="U1098" s="7">
        <v>11894719</v>
      </c>
      <c r="V1098" s="7">
        <v>50000</v>
      </c>
    </row>
    <row r="1099" spans="1:22" ht="16.5" customHeight="1">
      <c r="A1099" s="8">
        <v>1078132947</v>
      </c>
      <c r="B1099" s="7">
        <v>1308033</v>
      </c>
      <c r="C1099" s="12">
        <v>1101110672926</v>
      </c>
      <c r="D1099" s="7" t="s">
        <v>27122</v>
      </c>
      <c r="E1099" s="7" t="s">
        <v>27123</v>
      </c>
      <c r="F1099" s="7" t="s">
        <v>27124</v>
      </c>
      <c r="G1099" s="7" t="s">
        <v>27125</v>
      </c>
      <c r="H1099" s="7" t="s">
        <v>27126</v>
      </c>
      <c r="I1099" s="7" t="s">
        <v>65</v>
      </c>
      <c r="J1099" s="7" t="s">
        <v>33060</v>
      </c>
      <c r="K1099" s="7" t="s">
        <v>47</v>
      </c>
      <c r="L1099" s="7">
        <v>10</v>
      </c>
      <c r="M1099" s="7" t="s">
        <v>34433</v>
      </c>
      <c r="N1099" s="7">
        <v>58220</v>
      </c>
      <c r="O1099" s="7" t="s">
        <v>34437</v>
      </c>
      <c r="P1099" s="7">
        <v>19900202</v>
      </c>
      <c r="Q1099" s="7">
        <v>50</v>
      </c>
      <c r="R1099" s="7">
        <v>201903</v>
      </c>
      <c r="S1099" s="7">
        <v>2022</v>
      </c>
      <c r="T1099" s="7">
        <v>9446604</v>
      </c>
      <c r="U1099" s="7">
        <v>9212789</v>
      </c>
      <c r="V1099" s="7">
        <v>1295999</v>
      </c>
    </row>
    <row r="1100" spans="1:22" ht="16.5" customHeight="1">
      <c r="A1100" s="8">
        <v>1208148160</v>
      </c>
      <c r="B1100" s="7">
        <v>1952793</v>
      </c>
      <c r="C1100" s="12">
        <v>1101110692833</v>
      </c>
      <c r="D1100" s="7" t="s">
        <v>26703</v>
      </c>
      <c r="E1100" s="7" t="s">
        <v>26704</v>
      </c>
      <c r="F1100" s="7" t="s">
        <v>26705</v>
      </c>
      <c r="G1100" s="7" t="s">
        <v>26706</v>
      </c>
      <c r="H1100" s="7" t="s">
        <v>26707</v>
      </c>
      <c r="I1100" s="7" t="s">
        <v>65</v>
      </c>
      <c r="J1100" s="7" t="s">
        <v>33060</v>
      </c>
      <c r="K1100" s="7" t="s">
        <v>47</v>
      </c>
      <c r="L1100" s="7">
        <v>10</v>
      </c>
      <c r="M1100" s="7" t="s">
        <v>34433</v>
      </c>
      <c r="N1100" s="7">
        <v>58122</v>
      </c>
      <c r="O1100" s="7" t="s">
        <v>12488</v>
      </c>
      <c r="P1100" s="7">
        <v>19900415</v>
      </c>
      <c r="Q1100" s="7">
        <v>80</v>
      </c>
      <c r="R1100" s="7">
        <v>201903</v>
      </c>
      <c r="S1100" s="7">
        <v>2022</v>
      </c>
      <c r="T1100" s="7">
        <v>21247608</v>
      </c>
      <c r="U1100" s="7">
        <v>8052083</v>
      </c>
      <c r="V1100" s="7">
        <v>50000</v>
      </c>
    </row>
    <row r="1101" spans="1:22" ht="16.5" customHeight="1">
      <c r="A1101" s="8">
        <v>5118103618</v>
      </c>
      <c r="B1101" s="7">
        <v>1601673</v>
      </c>
      <c r="C1101" s="12">
        <v>1101110790702</v>
      </c>
      <c r="D1101" s="7" t="s">
        <v>29394</v>
      </c>
      <c r="E1101" s="7" t="s">
        <v>29395</v>
      </c>
      <c r="F1101" s="7" t="s">
        <v>15704</v>
      </c>
      <c r="G1101" s="7" t="s">
        <v>29396</v>
      </c>
      <c r="H1101" s="7" t="s">
        <v>29397</v>
      </c>
      <c r="I1101" s="7" t="s">
        <v>65</v>
      </c>
      <c r="J1101" s="7" t="s">
        <v>33060</v>
      </c>
      <c r="K1101" s="7" t="s">
        <v>47</v>
      </c>
      <c r="L1101" s="7">
        <v>10</v>
      </c>
      <c r="M1101" s="7" t="s">
        <v>363</v>
      </c>
      <c r="N1101" s="7">
        <v>72120</v>
      </c>
      <c r="O1101" s="7" t="s">
        <v>6302</v>
      </c>
      <c r="P1101" s="7">
        <v>19910101</v>
      </c>
      <c r="Q1101" s="7">
        <v>54</v>
      </c>
      <c r="R1101" s="7">
        <v>201903</v>
      </c>
      <c r="S1101" s="7">
        <v>2022</v>
      </c>
      <c r="T1101" s="7">
        <v>3929474</v>
      </c>
      <c r="U1101" s="7">
        <v>3971303</v>
      </c>
      <c r="V1101" s="7">
        <v>900000</v>
      </c>
    </row>
    <row r="1102" spans="1:22" ht="16.5" customHeight="1">
      <c r="A1102" s="8">
        <v>1068129546</v>
      </c>
      <c r="B1102" s="7">
        <v>1885439</v>
      </c>
      <c r="C1102" s="12">
        <v>1101110803745</v>
      </c>
      <c r="D1102" s="7" t="s">
        <v>23198</v>
      </c>
      <c r="E1102" s="7" t="s">
        <v>23199</v>
      </c>
      <c r="F1102" s="7" t="s">
        <v>23200</v>
      </c>
      <c r="G1102" s="7" t="s">
        <v>23201</v>
      </c>
      <c r="H1102" s="7" t="s">
        <v>23202</v>
      </c>
      <c r="I1102" s="7" t="s">
        <v>65</v>
      </c>
      <c r="J1102" s="7" t="s">
        <v>33060</v>
      </c>
      <c r="K1102" s="7" t="s">
        <v>47</v>
      </c>
      <c r="L1102" s="7">
        <v>10</v>
      </c>
      <c r="M1102" s="7" t="s">
        <v>33076</v>
      </c>
      <c r="N1102" s="7">
        <v>32099</v>
      </c>
      <c r="O1102" s="7" t="s">
        <v>45247</v>
      </c>
      <c r="P1102" s="7">
        <v>19910911</v>
      </c>
      <c r="Q1102" s="7">
        <v>66</v>
      </c>
      <c r="R1102" s="7">
        <v>201903</v>
      </c>
      <c r="S1102" s="7">
        <v>2022</v>
      </c>
      <c r="T1102" s="7">
        <v>2044016</v>
      </c>
      <c r="U1102" s="7">
        <v>957869</v>
      </c>
      <c r="V1102" s="7">
        <v>300000</v>
      </c>
    </row>
    <row r="1103" spans="1:22" ht="16.5" customHeight="1">
      <c r="A1103" s="8">
        <v>1078139936</v>
      </c>
      <c r="B1103" s="7">
        <v>1640739</v>
      </c>
      <c r="C1103" s="12">
        <v>1101110842834</v>
      </c>
      <c r="D1103" s="7" t="s">
        <v>23418</v>
      </c>
      <c r="E1103" s="7" t="s">
        <v>23419</v>
      </c>
      <c r="F1103" s="7" t="s">
        <v>23420</v>
      </c>
      <c r="G1103" s="7" t="s">
        <v>23421</v>
      </c>
      <c r="H1103" s="7" t="s">
        <v>23422</v>
      </c>
      <c r="I1103" s="7" t="s">
        <v>65</v>
      </c>
      <c r="J1103" s="7" t="s">
        <v>33060</v>
      </c>
      <c r="K1103" s="7" t="s">
        <v>47</v>
      </c>
      <c r="L1103" s="7">
        <v>10</v>
      </c>
      <c r="M1103" s="7" t="s">
        <v>33760</v>
      </c>
      <c r="N1103" s="7">
        <v>46431</v>
      </c>
      <c r="O1103" s="7" t="s">
        <v>45248</v>
      </c>
      <c r="P1103" s="7">
        <v>19920316</v>
      </c>
      <c r="Q1103" s="7">
        <v>61</v>
      </c>
      <c r="R1103" s="7">
        <v>201903</v>
      </c>
      <c r="S1103" s="7">
        <v>2022</v>
      </c>
      <c r="T1103" s="7">
        <v>17789494</v>
      </c>
      <c r="U1103" s="7">
        <v>9942082</v>
      </c>
      <c r="V1103" s="7">
        <v>780000</v>
      </c>
    </row>
    <row r="1104" spans="1:22" ht="16.5" customHeight="1">
      <c r="A1104" s="8">
        <v>2198111207</v>
      </c>
      <c r="B1104" s="7">
        <v>1963829</v>
      </c>
      <c r="C1104" s="12">
        <v>1101110987010</v>
      </c>
      <c r="D1104" s="7" t="s">
        <v>45249</v>
      </c>
      <c r="E1104" s="7" t="s">
        <v>45250</v>
      </c>
      <c r="F1104" s="7" t="s">
        <v>45251</v>
      </c>
      <c r="G1104" s="7" t="s">
        <v>45252</v>
      </c>
      <c r="H1104" s="7" t="s">
        <v>45253</v>
      </c>
      <c r="I1104" s="7" t="s">
        <v>65</v>
      </c>
      <c r="J1104" s="7" t="s">
        <v>33060</v>
      </c>
      <c r="K1104" s="7" t="s">
        <v>47</v>
      </c>
      <c r="L1104" s="7">
        <v>10</v>
      </c>
      <c r="M1104" s="7" t="s">
        <v>363</v>
      </c>
      <c r="N1104" s="7">
        <v>72129</v>
      </c>
      <c r="O1104" s="7" t="s">
        <v>42519</v>
      </c>
      <c r="P1104" s="7">
        <v>19931118</v>
      </c>
      <c r="Q1104" s="7">
        <v>77</v>
      </c>
      <c r="R1104" s="7">
        <v>201903</v>
      </c>
      <c r="S1104" s="7">
        <v>2022</v>
      </c>
      <c r="T1104" s="7">
        <v>11399444</v>
      </c>
      <c r="U1104" s="7">
        <v>5650756</v>
      </c>
      <c r="V1104" s="7">
        <v>100000</v>
      </c>
    </row>
    <row r="1105" spans="1:22" ht="16.5" customHeight="1">
      <c r="A1105" s="8">
        <v>1138132146</v>
      </c>
      <c r="B1105" s="7">
        <v>1505797</v>
      </c>
      <c r="C1105" s="12">
        <v>1101111113614</v>
      </c>
      <c r="D1105" s="7" t="s">
        <v>19272</v>
      </c>
      <c r="E1105" s="7" t="s">
        <v>19273</v>
      </c>
      <c r="F1105" s="7" t="s">
        <v>19274</v>
      </c>
      <c r="G1105" s="7" t="s">
        <v>19275</v>
      </c>
      <c r="H1105" s="7" t="s">
        <v>19276</v>
      </c>
      <c r="I1105" s="7" t="s">
        <v>65</v>
      </c>
      <c r="J1105" s="7" t="s">
        <v>33060</v>
      </c>
      <c r="K1105" s="7" t="s">
        <v>47</v>
      </c>
      <c r="L1105" s="7">
        <v>10</v>
      </c>
      <c r="M1105" s="7" t="s">
        <v>33076</v>
      </c>
      <c r="N1105" s="7">
        <v>27213</v>
      </c>
      <c r="O1105" s="7" t="s">
        <v>45254</v>
      </c>
      <c r="P1105" s="7">
        <v>19950103</v>
      </c>
      <c r="Q1105" s="7">
        <v>52</v>
      </c>
      <c r="R1105" s="7">
        <v>201903</v>
      </c>
      <c r="S1105" s="7">
        <v>2022</v>
      </c>
      <c r="T1105" s="7">
        <v>12816247</v>
      </c>
      <c r="U1105" s="7">
        <v>8302552</v>
      </c>
      <c r="V1105" s="7">
        <v>200000</v>
      </c>
    </row>
    <row r="1106" spans="1:22" ht="16.5" customHeight="1">
      <c r="A1106" s="8">
        <v>1058175163</v>
      </c>
      <c r="B1106" s="7">
        <v>1665664</v>
      </c>
      <c r="C1106" s="12">
        <v>1101111209215</v>
      </c>
      <c r="D1106" s="7" t="s">
        <v>27101</v>
      </c>
      <c r="E1106" s="7" t="s">
        <v>27102</v>
      </c>
      <c r="F1106" s="7" t="s">
        <v>27103</v>
      </c>
      <c r="G1106" s="7" t="s">
        <v>27104</v>
      </c>
      <c r="H1106" s="7" t="s">
        <v>27105</v>
      </c>
      <c r="I1106" s="7" t="s">
        <v>65</v>
      </c>
      <c r="J1106" s="7" t="s">
        <v>33060</v>
      </c>
      <c r="K1106" s="7" t="s">
        <v>47</v>
      </c>
      <c r="L1106" s="7">
        <v>10</v>
      </c>
      <c r="M1106" s="7" t="s">
        <v>363</v>
      </c>
      <c r="N1106" s="7">
        <v>72921</v>
      </c>
      <c r="O1106" s="7" t="s">
        <v>28442</v>
      </c>
      <c r="P1106" s="7">
        <v>19951028</v>
      </c>
      <c r="Q1106" s="7">
        <v>80</v>
      </c>
      <c r="R1106" s="7">
        <v>201903</v>
      </c>
      <c r="S1106" s="7">
        <v>2022</v>
      </c>
      <c r="T1106" s="7">
        <v>6046464</v>
      </c>
      <c r="U1106" s="7">
        <v>11602234</v>
      </c>
      <c r="V1106" s="7">
        <v>1000000</v>
      </c>
    </row>
    <row r="1107" spans="1:22" ht="16.5" customHeight="1">
      <c r="A1107" s="8">
        <v>1128141680</v>
      </c>
      <c r="B1107" s="7">
        <v>1306313</v>
      </c>
      <c r="C1107" s="12">
        <v>1101111233347</v>
      </c>
      <c r="D1107" s="7" t="s">
        <v>45255</v>
      </c>
      <c r="E1107" s="7" t="s">
        <v>45256</v>
      </c>
      <c r="F1107" s="7" t="s">
        <v>45257</v>
      </c>
      <c r="G1107" s="7" t="s">
        <v>45258</v>
      </c>
      <c r="H1107" s="7" t="s">
        <v>45259</v>
      </c>
      <c r="I1107" s="7" t="s">
        <v>65</v>
      </c>
      <c r="J1107" s="7" t="s">
        <v>33060</v>
      </c>
      <c r="K1107" s="7" t="s">
        <v>47</v>
      </c>
      <c r="L1107" s="7">
        <v>10</v>
      </c>
      <c r="M1107" s="7" t="s">
        <v>313</v>
      </c>
      <c r="N1107" s="7">
        <v>42300</v>
      </c>
      <c r="O1107" s="7" t="s">
        <v>43604</v>
      </c>
      <c r="P1107" s="7">
        <v>20000427</v>
      </c>
      <c r="Q1107" s="7">
        <v>52</v>
      </c>
      <c r="R1107" s="7">
        <v>201903</v>
      </c>
      <c r="S1107" s="7">
        <v>2022</v>
      </c>
      <c r="T1107" s="7">
        <v>7627670</v>
      </c>
      <c r="U1107" s="7">
        <v>3175439</v>
      </c>
      <c r="V1107" s="7">
        <v>350000</v>
      </c>
    </row>
    <row r="1108" spans="1:22" ht="16.5" customHeight="1">
      <c r="A1108" s="8">
        <v>2298118153</v>
      </c>
      <c r="B1108" s="7">
        <v>1442071</v>
      </c>
      <c r="C1108" s="12">
        <v>1101111268039</v>
      </c>
      <c r="D1108" s="7" t="s">
        <v>27816</v>
      </c>
      <c r="E1108" s="7" t="s">
        <v>27817</v>
      </c>
      <c r="F1108" s="7" t="s">
        <v>27818</v>
      </c>
      <c r="G1108" s="7" t="s">
        <v>27819</v>
      </c>
      <c r="H1108" s="7" t="s">
        <v>27820</v>
      </c>
      <c r="I1108" s="7" t="s">
        <v>65</v>
      </c>
      <c r="J1108" s="7" t="s">
        <v>33060</v>
      </c>
      <c r="K1108" s="7" t="s">
        <v>47</v>
      </c>
      <c r="L1108" s="7">
        <v>10</v>
      </c>
      <c r="M1108" s="7" t="s">
        <v>34433</v>
      </c>
      <c r="N1108" s="7">
        <v>58221</v>
      </c>
      <c r="O1108" s="7" t="s">
        <v>12995</v>
      </c>
      <c r="P1108" s="7">
        <v>19960504</v>
      </c>
      <c r="Q1108" s="7">
        <v>80</v>
      </c>
      <c r="R1108" s="7">
        <v>201903</v>
      </c>
      <c r="S1108" s="7">
        <v>2022</v>
      </c>
      <c r="T1108" s="7">
        <v>5756556</v>
      </c>
      <c r="U1108" s="7">
        <v>6819129</v>
      </c>
      <c r="V1108" s="7">
        <v>1000000</v>
      </c>
    </row>
    <row r="1109" spans="1:22" ht="16.5" customHeight="1">
      <c r="A1109" s="8">
        <v>1098148940</v>
      </c>
      <c r="B1109" s="7">
        <v>1861769</v>
      </c>
      <c r="C1109" s="12">
        <v>1101111318818</v>
      </c>
      <c r="D1109" s="7" t="s">
        <v>17760</v>
      </c>
      <c r="E1109" s="7" t="s">
        <v>17761</v>
      </c>
      <c r="F1109" s="7" t="s">
        <v>17762</v>
      </c>
      <c r="G1109" s="7" t="s">
        <v>17763</v>
      </c>
      <c r="H1109" s="7" t="s">
        <v>17764</v>
      </c>
      <c r="I1109" s="7" t="s">
        <v>65</v>
      </c>
      <c r="J1109" s="7" t="s">
        <v>33060</v>
      </c>
      <c r="K1109" s="7" t="s">
        <v>47</v>
      </c>
      <c r="L1109" s="7">
        <v>10</v>
      </c>
      <c r="M1109" s="7" t="s">
        <v>33076</v>
      </c>
      <c r="N1109" s="7">
        <v>21210</v>
      </c>
      <c r="O1109" s="7" t="s">
        <v>2255</v>
      </c>
      <c r="P1109" s="7">
        <v>20001024</v>
      </c>
      <c r="Q1109" s="7">
        <v>65</v>
      </c>
      <c r="R1109" s="7">
        <v>201903</v>
      </c>
      <c r="S1109" s="7">
        <v>2022</v>
      </c>
      <c r="T1109" s="7">
        <v>13266023</v>
      </c>
      <c r="U1109" s="7">
        <v>11851582</v>
      </c>
      <c r="V1109" s="7">
        <v>615000</v>
      </c>
    </row>
    <row r="1110" spans="1:22" ht="16.5" customHeight="1">
      <c r="A1110" s="8">
        <v>2208137755</v>
      </c>
      <c r="B1110" s="7">
        <v>1255023</v>
      </c>
      <c r="C1110" s="12">
        <v>1101111319915</v>
      </c>
      <c r="D1110" s="7" t="s">
        <v>27587</v>
      </c>
      <c r="E1110" s="7" t="s">
        <v>27588</v>
      </c>
      <c r="F1110" s="7" t="s">
        <v>27589</v>
      </c>
      <c r="G1110" s="7" t="s">
        <v>27590</v>
      </c>
      <c r="H1110" s="7" t="s">
        <v>27591</v>
      </c>
      <c r="I1110" s="7" t="s">
        <v>65</v>
      </c>
      <c r="J1110" s="7" t="s">
        <v>33060</v>
      </c>
      <c r="K1110" s="7" t="s">
        <v>47</v>
      </c>
      <c r="L1110" s="7">
        <v>10</v>
      </c>
      <c r="M1110" s="7" t="s">
        <v>34433</v>
      </c>
      <c r="N1110" s="7">
        <v>62021</v>
      </c>
      <c r="O1110" s="7" t="s">
        <v>13709</v>
      </c>
      <c r="P1110" s="7">
        <v>19960911</v>
      </c>
      <c r="Q1110" s="7">
        <v>50</v>
      </c>
      <c r="R1110" s="7">
        <v>201903</v>
      </c>
      <c r="S1110" s="7">
        <v>2022</v>
      </c>
      <c r="T1110" s="7">
        <v>6184462</v>
      </c>
      <c r="U1110" s="7">
        <v>4563650</v>
      </c>
      <c r="V1110" s="7">
        <v>925000</v>
      </c>
    </row>
    <row r="1111" spans="1:22" ht="16.5" customHeight="1">
      <c r="A1111" s="8">
        <v>2138632489</v>
      </c>
      <c r="B1111" s="7">
        <v>1139548</v>
      </c>
      <c r="C1111" s="12">
        <v>1101111435026</v>
      </c>
      <c r="D1111" s="7" t="s">
        <v>26975</v>
      </c>
      <c r="E1111" s="7" t="s">
        <v>26976</v>
      </c>
      <c r="F1111" s="7" t="s">
        <v>26977</v>
      </c>
      <c r="G1111" s="7" t="s">
        <v>26978</v>
      </c>
      <c r="H1111" s="7" t="s">
        <v>26979</v>
      </c>
      <c r="I1111" s="7" t="s">
        <v>65</v>
      </c>
      <c r="J1111" s="7" t="s">
        <v>33060</v>
      </c>
      <c r="K1111" s="7" t="s">
        <v>47</v>
      </c>
      <c r="L1111" s="7">
        <v>10</v>
      </c>
      <c r="M1111" s="7" t="s">
        <v>34433</v>
      </c>
      <c r="N1111" s="7">
        <v>63112</v>
      </c>
      <c r="O1111" s="7" t="s">
        <v>27749</v>
      </c>
      <c r="P1111" s="7">
        <v>19970702</v>
      </c>
      <c r="Q1111" s="7">
        <v>72</v>
      </c>
      <c r="R1111" s="7">
        <v>201903</v>
      </c>
      <c r="S1111" s="7">
        <v>2022</v>
      </c>
      <c r="T1111" s="7">
        <v>10446338</v>
      </c>
      <c r="U1111" s="7">
        <v>10224601</v>
      </c>
      <c r="V1111" s="7">
        <v>1714196</v>
      </c>
    </row>
    <row r="1112" spans="1:22" ht="16.5" customHeight="1">
      <c r="A1112" s="8">
        <v>2158168163</v>
      </c>
      <c r="B1112" s="7">
        <v>1508139</v>
      </c>
      <c r="C1112" s="12">
        <v>1101111496713</v>
      </c>
      <c r="D1112" s="7" t="s">
        <v>22035</v>
      </c>
      <c r="E1112" s="7" t="s">
        <v>22036</v>
      </c>
      <c r="F1112" s="7" t="s">
        <v>22037</v>
      </c>
      <c r="G1112" s="7" t="s">
        <v>22038</v>
      </c>
      <c r="H1112" s="7" t="s">
        <v>22039</v>
      </c>
      <c r="I1112" s="7" t="s">
        <v>65</v>
      </c>
      <c r="J1112" s="7" t="s">
        <v>33060</v>
      </c>
      <c r="K1112" s="7" t="s">
        <v>47</v>
      </c>
      <c r="L1112" s="7">
        <v>10</v>
      </c>
      <c r="M1112" s="7" t="s">
        <v>313</v>
      </c>
      <c r="N1112" s="7">
        <v>42322</v>
      </c>
      <c r="O1112" s="7" t="s">
        <v>43496</v>
      </c>
      <c r="P1112" s="7">
        <v>19980214</v>
      </c>
      <c r="Q1112" s="7">
        <v>77</v>
      </c>
      <c r="R1112" s="7">
        <v>201903</v>
      </c>
      <c r="S1112" s="7">
        <v>2022</v>
      </c>
      <c r="T1112" s="7">
        <v>11780657</v>
      </c>
      <c r="U1112" s="7">
        <v>11522868</v>
      </c>
      <c r="V1112" s="7">
        <v>410000</v>
      </c>
    </row>
    <row r="1113" spans="1:22" ht="16.5" customHeight="1">
      <c r="A1113" s="8">
        <v>1178123969</v>
      </c>
      <c r="B1113" s="7">
        <v>1826387</v>
      </c>
      <c r="C1113" s="12">
        <v>1101111664310</v>
      </c>
      <c r="D1113" s="7" t="s">
        <v>27342</v>
      </c>
      <c r="E1113" s="7" t="s">
        <v>27343</v>
      </c>
      <c r="F1113" s="7" t="s">
        <v>27344</v>
      </c>
      <c r="G1113" s="7" t="s">
        <v>27345</v>
      </c>
      <c r="H1113" s="7" t="s">
        <v>27346</v>
      </c>
      <c r="I1113" s="7" t="s">
        <v>65</v>
      </c>
      <c r="J1113" s="7" t="s">
        <v>33060</v>
      </c>
      <c r="K1113" s="7" t="s">
        <v>47</v>
      </c>
      <c r="L1113" s="7">
        <v>10</v>
      </c>
      <c r="M1113" s="7" t="s">
        <v>34433</v>
      </c>
      <c r="N1113" s="7">
        <v>59114</v>
      </c>
      <c r="O1113" s="7" t="s">
        <v>13351</v>
      </c>
      <c r="P1113" s="7">
        <v>19990315</v>
      </c>
      <c r="Q1113" s="7">
        <v>56</v>
      </c>
      <c r="R1113" s="7">
        <v>201903</v>
      </c>
      <c r="S1113" s="7">
        <v>2022</v>
      </c>
      <c r="T1113" s="7">
        <v>2822069</v>
      </c>
      <c r="U1113" s="7">
        <v>6307061</v>
      </c>
      <c r="V1113" s="7">
        <v>10107540</v>
      </c>
    </row>
    <row r="1114" spans="1:22" ht="16.5" customHeight="1">
      <c r="A1114" s="8">
        <v>2128142956</v>
      </c>
      <c r="B1114" s="7">
        <v>1565711</v>
      </c>
      <c r="C1114" s="12">
        <v>1101111717044</v>
      </c>
      <c r="D1114" s="7" t="s">
        <v>21219</v>
      </c>
      <c r="E1114" s="7" t="s">
        <v>21220</v>
      </c>
      <c r="F1114" s="7" t="s">
        <v>21221</v>
      </c>
      <c r="G1114" s="7" t="s">
        <v>21222</v>
      </c>
      <c r="H1114" s="7" t="s">
        <v>21223</v>
      </c>
      <c r="I1114" s="7" t="s">
        <v>65</v>
      </c>
      <c r="J1114" s="7" t="s">
        <v>33060</v>
      </c>
      <c r="K1114" s="7" t="s">
        <v>47</v>
      </c>
      <c r="L1114" s="7">
        <v>10</v>
      </c>
      <c r="M1114" s="7" t="s">
        <v>363</v>
      </c>
      <c r="N1114" s="7">
        <v>72129</v>
      </c>
      <c r="O1114" s="7" t="s">
        <v>42519</v>
      </c>
      <c r="P1114" s="7">
        <v>19990618</v>
      </c>
      <c r="Q1114" s="7">
        <v>105</v>
      </c>
      <c r="R1114" s="7">
        <v>201903</v>
      </c>
      <c r="S1114" s="7">
        <v>2022</v>
      </c>
      <c r="T1114" s="7">
        <v>7575402</v>
      </c>
      <c r="U1114" s="7">
        <v>6988663</v>
      </c>
      <c r="V1114" s="7">
        <v>915000</v>
      </c>
    </row>
    <row r="1115" spans="1:22" ht="16.5" customHeight="1">
      <c r="A1115" s="8">
        <v>2048149088</v>
      </c>
      <c r="B1115" s="7">
        <v>1314750</v>
      </c>
      <c r="C1115" s="12">
        <v>1101111918163</v>
      </c>
      <c r="D1115" s="7" t="s">
        <v>19924</v>
      </c>
      <c r="E1115" s="7" t="s">
        <v>19925</v>
      </c>
      <c r="F1115" s="7" t="s">
        <v>19926</v>
      </c>
      <c r="G1115" s="7" t="s">
        <v>19927</v>
      </c>
      <c r="H1115" s="7" t="s">
        <v>19928</v>
      </c>
      <c r="I1115" s="7" t="s">
        <v>65</v>
      </c>
      <c r="J1115" s="7" t="s">
        <v>33060</v>
      </c>
      <c r="K1115" s="7" t="s">
        <v>47</v>
      </c>
      <c r="L1115" s="7">
        <v>10</v>
      </c>
      <c r="M1115" s="7" t="s">
        <v>33076</v>
      </c>
      <c r="N1115" s="7">
        <v>27216</v>
      </c>
      <c r="O1115" s="7" t="s">
        <v>5191</v>
      </c>
      <c r="P1115" s="7">
        <v>20000324</v>
      </c>
      <c r="Q1115" s="7">
        <v>57</v>
      </c>
      <c r="R1115" s="7">
        <v>201903</v>
      </c>
      <c r="S1115" s="7">
        <v>2022</v>
      </c>
      <c r="T1115" s="7">
        <v>11316754</v>
      </c>
      <c r="U1115" s="7">
        <v>8304218</v>
      </c>
      <c r="V1115" s="7">
        <v>200000</v>
      </c>
    </row>
    <row r="1116" spans="1:22" ht="16.5" customHeight="1">
      <c r="A1116" s="8">
        <v>2128146495</v>
      </c>
      <c r="B1116" s="7">
        <v>1196668</v>
      </c>
      <c r="C1116" s="12">
        <v>1101111941205</v>
      </c>
      <c r="D1116" s="7" t="s">
        <v>23641</v>
      </c>
      <c r="E1116" s="7" t="s">
        <v>1208</v>
      </c>
      <c r="F1116" s="7" t="s">
        <v>23642</v>
      </c>
      <c r="G1116" s="7" t="s">
        <v>23643</v>
      </c>
      <c r="H1116" s="7" t="s">
        <v>23644</v>
      </c>
      <c r="I1116" s="7" t="s">
        <v>65</v>
      </c>
      <c r="J1116" s="7" t="s">
        <v>33060</v>
      </c>
      <c r="K1116" s="7" t="s">
        <v>47</v>
      </c>
      <c r="L1116" s="7">
        <v>10</v>
      </c>
      <c r="M1116" s="7" t="s">
        <v>33760</v>
      </c>
      <c r="N1116" s="7">
        <v>47911</v>
      </c>
      <c r="O1116" s="7" t="s">
        <v>10645</v>
      </c>
      <c r="P1116" s="7">
        <v>20000415</v>
      </c>
      <c r="Q1116" s="7">
        <v>77</v>
      </c>
      <c r="R1116" s="7">
        <v>201903</v>
      </c>
      <c r="S1116" s="7">
        <v>2022</v>
      </c>
      <c r="T1116" s="7">
        <v>14655797</v>
      </c>
      <c r="U1116" s="7">
        <v>8737859</v>
      </c>
      <c r="V1116" s="7">
        <v>2000000</v>
      </c>
    </row>
    <row r="1117" spans="1:22" ht="16.5" customHeight="1">
      <c r="A1117" s="8">
        <v>2148669602</v>
      </c>
      <c r="B1117" s="7">
        <v>1832554</v>
      </c>
      <c r="C1117" s="12">
        <v>1101112090639</v>
      </c>
      <c r="D1117" s="7" t="s">
        <v>45260</v>
      </c>
      <c r="E1117" s="7" t="s">
        <v>45261</v>
      </c>
      <c r="F1117" s="7" t="s">
        <v>45262</v>
      </c>
      <c r="G1117" s="7" t="s">
        <v>45263</v>
      </c>
      <c r="H1117" s="7" t="s">
        <v>45264</v>
      </c>
      <c r="I1117" s="7" t="s">
        <v>65</v>
      </c>
      <c r="J1117" s="7" t="s">
        <v>33060</v>
      </c>
      <c r="K1117" s="7" t="s">
        <v>47</v>
      </c>
      <c r="L1117" s="7">
        <v>10</v>
      </c>
      <c r="M1117" s="7" t="s">
        <v>313</v>
      </c>
      <c r="N1117" s="7">
        <v>42322</v>
      </c>
      <c r="O1117" s="7" t="s">
        <v>43496</v>
      </c>
      <c r="P1117" s="7">
        <v>20001016</v>
      </c>
      <c r="Q1117" s="7">
        <v>77</v>
      </c>
      <c r="R1117" s="7">
        <v>201903</v>
      </c>
      <c r="S1117" s="7">
        <v>2022</v>
      </c>
      <c r="T1117" s="7">
        <v>13780723</v>
      </c>
      <c r="U1117" s="7">
        <v>3678221</v>
      </c>
      <c r="V1117" s="7">
        <v>700000</v>
      </c>
    </row>
    <row r="1118" spans="1:22" ht="16.5" customHeight="1">
      <c r="A1118" s="8">
        <v>1088126716</v>
      </c>
      <c r="B1118" s="7">
        <v>1707286</v>
      </c>
      <c r="C1118" s="12">
        <v>1101112177792</v>
      </c>
      <c r="D1118" s="7" t="s">
        <v>27132</v>
      </c>
      <c r="E1118" s="7" t="s">
        <v>3175</v>
      </c>
      <c r="F1118" s="7" t="s">
        <v>27133</v>
      </c>
      <c r="G1118" s="7" t="s">
        <v>27134</v>
      </c>
      <c r="H1118" s="7" t="s">
        <v>27135</v>
      </c>
      <c r="I1118" s="7" t="s">
        <v>65</v>
      </c>
      <c r="J1118" s="7" t="s">
        <v>33060</v>
      </c>
      <c r="K1118" s="7" t="s">
        <v>47</v>
      </c>
      <c r="L1118" s="7">
        <v>10</v>
      </c>
      <c r="M1118" s="7" t="s">
        <v>34433</v>
      </c>
      <c r="N1118" s="7">
        <v>62090</v>
      </c>
      <c r="O1118" s="7" t="s">
        <v>44321</v>
      </c>
      <c r="P1118" s="7">
        <v>20010222</v>
      </c>
      <c r="Q1118" s="7">
        <v>60</v>
      </c>
      <c r="R1118" s="7">
        <v>201903</v>
      </c>
      <c r="S1118" s="7">
        <v>2022</v>
      </c>
      <c r="T1118" s="7">
        <v>10672066</v>
      </c>
      <c r="U1118" s="7">
        <v>2426619</v>
      </c>
      <c r="V1118" s="7">
        <v>350000</v>
      </c>
    </row>
    <row r="1119" spans="1:22" ht="16.5" customHeight="1">
      <c r="A1119" s="8">
        <v>2148680494</v>
      </c>
      <c r="B1119" s="7">
        <v>1414226</v>
      </c>
      <c r="C1119" s="12">
        <v>1101112220202</v>
      </c>
      <c r="D1119" s="7" t="s">
        <v>21094</v>
      </c>
      <c r="E1119" s="7" t="s">
        <v>21095</v>
      </c>
      <c r="F1119" s="7" t="s">
        <v>21096</v>
      </c>
      <c r="G1119" s="7" t="s">
        <v>21097</v>
      </c>
      <c r="H1119" s="7" t="s">
        <v>21098</v>
      </c>
      <c r="I1119" s="7" t="s">
        <v>65</v>
      </c>
      <c r="J1119" s="7" t="s">
        <v>33060</v>
      </c>
      <c r="K1119" s="7" t="s">
        <v>47</v>
      </c>
      <c r="L1119" s="7">
        <v>10</v>
      </c>
      <c r="M1119" s="7" t="s">
        <v>363</v>
      </c>
      <c r="N1119" s="7">
        <v>72120</v>
      </c>
      <c r="O1119" s="7" t="s">
        <v>6302</v>
      </c>
      <c r="P1119" s="7">
        <v>20010419</v>
      </c>
      <c r="Q1119" s="7">
        <v>59</v>
      </c>
      <c r="R1119" s="7">
        <v>201903</v>
      </c>
      <c r="S1119" s="7">
        <v>2022</v>
      </c>
      <c r="T1119" s="7">
        <v>4130300</v>
      </c>
      <c r="U1119" s="7">
        <v>6335689</v>
      </c>
      <c r="V1119" s="7">
        <v>100000</v>
      </c>
    </row>
    <row r="1120" spans="1:22" ht="16.5" customHeight="1">
      <c r="A1120" s="8">
        <v>1148612565</v>
      </c>
      <c r="B1120" s="7">
        <v>1970848</v>
      </c>
      <c r="C1120" s="12">
        <v>1101112341701</v>
      </c>
      <c r="D1120" s="7" t="s">
        <v>45265</v>
      </c>
      <c r="E1120" s="7" t="s">
        <v>45266</v>
      </c>
      <c r="F1120" s="7" t="s">
        <v>45267</v>
      </c>
      <c r="G1120" s="7" t="s">
        <v>45268</v>
      </c>
      <c r="H1120" s="7" t="s">
        <v>45269</v>
      </c>
      <c r="I1120" s="7" t="s">
        <v>65</v>
      </c>
      <c r="J1120" s="7" t="s">
        <v>33060</v>
      </c>
      <c r="K1120" s="7" t="s">
        <v>47</v>
      </c>
      <c r="L1120" s="7">
        <v>10</v>
      </c>
      <c r="M1120" s="7" t="s">
        <v>363</v>
      </c>
      <c r="N1120" s="7">
        <v>72110</v>
      </c>
      <c r="O1120" s="7" t="s">
        <v>35908</v>
      </c>
      <c r="P1120" s="7">
        <v>20010925</v>
      </c>
      <c r="Q1120" s="7">
        <v>53</v>
      </c>
      <c r="R1120" s="7">
        <v>201903</v>
      </c>
      <c r="S1120" s="7">
        <v>2022</v>
      </c>
      <c r="T1120" s="7">
        <v>8530048</v>
      </c>
      <c r="U1120" s="7">
        <v>5439194</v>
      </c>
      <c r="V1120" s="7">
        <v>80000</v>
      </c>
    </row>
    <row r="1121" spans="1:22" ht="16.5" customHeight="1">
      <c r="A1121" s="8">
        <v>1108153477</v>
      </c>
      <c r="B1121" s="7">
        <v>1686406</v>
      </c>
      <c r="C1121" s="12">
        <v>1101112352021</v>
      </c>
      <c r="D1121" s="7" t="s">
        <v>45270</v>
      </c>
      <c r="E1121" s="7" t="s">
        <v>45271</v>
      </c>
      <c r="F1121" s="7" t="s">
        <v>8982</v>
      </c>
      <c r="G1121" s="7" t="s">
        <v>45272</v>
      </c>
      <c r="H1121" s="7" t="s">
        <v>45273</v>
      </c>
      <c r="I1121" s="7" t="s">
        <v>65</v>
      </c>
      <c r="J1121" s="7" t="s">
        <v>33060</v>
      </c>
      <c r="K1121" s="7" t="s">
        <v>47</v>
      </c>
      <c r="L1121" s="7">
        <v>10</v>
      </c>
      <c r="M1121" s="7" t="s">
        <v>313</v>
      </c>
      <c r="N1121" s="7">
        <v>42320</v>
      </c>
      <c r="O1121" s="7" t="s">
        <v>8931</v>
      </c>
      <c r="P1121" s="7">
        <v>20011015</v>
      </c>
      <c r="Q1121" s="7">
        <v>51</v>
      </c>
      <c r="R1121" s="7">
        <v>201903</v>
      </c>
      <c r="S1121" s="7">
        <v>2022</v>
      </c>
      <c r="T1121" s="7">
        <v>7928084</v>
      </c>
      <c r="U1121" s="7">
        <v>17424402</v>
      </c>
      <c r="V1121" s="7">
        <v>450000</v>
      </c>
    </row>
    <row r="1122" spans="1:22" ht="16.5" customHeight="1">
      <c r="A1122" s="8">
        <v>2108137011</v>
      </c>
      <c r="B1122" s="7">
        <v>1410903</v>
      </c>
      <c r="C1122" s="12">
        <v>1101112352964</v>
      </c>
      <c r="D1122" s="7" t="s">
        <v>16824</v>
      </c>
      <c r="E1122" s="7" t="s">
        <v>16825</v>
      </c>
      <c r="F1122" s="7" t="s">
        <v>16826</v>
      </c>
      <c r="G1122" s="7" t="s">
        <v>16827</v>
      </c>
      <c r="H1122" s="7" t="s">
        <v>16828</v>
      </c>
      <c r="I1122" s="7" t="s">
        <v>65</v>
      </c>
      <c r="J1122" s="7" t="s">
        <v>33060</v>
      </c>
      <c r="K1122" s="7" t="s">
        <v>60</v>
      </c>
      <c r="L1122" s="7">
        <v>10</v>
      </c>
      <c r="M1122" s="7" t="s">
        <v>33076</v>
      </c>
      <c r="N1122" s="7">
        <v>10309</v>
      </c>
      <c r="O1122" s="7" t="s">
        <v>33107</v>
      </c>
      <c r="P1122" s="7">
        <v>20011017</v>
      </c>
      <c r="Q1122" s="7">
        <v>104</v>
      </c>
      <c r="R1122" s="7">
        <v>201903</v>
      </c>
      <c r="S1122" s="7">
        <v>2022</v>
      </c>
      <c r="T1122" s="7">
        <v>20755497</v>
      </c>
      <c r="U1122" s="7">
        <v>13468854</v>
      </c>
      <c r="V1122" s="7">
        <v>250000</v>
      </c>
    </row>
    <row r="1123" spans="1:22" ht="16.5" customHeight="1">
      <c r="A1123" s="8">
        <v>1018178116</v>
      </c>
      <c r="B1123" s="7">
        <v>1614408</v>
      </c>
      <c r="C1123" s="12">
        <v>1101112417502</v>
      </c>
      <c r="D1123" s="7" t="s">
        <v>27630</v>
      </c>
      <c r="E1123" s="7" t="s">
        <v>27631</v>
      </c>
      <c r="F1123" s="7" t="s">
        <v>27632</v>
      </c>
      <c r="G1123" s="7" t="s">
        <v>27633</v>
      </c>
      <c r="H1123" s="7" t="s">
        <v>27634</v>
      </c>
      <c r="I1123" s="7" t="s">
        <v>65</v>
      </c>
      <c r="J1123" s="7" t="s">
        <v>33060</v>
      </c>
      <c r="K1123" s="7" t="s">
        <v>47</v>
      </c>
      <c r="L1123" s="7">
        <v>10</v>
      </c>
      <c r="M1123" s="7" t="s">
        <v>34433</v>
      </c>
      <c r="N1123" s="7">
        <v>62021</v>
      </c>
      <c r="O1123" s="7" t="s">
        <v>13709</v>
      </c>
      <c r="P1123" s="7">
        <v>20020109</v>
      </c>
      <c r="Q1123" s="7">
        <v>77</v>
      </c>
      <c r="R1123" s="7">
        <v>201903</v>
      </c>
      <c r="S1123" s="7">
        <v>2022</v>
      </c>
      <c r="T1123" s="7">
        <v>9009322</v>
      </c>
      <c r="U1123" s="7">
        <v>4513636</v>
      </c>
      <c r="V1123" s="7">
        <v>585000</v>
      </c>
    </row>
    <row r="1124" spans="1:22" ht="16.5" customHeight="1">
      <c r="A1124" s="8">
        <v>1198153493</v>
      </c>
      <c r="B1124" s="7">
        <v>1372388</v>
      </c>
      <c r="C1124" s="12">
        <v>1101112418443</v>
      </c>
      <c r="D1124" s="7" t="s">
        <v>22445</v>
      </c>
      <c r="E1124" s="7" t="s">
        <v>22446</v>
      </c>
      <c r="F1124" s="7" t="s">
        <v>22447</v>
      </c>
      <c r="G1124" s="7" t="s">
        <v>22448</v>
      </c>
      <c r="H1124" s="7" t="s">
        <v>22449</v>
      </c>
      <c r="I1124" s="7" t="s">
        <v>65</v>
      </c>
      <c r="J1124" s="7" t="s">
        <v>33060</v>
      </c>
      <c r="K1124" s="7" t="s">
        <v>47</v>
      </c>
      <c r="L1124" s="7">
        <v>10</v>
      </c>
      <c r="M1124" s="7" t="s">
        <v>313</v>
      </c>
      <c r="N1124" s="7">
        <v>42201</v>
      </c>
      <c r="O1124" s="7" t="s">
        <v>38780</v>
      </c>
      <c r="P1124" s="7">
        <v>20020110</v>
      </c>
      <c r="Q1124" s="7">
        <v>50</v>
      </c>
      <c r="R1124" s="7">
        <v>201903</v>
      </c>
      <c r="S1124" s="7">
        <v>2022</v>
      </c>
      <c r="T1124" s="7">
        <v>310885</v>
      </c>
      <c r="U1124" s="7">
        <v>1671504</v>
      </c>
      <c r="V1124" s="7">
        <v>150000</v>
      </c>
    </row>
    <row r="1125" spans="1:22" ht="16.5" customHeight="1">
      <c r="A1125" s="8">
        <v>1148615581</v>
      </c>
      <c r="B1125" s="7">
        <v>1789498</v>
      </c>
      <c r="C1125" s="12">
        <v>1101112434556</v>
      </c>
      <c r="D1125" s="7" t="s">
        <v>22185</v>
      </c>
      <c r="E1125" s="7" t="s">
        <v>4414</v>
      </c>
      <c r="F1125" s="7" t="s">
        <v>8982</v>
      </c>
      <c r="G1125" s="7" t="s">
        <v>22186</v>
      </c>
      <c r="H1125" s="7" t="s">
        <v>22187</v>
      </c>
      <c r="I1125" s="7" t="s">
        <v>65</v>
      </c>
      <c r="J1125" s="7" t="s">
        <v>33060</v>
      </c>
      <c r="K1125" s="7" t="s">
        <v>47</v>
      </c>
      <c r="L1125" s="7">
        <v>10</v>
      </c>
      <c r="M1125" s="7" t="s">
        <v>313</v>
      </c>
      <c r="N1125" s="7">
        <v>42320</v>
      </c>
      <c r="O1125" s="7" t="s">
        <v>8931</v>
      </c>
      <c r="P1125" s="7">
        <v>20020129</v>
      </c>
      <c r="Q1125" s="7">
        <v>75</v>
      </c>
      <c r="R1125" s="7">
        <v>201903</v>
      </c>
      <c r="S1125" s="7">
        <v>2022</v>
      </c>
      <c r="T1125" s="7">
        <v>12695901</v>
      </c>
      <c r="U1125" s="7">
        <v>6960721</v>
      </c>
      <c r="V1125" s="7">
        <v>500000</v>
      </c>
    </row>
    <row r="1126" spans="1:22" ht="16.5" customHeight="1">
      <c r="A1126" s="8">
        <v>2208629852</v>
      </c>
      <c r="B1126" s="7">
        <v>1801414</v>
      </c>
      <c r="C1126" s="12">
        <v>1101112439100</v>
      </c>
      <c r="D1126" s="7" t="s">
        <v>27484</v>
      </c>
      <c r="E1126" s="7" t="s">
        <v>27485</v>
      </c>
      <c r="F1126" s="7" t="s">
        <v>27486</v>
      </c>
      <c r="G1126" s="7" t="s">
        <v>27487</v>
      </c>
      <c r="H1126" s="7" t="s">
        <v>27488</v>
      </c>
      <c r="I1126" s="7" t="s">
        <v>65</v>
      </c>
      <c r="J1126" s="7" t="s">
        <v>33060</v>
      </c>
      <c r="K1126" s="7" t="s">
        <v>47</v>
      </c>
      <c r="L1126" s="7">
        <v>10</v>
      </c>
      <c r="M1126" s="7" t="s">
        <v>34433</v>
      </c>
      <c r="N1126" s="7">
        <v>58200</v>
      </c>
      <c r="O1126" s="7" t="s">
        <v>4942</v>
      </c>
      <c r="P1126" s="7">
        <v>20020202</v>
      </c>
      <c r="Q1126" s="7">
        <v>64</v>
      </c>
      <c r="R1126" s="7">
        <v>201903</v>
      </c>
      <c r="S1126" s="7">
        <v>2022</v>
      </c>
      <c r="T1126" s="7">
        <v>5872859</v>
      </c>
      <c r="U1126" s="7">
        <v>4258530</v>
      </c>
      <c r="V1126" s="7">
        <v>198959</v>
      </c>
    </row>
    <row r="1127" spans="1:22" ht="16.5" customHeight="1">
      <c r="A1127" s="8">
        <v>1108157338</v>
      </c>
      <c r="B1127" s="7">
        <v>1355937</v>
      </c>
      <c r="C1127" s="12">
        <v>1101112548563</v>
      </c>
      <c r="D1127" s="7" t="s">
        <v>22201</v>
      </c>
      <c r="E1127" s="7" t="s">
        <v>22202</v>
      </c>
      <c r="F1127" s="7" t="s">
        <v>22203</v>
      </c>
      <c r="G1127" s="7" t="s">
        <v>22204</v>
      </c>
      <c r="H1127" s="7" t="s">
        <v>22205</v>
      </c>
      <c r="I1127" s="7" t="s">
        <v>65</v>
      </c>
      <c r="J1127" s="7" t="s">
        <v>33060</v>
      </c>
      <c r="K1127" s="7" t="s">
        <v>47</v>
      </c>
      <c r="L1127" s="7">
        <v>10</v>
      </c>
      <c r="M1127" s="7" t="s">
        <v>313</v>
      </c>
      <c r="N1127" s="7">
        <v>42320</v>
      </c>
      <c r="O1127" s="7" t="s">
        <v>8931</v>
      </c>
      <c r="P1127" s="7">
        <v>20020618</v>
      </c>
      <c r="Q1127" s="7">
        <v>69</v>
      </c>
      <c r="R1127" s="7">
        <v>201903</v>
      </c>
      <c r="S1127" s="7">
        <v>2022</v>
      </c>
      <c r="T1127" s="7">
        <v>10642624</v>
      </c>
      <c r="U1127" s="7">
        <v>8204905</v>
      </c>
      <c r="V1127" s="7">
        <v>169999</v>
      </c>
    </row>
    <row r="1128" spans="1:22" ht="16.5" customHeight="1">
      <c r="A1128" s="8">
        <v>2208645643</v>
      </c>
      <c r="B1128" s="7">
        <v>1496628</v>
      </c>
      <c r="C1128" s="12">
        <v>1101112596158</v>
      </c>
      <c r="D1128" s="7" t="s">
        <v>21286</v>
      </c>
      <c r="E1128" s="7" t="s">
        <v>9963</v>
      </c>
      <c r="F1128" s="7" t="s">
        <v>15359</v>
      </c>
      <c r="G1128" s="7" t="s">
        <v>21287</v>
      </c>
      <c r="H1128" s="7" t="s">
        <v>21288</v>
      </c>
      <c r="I1128" s="7" t="s">
        <v>65</v>
      </c>
      <c r="J1128" s="7" t="s">
        <v>33060</v>
      </c>
      <c r="K1128" s="7" t="s">
        <v>47</v>
      </c>
      <c r="L1128" s="7">
        <v>10</v>
      </c>
      <c r="M1128" s="7" t="s">
        <v>363</v>
      </c>
      <c r="N1128" s="7">
        <v>72111</v>
      </c>
      <c r="O1128" s="7" t="s">
        <v>15320</v>
      </c>
      <c r="P1128" s="7">
        <v>20020827</v>
      </c>
      <c r="Q1128" s="7">
        <v>75</v>
      </c>
      <c r="R1128" s="7">
        <v>201903</v>
      </c>
      <c r="S1128" s="7">
        <v>2022</v>
      </c>
      <c r="T1128" s="7">
        <v>22782165</v>
      </c>
      <c r="U1128" s="7">
        <v>8838949</v>
      </c>
      <c r="V1128" s="7">
        <v>132000</v>
      </c>
    </row>
    <row r="1129" spans="1:22" ht="16.5" customHeight="1">
      <c r="A1129" s="8">
        <v>1198160941</v>
      </c>
      <c r="B1129" s="7">
        <v>1398860</v>
      </c>
      <c r="C1129" s="12">
        <v>1101112646193</v>
      </c>
      <c r="D1129" s="7" t="s">
        <v>27648</v>
      </c>
      <c r="E1129" s="7" t="s">
        <v>10131</v>
      </c>
      <c r="F1129" s="7" t="s">
        <v>27649</v>
      </c>
      <c r="G1129" s="7" t="s">
        <v>27650</v>
      </c>
      <c r="H1129" s="7" t="s">
        <v>27651</v>
      </c>
      <c r="I1129" s="7" t="s">
        <v>65</v>
      </c>
      <c r="J1129" s="7" t="s">
        <v>33060</v>
      </c>
      <c r="K1129" s="7" t="s">
        <v>47</v>
      </c>
      <c r="L1129" s="7">
        <v>10</v>
      </c>
      <c r="M1129" s="7" t="s">
        <v>363</v>
      </c>
      <c r="N1129" s="7">
        <v>73202</v>
      </c>
      <c r="O1129" s="7" t="s">
        <v>35986</v>
      </c>
      <c r="P1129" s="7">
        <v>20021105</v>
      </c>
      <c r="Q1129" s="7">
        <v>66</v>
      </c>
      <c r="R1129" s="7">
        <v>201903</v>
      </c>
      <c r="S1129" s="7">
        <v>2022</v>
      </c>
      <c r="T1129" s="7">
        <v>10861597</v>
      </c>
      <c r="U1129" s="7">
        <v>9778647</v>
      </c>
      <c r="V1129" s="7">
        <v>92750</v>
      </c>
    </row>
    <row r="1130" spans="1:22" ht="16.5" customHeight="1">
      <c r="A1130" s="8">
        <v>1058646737</v>
      </c>
      <c r="B1130" s="7">
        <v>1744014</v>
      </c>
      <c r="C1130" s="12">
        <v>1101112655079</v>
      </c>
      <c r="D1130" s="7" t="s">
        <v>29301</v>
      </c>
      <c r="E1130" s="7" t="s">
        <v>29302</v>
      </c>
      <c r="F1130" s="7" t="s">
        <v>29303</v>
      </c>
      <c r="G1130" s="7" t="s">
        <v>29304</v>
      </c>
      <c r="H1130" s="7" t="s">
        <v>29305</v>
      </c>
      <c r="I1130" s="7" t="s">
        <v>65</v>
      </c>
      <c r="J1130" s="7" t="s">
        <v>33060</v>
      </c>
      <c r="K1130" s="7" t="s">
        <v>47</v>
      </c>
      <c r="L1130" s="7">
        <v>10</v>
      </c>
      <c r="M1130" s="7" t="s">
        <v>363</v>
      </c>
      <c r="N1130" s="7">
        <v>72121</v>
      </c>
      <c r="O1130" s="7" t="s">
        <v>35913</v>
      </c>
      <c r="P1130" s="7">
        <v>20021118</v>
      </c>
      <c r="Q1130" s="7">
        <v>65</v>
      </c>
      <c r="R1130" s="7">
        <v>201903</v>
      </c>
      <c r="S1130" s="7">
        <v>2022</v>
      </c>
      <c r="T1130" s="7">
        <v>10693626</v>
      </c>
      <c r="U1130" s="7">
        <v>7289146</v>
      </c>
      <c r="V1130" s="7">
        <v>750000</v>
      </c>
    </row>
    <row r="1131" spans="1:22" ht="16.5" customHeight="1">
      <c r="A1131" s="8">
        <v>1068618345</v>
      </c>
      <c r="B1131" s="7">
        <v>1790798</v>
      </c>
      <c r="C1131" s="12">
        <v>1101112747355</v>
      </c>
      <c r="D1131" s="7" t="s">
        <v>27213</v>
      </c>
      <c r="E1131" s="7" t="s">
        <v>722</v>
      </c>
      <c r="F1131" s="7" t="s">
        <v>9000</v>
      </c>
      <c r="G1131" s="7" t="s">
        <v>27214</v>
      </c>
      <c r="H1131" s="7" t="s">
        <v>27215</v>
      </c>
      <c r="I1131" s="7" t="s">
        <v>65</v>
      </c>
      <c r="J1131" s="7" t="s">
        <v>33060</v>
      </c>
      <c r="K1131" s="7" t="s">
        <v>47</v>
      </c>
      <c r="L1131" s="7">
        <v>10</v>
      </c>
      <c r="M1131" s="7" t="s">
        <v>34433</v>
      </c>
      <c r="N1131" s="7">
        <v>58222</v>
      </c>
      <c r="O1131" s="7" t="s">
        <v>13163</v>
      </c>
      <c r="P1131" s="7">
        <v>20030327</v>
      </c>
      <c r="Q1131" s="7">
        <v>60</v>
      </c>
      <c r="R1131" s="7">
        <v>201903</v>
      </c>
      <c r="S1131" s="7">
        <v>2022</v>
      </c>
      <c r="T1131" s="7">
        <v>20028347</v>
      </c>
      <c r="U1131" s="7">
        <v>5526423</v>
      </c>
      <c r="V1131" s="7">
        <v>550000</v>
      </c>
    </row>
    <row r="1132" spans="1:22" ht="16.5" customHeight="1">
      <c r="A1132" s="8">
        <v>1068618516</v>
      </c>
      <c r="B1132" s="7">
        <v>1314738</v>
      </c>
      <c r="C1132" s="12">
        <v>1101112753865</v>
      </c>
      <c r="D1132" s="7" t="s">
        <v>23175</v>
      </c>
      <c r="E1132" s="7" t="s">
        <v>5704</v>
      </c>
      <c r="F1132" s="7" t="s">
        <v>23176</v>
      </c>
      <c r="G1132" s="7" t="s">
        <v>23177</v>
      </c>
      <c r="H1132" s="7" t="s">
        <v>23178</v>
      </c>
      <c r="I1132" s="7" t="s">
        <v>65</v>
      </c>
      <c r="J1132" s="7" t="s">
        <v>33060</v>
      </c>
      <c r="K1132" s="7" t="s">
        <v>47</v>
      </c>
      <c r="L1132" s="7">
        <v>10</v>
      </c>
      <c r="M1132" s="7" t="s">
        <v>33760</v>
      </c>
      <c r="N1132" s="7">
        <v>46521</v>
      </c>
      <c r="O1132" s="7" t="s">
        <v>43908</v>
      </c>
      <c r="P1132" s="7">
        <v>20030404</v>
      </c>
      <c r="Q1132" s="7">
        <v>72</v>
      </c>
      <c r="R1132" s="7">
        <v>201903</v>
      </c>
      <c r="S1132" s="7">
        <v>2022</v>
      </c>
      <c r="T1132" s="7">
        <v>12898643</v>
      </c>
      <c r="U1132" s="7">
        <v>9145457</v>
      </c>
      <c r="V1132" s="7">
        <v>200000</v>
      </c>
    </row>
    <row r="1133" spans="1:22" ht="16.5" customHeight="1">
      <c r="A1133" s="8">
        <v>1078642571</v>
      </c>
      <c r="B1133" s="7">
        <v>1936444</v>
      </c>
      <c r="C1133" s="12">
        <v>1101112899502</v>
      </c>
      <c r="D1133" s="7" t="s">
        <v>30308</v>
      </c>
      <c r="E1133" s="7" t="s">
        <v>8046</v>
      </c>
      <c r="F1133" s="7" t="s">
        <v>30309</v>
      </c>
      <c r="G1133" s="7" t="s">
        <v>30310</v>
      </c>
      <c r="H1133" s="7" t="s">
        <v>30311</v>
      </c>
      <c r="I1133" s="7" t="s">
        <v>65</v>
      </c>
      <c r="J1133" s="7" t="s">
        <v>33060</v>
      </c>
      <c r="K1133" s="7" t="s">
        <v>47</v>
      </c>
      <c r="L1133" s="7">
        <v>10</v>
      </c>
      <c r="M1133" s="7" t="s">
        <v>363</v>
      </c>
      <c r="N1133" s="7">
        <v>71531</v>
      </c>
      <c r="O1133" s="7" t="s">
        <v>15169</v>
      </c>
      <c r="P1133" s="7">
        <v>20040101</v>
      </c>
      <c r="Q1133" s="7">
        <v>78</v>
      </c>
      <c r="R1133" s="7">
        <v>201903</v>
      </c>
      <c r="S1133" s="7">
        <v>2022</v>
      </c>
      <c r="T1133" s="7">
        <v>8080439</v>
      </c>
      <c r="U1133" s="7">
        <v>6770624</v>
      </c>
      <c r="V1133" s="7">
        <v>1360000</v>
      </c>
    </row>
    <row r="1134" spans="1:22" ht="16.5" customHeight="1">
      <c r="A1134" s="8">
        <v>2208677728</v>
      </c>
      <c r="B1134" s="7">
        <v>1350445</v>
      </c>
      <c r="C1134" s="12">
        <v>1101112929507</v>
      </c>
      <c r="D1134" s="7" t="s">
        <v>26455</v>
      </c>
      <c r="E1134" s="7" t="s">
        <v>16251</v>
      </c>
      <c r="F1134" s="7" t="s">
        <v>26456</v>
      </c>
      <c r="G1134" s="7" t="s">
        <v>26457</v>
      </c>
      <c r="H1134" s="7" t="s">
        <v>26458</v>
      </c>
      <c r="I1134" s="7" t="s">
        <v>65</v>
      </c>
      <c r="J1134" s="7" t="s">
        <v>33060</v>
      </c>
      <c r="K1134" s="7" t="s">
        <v>47</v>
      </c>
      <c r="L1134" s="7">
        <v>10</v>
      </c>
      <c r="M1134" s="7" t="s">
        <v>34433</v>
      </c>
      <c r="N1134" s="7">
        <v>58200</v>
      </c>
      <c r="O1134" s="7" t="s">
        <v>4942</v>
      </c>
      <c r="P1134" s="7">
        <v>20040106</v>
      </c>
      <c r="Q1134" s="7">
        <v>77</v>
      </c>
      <c r="R1134" s="7">
        <v>201903</v>
      </c>
      <c r="S1134" s="7">
        <v>2022</v>
      </c>
      <c r="T1134" s="7">
        <v>3512073</v>
      </c>
      <c r="U1134" s="7">
        <v>3676296</v>
      </c>
      <c r="V1134" s="7">
        <v>300000</v>
      </c>
    </row>
    <row r="1135" spans="1:22" ht="16.5" customHeight="1">
      <c r="A1135" s="8">
        <v>2118749415</v>
      </c>
      <c r="B1135" s="7">
        <v>2110676</v>
      </c>
      <c r="C1135" s="12">
        <v>1101113006594</v>
      </c>
      <c r="D1135" s="7" t="s">
        <v>26558</v>
      </c>
      <c r="E1135" s="7" t="s">
        <v>26559</v>
      </c>
      <c r="F1135" s="7" t="s">
        <v>26560</v>
      </c>
      <c r="G1135" s="7" t="s">
        <v>26561</v>
      </c>
      <c r="H1135" s="7" t="s">
        <v>26562</v>
      </c>
      <c r="I1135" s="7" t="s">
        <v>65</v>
      </c>
      <c r="J1135" s="7" t="s">
        <v>33060</v>
      </c>
      <c r="K1135" s="7" t="s">
        <v>47</v>
      </c>
      <c r="L1135" s="7">
        <v>10</v>
      </c>
      <c r="M1135" s="7" t="s">
        <v>34433</v>
      </c>
      <c r="N1135" s="7">
        <v>58200</v>
      </c>
      <c r="O1135" s="7" t="s">
        <v>4942</v>
      </c>
      <c r="P1135" s="7">
        <v>20040506</v>
      </c>
      <c r="Q1135" s="7">
        <v>78</v>
      </c>
      <c r="R1135" s="7">
        <v>201903</v>
      </c>
      <c r="S1135" s="7">
        <v>2022</v>
      </c>
      <c r="T1135" s="7">
        <v>5855981</v>
      </c>
      <c r="U1135" s="7">
        <v>10417272</v>
      </c>
      <c r="V1135" s="7">
        <v>100000</v>
      </c>
    </row>
    <row r="1136" spans="1:22" ht="16.5" customHeight="1">
      <c r="A1136" s="8">
        <v>1178150428</v>
      </c>
      <c r="B1136" s="7">
        <v>2111336</v>
      </c>
      <c r="C1136" s="12">
        <v>1101113014183</v>
      </c>
      <c r="D1136" s="7" t="s">
        <v>19681</v>
      </c>
      <c r="E1136" s="7" t="s">
        <v>9136</v>
      </c>
      <c r="F1136" s="7" t="s">
        <v>19682</v>
      </c>
      <c r="G1136" s="7" t="s">
        <v>19683</v>
      </c>
      <c r="H1136" s="7" t="s">
        <v>19684</v>
      </c>
      <c r="I1136" s="7" t="s">
        <v>65</v>
      </c>
      <c r="J1136" s="7" t="s">
        <v>33060</v>
      </c>
      <c r="K1136" s="7" t="s">
        <v>47</v>
      </c>
      <c r="L1136" s="7">
        <v>10</v>
      </c>
      <c r="M1136" s="7" t="s">
        <v>313</v>
      </c>
      <c r="N1136" s="7">
        <v>42202</v>
      </c>
      <c r="O1136" s="7" t="s">
        <v>43975</v>
      </c>
      <c r="P1136" s="7">
        <v>20040518</v>
      </c>
      <c r="Q1136" s="7">
        <v>73</v>
      </c>
      <c r="R1136" s="7">
        <v>201903</v>
      </c>
      <c r="S1136" s="7">
        <v>2022</v>
      </c>
      <c r="T1136" s="7">
        <v>6634955</v>
      </c>
      <c r="U1136" s="7">
        <v>3584664</v>
      </c>
      <c r="V1136" s="7">
        <v>300000</v>
      </c>
    </row>
    <row r="1137" spans="1:22" ht="16.5" customHeight="1">
      <c r="A1137" s="8">
        <v>2048189611</v>
      </c>
      <c r="B1137" s="7">
        <v>2246210</v>
      </c>
      <c r="C1137" s="12">
        <v>1101113156422</v>
      </c>
      <c r="D1137" s="7" t="s">
        <v>18938</v>
      </c>
      <c r="E1137" s="7" t="s">
        <v>6757</v>
      </c>
      <c r="F1137" s="7" t="s">
        <v>18939</v>
      </c>
      <c r="G1137" s="7" t="s">
        <v>18940</v>
      </c>
      <c r="H1137" s="7" t="s">
        <v>18941</v>
      </c>
      <c r="I1137" s="7" t="s">
        <v>65</v>
      </c>
      <c r="J1137" s="7" t="s">
        <v>33060</v>
      </c>
      <c r="K1137" s="7" t="s">
        <v>47</v>
      </c>
      <c r="L1137" s="7">
        <v>10</v>
      </c>
      <c r="M1137" s="7" t="s">
        <v>33076</v>
      </c>
      <c r="N1137" s="7">
        <v>26299</v>
      </c>
      <c r="O1137" s="7" t="s">
        <v>33440</v>
      </c>
      <c r="P1137" s="7">
        <v>20050120</v>
      </c>
      <c r="Q1137" s="7">
        <v>51</v>
      </c>
      <c r="R1137" s="7">
        <v>201903</v>
      </c>
      <c r="S1137" s="7">
        <v>2022</v>
      </c>
      <c r="T1137" s="7">
        <v>8652274</v>
      </c>
      <c r="U1137" s="7">
        <v>7092875</v>
      </c>
      <c r="V1137" s="7">
        <v>245000</v>
      </c>
    </row>
    <row r="1138" spans="1:22" ht="16.5" customHeight="1">
      <c r="A1138" s="8">
        <v>1018616828</v>
      </c>
      <c r="B1138" s="7">
        <v>2279242</v>
      </c>
      <c r="C1138" s="12">
        <v>1101113275587</v>
      </c>
      <c r="D1138" s="7" t="s">
        <v>27891</v>
      </c>
      <c r="E1138" s="7" t="s">
        <v>27892</v>
      </c>
      <c r="F1138" s="7" t="s">
        <v>27893</v>
      </c>
      <c r="G1138" s="7" t="s">
        <v>27894</v>
      </c>
      <c r="H1138" s="7" t="s">
        <v>27895</v>
      </c>
      <c r="I1138" s="7" t="s">
        <v>65</v>
      </c>
      <c r="J1138" s="7" t="s">
        <v>33060</v>
      </c>
      <c r="K1138" s="7" t="s">
        <v>47</v>
      </c>
      <c r="L1138" s="7">
        <v>10</v>
      </c>
      <c r="M1138" s="7" t="s">
        <v>34433</v>
      </c>
      <c r="N1138" s="7">
        <v>63111</v>
      </c>
      <c r="O1138" s="7" t="s">
        <v>13864</v>
      </c>
      <c r="P1138" s="7">
        <v>20050722</v>
      </c>
      <c r="Q1138" s="7">
        <v>94</v>
      </c>
      <c r="R1138" s="7">
        <v>201903</v>
      </c>
      <c r="S1138" s="7">
        <v>2022</v>
      </c>
      <c r="T1138" s="7">
        <v>12972830</v>
      </c>
      <c r="U1138" s="7">
        <v>10375545</v>
      </c>
      <c r="V1138" s="7">
        <v>200000</v>
      </c>
    </row>
    <row r="1139" spans="1:22" ht="16.5" customHeight="1">
      <c r="A1139" s="8">
        <v>2118780100</v>
      </c>
      <c r="B1139" s="7">
        <v>2643060</v>
      </c>
      <c r="C1139" s="12">
        <v>1101113434349</v>
      </c>
      <c r="D1139" s="7" t="s">
        <v>26902</v>
      </c>
      <c r="E1139" s="7" t="s">
        <v>26903</v>
      </c>
      <c r="F1139" s="7" t="s">
        <v>26904</v>
      </c>
      <c r="G1139" s="7" t="s">
        <v>26905</v>
      </c>
      <c r="H1139" s="7" t="s">
        <v>26906</v>
      </c>
      <c r="I1139" s="7" t="s">
        <v>65</v>
      </c>
      <c r="J1139" s="7" t="s">
        <v>33060</v>
      </c>
      <c r="K1139" s="7" t="s">
        <v>47</v>
      </c>
      <c r="L1139" s="7">
        <v>10</v>
      </c>
      <c r="M1139" s="7" t="s">
        <v>34433</v>
      </c>
      <c r="N1139" s="7">
        <v>62010</v>
      </c>
      <c r="O1139" s="7" t="s">
        <v>13333</v>
      </c>
      <c r="P1139" s="7">
        <v>20060406</v>
      </c>
      <c r="Q1139" s="7">
        <v>51</v>
      </c>
      <c r="R1139" s="7">
        <v>201903</v>
      </c>
      <c r="S1139" s="7">
        <v>2022</v>
      </c>
      <c r="T1139" s="7">
        <v>5081526</v>
      </c>
      <c r="U1139" s="7">
        <v>8605459</v>
      </c>
      <c r="V1139" s="7">
        <v>150000</v>
      </c>
    </row>
    <row r="1140" spans="1:22" ht="16.5" customHeight="1">
      <c r="A1140" s="8">
        <v>2208731258</v>
      </c>
      <c r="B1140" s="7">
        <v>2709226</v>
      </c>
      <c r="C1140" s="12">
        <v>1101113472430</v>
      </c>
      <c r="D1140" s="7" t="s">
        <v>27896</v>
      </c>
      <c r="E1140" s="7" t="s">
        <v>1202</v>
      </c>
      <c r="F1140" s="7" t="s">
        <v>15888</v>
      </c>
      <c r="G1140" s="7" t="s">
        <v>27897</v>
      </c>
      <c r="H1140" s="7" t="s">
        <v>27898</v>
      </c>
      <c r="I1140" s="7" t="s">
        <v>65</v>
      </c>
      <c r="J1140" s="7" t="s">
        <v>33060</v>
      </c>
      <c r="K1140" s="7" t="s">
        <v>47</v>
      </c>
      <c r="L1140" s="7">
        <v>10</v>
      </c>
      <c r="M1140" s="7" t="s">
        <v>34433</v>
      </c>
      <c r="N1140" s="7">
        <v>58210</v>
      </c>
      <c r="O1140" s="7" t="s">
        <v>12720</v>
      </c>
      <c r="P1140" s="7">
        <v>20060608</v>
      </c>
      <c r="Q1140" s="7">
        <v>56</v>
      </c>
      <c r="R1140" s="7">
        <v>201903</v>
      </c>
      <c r="S1140" s="7">
        <v>2022</v>
      </c>
      <c r="T1140" s="7">
        <v>14199424</v>
      </c>
      <c r="U1140" s="7">
        <v>2926895</v>
      </c>
      <c r="V1140" s="7">
        <v>159277</v>
      </c>
    </row>
    <row r="1141" spans="1:22" ht="16.5" customHeight="1">
      <c r="A1141" s="8">
        <v>2148795150</v>
      </c>
      <c r="B1141" s="7">
        <v>2737692</v>
      </c>
      <c r="C1141" s="12">
        <v>1101113512038</v>
      </c>
      <c r="D1141" s="7" t="s">
        <v>27071</v>
      </c>
      <c r="E1141" s="7" t="s">
        <v>27072</v>
      </c>
      <c r="F1141" s="7" t="s">
        <v>27073</v>
      </c>
      <c r="G1141" s="7" t="s">
        <v>27074</v>
      </c>
      <c r="H1141" s="7" t="s">
        <v>27075</v>
      </c>
      <c r="I1141" s="7" t="s">
        <v>65</v>
      </c>
      <c r="J1141" s="7" t="s">
        <v>33060</v>
      </c>
      <c r="K1141" s="7" t="s">
        <v>47</v>
      </c>
      <c r="L1141" s="7">
        <v>10</v>
      </c>
      <c r="M1141" s="7" t="s">
        <v>34433</v>
      </c>
      <c r="N1141" s="7">
        <v>58210</v>
      </c>
      <c r="O1141" s="7" t="s">
        <v>12720</v>
      </c>
      <c r="P1141" s="7">
        <v>20060821</v>
      </c>
      <c r="Q1141" s="7">
        <v>86</v>
      </c>
      <c r="R1141" s="7">
        <v>201903</v>
      </c>
      <c r="S1141" s="7">
        <v>2022</v>
      </c>
      <c r="T1141" s="7">
        <v>4145508</v>
      </c>
      <c r="U1141" s="7">
        <v>4245030</v>
      </c>
      <c r="V1141" s="7">
        <v>649972</v>
      </c>
    </row>
    <row r="1142" spans="1:22" ht="16.5" customHeight="1">
      <c r="A1142" s="8">
        <v>2178122052</v>
      </c>
      <c r="B1142" s="7">
        <v>2737724</v>
      </c>
      <c r="C1142" s="12">
        <v>1101113512434</v>
      </c>
      <c r="D1142" s="7" t="s">
        <v>23257</v>
      </c>
      <c r="E1142" s="7" t="s">
        <v>23258</v>
      </c>
      <c r="F1142" s="7" t="s">
        <v>5110</v>
      </c>
      <c r="G1142" s="7" t="s">
        <v>23259</v>
      </c>
      <c r="H1142" s="7" t="s">
        <v>23260</v>
      </c>
      <c r="I1142" s="7" t="s">
        <v>65</v>
      </c>
      <c r="J1142" s="7" t="s">
        <v>33060</v>
      </c>
      <c r="K1142" s="7" t="s">
        <v>47</v>
      </c>
      <c r="L1142" s="7">
        <v>10</v>
      </c>
      <c r="M1142" s="7" t="s">
        <v>33076</v>
      </c>
      <c r="N1142" s="7">
        <v>27193</v>
      </c>
      <c r="O1142" s="7" t="s">
        <v>45274</v>
      </c>
      <c r="P1142" s="7">
        <v>20060821</v>
      </c>
      <c r="Q1142" s="7">
        <v>52</v>
      </c>
      <c r="R1142" s="7">
        <v>201903</v>
      </c>
      <c r="S1142" s="7">
        <v>2022</v>
      </c>
      <c r="T1142" s="7">
        <v>2640258</v>
      </c>
      <c r="U1142" s="7">
        <v>6839972</v>
      </c>
      <c r="V1142" s="7">
        <v>200000</v>
      </c>
    </row>
    <row r="1143" spans="1:22" ht="16.5" customHeight="1">
      <c r="A1143" s="8">
        <v>1208705713</v>
      </c>
      <c r="B1143" s="7">
        <v>2739028</v>
      </c>
      <c r="C1143" s="12">
        <v>1101113517575</v>
      </c>
      <c r="D1143" s="7" t="s">
        <v>28223</v>
      </c>
      <c r="E1143" s="7" t="s">
        <v>14388</v>
      </c>
      <c r="F1143" s="7" t="s">
        <v>28224</v>
      </c>
      <c r="G1143" s="7" t="s">
        <v>28225</v>
      </c>
      <c r="H1143" s="7" t="s">
        <v>28226</v>
      </c>
      <c r="I1143" s="7" t="s">
        <v>65</v>
      </c>
      <c r="J1143" s="7" t="s">
        <v>33060</v>
      </c>
      <c r="K1143" s="7" t="s">
        <v>47</v>
      </c>
      <c r="L1143" s="7">
        <v>10</v>
      </c>
      <c r="M1143" s="7" t="s">
        <v>966</v>
      </c>
      <c r="N1143" s="7">
        <v>68212</v>
      </c>
      <c r="O1143" s="7" t="s">
        <v>43364</v>
      </c>
      <c r="P1143" s="7">
        <v>20060829</v>
      </c>
      <c r="Q1143" s="7">
        <v>70</v>
      </c>
      <c r="R1143" s="7">
        <v>201903</v>
      </c>
      <c r="S1143" s="7">
        <v>2022</v>
      </c>
      <c r="T1143" s="7">
        <v>19054275</v>
      </c>
      <c r="U1143" s="7">
        <v>6465486</v>
      </c>
      <c r="V1143" s="7">
        <v>700000</v>
      </c>
    </row>
    <row r="1144" spans="1:22" ht="16.5" customHeight="1">
      <c r="A1144" s="8">
        <v>2148796601</v>
      </c>
      <c r="B1144" s="7">
        <v>2804591</v>
      </c>
      <c r="C1144" s="12">
        <v>1101113529562</v>
      </c>
      <c r="D1144" s="7" t="s">
        <v>27110</v>
      </c>
      <c r="E1144" s="7" t="s">
        <v>27111</v>
      </c>
      <c r="F1144" s="7" t="s">
        <v>12698</v>
      </c>
      <c r="G1144" s="7" t="s">
        <v>27112</v>
      </c>
      <c r="H1144" s="7" t="s">
        <v>27113</v>
      </c>
      <c r="I1144" s="7" t="s">
        <v>65</v>
      </c>
      <c r="J1144" s="7" t="s">
        <v>33060</v>
      </c>
      <c r="K1144" s="7" t="s">
        <v>47</v>
      </c>
      <c r="L1144" s="7">
        <v>10</v>
      </c>
      <c r="M1144" s="7" t="s">
        <v>34433</v>
      </c>
      <c r="N1144" s="7">
        <v>58222</v>
      </c>
      <c r="O1144" s="7" t="s">
        <v>13163</v>
      </c>
      <c r="P1144" s="7">
        <v>20060918</v>
      </c>
      <c r="Q1144" s="7">
        <v>77</v>
      </c>
      <c r="R1144" s="7">
        <v>201903</v>
      </c>
      <c r="S1144" s="7">
        <v>2022</v>
      </c>
      <c r="T1144" s="7">
        <v>10579998</v>
      </c>
      <c r="U1144" s="7">
        <v>11862859</v>
      </c>
      <c r="V1144" s="7">
        <v>3765512</v>
      </c>
    </row>
    <row r="1145" spans="1:22" ht="16.5" customHeight="1">
      <c r="A1145" s="8">
        <v>2148797541</v>
      </c>
      <c r="B1145" s="7">
        <v>2754236</v>
      </c>
      <c r="C1145" s="12">
        <v>1101113542209</v>
      </c>
      <c r="D1145" s="7" t="s">
        <v>21090</v>
      </c>
      <c r="E1145" s="7" t="s">
        <v>21091</v>
      </c>
      <c r="F1145" s="7" t="s">
        <v>15652</v>
      </c>
      <c r="G1145" s="7" t="s">
        <v>21092</v>
      </c>
      <c r="H1145" s="7" t="s">
        <v>21093</v>
      </c>
      <c r="I1145" s="7" t="s">
        <v>65</v>
      </c>
      <c r="J1145" s="7" t="s">
        <v>33060</v>
      </c>
      <c r="K1145" s="7" t="s">
        <v>47</v>
      </c>
      <c r="L1145" s="7">
        <v>10</v>
      </c>
      <c r="M1145" s="7" t="s">
        <v>363</v>
      </c>
      <c r="N1145" s="7">
        <v>72121</v>
      </c>
      <c r="O1145" s="7" t="s">
        <v>35913</v>
      </c>
      <c r="P1145" s="7">
        <v>20061013</v>
      </c>
      <c r="Q1145" s="7">
        <v>62</v>
      </c>
      <c r="R1145" s="7">
        <v>201903</v>
      </c>
      <c r="S1145" s="7">
        <v>2022</v>
      </c>
      <c r="T1145" s="7">
        <v>6970207</v>
      </c>
      <c r="U1145" s="7">
        <v>3653727</v>
      </c>
      <c r="V1145" s="7">
        <v>300000</v>
      </c>
    </row>
    <row r="1146" spans="1:22" ht="16.5" customHeight="1">
      <c r="A1146" s="8">
        <v>1058705373</v>
      </c>
      <c r="B1146" s="7">
        <v>2781358</v>
      </c>
      <c r="C1146" s="12">
        <v>1101113606667</v>
      </c>
      <c r="D1146" s="7" t="s">
        <v>27156</v>
      </c>
      <c r="E1146" s="7" t="s">
        <v>27157</v>
      </c>
      <c r="F1146" s="7" t="s">
        <v>27158</v>
      </c>
      <c r="G1146" s="7" t="s">
        <v>27159</v>
      </c>
      <c r="H1146" s="7" t="s">
        <v>27160</v>
      </c>
      <c r="I1146" s="7" t="s">
        <v>65</v>
      </c>
      <c r="J1146" s="7" t="s">
        <v>33060</v>
      </c>
      <c r="K1146" s="7" t="s">
        <v>47</v>
      </c>
      <c r="L1146" s="7">
        <v>10</v>
      </c>
      <c r="M1146" s="7" t="s">
        <v>34433</v>
      </c>
      <c r="N1146" s="7">
        <v>58220</v>
      </c>
      <c r="O1146" s="7" t="s">
        <v>34437</v>
      </c>
      <c r="P1146" s="7">
        <v>20070124</v>
      </c>
      <c r="Q1146" s="7">
        <v>51</v>
      </c>
      <c r="R1146" s="7">
        <v>201903</v>
      </c>
      <c r="S1146" s="7">
        <v>2022</v>
      </c>
      <c r="T1146" s="7">
        <v>4542171</v>
      </c>
      <c r="U1146" s="7">
        <v>2929523</v>
      </c>
      <c r="V1146" s="7">
        <v>150000</v>
      </c>
    </row>
    <row r="1147" spans="1:22" ht="16.5" customHeight="1">
      <c r="A1147" s="8">
        <v>1068649566</v>
      </c>
      <c r="B1147" s="7">
        <v>2789273</v>
      </c>
      <c r="C1147" s="12">
        <v>1101113626342</v>
      </c>
      <c r="D1147" s="7" t="s">
        <v>30132</v>
      </c>
      <c r="E1147" s="7" t="s">
        <v>30133</v>
      </c>
      <c r="F1147" s="7" t="s">
        <v>30134</v>
      </c>
      <c r="G1147" s="7" t="s">
        <v>30135</v>
      </c>
      <c r="H1147" s="7" t="s">
        <v>30136</v>
      </c>
      <c r="I1147" s="7" t="s">
        <v>65</v>
      </c>
      <c r="J1147" s="7" t="s">
        <v>33060</v>
      </c>
      <c r="K1147" s="7" t="s">
        <v>47</v>
      </c>
      <c r="L1147" s="7">
        <v>10</v>
      </c>
      <c r="M1147" s="7" t="s">
        <v>363</v>
      </c>
      <c r="N1147" s="7">
        <v>71310</v>
      </c>
      <c r="O1147" s="7" t="s">
        <v>15027</v>
      </c>
      <c r="P1147" s="7">
        <v>20070220</v>
      </c>
      <c r="Q1147" s="7">
        <v>81</v>
      </c>
      <c r="R1147" s="7">
        <v>201903</v>
      </c>
      <c r="S1147" s="7">
        <v>2022</v>
      </c>
      <c r="T1147" s="7">
        <v>12272482</v>
      </c>
      <c r="U1147" s="7">
        <v>7583733</v>
      </c>
      <c r="V1147" s="7">
        <v>117645</v>
      </c>
    </row>
    <row r="1148" spans="1:22" ht="16.5" customHeight="1">
      <c r="A1148" s="8">
        <v>2118800122</v>
      </c>
      <c r="B1148" s="7">
        <v>2818646</v>
      </c>
      <c r="C1148" s="12">
        <v>1101113715856</v>
      </c>
      <c r="D1148" s="7" t="s">
        <v>22837</v>
      </c>
      <c r="E1148" s="7" t="s">
        <v>22838</v>
      </c>
      <c r="F1148" s="7" t="s">
        <v>1178</v>
      </c>
      <c r="G1148" s="7" t="s">
        <v>22839</v>
      </c>
      <c r="H1148" s="7" t="s">
        <v>22840</v>
      </c>
      <c r="I1148" s="7" t="s">
        <v>65</v>
      </c>
      <c r="J1148" s="7" t="s">
        <v>33060</v>
      </c>
      <c r="K1148" s="7" t="s">
        <v>60</v>
      </c>
      <c r="L1148" s="7">
        <v>10</v>
      </c>
      <c r="M1148" s="7" t="s">
        <v>33076</v>
      </c>
      <c r="N1148" s="7">
        <v>20422</v>
      </c>
      <c r="O1148" s="7" t="s">
        <v>33298</v>
      </c>
      <c r="P1148" s="7">
        <v>20080606</v>
      </c>
      <c r="Q1148" s="7">
        <v>58</v>
      </c>
      <c r="R1148" s="7">
        <v>201903</v>
      </c>
      <c r="S1148" s="7">
        <v>2022</v>
      </c>
      <c r="T1148" s="7">
        <v>27444068</v>
      </c>
      <c r="U1148" s="7">
        <v>15022342</v>
      </c>
      <c r="V1148" s="7">
        <v>2637950</v>
      </c>
    </row>
    <row r="1149" spans="1:22" ht="16.5" customHeight="1">
      <c r="A1149" s="8">
        <v>2208755847</v>
      </c>
      <c r="B1149" s="7">
        <v>2879046</v>
      </c>
      <c r="C1149" s="12">
        <v>1101113761255</v>
      </c>
      <c r="D1149" s="7" t="s">
        <v>407</v>
      </c>
      <c r="E1149" s="7" t="s">
        <v>8561</v>
      </c>
      <c r="F1149" s="7" t="s">
        <v>13072</v>
      </c>
      <c r="G1149" s="7" t="s">
        <v>27179</v>
      </c>
      <c r="H1149" s="7" t="s">
        <v>27180</v>
      </c>
      <c r="I1149" s="7" t="s">
        <v>65</v>
      </c>
      <c r="J1149" s="7" t="s">
        <v>33060</v>
      </c>
      <c r="K1149" s="7" t="s">
        <v>47</v>
      </c>
      <c r="L1149" s="7">
        <v>10</v>
      </c>
      <c r="M1149" s="7" t="s">
        <v>34433</v>
      </c>
      <c r="N1149" s="7">
        <v>58221</v>
      </c>
      <c r="O1149" s="7" t="s">
        <v>12995</v>
      </c>
      <c r="P1149" s="7">
        <v>20071001</v>
      </c>
      <c r="Q1149" s="7">
        <v>90</v>
      </c>
      <c r="R1149" s="7">
        <v>201903</v>
      </c>
      <c r="S1149" s="7">
        <v>2022</v>
      </c>
      <c r="T1149" s="7">
        <v>14272780</v>
      </c>
      <c r="U1149" s="7">
        <v>4344994</v>
      </c>
      <c r="V1149" s="7">
        <v>150000</v>
      </c>
    </row>
    <row r="1150" spans="1:22" ht="16.5" customHeight="1">
      <c r="A1150" s="8">
        <v>1198603912</v>
      </c>
      <c r="B1150" s="7">
        <v>2914380</v>
      </c>
      <c r="C1150" s="12">
        <v>1101113812082</v>
      </c>
      <c r="D1150" s="7" t="s">
        <v>27821</v>
      </c>
      <c r="E1150" s="7" t="s">
        <v>1076</v>
      </c>
      <c r="F1150" s="7" t="s">
        <v>27822</v>
      </c>
      <c r="G1150" s="7" t="s">
        <v>27823</v>
      </c>
      <c r="H1150" s="7" t="s">
        <v>27824</v>
      </c>
      <c r="I1150" s="7" t="s">
        <v>65</v>
      </c>
      <c r="J1150" s="7" t="s">
        <v>33060</v>
      </c>
      <c r="K1150" s="7" t="s">
        <v>47</v>
      </c>
      <c r="L1150" s="7">
        <v>10</v>
      </c>
      <c r="M1150" s="7" t="s">
        <v>34433</v>
      </c>
      <c r="N1150" s="7">
        <v>63999</v>
      </c>
      <c r="O1150" s="7" t="s">
        <v>38190</v>
      </c>
      <c r="P1150" s="7">
        <v>20071226</v>
      </c>
      <c r="Q1150" s="7">
        <v>56</v>
      </c>
      <c r="R1150" s="7">
        <v>201903</v>
      </c>
      <c r="S1150" s="7">
        <v>2022</v>
      </c>
      <c r="T1150" s="7">
        <v>9422377</v>
      </c>
      <c r="U1150" s="7">
        <v>1599652</v>
      </c>
      <c r="V1150" s="7">
        <v>250000</v>
      </c>
    </row>
    <row r="1151" spans="1:22" ht="16.5" customHeight="1">
      <c r="A1151" s="8">
        <v>1138619814</v>
      </c>
      <c r="B1151" s="7">
        <v>2932997</v>
      </c>
      <c r="C1151" s="12">
        <v>1101113843920</v>
      </c>
      <c r="D1151" s="7" t="s">
        <v>26980</v>
      </c>
      <c r="E1151" s="7" t="s">
        <v>26981</v>
      </c>
      <c r="F1151" s="7" t="s">
        <v>26982</v>
      </c>
      <c r="G1151" s="7" t="s">
        <v>26983</v>
      </c>
      <c r="H1151" s="7" t="s">
        <v>26984</v>
      </c>
      <c r="I1151" s="7" t="s">
        <v>65</v>
      </c>
      <c r="J1151" s="7" t="s">
        <v>33060</v>
      </c>
      <c r="K1151" s="7" t="s">
        <v>47</v>
      </c>
      <c r="L1151" s="7">
        <v>10</v>
      </c>
      <c r="M1151" s="7" t="s">
        <v>34433</v>
      </c>
      <c r="N1151" s="7">
        <v>58221</v>
      </c>
      <c r="O1151" s="7" t="s">
        <v>12995</v>
      </c>
      <c r="P1151" s="7">
        <v>20080220</v>
      </c>
      <c r="Q1151" s="7">
        <v>98</v>
      </c>
      <c r="R1151" s="7">
        <v>201903</v>
      </c>
      <c r="S1151" s="7">
        <v>2022</v>
      </c>
      <c r="T1151" s="7">
        <v>11485221</v>
      </c>
      <c r="U1151" s="7">
        <v>5077133</v>
      </c>
      <c r="V1151" s="7">
        <v>442875</v>
      </c>
    </row>
    <row r="1152" spans="1:22" ht="16.5" customHeight="1">
      <c r="A1152" s="8">
        <v>1088183681</v>
      </c>
      <c r="B1152" s="7">
        <v>2975436</v>
      </c>
      <c r="C1152" s="12">
        <v>1101113863134</v>
      </c>
      <c r="D1152" s="7" t="s">
        <v>27035</v>
      </c>
      <c r="E1152" s="7" t="s">
        <v>27036</v>
      </c>
      <c r="F1152" s="7" t="s">
        <v>27037</v>
      </c>
      <c r="G1152" s="7" t="s">
        <v>27038</v>
      </c>
      <c r="H1152" s="7" t="s">
        <v>27039</v>
      </c>
      <c r="I1152" s="7" t="s">
        <v>65</v>
      </c>
      <c r="J1152" s="7" t="s">
        <v>33060</v>
      </c>
      <c r="K1152" s="7" t="s">
        <v>47</v>
      </c>
      <c r="L1152" s="7">
        <v>10</v>
      </c>
      <c r="M1152" s="7" t="s">
        <v>34433</v>
      </c>
      <c r="N1152" s="7">
        <v>58222</v>
      </c>
      <c r="O1152" s="7" t="s">
        <v>13163</v>
      </c>
      <c r="P1152" s="7">
        <v>20080320</v>
      </c>
      <c r="Q1152" s="7">
        <v>73</v>
      </c>
      <c r="R1152" s="7">
        <v>201903</v>
      </c>
      <c r="S1152" s="7">
        <v>2022</v>
      </c>
      <c r="T1152" s="7">
        <v>15844847</v>
      </c>
      <c r="U1152" s="7">
        <v>7716239</v>
      </c>
      <c r="V1152" s="7">
        <v>150000</v>
      </c>
    </row>
    <row r="1153" spans="1:22" ht="16.5" customHeight="1">
      <c r="A1153" s="8">
        <v>1138622003</v>
      </c>
      <c r="B1153" s="7">
        <v>3031409</v>
      </c>
      <c r="C1153" s="12">
        <v>1101113906497</v>
      </c>
      <c r="D1153" s="7" t="s">
        <v>26765</v>
      </c>
      <c r="E1153" s="7" t="s">
        <v>26766</v>
      </c>
      <c r="F1153" s="7" t="s">
        <v>26767</v>
      </c>
      <c r="G1153" s="7" t="s">
        <v>26768</v>
      </c>
      <c r="H1153" s="7" t="s">
        <v>26769</v>
      </c>
      <c r="I1153" s="7" t="s">
        <v>65</v>
      </c>
      <c r="J1153" s="7" t="s">
        <v>33060</v>
      </c>
      <c r="K1153" s="7" t="s">
        <v>47</v>
      </c>
      <c r="L1153" s="7">
        <v>10</v>
      </c>
      <c r="M1153" s="7" t="s">
        <v>34433</v>
      </c>
      <c r="N1153" s="7">
        <v>58200</v>
      </c>
      <c r="O1153" s="7" t="s">
        <v>4942</v>
      </c>
      <c r="P1153" s="7">
        <v>20080529</v>
      </c>
      <c r="Q1153" s="7">
        <v>101</v>
      </c>
      <c r="R1153" s="7">
        <v>201903</v>
      </c>
      <c r="S1153" s="7">
        <v>2022</v>
      </c>
      <c r="T1153" s="7">
        <v>7801561</v>
      </c>
      <c r="U1153" s="7">
        <v>3577409</v>
      </c>
      <c r="V1153" s="7">
        <v>689050</v>
      </c>
    </row>
    <row r="1154" spans="1:22" ht="16.5" customHeight="1">
      <c r="A1154" s="8">
        <v>2158717439</v>
      </c>
      <c r="B1154" s="7">
        <v>3052447</v>
      </c>
      <c r="C1154" s="12">
        <v>1101113951856</v>
      </c>
      <c r="D1154" s="7" t="s">
        <v>29514</v>
      </c>
      <c r="E1154" s="7" t="s">
        <v>14149</v>
      </c>
      <c r="F1154" s="7" t="s">
        <v>10605</v>
      </c>
      <c r="G1154" s="7" t="s">
        <v>29515</v>
      </c>
      <c r="H1154" s="7" t="s">
        <v>29516</v>
      </c>
      <c r="I1154" s="7" t="s">
        <v>65</v>
      </c>
      <c r="J1154" s="7" t="s">
        <v>33060</v>
      </c>
      <c r="K1154" s="7" t="s">
        <v>47</v>
      </c>
      <c r="L1154" s="7">
        <v>10</v>
      </c>
      <c r="M1154" s="7" t="s">
        <v>34433</v>
      </c>
      <c r="N1154" s="7">
        <v>58222</v>
      </c>
      <c r="O1154" s="7" t="s">
        <v>13163</v>
      </c>
      <c r="P1154" s="7">
        <v>20080812</v>
      </c>
      <c r="Q1154" s="7">
        <v>52</v>
      </c>
      <c r="R1154" s="7">
        <v>201903</v>
      </c>
      <c r="S1154" s="7">
        <v>2022</v>
      </c>
      <c r="T1154" s="7">
        <v>4132277</v>
      </c>
      <c r="U1154" s="7">
        <v>10372929</v>
      </c>
      <c r="V1154" s="7">
        <v>300000</v>
      </c>
    </row>
    <row r="1155" spans="1:22" ht="16.5" customHeight="1">
      <c r="A1155" s="8">
        <v>1198611620</v>
      </c>
      <c r="B1155" s="7">
        <v>3174574</v>
      </c>
      <c r="C1155" s="12">
        <v>1101113985681</v>
      </c>
      <c r="D1155" s="7" t="s">
        <v>19676</v>
      </c>
      <c r="E1155" s="7" t="s">
        <v>19677</v>
      </c>
      <c r="F1155" s="7" t="s">
        <v>19678</v>
      </c>
      <c r="G1155" s="7" t="s">
        <v>19679</v>
      </c>
      <c r="H1155" s="7" t="s">
        <v>19680</v>
      </c>
      <c r="I1155" s="7" t="s">
        <v>65</v>
      </c>
      <c r="J1155" s="7" t="s">
        <v>33060</v>
      </c>
      <c r="K1155" s="7" t="s">
        <v>47</v>
      </c>
      <c r="L1155" s="7">
        <v>10</v>
      </c>
      <c r="M1155" s="7" t="s">
        <v>33076</v>
      </c>
      <c r="N1155" s="7">
        <v>29163</v>
      </c>
      <c r="O1155" s="7" t="s">
        <v>44461</v>
      </c>
      <c r="P1155" s="7">
        <v>20081016</v>
      </c>
      <c r="Q1155" s="7">
        <v>56</v>
      </c>
      <c r="R1155" s="7">
        <v>201903</v>
      </c>
      <c r="S1155" s="7">
        <v>2022</v>
      </c>
      <c r="T1155" s="7">
        <v>7699799</v>
      </c>
      <c r="U1155" s="7">
        <v>4265508</v>
      </c>
      <c r="V1155" s="7">
        <v>300000</v>
      </c>
    </row>
    <row r="1156" spans="1:22" ht="16.5" customHeight="1">
      <c r="A1156" s="8">
        <v>2148837555</v>
      </c>
      <c r="B1156" s="7">
        <v>3218342</v>
      </c>
      <c r="C1156" s="12">
        <v>1101114041622</v>
      </c>
      <c r="D1156" s="7" t="s">
        <v>26517</v>
      </c>
      <c r="E1156" s="7" t="s">
        <v>7351</v>
      </c>
      <c r="F1156" s="7" t="s">
        <v>26518</v>
      </c>
      <c r="G1156" s="7" t="s">
        <v>26519</v>
      </c>
      <c r="H1156" s="7" t="s">
        <v>26520</v>
      </c>
      <c r="I1156" s="7" t="s">
        <v>65</v>
      </c>
      <c r="J1156" s="7" t="s">
        <v>33060</v>
      </c>
      <c r="K1156" s="7" t="s">
        <v>47</v>
      </c>
      <c r="L1156" s="7">
        <v>10</v>
      </c>
      <c r="M1156" s="7" t="s">
        <v>34433</v>
      </c>
      <c r="N1156" s="7">
        <v>58200</v>
      </c>
      <c r="O1156" s="7" t="s">
        <v>4942</v>
      </c>
      <c r="P1156" s="7">
        <v>20090211</v>
      </c>
      <c r="Q1156" s="7">
        <v>52</v>
      </c>
      <c r="R1156" s="7">
        <v>201903</v>
      </c>
      <c r="S1156" s="7">
        <v>2022</v>
      </c>
      <c r="T1156" s="7">
        <v>12196029</v>
      </c>
      <c r="U1156" s="7">
        <v>14191358</v>
      </c>
      <c r="V1156" s="7">
        <v>2519999</v>
      </c>
    </row>
    <row r="1157" spans="1:22" ht="16.5" customHeight="1">
      <c r="A1157" s="8">
        <v>2148868761</v>
      </c>
      <c r="B1157" s="7">
        <v>3859420</v>
      </c>
      <c r="C1157" s="12">
        <v>1101114472976</v>
      </c>
      <c r="D1157" s="7" t="s">
        <v>27057</v>
      </c>
      <c r="E1157" s="7" t="s">
        <v>27058</v>
      </c>
      <c r="F1157" s="7" t="s">
        <v>9974</v>
      </c>
      <c r="G1157" s="7" t="s">
        <v>27059</v>
      </c>
      <c r="H1157" s="7" t="s">
        <v>27060</v>
      </c>
      <c r="I1157" s="7" t="s">
        <v>65</v>
      </c>
      <c r="J1157" s="7" t="s">
        <v>33060</v>
      </c>
      <c r="K1157" s="7" t="s">
        <v>47</v>
      </c>
      <c r="L1157" s="7">
        <v>10</v>
      </c>
      <c r="M1157" s="7" t="s">
        <v>34433</v>
      </c>
      <c r="N1157" s="7">
        <v>58220</v>
      </c>
      <c r="O1157" s="7" t="s">
        <v>34437</v>
      </c>
      <c r="P1157" s="7">
        <v>20101117</v>
      </c>
      <c r="Q1157" s="7">
        <v>57</v>
      </c>
      <c r="R1157" s="7">
        <v>201903</v>
      </c>
      <c r="S1157" s="7">
        <v>2022</v>
      </c>
      <c r="T1157" s="7">
        <v>5642947</v>
      </c>
      <c r="U1157" s="7">
        <v>15457447</v>
      </c>
      <c r="V1157" s="7">
        <v>121739</v>
      </c>
    </row>
    <row r="1158" spans="1:22" ht="16.5" customHeight="1">
      <c r="A1158" s="8">
        <v>2158747646</v>
      </c>
      <c r="B1158" s="7">
        <v>3912066</v>
      </c>
      <c r="C1158" s="12">
        <v>1101114480763</v>
      </c>
      <c r="D1158" s="7" t="s">
        <v>45275</v>
      </c>
      <c r="E1158" s="7" t="s">
        <v>45276</v>
      </c>
      <c r="F1158" s="7" t="s">
        <v>45277</v>
      </c>
      <c r="G1158" s="7" t="s">
        <v>45278</v>
      </c>
      <c r="H1158" s="7" t="s">
        <v>45279</v>
      </c>
      <c r="I1158" s="7" t="s">
        <v>52</v>
      </c>
      <c r="J1158" s="7" t="s">
        <v>33060</v>
      </c>
      <c r="K1158" s="7" t="s">
        <v>47</v>
      </c>
      <c r="L1158" s="7">
        <v>10</v>
      </c>
      <c r="M1158" s="7" t="s">
        <v>34319</v>
      </c>
      <c r="N1158" s="7">
        <v>56141</v>
      </c>
      <c r="O1158" s="7" t="s">
        <v>45280</v>
      </c>
      <c r="P1158" s="7">
        <v>20101129</v>
      </c>
      <c r="Q1158" s="7">
        <v>58</v>
      </c>
      <c r="R1158" s="7">
        <v>201903</v>
      </c>
      <c r="S1158" s="7">
        <v>2022</v>
      </c>
      <c r="T1158" s="7">
        <v>8665260</v>
      </c>
      <c r="U1158" s="7">
        <v>2416333</v>
      </c>
      <c r="V1158" s="7">
        <v>1640000</v>
      </c>
    </row>
    <row r="1159" spans="1:22" ht="16.5" customHeight="1">
      <c r="A1159" s="8">
        <v>1198635919</v>
      </c>
      <c r="B1159" s="7">
        <v>3911753</v>
      </c>
      <c r="C1159" s="12">
        <v>1101114486612</v>
      </c>
      <c r="D1159" s="7" t="s">
        <v>26712</v>
      </c>
      <c r="E1159" s="7" t="s">
        <v>26713</v>
      </c>
      <c r="F1159" s="7" t="s">
        <v>26714</v>
      </c>
      <c r="G1159" s="7" t="s">
        <v>26715</v>
      </c>
      <c r="H1159" s="7" t="s">
        <v>26716</v>
      </c>
      <c r="I1159" s="7" t="s">
        <v>65</v>
      </c>
      <c r="J1159" s="7" t="s">
        <v>33060</v>
      </c>
      <c r="K1159" s="7" t="s">
        <v>47</v>
      </c>
      <c r="L1159" s="7">
        <v>10</v>
      </c>
      <c r="M1159" s="7" t="s">
        <v>34433</v>
      </c>
      <c r="N1159" s="7">
        <v>58200</v>
      </c>
      <c r="O1159" s="7" t="s">
        <v>4942</v>
      </c>
      <c r="P1159" s="7">
        <v>20111227</v>
      </c>
      <c r="Q1159" s="7">
        <v>63</v>
      </c>
      <c r="R1159" s="7">
        <v>201903</v>
      </c>
      <c r="S1159" s="7">
        <v>2022</v>
      </c>
      <c r="T1159" s="7">
        <v>9592460</v>
      </c>
      <c r="U1159" s="7">
        <v>4674016</v>
      </c>
      <c r="V1159" s="7">
        <v>910000</v>
      </c>
    </row>
    <row r="1160" spans="1:22" ht="16.5" customHeight="1">
      <c r="A1160" s="8">
        <v>2068649094</v>
      </c>
      <c r="B1160" s="7">
        <v>3957578</v>
      </c>
      <c r="C1160" s="12">
        <v>1101114495001</v>
      </c>
      <c r="D1160" s="7" t="s">
        <v>26957</v>
      </c>
      <c r="E1160" s="7" t="s">
        <v>26958</v>
      </c>
      <c r="F1160" s="7" t="s">
        <v>26959</v>
      </c>
      <c r="G1160" s="7" t="s">
        <v>26960</v>
      </c>
      <c r="H1160" s="7" t="s">
        <v>26961</v>
      </c>
      <c r="I1160" s="7" t="s">
        <v>65</v>
      </c>
      <c r="J1160" s="7" t="s">
        <v>33060</v>
      </c>
      <c r="K1160" s="7" t="s">
        <v>47</v>
      </c>
      <c r="L1160" s="7">
        <v>10</v>
      </c>
      <c r="M1160" s="7" t="s">
        <v>34433</v>
      </c>
      <c r="N1160" s="7">
        <v>58221</v>
      </c>
      <c r="O1160" s="7" t="s">
        <v>12995</v>
      </c>
      <c r="P1160" s="7">
        <v>20101220</v>
      </c>
      <c r="Q1160" s="7">
        <v>90</v>
      </c>
      <c r="R1160" s="7">
        <v>201903</v>
      </c>
      <c r="S1160" s="7">
        <v>2022</v>
      </c>
      <c r="T1160" s="7">
        <v>8678374</v>
      </c>
      <c r="U1160" s="7">
        <v>9734385</v>
      </c>
      <c r="V1160" s="7">
        <v>200000</v>
      </c>
    </row>
    <row r="1161" spans="1:22" ht="16.5" customHeight="1">
      <c r="A1161" s="8">
        <v>2208815798</v>
      </c>
      <c r="B1161" s="7">
        <v>3989559</v>
      </c>
      <c r="C1161" s="12">
        <v>1101114567876</v>
      </c>
      <c r="D1161" s="7" t="s">
        <v>45281</v>
      </c>
      <c r="E1161" s="7" t="s">
        <v>8066</v>
      </c>
      <c r="F1161" s="7" t="s">
        <v>45282</v>
      </c>
      <c r="G1161" s="7" t="s">
        <v>45283</v>
      </c>
      <c r="H1161" s="7" t="s">
        <v>45284</v>
      </c>
      <c r="I1161" s="7" t="s">
        <v>65</v>
      </c>
      <c r="J1161" s="7" t="s">
        <v>33060</v>
      </c>
      <c r="K1161" s="7" t="s">
        <v>47</v>
      </c>
      <c r="L1161" s="7">
        <v>10</v>
      </c>
      <c r="M1161" s="7" t="s">
        <v>34433</v>
      </c>
      <c r="N1161" s="7">
        <v>58219</v>
      </c>
      <c r="O1161" s="7" t="s">
        <v>44876</v>
      </c>
      <c r="P1161" s="7">
        <v>20110330</v>
      </c>
      <c r="Q1161" s="7">
        <v>61</v>
      </c>
      <c r="R1161" s="7">
        <v>201903</v>
      </c>
      <c r="S1161" s="7">
        <v>2022</v>
      </c>
      <c r="T1161" s="7">
        <v>2771416</v>
      </c>
      <c r="U1161" s="7">
        <v>10392884</v>
      </c>
      <c r="V1161" s="7">
        <v>1121470</v>
      </c>
    </row>
    <row r="1162" spans="1:22" ht="16.5" customHeight="1">
      <c r="A1162" s="8">
        <v>1018662676</v>
      </c>
      <c r="B1162" s="7">
        <v>3989757</v>
      </c>
      <c r="C1162" s="12">
        <v>1101114570308</v>
      </c>
      <c r="D1162" s="7" t="s">
        <v>27770</v>
      </c>
      <c r="E1162" s="7" t="s">
        <v>13986</v>
      </c>
      <c r="F1162" s="7" t="s">
        <v>27771</v>
      </c>
      <c r="G1162" s="7">
        <v>15447715</v>
      </c>
      <c r="H1162" s="7" t="s">
        <v>27772</v>
      </c>
      <c r="I1162" s="7" t="s">
        <v>65</v>
      </c>
      <c r="J1162" s="7" t="s">
        <v>33060</v>
      </c>
      <c r="K1162" s="7" t="s">
        <v>47</v>
      </c>
      <c r="L1162" s="7">
        <v>10</v>
      </c>
      <c r="M1162" s="7" t="s">
        <v>34433</v>
      </c>
      <c r="N1162" s="7">
        <v>63991</v>
      </c>
      <c r="O1162" s="7" t="s">
        <v>13994</v>
      </c>
      <c r="P1162" s="7">
        <v>20110401</v>
      </c>
      <c r="Q1162" s="7">
        <v>77</v>
      </c>
      <c r="R1162" s="7">
        <v>201903</v>
      </c>
      <c r="S1162" s="7">
        <v>2022</v>
      </c>
      <c r="T1162" s="7">
        <v>12069374</v>
      </c>
      <c r="U1162" s="7">
        <v>9740506</v>
      </c>
      <c r="V1162" s="7">
        <v>500000</v>
      </c>
    </row>
    <row r="1163" spans="1:22" ht="16.5" customHeight="1">
      <c r="A1163" s="8">
        <v>2068652416</v>
      </c>
      <c r="B1163" s="7">
        <v>3993850</v>
      </c>
      <c r="C1163" s="12">
        <v>1101114579516</v>
      </c>
      <c r="D1163" s="7" t="s">
        <v>26590</v>
      </c>
      <c r="E1163" s="7" t="s">
        <v>11469</v>
      </c>
      <c r="F1163" s="7" t="s">
        <v>9974</v>
      </c>
      <c r="G1163" s="7" t="s">
        <v>26591</v>
      </c>
      <c r="H1163" s="7" t="s">
        <v>26592</v>
      </c>
      <c r="I1163" s="7" t="s">
        <v>65</v>
      </c>
      <c r="J1163" s="7" t="s">
        <v>33060</v>
      </c>
      <c r="K1163" s="7" t="s">
        <v>47</v>
      </c>
      <c r="L1163" s="7">
        <v>10</v>
      </c>
      <c r="M1163" s="7" t="s">
        <v>34433</v>
      </c>
      <c r="N1163" s="7">
        <v>58200</v>
      </c>
      <c r="O1163" s="7" t="s">
        <v>4942</v>
      </c>
      <c r="P1163" s="7">
        <v>20110412</v>
      </c>
      <c r="Q1163" s="7">
        <v>56</v>
      </c>
      <c r="R1163" s="7">
        <v>201903</v>
      </c>
      <c r="S1163" s="7">
        <v>2022</v>
      </c>
      <c r="T1163" s="7">
        <v>3800492</v>
      </c>
      <c r="U1163" s="7">
        <v>3150785</v>
      </c>
      <c r="V1163" s="7">
        <v>153550</v>
      </c>
    </row>
    <row r="1164" spans="1:22" ht="16.5" customHeight="1">
      <c r="A1164" s="8">
        <v>1058758282</v>
      </c>
      <c r="B1164" s="7">
        <v>3998737</v>
      </c>
      <c r="C1164" s="12">
        <v>1101114593681</v>
      </c>
      <c r="D1164" s="7" t="s">
        <v>27374</v>
      </c>
      <c r="E1164" s="7" t="s">
        <v>27375</v>
      </c>
      <c r="F1164" s="7" t="s">
        <v>27376</v>
      </c>
      <c r="G1164" s="7" t="s">
        <v>27377</v>
      </c>
      <c r="H1164" s="7" t="s">
        <v>27378</v>
      </c>
      <c r="I1164" s="7" t="s">
        <v>65</v>
      </c>
      <c r="J1164" s="7" t="s">
        <v>33060</v>
      </c>
      <c r="K1164" s="7" t="s">
        <v>47</v>
      </c>
      <c r="L1164" s="7">
        <v>10</v>
      </c>
      <c r="M1164" s="7" t="s">
        <v>34433</v>
      </c>
      <c r="N1164" s="7">
        <v>59110</v>
      </c>
      <c r="O1164" s="7" t="s">
        <v>34450</v>
      </c>
      <c r="P1164" s="7">
        <v>20110502</v>
      </c>
      <c r="Q1164" s="7">
        <v>64</v>
      </c>
      <c r="R1164" s="7">
        <v>201903</v>
      </c>
      <c r="S1164" s="7">
        <v>2022</v>
      </c>
      <c r="T1164" s="7">
        <v>8465077</v>
      </c>
      <c r="U1164" s="7">
        <v>7542732</v>
      </c>
      <c r="V1164" s="7">
        <v>156000</v>
      </c>
    </row>
    <row r="1165" spans="1:22" ht="16.5" customHeight="1">
      <c r="A1165" s="8">
        <v>1138648395</v>
      </c>
      <c r="B1165" s="7">
        <v>4000678</v>
      </c>
      <c r="C1165" s="12">
        <v>1101114595455</v>
      </c>
      <c r="D1165" s="7" t="s">
        <v>16759</v>
      </c>
      <c r="E1165" s="7" t="s">
        <v>16760</v>
      </c>
      <c r="F1165" s="7" t="s">
        <v>16761</v>
      </c>
      <c r="G1165" s="7" t="s">
        <v>16762</v>
      </c>
      <c r="H1165" s="7" t="s">
        <v>16763</v>
      </c>
      <c r="I1165" s="7" t="s">
        <v>65</v>
      </c>
      <c r="J1165" s="7" t="s">
        <v>33060</v>
      </c>
      <c r="K1165" s="7" t="s">
        <v>47</v>
      </c>
      <c r="L1165" s="7">
        <v>10</v>
      </c>
      <c r="M1165" s="7" t="s">
        <v>33076</v>
      </c>
      <c r="N1165" s="7">
        <v>10791</v>
      </c>
      <c r="O1165" s="7" t="s">
        <v>44364</v>
      </c>
      <c r="P1165" s="7">
        <v>20110506</v>
      </c>
      <c r="Q1165" s="7">
        <v>52</v>
      </c>
      <c r="R1165" s="7">
        <v>201903</v>
      </c>
      <c r="S1165" s="7">
        <v>2022</v>
      </c>
      <c r="T1165" s="7">
        <v>6016429</v>
      </c>
      <c r="U1165" s="7">
        <v>3854956</v>
      </c>
      <c r="V1165" s="7">
        <v>100000</v>
      </c>
    </row>
    <row r="1166" spans="1:22" ht="16.5" customHeight="1">
      <c r="A1166" s="8">
        <v>2118859899</v>
      </c>
      <c r="B1166" s="7">
        <v>4003457</v>
      </c>
      <c r="C1166" s="12">
        <v>1101114601848</v>
      </c>
      <c r="D1166" s="7" t="s">
        <v>26948</v>
      </c>
      <c r="E1166" s="7" t="s">
        <v>26949</v>
      </c>
      <c r="F1166" s="7" t="s">
        <v>26950</v>
      </c>
      <c r="G1166" s="7" t="s">
        <v>26951</v>
      </c>
      <c r="H1166" s="7" t="s">
        <v>26952</v>
      </c>
      <c r="I1166" s="7" t="s">
        <v>65</v>
      </c>
      <c r="J1166" s="7" t="s">
        <v>33060</v>
      </c>
      <c r="K1166" s="7" t="s">
        <v>47</v>
      </c>
      <c r="L1166" s="7">
        <v>10</v>
      </c>
      <c r="M1166" s="7" t="s">
        <v>34433</v>
      </c>
      <c r="N1166" s="7">
        <v>58222</v>
      </c>
      <c r="O1166" s="7" t="s">
        <v>13163</v>
      </c>
      <c r="P1166" s="7">
        <v>20110513</v>
      </c>
      <c r="Q1166" s="7">
        <v>67</v>
      </c>
      <c r="R1166" s="7">
        <v>201903</v>
      </c>
      <c r="S1166" s="7">
        <v>2022</v>
      </c>
      <c r="T1166" s="7">
        <v>2689517</v>
      </c>
      <c r="U1166" s="7">
        <v>13579987</v>
      </c>
      <c r="V1166" s="7">
        <v>724390</v>
      </c>
    </row>
    <row r="1167" spans="1:22" ht="16.5" customHeight="1">
      <c r="A1167" s="8">
        <v>1018664053</v>
      </c>
      <c r="B1167" s="7">
        <v>4010577</v>
      </c>
      <c r="C1167" s="12">
        <v>1101114620434</v>
      </c>
      <c r="D1167" s="7" t="s">
        <v>27876</v>
      </c>
      <c r="E1167" s="7" t="s">
        <v>27877</v>
      </c>
      <c r="F1167" s="7" t="s">
        <v>27878</v>
      </c>
      <c r="G1167" s="7" t="s">
        <v>27879</v>
      </c>
      <c r="H1167" s="7" t="s">
        <v>27880</v>
      </c>
      <c r="I1167" s="7" t="s">
        <v>65</v>
      </c>
      <c r="J1167" s="7" t="s">
        <v>33060</v>
      </c>
      <c r="K1167" s="7" t="s">
        <v>47</v>
      </c>
      <c r="L1167" s="7">
        <v>10</v>
      </c>
      <c r="M1167" s="7" t="s">
        <v>34433</v>
      </c>
      <c r="N1167" s="7">
        <v>63991</v>
      </c>
      <c r="O1167" s="7" t="s">
        <v>13994</v>
      </c>
      <c r="P1167" s="7">
        <v>20110609</v>
      </c>
      <c r="Q1167" s="7">
        <v>78</v>
      </c>
      <c r="R1167" s="7">
        <v>201903</v>
      </c>
      <c r="S1167" s="7">
        <v>2022</v>
      </c>
      <c r="T1167" s="7">
        <v>8801198</v>
      </c>
      <c r="U1167" s="7">
        <v>11408560</v>
      </c>
      <c r="V1167" s="7">
        <v>7000000</v>
      </c>
    </row>
    <row r="1168" spans="1:22" ht="16.5" customHeight="1">
      <c r="A1168" s="8">
        <v>1058762087</v>
      </c>
      <c r="B1168" s="7">
        <v>4036646</v>
      </c>
      <c r="C1168" s="12">
        <v>1101114683896</v>
      </c>
      <c r="D1168" s="7" t="s">
        <v>27842</v>
      </c>
      <c r="E1168" s="7" t="s">
        <v>27843</v>
      </c>
      <c r="F1168" s="7" t="s">
        <v>27844</v>
      </c>
      <c r="G1168" s="7" t="s">
        <v>27845</v>
      </c>
      <c r="H1168" s="7" t="s">
        <v>27846</v>
      </c>
      <c r="I1168" s="7" t="s">
        <v>65</v>
      </c>
      <c r="J1168" s="7" t="s">
        <v>33060</v>
      </c>
      <c r="K1168" s="7" t="s">
        <v>47</v>
      </c>
      <c r="L1168" s="7">
        <v>10</v>
      </c>
      <c r="M1168" s="7" t="s">
        <v>34433</v>
      </c>
      <c r="N1168" s="7">
        <v>62021</v>
      </c>
      <c r="O1168" s="7" t="s">
        <v>13709</v>
      </c>
      <c r="P1168" s="7">
        <v>20110907</v>
      </c>
      <c r="Q1168" s="7">
        <v>55</v>
      </c>
      <c r="R1168" s="7">
        <v>201903</v>
      </c>
      <c r="S1168" s="7">
        <v>2022</v>
      </c>
      <c r="T1168" s="7">
        <v>8656877</v>
      </c>
      <c r="U1168" s="7">
        <v>8849741</v>
      </c>
      <c r="V1168" s="7">
        <v>800000</v>
      </c>
    </row>
    <row r="1169" spans="1:22" ht="16.5" customHeight="1">
      <c r="A1169" s="8">
        <v>1208792182</v>
      </c>
      <c r="B1169" s="7">
        <v>4158988</v>
      </c>
      <c r="C1169" s="12">
        <v>1101114943555</v>
      </c>
      <c r="D1169" s="7" t="s">
        <v>27791</v>
      </c>
      <c r="E1169" s="7" t="s">
        <v>27792</v>
      </c>
      <c r="F1169" s="7" t="s">
        <v>13994</v>
      </c>
      <c r="G1169" s="7" t="s">
        <v>45285</v>
      </c>
      <c r="H1169" s="7" t="s">
        <v>27793</v>
      </c>
      <c r="I1169" s="7" t="s">
        <v>65</v>
      </c>
      <c r="J1169" s="7" t="s">
        <v>33060</v>
      </c>
      <c r="K1169" s="7" t="s">
        <v>47</v>
      </c>
      <c r="L1169" s="7">
        <v>10</v>
      </c>
      <c r="M1169" s="7" t="s">
        <v>34433</v>
      </c>
      <c r="N1169" s="7">
        <v>63991</v>
      </c>
      <c r="O1169" s="7" t="s">
        <v>13994</v>
      </c>
      <c r="P1169" s="7">
        <v>20120823</v>
      </c>
      <c r="Q1169" s="7">
        <v>60</v>
      </c>
      <c r="R1169" s="7">
        <v>201903</v>
      </c>
      <c r="S1169" s="7">
        <v>2022</v>
      </c>
      <c r="T1169" s="7">
        <v>11683612</v>
      </c>
      <c r="U1169" s="7">
        <v>14824241</v>
      </c>
      <c r="V1169" s="7">
        <v>253871</v>
      </c>
    </row>
    <row r="1170" spans="1:22" ht="16.5" customHeight="1">
      <c r="A1170" s="8">
        <v>1208789784</v>
      </c>
      <c r="B1170" s="7">
        <v>4173170</v>
      </c>
      <c r="C1170" s="12">
        <v>1101114987909</v>
      </c>
      <c r="D1170" s="7" t="s">
        <v>27106</v>
      </c>
      <c r="E1170" s="7" t="s">
        <v>27107</v>
      </c>
      <c r="F1170" s="7" t="s">
        <v>4942</v>
      </c>
      <c r="G1170" s="7" t="s">
        <v>27108</v>
      </c>
      <c r="H1170" s="7" t="s">
        <v>27109</v>
      </c>
      <c r="I1170" s="7" t="s">
        <v>65</v>
      </c>
      <c r="J1170" s="7" t="s">
        <v>33060</v>
      </c>
      <c r="K1170" s="7" t="s">
        <v>47</v>
      </c>
      <c r="L1170" s="7">
        <v>10</v>
      </c>
      <c r="M1170" s="7" t="s">
        <v>34433</v>
      </c>
      <c r="N1170" s="7">
        <v>58222</v>
      </c>
      <c r="O1170" s="7" t="s">
        <v>13163</v>
      </c>
      <c r="P1170" s="7">
        <v>20121024</v>
      </c>
      <c r="Q1170" s="7">
        <v>58</v>
      </c>
      <c r="R1170" s="7">
        <v>201903</v>
      </c>
      <c r="S1170" s="7">
        <v>2022</v>
      </c>
      <c r="T1170" s="7">
        <v>10271486</v>
      </c>
      <c r="U1170" s="7">
        <v>4692667</v>
      </c>
      <c r="V1170" s="7">
        <v>127500</v>
      </c>
    </row>
    <row r="1171" spans="1:22" ht="16.5" customHeight="1">
      <c r="A1171" s="8">
        <v>2158787594</v>
      </c>
      <c r="B1171" s="7">
        <v>5860176</v>
      </c>
      <c r="C1171" s="12">
        <v>1101115300134</v>
      </c>
      <c r="D1171" s="7" t="s">
        <v>28812</v>
      </c>
      <c r="E1171" s="7" t="s">
        <v>28813</v>
      </c>
      <c r="F1171" s="7" t="s">
        <v>13193</v>
      </c>
      <c r="G1171" s="7" t="s">
        <v>28814</v>
      </c>
      <c r="H1171" s="7" t="s">
        <v>28815</v>
      </c>
      <c r="I1171" s="7" t="s">
        <v>65</v>
      </c>
      <c r="J1171" s="7" t="s">
        <v>33060</v>
      </c>
      <c r="K1171" s="7" t="s">
        <v>47</v>
      </c>
      <c r="L1171" s="7">
        <v>10</v>
      </c>
      <c r="M1171" s="7" t="s">
        <v>34433</v>
      </c>
      <c r="N1171" s="7">
        <v>62010</v>
      </c>
      <c r="O1171" s="7" t="s">
        <v>13333</v>
      </c>
      <c r="P1171" s="7">
        <v>20131224</v>
      </c>
      <c r="Q1171" s="7">
        <v>52</v>
      </c>
      <c r="R1171" s="7">
        <v>201903</v>
      </c>
      <c r="S1171" s="7">
        <v>2022</v>
      </c>
      <c r="T1171" s="7">
        <v>17491051</v>
      </c>
      <c r="U1171" s="7">
        <v>6071571</v>
      </c>
      <c r="V1171" s="7">
        <v>250000</v>
      </c>
    </row>
    <row r="1172" spans="1:22" ht="16.5" customHeight="1">
      <c r="A1172" s="8">
        <v>2648127937</v>
      </c>
      <c r="B1172" s="7">
        <v>5863759</v>
      </c>
      <c r="C1172" s="12">
        <v>1101115310745</v>
      </c>
      <c r="D1172" s="7" t="s">
        <v>26419</v>
      </c>
      <c r="E1172" s="7" t="s">
        <v>4872</v>
      </c>
      <c r="F1172" s="7" t="s">
        <v>26420</v>
      </c>
      <c r="G1172" s="7" t="s">
        <v>26421</v>
      </c>
      <c r="H1172" s="7" t="s">
        <v>26422</v>
      </c>
      <c r="I1172" s="7" t="s">
        <v>65</v>
      </c>
      <c r="J1172" s="7" t="s">
        <v>33060</v>
      </c>
      <c r="K1172" s="7" t="s">
        <v>47</v>
      </c>
      <c r="L1172" s="7">
        <v>10</v>
      </c>
      <c r="M1172" s="7" t="s">
        <v>33760</v>
      </c>
      <c r="N1172" s="7">
        <v>47311</v>
      </c>
      <c r="O1172" s="7" t="s">
        <v>45286</v>
      </c>
      <c r="P1172" s="7">
        <v>20140109</v>
      </c>
      <c r="Q1172" s="7">
        <v>80</v>
      </c>
      <c r="R1172" s="7">
        <v>201903</v>
      </c>
      <c r="S1172" s="7">
        <v>2022</v>
      </c>
      <c r="T1172" s="7">
        <v>704611</v>
      </c>
      <c r="U1172" s="7">
        <v>4314914</v>
      </c>
      <c r="V1172" s="7">
        <v>4059078</v>
      </c>
    </row>
    <row r="1173" spans="1:22" ht="16.5" customHeight="1">
      <c r="A1173" s="8">
        <v>1068705191</v>
      </c>
      <c r="B1173" s="7">
        <v>5864003</v>
      </c>
      <c r="C1173" s="12">
        <v>1101115313723</v>
      </c>
      <c r="D1173" s="7" t="s">
        <v>23327</v>
      </c>
      <c r="E1173" s="7" t="s">
        <v>23328</v>
      </c>
      <c r="F1173" s="7" t="s">
        <v>23329</v>
      </c>
      <c r="G1173" s="7" t="s">
        <v>23330</v>
      </c>
      <c r="H1173" s="7" t="s">
        <v>23331</v>
      </c>
      <c r="I1173" s="7" t="s">
        <v>65</v>
      </c>
      <c r="J1173" s="7" t="s">
        <v>33060</v>
      </c>
      <c r="K1173" s="7" t="s">
        <v>47</v>
      </c>
      <c r="L1173" s="7">
        <v>10</v>
      </c>
      <c r="M1173" s="7" t="s">
        <v>33076</v>
      </c>
      <c r="N1173" s="7">
        <v>10502</v>
      </c>
      <c r="O1173" s="7" t="s">
        <v>38455</v>
      </c>
      <c r="P1173" s="7">
        <v>20140205</v>
      </c>
      <c r="Q1173" s="7">
        <v>101</v>
      </c>
      <c r="R1173" s="7">
        <v>201903</v>
      </c>
      <c r="S1173" s="7">
        <v>2022</v>
      </c>
      <c r="T1173" s="7">
        <v>25110178</v>
      </c>
      <c r="U1173" s="7">
        <v>6247789</v>
      </c>
      <c r="V1173" s="7">
        <v>595731</v>
      </c>
    </row>
    <row r="1174" spans="1:22" ht="16.5" customHeight="1">
      <c r="A1174" s="8">
        <v>2648131125</v>
      </c>
      <c r="B1174" s="7">
        <v>5880573</v>
      </c>
      <c r="C1174" s="12">
        <v>1101115348580</v>
      </c>
      <c r="D1174" s="7" t="s">
        <v>45287</v>
      </c>
      <c r="E1174" s="7" t="s">
        <v>8095</v>
      </c>
      <c r="F1174" s="7" t="s">
        <v>45288</v>
      </c>
      <c r="G1174" s="7" t="s">
        <v>45289</v>
      </c>
      <c r="H1174" s="7" t="s">
        <v>45290</v>
      </c>
      <c r="I1174" s="7" t="s">
        <v>65</v>
      </c>
      <c r="J1174" s="7" t="s">
        <v>33060</v>
      </c>
      <c r="K1174" s="7" t="s">
        <v>47</v>
      </c>
      <c r="L1174" s="7">
        <v>10</v>
      </c>
      <c r="M1174" s="7" t="s">
        <v>34319</v>
      </c>
      <c r="N1174" s="7">
        <v>56123</v>
      </c>
      <c r="O1174" s="7" t="s">
        <v>34395</v>
      </c>
      <c r="P1174" s="7">
        <v>20140225</v>
      </c>
      <c r="Q1174" s="7">
        <v>53</v>
      </c>
      <c r="R1174" s="7">
        <v>201903</v>
      </c>
      <c r="S1174" s="7">
        <v>2022</v>
      </c>
      <c r="T1174" s="7">
        <v>1631951</v>
      </c>
      <c r="U1174" s="7">
        <v>3574019</v>
      </c>
      <c r="V1174" s="7">
        <v>300000</v>
      </c>
    </row>
    <row r="1175" spans="1:22" ht="16.5" customHeight="1">
      <c r="A1175" s="8">
        <v>2648132594</v>
      </c>
      <c r="B1175" s="7">
        <v>5893121</v>
      </c>
      <c r="C1175" s="12">
        <v>1101115380730</v>
      </c>
      <c r="D1175" s="7" t="s">
        <v>23431</v>
      </c>
      <c r="E1175" s="7" t="s">
        <v>23432</v>
      </c>
      <c r="F1175" s="7" t="s">
        <v>23433</v>
      </c>
      <c r="G1175" s="7">
        <v>16611031</v>
      </c>
      <c r="H1175" s="7" t="s">
        <v>23434</v>
      </c>
      <c r="I1175" s="7" t="s">
        <v>65</v>
      </c>
      <c r="J1175" s="7" t="s">
        <v>33060</v>
      </c>
      <c r="K1175" s="7" t="s">
        <v>47</v>
      </c>
      <c r="L1175" s="7">
        <v>10</v>
      </c>
      <c r="M1175" s="7" t="s">
        <v>33760</v>
      </c>
      <c r="N1175" s="7">
        <v>46204</v>
      </c>
      <c r="O1175" s="7" t="s">
        <v>45291</v>
      </c>
      <c r="P1175" s="7">
        <v>20140402</v>
      </c>
      <c r="Q1175" s="7">
        <v>58</v>
      </c>
      <c r="R1175" s="7">
        <v>201903</v>
      </c>
      <c r="S1175" s="7">
        <v>2022</v>
      </c>
      <c r="T1175" s="7">
        <v>7111439</v>
      </c>
      <c r="U1175" s="7">
        <v>5389813</v>
      </c>
      <c r="V1175" s="7">
        <v>18339</v>
      </c>
    </row>
    <row r="1176" spans="1:22" ht="16.5" customHeight="1">
      <c r="A1176" s="8">
        <v>2068690725</v>
      </c>
      <c r="B1176" s="7">
        <v>6518274</v>
      </c>
      <c r="C1176" s="12">
        <v>1101115407310</v>
      </c>
      <c r="D1176" s="7" t="s">
        <v>21491</v>
      </c>
      <c r="E1176" s="7" t="s">
        <v>21492</v>
      </c>
      <c r="F1176" s="7" t="s">
        <v>7829</v>
      </c>
      <c r="G1176" s="7" t="s">
        <v>21493</v>
      </c>
      <c r="H1176" s="7" t="s">
        <v>21494</v>
      </c>
      <c r="I1176" s="7" t="s">
        <v>65</v>
      </c>
      <c r="J1176" s="7" t="s">
        <v>33060</v>
      </c>
      <c r="K1176" s="7" t="s">
        <v>47</v>
      </c>
      <c r="L1176" s="7">
        <v>10</v>
      </c>
      <c r="M1176" s="7" t="s">
        <v>33076</v>
      </c>
      <c r="N1176" s="7">
        <v>33309</v>
      </c>
      <c r="O1176" s="7" t="s">
        <v>42387</v>
      </c>
      <c r="P1176" s="7">
        <v>20140502</v>
      </c>
      <c r="Q1176" s="7">
        <v>72</v>
      </c>
      <c r="R1176" s="7">
        <v>201903</v>
      </c>
      <c r="S1176" s="7">
        <v>2022</v>
      </c>
      <c r="T1176" s="7">
        <v>13636848</v>
      </c>
      <c r="U1176" s="7">
        <v>8495305</v>
      </c>
      <c r="V1176" s="7">
        <v>500000</v>
      </c>
    </row>
    <row r="1177" spans="1:22" ht="16.5" customHeight="1">
      <c r="A1177" s="8">
        <v>2208886537</v>
      </c>
      <c r="B1177" s="7">
        <v>5953372</v>
      </c>
      <c r="C1177" s="12">
        <v>1101115493004</v>
      </c>
      <c r="D1177" s="7" t="s">
        <v>45292</v>
      </c>
      <c r="E1177" s="7" t="s">
        <v>12610</v>
      </c>
      <c r="F1177" s="7" t="s">
        <v>45293</v>
      </c>
      <c r="G1177" s="7" t="s">
        <v>45294</v>
      </c>
      <c r="H1177" s="7" t="s">
        <v>45295</v>
      </c>
      <c r="I1177" s="7" t="s">
        <v>65</v>
      </c>
      <c r="J1177" s="7" t="s">
        <v>33060</v>
      </c>
      <c r="K1177" s="7" t="s">
        <v>47</v>
      </c>
      <c r="L1177" s="7">
        <v>10</v>
      </c>
      <c r="M1177" s="7" t="s">
        <v>34433</v>
      </c>
      <c r="N1177" s="7">
        <v>58222</v>
      </c>
      <c r="O1177" s="7" t="s">
        <v>13163</v>
      </c>
      <c r="P1177" s="7">
        <v>20140818</v>
      </c>
      <c r="Q1177" s="7">
        <v>56</v>
      </c>
      <c r="R1177" s="7">
        <v>201903</v>
      </c>
      <c r="S1177" s="7">
        <v>2022</v>
      </c>
      <c r="T1177" s="7">
        <v>1354668</v>
      </c>
      <c r="U1177" s="7">
        <v>11906526</v>
      </c>
      <c r="V1177" s="7">
        <v>320683</v>
      </c>
    </row>
    <row r="1178" spans="1:22" ht="16.5" customHeight="1">
      <c r="A1178" s="8">
        <v>2208886589</v>
      </c>
      <c r="B1178" s="7">
        <v>6709492</v>
      </c>
      <c r="C1178" s="12">
        <v>1101115501972</v>
      </c>
      <c r="D1178" s="7" t="s">
        <v>29953</v>
      </c>
      <c r="E1178" s="7" t="s">
        <v>29954</v>
      </c>
      <c r="F1178" s="7" t="s">
        <v>11761</v>
      </c>
      <c r="G1178" s="7" t="s">
        <v>29955</v>
      </c>
      <c r="H1178" s="7" t="s">
        <v>29956</v>
      </c>
      <c r="I1178" s="7" t="s">
        <v>65</v>
      </c>
      <c r="J1178" s="7" t="s">
        <v>33060</v>
      </c>
      <c r="K1178" s="7" t="s">
        <v>47</v>
      </c>
      <c r="L1178" s="7">
        <v>10</v>
      </c>
      <c r="M1178" s="7" t="s">
        <v>363</v>
      </c>
      <c r="N1178" s="7">
        <v>71310</v>
      </c>
      <c r="O1178" s="7" t="s">
        <v>15027</v>
      </c>
      <c r="P1178" s="7">
        <v>20140828</v>
      </c>
      <c r="Q1178" s="7">
        <v>78</v>
      </c>
      <c r="R1178" s="7">
        <v>201903</v>
      </c>
      <c r="S1178" s="7">
        <v>2022</v>
      </c>
      <c r="T1178" s="7">
        <v>15976002</v>
      </c>
      <c r="U1178" s="7">
        <v>16116225</v>
      </c>
      <c r="V1178" s="7">
        <v>100000</v>
      </c>
    </row>
    <row r="1179" spans="1:22" ht="16.5" customHeight="1">
      <c r="A1179" s="8">
        <v>1198694785</v>
      </c>
      <c r="B1179" s="7">
        <v>6695461</v>
      </c>
      <c r="C1179" s="12">
        <v>1101115519347</v>
      </c>
      <c r="D1179" s="7" t="s">
        <v>27000</v>
      </c>
      <c r="E1179" s="7" t="s">
        <v>12959</v>
      </c>
      <c r="F1179" s="7" t="s">
        <v>12995</v>
      </c>
      <c r="G1179" s="7" t="s">
        <v>27001</v>
      </c>
      <c r="H1179" s="7" t="s">
        <v>27002</v>
      </c>
      <c r="I1179" s="7" t="s">
        <v>65</v>
      </c>
      <c r="J1179" s="7" t="s">
        <v>33060</v>
      </c>
      <c r="K1179" s="7" t="s">
        <v>47</v>
      </c>
      <c r="L1179" s="7">
        <v>10</v>
      </c>
      <c r="M1179" s="7" t="s">
        <v>34433</v>
      </c>
      <c r="N1179" s="7">
        <v>58221</v>
      </c>
      <c r="O1179" s="7" t="s">
        <v>12995</v>
      </c>
      <c r="P1179" s="7">
        <v>20140922</v>
      </c>
      <c r="Q1179" s="7">
        <v>81</v>
      </c>
      <c r="R1179" s="7">
        <v>201903</v>
      </c>
      <c r="S1179" s="7">
        <v>2022</v>
      </c>
      <c r="T1179" s="7">
        <v>2669359</v>
      </c>
      <c r="U1179" s="7">
        <v>2318967</v>
      </c>
      <c r="V1179" s="7">
        <v>50000</v>
      </c>
    </row>
    <row r="1180" spans="1:22" ht="16.5" customHeight="1">
      <c r="A1180" s="8">
        <v>1108615783</v>
      </c>
      <c r="B1180" s="7">
        <v>5991928</v>
      </c>
      <c r="C1180" s="12">
        <v>1101115589720</v>
      </c>
      <c r="D1180" s="7" t="s">
        <v>23650</v>
      </c>
      <c r="E1180" s="7" t="s">
        <v>23651</v>
      </c>
      <c r="F1180" s="7" t="s">
        <v>23652</v>
      </c>
      <c r="G1180" s="7" t="s">
        <v>23653</v>
      </c>
      <c r="H1180" s="7" t="s">
        <v>23654</v>
      </c>
      <c r="I1180" s="7" t="s">
        <v>65</v>
      </c>
      <c r="J1180" s="7" t="s">
        <v>33060</v>
      </c>
      <c r="K1180" s="7" t="s">
        <v>47</v>
      </c>
      <c r="L1180" s="7">
        <v>10</v>
      </c>
      <c r="M1180" s="7" t="s">
        <v>33760</v>
      </c>
      <c r="N1180" s="7">
        <v>47217</v>
      </c>
      <c r="O1180" s="7" t="s">
        <v>45296</v>
      </c>
      <c r="P1180" s="7">
        <v>20141216</v>
      </c>
      <c r="Q1180" s="7">
        <v>62</v>
      </c>
      <c r="R1180" s="7">
        <v>201903</v>
      </c>
      <c r="S1180" s="7">
        <v>2022</v>
      </c>
      <c r="T1180" s="7">
        <v>1444369</v>
      </c>
      <c r="U1180" s="7">
        <v>3942871</v>
      </c>
      <c r="V1180" s="7">
        <v>400000</v>
      </c>
    </row>
    <row r="1181" spans="1:22" ht="16.5" customHeight="1">
      <c r="A1181" s="8">
        <v>6918600343</v>
      </c>
      <c r="B1181" s="7">
        <v>6656280</v>
      </c>
      <c r="C1181" s="12">
        <v>1101115959121</v>
      </c>
      <c r="D1181" s="7" t="s">
        <v>27840</v>
      </c>
      <c r="E1181" s="7" t="s">
        <v>5272</v>
      </c>
      <c r="F1181" s="7" t="s">
        <v>13948</v>
      </c>
      <c r="G1181" s="7">
        <v>16668430</v>
      </c>
      <c r="H1181" s="7" t="s">
        <v>27841</v>
      </c>
      <c r="I1181" s="7" t="s">
        <v>65</v>
      </c>
      <c r="J1181" s="7" t="s">
        <v>33060</v>
      </c>
      <c r="K1181" s="7" t="s">
        <v>47</v>
      </c>
      <c r="L1181" s="7">
        <v>10</v>
      </c>
      <c r="M1181" s="7" t="s">
        <v>34433</v>
      </c>
      <c r="N1181" s="7">
        <v>63991</v>
      </c>
      <c r="O1181" s="7" t="s">
        <v>13994</v>
      </c>
      <c r="P1181" s="7">
        <v>20160127</v>
      </c>
      <c r="Q1181" s="7">
        <v>58</v>
      </c>
      <c r="R1181" s="7">
        <v>201903</v>
      </c>
      <c r="S1181" s="7">
        <v>2022</v>
      </c>
      <c r="T1181" s="7">
        <v>3016823</v>
      </c>
      <c r="U1181" s="7">
        <v>1616859</v>
      </c>
      <c r="V1181" s="7">
        <v>60926</v>
      </c>
    </row>
    <row r="1182" spans="1:22" ht="16.5" customHeight="1">
      <c r="A1182" s="8">
        <v>7838800286</v>
      </c>
      <c r="B1182" s="7">
        <v>7976401</v>
      </c>
      <c r="C1182" s="12">
        <v>1101116006062</v>
      </c>
      <c r="D1182" s="7" t="s">
        <v>21799</v>
      </c>
      <c r="E1182" s="7" t="s">
        <v>5566</v>
      </c>
      <c r="F1182" s="7" t="s">
        <v>21800</v>
      </c>
      <c r="G1182" s="7" t="s">
        <v>21801</v>
      </c>
      <c r="H1182" s="7" t="s">
        <v>21802</v>
      </c>
      <c r="I1182" s="7" t="s">
        <v>65</v>
      </c>
      <c r="J1182" s="7" t="s">
        <v>33060</v>
      </c>
      <c r="K1182" s="7" t="s">
        <v>47</v>
      </c>
      <c r="L1182" s="7">
        <v>10</v>
      </c>
      <c r="M1182" s="7" t="s">
        <v>313</v>
      </c>
      <c r="N1182" s="7">
        <v>42322</v>
      </c>
      <c r="O1182" s="7" t="s">
        <v>43496</v>
      </c>
      <c r="P1182" s="7">
        <v>20160321</v>
      </c>
      <c r="Q1182" s="7">
        <v>59</v>
      </c>
      <c r="R1182" s="7">
        <v>201903</v>
      </c>
      <c r="S1182" s="7">
        <v>2022</v>
      </c>
      <c r="T1182" s="7">
        <v>6295846</v>
      </c>
      <c r="U1182" s="7">
        <v>4600595</v>
      </c>
      <c r="V1182" s="7">
        <v>300000</v>
      </c>
    </row>
    <row r="1183" spans="1:22" ht="16.5" customHeight="1">
      <c r="A1183" s="8">
        <v>1068682871</v>
      </c>
      <c r="B1183" s="7">
        <v>4059607</v>
      </c>
      <c r="C1183" s="12">
        <v>1101140106705</v>
      </c>
      <c r="D1183" s="7" t="s">
        <v>23169</v>
      </c>
      <c r="E1183" s="7" t="s">
        <v>23171</v>
      </c>
      <c r="F1183" s="7" t="s">
        <v>23172</v>
      </c>
      <c r="G1183" s="7" t="s">
        <v>23173</v>
      </c>
      <c r="H1183" s="7" t="s">
        <v>23174</v>
      </c>
      <c r="I1183" s="7" t="s">
        <v>65</v>
      </c>
      <c r="J1183" s="7" t="s">
        <v>33060</v>
      </c>
      <c r="K1183" s="7" t="s">
        <v>47</v>
      </c>
      <c r="L1183" s="7">
        <v>10</v>
      </c>
      <c r="M1183" s="7" t="s">
        <v>33760</v>
      </c>
      <c r="N1183" s="7">
        <v>46799</v>
      </c>
      <c r="O1183" s="7" t="s">
        <v>44288</v>
      </c>
      <c r="P1183" s="7">
        <v>20111208</v>
      </c>
      <c r="Q1183" s="7">
        <v>1625</v>
      </c>
      <c r="R1183" s="7">
        <v>201903</v>
      </c>
      <c r="S1183" s="7">
        <v>2022</v>
      </c>
      <c r="T1183" s="7">
        <v>622287458</v>
      </c>
      <c r="U1183" s="7">
        <v>1025174544</v>
      </c>
      <c r="V1183" s="7">
        <v>370000000</v>
      </c>
    </row>
    <row r="1184" spans="1:22" ht="16.5" customHeight="1">
      <c r="A1184" s="8">
        <v>1148704311</v>
      </c>
      <c r="B1184" s="7">
        <v>4173437</v>
      </c>
      <c r="C1184" s="12">
        <v>1101140119279</v>
      </c>
      <c r="D1184" s="7" t="s">
        <v>17659</v>
      </c>
      <c r="E1184" s="7" t="s">
        <v>17660</v>
      </c>
      <c r="F1184" s="7" t="s">
        <v>1842</v>
      </c>
      <c r="G1184" s="7" t="s">
        <v>17661</v>
      </c>
      <c r="H1184" s="7" t="s">
        <v>17662</v>
      </c>
      <c r="I1184" s="7" t="s">
        <v>65</v>
      </c>
      <c r="J1184" s="7" t="s">
        <v>33060</v>
      </c>
      <c r="K1184" s="7" t="s">
        <v>47</v>
      </c>
      <c r="L1184" s="7">
        <v>10</v>
      </c>
      <c r="M1184" s="7" t="s">
        <v>33760</v>
      </c>
      <c r="N1184" s="7">
        <v>46443</v>
      </c>
      <c r="O1184" s="7" t="s">
        <v>44335</v>
      </c>
      <c r="P1184" s="7">
        <v>20121019</v>
      </c>
      <c r="Q1184" s="7">
        <v>87</v>
      </c>
      <c r="R1184" s="7">
        <v>201903</v>
      </c>
      <c r="S1184" s="7">
        <v>2022</v>
      </c>
      <c r="T1184" s="7">
        <v>16053688</v>
      </c>
      <c r="U1184" s="7">
        <v>8291767</v>
      </c>
      <c r="V1184" s="7">
        <v>4358400</v>
      </c>
    </row>
    <row r="1185" spans="1:22" ht="16.5" customHeight="1">
      <c r="A1185" s="8">
        <v>1208166061</v>
      </c>
      <c r="B1185" s="7">
        <v>1320910</v>
      </c>
      <c r="C1185" s="12">
        <v>1101140130069</v>
      </c>
      <c r="D1185" s="7" t="s">
        <v>23080</v>
      </c>
      <c r="E1185" s="7" t="s">
        <v>23081</v>
      </c>
      <c r="F1185" s="7" t="s">
        <v>23082</v>
      </c>
      <c r="G1185" s="7" t="s">
        <v>23083</v>
      </c>
      <c r="H1185" s="7" t="s">
        <v>23084</v>
      </c>
      <c r="I1185" s="7" t="s">
        <v>65</v>
      </c>
      <c r="J1185" s="7" t="s">
        <v>33060</v>
      </c>
      <c r="K1185" s="7" t="s">
        <v>47</v>
      </c>
      <c r="L1185" s="7">
        <v>10</v>
      </c>
      <c r="M1185" s="7" t="s">
        <v>33760</v>
      </c>
      <c r="N1185" s="7">
        <v>46522</v>
      </c>
      <c r="O1185" s="7" t="s">
        <v>44125</v>
      </c>
      <c r="P1185" s="7">
        <v>19940914</v>
      </c>
      <c r="Q1185" s="7">
        <v>280</v>
      </c>
      <c r="R1185" s="7">
        <v>201903</v>
      </c>
      <c r="S1185" s="7">
        <v>2022</v>
      </c>
      <c r="T1185" s="7">
        <v>621547049</v>
      </c>
      <c r="U1185" s="7">
        <v>345490503</v>
      </c>
      <c r="V1185" s="7">
        <v>650000</v>
      </c>
    </row>
    <row r="1186" spans="1:22" ht="16.5" customHeight="1">
      <c r="A1186" s="8">
        <v>5758100046</v>
      </c>
      <c r="B1186" s="7">
        <v>6399654</v>
      </c>
      <c r="C1186" s="12">
        <v>1101340080957</v>
      </c>
      <c r="D1186" s="7" t="s">
        <v>28485</v>
      </c>
      <c r="E1186" s="7" t="s">
        <v>28486</v>
      </c>
      <c r="F1186" s="7" t="s">
        <v>9667</v>
      </c>
      <c r="G1186" s="7" t="s">
        <v>28487</v>
      </c>
      <c r="H1186" s="7" t="s">
        <v>28488</v>
      </c>
      <c r="I1186" s="7" t="s">
        <v>65</v>
      </c>
      <c r="J1186" s="7" t="s">
        <v>33060</v>
      </c>
      <c r="K1186" s="7" t="s">
        <v>47</v>
      </c>
      <c r="L1186" s="7">
        <v>10</v>
      </c>
      <c r="M1186" s="7" t="s">
        <v>363</v>
      </c>
      <c r="N1186" s="7">
        <v>71201</v>
      </c>
      <c r="O1186" s="7" t="s">
        <v>634</v>
      </c>
      <c r="P1186" s="7">
        <v>20150312</v>
      </c>
      <c r="Q1186" s="7">
        <v>128</v>
      </c>
      <c r="R1186" s="7">
        <v>201903</v>
      </c>
      <c r="S1186" s="7">
        <v>2022</v>
      </c>
      <c r="T1186" s="7">
        <v>45847364</v>
      </c>
      <c r="U1186" s="7">
        <v>18885640</v>
      </c>
      <c r="V1186" s="7">
        <v>879840</v>
      </c>
    </row>
    <row r="1187" spans="1:22" ht="16.5" customHeight="1">
      <c r="A1187" s="8">
        <v>2118875394</v>
      </c>
      <c r="B1187" s="7">
        <v>4118232</v>
      </c>
      <c r="C1187" s="12">
        <v>1101710068781</v>
      </c>
      <c r="D1187" s="7" t="s">
        <v>29807</v>
      </c>
      <c r="E1187" s="7" t="s">
        <v>29808</v>
      </c>
      <c r="F1187" s="7" t="s">
        <v>29809</v>
      </c>
      <c r="G1187" s="7" t="s">
        <v>29810</v>
      </c>
      <c r="H1187" s="7" t="s">
        <v>29811</v>
      </c>
      <c r="I1187" s="7" t="s">
        <v>65</v>
      </c>
      <c r="J1187" s="7" t="s">
        <v>33060</v>
      </c>
      <c r="K1187" s="7" t="s">
        <v>47</v>
      </c>
      <c r="L1187" s="7">
        <v>10</v>
      </c>
      <c r="M1187" s="7" t="s">
        <v>363</v>
      </c>
      <c r="N1187" s="7">
        <v>71102</v>
      </c>
      <c r="O1187" s="7" t="s">
        <v>14934</v>
      </c>
      <c r="P1187" s="7">
        <v>20120330</v>
      </c>
      <c r="Q1187" s="7">
        <v>59</v>
      </c>
      <c r="R1187" s="7">
        <v>201903</v>
      </c>
      <c r="S1187" s="7">
        <v>2022</v>
      </c>
      <c r="T1187" s="7">
        <v>5912919</v>
      </c>
      <c r="U1187" s="7">
        <v>4961268</v>
      </c>
      <c r="V1187" s="7">
        <v>50000</v>
      </c>
    </row>
    <row r="1188" spans="1:22" ht="16.5" customHeight="1">
      <c r="A1188" s="8">
        <v>1058211278</v>
      </c>
      <c r="B1188" s="7">
        <v>2612462</v>
      </c>
      <c r="C1188" s="12">
        <v>1114220009012</v>
      </c>
      <c r="D1188" s="7" t="s">
        <v>45297</v>
      </c>
      <c r="E1188" s="7" t="s">
        <v>32967</v>
      </c>
      <c r="F1188" s="7" t="s">
        <v>45298</v>
      </c>
      <c r="G1188" s="7" t="s">
        <v>45299</v>
      </c>
      <c r="H1188" s="7" t="s">
        <v>45300</v>
      </c>
      <c r="I1188" s="7" t="s">
        <v>45</v>
      </c>
      <c r="J1188" s="7" t="s">
        <v>33060</v>
      </c>
      <c r="K1188" s="7" t="s">
        <v>47</v>
      </c>
      <c r="L1188" s="7">
        <v>10</v>
      </c>
      <c r="M1188" s="7" t="s">
        <v>363</v>
      </c>
      <c r="N1188" s="7">
        <v>70000</v>
      </c>
      <c r="O1188" s="7" t="s">
        <v>13555</v>
      </c>
      <c r="P1188" s="7">
        <v>19990213</v>
      </c>
      <c r="Q1188" s="7">
        <v>67</v>
      </c>
      <c r="R1188" s="7">
        <v>201903</v>
      </c>
      <c r="S1188" s="7">
        <v>2022</v>
      </c>
      <c r="T1188" s="7">
        <v>14289671</v>
      </c>
      <c r="U1188" s="7">
        <v>24215054</v>
      </c>
      <c r="V1188" s="7">
        <v>5700000</v>
      </c>
    </row>
    <row r="1189" spans="1:22" ht="16.5" customHeight="1">
      <c r="A1189" s="8">
        <v>1128206166</v>
      </c>
      <c r="B1189" s="7">
        <v>1867644</v>
      </c>
      <c r="C1189" s="12">
        <v>1143220000233</v>
      </c>
      <c r="D1189" s="7" t="s">
        <v>29389</v>
      </c>
      <c r="E1189" s="7" t="s">
        <v>29390</v>
      </c>
      <c r="F1189" s="7" t="s">
        <v>29391</v>
      </c>
      <c r="G1189" s="7" t="s">
        <v>29392</v>
      </c>
      <c r="H1189" s="7" t="s">
        <v>29393</v>
      </c>
      <c r="I1189" s="7" t="s">
        <v>45</v>
      </c>
      <c r="J1189" s="7" t="s">
        <v>33060</v>
      </c>
      <c r="K1189" s="7" t="s">
        <v>47</v>
      </c>
      <c r="L1189" s="7">
        <v>10</v>
      </c>
      <c r="M1189" s="7" t="s">
        <v>363</v>
      </c>
      <c r="N1189" s="7">
        <v>70200</v>
      </c>
      <c r="O1189" s="7" t="s">
        <v>35747</v>
      </c>
      <c r="P1189" s="7">
        <v>19970714</v>
      </c>
      <c r="Q1189" s="7">
        <v>57</v>
      </c>
      <c r="R1189" s="7">
        <v>201903</v>
      </c>
      <c r="S1189" s="7">
        <v>2022</v>
      </c>
      <c r="T1189" s="7">
        <v>5244638</v>
      </c>
      <c r="U1189" s="7">
        <v>9329243</v>
      </c>
      <c r="V1189" s="7">
        <v>360776</v>
      </c>
    </row>
    <row r="1190" spans="1:22" ht="16.5" customHeight="1">
      <c r="A1190" s="8">
        <v>1208172734</v>
      </c>
      <c r="B1190" s="7">
        <v>1879064</v>
      </c>
      <c r="C1190" s="12">
        <v>1146710022494</v>
      </c>
      <c r="D1190" s="7" t="s">
        <v>29134</v>
      </c>
      <c r="E1190" s="7" t="s">
        <v>27293</v>
      </c>
      <c r="F1190" s="7" t="s">
        <v>29131</v>
      </c>
      <c r="G1190" s="7" t="s">
        <v>29135</v>
      </c>
      <c r="H1190" s="7" t="s">
        <v>29136</v>
      </c>
      <c r="I1190" s="7" t="s">
        <v>65</v>
      </c>
      <c r="J1190" s="7" t="s">
        <v>33060</v>
      </c>
      <c r="K1190" s="7" t="s">
        <v>47</v>
      </c>
      <c r="L1190" s="7">
        <v>10</v>
      </c>
      <c r="M1190" s="7" t="s">
        <v>363</v>
      </c>
      <c r="N1190" s="7">
        <v>71201</v>
      </c>
      <c r="O1190" s="7" t="s">
        <v>634</v>
      </c>
      <c r="P1190" s="7">
        <v>19970421</v>
      </c>
      <c r="Q1190" s="7">
        <v>184</v>
      </c>
      <c r="R1190" s="7">
        <v>201903</v>
      </c>
      <c r="S1190" s="7">
        <v>2022</v>
      </c>
      <c r="T1190" s="7">
        <v>59676090</v>
      </c>
      <c r="U1190" s="7">
        <v>32806335</v>
      </c>
      <c r="V1190" s="7">
        <v>1003000</v>
      </c>
    </row>
    <row r="1191" spans="1:22" ht="16.5" customHeight="1">
      <c r="A1191" s="8">
        <v>2208774432</v>
      </c>
      <c r="B1191" s="7">
        <v>3686692</v>
      </c>
      <c r="C1191" s="12">
        <v>1146710036453</v>
      </c>
      <c r="D1191" s="7" t="s">
        <v>30194</v>
      </c>
      <c r="E1191" s="7" t="s">
        <v>30195</v>
      </c>
      <c r="F1191" s="7" t="s">
        <v>30196</v>
      </c>
      <c r="G1191" s="7" t="s">
        <v>30197</v>
      </c>
      <c r="H1191" s="7" t="s">
        <v>30198</v>
      </c>
      <c r="I1191" s="7" t="s">
        <v>65</v>
      </c>
      <c r="J1191" s="7" t="s">
        <v>33060</v>
      </c>
      <c r="K1191" s="7" t="s">
        <v>47</v>
      </c>
      <c r="L1191" s="7">
        <v>10</v>
      </c>
      <c r="M1191" s="7" t="s">
        <v>363</v>
      </c>
      <c r="N1191" s="7">
        <v>71102</v>
      </c>
      <c r="O1191" s="7" t="s">
        <v>14934</v>
      </c>
      <c r="P1191" s="7">
        <v>20081128</v>
      </c>
      <c r="Q1191" s="7">
        <v>93</v>
      </c>
      <c r="R1191" s="7">
        <v>201903</v>
      </c>
      <c r="S1191" s="7">
        <v>2022</v>
      </c>
      <c r="T1191" s="7">
        <v>11662151</v>
      </c>
      <c r="U1191" s="7">
        <v>7409619</v>
      </c>
      <c r="V1191" s="7">
        <v>320000</v>
      </c>
    </row>
    <row r="1192" spans="1:22" ht="16.5" customHeight="1">
      <c r="A1192" s="8">
        <v>2188201101</v>
      </c>
      <c r="B1192" s="7">
        <v>1388038</v>
      </c>
      <c r="C1192" s="12">
        <v>1147220003246</v>
      </c>
      <c r="D1192" s="7" t="s">
        <v>22693</v>
      </c>
      <c r="E1192" s="7" t="s">
        <v>22695</v>
      </c>
      <c r="F1192" s="7" t="s">
        <v>22696</v>
      </c>
      <c r="G1192" s="7" t="s">
        <v>22697</v>
      </c>
      <c r="H1192" s="7" t="s">
        <v>22698</v>
      </c>
      <c r="I1192" s="7" t="s">
        <v>45</v>
      </c>
      <c r="J1192" s="7" t="s">
        <v>33060</v>
      </c>
      <c r="K1192" s="7" t="s">
        <v>47</v>
      </c>
      <c r="L1192" s="7">
        <v>10</v>
      </c>
      <c r="M1192" s="7" t="s">
        <v>105</v>
      </c>
      <c r="N1192" s="7">
        <v>86204</v>
      </c>
      <c r="O1192" s="7" t="s">
        <v>36805</v>
      </c>
      <c r="P1192" s="7">
        <v>19901026</v>
      </c>
      <c r="Q1192" s="7">
        <v>592</v>
      </c>
      <c r="R1192" s="7">
        <v>201903</v>
      </c>
      <c r="S1192" s="7">
        <v>2022</v>
      </c>
      <c r="T1192" s="7">
        <v>1106321548</v>
      </c>
      <c r="U1192" s="7">
        <v>930357028</v>
      </c>
      <c r="V1192" s="7">
        <v>650000</v>
      </c>
    </row>
    <row r="1193" spans="1:22" ht="16.5" customHeight="1">
      <c r="A1193" s="8">
        <v>1288154953</v>
      </c>
      <c r="B1193" s="7">
        <v>2129015</v>
      </c>
      <c r="C1193" s="12">
        <v>1159110031626</v>
      </c>
      <c r="D1193" s="7" t="s">
        <v>16861</v>
      </c>
      <c r="E1193" s="7" t="s">
        <v>16862</v>
      </c>
      <c r="F1193" s="7" t="s">
        <v>16863</v>
      </c>
      <c r="G1193" s="7" t="s">
        <v>16864</v>
      </c>
      <c r="H1193" s="7" t="s">
        <v>16865</v>
      </c>
      <c r="I1193" s="7" t="s">
        <v>65</v>
      </c>
      <c r="J1193" s="7" t="s">
        <v>33060</v>
      </c>
      <c r="K1193" s="7" t="s">
        <v>47</v>
      </c>
      <c r="L1193" s="7">
        <v>10</v>
      </c>
      <c r="M1193" s="7" t="s">
        <v>33076</v>
      </c>
      <c r="N1193" s="7">
        <v>10712</v>
      </c>
      <c r="O1193" s="7" t="s">
        <v>45301</v>
      </c>
      <c r="P1193" s="7">
        <v>20000101</v>
      </c>
      <c r="Q1193" s="7">
        <v>66</v>
      </c>
      <c r="R1193" s="7">
        <v>201903</v>
      </c>
      <c r="S1193" s="7">
        <v>2022</v>
      </c>
      <c r="T1193" s="7">
        <v>14358237</v>
      </c>
      <c r="U1193" s="7">
        <v>10968207</v>
      </c>
      <c r="V1193" s="7">
        <v>50000</v>
      </c>
    </row>
    <row r="1194" spans="1:22" ht="16.5" customHeight="1">
      <c r="A1194" s="8">
        <v>1378120082</v>
      </c>
      <c r="B1194" s="7">
        <v>1293713</v>
      </c>
      <c r="C1194" s="12">
        <v>1201110169583</v>
      </c>
      <c r="D1194" s="7" t="s">
        <v>19361</v>
      </c>
      <c r="E1194" s="7" t="s">
        <v>5887</v>
      </c>
      <c r="F1194" s="7" t="s">
        <v>19362</v>
      </c>
      <c r="G1194" s="7" t="s">
        <v>19363</v>
      </c>
      <c r="H1194" s="7" t="s">
        <v>19364</v>
      </c>
      <c r="I1194" s="7" t="s">
        <v>65</v>
      </c>
      <c r="J1194" s="7" t="s">
        <v>33060</v>
      </c>
      <c r="K1194" s="7" t="s">
        <v>47</v>
      </c>
      <c r="L1194" s="7">
        <v>10</v>
      </c>
      <c r="M1194" s="7" t="s">
        <v>33076</v>
      </c>
      <c r="N1194" s="7">
        <v>28121</v>
      </c>
      <c r="O1194" s="7" t="s">
        <v>33495</v>
      </c>
      <c r="P1194" s="7">
        <v>19980429</v>
      </c>
      <c r="Q1194" s="7">
        <v>87</v>
      </c>
      <c r="R1194" s="7">
        <v>201903</v>
      </c>
      <c r="S1194" s="7">
        <v>2022</v>
      </c>
      <c r="T1194" s="7">
        <v>21476722</v>
      </c>
      <c r="U1194" s="7">
        <v>11993117</v>
      </c>
      <c r="V1194" s="7">
        <v>400000</v>
      </c>
    </row>
    <row r="1195" spans="1:22" ht="16.5" customHeight="1">
      <c r="A1195" s="8">
        <v>1228619079</v>
      </c>
      <c r="B1195" s="7">
        <v>4043037</v>
      </c>
      <c r="C1195" s="12">
        <v>1201110582579</v>
      </c>
      <c r="D1195" s="7" t="s">
        <v>18072</v>
      </c>
      <c r="E1195" s="7" t="s">
        <v>18073</v>
      </c>
      <c r="F1195" s="7" t="s">
        <v>18074</v>
      </c>
      <c r="G1195" s="7" t="s">
        <v>18075</v>
      </c>
      <c r="H1195" s="7" t="s">
        <v>18076</v>
      </c>
      <c r="I1195" s="7" t="s">
        <v>65</v>
      </c>
      <c r="J1195" s="7" t="s">
        <v>33060</v>
      </c>
      <c r="K1195" s="7" t="s">
        <v>47</v>
      </c>
      <c r="L1195" s="7">
        <v>10</v>
      </c>
      <c r="M1195" s="7" t="s">
        <v>33076</v>
      </c>
      <c r="N1195" s="7">
        <v>29294</v>
      </c>
      <c r="O1195" s="7" t="s">
        <v>6497</v>
      </c>
      <c r="P1195" s="7">
        <v>20110922</v>
      </c>
      <c r="Q1195" s="7">
        <v>54</v>
      </c>
      <c r="R1195" s="7">
        <v>201903</v>
      </c>
      <c r="S1195" s="7">
        <v>2022</v>
      </c>
      <c r="T1195" s="7">
        <v>3995109</v>
      </c>
      <c r="U1195" s="7">
        <v>9960752</v>
      </c>
      <c r="V1195" s="7">
        <v>200000</v>
      </c>
    </row>
    <row r="1196" spans="1:22" ht="16.5" customHeight="1">
      <c r="A1196" s="8">
        <v>1228636025</v>
      </c>
      <c r="B1196" s="7">
        <v>5854952</v>
      </c>
      <c r="C1196" s="12">
        <v>1201110687197</v>
      </c>
      <c r="D1196" s="7" t="s">
        <v>45302</v>
      </c>
      <c r="E1196" s="7" t="s">
        <v>45303</v>
      </c>
      <c r="F1196" s="7" t="s">
        <v>22092</v>
      </c>
      <c r="G1196" s="7" t="s">
        <v>45304</v>
      </c>
      <c r="H1196" s="7" t="s">
        <v>45305</v>
      </c>
      <c r="I1196" s="7" t="s">
        <v>65</v>
      </c>
      <c r="J1196" s="7" t="s">
        <v>33060</v>
      </c>
      <c r="K1196" s="7" t="s">
        <v>47</v>
      </c>
      <c r="L1196" s="7">
        <v>10</v>
      </c>
      <c r="M1196" s="7" t="s">
        <v>33760</v>
      </c>
      <c r="N1196" s="7">
        <v>46599</v>
      </c>
      <c r="O1196" s="7" t="s">
        <v>44623</v>
      </c>
      <c r="P1196" s="7">
        <v>20131212</v>
      </c>
      <c r="Q1196" s="7">
        <v>52</v>
      </c>
      <c r="R1196" s="7">
        <v>201903</v>
      </c>
      <c r="S1196" s="7">
        <v>2022</v>
      </c>
      <c r="T1196" s="7">
        <v>2803543</v>
      </c>
      <c r="U1196" s="7">
        <v>845185</v>
      </c>
      <c r="V1196" s="7">
        <v>300000</v>
      </c>
    </row>
    <row r="1197" spans="1:22" ht="16.5" customHeight="1">
      <c r="A1197" s="8">
        <v>1318207695</v>
      </c>
      <c r="B1197" s="7">
        <v>1163806</v>
      </c>
      <c r="C1197" s="12">
        <v>1201220002699</v>
      </c>
      <c r="D1197" s="7" t="s">
        <v>7982</v>
      </c>
      <c r="E1197" s="7" t="s">
        <v>3720</v>
      </c>
      <c r="F1197" s="7" t="s">
        <v>7921</v>
      </c>
      <c r="G1197" s="7" t="s">
        <v>7983</v>
      </c>
      <c r="H1197" s="7" t="s">
        <v>7984</v>
      </c>
      <c r="I1197" s="7" t="s">
        <v>45</v>
      </c>
      <c r="J1197" s="7" t="s">
        <v>33060</v>
      </c>
      <c r="K1197" s="7" t="s">
        <v>47</v>
      </c>
      <c r="L1197" s="7">
        <v>10</v>
      </c>
      <c r="M1197" s="7" t="s">
        <v>105</v>
      </c>
      <c r="N1197" s="7">
        <v>86902</v>
      </c>
      <c r="O1197" s="7" t="s">
        <v>45306</v>
      </c>
      <c r="P1197" s="7">
        <v>19981110</v>
      </c>
      <c r="Q1197" s="7">
        <v>673</v>
      </c>
      <c r="R1197" s="7">
        <v>201903</v>
      </c>
      <c r="S1197" s="7">
        <v>2022</v>
      </c>
      <c r="T1197" s="7">
        <v>78944901</v>
      </c>
      <c r="U1197" s="7">
        <v>99009041</v>
      </c>
      <c r="V1197" s="7">
        <v>5881238</v>
      </c>
    </row>
    <row r="1198" spans="1:22" ht="16.5" customHeight="1">
      <c r="A1198" s="8">
        <v>1308179049</v>
      </c>
      <c r="B1198" s="7">
        <v>1212602</v>
      </c>
      <c r="C1198" s="12">
        <v>1211110086231</v>
      </c>
      <c r="D1198" s="7" t="s">
        <v>18621</v>
      </c>
      <c r="E1198" s="7" t="s">
        <v>18622</v>
      </c>
      <c r="F1198" s="7" t="s">
        <v>18623</v>
      </c>
      <c r="G1198" s="7" t="s">
        <v>18624</v>
      </c>
      <c r="H1198" s="7" t="s">
        <v>18625</v>
      </c>
      <c r="I1198" s="7" t="s">
        <v>65</v>
      </c>
      <c r="J1198" s="7" t="s">
        <v>33060</v>
      </c>
      <c r="K1198" s="7" t="s">
        <v>47</v>
      </c>
      <c r="L1198" s="7">
        <v>10</v>
      </c>
      <c r="M1198" s="7" t="s">
        <v>33076</v>
      </c>
      <c r="N1198" s="7">
        <v>26290</v>
      </c>
      <c r="O1198" s="7" t="s">
        <v>38295</v>
      </c>
      <c r="P1198" s="7">
        <v>20010531</v>
      </c>
      <c r="Q1198" s="7">
        <v>86</v>
      </c>
      <c r="R1198" s="7">
        <v>201903</v>
      </c>
      <c r="S1198" s="7">
        <v>2022</v>
      </c>
      <c r="T1198" s="7">
        <v>4657905</v>
      </c>
      <c r="U1198" s="7">
        <v>5117676</v>
      </c>
      <c r="V1198" s="7">
        <v>800000</v>
      </c>
    </row>
    <row r="1199" spans="1:22" ht="16.5" customHeight="1">
      <c r="A1199" s="8">
        <v>1308189004</v>
      </c>
      <c r="B1199" s="7">
        <v>1268955</v>
      </c>
      <c r="C1199" s="12">
        <v>1211110100073</v>
      </c>
      <c r="D1199" s="7" t="s">
        <v>19068</v>
      </c>
      <c r="E1199" s="7" t="s">
        <v>19069</v>
      </c>
      <c r="F1199" s="7" t="s">
        <v>19070</v>
      </c>
      <c r="G1199" s="7" t="s">
        <v>19071</v>
      </c>
      <c r="H1199" s="7" t="s">
        <v>19072</v>
      </c>
      <c r="I1199" s="7" t="s">
        <v>65</v>
      </c>
      <c r="J1199" s="7" t="s">
        <v>33060</v>
      </c>
      <c r="K1199" s="7" t="s">
        <v>47</v>
      </c>
      <c r="L1199" s="7">
        <v>10</v>
      </c>
      <c r="M1199" s="7" t="s">
        <v>33076</v>
      </c>
      <c r="N1199" s="7">
        <v>26294</v>
      </c>
      <c r="O1199" s="7" t="s">
        <v>33436</v>
      </c>
      <c r="P1199" s="7">
        <v>20020701</v>
      </c>
      <c r="Q1199" s="7">
        <v>63</v>
      </c>
      <c r="R1199" s="7">
        <v>201903</v>
      </c>
      <c r="S1199" s="7">
        <v>2022</v>
      </c>
      <c r="T1199" s="7">
        <v>13380652</v>
      </c>
      <c r="U1199" s="7">
        <v>6625572</v>
      </c>
      <c r="V1199" s="7">
        <v>3300000</v>
      </c>
    </row>
    <row r="1200" spans="1:22" ht="16.5" customHeight="1">
      <c r="A1200" s="8">
        <v>1308658485</v>
      </c>
      <c r="B1200" s="7">
        <v>4110470</v>
      </c>
      <c r="C1200" s="12">
        <v>1211110214791</v>
      </c>
      <c r="D1200" s="7" t="s">
        <v>19440</v>
      </c>
      <c r="E1200" s="7" t="s">
        <v>19441</v>
      </c>
      <c r="F1200" s="7" t="s">
        <v>19442</v>
      </c>
      <c r="G1200" s="7" t="s">
        <v>19443</v>
      </c>
      <c r="H1200" s="7" t="s">
        <v>19444</v>
      </c>
      <c r="I1200" s="7" t="s">
        <v>65</v>
      </c>
      <c r="J1200" s="7" t="s">
        <v>33060</v>
      </c>
      <c r="K1200" s="7" t="s">
        <v>47</v>
      </c>
      <c r="L1200" s="7">
        <v>10</v>
      </c>
      <c r="M1200" s="7" t="s">
        <v>33076</v>
      </c>
      <c r="N1200" s="7">
        <v>28410</v>
      </c>
      <c r="O1200" s="7" t="s">
        <v>42428</v>
      </c>
      <c r="P1200" s="7">
        <v>20110315</v>
      </c>
      <c r="Q1200" s="7">
        <v>52</v>
      </c>
      <c r="R1200" s="7">
        <v>201903</v>
      </c>
      <c r="S1200" s="7">
        <v>2022</v>
      </c>
      <c r="T1200" s="7">
        <v>11870601</v>
      </c>
      <c r="U1200" s="7">
        <v>11791533</v>
      </c>
      <c r="V1200" s="7">
        <v>200000</v>
      </c>
    </row>
    <row r="1201" spans="1:22" ht="16.5" customHeight="1">
      <c r="A1201" s="8">
        <v>1308694157</v>
      </c>
      <c r="B1201" s="7">
        <v>5910620</v>
      </c>
      <c r="C1201" s="12">
        <v>1211110270347</v>
      </c>
      <c r="D1201" s="7" t="s">
        <v>27386</v>
      </c>
      <c r="E1201" s="7" t="s">
        <v>27387</v>
      </c>
      <c r="F1201" s="7" t="s">
        <v>13349</v>
      </c>
      <c r="G1201" s="7" t="s">
        <v>27388</v>
      </c>
      <c r="H1201" s="7" t="s">
        <v>27389</v>
      </c>
      <c r="I1201" s="7" t="s">
        <v>65</v>
      </c>
      <c r="J1201" s="7" t="s">
        <v>33060</v>
      </c>
      <c r="K1201" s="7" t="s">
        <v>47</v>
      </c>
      <c r="L1201" s="7">
        <v>10</v>
      </c>
      <c r="M1201" s="7" t="s">
        <v>34433</v>
      </c>
      <c r="N1201" s="7">
        <v>59112</v>
      </c>
      <c r="O1201" s="7" t="s">
        <v>13350</v>
      </c>
      <c r="P1201" s="7">
        <v>20140602</v>
      </c>
      <c r="Q1201" s="7">
        <v>52</v>
      </c>
      <c r="R1201" s="7">
        <v>201903</v>
      </c>
      <c r="S1201" s="7">
        <v>2022</v>
      </c>
      <c r="T1201" s="7">
        <v>11638017</v>
      </c>
      <c r="U1201" s="7">
        <v>6769551</v>
      </c>
      <c r="V1201" s="7">
        <v>30975</v>
      </c>
    </row>
    <row r="1202" spans="1:22" ht="16.5" customHeight="1">
      <c r="A1202" s="8">
        <v>1308136394</v>
      </c>
      <c r="B1202" s="7">
        <v>1844362</v>
      </c>
      <c r="C1202" s="12">
        <v>1243110041535</v>
      </c>
      <c r="D1202" s="7" t="s">
        <v>29046</v>
      </c>
      <c r="E1202" s="7" t="s">
        <v>29047</v>
      </c>
      <c r="F1202" s="7" t="s">
        <v>29048</v>
      </c>
      <c r="G1202" s="7" t="s">
        <v>29049</v>
      </c>
      <c r="H1202" s="7" t="s">
        <v>29050</v>
      </c>
      <c r="I1202" s="7" t="s">
        <v>65</v>
      </c>
      <c r="J1202" s="7" t="s">
        <v>33060</v>
      </c>
      <c r="K1202" s="7" t="s">
        <v>47</v>
      </c>
      <c r="L1202" s="7">
        <v>10</v>
      </c>
      <c r="M1202" s="7" t="s">
        <v>363</v>
      </c>
      <c r="N1202" s="7">
        <v>72911</v>
      </c>
      <c r="O1202" s="7" t="s">
        <v>45040</v>
      </c>
      <c r="P1202" s="7">
        <v>19940205</v>
      </c>
      <c r="Q1202" s="7">
        <v>56</v>
      </c>
      <c r="R1202" s="7">
        <v>201903</v>
      </c>
      <c r="S1202" s="7">
        <v>2022</v>
      </c>
      <c r="T1202" s="7">
        <v>5440323</v>
      </c>
      <c r="U1202" s="7">
        <v>7338315</v>
      </c>
      <c r="V1202" s="7">
        <v>2000000</v>
      </c>
    </row>
    <row r="1203" spans="1:22" ht="16.5" customHeight="1">
      <c r="A1203" s="8">
        <v>1378143407</v>
      </c>
      <c r="B1203" s="7">
        <v>1603286</v>
      </c>
      <c r="C1203" s="12">
        <v>1246110278281</v>
      </c>
      <c r="D1203" s="7" t="s">
        <v>17947</v>
      </c>
      <c r="E1203" s="7" t="s">
        <v>17948</v>
      </c>
      <c r="F1203" s="7" t="s">
        <v>17949</v>
      </c>
      <c r="G1203" s="7" t="s">
        <v>17950</v>
      </c>
      <c r="H1203" s="7" t="s">
        <v>17951</v>
      </c>
      <c r="I1203" s="7" t="s">
        <v>65</v>
      </c>
      <c r="J1203" s="7" t="s">
        <v>33060</v>
      </c>
      <c r="K1203" s="7" t="s">
        <v>47</v>
      </c>
      <c r="L1203" s="7">
        <v>10</v>
      </c>
      <c r="M1203" s="7" t="s">
        <v>33076</v>
      </c>
      <c r="N1203" s="7">
        <v>29294</v>
      </c>
      <c r="O1203" s="7" t="s">
        <v>6497</v>
      </c>
      <c r="P1203" s="7">
        <v>20020222</v>
      </c>
      <c r="Q1203" s="7">
        <v>50</v>
      </c>
      <c r="R1203" s="7">
        <v>201903</v>
      </c>
      <c r="S1203" s="7">
        <v>2022</v>
      </c>
      <c r="T1203" s="7">
        <v>11546819</v>
      </c>
      <c r="U1203" s="7">
        <v>11649575</v>
      </c>
      <c r="V1203" s="7">
        <v>600000</v>
      </c>
    </row>
    <row r="1204" spans="1:22" ht="16.5" customHeight="1">
      <c r="A1204" s="8">
        <v>1228172287</v>
      </c>
      <c r="B1204" s="7">
        <v>1941572</v>
      </c>
      <c r="C1204" s="12">
        <v>1246110285492</v>
      </c>
      <c r="D1204" s="7" t="s">
        <v>19468</v>
      </c>
      <c r="E1204" s="7" t="s">
        <v>19469</v>
      </c>
      <c r="F1204" s="7" t="s">
        <v>19470</v>
      </c>
      <c r="G1204" s="7" t="s">
        <v>19471</v>
      </c>
      <c r="H1204" s="7" t="s">
        <v>19472</v>
      </c>
      <c r="I1204" s="7" t="s">
        <v>65</v>
      </c>
      <c r="J1204" s="7" t="s">
        <v>33060</v>
      </c>
      <c r="K1204" s="7" t="s">
        <v>47</v>
      </c>
      <c r="L1204" s="7">
        <v>10</v>
      </c>
      <c r="M1204" s="7" t="s">
        <v>33076</v>
      </c>
      <c r="N1204" s="7">
        <v>28901</v>
      </c>
      <c r="O1204" s="7" t="s">
        <v>45307</v>
      </c>
      <c r="P1204" s="7">
        <v>20020430</v>
      </c>
      <c r="Q1204" s="7">
        <v>59</v>
      </c>
      <c r="R1204" s="7">
        <v>201903</v>
      </c>
      <c r="S1204" s="7">
        <v>2022</v>
      </c>
      <c r="T1204" s="7">
        <v>19065915</v>
      </c>
      <c r="U1204" s="7">
        <v>9777237</v>
      </c>
      <c r="V1204" s="7">
        <v>140000</v>
      </c>
    </row>
    <row r="1205" spans="1:22" ht="16.5" customHeight="1">
      <c r="A1205" s="8">
        <v>1248110327</v>
      </c>
      <c r="B1205" s="7">
        <v>1195044</v>
      </c>
      <c r="C1205" s="12">
        <v>1301110005511</v>
      </c>
      <c r="D1205" s="7" t="s">
        <v>29066</v>
      </c>
      <c r="E1205" s="7" t="s">
        <v>29067</v>
      </c>
      <c r="F1205" s="7" t="s">
        <v>29068</v>
      </c>
      <c r="G1205" s="7" t="s">
        <v>29069</v>
      </c>
      <c r="H1205" s="7" t="s">
        <v>29070</v>
      </c>
      <c r="I1205" s="7" t="s">
        <v>65</v>
      </c>
      <c r="J1205" s="7" t="s">
        <v>33060</v>
      </c>
      <c r="K1205" s="7" t="s">
        <v>47</v>
      </c>
      <c r="L1205" s="7">
        <v>10</v>
      </c>
      <c r="M1205" s="7" t="s">
        <v>363</v>
      </c>
      <c r="N1205" s="7">
        <v>72924</v>
      </c>
      <c r="O1205" s="7" t="s">
        <v>45308</v>
      </c>
      <c r="P1205" s="7">
        <v>19860221</v>
      </c>
      <c r="Q1205" s="7">
        <v>70</v>
      </c>
      <c r="R1205" s="7">
        <v>201903</v>
      </c>
      <c r="S1205" s="7">
        <v>2022</v>
      </c>
      <c r="T1205" s="7">
        <v>3957193</v>
      </c>
      <c r="U1205" s="7">
        <v>7669294</v>
      </c>
      <c r="V1205" s="7">
        <v>1000000</v>
      </c>
    </row>
    <row r="1206" spans="1:22" ht="16.5" customHeight="1">
      <c r="A1206" s="8">
        <v>1298170150</v>
      </c>
      <c r="B1206" s="7">
        <v>2110460</v>
      </c>
      <c r="C1206" s="12">
        <v>1311110111143</v>
      </c>
      <c r="D1206" s="7" t="s">
        <v>22109</v>
      </c>
      <c r="E1206" s="7" t="s">
        <v>5585</v>
      </c>
      <c r="F1206" s="7" t="s">
        <v>22110</v>
      </c>
      <c r="G1206" s="7" t="s">
        <v>22111</v>
      </c>
      <c r="H1206" s="7" t="s">
        <v>22112</v>
      </c>
      <c r="I1206" s="7" t="s">
        <v>65</v>
      </c>
      <c r="J1206" s="7" t="s">
        <v>33060</v>
      </c>
      <c r="K1206" s="7" t="s">
        <v>47</v>
      </c>
      <c r="L1206" s="7">
        <v>10</v>
      </c>
      <c r="M1206" s="7" t="s">
        <v>313</v>
      </c>
      <c r="N1206" s="7">
        <v>42202</v>
      </c>
      <c r="O1206" s="7" t="s">
        <v>43975</v>
      </c>
      <c r="P1206" s="7">
        <v>20040218</v>
      </c>
      <c r="Q1206" s="7">
        <v>69</v>
      </c>
      <c r="R1206" s="7">
        <v>201903</v>
      </c>
      <c r="S1206" s="7">
        <v>2022</v>
      </c>
      <c r="T1206" s="7">
        <v>2221800</v>
      </c>
      <c r="U1206" s="7">
        <v>2423512</v>
      </c>
      <c r="V1206" s="7">
        <v>500000</v>
      </c>
    </row>
    <row r="1207" spans="1:22" ht="16.5" customHeight="1">
      <c r="A1207" s="8">
        <v>1448135166</v>
      </c>
      <c r="B1207" s="7">
        <v>6060621</v>
      </c>
      <c r="C1207" s="12">
        <v>1311110398048</v>
      </c>
      <c r="D1207" s="7" t="s">
        <v>29015</v>
      </c>
      <c r="E1207" s="7" t="s">
        <v>29016</v>
      </c>
      <c r="F1207" s="7" t="s">
        <v>4942</v>
      </c>
      <c r="G1207" s="7" t="s">
        <v>29017</v>
      </c>
      <c r="H1207" s="7" t="s">
        <v>29018</v>
      </c>
      <c r="I1207" s="7" t="s">
        <v>65</v>
      </c>
      <c r="J1207" s="7" t="s">
        <v>33060</v>
      </c>
      <c r="K1207" s="7" t="s">
        <v>47</v>
      </c>
      <c r="L1207" s="7">
        <v>10</v>
      </c>
      <c r="M1207" s="7" t="s">
        <v>34433</v>
      </c>
      <c r="N1207" s="7">
        <v>58222</v>
      </c>
      <c r="O1207" s="7" t="s">
        <v>13163</v>
      </c>
      <c r="P1207" s="7">
        <v>20150121</v>
      </c>
      <c r="Q1207" s="7">
        <v>53</v>
      </c>
      <c r="R1207" s="7">
        <v>201903</v>
      </c>
      <c r="S1207" s="7">
        <v>2022</v>
      </c>
      <c r="T1207" s="7">
        <v>1372096</v>
      </c>
      <c r="U1207" s="7">
        <v>17070710</v>
      </c>
      <c r="V1207" s="7">
        <v>198908</v>
      </c>
    </row>
    <row r="1208" spans="1:22" ht="16.5" customHeight="1">
      <c r="A1208" s="8">
        <v>4858100229</v>
      </c>
      <c r="B1208" s="7">
        <v>6557761</v>
      </c>
      <c r="C1208" s="12">
        <v>1311110430832</v>
      </c>
      <c r="D1208" s="7" t="s">
        <v>26907</v>
      </c>
      <c r="E1208" s="7" t="s">
        <v>26908</v>
      </c>
      <c r="F1208" s="7" t="s">
        <v>13297</v>
      </c>
      <c r="G1208" s="7" t="s">
        <v>26909</v>
      </c>
      <c r="H1208" s="7" t="s">
        <v>13036</v>
      </c>
      <c r="I1208" s="7" t="s">
        <v>65</v>
      </c>
      <c r="J1208" s="7" t="s">
        <v>33060</v>
      </c>
      <c r="K1208" s="7" t="s">
        <v>47</v>
      </c>
      <c r="L1208" s="7">
        <v>10</v>
      </c>
      <c r="M1208" s="7" t="s">
        <v>34433</v>
      </c>
      <c r="N1208" s="7">
        <v>58222</v>
      </c>
      <c r="O1208" s="7" t="s">
        <v>13163</v>
      </c>
      <c r="P1208" s="7">
        <v>20151203</v>
      </c>
      <c r="Q1208" s="7">
        <v>136</v>
      </c>
      <c r="R1208" s="7">
        <v>201903</v>
      </c>
      <c r="S1208" s="7">
        <v>2022</v>
      </c>
      <c r="T1208" s="7">
        <v>2319240</v>
      </c>
      <c r="U1208" s="7">
        <v>3213681</v>
      </c>
      <c r="V1208" s="7">
        <v>10000000</v>
      </c>
    </row>
    <row r="1209" spans="1:22" ht="16.5" customHeight="1">
      <c r="A1209" s="8">
        <v>4658800637</v>
      </c>
      <c r="B1209" s="7">
        <v>8014654</v>
      </c>
      <c r="C1209" s="12">
        <v>1311110464675</v>
      </c>
      <c r="D1209" s="7" t="s">
        <v>27136</v>
      </c>
      <c r="E1209" s="7" t="s">
        <v>1932</v>
      </c>
      <c r="F1209" s="7" t="s">
        <v>27137</v>
      </c>
      <c r="G1209" s="7" t="s">
        <v>27138</v>
      </c>
      <c r="H1209" s="7" t="s">
        <v>27139</v>
      </c>
      <c r="I1209" s="7" t="s">
        <v>65</v>
      </c>
      <c r="J1209" s="7" t="s">
        <v>33060</v>
      </c>
      <c r="K1209" s="7" t="s">
        <v>47</v>
      </c>
      <c r="L1209" s="7">
        <v>10</v>
      </c>
      <c r="M1209" s="7" t="s">
        <v>34433</v>
      </c>
      <c r="N1209" s="7">
        <v>58212</v>
      </c>
      <c r="O1209" s="7" t="s">
        <v>45309</v>
      </c>
      <c r="P1209" s="7">
        <v>20161111</v>
      </c>
      <c r="Q1209" s="7">
        <v>62</v>
      </c>
      <c r="R1209" s="7">
        <v>201903</v>
      </c>
      <c r="S1209" s="7">
        <v>2022</v>
      </c>
      <c r="T1209" s="7">
        <v>429609</v>
      </c>
      <c r="U1209" s="7">
        <v>26580291</v>
      </c>
      <c r="V1209" s="7">
        <v>2121212</v>
      </c>
    </row>
    <row r="1210" spans="1:22" ht="16.5" customHeight="1">
      <c r="A1210" s="8">
        <v>1268110702</v>
      </c>
      <c r="B1210" s="7">
        <v>1491381</v>
      </c>
      <c r="C1210" s="12">
        <v>1312110002150</v>
      </c>
      <c r="D1210" s="7" t="s">
        <v>16856</v>
      </c>
      <c r="E1210" s="7" t="s">
        <v>16857</v>
      </c>
      <c r="F1210" s="7" t="s">
        <v>16858</v>
      </c>
      <c r="G1210" s="7" t="s">
        <v>16859</v>
      </c>
      <c r="H1210" s="7" t="s">
        <v>16860</v>
      </c>
      <c r="I1210" s="7" t="s">
        <v>65</v>
      </c>
      <c r="J1210" s="7" t="s">
        <v>33060</v>
      </c>
      <c r="K1210" s="7" t="s">
        <v>47</v>
      </c>
      <c r="L1210" s="7">
        <v>10</v>
      </c>
      <c r="M1210" s="7" t="s">
        <v>33076</v>
      </c>
      <c r="N1210" s="7">
        <v>10796</v>
      </c>
      <c r="O1210" s="7" t="s">
        <v>727</v>
      </c>
      <c r="P1210" s="7">
        <v>19911213</v>
      </c>
      <c r="Q1210" s="7">
        <v>50</v>
      </c>
      <c r="R1210" s="7">
        <v>201903</v>
      </c>
      <c r="S1210" s="7">
        <v>2022</v>
      </c>
      <c r="T1210" s="7">
        <v>11761117</v>
      </c>
      <c r="U1210" s="7">
        <v>11798217</v>
      </c>
      <c r="V1210" s="7">
        <v>1500000</v>
      </c>
    </row>
    <row r="1211" spans="1:22" ht="16.5" customHeight="1">
      <c r="A1211" s="8">
        <v>1268170772</v>
      </c>
      <c r="B1211" s="7">
        <v>1986837</v>
      </c>
      <c r="C1211" s="12">
        <v>1312110017406</v>
      </c>
      <c r="D1211" s="7" t="s">
        <v>20200</v>
      </c>
      <c r="E1211" s="7" t="s">
        <v>45310</v>
      </c>
      <c r="F1211" s="7" t="s">
        <v>8852</v>
      </c>
      <c r="G1211" s="7" t="s">
        <v>45311</v>
      </c>
      <c r="H1211" s="7" t="s">
        <v>45312</v>
      </c>
      <c r="I1211" s="7" t="s">
        <v>65</v>
      </c>
      <c r="J1211" s="7" t="s">
        <v>33060</v>
      </c>
      <c r="K1211" s="7" t="s">
        <v>47</v>
      </c>
      <c r="L1211" s="7">
        <v>10</v>
      </c>
      <c r="M1211" s="7" t="s">
        <v>313</v>
      </c>
      <c r="N1211" s="7">
        <v>42310</v>
      </c>
      <c r="O1211" s="7" t="s">
        <v>8852</v>
      </c>
      <c r="P1211" s="7">
        <v>20030404</v>
      </c>
      <c r="Q1211" s="7">
        <v>52</v>
      </c>
      <c r="R1211" s="7">
        <v>201903</v>
      </c>
      <c r="S1211" s="7">
        <v>2022</v>
      </c>
      <c r="T1211" s="7">
        <v>10137414</v>
      </c>
      <c r="U1211" s="7">
        <v>7029842</v>
      </c>
      <c r="V1211" s="7">
        <v>950000</v>
      </c>
    </row>
    <row r="1212" spans="1:22" ht="16.5" customHeight="1">
      <c r="A1212" s="8">
        <v>1258124896</v>
      </c>
      <c r="B1212" s="7">
        <v>1554785</v>
      </c>
      <c r="C1212" s="12">
        <v>1313110024227</v>
      </c>
      <c r="D1212" s="7" t="s">
        <v>30250</v>
      </c>
      <c r="E1212" s="7" t="s">
        <v>30251</v>
      </c>
      <c r="F1212" s="7" t="s">
        <v>30252</v>
      </c>
      <c r="G1212" s="7" t="s">
        <v>30253</v>
      </c>
      <c r="H1212" s="7" t="s">
        <v>30254</v>
      </c>
      <c r="I1212" s="7" t="s">
        <v>65</v>
      </c>
      <c r="J1212" s="7" t="s">
        <v>33060</v>
      </c>
      <c r="K1212" s="7" t="s">
        <v>47</v>
      </c>
      <c r="L1212" s="7">
        <v>10</v>
      </c>
      <c r="M1212" s="7" t="s">
        <v>33076</v>
      </c>
      <c r="N1212" s="7">
        <v>25122</v>
      </c>
      <c r="O1212" s="7" t="s">
        <v>42356</v>
      </c>
      <c r="P1212" s="7">
        <v>19980204</v>
      </c>
      <c r="Q1212" s="7">
        <v>92</v>
      </c>
      <c r="R1212" s="7">
        <v>201903</v>
      </c>
      <c r="S1212" s="7">
        <v>2022</v>
      </c>
      <c r="T1212" s="7">
        <v>12324836</v>
      </c>
      <c r="U1212" s="7">
        <v>9247381</v>
      </c>
      <c r="V1212" s="7">
        <v>910000</v>
      </c>
    </row>
    <row r="1213" spans="1:22" ht="16.5" customHeight="1">
      <c r="A1213" s="8">
        <v>1258186456</v>
      </c>
      <c r="B1213" s="7">
        <v>2944498</v>
      </c>
      <c r="C1213" s="12">
        <v>1313110072474</v>
      </c>
      <c r="D1213" s="7" t="s">
        <v>25203</v>
      </c>
      <c r="E1213" s="7" t="s">
        <v>25204</v>
      </c>
      <c r="F1213" s="7" t="s">
        <v>24293</v>
      </c>
      <c r="G1213" s="7" t="s">
        <v>25205</v>
      </c>
      <c r="H1213" s="7" t="s">
        <v>25206</v>
      </c>
      <c r="I1213" s="7" t="s">
        <v>65</v>
      </c>
      <c r="J1213" s="7" t="s">
        <v>33060</v>
      </c>
      <c r="K1213" s="7" t="s">
        <v>60</v>
      </c>
      <c r="L1213" s="7">
        <v>10</v>
      </c>
      <c r="M1213" s="7" t="s">
        <v>34194</v>
      </c>
      <c r="N1213" s="7">
        <v>49230</v>
      </c>
      <c r="O1213" s="7" t="s">
        <v>42429</v>
      </c>
      <c r="P1213" s="7">
        <v>20070323</v>
      </c>
      <c r="Q1213" s="7">
        <v>57</v>
      </c>
      <c r="R1213" s="7">
        <v>201903</v>
      </c>
      <c r="S1213" s="7">
        <v>2022</v>
      </c>
      <c r="T1213" s="7">
        <v>16894844</v>
      </c>
      <c r="U1213" s="7">
        <v>16018985</v>
      </c>
      <c r="V1213" s="7">
        <v>200000</v>
      </c>
    </row>
    <row r="1214" spans="1:22" ht="16.5" customHeight="1">
      <c r="A1214" s="8">
        <v>7088800363</v>
      </c>
      <c r="B1214" s="7">
        <v>6782666</v>
      </c>
      <c r="C1214" s="12">
        <v>1313110167803</v>
      </c>
      <c r="D1214" s="7" t="s">
        <v>26898</v>
      </c>
      <c r="E1214" s="7" t="s">
        <v>26899</v>
      </c>
      <c r="F1214" s="7" t="s">
        <v>13281</v>
      </c>
      <c r="G1214" s="7" t="s">
        <v>26900</v>
      </c>
      <c r="H1214" s="7" t="s">
        <v>26901</v>
      </c>
      <c r="I1214" s="7" t="s">
        <v>65</v>
      </c>
      <c r="J1214" s="7" t="s">
        <v>33060</v>
      </c>
      <c r="K1214" s="7" t="s">
        <v>47</v>
      </c>
      <c r="L1214" s="7">
        <v>10</v>
      </c>
      <c r="M1214" s="7" t="s">
        <v>34433</v>
      </c>
      <c r="N1214" s="7">
        <v>58222</v>
      </c>
      <c r="O1214" s="7" t="s">
        <v>13163</v>
      </c>
      <c r="P1214" s="7">
        <v>20160715</v>
      </c>
      <c r="Q1214" s="7">
        <v>77</v>
      </c>
      <c r="R1214" s="7">
        <v>201903</v>
      </c>
      <c r="S1214" s="7">
        <v>2022</v>
      </c>
      <c r="T1214" s="7">
        <v>1813170</v>
      </c>
      <c r="U1214" s="7">
        <v>2806776</v>
      </c>
      <c r="V1214" s="7">
        <v>150000</v>
      </c>
    </row>
    <row r="1215" spans="1:22" ht="16.5" customHeight="1">
      <c r="A1215" s="8">
        <v>1348643005</v>
      </c>
      <c r="B1215" s="7">
        <v>3075027</v>
      </c>
      <c r="C1215" s="12">
        <v>1314110203423</v>
      </c>
      <c r="D1215" s="7" t="s">
        <v>27208</v>
      </c>
      <c r="E1215" s="7" t="s">
        <v>27209</v>
      </c>
      <c r="F1215" s="7" t="s">
        <v>27210</v>
      </c>
      <c r="G1215" s="7" t="s">
        <v>27211</v>
      </c>
      <c r="H1215" s="7" t="s">
        <v>27212</v>
      </c>
      <c r="I1215" s="7" t="s">
        <v>65</v>
      </c>
      <c r="J1215" s="7" t="s">
        <v>33060</v>
      </c>
      <c r="K1215" s="7" t="s">
        <v>47</v>
      </c>
      <c r="L1215" s="7">
        <v>10</v>
      </c>
      <c r="M1215" s="7" t="s">
        <v>34433</v>
      </c>
      <c r="N1215" s="7">
        <v>58220</v>
      </c>
      <c r="O1215" s="7" t="s">
        <v>34437</v>
      </c>
      <c r="P1215" s="7">
        <v>20071001</v>
      </c>
      <c r="Q1215" s="7">
        <v>53</v>
      </c>
      <c r="R1215" s="7">
        <v>201903</v>
      </c>
      <c r="S1215" s="7">
        <v>2022</v>
      </c>
      <c r="T1215" s="7">
        <v>7355697</v>
      </c>
      <c r="U1215" s="7">
        <v>7691422</v>
      </c>
      <c r="V1215" s="7">
        <v>234200</v>
      </c>
    </row>
    <row r="1216" spans="1:22" ht="16.5" customHeight="1">
      <c r="A1216" s="8">
        <v>1348694858</v>
      </c>
      <c r="B1216" s="7">
        <v>4156740</v>
      </c>
      <c r="C1216" s="12">
        <v>1314110283376</v>
      </c>
      <c r="D1216" s="7" t="s">
        <v>45313</v>
      </c>
      <c r="E1216" s="7" t="s">
        <v>260</v>
      </c>
      <c r="F1216" s="7" t="s">
        <v>45314</v>
      </c>
      <c r="G1216" s="7" t="s">
        <v>45315</v>
      </c>
      <c r="H1216" s="7" t="s">
        <v>45316</v>
      </c>
      <c r="I1216" s="7" t="s">
        <v>65</v>
      </c>
      <c r="J1216" s="7" t="s">
        <v>33060</v>
      </c>
      <c r="K1216" s="7" t="s">
        <v>47</v>
      </c>
      <c r="L1216" s="7">
        <v>10</v>
      </c>
      <c r="M1216" s="7" t="s">
        <v>33076</v>
      </c>
      <c r="N1216" s="7">
        <v>30310</v>
      </c>
      <c r="O1216" s="7" t="s">
        <v>6731</v>
      </c>
      <c r="P1216" s="7">
        <v>20120821</v>
      </c>
      <c r="Q1216" s="7">
        <v>75</v>
      </c>
      <c r="R1216" s="7">
        <v>201903</v>
      </c>
      <c r="S1216" s="7">
        <v>2022</v>
      </c>
      <c r="T1216" s="7">
        <v>4548662</v>
      </c>
      <c r="U1216" s="7">
        <v>2592182</v>
      </c>
      <c r="V1216" s="7">
        <v>100000</v>
      </c>
    </row>
    <row r="1217" spans="1:22" ht="16.5" customHeight="1">
      <c r="A1217" s="8">
        <v>5428800424</v>
      </c>
      <c r="B1217" s="7">
        <v>6691461</v>
      </c>
      <c r="C1217" s="12">
        <v>1314110365702</v>
      </c>
      <c r="D1217" s="7" t="s">
        <v>26192</v>
      </c>
      <c r="E1217" s="7" t="s">
        <v>26193</v>
      </c>
      <c r="F1217" s="7" t="s">
        <v>26194</v>
      </c>
      <c r="G1217" s="7" t="s">
        <v>26195</v>
      </c>
      <c r="H1217" s="7" t="s">
        <v>26196</v>
      </c>
      <c r="I1217" s="7" t="s">
        <v>65</v>
      </c>
      <c r="J1217" s="7" t="s">
        <v>33060</v>
      </c>
      <c r="K1217" s="7" t="s">
        <v>47</v>
      </c>
      <c r="L1217" s="7">
        <v>10</v>
      </c>
      <c r="M1217" s="7" t="s">
        <v>34319</v>
      </c>
      <c r="N1217" s="7">
        <v>56123</v>
      </c>
      <c r="O1217" s="7" t="s">
        <v>34395</v>
      </c>
      <c r="P1217" s="7">
        <v>20160426</v>
      </c>
      <c r="Q1217" s="7">
        <v>72</v>
      </c>
      <c r="R1217" s="7">
        <v>201903</v>
      </c>
      <c r="S1217" s="7">
        <v>2022</v>
      </c>
      <c r="T1217" s="7">
        <v>9365778</v>
      </c>
      <c r="U1217" s="7">
        <v>5462642</v>
      </c>
      <c r="V1217" s="7">
        <v>100000</v>
      </c>
    </row>
    <row r="1218" spans="1:22" ht="16.5" customHeight="1">
      <c r="A1218" s="8">
        <v>1348107417</v>
      </c>
      <c r="B1218" s="7">
        <v>1493816</v>
      </c>
      <c r="C1218" s="12">
        <v>1341110001127</v>
      </c>
      <c r="D1218" s="7" t="s">
        <v>45317</v>
      </c>
      <c r="E1218" s="7" t="s">
        <v>45318</v>
      </c>
      <c r="F1218" s="7" t="s">
        <v>45319</v>
      </c>
      <c r="G1218" s="7" t="s">
        <v>45320</v>
      </c>
      <c r="H1218" s="7" t="s">
        <v>45321</v>
      </c>
      <c r="I1218" s="7" t="s">
        <v>65</v>
      </c>
      <c r="J1218" s="7" t="s">
        <v>33060</v>
      </c>
      <c r="K1218" s="7" t="s">
        <v>47</v>
      </c>
      <c r="L1218" s="7">
        <v>10</v>
      </c>
      <c r="M1218" s="7" t="s">
        <v>33076</v>
      </c>
      <c r="N1218" s="7">
        <v>29241</v>
      </c>
      <c r="O1218" s="7" t="s">
        <v>33552</v>
      </c>
      <c r="P1218" s="7">
        <v>19730312</v>
      </c>
      <c r="Q1218" s="7">
        <v>62</v>
      </c>
      <c r="R1218" s="7">
        <v>201903</v>
      </c>
      <c r="S1218" s="7">
        <v>2022</v>
      </c>
      <c r="T1218" s="7">
        <v>9323959</v>
      </c>
      <c r="U1218" s="7">
        <v>15232077</v>
      </c>
      <c r="V1218" s="7">
        <v>400000</v>
      </c>
    </row>
    <row r="1219" spans="1:22" ht="16.5" customHeight="1">
      <c r="A1219" s="8">
        <v>1238153605</v>
      </c>
      <c r="B1219" s="7">
        <v>1804805</v>
      </c>
      <c r="C1219" s="12">
        <v>1341110070958</v>
      </c>
      <c r="D1219" s="7" t="s">
        <v>21268</v>
      </c>
      <c r="E1219" s="7" t="s">
        <v>21269</v>
      </c>
      <c r="F1219" s="7" t="s">
        <v>21270</v>
      </c>
      <c r="G1219" s="7" t="s">
        <v>21271</v>
      </c>
      <c r="H1219" s="7" t="s">
        <v>21272</v>
      </c>
      <c r="I1219" s="7" t="s">
        <v>65</v>
      </c>
      <c r="J1219" s="7" t="s">
        <v>33060</v>
      </c>
      <c r="K1219" s="7" t="s">
        <v>47</v>
      </c>
      <c r="L1219" s="7">
        <v>10</v>
      </c>
      <c r="M1219" s="7" t="s">
        <v>363</v>
      </c>
      <c r="N1219" s="7">
        <v>72121</v>
      </c>
      <c r="O1219" s="7" t="s">
        <v>35913</v>
      </c>
      <c r="P1219" s="7">
        <v>20010118</v>
      </c>
      <c r="Q1219" s="7">
        <v>54</v>
      </c>
      <c r="R1219" s="7">
        <v>201903</v>
      </c>
      <c r="S1219" s="7">
        <v>2022</v>
      </c>
      <c r="T1219" s="7">
        <v>4084141</v>
      </c>
      <c r="U1219" s="7">
        <v>2708523</v>
      </c>
      <c r="V1219" s="7">
        <v>200000</v>
      </c>
    </row>
    <row r="1220" spans="1:22" ht="16.5" customHeight="1">
      <c r="A1220" s="8">
        <v>1268169066</v>
      </c>
      <c r="B1220" s="7">
        <v>1136856</v>
      </c>
      <c r="C1220" s="12">
        <v>1344110023068</v>
      </c>
      <c r="D1220" s="7" t="s">
        <v>27670</v>
      </c>
      <c r="E1220" s="7" t="s">
        <v>27671</v>
      </c>
      <c r="F1220" s="7" t="s">
        <v>27672</v>
      </c>
      <c r="G1220" s="7" t="s">
        <v>27673</v>
      </c>
      <c r="H1220" s="7" t="s">
        <v>27674</v>
      </c>
      <c r="I1220" s="7" t="s">
        <v>65</v>
      </c>
      <c r="J1220" s="7" t="s">
        <v>33060</v>
      </c>
      <c r="K1220" s="7" t="s">
        <v>47</v>
      </c>
      <c r="L1220" s="7">
        <v>10</v>
      </c>
      <c r="M1220" s="7" t="s">
        <v>34433</v>
      </c>
      <c r="N1220" s="7">
        <v>62021</v>
      </c>
      <c r="O1220" s="7" t="s">
        <v>13709</v>
      </c>
      <c r="P1220" s="7">
        <v>20030130</v>
      </c>
      <c r="Q1220" s="7">
        <v>50</v>
      </c>
      <c r="R1220" s="7">
        <v>201903</v>
      </c>
      <c r="S1220" s="7">
        <v>2022</v>
      </c>
      <c r="T1220" s="7">
        <v>7663813</v>
      </c>
      <c r="U1220" s="7">
        <v>10059214</v>
      </c>
      <c r="V1220" s="7">
        <v>123000</v>
      </c>
    </row>
    <row r="1221" spans="1:22" ht="16.5" customHeight="1">
      <c r="A1221" s="8">
        <v>1428123494</v>
      </c>
      <c r="B1221" s="7">
        <v>3677760</v>
      </c>
      <c r="C1221" s="12">
        <v>1345110145365</v>
      </c>
      <c r="D1221" s="7" t="s">
        <v>45322</v>
      </c>
      <c r="E1221" s="7" t="s">
        <v>493</v>
      </c>
      <c r="F1221" s="7" t="s">
        <v>8960</v>
      </c>
      <c r="G1221" s="7" t="s">
        <v>45323</v>
      </c>
      <c r="H1221" s="7" t="s">
        <v>45324</v>
      </c>
      <c r="I1221" s="7" t="s">
        <v>65</v>
      </c>
      <c r="J1221" s="7" t="s">
        <v>33060</v>
      </c>
      <c r="K1221" s="7" t="s">
        <v>47</v>
      </c>
      <c r="L1221" s="7">
        <v>10</v>
      </c>
      <c r="M1221" s="7" t="s">
        <v>313</v>
      </c>
      <c r="N1221" s="7">
        <v>42321</v>
      </c>
      <c r="O1221" s="7" t="s">
        <v>38771</v>
      </c>
      <c r="P1221" s="7">
        <v>20091030</v>
      </c>
      <c r="Q1221" s="7">
        <v>51</v>
      </c>
      <c r="R1221" s="7">
        <v>201903</v>
      </c>
      <c r="S1221" s="7">
        <v>2022</v>
      </c>
      <c r="T1221" s="7">
        <v>11020201</v>
      </c>
      <c r="U1221" s="7">
        <v>4936021</v>
      </c>
      <c r="V1221" s="7">
        <v>300000</v>
      </c>
    </row>
    <row r="1222" spans="1:22" ht="16.5" customHeight="1">
      <c r="A1222" s="8">
        <v>1248615647</v>
      </c>
      <c r="B1222" s="7">
        <v>1410169</v>
      </c>
      <c r="C1222" s="12">
        <v>1348110089385</v>
      </c>
      <c r="D1222" s="7" t="s">
        <v>19899</v>
      </c>
      <c r="E1222" s="7" t="s">
        <v>19900</v>
      </c>
      <c r="F1222" s="7" t="s">
        <v>19901</v>
      </c>
      <c r="G1222" s="7" t="s">
        <v>19902</v>
      </c>
      <c r="H1222" s="7" t="s">
        <v>19903</v>
      </c>
      <c r="I1222" s="7" t="s">
        <v>65</v>
      </c>
      <c r="J1222" s="7" t="s">
        <v>33060</v>
      </c>
      <c r="K1222" s="7" t="s">
        <v>47</v>
      </c>
      <c r="L1222" s="7">
        <v>10</v>
      </c>
      <c r="M1222" s="7" t="s">
        <v>33076</v>
      </c>
      <c r="N1222" s="7">
        <v>29271</v>
      </c>
      <c r="O1222" s="7" t="s">
        <v>6252</v>
      </c>
      <c r="P1222" s="7">
        <v>20031126</v>
      </c>
      <c r="Q1222" s="7">
        <v>53</v>
      </c>
      <c r="R1222" s="7">
        <v>201903</v>
      </c>
      <c r="S1222" s="7">
        <v>2022</v>
      </c>
      <c r="T1222" s="7">
        <v>10377330</v>
      </c>
      <c r="U1222" s="7">
        <v>8169339</v>
      </c>
      <c r="V1222" s="7">
        <v>200000</v>
      </c>
    </row>
    <row r="1223" spans="1:22" ht="16.5" customHeight="1">
      <c r="A1223" s="8">
        <v>1248644268</v>
      </c>
      <c r="B1223" s="7">
        <v>2648341</v>
      </c>
      <c r="C1223" s="12">
        <v>1348110120783</v>
      </c>
      <c r="D1223" s="7" t="s">
        <v>19277</v>
      </c>
      <c r="E1223" s="7" t="s">
        <v>19278</v>
      </c>
      <c r="F1223" s="7" t="s">
        <v>19279</v>
      </c>
      <c r="G1223" s="7" t="s">
        <v>19280</v>
      </c>
      <c r="H1223" s="7" t="s">
        <v>19281</v>
      </c>
      <c r="I1223" s="7" t="s">
        <v>65</v>
      </c>
      <c r="J1223" s="7" t="s">
        <v>33060</v>
      </c>
      <c r="K1223" s="7" t="s">
        <v>47</v>
      </c>
      <c r="L1223" s="7">
        <v>10</v>
      </c>
      <c r="M1223" s="7" t="s">
        <v>33076</v>
      </c>
      <c r="N1223" s="7">
        <v>27192</v>
      </c>
      <c r="O1223" s="7" t="s">
        <v>45325</v>
      </c>
      <c r="P1223" s="7">
        <v>20060417</v>
      </c>
      <c r="Q1223" s="7">
        <v>69</v>
      </c>
      <c r="R1223" s="7">
        <v>201903</v>
      </c>
      <c r="S1223" s="7">
        <v>2022</v>
      </c>
      <c r="T1223" s="7">
        <v>7998689</v>
      </c>
      <c r="U1223" s="7">
        <v>11812924</v>
      </c>
      <c r="V1223" s="7">
        <v>993725</v>
      </c>
    </row>
    <row r="1224" spans="1:22" ht="16.5" customHeight="1">
      <c r="A1224" s="8">
        <v>1248657900</v>
      </c>
      <c r="B1224" s="7">
        <v>2821253</v>
      </c>
      <c r="C1224" s="12">
        <v>1348110142852</v>
      </c>
      <c r="D1224" s="7" t="s">
        <v>19763</v>
      </c>
      <c r="E1224" s="7" t="s">
        <v>19764</v>
      </c>
      <c r="F1224" s="7" t="s">
        <v>19765</v>
      </c>
      <c r="G1224" s="7" t="s">
        <v>19766</v>
      </c>
      <c r="H1224" s="7" t="s">
        <v>19767</v>
      </c>
      <c r="I1224" s="7" t="s">
        <v>65</v>
      </c>
      <c r="J1224" s="7" t="s">
        <v>33060</v>
      </c>
      <c r="K1224" s="7" t="s">
        <v>47</v>
      </c>
      <c r="L1224" s="7">
        <v>10</v>
      </c>
      <c r="M1224" s="7" t="s">
        <v>33076</v>
      </c>
      <c r="N1224" s="7">
        <v>29160</v>
      </c>
      <c r="O1224" s="7" t="s">
        <v>45326</v>
      </c>
      <c r="P1224" s="7">
        <v>20070723</v>
      </c>
      <c r="Q1224" s="7">
        <v>67</v>
      </c>
      <c r="R1224" s="7">
        <v>201903</v>
      </c>
      <c r="S1224" s="7">
        <v>2022</v>
      </c>
      <c r="T1224" s="7">
        <v>2359653</v>
      </c>
      <c r="U1224" s="7">
        <v>1609627</v>
      </c>
      <c r="V1224" s="7">
        <v>500000</v>
      </c>
    </row>
    <row r="1225" spans="1:22" ht="16.5" customHeight="1">
      <c r="A1225" s="8">
        <v>1248714892</v>
      </c>
      <c r="B1225" s="7">
        <v>4011041</v>
      </c>
      <c r="C1225" s="12">
        <v>1348110219031</v>
      </c>
      <c r="D1225" s="7" t="s">
        <v>22327</v>
      </c>
      <c r="E1225" s="7" t="s">
        <v>22328</v>
      </c>
      <c r="F1225" s="7" t="s">
        <v>7942</v>
      </c>
      <c r="G1225" s="7" t="s">
        <v>22329</v>
      </c>
      <c r="H1225" s="7" t="s">
        <v>22330</v>
      </c>
      <c r="I1225" s="7" t="s">
        <v>65</v>
      </c>
      <c r="J1225" s="7" t="s">
        <v>33060</v>
      </c>
      <c r="K1225" s="7" t="s">
        <v>47</v>
      </c>
      <c r="L1225" s="7">
        <v>10</v>
      </c>
      <c r="M1225" s="7" t="s">
        <v>313</v>
      </c>
      <c r="N1225" s="7">
        <v>42311</v>
      </c>
      <c r="O1225" s="7" t="s">
        <v>43176</v>
      </c>
      <c r="P1225" s="7">
        <v>20110610</v>
      </c>
      <c r="Q1225" s="7">
        <v>81</v>
      </c>
      <c r="R1225" s="7">
        <v>201903</v>
      </c>
      <c r="S1225" s="7">
        <v>2022</v>
      </c>
      <c r="T1225" s="7">
        <v>21897491</v>
      </c>
      <c r="U1225" s="7">
        <v>7418229</v>
      </c>
      <c r="V1225" s="7">
        <v>900000</v>
      </c>
    </row>
    <row r="1226" spans="1:22" ht="16.5" customHeight="1">
      <c r="A1226" s="8">
        <v>5118124739</v>
      </c>
      <c r="B1226" s="7">
        <v>6672280</v>
      </c>
      <c r="C1226" s="12">
        <v>1349110071455</v>
      </c>
      <c r="D1226" s="7" t="s">
        <v>18906</v>
      </c>
      <c r="E1226" s="7" t="s">
        <v>18907</v>
      </c>
      <c r="F1226" s="7" t="s">
        <v>2031</v>
      </c>
      <c r="G1226" s="7" t="s">
        <v>18908</v>
      </c>
      <c r="H1226" s="7" t="s">
        <v>18909</v>
      </c>
      <c r="I1226" s="7" t="s">
        <v>65</v>
      </c>
      <c r="J1226" s="7" t="s">
        <v>33060</v>
      </c>
      <c r="K1226" s="7" t="s">
        <v>47</v>
      </c>
      <c r="L1226" s="7">
        <v>10</v>
      </c>
      <c r="M1226" s="7" t="s">
        <v>33076</v>
      </c>
      <c r="N1226" s="7">
        <v>26299</v>
      </c>
      <c r="O1226" s="7" t="s">
        <v>33440</v>
      </c>
      <c r="P1226" s="7">
        <v>20160308</v>
      </c>
      <c r="Q1226" s="7">
        <v>68</v>
      </c>
      <c r="R1226" s="7">
        <v>201903</v>
      </c>
      <c r="S1226" s="7">
        <v>2022</v>
      </c>
      <c r="T1226" s="7">
        <v>7192410</v>
      </c>
      <c r="U1226" s="7">
        <v>8465960</v>
      </c>
      <c r="V1226" s="7">
        <v>100000</v>
      </c>
    </row>
    <row r="1227" spans="1:22" ht="16.5" customHeight="1">
      <c r="A1227" s="8">
        <v>1338126084</v>
      </c>
      <c r="B1227" s="7">
        <v>1594592</v>
      </c>
      <c r="C1227" s="12">
        <v>1350110056082</v>
      </c>
      <c r="D1227" s="7" t="s">
        <v>6642</v>
      </c>
      <c r="E1227" s="7" t="s">
        <v>13743</v>
      </c>
      <c r="F1227" s="7" t="s">
        <v>19382</v>
      </c>
      <c r="G1227" s="7" t="s">
        <v>19383</v>
      </c>
      <c r="H1227" s="7" t="s">
        <v>19384</v>
      </c>
      <c r="I1227" s="7" t="s">
        <v>65</v>
      </c>
      <c r="J1227" s="7" t="s">
        <v>33060</v>
      </c>
      <c r="K1227" s="7" t="s">
        <v>47</v>
      </c>
      <c r="L1227" s="7">
        <v>10</v>
      </c>
      <c r="M1227" s="7" t="s">
        <v>33076</v>
      </c>
      <c r="N1227" s="7">
        <v>25999</v>
      </c>
      <c r="O1227" s="7" t="s">
        <v>43106</v>
      </c>
      <c r="P1227" s="7">
        <v>19931025</v>
      </c>
      <c r="Q1227" s="7">
        <v>50</v>
      </c>
      <c r="R1227" s="7">
        <v>201903</v>
      </c>
      <c r="S1227" s="7">
        <v>2022</v>
      </c>
      <c r="T1227" s="7">
        <v>16268452</v>
      </c>
      <c r="U1227" s="7">
        <v>11962278</v>
      </c>
      <c r="V1227" s="7">
        <v>1950000</v>
      </c>
    </row>
    <row r="1228" spans="1:22" ht="16.5" customHeight="1">
      <c r="A1228" s="8">
        <v>1268622561</v>
      </c>
      <c r="B1228" s="7">
        <v>3651725</v>
      </c>
      <c r="C1228" s="12">
        <v>1357110072737</v>
      </c>
      <c r="D1228" s="7" t="s">
        <v>25187</v>
      </c>
      <c r="E1228" s="7" t="s">
        <v>25188</v>
      </c>
      <c r="F1228" s="7" t="s">
        <v>25189</v>
      </c>
      <c r="G1228" s="7" t="s">
        <v>25190</v>
      </c>
      <c r="H1228" s="7" t="s">
        <v>25191</v>
      </c>
      <c r="I1228" s="7" t="s">
        <v>65</v>
      </c>
      <c r="J1228" s="7" t="s">
        <v>33060</v>
      </c>
      <c r="K1228" s="7" t="s">
        <v>47</v>
      </c>
      <c r="L1228" s="7">
        <v>10</v>
      </c>
      <c r="M1228" s="7" t="s">
        <v>33760</v>
      </c>
      <c r="N1228" s="7">
        <v>46413</v>
      </c>
      <c r="O1228" s="7" t="s">
        <v>43205</v>
      </c>
      <c r="P1228" s="7">
        <v>20090801</v>
      </c>
      <c r="Q1228" s="7">
        <v>108</v>
      </c>
      <c r="R1228" s="7">
        <v>201903</v>
      </c>
      <c r="S1228" s="7">
        <v>2022</v>
      </c>
      <c r="T1228" s="7">
        <v>7452958</v>
      </c>
      <c r="U1228" s="7">
        <v>4573653</v>
      </c>
      <c r="V1228" s="7">
        <v>700000</v>
      </c>
    </row>
    <row r="1229" spans="1:22" ht="16.5" customHeight="1">
      <c r="A1229" s="8">
        <v>1358606323</v>
      </c>
      <c r="B1229" s="7">
        <v>3689633</v>
      </c>
      <c r="C1229" s="12">
        <v>1358110174747</v>
      </c>
      <c r="D1229" s="7" t="s">
        <v>27223</v>
      </c>
      <c r="E1229" s="7" t="s">
        <v>27224</v>
      </c>
      <c r="F1229" s="7" t="s">
        <v>27225</v>
      </c>
      <c r="G1229" s="7" t="s">
        <v>27226</v>
      </c>
      <c r="H1229" s="7" t="s">
        <v>27227</v>
      </c>
      <c r="I1229" s="7" t="s">
        <v>65</v>
      </c>
      <c r="J1229" s="7" t="s">
        <v>33060</v>
      </c>
      <c r="K1229" s="7" t="s">
        <v>47</v>
      </c>
      <c r="L1229" s="7">
        <v>10</v>
      </c>
      <c r="M1229" s="7" t="s">
        <v>34433</v>
      </c>
      <c r="N1229" s="7">
        <v>58222</v>
      </c>
      <c r="O1229" s="7" t="s">
        <v>13163</v>
      </c>
      <c r="P1229" s="7">
        <v>20091211</v>
      </c>
      <c r="Q1229" s="7">
        <v>122</v>
      </c>
      <c r="R1229" s="7">
        <v>201903</v>
      </c>
      <c r="S1229" s="7">
        <v>2022</v>
      </c>
      <c r="T1229" s="7">
        <v>33007837</v>
      </c>
      <c r="U1229" s="7">
        <v>19463010</v>
      </c>
      <c r="V1229" s="7">
        <v>1140068</v>
      </c>
    </row>
    <row r="1230" spans="1:22" ht="16.5" customHeight="1">
      <c r="A1230" s="8">
        <v>1358629307</v>
      </c>
      <c r="B1230" s="7">
        <v>6703323</v>
      </c>
      <c r="C1230" s="12">
        <v>1358110224980</v>
      </c>
      <c r="D1230" s="7" t="s">
        <v>19964</v>
      </c>
      <c r="E1230" s="7" t="s">
        <v>19965</v>
      </c>
      <c r="F1230" s="7" t="s">
        <v>19966</v>
      </c>
      <c r="G1230" s="7" t="s">
        <v>19967</v>
      </c>
      <c r="H1230" s="7" t="s">
        <v>19968</v>
      </c>
      <c r="I1230" s="7" t="s">
        <v>65</v>
      </c>
      <c r="J1230" s="7" t="s">
        <v>33060</v>
      </c>
      <c r="K1230" s="7" t="s">
        <v>47</v>
      </c>
      <c r="L1230" s="7">
        <v>10</v>
      </c>
      <c r="M1230" s="7" t="s">
        <v>33076</v>
      </c>
      <c r="N1230" s="7">
        <v>29199</v>
      </c>
      <c r="O1230" s="7" t="s">
        <v>33542</v>
      </c>
      <c r="P1230" s="7">
        <v>20130118</v>
      </c>
      <c r="Q1230" s="7">
        <v>55</v>
      </c>
      <c r="R1230" s="7">
        <v>201903</v>
      </c>
      <c r="S1230" s="7">
        <v>2022</v>
      </c>
      <c r="T1230" s="7">
        <v>3069373</v>
      </c>
      <c r="U1230" s="7">
        <v>10822502</v>
      </c>
      <c r="V1230" s="7">
        <v>200000</v>
      </c>
    </row>
    <row r="1231" spans="1:22" ht="16.5" customHeight="1">
      <c r="A1231" s="8">
        <v>1358210834</v>
      </c>
      <c r="B1231" s="7">
        <v>2106985</v>
      </c>
      <c r="C1231" s="12">
        <v>1359710001364</v>
      </c>
      <c r="D1231" s="7" t="s">
        <v>45327</v>
      </c>
      <c r="E1231" s="7" t="s">
        <v>45328</v>
      </c>
      <c r="F1231" s="7" t="s">
        <v>6783</v>
      </c>
      <c r="G1231" s="7" t="s">
        <v>45329</v>
      </c>
      <c r="H1231" s="7" t="s">
        <v>45330</v>
      </c>
      <c r="I1231" s="7" t="s">
        <v>45</v>
      </c>
      <c r="J1231" s="7" t="s">
        <v>33060</v>
      </c>
      <c r="K1231" s="7" t="s">
        <v>47</v>
      </c>
      <c r="L1231" s="7">
        <v>10</v>
      </c>
      <c r="M1231" s="7" t="s">
        <v>363</v>
      </c>
      <c r="N1231" s="7">
        <v>70119</v>
      </c>
      <c r="O1231" s="7" t="s">
        <v>35732</v>
      </c>
      <c r="P1231" s="7">
        <v>20040309</v>
      </c>
      <c r="Q1231" s="7">
        <v>78</v>
      </c>
      <c r="R1231" s="7">
        <v>201903</v>
      </c>
      <c r="S1231" s="7">
        <v>2022</v>
      </c>
      <c r="T1231" s="7">
        <v>9757597</v>
      </c>
      <c r="U1231" s="7">
        <v>6284195</v>
      </c>
      <c r="V1231" s="7">
        <v>3000</v>
      </c>
    </row>
    <row r="1232" spans="1:22" ht="16.5" customHeight="1">
      <c r="A1232" s="8">
        <v>2218107313</v>
      </c>
      <c r="B1232" s="7">
        <v>1370874</v>
      </c>
      <c r="C1232" s="12">
        <v>1401110007789</v>
      </c>
      <c r="D1232" s="7" t="s">
        <v>21264</v>
      </c>
      <c r="E1232" s="7" t="s">
        <v>556</v>
      </c>
      <c r="F1232" s="7" t="s">
        <v>21265</v>
      </c>
      <c r="G1232" s="7" t="s">
        <v>21266</v>
      </c>
      <c r="H1232" s="7" t="s">
        <v>21267</v>
      </c>
      <c r="I1232" s="7" t="s">
        <v>65</v>
      </c>
      <c r="J1232" s="7" t="s">
        <v>33060</v>
      </c>
      <c r="K1232" s="7" t="s">
        <v>47</v>
      </c>
      <c r="L1232" s="7">
        <v>10</v>
      </c>
      <c r="M1232" s="7" t="s">
        <v>363</v>
      </c>
      <c r="N1232" s="7">
        <v>72121</v>
      </c>
      <c r="O1232" s="7" t="s">
        <v>35913</v>
      </c>
      <c r="P1232" s="7">
        <v>19940610</v>
      </c>
      <c r="Q1232" s="7">
        <v>73</v>
      </c>
      <c r="R1232" s="7">
        <v>201903</v>
      </c>
      <c r="S1232" s="7">
        <v>2022</v>
      </c>
      <c r="T1232" s="7">
        <v>14355085</v>
      </c>
      <c r="U1232" s="7">
        <v>10580704</v>
      </c>
      <c r="V1232" s="7">
        <v>1000000</v>
      </c>
    </row>
    <row r="1233" spans="1:22" ht="16.5" customHeight="1">
      <c r="A1233" s="8">
        <v>2218133219</v>
      </c>
      <c r="B1233" s="7">
        <v>3602830</v>
      </c>
      <c r="C1233" s="12">
        <v>1401110038859</v>
      </c>
      <c r="D1233" s="7" t="s">
        <v>26431</v>
      </c>
      <c r="E1233" s="7" t="s">
        <v>26432</v>
      </c>
      <c r="F1233" s="7" t="s">
        <v>12912</v>
      </c>
      <c r="G1233" s="7" t="s">
        <v>26433</v>
      </c>
      <c r="H1233" s="7" t="s">
        <v>26434</v>
      </c>
      <c r="I1233" s="7" t="s">
        <v>65</v>
      </c>
      <c r="J1233" s="7" t="s">
        <v>33060</v>
      </c>
      <c r="K1233" s="7" t="s">
        <v>47</v>
      </c>
      <c r="L1233" s="7">
        <v>10</v>
      </c>
      <c r="M1233" s="7" t="s">
        <v>34433</v>
      </c>
      <c r="N1233" s="7">
        <v>58200</v>
      </c>
      <c r="O1233" s="7" t="s">
        <v>4942</v>
      </c>
      <c r="P1233" s="7">
        <v>20090527</v>
      </c>
      <c r="Q1233" s="7">
        <v>56</v>
      </c>
      <c r="R1233" s="7">
        <v>201903</v>
      </c>
      <c r="S1233" s="7">
        <v>2022</v>
      </c>
      <c r="T1233" s="7">
        <v>11979613</v>
      </c>
      <c r="U1233" s="7">
        <v>6710895</v>
      </c>
      <c r="V1233" s="7">
        <v>300000</v>
      </c>
    </row>
    <row r="1234" spans="1:22" ht="16.5" customHeight="1">
      <c r="A1234" s="8">
        <v>2268104233</v>
      </c>
      <c r="B1234" s="7">
        <v>1191475</v>
      </c>
      <c r="C1234" s="12">
        <v>1411110002803</v>
      </c>
      <c r="D1234" s="7" t="s">
        <v>22291</v>
      </c>
      <c r="E1234" s="7" t="s">
        <v>22292</v>
      </c>
      <c r="F1234" s="7" t="s">
        <v>8946</v>
      </c>
      <c r="G1234" s="7" t="s">
        <v>22293</v>
      </c>
      <c r="H1234" s="7" t="s">
        <v>22294</v>
      </c>
      <c r="I1234" s="7" t="s">
        <v>65</v>
      </c>
      <c r="J1234" s="7" t="s">
        <v>33060</v>
      </c>
      <c r="K1234" s="7" t="s">
        <v>47</v>
      </c>
      <c r="L1234" s="7">
        <v>10</v>
      </c>
      <c r="M1234" s="7" t="s">
        <v>313</v>
      </c>
      <c r="N1234" s="7">
        <v>42321</v>
      </c>
      <c r="O1234" s="7" t="s">
        <v>38771</v>
      </c>
      <c r="P1234" s="7">
        <v>19900104</v>
      </c>
      <c r="Q1234" s="7">
        <v>52</v>
      </c>
      <c r="R1234" s="7">
        <v>201903</v>
      </c>
      <c r="S1234" s="7">
        <v>2022</v>
      </c>
      <c r="T1234" s="7">
        <v>11309714</v>
      </c>
      <c r="U1234" s="7">
        <v>11580375</v>
      </c>
      <c r="V1234" s="7">
        <v>750000</v>
      </c>
    </row>
    <row r="1235" spans="1:22" ht="16.5" customHeight="1">
      <c r="A1235" s="8">
        <v>2248114190</v>
      </c>
      <c r="B1235" s="7">
        <v>1359504</v>
      </c>
      <c r="C1235" s="12">
        <v>1412110011654</v>
      </c>
      <c r="D1235" s="7" t="s">
        <v>22363</v>
      </c>
      <c r="E1235" s="7" t="s">
        <v>22364</v>
      </c>
      <c r="F1235" s="7" t="s">
        <v>22365</v>
      </c>
      <c r="G1235" s="7" t="s">
        <v>22366</v>
      </c>
      <c r="H1235" s="7" t="s">
        <v>22367</v>
      </c>
      <c r="I1235" s="7" t="s">
        <v>65</v>
      </c>
      <c r="J1235" s="7" t="s">
        <v>33060</v>
      </c>
      <c r="K1235" s="7" t="s">
        <v>47</v>
      </c>
      <c r="L1235" s="7">
        <v>10</v>
      </c>
      <c r="M1235" s="7" t="s">
        <v>313</v>
      </c>
      <c r="N1235" s="7">
        <v>42321</v>
      </c>
      <c r="O1235" s="7" t="s">
        <v>38771</v>
      </c>
      <c r="P1235" s="7">
        <v>19980318</v>
      </c>
      <c r="Q1235" s="7">
        <v>91</v>
      </c>
      <c r="R1235" s="7">
        <v>201903</v>
      </c>
      <c r="S1235" s="7">
        <v>2022</v>
      </c>
      <c r="T1235" s="7">
        <v>10529068</v>
      </c>
      <c r="U1235" s="7">
        <v>9078468</v>
      </c>
      <c r="V1235" s="7">
        <v>600000</v>
      </c>
    </row>
    <row r="1236" spans="1:22" ht="16.5" customHeight="1">
      <c r="A1236" s="8">
        <v>2248138402</v>
      </c>
      <c r="B1236" s="7">
        <v>2790844</v>
      </c>
      <c r="C1236" s="12">
        <v>1412110040067</v>
      </c>
      <c r="D1236" s="7" t="s">
        <v>19292</v>
      </c>
      <c r="E1236" s="7" t="s">
        <v>19293</v>
      </c>
      <c r="F1236" s="7" t="s">
        <v>19294</v>
      </c>
      <c r="G1236" s="7" t="s">
        <v>19295</v>
      </c>
      <c r="H1236" s="7" t="s">
        <v>19296</v>
      </c>
      <c r="I1236" s="7" t="s">
        <v>65</v>
      </c>
      <c r="J1236" s="7" t="s">
        <v>33060</v>
      </c>
      <c r="K1236" s="7" t="s">
        <v>47</v>
      </c>
      <c r="L1236" s="7">
        <v>10</v>
      </c>
      <c r="M1236" s="7" t="s">
        <v>33076</v>
      </c>
      <c r="N1236" s="7">
        <v>27112</v>
      </c>
      <c r="O1236" s="7" t="s">
        <v>5067</v>
      </c>
      <c r="P1236" s="7">
        <v>20070306</v>
      </c>
      <c r="Q1236" s="7">
        <v>61</v>
      </c>
      <c r="R1236" s="7">
        <v>201903</v>
      </c>
      <c r="S1236" s="7">
        <v>2022</v>
      </c>
      <c r="T1236" s="7">
        <v>9927229</v>
      </c>
      <c r="U1236" s="7">
        <v>9983854</v>
      </c>
      <c r="V1236" s="7">
        <v>200000</v>
      </c>
    </row>
    <row r="1237" spans="1:22" ht="16.5" customHeight="1">
      <c r="A1237" s="8">
        <v>5268100044</v>
      </c>
      <c r="B1237" s="7">
        <v>7748143</v>
      </c>
      <c r="C1237" s="12">
        <v>1412110076327</v>
      </c>
      <c r="D1237" s="7" t="s">
        <v>23996</v>
      </c>
      <c r="E1237" s="7" t="s">
        <v>1397</v>
      </c>
      <c r="F1237" s="7" t="s">
        <v>10754</v>
      </c>
      <c r="G1237" s="7" t="s">
        <v>23997</v>
      </c>
      <c r="H1237" s="7" t="s">
        <v>23998</v>
      </c>
      <c r="I1237" s="7" t="s">
        <v>65</v>
      </c>
      <c r="J1237" s="7" t="s">
        <v>33060</v>
      </c>
      <c r="K1237" s="7" t="s">
        <v>47</v>
      </c>
      <c r="L1237" s="7">
        <v>10</v>
      </c>
      <c r="M1237" s="7" t="s">
        <v>34194</v>
      </c>
      <c r="N1237" s="7">
        <v>49212</v>
      </c>
      <c r="O1237" s="7" t="s">
        <v>10754</v>
      </c>
      <c r="P1237" s="7">
        <v>20150701</v>
      </c>
      <c r="Q1237" s="7">
        <v>67</v>
      </c>
      <c r="R1237" s="7">
        <v>201903</v>
      </c>
      <c r="S1237" s="7">
        <v>2022</v>
      </c>
      <c r="T1237" s="7">
        <v>8680259</v>
      </c>
      <c r="U1237" s="7">
        <v>4813211</v>
      </c>
      <c r="V1237" s="7">
        <v>100000</v>
      </c>
    </row>
    <row r="1238" spans="1:22" ht="16.5" customHeight="1">
      <c r="A1238" s="8">
        <v>2228109798</v>
      </c>
      <c r="B1238" s="7">
        <v>1599698</v>
      </c>
      <c r="C1238" s="12">
        <v>1447110007238</v>
      </c>
      <c r="D1238" s="7" t="s">
        <v>19920</v>
      </c>
      <c r="E1238" s="7" t="s">
        <v>19921</v>
      </c>
      <c r="F1238" s="7" t="s">
        <v>3605</v>
      </c>
      <c r="G1238" s="7" t="s">
        <v>19922</v>
      </c>
      <c r="H1238" s="7" t="s">
        <v>19923</v>
      </c>
      <c r="I1238" s="7" t="s">
        <v>65</v>
      </c>
      <c r="J1238" s="7" t="s">
        <v>33060</v>
      </c>
      <c r="K1238" s="7" t="s">
        <v>47</v>
      </c>
      <c r="L1238" s="7">
        <v>10</v>
      </c>
      <c r="M1238" s="7" t="s">
        <v>33076</v>
      </c>
      <c r="N1238" s="7">
        <v>29299</v>
      </c>
      <c r="O1238" s="7" t="s">
        <v>33562</v>
      </c>
      <c r="P1238" s="7">
        <v>19990203</v>
      </c>
      <c r="Q1238" s="7">
        <v>67</v>
      </c>
      <c r="R1238" s="7">
        <v>201903</v>
      </c>
      <c r="S1238" s="7">
        <v>2022</v>
      </c>
      <c r="T1238" s="7">
        <v>13254808</v>
      </c>
      <c r="U1238" s="7">
        <v>6015666</v>
      </c>
      <c r="V1238" s="7">
        <v>250000</v>
      </c>
    </row>
    <row r="1239" spans="1:22" ht="16.5" customHeight="1">
      <c r="A1239" s="8">
        <v>3158100347</v>
      </c>
      <c r="B1239" s="7">
        <v>1232772</v>
      </c>
      <c r="C1239" s="12">
        <v>1501110000476</v>
      </c>
      <c r="D1239" s="7" t="s">
        <v>10981</v>
      </c>
      <c r="E1239" s="7" t="s">
        <v>3238</v>
      </c>
      <c r="F1239" s="7" t="s">
        <v>10885</v>
      </c>
      <c r="G1239" s="7" t="s">
        <v>24244</v>
      </c>
      <c r="H1239" s="7" t="s">
        <v>24245</v>
      </c>
      <c r="I1239" s="7" t="s">
        <v>65</v>
      </c>
      <c r="J1239" s="7" t="s">
        <v>33060</v>
      </c>
      <c r="K1239" s="7" t="s">
        <v>60</v>
      </c>
      <c r="L1239" s="7">
        <v>10</v>
      </c>
      <c r="M1239" s="7" t="s">
        <v>34194</v>
      </c>
      <c r="N1239" s="7">
        <v>49212</v>
      </c>
      <c r="O1239" s="7" t="s">
        <v>10754</v>
      </c>
      <c r="P1239" s="7">
        <v>19691229</v>
      </c>
      <c r="Q1239" s="7">
        <v>133</v>
      </c>
      <c r="R1239" s="7">
        <v>201903</v>
      </c>
      <c r="S1239" s="7">
        <v>2022</v>
      </c>
      <c r="T1239" s="7">
        <v>17605651</v>
      </c>
      <c r="U1239" s="7">
        <v>27254084</v>
      </c>
      <c r="V1239" s="7">
        <v>640000</v>
      </c>
    </row>
    <row r="1240" spans="1:22" ht="16.5" customHeight="1">
      <c r="A1240" s="8">
        <v>3018136318</v>
      </c>
      <c r="B1240" s="7">
        <v>1478696</v>
      </c>
      <c r="C1240" s="12">
        <v>1501110037693</v>
      </c>
      <c r="D1240" s="7" t="s">
        <v>19356</v>
      </c>
      <c r="E1240" s="7" t="s">
        <v>19357</v>
      </c>
      <c r="F1240" s="7" t="s">
        <v>19358</v>
      </c>
      <c r="G1240" s="7" t="s">
        <v>19359</v>
      </c>
      <c r="H1240" s="7" t="s">
        <v>19360</v>
      </c>
      <c r="I1240" s="7" t="s">
        <v>65</v>
      </c>
      <c r="J1240" s="7" t="s">
        <v>33060</v>
      </c>
      <c r="K1240" s="7" t="s">
        <v>47</v>
      </c>
      <c r="L1240" s="7">
        <v>10</v>
      </c>
      <c r="M1240" s="7" t="s">
        <v>33076</v>
      </c>
      <c r="N1240" s="7">
        <v>25910</v>
      </c>
      <c r="O1240" s="7" t="s">
        <v>43535</v>
      </c>
      <c r="P1240" s="7">
        <v>19990222</v>
      </c>
      <c r="Q1240" s="7">
        <v>58</v>
      </c>
      <c r="R1240" s="7">
        <v>201903</v>
      </c>
      <c r="S1240" s="7">
        <v>2022</v>
      </c>
      <c r="T1240" s="7">
        <v>15287768</v>
      </c>
      <c r="U1240" s="7">
        <v>8618240</v>
      </c>
      <c r="V1240" s="7">
        <v>570000</v>
      </c>
    </row>
    <row r="1241" spans="1:22" ht="16.5" customHeight="1">
      <c r="A1241" s="8">
        <v>3018140170</v>
      </c>
      <c r="B1241" s="7">
        <v>1138160</v>
      </c>
      <c r="C1241" s="12">
        <v>1501110043525</v>
      </c>
      <c r="D1241" s="7" t="s">
        <v>18069</v>
      </c>
      <c r="E1241" s="7" t="s">
        <v>1155</v>
      </c>
      <c r="F1241" s="7" t="s">
        <v>6508</v>
      </c>
      <c r="G1241" s="7" t="s">
        <v>18070</v>
      </c>
      <c r="H1241" s="7" t="s">
        <v>18071</v>
      </c>
      <c r="I1241" s="7" t="s">
        <v>65</v>
      </c>
      <c r="J1241" s="7" t="s">
        <v>33060</v>
      </c>
      <c r="K1241" s="7" t="s">
        <v>47</v>
      </c>
      <c r="L1241" s="7">
        <v>10</v>
      </c>
      <c r="M1241" s="7" t="s">
        <v>33076</v>
      </c>
      <c r="N1241" s="7">
        <v>29294</v>
      </c>
      <c r="O1241" s="7" t="s">
        <v>6497</v>
      </c>
      <c r="P1241" s="7">
        <v>19991223</v>
      </c>
      <c r="Q1241" s="7">
        <v>67</v>
      </c>
      <c r="R1241" s="7">
        <v>201903</v>
      </c>
      <c r="S1241" s="7">
        <v>2022</v>
      </c>
      <c r="T1241" s="7">
        <v>31808159</v>
      </c>
      <c r="U1241" s="7">
        <v>8943339</v>
      </c>
      <c r="V1241" s="7">
        <v>400000</v>
      </c>
    </row>
    <row r="1242" spans="1:22" ht="16.5" customHeight="1">
      <c r="A1242" s="8">
        <v>3018143880</v>
      </c>
      <c r="B1242" s="7">
        <v>1732258</v>
      </c>
      <c r="C1242" s="12">
        <v>1501110047030</v>
      </c>
      <c r="D1242" s="7" t="s">
        <v>19368</v>
      </c>
      <c r="E1242" s="7" t="s">
        <v>19369</v>
      </c>
      <c r="F1242" s="7" t="s">
        <v>19370</v>
      </c>
      <c r="G1242" s="7" t="s">
        <v>19371</v>
      </c>
      <c r="H1242" s="7" t="s">
        <v>19372</v>
      </c>
      <c r="I1242" s="7" t="s">
        <v>65</v>
      </c>
      <c r="J1242" s="7" t="s">
        <v>33060</v>
      </c>
      <c r="K1242" s="7" t="s">
        <v>47</v>
      </c>
      <c r="L1242" s="7">
        <v>10</v>
      </c>
      <c r="M1242" s="7" t="s">
        <v>33076</v>
      </c>
      <c r="N1242" s="7">
        <v>26299</v>
      </c>
      <c r="O1242" s="7" t="s">
        <v>33440</v>
      </c>
      <c r="P1242" s="7">
        <v>20000614</v>
      </c>
      <c r="Q1242" s="7">
        <v>59</v>
      </c>
      <c r="R1242" s="7">
        <v>201903</v>
      </c>
      <c r="S1242" s="7">
        <v>2022</v>
      </c>
      <c r="T1242" s="7">
        <v>30992248</v>
      </c>
      <c r="U1242" s="7">
        <v>11698356</v>
      </c>
      <c r="V1242" s="7">
        <v>200000</v>
      </c>
    </row>
    <row r="1243" spans="1:22" ht="16.5" customHeight="1">
      <c r="A1243" s="8">
        <v>3018168523</v>
      </c>
      <c r="B1243" s="7">
        <v>1292447</v>
      </c>
      <c r="C1243" s="12">
        <v>1501110072756</v>
      </c>
      <c r="D1243" s="7" t="s">
        <v>18217</v>
      </c>
      <c r="E1243" s="7" t="s">
        <v>4970</v>
      </c>
      <c r="F1243" s="7" t="s">
        <v>18218</v>
      </c>
      <c r="G1243" s="7" t="s">
        <v>18219</v>
      </c>
      <c r="H1243" s="7" t="s">
        <v>18220</v>
      </c>
      <c r="I1243" s="7" t="s">
        <v>65</v>
      </c>
      <c r="J1243" s="7" t="s">
        <v>33060</v>
      </c>
      <c r="K1243" s="7" t="s">
        <v>47</v>
      </c>
      <c r="L1243" s="7">
        <v>10</v>
      </c>
      <c r="M1243" s="7" t="s">
        <v>33076</v>
      </c>
      <c r="N1243" s="7">
        <v>18121</v>
      </c>
      <c r="O1243" s="7" t="s">
        <v>45331</v>
      </c>
      <c r="P1243" s="7">
        <v>20030326</v>
      </c>
      <c r="Q1243" s="7">
        <v>81</v>
      </c>
      <c r="R1243" s="7">
        <v>201903</v>
      </c>
      <c r="S1243" s="7">
        <v>2022</v>
      </c>
      <c r="T1243" s="7">
        <v>7148605</v>
      </c>
      <c r="U1243" s="7">
        <v>6201069</v>
      </c>
      <c r="V1243" s="7">
        <v>500000</v>
      </c>
    </row>
    <row r="1244" spans="1:22" ht="16.5" customHeight="1">
      <c r="A1244" s="8">
        <v>3018172051</v>
      </c>
      <c r="B1244" s="7">
        <v>1682046</v>
      </c>
      <c r="C1244" s="12">
        <v>1501110076401</v>
      </c>
      <c r="D1244" s="7" t="s">
        <v>45332</v>
      </c>
      <c r="E1244" s="7" t="s">
        <v>45333</v>
      </c>
      <c r="F1244" s="7" t="s">
        <v>45334</v>
      </c>
      <c r="G1244" s="7" t="s">
        <v>45335</v>
      </c>
      <c r="H1244" s="7" t="s">
        <v>45336</v>
      </c>
      <c r="I1244" s="7" t="s">
        <v>65</v>
      </c>
      <c r="J1244" s="7" t="s">
        <v>33060</v>
      </c>
      <c r="K1244" s="7" t="s">
        <v>47</v>
      </c>
      <c r="L1244" s="7">
        <v>10</v>
      </c>
      <c r="M1244" s="7" t="s">
        <v>313</v>
      </c>
      <c r="N1244" s="7">
        <v>42320</v>
      </c>
      <c r="O1244" s="7" t="s">
        <v>8931</v>
      </c>
      <c r="P1244" s="7">
        <v>20031022</v>
      </c>
      <c r="Q1244" s="7">
        <v>50</v>
      </c>
      <c r="R1244" s="7">
        <v>201903</v>
      </c>
      <c r="S1244" s="7">
        <v>2022</v>
      </c>
      <c r="T1244" s="7">
        <v>8620833</v>
      </c>
      <c r="U1244" s="7">
        <v>4763496</v>
      </c>
      <c r="V1244" s="7">
        <v>300000</v>
      </c>
    </row>
    <row r="1245" spans="1:22" ht="16.5" customHeight="1">
      <c r="A1245" s="8">
        <v>3018188290</v>
      </c>
      <c r="B1245" s="7">
        <v>2624355</v>
      </c>
      <c r="C1245" s="12">
        <v>1501110093885</v>
      </c>
      <c r="D1245" s="7" t="s">
        <v>45337</v>
      </c>
      <c r="E1245" s="7" t="s">
        <v>45338</v>
      </c>
      <c r="F1245" s="7" t="s">
        <v>45339</v>
      </c>
      <c r="G1245" s="7" t="s">
        <v>45340</v>
      </c>
      <c r="H1245" s="7" t="s">
        <v>45341</v>
      </c>
      <c r="I1245" s="7" t="s">
        <v>65</v>
      </c>
      <c r="J1245" s="7" t="s">
        <v>33060</v>
      </c>
      <c r="K1245" s="7" t="s">
        <v>47</v>
      </c>
      <c r="L1245" s="7">
        <v>10</v>
      </c>
      <c r="M1245" s="7" t="s">
        <v>33760</v>
      </c>
      <c r="N1245" s="7">
        <v>46620</v>
      </c>
      <c r="O1245" s="7" t="s">
        <v>45342</v>
      </c>
      <c r="P1245" s="7">
        <v>20060110</v>
      </c>
      <c r="Q1245" s="7">
        <v>62</v>
      </c>
      <c r="R1245" s="7">
        <v>201903</v>
      </c>
      <c r="S1245" s="7">
        <v>2022</v>
      </c>
      <c r="T1245" s="7">
        <v>9999136</v>
      </c>
      <c r="U1245" s="7">
        <v>4546224</v>
      </c>
      <c r="V1245" s="7">
        <v>230000</v>
      </c>
    </row>
    <row r="1246" spans="1:22" ht="16.5" customHeight="1">
      <c r="A1246" s="8">
        <v>3018192019</v>
      </c>
      <c r="B1246" s="7">
        <v>2757126</v>
      </c>
      <c r="C1246" s="12">
        <v>1501110100854</v>
      </c>
      <c r="D1246" s="7" t="s">
        <v>18864</v>
      </c>
      <c r="E1246" s="7" t="s">
        <v>18865</v>
      </c>
      <c r="F1246" s="7" t="s">
        <v>18866</v>
      </c>
      <c r="G1246" s="7" t="s">
        <v>18867</v>
      </c>
      <c r="H1246" s="7" t="s">
        <v>18868</v>
      </c>
      <c r="I1246" s="7" t="s">
        <v>65</v>
      </c>
      <c r="J1246" s="7" t="s">
        <v>33060</v>
      </c>
      <c r="K1246" s="7" t="s">
        <v>47</v>
      </c>
      <c r="L1246" s="7">
        <v>10</v>
      </c>
      <c r="M1246" s="7" t="s">
        <v>33076</v>
      </c>
      <c r="N1246" s="7">
        <v>26200</v>
      </c>
      <c r="O1246" s="7" t="s">
        <v>2031</v>
      </c>
      <c r="P1246" s="7">
        <v>20061101</v>
      </c>
      <c r="Q1246" s="7">
        <v>88</v>
      </c>
      <c r="R1246" s="7">
        <v>201903</v>
      </c>
      <c r="S1246" s="7">
        <v>2022</v>
      </c>
      <c r="T1246" s="7">
        <v>26336884</v>
      </c>
      <c r="U1246" s="7">
        <v>7703810</v>
      </c>
      <c r="V1246" s="7">
        <v>100000</v>
      </c>
    </row>
    <row r="1247" spans="1:22" ht="16.5" customHeight="1">
      <c r="A1247" s="8">
        <v>3018608705</v>
      </c>
      <c r="B1247" s="7">
        <v>3841039</v>
      </c>
      <c r="C1247" s="12">
        <v>1501110140280</v>
      </c>
      <c r="D1247" s="7" t="s">
        <v>23393</v>
      </c>
      <c r="E1247" s="7" t="s">
        <v>23394</v>
      </c>
      <c r="F1247" s="7" t="s">
        <v>23395</v>
      </c>
      <c r="G1247" s="7" t="s">
        <v>23396</v>
      </c>
      <c r="H1247" s="7" t="s">
        <v>23397</v>
      </c>
      <c r="I1247" s="7" t="s">
        <v>65</v>
      </c>
      <c r="J1247" s="7" t="s">
        <v>33060</v>
      </c>
      <c r="K1247" s="7" t="s">
        <v>47</v>
      </c>
      <c r="L1247" s="7">
        <v>10</v>
      </c>
      <c r="M1247" s="7" t="s">
        <v>33760</v>
      </c>
      <c r="N1247" s="7">
        <v>46510</v>
      </c>
      <c r="O1247" s="7" t="s">
        <v>9952</v>
      </c>
      <c r="P1247" s="7">
        <v>20100906</v>
      </c>
      <c r="Q1247" s="7">
        <v>59</v>
      </c>
      <c r="R1247" s="7">
        <v>201903</v>
      </c>
      <c r="S1247" s="7">
        <v>2022</v>
      </c>
      <c r="T1247" s="7">
        <v>3898470</v>
      </c>
      <c r="U1247" s="7">
        <v>3220631</v>
      </c>
      <c r="V1247" s="7">
        <v>655295</v>
      </c>
    </row>
    <row r="1248" spans="1:22" ht="16.5" customHeight="1">
      <c r="A1248" s="8">
        <v>3018612951</v>
      </c>
      <c r="B1248" s="7">
        <v>4037741</v>
      </c>
      <c r="C1248" s="12">
        <v>1501110151336</v>
      </c>
      <c r="D1248" s="7" t="s">
        <v>23464</v>
      </c>
      <c r="E1248" s="7" t="s">
        <v>23465</v>
      </c>
      <c r="F1248" s="7" t="s">
        <v>23466</v>
      </c>
      <c r="G1248" s="7" t="s">
        <v>23467</v>
      </c>
      <c r="H1248" s="7" t="s">
        <v>23468</v>
      </c>
      <c r="I1248" s="7" t="s">
        <v>65</v>
      </c>
      <c r="J1248" s="7" t="s">
        <v>33060</v>
      </c>
      <c r="K1248" s="7" t="s">
        <v>47</v>
      </c>
      <c r="L1248" s="7">
        <v>10</v>
      </c>
      <c r="M1248" s="7" t="s">
        <v>33760</v>
      </c>
      <c r="N1248" s="7">
        <v>46595</v>
      </c>
      <c r="O1248" s="7" t="s">
        <v>22706</v>
      </c>
      <c r="P1248" s="7">
        <v>20110823</v>
      </c>
      <c r="Q1248" s="7">
        <v>50</v>
      </c>
      <c r="R1248" s="7">
        <v>201903</v>
      </c>
      <c r="S1248" s="7">
        <v>2022</v>
      </c>
      <c r="T1248" s="7">
        <v>6216447</v>
      </c>
      <c r="U1248" s="7">
        <v>3663700</v>
      </c>
      <c r="V1248" s="7">
        <v>50000</v>
      </c>
    </row>
    <row r="1249" spans="1:22" ht="16.5" customHeight="1">
      <c r="A1249" s="8">
        <v>3038144454</v>
      </c>
      <c r="B1249" s="7">
        <v>2632347</v>
      </c>
      <c r="C1249" s="12">
        <v>1511110027411</v>
      </c>
      <c r="D1249" s="7" t="s">
        <v>28674</v>
      </c>
      <c r="E1249" s="7" t="s">
        <v>20343</v>
      </c>
      <c r="F1249" s="7" t="s">
        <v>28675</v>
      </c>
      <c r="G1249" s="7" t="s">
        <v>28676</v>
      </c>
      <c r="H1249" s="7" t="s">
        <v>28677</v>
      </c>
      <c r="I1249" s="7" t="s">
        <v>65</v>
      </c>
      <c r="J1249" s="7" t="s">
        <v>33060</v>
      </c>
      <c r="K1249" s="7" t="s">
        <v>47</v>
      </c>
      <c r="L1249" s="7">
        <v>10</v>
      </c>
      <c r="M1249" s="7" t="s">
        <v>363</v>
      </c>
      <c r="N1249" s="7">
        <v>72100</v>
      </c>
      <c r="O1249" s="7" t="s">
        <v>45343</v>
      </c>
      <c r="P1249" s="7">
        <v>20060210</v>
      </c>
      <c r="Q1249" s="7">
        <v>66</v>
      </c>
      <c r="R1249" s="7">
        <v>201903</v>
      </c>
      <c r="S1249" s="7">
        <v>2022</v>
      </c>
      <c r="T1249" s="7">
        <v>10239687</v>
      </c>
      <c r="U1249" s="7">
        <v>6151595</v>
      </c>
      <c r="V1249" s="7">
        <v>1500000</v>
      </c>
    </row>
    <row r="1250" spans="1:22" ht="16.5" customHeight="1">
      <c r="A1250" s="8">
        <v>3038200341</v>
      </c>
      <c r="B1250" s="7">
        <v>2251731</v>
      </c>
      <c r="C1250" s="12">
        <v>1511370000322</v>
      </c>
      <c r="D1250" s="7" t="s">
        <v>23600</v>
      </c>
      <c r="E1250" s="7" t="s">
        <v>23601</v>
      </c>
      <c r="F1250" s="7" t="s">
        <v>23602</v>
      </c>
      <c r="G1250" s="7" t="s">
        <v>23603</v>
      </c>
      <c r="H1250" s="7" t="s">
        <v>23604</v>
      </c>
      <c r="I1250" s="7" t="s">
        <v>45</v>
      </c>
      <c r="J1250" s="7" t="s">
        <v>33060</v>
      </c>
      <c r="K1250" s="7" t="s">
        <v>47</v>
      </c>
      <c r="L1250" s="7">
        <v>10</v>
      </c>
      <c r="M1250" s="7" t="s">
        <v>33760</v>
      </c>
      <c r="N1250" s="7">
        <v>47122</v>
      </c>
      <c r="O1250" s="7" t="s">
        <v>34029</v>
      </c>
      <c r="P1250" s="7">
        <v>19580208</v>
      </c>
      <c r="Q1250" s="7">
        <v>124</v>
      </c>
      <c r="R1250" s="7">
        <v>201903</v>
      </c>
      <c r="S1250" s="7">
        <v>2022</v>
      </c>
      <c r="T1250" s="7">
        <v>109945857</v>
      </c>
      <c r="U1250" s="7">
        <v>460785779</v>
      </c>
      <c r="V1250" s="7">
        <v>14872070</v>
      </c>
    </row>
    <row r="1251" spans="1:22" ht="16.5" customHeight="1">
      <c r="A1251" s="8">
        <v>3148105034</v>
      </c>
      <c r="B1251" s="7">
        <v>1598194</v>
      </c>
      <c r="C1251" s="12">
        <v>1601110029028</v>
      </c>
      <c r="D1251" s="7" t="s">
        <v>27257</v>
      </c>
      <c r="E1251" s="7" t="s">
        <v>27258</v>
      </c>
      <c r="F1251" s="7" t="s">
        <v>12949</v>
      </c>
      <c r="G1251" s="7" t="s">
        <v>27259</v>
      </c>
      <c r="H1251" s="7" t="s">
        <v>27260</v>
      </c>
      <c r="I1251" s="7" t="s">
        <v>65</v>
      </c>
      <c r="J1251" s="7" t="s">
        <v>33060</v>
      </c>
      <c r="K1251" s="7" t="s">
        <v>47</v>
      </c>
      <c r="L1251" s="7">
        <v>10</v>
      </c>
      <c r="M1251" s="7" t="s">
        <v>34433</v>
      </c>
      <c r="N1251" s="7">
        <v>58220</v>
      </c>
      <c r="O1251" s="7" t="s">
        <v>34437</v>
      </c>
      <c r="P1251" s="7">
        <v>19920320</v>
      </c>
      <c r="Q1251" s="7">
        <v>55</v>
      </c>
      <c r="R1251" s="7">
        <v>201903</v>
      </c>
      <c r="S1251" s="7">
        <v>2022</v>
      </c>
      <c r="T1251" s="7">
        <v>8331007</v>
      </c>
      <c r="U1251" s="7">
        <v>18613279</v>
      </c>
      <c r="V1251" s="7">
        <v>1205000</v>
      </c>
    </row>
    <row r="1252" spans="1:22" ht="16.5" customHeight="1">
      <c r="A1252" s="8">
        <v>3148116865</v>
      </c>
      <c r="B1252" s="7">
        <v>1663252</v>
      </c>
      <c r="C1252" s="12">
        <v>1601110056576</v>
      </c>
      <c r="D1252" s="7" t="s">
        <v>27881</v>
      </c>
      <c r="E1252" s="7" t="s">
        <v>27882</v>
      </c>
      <c r="F1252" s="7" t="s">
        <v>27883</v>
      </c>
      <c r="G1252" s="7" t="s">
        <v>27884</v>
      </c>
      <c r="H1252" s="7" t="s">
        <v>27885</v>
      </c>
      <c r="I1252" s="7" t="s">
        <v>65</v>
      </c>
      <c r="J1252" s="7" t="s">
        <v>33060</v>
      </c>
      <c r="K1252" s="7" t="s">
        <v>47</v>
      </c>
      <c r="L1252" s="7">
        <v>10</v>
      </c>
      <c r="M1252" s="7" t="s">
        <v>34433</v>
      </c>
      <c r="N1252" s="7">
        <v>63999</v>
      </c>
      <c r="O1252" s="7" t="s">
        <v>38190</v>
      </c>
      <c r="P1252" s="7">
        <v>19960828</v>
      </c>
      <c r="Q1252" s="7">
        <v>56</v>
      </c>
      <c r="R1252" s="7">
        <v>201903</v>
      </c>
      <c r="S1252" s="7">
        <v>2022</v>
      </c>
      <c r="T1252" s="7">
        <v>5177053</v>
      </c>
      <c r="U1252" s="7">
        <v>2431901</v>
      </c>
      <c r="V1252" s="7">
        <v>350000</v>
      </c>
    </row>
    <row r="1253" spans="1:22" ht="16.5" customHeight="1">
      <c r="A1253" s="8">
        <v>3148121617</v>
      </c>
      <c r="B1253" s="7">
        <v>1649753</v>
      </c>
      <c r="C1253" s="12">
        <v>1601110069579</v>
      </c>
      <c r="D1253" s="7" t="s">
        <v>27662</v>
      </c>
      <c r="E1253" s="7" t="s">
        <v>5933</v>
      </c>
      <c r="F1253" s="7" t="s">
        <v>27663</v>
      </c>
      <c r="G1253" s="7" t="s">
        <v>27664</v>
      </c>
      <c r="H1253" s="7" t="s">
        <v>27665</v>
      </c>
      <c r="I1253" s="7" t="s">
        <v>65</v>
      </c>
      <c r="J1253" s="7" t="s">
        <v>33060</v>
      </c>
      <c r="K1253" s="7" t="s">
        <v>47</v>
      </c>
      <c r="L1253" s="7">
        <v>10</v>
      </c>
      <c r="M1253" s="7" t="s">
        <v>34433</v>
      </c>
      <c r="N1253" s="7">
        <v>58220</v>
      </c>
      <c r="O1253" s="7" t="s">
        <v>34437</v>
      </c>
      <c r="P1253" s="7">
        <v>19980610</v>
      </c>
      <c r="Q1253" s="7">
        <v>78</v>
      </c>
      <c r="R1253" s="7">
        <v>201903</v>
      </c>
      <c r="S1253" s="7">
        <v>2022</v>
      </c>
      <c r="T1253" s="7">
        <v>6515569</v>
      </c>
      <c r="U1253" s="7">
        <v>9955671</v>
      </c>
      <c r="V1253" s="7">
        <v>350000</v>
      </c>
    </row>
    <row r="1254" spans="1:22" ht="16.5" customHeight="1">
      <c r="A1254" s="8">
        <v>3058134549</v>
      </c>
      <c r="B1254" s="7">
        <v>1373115</v>
      </c>
      <c r="C1254" s="12">
        <v>1601110090178</v>
      </c>
      <c r="D1254" s="7" t="s">
        <v>21313</v>
      </c>
      <c r="E1254" s="7" t="s">
        <v>21314</v>
      </c>
      <c r="F1254" s="7" t="s">
        <v>21315</v>
      </c>
      <c r="G1254" s="7" t="s">
        <v>21316</v>
      </c>
      <c r="H1254" s="7" t="s">
        <v>21317</v>
      </c>
      <c r="I1254" s="7" t="s">
        <v>65</v>
      </c>
      <c r="J1254" s="7" t="s">
        <v>33060</v>
      </c>
      <c r="K1254" s="7" t="s">
        <v>47</v>
      </c>
      <c r="L1254" s="7">
        <v>10</v>
      </c>
      <c r="M1254" s="7" t="s">
        <v>313</v>
      </c>
      <c r="N1254" s="7">
        <v>42312</v>
      </c>
      <c r="O1254" s="7" t="s">
        <v>20805</v>
      </c>
      <c r="P1254" s="7">
        <v>20000915</v>
      </c>
      <c r="Q1254" s="7">
        <v>82</v>
      </c>
      <c r="R1254" s="7">
        <v>201903</v>
      </c>
      <c r="S1254" s="7">
        <v>2022</v>
      </c>
      <c r="T1254" s="7">
        <v>6882772</v>
      </c>
      <c r="U1254" s="7">
        <v>5451964</v>
      </c>
      <c r="V1254" s="7">
        <v>732500</v>
      </c>
    </row>
    <row r="1255" spans="1:22" ht="16.5" customHeight="1">
      <c r="A1255" s="8">
        <v>3058144668</v>
      </c>
      <c r="B1255" s="7">
        <v>1770933</v>
      </c>
      <c r="C1255" s="12">
        <v>1601110114184</v>
      </c>
      <c r="D1255" s="7" t="s">
        <v>22007</v>
      </c>
      <c r="E1255" s="7" t="s">
        <v>22008</v>
      </c>
      <c r="F1255" s="7" t="s">
        <v>19043</v>
      </c>
      <c r="G1255" s="7" t="s">
        <v>22009</v>
      </c>
      <c r="H1255" s="7" t="s">
        <v>22010</v>
      </c>
      <c r="I1255" s="7" t="s">
        <v>65</v>
      </c>
      <c r="J1255" s="7" t="s">
        <v>33060</v>
      </c>
      <c r="K1255" s="7" t="s">
        <v>47</v>
      </c>
      <c r="L1255" s="7">
        <v>10</v>
      </c>
      <c r="M1255" s="7" t="s">
        <v>313</v>
      </c>
      <c r="N1255" s="7">
        <v>42321</v>
      </c>
      <c r="O1255" s="7" t="s">
        <v>38771</v>
      </c>
      <c r="P1255" s="7">
        <v>20010320</v>
      </c>
      <c r="Q1255" s="7">
        <v>71</v>
      </c>
      <c r="R1255" s="7">
        <v>201903</v>
      </c>
      <c r="S1255" s="7">
        <v>2022</v>
      </c>
      <c r="T1255" s="7">
        <v>20156899</v>
      </c>
      <c r="U1255" s="7">
        <v>10580064</v>
      </c>
      <c r="V1255" s="7">
        <v>500000</v>
      </c>
    </row>
    <row r="1256" spans="1:22" ht="16.5" customHeight="1">
      <c r="A1256" s="8">
        <v>3148187981</v>
      </c>
      <c r="B1256" s="7">
        <v>2788469</v>
      </c>
      <c r="C1256" s="12">
        <v>1601110219885</v>
      </c>
      <c r="D1256" s="7" t="s">
        <v>27040</v>
      </c>
      <c r="E1256" s="7" t="s">
        <v>3775</v>
      </c>
      <c r="F1256" s="7" t="s">
        <v>27041</v>
      </c>
      <c r="G1256" s="7" t="s">
        <v>27042</v>
      </c>
      <c r="H1256" s="7" t="s">
        <v>27043</v>
      </c>
      <c r="I1256" s="7" t="s">
        <v>65</v>
      </c>
      <c r="J1256" s="7" t="s">
        <v>33060</v>
      </c>
      <c r="K1256" s="7" t="s">
        <v>47</v>
      </c>
      <c r="L1256" s="7">
        <v>10</v>
      </c>
      <c r="M1256" s="7" t="s">
        <v>34433</v>
      </c>
      <c r="N1256" s="7">
        <v>58221</v>
      </c>
      <c r="O1256" s="7" t="s">
        <v>12995</v>
      </c>
      <c r="P1256" s="7">
        <v>20070221</v>
      </c>
      <c r="Q1256" s="7">
        <v>54</v>
      </c>
      <c r="R1256" s="7">
        <v>201903</v>
      </c>
      <c r="S1256" s="7">
        <v>2022</v>
      </c>
      <c r="T1256" s="7">
        <v>5589307</v>
      </c>
      <c r="U1256" s="7">
        <v>4376936</v>
      </c>
      <c r="V1256" s="7">
        <v>100000</v>
      </c>
    </row>
    <row r="1257" spans="1:22" ht="16.5" customHeight="1">
      <c r="A1257" s="8">
        <v>3058194270</v>
      </c>
      <c r="B1257" s="7">
        <v>3053999</v>
      </c>
      <c r="C1257" s="12">
        <v>1601110246474</v>
      </c>
      <c r="D1257" s="7" t="s">
        <v>22003</v>
      </c>
      <c r="E1257" s="7" t="s">
        <v>2008</v>
      </c>
      <c r="F1257" s="7" t="s">
        <v>22004</v>
      </c>
      <c r="G1257" s="7" t="s">
        <v>22005</v>
      </c>
      <c r="H1257" s="7" t="s">
        <v>22006</v>
      </c>
      <c r="I1257" s="7" t="s">
        <v>65</v>
      </c>
      <c r="J1257" s="7" t="s">
        <v>33060</v>
      </c>
      <c r="K1257" s="7" t="s">
        <v>47</v>
      </c>
      <c r="L1257" s="7">
        <v>10</v>
      </c>
      <c r="M1257" s="7" t="s">
        <v>33076</v>
      </c>
      <c r="N1257" s="7">
        <v>29162</v>
      </c>
      <c r="O1257" s="7" t="s">
        <v>38446</v>
      </c>
      <c r="P1257" s="7">
        <v>20080814</v>
      </c>
      <c r="Q1257" s="7">
        <v>57</v>
      </c>
      <c r="R1257" s="7">
        <v>201903</v>
      </c>
      <c r="S1257" s="7">
        <v>2022</v>
      </c>
      <c r="T1257" s="7">
        <v>4546523</v>
      </c>
      <c r="U1257" s="7">
        <v>1447880</v>
      </c>
      <c r="V1257" s="7">
        <v>200000</v>
      </c>
    </row>
    <row r="1258" spans="1:22" ht="16.5" customHeight="1">
      <c r="A1258" s="8">
        <v>3148608337</v>
      </c>
      <c r="B1258" s="7">
        <v>3662173</v>
      </c>
      <c r="C1258" s="12">
        <v>1601110264640</v>
      </c>
      <c r="D1258" s="7" t="s">
        <v>7682</v>
      </c>
      <c r="E1258" s="7" t="s">
        <v>21964</v>
      </c>
      <c r="F1258" s="7" t="s">
        <v>21965</v>
      </c>
      <c r="G1258" s="7" t="s">
        <v>21966</v>
      </c>
      <c r="H1258" s="7" t="s">
        <v>5056</v>
      </c>
      <c r="I1258" s="7" t="s">
        <v>65</v>
      </c>
      <c r="J1258" s="7" t="s">
        <v>33060</v>
      </c>
      <c r="K1258" s="7" t="s">
        <v>47</v>
      </c>
      <c r="L1258" s="7">
        <v>10</v>
      </c>
      <c r="M1258" s="7" t="s">
        <v>313</v>
      </c>
      <c r="N1258" s="7">
        <v>42320</v>
      </c>
      <c r="O1258" s="7" t="s">
        <v>8931</v>
      </c>
      <c r="P1258" s="7">
        <v>20090901</v>
      </c>
      <c r="Q1258" s="7">
        <v>64</v>
      </c>
      <c r="R1258" s="7">
        <v>201903</v>
      </c>
      <c r="S1258" s="7">
        <v>2022</v>
      </c>
      <c r="T1258" s="7">
        <v>12024621</v>
      </c>
      <c r="U1258" s="7">
        <v>9098711</v>
      </c>
      <c r="V1258" s="7">
        <v>700000</v>
      </c>
    </row>
    <row r="1259" spans="1:22" ht="16.5" customHeight="1">
      <c r="A1259" s="8">
        <v>3058607974</v>
      </c>
      <c r="B1259" s="7">
        <v>3860065</v>
      </c>
      <c r="C1259" s="12">
        <v>1601110288872</v>
      </c>
      <c r="D1259" s="7" t="s">
        <v>22685</v>
      </c>
      <c r="E1259" s="7" t="s">
        <v>22292</v>
      </c>
      <c r="F1259" s="7" t="s">
        <v>19043</v>
      </c>
      <c r="G1259" s="7">
        <v>16445982</v>
      </c>
      <c r="H1259" s="7" t="s">
        <v>22686</v>
      </c>
      <c r="I1259" s="7" t="s">
        <v>65</v>
      </c>
      <c r="J1259" s="7" t="s">
        <v>33060</v>
      </c>
      <c r="K1259" s="7" t="s">
        <v>47</v>
      </c>
      <c r="L1259" s="7">
        <v>10</v>
      </c>
      <c r="M1259" s="7" t="s">
        <v>313</v>
      </c>
      <c r="N1259" s="7">
        <v>42322</v>
      </c>
      <c r="O1259" s="7" t="s">
        <v>43496</v>
      </c>
      <c r="P1259" s="7">
        <v>20101116</v>
      </c>
      <c r="Q1259" s="7">
        <v>78</v>
      </c>
      <c r="R1259" s="7">
        <v>201903</v>
      </c>
      <c r="S1259" s="7">
        <v>2022</v>
      </c>
      <c r="T1259" s="7">
        <v>27500916</v>
      </c>
      <c r="U1259" s="7">
        <v>5650753</v>
      </c>
      <c r="V1259" s="7">
        <v>160000</v>
      </c>
    </row>
    <row r="1260" spans="1:22" ht="16.5" customHeight="1">
      <c r="A1260" s="8">
        <v>3148661685</v>
      </c>
      <c r="B1260" s="7">
        <v>5966494</v>
      </c>
      <c r="C1260" s="12">
        <v>1601110381048</v>
      </c>
      <c r="D1260" s="7" t="s">
        <v>21006</v>
      </c>
      <c r="E1260" s="7" t="s">
        <v>21007</v>
      </c>
      <c r="F1260" s="7" t="s">
        <v>21008</v>
      </c>
      <c r="G1260" s="7" t="s">
        <v>21009</v>
      </c>
      <c r="H1260" s="7" t="s">
        <v>21010</v>
      </c>
      <c r="I1260" s="7" t="s">
        <v>65</v>
      </c>
      <c r="J1260" s="7" t="s">
        <v>33060</v>
      </c>
      <c r="K1260" s="7" t="s">
        <v>47</v>
      </c>
      <c r="L1260" s="7">
        <v>10</v>
      </c>
      <c r="M1260" s="7" t="s">
        <v>363</v>
      </c>
      <c r="N1260" s="7">
        <v>71600</v>
      </c>
      <c r="O1260" s="7" t="s">
        <v>44823</v>
      </c>
      <c r="P1260" s="7">
        <v>20140923</v>
      </c>
      <c r="Q1260" s="7">
        <v>91</v>
      </c>
      <c r="R1260" s="7">
        <v>201903</v>
      </c>
      <c r="S1260" s="7">
        <v>2022</v>
      </c>
      <c r="T1260" s="7">
        <v>7351859</v>
      </c>
      <c r="U1260" s="7">
        <v>2933024</v>
      </c>
      <c r="V1260" s="7">
        <v>620000</v>
      </c>
    </row>
    <row r="1261" spans="1:22" ht="16.5" customHeight="1">
      <c r="A1261" s="8">
        <v>3088129837</v>
      </c>
      <c r="B1261" s="7">
        <v>3221377</v>
      </c>
      <c r="C1261" s="12">
        <v>1613110026821</v>
      </c>
      <c r="D1261" s="7" t="s">
        <v>21545</v>
      </c>
      <c r="E1261" s="7" t="s">
        <v>11218</v>
      </c>
      <c r="F1261" s="7" t="s">
        <v>21546</v>
      </c>
      <c r="G1261" s="7" t="s">
        <v>21547</v>
      </c>
      <c r="H1261" s="7" t="s">
        <v>21548</v>
      </c>
      <c r="I1261" s="7" t="s">
        <v>65</v>
      </c>
      <c r="J1261" s="7" t="s">
        <v>33060</v>
      </c>
      <c r="K1261" s="7" t="s">
        <v>47</v>
      </c>
      <c r="L1261" s="7">
        <v>10</v>
      </c>
      <c r="M1261" s="7" t="s">
        <v>33076</v>
      </c>
      <c r="N1261" s="7">
        <v>33993</v>
      </c>
      <c r="O1261" s="7" t="s">
        <v>45344</v>
      </c>
      <c r="P1261" s="7">
        <v>20090218</v>
      </c>
      <c r="Q1261" s="7">
        <v>57</v>
      </c>
      <c r="R1261" s="7">
        <v>201903</v>
      </c>
      <c r="S1261" s="7">
        <v>2022</v>
      </c>
      <c r="T1261" s="7">
        <v>3868645</v>
      </c>
      <c r="U1261" s="7">
        <v>8573835</v>
      </c>
      <c r="V1261" s="7">
        <v>300000</v>
      </c>
    </row>
    <row r="1262" spans="1:22" ht="16.5" customHeight="1">
      <c r="A1262" s="8">
        <v>3108120561</v>
      </c>
      <c r="B1262" s="7">
        <v>1900855</v>
      </c>
      <c r="C1262" s="12">
        <v>1614110002542</v>
      </c>
      <c r="D1262" s="7" t="s">
        <v>22282</v>
      </c>
      <c r="E1262" s="7" t="s">
        <v>22283</v>
      </c>
      <c r="F1262" s="7" t="s">
        <v>22284</v>
      </c>
      <c r="G1262" s="7" t="s">
        <v>22285</v>
      </c>
      <c r="H1262" s="7" t="s">
        <v>22286</v>
      </c>
      <c r="I1262" s="7" t="s">
        <v>65</v>
      </c>
      <c r="J1262" s="7" t="s">
        <v>33060</v>
      </c>
      <c r="K1262" s="7" t="s">
        <v>47</v>
      </c>
      <c r="L1262" s="7">
        <v>10</v>
      </c>
      <c r="M1262" s="7" t="s">
        <v>313</v>
      </c>
      <c r="N1262" s="7">
        <v>42200</v>
      </c>
      <c r="O1262" s="7" t="s">
        <v>8536</v>
      </c>
      <c r="P1262" s="7">
        <v>19940404</v>
      </c>
      <c r="Q1262" s="7">
        <v>67</v>
      </c>
      <c r="R1262" s="7">
        <v>201903</v>
      </c>
      <c r="S1262" s="7">
        <v>2022</v>
      </c>
      <c r="T1262" s="7">
        <v>9436017</v>
      </c>
      <c r="U1262" s="7">
        <v>5459381</v>
      </c>
      <c r="V1262" s="7">
        <v>500000</v>
      </c>
    </row>
    <row r="1263" spans="1:22" ht="16.5" customHeight="1">
      <c r="A1263" s="8">
        <v>3168119795</v>
      </c>
      <c r="B1263" s="7">
        <v>4145021</v>
      </c>
      <c r="C1263" s="12">
        <v>1614110027562</v>
      </c>
      <c r="D1263" s="7" t="s">
        <v>20225</v>
      </c>
      <c r="E1263" s="7" t="s">
        <v>20226</v>
      </c>
      <c r="F1263" s="7" t="s">
        <v>20227</v>
      </c>
      <c r="G1263" s="7" t="s">
        <v>20228</v>
      </c>
      <c r="H1263" s="7" t="s">
        <v>18418</v>
      </c>
      <c r="I1263" s="7" t="s">
        <v>65</v>
      </c>
      <c r="J1263" s="7" t="s">
        <v>33060</v>
      </c>
      <c r="K1263" s="7" t="s">
        <v>47</v>
      </c>
      <c r="L1263" s="7">
        <v>10</v>
      </c>
      <c r="M1263" s="7" t="s">
        <v>33076</v>
      </c>
      <c r="N1263" s="7">
        <v>30121</v>
      </c>
      <c r="O1263" s="7" t="s">
        <v>22582</v>
      </c>
      <c r="P1263" s="7">
        <v>20120626</v>
      </c>
      <c r="Q1263" s="7">
        <v>93</v>
      </c>
      <c r="R1263" s="7">
        <v>201903</v>
      </c>
      <c r="S1263" s="7">
        <v>2022</v>
      </c>
      <c r="T1263" s="7">
        <v>6123957</v>
      </c>
      <c r="U1263" s="7">
        <v>1237322</v>
      </c>
      <c r="V1263" s="7">
        <v>50000</v>
      </c>
    </row>
    <row r="1264" spans="1:22" ht="16.5" customHeight="1">
      <c r="A1264" s="8">
        <v>3168200707</v>
      </c>
      <c r="B1264" s="7">
        <v>3103424</v>
      </c>
      <c r="C1264" s="12">
        <v>1614710008326</v>
      </c>
      <c r="D1264" s="7" t="s">
        <v>28628</v>
      </c>
      <c r="E1264" s="7" t="s">
        <v>6647</v>
      </c>
      <c r="F1264" s="7" t="s">
        <v>28629</v>
      </c>
      <c r="G1264" s="7" t="s">
        <v>28630</v>
      </c>
      <c r="H1264" s="7" t="s">
        <v>28631</v>
      </c>
      <c r="I1264" s="7" t="s">
        <v>45</v>
      </c>
      <c r="J1264" s="7" t="s">
        <v>33060</v>
      </c>
      <c r="K1264" s="7" t="s">
        <v>47</v>
      </c>
      <c r="L1264" s="7">
        <v>10</v>
      </c>
      <c r="M1264" s="7" t="s">
        <v>363</v>
      </c>
      <c r="N1264" s="7">
        <v>70000</v>
      </c>
      <c r="O1264" s="7" t="s">
        <v>13555</v>
      </c>
      <c r="P1264" s="7">
        <v>20040101</v>
      </c>
      <c r="Q1264" s="7">
        <v>55</v>
      </c>
      <c r="R1264" s="7">
        <v>201903</v>
      </c>
      <c r="S1264" s="7">
        <v>2022</v>
      </c>
      <c r="T1264" s="7">
        <v>17658977</v>
      </c>
      <c r="U1264" s="7">
        <v>8398431</v>
      </c>
      <c r="V1264" s="7">
        <v>0</v>
      </c>
    </row>
    <row r="1265" spans="1:22" ht="16.5" customHeight="1">
      <c r="A1265" s="8">
        <v>3128130162</v>
      </c>
      <c r="B1265" s="7">
        <v>1951821</v>
      </c>
      <c r="C1265" s="12">
        <v>1615110026778</v>
      </c>
      <c r="D1265" s="7" t="s">
        <v>28660</v>
      </c>
      <c r="E1265" s="7" t="s">
        <v>28661</v>
      </c>
      <c r="F1265" s="7" t="s">
        <v>28662</v>
      </c>
      <c r="G1265" s="7" t="s">
        <v>28663</v>
      </c>
      <c r="H1265" s="7" t="s">
        <v>28664</v>
      </c>
      <c r="I1265" s="7" t="s">
        <v>65</v>
      </c>
      <c r="J1265" s="7" t="s">
        <v>33060</v>
      </c>
      <c r="K1265" s="7" t="s">
        <v>47</v>
      </c>
      <c r="L1265" s="7">
        <v>10</v>
      </c>
      <c r="M1265" s="7" t="s">
        <v>457</v>
      </c>
      <c r="N1265" s="7">
        <v>37011</v>
      </c>
      <c r="O1265" s="7" t="s">
        <v>33649</v>
      </c>
      <c r="P1265" s="7">
        <v>19980430</v>
      </c>
      <c r="Q1265" s="7">
        <v>78</v>
      </c>
      <c r="R1265" s="7">
        <v>201903</v>
      </c>
      <c r="S1265" s="7">
        <v>2022</v>
      </c>
      <c r="T1265" s="7">
        <v>13960104</v>
      </c>
      <c r="U1265" s="7">
        <v>4111834</v>
      </c>
      <c r="V1265" s="7">
        <v>200000</v>
      </c>
    </row>
    <row r="1266" spans="1:22" ht="16.5" customHeight="1">
      <c r="A1266" s="8">
        <v>3128173443</v>
      </c>
      <c r="B1266" s="7">
        <v>2246774</v>
      </c>
      <c r="C1266" s="12">
        <v>1615110069380</v>
      </c>
      <c r="D1266" s="7" t="s">
        <v>21618</v>
      </c>
      <c r="E1266" s="7" t="s">
        <v>21619</v>
      </c>
      <c r="F1266" s="7" t="s">
        <v>21620</v>
      </c>
      <c r="G1266" s="7" t="s">
        <v>21621</v>
      </c>
      <c r="H1266" s="7" t="s">
        <v>21622</v>
      </c>
      <c r="I1266" s="7" t="s">
        <v>65</v>
      </c>
      <c r="J1266" s="7" t="s">
        <v>33060</v>
      </c>
      <c r="K1266" s="7" t="s">
        <v>47</v>
      </c>
      <c r="L1266" s="7">
        <v>10</v>
      </c>
      <c r="M1266" s="7" t="s">
        <v>33076</v>
      </c>
      <c r="N1266" s="7">
        <v>29130</v>
      </c>
      <c r="O1266" s="7" t="s">
        <v>45345</v>
      </c>
      <c r="P1266" s="7">
        <v>20050117</v>
      </c>
      <c r="Q1266" s="7">
        <v>57</v>
      </c>
      <c r="R1266" s="7">
        <v>201903</v>
      </c>
      <c r="S1266" s="7">
        <v>2022</v>
      </c>
      <c r="T1266" s="7">
        <v>13169637</v>
      </c>
      <c r="U1266" s="7">
        <v>11942041</v>
      </c>
      <c r="V1266" s="7">
        <v>400000</v>
      </c>
    </row>
    <row r="1267" spans="1:22" ht="16.5" customHeight="1">
      <c r="A1267" s="8">
        <v>3128621391</v>
      </c>
      <c r="B1267" s="7">
        <v>3852252</v>
      </c>
      <c r="C1267" s="12">
        <v>1615110122782</v>
      </c>
      <c r="D1267" s="7" t="s">
        <v>22354</v>
      </c>
      <c r="E1267" s="7" t="s">
        <v>22355</v>
      </c>
      <c r="F1267" s="7" t="s">
        <v>22356</v>
      </c>
      <c r="G1267" s="7" t="s">
        <v>22357</v>
      </c>
      <c r="H1267" s="7" t="s">
        <v>22358</v>
      </c>
      <c r="I1267" s="7" t="s">
        <v>65</v>
      </c>
      <c r="J1267" s="7" t="s">
        <v>33060</v>
      </c>
      <c r="K1267" s="7" t="s">
        <v>47</v>
      </c>
      <c r="L1267" s="7">
        <v>10</v>
      </c>
      <c r="M1267" s="7" t="s">
        <v>313</v>
      </c>
      <c r="N1267" s="7">
        <v>42322</v>
      </c>
      <c r="O1267" s="7" t="s">
        <v>43496</v>
      </c>
      <c r="P1267" s="7">
        <v>20101026</v>
      </c>
      <c r="Q1267" s="7">
        <v>59</v>
      </c>
      <c r="R1267" s="7">
        <v>201903</v>
      </c>
      <c r="S1267" s="7">
        <v>2022</v>
      </c>
      <c r="T1267" s="7">
        <v>16826905</v>
      </c>
      <c r="U1267" s="7">
        <v>10030487</v>
      </c>
      <c r="V1267" s="7">
        <v>350040</v>
      </c>
    </row>
    <row r="1268" spans="1:22" ht="16.5" customHeight="1">
      <c r="A1268" s="8">
        <v>3128635269</v>
      </c>
      <c r="B1268" s="7">
        <v>4074551</v>
      </c>
      <c r="C1268" s="12">
        <v>1615110137418</v>
      </c>
      <c r="D1268" s="7" t="s">
        <v>18631</v>
      </c>
      <c r="E1268" s="7" t="s">
        <v>10562</v>
      </c>
      <c r="F1268" s="7" t="s">
        <v>18632</v>
      </c>
      <c r="G1268" s="7" t="s">
        <v>18633</v>
      </c>
      <c r="H1268" s="7" t="s">
        <v>18634</v>
      </c>
      <c r="I1268" s="7" t="s">
        <v>65</v>
      </c>
      <c r="J1268" s="7" t="s">
        <v>33060</v>
      </c>
      <c r="K1268" s="7" t="s">
        <v>47</v>
      </c>
      <c r="L1268" s="7">
        <v>10</v>
      </c>
      <c r="M1268" s="7" t="s">
        <v>33076</v>
      </c>
      <c r="N1268" s="7">
        <v>29299</v>
      </c>
      <c r="O1268" s="7" t="s">
        <v>33562</v>
      </c>
      <c r="P1268" s="7">
        <v>20120120</v>
      </c>
      <c r="Q1268" s="7">
        <v>69</v>
      </c>
      <c r="R1268" s="7">
        <v>201903</v>
      </c>
      <c r="S1268" s="7">
        <v>2022</v>
      </c>
      <c r="T1268" s="7">
        <v>6970814</v>
      </c>
      <c r="U1268" s="7">
        <v>2792340</v>
      </c>
      <c r="V1268" s="7">
        <v>150000</v>
      </c>
    </row>
    <row r="1269" spans="1:22" ht="16.5" customHeight="1">
      <c r="A1269" s="8">
        <v>3128653699</v>
      </c>
      <c r="B1269" s="7">
        <v>4328911</v>
      </c>
      <c r="C1269" s="12">
        <v>1615110155288</v>
      </c>
      <c r="D1269" s="7" t="s">
        <v>7140</v>
      </c>
      <c r="E1269" s="7" t="s">
        <v>20561</v>
      </c>
      <c r="F1269" s="7" t="s">
        <v>20562</v>
      </c>
      <c r="G1269" s="7" t="s">
        <v>20563</v>
      </c>
      <c r="H1269" s="7" t="s">
        <v>2984</v>
      </c>
      <c r="I1269" s="7" t="s">
        <v>65</v>
      </c>
      <c r="J1269" s="7" t="s">
        <v>33060</v>
      </c>
      <c r="K1269" s="7" t="s">
        <v>47</v>
      </c>
      <c r="L1269" s="7">
        <v>10</v>
      </c>
      <c r="M1269" s="7" t="s">
        <v>33076</v>
      </c>
      <c r="N1269" s="7">
        <v>22241</v>
      </c>
      <c r="O1269" s="7" t="s">
        <v>45246</v>
      </c>
      <c r="P1269" s="7">
        <v>20130710</v>
      </c>
      <c r="Q1269" s="7">
        <v>63</v>
      </c>
      <c r="R1269" s="7">
        <v>201903</v>
      </c>
      <c r="S1269" s="7">
        <v>2022</v>
      </c>
      <c r="T1269" s="7">
        <v>34934384</v>
      </c>
      <c r="U1269" s="7">
        <v>8724233</v>
      </c>
      <c r="V1269" s="7">
        <v>600000</v>
      </c>
    </row>
    <row r="1270" spans="1:22" ht="16.5" customHeight="1">
      <c r="A1270" s="8">
        <v>7398800334</v>
      </c>
      <c r="B1270" s="7">
        <v>6655013</v>
      </c>
      <c r="C1270" s="12">
        <v>1615110192470</v>
      </c>
      <c r="D1270" s="7" t="s">
        <v>18626</v>
      </c>
      <c r="E1270" s="7" t="s">
        <v>18627</v>
      </c>
      <c r="F1270" s="7" t="s">
        <v>18628</v>
      </c>
      <c r="G1270" s="7" t="s">
        <v>18629</v>
      </c>
      <c r="H1270" s="7" t="s">
        <v>18630</v>
      </c>
      <c r="I1270" s="7" t="s">
        <v>65</v>
      </c>
      <c r="J1270" s="7" t="s">
        <v>33060</v>
      </c>
      <c r="K1270" s="7" t="s">
        <v>47</v>
      </c>
      <c r="L1270" s="7">
        <v>10</v>
      </c>
      <c r="M1270" s="7" t="s">
        <v>33076</v>
      </c>
      <c r="N1270" s="7">
        <v>26120</v>
      </c>
      <c r="O1270" s="7" t="s">
        <v>4152</v>
      </c>
      <c r="P1270" s="7">
        <v>20160119</v>
      </c>
      <c r="Q1270" s="7">
        <v>52</v>
      </c>
      <c r="R1270" s="7">
        <v>201903</v>
      </c>
      <c r="S1270" s="7">
        <v>2022</v>
      </c>
      <c r="T1270" s="7">
        <v>3985204</v>
      </c>
      <c r="U1270" s="7">
        <v>1491566</v>
      </c>
      <c r="V1270" s="7">
        <v>100000</v>
      </c>
    </row>
    <row r="1271" spans="1:22" ht="16.5" customHeight="1">
      <c r="A1271" s="8">
        <v>3058170093</v>
      </c>
      <c r="B1271" s="7">
        <v>2183125</v>
      </c>
      <c r="C1271" s="12">
        <v>1642110011409</v>
      </c>
      <c r="D1271" s="7" t="s">
        <v>19538</v>
      </c>
      <c r="E1271" s="7" t="s">
        <v>19539</v>
      </c>
      <c r="F1271" s="7" t="s">
        <v>19540</v>
      </c>
      <c r="G1271" s="7" t="s">
        <v>19541</v>
      </c>
      <c r="H1271" s="7" t="s">
        <v>19542</v>
      </c>
      <c r="I1271" s="7" t="s">
        <v>65</v>
      </c>
      <c r="J1271" s="7" t="s">
        <v>33060</v>
      </c>
      <c r="K1271" s="7" t="s">
        <v>47</v>
      </c>
      <c r="L1271" s="7">
        <v>10</v>
      </c>
      <c r="M1271" s="7" t="s">
        <v>33076</v>
      </c>
      <c r="N1271" s="7">
        <v>28520</v>
      </c>
      <c r="O1271" s="7" t="s">
        <v>38546</v>
      </c>
      <c r="P1271" s="7">
        <v>20040701</v>
      </c>
      <c r="Q1271" s="7">
        <v>78</v>
      </c>
      <c r="R1271" s="7">
        <v>201903</v>
      </c>
      <c r="S1271" s="7">
        <v>2022</v>
      </c>
      <c r="T1271" s="7">
        <v>9687007</v>
      </c>
      <c r="U1271" s="7">
        <v>11325992</v>
      </c>
      <c r="V1271" s="7">
        <v>100000</v>
      </c>
    </row>
    <row r="1272" spans="1:22" ht="16.5" customHeight="1">
      <c r="A1272" s="8">
        <v>3138128223</v>
      </c>
      <c r="B1272" s="7">
        <v>6139186</v>
      </c>
      <c r="C1272" s="12">
        <v>1645110021460</v>
      </c>
      <c r="D1272" s="7" t="s">
        <v>45346</v>
      </c>
      <c r="E1272" s="7" t="s">
        <v>45347</v>
      </c>
      <c r="F1272" s="7" t="s">
        <v>45348</v>
      </c>
      <c r="G1272" s="7" t="s">
        <v>45349</v>
      </c>
      <c r="H1272" s="7" t="s">
        <v>45350</v>
      </c>
      <c r="I1272" s="7" t="s">
        <v>65</v>
      </c>
      <c r="J1272" s="7" t="s">
        <v>33060</v>
      </c>
      <c r="K1272" s="7" t="s">
        <v>47</v>
      </c>
      <c r="L1272" s="7">
        <v>10</v>
      </c>
      <c r="M1272" s="7" t="s">
        <v>33760</v>
      </c>
      <c r="N1272" s="7">
        <v>47129</v>
      </c>
      <c r="O1272" s="7" t="s">
        <v>10479</v>
      </c>
      <c r="P1272" s="7">
        <v>20130219</v>
      </c>
      <c r="Q1272" s="7">
        <v>52</v>
      </c>
      <c r="R1272" s="7">
        <v>201903</v>
      </c>
      <c r="S1272" s="7">
        <v>2022</v>
      </c>
      <c r="T1272" s="7">
        <v>33940221</v>
      </c>
      <c r="U1272" s="7">
        <v>11852688</v>
      </c>
      <c r="V1272" s="7">
        <v>100000</v>
      </c>
    </row>
    <row r="1273" spans="1:22" ht="16.5" customHeight="1">
      <c r="A1273" s="8">
        <v>5148117256</v>
      </c>
      <c r="B1273" s="7">
        <v>1817237</v>
      </c>
      <c r="C1273" s="12">
        <v>1701110066854</v>
      </c>
      <c r="D1273" s="7" t="s">
        <v>45351</v>
      </c>
      <c r="E1273" s="7" t="s">
        <v>45352</v>
      </c>
      <c r="F1273" s="7" t="s">
        <v>45353</v>
      </c>
      <c r="G1273" s="7" t="s">
        <v>45354</v>
      </c>
      <c r="H1273" s="7" t="s">
        <v>45355</v>
      </c>
      <c r="I1273" s="7" t="s">
        <v>65</v>
      </c>
      <c r="J1273" s="7" t="s">
        <v>33060</v>
      </c>
      <c r="K1273" s="7" t="s">
        <v>47</v>
      </c>
      <c r="L1273" s="7">
        <v>10</v>
      </c>
      <c r="M1273" s="7" t="s">
        <v>33076</v>
      </c>
      <c r="N1273" s="7">
        <v>22192</v>
      </c>
      <c r="O1273" s="7" t="s">
        <v>45356</v>
      </c>
      <c r="P1273" s="7">
        <v>19940101</v>
      </c>
      <c r="Q1273" s="7">
        <v>53</v>
      </c>
      <c r="R1273" s="7">
        <v>201903</v>
      </c>
      <c r="S1273" s="7">
        <v>2022</v>
      </c>
      <c r="T1273" s="7">
        <v>8725431</v>
      </c>
      <c r="U1273" s="7">
        <v>8611981</v>
      </c>
      <c r="V1273" s="7">
        <v>50000</v>
      </c>
    </row>
    <row r="1274" spans="1:22" ht="16.5" customHeight="1">
      <c r="A1274" s="8">
        <v>5148125659</v>
      </c>
      <c r="B1274" s="7">
        <v>1425545</v>
      </c>
      <c r="C1274" s="12">
        <v>1701110110015</v>
      </c>
      <c r="D1274" s="7" t="s">
        <v>22368</v>
      </c>
      <c r="E1274" s="7" t="s">
        <v>22369</v>
      </c>
      <c r="F1274" s="7" t="s">
        <v>22370</v>
      </c>
      <c r="G1274" s="7" t="s">
        <v>22371</v>
      </c>
      <c r="H1274" s="7" t="s">
        <v>22372</v>
      </c>
      <c r="I1274" s="7" t="s">
        <v>65</v>
      </c>
      <c r="J1274" s="7" t="s">
        <v>33060</v>
      </c>
      <c r="K1274" s="7" t="s">
        <v>47</v>
      </c>
      <c r="L1274" s="7">
        <v>10</v>
      </c>
      <c r="M1274" s="7" t="s">
        <v>313</v>
      </c>
      <c r="N1274" s="7">
        <v>42321</v>
      </c>
      <c r="O1274" s="7" t="s">
        <v>38771</v>
      </c>
      <c r="P1274" s="7">
        <v>19900108</v>
      </c>
      <c r="Q1274" s="7">
        <v>64</v>
      </c>
      <c r="R1274" s="7">
        <v>201903</v>
      </c>
      <c r="S1274" s="7">
        <v>2022</v>
      </c>
      <c r="T1274" s="7">
        <v>6673696</v>
      </c>
      <c r="U1274" s="7">
        <v>4795735</v>
      </c>
      <c r="V1274" s="7">
        <v>650000</v>
      </c>
    </row>
    <row r="1275" spans="1:22" ht="16.5" customHeight="1">
      <c r="A1275" s="8">
        <v>5048124750</v>
      </c>
      <c r="B1275" s="7">
        <v>1709463</v>
      </c>
      <c r="C1275" s="12">
        <v>1701110122391</v>
      </c>
      <c r="D1275" s="7" t="s">
        <v>19385</v>
      </c>
      <c r="E1275" s="7" t="s">
        <v>19386</v>
      </c>
      <c r="F1275" s="7" t="s">
        <v>19387</v>
      </c>
      <c r="G1275" s="7" t="s">
        <v>19388</v>
      </c>
      <c r="H1275" s="7" t="s">
        <v>19389</v>
      </c>
      <c r="I1275" s="7" t="s">
        <v>65</v>
      </c>
      <c r="J1275" s="7" t="s">
        <v>33060</v>
      </c>
      <c r="K1275" s="7" t="s">
        <v>47</v>
      </c>
      <c r="L1275" s="7">
        <v>10</v>
      </c>
      <c r="M1275" s="7" t="s">
        <v>33076</v>
      </c>
      <c r="N1275" s="7">
        <v>28119</v>
      </c>
      <c r="O1275" s="7" t="s">
        <v>43404</v>
      </c>
      <c r="P1275" s="7">
        <v>19970707</v>
      </c>
      <c r="Q1275" s="7">
        <v>57</v>
      </c>
      <c r="R1275" s="7">
        <v>201903</v>
      </c>
      <c r="S1275" s="7">
        <v>2022</v>
      </c>
      <c r="T1275" s="7">
        <v>4314645</v>
      </c>
      <c r="U1275" s="7">
        <v>11989120</v>
      </c>
      <c r="V1275" s="7">
        <v>500000</v>
      </c>
    </row>
    <row r="1276" spans="1:22" ht="16.5" customHeight="1">
      <c r="A1276" s="8">
        <v>5038135521</v>
      </c>
      <c r="B1276" s="7">
        <v>1371458</v>
      </c>
      <c r="C1276" s="12">
        <v>1701110126682</v>
      </c>
      <c r="D1276" s="7" t="s">
        <v>21896</v>
      </c>
      <c r="E1276" s="7" t="s">
        <v>885</v>
      </c>
      <c r="F1276" s="7" t="s">
        <v>21897</v>
      </c>
      <c r="G1276" s="7" t="s">
        <v>21898</v>
      </c>
      <c r="H1276" s="7" t="s">
        <v>21899</v>
      </c>
      <c r="I1276" s="7" t="s">
        <v>65</v>
      </c>
      <c r="J1276" s="7" t="s">
        <v>33060</v>
      </c>
      <c r="K1276" s="7" t="s">
        <v>47</v>
      </c>
      <c r="L1276" s="7">
        <v>10</v>
      </c>
      <c r="M1276" s="7" t="s">
        <v>313</v>
      </c>
      <c r="N1276" s="7">
        <v>42320</v>
      </c>
      <c r="O1276" s="7" t="s">
        <v>8931</v>
      </c>
      <c r="P1276" s="7">
        <v>19971016</v>
      </c>
      <c r="Q1276" s="7">
        <v>63</v>
      </c>
      <c r="R1276" s="7">
        <v>201903</v>
      </c>
      <c r="S1276" s="7">
        <v>2022</v>
      </c>
      <c r="T1276" s="7">
        <v>14285905</v>
      </c>
      <c r="U1276" s="7">
        <v>10761294</v>
      </c>
      <c r="V1276" s="7">
        <v>800000</v>
      </c>
    </row>
    <row r="1277" spans="1:22" ht="16.5" customHeight="1">
      <c r="A1277" s="8">
        <v>5038143512</v>
      </c>
      <c r="B1277" s="7">
        <v>1967783</v>
      </c>
      <c r="C1277" s="12">
        <v>1701110167545</v>
      </c>
      <c r="D1277" s="7" t="s">
        <v>18041</v>
      </c>
      <c r="E1277" s="7" t="s">
        <v>18042</v>
      </c>
      <c r="F1277" s="7" t="s">
        <v>18043</v>
      </c>
      <c r="G1277" s="7" t="s">
        <v>18044</v>
      </c>
      <c r="H1277" s="7" t="s">
        <v>18045</v>
      </c>
      <c r="I1277" s="7" t="s">
        <v>65</v>
      </c>
      <c r="J1277" s="7" t="s">
        <v>33060</v>
      </c>
      <c r="K1277" s="7" t="s">
        <v>47</v>
      </c>
      <c r="L1277" s="7">
        <v>10</v>
      </c>
      <c r="M1277" s="7" t="s">
        <v>33076</v>
      </c>
      <c r="N1277" s="7">
        <v>22299</v>
      </c>
      <c r="O1277" s="7" t="s">
        <v>33340</v>
      </c>
      <c r="P1277" s="7">
        <v>20000201</v>
      </c>
      <c r="Q1277" s="7">
        <v>95</v>
      </c>
      <c r="R1277" s="7">
        <v>201903</v>
      </c>
      <c r="S1277" s="7">
        <v>2022</v>
      </c>
      <c r="T1277" s="7">
        <v>28669800</v>
      </c>
      <c r="U1277" s="7">
        <v>10238965</v>
      </c>
      <c r="V1277" s="7">
        <v>690000</v>
      </c>
    </row>
    <row r="1278" spans="1:22" ht="16.5" customHeight="1">
      <c r="A1278" s="8">
        <v>5148158408</v>
      </c>
      <c r="B1278" s="7">
        <v>2711045</v>
      </c>
      <c r="C1278" s="12">
        <v>1701110312041</v>
      </c>
      <c r="D1278" s="7" t="s">
        <v>6627</v>
      </c>
      <c r="E1278" s="7" t="s">
        <v>16213</v>
      </c>
      <c r="F1278" s="7" t="s">
        <v>19714</v>
      </c>
      <c r="G1278" s="7" t="s">
        <v>19715</v>
      </c>
      <c r="H1278" s="7" t="s">
        <v>19716</v>
      </c>
      <c r="I1278" s="7" t="s">
        <v>65</v>
      </c>
      <c r="J1278" s="7" t="s">
        <v>33060</v>
      </c>
      <c r="K1278" s="7" t="s">
        <v>47</v>
      </c>
      <c r="L1278" s="7">
        <v>10</v>
      </c>
      <c r="M1278" s="7" t="s">
        <v>363</v>
      </c>
      <c r="N1278" s="7">
        <v>72122</v>
      </c>
      <c r="O1278" s="7" t="s">
        <v>43234</v>
      </c>
      <c r="P1278" s="7">
        <v>20060621</v>
      </c>
      <c r="Q1278" s="7">
        <v>57</v>
      </c>
      <c r="R1278" s="7">
        <v>201903</v>
      </c>
      <c r="S1278" s="7">
        <v>2022</v>
      </c>
      <c r="T1278" s="7">
        <v>11612201</v>
      </c>
      <c r="U1278" s="7">
        <v>10556060</v>
      </c>
      <c r="V1278" s="7">
        <v>450000</v>
      </c>
    </row>
    <row r="1279" spans="1:22" ht="16.5" customHeight="1">
      <c r="A1279" s="8">
        <v>5148165141</v>
      </c>
      <c r="B1279" s="7">
        <v>2982525</v>
      </c>
      <c r="C1279" s="12">
        <v>1701110353582</v>
      </c>
      <c r="D1279" s="7" t="s">
        <v>45357</v>
      </c>
      <c r="E1279" s="7" t="s">
        <v>45358</v>
      </c>
      <c r="F1279" s="7" t="s">
        <v>45359</v>
      </c>
      <c r="G1279" s="7" t="s">
        <v>45360</v>
      </c>
      <c r="H1279" s="7" t="s">
        <v>45361</v>
      </c>
      <c r="I1279" s="7" t="s">
        <v>65</v>
      </c>
      <c r="J1279" s="7" t="s">
        <v>33060</v>
      </c>
      <c r="K1279" s="7" t="s">
        <v>47</v>
      </c>
      <c r="L1279" s="7">
        <v>10</v>
      </c>
      <c r="M1279" s="7" t="s">
        <v>33076</v>
      </c>
      <c r="N1279" s="7">
        <v>27100</v>
      </c>
      <c r="O1279" s="7" t="s">
        <v>45362</v>
      </c>
      <c r="P1279" s="7">
        <v>20080411</v>
      </c>
      <c r="Q1279" s="7">
        <v>51</v>
      </c>
      <c r="R1279" s="7">
        <v>201903</v>
      </c>
      <c r="S1279" s="7">
        <v>2022</v>
      </c>
      <c r="T1279" s="7">
        <v>12542261</v>
      </c>
      <c r="U1279" s="7">
        <v>16169353</v>
      </c>
      <c r="V1279" s="7">
        <v>350000</v>
      </c>
    </row>
    <row r="1280" spans="1:22" ht="16.5" customHeight="1">
      <c r="A1280" s="8">
        <v>5148166515</v>
      </c>
      <c r="B1280" s="7">
        <v>3196000</v>
      </c>
      <c r="C1280" s="12">
        <v>1701110365735</v>
      </c>
      <c r="D1280" s="7" t="s">
        <v>27147</v>
      </c>
      <c r="E1280" s="7" t="s">
        <v>27148</v>
      </c>
      <c r="F1280" s="7" t="s">
        <v>27149</v>
      </c>
      <c r="G1280" s="7" t="s">
        <v>27150</v>
      </c>
      <c r="H1280" s="7" t="s">
        <v>27151</v>
      </c>
      <c r="I1280" s="7" t="s">
        <v>65</v>
      </c>
      <c r="J1280" s="7" t="s">
        <v>33060</v>
      </c>
      <c r="K1280" s="7" t="s">
        <v>47</v>
      </c>
      <c r="L1280" s="7">
        <v>10</v>
      </c>
      <c r="M1280" s="7" t="s">
        <v>34433</v>
      </c>
      <c r="N1280" s="7">
        <v>58222</v>
      </c>
      <c r="O1280" s="7" t="s">
        <v>13163</v>
      </c>
      <c r="P1280" s="7">
        <v>20081103</v>
      </c>
      <c r="Q1280" s="7">
        <v>65</v>
      </c>
      <c r="R1280" s="7">
        <v>201903</v>
      </c>
      <c r="S1280" s="7">
        <v>2022</v>
      </c>
      <c r="T1280" s="7">
        <v>9427604</v>
      </c>
      <c r="U1280" s="7">
        <v>9813026</v>
      </c>
      <c r="V1280" s="7">
        <v>255000</v>
      </c>
    </row>
    <row r="1281" spans="1:22" ht="16.5" customHeight="1">
      <c r="A1281" s="8">
        <v>5028601493</v>
      </c>
      <c r="B1281" s="7">
        <v>3658983</v>
      </c>
      <c r="C1281" s="12">
        <v>1701110384917</v>
      </c>
      <c r="D1281" s="7" t="s">
        <v>28295</v>
      </c>
      <c r="E1281" s="7" t="s">
        <v>28296</v>
      </c>
      <c r="F1281" s="7" t="s">
        <v>1716</v>
      </c>
      <c r="G1281" s="7" t="s">
        <v>28297</v>
      </c>
      <c r="H1281" s="7" t="s">
        <v>28298</v>
      </c>
      <c r="I1281" s="7" t="s">
        <v>65</v>
      </c>
      <c r="J1281" s="7" t="s">
        <v>33060</v>
      </c>
      <c r="K1281" s="7" t="s">
        <v>47</v>
      </c>
      <c r="L1281" s="7">
        <v>10</v>
      </c>
      <c r="M1281" s="7" t="s">
        <v>966</v>
      </c>
      <c r="N1281" s="7">
        <v>68122</v>
      </c>
      <c r="O1281" s="7" t="s">
        <v>45046</v>
      </c>
      <c r="P1281" s="7">
        <v>20090820</v>
      </c>
      <c r="Q1281" s="7">
        <v>60</v>
      </c>
      <c r="R1281" s="7">
        <v>201903</v>
      </c>
      <c r="S1281" s="7">
        <v>2022</v>
      </c>
      <c r="T1281" s="7">
        <v>2756487</v>
      </c>
      <c r="U1281" s="7">
        <v>1334863</v>
      </c>
      <c r="V1281" s="7">
        <v>250000</v>
      </c>
    </row>
    <row r="1282" spans="1:22" ht="16.5" customHeight="1">
      <c r="A1282" s="8">
        <v>5058125640</v>
      </c>
      <c r="B1282" s="7">
        <v>1303013</v>
      </c>
      <c r="C1282" s="12">
        <v>1712110022738</v>
      </c>
      <c r="D1282" s="7" t="s">
        <v>7810</v>
      </c>
      <c r="E1282" s="7" t="s">
        <v>22424</v>
      </c>
      <c r="F1282" s="7" t="s">
        <v>8536</v>
      </c>
      <c r="G1282" s="7" t="s">
        <v>22425</v>
      </c>
      <c r="H1282" s="7" t="s">
        <v>22426</v>
      </c>
      <c r="I1282" s="7" t="s">
        <v>65</v>
      </c>
      <c r="J1282" s="7" t="s">
        <v>33060</v>
      </c>
      <c r="K1282" s="7" t="s">
        <v>47</v>
      </c>
      <c r="L1282" s="7">
        <v>10</v>
      </c>
      <c r="M1282" s="7" t="s">
        <v>313</v>
      </c>
      <c r="N1282" s="7">
        <v>42201</v>
      </c>
      <c r="O1282" s="7" t="s">
        <v>38780</v>
      </c>
      <c r="P1282" s="7">
        <v>20000226</v>
      </c>
      <c r="Q1282" s="7">
        <v>50</v>
      </c>
      <c r="R1282" s="7">
        <v>201903</v>
      </c>
      <c r="S1282" s="7">
        <v>2022</v>
      </c>
      <c r="T1282" s="7">
        <v>17260702</v>
      </c>
      <c r="U1282" s="7">
        <v>6233567</v>
      </c>
      <c r="V1282" s="7">
        <v>2205000</v>
      </c>
    </row>
    <row r="1283" spans="1:22" ht="16.5" customHeight="1">
      <c r="A1283" s="8">
        <v>5058137210</v>
      </c>
      <c r="B1283" s="7">
        <v>2628655</v>
      </c>
      <c r="C1283" s="12">
        <v>1712110033941</v>
      </c>
      <c r="D1283" s="7" t="s">
        <v>19890</v>
      </c>
      <c r="E1283" s="7" t="s">
        <v>19891</v>
      </c>
      <c r="F1283" s="7" t="s">
        <v>19892</v>
      </c>
      <c r="G1283" s="7" t="s">
        <v>19893</v>
      </c>
      <c r="H1283" s="7" t="s">
        <v>19894</v>
      </c>
      <c r="I1283" s="7" t="s">
        <v>65</v>
      </c>
      <c r="J1283" s="7" t="s">
        <v>33060</v>
      </c>
      <c r="K1283" s="7" t="s">
        <v>47</v>
      </c>
      <c r="L1283" s="7">
        <v>10</v>
      </c>
      <c r="M1283" s="7" t="s">
        <v>33076</v>
      </c>
      <c r="N1283" s="7">
        <v>29223</v>
      </c>
      <c r="O1283" s="7" t="s">
        <v>42401</v>
      </c>
      <c r="P1283" s="7">
        <v>20030908</v>
      </c>
      <c r="Q1283" s="7">
        <v>54</v>
      </c>
      <c r="R1283" s="7">
        <v>201903</v>
      </c>
      <c r="S1283" s="7">
        <v>2022</v>
      </c>
      <c r="T1283" s="7">
        <v>10040213</v>
      </c>
      <c r="U1283" s="7">
        <v>8093924</v>
      </c>
      <c r="V1283" s="7">
        <v>1020000</v>
      </c>
    </row>
    <row r="1284" spans="1:22" ht="16.5" customHeight="1">
      <c r="A1284" s="8">
        <v>5068135613</v>
      </c>
      <c r="B1284" s="7">
        <v>1425863</v>
      </c>
      <c r="C1284" s="12">
        <v>1717110040839</v>
      </c>
      <c r="D1284" s="7" t="s">
        <v>17045</v>
      </c>
      <c r="E1284" s="7" t="s">
        <v>17046</v>
      </c>
      <c r="F1284" s="7" t="s">
        <v>17047</v>
      </c>
      <c r="G1284" s="7" t="s">
        <v>17048</v>
      </c>
      <c r="H1284" s="7" t="s">
        <v>17049</v>
      </c>
      <c r="I1284" s="7" t="s">
        <v>65</v>
      </c>
      <c r="J1284" s="7" t="s">
        <v>33060</v>
      </c>
      <c r="K1284" s="7" t="s">
        <v>47</v>
      </c>
      <c r="L1284" s="7">
        <v>10</v>
      </c>
      <c r="M1284" s="7" t="s">
        <v>33076</v>
      </c>
      <c r="N1284" s="7">
        <v>13223</v>
      </c>
      <c r="O1284" s="7" t="s">
        <v>45017</v>
      </c>
      <c r="P1284" s="7">
        <v>20000401</v>
      </c>
      <c r="Q1284" s="7">
        <v>60</v>
      </c>
      <c r="R1284" s="7">
        <v>201903</v>
      </c>
      <c r="S1284" s="7">
        <v>2022</v>
      </c>
      <c r="T1284" s="7">
        <v>11007443</v>
      </c>
      <c r="U1284" s="7">
        <v>9690432</v>
      </c>
      <c r="V1284" s="7">
        <v>200000</v>
      </c>
    </row>
    <row r="1285" spans="1:22" ht="16.5" customHeight="1">
      <c r="A1285" s="8">
        <v>5158103565</v>
      </c>
      <c r="B1285" s="7">
        <v>1977987</v>
      </c>
      <c r="C1285" s="12">
        <v>1741110005022</v>
      </c>
      <c r="D1285" s="7" t="s">
        <v>28489</v>
      </c>
      <c r="E1285" s="7" t="s">
        <v>28490</v>
      </c>
      <c r="F1285" s="7" t="s">
        <v>28491</v>
      </c>
      <c r="G1285" s="7" t="s">
        <v>28492</v>
      </c>
      <c r="H1285" s="7" t="s">
        <v>28493</v>
      </c>
      <c r="I1285" s="7" t="s">
        <v>65</v>
      </c>
      <c r="J1285" s="7" t="s">
        <v>33060</v>
      </c>
      <c r="K1285" s="7" t="s">
        <v>47</v>
      </c>
      <c r="L1285" s="7">
        <v>10</v>
      </c>
      <c r="M1285" s="7" t="s">
        <v>363</v>
      </c>
      <c r="N1285" s="7">
        <v>72129</v>
      </c>
      <c r="O1285" s="7" t="s">
        <v>42519</v>
      </c>
      <c r="P1285" s="7">
        <v>19910812</v>
      </c>
      <c r="Q1285" s="7">
        <v>54</v>
      </c>
      <c r="R1285" s="7">
        <v>201903</v>
      </c>
      <c r="S1285" s="7">
        <v>2022</v>
      </c>
      <c r="T1285" s="7">
        <v>8944878</v>
      </c>
      <c r="U1285" s="7">
        <v>6284897</v>
      </c>
      <c r="V1285" s="7">
        <v>200000</v>
      </c>
    </row>
    <row r="1286" spans="1:22" ht="16.5" customHeight="1">
      <c r="A1286" s="8">
        <v>5158108648</v>
      </c>
      <c r="B1286" s="7">
        <v>1473832</v>
      </c>
      <c r="C1286" s="12">
        <v>1748110011328</v>
      </c>
      <c r="D1286" s="7" t="s">
        <v>45363</v>
      </c>
      <c r="E1286" s="7" t="s">
        <v>45364</v>
      </c>
      <c r="F1286" s="7" t="s">
        <v>45365</v>
      </c>
      <c r="G1286" s="7" t="s">
        <v>45366</v>
      </c>
      <c r="H1286" s="7" t="s">
        <v>45367</v>
      </c>
      <c r="I1286" s="7" t="s">
        <v>65</v>
      </c>
      <c r="J1286" s="7" t="s">
        <v>33060</v>
      </c>
      <c r="K1286" s="7" t="s">
        <v>47</v>
      </c>
      <c r="L1286" s="7">
        <v>10</v>
      </c>
      <c r="M1286" s="7" t="s">
        <v>313</v>
      </c>
      <c r="N1286" s="7">
        <v>42321</v>
      </c>
      <c r="O1286" s="7" t="s">
        <v>38771</v>
      </c>
      <c r="P1286" s="7">
        <v>19951030</v>
      </c>
      <c r="Q1286" s="7">
        <v>81</v>
      </c>
      <c r="R1286" s="7">
        <v>201903</v>
      </c>
      <c r="S1286" s="7">
        <v>2022</v>
      </c>
      <c r="T1286" s="7">
        <v>11067673</v>
      </c>
      <c r="U1286" s="7">
        <v>10662154</v>
      </c>
      <c r="V1286" s="7">
        <v>535000</v>
      </c>
    </row>
    <row r="1287" spans="1:22" ht="16.5" customHeight="1">
      <c r="A1287" s="8">
        <v>5158110902</v>
      </c>
      <c r="B1287" s="7">
        <v>1188806</v>
      </c>
      <c r="C1287" s="12">
        <v>1748110013352</v>
      </c>
      <c r="D1287" s="7" t="s">
        <v>20901</v>
      </c>
      <c r="E1287" s="7" t="s">
        <v>20902</v>
      </c>
      <c r="F1287" s="7" t="s">
        <v>20903</v>
      </c>
      <c r="G1287" s="7" t="s">
        <v>20904</v>
      </c>
      <c r="H1287" s="7" t="s">
        <v>20905</v>
      </c>
      <c r="I1287" s="7" t="s">
        <v>65</v>
      </c>
      <c r="J1287" s="7" t="s">
        <v>33060</v>
      </c>
      <c r="K1287" s="7" t="s">
        <v>47</v>
      </c>
      <c r="L1287" s="7">
        <v>10</v>
      </c>
      <c r="M1287" s="7" t="s">
        <v>363</v>
      </c>
      <c r="N1287" s="7">
        <v>72121</v>
      </c>
      <c r="O1287" s="7" t="s">
        <v>35913</v>
      </c>
      <c r="P1287" s="7">
        <v>19961212</v>
      </c>
      <c r="Q1287" s="7">
        <v>82</v>
      </c>
      <c r="R1287" s="7">
        <v>201903</v>
      </c>
      <c r="S1287" s="7">
        <v>2022</v>
      </c>
      <c r="T1287" s="7">
        <v>9974219</v>
      </c>
      <c r="U1287" s="7">
        <v>6623599</v>
      </c>
      <c r="V1287" s="7">
        <v>300000</v>
      </c>
    </row>
    <row r="1288" spans="1:22" ht="16.5" customHeight="1">
      <c r="A1288" s="8">
        <v>5158116677</v>
      </c>
      <c r="B1288" s="7">
        <v>1828371</v>
      </c>
      <c r="C1288" s="12">
        <v>1748110021173</v>
      </c>
      <c r="D1288" s="7" t="s">
        <v>19726</v>
      </c>
      <c r="E1288" s="7" t="s">
        <v>19727</v>
      </c>
      <c r="F1288" s="7" t="s">
        <v>19728</v>
      </c>
      <c r="G1288" s="7" t="s">
        <v>19729</v>
      </c>
      <c r="H1288" s="7" t="s">
        <v>19730</v>
      </c>
      <c r="I1288" s="7" t="s">
        <v>65</v>
      </c>
      <c r="J1288" s="7" t="s">
        <v>33060</v>
      </c>
      <c r="K1288" s="7" t="s">
        <v>47</v>
      </c>
      <c r="L1288" s="7">
        <v>10</v>
      </c>
      <c r="M1288" s="7" t="s">
        <v>313</v>
      </c>
      <c r="N1288" s="7">
        <v>42321</v>
      </c>
      <c r="O1288" s="7" t="s">
        <v>38771</v>
      </c>
      <c r="P1288" s="7">
        <v>20000126</v>
      </c>
      <c r="Q1288" s="7">
        <v>61</v>
      </c>
      <c r="R1288" s="7">
        <v>201903</v>
      </c>
      <c r="S1288" s="7">
        <v>2022</v>
      </c>
      <c r="T1288" s="7">
        <v>7641613</v>
      </c>
      <c r="U1288" s="7">
        <v>4867230</v>
      </c>
      <c r="V1288" s="7">
        <v>200000</v>
      </c>
    </row>
    <row r="1289" spans="1:22" ht="16.5" customHeight="1">
      <c r="A1289" s="8">
        <v>5158121864</v>
      </c>
      <c r="B1289" s="7">
        <v>1411881</v>
      </c>
      <c r="C1289" s="12">
        <v>1748110029557</v>
      </c>
      <c r="D1289" s="7" t="s">
        <v>20124</v>
      </c>
      <c r="E1289" s="7" t="s">
        <v>20125</v>
      </c>
      <c r="F1289" s="7" t="s">
        <v>6703</v>
      </c>
      <c r="G1289" s="7" t="s">
        <v>20126</v>
      </c>
      <c r="H1289" s="7" t="s">
        <v>20127</v>
      </c>
      <c r="I1289" s="7" t="s">
        <v>65</v>
      </c>
      <c r="J1289" s="7" t="s">
        <v>33060</v>
      </c>
      <c r="K1289" s="7" t="s">
        <v>60</v>
      </c>
      <c r="L1289" s="7">
        <v>10</v>
      </c>
      <c r="M1289" s="7" t="s">
        <v>33076</v>
      </c>
      <c r="N1289" s="7">
        <v>30391</v>
      </c>
      <c r="O1289" s="7" t="s">
        <v>7087</v>
      </c>
      <c r="P1289" s="7">
        <v>20010925</v>
      </c>
      <c r="Q1289" s="7">
        <v>51</v>
      </c>
      <c r="R1289" s="7">
        <v>201903</v>
      </c>
      <c r="S1289" s="7">
        <v>2022</v>
      </c>
      <c r="T1289" s="7">
        <v>16976294</v>
      </c>
      <c r="U1289" s="7">
        <v>12876025</v>
      </c>
      <c r="V1289" s="7">
        <v>300000</v>
      </c>
    </row>
    <row r="1290" spans="1:22" ht="16.5" customHeight="1">
      <c r="A1290" s="8">
        <v>5138132119</v>
      </c>
      <c r="B1290" s="7">
        <v>2153956</v>
      </c>
      <c r="C1290" s="12">
        <v>1752110017462</v>
      </c>
      <c r="D1290" s="7" t="s">
        <v>17860</v>
      </c>
      <c r="E1290" s="7" t="s">
        <v>17861</v>
      </c>
      <c r="F1290" s="7" t="s">
        <v>17862</v>
      </c>
      <c r="G1290" s="7" t="s">
        <v>17863</v>
      </c>
      <c r="H1290" s="7" t="s">
        <v>17864</v>
      </c>
      <c r="I1290" s="7" t="s">
        <v>65</v>
      </c>
      <c r="J1290" s="7" t="s">
        <v>33060</v>
      </c>
      <c r="K1290" s="7" t="s">
        <v>47</v>
      </c>
      <c r="L1290" s="7">
        <v>10</v>
      </c>
      <c r="M1290" s="7" t="s">
        <v>33076</v>
      </c>
      <c r="N1290" s="7">
        <v>22241</v>
      </c>
      <c r="O1290" s="7" t="s">
        <v>45246</v>
      </c>
      <c r="P1290" s="7">
        <v>20040101</v>
      </c>
      <c r="Q1290" s="7">
        <v>58</v>
      </c>
      <c r="R1290" s="7">
        <v>201903</v>
      </c>
      <c r="S1290" s="7">
        <v>2022</v>
      </c>
      <c r="T1290" s="7">
        <v>24584129</v>
      </c>
      <c r="U1290" s="7">
        <v>11413427</v>
      </c>
      <c r="V1290" s="7">
        <v>450000</v>
      </c>
    </row>
    <row r="1291" spans="1:22" ht="16.5" customHeight="1">
      <c r="A1291" s="8">
        <v>5118109999</v>
      </c>
      <c r="B1291" s="7">
        <v>1918695</v>
      </c>
      <c r="C1291" s="12">
        <v>1754110004415</v>
      </c>
      <c r="D1291" s="7" t="s">
        <v>16833</v>
      </c>
      <c r="E1291" s="7" t="s">
        <v>16834</v>
      </c>
      <c r="F1291" s="7" t="s">
        <v>16835</v>
      </c>
      <c r="G1291" s="7" t="s">
        <v>16836</v>
      </c>
      <c r="H1291" s="7" t="s">
        <v>16837</v>
      </c>
      <c r="I1291" s="7" t="s">
        <v>65</v>
      </c>
      <c r="J1291" s="7" t="s">
        <v>33060</v>
      </c>
      <c r="K1291" s="7" t="s">
        <v>47</v>
      </c>
      <c r="L1291" s="7">
        <v>10</v>
      </c>
      <c r="M1291" s="7" t="s">
        <v>33076</v>
      </c>
      <c r="N1291" s="7">
        <v>10302</v>
      </c>
      <c r="O1291" s="7" t="s">
        <v>33101</v>
      </c>
      <c r="P1291" s="7">
        <v>20010801</v>
      </c>
      <c r="Q1291" s="7">
        <v>62</v>
      </c>
      <c r="R1291" s="7">
        <v>201903</v>
      </c>
      <c r="S1291" s="7">
        <v>2022</v>
      </c>
      <c r="T1291" s="7">
        <v>10279340</v>
      </c>
      <c r="U1291" s="7">
        <v>8488391</v>
      </c>
      <c r="V1291" s="7">
        <v>450000</v>
      </c>
    </row>
    <row r="1292" spans="1:22" ht="16.5" customHeight="1">
      <c r="A1292" s="8">
        <v>5118110894</v>
      </c>
      <c r="B1292" s="7">
        <v>1771694</v>
      </c>
      <c r="C1292" s="12">
        <v>1754110005009</v>
      </c>
      <c r="D1292" s="7" t="s">
        <v>45368</v>
      </c>
      <c r="E1292" s="7" t="s">
        <v>45369</v>
      </c>
      <c r="F1292" s="7" t="s">
        <v>45370</v>
      </c>
      <c r="G1292" s="7" t="s">
        <v>45371</v>
      </c>
      <c r="H1292" s="7" t="s">
        <v>45372</v>
      </c>
      <c r="I1292" s="7" t="s">
        <v>65</v>
      </c>
      <c r="J1292" s="7" t="s">
        <v>33060</v>
      </c>
      <c r="K1292" s="7" t="s">
        <v>47</v>
      </c>
      <c r="L1292" s="7">
        <v>10</v>
      </c>
      <c r="M1292" s="7" t="s">
        <v>33760</v>
      </c>
      <c r="N1292" s="7">
        <v>46313</v>
      </c>
      <c r="O1292" s="7" t="s">
        <v>221</v>
      </c>
      <c r="P1292" s="7">
        <v>20020516</v>
      </c>
      <c r="Q1292" s="7">
        <v>64</v>
      </c>
      <c r="R1292" s="7">
        <v>201903</v>
      </c>
      <c r="S1292" s="7">
        <v>2022</v>
      </c>
      <c r="T1292" s="7">
        <v>18130366</v>
      </c>
      <c r="U1292" s="7">
        <v>4146490</v>
      </c>
      <c r="V1292" s="7">
        <v>600700</v>
      </c>
    </row>
    <row r="1293" spans="1:22" ht="16.5" customHeight="1">
      <c r="A1293" s="8">
        <v>5138120914</v>
      </c>
      <c r="B1293" s="7">
        <v>1798859</v>
      </c>
      <c r="C1293" s="12">
        <v>1760110022133</v>
      </c>
      <c r="D1293" s="7" t="s">
        <v>22287</v>
      </c>
      <c r="E1293" s="7" t="s">
        <v>1800</v>
      </c>
      <c r="F1293" s="7" t="s">
        <v>22288</v>
      </c>
      <c r="G1293" s="7" t="s">
        <v>22289</v>
      </c>
      <c r="H1293" s="7" t="s">
        <v>22290</v>
      </c>
      <c r="I1293" s="7" t="s">
        <v>65</v>
      </c>
      <c r="J1293" s="7" t="s">
        <v>33060</v>
      </c>
      <c r="K1293" s="7" t="s">
        <v>47</v>
      </c>
      <c r="L1293" s="7">
        <v>10</v>
      </c>
      <c r="M1293" s="7" t="s">
        <v>313</v>
      </c>
      <c r="N1293" s="7">
        <v>41220</v>
      </c>
      <c r="O1293" s="7" t="s">
        <v>33715</v>
      </c>
      <c r="P1293" s="7">
        <v>20000605</v>
      </c>
      <c r="Q1293" s="7">
        <v>54</v>
      </c>
      <c r="R1293" s="7">
        <v>201903</v>
      </c>
      <c r="S1293" s="7">
        <v>2022</v>
      </c>
      <c r="T1293" s="7">
        <v>19205808</v>
      </c>
      <c r="U1293" s="7">
        <v>11757278</v>
      </c>
      <c r="V1293" s="7">
        <v>1600000</v>
      </c>
    </row>
    <row r="1294" spans="1:22" ht="16.5" customHeight="1">
      <c r="A1294" s="8">
        <v>5138122590</v>
      </c>
      <c r="B1294" s="7">
        <v>1303987</v>
      </c>
      <c r="C1294" s="12">
        <v>1760110025781</v>
      </c>
      <c r="D1294" s="7" t="s">
        <v>19073</v>
      </c>
      <c r="E1294" s="7" t="s">
        <v>10149</v>
      </c>
      <c r="F1294" s="7" t="s">
        <v>19074</v>
      </c>
      <c r="G1294" s="7" t="s">
        <v>19075</v>
      </c>
      <c r="H1294" s="7" t="s">
        <v>19076</v>
      </c>
      <c r="I1294" s="7" t="s">
        <v>65</v>
      </c>
      <c r="J1294" s="7" t="s">
        <v>33060</v>
      </c>
      <c r="K1294" s="7" t="s">
        <v>47</v>
      </c>
      <c r="L1294" s="7">
        <v>10</v>
      </c>
      <c r="M1294" s="7" t="s">
        <v>33076</v>
      </c>
      <c r="N1294" s="7">
        <v>26410</v>
      </c>
      <c r="O1294" s="7" t="s">
        <v>5396</v>
      </c>
      <c r="P1294" s="7">
        <v>20010612</v>
      </c>
      <c r="Q1294" s="7">
        <v>56</v>
      </c>
      <c r="R1294" s="7">
        <v>201903</v>
      </c>
      <c r="S1294" s="7">
        <v>2022</v>
      </c>
      <c r="T1294" s="7">
        <v>5908327</v>
      </c>
      <c r="U1294" s="7">
        <v>8745421</v>
      </c>
      <c r="V1294" s="7">
        <v>599499</v>
      </c>
    </row>
    <row r="1295" spans="1:22" ht="16.5" customHeight="1">
      <c r="A1295" s="8">
        <v>5138129588</v>
      </c>
      <c r="B1295" s="7">
        <v>1467265</v>
      </c>
      <c r="C1295" s="12">
        <v>1760110033445</v>
      </c>
      <c r="D1295" s="7" t="s">
        <v>18617</v>
      </c>
      <c r="E1295" s="7" t="s">
        <v>18618</v>
      </c>
      <c r="F1295" s="7" t="s">
        <v>18619</v>
      </c>
      <c r="G1295" s="7">
        <v>16882251</v>
      </c>
      <c r="H1295" s="7" t="s">
        <v>18620</v>
      </c>
      <c r="I1295" s="7" t="s">
        <v>65</v>
      </c>
      <c r="J1295" s="7" t="s">
        <v>33060</v>
      </c>
      <c r="K1295" s="7" t="s">
        <v>47</v>
      </c>
      <c r="L1295" s="7">
        <v>10</v>
      </c>
      <c r="M1295" s="7" t="s">
        <v>33076</v>
      </c>
      <c r="N1295" s="7">
        <v>26429</v>
      </c>
      <c r="O1295" s="7" t="s">
        <v>43671</v>
      </c>
      <c r="P1295" s="7">
        <v>20030326</v>
      </c>
      <c r="Q1295" s="7">
        <v>70</v>
      </c>
      <c r="R1295" s="7">
        <v>201903</v>
      </c>
      <c r="S1295" s="7">
        <v>2022</v>
      </c>
      <c r="T1295" s="7">
        <v>3654783</v>
      </c>
      <c r="U1295" s="7">
        <v>6728993</v>
      </c>
      <c r="V1295" s="7">
        <v>2000000</v>
      </c>
    </row>
    <row r="1296" spans="1:22" ht="16.5" customHeight="1">
      <c r="A1296" s="8">
        <v>5138155261</v>
      </c>
      <c r="B1296" s="7">
        <v>3678069</v>
      </c>
      <c r="C1296" s="12">
        <v>1760110061511</v>
      </c>
      <c r="D1296" s="7" t="s">
        <v>18545</v>
      </c>
      <c r="E1296" s="7" t="s">
        <v>113</v>
      </c>
      <c r="F1296" s="7" t="s">
        <v>18546</v>
      </c>
      <c r="G1296" s="7" t="s">
        <v>18547</v>
      </c>
      <c r="H1296" s="7" t="s">
        <v>18548</v>
      </c>
      <c r="I1296" s="7" t="s">
        <v>65</v>
      </c>
      <c r="J1296" s="7" t="s">
        <v>33060</v>
      </c>
      <c r="K1296" s="7" t="s">
        <v>47</v>
      </c>
      <c r="L1296" s="7">
        <v>10</v>
      </c>
      <c r="M1296" s="7" t="s">
        <v>33076</v>
      </c>
      <c r="N1296" s="7">
        <v>26299</v>
      </c>
      <c r="O1296" s="7" t="s">
        <v>33440</v>
      </c>
      <c r="P1296" s="7">
        <v>20091103</v>
      </c>
      <c r="Q1296" s="7">
        <v>59</v>
      </c>
      <c r="R1296" s="7">
        <v>201903</v>
      </c>
      <c r="S1296" s="7">
        <v>2022</v>
      </c>
      <c r="T1296" s="7">
        <v>4973018</v>
      </c>
      <c r="U1296" s="7">
        <v>8748369</v>
      </c>
      <c r="V1296" s="7">
        <v>200000</v>
      </c>
    </row>
    <row r="1297" spans="1:22" ht="16.5" customHeight="1">
      <c r="A1297" s="8">
        <v>5048141249</v>
      </c>
      <c r="B1297" s="7">
        <v>1845489</v>
      </c>
      <c r="C1297" s="12">
        <v>1762710001682</v>
      </c>
      <c r="D1297" s="7" t="s">
        <v>45373</v>
      </c>
      <c r="E1297" s="7" t="s">
        <v>45374</v>
      </c>
      <c r="F1297" s="7" t="s">
        <v>45375</v>
      </c>
      <c r="G1297" s="7" t="s">
        <v>45376</v>
      </c>
      <c r="H1297" s="7" t="s">
        <v>45377</v>
      </c>
      <c r="I1297" s="7" t="s">
        <v>65</v>
      </c>
      <c r="J1297" s="7" t="s">
        <v>33060</v>
      </c>
      <c r="K1297" s="7" t="s">
        <v>47</v>
      </c>
      <c r="L1297" s="7">
        <v>10</v>
      </c>
      <c r="M1297" s="7" t="s">
        <v>33076</v>
      </c>
      <c r="N1297" s="7">
        <v>10309</v>
      </c>
      <c r="O1297" s="7" t="s">
        <v>33107</v>
      </c>
      <c r="P1297" s="7">
        <v>20010813</v>
      </c>
      <c r="Q1297" s="7">
        <v>58</v>
      </c>
      <c r="R1297" s="7">
        <v>201903</v>
      </c>
      <c r="S1297" s="7">
        <v>2022</v>
      </c>
      <c r="T1297" s="7">
        <v>59204693</v>
      </c>
      <c r="U1297" s="7">
        <v>42469335</v>
      </c>
      <c r="V1297" s="7">
        <v>2000000</v>
      </c>
    </row>
    <row r="1298" spans="1:22" ht="16.5" customHeight="1">
      <c r="A1298" s="8">
        <v>6038115034</v>
      </c>
      <c r="B1298" s="7">
        <v>1386066</v>
      </c>
      <c r="C1298" s="12">
        <v>1801110048199</v>
      </c>
      <c r="D1298" s="7" t="s">
        <v>16877</v>
      </c>
      <c r="E1298" s="7" t="s">
        <v>4922</v>
      </c>
      <c r="F1298" s="7" t="s">
        <v>16878</v>
      </c>
      <c r="G1298" s="7" t="s">
        <v>16879</v>
      </c>
      <c r="H1298" s="7" t="s">
        <v>16880</v>
      </c>
      <c r="I1298" s="7" t="s">
        <v>65</v>
      </c>
      <c r="J1298" s="7" t="s">
        <v>33060</v>
      </c>
      <c r="K1298" s="7" t="s">
        <v>47</v>
      </c>
      <c r="L1298" s="7">
        <v>10</v>
      </c>
      <c r="M1298" s="7" t="s">
        <v>33076</v>
      </c>
      <c r="N1298" s="7">
        <v>13402</v>
      </c>
      <c r="O1298" s="7" t="s">
        <v>42658</v>
      </c>
      <c r="P1298" s="7">
        <v>19830325</v>
      </c>
      <c r="Q1298" s="7">
        <v>66</v>
      </c>
      <c r="R1298" s="7">
        <v>201903</v>
      </c>
      <c r="S1298" s="7">
        <v>2022</v>
      </c>
      <c r="T1298" s="7">
        <v>12327904</v>
      </c>
      <c r="U1298" s="7">
        <v>9280988</v>
      </c>
      <c r="V1298" s="7">
        <v>516000</v>
      </c>
    </row>
    <row r="1299" spans="1:22" ht="16.5" customHeight="1">
      <c r="A1299" s="8">
        <v>6068133458</v>
      </c>
      <c r="B1299" s="7">
        <v>1178245</v>
      </c>
      <c r="C1299" s="12">
        <v>1801110071455</v>
      </c>
      <c r="D1299" s="7" t="s">
        <v>17373</v>
      </c>
      <c r="E1299" s="7" t="s">
        <v>17374</v>
      </c>
      <c r="F1299" s="7" t="s">
        <v>978</v>
      </c>
      <c r="G1299" s="7" t="s">
        <v>17375</v>
      </c>
      <c r="H1299" s="7" t="s">
        <v>17376</v>
      </c>
      <c r="I1299" s="7" t="s">
        <v>65</v>
      </c>
      <c r="J1299" s="7" t="s">
        <v>33060</v>
      </c>
      <c r="K1299" s="7" t="s">
        <v>47</v>
      </c>
      <c r="L1299" s="7">
        <v>10</v>
      </c>
      <c r="M1299" s="7" t="s">
        <v>33076</v>
      </c>
      <c r="N1299" s="7">
        <v>18111</v>
      </c>
      <c r="O1299" s="7" t="s">
        <v>1399</v>
      </c>
      <c r="P1299" s="7">
        <v>19870301</v>
      </c>
      <c r="Q1299" s="7">
        <v>80</v>
      </c>
      <c r="R1299" s="7">
        <v>201903</v>
      </c>
      <c r="S1299" s="7">
        <v>2022</v>
      </c>
      <c r="T1299" s="7">
        <v>15052740</v>
      </c>
      <c r="U1299" s="7">
        <v>6150415</v>
      </c>
      <c r="V1299" s="7">
        <v>100000</v>
      </c>
    </row>
    <row r="1300" spans="1:22" ht="16.5" customHeight="1">
      <c r="A1300" s="8">
        <v>6078133107</v>
      </c>
      <c r="B1300" s="7">
        <v>1880993</v>
      </c>
      <c r="C1300" s="12">
        <v>1801110194819</v>
      </c>
      <c r="D1300" s="7" t="s">
        <v>19390</v>
      </c>
      <c r="E1300" s="7" t="s">
        <v>19391</v>
      </c>
      <c r="F1300" s="7" t="s">
        <v>19392</v>
      </c>
      <c r="G1300" s="7" t="s">
        <v>19393</v>
      </c>
      <c r="H1300" s="7" t="s">
        <v>19394</v>
      </c>
      <c r="I1300" s="7" t="s">
        <v>65</v>
      </c>
      <c r="J1300" s="7" t="s">
        <v>33060</v>
      </c>
      <c r="K1300" s="7" t="s">
        <v>47</v>
      </c>
      <c r="L1300" s="7">
        <v>10</v>
      </c>
      <c r="M1300" s="7" t="s">
        <v>33076</v>
      </c>
      <c r="N1300" s="7">
        <v>28121</v>
      </c>
      <c r="O1300" s="7" t="s">
        <v>33495</v>
      </c>
      <c r="P1300" s="7">
        <v>19951206</v>
      </c>
      <c r="Q1300" s="7">
        <v>65</v>
      </c>
      <c r="R1300" s="7">
        <v>201903</v>
      </c>
      <c r="S1300" s="7">
        <v>2022</v>
      </c>
      <c r="T1300" s="7">
        <v>14673156</v>
      </c>
      <c r="U1300" s="7">
        <v>10330700</v>
      </c>
      <c r="V1300" s="7">
        <v>1305170</v>
      </c>
    </row>
    <row r="1301" spans="1:22" ht="16.5" customHeight="1">
      <c r="A1301" s="8">
        <v>6028111622</v>
      </c>
      <c r="B1301" s="7">
        <v>1486361</v>
      </c>
      <c r="C1301" s="12">
        <v>1801110209204</v>
      </c>
      <c r="D1301" s="7" t="s">
        <v>21875</v>
      </c>
      <c r="E1301" s="7" t="s">
        <v>1667</v>
      </c>
      <c r="F1301" s="7" t="s">
        <v>4969</v>
      </c>
      <c r="G1301" s="7" t="s">
        <v>21876</v>
      </c>
      <c r="H1301" s="7" t="s">
        <v>21877</v>
      </c>
      <c r="I1301" s="7" t="s">
        <v>65</v>
      </c>
      <c r="J1301" s="7" t="s">
        <v>33060</v>
      </c>
      <c r="K1301" s="7" t="s">
        <v>47</v>
      </c>
      <c r="L1301" s="7">
        <v>10</v>
      </c>
      <c r="M1301" s="7" t="s">
        <v>313</v>
      </c>
      <c r="N1301" s="7">
        <v>42321</v>
      </c>
      <c r="O1301" s="7" t="s">
        <v>38771</v>
      </c>
      <c r="P1301" s="7">
        <v>19820113</v>
      </c>
      <c r="Q1301" s="7">
        <v>76</v>
      </c>
      <c r="R1301" s="7">
        <v>201903</v>
      </c>
      <c r="S1301" s="7">
        <v>2022</v>
      </c>
      <c r="T1301" s="7">
        <v>5903088</v>
      </c>
      <c r="U1301" s="7">
        <v>12620954</v>
      </c>
      <c r="V1301" s="7">
        <v>525000</v>
      </c>
    </row>
    <row r="1302" spans="1:22" ht="16.5" customHeight="1">
      <c r="A1302" s="8">
        <v>6068116217</v>
      </c>
      <c r="B1302" s="7">
        <v>1368796</v>
      </c>
      <c r="C1302" s="12">
        <v>1801110243947</v>
      </c>
      <c r="D1302" s="7" t="s">
        <v>19567</v>
      </c>
      <c r="E1302" s="7" t="s">
        <v>19568</v>
      </c>
      <c r="F1302" s="7" t="s">
        <v>19569</v>
      </c>
      <c r="G1302" s="7" t="s">
        <v>19570</v>
      </c>
      <c r="H1302" s="7" t="s">
        <v>19571</v>
      </c>
      <c r="I1302" s="7" t="s">
        <v>65</v>
      </c>
      <c r="J1302" s="7" t="s">
        <v>33060</v>
      </c>
      <c r="K1302" s="7" t="s">
        <v>47</v>
      </c>
      <c r="L1302" s="7">
        <v>10</v>
      </c>
      <c r="M1302" s="7" t="s">
        <v>313</v>
      </c>
      <c r="N1302" s="7">
        <v>42202</v>
      </c>
      <c r="O1302" s="7" t="s">
        <v>43975</v>
      </c>
      <c r="P1302" s="7">
        <v>19971101</v>
      </c>
      <c r="Q1302" s="7">
        <v>51</v>
      </c>
      <c r="R1302" s="7">
        <v>201903</v>
      </c>
      <c r="S1302" s="7">
        <v>2022</v>
      </c>
      <c r="T1302" s="7">
        <v>5386232</v>
      </c>
      <c r="U1302" s="7">
        <v>4184495</v>
      </c>
      <c r="V1302" s="7">
        <v>500000</v>
      </c>
    </row>
    <row r="1303" spans="1:22" ht="16.5" customHeight="1">
      <c r="A1303" s="8">
        <v>6188123083</v>
      </c>
      <c r="B1303" s="7">
        <v>1375211</v>
      </c>
      <c r="C1303" s="12">
        <v>1801110254655</v>
      </c>
      <c r="D1303" s="7" t="s">
        <v>22403</v>
      </c>
      <c r="E1303" s="7" t="s">
        <v>22404</v>
      </c>
      <c r="F1303" s="7" t="s">
        <v>8960</v>
      </c>
      <c r="G1303" s="7" t="s">
        <v>22405</v>
      </c>
      <c r="H1303" s="7" t="s">
        <v>22406</v>
      </c>
      <c r="I1303" s="7" t="s">
        <v>65</v>
      </c>
      <c r="J1303" s="7" t="s">
        <v>33060</v>
      </c>
      <c r="K1303" s="7" t="s">
        <v>47</v>
      </c>
      <c r="L1303" s="7">
        <v>10</v>
      </c>
      <c r="M1303" s="7" t="s">
        <v>313</v>
      </c>
      <c r="N1303" s="7">
        <v>42321</v>
      </c>
      <c r="O1303" s="7" t="s">
        <v>38771</v>
      </c>
      <c r="P1303" s="7">
        <v>19980403</v>
      </c>
      <c r="Q1303" s="7">
        <v>73</v>
      </c>
      <c r="R1303" s="7">
        <v>201903</v>
      </c>
      <c r="S1303" s="7">
        <v>2022</v>
      </c>
      <c r="T1303" s="7">
        <v>9878289</v>
      </c>
      <c r="U1303" s="7">
        <v>7178889</v>
      </c>
      <c r="V1303" s="7">
        <v>400000</v>
      </c>
    </row>
    <row r="1304" spans="1:22" ht="16.5" customHeight="1">
      <c r="A1304" s="8">
        <v>6218132443</v>
      </c>
      <c r="B1304" s="7">
        <v>1324281</v>
      </c>
      <c r="C1304" s="12">
        <v>1801110271849</v>
      </c>
      <c r="D1304" s="7" t="s">
        <v>22436</v>
      </c>
      <c r="E1304" s="7" t="s">
        <v>22437</v>
      </c>
      <c r="F1304" s="7" t="s">
        <v>22438</v>
      </c>
      <c r="G1304" s="7" t="s">
        <v>22439</v>
      </c>
      <c r="H1304" s="7" t="s">
        <v>22440</v>
      </c>
      <c r="I1304" s="7" t="s">
        <v>65</v>
      </c>
      <c r="J1304" s="7" t="s">
        <v>33060</v>
      </c>
      <c r="K1304" s="7" t="s">
        <v>47</v>
      </c>
      <c r="L1304" s="7">
        <v>10</v>
      </c>
      <c r="M1304" s="7" t="s">
        <v>313</v>
      </c>
      <c r="N1304" s="7">
        <v>42321</v>
      </c>
      <c r="O1304" s="7" t="s">
        <v>38771</v>
      </c>
      <c r="P1304" s="7">
        <v>19981128</v>
      </c>
      <c r="Q1304" s="7">
        <v>85</v>
      </c>
      <c r="R1304" s="7">
        <v>201903</v>
      </c>
      <c r="S1304" s="7">
        <v>2022</v>
      </c>
      <c r="T1304" s="7">
        <v>6331048</v>
      </c>
      <c r="U1304" s="7">
        <v>5756939</v>
      </c>
      <c r="V1304" s="7">
        <v>530000</v>
      </c>
    </row>
    <row r="1305" spans="1:22" ht="16.5" customHeight="1">
      <c r="A1305" s="8">
        <v>6058159417</v>
      </c>
      <c r="B1305" s="7">
        <v>1883726</v>
      </c>
      <c r="C1305" s="12">
        <v>1801110441765</v>
      </c>
      <c r="D1305" s="7" t="s">
        <v>45378</v>
      </c>
      <c r="E1305" s="7" t="s">
        <v>45379</v>
      </c>
      <c r="F1305" s="7" t="s">
        <v>7942</v>
      </c>
      <c r="G1305" s="7" t="s">
        <v>45380</v>
      </c>
      <c r="H1305" s="7" t="s">
        <v>45381</v>
      </c>
      <c r="I1305" s="7" t="s">
        <v>65</v>
      </c>
      <c r="J1305" s="7" t="s">
        <v>33060</v>
      </c>
      <c r="K1305" s="7" t="s">
        <v>47</v>
      </c>
      <c r="L1305" s="7">
        <v>10</v>
      </c>
      <c r="M1305" s="7" t="s">
        <v>313</v>
      </c>
      <c r="N1305" s="7">
        <v>42310</v>
      </c>
      <c r="O1305" s="7" t="s">
        <v>8852</v>
      </c>
      <c r="P1305" s="7">
        <v>20030317</v>
      </c>
      <c r="Q1305" s="7">
        <v>109</v>
      </c>
      <c r="R1305" s="7">
        <v>201903</v>
      </c>
      <c r="S1305" s="7">
        <v>2022</v>
      </c>
      <c r="T1305" s="7">
        <v>11972857</v>
      </c>
      <c r="U1305" s="7">
        <v>3873157</v>
      </c>
      <c r="V1305" s="7">
        <v>350000</v>
      </c>
    </row>
    <row r="1306" spans="1:22" ht="16.5" customHeight="1">
      <c r="A1306" s="8">
        <v>6038161668</v>
      </c>
      <c r="B1306" s="7">
        <v>2635415</v>
      </c>
      <c r="C1306" s="12">
        <v>1801110547018</v>
      </c>
      <c r="D1306" s="7" t="s">
        <v>27608</v>
      </c>
      <c r="E1306" s="7" t="s">
        <v>27609</v>
      </c>
      <c r="F1306" s="7" t="s">
        <v>27610</v>
      </c>
      <c r="G1306" s="7" t="s">
        <v>27611</v>
      </c>
      <c r="H1306" s="7" t="s">
        <v>27612</v>
      </c>
      <c r="I1306" s="7" t="s">
        <v>65</v>
      </c>
      <c r="J1306" s="7" t="s">
        <v>33060</v>
      </c>
      <c r="K1306" s="7" t="s">
        <v>47</v>
      </c>
      <c r="L1306" s="7">
        <v>10</v>
      </c>
      <c r="M1306" s="7" t="s">
        <v>34433</v>
      </c>
      <c r="N1306" s="7">
        <v>62021</v>
      </c>
      <c r="O1306" s="7" t="s">
        <v>13709</v>
      </c>
      <c r="P1306" s="7">
        <v>20060222</v>
      </c>
      <c r="Q1306" s="7">
        <v>64</v>
      </c>
      <c r="R1306" s="7">
        <v>201903</v>
      </c>
      <c r="S1306" s="7">
        <v>2022</v>
      </c>
      <c r="T1306" s="7">
        <v>13424476</v>
      </c>
      <c r="U1306" s="7">
        <v>11387977</v>
      </c>
      <c r="V1306" s="7">
        <v>500000</v>
      </c>
    </row>
    <row r="1307" spans="1:22" ht="16.5" customHeight="1">
      <c r="A1307" s="8">
        <v>6068603376</v>
      </c>
      <c r="B1307" s="7">
        <v>2810401</v>
      </c>
      <c r="C1307" s="12">
        <v>1801110593897</v>
      </c>
      <c r="D1307" s="7" t="s">
        <v>18532</v>
      </c>
      <c r="E1307" s="7" t="s">
        <v>18533</v>
      </c>
      <c r="F1307" s="7" t="s">
        <v>2798</v>
      </c>
      <c r="G1307" s="7" t="s">
        <v>18534</v>
      </c>
      <c r="H1307" s="7" t="s">
        <v>18535</v>
      </c>
      <c r="I1307" s="7" t="s">
        <v>65</v>
      </c>
      <c r="J1307" s="7" t="s">
        <v>33060</v>
      </c>
      <c r="K1307" s="7" t="s">
        <v>47</v>
      </c>
      <c r="L1307" s="7">
        <v>10</v>
      </c>
      <c r="M1307" s="7" t="s">
        <v>33076</v>
      </c>
      <c r="N1307" s="7">
        <v>25941</v>
      </c>
      <c r="O1307" s="7" t="s">
        <v>38359</v>
      </c>
      <c r="P1307" s="7">
        <v>20070521</v>
      </c>
      <c r="Q1307" s="7">
        <v>50</v>
      </c>
      <c r="R1307" s="7">
        <v>201903</v>
      </c>
      <c r="S1307" s="7">
        <v>2022</v>
      </c>
      <c r="T1307" s="7">
        <v>19060762</v>
      </c>
      <c r="U1307" s="7">
        <v>10301598</v>
      </c>
      <c r="V1307" s="7">
        <v>2800000</v>
      </c>
    </row>
    <row r="1308" spans="1:22" ht="16.5" customHeight="1">
      <c r="A1308" s="8">
        <v>6038168512</v>
      </c>
      <c r="B1308" s="7">
        <v>2989189</v>
      </c>
      <c r="C1308" s="12">
        <v>1801110631431</v>
      </c>
      <c r="D1308" s="7" t="s">
        <v>21581</v>
      </c>
      <c r="E1308" s="7" t="s">
        <v>21582</v>
      </c>
      <c r="F1308" s="7" t="s">
        <v>21583</v>
      </c>
      <c r="G1308" s="7" t="s">
        <v>21584</v>
      </c>
      <c r="H1308" s="7" t="s">
        <v>21585</v>
      </c>
      <c r="I1308" s="7" t="s">
        <v>65</v>
      </c>
      <c r="J1308" s="7" t="s">
        <v>33060</v>
      </c>
      <c r="K1308" s="7" t="s">
        <v>47</v>
      </c>
      <c r="L1308" s="7">
        <v>10</v>
      </c>
      <c r="M1308" s="7" t="s">
        <v>33076</v>
      </c>
      <c r="N1308" s="7">
        <v>30393</v>
      </c>
      <c r="O1308" s="7" t="s">
        <v>7421</v>
      </c>
      <c r="P1308" s="7">
        <v>20080428</v>
      </c>
      <c r="Q1308" s="7">
        <v>68</v>
      </c>
      <c r="R1308" s="7">
        <v>201903</v>
      </c>
      <c r="S1308" s="7">
        <v>2022</v>
      </c>
      <c r="T1308" s="7">
        <v>19572555</v>
      </c>
      <c r="U1308" s="7">
        <v>5828298</v>
      </c>
      <c r="V1308" s="7">
        <v>50000</v>
      </c>
    </row>
    <row r="1309" spans="1:22" ht="16.5" customHeight="1">
      <c r="A1309" s="8">
        <v>6068623130</v>
      </c>
      <c r="B1309" s="7">
        <v>3724647</v>
      </c>
      <c r="C1309" s="12">
        <v>1801110714641</v>
      </c>
      <c r="D1309" s="7" t="s">
        <v>21842</v>
      </c>
      <c r="E1309" s="7" t="s">
        <v>21843</v>
      </c>
      <c r="F1309" s="7" t="s">
        <v>8982</v>
      </c>
      <c r="G1309" s="7" t="s">
        <v>21844</v>
      </c>
      <c r="H1309" s="7" t="s">
        <v>21845</v>
      </c>
      <c r="I1309" s="7" t="s">
        <v>65</v>
      </c>
      <c r="J1309" s="7" t="s">
        <v>33060</v>
      </c>
      <c r="K1309" s="7" t="s">
        <v>47</v>
      </c>
      <c r="L1309" s="7">
        <v>10</v>
      </c>
      <c r="M1309" s="7" t="s">
        <v>313</v>
      </c>
      <c r="N1309" s="7">
        <v>42322</v>
      </c>
      <c r="O1309" s="7" t="s">
        <v>43496</v>
      </c>
      <c r="P1309" s="7">
        <v>20100511</v>
      </c>
      <c r="Q1309" s="7">
        <v>61</v>
      </c>
      <c r="R1309" s="7">
        <v>201903</v>
      </c>
      <c r="S1309" s="7">
        <v>2022</v>
      </c>
      <c r="T1309" s="7">
        <v>21661453</v>
      </c>
      <c r="U1309" s="7">
        <v>7005183</v>
      </c>
      <c r="V1309" s="7">
        <v>150000</v>
      </c>
    </row>
    <row r="1310" spans="1:22" ht="16.5" customHeight="1">
      <c r="A1310" s="8">
        <v>6038184322</v>
      </c>
      <c r="B1310" s="7">
        <v>4224080</v>
      </c>
      <c r="C1310" s="12">
        <v>1801110858598</v>
      </c>
      <c r="D1310" s="7" t="s">
        <v>19287</v>
      </c>
      <c r="E1310" s="7" t="s">
        <v>19288</v>
      </c>
      <c r="F1310" s="7" t="s">
        <v>19289</v>
      </c>
      <c r="G1310" s="7" t="s">
        <v>19290</v>
      </c>
      <c r="H1310" s="7" t="s">
        <v>19291</v>
      </c>
      <c r="I1310" s="7" t="s">
        <v>65</v>
      </c>
      <c r="J1310" s="7" t="s">
        <v>33060</v>
      </c>
      <c r="K1310" s="7" t="s">
        <v>47</v>
      </c>
      <c r="L1310" s="7">
        <v>10</v>
      </c>
      <c r="M1310" s="7" t="s">
        <v>33076</v>
      </c>
      <c r="N1310" s="7">
        <v>27199</v>
      </c>
      <c r="O1310" s="7" t="s">
        <v>45382</v>
      </c>
      <c r="P1310" s="7">
        <v>20130430</v>
      </c>
      <c r="Q1310" s="7">
        <v>62</v>
      </c>
      <c r="R1310" s="7">
        <v>201903</v>
      </c>
      <c r="S1310" s="7">
        <v>2022</v>
      </c>
      <c r="T1310" s="7">
        <v>15119258</v>
      </c>
      <c r="U1310" s="7">
        <v>11927231</v>
      </c>
      <c r="V1310" s="7">
        <v>300000</v>
      </c>
    </row>
    <row r="1311" spans="1:22" ht="16.5" customHeight="1">
      <c r="A1311" s="8">
        <v>6038189628</v>
      </c>
      <c r="B1311" s="7">
        <v>5992871</v>
      </c>
      <c r="C1311" s="12">
        <v>1801110947458</v>
      </c>
      <c r="D1311" s="7" t="s">
        <v>17062</v>
      </c>
      <c r="E1311" s="7" t="s">
        <v>17063</v>
      </c>
      <c r="F1311" s="7" t="s">
        <v>17064</v>
      </c>
      <c r="G1311" s="7" t="s">
        <v>17065</v>
      </c>
      <c r="H1311" s="7" t="s">
        <v>16876</v>
      </c>
      <c r="I1311" s="7" t="s">
        <v>65</v>
      </c>
      <c r="J1311" s="7" t="s">
        <v>33060</v>
      </c>
      <c r="K1311" s="7" t="s">
        <v>47</v>
      </c>
      <c r="L1311" s="7">
        <v>10</v>
      </c>
      <c r="M1311" s="7" t="s">
        <v>33076</v>
      </c>
      <c r="N1311" s="7">
        <v>13402</v>
      </c>
      <c r="O1311" s="7" t="s">
        <v>42658</v>
      </c>
      <c r="P1311" s="7">
        <v>20141215</v>
      </c>
      <c r="Q1311" s="7">
        <v>52</v>
      </c>
      <c r="R1311" s="7">
        <v>201903</v>
      </c>
      <c r="S1311" s="7">
        <v>2022</v>
      </c>
      <c r="T1311" s="7">
        <v>8589760</v>
      </c>
      <c r="U1311" s="7">
        <v>5643537</v>
      </c>
      <c r="V1311" s="7">
        <v>50000</v>
      </c>
    </row>
    <row r="1312" spans="1:22" ht="16.5" customHeight="1">
      <c r="A1312" s="8">
        <v>8728600262</v>
      </c>
      <c r="B1312" s="7">
        <v>6539789</v>
      </c>
      <c r="C1312" s="12">
        <v>1801110998071</v>
      </c>
      <c r="D1312" s="7" t="s">
        <v>17241</v>
      </c>
      <c r="E1312" s="7" t="s">
        <v>7422</v>
      </c>
      <c r="F1312" s="7" t="s">
        <v>17242</v>
      </c>
      <c r="G1312" s="7" t="s">
        <v>17243</v>
      </c>
      <c r="H1312" s="7" t="s">
        <v>17244</v>
      </c>
      <c r="I1312" s="7" t="s">
        <v>65</v>
      </c>
      <c r="J1312" s="7" t="s">
        <v>33060</v>
      </c>
      <c r="K1312" s="7" t="s">
        <v>47</v>
      </c>
      <c r="L1312" s="7">
        <v>10</v>
      </c>
      <c r="M1312" s="7" t="s">
        <v>33076</v>
      </c>
      <c r="N1312" s="7">
        <v>14192</v>
      </c>
      <c r="O1312" s="7" t="s">
        <v>38558</v>
      </c>
      <c r="P1312" s="7">
        <v>20151020</v>
      </c>
      <c r="Q1312" s="7">
        <v>53</v>
      </c>
      <c r="R1312" s="7">
        <v>201903</v>
      </c>
      <c r="S1312" s="7">
        <v>2022</v>
      </c>
      <c r="T1312" s="7">
        <v>2042423</v>
      </c>
      <c r="U1312" s="7">
        <v>2215589</v>
      </c>
      <c r="V1312" s="7">
        <v>100000</v>
      </c>
    </row>
    <row r="1313" spans="1:22" ht="16.5" customHeight="1">
      <c r="A1313" s="8">
        <v>7188600600</v>
      </c>
      <c r="B1313" s="7">
        <v>8086857</v>
      </c>
      <c r="C1313" s="12">
        <v>1801111075654</v>
      </c>
      <c r="D1313" s="7" t="s">
        <v>45383</v>
      </c>
      <c r="E1313" s="7" t="s">
        <v>45384</v>
      </c>
      <c r="F1313" s="7" t="s">
        <v>45385</v>
      </c>
      <c r="G1313" s="7" t="s">
        <v>45386</v>
      </c>
      <c r="H1313" s="7" t="s">
        <v>45387</v>
      </c>
      <c r="I1313" s="7" t="s">
        <v>65</v>
      </c>
      <c r="J1313" s="7" t="s">
        <v>33060</v>
      </c>
      <c r="K1313" s="7" t="s">
        <v>47</v>
      </c>
      <c r="L1313" s="7">
        <v>10</v>
      </c>
      <c r="M1313" s="7" t="s">
        <v>34319</v>
      </c>
      <c r="N1313" s="7">
        <v>56192</v>
      </c>
      <c r="O1313" s="7" t="s">
        <v>45388</v>
      </c>
      <c r="P1313" s="7">
        <v>20220504</v>
      </c>
      <c r="Q1313" s="7">
        <v>73</v>
      </c>
      <c r="R1313" s="7">
        <v>201903</v>
      </c>
      <c r="S1313" s="7">
        <v>2022</v>
      </c>
      <c r="T1313" s="7">
        <v>11383705</v>
      </c>
      <c r="U1313" s="7">
        <v>3601843</v>
      </c>
      <c r="V1313" s="7">
        <v>250000</v>
      </c>
    </row>
    <row r="1314" spans="1:22" ht="16.5" customHeight="1">
      <c r="A1314" s="8">
        <v>6178113224</v>
      </c>
      <c r="B1314" s="7">
        <v>1720450</v>
      </c>
      <c r="C1314" s="12">
        <v>1801130010946</v>
      </c>
      <c r="D1314" s="7" t="s">
        <v>21825</v>
      </c>
      <c r="E1314" s="7" t="s">
        <v>21826</v>
      </c>
      <c r="F1314" s="7" t="s">
        <v>21827</v>
      </c>
      <c r="G1314" s="7" t="s">
        <v>21828</v>
      </c>
      <c r="H1314" s="7" t="s">
        <v>21829</v>
      </c>
      <c r="I1314" s="7" t="s">
        <v>65</v>
      </c>
      <c r="J1314" s="7" t="s">
        <v>33060</v>
      </c>
      <c r="K1314" s="7" t="s">
        <v>47</v>
      </c>
      <c r="L1314" s="7">
        <v>10</v>
      </c>
      <c r="M1314" s="7" t="s">
        <v>313</v>
      </c>
      <c r="N1314" s="7">
        <v>42321</v>
      </c>
      <c r="O1314" s="7" t="s">
        <v>38771</v>
      </c>
      <c r="P1314" s="7">
        <v>19780215</v>
      </c>
      <c r="Q1314" s="7">
        <v>69</v>
      </c>
      <c r="R1314" s="7">
        <v>201903</v>
      </c>
      <c r="S1314" s="7">
        <v>2022</v>
      </c>
      <c r="T1314" s="7">
        <v>8828707</v>
      </c>
      <c r="U1314" s="7">
        <v>5496424</v>
      </c>
      <c r="V1314" s="7">
        <v>676500</v>
      </c>
    </row>
    <row r="1315" spans="1:22" ht="16.5" customHeight="1">
      <c r="A1315" s="8">
        <v>6108117495</v>
      </c>
      <c r="B1315" s="7">
        <v>1959164</v>
      </c>
      <c r="C1315" s="12">
        <v>1812110004388</v>
      </c>
      <c r="D1315" s="7" t="s">
        <v>21838</v>
      </c>
      <c r="E1315" s="7" t="s">
        <v>21839</v>
      </c>
      <c r="F1315" s="7" t="s">
        <v>8536</v>
      </c>
      <c r="G1315" s="7" t="s">
        <v>21840</v>
      </c>
      <c r="H1315" s="7" t="s">
        <v>21841</v>
      </c>
      <c r="I1315" s="7" t="s">
        <v>65</v>
      </c>
      <c r="J1315" s="7" t="s">
        <v>33060</v>
      </c>
      <c r="K1315" s="7" t="s">
        <v>47</v>
      </c>
      <c r="L1315" s="7">
        <v>10</v>
      </c>
      <c r="M1315" s="7" t="s">
        <v>313</v>
      </c>
      <c r="N1315" s="7">
        <v>42202</v>
      </c>
      <c r="O1315" s="7" t="s">
        <v>43975</v>
      </c>
      <c r="P1315" s="7">
        <v>19860101</v>
      </c>
      <c r="Q1315" s="7">
        <v>60</v>
      </c>
      <c r="R1315" s="7">
        <v>201903</v>
      </c>
      <c r="S1315" s="7">
        <v>2022</v>
      </c>
      <c r="T1315" s="7">
        <v>7242497</v>
      </c>
      <c r="U1315" s="7">
        <v>10660135</v>
      </c>
      <c r="V1315" s="7">
        <v>400000</v>
      </c>
    </row>
    <row r="1316" spans="1:22" ht="16.5" customHeight="1">
      <c r="A1316" s="8">
        <v>6108120442</v>
      </c>
      <c r="B1316" s="7">
        <v>1398448</v>
      </c>
      <c r="C1316" s="12">
        <v>1812110029071</v>
      </c>
      <c r="D1316" s="7" t="s">
        <v>28427</v>
      </c>
      <c r="E1316" s="7" t="s">
        <v>28428</v>
      </c>
      <c r="F1316" s="7" t="s">
        <v>28429</v>
      </c>
      <c r="G1316" s="7" t="s">
        <v>28430</v>
      </c>
      <c r="H1316" s="7" t="s">
        <v>28431</v>
      </c>
      <c r="I1316" s="7" t="s">
        <v>65</v>
      </c>
      <c r="J1316" s="7" t="s">
        <v>33060</v>
      </c>
      <c r="K1316" s="7" t="s">
        <v>47</v>
      </c>
      <c r="L1316" s="7">
        <v>10</v>
      </c>
      <c r="M1316" s="7" t="s">
        <v>363</v>
      </c>
      <c r="N1316" s="7">
        <v>72111</v>
      </c>
      <c r="O1316" s="7" t="s">
        <v>15320</v>
      </c>
      <c r="P1316" s="7">
        <v>19941201</v>
      </c>
      <c r="Q1316" s="7">
        <v>85</v>
      </c>
      <c r="R1316" s="7">
        <v>201903</v>
      </c>
      <c r="S1316" s="7">
        <v>2022</v>
      </c>
      <c r="T1316" s="7">
        <v>9344654</v>
      </c>
      <c r="U1316" s="7">
        <v>9818863</v>
      </c>
      <c r="V1316" s="7">
        <v>750000</v>
      </c>
    </row>
    <row r="1317" spans="1:22" ht="16.5" customHeight="1">
      <c r="A1317" s="8">
        <v>6058208254</v>
      </c>
      <c r="B1317" s="7">
        <v>2614206</v>
      </c>
      <c r="C1317" s="12">
        <v>1841710004480</v>
      </c>
      <c r="D1317" s="7" t="s">
        <v>29668</v>
      </c>
      <c r="E1317" s="7" t="s">
        <v>29669</v>
      </c>
      <c r="F1317" s="7" t="s">
        <v>6783</v>
      </c>
      <c r="G1317" s="7" t="s">
        <v>29670</v>
      </c>
      <c r="H1317" s="7" t="s">
        <v>29671</v>
      </c>
      <c r="I1317" s="7" t="s">
        <v>45</v>
      </c>
      <c r="J1317" s="7" t="s">
        <v>33060</v>
      </c>
      <c r="K1317" s="7" t="s">
        <v>47</v>
      </c>
      <c r="L1317" s="7">
        <v>10</v>
      </c>
      <c r="M1317" s="7" t="s">
        <v>363</v>
      </c>
      <c r="N1317" s="7">
        <v>70119</v>
      </c>
      <c r="O1317" s="7" t="s">
        <v>35732</v>
      </c>
      <c r="P1317" s="7">
        <v>20040119</v>
      </c>
      <c r="Q1317" s="7">
        <v>101</v>
      </c>
      <c r="R1317" s="7">
        <v>201903</v>
      </c>
      <c r="S1317" s="7">
        <v>2022</v>
      </c>
      <c r="T1317" s="7">
        <v>26691056</v>
      </c>
      <c r="U1317" s="7">
        <v>16900804</v>
      </c>
      <c r="V1317" s="7">
        <v>0</v>
      </c>
    </row>
    <row r="1318" spans="1:22" ht="16.5" customHeight="1">
      <c r="A1318" s="8">
        <v>6098121169</v>
      </c>
      <c r="B1318" s="7">
        <v>1497312</v>
      </c>
      <c r="C1318" s="12">
        <v>1846110001325</v>
      </c>
      <c r="D1318" s="7" t="s">
        <v>28440</v>
      </c>
      <c r="E1318" s="7" t="s">
        <v>28441</v>
      </c>
      <c r="F1318" s="7" t="s">
        <v>28442</v>
      </c>
      <c r="G1318" s="7" t="s">
        <v>28443</v>
      </c>
      <c r="H1318" s="7" t="s">
        <v>28444</v>
      </c>
      <c r="I1318" s="7" t="s">
        <v>65</v>
      </c>
      <c r="J1318" s="7" t="s">
        <v>33060</v>
      </c>
      <c r="K1318" s="7" t="s">
        <v>47</v>
      </c>
      <c r="L1318" s="7">
        <v>10</v>
      </c>
      <c r="M1318" s="7" t="s">
        <v>363</v>
      </c>
      <c r="N1318" s="7">
        <v>72121</v>
      </c>
      <c r="O1318" s="7" t="s">
        <v>35913</v>
      </c>
      <c r="P1318" s="7">
        <v>19790125</v>
      </c>
      <c r="Q1318" s="7">
        <v>62</v>
      </c>
      <c r="R1318" s="7">
        <v>201903</v>
      </c>
      <c r="S1318" s="7">
        <v>2022</v>
      </c>
      <c r="T1318" s="7">
        <v>7983867</v>
      </c>
      <c r="U1318" s="7">
        <v>9133383</v>
      </c>
      <c r="V1318" s="7">
        <v>600000</v>
      </c>
    </row>
    <row r="1319" spans="1:22" ht="16.5" customHeight="1">
      <c r="A1319" s="8">
        <v>6138103705</v>
      </c>
      <c r="B1319" s="7">
        <v>1543656</v>
      </c>
      <c r="C1319" s="12">
        <v>1911110004180</v>
      </c>
      <c r="D1319" s="7" t="s">
        <v>26306</v>
      </c>
      <c r="E1319" s="7" t="s">
        <v>16174</v>
      </c>
      <c r="F1319" s="7" t="s">
        <v>26307</v>
      </c>
      <c r="G1319" s="7" t="s">
        <v>26308</v>
      </c>
      <c r="H1319" s="7" t="s">
        <v>26309</v>
      </c>
      <c r="I1319" s="7" t="s">
        <v>65</v>
      </c>
      <c r="J1319" s="7" t="s">
        <v>33060</v>
      </c>
      <c r="K1319" s="7" t="s">
        <v>47</v>
      </c>
      <c r="L1319" s="7">
        <v>10</v>
      </c>
      <c r="M1319" s="7" t="s">
        <v>34433</v>
      </c>
      <c r="N1319" s="7">
        <v>58121</v>
      </c>
      <c r="O1319" s="7" t="s">
        <v>12528</v>
      </c>
      <c r="P1319" s="7">
        <v>19891015</v>
      </c>
      <c r="Q1319" s="7">
        <v>56</v>
      </c>
      <c r="R1319" s="7">
        <v>201903</v>
      </c>
      <c r="S1319" s="7">
        <v>2022</v>
      </c>
      <c r="T1319" s="7">
        <v>5415411</v>
      </c>
      <c r="U1319" s="7">
        <v>8433118</v>
      </c>
      <c r="V1319" s="7">
        <v>5850000</v>
      </c>
    </row>
    <row r="1320" spans="1:22" ht="16.5" customHeight="1">
      <c r="A1320" s="8">
        <v>6098601800</v>
      </c>
      <c r="B1320" s="7">
        <v>4051644</v>
      </c>
      <c r="C1320" s="12">
        <v>1942110191700</v>
      </c>
      <c r="D1320" s="7" t="s">
        <v>30159</v>
      </c>
      <c r="E1320" s="7" t="s">
        <v>30160</v>
      </c>
      <c r="F1320" s="7" t="s">
        <v>30161</v>
      </c>
      <c r="G1320" s="7" t="s">
        <v>30162</v>
      </c>
      <c r="H1320" s="7" t="s">
        <v>30163</v>
      </c>
      <c r="I1320" s="7" t="s">
        <v>65</v>
      </c>
      <c r="J1320" s="7" t="s">
        <v>33060</v>
      </c>
      <c r="K1320" s="7" t="s">
        <v>47</v>
      </c>
      <c r="L1320" s="7">
        <v>10</v>
      </c>
      <c r="M1320" s="7" t="s">
        <v>363</v>
      </c>
      <c r="N1320" s="7">
        <v>72919</v>
      </c>
      <c r="O1320" s="7" t="s">
        <v>16141</v>
      </c>
      <c r="P1320" s="7">
        <v>20111024</v>
      </c>
      <c r="Q1320" s="7">
        <v>71</v>
      </c>
      <c r="R1320" s="7">
        <v>201903</v>
      </c>
      <c r="S1320" s="7">
        <v>2022</v>
      </c>
      <c r="T1320" s="7">
        <v>6032639</v>
      </c>
      <c r="U1320" s="7">
        <v>6706260</v>
      </c>
      <c r="V1320" s="7">
        <v>800000</v>
      </c>
    </row>
    <row r="1321" spans="1:22" ht="16.5" customHeight="1">
      <c r="A1321" s="8">
        <v>6128139118</v>
      </c>
      <c r="B1321" s="7">
        <v>4067156</v>
      </c>
      <c r="C1321" s="12">
        <v>1949110025070</v>
      </c>
      <c r="D1321" s="7" t="s">
        <v>21255</v>
      </c>
      <c r="E1321" s="7" t="s">
        <v>21256</v>
      </c>
      <c r="F1321" s="7" t="s">
        <v>21257</v>
      </c>
      <c r="G1321" s="7" t="s">
        <v>21258</v>
      </c>
      <c r="H1321" s="7" t="s">
        <v>7637</v>
      </c>
      <c r="I1321" s="7" t="s">
        <v>65</v>
      </c>
      <c r="J1321" s="7" t="s">
        <v>33060</v>
      </c>
      <c r="K1321" s="7" t="s">
        <v>47</v>
      </c>
      <c r="L1321" s="7">
        <v>10</v>
      </c>
      <c r="M1321" s="7" t="s">
        <v>33076</v>
      </c>
      <c r="N1321" s="7">
        <v>25923</v>
      </c>
      <c r="O1321" s="7" t="s">
        <v>4014</v>
      </c>
      <c r="P1321" s="7">
        <v>20111222</v>
      </c>
      <c r="Q1321" s="7">
        <v>102</v>
      </c>
      <c r="R1321" s="7">
        <v>201903</v>
      </c>
      <c r="S1321" s="7">
        <v>2022</v>
      </c>
      <c r="T1321" s="7">
        <v>6272558</v>
      </c>
      <c r="U1321" s="7">
        <v>5235428</v>
      </c>
      <c r="V1321" s="7">
        <v>50000</v>
      </c>
    </row>
    <row r="1322" spans="1:22" ht="16.5" customHeight="1">
      <c r="A1322" s="8">
        <v>6128144080</v>
      </c>
      <c r="B1322" s="7">
        <v>4224176</v>
      </c>
      <c r="C1322" s="12">
        <v>1949110028719</v>
      </c>
      <c r="D1322" s="7" t="s">
        <v>45389</v>
      </c>
      <c r="E1322" s="7" t="s">
        <v>45390</v>
      </c>
      <c r="F1322" s="7" t="s">
        <v>45391</v>
      </c>
      <c r="G1322" s="7" t="s">
        <v>45392</v>
      </c>
      <c r="H1322" s="7" t="s">
        <v>7670</v>
      </c>
      <c r="I1322" s="7" t="s">
        <v>65</v>
      </c>
      <c r="J1322" s="7" t="s">
        <v>33060</v>
      </c>
      <c r="K1322" s="7" t="s">
        <v>47</v>
      </c>
      <c r="L1322" s="7">
        <v>10</v>
      </c>
      <c r="M1322" s="7" t="s">
        <v>33076</v>
      </c>
      <c r="N1322" s="7">
        <v>31114</v>
      </c>
      <c r="O1322" s="7" t="s">
        <v>7681</v>
      </c>
      <c r="P1322" s="7">
        <v>20130426</v>
      </c>
      <c r="Q1322" s="7">
        <v>88</v>
      </c>
      <c r="R1322" s="7">
        <v>201903</v>
      </c>
      <c r="S1322" s="7">
        <v>2022</v>
      </c>
      <c r="T1322" s="7">
        <v>3431181</v>
      </c>
      <c r="U1322" s="7">
        <v>2825875</v>
      </c>
      <c r="V1322" s="7">
        <v>50000</v>
      </c>
    </row>
    <row r="1323" spans="1:22" ht="16.5" customHeight="1">
      <c r="A1323" s="8">
        <v>6198103533</v>
      </c>
      <c r="B1323" s="7">
        <v>1425463</v>
      </c>
      <c r="C1323" s="12">
        <v>1954110003190</v>
      </c>
      <c r="D1323" s="7" t="s">
        <v>573</v>
      </c>
      <c r="E1323" s="7" t="s">
        <v>2968</v>
      </c>
      <c r="F1323" s="7" t="s">
        <v>19772</v>
      </c>
      <c r="G1323" s="7" t="s">
        <v>7800</v>
      </c>
      <c r="H1323" s="7" t="s">
        <v>19773</v>
      </c>
      <c r="I1323" s="7" t="s">
        <v>65</v>
      </c>
      <c r="J1323" s="7" t="s">
        <v>33060</v>
      </c>
      <c r="K1323" s="7" t="s">
        <v>47</v>
      </c>
      <c r="L1323" s="7">
        <v>10</v>
      </c>
      <c r="M1323" s="7" t="s">
        <v>33076</v>
      </c>
      <c r="N1323" s="7">
        <v>29241</v>
      </c>
      <c r="O1323" s="7" t="s">
        <v>33552</v>
      </c>
      <c r="P1323" s="7">
        <v>19950801</v>
      </c>
      <c r="Q1323" s="7">
        <v>90</v>
      </c>
      <c r="R1323" s="7">
        <v>201903</v>
      </c>
      <c r="S1323" s="7">
        <v>2022</v>
      </c>
      <c r="T1323" s="7">
        <v>22892147</v>
      </c>
      <c r="U1323" s="7">
        <v>10196847</v>
      </c>
      <c r="V1323" s="7">
        <v>433000</v>
      </c>
    </row>
    <row r="1324" spans="1:22" ht="16.5" customHeight="1">
      <c r="A1324" s="8">
        <v>6138122075</v>
      </c>
      <c r="B1324" s="7">
        <v>1830359</v>
      </c>
      <c r="C1324" s="12">
        <v>1954110006491</v>
      </c>
      <c r="D1324" s="7" t="s">
        <v>19911</v>
      </c>
      <c r="E1324" s="7" t="s">
        <v>19912</v>
      </c>
      <c r="F1324" s="7" t="s">
        <v>19913</v>
      </c>
      <c r="G1324" s="7" t="s">
        <v>19914</v>
      </c>
      <c r="H1324" s="7" t="s">
        <v>19915</v>
      </c>
      <c r="I1324" s="7" t="s">
        <v>65</v>
      </c>
      <c r="J1324" s="7" t="s">
        <v>33060</v>
      </c>
      <c r="K1324" s="7" t="s">
        <v>47</v>
      </c>
      <c r="L1324" s="7">
        <v>10</v>
      </c>
      <c r="M1324" s="7" t="s">
        <v>33076</v>
      </c>
      <c r="N1324" s="7">
        <v>29241</v>
      </c>
      <c r="O1324" s="7" t="s">
        <v>33552</v>
      </c>
      <c r="P1324" s="7">
        <v>20000901</v>
      </c>
      <c r="Q1324" s="7">
        <v>57</v>
      </c>
      <c r="R1324" s="7">
        <v>201903</v>
      </c>
      <c r="S1324" s="7">
        <v>2022</v>
      </c>
      <c r="T1324" s="7">
        <v>10047164</v>
      </c>
      <c r="U1324" s="7">
        <v>8562451</v>
      </c>
      <c r="V1324" s="7">
        <v>270000</v>
      </c>
    </row>
    <row r="1325" spans="1:22" ht="16.5" customHeight="1">
      <c r="A1325" s="8">
        <v>6138157614</v>
      </c>
      <c r="B1325" s="7">
        <v>3834709</v>
      </c>
      <c r="C1325" s="12">
        <v>1954110019840</v>
      </c>
      <c r="D1325" s="7" t="s">
        <v>20580</v>
      </c>
      <c r="E1325" s="7" t="s">
        <v>20581</v>
      </c>
      <c r="F1325" s="7" t="s">
        <v>20582</v>
      </c>
      <c r="G1325" s="7" t="s">
        <v>20583</v>
      </c>
      <c r="H1325" s="7" t="s">
        <v>20584</v>
      </c>
      <c r="I1325" s="7" t="s">
        <v>65</v>
      </c>
      <c r="J1325" s="7" t="s">
        <v>33060</v>
      </c>
      <c r="K1325" s="7" t="s">
        <v>47</v>
      </c>
      <c r="L1325" s="7">
        <v>10</v>
      </c>
      <c r="M1325" s="7" t="s">
        <v>363</v>
      </c>
      <c r="N1325" s="7">
        <v>72129</v>
      </c>
      <c r="O1325" s="7" t="s">
        <v>42519</v>
      </c>
      <c r="P1325" s="7">
        <v>20100813</v>
      </c>
      <c r="Q1325" s="7">
        <v>71</v>
      </c>
      <c r="R1325" s="7">
        <v>201903</v>
      </c>
      <c r="S1325" s="7">
        <v>2022</v>
      </c>
      <c r="T1325" s="7">
        <v>6117827</v>
      </c>
      <c r="U1325" s="7">
        <v>4845446</v>
      </c>
      <c r="V1325" s="7">
        <v>110000</v>
      </c>
    </row>
    <row r="1326" spans="1:22" ht="16.5" customHeight="1">
      <c r="A1326" s="8">
        <v>4108128316</v>
      </c>
      <c r="B1326" s="7">
        <v>1189933</v>
      </c>
      <c r="C1326" s="12">
        <v>2001110055769</v>
      </c>
      <c r="D1326" s="7" t="s">
        <v>18034</v>
      </c>
      <c r="E1326" s="7" t="s">
        <v>12066</v>
      </c>
      <c r="F1326" s="7" t="s">
        <v>18035</v>
      </c>
      <c r="G1326" s="7" t="s">
        <v>18036</v>
      </c>
      <c r="H1326" s="7" t="s">
        <v>18037</v>
      </c>
      <c r="I1326" s="7" t="s">
        <v>65</v>
      </c>
      <c r="J1326" s="7" t="s">
        <v>33060</v>
      </c>
      <c r="K1326" s="7" t="s">
        <v>47</v>
      </c>
      <c r="L1326" s="7">
        <v>10</v>
      </c>
      <c r="M1326" s="7" t="s">
        <v>33076</v>
      </c>
      <c r="N1326" s="7">
        <v>29294</v>
      </c>
      <c r="O1326" s="7" t="s">
        <v>6497</v>
      </c>
      <c r="P1326" s="7">
        <v>19950524</v>
      </c>
      <c r="Q1326" s="7">
        <v>65</v>
      </c>
      <c r="R1326" s="7">
        <v>201903</v>
      </c>
      <c r="S1326" s="7">
        <v>2022</v>
      </c>
      <c r="T1326" s="7">
        <v>3726174</v>
      </c>
      <c r="U1326" s="7">
        <v>8343974</v>
      </c>
      <c r="V1326" s="7">
        <v>200000</v>
      </c>
    </row>
    <row r="1327" spans="1:22" ht="16.5" customHeight="1">
      <c r="A1327" s="8">
        <v>4108146707</v>
      </c>
      <c r="B1327" s="7">
        <v>1238152</v>
      </c>
      <c r="C1327" s="12">
        <v>2001110089841</v>
      </c>
      <c r="D1327" s="7" t="s">
        <v>45393</v>
      </c>
      <c r="E1327" s="7" t="s">
        <v>8045</v>
      </c>
      <c r="F1327" s="7" t="s">
        <v>22235</v>
      </c>
      <c r="G1327" s="7" t="s">
        <v>45394</v>
      </c>
      <c r="H1327" s="7" t="s">
        <v>45395</v>
      </c>
      <c r="I1327" s="7" t="s">
        <v>65</v>
      </c>
      <c r="J1327" s="7" t="s">
        <v>33060</v>
      </c>
      <c r="K1327" s="7" t="s">
        <v>47</v>
      </c>
      <c r="L1327" s="7">
        <v>10</v>
      </c>
      <c r="M1327" s="7" t="s">
        <v>313</v>
      </c>
      <c r="N1327" s="7">
        <v>42200</v>
      </c>
      <c r="O1327" s="7" t="s">
        <v>8536</v>
      </c>
      <c r="P1327" s="7">
        <v>19980912</v>
      </c>
      <c r="Q1327" s="7">
        <v>52</v>
      </c>
      <c r="R1327" s="7">
        <v>201903</v>
      </c>
      <c r="S1327" s="7">
        <v>2022</v>
      </c>
      <c r="T1327" s="7">
        <v>4961500</v>
      </c>
      <c r="U1327" s="7">
        <v>2297868</v>
      </c>
      <c r="V1327" s="7">
        <v>200000</v>
      </c>
    </row>
    <row r="1328" spans="1:22" ht="16.5" customHeight="1">
      <c r="A1328" s="8">
        <v>4108154022</v>
      </c>
      <c r="B1328" s="7">
        <v>2141598</v>
      </c>
      <c r="C1328" s="12">
        <v>2001110106489</v>
      </c>
      <c r="D1328" s="7" t="s">
        <v>19077</v>
      </c>
      <c r="E1328" s="7" t="s">
        <v>19078</v>
      </c>
      <c r="F1328" s="7" t="s">
        <v>4937</v>
      </c>
      <c r="G1328" s="7" t="s">
        <v>19079</v>
      </c>
      <c r="H1328" s="7" t="s">
        <v>19080</v>
      </c>
      <c r="I1328" s="7" t="s">
        <v>65</v>
      </c>
      <c r="J1328" s="7" t="s">
        <v>33060</v>
      </c>
      <c r="K1328" s="7" t="s">
        <v>47</v>
      </c>
      <c r="L1328" s="7">
        <v>10</v>
      </c>
      <c r="M1328" s="7" t="s">
        <v>33076</v>
      </c>
      <c r="N1328" s="7">
        <v>26429</v>
      </c>
      <c r="O1328" s="7" t="s">
        <v>43671</v>
      </c>
      <c r="P1328" s="7">
        <v>20000321</v>
      </c>
      <c r="Q1328" s="7">
        <v>58</v>
      </c>
      <c r="R1328" s="7">
        <v>201903</v>
      </c>
      <c r="S1328" s="7">
        <v>2022</v>
      </c>
      <c r="T1328" s="7">
        <v>12451695</v>
      </c>
      <c r="U1328" s="7">
        <v>11495387</v>
      </c>
      <c r="V1328" s="7">
        <v>700000</v>
      </c>
    </row>
    <row r="1329" spans="1:22" ht="16.5" customHeight="1">
      <c r="A1329" s="8">
        <v>4108186903</v>
      </c>
      <c r="B1329" s="7">
        <v>2108932</v>
      </c>
      <c r="C1329" s="12">
        <v>2001110191000</v>
      </c>
      <c r="D1329" s="7" t="s">
        <v>18915</v>
      </c>
      <c r="E1329" s="7" t="s">
        <v>18916</v>
      </c>
      <c r="F1329" s="7" t="s">
        <v>18917</v>
      </c>
      <c r="G1329" s="7" t="s">
        <v>18918</v>
      </c>
      <c r="H1329" s="7" t="s">
        <v>18919</v>
      </c>
      <c r="I1329" s="7" t="s">
        <v>65</v>
      </c>
      <c r="J1329" s="7" t="s">
        <v>33060</v>
      </c>
      <c r="K1329" s="7" t="s">
        <v>60</v>
      </c>
      <c r="L1329" s="7">
        <v>10</v>
      </c>
      <c r="M1329" s="7" t="s">
        <v>33076</v>
      </c>
      <c r="N1329" s="7">
        <v>22249</v>
      </c>
      <c r="O1329" s="7" t="s">
        <v>38287</v>
      </c>
      <c r="P1329" s="7">
        <v>20040315</v>
      </c>
      <c r="Q1329" s="7">
        <v>52</v>
      </c>
      <c r="R1329" s="7">
        <v>201903</v>
      </c>
      <c r="S1329" s="7">
        <v>2022</v>
      </c>
      <c r="T1329" s="7">
        <v>18144503</v>
      </c>
      <c r="U1329" s="7">
        <v>16399523</v>
      </c>
      <c r="V1329" s="7">
        <v>300000</v>
      </c>
    </row>
    <row r="1330" spans="1:22" ht="16.5" customHeight="1">
      <c r="A1330" s="8">
        <v>4108607733</v>
      </c>
      <c r="B1330" s="7">
        <v>2779260</v>
      </c>
      <c r="C1330" s="12">
        <v>2001110235329</v>
      </c>
      <c r="D1330" s="7" t="s">
        <v>18910</v>
      </c>
      <c r="E1330" s="7" t="s">
        <v>18911</v>
      </c>
      <c r="F1330" s="7" t="s">
        <v>18912</v>
      </c>
      <c r="G1330" s="7" t="s">
        <v>18913</v>
      </c>
      <c r="H1330" s="7" t="s">
        <v>18914</v>
      </c>
      <c r="I1330" s="7" t="s">
        <v>65</v>
      </c>
      <c r="J1330" s="7" t="s">
        <v>33060</v>
      </c>
      <c r="K1330" s="7" t="s">
        <v>47</v>
      </c>
      <c r="L1330" s="7">
        <v>10</v>
      </c>
      <c r="M1330" s="7" t="s">
        <v>33076</v>
      </c>
      <c r="N1330" s="7">
        <v>26290</v>
      </c>
      <c r="O1330" s="7" t="s">
        <v>38295</v>
      </c>
      <c r="P1330" s="7">
        <v>20070111</v>
      </c>
      <c r="Q1330" s="7">
        <v>50</v>
      </c>
      <c r="R1330" s="7">
        <v>201903</v>
      </c>
      <c r="S1330" s="7">
        <v>2022</v>
      </c>
      <c r="T1330" s="7">
        <v>5337809</v>
      </c>
      <c r="U1330" s="7">
        <v>11722780</v>
      </c>
      <c r="V1330" s="7">
        <v>500000</v>
      </c>
    </row>
    <row r="1331" spans="1:22" ht="16.5" customHeight="1">
      <c r="A1331" s="8">
        <v>4108635694</v>
      </c>
      <c r="B1331" s="7">
        <v>3697459</v>
      </c>
      <c r="C1331" s="12">
        <v>2001110290597</v>
      </c>
      <c r="D1331" s="7" t="s">
        <v>16050</v>
      </c>
      <c r="E1331" s="7" t="s">
        <v>18053</v>
      </c>
      <c r="F1331" s="7" t="s">
        <v>18054</v>
      </c>
      <c r="G1331" s="7" t="s">
        <v>18055</v>
      </c>
      <c r="H1331" s="7" t="s">
        <v>18056</v>
      </c>
      <c r="I1331" s="7" t="s">
        <v>65</v>
      </c>
      <c r="J1331" s="7" t="s">
        <v>33060</v>
      </c>
      <c r="K1331" s="7" t="s">
        <v>47</v>
      </c>
      <c r="L1331" s="7">
        <v>10</v>
      </c>
      <c r="M1331" s="7" t="s">
        <v>33076</v>
      </c>
      <c r="N1331" s="7">
        <v>22299</v>
      </c>
      <c r="O1331" s="7" t="s">
        <v>33340</v>
      </c>
      <c r="P1331" s="7">
        <v>20100113</v>
      </c>
      <c r="Q1331" s="7">
        <v>56</v>
      </c>
      <c r="R1331" s="7">
        <v>201903</v>
      </c>
      <c r="S1331" s="7">
        <v>2022</v>
      </c>
      <c r="T1331" s="7">
        <v>42842673</v>
      </c>
      <c r="U1331" s="7">
        <v>11808699</v>
      </c>
      <c r="V1331" s="7">
        <v>500000</v>
      </c>
    </row>
    <row r="1332" spans="1:22" ht="16.5" customHeight="1">
      <c r="A1332" s="8">
        <v>4088600912</v>
      </c>
      <c r="B1332" s="7">
        <v>4211218</v>
      </c>
      <c r="C1332" s="12">
        <v>2001110362908</v>
      </c>
      <c r="D1332" s="7" t="s">
        <v>16801</v>
      </c>
      <c r="E1332" s="7" t="s">
        <v>405</v>
      </c>
      <c r="F1332" s="7" t="s">
        <v>619</v>
      </c>
      <c r="G1332" s="7" t="s">
        <v>16802</v>
      </c>
      <c r="H1332" s="7" t="s">
        <v>16803</v>
      </c>
      <c r="I1332" s="7" t="s">
        <v>65</v>
      </c>
      <c r="J1332" s="7" t="s">
        <v>33060</v>
      </c>
      <c r="K1332" s="7" t="s">
        <v>47</v>
      </c>
      <c r="L1332" s="7">
        <v>10</v>
      </c>
      <c r="M1332" s="7" t="s">
        <v>33076</v>
      </c>
      <c r="N1332" s="7">
        <v>10799</v>
      </c>
      <c r="O1332" s="7" t="s">
        <v>33150</v>
      </c>
      <c r="P1332" s="7">
        <v>20130311</v>
      </c>
      <c r="Q1332" s="7">
        <v>97</v>
      </c>
      <c r="R1332" s="7">
        <v>201903</v>
      </c>
      <c r="S1332" s="7">
        <v>2022</v>
      </c>
      <c r="T1332" s="7">
        <v>5607353</v>
      </c>
      <c r="U1332" s="7">
        <v>4884750</v>
      </c>
      <c r="V1332" s="7">
        <v>2000000</v>
      </c>
    </row>
    <row r="1333" spans="1:22" ht="16.5" customHeight="1">
      <c r="A1333" s="8">
        <v>4108705616</v>
      </c>
      <c r="B1333" s="7">
        <v>4346432</v>
      </c>
      <c r="C1333" s="12">
        <v>2001110379557</v>
      </c>
      <c r="D1333" s="7" t="s">
        <v>28023</v>
      </c>
      <c r="E1333" s="7" t="s">
        <v>14997</v>
      </c>
      <c r="F1333" s="7" t="s">
        <v>28024</v>
      </c>
      <c r="G1333" s="7" t="s">
        <v>28025</v>
      </c>
      <c r="H1333" s="7" t="s">
        <v>28026</v>
      </c>
      <c r="I1333" s="7" t="s">
        <v>65</v>
      </c>
      <c r="J1333" s="7" t="s">
        <v>33060</v>
      </c>
      <c r="K1333" s="7" t="s">
        <v>47</v>
      </c>
      <c r="L1333" s="7">
        <v>10</v>
      </c>
      <c r="M1333" s="7" t="s">
        <v>313</v>
      </c>
      <c r="N1333" s="7">
        <v>41229</v>
      </c>
      <c r="O1333" s="7" t="s">
        <v>33722</v>
      </c>
      <c r="P1333" s="7">
        <v>20130927</v>
      </c>
      <c r="Q1333" s="7">
        <v>54</v>
      </c>
      <c r="R1333" s="7">
        <v>201903</v>
      </c>
      <c r="S1333" s="7">
        <v>2022</v>
      </c>
      <c r="T1333" s="7">
        <v>13130920</v>
      </c>
      <c r="U1333" s="7">
        <v>6046696</v>
      </c>
      <c r="V1333" s="7">
        <v>1210000</v>
      </c>
    </row>
    <row r="1334" spans="1:22" ht="16.5" customHeight="1">
      <c r="A1334" s="8">
        <v>4168145894</v>
      </c>
      <c r="B1334" s="7">
        <v>2221457</v>
      </c>
      <c r="C1334" s="12">
        <v>2013110028688</v>
      </c>
      <c r="D1334" s="7" t="s">
        <v>18489</v>
      </c>
      <c r="E1334" s="7" t="s">
        <v>18490</v>
      </c>
      <c r="F1334" s="7" t="s">
        <v>18491</v>
      </c>
      <c r="G1334" s="7" t="s">
        <v>18492</v>
      </c>
      <c r="H1334" s="7" t="s">
        <v>18493</v>
      </c>
      <c r="I1334" s="7" t="s">
        <v>65</v>
      </c>
      <c r="J1334" s="7" t="s">
        <v>33060</v>
      </c>
      <c r="K1334" s="7" t="s">
        <v>47</v>
      </c>
      <c r="L1334" s="7">
        <v>10</v>
      </c>
      <c r="M1334" s="7" t="s">
        <v>33076</v>
      </c>
      <c r="N1334" s="7">
        <v>25113</v>
      </c>
      <c r="O1334" s="7" t="s">
        <v>33393</v>
      </c>
      <c r="P1334" s="7">
        <v>20041012</v>
      </c>
      <c r="Q1334" s="7">
        <v>51</v>
      </c>
      <c r="R1334" s="7">
        <v>201903</v>
      </c>
      <c r="S1334" s="7">
        <v>2022</v>
      </c>
      <c r="T1334" s="7">
        <v>11560829</v>
      </c>
      <c r="U1334" s="7">
        <v>10477155</v>
      </c>
      <c r="V1334" s="7">
        <v>310000</v>
      </c>
    </row>
    <row r="1335" spans="1:22" ht="16.5" customHeight="1">
      <c r="A1335" s="8">
        <v>4168149997</v>
      </c>
      <c r="B1335" s="7">
        <v>2467278</v>
      </c>
      <c r="C1335" s="12">
        <v>2013110031350</v>
      </c>
      <c r="D1335" s="7" t="s">
        <v>27091</v>
      </c>
      <c r="E1335" s="7" t="s">
        <v>27092</v>
      </c>
      <c r="F1335" s="7" t="s">
        <v>27093</v>
      </c>
      <c r="G1335" s="7" t="s">
        <v>27094</v>
      </c>
      <c r="H1335" s="7" t="s">
        <v>27095</v>
      </c>
      <c r="I1335" s="7" t="s">
        <v>65</v>
      </c>
      <c r="J1335" s="7" t="s">
        <v>33060</v>
      </c>
      <c r="K1335" s="7" t="s">
        <v>47</v>
      </c>
      <c r="L1335" s="7">
        <v>10</v>
      </c>
      <c r="M1335" s="7" t="s">
        <v>34433</v>
      </c>
      <c r="N1335" s="7">
        <v>58222</v>
      </c>
      <c r="O1335" s="7" t="s">
        <v>13163</v>
      </c>
      <c r="P1335" s="7">
        <v>20050909</v>
      </c>
      <c r="Q1335" s="7">
        <v>117</v>
      </c>
      <c r="R1335" s="7">
        <v>201903</v>
      </c>
      <c r="S1335" s="7">
        <v>2022</v>
      </c>
      <c r="T1335" s="7">
        <v>8603439</v>
      </c>
      <c r="U1335" s="7">
        <v>8772993</v>
      </c>
      <c r="V1335" s="7">
        <v>150000</v>
      </c>
    </row>
    <row r="1336" spans="1:22" ht="16.5" customHeight="1">
      <c r="A1336" s="8">
        <v>4138104614</v>
      </c>
      <c r="B1336" s="7">
        <v>1797205</v>
      </c>
      <c r="C1336" s="12">
        <v>2050110001090</v>
      </c>
      <c r="D1336" s="7" t="s">
        <v>21930</v>
      </c>
      <c r="E1336" s="7" t="s">
        <v>21931</v>
      </c>
      <c r="F1336" s="7" t="s">
        <v>21932</v>
      </c>
      <c r="G1336" s="7" t="s">
        <v>21933</v>
      </c>
      <c r="H1336" s="7" t="s">
        <v>21934</v>
      </c>
      <c r="I1336" s="7" t="s">
        <v>65</v>
      </c>
      <c r="J1336" s="7" t="s">
        <v>33060</v>
      </c>
      <c r="K1336" s="7" t="s">
        <v>47</v>
      </c>
      <c r="L1336" s="7">
        <v>10</v>
      </c>
      <c r="M1336" s="7" t="s">
        <v>313</v>
      </c>
      <c r="N1336" s="7">
        <v>42320</v>
      </c>
      <c r="O1336" s="7" t="s">
        <v>8931</v>
      </c>
      <c r="P1336" s="7">
        <v>19971017</v>
      </c>
      <c r="Q1336" s="7">
        <v>96</v>
      </c>
      <c r="R1336" s="7">
        <v>201903</v>
      </c>
      <c r="S1336" s="7">
        <v>2022</v>
      </c>
      <c r="T1336" s="7">
        <v>10453826</v>
      </c>
      <c r="U1336" s="7">
        <v>8409842</v>
      </c>
      <c r="V1336" s="7">
        <v>150000</v>
      </c>
    </row>
    <row r="1337" spans="1:22" ht="16.5" customHeight="1">
      <c r="A1337" s="8">
        <v>4168151339</v>
      </c>
      <c r="B1337" s="7">
        <v>2801464</v>
      </c>
      <c r="C1337" s="12">
        <v>2050110005737</v>
      </c>
      <c r="D1337" s="7" t="s">
        <v>21790</v>
      </c>
      <c r="E1337" s="7" t="s">
        <v>21791</v>
      </c>
      <c r="F1337" s="7" t="s">
        <v>6302</v>
      </c>
      <c r="G1337" s="7" t="s">
        <v>21792</v>
      </c>
      <c r="H1337" s="7" t="s">
        <v>21793</v>
      </c>
      <c r="I1337" s="7" t="s">
        <v>65</v>
      </c>
      <c r="J1337" s="7" t="s">
        <v>33060</v>
      </c>
      <c r="K1337" s="7" t="s">
        <v>47</v>
      </c>
      <c r="L1337" s="7">
        <v>10</v>
      </c>
      <c r="M1337" s="7" t="s">
        <v>313</v>
      </c>
      <c r="N1337" s="7">
        <v>41224</v>
      </c>
      <c r="O1337" s="7" t="s">
        <v>45396</v>
      </c>
      <c r="P1337" s="7">
        <v>20060125</v>
      </c>
      <c r="Q1337" s="7">
        <v>58</v>
      </c>
      <c r="R1337" s="7">
        <v>201903</v>
      </c>
      <c r="S1337" s="7">
        <v>2022</v>
      </c>
      <c r="T1337" s="7">
        <v>9339254</v>
      </c>
      <c r="U1337" s="7">
        <v>10350032</v>
      </c>
      <c r="V1337" s="7">
        <v>310000</v>
      </c>
    </row>
    <row r="1338" spans="1:22" ht="16.5" customHeight="1">
      <c r="A1338" s="8">
        <v>4088146795</v>
      </c>
      <c r="B1338" s="7">
        <v>1404349</v>
      </c>
      <c r="C1338" s="12">
        <v>2052110015964</v>
      </c>
      <c r="D1338" s="7" t="s">
        <v>21243</v>
      </c>
      <c r="E1338" s="7" t="s">
        <v>9823</v>
      </c>
      <c r="F1338" s="7" t="s">
        <v>21244</v>
      </c>
      <c r="G1338" s="7" t="s">
        <v>21245</v>
      </c>
      <c r="H1338" s="7" t="s">
        <v>21246</v>
      </c>
      <c r="I1338" s="7" t="s">
        <v>65</v>
      </c>
      <c r="J1338" s="7" t="s">
        <v>33060</v>
      </c>
      <c r="K1338" s="7" t="s">
        <v>47</v>
      </c>
      <c r="L1338" s="7">
        <v>10</v>
      </c>
      <c r="M1338" s="7" t="s">
        <v>363</v>
      </c>
      <c r="N1338" s="7">
        <v>72121</v>
      </c>
      <c r="O1338" s="7" t="s">
        <v>35913</v>
      </c>
      <c r="P1338" s="7">
        <v>20010611</v>
      </c>
      <c r="Q1338" s="7">
        <v>54</v>
      </c>
      <c r="R1338" s="7">
        <v>201903</v>
      </c>
      <c r="S1338" s="7">
        <v>2022</v>
      </c>
      <c r="T1338" s="7">
        <v>8449572</v>
      </c>
      <c r="U1338" s="7">
        <v>4701184</v>
      </c>
      <c r="V1338" s="7">
        <v>400000</v>
      </c>
    </row>
    <row r="1339" spans="1:22" ht="16.5" customHeight="1">
      <c r="A1339" s="8">
        <v>4168109772</v>
      </c>
      <c r="B1339" s="7">
        <v>1743749</v>
      </c>
      <c r="C1339" s="12">
        <v>2053110000541</v>
      </c>
      <c r="D1339" s="7" t="s">
        <v>22323</v>
      </c>
      <c r="E1339" s="7" t="s">
        <v>22324</v>
      </c>
      <c r="F1339" s="7" t="s">
        <v>8946</v>
      </c>
      <c r="G1339" s="7" t="s">
        <v>22325</v>
      </c>
      <c r="H1339" s="7" t="s">
        <v>22326</v>
      </c>
      <c r="I1339" s="7" t="s">
        <v>65</v>
      </c>
      <c r="J1339" s="7" t="s">
        <v>33060</v>
      </c>
      <c r="K1339" s="7" t="s">
        <v>47</v>
      </c>
      <c r="L1339" s="7">
        <v>10</v>
      </c>
      <c r="M1339" s="7" t="s">
        <v>313</v>
      </c>
      <c r="N1339" s="7">
        <v>42322</v>
      </c>
      <c r="O1339" s="7" t="s">
        <v>43496</v>
      </c>
      <c r="P1339" s="7">
        <v>19930201</v>
      </c>
      <c r="Q1339" s="7">
        <v>65</v>
      </c>
      <c r="R1339" s="7">
        <v>201903</v>
      </c>
      <c r="S1339" s="7">
        <v>2022</v>
      </c>
      <c r="T1339" s="7">
        <v>12452533</v>
      </c>
      <c r="U1339" s="7">
        <v>9405196</v>
      </c>
      <c r="V1339" s="7">
        <v>1005500</v>
      </c>
    </row>
    <row r="1340" spans="1:22" ht="16.5" customHeight="1">
      <c r="A1340" s="8">
        <v>4108156355</v>
      </c>
      <c r="B1340" s="7">
        <v>1537298</v>
      </c>
      <c r="C1340" s="12">
        <v>2058110002365</v>
      </c>
      <c r="D1340" s="7" t="s">
        <v>23332</v>
      </c>
      <c r="E1340" s="7" t="s">
        <v>23333</v>
      </c>
      <c r="F1340" s="7" t="s">
        <v>23334</v>
      </c>
      <c r="G1340" s="7" t="s">
        <v>23335</v>
      </c>
      <c r="H1340" s="7" t="s">
        <v>23336</v>
      </c>
      <c r="I1340" s="7" t="s">
        <v>65</v>
      </c>
      <c r="J1340" s="7" t="s">
        <v>33060</v>
      </c>
      <c r="K1340" s="7" t="s">
        <v>47</v>
      </c>
      <c r="L1340" s="7">
        <v>10</v>
      </c>
      <c r="M1340" s="7" t="s">
        <v>33760</v>
      </c>
      <c r="N1340" s="7">
        <v>46322</v>
      </c>
      <c r="O1340" s="7" t="s">
        <v>45397</v>
      </c>
      <c r="P1340" s="7">
        <v>20080314</v>
      </c>
      <c r="Q1340" s="7">
        <v>54</v>
      </c>
      <c r="R1340" s="7">
        <v>201903</v>
      </c>
      <c r="S1340" s="7">
        <v>2022</v>
      </c>
      <c r="T1340" s="7">
        <v>6034829</v>
      </c>
      <c r="U1340" s="7">
        <v>8965145</v>
      </c>
      <c r="V1340" s="7">
        <v>500000</v>
      </c>
    </row>
    <row r="1341" spans="1:22" ht="16.5" customHeight="1">
      <c r="A1341" s="8">
        <v>4178140572</v>
      </c>
      <c r="B1341" s="7">
        <v>3838142</v>
      </c>
      <c r="C1341" s="12">
        <v>2062110041926</v>
      </c>
      <c r="D1341" s="7" t="s">
        <v>22359</v>
      </c>
      <c r="E1341" s="7" t="s">
        <v>22360</v>
      </c>
      <c r="F1341" s="7" t="s">
        <v>1706</v>
      </c>
      <c r="G1341" s="7" t="s">
        <v>22361</v>
      </c>
      <c r="H1341" s="7" t="s">
        <v>22362</v>
      </c>
      <c r="I1341" s="7" t="s">
        <v>65</v>
      </c>
      <c r="J1341" s="7" t="s">
        <v>33060</v>
      </c>
      <c r="K1341" s="7" t="s">
        <v>47</v>
      </c>
      <c r="L1341" s="7">
        <v>10</v>
      </c>
      <c r="M1341" s="7" t="s">
        <v>313</v>
      </c>
      <c r="N1341" s="7">
        <v>41111</v>
      </c>
      <c r="O1341" s="7" t="s">
        <v>33684</v>
      </c>
      <c r="P1341" s="7">
        <v>20100830</v>
      </c>
      <c r="Q1341" s="7">
        <v>51</v>
      </c>
      <c r="R1341" s="7">
        <v>201903</v>
      </c>
      <c r="S1341" s="7">
        <v>2022</v>
      </c>
      <c r="T1341" s="7">
        <v>2751144</v>
      </c>
      <c r="U1341" s="7">
        <v>2562433</v>
      </c>
      <c r="V1341" s="7">
        <v>305000</v>
      </c>
    </row>
    <row r="1342" spans="1:22" ht="16.5" customHeight="1">
      <c r="A1342" s="8">
        <v>4058106019</v>
      </c>
      <c r="B1342" s="7">
        <v>1328703</v>
      </c>
      <c r="C1342" s="12">
        <v>2111110006868</v>
      </c>
      <c r="D1342" s="7" t="s">
        <v>20196</v>
      </c>
      <c r="E1342" s="7" t="s">
        <v>20197</v>
      </c>
      <c r="F1342" s="7" t="s">
        <v>3007</v>
      </c>
      <c r="G1342" s="7" t="s">
        <v>20198</v>
      </c>
      <c r="H1342" s="7" t="s">
        <v>20199</v>
      </c>
      <c r="I1342" s="7" t="s">
        <v>65</v>
      </c>
      <c r="J1342" s="7" t="s">
        <v>33060</v>
      </c>
      <c r="K1342" s="7" t="s">
        <v>60</v>
      </c>
      <c r="L1342" s="7">
        <v>10</v>
      </c>
      <c r="M1342" s="7" t="s">
        <v>33076</v>
      </c>
      <c r="N1342" s="7">
        <v>30320</v>
      </c>
      <c r="O1342" s="7" t="s">
        <v>33581</v>
      </c>
      <c r="P1342" s="7">
        <v>19950504</v>
      </c>
      <c r="Q1342" s="7">
        <v>56</v>
      </c>
      <c r="R1342" s="7">
        <v>201903</v>
      </c>
      <c r="S1342" s="7">
        <v>2022</v>
      </c>
      <c r="T1342" s="7">
        <v>12034741</v>
      </c>
      <c r="U1342" s="7">
        <v>11237446</v>
      </c>
      <c r="V1342" s="7">
        <v>640000</v>
      </c>
    </row>
    <row r="1343" spans="1:22" ht="16.5" customHeight="1">
      <c r="A1343" s="8">
        <v>4058104103</v>
      </c>
      <c r="B1343" s="7">
        <v>1504240</v>
      </c>
      <c r="C1343" s="12">
        <v>2148140001047</v>
      </c>
      <c r="D1343" s="7" t="s">
        <v>16565</v>
      </c>
      <c r="E1343" s="7" t="s">
        <v>16566</v>
      </c>
      <c r="F1343" s="7" t="s">
        <v>16567</v>
      </c>
      <c r="G1343" s="7" t="s">
        <v>16568</v>
      </c>
      <c r="H1343" s="7" t="s">
        <v>16569</v>
      </c>
      <c r="I1343" s="7" t="s">
        <v>65</v>
      </c>
      <c r="J1343" s="7" t="s">
        <v>33060</v>
      </c>
      <c r="K1343" s="7" t="s">
        <v>47</v>
      </c>
      <c r="L1343" s="7">
        <v>10</v>
      </c>
      <c r="M1343" s="7" t="s">
        <v>33076</v>
      </c>
      <c r="N1343" s="7">
        <v>10759</v>
      </c>
      <c r="O1343" s="7" t="s">
        <v>45398</v>
      </c>
      <c r="P1343" s="7">
        <v>19940101</v>
      </c>
      <c r="Q1343" s="7">
        <v>69</v>
      </c>
      <c r="R1343" s="7">
        <v>201903</v>
      </c>
      <c r="S1343" s="7">
        <v>2022</v>
      </c>
      <c r="T1343" s="7">
        <v>8742156</v>
      </c>
      <c r="U1343" s="7">
        <v>15952087</v>
      </c>
      <c r="V1343" s="7">
        <v>1300000</v>
      </c>
    </row>
    <row r="1344" spans="1:22" ht="16.5" customHeight="1">
      <c r="A1344" s="8">
        <v>3128131142</v>
      </c>
      <c r="B1344" s="7">
        <v>1401319</v>
      </c>
      <c r="C1344" s="12">
        <v>2149140038808</v>
      </c>
      <c r="D1344" s="7" t="s">
        <v>17916</v>
      </c>
      <c r="E1344" s="7" t="s">
        <v>15075</v>
      </c>
      <c r="F1344" s="7" t="s">
        <v>17917</v>
      </c>
      <c r="G1344" s="7" t="s">
        <v>17918</v>
      </c>
      <c r="H1344" s="7" t="s">
        <v>17919</v>
      </c>
      <c r="I1344" s="7" t="s">
        <v>65</v>
      </c>
      <c r="J1344" s="7" t="s">
        <v>33060</v>
      </c>
      <c r="K1344" s="7" t="s">
        <v>47</v>
      </c>
      <c r="L1344" s="7">
        <v>10</v>
      </c>
      <c r="M1344" s="7" t="s">
        <v>33076</v>
      </c>
      <c r="N1344" s="7">
        <v>30391</v>
      </c>
      <c r="O1344" s="7" t="s">
        <v>7087</v>
      </c>
      <c r="P1344" s="7">
        <v>19980901</v>
      </c>
      <c r="Q1344" s="7">
        <v>51</v>
      </c>
      <c r="R1344" s="7">
        <v>201903</v>
      </c>
      <c r="S1344" s="7">
        <v>2022</v>
      </c>
      <c r="T1344" s="7">
        <v>14869551</v>
      </c>
      <c r="U1344" s="7">
        <v>11572545</v>
      </c>
      <c r="V1344" s="7">
        <v>600000</v>
      </c>
    </row>
    <row r="1345" spans="1:22" ht="16.5" customHeight="1">
      <c r="A1345" s="8">
        <v>6168626925</v>
      </c>
      <c r="B1345" s="7">
        <v>6068275</v>
      </c>
      <c r="C1345" s="12">
        <v>2201110123223</v>
      </c>
      <c r="D1345" s="7" t="s">
        <v>23591</v>
      </c>
      <c r="E1345" s="7" t="s">
        <v>23592</v>
      </c>
      <c r="F1345" s="7" t="s">
        <v>23593</v>
      </c>
      <c r="G1345" s="7" t="s">
        <v>23594</v>
      </c>
      <c r="H1345" s="7" t="s">
        <v>23595</v>
      </c>
      <c r="I1345" s="7" t="s">
        <v>65</v>
      </c>
      <c r="J1345" s="7" t="s">
        <v>33060</v>
      </c>
      <c r="K1345" s="7" t="s">
        <v>47</v>
      </c>
      <c r="L1345" s="7">
        <v>10</v>
      </c>
      <c r="M1345" s="7" t="s">
        <v>313</v>
      </c>
      <c r="N1345" s="7">
        <v>42322</v>
      </c>
      <c r="O1345" s="7" t="s">
        <v>43496</v>
      </c>
      <c r="P1345" s="7">
        <v>20150128</v>
      </c>
      <c r="Q1345" s="7">
        <v>64</v>
      </c>
      <c r="R1345" s="7">
        <v>201903</v>
      </c>
      <c r="S1345" s="7">
        <v>2022</v>
      </c>
      <c r="T1345" s="7">
        <v>2133802</v>
      </c>
      <c r="U1345" s="7">
        <v>2837306</v>
      </c>
      <c r="V1345" s="7">
        <v>355000</v>
      </c>
    </row>
    <row r="1346" spans="1:22" ht="16.5" customHeight="1">
      <c r="A1346" s="8">
        <v>6108150698</v>
      </c>
      <c r="B1346" s="7">
        <v>1964188</v>
      </c>
      <c r="C1346" s="12">
        <v>2301110075307</v>
      </c>
      <c r="D1346" s="7" t="s">
        <v>16481</v>
      </c>
      <c r="E1346" s="7" t="s">
        <v>16482</v>
      </c>
      <c r="F1346" s="7" t="s">
        <v>16483</v>
      </c>
      <c r="G1346" s="7" t="s">
        <v>16484</v>
      </c>
      <c r="H1346" s="7" t="s">
        <v>16485</v>
      </c>
      <c r="I1346" s="7" t="s">
        <v>65</v>
      </c>
      <c r="J1346" s="7" t="s">
        <v>33060</v>
      </c>
      <c r="K1346" s="7" t="s">
        <v>47</v>
      </c>
      <c r="L1346" s="7">
        <v>10</v>
      </c>
      <c r="M1346" s="7" t="s">
        <v>363</v>
      </c>
      <c r="N1346" s="7">
        <v>72120</v>
      </c>
      <c r="O1346" s="7" t="s">
        <v>6302</v>
      </c>
      <c r="P1346" s="7">
        <v>19960401</v>
      </c>
      <c r="Q1346" s="7">
        <v>99</v>
      </c>
      <c r="R1346" s="7">
        <v>201903</v>
      </c>
      <c r="S1346" s="7">
        <v>2022</v>
      </c>
      <c r="T1346" s="7">
        <v>6044994</v>
      </c>
      <c r="U1346" s="7">
        <v>2863677</v>
      </c>
      <c r="V1346" s="7">
        <v>200000</v>
      </c>
    </row>
    <row r="1347" spans="1:22" ht="16.5" customHeight="1">
      <c r="A1347" s="8">
        <v>6108164135</v>
      </c>
      <c r="B1347" s="7">
        <v>1846368</v>
      </c>
      <c r="C1347" s="12">
        <v>2301110093226</v>
      </c>
      <c r="D1347" s="7" t="s">
        <v>27644</v>
      </c>
      <c r="E1347" s="7" t="s">
        <v>13696</v>
      </c>
      <c r="F1347" s="7" t="s">
        <v>27645</v>
      </c>
      <c r="G1347" s="7" t="s">
        <v>27646</v>
      </c>
      <c r="H1347" s="7" t="s">
        <v>27647</v>
      </c>
      <c r="I1347" s="7" t="s">
        <v>65</v>
      </c>
      <c r="J1347" s="7" t="s">
        <v>33060</v>
      </c>
      <c r="K1347" s="7" t="s">
        <v>47</v>
      </c>
      <c r="L1347" s="7">
        <v>10</v>
      </c>
      <c r="M1347" s="7" t="s">
        <v>33760</v>
      </c>
      <c r="N1347" s="7">
        <v>46510</v>
      </c>
      <c r="O1347" s="7" t="s">
        <v>9952</v>
      </c>
      <c r="P1347" s="7">
        <v>20030210</v>
      </c>
      <c r="Q1347" s="7">
        <v>54</v>
      </c>
      <c r="R1347" s="7">
        <v>201903</v>
      </c>
      <c r="S1347" s="7">
        <v>2022</v>
      </c>
      <c r="T1347" s="7">
        <v>15391953</v>
      </c>
      <c r="U1347" s="7">
        <v>8214177</v>
      </c>
      <c r="V1347" s="7">
        <v>300000</v>
      </c>
    </row>
    <row r="1348" spans="1:22" ht="16.5" customHeight="1">
      <c r="A1348" s="8">
        <v>6108191549</v>
      </c>
      <c r="B1348" s="7">
        <v>2935554</v>
      </c>
      <c r="C1348" s="12">
        <v>2301110141398</v>
      </c>
      <c r="D1348" s="7" t="s">
        <v>45399</v>
      </c>
      <c r="E1348" s="7" t="s">
        <v>39441</v>
      </c>
      <c r="F1348" s="7" t="s">
        <v>7942</v>
      </c>
      <c r="G1348" s="7" t="s">
        <v>45400</v>
      </c>
      <c r="H1348" s="7" t="s">
        <v>45401</v>
      </c>
      <c r="I1348" s="7" t="s">
        <v>65</v>
      </c>
      <c r="J1348" s="7" t="s">
        <v>33060</v>
      </c>
      <c r="K1348" s="7" t="s">
        <v>47</v>
      </c>
      <c r="L1348" s="7">
        <v>10</v>
      </c>
      <c r="M1348" s="7" t="s">
        <v>313</v>
      </c>
      <c r="N1348" s="7">
        <v>42310</v>
      </c>
      <c r="O1348" s="7" t="s">
        <v>8852</v>
      </c>
      <c r="P1348" s="7">
        <v>20080222</v>
      </c>
      <c r="Q1348" s="7">
        <v>56</v>
      </c>
      <c r="R1348" s="7">
        <v>201903</v>
      </c>
      <c r="S1348" s="7">
        <v>2022</v>
      </c>
      <c r="T1348" s="7">
        <v>1658488</v>
      </c>
      <c r="U1348" s="7">
        <v>2305032</v>
      </c>
      <c r="V1348" s="7">
        <v>450000</v>
      </c>
    </row>
    <row r="1349" spans="1:22" ht="16.5" customHeight="1">
      <c r="A1349" s="8">
        <v>6208133264</v>
      </c>
      <c r="B1349" s="7">
        <v>3266730</v>
      </c>
      <c r="C1349" s="12">
        <v>2301110152949</v>
      </c>
      <c r="D1349" s="7" t="s">
        <v>45402</v>
      </c>
      <c r="E1349" s="7" t="s">
        <v>4805</v>
      </c>
      <c r="F1349" s="7" t="s">
        <v>7660</v>
      </c>
      <c r="G1349" s="7" t="s">
        <v>45403</v>
      </c>
      <c r="H1349" s="7" t="s">
        <v>45404</v>
      </c>
      <c r="I1349" s="7" t="s">
        <v>65</v>
      </c>
      <c r="J1349" s="7" t="s">
        <v>33060</v>
      </c>
      <c r="K1349" s="7" t="s">
        <v>47</v>
      </c>
      <c r="L1349" s="7">
        <v>10</v>
      </c>
      <c r="M1349" s="7" t="s">
        <v>33076</v>
      </c>
      <c r="N1349" s="7">
        <v>31114</v>
      </c>
      <c r="O1349" s="7" t="s">
        <v>7681</v>
      </c>
      <c r="P1349" s="7">
        <v>20090317</v>
      </c>
      <c r="Q1349" s="7">
        <v>56</v>
      </c>
      <c r="R1349" s="7">
        <v>201903</v>
      </c>
      <c r="S1349" s="7">
        <v>2022</v>
      </c>
      <c r="T1349" s="7">
        <v>4223248</v>
      </c>
      <c r="U1349" s="7">
        <v>2243244</v>
      </c>
      <c r="V1349" s="7">
        <v>50000</v>
      </c>
    </row>
    <row r="1350" spans="1:22" ht="16.5" customHeight="1">
      <c r="A1350" s="8">
        <v>6108608327</v>
      </c>
      <c r="B1350" s="7">
        <v>4011635</v>
      </c>
      <c r="C1350" s="12">
        <v>2301110178309</v>
      </c>
      <c r="D1350" s="7" t="s">
        <v>19941</v>
      </c>
      <c r="E1350" s="7" t="s">
        <v>19942</v>
      </c>
      <c r="F1350" s="7" t="s">
        <v>19943</v>
      </c>
      <c r="G1350" s="7" t="s">
        <v>19944</v>
      </c>
      <c r="H1350" s="7" t="s">
        <v>19945</v>
      </c>
      <c r="I1350" s="7" t="s">
        <v>65</v>
      </c>
      <c r="J1350" s="7" t="s">
        <v>33060</v>
      </c>
      <c r="K1350" s="7" t="s">
        <v>47</v>
      </c>
      <c r="L1350" s="7">
        <v>10</v>
      </c>
      <c r="M1350" s="7" t="s">
        <v>313</v>
      </c>
      <c r="N1350" s="7">
        <v>42202</v>
      </c>
      <c r="O1350" s="7" t="s">
        <v>43975</v>
      </c>
      <c r="P1350" s="7">
        <v>20110614</v>
      </c>
      <c r="Q1350" s="7">
        <v>60</v>
      </c>
      <c r="R1350" s="7">
        <v>201903</v>
      </c>
      <c r="S1350" s="7">
        <v>2022</v>
      </c>
      <c r="T1350" s="7">
        <v>15813885</v>
      </c>
      <c r="U1350" s="7">
        <v>8388551</v>
      </c>
      <c r="V1350" s="7">
        <v>400000</v>
      </c>
    </row>
    <row r="1351" spans="1:22" ht="16.5" customHeight="1">
      <c r="A1351" s="8">
        <v>6208142744</v>
      </c>
      <c r="B1351" s="7">
        <v>4089400</v>
      </c>
      <c r="C1351" s="12">
        <v>2301110188556</v>
      </c>
      <c r="D1351" s="7" t="s">
        <v>1000</v>
      </c>
      <c r="E1351" s="7" t="s">
        <v>17084</v>
      </c>
      <c r="F1351" s="7" t="s">
        <v>17085</v>
      </c>
      <c r="G1351" s="7" t="s">
        <v>17086</v>
      </c>
      <c r="H1351" s="7" t="s">
        <v>17087</v>
      </c>
      <c r="I1351" s="7" t="s">
        <v>65</v>
      </c>
      <c r="J1351" s="7" t="s">
        <v>33060</v>
      </c>
      <c r="K1351" s="7" t="s">
        <v>47</v>
      </c>
      <c r="L1351" s="7">
        <v>10</v>
      </c>
      <c r="M1351" s="7" t="s">
        <v>33076</v>
      </c>
      <c r="N1351" s="7">
        <v>30393</v>
      </c>
      <c r="O1351" s="7" t="s">
        <v>7421</v>
      </c>
      <c r="P1351" s="7">
        <v>20120228</v>
      </c>
      <c r="Q1351" s="7">
        <v>56</v>
      </c>
      <c r="R1351" s="7">
        <v>201903</v>
      </c>
      <c r="S1351" s="7">
        <v>2022</v>
      </c>
      <c r="T1351" s="7">
        <v>25880395</v>
      </c>
      <c r="U1351" s="7">
        <v>11879093</v>
      </c>
      <c r="V1351" s="7">
        <v>100000</v>
      </c>
    </row>
    <row r="1352" spans="1:22" ht="16.5" customHeight="1">
      <c r="A1352" s="8">
        <v>7248600212</v>
      </c>
      <c r="B1352" s="7">
        <v>6522894</v>
      </c>
      <c r="C1352" s="12">
        <v>2301110245835</v>
      </c>
      <c r="D1352" s="7" t="s">
        <v>45405</v>
      </c>
      <c r="E1352" s="7" t="s">
        <v>45406</v>
      </c>
      <c r="F1352" s="7" t="s">
        <v>7725</v>
      </c>
      <c r="G1352" s="7" t="s">
        <v>45407</v>
      </c>
      <c r="H1352" s="7" t="s">
        <v>3715</v>
      </c>
      <c r="I1352" s="7" t="s">
        <v>65</v>
      </c>
      <c r="J1352" s="7" t="s">
        <v>33060</v>
      </c>
      <c r="K1352" s="7" t="s">
        <v>47</v>
      </c>
      <c r="L1352" s="7">
        <v>10</v>
      </c>
      <c r="M1352" s="7" t="s">
        <v>33076</v>
      </c>
      <c r="N1352" s="7">
        <v>31114</v>
      </c>
      <c r="O1352" s="7" t="s">
        <v>7681</v>
      </c>
      <c r="P1352" s="7">
        <v>20150907</v>
      </c>
      <c r="Q1352" s="7">
        <v>165</v>
      </c>
      <c r="R1352" s="7">
        <v>201903</v>
      </c>
      <c r="S1352" s="7">
        <v>2022</v>
      </c>
      <c r="T1352" s="7">
        <v>6835687</v>
      </c>
      <c r="U1352" s="7">
        <v>2497861</v>
      </c>
      <c r="V1352" s="7">
        <v>10000</v>
      </c>
    </row>
    <row r="1353" spans="1:22" ht="16.5" customHeight="1">
      <c r="A1353" s="8">
        <v>6218153676</v>
      </c>
      <c r="B1353" s="7">
        <v>1438445</v>
      </c>
      <c r="C1353" s="12">
        <v>2341110032006</v>
      </c>
      <c r="D1353" s="7" t="s">
        <v>20618</v>
      </c>
      <c r="E1353" s="7" t="s">
        <v>5561</v>
      </c>
      <c r="F1353" s="7" t="s">
        <v>20619</v>
      </c>
      <c r="G1353" s="7" t="s">
        <v>20620</v>
      </c>
      <c r="H1353" s="7" t="s">
        <v>20621</v>
      </c>
      <c r="I1353" s="7" t="s">
        <v>65</v>
      </c>
      <c r="J1353" s="7" t="s">
        <v>33060</v>
      </c>
      <c r="K1353" s="7" t="s">
        <v>47</v>
      </c>
      <c r="L1353" s="7">
        <v>10</v>
      </c>
      <c r="M1353" s="7" t="s">
        <v>363</v>
      </c>
      <c r="N1353" s="7">
        <v>72121</v>
      </c>
      <c r="O1353" s="7" t="s">
        <v>35913</v>
      </c>
      <c r="P1353" s="7">
        <v>20030326</v>
      </c>
      <c r="Q1353" s="7">
        <v>106</v>
      </c>
      <c r="R1353" s="7">
        <v>201903</v>
      </c>
      <c r="S1353" s="7">
        <v>2022</v>
      </c>
      <c r="T1353" s="7">
        <v>9761313</v>
      </c>
      <c r="U1353" s="7">
        <v>7477697</v>
      </c>
      <c r="V1353" s="7">
        <v>500000</v>
      </c>
    </row>
    <row r="1354" spans="1:22" ht="16.5" customHeight="1">
      <c r="A1354" s="8">
        <v>1098211789</v>
      </c>
      <c r="B1354" s="7">
        <v>3987273</v>
      </c>
      <c r="C1354" s="12">
        <v>2542220006060</v>
      </c>
      <c r="D1354" s="7" t="s">
        <v>29941</v>
      </c>
      <c r="E1354" s="7" t="s">
        <v>29942</v>
      </c>
      <c r="F1354" s="7" t="s">
        <v>29943</v>
      </c>
      <c r="G1354" s="7" t="s">
        <v>29944</v>
      </c>
      <c r="H1354" s="7" t="s">
        <v>29945</v>
      </c>
      <c r="I1354" s="7" t="s">
        <v>45</v>
      </c>
      <c r="J1354" s="7" t="s">
        <v>33060</v>
      </c>
      <c r="K1354" s="7" t="s">
        <v>47</v>
      </c>
      <c r="L1354" s="7">
        <v>10</v>
      </c>
      <c r="M1354" s="7" t="s">
        <v>363</v>
      </c>
      <c r="N1354" s="7">
        <v>72911</v>
      </c>
      <c r="O1354" s="7" t="s">
        <v>45040</v>
      </c>
      <c r="P1354" s="7">
        <v>20110321</v>
      </c>
      <c r="Q1354" s="7">
        <v>55</v>
      </c>
      <c r="R1354" s="7">
        <v>201903</v>
      </c>
      <c r="S1354" s="7">
        <v>2022</v>
      </c>
      <c r="T1354" s="7">
        <v>12286032</v>
      </c>
      <c r="U1354" s="7">
        <v>10073311</v>
      </c>
      <c r="V1354" s="7">
        <v>200000</v>
      </c>
    </row>
    <row r="1355" spans="1:22" ht="16.5" customHeight="1">
      <c r="A1355" s="8">
        <v>1288653736</v>
      </c>
      <c r="B1355" s="7">
        <v>3848351</v>
      </c>
      <c r="C1355" s="12">
        <v>2850110184303</v>
      </c>
      <c r="D1355" s="7" t="s">
        <v>29574</v>
      </c>
      <c r="E1355" s="7" t="s">
        <v>29575</v>
      </c>
      <c r="F1355" s="7" t="s">
        <v>7832</v>
      </c>
      <c r="G1355" s="7" t="s">
        <v>29576</v>
      </c>
      <c r="H1355" s="7" t="s">
        <v>29577</v>
      </c>
      <c r="I1355" s="7" t="s">
        <v>65</v>
      </c>
      <c r="J1355" s="7" t="s">
        <v>33060</v>
      </c>
      <c r="K1355" s="7" t="s">
        <v>47</v>
      </c>
      <c r="L1355" s="7">
        <v>10</v>
      </c>
      <c r="M1355" s="7" t="s">
        <v>363</v>
      </c>
      <c r="N1355" s="7">
        <v>71310</v>
      </c>
      <c r="O1355" s="7" t="s">
        <v>15027</v>
      </c>
      <c r="P1355" s="7">
        <v>20101007</v>
      </c>
      <c r="Q1355" s="7">
        <v>61</v>
      </c>
      <c r="R1355" s="7">
        <v>201903</v>
      </c>
      <c r="S1355" s="7">
        <v>2022</v>
      </c>
      <c r="T1355" s="7">
        <v>15885337</v>
      </c>
      <c r="U1355" s="7">
        <v>12389130</v>
      </c>
      <c r="V1355" s="7">
        <v>400000</v>
      </c>
    </row>
    <row r="1356" spans="1:22" ht="16.5" customHeight="1">
      <c r="A1356" s="8">
        <v>1288661430</v>
      </c>
      <c r="B1356" s="7">
        <v>4008001</v>
      </c>
      <c r="C1356" s="12">
        <v>2850110197439</v>
      </c>
      <c r="D1356" s="7" t="s">
        <v>22113</v>
      </c>
      <c r="E1356" s="7" t="s">
        <v>22114</v>
      </c>
      <c r="F1356" s="7" t="s">
        <v>22115</v>
      </c>
      <c r="G1356" s="7" t="s">
        <v>22116</v>
      </c>
      <c r="H1356" s="7" t="s">
        <v>22117</v>
      </c>
      <c r="I1356" s="7" t="s">
        <v>65</v>
      </c>
      <c r="J1356" s="7" t="s">
        <v>33060</v>
      </c>
      <c r="K1356" s="7" t="s">
        <v>47</v>
      </c>
      <c r="L1356" s="7">
        <v>10</v>
      </c>
      <c r="M1356" s="7" t="s">
        <v>33076</v>
      </c>
      <c r="N1356" s="7">
        <v>28422</v>
      </c>
      <c r="O1356" s="7" t="s">
        <v>33505</v>
      </c>
      <c r="P1356" s="7">
        <v>20110526</v>
      </c>
      <c r="Q1356" s="7">
        <v>77</v>
      </c>
      <c r="R1356" s="7">
        <v>201903</v>
      </c>
      <c r="S1356" s="7">
        <v>2022</v>
      </c>
      <c r="T1356" s="7">
        <v>12201968</v>
      </c>
      <c r="U1356" s="7">
        <v>2918114</v>
      </c>
      <c r="V1356" s="7">
        <v>200000</v>
      </c>
    </row>
    <row r="1357" spans="1:22" ht="16.5" customHeight="1">
      <c r="A1357" s="8">
        <v>6218207242</v>
      </c>
      <c r="B1357" s="7">
        <v>2718297</v>
      </c>
      <c r="C1357" s="12">
        <v>1842320000420</v>
      </c>
      <c r="D1357" s="7" t="s">
        <v>45408</v>
      </c>
      <c r="E1357" s="7" t="s">
        <v>38184</v>
      </c>
      <c r="F1357" s="7" t="s">
        <v>45409</v>
      </c>
      <c r="G1357" s="7" t="s">
        <v>45410</v>
      </c>
      <c r="H1357" s="7" t="s">
        <v>45411</v>
      </c>
      <c r="I1357" s="7" t="s">
        <v>45</v>
      </c>
      <c r="J1357" s="7" t="s">
        <v>33060</v>
      </c>
      <c r="K1357" s="7" t="s">
        <v>47</v>
      </c>
      <c r="L1357" s="7">
        <v>10</v>
      </c>
      <c r="M1357" s="7" t="s">
        <v>105</v>
      </c>
      <c r="N1357" s="7">
        <v>87110</v>
      </c>
      <c r="O1357" s="7" t="s">
        <v>37314</v>
      </c>
      <c r="P1357" s="7">
        <v>20020301</v>
      </c>
      <c r="Q1357" s="7">
        <v>79</v>
      </c>
      <c r="R1357" s="7">
        <v>201903</v>
      </c>
    </row>
    <row r="1358" spans="1:22" ht="16.5" customHeight="1">
      <c r="A1358" s="8">
        <v>4118212527</v>
      </c>
      <c r="B1358" s="7">
        <v>5385020</v>
      </c>
      <c r="C1358" s="12">
        <v>2011330003662</v>
      </c>
      <c r="D1358" s="7" t="s">
        <v>30498</v>
      </c>
      <c r="E1358" s="7" t="s">
        <v>30499</v>
      </c>
      <c r="F1358" s="7" t="s">
        <v>30500</v>
      </c>
      <c r="G1358" s="7" t="s">
        <v>30501</v>
      </c>
      <c r="H1358" s="7" t="s">
        <v>30502</v>
      </c>
      <c r="I1358" s="7" t="s">
        <v>45</v>
      </c>
      <c r="J1358" s="7" t="s">
        <v>33060</v>
      </c>
      <c r="K1358" s="7" t="s">
        <v>47</v>
      </c>
      <c r="L1358" s="7">
        <v>10</v>
      </c>
      <c r="M1358" s="7" t="s">
        <v>105</v>
      </c>
      <c r="N1358" s="7">
        <v>86200</v>
      </c>
      <c r="O1358" s="7" t="s">
        <v>30500</v>
      </c>
      <c r="Q1358" s="7">
        <v>243</v>
      </c>
      <c r="R1358" s="7">
        <v>201903</v>
      </c>
    </row>
    <row r="1359" spans="1:22" ht="16.5" customHeight="1">
      <c r="A1359" s="8">
        <v>2168102562</v>
      </c>
      <c r="B1359" s="7">
        <v>1124909</v>
      </c>
      <c r="C1359" s="12">
        <v>1101110000367</v>
      </c>
      <c r="D1359" s="7" t="s">
        <v>24603</v>
      </c>
      <c r="E1359" s="7" t="s">
        <v>24604</v>
      </c>
      <c r="F1359" s="7" t="s">
        <v>23954</v>
      </c>
      <c r="G1359" s="7" t="s">
        <v>24605</v>
      </c>
      <c r="H1359" s="7" t="s">
        <v>24606</v>
      </c>
      <c r="I1359" s="7" t="s">
        <v>65</v>
      </c>
      <c r="J1359" s="7" t="s">
        <v>33060</v>
      </c>
      <c r="K1359" s="7" t="s">
        <v>47</v>
      </c>
      <c r="L1359" s="7">
        <v>10</v>
      </c>
      <c r="M1359" s="7" t="s">
        <v>34194</v>
      </c>
      <c r="N1359" s="7">
        <v>49231</v>
      </c>
      <c r="O1359" s="7" t="s">
        <v>22958</v>
      </c>
      <c r="P1359" s="7">
        <v>19700708</v>
      </c>
      <c r="Q1359" s="7">
        <v>95</v>
      </c>
      <c r="R1359" s="7">
        <v>201903</v>
      </c>
    </row>
    <row r="1360" spans="1:22" ht="16.5" customHeight="1">
      <c r="A1360" s="8">
        <v>1058102961</v>
      </c>
      <c r="B1360" s="7">
        <v>1103305</v>
      </c>
      <c r="C1360" s="12">
        <v>1101110000416</v>
      </c>
      <c r="D1360" s="7" t="s">
        <v>25534</v>
      </c>
      <c r="E1360" s="7" t="s">
        <v>25535</v>
      </c>
      <c r="F1360" s="7" t="s">
        <v>11210</v>
      </c>
      <c r="G1360" s="7" t="s">
        <v>25536</v>
      </c>
      <c r="H1360" s="7" t="s">
        <v>25537</v>
      </c>
      <c r="I1360" s="7" t="s">
        <v>65</v>
      </c>
      <c r="J1360" s="7" t="s">
        <v>33060</v>
      </c>
      <c r="K1360" s="7" t="s">
        <v>47</v>
      </c>
      <c r="L1360" s="7">
        <v>10</v>
      </c>
      <c r="M1360" s="7" t="s">
        <v>34194</v>
      </c>
      <c r="N1360" s="7">
        <v>49231</v>
      </c>
      <c r="O1360" s="7" t="s">
        <v>22958</v>
      </c>
      <c r="P1360" s="7">
        <v>19700708</v>
      </c>
      <c r="Q1360" s="7">
        <v>59</v>
      </c>
      <c r="R1360" s="7">
        <v>201903</v>
      </c>
    </row>
    <row r="1361" spans="1:18" ht="16.5" customHeight="1">
      <c r="A1361" s="8">
        <v>2178100742</v>
      </c>
      <c r="B1361" s="7">
        <v>1178416</v>
      </c>
      <c r="C1361" s="12">
        <v>1101110002933</v>
      </c>
      <c r="D1361" s="7" t="s">
        <v>24580</v>
      </c>
      <c r="E1361" s="7" t="s">
        <v>24581</v>
      </c>
      <c r="F1361" s="7" t="s">
        <v>23219</v>
      </c>
      <c r="G1361" s="7" t="s">
        <v>24582</v>
      </c>
      <c r="H1361" s="7" t="s">
        <v>24583</v>
      </c>
      <c r="I1361" s="7" t="s">
        <v>65</v>
      </c>
      <c r="J1361" s="7" t="s">
        <v>33060</v>
      </c>
      <c r="K1361" s="7" t="s">
        <v>47</v>
      </c>
      <c r="L1361" s="7">
        <v>10</v>
      </c>
      <c r="M1361" s="7" t="s">
        <v>34194</v>
      </c>
      <c r="N1361" s="7">
        <v>49231</v>
      </c>
      <c r="O1361" s="7" t="s">
        <v>22958</v>
      </c>
      <c r="P1361" s="7">
        <v>19670928</v>
      </c>
      <c r="Q1361" s="7">
        <v>53</v>
      </c>
      <c r="R1361" s="7">
        <v>201903</v>
      </c>
    </row>
    <row r="1362" spans="1:18" ht="16.5" customHeight="1">
      <c r="A1362" s="8">
        <v>2188107302</v>
      </c>
      <c r="B1362" s="7">
        <v>1728064</v>
      </c>
      <c r="C1362" s="12">
        <v>1101110002983</v>
      </c>
      <c r="D1362" s="7" t="s">
        <v>24189</v>
      </c>
      <c r="E1362" s="7" t="s">
        <v>24548</v>
      </c>
      <c r="F1362" s="7" t="s">
        <v>23219</v>
      </c>
      <c r="G1362" s="7" t="s">
        <v>24549</v>
      </c>
      <c r="H1362" s="7" t="s">
        <v>24550</v>
      </c>
      <c r="I1362" s="7" t="s">
        <v>65</v>
      </c>
      <c r="J1362" s="7" t="s">
        <v>33060</v>
      </c>
      <c r="K1362" s="7" t="s">
        <v>47</v>
      </c>
      <c r="L1362" s="7">
        <v>10</v>
      </c>
      <c r="M1362" s="7" t="s">
        <v>34194</v>
      </c>
      <c r="N1362" s="7">
        <v>49231</v>
      </c>
      <c r="O1362" s="7" t="s">
        <v>22958</v>
      </c>
      <c r="P1362" s="7">
        <v>19650310</v>
      </c>
      <c r="Q1362" s="7">
        <v>74</v>
      </c>
      <c r="R1362" s="7">
        <v>201903</v>
      </c>
    </row>
    <row r="1363" spans="1:18" ht="16.5" customHeight="1">
      <c r="A1363" s="8">
        <v>1128100942</v>
      </c>
      <c r="B1363" s="7">
        <v>1537008</v>
      </c>
      <c r="C1363" s="12">
        <v>1101110003858</v>
      </c>
      <c r="D1363" s="7" t="s">
        <v>25388</v>
      </c>
      <c r="E1363" s="7" t="s">
        <v>25389</v>
      </c>
      <c r="F1363" s="7" t="s">
        <v>11547</v>
      </c>
      <c r="G1363" s="7" t="s">
        <v>25390</v>
      </c>
      <c r="H1363" s="7" t="s">
        <v>25391</v>
      </c>
      <c r="I1363" s="7" t="s">
        <v>65</v>
      </c>
      <c r="J1363" s="7" t="s">
        <v>33060</v>
      </c>
      <c r="K1363" s="7" t="s">
        <v>47</v>
      </c>
      <c r="L1363" s="7">
        <v>10</v>
      </c>
      <c r="M1363" s="7" t="s">
        <v>34194</v>
      </c>
      <c r="N1363" s="7">
        <v>49231</v>
      </c>
      <c r="O1363" s="7" t="s">
        <v>22958</v>
      </c>
      <c r="P1363" s="7">
        <v>19700101</v>
      </c>
      <c r="Q1363" s="7">
        <v>72</v>
      </c>
      <c r="R1363" s="7">
        <v>201903</v>
      </c>
    </row>
    <row r="1364" spans="1:18" ht="16.5" customHeight="1">
      <c r="A1364" s="8">
        <v>1198105216</v>
      </c>
      <c r="B1364" s="7">
        <v>1790577</v>
      </c>
      <c r="C1364" s="12">
        <v>1101110004616</v>
      </c>
      <c r="D1364" s="7" t="s">
        <v>25323</v>
      </c>
      <c r="E1364" s="7" t="s">
        <v>1884</v>
      </c>
      <c r="F1364" s="7" t="s">
        <v>23219</v>
      </c>
      <c r="G1364" s="7" t="s">
        <v>25324</v>
      </c>
      <c r="H1364" s="7" t="s">
        <v>25325</v>
      </c>
      <c r="I1364" s="7" t="s">
        <v>65</v>
      </c>
      <c r="J1364" s="7" t="s">
        <v>33060</v>
      </c>
      <c r="K1364" s="7" t="s">
        <v>47</v>
      </c>
      <c r="L1364" s="7">
        <v>10</v>
      </c>
      <c r="M1364" s="7" t="s">
        <v>34194</v>
      </c>
      <c r="N1364" s="7">
        <v>49231</v>
      </c>
      <c r="O1364" s="7" t="s">
        <v>22958</v>
      </c>
      <c r="P1364" s="7">
        <v>19660330</v>
      </c>
      <c r="Q1364" s="7">
        <v>71</v>
      </c>
      <c r="R1364" s="7">
        <v>201903</v>
      </c>
    </row>
    <row r="1365" spans="1:18" ht="16.5" customHeight="1">
      <c r="A1365" s="8">
        <v>1128100675</v>
      </c>
      <c r="B1365" s="7">
        <v>1722251</v>
      </c>
      <c r="C1365" s="12">
        <v>1101110005086</v>
      </c>
      <c r="D1365" s="7" t="s">
        <v>25392</v>
      </c>
      <c r="E1365" s="7" t="s">
        <v>25393</v>
      </c>
      <c r="F1365" s="7" t="s">
        <v>25394</v>
      </c>
      <c r="G1365" s="7" t="s">
        <v>25395</v>
      </c>
      <c r="H1365" s="7" t="s">
        <v>25396</v>
      </c>
      <c r="I1365" s="7" t="s">
        <v>65</v>
      </c>
      <c r="J1365" s="7" t="s">
        <v>33060</v>
      </c>
      <c r="K1365" s="7" t="s">
        <v>47</v>
      </c>
      <c r="L1365" s="7">
        <v>10</v>
      </c>
      <c r="M1365" s="7" t="s">
        <v>34194</v>
      </c>
      <c r="N1365" s="7">
        <v>49231</v>
      </c>
      <c r="O1365" s="7" t="s">
        <v>22958</v>
      </c>
      <c r="P1365" s="7">
        <v>19660419</v>
      </c>
      <c r="Q1365" s="7">
        <v>72</v>
      </c>
      <c r="R1365" s="7">
        <v>201903</v>
      </c>
    </row>
    <row r="1366" spans="1:18" ht="16.5" customHeight="1">
      <c r="A1366" s="8">
        <v>2098117882</v>
      </c>
      <c r="B1366" s="7">
        <v>1653107</v>
      </c>
      <c r="C1366" s="12">
        <v>1101110005531</v>
      </c>
      <c r="D1366" s="7" t="s">
        <v>24783</v>
      </c>
      <c r="E1366" s="7" t="s">
        <v>24784</v>
      </c>
      <c r="F1366" s="7" t="s">
        <v>23219</v>
      </c>
      <c r="G1366" s="7" t="s">
        <v>24785</v>
      </c>
      <c r="H1366" s="7" t="s">
        <v>24786</v>
      </c>
      <c r="I1366" s="7" t="s">
        <v>65</v>
      </c>
      <c r="J1366" s="7" t="s">
        <v>33060</v>
      </c>
      <c r="K1366" s="7" t="s">
        <v>47</v>
      </c>
      <c r="L1366" s="7">
        <v>10</v>
      </c>
      <c r="M1366" s="7" t="s">
        <v>34194</v>
      </c>
      <c r="N1366" s="7">
        <v>49220</v>
      </c>
      <c r="O1366" s="7" t="s">
        <v>10760</v>
      </c>
      <c r="P1366" s="7">
        <v>19700909</v>
      </c>
      <c r="Q1366" s="7">
        <v>143</v>
      </c>
      <c r="R1366" s="7">
        <v>201903</v>
      </c>
    </row>
    <row r="1367" spans="1:18" ht="16.5" customHeight="1">
      <c r="A1367" s="8">
        <v>2058109527</v>
      </c>
      <c r="B1367" s="7">
        <v>1397794</v>
      </c>
      <c r="C1367" s="12">
        <v>1101110006539</v>
      </c>
      <c r="D1367" s="7" t="s">
        <v>24860</v>
      </c>
      <c r="E1367" s="7" t="s">
        <v>24861</v>
      </c>
      <c r="F1367" s="7" t="s">
        <v>11189</v>
      </c>
      <c r="G1367" s="7" t="s">
        <v>24862</v>
      </c>
      <c r="H1367" s="7" t="s">
        <v>24863</v>
      </c>
      <c r="I1367" s="7" t="s">
        <v>65</v>
      </c>
      <c r="J1367" s="7" t="s">
        <v>33060</v>
      </c>
      <c r="K1367" s="7" t="s">
        <v>47</v>
      </c>
      <c r="L1367" s="7">
        <v>10</v>
      </c>
      <c r="M1367" s="7" t="s">
        <v>34194</v>
      </c>
      <c r="N1367" s="7">
        <v>49231</v>
      </c>
      <c r="O1367" s="7" t="s">
        <v>22958</v>
      </c>
      <c r="P1367" s="7">
        <v>19690109</v>
      </c>
      <c r="Q1367" s="7">
        <v>66</v>
      </c>
      <c r="R1367" s="7">
        <v>201903</v>
      </c>
    </row>
    <row r="1368" spans="1:18" ht="16.5" customHeight="1">
      <c r="A1368" s="8">
        <v>2178100723</v>
      </c>
      <c r="B1368" s="7">
        <v>1281757</v>
      </c>
      <c r="C1368" s="12">
        <v>1101110013568</v>
      </c>
      <c r="D1368" s="7" t="s">
        <v>24584</v>
      </c>
      <c r="E1368" s="7" t="s">
        <v>24585</v>
      </c>
      <c r="F1368" s="7" t="s">
        <v>24586</v>
      </c>
      <c r="G1368" s="7" t="s">
        <v>24587</v>
      </c>
      <c r="H1368" s="7" t="s">
        <v>24588</v>
      </c>
      <c r="I1368" s="7" t="s">
        <v>65</v>
      </c>
      <c r="J1368" s="7" t="s">
        <v>33060</v>
      </c>
      <c r="K1368" s="7" t="s">
        <v>47</v>
      </c>
      <c r="L1368" s="7">
        <v>10</v>
      </c>
      <c r="M1368" s="7" t="s">
        <v>34194</v>
      </c>
      <c r="N1368" s="7">
        <v>49300</v>
      </c>
      <c r="O1368" s="7" t="s">
        <v>22934</v>
      </c>
      <c r="P1368" s="7">
        <v>19391018</v>
      </c>
      <c r="Q1368" s="7">
        <v>60</v>
      </c>
      <c r="R1368" s="7">
        <v>201903</v>
      </c>
    </row>
    <row r="1369" spans="1:18" ht="16.5" customHeight="1">
      <c r="A1369" s="8">
        <v>1178101529</v>
      </c>
      <c r="B1369" s="7">
        <v>1295751</v>
      </c>
      <c r="C1369" s="12">
        <v>1101110014847</v>
      </c>
      <c r="D1369" s="7" t="s">
        <v>25353</v>
      </c>
      <c r="E1369" s="7" t="s">
        <v>3560</v>
      </c>
      <c r="F1369" s="7" t="s">
        <v>23219</v>
      </c>
      <c r="G1369" s="7" t="s">
        <v>25354</v>
      </c>
      <c r="H1369" s="7" t="s">
        <v>25355</v>
      </c>
      <c r="I1369" s="7" t="s">
        <v>65</v>
      </c>
      <c r="J1369" s="7" t="s">
        <v>33060</v>
      </c>
      <c r="K1369" s="7" t="s">
        <v>47</v>
      </c>
      <c r="L1369" s="7">
        <v>10</v>
      </c>
      <c r="M1369" s="7" t="s">
        <v>34194</v>
      </c>
      <c r="N1369" s="7">
        <v>49231</v>
      </c>
      <c r="O1369" s="7" t="s">
        <v>22958</v>
      </c>
      <c r="P1369" s="7">
        <v>19580806</v>
      </c>
      <c r="Q1369" s="7">
        <v>82</v>
      </c>
      <c r="R1369" s="7">
        <v>201903</v>
      </c>
    </row>
    <row r="1370" spans="1:18" ht="16.5" customHeight="1">
      <c r="A1370" s="8">
        <v>2068108778</v>
      </c>
      <c r="B1370" s="7">
        <v>2126486</v>
      </c>
      <c r="C1370" s="12">
        <v>1101110016611</v>
      </c>
      <c r="D1370" s="7" t="s">
        <v>24838</v>
      </c>
      <c r="E1370" s="7" t="s">
        <v>24839</v>
      </c>
      <c r="F1370" s="7" t="s">
        <v>22958</v>
      </c>
      <c r="G1370" s="7" t="s">
        <v>24840</v>
      </c>
      <c r="H1370" s="7" t="s">
        <v>24841</v>
      </c>
      <c r="I1370" s="7" t="s">
        <v>65</v>
      </c>
      <c r="J1370" s="7" t="s">
        <v>33060</v>
      </c>
      <c r="K1370" s="7" t="s">
        <v>47</v>
      </c>
      <c r="L1370" s="7">
        <v>10</v>
      </c>
      <c r="M1370" s="7" t="s">
        <v>34194</v>
      </c>
      <c r="N1370" s="7">
        <v>49231</v>
      </c>
      <c r="O1370" s="7" t="s">
        <v>22958</v>
      </c>
      <c r="P1370" s="7">
        <v>19470711</v>
      </c>
      <c r="Q1370" s="7">
        <v>77</v>
      </c>
      <c r="R1370" s="7">
        <v>201903</v>
      </c>
    </row>
    <row r="1371" spans="1:18" ht="16.5" customHeight="1">
      <c r="A1371" s="8">
        <v>1178100705</v>
      </c>
      <c r="B1371" s="7">
        <v>1166516</v>
      </c>
      <c r="C1371" s="12">
        <v>1101110021610</v>
      </c>
      <c r="D1371" s="7" t="s">
        <v>25356</v>
      </c>
      <c r="E1371" s="7" t="s">
        <v>12717</v>
      </c>
      <c r="F1371" s="7" t="s">
        <v>23219</v>
      </c>
      <c r="G1371" s="7" t="s">
        <v>25357</v>
      </c>
      <c r="H1371" s="7" t="s">
        <v>25358</v>
      </c>
      <c r="I1371" s="7" t="s">
        <v>65</v>
      </c>
      <c r="J1371" s="7" t="s">
        <v>33060</v>
      </c>
      <c r="K1371" s="7" t="s">
        <v>47</v>
      </c>
      <c r="L1371" s="7">
        <v>10</v>
      </c>
      <c r="M1371" s="7" t="s">
        <v>34194</v>
      </c>
      <c r="N1371" s="7">
        <v>49231</v>
      </c>
      <c r="O1371" s="7" t="s">
        <v>22958</v>
      </c>
      <c r="P1371" s="7">
        <v>19700420</v>
      </c>
      <c r="Q1371" s="7">
        <v>50</v>
      </c>
      <c r="R1371" s="7">
        <v>201903</v>
      </c>
    </row>
    <row r="1372" spans="1:18" ht="16.5" customHeight="1">
      <c r="A1372" s="8">
        <v>1178103153</v>
      </c>
      <c r="B1372" s="7">
        <v>1660864</v>
      </c>
      <c r="C1372" s="12">
        <v>1101110021933</v>
      </c>
      <c r="D1372" s="7" t="s">
        <v>25338</v>
      </c>
      <c r="E1372" s="7" t="s">
        <v>25339</v>
      </c>
      <c r="F1372" s="7" t="s">
        <v>23219</v>
      </c>
      <c r="G1372" s="7" t="s">
        <v>25340</v>
      </c>
      <c r="H1372" s="7" t="s">
        <v>25341</v>
      </c>
      <c r="I1372" s="7" t="s">
        <v>65</v>
      </c>
      <c r="J1372" s="7" t="s">
        <v>33060</v>
      </c>
      <c r="K1372" s="7" t="s">
        <v>47</v>
      </c>
      <c r="L1372" s="7">
        <v>10</v>
      </c>
      <c r="M1372" s="7" t="s">
        <v>34194</v>
      </c>
      <c r="N1372" s="7">
        <v>49231</v>
      </c>
      <c r="O1372" s="7" t="s">
        <v>22958</v>
      </c>
      <c r="P1372" s="7">
        <v>19700410</v>
      </c>
      <c r="Q1372" s="7">
        <v>66</v>
      </c>
      <c r="R1372" s="7">
        <v>201903</v>
      </c>
    </row>
    <row r="1373" spans="1:18" ht="16.5" customHeight="1">
      <c r="A1373" s="8">
        <v>2108108059</v>
      </c>
      <c r="B1373" s="7">
        <v>1401041</v>
      </c>
      <c r="C1373" s="12">
        <v>1101110022147</v>
      </c>
      <c r="D1373" s="7" t="s">
        <v>24743</v>
      </c>
      <c r="E1373" s="7" t="s">
        <v>24744</v>
      </c>
      <c r="F1373" s="7" t="s">
        <v>23219</v>
      </c>
      <c r="G1373" s="7" t="s">
        <v>24745</v>
      </c>
      <c r="H1373" s="7" t="s">
        <v>24746</v>
      </c>
      <c r="I1373" s="7" t="s">
        <v>65</v>
      </c>
      <c r="J1373" s="7" t="s">
        <v>33060</v>
      </c>
      <c r="K1373" s="7" t="s">
        <v>47</v>
      </c>
      <c r="L1373" s="7">
        <v>10</v>
      </c>
      <c r="M1373" s="7" t="s">
        <v>34194</v>
      </c>
      <c r="N1373" s="7">
        <v>49231</v>
      </c>
      <c r="O1373" s="7" t="s">
        <v>22958</v>
      </c>
      <c r="P1373" s="7">
        <v>19700122</v>
      </c>
      <c r="Q1373" s="7">
        <v>51</v>
      </c>
      <c r="R1373" s="7">
        <v>201903</v>
      </c>
    </row>
    <row r="1374" spans="1:18" ht="16.5" customHeight="1">
      <c r="A1374" s="8">
        <v>1058104047</v>
      </c>
      <c r="B1374" s="7">
        <v>1897651</v>
      </c>
      <c r="C1374" s="12">
        <v>1101110022402</v>
      </c>
      <c r="D1374" s="7" t="s">
        <v>25530</v>
      </c>
      <c r="E1374" s="7" t="s">
        <v>25531</v>
      </c>
      <c r="F1374" s="7" t="s">
        <v>23219</v>
      </c>
      <c r="G1374" s="7" t="s">
        <v>25532</v>
      </c>
      <c r="H1374" s="7" t="s">
        <v>25533</v>
      </c>
      <c r="I1374" s="7" t="s">
        <v>65</v>
      </c>
      <c r="J1374" s="7" t="s">
        <v>33060</v>
      </c>
      <c r="K1374" s="7" t="s">
        <v>47</v>
      </c>
      <c r="L1374" s="7">
        <v>10</v>
      </c>
      <c r="M1374" s="7" t="s">
        <v>34194</v>
      </c>
      <c r="N1374" s="7">
        <v>49231</v>
      </c>
      <c r="O1374" s="7" t="s">
        <v>22958</v>
      </c>
      <c r="P1374" s="7">
        <v>19771003</v>
      </c>
      <c r="Q1374" s="7">
        <v>70</v>
      </c>
      <c r="R1374" s="7">
        <v>201903</v>
      </c>
    </row>
    <row r="1375" spans="1:18" ht="16.5" customHeight="1">
      <c r="A1375" s="8">
        <v>2078101818</v>
      </c>
      <c r="B1375" s="7">
        <v>1569855</v>
      </c>
      <c r="C1375" s="12">
        <v>1101110025985</v>
      </c>
      <c r="D1375" s="7" t="s">
        <v>11154</v>
      </c>
      <c r="E1375" s="7" t="s">
        <v>11200</v>
      </c>
      <c r="F1375" s="7" t="s">
        <v>23219</v>
      </c>
      <c r="G1375" s="7" t="s">
        <v>45412</v>
      </c>
      <c r="H1375" s="7" t="s">
        <v>11201</v>
      </c>
      <c r="I1375" s="7" t="s">
        <v>65</v>
      </c>
      <c r="J1375" s="7" t="s">
        <v>33060</v>
      </c>
      <c r="K1375" s="7" t="s">
        <v>47</v>
      </c>
      <c r="L1375" s="7">
        <v>10</v>
      </c>
      <c r="M1375" s="7" t="s">
        <v>34194</v>
      </c>
      <c r="N1375" s="7">
        <v>49231</v>
      </c>
      <c r="O1375" s="7" t="s">
        <v>22958</v>
      </c>
      <c r="P1375" s="7">
        <v>19640217</v>
      </c>
      <c r="Q1375" s="7">
        <v>52</v>
      </c>
      <c r="R1375" s="7">
        <v>201903</v>
      </c>
    </row>
    <row r="1376" spans="1:18" ht="16.5" customHeight="1">
      <c r="A1376" s="8">
        <v>2098107588</v>
      </c>
      <c r="B1376" s="7">
        <v>1307948</v>
      </c>
      <c r="C1376" s="12">
        <v>1101110026561</v>
      </c>
      <c r="D1376" s="7" t="s">
        <v>10858</v>
      </c>
      <c r="E1376" s="7" t="s">
        <v>8995</v>
      </c>
      <c r="F1376" s="7" t="s">
        <v>24617</v>
      </c>
      <c r="G1376" s="7" t="s">
        <v>24796</v>
      </c>
      <c r="H1376" s="7" t="s">
        <v>24797</v>
      </c>
      <c r="I1376" s="7" t="s">
        <v>65</v>
      </c>
      <c r="J1376" s="7" t="s">
        <v>33060</v>
      </c>
      <c r="K1376" s="7" t="s">
        <v>47</v>
      </c>
      <c r="L1376" s="7">
        <v>10</v>
      </c>
      <c r="M1376" s="7" t="s">
        <v>34194</v>
      </c>
      <c r="N1376" s="7">
        <v>49239</v>
      </c>
      <c r="O1376" s="7" t="s">
        <v>45413</v>
      </c>
      <c r="P1376" s="7">
        <v>19620519</v>
      </c>
      <c r="Q1376" s="7">
        <v>55</v>
      </c>
      <c r="R1376" s="7">
        <v>201903</v>
      </c>
    </row>
    <row r="1377" spans="1:18" ht="16.5" customHeight="1">
      <c r="A1377" s="8">
        <v>1078137374</v>
      </c>
      <c r="B1377" s="7">
        <v>1491877</v>
      </c>
      <c r="C1377" s="12">
        <v>1101110030322</v>
      </c>
      <c r="D1377" s="7" t="s">
        <v>25487</v>
      </c>
      <c r="E1377" s="7" t="s">
        <v>25488</v>
      </c>
      <c r="F1377" s="7" t="s">
        <v>25489</v>
      </c>
      <c r="G1377" s="7" t="s">
        <v>25490</v>
      </c>
      <c r="H1377" s="7" t="s">
        <v>25491</v>
      </c>
      <c r="I1377" s="7" t="s">
        <v>65</v>
      </c>
      <c r="J1377" s="7" t="s">
        <v>33060</v>
      </c>
      <c r="K1377" s="7" t="s">
        <v>47</v>
      </c>
      <c r="L1377" s="7">
        <v>10</v>
      </c>
      <c r="M1377" s="7" t="s">
        <v>34194</v>
      </c>
      <c r="N1377" s="7">
        <v>49220</v>
      </c>
      <c r="O1377" s="7" t="s">
        <v>10760</v>
      </c>
      <c r="P1377" s="7">
        <v>19590514</v>
      </c>
      <c r="Q1377" s="7">
        <v>68</v>
      </c>
      <c r="R1377" s="7">
        <v>201903</v>
      </c>
    </row>
    <row r="1378" spans="1:18" ht="16.5" customHeight="1">
      <c r="A1378" s="8">
        <v>1198102112</v>
      </c>
      <c r="B1378" s="7">
        <v>2613749</v>
      </c>
      <c r="C1378" s="12">
        <v>1101110032766</v>
      </c>
      <c r="D1378" s="7" t="s">
        <v>25326</v>
      </c>
      <c r="E1378" s="7" t="s">
        <v>25327</v>
      </c>
      <c r="F1378" s="7" t="s">
        <v>14795</v>
      </c>
      <c r="G1378" s="7" t="s">
        <v>25328</v>
      </c>
      <c r="H1378" s="7" t="s">
        <v>25329</v>
      </c>
      <c r="I1378" s="7" t="s">
        <v>65</v>
      </c>
      <c r="J1378" s="7" t="s">
        <v>33060</v>
      </c>
      <c r="K1378" s="7" t="s">
        <v>47</v>
      </c>
      <c r="L1378" s="7">
        <v>10</v>
      </c>
      <c r="M1378" s="7" t="s">
        <v>34194</v>
      </c>
      <c r="N1378" s="7">
        <v>49220</v>
      </c>
      <c r="O1378" s="7" t="s">
        <v>10760</v>
      </c>
      <c r="P1378" s="7">
        <v>19600108</v>
      </c>
      <c r="Q1378" s="7">
        <v>56</v>
      </c>
      <c r="R1378" s="7">
        <v>201903</v>
      </c>
    </row>
    <row r="1379" spans="1:18" ht="16.5" customHeight="1">
      <c r="A1379" s="8">
        <v>2038145885</v>
      </c>
      <c r="B1379" s="7">
        <v>1178519</v>
      </c>
      <c r="C1379" s="12">
        <v>1101110034051</v>
      </c>
      <c r="D1379" s="7" t="s">
        <v>45414</v>
      </c>
      <c r="E1379" s="7" t="s">
        <v>45415</v>
      </c>
      <c r="F1379" s="7" t="s">
        <v>45416</v>
      </c>
      <c r="G1379" s="7" t="s">
        <v>45417</v>
      </c>
      <c r="H1379" s="7" t="s">
        <v>45418</v>
      </c>
      <c r="I1379" s="7" t="s">
        <v>65</v>
      </c>
      <c r="J1379" s="7" t="s">
        <v>33060</v>
      </c>
      <c r="K1379" s="7" t="s">
        <v>47</v>
      </c>
      <c r="L1379" s="7">
        <v>10</v>
      </c>
      <c r="M1379" s="7" t="s">
        <v>966</v>
      </c>
      <c r="N1379" s="7">
        <v>68210</v>
      </c>
      <c r="O1379" s="7" t="s">
        <v>11947</v>
      </c>
      <c r="P1379" s="7">
        <v>19621104</v>
      </c>
      <c r="Q1379" s="7">
        <v>72</v>
      </c>
      <c r="R1379" s="7">
        <v>201903</v>
      </c>
    </row>
    <row r="1380" spans="1:18" ht="16.5" customHeight="1">
      <c r="A1380" s="8">
        <v>1118100070</v>
      </c>
      <c r="B1380" s="7">
        <v>1737189</v>
      </c>
      <c r="C1380" s="12">
        <v>1101110034176</v>
      </c>
      <c r="D1380" s="7" t="s">
        <v>25427</v>
      </c>
      <c r="E1380" s="7" t="s">
        <v>25428</v>
      </c>
      <c r="F1380" s="7" t="s">
        <v>23219</v>
      </c>
      <c r="G1380" s="7" t="s">
        <v>25429</v>
      </c>
      <c r="H1380" s="7" t="s">
        <v>25430</v>
      </c>
      <c r="I1380" s="7" t="s">
        <v>65</v>
      </c>
      <c r="J1380" s="7" t="s">
        <v>33060</v>
      </c>
      <c r="K1380" s="7" t="s">
        <v>47</v>
      </c>
      <c r="L1380" s="7">
        <v>10</v>
      </c>
      <c r="M1380" s="7" t="s">
        <v>34194</v>
      </c>
      <c r="N1380" s="7">
        <v>49231</v>
      </c>
      <c r="O1380" s="7" t="s">
        <v>22958</v>
      </c>
      <c r="P1380" s="7">
        <v>19611220</v>
      </c>
      <c r="Q1380" s="7">
        <v>60</v>
      </c>
      <c r="R1380" s="7">
        <v>201903</v>
      </c>
    </row>
    <row r="1381" spans="1:18" ht="16.5" customHeight="1">
      <c r="A1381" s="8">
        <v>1138136894</v>
      </c>
      <c r="B1381" s="7">
        <v>1120323</v>
      </c>
      <c r="C1381" s="12">
        <v>1101110036180</v>
      </c>
      <c r="D1381" s="7" t="s">
        <v>45419</v>
      </c>
      <c r="E1381" s="7" t="s">
        <v>210</v>
      </c>
      <c r="F1381" s="7" t="s">
        <v>23219</v>
      </c>
      <c r="G1381" s="7" t="s">
        <v>45420</v>
      </c>
      <c r="H1381" s="7" t="s">
        <v>45421</v>
      </c>
      <c r="I1381" s="7" t="s">
        <v>65</v>
      </c>
      <c r="J1381" s="7" t="s">
        <v>33060</v>
      </c>
      <c r="K1381" s="7" t="s">
        <v>47</v>
      </c>
      <c r="L1381" s="7">
        <v>10</v>
      </c>
      <c r="M1381" s="7" t="s">
        <v>34194</v>
      </c>
      <c r="N1381" s="7">
        <v>49231</v>
      </c>
      <c r="O1381" s="7" t="s">
        <v>22958</v>
      </c>
      <c r="P1381" s="7">
        <v>19630701</v>
      </c>
      <c r="Q1381" s="7">
        <v>60</v>
      </c>
      <c r="R1381" s="7">
        <v>201903</v>
      </c>
    </row>
    <row r="1382" spans="1:18" ht="16.5" customHeight="1">
      <c r="A1382" s="8">
        <v>1148100399</v>
      </c>
      <c r="B1382" s="7">
        <v>1989324</v>
      </c>
      <c r="C1382" s="12">
        <v>1101110036346</v>
      </c>
      <c r="D1382" s="7" t="s">
        <v>24339</v>
      </c>
      <c r="E1382" s="7" t="s">
        <v>24776</v>
      </c>
      <c r="F1382" s="7" t="s">
        <v>23219</v>
      </c>
      <c r="G1382" s="7" t="s">
        <v>25368</v>
      </c>
      <c r="H1382" s="7" t="s">
        <v>25369</v>
      </c>
      <c r="I1382" s="7" t="s">
        <v>65</v>
      </c>
      <c r="J1382" s="7" t="s">
        <v>33060</v>
      </c>
      <c r="K1382" s="7" t="s">
        <v>47</v>
      </c>
      <c r="L1382" s="7">
        <v>10</v>
      </c>
      <c r="M1382" s="7" t="s">
        <v>34194</v>
      </c>
      <c r="N1382" s="7">
        <v>49220</v>
      </c>
      <c r="O1382" s="7" t="s">
        <v>10760</v>
      </c>
      <c r="P1382" s="7">
        <v>19620129</v>
      </c>
      <c r="Q1382" s="7">
        <v>71</v>
      </c>
      <c r="R1382" s="7">
        <v>201903</v>
      </c>
    </row>
    <row r="1383" spans="1:18" ht="16.5" customHeight="1">
      <c r="A1383" s="8">
        <v>1178102469</v>
      </c>
      <c r="B1383" s="7">
        <v>2456446</v>
      </c>
      <c r="C1383" s="12">
        <v>1101110039324</v>
      </c>
      <c r="D1383" s="7" t="s">
        <v>45422</v>
      </c>
      <c r="E1383" s="7" t="s">
        <v>45423</v>
      </c>
      <c r="F1383" s="7" t="s">
        <v>45424</v>
      </c>
      <c r="G1383" s="7" t="s">
        <v>45425</v>
      </c>
      <c r="H1383" s="7" t="s">
        <v>45426</v>
      </c>
      <c r="I1383" s="7" t="s">
        <v>65</v>
      </c>
      <c r="J1383" s="7" t="s">
        <v>33060</v>
      </c>
      <c r="K1383" s="7" t="s">
        <v>47</v>
      </c>
      <c r="L1383" s="7">
        <v>10</v>
      </c>
      <c r="M1383" s="7" t="s">
        <v>34194</v>
      </c>
      <c r="N1383" s="7">
        <v>49231</v>
      </c>
      <c r="O1383" s="7" t="s">
        <v>22958</v>
      </c>
      <c r="P1383" s="7">
        <v>19771227</v>
      </c>
      <c r="Q1383" s="7">
        <v>75</v>
      </c>
      <c r="R1383" s="7">
        <v>201903</v>
      </c>
    </row>
    <row r="1384" spans="1:18" ht="16.5" customHeight="1">
      <c r="A1384" s="8">
        <v>1108101979</v>
      </c>
      <c r="B1384" s="7">
        <v>1275710</v>
      </c>
      <c r="C1384" s="12">
        <v>1101110040181</v>
      </c>
      <c r="D1384" s="7" t="s">
        <v>25431</v>
      </c>
      <c r="E1384" s="7" t="s">
        <v>11200</v>
      </c>
      <c r="F1384" s="7" t="s">
        <v>23219</v>
      </c>
      <c r="G1384" s="7" t="s">
        <v>25432</v>
      </c>
      <c r="H1384" s="7" t="s">
        <v>11201</v>
      </c>
      <c r="I1384" s="7" t="s">
        <v>65</v>
      </c>
      <c r="J1384" s="7" t="s">
        <v>33060</v>
      </c>
      <c r="K1384" s="7" t="s">
        <v>47</v>
      </c>
      <c r="L1384" s="7">
        <v>10</v>
      </c>
      <c r="M1384" s="7" t="s">
        <v>34194</v>
      </c>
      <c r="N1384" s="7">
        <v>49231</v>
      </c>
      <c r="O1384" s="7" t="s">
        <v>22958</v>
      </c>
      <c r="P1384" s="7">
        <v>19611229</v>
      </c>
      <c r="Q1384" s="7">
        <v>95</v>
      </c>
      <c r="R1384" s="7">
        <v>201903</v>
      </c>
    </row>
    <row r="1385" spans="1:18" ht="16.5" customHeight="1">
      <c r="A1385" s="8">
        <v>2108100284</v>
      </c>
      <c r="B1385" s="7">
        <v>1852267</v>
      </c>
      <c r="C1385" s="12">
        <v>1101110041759</v>
      </c>
      <c r="D1385" s="7" t="s">
        <v>24779</v>
      </c>
      <c r="E1385" s="7" t="s">
        <v>24780</v>
      </c>
      <c r="F1385" s="7" t="s">
        <v>23219</v>
      </c>
      <c r="G1385" s="7" t="s">
        <v>24781</v>
      </c>
      <c r="H1385" s="7" t="s">
        <v>24782</v>
      </c>
      <c r="I1385" s="7" t="s">
        <v>65</v>
      </c>
      <c r="J1385" s="7" t="s">
        <v>33060</v>
      </c>
      <c r="K1385" s="7" t="s">
        <v>47</v>
      </c>
      <c r="L1385" s="7">
        <v>10</v>
      </c>
      <c r="M1385" s="7" t="s">
        <v>34194</v>
      </c>
      <c r="N1385" s="7">
        <v>49231</v>
      </c>
      <c r="O1385" s="7" t="s">
        <v>22958</v>
      </c>
      <c r="P1385" s="7">
        <v>19620829</v>
      </c>
      <c r="Q1385" s="7">
        <v>73</v>
      </c>
      <c r="R1385" s="7">
        <v>201903</v>
      </c>
    </row>
    <row r="1386" spans="1:18" ht="16.5" customHeight="1">
      <c r="A1386" s="8">
        <v>1178100554</v>
      </c>
      <c r="B1386" s="7">
        <v>1384490</v>
      </c>
      <c r="C1386" s="12">
        <v>1101110043169</v>
      </c>
      <c r="D1386" s="7" t="s">
        <v>25359</v>
      </c>
      <c r="E1386" s="7" t="s">
        <v>25360</v>
      </c>
      <c r="F1386" s="7" t="s">
        <v>25361</v>
      </c>
      <c r="G1386" s="7" t="s">
        <v>25362</v>
      </c>
      <c r="H1386" s="7" t="s">
        <v>25363</v>
      </c>
      <c r="I1386" s="7" t="s">
        <v>65</v>
      </c>
      <c r="J1386" s="7" t="s">
        <v>33060</v>
      </c>
      <c r="K1386" s="7" t="s">
        <v>47</v>
      </c>
      <c r="L1386" s="7">
        <v>10</v>
      </c>
      <c r="M1386" s="7" t="s">
        <v>34194</v>
      </c>
      <c r="N1386" s="7">
        <v>49231</v>
      </c>
      <c r="O1386" s="7" t="s">
        <v>22958</v>
      </c>
      <c r="P1386" s="7">
        <v>19760122</v>
      </c>
      <c r="Q1386" s="7">
        <v>78</v>
      </c>
      <c r="R1386" s="7">
        <v>201903</v>
      </c>
    </row>
    <row r="1387" spans="1:18" ht="16.5" customHeight="1">
      <c r="A1387" s="8">
        <v>1198107489</v>
      </c>
      <c r="B1387" s="7">
        <v>1551481</v>
      </c>
      <c r="C1387" s="12">
        <v>1101110046147</v>
      </c>
      <c r="D1387" s="7" t="s">
        <v>25311</v>
      </c>
      <c r="E1387" s="7" t="s">
        <v>5618</v>
      </c>
      <c r="F1387" s="7" t="s">
        <v>23219</v>
      </c>
      <c r="G1387" s="7" t="s">
        <v>25312</v>
      </c>
      <c r="H1387" s="7" t="s">
        <v>25313</v>
      </c>
      <c r="I1387" s="7" t="s">
        <v>65</v>
      </c>
      <c r="J1387" s="7" t="s">
        <v>33060</v>
      </c>
      <c r="K1387" s="7" t="s">
        <v>47</v>
      </c>
      <c r="L1387" s="7">
        <v>10</v>
      </c>
      <c r="M1387" s="7" t="s">
        <v>34194</v>
      </c>
      <c r="N1387" s="7">
        <v>49231</v>
      </c>
      <c r="O1387" s="7" t="s">
        <v>22958</v>
      </c>
      <c r="P1387" s="7">
        <v>19720101</v>
      </c>
      <c r="Q1387" s="7">
        <v>75</v>
      </c>
      <c r="R1387" s="7">
        <v>201903</v>
      </c>
    </row>
    <row r="1388" spans="1:18" ht="16.5" customHeight="1">
      <c r="A1388" s="8">
        <v>1068108051</v>
      </c>
      <c r="B1388" s="7">
        <v>1499498</v>
      </c>
      <c r="C1388" s="12">
        <v>1101110046238</v>
      </c>
      <c r="D1388" s="7" t="s">
        <v>25513</v>
      </c>
      <c r="E1388" s="7" t="s">
        <v>25514</v>
      </c>
      <c r="F1388" s="7" t="s">
        <v>14795</v>
      </c>
      <c r="G1388" s="7" t="s">
        <v>25515</v>
      </c>
      <c r="H1388" s="7" t="s">
        <v>25516</v>
      </c>
      <c r="I1388" s="7" t="s">
        <v>65</v>
      </c>
      <c r="J1388" s="7" t="s">
        <v>33060</v>
      </c>
      <c r="K1388" s="7" t="s">
        <v>47</v>
      </c>
      <c r="L1388" s="7">
        <v>10</v>
      </c>
      <c r="M1388" s="7" t="s">
        <v>34194</v>
      </c>
      <c r="N1388" s="7">
        <v>49231</v>
      </c>
      <c r="O1388" s="7" t="s">
        <v>22958</v>
      </c>
      <c r="P1388" s="7">
        <v>19701101</v>
      </c>
      <c r="Q1388" s="7">
        <v>63</v>
      </c>
      <c r="R1388" s="7">
        <v>201903</v>
      </c>
    </row>
    <row r="1389" spans="1:18" ht="16.5" customHeight="1">
      <c r="A1389" s="8">
        <v>2108106615</v>
      </c>
      <c r="B1389" s="7">
        <v>1846656</v>
      </c>
      <c r="C1389" s="12">
        <v>1101110049018</v>
      </c>
      <c r="D1389" s="7" t="s">
        <v>24747</v>
      </c>
      <c r="E1389" s="7" t="s">
        <v>24748</v>
      </c>
      <c r="F1389" s="7" t="s">
        <v>23219</v>
      </c>
      <c r="G1389" s="7" t="s">
        <v>24749</v>
      </c>
      <c r="H1389" s="7" t="s">
        <v>24750</v>
      </c>
      <c r="I1389" s="7" t="s">
        <v>65</v>
      </c>
      <c r="J1389" s="7" t="s">
        <v>33060</v>
      </c>
      <c r="K1389" s="7" t="s">
        <v>47</v>
      </c>
      <c r="L1389" s="7">
        <v>10</v>
      </c>
      <c r="M1389" s="7" t="s">
        <v>34194</v>
      </c>
      <c r="N1389" s="7">
        <v>49231</v>
      </c>
      <c r="O1389" s="7" t="s">
        <v>22958</v>
      </c>
      <c r="P1389" s="7">
        <v>19701201</v>
      </c>
      <c r="Q1389" s="7">
        <v>85</v>
      </c>
      <c r="R1389" s="7">
        <v>201903</v>
      </c>
    </row>
    <row r="1390" spans="1:18" ht="16.5" customHeight="1">
      <c r="A1390" s="8">
        <v>2148102886</v>
      </c>
      <c r="B1390" s="7">
        <v>1370472</v>
      </c>
      <c r="C1390" s="12">
        <v>1101110049464</v>
      </c>
      <c r="D1390" s="7" t="s">
        <v>24679</v>
      </c>
      <c r="E1390" s="7" t="s">
        <v>24680</v>
      </c>
      <c r="F1390" s="7" t="s">
        <v>23219</v>
      </c>
      <c r="G1390" s="7" t="s">
        <v>24681</v>
      </c>
      <c r="H1390" s="7" t="s">
        <v>24682</v>
      </c>
      <c r="I1390" s="7" t="s">
        <v>65</v>
      </c>
      <c r="J1390" s="7" t="s">
        <v>33060</v>
      </c>
      <c r="K1390" s="7" t="s">
        <v>47</v>
      </c>
      <c r="L1390" s="7">
        <v>10</v>
      </c>
      <c r="M1390" s="7" t="s">
        <v>34194</v>
      </c>
      <c r="N1390" s="7">
        <v>49231</v>
      </c>
      <c r="O1390" s="7" t="s">
        <v>22958</v>
      </c>
      <c r="P1390" s="7">
        <v>19650115</v>
      </c>
      <c r="Q1390" s="7">
        <v>71</v>
      </c>
      <c r="R1390" s="7">
        <v>201903</v>
      </c>
    </row>
    <row r="1391" spans="1:18" ht="16.5" customHeight="1">
      <c r="A1391" s="8">
        <v>2108104693</v>
      </c>
      <c r="B1391" s="7">
        <v>1962623</v>
      </c>
      <c r="C1391" s="12">
        <v>1101110049521</v>
      </c>
      <c r="D1391" s="7" t="s">
        <v>24751</v>
      </c>
      <c r="E1391" s="7" t="s">
        <v>24752</v>
      </c>
      <c r="F1391" s="7" t="s">
        <v>23219</v>
      </c>
      <c r="G1391" s="7" t="s">
        <v>24753</v>
      </c>
      <c r="H1391" s="7" t="s">
        <v>24754</v>
      </c>
      <c r="I1391" s="7" t="s">
        <v>65</v>
      </c>
      <c r="J1391" s="7" t="s">
        <v>33060</v>
      </c>
      <c r="K1391" s="7" t="s">
        <v>47</v>
      </c>
      <c r="L1391" s="7">
        <v>10</v>
      </c>
      <c r="M1391" s="7" t="s">
        <v>34194</v>
      </c>
      <c r="N1391" s="7">
        <v>49231</v>
      </c>
      <c r="O1391" s="7" t="s">
        <v>22958</v>
      </c>
      <c r="P1391" s="7">
        <v>19641231</v>
      </c>
      <c r="Q1391" s="7">
        <v>84</v>
      </c>
      <c r="R1391" s="7">
        <v>201903</v>
      </c>
    </row>
    <row r="1392" spans="1:18" ht="16.5" customHeight="1">
      <c r="A1392" s="8">
        <v>1118109921</v>
      </c>
      <c r="B1392" s="7">
        <v>1698392</v>
      </c>
      <c r="C1392" s="12">
        <v>1101110051211</v>
      </c>
      <c r="D1392" s="7" t="s">
        <v>25399</v>
      </c>
      <c r="E1392" s="7" t="s">
        <v>17690</v>
      </c>
      <c r="F1392" s="7" t="s">
        <v>14795</v>
      </c>
      <c r="G1392" s="7" t="s">
        <v>25400</v>
      </c>
      <c r="H1392" s="7" t="s">
        <v>25401</v>
      </c>
      <c r="I1392" s="7" t="s">
        <v>65</v>
      </c>
      <c r="J1392" s="7" t="s">
        <v>33060</v>
      </c>
      <c r="K1392" s="7" t="s">
        <v>47</v>
      </c>
      <c r="L1392" s="7">
        <v>10</v>
      </c>
      <c r="M1392" s="7" t="s">
        <v>34194</v>
      </c>
      <c r="N1392" s="7">
        <v>49230</v>
      </c>
      <c r="O1392" s="7" t="s">
        <v>42429</v>
      </c>
      <c r="P1392" s="7">
        <v>19710423</v>
      </c>
      <c r="Q1392" s="7">
        <v>55</v>
      </c>
      <c r="R1392" s="7">
        <v>201903</v>
      </c>
    </row>
    <row r="1393" spans="1:18" ht="16.5" customHeight="1">
      <c r="A1393" s="8">
        <v>2168101433</v>
      </c>
      <c r="B1393" s="7">
        <v>1129229</v>
      </c>
      <c r="C1393" s="12">
        <v>1101110053332</v>
      </c>
      <c r="D1393" s="7" t="s">
        <v>24624</v>
      </c>
      <c r="E1393" s="7" t="s">
        <v>24625</v>
      </c>
      <c r="F1393" s="7" t="s">
        <v>14795</v>
      </c>
      <c r="G1393" s="7" t="s">
        <v>24626</v>
      </c>
      <c r="H1393" s="7" t="s">
        <v>24627</v>
      </c>
      <c r="I1393" s="7" t="s">
        <v>65</v>
      </c>
      <c r="J1393" s="7" t="s">
        <v>33060</v>
      </c>
      <c r="K1393" s="7" t="s">
        <v>47</v>
      </c>
      <c r="L1393" s="7">
        <v>10</v>
      </c>
      <c r="M1393" s="7" t="s">
        <v>34194</v>
      </c>
      <c r="N1393" s="7">
        <v>49231</v>
      </c>
      <c r="O1393" s="7" t="s">
        <v>22958</v>
      </c>
      <c r="P1393" s="7">
        <v>19701221</v>
      </c>
      <c r="Q1393" s="7">
        <v>72</v>
      </c>
      <c r="R1393" s="7">
        <v>201903</v>
      </c>
    </row>
    <row r="1394" spans="1:18" ht="16.5" customHeight="1">
      <c r="A1394" s="8">
        <v>2098103224</v>
      </c>
      <c r="B1394" s="7">
        <v>1395205</v>
      </c>
      <c r="C1394" s="12">
        <v>1101110059182</v>
      </c>
      <c r="D1394" s="7" t="s">
        <v>24812</v>
      </c>
      <c r="E1394" s="7" t="s">
        <v>24813</v>
      </c>
      <c r="F1394" s="7" t="s">
        <v>24460</v>
      </c>
      <c r="G1394" s="7" t="s">
        <v>24814</v>
      </c>
      <c r="H1394" s="7" t="s">
        <v>24815</v>
      </c>
      <c r="I1394" s="7" t="s">
        <v>65</v>
      </c>
      <c r="J1394" s="7" t="s">
        <v>33060</v>
      </c>
      <c r="K1394" s="7" t="s">
        <v>47</v>
      </c>
      <c r="L1394" s="7">
        <v>10</v>
      </c>
      <c r="M1394" s="7" t="s">
        <v>34194</v>
      </c>
      <c r="N1394" s="7">
        <v>49231</v>
      </c>
      <c r="O1394" s="7" t="s">
        <v>22958</v>
      </c>
      <c r="P1394" s="7">
        <v>19651119</v>
      </c>
      <c r="Q1394" s="7">
        <v>87</v>
      </c>
      <c r="R1394" s="7">
        <v>201903</v>
      </c>
    </row>
    <row r="1395" spans="1:18" ht="16.5" customHeight="1">
      <c r="A1395" s="8">
        <v>1128103352</v>
      </c>
      <c r="B1395" s="7">
        <v>2165530</v>
      </c>
      <c r="C1395" s="12">
        <v>1101110061468</v>
      </c>
      <c r="D1395" s="7" t="s">
        <v>25384</v>
      </c>
      <c r="E1395" s="7" t="s">
        <v>25385</v>
      </c>
      <c r="F1395" s="7" t="s">
        <v>22958</v>
      </c>
      <c r="G1395" s="7" t="s">
        <v>25386</v>
      </c>
      <c r="H1395" s="7" t="s">
        <v>25387</v>
      </c>
      <c r="I1395" s="7" t="s">
        <v>65</v>
      </c>
      <c r="J1395" s="7" t="s">
        <v>33060</v>
      </c>
      <c r="K1395" s="7" t="s">
        <v>47</v>
      </c>
      <c r="L1395" s="7">
        <v>10</v>
      </c>
      <c r="M1395" s="7" t="s">
        <v>34194</v>
      </c>
      <c r="N1395" s="7">
        <v>49231</v>
      </c>
      <c r="O1395" s="7" t="s">
        <v>22958</v>
      </c>
      <c r="P1395" s="7">
        <v>19781025</v>
      </c>
      <c r="Q1395" s="7">
        <v>130</v>
      </c>
      <c r="R1395" s="7">
        <v>201903</v>
      </c>
    </row>
    <row r="1396" spans="1:18" ht="16.5" customHeight="1">
      <c r="A1396" s="8">
        <v>2168110927</v>
      </c>
      <c r="B1396" s="7">
        <v>1999182</v>
      </c>
      <c r="C1396" s="12">
        <v>1101110065949</v>
      </c>
      <c r="D1396" s="7" t="s">
        <v>24592</v>
      </c>
      <c r="E1396" s="7" t="s">
        <v>24593</v>
      </c>
      <c r="F1396" s="7" t="s">
        <v>23219</v>
      </c>
      <c r="G1396" s="7" t="s">
        <v>24594</v>
      </c>
      <c r="H1396" s="7" t="s">
        <v>24595</v>
      </c>
      <c r="I1396" s="7" t="s">
        <v>65</v>
      </c>
      <c r="J1396" s="7" t="s">
        <v>33060</v>
      </c>
      <c r="K1396" s="7" t="s">
        <v>47</v>
      </c>
      <c r="L1396" s="7">
        <v>10</v>
      </c>
      <c r="M1396" s="7" t="s">
        <v>34194</v>
      </c>
      <c r="N1396" s="7">
        <v>49231</v>
      </c>
      <c r="O1396" s="7" t="s">
        <v>22958</v>
      </c>
      <c r="P1396" s="7">
        <v>19660419</v>
      </c>
      <c r="Q1396" s="7">
        <v>82</v>
      </c>
      <c r="R1396" s="7">
        <v>201903</v>
      </c>
    </row>
    <row r="1397" spans="1:18" ht="16.5" customHeight="1">
      <c r="A1397" s="8">
        <v>2168102451</v>
      </c>
      <c r="B1397" s="7">
        <v>2826741</v>
      </c>
      <c r="C1397" s="12">
        <v>1101110066038</v>
      </c>
      <c r="D1397" s="7" t="s">
        <v>24607</v>
      </c>
      <c r="E1397" s="7" t="s">
        <v>24608</v>
      </c>
      <c r="F1397" s="7" t="s">
        <v>10842</v>
      </c>
      <c r="G1397" s="7" t="s">
        <v>24609</v>
      </c>
      <c r="H1397" s="7" t="s">
        <v>24610</v>
      </c>
      <c r="I1397" s="7" t="s">
        <v>65</v>
      </c>
      <c r="J1397" s="7" t="s">
        <v>33060</v>
      </c>
      <c r="K1397" s="7" t="s">
        <v>47</v>
      </c>
      <c r="L1397" s="7">
        <v>10</v>
      </c>
      <c r="M1397" s="7" t="s">
        <v>34194</v>
      </c>
      <c r="N1397" s="7">
        <v>49200</v>
      </c>
      <c r="O1397" s="7" t="s">
        <v>11194</v>
      </c>
      <c r="P1397" s="7">
        <v>19660421</v>
      </c>
      <c r="Q1397" s="7">
        <v>52</v>
      </c>
      <c r="R1397" s="7">
        <v>201903</v>
      </c>
    </row>
    <row r="1398" spans="1:18" ht="16.5" customHeight="1">
      <c r="A1398" s="8">
        <v>1098103962</v>
      </c>
      <c r="B1398" s="7">
        <v>1970402</v>
      </c>
      <c r="C1398" s="12">
        <v>1101110066260</v>
      </c>
      <c r="D1398" s="7" t="s">
        <v>25469</v>
      </c>
      <c r="E1398" s="7" t="s">
        <v>25470</v>
      </c>
      <c r="F1398" s="7" t="s">
        <v>23219</v>
      </c>
      <c r="G1398" s="7" t="s">
        <v>25471</v>
      </c>
      <c r="H1398" s="7" t="s">
        <v>25472</v>
      </c>
      <c r="I1398" s="7" t="s">
        <v>65</v>
      </c>
      <c r="J1398" s="7" t="s">
        <v>33060</v>
      </c>
      <c r="K1398" s="7" t="s">
        <v>47</v>
      </c>
      <c r="L1398" s="7">
        <v>10</v>
      </c>
      <c r="M1398" s="7" t="s">
        <v>34194</v>
      </c>
      <c r="N1398" s="7">
        <v>49231</v>
      </c>
      <c r="O1398" s="7" t="s">
        <v>22958</v>
      </c>
      <c r="P1398" s="7">
        <v>19661010</v>
      </c>
      <c r="Q1398" s="7">
        <v>51</v>
      </c>
      <c r="R1398" s="7">
        <v>201903</v>
      </c>
    </row>
    <row r="1399" spans="1:18" ht="16.5" customHeight="1">
      <c r="A1399" s="8">
        <v>1078113770</v>
      </c>
      <c r="B1399" s="7">
        <v>2608072</v>
      </c>
      <c r="C1399" s="12">
        <v>1101110069389</v>
      </c>
      <c r="D1399" s="7" t="s">
        <v>25498</v>
      </c>
      <c r="E1399" s="7" t="s">
        <v>25499</v>
      </c>
      <c r="F1399" s="7" t="s">
        <v>25500</v>
      </c>
      <c r="G1399" s="7" t="s">
        <v>25501</v>
      </c>
      <c r="H1399" s="7" t="s">
        <v>25502</v>
      </c>
      <c r="I1399" s="7" t="s">
        <v>65</v>
      </c>
      <c r="J1399" s="7" t="s">
        <v>33060</v>
      </c>
      <c r="K1399" s="7" t="s">
        <v>47</v>
      </c>
      <c r="L1399" s="7">
        <v>10</v>
      </c>
      <c r="M1399" s="7" t="s">
        <v>34194</v>
      </c>
      <c r="N1399" s="7">
        <v>49231</v>
      </c>
      <c r="O1399" s="7" t="s">
        <v>22958</v>
      </c>
      <c r="P1399" s="7">
        <v>19660715</v>
      </c>
      <c r="Q1399" s="7">
        <v>55</v>
      </c>
      <c r="R1399" s="7">
        <v>201903</v>
      </c>
    </row>
    <row r="1400" spans="1:18" ht="16.5" customHeight="1">
      <c r="A1400" s="8">
        <v>1048110871</v>
      </c>
      <c r="B1400" s="7">
        <v>1318639</v>
      </c>
      <c r="C1400" s="12">
        <v>1101110069636</v>
      </c>
      <c r="D1400" s="7" t="s">
        <v>25542</v>
      </c>
      <c r="E1400" s="7" t="s">
        <v>25543</v>
      </c>
      <c r="F1400" s="7" t="s">
        <v>23219</v>
      </c>
      <c r="G1400" s="7" t="s">
        <v>25544</v>
      </c>
      <c r="H1400" s="7" t="s">
        <v>25545</v>
      </c>
      <c r="I1400" s="7" t="s">
        <v>65</v>
      </c>
      <c r="J1400" s="7" t="s">
        <v>33060</v>
      </c>
      <c r="K1400" s="7" t="s">
        <v>47</v>
      </c>
      <c r="L1400" s="7">
        <v>10</v>
      </c>
      <c r="M1400" s="7" t="s">
        <v>34194</v>
      </c>
      <c r="N1400" s="7">
        <v>49231</v>
      </c>
      <c r="O1400" s="7" t="s">
        <v>22958</v>
      </c>
      <c r="P1400" s="7">
        <v>19660727</v>
      </c>
      <c r="Q1400" s="7">
        <v>63</v>
      </c>
      <c r="R1400" s="7">
        <v>201903</v>
      </c>
    </row>
    <row r="1401" spans="1:18" ht="16.5" customHeight="1">
      <c r="A1401" s="8">
        <v>1028119177</v>
      </c>
      <c r="B1401" s="7">
        <v>1145268</v>
      </c>
      <c r="C1401" s="12">
        <v>1101110071300</v>
      </c>
      <c r="D1401" s="7" t="s">
        <v>29335</v>
      </c>
      <c r="E1401" s="7" t="s">
        <v>8072</v>
      </c>
      <c r="F1401" s="7" t="s">
        <v>29336</v>
      </c>
      <c r="G1401" s="7" t="s">
        <v>29337</v>
      </c>
      <c r="H1401" s="7" t="s">
        <v>29338</v>
      </c>
      <c r="I1401" s="7" t="s">
        <v>65</v>
      </c>
      <c r="J1401" s="7" t="s">
        <v>33060</v>
      </c>
      <c r="K1401" s="7" t="s">
        <v>47</v>
      </c>
      <c r="L1401" s="7">
        <v>10</v>
      </c>
      <c r="M1401" s="7" t="s">
        <v>363</v>
      </c>
      <c r="N1401" s="7">
        <v>71310</v>
      </c>
      <c r="O1401" s="7" t="s">
        <v>15027</v>
      </c>
      <c r="P1401" s="7">
        <v>19770701</v>
      </c>
      <c r="Q1401" s="7">
        <v>56</v>
      </c>
      <c r="R1401" s="7">
        <v>201903</v>
      </c>
    </row>
    <row r="1402" spans="1:18" ht="16.5" customHeight="1">
      <c r="A1402" s="8">
        <v>2158102782</v>
      </c>
      <c r="B1402" s="7">
        <v>1508294</v>
      </c>
      <c r="C1402" s="12">
        <v>1101110071540</v>
      </c>
      <c r="D1402" s="7" t="s">
        <v>24665</v>
      </c>
      <c r="E1402" s="7" t="s">
        <v>24666</v>
      </c>
      <c r="F1402" s="7" t="s">
        <v>23219</v>
      </c>
      <c r="G1402" s="7" t="s">
        <v>24667</v>
      </c>
      <c r="H1402" s="7" t="s">
        <v>24668</v>
      </c>
      <c r="I1402" s="7" t="s">
        <v>65</v>
      </c>
      <c r="J1402" s="7" t="s">
        <v>33060</v>
      </c>
      <c r="K1402" s="7" t="s">
        <v>47</v>
      </c>
      <c r="L1402" s="7">
        <v>10</v>
      </c>
      <c r="M1402" s="7" t="s">
        <v>34194</v>
      </c>
      <c r="N1402" s="7">
        <v>49231</v>
      </c>
      <c r="O1402" s="7" t="s">
        <v>22958</v>
      </c>
      <c r="P1402" s="7">
        <v>19720402</v>
      </c>
      <c r="Q1402" s="7">
        <v>57</v>
      </c>
      <c r="R1402" s="7">
        <v>201903</v>
      </c>
    </row>
    <row r="1403" spans="1:18" ht="16.5" customHeight="1">
      <c r="A1403" s="8">
        <v>1098131809</v>
      </c>
      <c r="B1403" s="7">
        <v>1563243</v>
      </c>
      <c r="C1403" s="12">
        <v>1101110071590</v>
      </c>
      <c r="D1403" s="7" t="s">
        <v>25441</v>
      </c>
      <c r="E1403" s="7" t="s">
        <v>25442</v>
      </c>
      <c r="F1403" s="7" t="s">
        <v>11022</v>
      </c>
      <c r="G1403" s="7" t="s">
        <v>25443</v>
      </c>
      <c r="H1403" s="7" t="s">
        <v>25444</v>
      </c>
      <c r="I1403" s="7" t="s">
        <v>65</v>
      </c>
      <c r="J1403" s="7" t="s">
        <v>33060</v>
      </c>
      <c r="K1403" s="7" t="s">
        <v>47</v>
      </c>
      <c r="L1403" s="7">
        <v>10</v>
      </c>
      <c r="M1403" s="7" t="s">
        <v>34194</v>
      </c>
      <c r="N1403" s="7">
        <v>49231</v>
      </c>
      <c r="O1403" s="7" t="s">
        <v>22958</v>
      </c>
      <c r="P1403" s="7">
        <v>19720101</v>
      </c>
      <c r="Q1403" s="7">
        <v>64</v>
      </c>
      <c r="R1403" s="7">
        <v>201903</v>
      </c>
    </row>
    <row r="1404" spans="1:18" ht="16.5" customHeight="1">
      <c r="A1404" s="8">
        <v>2168103106</v>
      </c>
      <c r="B1404" s="7">
        <v>1294999</v>
      </c>
      <c r="C1404" s="12">
        <v>1101110073825</v>
      </c>
      <c r="D1404" s="7" t="s">
        <v>45427</v>
      </c>
      <c r="E1404" s="7" t="s">
        <v>45428</v>
      </c>
      <c r="F1404" s="7" t="s">
        <v>23954</v>
      </c>
      <c r="G1404" s="7" t="s">
        <v>45429</v>
      </c>
      <c r="H1404" s="7" t="s">
        <v>45430</v>
      </c>
      <c r="I1404" s="7" t="s">
        <v>65</v>
      </c>
      <c r="J1404" s="7" t="s">
        <v>33060</v>
      </c>
      <c r="K1404" s="7" t="s">
        <v>47</v>
      </c>
      <c r="L1404" s="7">
        <v>10</v>
      </c>
      <c r="M1404" s="7" t="s">
        <v>34194</v>
      </c>
      <c r="N1404" s="7">
        <v>49231</v>
      </c>
      <c r="O1404" s="7" t="s">
        <v>22958</v>
      </c>
      <c r="P1404" s="7">
        <v>19710101</v>
      </c>
      <c r="Q1404" s="7">
        <v>59</v>
      </c>
      <c r="R1404" s="7">
        <v>201903</v>
      </c>
    </row>
    <row r="1405" spans="1:18" ht="16.5" customHeight="1">
      <c r="A1405" s="8">
        <v>2188115777</v>
      </c>
      <c r="B1405" s="7">
        <v>1359835</v>
      </c>
      <c r="C1405" s="12">
        <v>1101110074578</v>
      </c>
      <c r="D1405" s="7" t="s">
        <v>24544</v>
      </c>
      <c r="E1405" s="7" t="s">
        <v>24545</v>
      </c>
      <c r="F1405" s="7" t="s">
        <v>23219</v>
      </c>
      <c r="G1405" s="7" t="s">
        <v>24546</v>
      </c>
      <c r="H1405" s="7" t="s">
        <v>24547</v>
      </c>
      <c r="I1405" s="7" t="s">
        <v>65</v>
      </c>
      <c r="J1405" s="7" t="s">
        <v>33060</v>
      </c>
      <c r="K1405" s="7" t="s">
        <v>47</v>
      </c>
      <c r="L1405" s="7">
        <v>10</v>
      </c>
      <c r="M1405" s="7" t="s">
        <v>34194</v>
      </c>
      <c r="N1405" s="7">
        <v>49231</v>
      </c>
      <c r="O1405" s="7" t="s">
        <v>22958</v>
      </c>
      <c r="P1405" s="7">
        <v>19710129</v>
      </c>
      <c r="Q1405" s="7">
        <v>65</v>
      </c>
      <c r="R1405" s="7">
        <v>201903</v>
      </c>
    </row>
    <row r="1406" spans="1:18" ht="16.5" customHeight="1">
      <c r="A1406" s="8">
        <v>2158114158</v>
      </c>
      <c r="B1406" s="7">
        <v>1268094</v>
      </c>
      <c r="C1406" s="12">
        <v>1101110076045</v>
      </c>
      <c r="D1406" s="7" t="s">
        <v>24650</v>
      </c>
      <c r="E1406" s="7" t="s">
        <v>24642</v>
      </c>
      <c r="F1406" s="7" t="s">
        <v>11197</v>
      </c>
      <c r="G1406" s="7" t="s">
        <v>24651</v>
      </c>
      <c r="H1406" s="7" t="s">
        <v>24652</v>
      </c>
      <c r="I1406" s="7" t="s">
        <v>65</v>
      </c>
      <c r="J1406" s="7" t="s">
        <v>33060</v>
      </c>
      <c r="K1406" s="7" t="s">
        <v>47</v>
      </c>
      <c r="L1406" s="7">
        <v>10</v>
      </c>
      <c r="M1406" s="7" t="s">
        <v>34194</v>
      </c>
      <c r="N1406" s="7">
        <v>49231</v>
      </c>
      <c r="O1406" s="7" t="s">
        <v>22958</v>
      </c>
      <c r="P1406" s="7">
        <v>19710126</v>
      </c>
      <c r="Q1406" s="7">
        <v>66</v>
      </c>
      <c r="R1406" s="7">
        <v>201903</v>
      </c>
    </row>
    <row r="1407" spans="1:18" ht="16.5" customHeight="1">
      <c r="A1407" s="8">
        <v>2078104528</v>
      </c>
      <c r="B1407" s="7">
        <v>1682000</v>
      </c>
      <c r="C1407" s="12">
        <v>1101110076871</v>
      </c>
      <c r="D1407" s="7" t="s">
        <v>24827</v>
      </c>
      <c r="E1407" s="7" t="s">
        <v>24828</v>
      </c>
      <c r="F1407" s="7" t="s">
        <v>11189</v>
      </c>
      <c r="G1407" s="7" t="s">
        <v>24829</v>
      </c>
      <c r="H1407" s="7" t="s">
        <v>24830</v>
      </c>
      <c r="I1407" s="7" t="s">
        <v>65</v>
      </c>
      <c r="J1407" s="7" t="s">
        <v>33060</v>
      </c>
      <c r="K1407" s="7" t="s">
        <v>47</v>
      </c>
      <c r="L1407" s="7">
        <v>10</v>
      </c>
      <c r="M1407" s="7" t="s">
        <v>34194</v>
      </c>
      <c r="N1407" s="7">
        <v>49231</v>
      </c>
      <c r="O1407" s="7" t="s">
        <v>22958</v>
      </c>
      <c r="P1407" s="7">
        <v>19760122</v>
      </c>
      <c r="Q1407" s="7">
        <v>64</v>
      </c>
      <c r="R1407" s="7">
        <v>201903</v>
      </c>
    </row>
    <row r="1408" spans="1:18" ht="16.5" customHeight="1">
      <c r="A1408" s="8">
        <v>1178100549</v>
      </c>
      <c r="B1408" s="7">
        <v>1877984</v>
      </c>
      <c r="C1408" s="12">
        <v>1101110080707</v>
      </c>
      <c r="D1408" s="7" t="s">
        <v>25574</v>
      </c>
      <c r="E1408" s="7" t="s">
        <v>25575</v>
      </c>
      <c r="F1408" s="7" t="s">
        <v>25576</v>
      </c>
      <c r="G1408" s="7" t="s">
        <v>25577</v>
      </c>
      <c r="H1408" s="7" t="s">
        <v>25578</v>
      </c>
      <c r="I1408" s="7" t="s">
        <v>65</v>
      </c>
      <c r="J1408" s="7" t="s">
        <v>33060</v>
      </c>
      <c r="K1408" s="7" t="s">
        <v>47</v>
      </c>
      <c r="L1408" s="7">
        <v>10</v>
      </c>
      <c r="M1408" s="7" t="s">
        <v>34194</v>
      </c>
      <c r="N1408" s="7">
        <v>49231</v>
      </c>
      <c r="O1408" s="7" t="s">
        <v>22958</v>
      </c>
      <c r="P1408" s="7">
        <v>19900102</v>
      </c>
      <c r="Q1408" s="7">
        <v>99</v>
      </c>
      <c r="R1408" s="7">
        <v>201903</v>
      </c>
    </row>
    <row r="1409" spans="1:18" ht="16.5" customHeight="1">
      <c r="A1409" s="8">
        <v>2188101249</v>
      </c>
      <c r="B1409" s="7">
        <v>2219457</v>
      </c>
      <c r="C1409" s="12">
        <v>1101110085616</v>
      </c>
      <c r="D1409" s="7" t="s">
        <v>24554</v>
      </c>
      <c r="E1409" s="7" t="s">
        <v>24555</v>
      </c>
      <c r="F1409" s="7" t="s">
        <v>11210</v>
      </c>
      <c r="G1409" s="7" t="s">
        <v>24556</v>
      </c>
      <c r="H1409" s="7" t="s">
        <v>24557</v>
      </c>
      <c r="I1409" s="7" t="s">
        <v>65</v>
      </c>
      <c r="J1409" s="7" t="s">
        <v>33060</v>
      </c>
      <c r="K1409" s="7" t="s">
        <v>47</v>
      </c>
      <c r="L1409" s="7">
        <v>10</v>
      </c>
      <c r="M1409" s="7" t="s">
        <v>34194</v>
      </c>
      <c r="N1409" s="7">
        <v>49231</v>
      </c>
      <c r="O1409" s="7" t="s">
        <v>22958</v>
      </c>
      <c r="P1409" s="7">
        <v>19680104</v>
      </c>
      <c r="Q1409" s="7">
        <v>55</v>
      </c>
      <c r="R1409" s="7">
        <v>201903</v>
      </c>
    </row>
    <row r="1410" spans="1:18" ht="16.5" customHeight="1">
      <c r="A1410" s="8">
        <v>1098117675</v>
      </c>
      <c r="B1410" s="7">
        <v>1864497</v>
      </c>
      <c r="C1410" s="12">
        <v>1101110092017</v>
      </c>
      <c r="D1410" s="7" t="s">
        <v>25453</v>
      </c>
      <c r="E1410" s="7" t="s">
        <v>24776</v>
      </c>
      <c r="F1410" s="7" t="s">
        <v>23954</v>
      </c>
      <c r="G1410" s="7" t="s">
        <v>25454</v>
      </c>
      <c r="H1410" s="7" t="s">
        <v>25369</v>
      </c>
      <c r="I1410" s="7" t="s">
        <v>65</v>
      </c>
      <c r="J1410" s="7" t="s">
        <v>33060</v>
      </c>
      <c r="K1410" s="7" t="s">
        <v>47</v>
      </c>
      <c r="L1410" s="7">
        <v>10</v>
      </c>
      <c r="M1410" s="7" t="s">
        <v>34194</v>
      </c>
      <c r="N1410" s="7">
        <v>49231</v>
      </c>
      <c r="O1410" s="7" t="s">
        <v>22958</v>
      </c>
      <c r="P1410" s="7">
        <v>19680813</v>
      </c>
      <c r="Q1410" s="7">
        <v>62</v>
      </c>
      <c r="R1410" s="7">
        <v>201903</v>
      </c>
    </row>
    <row r="1411" spans="1:18" ht="16.5" customHeight="1">
      <c r="A1411" s="8">
        <v>1138114075</v>
      </c>
      <c r="B1411" s="7">
        <v>1227382</v>
      </c>
      <c r="C1411" s="12">
        <v>1101110094740</v>
      </c>
      <c r="D1411" s="7" t="s">
        <v>25374</v>
      </c>
      <c r="E1411" s="7" t="s">
        <v>7217</v>
      </c>
      <c r="F1411" s="7" t="s">
        <v>23219</v>
      </c>
      <c r="G1411" s="7" t="s">
        <v>25375</v>
      </c>
      <c r="H1411" s="7" t="s">
        <v>25376</v>
      </c>
      <c r="I1411" s="7" t="s">
        <v>65</v>
      </c>
      <c r="J1411" s="7" t="s">
        <v>33060</v>
      </c>
      <c r="K1411" s="7" t="s">
        <v>47</v>
      </c>
      <c r="L1411" s="7">
        <v>10</v>
      </c>
      <c r="M1411" s="7" t="s">
        <v>34194</v>
      </c>
      <c r="N1411" s="7">
        <v>49231</v>
      </c>
      <c r="O1411" s="7" t="s">
        <v>22958</v>
      </c>
      <c r="P1411" s="7">
        <v>19690514</v>
      </c>
      <c r="Q1411" s="7">
        <v>116</v>
      </c>
      <c r="R1411" s="7">
        <v>201903</v>
      </c>
    </row>
    <row r="1412" spans="1:18" ht="16.5" customHeight="1">
      <c r="A1412" s="8">
        <v>1178102299</v>
      </c>
      <c r="B1412" s="7">
        <v>1102338</v>
      </c>
      <c r="C1412" s="12">
        <v>1101110095293</v>
      </c>
      <c r="D1412" s="7" t="s">
        <v>25342</v>
      </c>
      <c r="E1412" s="7" t="s">
        <v>25343</v>
      </c>
      <c r="F1412" s="7" t="s">
        <v>23219</v>
      </c>
      <c r="G1412" s="7" t="s">
        <v>25344</v>
      </c>
      <c r="H1412" s="7" t="s">
        <v>25345</v>
      </c>
      <c r="I1412" s="7" t="s">
        <v>65</v>
      </c>
      <c r="J1412" s="7" t="s">
        <v>33060</v>
      </c>
      <c r="K1412" s="7" t="s">
        <v>47</v>
      </c>
      <c r="L1412" s="7">
        <v>10</v>
      </c>
      <c r="M1412" s="7" t="s">
        <v>34194</v>
      </c>
      <c r="N1412" s="7">
        <v>49231</v>
      </c>
      <c r="O1412" s="7" t="s">
        <v>22958</v>
      </c>
      <c r="P1412" s="7">
        <v>19681030</v>
      </c>
      <c r="Q1412" s="7">
        <v>122</v>
      </c>
      <c r="R1412" s="7">
        <v>201903</v>
      </c>
    </row>
    <row r="1413" spans="1:18" ht="16.5" customHeight="1">
      <c r="A1413" s="8">
        <v>2058110460</v>
      </c>
      <c r="B1413" s="7">
        <v>1209030</v>
      </c>
      <c r="C1413" s="12">
        <v>1101110095532</v>
      </c>
      <c r="D1413" s="7" t="s">
        <v>24856</v>
      </c>
      <c r="E1413" s="7" t="s">
        <v>24857</v>
      </c>
      <c r="F1413" s="7" t="s">
        <v>23219</v>
      </c>
      <c r="G1413" s="7" t="s">
        <v>24858</v>
      </c>
      <c r="H1413" s="7" t="s">
        <v>24859</v>
      </c>
      <c r="I1413" s="7" t="s">
        <v>65</v>
      </c>
      <c r="J1413" s="7" t="s">
        <v>33060</v>
      </c>
      <c r="K1413" s="7" t="s">
        <v>47</v>
      </c>
      <c r="L1413" s="7">
        <v>10</v>
      </c>
      <c r="M1413" s="7" t="s">
        <v>34194</v>
      </c>
      <c r="N1413" s="7">
        <v>49231</v>
      </c>
      <c r="O1413" s="7" t="s">
        <v>22958</v>
      </c>
      <c r="P1413" s="7">
        <v>19681106</v>
      </c>
      <c r="Q1413" s="7">
        <v>54</v>
      </c>
      <c r="R1413" s="7">
        <v>201903</v>
      </c>
    </row>
    <row r="1414" spans="1:18" ht="16.5" customHeight="1">
      <c r="A1414" s="8">
        <v>2168109911</v>
      </c>
      <c r="B1414" s="7">
        <v>2874892</v>
      </c>
      <c r="C1414" s="12">
        <v>1101110095665</v>
      </c>
      <c r="D1414" s="7" t="s">
        <v>24596</v>
      </c>
      <c r="E1414" s="7" t="s">
        <v>6351</v>
      </c>
      <c r="F1414" s="7" t="s">
        <v>14795</v>
      </c>
      <c r="G1414" s="7" t="s">
        <v>24597</v>
      </c>
      <c r="H1414" s="7" t="s">
        <v>24598</v>
      </c>
      <c r="I1414" s="7" t="s">
        <v>65</v>
      </c>
      <c r="J1414" s="7" t="s">
        <v>33060</v>
      </c>
      <c r="K1414" s="7" t="s">
        <v>47</v>
      </c>
      <c r="L1414" s="7">
        <v>10</v>
      </c>
      <c r="M1414" s="7" t="s">
        <v>34194</v>
      </c>
      <c r="N1414" s="7">
        <v>49231</v>
      </c>
      <c r="O1414" s="7" t="s">
        <v>22958</v>
      </c>
      <c r="P1414" s="7">
        <v>19681111</v>
      </c>
      <c r="Q1414" s="7">
        <v>64</v>
      </c>
      <c r="R1414" s="7">
        <v>201903</v>
      </c>
    </row>
    <row r="1415" spans="1:18" ht="16.5" customHeight="1">
      <c r="A1415" s="8">
        <v>1178102737</v>
      </c>
      <c r="B1415" s="7">
        <v>1270406</v>
      </c>
      <c r="C1415" s="12">
        <v>1101110095938</v>
      </c>
      <c r="D1415" s="7" t="s">
        <v>45431</v>
      </c>
      <c r="E1415" s="7" t="s">
        <v>45432</v>
      </c>
      <c r="F1415" s="7" t="s">
        <v>22958</v>
      </c>
      <c r="G1415" s="7" t="s">
        <v>45433</v>
      </c>
      <c r="H1415" s="7" t="s">
        <v>45434</v>
      </c>
      <c r="I1415" s="7" t="s">
        <v>65</v>
      </c>
      <c r="J1415" s="7" t="s">
        <v>33060</v>
      </c>
      <c r="K1415" s="7" t="s">
        <v>47</v>
      </c>
      <c r="L1415" s="7">
        <v>10</v>
      </c>
      <c r="M1415" s="7" t="s">
        <v>34194</v>
      </c>
      <c r="N1415" s="7">
        <v>49231</v>
      </c>
      <c r="O1415" s="7" t="s">
        <v>22958</v>
      </c>
      <c r="P1415" s="7">
        <v>19681118</v>
      </c>
      <c r="Q1415" s="7">
        <v>53</v>
      </c>
      <c r="R1415" s="7">
        <v>201903</v>
      </c>
    </row>
    <row r="1416" spans="1:18" ht="16.5" customHeight="1">
      <c r="A1416" s="8">
        <v>2098107424</v>
      </c>
      <c r="B1416" s="7">
        <v>1675910</v>
      </c>
      <c r="C1416" s="12">
        <v>1101110096001</v>
      </c>
      <c r="D1416" s="7" t="s">
        <v>24798</v>
      </c>
      <c r="E1416" s="7" t="s">
        <v>24799</v>
      </c>
      <c r="F1416" s="7" t="s">
        <v>24800</v>
      </c>
      <c r="G1416" s="7" t="s">
        <v>24801</v>
      </c>
      <c r="H1416" s="7" t="s">
        <v>24802</v>
      </c>
      <c r="I1416" s="7" t="s">
        <v>65</v>
      </c>
      <c r="J1416" s="7" t="s">
        <v>33060</v>
      </c>
      <c r="K1416" s="7" t="s">
        <v>47</v>
      </c>
      <c r="L1416" s="7">
        <v>10</v>
      </c>
      <c r="M1416" s="7" t="s">
        <v>34194</v>
      </c>
      <c r="N1416" s="7">
        <v>49231</v>
      </c>
      <c r="O1416" s="7" t="s">
        <v>22958</v>
      </c>
      <c r="P1416" s="7">
        <v>19681120</v>
      </c>
      <c r="Q1416" s="7">
        <v>61</v>
      </c>
      <c r="R1416" s="7">
        <v>201903</v>
      </c>
    </row>
    <row r="1417" spans="1:18" ht="16.5" customHeight="1">
      <c r="A1417" s="8">
        <v>2168100434</v>
      </c>
      <c r="B1417" s="7">
        <v>1616515</v>
      </c>
      <c r="C1417" s="12">
        <v>1101110097372</v>
      </c>
      <c r="D1417" s="7" t="s">
        <v>24631</v>
      </c>
      <c r="E1417" s="7" t="s">
        <v>24632</v>
      </c>
      <c r="F1417" s="7" t="s">
        <v>23219</v>
      </c>
      <c r="G1417" s="7" t="s">
        <v>24633</v>
      </c>
      <c r="H1417" s="7" t="s">
        <v>24634</v>
      </c>
      <c r="I1417" s="7" t="s">
        <v>65</v>
      </c>
      <c r="J1417" s="7" t="s">
        <v>33060</v>
      </c>
      <c r="K1417" s="7" t="s">
        <v>47</v>
      </c>
      <c r="L1417" s="7">
        <v>10</v>
      </c>
      <c r="M1417" s="7" t="s">
        <v>34194</v>
      </c>
      <c r="N1417" s="7">
        <v>49231</v>
      </c>
      <c r="O1417" s="7" t="s">
        <v>22958</v>
      </c>
      <c r="P1417" s="7">
        <v>19681223</v>
      </c>
      <c r="Q1417" s="7">
        <v>75</v>
      </c>
      <c r="R1417" s="7">
        <v>201903</v>
      </c>
    </row>
    <row r="1418" spans="1:18" ht="16.5" customHeight="1">
      <c r="A1418" s="8">
        <v>1118101254</v>
      </c>
      <c r="B1418" s="7">
        <v>1834108</v>
      </c>
      <c r="C1418" s="12">
        <v>1101110097554</v>
      </c>
      <c r="D1418" s="7" t="s">
        <v>25424</v>
      </c>
      <c r="E1418" s="7" t="s">
        <v>5341</v>
      </c>
      <c r="F1418" s="7" t="s">
        <v>24057</v>
      </c>
      <c r="G1418" s="7" t="s">
        <v>25425</v>
      </c>
      <c r="H1418" s="7" t="s">
        <v>25426</v>
      </c>
      <c r="I1418" s="7" t="s">
        <v>65</v>
      </c>
      <c r="J1418" s="7" t="s">
        <v>33060</v>
      </c>
      <c r="K1418" s="7" t="s">
        <v>47</v>
      </c>
      <c r="L1418" s="7">
        <v>10</v>
      </c>
      <c r="M1418" s="7" t="s">
        <v>34194</v>
      </c>
      <c r="N1418" s="7">
        <v>49231</v>
      </c>
      <c r="O1418" s="7" t="s">
        <v>22958</v>
      </c>
      <c r="P1418" s="7">
        <v>19681228</v>
      </c>
      <c r="Q1418" s="7">
        <v>65</v>
      </c>
      <c r="R1418" s="7">
        <v>201903</v>
      </c>
    </row>
    <row r="1419" spans="1:18" ht="16.5" customHeight="1">
      <c r="A1419" s="8">
        <v>2108102977</v>
      </c>
      <c r="B1419" s="7">
        <v>1762126</v>
      </c>
      <c r="C1419" s="12">
        <v>1101110097893</v>
      </c>
      <c r="D1419" s="7" t="s">
        <v>24762</v>
      </c>
      <c r="E1419" s="7" t="s">
        <v>24763</v>
      </c>
      <c r="F1419" s="7" t="s">
        <v>24764</v>
      </c>
      <c r="G1419" s="7" t="s">
        <v>24765</v>
      </c>
      <c r="H1419" s="7" t="s">
        <v>24766</v>
      </c>
      <c r="I1419" s="7" t="s">
        <v>65</v>
      </c>
      <c r="J1419" s="7" t="s">
        <v>33060</v>
      </c>
      <c r="K1419" s="7" t="s">
        <v>47</v>
      </c>
      <c r="L1419" s="7">
        <v>10</v>
      </c>
      <c r="M1419" s="7" t="s">
        <v>34194</v>
      </c>
      <c r="N1419" s="7">
        <v>49230</v>
      </c>
      <c r="O1419" s="7" t="s">
        <v>42429</v>
      </c>
      <c r="P1419" s="7">
        <v>19710310</v>
      </c>
      <c r="Q1419" s="7">
        <v>92</v>
      </c>
      <c r="R1419" s="7">
        <v>201903</v>
      </c>
    </row>
    <row r="1420" spans="1:18" ht="16.5" customHeight="1">
      <c r="A1420" s="8">
        <v>1118103723</v>
      </c>
      <c r="B1420" s="7">
        <v>1219473</v>
      </c>
      <c r="C1420" s="12">
        <v>1101110097984</v>
      </c>
      <c r="D1420" s="7" t="s">
        <v>25417</v>
      </c>
      <c r="E1420" s="7" t="s">
        <v>25418</v>
      </c>
      <c r="F1420" s="7" t="s">
        <v>23219</v>
      </c>
      <c r="G1420" s="7" t="s">
        <v>25419</v>
      </c>
      <c r="H1420" s="7" t="s">
        <v>25420</v>
      </c>
      <c r="I1420" s="7" t="s">
        <v>65</v>
      </c>
      <c r="J1420" s="7" t="s">
        <v>33060</v>
      </c>
      <c r="K1420" s="7" t="s">
        <v>47</v>
      </c>
      <c r="L1420" s="7">
        <v>10</v>
      </c>
      <c r="M1420" s="7" t="s">
        <v>34194</v>
      </c>
      <c r="N1420" s="7">
        <v>49231</v>
      </c>
      <c r="O1420" s="7" t="s">
        <v>22958</v>
      </c>
      <c r="P1420" s="7">
        <v>19710310</v>
      </c>
      <c r="Q1420" s="7">
        <v>85</v>
      </c>
      <c r="R1420" s="7">
        <v>201903</v>
      </c>
    </row>
    <row r="1421" spans="1:18" ht="16.5" customHeight="1">
      <c r="A1421" s="8">
        <v>2078103117</v>
      </c>
      <c r="B1421" s="7">
        <v>1330787</v>
      </c>
      <c r="C1421" s="12">
        <v>1101110098065</v>
      </c>
      <c r="D1421" s="7" t="s">
        <v>24831</v>
      </c>
      <c r="E1421" s="7" t="s">
        <v>11191</v>
      </c>
      <c r="F1421" s="7" t="s">
        <v>23219</v>
      </c>
      <c r="G1421" s="7" t="s">
        <v>24832</v>
      </c>
      <c r="H1421" s="7" t="s">
        <v>24833</v>
      </c>
      <c r="I1421" s="7" t="s">
        <v>65</v>
      </c>
      <c r="J1421" s="7" t="s">
        <v>33060</v>
      </c>
      <c r="K1421" s="7" t="s">
        <v>47</v>
      </c>
      <c r="L1421" s="7">
        <v>10</v>
      </c>
      <c r="M1421" s="7" t="s">
        <v>34194</v>
      </c>
      <c r="N1421" s="7">
        <v>49231</v>
      </c>
      <c r="O1421" s="7" t="s">
        <v>22958</v>
      </c>
      <c r="P1421" s="7">
        <v>19690113</v>
      </c>
      <c r="Q1421" s="7">
        <v>52</v>
      </c>
      <c r="R1421" s="7">
        <v>201903</v>
      </c>
    </row>
    <row r="1422" spans="1:18" ht="16.5" customHeight="1">
      <c r="A1422" s="8">
        <v>1098111161</v>
      </c>
      <c r="B1422" s="7">
        <v>1606103</v>
      </c>
      <c r="C1422" s="12">
        <v>1101110099063</v>
      </c>
      <c r="D1422" s="7" t="s">
        <v>25461</v>
      </c>
      <c r="E1422" s="7" t="s">
        <v>25462</v>
      </c>
      <c r="F1422" s="7" t="s">
        <v>23219</v>
      </c>
      <c r="G1422" s="7" t="s">
        <v>25463</v>
      </c>
      <c r="H1422" s="7" t="s">
        <v>25464</v>
      </c>
      <c r="I1422" s="7" t="s">
        <v>65</v>
      </c>
      <c r="J1422" s="7" t="s">
        <v>33060</v>
      </c>
      <c r="K1422" s="7" t="s">
        <v>47</v>
      </c>
      <c r="L1422" s="7">
        <v>10</v>
      </c>
      <c r="M1422" s="7" t="s">
        <v>34194</v>
      </c>
      <c r="N1422" s="7">
        <v>49231</v>
      </c>
      <c r="O1422" s="7" t="s">
        <v>22958</v>
      </c>
      <c r="P1422" s="7">
        <v>19690203</v>
      </c>
      <c r="Q1422" s="7">
        <v>58</v>
      </c>
      <c r="R1422" s="7">
        <v>201903</v>
      </c>
    </row>
    <row r="1423" spans="1:18" ht="16.5" customHeight="1">
      <c r="A1423" s="8">
        <v>2168104406</v>
      </c>
      <c r="B1423" s="7">
        <v>2117898</v>
      </c>
      <c r="C1423" s="12">
        <v>1101110099120</v>
      </c>
      <c r="D1423" s="7" t="s">
        <v>45435</v>
      </c>
      <c r="E1423" s="7" t="s">
        <v>45436</v>
      </c>
      <c r="F1423" s="7" t="s">
        <v>22958</v>
      </c>
      <c r="G1423" s="7" t="s">
        <v>45437</v>
      </c>
      <c r="H1423" s="7" t="s">
        <v>45438</v>
      </c>
      <c r="I1423" s="7" t="s">
        <v>65</v>
      </c>
      <c r="J1423" s="7" t="s">
        <v>33060</v>
      </c>
      <c r="K1423" s="7" t="s">
        <v>47</v>
      </c>
      <c r="L1423" s="7">
        <v>10</v>
      </c>
      <c r="M1423" s="7" t="s">
        <v>34194</v>
      </c>
      <c r="N1423" s="7">
        <v>49231</v>
      </c>
      <c r="O1423" s="7" t="s">
        <v>22958</v>
      </c>
      <c r="P1423" s="7">
        <v>19690207</v>
      </c>
      <c r="Q1423" s="7">
        <v>77</v>
      </c>
      <c r="R1423" s="7">
        <v>201903</v>
      </c>
    </row>
    <row r="1424" spans="1:18" ht="16.5" customHeight="1">
      <c r="A1424" s="8">
        <v>2108101677</v>
      </c>
      <c r="B1424" s="7">
        <v>2760788</v>
      </c>
      <c r="C1424" s="12">
        <v>1101110099401</v>
      </c>
      <c r="D1424" s="7" t="s">
        <v>24771</v>
      </c>
      <c r="E1424" s="7" t="s">
        <v>24772</v>
      </c>
      <c r="F1424" s="7" t="s">
        <v>14795</v>
      </c>
      <c r="G1424" s="7" t="s">
        <v>24773</v>
      </c>
      <c r="H1424" s="7" t="s">
        <v>24774</v>
      </c>
      <c r="I1424" s="7" t="s">
        <v>65</v>
      </c>
      <c r="J1424" s="7" t="s">
        <v>33060</v>
      </c>
      <c r="K1424" s="7" t="s">
        <v>47</v>
      </c>
      <c r="L1424" s="7">
        <v>10</v>
      </c>
      <c r="M1424" s="7" t="s">
        <v>34194</v>
      </c>
      <c r="N1424" s="7">
        <v>49239</v>
      </c>
      <c r="O1424" s="7" t="s">
        <v>45413</v>
      </c>
      <c r="P1424" s="7">
        <v>19750213</v>
      </c>
      <c r="Q1424" s="7">
        <v>73</v>
      </c>
      <c r="R1424" s="7">
        <v>201903</v>
      </c>
    </row>
    <row r="1425" spans="1:18" ht="16.5" customHeight="1">
      <c r="A1425" s="8">
        <v>1058162974</v>
      </c>
      <c r="B1425" s="7">
        <v>1531622</v>
      </c>
      <c r="C1425" s="12">
        <v>1101110099435</v>
      </c>
      <c r="D1425" s="7" t="s">
        <v>23217</v>
      </c>
      <c r="E1425" s="7" t="s">
        <v>23218</v>
      </c>
      <c r="F1425" s="7" t="s">
        <v>23219</v>
      </c>
      <c r="G1425" s="7" t="s">
        <v>23220</v>
      </c>
      <c r="H1425" s="7" t="s">
        <v>23221</v>
      </c>
      <c r="I1425" s="7" t="s">
        <v>65</v>
      </c>
      <c r="J1425" s="7" t="s">
        <v>33060</v>
      </c>
      <c r="K1425" s="7" t="s">
        <v>47</v>
      </c>
      <c r="L1425" s="7">
        <v>10</v>
      </c>
      <c r="M1425" s="7" t="s">
        <v>34194</v>
      </c>
      <c r="N1425" s="7">
        <v>49231</v>
      </c>
      <c r="O1425" s="7" t="s">
        <v>22958</v>
      </c>
      <c r="P1425" s="7">
        <v>19690211</v>
      </c>
      <c r="Q1425" s="7">
        <v>92</v>
      </c>
      <c r="R1425" s="7">
        <v>201903</v>
      </c>
    </row>
    <row r="1426" spans="1:18" ht="16.5" customHeight="1">
      <c r="A1426" s="8">
        <v>2108105858</v>
      </c>
      <c r="B1426" s="7">
        <v>2147748</v>
      </c>
      <c r="C1426" s="12">
        <v>1101110099469</v>
      </c>
      <c r="D1426" s="7" t="s">
        <v>45439</v>
      </c>
      <c r="E1426" s="7" t="s">
        <v>45440</v>
      </c>
      <c r="F1426" s="7" t="s">
        <v>22958</v>
      </c>
      <c r="G1426" s="7" t="s">
        <v>45441</v>
      </c>
      <c r="H1426" s="7" t="s">
        <v>45442</v>
      </c>
      <c r="I1426" s="7" t="s">
        <v>65</v>
      </c>
      <c r="J1426" s="7" t="s">
        <v>33060</v>
      </c>
      <c r="K1426" s="7" t="s">
        <v>47</v>
      </c>
      <c r="L1426" s="7">
        <v>10</v>
      </c>
      <c r="M1426" s="7" t="s">
        <v>34194</v>
      </c>
      <c r="N1426" s="7">
        <v>49231</v>
      </c>
      <c r="O1426" s="7" t="s">
        <v>22958</v>
      </c>
      <c r="P1426" s="7">
        <v>19710304</v>
      </c>
      <c r="Q1426" s="7">
        <v>68</v>
      </c>
      <c r="R1426" s="7">
        <v>201903</v>
      </c>
    </row>
    <row r="1427" spans="1:18" ht="16.5" customHeight="1">
      <c r="A1427" s="8">
        <v>1058161602</v>
      </c>
      <c r="B1427" s="7">
        <v>1863314</v>
      </c>
      <c r="C1427" s="12">
        <v>1101110099526</v>
      </c>
      <c r="D1427" s="7" t="s">
        <v>25522</v>
      </c>
      <c r="E1427" s="7" t="s">
        <v>25523</v>
      </c>
      <c r="F1427" s="7" t="s">
        <v>23219</v>
      </c>
      <c r="G1427" s="7" t="s">
        <v>25524</v>
      </c>
      <c r="H1427" s="7" t="s">
        <v>25525</v>
      </c>
      <c r="I1427" s="7" t="s">
        <v>65</v>
      </c>
      <c r="J1427" s="7" t="s">
        <v>33060</v>
      </c>
      <c r="K1427" s="7" t="s">
        <v>47</v>
      </c>
      <c r="L1427" s="7">
        <v>10</v>
      </c>
      <c r="M1427" s="7" t="s">
        <v>34194</v>
      </c>
      <c r="N1427" s="7">
        <v>49231</v>
      </c>
      <c r="O1427" s="7" t="s">
        <v>22958</v>
      </c>
      <c r="P1427" s="7">
        <v>19690213</v>
      </c>
      <c r="Q1427" s="7">
        <v>75</v>
      </c>
      <c r="R1427" s="7">
        <v>201903</v>
      </c>
    </row>
    <row r="1428" spans="1:18" ht="16.5" customHeight="1">
      <c r="A1428" s="8">
        <v>1118104080</v>
      </c>
      <c r="B1428" s="7">
        <v>1339110</v>
      </c>
      <c r="C1428" s="12">
        <v>1101110099716</v>
      </c>
      <c r="D1428" s="7" t="s">
        <v>25413</v>
      </c>
      <c r="E1428" s="7" t="s">
        <v>25414</v>
      </c>
      <c r="F1428" s="7" t="s">
        <v>23219</v>
      </c>
      <c r="G1428" s="7" t="s">
        <v>25415</v>
      </c>
      <c r="H1428" s="7" t="s">
        <v>25416</v>
      </c>
      <c r="I1428" s="7" t="s">
        <v>65</v>
      </c>
      <c r="J1428" s="7" t="s">
        <v>33060</v>
      </c>
      <c r="K1428" s="7" t="s">
        <v>47</v>
      </c>
      <c r="L1428" s="7">
        <v>10</v>
      </c>
      <c r="M1428" s="7" t="s">
        <v>34194</v>
      </c>
      <c r="N1428" s="7">
        <v>49231</v>
      </c>
      <c r="O1428" s="7" t="s">
        <v>22958</v>
      </c>
      <c r="P1428" s="7">
        <v>19690430</v>
      </c>
      <c r="Q1428" s="7">
        <v>72</v>
      </c>
      <c r="R1428" s="7">
        <v>201903</v>
      </c>
    </row>
    <row r="1429" spans="1:18" ht="16.5" customHeight="1">
      <c r="A1429" s="8">
        <v>2158104382</v>
      </c>
      <c r="B1429" s="7">
        <v>1758305</v>
      </c>
      <c r="C1429" s="12">
        <v>1101110099782</v>
      </c>
      <c r="D1429" s="7" t="s">
        <v>24660</v>
      </c>
      <c r="E1429" s="7" t="s">
        <v>24661</v>
      </c>
      <c r="F1429" s="7" t="s">
        <v>24662</v>
      </c>
      <c r="G1429" s="7" t="s">
        <v>24663</v>
      </c>
      <c r="H1429" s="7" t="s">
        <v>24664</v>
      </c>
      <c r="I1429" s="7" t="s">
        <v>65</v>
      </c>
      <c r="J1429" s="7" t="s">
        <v>33060</v>
      </c>
      <c r="K1429" s="7" t="s">
        <v>47</v>
      </c>
      <c r="L1429" s="7">
        <v>10</v>
      </c>
      <c r="M1429" s="7" t="s">
        <v>34194</v>
      </c>
      <c r="N1429" s="7">
        <v>49231</v>
      </c>
      <c r="O1429" s="7" t="s">
        <v>22958</v>
      </c>
      <c r="P1429" s="7">
        <v>19710304</v>
      </c>
      <c r="Q1429" s="7">
        <v>64</v>
      </c>
      <c r="R1429" s="7">
        <v>201903</v>
      </c>
    </row>
    <row r="1430" spans="1:18" ht="16.5" customHeight="1">
      <c r="A1430" s="8">
        <v>2108103466</v>
      </c>
      <c r="B1430" s="7">
        <v>1142800</v>
      </c>
      <c r="C1430" s="12">
        <v>1101110099790</v>
      </c>
      <c r="D1430" s="7" t="s">
        <v>24759</v>
      </c>
      <c r="E1430" s="7" t="s">
        <v>1207</v>
      </c>
      <c r="F1430" s="7" t="s">
        <v>23219</v>
      </c>
      <c r="G1430" s="7" t="s">
        <v>24760</v>
      </c>
      <c r="H1430" s="7" t="s">
        <v>24761</v>
      </c>
      <c r="I1430" s="7" t="s">
        <v>65</v>
      </c>
      <c r="J1430" s="7" t="s">
        <v>33060</v>
      </c>
      <c r="K1430" s="7" t="s">
        <v>47</v>
      </c>
      <c r="L1430" s="7">
        <v>10</v>
      </c>
      <c r="M1430" s="7" t="s">
        <v>34194</v>
      </c>
      <c r="N1430" s="7">
        <v>49231</v>
      </c>
      <c r="O1430" s="7" t="s">
        <v>22958</v>
      </c>
      <c r="P1430" s="7">
        <v>19690220</v>
      </c>
      <c r="Q1430" s="7">
        <v>56</v>
      </c>
      <c r="R1430" s="7">
        <v>201903</v>
      </c>
    </row>
    <row r="1431" spans="1:18" ht="16.5" customHeight="1">
      <c r="A1431" s="8">
        <v>1198101980</v>
      </c>
      <c r="B1431" s="7">
        <v>1334503</v>
      </c>
      <c r="C1431" s="12">
        <v>1101110099873</v>
      </c>
      <c r="D1431" s="7" t="s">
        <v>25330</v>
      </c>
      <c r="E1431" s="7" t="s">
        <v>17710</v>
      </c>
      <c r="F1431" s="7" t="s">
        <v>25331</v>
      </c>
      <c r="G1431" s="7" t="s">
        <v>25332</v>
      </c>
      <c r="H1431" s="7" t="s">
        <v>25333</v>
      </c>
      <c r="I1431" s="7" t="s">
        <v>65</v>
      </c>
      <c r="J1431" s="7" t="s">
        <v>33060</v>
      </c>
      <c r="K1431" s="7" t="s">
        <v>47</v>
      </c>
      <c r="L1431" s="7">
        <v>10</v>
      </c>
      <c r="M1431" s="7" t="s">
        <v>34194</v>
      </c>
      <c r="N1431" s="7">
        <v>49220</v>
      </c>
      <c r="O1431" s="7" t="s">
        <v>10760</v>
      </c>
      <c r="P1431" s="7">
        <v>19690415</v>
      </c>
      <c r="Q1431" s="7">
        <v>56</v>
      </c>
      <c r="R1431" s="7">
        <v>201903</v>
      </c>
    </row>
    <row r="1432" spans="1:18" ht="16.5" customHeight="1">
      <c r="A1432" s="8">
        <v>2108110384</v>
      </c>
      <c r="B1432" s="7">
        <v>1331435</v>
      </c>
      <c r="C1432" s="12">
        <v>1101110100232</v>
      </c>
      <c r="D1432" s="7" t="s">
        <v>24734</v>
      </c>
      <c r="E1432" s="7" t="s">
        <v>5275</v>
      </c>
      <c r="F1432" s="7" t="s">
        <v>23219</v>
      </c>
      <c r="G1432" s="7" t="s">
        <v>24735</v>
      </c>
      <c r="H1432" s="7" t="s">
        <v>24736</v>
      </c>
      <c r="I1432" s="7" t="s">
        <v>65</v>
      </c>
      <c r="J1432" s="7" t="s">
        <v>33060</v>
      </c>
      <c r="K1432" s="7" t="s">
        <v>47</v>
      </c>
      <c r="L1432" s="7">
        <v>10</v>
      </c>
      <c r="M1432" s="7" t="s">
        <v>34194</v>
      </c>
      <c r="N1432" s="7">
        <v>49231</v>
      </c>
      <c r="O1432" s="7" t="s">
        <v>22958</v>
      </c>
      <c r="P1432" s="7">
        <v>19690521</v>
      </c>
      <c r="Q1432" s="7">
        <v>69</v>
      </c>
      <c r="R1432" s="7">
        <v>201903</v>
      </c>
    </row>
    <row r="1433" spans="1:18" ht="16.5" customHeight="1">
      <c r="A1433" s="8">
        <v>2058129862</v>
      </c>
      <c r="B1433" s="7">
        <v>1952916</v>
      </c>
      <c r="C1433" s="12">
        <v>1101110100240</v>
      </c>
      <c r="D1433" s="7" t="s">
        <v>24842</v>
      </c>
      <c r="E1433" s="7" t="s">
        <v>24843</v>
      </c>
      <c r="F1433" s="7" t="s">
        <v>24057</v>
      </c>
      <c r="G1433" s="7" t="s">
        <v>24844</v>
      </c>
      <c r="H1433" s="7" t="s">
        <v>24845</v>
      </c>
      <c r="I1433" s="7" t="s">
        <v>65</v>
      </c>
      <c r="J1433" s="7" t="s">
        <v>33060</v>
      </c>
      <c r="K1433" s="7" t="s">
        <v>47</v>
      </c>
      <c r="L1433" s="7">
        <v>10</v>
      </c>
      <c r="M1433" s="7" t="s">
        <v>34194</v>
      </c>
      <c r="N1433" s="7">
        <v>49231</v>
      </c>
      <c r="O1433" s="7" t="s">
        <v>22958</v>
      </c>
      <c r="P1433" s="7">
        <v>19690227</v>
      </c>
      <c r="Q1433" s="7">
        <v>77</v>
      </c>
      <c r="R1433" s="7">
        <v>201903</v>
      </c>
    </row>
    <row r="1434" spans="1:18" ht="16.5" customHeight="1">
      <c r="A1434" s="8">
        <v>2168103028</v>
      </c>
      <c r="B1434" s="7">
        <v>1141915</v>
      </c>
      <c r="C1434" s="12">
        <v>1101110100349</v>
      </c>
      <c r="D1434" s="7" t="s">
        <v>45443</v>
      </c>
      <c r="E1434" s="7" t="s">
        <v>45444</v>
      </c>
      <c r="F1434" s="7" t="s">
        <v>45445</v>
      </c>
      <c r="G1434" s="7" t="s">
        <v>45446</v>
      </c>
      <c r="H1434" s="7" t="s">
        <v>45447</v>
      </c>
      <c r="I1434" s="7" t="s">
        <v>65</v>
      </c>
      <c r="J1434" s="7" t="s">
        <v>33060</v>
      </c>
      <c r="K1434" s="7" t="s">
        <v>47</v>
      </c>
      <c r="L1434" s="7">
        <v>10</v>
      </c>
      <c r="M1434" s="7" t="s">
        <v>34194</v>
      </c>
      <c r="N1434" s="7">
        <v>49231</v>
      </c>
      <c r="O1434" s="7" t="s">
        <v>22958</v>
      </c>
      <c r="P1434" s="7">
        <v>19710101</v>
      </c>
      <c r="Q1434" s="7">
        <v>77</v>
      </c>
      <c r="R1434" s="7">
        <v>201903</v>
      </c>
    </row>
    <row r="1435" spans="1:18" ht="16.5" customHeight="1">
      <c r="A1435" s="8">
        <v>2108101740</v>
      </c>
      <c r="B1435" s="7">
        <v>1606529</v>
      </c>
      <c r="C1435" s="12">
        <v>1101110100472</v>
      </c>
      <c r="D1435" s="7" t="s">
        <v>24767</v>
      </c>
      <c r="E1435" s="7" t="s">
        <v>24768</v>
      </c>
      <c r="F1435" s="7" t="s">
        <v>23219</v>
      </c>
      <c r="G1435" s="7" t="s">
        <v>24769</v>
      </c>
      <c r="H1435" s="7" t="s">
        <v>24770</v>
      </c>
      <c r="I1435" s="7" t="s">
        <v>65</v>
      </c>
      <c r="J1435" s="7" t="s">
        <v>33060</v>
      </c>
      <c r="K1435" s="7" t="s">
        <v>47</v>
      </c>
      <c r="L1435" s="7">
        <v>10</v>
      </c>
      <c r="M1435" s="7" t="s">
        <v>34194</v>
      </c>
      <c r="N1435" s="7">
        <v>49231</v>
      </c>
      <c r="O1435" s="7" t="s">
        <v>22958</v>
      </c>
      <c r="P1435" s="7">
        <v>19690304</v>
      </c>
      <c r="Q1435" s="7">
        <v>56</v>
      </c>
      <c r="R1435" s="7">
        <v>201903</v>
      </c>
    </row>
    <row r="1436" spans="1:18" ht="16.5" customHeight="1">
      <c r="A1436" s="8">
        <v>2108103578</v>
      </c>
      <c r="B1436" s="7">
        <v>1457560</v>
      </c>
      <c r="C1436" s="12">
        <v>1101110100612</v>
      </c>
      <c r="D1436" s="7" t="s">
        <v>24755</v>
      </c>
      <c r="E1436" s="7" t="s">
        <v>24756</v>
      </c>
      <c r="F1436" s="7" t="s">
        <v>23219</v>
      </c>
      <c r="G1436" s="7" t="s">
        <v>24757</v>
      </c>
      <c r="H1436" s="7" t="s">
        <v>24758</v>
      </c>
      <c r="I1436" s="7" t="s">
        <v>65</v>
      </c>
      <c r="J1436" s="7" t="s">
        <v>33060</v>
      </c>
      <c r="K1436" s="7" t="s">
        <v>47</v>
      </c>
      <c r="L1436" s="7">
        <v>10</v>
      </c>
      <c r="M1436" s="7" t="s">
        <v>34194</v>
      </c>
      <c r="N1436" s="7">
        <v>49231</v>
      </c>
      <c r="O1436" s="7" t="s">
        <v>22958</v>
      </c>
      <c r="P1436" s="7">
        <v>19690313</v>
      </c>
      <c r="Q1436" s="7">
        <v>57</v>
      </c>
      <c r="R1436" s="7">
        <v>201903</v>
      </c>
    </row>
    <row r="1437" spans="1:18" ht="16.5" customHeight="1">
      <c r="A1437" s="8">
        <v>2058120240</v>
      </c>
      <c r="B1437" s="7">
        <v>1606901</v>
      </c>
      <c r="C1437" s="12">
        <v>1101110100620</v>
      </c>
      <c r="D1437" s="7" t="s">
        <v>24846</v>
      </c>
      <c r="E1437" s="7" t="s">
        <v>24847</v>
      </c>
      <c r="F1437" s="7" t="s">
        <v>23219</v>
      </c>
      <c r="G1437" s="7" t="s">
        <v>24848</v>
      </c>
      <c r="H1437" s="7" t="s">
        <v>24849</v>
      </c>
      <c r="I1437" s="7" t="s">
        <v>65</v>
      </c>
      <c r="J1437" s="7" t="s">
        <v>33060</v>
      </c>
      <c r="K1437" s="7" t="s">
        <v>47</v>
      </c>
      <c r="L1437" s="7">
        <v>10</v>
      </c>
      <c r="M1437" s="7" t="s">
        <v>34194</v>
      </c>
      <c r="N1437" s="7">
        <v>49231</v>
      </c>
      <c r="O1437" s="7" t="s">
        <v>22958</v>
      </c>
      <c r="P1437" s="7">
        <v>19690313</v>
      </c>
      <c r="Q1437" s="7">
        <v>52</v>
      </c>
      <c r="R1437" s="7">
        <v>201903</v>
      </c>
    </row>
    <row r="1438" spans="1:18" ht="16.5" customHeight="1">
      <c r="A1438" s="8">
        <v>2198105632</v>
      </c>
      <c r="B1438" s="7">
        <v>1467497</v>
      </c>
      <c r="C1438" s="12">
        <v>1101110101735</v>
      </c>
      <c r="D1438" s="7" t="s">
        <v>45448</v>
      </c>
      <c r="E1438" s="7" t="s">
        <v>45449</v>
      </c>
      <c r="F1438" s="7" t="s">
        <v>10938</v>
      </c>
      <c r="G1438" s="7" t="s">
        <v>45450</v>
      </c>
      <c r="H1438" s="7" t="s">
        <v>45451</v>
      </c>
      <c r="I1438" s="7" t="s">
        <v>65</v>
      </c>
      <c r="J1438" s="7" t="s">
        <v>33060</v>
      </c>
      <c r="K1438" s="7" t="s">
        <v>47</v>
      </c>
      <c r="L1438" s="7">
        <v>10</v>
      </c>
      <c r="M1438" s="7" t="s">
        <v>34194</v>
      </c>
      <c r="N1438" s="7">
        <v>49231</v>
      </c>
      <c r="O1438" s="7" t="s">
        <v>22958</v>
      </c>
      <c r="P1438" s="7">
        <v>19710321</v>
      </c>
      <c r="Q1438" s="7">
        <v>71</v>
      </c>
      <c r="R1438" s="7">
        <v>201903</v>
      </c>
    </row>
    <row r="1439" spans="1:18" ht="16.5" customHeight="1">
      <c r="A1439" s="8">
        <v>2128101125</v>
      </c>
      <c r="B1439" s="7">
        <v>1798157</v>
      </c>
      <c r="C1439" s="12">
        <v>1101110101751</v>
      </c>
      <c r="D1439" s="7" t="s">
        <v>24724</v>
      </c>
      <c r="E1439" s="7" t="s">
        <v>24725</v>
      </c>
      <c r="F1439" s="7" t="s">
        <v>23219</v>
      </c>
      <c r="G1439" s="7" t="s">
        <v>24726</v>
      </c>
      <c r="H1439" s="7" t="s">
        <v>24727</v>
      </c>
      <c r="I1439" s="7" t="s">
        <v>65</v>
      </c>
      <c r="J1439" s="7" t="s">
        <v>33060</v>
      </c>
      <c r="K1439" s="7" t="s">
        <v>47</v>
      </c>
      <c r="L1439" s="7">
        <v>10</v>
      </c>
      <c r="M1439" s="7" t="s">
        <v>34194</v>
      </c>
      <c r="N1439" s="7">
        <v>49231</v>
      </c>
      <c r="O1439" s="7" t="s">
        <v>22958</v>
      </c>
      <c r="P1439" s="7">
        <v>19710310</v>
      </c>
      <c r="Q1439" s="7">
        <v>73</v>
      </c>
      <c r="R1439" s="7">
        <v>201903</v>
      </c>
    </row>
    <row r="1440" spans="1:18" ht="16.5" customHeight="1">
      <c r="A1440" s="8">
        <v>1098131319</v>
      </c>
      <c r="B1440" s="7">
        <v>1427380</v>
      </c>
      <c r="C1440" s="12">
        <v>1101110102072</v>
      </c>
      <c r="D1440" s="7" t="s">
        <v>25445</v>
      </c>
      <c r="E1440" s="7" t="s">
        <v>1040</v>
      </c>
      <c r="F1440" s="7" t="s">
        <v>22958</v>
      </c>
      <c r="G1440" s="7" t="s">
        <v>25446</v>
      </c>
      <c r="H1440" s="7" t="s">
        <v>25447</v>
      </c>
      <c r="I1440" s="7" t="s">
        <v>65</v>
      </c>
      <c r="J1440" s="7" t="s">
        <v>33060</v>
      </c>
      <c r="K1440" s="7" t="s">
        <v>47</v>
      </c>
      <c r="L1440" s="7">
        <v>10</v>
      </c>
      <c r="M1440" s="7" t="s">
        <v>34194</v>
      </c>
      <c r="N1440" s="7">
        <v>49231</v>
      </c>
      <c r="O1440" s="7" t="s">
        <v>22958</v>
      </c>
      <c r="P1440" s="7">
        <v>19690327</v>
      </c>
      <c r="Q1440" s="7">
        <v>64</v>
      </c>
      <c r="R1440" s="7">
        <v>201903</v>
      </c>
    </row>
    <row r="1441" spans="1:18" ht="16.5" customHeight="1">
      <c r="A1441" s="8">
        <v>2158104403</v>
      </c>
      <c r="B1441" s="7">
        <v>2543770</v>
      </c>
      <c r="C1441" s="12">
        <v>1101110102527</v>
      </c>
      <c r="D1441" s="7" t="s">
        <v>24657</v>
      </c>
      <c r="E1441" s="7" t="s">
        <v>11212</v>
      </c>
      <c r="F1441" s="7" t="s">
        <v>11210</v>
      </c>
      <c r="G1441" s="7" t="s">
        <v>24658</v>
      </c>
      <c r="H1441" s="7" t="s">
        <v>24659</v>
      </c>
      <c r="I1441" s="7" t="s">
        <v>65</v>
      </c>
      <c r="J1441" s="7" t="s">
        <v>33060</v>
      </c>
      <c r="K1441" s="7" t="s">
        <v>47</v>
      </c>
      <c r="L1441" s="7">
        <v>10</v>
      </c>
      <c r="M1441" s="7" t="s">
        <v>34194</v>
      </c>
      <c r="N1441" s="7">
        <v>49231</v>
      </c>
      <c r="O1441" s="7" t="s">
        <v>22958</v>
      </c>
      <c r="P1441" s="7">
        <v>19690408</v>
      </c>
      <c r="Q1441" s="7">
        <v>74</v>
      </c>
      <c r="R1441" s="7">
        <v>201903</v>
      </c>
    </row>
    <row r="1442" spans="1:18" ht="16.5" customHeight="1">
      <c r="A1442" s="8">
        <v>2098108874</v>
      </c>
      <c r="B1442" s="7">
        <v>1907504</v>
      </c>
      <c r="C1442" s="12">
        <v>1101110102642</v>
      </c>
      <c r="D1442" s="7" t="s">
        <v>24791</v>
      </c>
      <c r="E1442" s="7" t="s">
        <v>24792</v>
      </c>
      <c r="F1442" s="7" t="s">
        <v>24793</v>
      </c>
      <c r="G1442" s="7" t="s">
        <v>24794</v>
      </c>
      <c r="H1442" s="7" t="s">
        <v>24795</v>
      </c>
      <c r="I1442" s="7" t="s">
        <v>65</v>
      </c>
      <c r="J1442" s="7" t="s">
        <v>33060</v>
      </c>
      <c r="K1442" s="7" t="s">
        <v>47</v>
      </c>
      <c r="L1442" s="7">
        <v>10</v>
      </c>
      <c r="M1442" s="7" t="s">
        <v>34194</v>
      </c>
      <c r="N1442" s="7">
        <v>49230</v>
      </c>
      <c r="O1442" s="7" t="s">
        <v>42429</v>
      </c>
      <c r="P1442" s="7">
        <v>19690401</v>
      </c>
      <c r="Q1442" s="7">
        <v>67</v>
      </c>
      <c r="R1442" s="7">
        <v>201903</v>
      </c>
    </row>
    <row r="1443" spans="1:18" ht="16.5" customHeight="1">
      <c r="A1443" s="8">
        <v>1098136459</v>
      </c>
      <c r="B1443" s="7">
        <v>1698357</v>
      </c>
      <c r="C1443" s="12">
        <v>1101110102684</v>
      </c>
      <c r="D1443" s="7" t="s">
        <v>45452</v>
      </c>
      <c r="E1443" s="7" t="s">
        <v>45453</v>
      </c>
      <c r="F1443" s="7" t="s">
        <v>10938</v>
      </c>
      <c r="G1443" s="7" t="s">
        <v>45454</v>
      </c>
      <c r="H1443" s="7" t="s">
        <v>45455</v>
      </c>
      <c r="I1443" s="7" t="s">
        <v>65</v>
      </c>
      <c r="J1443" s="7" t="s">
        <v>33060</v>
      </c>
      <c r="K1443" s="7" t="s">
        <v>47</v>
      </c>
      <c r="L1443" s="7">
        <v>10</v>
      </c>
      <c r="M1443" s="7" t="s">
        <v>34194</v>
      </c>
      <c r="N1443" s="7">
        <v>49231</v>
      </c>
      <c r="O1443" s="7" t="s">
        <v>22958</v>
      </c>
      <c r="P1443" s="7">
        <v>19690101</v>
      </c>
      <c r="Q1443" s="7">
        <v>74</v>
      </c>
      <c r="R1443" s="7">
        <v>201903</v>
      </c>
    </row>
    <row r="1444" spans="1:18" ht="16.5" customHeight="1">
      <c r="A1444" s="8">
        <v>2108109500</v>
      </c>
      <c r="B1444" s="7">
        <v>1225479</v>
      </c>
      <c r="C1444" s="12">
        <v>1101110103765</v>
      </c>
      <c r="D1444" s="7" t="s">
        <v>24740</v>
      </c>
      <c r="E1444" s="7" t="s">
        <v>1039</v>
      </c>
      <c r="F1444" s="7" t="s">
        <v>24741</v>
      </c>
      <c r="G1444" s="7" t="s">
        <v>24742</v>
      </c>
      <c r="H1444" s="7" t="s">
        <v>24739</v>
      </c>
      <c r="I1444" s="7" t="s">
        <v>65</v>
      </c>
      <c r="J1444" s="7" t="s">
        <v>33060</v>
      </c>
      <c r="K1444" s="7" t="s">
        <v>47</v>
      </c>
      <c r="L1444" s="7">
        <v>10</v>
      </c>
      <c r="M1444" s="7" t="s">
        <v>34194</v>
      </c>
      <c r="N1444" s="7">
        <v>49231</v>
      </c>
      <c r="O1444" s="7" t="s">
        <v>22958</v>
      </c>
      <c r="P1444" s="7">
        <v>19680508</v>
      </c>
      <c r="Q1444" s="7">
        <v>62</v>
      </c>
      <c r="R1444" s="7">
        <v>201903</v>
      </c>
    </row>
    <row r="1445" spans="1:18" ht="16.5" customHeight="1">
      <c r="A1445" s="8">
        <v>2168101374</v>
      </c>
      <c r="B1445" s="7">
        <v>1343063</v>
      </c>
      <c r="C1445" s="12">
        <v>1101110103921</v>
      </c>
      <c r="D1445" s="7" t="s">
        <v>24628</v>
      </c>
      <c r="E1445" s="7" t="s">
        <v>717</v>
      </c>
      <c r="F1445" s="7" t="s">
        <v>23219</v>
      </c>
      <c r="G1445" s="7" t="s">
        <v>24629</v>
      </c>
      <c r="H1445" s="7" t="s">
        <v>24630</v>
      </c>
      <c r="I1445" s="7" t="s">
        <v>65</v>
      </c>
      <c r="J1445" s="7" t="s">
        <v>33060</v>
      </c>
      <c r="K1445" s="7" t="s">
        <v>47</v>
      </c>
      <c r="L1445" s="7">
        <v>10</v>
      </c>
      <c r="M1445" s="7" t="s">
        <v>34194</v>
      </c>
      <c r="N1445" s="7">
        <v>49231</v>
      </c>
      <c r="O1445" s="7" t="s">
        <v>22958</v>
      </c>
      <c r="P1445" s="7">
        <v>19710310</v>
      </c>
      <c r="Q1445" s="7">
        <v>72</v>
      </c>
      <c r="R1445" s="7">
        <v>201903</v>
      </c>
    </row>
    <row r="1446" spans="1:18" ht="16.5" customHeight="1">
      <c r="A1446" s="8">
        <v>2078100842</v>
      </c>
      <c r="B1446" s="7">
        <v>1783879</v>
      </c>
      <c r="C1446" s="12">
        <v>1101110104028</v>
      </c>
      <c r="D1446" s="7" t="s">
        <v>45456</v>
      </c>
      <c r="E1446" s="7" t="s">
        <v>45457</v>
      </c>
      <c r="F1446" s="7" t="s">
        <v>23219</v>
      </c>
      <c r="G1446" s="7" t="s">
        <v>45458</v>
      </c>
      <c r="H1446" s="7" t="s">
        <v>45459</v>
      </c>
      <c r="I1446" s="7" t="s">
        <v>65</v>
      </c>
      <c r="J1446" s="7" t="s">
        <v>33060</v>
      </c>
      <c r="K1446" s="7" t="s">
        <v>47</v>
      </c>
      <c r="L1446" s="7">
        <v>10</v>
      </c>
      <c r="M1446" s="7" t="s">
        <v>34194</v>
      </c>
      <c r="N1446" s="7">
        <v>49231</v>
      </c>
      <c r="O1446" s="7" t="s">
        <v>22958</v>
      </c>
      <c r="P1446" s="7">
        <v>19690821</v>
      </c>
      <c r="Q1446" s="7">
        <v>57</v>
      </c>
      <c r="R1446" s="7">
        <v>201903</v>
      </c>
    </row>
    <row r="1447" spans="1:18" ht="16.5" customHeight="1">
      <c r="A1447" s="8">
        <v>1118109464</v>
      </c>
      <c r="B1447" s="7">
        <v>1826851</v>
      </c>
      <c r="C1447" s="12">
        <v>1101110104375</v>
      </c>
      <c r="D1447" s="7" t="s">
        <v>25402</v>
      </c>
      <c r="E1447" s="7" t="s">
        <v>25403</v>
      </c>
      <c r="F1447" s="7" t="s">
        <v>23219</v>
      </c>
      <c r="G1447" s="7" t="s">
        <v>25404</v>
      </c>
      <c r="H1447" s="7" t="s">
        <v>25405</v>
      </c>
      <c r="I1447" s="7" t="s">
        <v>65</v>
      </c>
      <c r="J1447" s="7" t="s">
        <v>33060</v>
      </c>
      <c r="K1447" s="7" t="s">
        <v>47</v>
      </c>
      <c r="L1447" s="7">
        <v>10</v>
      </c>
      <c r="M1447" s="7" t="s">
        <v>34194</v>
      </c>
      <c r="N1447" s="7">
        <v>49309</v>
      </c>
      <c r="O1447" s="7" t="s">
        <v>11566</v>
      </c>
      <c r="P1447" s="7">
        <v>19690716</v>
      </c>
      <c r="Q1447" s="7">
        <v>62</v>
      </c>
      <c r="R1447" s="7">
        <v>201903</v>
      </c>
    </row>
    <row r="1448" spans="1:18" ht="16.5" customHeight="1">
      <c r="A1448" s="8">
        <v>2078124558</v>
      </c>
      <c r="B1448" s="7">
        <v>2127961</v>
      </c>
      <c r="C1448" s="12">
        <v>1101110104408</v>
      </c>
      <c r="D1448" s="7" t="s">
        <v>24823</v>
      </c>
      <c r="E1448" s="7" t="s">
        <v>24824</v>
      </c>
      <c r="F1448" s="7" t="s">
        <v>22958</v>
      </c>
      <c r="G1448" s="7" t="s">
        <v>24825</v>
      </c>
      <c r="H1448" s="7" t="s">
        <v>24826</v>
      </c>
      <c r="I1448" s="7" t="s">
        <v>65</v>
      </c>
      <c r="J1448" s="7" t="s">
        <v>33060</v>
      </c>
      <c r="K1448" s="7" t="s">
        <v>47</v>
      </c>
      <c r="L1448" s="7">
        <v>10</v>
      </c>
      <c r="M1448" s="7" t="s">
        <v>34194</v>
      </c>
      <c r="N1448" s="7">
        <v>49231</v>
      </c>
      <c r="O1448" s="7" t="s">
        <v>22958</v>
      </c>
      <c r="P1448" s="7">
        <v>19690526</v>
      </c>
      <c r="Q1448" s="7">
        <v>51</v>
      </c>
      <c r="R1448" s="7">
        <v>201903</v>
      </c>
    </row>
    <row r="1449" spans="1:18" ht="16.5" customHeight="1">
      <c r="A1449" s="8">
        <v>1098135538</v>
      </c>
      <c r="B1449" s="7">
        <v>1376754</v>
      </c>
      <c r="C1449" s="12">
        <v>1101110104903</v>
      </c>
      <c r="D1449" s="7" t="s">
        <v>25437</v>
      </c>
      <c r="E1449" s="7" t="s">
        <v>25438</v>
      </c>
      <c r="F1449" s="7" t="s">
        <v>11210</v>
      </c>
      <c r="G1449" s="7" t="s">
        <v>25439</v>
      </c>
      <c r="H1449" s="7" t="s">
        <v>25440</v>
      </c>
      <c r="I1449" s="7" t="s">
        <v>65</v>
      </c>
      <c r="J1449" s="7" t="s">
        <v>33060</v>
      </c>
      <c r="K1449" s="7" t="s">
        <v>47</v>
      </c>
      <c r="L1449" s="7">
        <v>10</v>
      </c>
      <c r="M1449" s="7" t="s">
        <v>34194</v>
      </c>
      <c r="N1449" s="7">
        <v>49231</v>
      </c>
      <c r="O1449" s="7" t="s">
        <v>22958</v>
      </c>
      <c r="P1449" s="7">
        <v>19710320</v>
      </c>
      <c r="Q1449" s="7">
        <v>53</v>
      </c>
      <c r="R1449" s="7">
        <v>201903</v>
      </c>
    </row>
    <row r="1450" spans="1:18" ht="16.5" customHeight="1">
      <c r="A1450" s="8">
        <v>2058110422</v>
      </c>
      <c r="B1450" s="7">
        <v>1941847</v>
      </c>
      <c r="C1450" s="12">
        <v>1101110108814</v>
      </c>
      <c r="D1450" s="7" t="s">
        <v>45460</v>
      </c>
      <c r="E1450" s="7" t="s">
        <v>5529</v>
      </c>
      <c r="F1450" s="7" t="s">
        <v>10938</v>
      </c>
      <c r="G1450" s="7" t="s">
        <v>45461</v>
      </c>
      <c r="H1450" s="7" t="s">
        <v>45462</v>
      </c>
      <c r="I1450" s="7" t="s">
        <v>65</v>
      </c>
      <c r="J1450" s="7" t="s">
        <v>33060</v>
      </c>
      <c r="K1450" s="7" t="s">
        <v>47</v>
      </c>
      <c r="L1450" s="7">
        <v>10</v>
      </c>
      <c r="M1450" s="7" t="s">
        <v>34194</v>
      </c>
      <c r="N1450" s="7">
        <v>49231</v>
      </c>
      <c r="O1450" s="7" t="s">
        <v>22958</v>
      </c>
      <c r="P1450" s="7">
        <v>19691001</v>
      </c>
      <c r="Q1450" s="7">
        <v>52</v>
      </c>
      <c r="R1450" s="7">
        <v>201903</v>
      </c>
    </row>
    <row r="1451" spans="1:18" ht="16.5" customHeight="1">
      <c r="A1451" s="8">
        <v>1118104514</v>
      </c>
      <c r="B1451" s="7">
        <v>1199725</v>
      </c>
      <c r="C1451" s="12">
        <v>1101110109599</v>
      </c>
      <c r="D1451" s="7" t="s">
        <v>25410</v>
      </c>
      <c r="E1451" s="7" t="s">
        <v>393</v>
      </c>
      <c r="F1451" s="7" t="s">
        <v>23219</v>
      </c>
      <c r="G1451" s="7" t="s">
        <v>25411</v>
      </c>
      <c r="H1451" s="7" t="s">
        <v>25412</v>
      </c>
      <c r="I1451" s="7" t="s">
        <v>65</v>
      </c>
      <c r="J1451" s="7" t="s">
        <v>33060</v>
      </c>
      <c r="K1451" s="7" t="s">
        <v>47</v>
      </c>
      <c r="L1451" s="7">
        <v>10</v>
      </c>
      <c r="M1451" s="7" t="s">
        <v>34194</v>
      </c>
      <c r="N1451" s="7">
        <v>49231</v>
      </c>
      <c r="O1451" s="7" t="s">
        <v>22958</v>
      </c>
      <c r="P1451" s="7">
        <v>19720101</v>
      </c>
      <c r="Q1451" s="7">
        <v>99</v>
      </c>
      <c r="R1451" s="7">
        <v>201903</v>
      </c>
    </row>
    <row r="1452" spans="1:18" ht="16.5" customHeight="1">
      <c r="A1452" s="8">
        <v>1198106457</v>
      </c>
      <c r="B1452" s="7">
        <v>1289231</v>
      </c>
      <c r="C1452" s="12">
        <v>1101110111057</v>
      </c>
      <c r="D1452" s="7" t="s">
        <v>25314</v>
      </c>
      <c r="E1452" s="7" t="s">
        <v>25315</v>
      </c>
      <c r="F1452" s="7" t="s">
        <v>23219</v>
      </c>
      <c r="G1452" s="7" t="s">
        <v>25316</v>
      </c>
      <c r="H1452" s="7" t="s">
        <v>25317</v>
      </c>
      <c r="I1452" s="7" t="s">
        <v>65</v>
      </c>
      <c r="J1452" s="7" t="s">
        <v>33060</v>
      </c>
      <c r="K1452" s="7" t="s">
        <v>47</v>
      </c>
      <c r="L1452" s="7">
        <v>10</v>
      </c>
      <c r="M1452" s="7" t="s">
        <v>34194</v>
      </c>
      <c r="N1452" s="7">
        <v>49231</v>
      </c>
      <c r="O1452" s="7" t="s">
        <v>22958</v>
      </c>
      <c r="P1452" s="7">
        <v>19721214</v>
      </c>
      <c r="Q1452" s="7">
        <v>69</v>
      </c>
      <c r="R1452" s="7">
        <v>201903</v>
      </c>
    </row>
    <row r="1453" spans="1:18" ht="16.5" customHeight="1">
      <c r="A1453" s="8">
        <v>2098102429</v>
      </c>
      <c r="B1453" s="7">
        <v>1133492</v>
      </c>
      <c r="C1453" s="12">
        <v>1101110112112</v>
      </c>
      <c r="D1453" s="7" t="s">
        <v>24816</v>
      </c>
      <c r="E1453" s="7" t="s">
        <v>24817</v>
      </c>
      <c r="F1453" s="7" t="s">
        <v>23219</v>
      </c>
      <c r="G1453" s="7" t="s">
        <v>24818</v>
      </c>
      <c r="H1453" s="7" t="s">
        <v>24819</v>
      </c>
      <c r="I1453" s="7" t="s">
        <v>65</v>
      </c>
      <c r="J1453" s="7" t="s">
        <v>33060</v>
      </c>
      <c r="K1453" s="7" t="s">
        <v>47</v>
      </c>
      <c r="L1453" s="7">
        <v>10</v>
      </c>
      <c r="M1453" s="7" t="s">
        <v>34194</v>
      </c>
      <c r="N1453" s="7">
        <v>49231</v>
      </c>
      <c r="O1453" s="7" t="s">
        <v>22958</v>
      </c>
      <c r="P1453" s="7">
        <v>19691204</v>
      </c>
      <c r="Q1453" s="7">
        <v>80</v>
      </c>
      <c r="R1453" s="7">
        <v>201903</v>
      </c>
    </row>
    <row r="1454" spans="1:18" ht="16.5" customHeight="1">
      <c r="A1454" s="8">
        <v>2098115977</v>
      </c>
      <c r="B1454" s="7">
        <v>2535717</v>
      </c>
      <c r="C1454" s="12">
        <v>1101110112336</v>
      </c>
      <c r="D1454" s="7" t="s">
        <v>24787</v>
      </c>
      <c r="E1454" s="7" t="s">
        <v>24788</v>
      </c>
      <c r="F1454" s="7" t="s">
        <v>11210</v>
      </c>
      <c r="G1454" s="7" t="s">
        <v>24789</v>
      </c>
      <c r="H1454" s="7" t="s">
        <v>24790</v>
      </c>
      <c r="I1454" s="7" t="s">
        <v>65</v>
      </c>
      <c r="J1454" s="7" t="s">
        <v>33060</v>
      </c>
      <c r="K1454" s="7" t="s">
        <v>47</v>
      </c>
      <c r="L1454" s="7">
        <v>10</v>
      </c>
      <c r="M1454" s="7" t="s">
        <v>34194</v>
      </c>
      <c r="N1454" s="7">
        <v>49231</v>
      </c>
      <c r="O1454" s="7" t="s">
        <v>22958</v>
      </c>
      <c r="P1454" s="7">
        <v>19710417</v>
      </c>
      <c r="Q1454" s="7">
        <v>71</v>
      </c>
      <c r="R1454" s="7">
        <v>201903</v>
      </c>
    </row>
    <row r="1455" spans="1:18" ht="16.5" customHeight="1">
      <c r="A1455" s="8">
        <v>2178106843</v>
      </c>
      <c r="B1455" s="7">
        <v>1527744</v>
      </c>
      <c r="C1455" s="12">
        <v>1101110113102</v>
      </c>
      <c r="D1455" s="7" t="s">
        <v>24565</v>
      </c>
      <c r="E1455" s="7" t="s">
        <v>5636</v>
      </c>
      <c r="F1455" s="7" t="s">
        <v>24057</v>
      </c>
      <c r="G1455" s="7" t="s">
        <v>24566</v>
      </c>
      <c r="H1455" s="7" t="s">
        <v>24567</v>
      </c>
      <c r="I1455" s="7" t="s">
        <v>65</v>
      </c>
      <c r="J1455" s="7" t="s">
        <v>33060</v>
      </c>
      <c r="K1455" s="7" t="s">
        <v>47</v>
      </c>
      <c r="L1455" s="7">
        <v>10</v>
      </c>
      <c r="M1455" s="7" t="s">
        <v>34194</v>
      </c>
      <c r="N1455" s="7">
        <v>49231</v>
      </c>
      <c r="O1455" s="7" t="s">
        <v>22958</v>
      </c>
      <c r="P1455" s="7">
        <v>19710403</v>
      </c>
      <c r="Q1455" s="7">
        <v>51</v>
      </c>
      <c r="R1455" s="7">
        <v>201903</v>
      </c>
    </row>
    <row r="1456" spans="1:18" ht="16.5" customHeight="1">
      <c r="A1456" s="8">
        <v>2128128949</v>
      </c>
      <c r="B1456" s="7">
        <v>1663073</v>
      </c>
      <c r="C1456" s="12">
        <v>1101110113186</v>
      </c>
      <c r="D1456" s="7" t="s">
        <v>45463</v>
      </c>
      <c r="E1456" s="7" t="s">
        <v>45464</v>
      </c>
      <c r="F1456" s="7" t="s">
        <v>23219</v>
      </c>
      <c r="G1456" s="7" t="s">
        <v>45465</v>
      </c>
      <c r="H1456" s="7" t="s">
        <v>45466</v>
      </c>
      <c r="I1456" s="7" t="s">
        <v>65</v>
      </c>
      <c r="J1456" s="7" t="s">
        <v>33060</v>
      </c>
      <c r="K1456" s="7" t="s">
        <v>47</v>
      </c>
      <c r="L1456" s="7">
        <v>10</v>
      </c>
      <c r="M1456" s="7" t="s">
        <v>34194</v>
      </c>
      <c r="N1456" s="7">
        <v>49231</v>
      </c>
      <c r="O1456" s="7" t="s">
        <v>22958</v>
      </c>
      <c r="P1456" s="7">
        <v>19710421</v>
      </c>
      <c r="Q1456" s="7">
        <v>71</v>
      </c>
      <c r="R1456" s="7">
        <v>201903</v>
      </c>
    </row>
    <row r="1457" spans="1:18" ht="16.5" customHeight="1">
      <c r="A1457" s="8">
        <v>2108101361</v>
      </c>
      <c r="B1457" s="7">
        <v>1263614</v>
      </c>
      <c r="C1457" s="12">
        <v>1101110114069</v>
      </c>
      <c r="D1457" s="7" t="s">
        <v>24775</v>
      </c>
      <c r="E1457" s="7" t="s">
        <v>24776</v>
      </c>
      <c r="F1457" s="7" t="s">
        <v>24057</v>
      </c>
      <c r="G1457" s="7" t="s">
        <v>24777</v>
      </c>
      <c r="H1457" s="7" t="s">
        <v>24778</v>
      </c>
      <c r="I1457" s="7" t="s">
        <v>65</v>
      </c>
      <c r="J1457" s="7" t="s">
        <v>33060</v>
      </c>
      <c r="K1457" s="7" t="s">
        <v>47</v>
      </c>
      <c r="L1457" s="7">
        <v>10</v>
      </c>
      <c r="M1457" s="7" t="s">
        <v>34194</v>
      </c>
      <c r="N1457" s="7">
        <v>49220</v>
      </c>
      <c r="O1457" s="7" t="s">
        <v>10760</v>
      </c>
      <c r="P1457" s="7">
        <v>19710501</v>
      </c>
      <c r="Q1457" s="7">
        <v>65</v>
      </c>
      <c r="R1457" s="7">
        <v>201903</v>
      </c>
    </row>
    <row r="1458" spans="1:18" ht="16.5" customHeight="1">
      <c r="A1458" s="8">
        <v>2108109515</v>
      </c>
      <c r="B1458" s="7">
        <v>2137652</v>
      </c>
      <c r="C1458" s="12">
        <v>1101110114796</v>
      </c>
      <c r="D1458" s="7" t="s">
        <v>24737</v>
      </c>
      <c r="E1458" s="7" t="s">
        <v>1039</v>
      </c>
      <c r="F1458" s="7" t="s">
        <v>22958</v>
      </c>
      <c r="G1458" s="7" t="s">
        <v>24738</v>
      </c>
      <c r="H1458" s="7" t="s">
        <v>24739</v>
      </c>
      <c r="I1458" s="7" t="s">
        <v>65</v>
      </c>
      <c r="J1458" s="7" t="s">
        <v>33060</v>
      </c>
      <c r="K1458" s="7" t="s">
        <v>47</v>
      </c>
      <c r="L1458" s="7">
        <v>10</v>
      </c>
      <c r="M1458" s="7" t="s">
        <v>34194</v>
      </c>
      <c r="N1458" s="7">
        <v>49231</v>
      </c>
      <c r="O1458" s="7" t="s">
        <v>22958</v>
      </c>
      <c r="P1458" s="7">
        <v>19710527</v>
      </c>
      <c r="Q1458" s="7">
        <v>65</v>
      </c>
      <c r="R1458" s="7">
        <v>201903</v>
      </c>
    </row>
    <row r="1459" spans="1:18" ht="16.5" customHeight="1">
      <c r="A1459" s="8">
        <v>2158104567</v>
      </c>
      <c r="B1459" s="7">
        <v>1536065</v>
      </c>
      <c r="C1459" s="12">
        <v>1101110115041</v>
      </c>
      <c r="D1459" s="7" t="s">
        <v>24653</v>
      </c>
      <c r="E1459" s="7" t="s">
        <v>24654</v>
      </c>
      <c r="F1459" s="7" t="s">
        <v>23219</v>
      </c>
      <c r="G1459" s="7" t="s">
        <v>24655</v>
      </c>
      <c r="H1459" s="7" t="s">
        <v>24656</v>
      </c>
      <c r="I1459" s="7" t="s">
        <v>65</v>
      </c>
      <c r="J1459" s="7" t="s">
        <v>33060</v>
      </c>
      <c r="K1459" s="7" t="s">
        <v>47</v>
      </c>
      <c r="L1459" s="7">
        <v>10</v>
      </c>
      <c r="M1459" s="7" t="s">
        <v>34194</v>
      </c>
      <c r="N1459" s="7">
        <v>49231</v>
      </c>
      <c r="O1459" s="7" t="s">
        <v>22958</v>
      </c>
      <c r="P1459" s="7">
        <v>19691112</v>
      </c>
      <c r="Q1459" s="7">
        <v>87</v>
      </c>
      <c r="R1459" s="7">
        <v>201903</v>
      </c>
    </row>
    <row r="1460" spans="1:18" ht="16.5" customHeight="1">
      <c r="A1460" s="8">
        <v>2168101919</v>
      </c>
      <c r="B1460" s="7">
        <v>1396916</v>
      </c>
      <c r="C1460" s="12">
        <v>1101110115398</v>
      </c>
      <c r="D1460" s="7" t="s">
        <v>24620</v>
      </c>
      <c r="E1460" s="7" t="s">
        <v>24621</v>
      </c>
      <c r="F1460" s="7" t="s">
        <v>23219</v>
      </c>
      <c r="G1460" s="7" t="s">
        <v>24622</v>
      </c>
      <c r="H1460" s="7" t="s">
        <v>24623</v>
      </c>
      <c r="I1460" s="7" t="s">
        <v>65</v>
      </c>
      <c r="J1460" s="7" t="s">
        <v>33060</v>
      </c>
      <c r="K1460" s="7" t="s">
        <v>47</v>
      </c>
      <c r="L1460" s="7">
        <v>10</v>
      </c>
      <c r="M1460" s="7" t="s">
        <v>34194</v>
      </c>
      <c r="N1460" s="7">
        <v>49231</v>
      </c>
      <c r="O1460" s="7" t="s">
        <v>22958</v>
      </c>
      <c r="P1460" s="7">
        <v>19710722</v>
      </c>
      <c r="Q1460" s="7">
        <v>92</v>
      </c>
      <c r="R1460" s="7">
        <v>201903</v>
      </c>
    </row>
    <row r="1461" spans="1:18" ht="16.5" customHeight="1">
      <c r="A1461" s="8">
        <v>2178100835</v>
      </c>
      <c r="B1461" s="7">
        <v>1248083</v>
      </c>
      <c r="C1461" s="12">
        <v>1101110116495</v>
      </c>
      <c r="D1461" s="7" t="s">
        <v>24576</v>
      </c>
      <c r="E1461" s="7" t="s">
        <v>24577</v>
      </c>
      <c r="F1461" s="7" t="s">
        <v>11762</v>
      </c>
      <c r="G1461" s="7" t="s">
        <v>24578</v>
      </c>
      <c r="H1461" s="7" t="s">
        <v>24579</v>
      </c>
      <c r="I1461" s="7" t="s">
        <v>65</v>
      </c>
      <c r="J1461" s="7" t="s">
        <v>33060</v>
      </c>
      <c r="K1461" s="7" t="s">
        <v>47</v>
      </c>
      <c r="L1461" s="7">
        <v>10</v>
      </c>
      <c r="M1461" s="7" t="s">
        <v>34194</v>
      </c>
      <c r="N1461" s="7">
        <v>49309</v>
      </c>
      <c r="O1461" s="7" t="s">
        <v>11566</v>
      </c>
      <c r="P1461" s="7">
        <v>19710611</v>
      </c>
      <c r="Q1461" s="7">
        <v>51</v>
      </c>
      <c r="R1461" s="7">
        <v>201903</v>
      </c>
    </row>
    <row r="1462" spans="1:18" ht="16.5" customHeight="1">
      <c r="A1462" s="8">
        <v>2108106518</v>
      </c>
      <c r="B1462" s="7">
        <v>2139859</v>
      </c>
      <c r="C1462" s="12">
        <v>1101110116528</v>
      </c>
      <c r="D1462" s="7" t="s">
        <v>45467</v>
      </c>
      <c r="E1462" s="7" t="s">
        <v>45468</v>
      </c>
      <c r="F1462" s="7" t="s">
        <v>22958</v>
      </c>
      <c r="G1462" s="7" t="s">
        <v>45469</v>
      </c>
      <c r="H1462" s="7" t="s">
        <v>45470</v>
      </c>
      <c r="I1462" s="7" t="s">
        <v>65</v>
      </c>
      <c r="J1462" s="7" t="s">
        <v>33060</v>
      </c>
      <c r="K1462" s="7" t="s">
        <v>47</v>
      </c>
      <c r="L1462" s="7">
        <v>10</v>
      </c>
      <c r="M1462" s="7" t="s">
        <v>34194</v>
      </c>
      <c r="N1462" s="7">
        <v>49231</v>
      </c>
      <c r="O1462" s="7" t="s">
        <v>22958</v>
      </c>
      <c r="P1462" s="7">
        <v>19710630</v>
      </c>
      <c r="Q1462" s="7">
        <v>91</v>
      </c>
      <c r="R1462" s="7">
        <v>201903</v>
      </c>
    </row>
    <row r="1463" spans="1:18" ht="16.5" customHeight="1">
      <c r="A1463" s="8">
        <v>2128105854</v>
      </c>
      <c r="B1463" s="7">
        <v>2122910</v>
      </c>
      <c r="C1463" s="12">
        <v>1101110116552</v>
      </c>
      <c r="D1463" s="7" t="s">
        <v>24705</v>
      </c>
      <c r="E1463" s="7" t="s">
        <v>7342</v>
      </c>
      <c r="F1463" s="7" t="s">
        <v>22958</v>
      </c>
      <c r="G1463" s="7" t="s">
        <v>24706</v>
      </c>
      <c r="H1463" s="7" t="s">
        <v>24707</v>
      </c>
      <c r="I1463" s="7" t="s">
        <v>65</v>
      </c>
      <c r="J1463" s="7" t="s">
        <v>33060</v>
      </c>
      <c r="K1463" s="7" t="s">
        <v>47</v>
      </c>
      <c r="L1463" s="7">
        <v>10</v>
      </c>
      <c r="M1463" s="7" t="s">
        <v>34194</v>
      </c>
      <c r="N1463" s="7">
        <v>49231</v>
      </c>
      <c r="O1463" s="7" t="s">
        <v>22958</v>
      </c>
      <c r="P1463" s="7">
        <v>19710615</v>
      </c>
      <c r="Q1463" s="7">
        <v>52</v>
      </c>
      <c r="R1463" s="7">
        <v>201903</v>
      </c>
    </row>
    <row r="1464" spans="1:18" ht="16.5" customHeight="1">
      <c r="A1464" s="8">
        <v>2178100683</v>
      </c>
      <c r="B1464" s="7">
        <v>1621491</v>
      </c>
      <c r="C1464" s="12">
        <v>1101110116560</v>
      </c>
      <c r="D1464" s="7" t="s">
        <v>45471</v>
      </c>
      <c r="E1464" s="7" t="s">
        <v>34740</v>
      </c>
      <c r="F1464" s="7" t="s">
        <v>11022</v>
      </c>
      <c r="G1464" s="7" t="s">
        <v>45472</v>
      </c>
      <c r="H1464" s="7" t="s">
        <v>45473</v>
      </c>
      <c r="I1464" s="7" t="s">
        <v>65</v>
      </c>
      <c r="J1464" s="7" t="s">
        <v>33060</v>
      </c>
      <c r="K1464" s="7" t="s">
        <v>47</v>
      </c>
      <c r="L1464" s="7">
        <v>10</v>
      </c>
      <c r="M1464" s="7" t="s">
        <v>34194</v>
      </c>
      <c r="N1464" s="7">
        <v>49231</v>
      </c>
      <c r="O1464" s="7" t="s">
        <v>22958</v>
      </c>
      <c r="P1464" s="7">
        <v>19710615</v>
      </c>
      <c r="Q1464" s="7">
        <v>75</v>
      </c>
      <c r="R1464" s="7">
        <v>201903</v>
      </c>
    </row>
    <row r="1465" spans="1:18" ht="16.5" customHeight="1">
      <c r="A1465" s="8">
        <v>1138108781</v>
      </c>
      <c r="B1465" s="7">
        <v>1326611</v>
      </c>
      <c r="C1465" s="12">
        <v>1101110127898</v>
      </c>
      <c r="D1465" s="7" t="s">
        <v>24438</v>
      </c>
      <c r="E1465" s="7" t="s">
        <v>25377</v>
      </c>
      <c r="F1465" s="7" t="s">
        <v>23954</v>
      </c>
      <c r="G1465" s="7" t="s">
        <v>25378</v>
      </c>
      <c r="H1465" s="7" t="s">
        <v>25379</v>
      </c>
      <c r="I1465" s="7" t="s">
        <v>65</v>
      </c>
      <c r="J1465" s="7" t="s">
        <v>33060</v>
      </c>
      <c r="K1465" s="7" t="s">
        <v>47</v>
      </c>
      <c r="L1465" s="7">
        <v>10</v>
      </c>
      <c r="M1465" s="7" t="s">
        <v>34194</v>
      </c>
      <c r="N1465" s="7">
        <v>49231</v>
      </c>
      <c r="O1465" s="7" t="s">
        <v>22958</v>
      </c>
      <c r="P1465" s="7">
        <v>19780925</v>
      </c>
      <c r="Q1465" s="7">
        <v>67</v>
      </c>
      <c r="R1465" s="7">
        <v>201903</v>
      </c>
    </row>
    <row r="1466" spans="1:18" ht="16.5" customHeight="1">
      <c r="A1466" s="8">
        <v>1118103591</v>
      </c>
      <c r="B1466" s="7">
        <v>1452531</v>
      </c>
      <c r="C1466" s="12">
        <v>1101110130627</v>
      </c>
      <c r="D1466" s="7" t="s">
        <v>25421</v>
      </c>
      <c r="E1466" s="7" t="s">
        <v>24536</v>
      </c>
      <c r="F1466" s="7" t="s">
        <v>23219</v>
      </c>
      <c r="G1466" s="7" t="s">
        <v>25422</v>
      </c>
      <c r="H1466" s="7" t="s">
        <v>25423</v>
      </c>
      <c r="I1466" s="7" t="s">
        <v>63</v>
      </c>
      <c r="J1466" s="7" t="s">
        <v>33060</v>
      </c>
      <c r="K1466" s="7" t="s">
        <v>47</v>
      </c>
      <c r="L1466" s="7">
        <v>10</v>
      </c>
      <c r="M1466" s="7" t="s">
        <v>34194</v>
      </c>
      <c r="N1466" s="7">
        <v>49231</v>
      </c>
      <c r="O1466" s="7" t="s">
        <v>22958</v>
      </c>
      <c r="P1466" s="7">
        <v>19700501</v>
      </c>
      <c r="Q1466" s="7">
        <v>52</v>
      </c>
      <c r="R1466" s="7">
        <v>201903</v>
      </c>
    </row>
    <row r="1467" spans="1:18" ht="16.5" customHeight="1">
      <c r="A1467" s="8">
        <v>1078136792</v>
      </c>
      <c r="B1467" s="7">
        <v>1575282</v>
      </c>
      <c r="C1467" s="12">
        <v>1101110170996</v>
      </c>
      <c r="D1467" s="7" t="s">
        <v>24072</v>
      </c>
      <c r="E1467" s="7" t="s">
        <v>25492</v>
      </c>
      <c r="F1467" s="7" t="s">
        <v>10938</v>
      </c>
      <c r="G1467" s="7" t="s">
        <v>25493</v>
      </c>
      <c r="H1467" s="7" t="s">
        <v>25494</v>
      </c>
      <c r="I1467" s="7" t="s">
        <v>65</v>
      </c>
      <c r="J1467" s="7" t="s">
        <v>33060</v>
      </c>
      <c r="K1467" s="7" t="s">
        <v>47</v>
      </c>
      <c r="L1467" s="7">
        <v>10</v>
      </c>
      <c r="M1467" s="7" t="s">
        <v>34194</v>
      </c>
      <c r="N1467" s="7">
        <v>49231</v>
      </c>
      <c r="O1467" s="7" t="s">
        <v>22958</v>
      </c>
      <c r="P1467" s="7">
        <v>19741101</v>
      </c>
      <c r="Q1467" s="7">
        <v>99</v>
      </c>
      <c r="R1467" s="7">
        <v>201903</v>
      </c>
    </row>
    <row r="1468" spans="1:18" ht="16.5" customHeight="1">
      <c r="A1468" s="8">
        <v>2298102952</v>
      </c>
      <c r="B1468" s="7">
        <v>2717597</v>
      </c>
      <c r="C1468" s="12">
        <v>1101110178453</v>
      </c>
      <c r="D1468" s="7" t="s">
        <v>24508</v>
      </c>
      <c r="E1468" s="7" t="s">
        <v>24509</v>
      </c>
      <c r="F1468" s="7" t="s">
        <v>23954</v>
      </c>
      <c r="G1468" s="7" t="s">
        <v>24510</v>
      </c>
      <c r="H1468" s="7" t="s">
        <v>24511</v>
      </c>
      <c r="I1468" s="7" t="s">
        <v>65</v>
      </c>
      <c r="J1468" s="7" t="s">
        <v>33060</v>
      </c>
      <c r="K1468" s="7" t="s">
        <v>47</v>
      </c>
      <c r="L1468" s="7">
        <v>10</v>
      </c>
      <c r="M1468" s="7" t="s">
        <v>34194</v>
      </c>
      <c r="N1468" s="7">
        <v>49231</v>
      </c>
      <c r="O1468" s="7" t="s">
        <v>22958</v>
      </c>
      <c r="P1468" s="7">
        <v>19750301</v>
      </c>
      <c r="Q1468" s="7">
        <v>58</v>
      </c>
      <c r="R1468" s="7">
        <v>201903</v>
      </c>
    </row>
    <row r="1469" spans="1:18" ht="16.5" customHeight="1">
      <c r="A1469" s="8">
        <v>1178102095</v>
      </c>
      <c r="B1469" s="7">
        <v>1729259</v>
      </c>
      <c r="C1469" s="12">
        <v>1101110180200</v>
      </c>
      <c r="D1469" s="7" t="s">
        <v>25346</v>
      </c>
      <c r="E1469" s="7" t="s">
        <v>11191</v>
      </c>
      <c r="F1469" s="7" t="s">
        <v>25347</v>
      </c>
      <c r="G1469" s="7" t="s">
        <v>25348</v>
      </c>
      <c r="H1469" s="7" t="s">
        <v>11193</v>
      </c>
      <c r="I1469" s="7" t="s">
        <v>65</v>
      </c>
      <c r="J1469" s="7" t="s">
        <v>33060</v>
      </c>
      <c r="K1469" s="7" t="s">
        <v>47</v>
      </c>
      <c r="L1469" s="7">
        <v>10</v>
      </c>
      <c r="M1469" s="7" t="s">
        <v>34194</v>
      </c>
      <c r="N1469" s="7">
        <v>49231</v>
      </c>
      <c r="O1469" s="7" t="s">
        <v>22958</v>
      </c>
      <c r="P1469" s="7">
        <v>19750429</v>
      </c>
      <c r="Q1469" s="7">
        <v>66</v>
      </c>
      <c r="R1469" s="7">
        <v>201903</v>
      </c>
    </row>
    <row r="1470" spans="1:18" ht="16.5" customHeight="1">
      <c r="A1470" s="8">
        <v>2168101957</v>
      </c>
      <c r="B1470" s="7">
        <v>1600390</v>
      </c>
      <c r="C1470" s="12">
        <v>1101110187090</v>
      </c>
      <c r="D1470" s="7" t="s">
        <v>24615</v>
      </c>
      <c r="E1470" s="7" t="s">
        <v>24616</v>
      </c>
      <c r="F1470" s="7" t="s">
        <v>24617</v>
      </c>
      <c r="G1470" s="7" t="s">
        <v>24618</v>
      </c>
      <c r="H1470" s="7" t="s">
        <v>24619</v>
      </c>
      <c r="I1470" s="7" t="s">
        <v>65</v>
      </c>
      <c r="J1470" s="7" t="s">
        <v>33060</v>
      </c>
      <c r="K1470" s="7" t="s">
        <v>47</v>
      </c>
      <c r="L1470" s="7">
        <v>10</v>
      </c>
      <c r="M1470" s="7" t="s">
        <v>34194</v>
      </c>
      <c r="N1470" s="7">
        <v>49231</v>
      </c>
      <c r="O1470" s="7" t="s">
        <v>22958</v>
      </c>
      <c r="P1470" s="7">
        <v>19751028</v>
      </c>
      <c r="Q1470" s="7">
        <v>84</v>
      </c>
      <c r="R1470" s="7">
        <v>201903</v>
      </c>
    </row>
    <row r="1471" spans="1:18" ht="16.5" customHeight="1">
      <c r="A1471" s="8">
        <v>1058103897</v>
      </c>
      <c r="B1471" s="7">
        <v>1962106</v>
      </c>
      <c r="C1471" s="12">
        <v>1101110205157</v>
      </c>
      <c r="D1471" s="7" t="s">
        <v>45474</v>
      </c>
      <c r="E1471" s="7" t="s">
        <v>190</v>
      </c>
      <c r="F1471" s="7" t="s">
        <v>10886</v>
      </c>
      <c r="G1471" s="7" t="s">
        <v>45475</v>
      </c>
      <c r="H1471" s="7" t="s">
        <v>45476</v>
      </c>
      <c r="I1471" s="7" t="s">
        <v>65</v>
      </c>
      <c r="J1471" s="7" t="s">
        <v>33060</v>
      </c>
      <c r="K1471" s="7" t="s">
        <v>47</v>
      </c>
      <c r="L1471" s="7">
        <v>10</v>
      </c>
      <c r="M1471" s="7" t="s">
        <v>457</v>
      </c>
      <c r="N1471" s="7">
        <v>38110</v>
      </c>
      <c r="O1471" s="7" t="s">
        <v>42265</v>
      </c>
      <c r="P1471" s="7">
        <v>19770101</v>
      </c>
      <c r="Q1471" s="7">
        <v>51</v>
      </c>
      <c r="R1471" s="7">
        <v>201903</v>
      </c>
    </row>
    <row r="1472" spans="1:18" ht="16.5" customHeight="1">
      <c r="A1472" s="8">
        <v>2138148856</v>
      </c>
      <c r="B1472" s="7">
        <v>1289883</v>
      </c>
      <c r="C1472" s="12">
        <v>1101110219794</v>
      </c>
      <c r="D1472" s="7" t="s">
        <v>29433</v>
      </c>
      <c r="E1472" s="7" t="s">
        <v>29434</v>
      </c>
      <c r="F1472" s="7" t="s">
        <v>29435</v>
      </c>
      <c r="G1472" s="7" t="s">
        <v>29436</v>
      </c>
      <c r="H1472" s="7" t="s">
        <v>29437</v>
      </c>
      <c r="I1472" s="7" t="s">
        <v>65</v>
      </c>
      <c r="J1472" s="7" t="s">
        <v>33060</v>
      </c>
      <c r="K1472" s="7" t="s">
        <v>47</v>
      </c>
      <c r="L1472" s="7">
        <v>10</v>
      </c>
      <c r="M1472" s="7" t="s">
        <v>363</v>
      </c>
      <c r="N1472" s="7">
        <v>72111</v>
      </c>
      <c r="O1472" s="7" t="s">
        <v>15320</v>
      </c>
      <c r="P1472" s="7">
        <v>19770929</v>
      </c>
      <c r="Q1472" s="7">
        <v>71</v>
      </c>
      <c r="R1472" s="7">
        <v>201903</v>
      </c>
    </row>
    <row r="1473" spans="1:18" ht="16.5" customHeight="1">
      <c r="A1473" s="8">
        <v>1208123422</v>
      </c>
      <c r="B1473" s="7">
        <v>1814480</v>
      </c>
      <c r="C1473" s="12">
        <v>1101110223365</v>
      </c>
      <c r="D1473" s="7" t="s">
        <v>45477</v>
      </c>
      <c r="E1473" s="7" t="s">
        <v>8112</v>
      </c>
      <c r="F1473" s="7" t="s">
        <v>10886</v>
      </c>
      <c r="G1473" s="7" t="s">
        <v>45478</v>
      </c>
      <c r="H1473" s="7" t="s">
        <v>45479</v>
      </c>
      <c r="I1473" s="7" t="s">
        <v>65</v>
      </c>
      <c r="J1473" s="7" t="s">
        <v>33060</v>
      </c>
      <c r="K1473" s="7" t="s">
        <v>47</v>
      </c>
      <c r="L1473" s="7">
        <v>10</v>
      </c>
      <c r="M1473" s="7" t="s">
        <v>457</v>
      </c>
      <c r="N1473" s="7">
        <v>38210</v>
      </c>
      <c r="O1473" s="7" t="s">
        <v>45480</v>
      </c>
      <c r="P1473" s="7">
        <v>19780320</v>
      </c>
      <c r="Q1473" s="7">
        <v>51</v>
      </c>
      <c r="R1473" s="7">
        <v>201903</v>
      </c>
    </row>
    <row r="1474" spans="1:18" ht="16.5" customHeight="1">
      <c r="A1474" s="8">
        <v>1058176522</v>
      </c>
      <c r="B1474" s="7">
        <v>2716857</v>
      </c>
      <c r="C1474" s="12">
        <v>1101110227317</v>
      </c>
      <c r="D1474" s="7" t="s">
        <v>25517</v>
      </c>
      <c r="E1474" s="7" t="s">
        <v>25518</v>
      </c>
      <c r="F1474" s="7" t="s">
        <v>25519</v>
      </c>
      <c r="G1474" s="7" t="s">
        <v>25520</v>
      </c>
      <c r="H1474" s="7" t="s">
        <v>25521</v>
      </c>
      <c r="I1474" s="7" t="s">
        <v>65</v>
      </c>
      <c r="J1474" s="7" t="s">
        <v>33060</v>
      </c>
      <c r="K1474" s="7" t="s">
        <v>47</v>
      </c>
      <c r="L1474" s="7">
        <v>10</v>
      </c>
      <c r="M1474" s="7" t="s">
        <v>34194</v>
      </c>
      <c r="N1474" s="7">
        <v>49231</v>
      </c>
      <c r="O1474" s="7" t="s">
        <v>22958</v>
      </c>
      <c r="P1474" s="7">
        <v>19780313</v>
      </c>
      <c r="Q1474" s="7">
        <v>63</v>
      </c>
      <c r="R1474" s="7">
        <v>201903</v>
      </c>
    </row>
    <row r="1475" spans="1:18" ht="16.5" customHeight="1">
      <c r="A1475" s="8">
        <v>1208123489</v>
      </c>
      <c r="B1475" s="7">
        <v>2281689</v>
      </c>
      <c r="C1475" s="12">
        <v>1101110230732</v>
      </c>
      <c r="D1475" s="7" t="s">
        <v>21773</v>
      </c>
      <c r="E1475" s="7" t="s">
        <v>21774</v>
      </c>
      <c r="F1475" s="7" t="s">
        <v>21775</v>
      </c>
      <c r="G1475" s="7" t="s">
        <v>21776</v>
      </c>
      <c r="H1475" s="7" t="s">
        <v>21777</v>
      </c>
      <c r="I1475" s="7" t="s">
        <v>65</v>
      </c>
      <c r="J1475" s="7" t="s">
        <v>33060</v>
      </c>
      <c r="K1475" s="7" t="s">
        <v>47</v>
      </c>
      <c r="L1475" s="7">
        <v>10</v>
      </c>
      <c r="M1475" s="7" t="s">
        <v>457</v>
      </c>
      <c r="N1475" s="7">
        <v>38110</v>
      </c>
      <c r="O1475" s="7" t="s">
        <v>42265</v>
      </c>
      <c r="P1475" s="7">
        <v>19780530</v>
      </c>
      <c r="Q1475" s="7">
        <v>67</v>
      </c>
      <c r="R1475" s="7">
        <v>201903</v>
      </c>
    </row>
    <row r="1476" spans="1:18" ht="16.5" customHeight="1">
      <c r="A1476" s="8">
        <v>2178101227</v>
      </c>
      <c r="B1476" s="7">
        <v>1264356</v>
      </c>
      <c r="C1476" s="12">
        <v>1101110240335</v>
      </c>
      <c r="D1476" s="7" t="s">
        <v>24572</v>
      </c>
      <c r="E1476" s="7" t="s">
        <v>24573</v>
      </c>
      <c r="F1476" s="7" t="s">
        <v>14795</v>
      </c>
      <c r="G1476" s="7" t="s">
        <v>24574</v>
      </c>
      <c r="H1476" s="7" t="s">
        <v>24575</v>
      </c>
      <c r="I1476" s="7" t="s">
        <v>65</v>
      </c>
      <c r="J1476" s="7" t="s">
        <v>33060</v>
      </c>
      <c r="K1476" s="7" t="s">
        <v>47</v>
      </c>
      <c r="L1476" s="7">
        <v>10</v>
      </c>
      <c r="M1476" s="7" t="s">
        <v>34194</v>
      </c>
      <c r="N1476" s="7">
        <v>49230</v>
      </c>
      <c r="O1476" s="7" t="s">
        <v>42429</v>
      </c>
      <c r="P1476" s="7">
        <v>19780101</v>
      </c>
      <c r="Q1476" s="7">
        <v>87</v>
      </c>
      <c r="R1476" s="7">
        <v>201903</v>
      </c>
    </row>
    <row r="1477" spans="1:18" ht="16.5" customHeight="1">
      <c r="A1477" s="8">
        <v>1138116660</v>
      </c>
      <c r="B1477" s="7">
        <v>1556714</v>
      </c>
      <c r="C1477" s="12">
        <v>1101110246383</v>
      </c>
      <c r="D1477" s="7" t="s">
        <v>45481</v>
      </c>
      <c r="E1477" s="7" t="s">
        <v>45482</v>
      </c>
      <c r="F1477" s="7" t="s">
        <v>22958</v>
      </c>
      <c r="G1477" s="7" t="s">
        <v>45483</v>
      </c>
      <c r="H1477" s="7" t="s">
        <v>45484</v>
      </c>
      <c r="I1477" s="7" t="s">
        <v>65</v>
      </c>
      <c r="J1477" s="7" t="s">
        <v>33060</v>
      </c>
      <c r="K1477" s="7" t="s">
        <v>47</v>
      </c>
      <c r="L1477" s="7">
        <v>10</v>
      </c>
      <c r="M1477" s="7" t="s">
        <v>34194</v>
      </c>
      <c r="N1477" s="7">
        <v>49231</v>
      </c>
      <c r="O1477" s="7" t="s">
        <v>22958</v>
      </c>
      <c r="P1477" s="7">
        <v>19790207</v>
      </c>
      <c r="Q1477" s="7">
        <v>133</v>
      </c>
      <c r="R1477" s="7">
        <v>201903</v>
      </c>
    </row>
    <row r="1478" spans="1:18" ht="16.5" customHeight="1">
      <c r="A1478" s="8">
        <v>2078141687</v>
      </c>
      <c r="B1478" s="7">
        <v>1683363</v>
      </c>
      <c r="C1478" s="12">
        <v>1101110246466</v>
      </c>
      <c r="D1478" s="7" t="s">
        <v>24820</v>
      </c>
      <c r="E1478" s="7" t="s">
        <v>3032</v>
      </c>
      <c r="F1478" s="7" t="s">
        <v>11066</v>
      </c>
      <c r="G1478" s="7" t="s">
        <v>24821</v>
      </c>
      <c r="H1478" s="7" t="s">
        <v>24822</v>
      </c>
      <c r="I1478" s="7" t="s">
        <v>65</v>
      </c>
      <c r="J1478" s="7" t="s">
        <v>33060</v>
      </c>
      <c r="K1478" s="7" t="s">
        <v>47</v>
      </c>
      <c r="L1478" s="7">
        <v>10</v>
      </c>
      <c r="M1478" s="7" t="s">
        <v>34194</v>
      </c>
      <c r="N1478" s="7">
        <v>49230</v>
      </c>
      <c r="O1478" s="7" t="s">
        <v>42429</v>
      </c>
      <c r="P1478" s="7">
        <v>19790410</v>
      </c>
      <c r="Q1478" s="7">
        <v>59</v>
      </c>
      <c r="R1478" s="7">
        <v>201903</v>
      </c>
    </row>
    <row r="1479" spans="1:18" ht="16.5" customHeight="1">
      <c r="A1479" s="8">
        <v>1098110046</v>
      </c>
      <c r="B1479" s="7">
        <v>2148799</v>
      </c>
      <c r="C1479" s="12">
        <v>1101110246838</v>
      </c>
      <c r="D1479" s="7" t="s">
        <v>45485</v>
      </c>
      <c r="E1479" s="7" t="s">
        <v>7249</v>
      </c>
      <c r="F1479" s="7" t="s">
        <v>22958</v>
      </c>
      <c r="G1479" s="7" t="s">
        <v>45486</v>
      </c>
      <c r="H1479" s="7" t="s">
        <v>45487</v>
      </c>
      <c r="I1479" s="7" t="s">
        <v>65</v>
      </c>
      <c r="J1479" s="7" t="s">
        <v>33060</v>
      </c>
      <c r="K1479" s="7" t="s">
        <v>47</v>
      </c>
      <c r="L1479" s="7">
        <v>10</v>
      </c>
      <c r="M1479" s="7" t="s">
        <v>34194</v>
      </c>
      <c r="N1479" s="7">
        <v>49231</v>
      </c>
      <c r="O1479" s="7" t="s">
        <v>22958</v>
      </c>
      <c r="P1479" s="7">
        <v>19790401</v>
      </c>
      <c r="Q1479" s="7">
        <v>82</v>
      </c>
      <c r="R1479" s="7">
        <v>201903</v>
      </c>
    </row>
    <row r="1480" spans="1:18" ht="16.5" customHeight="1">
      <c r="A1480" s="8">
        <v>1178102829</v>
      </c>
      <c r="B1480" s="7">
        <v>2607644</v>
      </c>
      <c r="C1480" s="12">
        <v>1101110246911</v>
      </c>
      <c r="D1480" s="7" t="s">
        <v>45488</v>
      </c>
      <c r="E1480" s="7" t="s">
        <v>45489</v>
      </c>
      <c r="F1480" s="7" t="s">
        <v>14795</v>
      </c>
      <c r="G1480" s="7" t="s">
        <v>45490</v>
      </c>
      <c r="H1480" s="7" t="s">
        <v>45491</v>
      </c>
      <c r="I1480" s="7" t="s">
        <v>65</v>
      </c>
      <c r="J1480" s="7" t="s">
        <v>33060</v>
      </c>
      <c r="K1480" s="7" t="s">
        <v>47</v>
      </c>
      <c r="L1480" s="7">
        <v>10</v>
      </c>
      <c r="M1480" s="7" t="s">
        <v>34194</v>
      </c>
      <c r="N1480" s="7">
        <v>49231</v>
      </c>
      <c r="O1480" s="7" t="s">
        <v>22958</v>
      </c>
      <c r="P1480" s="7">
        <v>19790314</v>
      </c>
      <c r="Q1480" s="7">
        <v>100</v>
      </c>
      <c r="R1480" s="7">
        <v>201903</v>
      </c>
    </row>
    <row r="1481" spans="1:18" ht="16.5" customHeight="1">
      <c r="A1481" s="8">
        <v>1118107355</v>
      </c>
      <c r="B1481" s="7">
        <v>1646366</v>
      </c>
      <c r="C1481" s="12">
        <v>1101110246953</v>
      </c>
      <c r="D1481" s="7" t="s">
        <v>26245</v>
      </c>
      <c r="E1481" s="7" t="s">
        <v>26246</v>
      </c>
      <c r="F1481" s="7" t="s">
        <v>24721</v>
      </c>
      <c r="G1481" s="7" t="s">
        <v>26247</v>
      </c>
      <c r="H1481" s="7" t="s">
        <v>26248</v>
      </c>
      <c r="I1481" s="7" t="s">
        <v>65</v>
      </c>
      <c r="J1481" s="7" t="s">
        <v>33060</v>
      </c>
      <c r="K1481" s="7" t="s">
        <v>47</v>
      </c>
      <c r="L1481" s="7">
        <v>10</v>
      </c>
      <c r="M1481" s="7" t="s">
        <v>34194</v>
      </c>
      <c r="N1481" s="7">
        <v>49231</v>
      </c>
      <c r="O1481" s="7" t="s">
        <v>22958</v>
      </c>
      <c r="P1481" s="7">
        <v>19790221</v>
      </c>
      <c r="Q1481" s="7">
        <v>52</v>
      </c>
      <c r="R1481" s="7">
        <v>201903</v>
      </c>
    </row>
    <row r="1482" spans="1:18" ht="16.5" customHeight="1">
      <c r="A1482" s="8">
        <v>1098121733</v>
      </c>
      <c r="B1482" s="7">
        <v>1470751</v>
      </c>
      <c r="C1482" s="12">
        <v>1101110247555</v>
      </c>
      <c r="D1482" s="7" t="s">
        <v>25448</v>
      </c>
      <c r="E1482" s="7" t="s">
        <v>25449</v>
      </c>
      <c r="F1482" s="7" t="s">
        <v>25450</v>
      </c>
      <c r="G1482" s="7" t="s">
        <v>25451</v>
      </c>
      <c r="H1482" s="7" t="s">
        <v>25452</v>
      </c>
      <c r="I1482" s="7" t="s">
        <v>65</v>
      </c>
      <c r="J1482" s="7" t="s">
        <v>33060</v>
      </c>
      <c r="K1482" s="7" t="s">
        <v>47</v>
      </c>
      <c r="L1482" s="7">
        <v>10</v>
      </c>
      <c r="M1482" s="7" t="s">
        <v>34194</v>
      </c>
      <c r="N1482" s="7">
        <v>49231</v>
      </c>
      <c r="O1482" s="7" t="s">
        <v>22958</v>
      </c>
      <c r="P1482" s="7">
        <v>19790410</v>
      </c>
      <c r="Q1482" s="7">
        <v>56</v>
      </c>
      <c r="R1482" s="7">
        <v>201903</v>
      </c>
    </row>
    <row r="1483" spans="1:18" ht="16.5" customHeight="1">
      <c r="A1483" s="8">
        <v>1058116577</v>
      </c>
      <c r="B1483" s="7">
        <v>1647540</v>
      </c>
      <c r="C1483" s="12">
        <v>1101110247563</v>
      </c>
      <c r="D1483" s="7" t="s">
        <v>23711</v>
      </c>
      <c r="E1483" s="7" t="s">
        <v>25526</v>
      </c>
      <c r="F1483" s="7" t="s">
        <v>25527</v>
      </c>
      <c r="G1483" s="7" t="s">
        <v>25528</v>
      </c>
      <c r="H1483" s="7" t="s">
        <v>25529</v>
      </c>
      <c r="I1483" s="7" t="s">
        <v>65</v>
      </c>
      <c r="J1483" s="7" t="s">
        <v>33060</v>
      </c>
      <c r="K1483" s="7" t="s">
        <v>47</v>
      </c>
      <c r="L1483" s="7">
        <v>10</v>
      </c>
      <c r="M1483" s="7" t="s">
        <v>34194</v>
      </c>
      <c r="N1483" s="7">
        <v>49231</v>
      </c>
      <c r="O1483" s="7" t="s">
        <v>22958</v>
      </c>
      <c r="P1483" s="7">
        <v>19790401</v>
      </c>
      <c r="Q1483" s="7">
        <v>62</v>
      </c>
      <c r="R1483" s="7">
        <v>201903</v>
      </c>
    </row>
    <row r="1484" spans="1:18" ht="16.5" customHeight="1">
      <c r="A1484" s="8">
        <v>2168102015</v>
      </c>
      <c r="B1484" s="7">
        <v>1144307</v>
      </c>
      <c r="C1484" s="12">
        <v>1101110247589</v>
      </c>
      <c r="D1484" s="7" t="s">
        <v>24611</v>
      </c>
      <c r="E1484" s="7" t="s">
        <v>24612</v>
      </c>
      <c r="F1484" s="7" t="s">
        <v>14795</v>
      </c>
      <c r="G1484" s="7" t="s">
        <v>24613</v>
      </c>
      <c r="H1484" s="7" t="s">
        <v>24614</v>
      </c>
      <c r="I1484" s="7" t="s">
        <v>65</v>
      </c>
      <c r="J1484" s="7" t="s">
        <v>33060</v>
      </c>
      <c r="K1484" s="7" t="s">
        <v>47</v>
      </c>
      <c r="L1484" s="7">
        <v>10</v>
      </c>
      <c r="M1484" s="7" t="s">
        <v>34194</v>
      </c>
      <c r="N1484" s="7">
        <v>49231</v>
      </c>
      <c r="O1484" s="7" t="s">
        <v>22958</v>
      </c>
      <c r="P1484" s="7">
        <v>19790220</v>
      </c>
      <c r="Q1484" s="7">
        <v>72</v>
      </c>
      <c r="R1484" s="7">
        <v>201903</v>
      </c>
    </row>
    <row r="1485" spans="1:18" ht="16.5" customHeight="1">
      <c r="A1485" s="8">
        <v>1098114829</v>
      </c>
      <c r="B1485" s="7">
        <v>1162648</v>
      </c>
      <c r="C1485" s="12">
        <v>1101110247779</v>
      </c>
      <c r="D1485" s="7" t="s">
        <v>25457</v>
      </c>
      <c r="E1485" s="7" t="s">
        <v>25458</v>
      </c>
      <c r="F1485" s="7" t="s">
        <v>25450</v>
      </c>
      <c r="G1485" s="7" t="s">
        <v>25459</v>
      </c>
      <c r="H1485" s="7" t="s">
        <v>25460</v>
      </c>
      <c r="I1485" s="7" t="s">
        <v>65</v>
      </c>
      <c r="J1485" s="7" t="s">
        <v>33060</v>
      </c>
      <c r="K1485" s="7" t="s">
        <v>47</v>
      </c>
      <c r="L1485" s="7">
        <v>10</v>
      </c>
      <c r="M1485" s="7" t="s">
        <v>34194</v>
      </c>
      <c r="N1485" s="7">
        <v>49231</v>
      </c>
      <c r="O1485" s="7" t="s">
        <v>22958</v>
      </c>
      <c r="P1485" s="7">
        <v>19790410</v>
      </c>
      <c r="Q1485" s="7">
        <v>65</v>
      </c>
      <c r="R1485" s="7">
        <v>201903</v>
      </c>
    </row>
    <row r="1486" spans="1:18" ht="16.5" customHeight="1">
      <c r="A1486" s="8">
        <v>1098110013</v>
      </c>
      <c r="B1486" s="7">
        <v>1840515</v>
      </c>
      <c r="C1486" s="12">
        <v>1101110247993</v>
      </c>
      <c r="D1486" s="7" t="s">
        <v>25465</v>
      </c>
      <c r="E1486" s="7" t="s">
        <v>25403</v>
      </c>
      <c r="F1486" s="7" t="s">
        <v>25466</v>
      </c>
      <c r="G1486" s="7" t="s">
        <v>25467</v>
      </c>
      <c r="H1486" s="7" t="s">
        <v>25468</v>
      </c>
      <c r="I1486" s="7" t="s">
        <v>65</v>
      </c>
      <c r="J1486" s="7" t="s">
        <v>33060</v>
      </c>
      <c r="K1486" s="7" t="s">
        <v>47</v>
      </c>
      <c r="L1486" s="7">
        <v>10</v>
      </c>
      <c r="M1486" s="7" t="s">
        <v>34194</v>
      </c>
      <c r="N1486" s="7">
        <v>49231</v>
      </c>
      <c r="O1486" s="7" t="s">
        <v>22958</v>
      </c>
      <c r="P1486" s="7">
        <v>19790410</v>
      </c>
      <c r="Q1486" s="7">
        <v>56</v>
      </c>
      <c r="R1486" s="7">
        <v>201903</v>
      </c>
    </row>
    <row r="1487" spans="1:18" ht="16.5" customHeight="1">
      <c r="A1487" s="8">
        <v>2168103289</v>
      </c>
      <c r="B1487" s="7">
        <v>1574688</v>
      </c>
      <c r="C1487" s="12">
        <v>1101110248610</v>
      </c>
      <c r="D1487" s="7" t="s">
        <v>45492</v>
      </c>
      <c r="E1487" s="7" t="s">
        <v>45493</v>
      </c>
      <c r="F1487" s="7" t="s">
        <v>10886</v>
      </c>
      <c r="G1487" s="7" t="s">
        <v>45494</v>
      </c>
      <c r="H1487" s="7" t="s">
        <v>45495</v>
      </c>
      <c r="I1487" s="7" t="s">
        <v>65</v>
      </c>
      <c r="J1487" s="7" t="s">
        <v>33060</v>
      </c>
      <c r="K1487" s="7" t="s">
        <v>47</v>
      </c>
      <c r="L1487" s="7">
        <v>10</v>
      </c>
      <c r="M1487" s="7" t="s">
        <v>34194</v>
      </c>
      <c r="N1487" s="7">
        <v>49231</v>
      </c>
      <c r="O1487" s="7" t="s">
        <v>22958</v>
      </c>
      <c r="P1487" s="7">
        <v>19790410</v>
      </c>
      <c r="Q1487" s="7">
        <v>72</v>
      </c>
      <c r="R1487" s="7">
        <v>201903</v>
      </c>
    </row>
    <row r="1488" spans="1:18" ht="16.5" customHeight="1">
      <c r="A1488" s="8">
        <v>2178108536</v>
      </c>
      <c r="B1488" s="7">
        <v>1441379</v>
      </c>
      <c r="C1488" s="12">
        <v>1101110265953</v>
      </c>
      <c r="D1488" s="7" t="s">
        <v>24562</v>
      </c>
      <c r="E1488" s="7" t="s">
        <v>11198</v>
      </c>
      <c r="F1488" s="7" t="s">
        <v>23219</v>
      </c>
      <c r="G1488" s="7" t="s">
        <v>24563</v>
      </c>
      <c r="H1488" s="7" t="s">
        <v>24564</v>
      </c>
      <c r="I1488" s="7" t="s">
        <v>65</v>
      </c>
      <c r="J1488" s="7" t="s">
        <v>33060</v>
      </c>
      <c r="K1488" s="7" t="s">
        <v>47</v>
      </c>
      <c r="L1488" s="7">
        <v>10</v>
      </c>
      <c r="M1488" s="7" t="s">
        <v>34194</v>
      </c>
      <c r="N1488" s="7">
        <v>49231</v>
      </c>
      <c r="O1488" s="7" t="s">
        <v>22958</v>
      </c>
      <c r="P1488" s="7">
        <v>19791224</v>
      </c>
      <c r="Q1488" s="7">
        <v>114</v>
      </c>
      <c r="R1488" s="7">
        <v>201903</v>
      </c>
    </row>
    <row r="1489" spans="1:18" ht="16.5" customHeight="1">
      <c r="A1489" s="8">
        <v>1208123494</v>
      </c>
      <c r="B1489" s="7">
        <v>1623048</v>
      </c>
      <c r="C1489" s="12">
        <v>1101110266357</v>
      </c>
      <c r="D1489" s="7" t="s">
        <v>21768</v>
      </c>
      <c r="E1489" s="7" t="s">
        <v>21769</v>
      </c>
      <c r="F1489" s="7" t="s">
        <v>21770</v>
      </c>
      <c r="G1489" s="7" t="s">
        <v>21771</v>
      </c>
      <c r="H1489" s="7" t="s">
        <v>21772</v>
      </c>
      <c r="I1489" s="7" t="s">
        <v>65</v>
      </c>
      <c r="J1489" s="7" t="s">
        <v>33060</v>
      </c>
      <c r="K1489" s="7" t="s">
        <v>47</v>
      </c>
      <c r="L1489" s="7">
        <v>10</v>
      </c>
      <c r="M1489" s="7" t="s">
        <v>457</v>
      </c>
      <c r="N1489" s="7">
        <v>38110</v>
      </c>
      <c r="O1489" s="7" t="s">
        <v>42265</v>
      </c>
      <c r="P1489" s="7">
        <v>19791228</v>
      </c>
      <c r="Q1489" s="7">
        <v>57</v>
      </c>
      <c r="R1489" s="7">
        <v>201903</v>
      </c>
    </row>
    <row r="1490" spans="1:18" ht="16.5" customHeight="1">
      <c r="A1490" s="8">
        <v>2178104087</v>
      </c>
      <c r="B1490" s="7">
        <v>2149902</v>
      </c>
      <c r="C1490" s="12">
        <v>1101110290174</v>
      </c>
      <c r="D1490" s="7" t="s">
        <v>24568</v>
      </c>
      <c r="E1490" s="7" t="s">
        <v>24569</v>
      </c>
      <c r="F1490" s="7" t="s">
        <v>22958</v>
      </c>
      <c r="G1490" s="7" t="s">
        <v>24570</v>
      </c>
      <c r="H1490" s="7" t="s">
        <v>24571</v>
      </c>
      <c r="I1490" s="7" t="s">
        <v>65</v>
      </c>
      <c r="J1490" s="7" t="s">
        <v>33060</v>
      </c>
      <c r="K1490" s="7" t="s">
        <v>47</v>
      </c>
      <c r="L1490" s="7">
        <v>10</v>
      </c>
      <c r="M1490" s="7" t="s">
        <v>34194</v>
      </c>
      <c r="N1490" s="7">
        <v>49231</v>
      </c>
      <c r="O1490" s="7" t="s">
        <v>22958</v>
      </c>
      <c r="P1490" s="7">
        <v>19810501</v>
      </c>
      <c r="Q1490" s="7">
        <v>57</v>
      </c>
      <c r="R1490" s="7">
        <v>201903</v>
      </c>
    </row>
    <row r="1491" spans="1:18" ht="16.5" customHeight="1">
      <c r="A1491" s="8">
        <v>2168103071</v>
      </c>
      <c r="B1491" s="7">
        <v>2215935</v>
      </c>
      <c r="C1491" s="12">
        <v>1101110290372</v>
      </c>
      <c r="D1491" s="7" t="s">
        <v>24599</v>
      </c>
      <c r="E1491" s="7" t="s">
        <v>24600</v>
      </c>
      <c r="F1491" s="7" t="s">
        <v>14795</v>
      </c>
      <c r="G1491" s="7" t="s">
        <v>24601</v>
      </c>
      <c r="H1491" s="7" t="s">
        <v>24602</v>
      </c>
      <c r="I1491" s="7" t="s">
        <v>65</v>
      </c>
      <c r="J1491" s="7" t="s">
        <v>33060</v>
      </c>
      <c r="K1491" s="7" t="s">
        <v>47</v>
      </c>
      <c r="L1491" s="7">
        <v>10</v>
      </c>
      <c r="M1491" s="7" t="s">
        <v>34194</v>
      </c>
      <c r="N1491" s="7">
        <v>49231</v>
      </c>
      <c r="O1491" s="7" t="s">
        <v>22958</v>
      </c>
      <c r="P1491" s="7">
        <v>19810501</v>
      </c>
      <c r="Q1491" s="7">
        <v>50</v>
      </c>
      <c r="R1491" s="7">
        <v>201903</v>
      </c>
    </row>
    <row r="1492" spans="1:18" ht="16.5" customHeight="1">
      <c r="A1492" s="8">
        <v>1148107392</v>
      </c>
      <c r="B1492" s="7">
        <v>1494754</v>
      </c>
      <c r="C1492" s="12">
        <v>1101110290504</v>
      </c>
      <c r="D1492" s="7" t="s">
        <v>25364</v>
      </c>
      <c r="E1492" s="7" t="s">
        <v>25365</v>
      </c>
      <c r="F1492" s="7" t="s">
        <v>11210</v>
      </c>
      <c r="G1492" s="7" t="s">
        <v>25366</v>
      </c>
      <c r="H1492" s="7" t="s">
        <v>25367</v>
      </c>
      <c r="I1492" s="7" t="s">
        <v>65</v>
      </c>
      <c r="J1492" s="7" t="s">
        <v>33060</v>
      </c>
      <c r="K1492" s="7" t="s">
        <v>47</v>
      </c>
      <c r="L1492" s="7">
        <v>10</v>
      </c>
      <c r="M1492" s="7" t="s">
        <v>34194</v>
      </c>
      <c r="N1492" s="7">
        <v>49231</v>
      </c>
      <c r="O1492" s="7" t="s">
        <v>22958</v>
      </c>
      <c r="P1492" s="7">
        <v>19810320</v>
      </c>
      <c r="Q1492" s="7">
        <v>68</v>
      </c>
      <c r="R1492" s="7">
        <v>201903</v>
      </c>
    </row>
    <row r="1493" spans="1:18" ht="16.5" customHeight="1">
      <c r="A1493" s="8">
        <v>2128102390</v>
      </c>
      <c r="B1493" s="7">
        <v>2455367</v>
      </c>
      <c r="C1493" s="12">
        <v>1101110290562</v>
      </c>
      <c r="D1493" s="7" t="s">
        <v>45496</v>
      </c>
      <c r="E1493" s="7" t="s">
        <v>45497</v>
      </c>
      <c r="F1493" s="7" t="s">
        <v>24069</v>
      </c>
      <c r="G1493" s="7" t="s">
        <v>45498</v>
      </c>
      <c r="H1493" s="7" t="s">
        <v>45499</v>
      </c>
      <c r="I1493" s="7" t="s">
        <v>65</v>
      </c>
      <c r="J1493" s="7" t="s">
        <v>33060</v>
      </c>
      <c r="K1493" s="7" t="s">
        <v>47</v>
      </c>
      <c r="L1493" s="7">
        <v>10</v>
      </c>
      <c r="M1493" s="7" t="s">
        <v>34194</v>
      </c>
      <c r="N1493" s="7">
        <v>49231</v>
      </c>
      <c r="O1493" s="7" t="s">
        <v>22958</v>
      </c>
      <c r="P1493" s="7">
        <v>19810401</v>
      </c>
      <c r="Q1493" s="7">
        <v>78</v>
      </c>
      <c r="R1493" s="7">
        <v>201903</v>
      </c>
    </row>
    <row r="1494" spans="1:18" ht="16.5" customHeight="1">
      <c r="A1494" s="8">
        <v>2058111057</v>
      </c>
      <c r="B1494" s="7">
        <v>2244341</v>
      </c>
      <c r="C1494" s="12">
        <v>1101110291370</v>
      </c>
      <c r="D1494" s="7" t="s">
        <v>24852</v>
      </c>
      <c r="E1494" s="7" t="s">
        <v>24853</v>
      </c>
      <c r="F1494" s="7" t="s">
        <v>11204</v>
      </c>
      <c r="G1494" s="7" t="s">
        <v>24854</v>
      </c>
      <c r="H1494" s="7" t="s">
        <v>24855</v>
      </c>
      <c r="I1494" s="7" t="s">
        <v>65</v>
      </c>
      <c r="J1494" s="7" t="s">
        <v>33060</v>
      </c>
      <c r="K1494" s="7" t="s">
        <v>47</v>
      </c>
      <c r="L1494" s="7">
        <v>10</v>
      </c>
      <c r="M1494" s="7" t="s">
        <v>34194</v>
      </c>
      <c r="N1494" s="7">
        <v>49231</v>
      </c>
      <c r="O1494" s="7" t="s">
        <v>22958</v>
      </c>
      <c r="P1494" s="7">
        <v>19810313</v>
      </c>
      <c r="Q1494" s="7">
        <v>71</v>
      </c>
      <c r="R1494" s="7">
        <v>201903</v>
      </c>
    </row>
    <row r="1495" spans="1:18" ht="16.5" customHeight="1">
      <c r="A1495" s="8">
        <v>2078137320</v>
      </c>
      <c r="B1495" s="7">
        <v>2148174</v>
      </c>
      <c r="C1495" s="12">
        <v>1101110291388</v>
      </c>
      <c r="D1495" s="7" t="s">
        <v>45500</v>
      </c>
      <c r="E1495" s="7" t="s">
        <v>45501</v>
      </c>
      <c r="F1495" s="7" t="s">
        <v>22958</v>
      </c>
      <c r="G1495" s="7" t="s">
        <v>45502</v>
      </c>
      <c r="H1495" s="7" t="s">
        <v>45503</v>
      </c>
      <c r="I1495" s="7" t="s">
        <v>65</v>
      </c>
      <c r="J1495" s="7" t="s">
        <v>33060</v>
      </c>
      <c r="K1495" s="7" t="s">
        <v>47</v>
      </c>
      <c r="L1495" s="7">
        <v>10</v>
      </c>
      <c r="M1495" s="7" t="s">
        <v>34194</v>
      </c>
      <c r="N1495" s="7">
        <v>49231</v>
      </c>
      <c r="O1495" s="7" t="s">
        <v>22958</v>
      </c>
      <c r="P1495" s="7">
        <v>19810313</v>
      </c>
      <c r="Q1495" s="7">
        <v>83</v>
      </c>
      <c r="R1495" s="7">
        <v>201903</v>
      </c>
    </row>
    <row r="1496" spans="1:18" ht="16.5" customHeight="1">
      <c r="A1496" s="8">
        <v>2098104602</v>
      </c>
      <c r="B1496" s="7">
        <v>1814353</v>
      </c>
      <c r="C1496" s="12">
        <v>1101110292138</v>
      </c>
      <c r="D1496" s="7" t="s">
        <v>24808</v>
      </c>
      <c r="E1496" s="7" t="s">
        <v>24809</v>
      </c>
      <c r="F1496" s="7" t="s">
        <v>23219</v>
      </c>
      <c r="G1496" s="7" t="s">
        <v>24810</v>
      </c>
      <c r="H1496" s="7" t="s">
        <v>24811</v>
      </c>
      <c r="I1496" s="7" t="s">
        <v>65</v>
      </c>
      <c r="J1496" s="7" t="s">
        <v>33060</v>
      </c>
      <c r="K1496" s="7" t="s">
        <v>47</v>
      </c>
      <c r="L1496" s="7">
        <v>10</v>
      </c>
      <c r="M1496" s="7" t="s">
        <v>34194</v>
      </c>
      <c r="N1496" s="7">
        <v>49231</v>
      </c>
      <c r="O1496" s="7" t="s">
        <v>22958</v>
      </c>
      <c r="P1496" s="7">
        <v>19810501</v>
      </c>
      <c r="Q1496" s="7">
        <v>90</v>
      </c>
      <c r="R1496" s="7">
        <v>201903</v>
      </c>
    </row>
    <row r="1497" spans="1:18" ht="16.5" customHeight="1">
      <c r="A1497" s="8">
        <v>1198107645</v>
      </c>
      <c r="B1497" s="7">
        <v>1217298</v>
      </c>
      <c r="C1497" s="12">
        <v>1101110292229</v>
      </c>
      <c r="D1497" s="7" t="s">
        <v>25307</v>
      </c>
      <c r="E1497" s="7" t="s">
        <v>25308</v>
      </c>
      <c r="F1497" s="7" t="s">
        <v>22958</v>
      </c>
      <c r="G1497" s="7" t="s">
        <v>25309</v>
      </c>
      <c r="H1497" s="7" t="s">
        <v>25310</v>
      </c>
      <c r="I1497" s="7" t="s">
        <v>65</v>
      </c>
      <c r="J1497" s="7" t="s">
        <v>33060</v>
      </c>
      <c r="K1497" s="7" t="s">
        <v>47</v>
      </c>
      <c r="L1497" s="7">
        <v>10</v>
      </c>
      <c r="M1497" s="7" t="s">
        <v>34194</v>
      </c>
      <c r="N1497" s="7">
        <v>49231</v>
      </c>
      <c r="O1497" s="7" t="s">
        <v>22958</v>
      </c>
      <c r="P1497" s="7">
        <v>19810327</v>
      </c>
      <c r="Q1497" s="7">
        <v>58</v>
      </c>
      <c r="R1497" s="7">
        <v>201903</v>
      </c>
    </row>
    <row r="1498" spans="1:18" ht="16.5" customHeight="1">
      <c r="A1498" s="8">
        <v>2158123579</v>
      </c>
      <c r="B1498" s="7">
        <v>2543772</v>
      </c>
      <c r="C1498" s="12">
        <v>1101110293334</v>
      </c>
      <c r="D1498" s="7" t="s">
        <v>45504</v>
      </c>
      <c r="E1498" s="7" t="s">
        <v>45505</v>
      </c>
      <c r="F1498" s="7" t="s">
        <v>24226</v>
      </c>
      <c r="G1498" s="7" t="s">
        <v>45506</v>
      </c>
      <c r="H1498" s="7" t="s">
        <v>45507</v>
      </c>
      <c r="I1498" s="7" t="s">
        <v>65</v>
      </c>
      <c r="J1498" s="7" t="s">
        <v>33060</v>
      </c>
      <c r="K1498" s="7" t="s">
        <v>47</v>
      </c>
      <c r="L1498" s="7">
        <v>10</v>
      </c>
      <c r="M1498" s="7" t="s">
        <v>34194</v>
      </c>
      <c r="N1498" s="7">
        <v>49231</v>
      </c>
      <c r="O1498" s="7" t="s">
        <v>22958</v>
      </c>
      <c r="P1498" s="7">
        <v>19810430</v>
      </c>
      <c r="Q1498" s="7">
        <v>64</v>
      </c>
      <c r="R1498" s="7">
        <v>201903</v>
      </c>
    </row>
    <row r="1499" spans="1:18" ht="16.5" customHeight="1">
      <c r="A1499" s="8">
        <v>2158119911</v>
      </c>
      <c r="B1499" s="7">
        <v>1366010</v>
      </c>
      <c r="C1499" s="12">
        <v>1101110293897</v>
      </c>
      <c r="D1499" s="7" t="s">
        <v>24646</v>
      </c>
      <c r="E1499" s="7" t="s">
        <v>24647</v>
      </c>
      <c r="F1499" s="7" t="s">
        <v>14795</v>
      </c>
      <c r="G1499" s="7" t="s">
        <v>24648</v>
      </c>
      <c r="H1499" s="7" t="s">
        <v>24649</v>
      </c>
      <c r="I1499" s="7" t="s">
        <v>65</v>
      </c>
      <c r="J1499" s="7" t="s">
        <v>33060</v>
      </c>
      <c r="K1499" s="7" t="s">
        <v>47</v>
      </c>
      <c r="L1499" s="7">
        <v>10</v>
      </c>
      <c r="M1499" s="7" t="s">
        <v>34194</v>
      </c>
      <c r="N1499" s="7">
        <v>49231</v>
      </c>
      <c r="O1499" s="7" t="s">
        <v>22958</v>
      </c>
      <c r="P1499" s="7">
        <v>19810519</v>
      </c>
      <c r="Q1499" s="7">
        <v>60</v>
      </c>
      <c r="R1499" s="7">
        <v>201903</v>
      </c>
    </row>
    <row r="1500" spans="1:18" ht="16.5" customHeight="1">
      <c r="A1500" s="8">
        <v>2128103216</v>
      </c>
      <c r="B1500" s="7">
        <v>2122104</v>
      </c>
      <c r="C1500" s="12">
        <v>1101110295083</v>
      </c>
      <c r="D1500" s="7" t="s">
        <v>24048</v>
      </c>
      <c r="E1500" s="7" t="s">
        <v>24716</v>
      </c>
      <c r="F1500" s="7" t="s">
        <v>22958</v>
      </c>
      <c r="G1500" s="7" t="s">
        <v>24717</v>
      </c>
      <c r="H1500" s="7" t="s">
        <v>24718</v>
      </c>
      <c r="I1500" s="7" t="s">
        <v>65</v>
      </c>
      <c r="J1500" s="7" t="s">
        <v>33060</v>
      </c>
      <c r="K1500" s="7" t="s">
        <v>47</v>
      </c>
      <c r="L1500" s="7">
        <v>10</v>
      </c>
      <c r="M1500" s="7" t="s">
        <v>34194</v>
      </c>
      <c r="N1500" s="7">
        <v>49231</v>
      </c>
      <c r="O1500" s="7" t="s">
        <v>22958</v>
      </c>
      <c r="P1500" s="7">
        <v>19810429</v>
      </c>
      <c r="Q1500" s="7">
        <v>75</v>
      </c>
      <c r="R1500" s="7">
        <v>201903</v>
      </c>
    </row>
    <row r="1501" spans="1:18" ht="16.5" customHeight="1">
      <c r="A1501" s="8">
        <v>2148129584</v>
      </c>
      <c r="B1501" s="7">
        <v>1614738</v>
      </c>
      <c r="C1501" s="12">
        <v>1101110308224</v>
      </c>
      <c r="D1501" s="7" t="s">
        <v>29398</v>
      </c>
      <c r="E1501" s="7" t="s">
        <v>463</v>
      </c>
      <c r="F1501" s="7" t="s">
        <v>29399</v>
      </c>
      <c r="G1501" s="7" t="s">
        <v>29400</v>
      </c>
      <c r="H1501" s="7" t="s">
        <v>29401</v>
      </c>
      <c r="I1501" s="7" t="s">
        <v>65</v>
      </c>
      <c r="J1501" s="7" t="s">
        <v>33060</v>
      </c>
      <c r="K1501" s="7" t="s">
        <v>47</v>
      </c>
      <c r="L1501" s="7">
        <v>10</v>
      </c>
      <c r="M1501" s="7" t="s">
        <v>363</v>
      </c>
      <c r="N1501" s="7">
        <v>72919</v>
      </c>
      <c r="O1501" s="7" t="s">
        <v>16141</v>
      </c>
      <c r="P1501" s="7">
        <v>19820101</v>
      </c>
      <c r="Q1501" s="7">
        <v>81</v>
      </c>
      <c r="R1501" s="7">
        <v>201903</v>
      </c>
    </row>
    <row r="1502" spans="1:18" ht="16.5" customHeight="1">
      <c r="A1502" s="8">
        <v>2108109437</v>
      </c>
      <c r="B1502" s="7">
        <v>1680639</v>
      </c>
      <c r="C1502" s="12">
        <v>1101110317233</v>
      </c>
      <c r="D1502" s="7" t="s">
        <v>45508</v>
      </c>
      <c r="E1502" s="7" t="s">
        <v>7739</v>
      </c>
      <c r="F1502" s="7" t="s">
        <v>45509</v>
      </c>
      <c r="G1502" s="7" t="s">
        <v>45510</v>
      </c>
      <c r="H1502" s="7" t="s">
        <v>45511</v>
      </c>
      <c r="I1502" s="7" t="s">
        <v>65</v>
      </c>
      <c r="J1502" s="7" t="s">
        <v>33060</v>
      </c>
      <c r="K1502" s="7" t="s">
        <v>47</v>
      </c>
      <c r="L1502" s="7">
        <v>10</v>
      </c>
      <c r="M1502" s="7" t="s">
        <v>34194</v>
      </c>
      <c r="N1502" s="7">
        <v>49231</v>
      </c>
      <c r="O1502" s="7" t="s">
        <v>22958</v>
      </c>
      <c r="P1502" s="7">
        <v>19820416</v>
      </c>
      <c r="Q1502" s="7">
        <v>66</v>
      </c>
      <c r="R1502" s="7">
        <v>201903</v>
      </c>
    </row>
    <row r="1503" spans="1:18" ht="16.5" customHeight="1">
      <c r="A1503" s="8">
        <v>4068102485</v>
      </c>
      <c r="B1503" s="7">
        <v>1747571</v>
      </c>
      <c r="C1503" s="12">
        <v>1101110322109</v>
      </c>
      <c r="D1503" s="7" t="s">
        <v>18676</v>
      </c>
      <c r="E1503" s="7" t="s">
        <v>18677</v>
      </c>
      <c r="F1503" s="7" t="s">
        <v>18678</v>
      </c>
      <c r="G1503" s="7" t="s">
        <v>18679</v>
      </c>
      <c r="H1503" s="7" t="s">
        <v>18680</v>
      </c>
      <c r="I1503" s="7" t="s">
        <v>52</v>
      </c>
      <c r="J1503" s="7" t="s">
        <v>33060</v>
      </c>
      <c r="K1503" s="7" t="s">
        <v>47</v>
      </c>
      <c r="L1503" s="7">
        <v>10</v>
      </c>
      <c r="M1503" s="7" t="s">
        <v>33076</v>
      </c>
      <c r="N1503" s="7">
        <v>26111</v>
      </c>
      <c r="O1503" s="7" t="s">
        <v>42342</v>
      </c>
      <c r="P1503" s="7">
        <v>19820705</v>
      </c>
      <c r="Q1503" s="7">
        <v>94</v>
      </c>
      <c r="R1503" s="7">
        <v>201903</v>
      </c>
    </row>
    <row r="1504" spans="1:18" ht="16.5" customHeight="1">
      <c r="A1504" s="8">
        <v>1098133961</v>
      </c>
      <c r="B1504" s="7">
        <v>2455482</v>
      </c>
      <c r="C1504" s="12">
        <v>1101110325955</v>
      </c>
      <c r="D1504" s="7" t="s">
        <v>25610</v>
      </c>
      <c r="E1504" s="7" t="s">
        <v>25611</v>
      </c>
      <c r="F1504" s="7" t="s">
        <v>23718</v>
      </c>
      <c r="G1504" s="7" t="s">
        <v>25612</v>
      </c>
      <c r="H1504" s="7" t="s">
        <v>25613</v>
      </c>
      <c r="I1504" s="7" t="s">
        <v>65</v>
      </c>
      <c r="J1504" s="7" t="s">
        <v>33060</v>
      </c>
      <c r="K1504" s="7" t="s">
        <v>47</v>
      </c>
      <c r="L1504" s="7">
        <v>10</v>
      </c>
      <c r="M1504" s="7" t="s">
        <v>34194</v>
      </c>
      <c r="N1504" s="7">
        <v>49231</v>
      </c>
      <c r="O1504" s="7" t="s">
        <v>22958</v>
      </c>
      <c r="P1504" s="7">
        <v>19821010</v>
      </c>
      <c r="Q1504" s="7">
        <v>91</v>
      </c>
      <c r="R1504" s="7">
        <v>201903</v>
      </c>
    </row>
    <row r="1505" spans="1:18" ht="16.5" customHeight="1">
      <c r="A1505" s="8">
        <v>2208110038</v>
      </c>
      <c r="B1505" s="7">
        <v>2546618</v>
      </c>
      <c r="C1505" s="12">
        <v>1101110326010</v>
      </c>
      <c r="D1505" s="7" t="s">
        <v>24535</v>
      </c>
      <c r="E1505" s="7" t="s">
        <v>24536</v>
      </c>
      <c r="F1505" s="7" t="s">
        <v>24057</v>
      </c>
      <c r="G1505" s="7" t="s">
        <v>24537</v>
      </c>
      <c r="H1505" s="7" t="s">
        <v>24538</v>
      </c>
      <c r="I1505" s="7" t="s">
        <v>63</v>
      </c>
      <c r="J1505" s="7" t="s">
        <v>33060</v>
      </c>
      <c r="K1505" s="7" t="s">
        <v>47</v>
      </c>
      <c r="L1505" s="7">
        <v>10</v>
      </c>
      <c r="M1505" s="7" t="s">
        <v>34194</v>
      </c>
      <c r="N1505" s="7">
        <v>49231</v>
      </c>
      <c r="O1505" s="7" t="s">
        <v>22958</v>
      </c>
      <c r="P1505" s="7">
        <v>19820824</v>
      </c>
      <c r="Q1505" s="7">
        <v>61</v>
      </c>
      <c r="R1505" s="7">
        <v>201903</v>
      </c>
    </row>
    <row r="1506" spans="1:18" ht="16.5" customHeight="1">
      <c r="A1506" s="8">
        <v>2178101305</v>
      </c>
      <c r="B1506" s="7">
        <v>3201019</v>
      </c>
      <c r="C1506" s="12">
        <v>1101110326185</v>
      </c>
      <c r="D1506" s="7" t="s">
        <v>45512</v>
      </c>
      <c r="E1506" s="7" t="s">
        <v>45513</v>
      </c>
      <c r="F1506" s="7" t="s">
        <v>45514</v>
      </c>
      <c r="G1506" s="7" t="s">
        <v>45515</v>
      </c>
      <c r="H1506" s="7" t="s">
        <v>45516</v>
      </c>
      <c r="I1506" s="7" t="s">
        <v>65</v>
      </c>
      <c r="J1506" s="7" t="s">
        <v>33060</v>
      </c>
      <c r="K1506" s="7" t="s">
        <v>47</v>
      </c>
      <c r="L1506" s="7">
        <v>10</v>
      </c>
      <c r="M1506" s="7" t="s">
        <v>34194</v>
      </c>
      <c r="N1506" s="7">
        <v>49231</v>
      </c>
      <c r="O1506" s="7" t="s">
        <v>22958</v>
      </c>
      <c r="P1506" s="7">
        <v>19820825</v>
      </c>
      <c r="Q1506" s="7">
        <v>61</v>
      </c>
      <c r="R1506" s="7">
        <v>201903</v>
      </c>
    </row>
    <row r="1507" spans="1:18" ht="16.5" customHeight="1">
      <c r="A1507" s="8">
        <v>2178106498</v>
      </c>
      <c r="B1507" s="7">
        <v>3034555</v>
      </c>
      <c r="C1507" s="12">
        <v>1101110335623</v>
      </c>
      <c r="D1507" s="7" t="s">
        <v>45517</v>
      </c>
      <c r="E1507" s="7" t="s">
        <v>45518</v>
      </c>
      <c r="F1507" s="7" t="s">
        <v>24057</v>
      </c>
      <c r="G1507" s="7" t="s">
        <v>45519</v>
      </c>
      <c r="H1507" s="7" t="s">
        <v>45520</v>
      </c>
      <c r="I1507" s="7" t="s">
        <v>65</v>
      </c>
      <c r="J1507" s="7" t="s">
        <v>33060</v>
      </c>
      <c r="K1507" s="7" t="s">
        <v>47</v>
      </c>
      <c r="L1507" s="7">
        <v>10</v>
      </c>
      <c r="M1507" s="7" t="s">
        <v>34194</v>
      </c>
      <c r="N1507" s="7">
        <v>49231</v>
      </c>
      <c r="O1507" s="7" t="s">
        <v>22958</v>
      </c>
      <c r="P1507" s="7">
        <v>19821019</v>
      </c>
      <c r="Q1507" s="7">
        <v>67</v>
      </c>
      <c r="R1507" s="7">
        <v>201903</v>
      </c>
    </row>
    <row r="1508" spans="1:18" ht="16.5" customHeight="1">
      <c r="A1508" s="8">
        <v>1098115319</v>
      </c>
      <c r="B1508" s="7">
        <v>1408439</v>
      </c>
      <c r="C1508" s="12">
        <v>1101110337570</v>
      </c>
      <c r="D1508" s="7" t="s">
        <v>18480</v>
      </c>
      <c r="E1508" s="7" t="s">
        <v>18481</v>
      </c>
      <c r="F1508" s="7" t="s">
        <v>18482</v>
      </c>
      <c r="G1508" s="7" t="s">
        <v>18483</v>
      </c>
      <c r="H1508" s="7" t="s">
        <v>18484</v>
      </c>
      <c r="I1508" s="7" t="s">
        <v>65</v>
      </c>
      <c r="J1508" s="7" t="s">
        <v>33060</v>
      </c>
      <c r="K1508" s="7" t="s">
        <v>47</v>
      </c>
      <c r="L1508" s="7">
        <v>10</v>
      </c>
      <c r="M1508" s="7" t="s">
        <v>33076</v>
      </c>
      <c r="N1508" s="7">
        <v>25991</v>
      </c>
      <c r="O1508" s="7" t="s">
        <v>45521</v>
      </c>
      <c r="P1508" s="7">
        <v>19830104</v>
      </c>
      <c r="Q1508" s="7">
        <v>54</v>
      </c>
      <c r="R1508" s="7">
        <v>201903</v>
      </c>
    </row>
    <row r="1509" spans="1:18" ht="16.5" customHeight="1">
      <c r="A1509" s="8">
        <v>1148104890</v>
      </c>
      <c r="B1509" s="7">
        <v>1318716</v>
      </c>
      <c r="C1509" s="12">
        <v>1101110340804</v>
      </c>
      <c r="D1509" s="7" t="s">
        <v>21778</v>
      </c>
      <c r="E1509" s="7" t="s">
        <v>21779</v>
      </c>
      <c r="F1509" s="7" t="s">
        <v>21642</v>
      </c>
      <c r="G1509" s="7" t="s">
        <v>21780</v>
      </c>
      <c r="H1509" s="7" t="s">
        <v>21781</v>
      </c>
      <c r="I1509" s="7" t="s">
        <v>65</v>
      </c>
      <c r="J1509" s="7" t="s">
        <v>33060</v>
      </c>
      <c r="K1509" s="7" t="s">
        <v>47</v>
      </c>
      <c r="L1509" s="7">
        <v>10</v>
      </c>
      <c r="M1509" s="7" t="s">
        <v>457</v>
      </c>
      <c r="N1509" s="7">
        <v>38110</v>
      </c>
      <c r="O1509" s="7" t="s">
        <v>42265</v>
      </c>
      <c r="P1509" s="7">
        <v>19830201</v>
      </c>
      <c r="Q1509" s="7">
        <v>79</v>
      </c>
      <c r="R1509" s="7">
        <v>201903</v>
      </c>
    </row>
    <row r="1510" spans="1:18" ht="16.5" customHeight="1">
      <c r="A1510" s="8">
        <v>2108107370</v>
      </c>
      <c r="B1510" s="7">
        <v>2158909</v>
      </c>
      <c r="C1510" s="12">
        <v>1101110356512</v>
      </c>
      <c r="D1510" s="7" t="s">
        <v>45522</v>
      </c>
      <c r="E1510" s="7" t="s">
        <v>45523</v>
      </c>
      <c r="F1510" s="7" t="s">
        <v>24057</v>
      </c>
      <c r="G1510" s="7" t="s">
        <v>45524</v>
      </c>
      <c r="H1510" s="7" t="s">
        <v>45525</v>
      </c>
      <c r="I1510" s="7" t="s">
        <v>65</v>
      </c>
      <c r="J1510" s="7" t="s">
        <v>33060</v>
      </c>
      <c r="K1510" s="7" t="s">
        <v>47</v>
      </c>
      <c r="L1510" s="7">
        <v>10</v>
      </c>
      <c r="M1510" s="7" t="s">
        <v>34194</v>
      </c>
      <c r="N1510" s="7">
        <v>49231</v>
      </c>
      <c r="O1510" s="7" t="s">
        <v>22958</v>
      </c>
      <c r="P1510" s="7">
        <v>19830913</v>
      </c>
      <c r="Q1510" s="7">
        <v>87</v>
      </c>
      <c r="R1510" s="7">
        <v>201903</v>
      </c>
    </row>
    <row r="1511" spans="1:18" ht="16.5" customHeight="1">
      <c r="A1511" s="8">
        <v>1128111089</v>
      </c>
      <c r="B1511" s="7">
        <v>1685344</v>
      </c>
      <c r="C1511" s="12">
        <v>1101110357271</v>
      </c>
      <c r="D1511" s="7" t="s">
        <v>45526</v>
      </c>
      <c r="E1511" s="7" t="s">
        <v>45527</v>
      </c>
      <c r="F1511" s="7" t="s">
        <v>11762</v>
      </c>
      <c r="G1511" s="7" t="s">
        <v>45528</v>
      </c>
      <c r="H1511" s="7" t="s">
        <v>45529</v>
      </c>
      <c r="I1511" s="7" t="s">
        <v>65</v>
      </c>
      <c r="J1511" s="7" t="s">
        <v>33060</v>
      </c>
      <c r="K1511" s="7" t="s">
        <v>47</v>
      </c>
      <c r="L1511" s="7">
        <v>10</v>
      </c>
      <c r="M1511" s="7" t="s">
        <v>34194</v>
      </c>
      <c r="N1511" s="7">
        <v>49309</v>
      </c>
      <c r="O1511" s="7" t="s">
        <v>11566</v>
      </c>
      <c r="P1511" s="7">
        <v>19831020</v>
      </c>
      <c r="Q1511" s="7">
        <v>89</v>
      </c>
      <c r="R1511" s="7">
        <v>201903</v>
      </c>
    </row>
    <row r="1512" spans="1:18" ht="16.5" customHeight="1">
      <c r="A1512" s="8">
        <v>2128104345</v>
      </c>
      <c r="B1512" s="7">
        <v>1180475</v>
      </c>
      <c r="C1512" s="12">
        <v>1101110358649</v>
      </c>
      <c r="D1512" s="7" t="s">
        <v>24708</v>
      </c>
      <c r="E1512" s="7" t="s">
        <v>24709</v>
      </c>
      <c r="F1512" s="7" t="s">
        <v>14795</v>
      </c>
      <c r="G1512" s="7" t="s">
        <v>24710</v>
      </c>
      <c r="H1512" s="7" t="s">
        <v>24711</v>
      </c>
      <c r="I1512" s="7" t="s">
        <v>65</v>
      </c>
      <c r="J1512" s="7" t="s">
        <v>33060</v>
      </c>
      <c r="K1512" s="7" t="s">
        <v>47</v>
      </c>
      <c r="L1512" s="7">
        <v>10</v>
      </c>
      <c r="M1512" s="7" t="s">
        <v>34194</v>
      </c>
      <c r="N1512" s="7">
        <v>49231</v>
      </c>
      <c r="O1512" s="7" t="s">
        <v>22958</v>
      </c>
      <c r="P1512" s="7">
        <v>19831001</v>
      </c>
      <c r="Q1512" s="7">
        <v>68</v>
      </c>
      <c r="R1512" s="7">
        <v>201903</v>
      </c>
    </row>
    <row r="1513" spans="1:18" ht="16.5" customHeight="1">
      <c r="A1513" s="8">
        <v>1128111342</v>
      </c>
      <c r="B1513" s="7">
        <v>1487018</v>
      </c>
      <c r="C1513" s="12">
        <v>1101110359730</v>
      </c>
      <c r="D1513" s="7" t="s">
        <v>25380</v>
      </c>
      <c r="E1513" s="7" t="s">
        <v>25381</v>
      </c>
      <c r="F1513" s="7" t="s">
        <v>22958</v>
      </c>
      <c r="G1513" s="7" t="s">
        <v>25382</v>
      </c>
      <c r="H1513" s="7" t="s">
        <v>25383</v>
      </c>
      <c r="I1513" s="7" t="s">
        <v>65</v>
      </c>
      <c r="J1513" s="7" t="s">
        <v>33060</v>
      </c>
      <c r="K1513" s="7" t="s">
        <v>47</v>
      </c>
      <c r="L1513" s="7">
        <v>10</v>
      </c>
      <c r="M1513" s="7" t="s">
        <v>34194</v>
      </c>
      <c r="N1513" s="7">
        <v>49231</v>
      </c>
      <c r="O1513" s="7" t="s">
        <v>22958</v>
      </c>
      <c r="P1513" s="7">
        <v>19831120</v>
      </c>
      <c r="Q1513" s="7">
        <v>90</v>
      </c>
      <c r="R1513" s="7">
        <v>201903</v>
      </c>
    </row>
    <row r="1514" spans="1:18" ht="16.5" customHeight="1">
      <c r="A1514" s="8">
        <v>2078134527</v>
      </c>
      <c r="B1514" s="7">
        <v>1833108</v>
      </c>
      <c r="C1514" s="12">
        <v>1101110405020</v>
      </c>
      <c r="D1514" s="7" t="s">
        <v>45530</v>
      </c>
      <c r="E1514" s="7" t="s">
        <v>45531</v>
      </c>
      <c r="F1514" s="7" t="s">
        <v>45532</v>
      </c>
      <c r="G1514" s="7" t="s">
        <v>45533</v>
      </c>
      <c r="H1514" s="7" t="s">
        <v>45534</v>
      </c>
      <c r="I1514" s="7" t="s">
        <v>65</v>
      </c>
      <c r="J1514" s="7" t="s">
        <v>33060</v>
      </c>
      <c r="K1514" s="7" t="s">
        <v>47</v>
      </c>
      <c r="L1514" s="7">
        <v>10</v>
      </c>
      <c r="M1514" s="7" t="s">
        <v>33076</v>
      </c>
      <c r="N1514" s="7">
        <v>25991</v>
      </c>
      <c r="O1514" s="7" t="s">
        <v>45521</v>
      </c>
      <c r="P1514" s="7">
        <v>19850112</v>
      </c>
      <c r="Q1514" s="7">
        <v>56</v>
      </c>
      <c r="R1514" s="7">
        <v>201903</v>
      </c>
    </row>
    <row r="1515" spans="1:18" ht="16.5" customHeight="1">
      <c r="A1515" s="8">
        <v>1058124193</v>
      </c>
      <c r="B1515" s="7">
        <v>1698614</v>
      </c>
      <c r="C1515" s="12">
        <v>1101110408868</v>
      </c>
      <c r="D1515" s="7" t="s">
        <v>45535</v>
      </c>
      <c r="E1515" s="7" t="s">
        <v>45536</v>
      </c>
      <c r="F1515" s="7" t="s">
        <v>1043</v>
      </c>
      <c r="G1515" s="7" t="s">
        <v>45537</v>
      </c>
      <c r="H1515" s="7" t="s">
        <v>45538</v>
      </c>
      <c r="I1515" s="7" t="s">
        <v>65</v>
      </c>
      <c r="J1515" s="7" t="s">
        <v>33060</v>
      </c>
      <c r="K1515" s="7" t="s">
        <v>47</v>
      </c>
      <c r="L1515" s="7">
        <v>10</v>
      </c>
      <c r="M1515" s="7" t="s">
        <v>34433</v>
      </c>
      <c r="N1515" s="7">
        <v>58120</v>
      </c>
      <c r="O1515" s="7" t="s">
        <v>45072</v>
      </c>
      <c r="P1515" s="7">
        <v>19851019</v>
      </c>
      <c r="Q1515" s="7">
        <v>70</v>
      </c>
      <c r="R1515" s="7">
        <v>201903</v>
      </c>
    </row>
    <row r="1516" spans="1:18" ht="16.5" customHeight="1">
      <c r="A1516" s="8">
        <v>4178107234</v>
      </c>
      <c r="B1516" s="7">
        <v>1499462</v>
      </c>
      <c r="C1516" s="12">
        <v>1101110510043</v>
      </c>
      <c r="D1516" s="7" t="s">
        <v>17891</v>
      </c>
      <c r="E1516" s="7" t="s">
        <v>17892</v>
      </c>
      <c r="F1516" s="7" t="s">
        <v>17893</v>
      </c>
      <c r="G1516" s="7" t="s">
        <v>17894</v>
      </c>
      <c r="H1516" s="7" t="s">
        <v>17895</v>
      </c>
      <c r="I1516" s="7" t="s">
        <v>65</v>
      </c>
      <c r="J1516" s="7" t="s">
        <v>33060</v>
      </c>
      <c r="K1516" s="7" t="s">
        <v>47</v>
      </c>
      <c r="L1516" s="7">
        <v>10</v>
      </c>
      <c r="M1516" s="7" t="s">
        <v>33076</v>
      </c>
      <c r="N1516" s="7">
        <v>22230</v>
      </c>
      <c r="O1516" s="7" t="s">
        <v>44268</v>
      </c>
      <c r="P1516" s="7">
        <v>19861212</v>
      </c>
      <c r="Q1516" s="7">
        <v>79</v>
      </c>
      <c r="R1516" s="7">
        <v>201903</v>
      </c>
    </row>
    <row r="1517" spans="1:18" ht="16.5" customHeight="1">
      <c r="A1517" s="8">
        <v>2138192823</v>
      </c>
      <c r="B1517" s="7">
        <v>1388880</v>
      </c>
      <c r="C1517" s="12">
        <v>1101110521115</v>
      </c>
      <c r="D1517" s="7" t="s">
        <v>45539</v>
      </c>
      <c r="E1517" s="7" t="s">
        <v>45540</v>
      </c>
      <c r="F1517" s="7" t="s">
        <v>45541</v>
      </c>
      <c r="G1517" s="7" t="s">
        <v>45542</v>
      </c>
      <c r="H1517" s="7" t="s">
        <v>45543</v>
      </c>
      <c r="I1517" s="7" t="s">
        <v>65</v>
      </c>
      <c r="J1517" s="7" t="s">
        <v>33060</v>
      </c>
      <c r="K1517" s="7" t="s">
        <v>47</v>
      </c>
      <c r="L1517" s="7">
        <v>10</v>
      </c>
      <c r="M1517" s="7" t="s">
        <v>33760</v>
      </c>
      <c r="N1517" s="7">
        <v>46331</v>
      </c>
      <c r="O1517" s="7" t="s">
        <v>9472</v>
      </c>
      <c r="P1517" s="7">
        <v>19870301</v>
      </c>
      <c r="Q1517" s="7">
        <v>59</v>
      </c>
      <c r="R1517" s="7">
        <v>201903</v>
      </c>
    </row>
    <row r="1518" spans="1:18" ht="16.5" customHeight="1">
      <c r="A1518" s="8">
        <v>2128109772</v>
      </c>
      <c r="B1518" s="7">
        <v>1673912</v>
      </c>
      <c r="C1518" s="12">
        <v>1101110529060</v>
      </c>
      <c r="D1518" s="7" t="s">
        <v>45544</v>
      </c>
      <c r="E1518" s="7" t="s">
        <v>3708</v>
      </c>
      <c r="F1518" s="7" t="s">
        <v>45545</v>
      </c>
      <c r="G1518" s="7" t="s">
        <v>45546</v>
      </c>
      <c r="H1518" s="7" t="s">
        <v>45547</v>
      </c>
      <c r="I1518" s="7" t="s">
        <v>65</v>
      </c>
      <c r="J1518" s="7" t="s">
        <v>33060</v>
      </c>
      <c r="K1518" s="7" t="s">
        <v>47</v>
      </c>
      <c r="L1518" s="7">
        <v>10</v>
      </c>
      <c r="M1518" s="7" t="s">
        <v>33076</v>
      </c>
      <c r="N1518" s="7">
        <v>27400</v>
      </c>
      <c r="O1518" s="7" t="s">
        <v>33490</v>
      </c>
      <c r="P1518" s="7">
        <v>19870428</v>
      </c>
      <c r="Q1518" s="7">
        <v>90</v>
      </c>
      <c r="R1518" s="7">
        <v>201903</v>
      </c>
    </row>
    <row r="1519" spans="1:18" ht="16.5" customHeight="1">
      <c r="A1519" s="8">
        <v>3028101618</v>
      </c>
      <c r="B1519" s="7">
        <v>1771435</v>
      </c>
      <c r="C1519" s="12">
        <v>1101110530976</v>
      </c>
      <c r="D1519" s="7" t="s">
        <v>16616</v>
      </c>
      <c r="E1519" s="7" t="s">
        <v>16617</v>
      </c>
      <c r="F1519" s="7" t="s">
        <v>16618</v>
      </c>
      <c r="G1519" s="7" t="s">
        <v>16619</v>
      </c>
      <c r="H1519" s="7" t="s">
        <v>16620</v>
      </c>
      <c r="I1519" s="7" t="s">
        <v>65</v>
      </c>
      <c r="J1519" s="7" t="s">
        <v>33060</v>
      </c>
      <c r="K1519" s="7" t="s">
        <v>47</v>
      </c>
      <c r="L1519" s="7">
        <v>10</v>
      </c>
      <c r="M1519" s="7" t="s">
        <v>33076</v>
      </c>
      <c r="N1519" s="7">
        <v>10790</v>
      </c>
      <c r="O1519" s="7" t="s">
        <v>792</v>
      </c>
      <c r="P1519" s="7">
        <v>19870519</v>
      </c>
      <c r="Q1519" s="7">
        <v>57</v>
      </c>
      <c r="R1519" s="7">
        <v>201903</v>
      </c>
    </row>
    <row r="1520" spans="1:18" ht="16.5" customHeight="1">
      <c r="A1520" s="8">
        <v>2028142323</v>
      </c>
      <c r="B1520" s="7">
        <v>1182028</v>
      </c>
      <c r="C1520" s="12">
        <v>1101110534225</v>
      </c>
      <c r="D1520" s="7" t="s">
        <v>3048</v>
      </c>
      <c r="E1520" s="7" t="s">
        <v>23537</v>
      </c>
      <c r="F1520" s="7" t="s">
        <v>23538</v>
      </c>
      <c r="G1520" s="7" t="s">
        <v>23539</v>
      </c>
      <c r="H1520" s="7" t="s">
        <v>23540</v>
      </c>
      <c r="I1520" s="7" t="s">
        <v>65</v>
      </c>
      <c r="J1520" s="7" t="s">
        <v>33060</v>
      </c>
      <c r="K1520" s="7" t="s">
        <v>47</v>
      </c>
      <c r="L1520" s="7">
        <v>10</v>
      </c>
      <c r="M1520" s="7" t="s">
        <v>33760</v>
      </c>
      <c r="N1520" s="7">
        <v>47991</v>
      </c>
      <c r="O1520" s="7" t="s">
        <v>34189</v>
      </c>
      <c r="P1520" s="7">
        <v>19870101</v>
      </c>
      <c r="Q1520" s="7">
        <v>91</v>
      </c>
      <c r="R1520" s="7">
        <v>201903</v>
      </c>
    </row>
    <row r="1521" spans="1:18" ht="16.5" customHeight="1">
      <c r="A1521" s="8">
        <v>2038138195</v>
      </c>
      <c r="B1521" s="7">
        <v>1859857</v>
      </c>
      <c r="C1521" s="12">
        <v>1101110560189</v>
      </c>
      <c r="D1521" s="7" t="s">
        <v>19029</v>
      </c>
      <c r="E1521" s="7" t="s">
        <v>12727</v>
      </c>
      <c r="F1521" s="7" t="s">
        <v>19030</v>
      </c>
      <c r="G1521" s="7" t="s">
        <v>19031</v>
      </c>
      <c r="H1521" s="7" t="s">
        <v>19032</v>
      </c>
      <c r="I1521" s="7" t="s">
        <v>65</v>
      </c>
      <c r="J1521" s="7" t="s">
        <v>33060</v>
      </c>
      <c r="K1521" s="7" t="s">
        <v>47</v>
      </c>
      <c r="L1521" s="7">
        <v>10</v>
      </c>
      <c r="M1521" s="7" t="s">
        <v>33760</v>
      </c>
      <c r="N1521" s="7">
        <v>46521</v>
      </c>
      <c r="O1521" s="7" t="s">
        <v>43908</v>
      </c>
      <c r="P1521" s="7">
        <v>19880215</v>
      </c>
      <c r="Q1521" s="7">
        <v>81</v>
      </c>
      <c r="R1521" s="7">
        <v>201903</v>
      </c>
    </row>
    <row r="1522" spans="1:18" ht="16.5" customHeight="1">
      <c r="A1522" s="8">
        <v>1248115389</v>
      </c>
      <c r="B1522" s="7">
        <v>2169137</v>
      </c>
      <c r="C1522" s="12">
        <v>1101110567440</v>
      </c>
      <c r="D1522" s="7" t="s">
        <v>45548</v>
      </c>
      <c r="E1522" s="7" t="s">
        <v>1114</v>
      </c>
      <c r="F1522" s="7" t="s">
        <v>19584</v>
      </c>
      <c r="G1522" s="7" t="s">
        <v>45549</v>
      </c>
      <c r="H1522" s="7" t="s">
        <v>45550</v>
      </c>
      <c r="I1522" s="7" t="s">
        <v>65</v>
      </c>
      <c r="J1522" s="7" t="s">
        <v>33060</v>
      </c>
      <c r="K1522" s="7" t="s">
        <v>47</v>
      </c>
      <c r="L1522" s="7">
        <v>10</v>
      </c>
      <c r="M1522" s="7" t="s">
        <v>33076</v>
      </c>
      <c r="N1522" s="7">
        <v>29190</v>
      </c>
      <c r="O1522" s="7" t="s">
        <v>45551</v>
      </c>
      <c r="P1522" s="7">
        <v>19880723</v>
      </c>
      <c r="Q1522" s="7">
        <v>81</v>
      </c>
      <c r="R1522" s="7">
        <v>201903</v>
      </c>
    </row>
    <row r="1523" spans="1:18" ht="16.5" customHeight="1">
      <c r="A1523" s="8">
        <v>1118113522</v>
      </c>
      <c r="B1523" s="7">
        <v>1992914</v>
      </c>
      <c r="C1523" s="12">
        <v>1101110572960</v>
      </c>
      <c r="D1523" s="7" t="s">
        <v>45552</v>
      </c>
      <c r="E1523" s="7" t="s">
        <v>45553</v>
      </c>
      <c r="F1523" s="7" t="s">
        <v>22958</v>
      </c>
      <c r="G1523" s="7" t="s">
        <v>45554</v>
      </c>
      <c r="H1523" s="7" t="s">
        <v>45555</v>
      </c>
      <c r="I1523" s="7" t="s">
        <v>65</v>
      </c>
      <c r="J1523" s="7" t="s">
        <v>33060</v>
      </c>
      <c r="K1523" s="7" t="s">
        <v>47</v>
      </c>
      <c r="L1523" s="7">
        <v>10</v>
      </c>
      <c r="M1523" s="7" t="s">
        <v>34194</v>
      </c>
      <c r="N1523" s="7">
        <v>49231</v>
      </c>
      <c r="O1523" s="7" t="s">
        <v>22958</v>
      </c>
      <c r="P1523" s="7">
        <v>19891122</v>
      </c>
      <c r="Q1523" s="7">
        <v>63</v>
      </c>
      <c r="R1523" s="7">
        <v>201903</v>
      </c>
    </row>
    <row r="1524" spans="1:18" ht="16.5" customHeight="1">
      <c r="A1524" s="8">
        <v>1288110881</v>
      </c>
      <c r="B1524" s="7">
        <v>1896444</v>
      </c>
      <c r="C1524" s="12">
        <v>1101110601090</v>
      </c>
      <c r="D1524" s="7" t="s">
        <v>23011</v>
      </c>
      <c r="E1524" s="7" t="s">
        <v>23012</v>
      </c>
      <c r="F1524" s="7" t="s">
        <v>23013</v>
      </c>
      <c r="G1524" s="7" t="s">
        <v>23014</v>
      </c>
      <c r="H1524" s="7" t="s">
        <v>23015</v>
      </c>
      <c r="I1524" s="7" t="s">
        <v>65</v>
      </c>
      <c r="J1524" s="7" t="s">
        <v>33060</v>
      </c>
      <c r="K1524" s="7" t="s">
        <v>47</v>
      </c>
      <c r="L1524" s="7">
        <v>10</v>
      </c>
      <c r="M1524" s="7" t="s">
        <v>33760</v>
      </c>
      <c r="N1524" s="7">
        <v>46433</v>
      </c>
      <c r="O1524" s="7" t="s">
        <v>44369</v>
      </c>
      <c r="P1524" s="7">
        <v>19790214</v>
      </c>
      <c r="Q1524" s="7">
        <v>70</v>
      </c>
      <c r="R1524" s="7">
        <v>201903</v>
      </c>
    </row>
    <row r="1525" spans="1:18" ht="16.5" customHeight="1">
      <c r="A1525" s="8">
        <v>2108116845</v>
      </c>
      <c r="B1525" s="7">
        <v>2874891</v>
      </c>
      <c r="C1525" s="12">
        <v>1101110622658</v>
      </c>
      <c r="D1525" s="7" t="s">
        <v>45556</v>
      </c>
      <c r="E1525" s="7" t="s">
        <v>44660</v>
      </c>
      <c r="F1525" s="7" t="s">
        <v>10757</v>
      </c>
      <c r="G1525" s="7" t="s">
        <v>45557</v>
      </c>
      <c r="H1525" s="7" t="s">
        <v>45558</v>
      </c>
      <c r="I1525" s="7" t="s">
        <v>65</v>
      </c>
      <c r="J1525" s="7" t="s">
        <v>33060</v>
      </c>
      <c r="K1525" s="7" t="s">
        <v>47</v>
      </c>
      <c r="L1525" s="7">
        <v>10</v>
      </c>
      <c r="M1525" s="7" t="s">
        <v>34194</v>
      </c>
      <c r="N1525" s="7">
        <v>49212</v>
      </c>
      <c r="O1525" s="7" t="s">
        <v>10754</v>
      </c>
      <c r="P1525" s="7">
        <v>19890410</v>
      </c>
      <c r="Q1525" s="7">
        <v>51</v>
      </c>
      <c r="R1525" s="7">
        <v>201903</v>
      </c>
    </row>
    <row r="1526" spans="1:18" ht="16.5" customHeight="1">
      <c r="A1526" s="8">
        <v>1238121097</v>
      </c>
      <c r="B1526" s="7">
        <v>1478059</v>
      </c>
      <c r="C1526" s="12">
        <v>1101110629414</v>
      </c>
      <c r="D1526" s="7" t="s">
        <v>18635</v>
      </c>
      <c r="E1526" s="7" t="s">
        <v>18636</v>
      </c>
      <c r="F1526" s="7" t="s">
        <v>4300</v>
      </c>
      <c r="G1526" s="7" t="s">
        <v>18637</v>
      </c>
      <c r="H1526" s="7" t="s">
        <v>18638</v>
      </c>
      <c r="I1526" s="7" t="s">
        <v>65</v>
      </c>
      <c r="J1526" s="7" t="s">
        <v>33060</v>
      </c>
      <c r="K1526" s="7" t="s">
        <v>47</v>
      </c>
      <c r="L1526" s="7">
        <v>10</v>
      </c>
      <c r="M1526" s="7" t="s">
        <v>33076</v>
      </c>
      <c r="N1526" s="7">
        <v>26290</v>
      </c>
      <c r="O1526" s="7" t="s">
        <v>38295</v>
      </c>
      <c r="P1526" s="7">
        <v>19890523</v>
      </c>
      <c r="Q1526" s="7">
        <v>50</v>
      </c>
      <c r="R1526" s="7">
        <v>201903</v>
      </c>
    </row>
    <row r="1527" spans="1:18" ht="16.5" customHeight="1">
      <c r="A1527" s="8">
        <v>2078125839</v>
      </c>
      <c r="B1527" s="7">
        <v>1507603</v>
      </c>
      <c r="C1527" s="12">
        <v>1101110642838</v>
      </c>
      <c r="D1527" s="7" t="s">
        <v>45559</v>
      </c>
      <c r="E1527" s="7" t="s">
        <v>45560</v>
      </c>
      <c r="F1527" s="7" t="s">
        <v>11534</v>
      </c>
      <c r="G1527" s="7" t="s">
        <v>45561</v>
      </c>
      <c r="H1527" s="7" t="s">
        <v>45562</v>
      </c>
      <c r="I1527" s="7" t="s">
        <v>65</v>
      </c>
      <c r="J1527" s="7" t="s">
        <v>33060</v>
      </c>
      <c r="K1527" s="7" t="s">
        <v>47</v>
      </c>
      <c r="L1527" s="7">
        <v>10</v>
      </c>
      <c r="M1527" s="7" t="s">
        <v>34194</v>
      </c>
      <c r="N1527" s="7">
        <v>52919</v>
      </c>
      <c r="O1527" s="7" t="s">
        <v>45563</v>
      </c>
      <c r="P1527" s="7">
        <v>19950524</v>
      </c>
      <c r="Q1527" s="7">
        <v>63</v>
      </c>
      <c r="R1527" s="7">
        <v>201903</v>
      </c>
    </row>
    <row r="1528" spans="1:18" ht="16.5" customHeight="1">
      <c r="A1528" s="8">
        <v>1088139720</v>
      </c>
      <c r="B1528" s="7">
        <v>1360944</v>
      </c>
      <c r="C1528" s="12">
        <v>1101110655451</v>
      </c>
      <c r="D1528" s="7" t="s">
        <v>45564</v>
      </c>
      <c r="E1528" s="7" t="s">
        <v>45565</v>
      </c>
      <c r="F1528" s="7" t="s">
        <v>45566</v>
      </c>
      <c r="G1528" s="7" t="s">
        <v>45567</v>
      </c>
      <c r="H1528" s="7" t="s">
        <v>45568</v>
      </c>
      <c r="I1528" s="7" t="s">
        <v>65</v>
      </c>
      <c r="J1528" s="7" t="s">
        <v>33060</v>
      </c>
      <c r="K1528" s="7" t="s">
        <v>47</v>
      </c>
      <c r="L1528" s="7">
        <v>10</v>
      </c>
      <c r="M1528" s="7" t="s">
        <v>33076</v>
      </c>
      <c r="N1528" s="7">
        <v>14120</v>
      </c>
      <c r="O1528" s="7" t="s">
        <v>42755</v>
      </c>
      <c r="P1528" s="7">
        <v>19891101</v>
      </c>
      <c r="Q1528" s="7">
        <v>69</v>
      </c>
      <c r="R1528" s="7">
        <v>201903</v>
      </c>
    </row>
    <row r="1529" spans="1:18" ht="16.5" customHeight="1">
      <c r="A1529" s="8">
        <v>1058139129</v>
      </c>
      <c r="B1529" s="7">
        <v>1405528</v>
      </c>
      <c r="C1529" s="12">
        <v>1101110655518</v>
      </c>
      <c r="D1529" s="7" t="s">
        <v>17236</v>
      </c>
      <c r="E1529" s="7" t="s">
        <v>17237</v>
      </c>
      <c r="F1529" s="7" t="s">
        <v>17238</v>
      </c>
      <c r="G1529" s="7" t="s">
        <v>17239</v>
      </c>
      <c r="H1529" s="7" t="s">
        <v>17240</v>
      </c>
      <c r="I1529" s="7" t="s">
        <v>65</v>
      </c>
      <c r="J1529" s="7" t="s">
        <v>33060</v>
      </c>
      <c r="K1529" s="7" t="s">
        <v>47</v>
      </c>
      <c r="L1529" s="7">
        <v>10</v>
      </c>
      <c r="M1529" s="7" t="s">
        <v>33076</v>
      </c>
      <c r="N1529" s="7">
        <v>14120</v>
      </c>
      <c r="O1529" s="7" t="s">
        <v>42755</v>
      </c>
      <c r="P1529" s="7">
        <v>19891024</v>
      </c>
      <c r="Q1529" s="7">
        <v>68</v>
      </c>
      <c r="R1529" s="7">
        <v>201903</v>
      </c>
    </row>
    <row r="1530" spans="1:18" ht="16.5" customHeight="1">
      <c r="A1530" s="8">
        <v>1148136179</v>
      </c>
      <c r="B1530" s="7">
        <v>1807197</v>
      </c>
      <c r="C1530" s="12">
        <v>1101110669329</v>
      </c>
      <c r="D1530" s="7" t="s">
        <v>26755</v>
      </c>
      <c r="E1530" s="7" t="s">
        <v>26756</v>
      </c>
      <c r="F1530" s="7" t="s">
        <v>26757</v>
      </c>
      <c r="G1530" s="7" t="s">
        <v>26758</v>
      </c>
      <c r="H1530" s="7" t="s">
        <v>26759</v>
      </c>
      <c r="I1530" s="7" t="s">
        <v>65</v>
      </c>
      <c r="J1530" s="7" t="s">
        <v>33060</v>
      </c>
      <c r="K1530" s="7" t="s">
        <v>47</v>
      </c>
      <c r="L1530" s="7">
        <v>10</v>
      </c>
      <c r="M1530" s="7" t="s">
        <v>34433</v>
      </c>
      <c r="N1530" s="7">
        <v>58120</v>
      </c>
      <c r="O1530" s="7" t="s">
        <v>45072</v>
      </c>
      <c r="P1530" s="7">
        <v>19900201</v>
      </c>
      <c r="Q1530" s="7">
        <v>53</v>
      </c>
      <c r="R1530" s="7">
        <v>201903</v>
      </c>
    </row>
    <row r="1531" spans="1:18" ht="16.5" customHeight="1">
      <c r="A1531" s="8">
        <v>1078136773</v>
      </c>
      <c r="B1531" s="7">
        <v>1780643</v>
      </c>
      <c r="C1531" s="12">
        <v>1101110670566</v>
      </c>
      <c r="D1531" s="7" t="s">
        <v>25495</v>
      </c>
      <c r="E1531" s="7" t="s">
        <v>8613</v>
      </c>
      <c r="F1531" s="7" t="s">
        <v>14795</v>
      </c>
      <c r="G1531" s="7" t="s">
        <v>25496</v>
      </c>
      <c r="H1531" s="7" t="s">
        <v>25497</v>
      </c>
      <c r="I1531" s="7" t="s">
        <v>65</v>
      </c>
      <c r="J1531" s="7" t="s">
        <v>33060</v>
      </c>
      <c r="K1531" s="7" t="s">
        <v>47</v>
      </c>
      <c r="L1531" s="7">
        <v>10</v>
      </c>
      <c r="M1531" s="7" t="s">
        <v>34194</v>
      </c>
      <c r="N1531" s="7">
        <v>49231</v>
      </c>
      <c r="O1531" s="7" t="s">
        <v>22958</v>
      </c>
      <c r="P1531" s="7">
        <v>19900118</v>
      </c>
      <c r="Q1531" s="7">
        <v>70</v>
      </c>
      <c r="R1531" s="7">
        <v>201903</v>
      </c>
    </row>
    <row r="1532" spans="1:18" ht="16.5" customHeight="1">
      <c r="A1532" s="8">
        <v>2218104989</v>
      </c>
      <c r="B1532" s="7">
        <v>1611763</v>
      </c>
      <c r="C1532" s="12">
        <v>1101110672132</v>
      </c>
      <c r="D1532" s="7" t="s">
        <v>28714</v>
      </c>
      <c r="E1532" s="7" t="s">
        <v>28715</v>
      </c>
      <c r="F1532" s="7" t="s">
        <v>28716</v>
      </c>
      <c r="G1532" s="7" t="s">
        <v>28717</v>
      </c>
      <c r="H1532" s="7" t="s">
        <v>28718</v>
      </c>
      <c r="I1532" s="7" t="s">
        <v>65</v>
      </c>
      <c r="J1532" s="7" t="s">
        <v>33060</v>
      </c>
      <c r="K1532" s="7" t="s">
        <v>47</v>
      </c>
      <c r="L1532" s="7">
        <v>10</v>
      </c>
      <c r="M1532" s="7" t="s">
        <v>363</v>
      </c>
      <c r="N1532" s="7">
        <v>72121</v>
      </c>
      <c r="O1532" s="7" t="s">
        <v>35913</v>
      </c>
      <c r="P1532" s="7">
        <v>19900215</v>
      </c>
      <c r="Q1532" s="7">
        <v>100</v>
      </c>
      <c r="R1532" s="7">
        <v>201903</v>
      </c>
    </row>
    <row r="1533" spans="1:18" ht="16.5" customHeight="1">
      <c r="A1533" s="8">
        <v>1118114477</v>
      </c>
      <c r="B1533" s="7">
        <v>1236015</v>
      </c>
      <c r="C1533" s="12">
        <v>1101110704888</v>
      </c>
      <c r="D1533" s="7" t="s">
        <v>22192</v>
      </c>
      <c r="E1533" s="7" t="s">
        <v>22193</v>
      </c>
      <c r="F1533" s="7" t="s">
        <v>22194</v>
      </c>
      <c r="G1533" s="7" t="s">
        <v>22195</v>
      </c>
      <c r="H1533" s="7" t="s">
        <v>22196</v>
      </c>
      <c r="I1533" s="7" t="s">
        <v>65</v>
      </c>
      <c r="J1533" s="7" t="s">
        <v>33060</v>
      </c>
      <c r="K1533" s="7" t="s">
        <v>47</v>
      </c>
      <c r="L1533" s="7">
        <v>10</v>
      </c>
      <c r="M1533" s="7" t="s">
        <v>313</v>
      </c>
      <c r="N1533" s="7">
        <v>42322</v>
      </c>
      <c r="O1533" s="7" t="s">
        <v>43496</v>
      </c>
      <c r="P1533" s="7">
        <v>19900101</v>
      </c>
      <c r="Q1533" s="7">
        <v>52</v>
      </c>
      <c r="R1533" s="7">
        <v>201903</v>
      </c>
    </row>
    <row r="1534" spans="1:18" ht="16.5" customHeight="1">
      <c r="A1534" s="8">
        <v>2138137645</v>
      </c>
      <c r="B1534" s="7">
        <v>1544311</v>
      </c>
      <c r="C1534" s="12">
        <v>1101110739536</v>
      </c>
      <c r="D1534" s="7" t="s">
        <v>45569</v>
      </c>
      <c r="E1534" s="7" t="s">
        <v>45570</v>
      </c>
      <c r="F1534" s="7" t="s">
        <v>45571</v>
      </c>
      <c r="G1534" s="7" t="s">
        <v>45572</v>
      </c>
      <c r="H1534" s="7" t="s">
        <v>45573</v>
      </c>
      <c r="I1534" s="7" t="s">
        <v>65</v>
      </c>
      <c r="J1534" s="7" t="s">
        <v>33060</v>
      </c>
      <c r="K1534" s="7" t="s">
        <v>47</v>
      </c>
      <c r="L1534" s="7">
        <v>10</v>
      </c>
      <c r="M1534" s="7" t="s">
        <v>33760</v>
      </c>
      <c r="N1534" s="7">
        <v>46413</v>
      </c>
      <c r="O1534" s="7" t="s">
        <v>43205</v>
      </c>
      <c r="P1534" s="7">
        <v>19910101</v>
      </c>
      <c r="Q1534" s="7">
        <v>74</v>
      </c>
      <c r="R1534" s="7">
        <v>201903</v>
      </c>
    </row>
    <row r="1535" spans="1:18" ht="16.5" customHeight="1">
      <c r="A1535" s="8">
        <v>1208107631</v>
      </c>
      <c r="B1535" s="7">
        <v>2866239</v>
      </c>
      <c r="C1535" s="12">
        <v>1101110787329</v>
      </c>
      <c r="D1535" s="7" t="s">
        <v>16719</v>
      </c>
      <c r="E1535" s="7" t="s">
        <v>16720</v>
      </c>
      <c r="F1535" s="7" t="s">
        <v>16594</v>
      </c>
      <c r="G1535" s="7" t="s">
        <v>16721</v>
      </c>
      <c r="H1535" s="7" t="s">
        <v>16722</v>
      </c>
      <c r="I1535" s="7" t="s">
        <v>65</v>
      </c>
      <c r="J1535" s="7" t="s">
        <v>33060</v>
      </c>
      <c r="K1535" s="7" t="s">
        <v>47</v>
      </c>
      <c r="L1535" s="7">
        <v>10</v>
      </c>
      <c r="M1535" s="7" t="s">
        <v>33076</v>
      </c>
      <c r="N1535" s="7">
        <v>10302</v>
      </c>
      <c r="O1535" s="7" t="s">
        <v>33101</v>
      </c>
      <c r="P1535" s="7">
        <v>19910701</v>
      </c>
      <c r="Q1535" s="7">
        <v>97</v>
      </c>
      <c r="R1535" s="7">
        <v>201903</v>
      </c>
    </row>
    <row r="1536" spans="1:18" ht="16.5" customHeight="1">
      <c r="A1536" s="8">
        <v>1168141469</v>
      </c>
      <c r="B1536" s="7">
        <v>1814882</v>
      </c>
      <c r="C1536" s="12">
        <v>1101110817374</v>
      </c>
      <c r="D1536" s="7" t="s">
        <v>26733</v>
      </c>
      <c r="E1536" s="7" t="s">
        <v>26734</v>
      </c>
      <c r="F1536" s="7" t="s">
        <v>26735</v>
      </c>
      <c r="G1536" s="7" t="s">
        <v>26736</v>
      </c>
      <c r="H1536" s="7" t="s">
        <v>26737</v>
      </c>
      <c r="I1536" s="7" t="s">
        <v>65</v>
      </c>
      <c r="J1536" s="7" t="s">
        <v>33060</v>
      </c>
      <c r="K1536" s="7" t="s">
        <v>47</v>
      </c>
      <c r="L1536" s="7">
        <v>10</v>
      </c>
      <c r="M1536" s="7" t="s">
        <v>34433</v>
      </c>
      <c r="N1536" s="7">
        <v>58221</v>
      </c>
      <c r="O1536" s="7" t="s">
        <v>12995</v>
      </c>
      <c r="P1536" s="7">
        <v>19911120</v>
      </c>
      <c r="Q1536" s="7">
        <v>93</v>
      </c>
      <c r="R1536" s="7">
        <v>201903</v>
      </c>
    </row>
    <row r="1537" spans="1:18" ht="16.5" customHeight="1">
      <c r="A1537" s="8">
        <v>1058151123</v>
      </c>
      <c r="B1537" s="7">
        <v>1877033</v>
      </c>
      <c r="C1537" s="12">
        <v>1101110819734</v>
      </c>
      <c r="D1537" s="7" t="s">
        <v>26260</v>
      </c>
      <c r="E1537" s="7" t="s">
        <v>1445</v>
      </c>
      <c r="F1537" s="7" t="s">
        <v>26261</v>
      </c>
      <c r="G1537" s="7" t="s">
        <v>26262</v>
      </c>
      <c r="H1537" s="7" t="s">
        <v>26263</v>
      </c>
      <c r="I1537" s="7" t="s">
        <v>65</v>
      </c>
      <c r="J1537" s="7" t="s">
        <v>33060</v>
      </c>
      <c r="K1537" s="7" t="s">
        <v>47</v>
      </c>
      <c r="L1537" s="7">
        <v>10</v>
      </c>
      <c r="M1537" s="7" t="s">
        <v>34319</v>
      </c>
      <c r="N1537" s="7">
        <v>56130</v>
      </c>
      <c r="O1537" s="7" t="s">
        <v>26141</v>
      </c>
      <c r="P1537" s="7">
        <v>19911130</v>
      </c>
      <c r="Q1537" s="7">
        <v>146</v>
      </c>
      <c r="R1537" s="7">
        <v>201903</v>
      </c>
    </row>
    <row r="1538" spans="1:18" ht="16.5" customHeight="1">
      <c r="A1538" s="8">
        <v>1068137968</v>
      </c>
      <c r="B1538" s="7">
        <v>1478942</v>
      </c>
      <c r="C1538" s="12">
        <v>1101110827505</v>
      </c>
      <c r="D1538" s="7" t="s">
        <v>25508</v>
      </c>
      <c r="E1538" s="7" t="s">
        <v>25509</v>
      </c>
      <c r="F1538" s="7" t="s">
        <v>25510</v>
      </c>
      <c r="G1538" s="7" t="s">
        <v>25511</v>
      </c>
      <c r="H1538" s="7" t="s">
        <v>25512</v>
      </c>
      <c r="I1538" s="7" t="s">
        <v>65</v>
      </c>
      <c r="J1538" s="7" t="s">
        <v>33060</v>
      </c>
      <c r="K1538" s="7" t="s">
        <v>47</v>
      </c>
      <c r="L1538" s="7">
        <v>10</v>
      </c>
      <c r="M1538" s="7" t="s">
        <v>34194</v>
      </c>
      <c r="N1538" s="7">
        <v>49400</v>
      </c>
      <c r="O1538" s="7" t="s">
        <v>34222</v>
      </c>
      <c r="P1538" s="7">
        <v>19920201</v>
      </c>
      <c r="Q1538" s="7">
        <v>114</v>
      </c>
      <c r="R1538" s="7">
        <v>201903</v>
      </c>
    </row>
    <row r="1539" spans="1:18" ht="16.5" customHeight="1">
      <c r="A1539" s="8">
        <v>1118117848</v>
      </c>
      <c r="B1539" s="7">
        <v>1414578</v>
      </c>
      <c r="C1539" s="12">
        <v>1101110860357</v>
      </c>
      <c r="D1539" s="7" t="s">
        <v>45574</v>
      </c>
      <c r="E1539" s="7" t="s">
        <v>45575</v>
      </c>
      <c r="F1539" s="7" t="s">
        <v>45576</v>
      </c>
      <c r="G1539" s="7" t="s">
        <v>45577</v>
      </c>
      <c r="H1539" s="7" t="s">
        <v>45578</v>
      </c>
      <c r="I1539" s="7" t="s">
        <v>65</v>
      </c>
      <c r="J1539" s="7" t="s">
        <v>33060</v>
      </c>
      <c r="K1539" s="7" t="s">
        <v>47</v>
      </c>
      <c r="L1539" s="7">
        <v>10</v>
      </c>
      <c r="M1539" s="7" t="s">
        <v>34194</v>
      </c>
      <c r="N1539" s="7">
        <v>49300</v>
      </c>
      <c r="O1539" s="7" t="s">
        <v>22934</v>
      </c>
      <c r="P1539" s="7">
        <v>19920601</v>
      </c>
      <c r="Q1539" s="7">
        <v>70</v>
      </c>
      <c r="R1539" s="7">
        <v>201903</v>
      </c>
    </row>
    <row r="1540" spans="1:18" ht="16.5" customHeight="1">
      <c r="A1540" s="8">
        <v>2108127740</v>
      </c>
      <c r="B1540" s="7">
        <v>1411047</v>
      </c>
      <c r="C1540" s="12">
        <v>1101110895940</v>
      </c>
      <c r="D1540" s="7" t="s">
        <v>45579</v>
      </c>
      <c r="E1540" s="7" t="s">
        <v>45580</v>
      </c>
      <c r="F1540" s="7" t="s">
        <v>10938</v>
      </c>
      <c r="G1540" s="7" t="s">
        <v>45581</v>
      </c>
      <c r="H1540" s="7" t="s">
        <v>45582</v>
      </c>
      <c r="I1540" s="7" t="s">
        <v>65</v>
      </c>
      <c r="J1540" s="7" t="s">
        <v>33060</v>
      </c>
      <c r="K1540" s="7" t="s">
        <v>47</v>
      </c>
      <c r="L1540" s="7">
        <v>10</v>
      </c>
      <c r="M1540" s="7" t="s">
        <v>34194</v>
      </c>
      <c r="N1540" s="7">
        <v>49231</v>
      </c>
      <c r="O1540" s="7" t="s">
        <v>22958</v>
      </c>
      <c r="P1540" s="7">
        <v>20000117</v>
      </c>
      <c r="Q1540" s="7">
        <v>62</v>
      </c>
      <c r="R1540" s="7">
        <v>201903</v>
      </c>
    </row>
    <row r="1541" spans="1:18" ht="16.5" customHeight="1">
      <c r="A1541" s="8">
        <v>1128132823</v>
      </c>
      <c r="B1541" s="7">
        <v>1139263</v>
      </c>
      <c r="C1541" s="12">
        <v>1101110896005</v>
      </c>
      <c r="D1541" s="7" t="s">
        <v>23148</v>
      </c>
      <c r="E1541" s="7" t="s">
        <v>23149</v>
      </c>
      <c r="F1541" s="7" t="s">
        <v>23150</v>
      </c>
      <c r="G1541" s="7" t="s">
        <v>23151</v>
      </c>
      <c r="H1541" s="7" t="s">
        <v>23152</v>
      </c>
      <c r="I1541" s="7" t="s">
        <v>65</v>
      </c>
      <c r="J1541" s="7" t="s">
        <v>33060</v>
      </c>
      <c r="K1541" s="7" t="s">
        <v>47</v>
      </c>
      <c r="L1541" s="7">
        <v>10</v>
      </c>
      <c r="M1541" s="7" t="s">
        <v>33760</v>
      </c>
      <c r="N1541" s="7">
        <v>46800</v>
      </c>
      <c r="O1541" s="7" t="s">
        <v>22863</v>
      </c>
      <c r="P1541" s="7">
        <v>19921015</v>
      </c>
      <c r="Q1541" s="7">
        <v>64</v>
      </c>
      <c r="R1541" s="7">
        <v>201903</v>
      </c>
    </row>
    <row r="1542" spans="1:18" ht="16.5" customHeight="1">
      <c r="A1542" s="8">
        <v>2108116369</v>
      </c>
      <c r="B1542" s="7">
        <v>1226876</v>
      </c>
      <c r="C1542" s="12">
        <v>1101110973530</v>
      </c>
      <c r="D1542" s="7" t="s">
        <v>45583</v>
      </c>
      <c r="E1542" s="7" t="s">
        <v>45584</v>
      </c>
      <c r="F1542" s="7" t="s">
        <v>45585</v>
      </c>
      <c r="G1542" s="7" t="s">
        <v>45586</v>
      </c>
      <c r="H1542" s="7" t="s">
        <v>45587</v>
      </c>
      <c r="I1542" s="7" t="s">
        <v>65</v>
      </c>
      <c r="J1542" s="7" t="s">
        <v>33060</v>
      </c>
      <c r="K1542" s="7" t="s">
        <v>47</v>
      </c>
      <c r="L1542" s="7">
        <v>10</v>
      </c>
      <c r="M1542" s="7" t="s">
        <v>34194</v>
      </c>
      <c r="N1542" s="7">
        <v>49212</v>
      </c>
      <c r="O1542" s="7" t="s">
        <v>10754</v>
      </c>
      <c r="P1542" s="7">
        <v>19930920</v>
      </c>
      <c r="Q1542" s="7">
        <v>59</v>
      </c>
      <c r="R1542" s="7">
        <v>201903</v>
      </c>
    </row>
    <row r="1543" spans="1:18" ht="16.5" customHeight="1">
      <c r="A1543" s="8">
        <v>2068148222</v>
      </c>
      <c r="B1543" s="7">
        <v>1491060</v>
      </c>
      <c r="C1543" s="12">
        <v>1101110992861</v>
      </c>
      <c r="D1543" s="7" t="s">
        <v>17943</v>
      </c>
      <c r="E1543" s="7" t="s">
        <v>17944</v>
      </c>
      <c r="F1543" s="7" t="s">
        <v>1704</v>
      </c>
      <c r="G1543" s="7" t="s">
        <v>17945</v>
      </c>
      <c r="H1543" s="7" t="s">
        <v>17946</v>
      </c>
      <c r="I1543" s="7" t="s">
        <v>65</v>
      </c>
      <c r="J1543" s="7" t="s">
        <v>33060</v>
      </c>
      <c r="K1543" s="7" t="s">
        <v>47</v>
      </c>
      <c r="L1543" s="7">
        <v>10</v>
      </c>
      <c r="M1543" s="7" t="s">
        <v>33076</v>
      </c>
      <c r="N1543" s="7">
        <v>20202</v>
      </c>
      <c r="O1543" s="7" t="s">
        <v>38337</v>
      </c>
      <c r="P1543" s="7">
        <v>19931214</v>
      </c>
      <c r="Q1543" s="7">
        <v>66</v>
      </c>
      <c r="R1543" s="7">
        <v>201903</v>
      </c>
    </row>
    <row r="1544" spans="1:18" ht="16.5" customHeight="1">
      <c r="A1544" s="8">
        <v>1208134948</v>
      </c>
      <c r="B1544" s="7">
        <v>1715156</v>
      </c>
      <c r="C1544" s="12">
        <v>1101111001653</v>
      </c>
      <c r="D1544" s="7" t="s">
        <v>17217</v>
      </c>
      <c r="E1544" s="7" t="s">
        <v>17218</v>
      </c>
      <c r="F1544" s="7" t="s">
        <v>17219</v>
      </c>
      <c r="G1544" s="7" t="s">
        <v>17220</v>
      </c>
      <c r="H1544" s="7" t="s">
        <v>17221</v>
      </c>
      <c r="I1544" s="7" t="s">
        <v>65</v>
      </c>
      <c r="J1544" s="7" t="s">
        <v>33060</v>
      </c>
      <c r="K1544" s="7" t="s">
        <v>47</v>
      </c>
      <c r="L1544" s="7">
        <v>10</v>
      </c>
      <c r="M1544" s="7" t="s">
        <v>33076</v>
      </c>
      <c r="N1544" s="7">
        <v>14491</v>
      </c>
      <c r="O1544" s="7" t="s">
        <v>33209</v>
      </c>
      <c r="P1544" s="7">
        <v>19940112</v>
      </c>
      <c r="Q1544" s="7">
        <v>134</v>
      </c>
      <c r="R1544" s="7">
        <v>201903</v>
      </c>
    </row>
    <row r="1545" spans="1:18" ht="16.5" customHeight="1">
      <c r="A1545" s="8">
        <v>2148165498</v>
      </c>
      <c r="B1545" s="7">
        <v>1415062</v>
      </c>
      <c r="C1545" s="12">
        <v>1101111004243</v>
      </c>
      <c r="D1545" s="7" t="s">
        <v>25667</v>
      </c>
      <c r="E1545" s="7" t="s">
        <v>983</v>
      </c>
      <c r="F1545" s="7" t="s">
        <v>11470</v>
      </c>
      <c r="G1545" s="7" t="s">
        <v>25668</v>
      </c>
      <c r="H1545" s="7" t="s">
        <v>25669</v>
      </c>
      <c r="I1545" s="7" t="s">
        <v>63</v>
      </c>
      <c r="J1545" s="7" t="s">
        <v>33060</v>
      </c>
      <c r="K1545" s="7" t="s">
        <v>47</v>
      </c>
      <c r="L1545" s="7">
        <v>10</v>
      </c>
      <c r="M1545" s="7" t="s">
        <v>34194</v>
      </c>
      <c r="N1545" s="7">
        <v>50122</v>
      </c>
      <c r="O1545" s="7" t="s">
        <v>11473</v>
      </c>
      <c r="P1545" s="7">
        <v>19940119</v>
      </c>
      <c r="Q1545" s="7">
        <v>74</v>
      </c>
      <c r="R1545" s="7">
        <v>201903</v>
      </c>
    </row>
    <row r="1546" spans="1:18" ht="16.5" customHeight="1">
      <c r="A1546" s="8">
        <v>2098114527</v>
      </c>
      <c r="B1546" s="7">
        <v>1948022</v>
      </c>
      <c r="C1546" s="12">
        <v>1101111038341</v>
      </c>
      <c r="D1546" s="7" t="s">
        <v>45588</v>
      </c>
      <c r="E1546" s="7" t="s">
        <v>45589</v>
      </c>
      <c r="F1546" s="7" t="s">
        <v>11107</v>
      </c>
      <c r="G1546" s="7" t="s">
        <v>45590</v>
      </c>
      <c r="H1546" s="7" t="s">
        <v>45591</v>
      </c>
      <c r="I1546" s="7" t="s">
        <v>65</v>
      </c>
      <c r="J1546" s="7" t="s">
        <v>33060</v>
      </c>
      <c r="K1546" s="7" t="s">
        <v>47</v>
      </c>
      <c r="L1546" s="7">
        <v>10</v>
      </c>
      <c r="M1546" s="7" t="s">
        <v>34194</v>
      </c>
      <c r="N1546" s="7">
        <v>49212</v>
      </c>
      <c r="O1546" s="7" t="s">
        <v>10754</v>
      </c>
      <c r="P1546" s="7">
        <v>19940517</v>
      </c>
      <c r="Q1546" s="7">
        <v>113</v>
      </c>
      <c r="R1546" s="7">
        <v>201903</v>
      </c>
    </row>
    <row r="1547" spans="1:18" ht="16.5" customHeight="1">
      <c r="A1547" s="8">
        <v>1048124322</v>
      </c>
      <c r="B1547" s="7">
        <v>1754176</v>
      </c>
      <c r="C1547" s="12">
        <v>1101111039422</v>
      </c>
      <c r="D1547" s="7" t="s">
        <v>45592</v>
      </c>
      <c r="E1547" s="7" t="s">
        <v>11884</v>
      </c>
      <c r="F1547" s="7" t="s">
        <v>10230</v>
      </c>
      <c r="G1547" s="7" t="s">
        <v>45593</v>
      </c>
      <c r="H1547" s="7" t="s">
        <v>11885</v>
      </c>
      <c r="I1547" s="7" t="s">
        <v>65</v>
      </c>
      <c r="J1547" s="7" t="s">
        <v>33060</v>
      </c>
      <c r="K1547" s="7" t="s">
        <v>47</v>
      </c>
      <c r="L1547" s="7">
        <v>10</v>
      </c>
      <c r="M1547" s="7" t="s">
        <v>34194</v>
      </c>
      <c r="N1547" s="7">
        <v>52991</v>
      </c>
      <c r="O1547" s="7" t="s">
        <v>38799</v>
      </c>
      <c r="P1547" s="7">
        <v>19940525</v>
      </c>
      <c r="Q1547" s="7">
        <v>62</v>
      </c>
      <c r="R1547" s="7">
        <v>201903</v>
      </c>
    </row>
    <row r="1548" spans="1:18" ht="16.5" customHeight="1">
      <c r="A1548" s="8">
        <v>2178108268</v>
      </c>
      <c r="B1548" s="7">
        <v>1190850</v>
      </c>
      <c r="C1548" s="12">
        <v>1101111043506</v>
      </c>
      <c r="D1548" s="7" t="s">
        <v>45594</v>
      </c>
      <c r="E1548" s="7" t="s">
        <v>45595</v>
      </c>
      <c r="F1548" s="7" t="s">
        <v>45596</v>
      </c>
      <c r="G1548" s="7" t="s">
        <v>45597</v>
      </c>
      <c r="H1548" s="7" t="s">
        <v>45598</v>
      </c>
      <c r="I1548" s="7" t="s">
        <v>65</v>
      </c>
      <c r="J1548" s="7" t="s">
        <v>33060</v>
      </c>
      <c r="K1548" s="7" t="s">
        <v>47</v>
      </c>
      <c r="L1548" s="7">
        <v>10</v>
      </c>
      <c r="M1548" s="7" t="s">
        <v>33760</v>
      </c>
      <c r="N1548" s="7">
        <v>46453</v>
      </c>
      <c r="O1548" s="7" t="s">
        <v>33895</v>
      </c>
      <c r="P1548" s="7">
        <v>19940603</v>
      </c>
      <c r="Q1548" s="7">
        <v>59</v>
      </c>
      <c r="R1548" s="7">
        <v>201903</v>
      </c>
    </row>
    <row r="1549" spans="1:18" ht="16.5" customHeight="1">
      <c r="A1549" s="8">
        <v>2298106905</v>
      </c>
      <c r="B1549" s="7">
        <v>1654968</v>
      </c>
      <c r="C1549" s="12">
        <v>1101111056236</v>
      </c>
      <c r="D1549" s="7" t="s">
        <v>21051</v>
      </c>
      <c r="E1549" s="7" t="s">
        <v>21052</v>
      </c>
      <c r="F1549" s="7" t="s">
        <v>21053</v>
      </c>
      <c r="G1549" s="7" t="s">
        <v>21054</v>
      </c>
      <c r="H1549" s="7" t="s">
        <v>21055</v>
      </c>
      <c r="I1549" s="7" t="s">
        <v>65</v>
      </c>
      <c r="J1549" s="7" t="s">
        <v>33060</v>
      </c>
      <c r="K1549" s="7" t="s">
        <v>47</v>
      </c>
      <c r="L1549" s="7">
        <v>10</v>
      </c>
      <c r="M1549" s="7" t="s">
        <v>363</v>
      </c>
      <c r="N1549" s="7">
        <v>72120</v>
      </c>
      <c r="O1549" s="7" t="s">
        <v>6302</v>
      </c>
      <c r="P1549" s="7">
        <v>19940712</v>
      </c>
      <c r="Q1549" s="7">
        <v>69</v>
      </c>
      <c r="R1549" s="7">
        <v>201903</v>
      </c>
    </row>
    <row r="1550" spans="1:18" ht="16.5" customHeight="1">
      <c r="A1550" s="8">
        <v>2158151769</v>
      </c>
      <c r="B1550" s="7">
        <v>1272462</v>
      </c>
      <c r="C1550" s="12">
        <v>1101111066920</v>
      </c>
      <c r="D1550" s="7" t="s">
        <v>24641</v>
      </c>
      <c r="E1550" s="7" t="s">
        <v>24642</v>
      </c>
      <c r="F1550" s="7" t="s">
        <v>24643</v>
      </c>
      <c r="G1550" s="7" t="s">
        <v>24644</v>
      </c>
      <c r="H1550" s="7" t="s">
        <v>24645</v>
      </c>
      <c r="I1550" s="7" t="s">
        <v>65</v>
      </c>
      <c r="J1550" s="7" t="s">
        <v>33060</v>
      </c>
      <c r="K1550" s="7" t="s">
        <v>47</v>
      </c>
      <c r="L1550" s="7">
        <v>10</v>
      </c>
      <c r="M1550" s="7" t="s">
        <v>34194</v>
      </c>
      <c r="N1550" s="7">
        <v>49231</v>
      </c>
      <c r="O1550" s="7" t="s">
        <v>22958</v>
      </c>
      <c r="P1550" s="7">
        <v>19940817</v>
      </c>
      <c r="Q1550" s="7">
        <v>75</v>
      </c>
      <c r="R1550" s="7">
        <v>201903</v>
      </c>
    </row>
    <row r="1551" spans="1:18" ht="16.5" customHeight="1">
      <c r="A1551" s="8">
        <v>1208152378</v>
      </c>
      <c r="B1551" s="7">
        <v>1886591</v>
      </c>
      <c r="C1551" s="12">
        <v>1101111097983</v>
      </c>
      <c r="D1551" s="7" t="s">
        <v>45599</v>
      </c>
      <c r="E1551" s="7" t="s">
        <v>45600</v>
      </c>
      <c r="F1551" s="7" t="s">
        <v>45601</v>
      </c>
      <c r="G1551" s="7" t="s">
        <v>45602</v>
      </c>
      <c r="H1551" s="7" t="s">
        <v>45603</v>
      </c>
      <c r="I1551" s="7" t="s">
        <v>65</v>
      </c>
      <c r="J1551" s="7" t="s">
        <v>33060</v>
      </c>
      <c r="K1551" s="7" t="s">
        <v>47</v>
      </c>
      <c r="L1551" s="7">
        <v>10</v>
      </c>
      <c r="M1551" s="7" t="s">
        <v>33760</v>
      </c>
      <c r="N1551" s="7">
        <v>46463</v>
      </c>
      <c r="O1551" s="7" t="s">
        <v>44257</v>
      </c>
      <c r="P1551" s="7">
        <v>19941104</v>
      </c>
      <c r="Q1551" s="7">
        <v>50</v>
      </c>
      <c r="R1551" s="7">
        <v>201903</v>
      </c>
    </row>
    <row r="1552" spans="1:18" ht="16.5" customHeight="1">
      <c r="A1552" s="8">
        <v>2158150891</v>
      </c>
      <c r="B1552" s="7">
        <v>1869513</v>
      </c>
      <c r="C1552" s="12">
        <v>1101111102154</v>
      </c>
      <c r="D1552" s="7" t="s">
        <v>17152</v>
      </c>
      <c r="E1552" s="7" t="s">
        <v>3518</v>
      </c>
      <c r="F1552" s="7" t="s">
        <v>1043</v>
      </c>
      <c r="G1552" s="7" t="s">
        <v>17153</v>
      </c>
      <c r="H1552" s="7" t="s">
        <v>17154</v>
      </c>
      <c r="I1552" s="7" t="s">
        <v>65</v>
      </c>
      <c r="J1552" s="7" t="s">
        <v>33060</v>
      </c>
      <c r="K1552" s="7" t="s">
        <v>47</v>
      </c>
      <c r="L1552" s="7">
        <v>10</v>
      </c>
      <c r="M1552" s="7" t="s">
        <v>33076</v>
      </c>
      <c r="N1552" s="7">
        <v>14200</v>
      </c>
      <c r="O1552" s="7" t="s">
        <v>45604</v>
      </c>
      <c r="P1552" s="7">
        <v>19941119</v>
      </c>
      <c r="Q1552" s="7">
        <v>59</v>
      </c>
      <c r="R1552" s="7">
        <v>201903</v>
      </c>
    </row>
    <row r="1553" spans="1:18" ht="16.5" customHeight="1">
      <c r="A1553" s="8">
        <v>2178110293</v>
      </c>
      <c r="B1553" s="7">
        <v>1334121</v>
      </c>
      <c r="C1553" s="12">
        <v>1101111105306</v>
      </c>
      <c r="D1553" s="7" t="s">
        <v>45605</v>
      </c>
      <c r="E1553" s="7" t="s">
        <v>45606</v>
      </c>
      <c r="F1553" s="7" t="s">
        <v>45607</v>
      </c>
      <c r="G1553" s="7" t="s">
        <v>45608</v>
      </c>
      <c r="H1553" s="7" t="s">
        <v>45609</v>
      </c>
      <c r="I1553" s="7" t="s">
        <v>65</v>
      </c>
      <c r="J1553" s="7" t="s">
        <v>33060</v>
      </c>
      <c r="K1553" s="7" t="s">
        <v>47</v>
      </c>
      <c r="L1553" s="7">
        <v>10</v>
      </c>
      <c r="M1553" s="7" t="s">
        <v>457</v>
      </c>
      <c r="N1553" s="7">
        <v>38110</v>
      </c>
      <c r="O1553" s="7" t="s">
        <v>42265</v>
      </c>
      <c r="P1553" s="7">
        <v>19950101</v>
      </c>
      <c r="Q1553" s="7">
        <v>51</v>
      </c>
      <c r="R1553" s="7">
        <v>201903</v>
      </c>
    </row>
    <row r="1554" spans="1:18" ht="16.5" customHeight="1">
      <c r="A1554" s="8">
        <v>1188110981</v>
      </c>
      <c r="B1554" s="7">
        <v>1624541</v>
      </c>
      <c r="C1554" s="12">
        <v>1101111112632</v>
      </c>
      <c r="D1554" s="7" t="s">
        <v>45610</v>
      </c>
      <c r="E1554" s="7" t="s">
        <v>16514</v>
      </c>
      <c r="F1554" s="7" t="s">
        <v>45611</v>
      </c>
      <c r="G1554" s="7" t="s">
        <v>45612</v>
      </c>
      <c r="H1554" s="7" t="s">
        <v>45613</v>
      </c>
      <c r="I1554" s="7" t="s">
        <v>65</v>
      </c>
      <c r="J1554" s="7" t="s">
        <v>33060</v>
      </c>
      <c r="K1554" s="7" t="s">
        <v>47</v>
      </c>
      <c r="L1554" s="7">
        <v>10</v>
      </c>
      <c r="M1554" s="7" t="s">
        <v>363</v>
      </c>
      <c r="N1554" s="7">
        <v>72129</v>
      </c>
      <c r="O1554" s="7" t="s">
        <v>42519</v>
      </c>
      <c r="P1554" s="7">
        <v>19941227</v>
      </c>
      <c r="Q1554" s="7">
        <v>72</v>
      </c>
      <c r="R1554" s="7">
        <v>201903</v>
      </c>
    </row>
    <row r="1555" spans="1:18" ht="16.5" customHeight="1">
      <c r="A1555" s="8">
        <v>1168160772</v>
      </c>
      <c r="B1555" s="7">
        <v>1942106</v>
      </c>
      <c r="C1555" s="12">
        <v>1101111124801</v>
      </c>
      <c r="D1555" s="7" t="s">
        <v>23124</v>
      </c>
      <c r="E1555" s="7" t="s">
        <v>23125</v>
      </c>
      <c r="F1555" s="7" t="s">
        <v>23126</v>
      </c>
      <c r="G1555" s="7" t="s">
        <v>23127</v>
      </c>
      <c r="H1555" s="7" t="s">
        <v>23128</v>
      </c>
      <c r="I1555" s="7" t="s">
        <v>65</v>
      </c>
      <c r="J1555" s="7" t="s">
        <v>33060</v>
      </c>
      <c r="K1555" s="7" t="s">
        <v>47</v>
      </c>
      <c r="L1555" s="7">
        <v>10</v>
      </c>
      <c r="M1555" s="7" t="s">
        <v>33760</v>
      </c>
      <c r="N1555" s="7">
        <v>47821</v>
      </c>
      <c r="O1555" s="7" t="s">
        <v>45614</v>
      </c>
      <c r="P1555" s="7">
        <v>19950127</v>
      </c>
      <c r="Q1555" s="7">
        <v>58</v>
      </c>
      <c r="R1555" s="7">
        <v>201903</v>
      </c>
    </row>
    <row r="1556" spans="1:18" ht="16.5" customHeight="1">
      <c r="A1556" s="8">
        <v>2038159278</v>
      </c>
      <c r="B1556" s="7">
        <v>1363078</v>
      </c>
      <c r="C1556" s="12">
        <v>1101111127912</v>
      </c>
      <c r="D1556" s="7" t="s">
        <v>26611</v>
      </c>
      <c r="E1556" s="7" t="s">
        <v>2105</v>
      </c>
      <c r="F1556" s="7" t="s">
        <v>26612</v>
      </c>
      <c r="G1556" s="7" t="s">
        <v>26613</v>
      </c>
      <c r="H1556" s="7" t="s">
        <v>26614</v>
      </c>
      <c r="I1556" s="7" t="s">
        <v>65</v>
      </c>
      <c r="J1556" s="7" t="s">
        <v>33060</v>
      </c>
      <c r="K1556" s="7" t="s">
        <v>47</v>
      </c>
      <c r="L1556" s="7">
        <v>10</v>
      </c>
      <c r="M1556" s="7" t="s">
        <v>34433</v>
      </c>
      <c r="N1556" s="7">
        <v>62020</v>
      </c>
      <c r="O1556" s="7" t="s">
        <v>13536</v>
      </c>
      <c r="P1556" s="7">
        <v>19950213</v>
      </c>
      <c r="Q1556" s="7">
        <v>86</v>
      </c>
      <c r="R1556" s="7">
        <v>201903</v>
      </c>
    </row>
    <row r="1557" spans="1:18" ht="16.5" customHeight="1">
      <c r="A1557" s="8">
        <v>1078156236</v>
      </c>
      <c r="B1557" s="7">
        <v>1416169</v>
      </c>
      <c r="C1557" s="12">
        <v>1101111135858</v>
      </c>
      <c r="D1557" s="7" t="s">
        <v>23163</v>
      </c>
      <c r="E1557" s="7" t="s">
        <v>23164</v>
      </c>
      <c r="F1557" s="7" t="s">
        <v>23165</v>
      </c>
      <c r="G1557" s="7" t="s">
        <v>23166</v>
      </c>
      <c r="H1557" s="7" t="s">
        <v>23167</v>
      </c>
      <c r="I1557" s="7" t="s">
        <v>65</v>
      </c>
      <c r="J1557" s="7" t="s">
        <v>33060</v>
      </c>
      <c r="K1557" s="7" t="s">
        <v>47</v>
      </c>
      <c r="L1557" s="7">
        <v>10</v>
      </c>
      <c r="M1557" s="7" t="s">
        <v>33076</v>
      </c>
      <c r="N1557" s="7">
        <v>13221</v>
      </c>
      <c r="O1557" s="7" t="s">
        <v>45615</v>
      </c>
      <c r="P1557" s="7">
        <v>19950320</v>
      </c>
      <c r="Q1557" s="7">
        <v>105</v>
      </c>
      <c r="R1557" s="7">
        <v>201903</v>
      </c>
    </row>
    <row r="1558" spans="1:18" ht="16.5" customHeight="1">
      <c r="A1558" s="8">
        <v>2138625649</v>
      </c>
      <c r="B1558" s="7">
        <v>1127778</v>
      </c>
      <c r="C1558" s="12">
        <v>1101111137515</v>
      </c>
      <c r="D1558" s="7" t="s">
        <v>22822</v>
      </c>
      <c r="E1558" s="7" t="s">
        <v>22823</v>
      </c>
      <c r="F1558" s="7" t="s">
        <v>10202</v>
      </c>
      <c r="G1558" s="7" t="s">
        <v>22824</v>
      </c>
      <c r="H1558" s="7" t="s">
        <v>22825</v>
      </c>
      <c r="I1558" s="7" t="s">
        <v>65</v>
      </c>
      <c r="J1558" s="7" t="s">
        <v>33060</v>
      </c>
      <c r="K1558" s="7" t="s">
        <v>47</v>
      </c>
      <c r="L1558" s="7">
        <v>10</v>
      </c>
      <c r="M1558" s="7" t="s">
        <v>34194</v>
      </c>
      <c r="N1558" s="7">
        <v>52940</v>
      </c>
      <c r="O1558" s="7" t="s">
        <v>34304</v>
      </c>
      <c r="P1558" s="7">
        <v>19960101</v>
      </c>
      <c r="Q1558" s="7">
        <v>57</v>
      </c>
      <c r="R1558" s="7">
        <v>201903</v>
      </c>
    </row>
    <row r="1559" spans="1:18" ht="16.5" customHeight="1">
      <c r="A1559" s="8">
        <v>1168151079</v>
      </c>
      <c r="B1559" s="7">
        <v>1664375</v>
      </c>
      <c r="C1559" s="12">
        <v>1101111140253</v>
      </c>
      <c r="D1559" s="7" t="s">
        <v>45616</v>
      </c>
      <c r="E1559" s="7" t="s">
        <v>45617</v>
      </c>
      <c r="F1559" s="7" t="s">
        <v>12698</v>
      </c>
      <c r="G1559" s="7" t="s">
        <v>45618</v>
      </c>
      <c r="H1559" s="7" t="s">
        <v>45619</v>
      </c>
      <c r="I1559" s="7" t="s">
        <v>65</v>
      </c>
      <c r="J1559" s="7" t="s">
        <v>33060</v>
      </c>
      <c r="K1559" s="7" t="s">
        <v>47</v>
      </c>
      <c r="L1559" s="7">
        <v>10</v>
      </c>
      <c r="M1559" s="7" t="s">
        <v>34433</v>
      </c>
      <c r="N1559" s="7">
        <v>58221</v>
      </c>
      <c r="O1559" s="7" t="s">
        <v>12995</v>
      </c>
      <c r="P1559" s="7">
        <v>19950327</v>
      </c>
      <c r="Q1559" s="7">
        <v>61</v>
      </c>
      <c r="R1559" s="7">
        <v>201903</v>
      </c>
    </row>
    <row r="1560" spans="1:18" ht="16.5" customHeight="1">
      <c r="A1560" s="8">
        <v>2158146010</v>
      </c>
      <c r="B1560" s="7">
        <v>1264593</v>
      </c>
      <c r="C1560" s="12">
        <v>1101111149578</v>
      </c>
      <c r="D1560" s="7" t="s">
        <v>22040</v>
      </c>
      <c r="E1560" s="7" t="s">
        <v>22041</v>
      </c>
      <c r="F1560" s="7" t="s">
        <v>22042</v>
      </c>
      <c r="G1560" s="7" t="s">
        <v>22043</v>
      </c>
      <c r="H1560" s="7" t="s">
        <v>22044</v>
      </c>
      <c r="I1560" s="7" t="s">
        <v>65</v>
      </c>
      <c r="J1560" s="7" t="s">
        <v>33060</v>
      </c>
      <c r="K1560" s="7" t="s">
        <v>47</v>
      </c>
      <c r="L1560" s="7">
        <v>10</v>
      </c>
      <c r="M1560" s="7" t="s">
        <v>33760</v>
      </c>
      <c r="N1560" s="7">
        <v>47911</v>
      </c>
      <c r="O1560" s="7" t="s">
        <v>10645</v>
      </c>
      <c r="P1560" s="7">
        <v>19950420</v>
      </c>
      <c r="Q1560" s="7">
        <v>78</v>
      </c>
      <c r="R1560" s="7">
        <v>201903</v>
      </c>
    </row>
    <row r="1561" spans="1:18" ht="16.5" customHeight="1">
      <c r="A1561" s="8">
        <v>2118609610</v>
      </c>
      <c r="B1561" s="7">
        <v>1525018</v>
      </c>
      <c r="C1561" s="12">
        <v>1101111179202</v>
      </c>
      <c r="D1561" s="7" t="s">
        <v>29973</v>
      </c>
      <c r="E1561" s="7" t="s">
        <v>29974</v>
      </c>
      <c r="F1561" s="7" t="s">
        <v>29975</v>
      </c>
      <c r="G1561" s="7" t="s">
        <v>29976</v>
      </c>
      <c r="H1561" s="7" t="s">
        <v>29977</v>
      </c>
      <c r="I1561" s="7" t="s">
        <v>65</v>
      </c>
      <c r="J1561" s="7" t="s">
        <v>33060</v>
      </c>
      <c r="K1561" s="7" t="s">
        <v>47</v>
      </c>
      <c r="L1561" s="7">
        <v>10</v>
      </c>
      <c r="M1561" s="7" t="s">
        <v>363</v>
      </c>
      <c r="N1561" s="7">
        <v>72111</v>
      </c>
      <c r="O1561" s="7" t="s">
        <v>15320</v>
      </c>
      <c r="P1561" s="7">
        <v>19950721</v>
      </c>
      <c r="Q1561" s="7">
        <v>60</v>
      </c>
      <c r="R1561" s="7">
        <v>201903</v>
      </c>
    </row>
    <row r="1562" spans="1:18" ht="16.5" customHeight="1">
      <c r="A1562" s="8">
        <v>2208105762</v>
      </c>
      <c r="B1562" s="7">
        <v>1747493</v>
      </c>
      <c r="C1562" s="12">
        <v>1101111208879</v>
      </c>
      <c r="D1562" s="7" t="s">
        <v>28807</v>
      </c>
      <c r="E1562" s="7" t="s">
        <v>28808</v>
      </c>
      <c r="F1562" s="7" t="s">
        <v>28809</v>
      </c>
      <c r="G1562" s="7" t="s">
        <v>28810</v>
      </c>
      <c r="H1562" s="7" t="s">
        <v>28811</v>
      </c>
      <c r="I1562" s="7" t="s">
        <v>65</v>
      </c>
      <c r="J1562" s="7" t="s">
        <v>33060</v>
      </c>
      <c r="K1562" s="7" t="s">
        <v>47</v>
      </c>
      <c r="L1562" s="7">
        <v>10</v>
      </c>
      <c r="M1562" s="7" t="s">
        <v>363</v>
      </c>
      <c r="N1562" s="7">
        <v>72110</v>
      </c>
      <c r="O1562" s="7" t="s">
        <v>35908</v>
      </c>
      <c r="P1562" s="7">
        <v>19951101</v>
      </c>
      <c r="Q1562" s="7">
        <v>76</v>
      </c>
      <c r="R1562" s="7">
        <v>201903</v>
      </c>
    </row>
    <row r="1563" spans="1:18" ht="16.5" customHeight="1">
      <c r="A1563" s="8">
        <v>1138135594</v>
      </c>
      <c r="B1563" s="7">
        <v>1122204</v>
      </c>
      <c r="C1563" s="12">
        <v>1101111209231</v>
      </c>
      <c r="D1563" s="7" t="s">
        <v>26770</v>
      </c>
      <c r="E1563" s="7" t="s">
        <v>26771</v>
      </c>
      <c r="F1563" s="7" t="s">
        <v>4942</v>
      </c>
      <c r="G1563" s="7" t="s">
        <v>26772</v>
      </c>
      <c r="H1563" s="7" t="s">
        <v>26773</v>
      </c>
      <c r="I1563" s="7" t="s">
        <v>65</v>
      </c>
      <c r="J1563" s="7" t="s">
        <v>33060</v>
      </c>
      <c r="K1563" s="7" t="s">
        <v>47</v>
      </c>
      <c r="L1563" s="7">
        <v>10</v>
      </c>
      <c r="M1563" s="7" t="s">
        <v>363</v>
      </c>
      <c r="N1563" s="7">
        <v>72120</v>
      </c>
      <c r="O1563" s="7" t="s">
        <v>6302</v>
      </c>
      <c r="P1563" s="7">
        <v>19951028</v>
      </c>
      <c r="Q1563" s="7">
        <v>176</v>
      </c>
      <c r="R1563" s="7">
        <v>201903</v>
      </c>
    </row>
    <row r="1564" spans="1:18" ht="16.5" customHeight="1">
      <c r="A1564" s="8">
        <v>2118616386</v>
      </c>
      <c r="B1564" s="7">
        <v>2206329</v>
      </c>
      <c r="C1564" s="12">
        <v>1101111209512</v>
      </c>
      <c r="D1564" s="7" t="s">
        <v>45620</v>
      </c>
      <c r="E1564" s="7" t="s">
        <v>45621</v>
      </c>
      <c r="F1564" s="7" t="s">
        <v>11304</v>
      </c>
      <c r="G1564" s="7" t="s">
        <v>45622</v>
      </c>
      <c r="H1564" s="7" t="s">
        <v>45623</v>
      </c>
      <c r="I1564" s="7" t="s">
        <v>65</v>
      </c>
      <c r="J1564" s="7" t="s">
        <v>33060</v>
      </c>
      <c r="K1564" s="7" t="s">
        <v>47</v>
      </c>
      <c r="L1564" s="7">
        <v>10</v>
      </c>
      <c r="M1564" s="7" t="s">
        <v>34194</v>
      </c>
      <c r="N1564" s="7">
        <v>52990</v>
      </c>
      <c r="O1564" s="7" t="s">
        <v>42690</v>
      </c>
      <c r="P1564" s="7">
        <v>19951030</v>
      </c>
      <c r="Q1564" s="7">
        <v>61</v>
      </c>
      <c r="R1564" s="7">
        <v>201903</v>
      </c>
    </row>
    <row r="1565" spans="1:18" ht="16.5" customHeight="1">
      <c r="A1565" s="8">
        <v>2198118404</v>
      </c>
      <c r="B1565" s="7">
        <v>1383049</v>
      </c>
      <c r="C1565" s="12">
        <v>1101111214842</v>
      </c>
      <c r="D1565" s="7" t="s">
        <v>26481</v>
      </c>
      <c r="E1565" s="7" t="s">
        <v>6896</v>
      </c>
      <c r="F1565" s="7" t="s">
        <v>26482</v>
      </c>
      <c r="G1565" s="7" t="s">
        <v>26483</v>
      </c>
      <c r="H1565" s="7" t="s">
        <v>26484</v>
      </c>
      <c r="I1565" s="7" t="s">
        <v>65</v>
      </c>
      <c r="J1565" s="7" t="s">
        <v>33060</v>
      </c>
      <c r="K1565" s="7" t="s">
        <v>47</v>
      </c>
      <c r="L1565" s="7">
        <v>10</v>
      </c>
      <c r="M1565" s="7" t="s">
        <v>33760</v>
      </c>
      <c r="N1565" s="7">
        <v>46510</v>
      </c>
      <c r="O1565" s="7" t="s">
        <v>9952</v>
      </c>
      <c r="P1565" s="7">
        <v>19951118</v>
      </c>
      <c r="Q1565" s="7">
        <v>78</v>
      </c>
      <c r="R1565" s="7">
        <v>201903</v>
      </c>
    </row>
    <row r="1566" spans="1:18" ht="16.5" customHeight="1">
      <c r="A1566" s="8">
        <v>1208170696</v>
      </c>
      <c r="B1566" s="7">
        <v>1613601</v>
      </c>
      <c r="C1566" s="12">
        <v>1101111234006</v>
      </c>
      <c r="D1566" s="7" t="s">
        <v>26698</v>
      </c>
      <c r="E1566" s="7" t="s">
        <v>26699</v>
      </c>
      <c r="F1566" s="7" t="s">
        <v>26700</v>
      </c>
      <c r="G1566" s="7" t="s">
        <v>26701</v>
      </c>
      <c r="H1566" s="7" t="s">
        <v>26702</v>
      </c>
      <c r="I1566" s="7" t="s">
        <v>52</v>
      </c>
      <c r="J1566" s="7" t="s">
        <v>33060</v>
      </c>
      <c r="K1566" s="7" t="s">
        <v>47</v>
      </c>
      <c r="L1566" s="7">
        <v>10</v>
      </c>
      <c r="M1566" s="7" t="s">
        <v>34433</v>
      </c>
      <c r="N1566" s="7">
        <v>58222</v>
      </c>
      <c r="O1566" s="7" t="s">
        <v>13163</v>
      </c>
      <c r="P1566" s="7">
        <v>19960116</v>
      </c>
      <c r="Q1566" s="7">
        <v>62</v>
      </c>
      <c r="R1566" s="7">
        <v>201903</v>
      </c>
    </row>
    <row r="1567" spans="1:18" ht="16.5" customHeight="1">
      <c r="A1567" s="8">
        <v>2148600210</v>
      </c>
      <c r="B1567" s="7">
        <v>1450384</v>
      </c>
      <c r="C1567" s="12">
        <v>1101111242265</v>
      </c>
      <c r="D1567" s="7" t="s">
        <v>19416</v>
      </c>
      <c r="E1567" s="7" t="s">
        <v>19417</v>
      </c>
      <c r="F1567" s="7" t="s">
        <v>19418</v>
      </c>
      <c r="G1567" s="7" t="s">
        <v>19419</v>
      </c>
      <c r="H1567" s="7" t="s">
        <v>19420</v>
      </c>
      <c r="I1567" s="7" t="s">
        <v>52</v>
      </c>
      <c r="J1567" s="7" t="s">
        <v>33060</v>
      </c>
      <c r="K1567" s="7" t="s">
        <v>47</v>
      </c>
      <c r="L1567" s="7">
        <v>10</v>
      </c>
      <c r="M1567" s="7" t="s">
        <v>33076</v>
      </c>
      <c r="N1567" s="7">
        <v>27192</v>
      </c>
      <c r="O1567" s="7" t="s">
        <v>45325</v>
      </c>
      <c r="P1567" s="7">
        <v>19960221</v>
      </c>
      <c r="Q1567" s="7">
        <v>86</v>
      </c>
      <c r="R1567" s="7">
        <v>201903</v>
      </c>
    </row>
    <row r="1568" spans="1:18" ht="16.5" customHeight="1">
      <c r="A1568" s="8">
        <v>1138137025</v>
      </c>
      <c r="B1568" s="7">
        <v>2085261</v>
      </c>
      <c r="C1568" s="12">
        <v>1101111244625</v>
      </c>
      <c r="D1568" s="7" t="s">
        <v>45624</v>
      </c>
      <c r="E1568" s="7" t="s">
        <v>45625</v>
      </c>
      <c r="F1568" s="7" t="s">
        <v>45626</v>
      </c>
      <c r="G1568" s="7" t="s">
        <v>45627</v>
      </c>
      <c r="H1568" s="7" t="s">
        <v>45628</v>
      </c>
      <c r="I1568" s="7" t="s">
        <v>65</v>
      </c>
      <c r="J1568" s="7" t="s">
        <v>33060</v>
      </c>
      <c r="K1568" s="7" t="s">
        <v>47</v>
      </c>
      <c r="L1568" s="7">
        <v>10</v>
      </c>
      <c r="M1568" s="7" t="s">
        <v>33076</v>
      </c>
      <c r="N1568" s="7">
        <v>23221</v>
      </c>
      <c r="O1568" s="7" t="s">
        <v>33351</v>
      </c>
      <c r="P1568" s="7">
        <v>19860428</v>
      </c>
      <c r="Q1568" s="7">
        <v>71</v>
      </c>
      <c r="R1568" s="7">
        <v>201903</v>
      </c>
    </row>
    <row r="1569" spans="1:18" ht="16.5" customHeight="1">
      <c r="A1569" s="8">
        <v>1078157711</v>
      </c>
      <c r="B1569" s="7">
        <v>1654796</v>
      </c>
      <c r="C1569" s="12">
        <v>1101111266744</v>
      </c>
      <c r="D1569" s="7" t="s">
        <v>18986</v>
      </c>
      <c r="E1569" s="7" t="s">
        <v>18987</v>
      </c>
      <c r="F1569" s="7" t="s">
        <v>18988</v>
      </c>
      <c r="G1569" s="7" t="s">
        <v>18989</v>
      </c>
      <c r="H1569" s="7" t="s">
        <v>18990</v>
      </c>
      <c r="I1569" s="7" t="s">
        <v>65</v>
      </c>
      <c r="J1569" s="7" t="s">
        <v>33060</v>
      </c>
      <c r="K1569" s="7" t="s">
        <v>47</v>
      </c>
      <c r="L1569" s="7">
        <v>10</v>
      </c>
      <c r="M1569" s="7" t="s">
        <v>34433</v>
      </c>
      <c r="N1569" s="7">
        <v>58220</v>
      </c>
      <c r="O1569" s="7" t="s">
        <v>34437</v>
      </c>
      <c r="P1569" s="7">
        <v>19980101</v>
      </c>
      <c r="Q1569" s="7">
        <v>50</v>
      </c>
      <c r="R1569" s="7">
        <v>201903</v>
      </c>
    </row>
    <row r="1570" spans="1:18" ht="16.5" customHeight="1">
      <c r="A1570" s="8">
        <v>2158155144</v>
      </c>
      <c r="B1570" s="7">
        <v>1821159</v>
      </c>
      <c r="C1570" s="12">
        <v>1101111288409</v>
      </c>
      <c r="D1570" s="7" t="s">
        <v>26220</v>
      </c>
      <c r="E1570" s="7" t="s">
        <v>26221</v>
      </c>
      <c r="F1570" s="7" t="s">
        <v>12168</v>
      </c>
      <c r="G1570" s="7" t="s">
        <v>26222</v>
      </c>
      <c r="H1570" s="7" t="s">
        <v>26223</v>
      </c>
      <c r="I1570" s="7" t="s">
        <v>65</v>
      </c>
      <c r="J1570" s="7" t="s">
        <v>33060</v>
      </c>
      <c r="K1570" s="7" t="s">
        <v>47</v>
      </c>
      <c r="L1570" s="7">
        <v>10</v>
      </c>
      <c r="M1570" s="7" t="s">
        <v>34319</v>
      </c>
      <c r="N1570" s="7">
        <v>56130</v>
      </c>
      <c r="O1570" s="7" t="s">
        <v>26141</v>
      </c>
      <c r="P1570" s="7">
        <v>19960626</v>
      </c>
      <c r="Q1570" s="7">
        <v>58</v>
      </c>
      <c r="R1570" s="7">
        <v>201903</v>
      </c>
    </row>
    <row r="1571" spans="1:18" ht="16.5" customHeight="1">
      <c r="A1571" s="8">
        <v>1168160428</v>
      </c>
      <c r="B1571" s="7">
        <v>1960324</v>
      </c>
      <c r="C1571" s="12">
        <v>1101111296147</v>
      </c>
      <c r="D1571" s="7" t="s">
        <v>26722</v>
      </c>
      <c r="E1571" s="7" t="s">
        <v>3630</v>
      </c>
      <c r="F1571" s="7" t="s">
        <v>9942</v>
      </c>
      <c r="G1571" s="7" t="s">
        <v>26723</v>
      </c>
      <c r="H1571" s="7" t="s">
        <v>26724</v>
      </c>
      <c r="I1571" s="7" t="s">
        <v>65</v>
      </c>
      <c r="J1571" s="7" t="s">
        <v>33060</v>
      </c>
      <c r="K1571" s="7" t="s">
        <v>47</v>
      </c>
      <c r="L1571" s="7">
        <v>10</v>
      </c>
      <c r="M1571" s="7" t="s">
        <v>34433</v>
      </c>
      <c r="N1571" s="7">
        <v>62021</v>
      </c>
      <c r="O1571" s="7" t="s">
        <v>13709</v>
      </c>
      <c r="P1571" s="7">
        <v>19960710</v>
      </c>
      <c r="Q1571" s="7">
        <v>56</v>
      </c>
      <c r="R1571" s="7">
        <v>201903</v>
      </c>
    </row>
    <row r="1572" spans="1:18" ht="16.5" customHeight="1">
      <c r="A1572" s="8">
        <v>1028140476</v>
      </c>
      <c r="B1572" s="7">
        <v>2470312</v>
      </c>
      <c r="C1572" s="12">
        <v>1101111303679</v>
      </c>
      <c r="D1572" s="7" t="s">
        <v>45629</v>
      </c>
      <c r="E1572" s="7" t="s">
        <v>13581</v>
      </c>
      <c r="F1572" s="7" t="s">
        <v>8163</v>
      </c>
      <c r="G1572" s="7" t="s">
        <v>45630</v>
      </c>
      <c r="H1572" s="7" t="s">
        <v>45631</v>
      </c>
      <c r="I1572" s="7" t="s">
        <v>65</v>
      </c>
      <c r="J1572" s="7" t="s">
        <v>33060</v>
      </c>
      <c r="K1572" s="7" t="s">
        <v>47</v>
      </c>
      <c r="L1572" s="7">
        <v>10</v>
      </c>
      <c r="M1572" s="7" t="s">
        <v>313</v>
      </c>
      <c r="N1572" s="7">
        <v>41110</v>
      </c>
      <c r="O1572" s="7" t="s">
        <v>8163</v>
      </c>
      <c r="P1572" s="7">
        <v>19960731</v>
      </c>
      <c r="Q1572" s="7">
        <v>86</v>
      </c>
      <c r="R1572" s="7">
        <v>201903</v>
      </c>
    </row>
    <row r="1573" spans="1:18" ht="16.5" customHeight="1">
      <c r="A1573" s="8">
        <v>1128143261</v>
      </c>
      <c r="B1573" s="7">
        <v>1776599</v>
      </c>
      <c r="C1573" s="12">
        <v>1101111304677</v>
      </c>
      <c r="D1573" s="7" t="s">
        <v>26779</v>
      </c>
      <c r="E1573" s="7" t="s">
        <v>736</v>
      </c>
      <c r="F1573" s="7" t="s">
        <v>26780</v>
      </c>
      <c r="G1573" s="7" t="s">
        <v>26781</v>
      </c>
      <c r="H1573" s="7" t="s">
        <v>26782</v>
      </c>
      <c r="I1573" s="7" t="s">
        <v>52</v>
      </c>
      <c r="J1573" s="7" t="s">
        <v>33060</v>
      </c>
      <c r="K1573" s="7" t="s">
        <v>47</v>
      </c>
      <c r="L1573" s="7">
        <v>10</v>
      </c>
      <c r="M1573" s="7" t="s">
        <v>34433</v>
      </c>
      <c r="N1573" s="7">
        <v>58211</v>
      </c>
      <c r="O1573" s="7" t="s">
        <v>27054</v>
      </c>
      <c r="P1573" s="7">
        <v>19960801</v>
      </c>
      <c r="Q1573" s="7">
        <v>52</v>
      </c>
      <c r="R1573" s="7">
        <v>201903</v>
      </c>
    </row>
    <row r="1574" spans="1:18" ht="16.5" customHeight="1">
      <c r="A1574" s="8">
        <v>2118642467</v>
      </c>
      <c r="B1574" s="7">
        <v>1257227</v>
      </c>
      <c r="C1574" s="12">
        <v>1101111306582</v>
      </c>
      <c r="D1574" s="7" t="s">
        <v>16965</v>
      </c>
      <c r="E1574" s="7" t="s">
        <v>16966</v>
      </c>
      <c r="F1574" s="7" t="s">
        <v>984</v>
      </c>
      <c r="G1574" s="7" t="s">
        <v>16967</v>
      </c>
      <c r="H1574" s="7" t="s">
        <v>16968</v>
      </c>
      <c r="I1574" s="7" t="s">
        <v>65</v>
      </c>
      <c r="J1574" s="7" t="s">
        <v>33060</v>
      </c>
      <c r="K1574" s="7" t="s">
        <v>47</v>
      </c>
      <c r="L1574" s="7">
        <v>10</v>
      </c>
      <c r="M1574" s="7" t="s">
        <v>33076</v>
      </c>
      <c r="N1574" s="7">
        <v>13229</v>
      </c>
      <c r="O1574" s="7" t="s">
        <v>45632</v>
      </c>
      <c r="P1574" s="7">
        <v>19960808</v>
      </c>
      <c r="Q1574" s="7">
        <v>105</v>
      </c>
      <c r="R1574" s="7">
        <v>201903</v>
      </c>
    </row>
    <row r="1575" spans="1:18" ht="16.5" customHeight="1">
      <c r="A1575" s="8">
        <v>1068164150</v>
      </c>
      <c r="B1575" s="7">
        <v>1104463</v>
      </c>
      <c r="C1575" s="12">
        <v>1101111310773</v>
      </c>
      <c r="D1575" s="7" t="s">
        <v>25503</v>
      </c>
      <c r="E1575" s="7" t="s">
        <v>25504</v>
      </c>
      <c r="F1575" s="7" t="s">
        <v>25505</v>
      </c>
      <c r="G1575" s="7" t="s">
        <v>25506</v>
      </c>
      <c r="H1575" s="7" t="s">
        <v>25507</v>
      </c>
      <c r="I1575" s="7" t="s">
        <v>65</v>
      </c>
      <c r="J1575" s="7" t="s">
        <v>33060</v>
      </c>
      <c r="K1575" s="7" t="s">
        <v>47</v>
      </c>
      <c r="L1575" s="7">
        <v>10</v>
      </c>
      <c r="M1575" s="7" t="s">
        <v>34194</v>
      </c>
      <c r="N1575" s="7">
        <v>49220</v>
      </c>
      <c r="O1575" s="7" t="s">
        <v>10760</v>
      </c>
      <c r="P1575" s="7">
        <v>19960101</v>
      </c>
      <c r="Q1575" s="7">
        <v>56</v>
      </c>
      <c r="R1575" s="7">
        <v>201903</v>
      </c>
    </row>
    <row r="1576" spans="1:18" ht="16.5" customHeight="1">
      <c r="A1576" s="8">
        <v>1148176297</v>
      </c>
      <c r="B1576" s="7">
        <v>1472474</v>
      </c>
      <c r="C1576" s="12">
        <v>1101111335177</v>
      </c>
      <c r="D1576" s="7" t="s">
        <v>27551</v>
      </c>
      <c r="E1576" s="7" t="s">
        <v>3004</v>
      </c>
      <c r="F1576" s="7" t="s">
        <v>27552</v>
      </c>
      <c r="G1576" s="7" t="s">
        <v>27553</v>
      </c>
      <c r="H1576" s="7" t="s">
        <v>27554</v>
      </c>
      <c r="I1576" s="7" t="s">
        <v>65</v>
      </c>
      <c r="J1576" s="7" t="s">
        <v>33060</v>
      </c>
      <c r="K1576" s="7" t="s">
        <v>47</v>
      </c>
      <c r="L1576" s="7">
        <v>10</v>
      </c>
      <c r="M1576" s="7" t="s">
        <v>33760</v>
      </c>
      <c r="N1576" s="7">
        <v>47911</v>
      </c>
      <c r="O1576" s="7" t="s">
        <v>10645</v>
      </c>
      <c r="P1576" s="7">
        <v>20050310</v>
      </c>
      <c r="Q1576" s="7">
        <v>66</v>
      </c>
      <c r="R1576" s="7">
        <v>201903</v>
      </c>
    </row>
    <row r="1577" spans="1:18" ht="16.5" customHeight="1">
      <c r="A1577" s="8">
        <v>2168111187</v>
      </c>
      <c r="B1577" s="7">
        <v>1779058</v>
      </c>
      <c r="C1577" s="12">
        <v>1101111336232</v>
      </c>
      <c r="D1577" s="7" t="s">
        <v>24589</v>
      </c>
      <c r="E1577" s="7" t="s">
        <v>1784</v>
      </c>
      <c r="F1577" s="7" t="s">
        <v>24460</v>
      </c>
      <c r="G1577" s="7" t="s">
        <v>24590</v>
      </c>
      <c r="H1577" s="7" t="s">
        <v>24591</v>
      </c>
      <c r="I1577" s="7" t="s">
        <v>65</v>
      </c>
      <c r="J1577" s="7" t="s">
        <v>33060</v>
      </c>
      <c r="K1577" s="7" t="s">
        <v>47</v>
      </c>
      <c r="L1577" s="7">
        <v>10</v>
      </c>
      <c r="M1577" s="7" t="s">
        <v>34194</v>
      </c>
      <c r="N1577" s="7">
        <v>49231</v>
      </c>
      <c r="O1577" s="7" t="s">
        <v>22958</v>
      </c>
      <c r="P1577" s="7">
        <v>19961030</v>
      </c>
      <c r="Q1577" s="7">
        <v>99</v>
      </c>
      <c r="R1577" s="7">
        <v>201903</v>
      </c>
    </row>
    <row r="1578" spans="1:18" ht="16.5" customHeight="1">
      <c r="A1578" s="8">
        <v>1208168996</v>
      </c>
      <c r="B1578" s="7">
        <v>1886575</v>
      </c>
      <c r="C1578" s="12">
        <v>1101111353525</v>
      </c>
      <c r="D1578" s="7" t="s">
        <v>45633</v>
      </c>
      <c r="E1578" s="7" t="s">
        <v>45634</v>
      </c>
      <c r="F1578" s="7" t="s">
        <v>45635</v>
      </c>
      <c r="G1578" s="7" t="s">
        <v>45636</v>
      </c>
      <c r="H1578" s="7" t="s">
        <v>45637</v>
      </c>
      <c r="I1578" s="7" t="s">
        <v>65</v>
      </c>
      <c r="J1578" s="7" t="s">
        <v>33060</v>
      </c>
      <c r="K1578" s="7" t="s">
        <v>47</v>
      </c>
      <c r="L1578" s="7">
        <v>10</v>
      </c>
      <c r="M1578" s="7" t="s">
        <v>33760</v>
      </c>
      <c r="N1578" s="7">
        <v>46590</v>
      </c>
      <c r="O1578" s="7" t="s">
        <v>5542</v>
      </c>
      <c r="P1578" s="7">
        <v>19961218</v>
      </c>
      <c r="Q1578" s="7">
        <v>80</v>
      </c>
      <c r="R1578" s="7">
        <v>201903</v>
      </c>
    </row>
    <row r="1579" spans="1:18" ht="16.5" customHeight="1">
      <c r="A1579" s="8">
        <v>2298125256</v>
      </c>
      <c r="B1579" s="7">
        <v>1988336</v>
      </c>
      <c r="C1579" s="12">
        <v>1101111354599</v>
      </c>
      <c r="D1579" s="7" t="s">
        <v>45638</v>
      </c>
      <c r="E1579" s="7" t="s">
        <v>45639</v>
      </c>
      <c r="F1579" s="7" t="s">
        <v>45640</v>
      </c>
      <c r="G1579" s="7" t="s">
        <v>45641</v>
      </c>
      <c r="H1579" s="7" t="s">
        <v>45642</v>
      </c>
      <c r="I1579" s="7" t="s">
        <v>65</v>
      </c>
      <c r="J1579" s="7" t="s">
        <v>33060</v>
      </c>
      <c r="K1579" s="7" t="s">
        <v>47</v>
      </c>
      <c r="L1579" s="7">
        <v>10</v>
      </c>
      <c r="M1579" s="7" t="s">
        <v>33076</v>
      </c>
      <c r="N1579" s="7">
        <v>13999</v>
      </c>
      <c r="O1579" s="7" t="s">
        <v>42692</v>
      </c>
      <c r="P1579" s="7">
        <v>19961219</v>
      </c>
      <c r="Q1579" s="7">
        <v>56</v>
      </c>
      <c r="R1579" s="7">
        <v>201903</v>
      </c>
    </row>
    <row r="1580" spans="1:18" ht="16.5" customHeight="1">
      <c r="A1580" s="8">
        <v>1118128229</v>
      </c>
      <c r="B1580" s="7">
        <v>1102860</v>
      </c>
      <c r="C1580" s="12">
        <v>1101111358955</v>
      </c>
      <c r="D1580" s="7" t="s">
        <v>45643</v>
      </c>
      <c r="E1580" s="7" t="s">
        <v>7453</v>
      </c>
      <c r="F1580" s="7" t="s">
        <v>45644</v>
      </c>
      <c r="G1580" s="7" t="s">
        <v>45645</v>
      </c>
      <c r="H1580" s="7" t="s">
        <v>45646</v>
      </c>
      <c r="I1580" s="7" t="s">
        <v>65</v>
      </c>
      <c r="J1580" s="7" t="s">
        <v>33060</v>
      </c>
      <c r="K1580" s="7" t="s">
        <v>47</v>
      </c>
      <c r="L1580" s="7">
        <v>10</v>
      </c>
      <c r="M1580" s="7" t="s">
        <v>33760</v>
      </c>
      <c r="N1580" s="7">
        <v>46329</v>
      </c>
      <c r="O1580" s="7" t="s">
        <v>9470</v>
      </c>
      <c r="P1580" s="7">
        <v>19970107</v>
      </c>
      <c r="Q1580" s="7">
        <v>54</v>
      </c>
      <c r="R1580" s="7">
        <v>201903</v>
      </c>
    </row>
    <row r="1581" spans="1:18" ht="16.5" customHeight="1">
      <c r="A1581" s="8">
        <v>1058184774</v>
      </c>
      <c r="B1581" s="7">
        <v>1263853</v>
      </c>
      <c r="C1581" s="12">
        <v>1101111360900</v>
      </c>
      <c r="D1581" s="7" t="s">
        <v>19855</v>
      </c>
      <c r="E1581" s="7" t="s">
        <v>19856</v>
      </c>
      <c r="F1581" s="7" t="s">
        <v>19857</v>
      </c>
      <c r="G1581" s="7" t="s">
        <v>19858</v>
      </c>
      <c r="H1581" s="7" t="s">
        <v>19859</v>
      </c>
      <c r="I1581" s="7" t="s">
        <v>65</v>
      </c>
      <c r="J1581" s="7" t="s">
        <v>33060</v>
      </c>
      <c r="K1581" s="7" t="s">
        <v>47</v>
      </c>
      <c r="L1581" s="7">
        <v>10</v>
      </c>
      <c r="M1581" s="7" t="s">
        <v>33076</v>
      </c>
      <c r="N1581" s="7">
        <v>30391</v>
      </c>
      <c r="O1581" s="7" t="s">
        <v>7087</v>
      </c>
      <c r="P1581" s="7">
        <v>19970107</v>
      </c>
      <c r="Q1581" s="7">
        <v>57</v>
      </c>
      <c r="R1581" s="7">
        <v>201903</v>
      </c>
    </row>
    <row r="1582" spans="1:18" ht="16.5" customHeight="1">
      <c r="A1582" s="8">
        <v>1148179498</v>
      </c>
      <c r="B1582" s="7">
        <v>1499969</v>
      </c>
      <c r="C1582" s="12">
        <v>1101111423378</v>
      </c>
      <c r="D1582" s="7" t="s">
        <v>29190</v>
      </c>
      <c r="E1582" s="7" t="s">
        <v>29191</v>
      </c>
      <c r="F1582" s="7" t="s">
        <v>8183</v>
      </c>
      <c r="G1582" s="7" t="s">
        <v>29192</v>
      </c>
      <c r="H1582" s="7" t="s">
        <v>29193</v>
      </c>
      <c r="I1582" s="7" t="s">
        <v>65</v>
      </c>
      <c r="J1582" s="7" t="s">
        <v>33060</v>
      </c>
      <c r="K1582" s="7" t="s">
        <v>47</v>
      </c>
      <c r="L1582" s="7">
        <v>10</v>
      </c>
      <c r="M1582" s="7" t="s">
        <v>363</v>
      </c>
      <c r="N1582" s="7">
        <v>72121</v>
      </c>
      <c r="O1582" s="7" t="s">
        <v>35913</v>
      </c>
      <c r="P1582" s="7">
        <v>19970605</v>
      </c>
      <c r="Q1582" s="7">
        <v>77</v>
      </c>
      <c r="R1582" s="7">
        <v>201903</v>
      </c>
    </row>
    <row r="1583" spans="1:18" ht="16.5" customHeight="1">
      <c r="A1583" s="8">
        <v>1128148043</v>
      </c>
      <c r="B1583" s="7">
        <v>1818523</v>
      </c>
      <c r="C1583" s="12">
        <v>1101111424623</v>
      </c>
      <c r="D1583" s="7" t="s">
        <v>45647</v>
      </c>
      <c r="E1583" s="7" t="s">
        <v>45648</v>
      </c>
      <c r="F1583" s="7" t="s">
        <v>42921</v>
      </c>
      <c r="G1583" s="7" t="s">
        <v>45649</v>
      </c>
      <c r="H1583" s="7" t="s">
        <v>45650</v>
      </c>
      <c r="I1583" s="7" t="s">
        <v>65</v>
      </c>
      <c r="J1583" s="7" t="s">
        <v>33060</v>
      </c>
      <c r="K1583" s="7" t="s">
        <v>47</v>
      </c>
      <c r="L1583" s="7">
        <v>10</v>
      </c>
      <c r="M1583" s="7" t="s">
        <v>33760</v>
      </c>
      <c r="N1583" s="7">
        <v>46522</v>
      </c>
      <c r="O1583" s="7" t="s">
        <v>44125</v>
      </c>
      <c r="P1583" s="7">
        <v>19970610</v>
      </c>
      <c r="Q1583" s="7">
        <v>51</v>
      </c>
      <c r="R1583" s="7">
        <v>201903</v>
      </c>
    </row>
    <row r="1584" spans="1:18" ht="16.5" customHeight="1">
      <c r="A1584" s="8">
        <v>1168165044</v>
      </c>
      <c r="B1584" s="7">
        <v>1493195</v>
      </c>
      <c r="C1584" s="12">
        <v>1101111437254</v>
      </c>
      <c r="D1584" s="7" t="s">
        <v>17316</v>
      </c>
      <c r="E1584" s="7" t="s">
        <v>4018</v>
      </c>
      <c r="F1584" s="7" t="s">
        <v>17317</v>
      </c>
      <c r="G1584" s="7" t="s">
        <v>17318</v>
      </c>
      <c r="H1584" s="7" t="s">
        <v>17319</v>
      </c>
      <c r="I1584" s="7" t="s">
        <v>65</v>
      </c>
      <c r="J1584" s="7" t="s">
        <v>33060</v>
      </c>
      <c r="K1584" s="7" t="s">
        <v>47</v>
      </c>
      <c r="L1584" s="7">
        <v>10</v>
      </c>
      <c r="M1584" s="7" t="s">
        <v>313</v>
      </c>
      <c r="N1584" s="7">
        <v>42202</v>
      </c>
      <c r="O1584" s="7" t="s">
        <v>43975</v>
      </c>
      <c r="P1584" s="7">
        <v>19970708</v>
      </c>
      <c r="Q1584" s="7">
        <v>61</v>
      </c>
      <c r="R1584" s="7">
        <v>201903</v>
      </c>
    </row>
    <row r="1585" spans="1:18" ht="16.5" customHeight="1">
      <c r="A1585" s="8">
        <v>2118626282</v>
      </c>
      <c r="B1585" s="7">
        <v>1707380</v>
      </c>
      <c r="C1585" s="12">
        <v>1101111485899</v>
      </c>
      <c r="D1585" s="7" t="s">
        <v>45651</v>
      </c>
      <c r="E1585" s="7" t="s">
        <v>45652</v>
      </c>
      <c r="F1585" s="7" t="s">
        <v>45653</v>
      </c>
      <c r="G1585" s="7" t="s">
        <v>45654</v>
      </c>
      <c r="H1585" s="7" t="s">
        <v>45655</v>
      </c>
      <c r="I1585" s="7" t="s">
        <v>65</v>
      </c>
      <c r="J1585" s="7" t="s">
        <v>33060</v>
      </c>
      <c r="K1585" s="7" t="s">
        <v>47</v>
      </c>
      <c r="L1585" s="7">
        <v>10</v>
      </c>
      <c r="M1585" s="7" t="s">
        <v>33760</v>
      </c>
      <c r="N1585" s="7">
        <v>47520</v>
      </c>
      <c r="O1585" s="7" t="s">
        <v>23214</v>
      </c>
      <c r="P1585" s="7">
        <v>19971201</v>
      </c>
      <c r="Q1585" s="7">
        <v>73</v>
      </c>
      <c r="R1585" s="7">
        <v>201903</v>
      </c>
    </row>
    <row r="1586" spans="1:18" ht="16.5" customHeight="1">
      <c r="A1586" s="8">
        <v>2048140132</v>
      </c>
      <c r="B1586" s="7">
        <v>1443582</v>
      </c>
      <c r="C1586" s="12">
        <v>1101111516909</v>
      </c>
      <c r="D1586" s="7" t="s">
        <v>27794</v>
      </c>
      <c r="E1586" s="7" t="s">
        <v>27795</v>
      </c>
      <c r="F1586" s="7" t="s">
        <v>27796</v>
      </c>
      <c r="G1586" s="7" t="s">
        <v>27797</v>
      </c>
      <c r="H1586" s="7" t="s">
        <v>27798</v>
      </c>
      <c r="I1586" s="7" t="s">
        <v>65</v>
      </c>
      <c r="J1586" s="7" t="s">
        <v>33060</v>
      </c>
      <c r="K1586" s="7" t="s">
        <v>47</v>
      </c>
      <c r="L1586" s="7">
        <v>10</v>
      </c>
      <c r="M1586" s="7" t="s">
        <v>363</v>
      </c>
      <c r="N1586" s="7">
        <v>72921</v>
      </c>
      <c r="O1586" s="7" t="s">
        <v>28442</v>
      </c>
      <c r="P1586" s="7">
        <v>19980225</v>
      </c>
      <c r="Q1586" s="7">
        <v>56</v>
      </c>
      <c r="R1586" s="7">
        <v>201903</v>
      </c>
    </row>
    <row r="1587" spans="1:18" ht="16.5" customHeight="1">
      <c r="A1587" s="8">
        <v>2158168843</v>
      </c>
      <c r="B1587" s="7">
        <v>1468384</v>
      </c>
      <c r="C1587" s="12">
        <v>1101111520174</v>
      </c>
      <c r="D1587" s="7" t="s">
        <v>45656</v>
      </c>
      <c r="E1587" s="7" t="s">
        <v>998</v>
      </c>
      <c r="F1587" s="7" t="s">
        <v>45657</v>
      </c>
      <c r="G1587" s="7" t="s">
        <v>45658</v>
      </c>
      <c r="H1587" s="7" t="s">
        <v>45659</v>
      </c>
      <c r="I1587" s="7" t="s">
        <v>65</v>
      </c>
      <c r="J1587" s="7" t="s">
        <v>33060</v>
      </c>
      <c r="K1587" s="7" t="s">
        <v>47</v>
      </c>
      <c r="L1587" s="7">
        <v>10</v>
      </c>
      <c r="M1587" s="7" t="s">
        <v>33076</v>
      </c>
      <c r="N1587" s="7">
        <v>13221</v>
      </c>
      <c r="O1587" s="7" t="s">
        <v>45615</v>
      </c>
      <c r="P1587" s="7">
        <v>19980306</v>
      </c>
      <c r="Q1587" s="7">
        <v>77</v>
      </c>
      <c r="R1587" s="7">
        <v>201903</v>
      </c>
    </row>
    <row r="1588" spans="1:18" ht="16.5" customHeight="1">
      <c r="A1588" s="8">
        <v>1078163023</v>
      </c>
      <c r="B1588" s="7">
        <v>1797012</v>
      </c>
      <c r="C1588" s="12">
        <v>1101111521148</v>
      </c>
      <c r="D1588" s="7" t="s">
        <v>45660</v>
      </c>
      <c r="E1588" s="7" t="s">
        <v>4636</v>
      </c>
      <c r="F1588" s="7" t="s">
        <v>45661</v>
      </c>
      <c r="G1588" s="7" t="s">
        <v>45662</v>
      </c>
      <c r="H1588" s="7" t="s">
        <v>45663</v>
      </c>
      <c r="I1588" s="7" t="s">
        <v>65</v>
      </c>
      <c r="J1588" s="7" t="s">
        <v>33060</v>
      </c>
      <c r="K1588" s="7" t="s">
        <v>47</v>
      </c>
      <c r="L1588" s="7">
        <v>10</v>
      </c>
      <c r="M1588" s="7" t="s">
        <v>33076</v>
      </c>
      <c r="N1588" s="7">
        <v>28123</v>
      </c>
      <c r="O1588" s="7" t="s">
        <v>42947</v>
      </c>
      <c r="P1588" s="7">
        <v>19980310</v>
      </c>
      <c r="Q1588" s="7">
        <v>86</v>
      </c>
      <c r="R1588" s="7">
        <v>201903</v>
      </c>
    </row>
    <row r="1589" spans="1:18" ht="16.5" customHeight="1">
      <c r="A1589" s="8">
        <v>2118628034</v>
      </c>
      <c r="B1589" s="7">
        <v>1315012</v>
      </c>
      <c r="C1589" s="12">
        <v>1101111522063</v>
      </c>
      <c r="D1589" s="7" t="s">
        <v>45664</v>
      </c>
      <c r="E1589" s="7" t="s">
        <v>13227</v>
      </c>
      <c r="F1589" s="7" t="s">
        <v>43364</v>
      </c>
      <c r="G1589" s="7" t="s">
        <v>45665</v>
      </c>
      <c r="H1589" s="7" t="s">
        <v>45666</v>
      </c>
      <c r="I1589" s="7" t="s">
        <v>65</v>
      </c>
      <c r="J1589" s="7" t="s">
        <v>33060</v>
      </c>
      <c r="K1589" s="7" t="s">
        <v>47</v>
      </c>
      <c r="L1589" s="7">
        <v>10</v>
      </c>
      <c r="M1589" s="7" t="s">
        <v>966</v>
      </c>
      <c r="N1589" s="7">
        <v>68212</v>
      </c>
      <c r="O1589" s="7" t="s">
        <v>43364</v>
      </c>
      <c r="P1589" s="7">
        <v>19980312</v>
      </c>
      <c r="Q1589" s="7">
        <v>57</v>
      </c>
      <c r="R1589" s="7">
        <v>201903</v>
      </c>
    </row>
    <row r="1590" spans="1:18" ht="16.5" customHeight="1">
      <c r="A1590" s="8">
        <v>1058192177</v>
      </c>
      <c r="B1590" s="7">
        <v>1112932</v>
      </c>
      <c r="C1590" s="12">
        <v>1101111526304</v>
      </c>
      <c r="D1590" s="7" t="s">
        <v>22233</v>
      </c>
      <c r="E1590" s="7" t="s">
        <v>22234</v>
      </c>
      <c r="F1590" s="7" t="s">
        <v>22235</v>
      </c>
      <c r="G1590" s="7" t="s">
        <v>22236</v>
      </c>
      <c r="H1590" s="7" t="s">
        <v>22237</v>
      </c>
      <c r="I1590" s="7" t="s">
        <v>65</v>
      </c>
      <c r="J1590" s="7" t="s">
        <v>33060</v>
      </c>
      <c r="K1590" s="7" t="s">
        <v>47</v>
      </c>
      <c r="L1590" s="7">
        <v>10</v>
      </c>
      <c r="M1590" s="7" t="s">
        <v>313</v>
      </c>
      <c r="N1590" s="7">
        <v>42200</v>
      </c>
      <c r="O1590" s="7" t="s">
        <v>8536</v>
      </c>
      <c r="P1590" s="7">
        <v>19980401</v>
      </c>
      <c r="Q1590" s="7">
        <v>57</v>
      </c>
      <c r="R1590" s="7">
        <v>201903</v>
      </c>
    </row>
    <row r="1591" spans="1:18" ht="16.5" customHeight="1">
      <c r="A1591" s="8">
        <v>1128149737</v>
      </c>
      <c r="B1591" s="7">
        <v>1338271</v>
      </c>
      <c r="C1591" s="12">
        <v>1101111545627</v>
      </c>
      <c r="D1591" s="7" t="s">
        <v>26774</v>
      </c>
      <c r="E1591" s="7" t="s">
        <v>26775</v>
      </c>
      <c r="F1591" s="7" t="s">
        <v>26776</v>
      </c>
      <c r="G1591" s="7" t="s">
        <v>26777</v>
      </c>
      <c r="H1591" s="7" t="s">
        <v>26778</v>
      </c>
      <c r="I1591" s="7" t="s">
        <v>65</v>
      </c>
      <c r="J1591" s="7" t="s">
        <v>33060</v>
      </c>
      <c r="K1591" s="7" t="s">
        <v>47</v>
      </c>
      <c r="L1591" s="7">
        <v>10</v>
      </c>
      <c r="M1591" s="7" t="s">
        <v>34433</v>
      </c>
      <c r="N1591" s="7">
        <v>58222</v>
      </c>
      <c r="O1591" s="7" t="s">
        <v>13163</v>
      </c>
      <c r="P1591" s="7">
        <v>19980520</v>
      </c>
      <c r="Q1591" s="7">
        <v>63</v>
      </c>
      <c r="R1591" s="7">
        <v>201903</v>
      </c>
    </row>
    <row r="1592" spans="1:18" ht="16.5" customHeight="1">
      <c r="A1592" s="8">
        <v>2208152116</v>
      </c>
      <c r="B1592" s="7">
        <v>1993717</v>
      </c>
      <c r="C1592" s="12">
        <v>1101111546245</v>
      </c>
      <c r="D1592" s="7" t="s">
        <v>22745</v>
      </c>
      <c r="E1592" s="7" t="s">
        <v>2176</v>
      </c>
      <c r="F1592" s="7" t="s">
        <v>22746</v>
      </c>
      <c r="G1592" s="7" t="s">
        <v>22747</v>
      </c>
      <c r="H1592" s="7" t="s">
        <v>2177</v>
      </c>
      <c r="I1592" s="7" t="s">
        <v>65</v>
      </c>
      <c r="J1592" s="7" t="s">
        <v>33060</v>
      </c>
      <c r="K1592" s="7" t="s">
        <v>47</v>
      </c>
      <c r="L1592" s="7">
        <v>10</v>
      </c>
      <c r="M1592" s="7" t="s">
        <v>33760</v>
      </c>
      <c r="N1592" s="7">
        <v>46324</v>
      </c>
      <c r="O1592" s="7" t="s">
        <v>33861</v>
      </c>
      <c r="P1592" s="7">
        <v>19980625</v>
      </c>
      <c r="Q1592" s="7">
        <v>92</v>
      </c>
      <c r="R1592" s="7">
        <v>201903</v>
      </c>
    </row>
    <row r="1593" spans="1:18" ht="16.5" customHeight="1">
      <c r="A1593" s="8">
        <v>2088125735</v>
      </c>
      <c r="B1593" s="7">
        <v>1774825</v>
      </c>
      <c r="C1593" s="12">
        <v>1101111551278</v>
      </c>
      <c r="D1593" s="7" t="s">
        <v>45667</v>
      </c>
      <c r="E1593" s="7" t="s">
        <v>16125</v>
      </c>
      <c r="F1593" s="7" t="s">
        <v>45668</v>
      </c>
      <c r="G1593" s="7" t="s">
        <v>45669</v>
      </c>
      <c r="H1593" s="7" t="s">
        <v>45670</v>
      </c>
      <c r="I1593" s="7" t="s">
        <v>65</v>
      </c>
      <c r="J1593" s="7" t="s">
        <v>33060</v>
      </c>
      <c r="K1593" s="7" t="s">
        <v>47</v>
      </c>
      <c r="L1593" s="7">
        <v>10</v>
      </c>
      <c r="M1593" s="7" t="s">
        <v>33076</v>
      </c>
      <c r="N1593" s="7">
        <v>29171</v>
      </c>
      <c r="O1593" s="7" t="s">
        <v>42318</v>
      </c>
      <c r="P1593" s="7">
        <v>19980529</v>
      </c>
      <c r="Q1593" s="7">
        <v>52</v>
      </c>
      <c r="R1593" s="7">
        <v>201903</v>
      </c>
    </row>
    <row r="1594" spans="1:18" ht="16.5" customHeight="1">
      <c r="A1594" s="8">
        <v>2298132456</v>
      </c>
      <c r="B1594" s="7">
        <v>2216488</v>
      </c>
      <c r="C1594" s="12">
        <v>1101111552789</v>
      </c>
      <c r="D1594" s="7" t="s">
        <v>28696</v>
      </c>
      <c r="E1594" s="7" t="s">
        <v>28697</v>
      </c>
      <c r="F1594" s="7" t="s">
        <v>14645</v>
      </c>
      <c r="G1594" s="7" t="s">
        <v>28698</v>
      </c>
      <c r="H1594" s="7" t="s">
        <v>28699</v>
      </c>
      <c r="I1594" s="7" t="s">
        <v>65</v>
      </c>
      <c r="J1594" s="7" t="s">
        <v>33060</v>
      </c>
      <c r="K1594" s="7" t="s">
        <v>47</v>
      </c>
      <c r="L1594" s="7">
        <v>10</v>
      </c>
      <c r="M1594" s="7" t="s">
        <v>363</v>
      </c>
      <c r="N1594" s="7">
        <v>70110</v>
      </c>
      <c r="O1594" s="7" t="s">
        <v>35687</v>
      </c>
      <c r="P1594" s="7">
        <v>19980605</v>
      </c>
      <c r="Q1594" s="7">
        <v>69</v>
      </c>
      <c r="R1594" s="7">
        <v>201903</v>
      </c>
    </row>
    <row r="1595" spans="1:18" ht="16.5" customHeight="1">
      <c r="A1595" s="8">
        <v>1048144385</v>
      </c>
      <c r="B1595" s="7">
        <v>2471497</v>
      </c>
      <c r="C1595" s="12">
        <v>1101111586548</v>
      </c>
      <c r="D1595" s="7" t="s">
        <v>21216</v>
      </c>
      <c r="E1595" s="7" t="s">
        <v>848</v>
      </c>
      <c r="F1595" s="7" t="s">
        <v>21217</v>
      </c>
      <c r="G1595" s="7" t="s">
        <v>21218</v>
      </c>
      <c r="H1595" s="7" t="s">
        <v>11409</v>
      </c>
      <c r="I1595" s="7" t="s">
        <v>63</v>
      </c>
      <c r="J1595" s="7" t="s">
        <v>33060</v>
      </c>
      <c r="K1595" s="7" t="s">
        <v>47</v>
      </c>
      <c r="L1595" s="7">
        <v>10</v>
      </c>
      <c r="M1595" s="7" t="s">
        <v>33076</v>
      </c>
      <c r="N1595" s="7">
        <v>25111</v>
      </c>
      <c r="O1595" s="7" t="s">
        <v>45671</v>
      </c>
      <c r="P1595" s="7">
        <v>19980916</v>
      </c>
      <c r="Q1595" s="7">
        <v>59</v>
      </c>
      <c r="R1595" s="7">
        <v>201903</v>
      </c>
    </row>
    <row r="1596" spans="1:18" ht="16.5" customHeight="1">
      <c r="A1596" s="8">
        <v>1088116993</v>
      </c>
      <c r="B1596" s="7">
        <v>1953536</v>
      </c>
      <c r="C1596" s="12">
        <v>1101111604267</v>
      </c>
      <c r="D1596" s="7" t="s">
        <v>17358</v>
      </c>
      <c r="E1596" s="7" t="s">
        <v>17359</v>
      </c>
      <c r="F1596" s="7" t="s">
        <v>17360</v>
      </c>
      <c r="G1596" s="7" t="s">
        <v>17361</v>
      </c>
      <c r="H1596" s="7" t="s">
        <v>17362</v>
      </c>
      <c r="I1596" s="7" t="s">
        <v>65</v>
      </c>
      <c r="J1596" s="7" t="s">
        <v>33060</v>
      </c>
      <c r="K1596" s="7" t="s">
        <v>47</v>
      </c>
      <c r="L1596" s="7">
        <v>10</v>
      </c>
      <c r="M1596" s="7" t="s">
        <v>33076</v>
      </c>
      <c r="N1596" s="7">
        <v>17903</v>
      </c>
      <c r="O1596" s="7" t="s">
        <v>1416</v>
      </c>
      <c r="P1596" s="7">
        <v>19981106</v>
      </c>
      <c r="Q1596" s="7">
        <v>64</v>
      </c>
      <c r="R1596" s="7">
        <v>201903</v>
      </c>
    </row>
    <row r="1597" spans="1:18" ht="16.5" customHeight="1">
      <c r="A1597" s="8">
        <v>2078153107</v>
      </c>
      <c r="B1597" s="7">
        <v>1818402</v>
      </c>
      <c r="C1597" s="12">
        <v>1101111604837</v>
      </c>
      <c r="D1597" s="7" t="s">
        <v>45672</v>
      </c>
      <c r="E1597" s="7" t="s">
        <v>45673</v>
      </c>
      <c r="F1597" s="7" t="s">
        <v>45674</v>
      </c>
      <c r="G1597" s="7" t="s">
        <v>45675</v>
      </c>
      <c r="H1597" s="7" t="s">
        <v>45676</v>
      </c>
      <c r="I1597" s="7" t="s">
        <v>65</v>
      </c>
      <c r="J1597" s="7" t="s">
        <v>33060</v>
      </c>
      <c r="K1597" s="7" t="s">
        <v>47</v>
      </c>
      <c r="L1597" s="7">
        <v>10</v>
      </c>
      <c r="M1597" s="7" t="s">
        <v>33760</v>
      </c>
      <c r="N1597" s="7">
        <v>46522</v>
      </c>
      <c r="O1597" s="7" t="s">
        <v>44125</v>
      </c>
      <c r="P1597" s="7">
        <v>19981107</v>
      </c>
      <c r="Q1597" s="7">
        <v>72</v>
      </c>
      <c r="R1597" s="7">
        <v>201903</v>
      </c>
    </row>
    <row r="1598" spans="1:18" ht="16.5" customHeight="1">
      <c r="A1598" s="8">
        <v>1208184415</v>
      </c>
      <c r="B1598" s="7">
        <v>1455410</v>
      </c>
      <c r="C1598" s="12">
        <v>1101111606742</v>
      </c>
      <c r="D1598" s="7" t="s">
        <v>26693</v>
      </c>
      <c r="E1598" s="7" t="s">
        <v>26694</v>
      </c>
      <c r="F1598" s="7" t="s">
        <v>26695</v>
      </c>
      <c r="G1598" s="7" t="s">
        <v>26696</v>
      </c>
      <c r="H1598" s="7" t="s">
        <v>26697</v>
      </c>
      <c r="I1598" s="7" t="s">
        <v>65</v>
      </c>
      <c r="J1598" s="7" t="s">
        <v>33060</v>
      </c>
      <c r="K1598" s="7" t="s">
        <v>47</v>
      </c>
      <c r="L1598" s="7">
        <v>10</v>
      </c>
      <c r="M1598" s="7" t="s">
        <v>34433</v>
      </c>
      <c r="N1598" s="7">
        <v>62020</v>
      </c>
      <c r="O1598" s="7" t="s">
        <v>13536</v>
      </c>
      <c r="P1598" s="7">
        <v>19981112</v>
      </c>
      <c r="Q1598" s="7">
        <v>58</v>
      </c>
      <c r="R1598" s="7">
        <v>201903</v>
      </c>
    </row>
    <row r="1599" spans="1:18" ht="16.5" customHeight="1">
      <c r="A1599" s="8">
        <v>1208184905</v>
      </c>
      <c r="B1599" s="7">
        <v>1136176</v>
      </c>
      <c r="C1599" s="12">
        <v>1101111613622</v>
      </c>
      <c r="D1599" s="7" t="s">
        <v>29125</v>
      </c>
      <c r="E1599" s="7" t="s">
        <v>29126</v>
      </c>
      <c r="F1599" s="7" t="s">
        <v>28593</v>
      </c>
      <c r="G1599" s="7" t="s">
        <v>29127</v>
      </c>
      <c r="H1599" s="7" t="s">
        <v>29128</v>
      </c>
      <c r="I1599" s="7" t="s">
        <v>65</v>
      </c>
      <c r="J1599" s="7" t="s">
        <v>33060</v>
      </c>
      <c r="K1599" s="7" t="s">
        <v>47</v>
      </c>
      <c r="L1599" s="7">
        <v>10</v>
      </c>
      <c r="M1599" s="7" t="s">
        <v>363</v>
      </c>
      <c r="N1599" s="7">
        <v>72919</v>
      </c>
      <c r="O1599" s="7" t="s">
        <v>16141</v>
      </c>
      <c r="P1599" s="7">
        <v>19981127</v>
      </c>
      <c r="Q1599" s="7">
        <v>112</v>
      </c>
      <c r="R1599" s="7">
        <v>201903</v>
      </c>
    </row>
    <row r="1600" spans="1:18" ht="16.5" customHeight="1">
      <c r="A1600" s="8">
        <v>2148628412</v>
      </c>
      <c r="B1600" s="7">
        <v>1647896</v>
      </c>
      <c r="C1600" s="12">
        <v>1101111617848</v>
      </c>
      <c r="D1600" s="7" t="s">
        <v>45677</v>
      </c>
      <c r="E1600" s="7" t="s">
        <v>45678</v>
      </c>
      <c r="F1600" s="7" t="s">
        <v>45679</v>
      </c>
      <c r="G1600" s="7" t="s">
        <v>45680</v>
      </c>
      <c r="H1600" s="7" t="s">
        <v>45681</v>
      </c>
      <c r="I1600" s="7" t="s">
        <v>65</v>
      </c>
      <c r="J1600" s="7" t="s">
        <v>33060</v>
      </c>
      <c r="K1600" s="7" t="s">
        <v>47</v>
      </c>
      <c r="L1600" s="7">
        <v>10</v>
      </c>
      <c r="M1600" s="7" t="s">
        <v>34433</v>
      </c>
      <c r="N1600" s="7">
        <v>58220</v>
      </c>
      <c r="O1600" s="7" t="s">
        <v>34437</v>
      </c>
      <c r="P1600" s="7">
        <v>19981209</v>
      </c>
      <c r="Q1600" s="7">
        <v>52</v>
      </c>
      <c r="R1600" s="7">
        <v>201903</v>
      </c>
    </row>
    <row r="1601" spans="1:18" ht="16.5" customHeight="1">
      <c r="A1601" s="8">
        <v>1048144779</v>
      </c>
      <c r="B1601" s="7">
        <v>1235672</v>
      </c>
      <c r="C1601" s="12">
        <v>1101111619117</v>
      </c>
      <c r="D1601" s="7" t="s">
        <v>21211</v>
      </c>
      <c r="E1601" s="7" t="s">
        <v>21212</v>
      </c>
      <c r="F1601" s="7" t="s">
        <v>21213</v>
      </c>
      <c r="G1601" s="7" t="s">
        <v>21214</v>
      </c>
      <c r="H1601" s="7" t="s">
        <v>21215</v>
      </c>
      <c r="I1601" s="7" t="s">
        <v>65</v>
      </c>
      <c r="J1601" s="7" t="s">
        <v>33060</v>
      </c>
      <c r="K1601" s="7" t="s">
        <v>47</v>
      </c>
      <c r="L1601" s="7">
        <v>10</v>
      </c>
      <c r="M1601" s="7" t="s">
        <v>363</v>
      </c>
      <c r="N1601" s="7">
        <v>73909</v>
      </c>
      <c r="O1601" s="7" t="s">
        <v>16232</v>
      </c>
      <c r="P1601" s="7">
        <v>19981211</v>
      </c>
      <c r="Q1601" s="7">
        <v>54</v>
      </c>
      <c r="R1601" s="7">
        <v>201903</v>
      </c>
    </row>
    <row r="1602" spans="1:18" ht="16.5" customHeight="1">
      <c r="A1602" s="8">
        <v>2158176168</v>
      </c>
      <c r="B1602" s="7">
        <v>1284105</v>
      </c>
      <c r="C1602" s="12">
        <v>1101111654288</v>
      </c>
      <c r="D1602" s="7" t="s">
        <v>24636</v>
      </c>
      <c r="E1602" s="7" t="s">
        <v>24637</v>
      </c>
      <c r="F1602" s="7" t="s">
        <v>24638</v>
      </c>
      <c r="G1602" s="7" t="s">
        <v>24639</v>
      </c>
      <c r="H1602" s="7" t="s">
        <v>24640</v>
      </c>
      <c r="I1602" s="7" t="s">
        <v>65</v>
      </c>
      <c r="J1602" s="7" t="s">
        <v>33060</v>
      </c>
      <c r="K1602" s="7" t="s">
        <v>47</v>
      </c>
      <c r="L1602" s="7">
        <v>10</v>
      </c>
      <c r="M1602" s="7" t="s">
        <v>34194</v>
      </c>
      <c r="N1602" s="7">
        <v>49231</v>
      </c>
      <c r="O1602" s="7" t="s">
        <v>22958</v>
      </c>
      <c r="P1602" s="7">
        <v>19990329</v>
      </c>
      <c r="Q1602" s="7">
        <v>73</v>
      </c>
      <c r="R1602" s="7">
        <v>201903</v>
      </c>
    </row>
    <row r="1603" spans="1:18" ht="16.5" customHeight="1">
      <c r="A1603" s="8">
        <v>2298136772</v>
      </c>
      <c r="B1603" s="7">
        <v>1654833</v>
      </c>
      <c r="C1603" s="12">
        <v>1101111657612</v>
      </c>
      <c r="D1603" s="7" t="s">
        <v>45682</v>
      </c>
      <c r="E1603" s="7" t="s">
        <v>45683</v>
      </c>
      <c r="F1603" s="7" t="s">
        <v>45684</v>
      </c>
      <c r="G1603" s="7" t="s">
        <v>45685</v>
      </c>
      <c r="H1603" s="7" t="s">
        <v>45686</v>
      </c>
      <c r="I1603" s="7" t="s">
        <v>65</v>
      </c>
      <c r="J1603" s="7" t="s">
        <v>33060</v>
      </c>
      <c r="K1603" s="7" t="s">
        <v>47</v>
      </c>
      <c r="L1603" s="7">
        <v>10</v>
      </c>
      <c r="M1603" s="7" t="s">
        <v>33760</v>
      </c>
      <c r="N1603" s="7">
        <v>46329</v>
      </c>
      <c r="O1603" s="7" t="s">
        <v>9470</v>
      </c>
      <c r="P1603" s="7">
        <v>19990315</v>
      </c>
      <c r="Q1603" s="7">
        <v>52</v>
      </c>
      <c r="R1603" s="7">
        <v>201903</v>
      </c>
    </row>
    <row r="1604" spans="1:18" ht="16.5" customHeight="1">
      <c r="A1604" s="8">
        <v>2198129309</v>
      </c>
      <c r="B1604" s="7">
        <v>1558547</v>
      </c>
      <c r="C1604" s="12">
        <v>1101111701568</v>
      </c>
      <c r="D1604" s="7" t="s">
        <v>24539</v>
      </c>
      <c r="E1604" s="7" t="s">
        <v>24540</v>
      </c>
      <c r="F1604" s="7" t="s">
        <v>24541</v>
      </c>
      <c r="G1604" s="7" t="s">
        <v>24542</v>
      </c>
      <c r="H1604" s="7" t="s">
        <v>24543</v>
      </c>
      <c r="I1604" s="7" t="s">
        <v>65</v>
      </c>
      <c r="J1604" s="7" t="s">
        <v>33060</v>
      </c>
      <c r="K1604" s="7" t="s">
        <v>47</v>
      </c>
      <c r="L1604" s="7">
        <v>10</v>
      </c>
      <c r="M1604" s="7" t="s">
        <v>34194</v>
      </c>
      <c r="N1604" s="7">
        <v>49231</v>
      </c>
      <c r="O1604" s="7" t="s">
        <v>22958</v>
      </c>
      <c r="P1604" s="7">
        <v>19990521</v>
      </c>
      <c r="Q1604" s="7">
        <v>68</v>
      </c>
      <c r="R1604" s="7">
        <v>201903</v>
      </c>
    </row>
    <row r="1605" spans="1:18" ht="16.5" customHeight="1">
      <c r="A1605" s="8">
        <v>2158178531</v>
      </c>
      <c r="B1605" s="7">
        <v>1460192</v>
      </c>
      <c r="C1605" s="12">
        <v>1101111718191</v>
      </c>
      <c r="D1605" s="7" t="s">
        <v>26216</v>
      </c>
      <c r="E1605" s="7" t="s">
        <v>3056</v>
      </c>
      <c r="F1605" s="7" t="s">
        <v>26217</v>
      </c>
      <c r="G1605" s="7" t="s">
        <v>26218</v>
      </c>
      <c r="H1605" s="7" t="s">
        <v>26219</v>
      </c>
      <c r="I1605" s="7" t="s">
        <v>65</v>
      </c>
      <c r="J1605" s="7" t="s">
        <v>33060</v>
      </c>
      <c r="K1605" s="7" t="s">
        <v>47</v>
      </c>
      <c r="L1605" s="7">
        <v>10</v>
      </c>
      <c r="M1605" s="7" t="s">
        <v>34319</v>
      </c>
      <c r="N1605" s="7">
        <v>56111</v>
      </c>
      <c r="O1605" s="7" t="s">
        <v>34383</v>
      </c>
      <c r="P1605" s="7">
        <v>19990621</v>
      </c>
      <c r="Q1605" s="7">
        <v>55</v>
      </c>
      <c r="R1605" s="7">
        <v>201903</v>
      </c>
    </row>
    <row r="1606" spans="1:18" ht="16.5" customHeight="1">
      <c r="A1606" s="8">
        <v>2038164688</v>
      </c>
      <c r="B1606" s="7">
        <v>1267001</v>
      </c>
      <c r="C1606" s="12">
        <v>1101111738834</v>
      </c>
      <c r="D1606" s="7" t="s">
        <v>27568</v>
      </c>
      <c r="E1606" s="7" t="s">
        <v>27569</v>
      </c>
      <c r="F1606" s="7" t="s">
        <v>27570</v>
      </c>
      <c r="G1606" s="7" t="s">
        <v>27571</v>
      </c>
      <c r="H1606" s="7" t="s">
        <v>27572</v>
      </c>
      <c r="I1606" s="7" t="s">
        <v>65</v>
      </c>
      <c r="J1606" s="7" t="s">
        <v>33060</v>
      </c>
      <c r="K1606" s="7" t="s">
        <v>47</v>
      </c>
      <c r="L1606" s="7">
        <v>10</v>
      </c>
      <c r="M1606" s="7" t="s">
        <v>34433</v>
      </c>
      <c r="N1606" s="7">
        <v>62021</v>
      </c>
      <c r="O1606" s="7" t="s">
        <v>13709</v>
      </c>
      <c r="P1606" s="7">
        <v>19990721</v>
      </c>
      <c r="Q1606" s="7">
        <v>66</v>
      </c>
      <c r="R1606" s="7">
        <v>201903</v>
      </c>
    </row>
    <row r="1607" spans="1:18" ht="16.5" customHeight="1">
      <c r="A1607" s="8">
        <v>1208192706</v>
      </c>
      <c r="B1607" s="7">
        <v>1891581</v>
      </c>
      <c r="C1607" s="12">
        <v>1101111752397</v>
      </c>
      <c r="D1607" s="7" t="s">
        <v>45687</v>
      </c>
      <c r="E1607" s="7" t="s">
        <v>45688</v>
      </c>
      <c r="F1607" s="7" t="s">
        <v>45689</v>
      </c>
      <c r="G1607" s="7" t="s">
        <v>45690</v>
      </c>
      <c r="H1607" s="7" t="s">
        <v>45691</v>
      </c>
      <c r="I1607" s="7" t="s">
        <v>65</v>
      </c>
      <c r="J1607" s="7" t="s">
        <v>33060</v>
      </c>
      <c r="K1607" s="7" t="s">
        <v>47</v>
      </c>
      <c r="L1607" s="7">
        <v>10</v>
      </c>
      <c r="M1607" s="7" t="s">
        <v>34433</v>
      </c>
      <c r="N1607" s="7">
        <v>58220</v>
      </c>
      <c r="O1607" s="7" t="s">
        <v>34437</v>
      </c>
      <c r="P1607" s="7">
        <v>19990813</v>
      </c>
      <c r="Q1607" s="7">
        <v>50</v>
      </c>
      <c r="R1607" s="7">
        <v>201903</v>
      </c>
    </row>
    <row r="1608" spans="1:18" ht="16.5" customHeight="1">
      <c r="A1608" s="8">
        <v>1018149794</v>
      </c>
      <c r="B1608" s="7">
        <v>1530729</v>
      </c>
      <c r="C1608" s="12">
        <v>1101111754442</v>
      </c>
      <c r="D1608" s="7" t="s">
        <v>25975</v>
      </c>
      <c r="E1608" s="7" t="s">
        <v>14785</v>
      </c>
      <c r="F1608" s="7" t="s">
        <v>25976</v>
      </c>
      <c r="G1608" s="7" t="s">
        <v>25977</v>
      </c>
      <c r="H1608" s="7" t="s">
        <v>25978</v>
      </c>
      <c r="I1608" s="7" t="s">
        <v>65</v>
      </c>
      <c r="J1608" s="7" t="s">
        <v>33060</v>
      </c>
      <c r="K1608" s="7" t="s">
        <v>47</v>
      </c>
      <c r="L1608" s="7">
        <v>10</v>
      </c>
      <c r="M1608" s="7" t="s">
        <v>34194</v>
      </c>
      <c r="N1608" s="7">
        <v>52991</v>
      </c>
      <c r="O1608" s="7" t="s">
        <v>38799</v>
      </c>
      <c r="P1608" s="7">
        <v>19990817</v>
      </c>
      <c r="Q1608" s="7">
        <v>70</v>
      </c>
      <c r="R1608" s="7">
        <v>201903</v>
      </c>
    </row>
    <row r="1609" spans="1:18" ht="16.5" customHeight="1">
      <c r="A1609" s="8">
        <v>1138155149</v>
      </c>
      <c r="B1609" s="7">
        <v>1469368</v>
      </c>
      <c r="C1609" s="12">
        <v>1101111758692</v>
      </c>
      <c r="D1609" s="7" t="s">
        <v>45692</v>
      </c>
      <c r="E1609" s="7" t="s">
        <v>45693</v>
      </c>
      <c r="F1609" s="7" t="s">
        <v>45694</v>
      </c>
      <c r="G1609" s="7" t="s">
        <v>45695</v>
      </c>
      <c r="H1609" s="7" t="s">
        <v>45696</v>
      </c>
      <c r="I1609" s="7" t="s">
        <v>65</v>
      </c>
      <c r="J1609" s="7" t="s">
        <v>33060</v>
      </c>
      <c r="K1609" s="7" t="s">
        <v>47</v>
      </c>
      <c r="L1609" s="7">
        <v>10</v>
      </c>
      <c r="M1609" s="7" t="s">
        <v>34433</v>
      </c>
      <c r="N1609" s="7">
        <v>58222</v>
      </c>
      <c r="O1609" s="7" t="s">
        <v>13163</v>
      </c>
      <c r="P1609" s="7">
        <v>19990824</v>
      </c>
      <c r="Q1609" s="7">
        <v>50</v>
      </c>
      <c r="R1609" s="7">
        <v>201903</v>
      </c>
    </row>
    <row r="1610" spans="1:18" ht="16.5" customHeight="1">
      <c r="A1610" s="8">
        <v>2068123667</v>
      </c>
      <c r="B1610" s="7">
        <v>1272595</v>
      </c>
      <c r="C1610" s="12">
        <v>1101111760655</v>
      </c>
      <c r="D1610" s="7" t="s">
        <v>24834</v>
      </c>
      <c r="E1610" s="7" t="s">
        <v>24835</v>
      </c>
      <c r="F1610" s="7" t="s">
        <v>11210</v>
      </c>
      <c r="G1610" s="7" t="s">
        <v>24836</v>
      </c>
      <c r="H1610" s="7" t="s">
        <v>24837</v>
      </c>
      <c r="I1610" s="7" t="s">
        <v>65</v>
      </c>
      <c r="J1610" s="7" t="s">
        <v>33060</v>
      </c>
      <c r="K1610" s="7" t="s">
        <v>47</v>
      </c>
      <c r="L1610" s="7">
        <v>10</v>
      </c>
      <c r="M1610" s="7" t="s">
        <v>34194</v>
      </c>
      <c r="N1610" s="7">
        <v>49231</v>
      </c>
      <c r="O1610" s="7" t="s">
        <v>22958</v>
      </c>
      <c r="P1610" s="7">
        <v>19990826</v>
      </c>
      <c r="Q1610" s="7">
        <v>50</v>
      </c>
      <c r="R1610" s="7">
        <v>201903</v>
      </c>
    </row>
    <row r="1611" spans="1:18" ht="16.5" customHeight="1">
      <c r="A1611" s="8">
        <v>1048147761</v>
      </c>
      <c r="B1611" s="7">
        <v>1567213</v>
      </c>
      <c r="C1611" s="12">
        <v>1101111780851</v>
      </c>
      <c r="D1611" s="7" t="s">
        <v>26866</v>
      </c>
      <c r="E1611" s="7" t="s">
        <v>26867</v>
      </c>
      <c r="F1611" s="7" t="s">
        <v>26868</v>
      </c>
      <c r="G1611" s="7" t="s">
        <v>26869</v>
      </c>
      <c r="H1611" s="7" t="s">
        <v>26870</v>
      </c>
      <c r="I1611" s="7" t="s">
        <v>65</v>
      </c>
      <c r="J1611" s="7" t="s">
        <v>33060</v>
      </c>
      <c r="K1611" s="7" t="s">
        <v>47</v>
      </c>
      <c r="L1611" s="7">
        <v>10</v>
      </c>
      <c r="M1611" s="7" t="s">
        <v>34433</v>
      </c>
      <c r="N1611" s="7">
        <v>58121</v>
      </c>
      <c r="O1611" s="7" t="s">
        <v>12528</v>
      </c>
      <c r="P1611" s="7">
        <v>19991001</v>
      </c>
      <c r="Q1611" s="7">
        <v>80</v>
      </c>
      <c r="R1611" s="7">
        <v>201903</v>
      </c>
    </row>
    <row r="1612" spans="1:18" ht="16.5" customHeight="1">
      <c r="A1612" s="8">
        <v>1048148154</v>
      </c>
      <c r="B1612" s="7">
        <v>1938012</v>
      </c>
      <c r="C1612" s="12">
        <v>1101111804396</v>
      </c>
      <c r="D1612" s="7" t="s">
        <v>28264</v>
      </c>
      <c r="E1612" s="7" t="s">
        <v>28265</v>
      </c>
      <c r="F1612" s="7" t="s">
        <v>28266</v>
      </c>
      <c r="G1612" s="7" t="s">
        <v>28267</v>
      </c>
      <c r="H1612" s="7" t="s">
        <v>28268</v>
      </c>
      <c r="I1612" s="7" t="s">
        <v>65</v>
      </c>
      <c r="J1612" s="7" t="s">
        <v>33060</v>
      </c>
      <c r="K1612" s="7" t="s">
        <v>47</v>
      </c>
      <c r="L1612" s="7">
        <v>10</v>
      </c>
      <c r="M1612" s="7" t="s">
        <v>966</v>
      </c>
      <c r="N1612" s="7">
        <v>68210</v>
      </c>
      <c r="O1612" s="7" t="s">
        <v>11947</v>
      </c>
      <c r="P1612" s="7">
        <v>19991108</v>
      </c>
      <c r="Q1612" s="7">
        <v>93</v>
      </c>
      <c r="R1612" s="7">
        <v>201903</v>
      </c>
    </row>
    <row r="1613" spans="1:18" ht="16.5" customHeight="1">
      <c r="A1613" s="8">
        <v>1078173782</v>
      </c>
      <c r="B1613" s="7">
        <v>1941287</v>
      </c>
      <c r="C1613" s="12">
        <v>1101111818090</v>
      </c>
      <c r="D1613" s="7" t="s">
        <v>45697</v>
      </c>
      <c r="E1613" s="7" t="s">
        <v>45698</v>
      </c>
      <c r="F1613" s="7" t="s">
        <v>14351</v>
      </c>
      <c r="G1613" s="7" t="s">
        <v>45699</v>
      </c>
      <c r="H1613" s="7" t="s">
        <v>45700</v>
      </c>
      <c r="I1613" s="7" t="s">
        <v>65</v>
      </c>
      <c r="J1613" s="7" t="s">
        <v>33060</v>
      </c>
      <c r="K1613" s="7" t="s">
        <v>47</v>
      </c>
      <c r="L1613" s="7">
        <v>10</v>
      </c>
      <c r="M1613" s="7" t="s">
        <v>966</v>
      </c>
      <c r="N1613" s="7">
        <v>68212</v>
      </c>
      <c r="O1613" s="7" t="s">
        <v>43364</v>
      </c>
      <c r="P1613" s="7">
        <v>19991129</v>
      </c>
      <c r="Q1613" s="7">
        <v>64</v>
      </c>
      <c r="R1613" s="7">
        <v>201903</v>
      </c>
    </row>
    <row r="1614" spans="1:18" ht="16.5" customHeight="1">
      <c r="A1614" s="8">
        <v>2118688783</v>
      </c>
      <c r="B1614" s="7">
        <v>1125120</v>
      </c>
      <c r="C1614" s="12">
        <v>1101111834369</v>
      </c>
      <c r="D1614" s="7" t="s">
        <v>22849</v>
      </c>
      <c r="E1614" s="7" t="s">
        <v>7297</v>
      </c>
      <c r="F1614" s="7" t="s">
        <v>22850</v>
      </c>
      <c r="G1614" s="7" t="s">
        <v>22851</v>
      </c>
      <c r="H1614" s="7" t="s">
        <v>22852</v>
      </c>
      <c r="I1614" s="7" t="s">
        <v>65</v>
      </c>
      <c r="J1614" s="7" t="s">
        <v>33060</v>
      </c>
      <c r="K1614" s="7" t="s">
        <v>47</v>
      </c>
      <c r="L1614" s="7">
        <v>10</v>
      </c>
      <c r="M1614" s="7" t="s">
        <v>33076</v>
      </c>
      <c r="N1614" s="7">
        <v>10129</v>
      </c>
      <c r="O1614" s="7" t="s">
        <v>33086</v>
      </c>
      <c r="P1614" s="7">
        <v>19991222</v>
      </c>
      <c r="Q1614" s="7">
        <v>54</v>
      </c>
      <c r="R1614" s="7">
        <v>201903</v>
      </c>
    </row>
    <row r="1615" spans="1:18" ht="16.5" customHeight="1">
      <c r="A1615" s="8">
        <v>1208197512</v>
      </c>
      <c r="B1615" s="7">
        <v>1716363</v>
      </c>
      <c r="C1615" s="12">
        <v>1101111841215</v>
      </c>
      <c r="D1615" s="7" t="s">
        <v>27722</v>
      </c>
      <c r="E1615" s="7" t="s">
        <v>27723</v>
      </c>
      <c r="F1615" s="7" t="s">
        <v>27724</v>
      </c>
      <c r="G1615" s="7" t="s">
        <v>27725</v>
      </c>
      <c r="H1615" s="7" t="s">
        <v>27726</v>
      </c>
      <c r="I1615" s="7" t="s">
        <v>65</v>
      </c>
      <c r="J1615" s="7" t="s">
        <v>33060</v>
      </c>
      <c r="K1615" s="7" t="s">
        <v>47</v>
      </c>
      <c r="L1615" s="7">
        <v>10</v>
      </c>
      <c r="M1615" s="7" t="s">
        <v>34433</v>
      </c>
      <c r="N1615" s="7">
        <v>62090</v>
      </c>
      <c r="O1615" s="7" t="s">
        <v>44321</v>
      </c>
      <c r="P1615" s="7">
        <v>20000106</v>
      </c>
      <c r="Q1615" s="7">
        <v>61</v>
      </c>
      <c r="R1615" s="7">
        <v>201903</v>
      </c>
    </row>
    <row r="1616" spans="1:18" ht="16.5" customHeight="1">
      <c r="A1616" s="8">
        <v>2108127605</v>
      </c>
      <c r="B1616" s="7">
        <v>2932234</v>
      </c>
      <c r="C1616" s="12">
        <v>1101111842643</v>
      </c>
      <c r="D1616" s="7" t="s">
        <v>45701</v>
      </c>
      <c r="E1616" s="7" t="s">
        <v>43596</v>
      </c>
      <c r="F1616" s="7" t="s">
        <v>45702</v>
      </c>
      <c r="G1616" s="7" t="s">
        <v>45703</v>
      </c>
      <c r="H1616" s="7" t="s">
        <v>45704</v>
      </c>
      <c r="I1616" s="7" t="s">
        <v>65</v>
      </c>
      <c r="J1616" s="7" t="s">
        <v>33060</v>
      </c>
      <c r="K1616" s="7" t="s">
        <v>47</v>
      </c>
      <c r="L1616" s="7">
        <v>10</v>
      </c>
      <c r="M1616" s="7" t="s">
        <v>33076</v>
      </c>
      <c r="N1616" s="7">
        <v>14190</v>
      </c>
      <c r="O1616" s="7" t="s">
        <v>1241</v>
      </c>
      <c r="P1616" s="7">
        <v>20000105</v>
      </c>
      <c r="Q1616" s="7">
        <v>51</v>
      </c>
      <c r="R1616" s="7">
        <v>201903</v>
      </c>
    </row>
    <row r="1617" spans="1:18" ht="16.5" customHeight="1">
      <c r="A1617" s="8">
        <v>1208197846</v>
      </c>
      <c r="B1617" s="7">
        <v>1768946</v>
      </c>
      <c r="C1617" s="12">
        <v>1101111846083</v>
      </c>
      <c r="D1617" s="7" t="s">
        <v>17020</v>
      </c>
      <c r="E1617" s="7" t="s">
        <v>17021</v>
      </c>
      <c r="F1617" s="7" t="s">
        <v>17022</v>
      </c>
      <c r="G1617" s="7" t="s">
        <v>17023</v>
      </c>
      <c r="H1617" s="7" t="s">
        <v>17024</v>
      </c>
      <c r="I1617" s="7" t="s">
        <v>65</v>
      </c>
      <c r="J1617" s="7" t="s">
        <v>33060</v>
      </c>
      <c r="K1617" s="7" t="s">
        <v>47</v>
      </c>
      <c r="L1617" s="7">
        <v>10</v>
      </c>
      <c r="M1617" s="7" t="s">
        <v>33076</v>
      </c>
      <c r="N1617" s="7">
        <v>13910</v>
      </c>
      <c r="O1617" s="7" t="s">
        <v>45705</v>
      </c>
      <c r="P1617" s="7">
        <v>20000107</v>
      </c>
      <c r="Q1617" s="7">
        <v>83</v>
      </c>
      <c r="R1617" s="7">
        <v>201903</v>
      </c>
    </row>
    <row r="1618" spans="1:18" ht="16.5" customHeight="1">
      <c r="A1618" s="8">
        <v>1018153911</v>
      </c>
      <c r="B1618" s="7">
        <v>1385378</v>
      </c>
      <c r="C1618" s="12">
        <v>1101111870991</v>
      </c>
      <c r="D1618" s="7" t="s">
        <v>27778</v>
      </c>
      <c r="E1618" s="7" t="s">
        <v>5618</v>
      </c>
      <c r="F1618" s="7" t="s">
        <v>27779</v>
      </c>
      <c r="G1618" s="7" t="s">
        <v>27780</v>
      </c>
      <c r="H1618" s="7" t="s">
        <v>27781</v>
      </c>
      <c r="I1618" s="7" t="s">
        <v>65</v>
      </c>
      <c r="J1618" s="7" t="s">
        <v>33060</v>
      </c>
      <c r="K1618" s="7" t="s">
        <v>47</v>
      </c>
      <c r="L1618" s="7">
        <v>10</v>
      </c>
      <c r="M1618" s="7" t="s">
        <v>34433</v>
      </c>
      <c r="N1618" s="7">
        <v>62090</v>
      </c>
      <c r="O1618" s="7" t="s">
        <v>44321</v>
      </c>
      <c r="P1618" s="7">
        <v>20000203</v>
      </c>
      <c r="Q1618" s="7">
        <v>64</v>
      </c>
      <c r="R1618" s="7">
        <v>201903</v>
      </c>
    </row>
    <row r="1619" spans="1:18" ht="16.5" customHeight="1">
      <c r="A1619" s="8">
        <v>2158187103</v>
      </c>
      <c r="B1619" s="7">
        <v>1910534</v>
      </c>
      <c r="C1619" s="12">
        <v>1101111880544</v>
      </c>
      <c r="D1619" s="7" t="s">
        <v>17398</v>
      </c>
      <c r="E1619" s="7" t="s">
        <v>3756</v>
      </c>
      <c r="F1619" s="7" t="s">
        <v>17399</v>
      </c>
      <c r="G1619" s="7" t="s">
        <v>17400</v>
      </c>
      <c r="H1619" s="7" t="s">
        <v>17401</v>
      </c>
      <c r="I1619" s="7" t="s">
        <v>65</v>
      </c>
      <c r="J1619" s="7" t="s">
        <v>33060</v>
      </c>
      <c r="K1619" s="7" t="s">
        <v>47</v>
      </c>
      <c r="L1619" s="7">
        <v>10</v>
      </c>
      <c r="M1619" s="7" t="s">
        <v>33076</v>
      </c>
      <c r="N1619" s="7">
        <v>18112</v>
      </c>
      <c r="O1619" s="7" t="s">
        <v>1435</v>
      </c>
      <c r="P1619" s="7">
        <v>20000221</v>
      </c>
      <c r="Q1619" s="7">
        <v>69</v>
      </c>
      <c r="R1619" s="7">
        <v>201903</v>
      </c>
    </row>
    <row r="1620" spans="1:18" ht="16.5" customHeight="1">
      <c r="A1620" s="8">
        <v>1208600384</v>
      </c>
      <c r="B1620" s="7">
        <v>1245292</v>
      </c>
      <c r="C1620" s="12">
        <v>1101111888796</v>
      </c>
      <c r="D1620" s="7" t="s">
        <v>45706</v>
      </c>
      <c r="E1620" s="7" t="s">
        <v>45707</v>
      </c>
      <c r="F1620" s="7" t="s">
        <v>45708</v>
      </c>
      <c r="G1620" s="7" t="s">
        <v>45709</v>
      </c>
      <c r="H1620" s="7" t="s">
        <v>45710</v>
      </c>
      <c r="I1620" s="7" t="s">
        <v>65</v>
      </c>
      <c r="J1620" s="7" t="s">
        <v>33060</v>
      </c>
      <c r="K1620" s="7" t="s">
        <v>47</v>
      </c>
      <c r="L1620" s="7">
        <v>10</v>
      </c>
      <c r="M1620" s="7" t="s">
        <v>34433</v>
      </c>
      <c r="N1620" s="7">
        <v>58220</v>
      </c>
      <c r="O1620" s="7" t="s">
        <v>34437</v>
      </c>
      <c r="P1620" s="7">
        <v>20000224</v>
      </c>
      <c r="Q1620" s="7">
        <v>260</v>
      </c>
      <c r="R1620" s="7">
        <v>201903</v>
      </c>
    </row>
    <row r="1621" spans="1:18" ht="16.5" customHeight="1">
      <c r="A1621" s="8">
        <v>1098162355</v>
      </c>
      <c r="B1621" s="7">
        <v>1598601</v>
      </c>
      <c r="C1621" s="12">
        <v>1101111893935</v>
      </c>
      <c r="D1621" s="7" t="s">
        <v>45711</v>
      </c>
      <c r="E1621" s="7" t="s">
        <v>45712</v>
      </c>
      <c r="F1621" s="7" t="s">
        <v>45713</v>
      </c>
      <c r="G1621" s="7" t="s">
        <v>45714</v>
      </c>
      <c r="I1621" s="7" t="s">
        <v>65</v>
      </c>
      <c r="J1621" s="7" t="s">
        <v>33060</v>
      </c>
      <c r="K1621" s="7" t="s">
        <v>47</v>
      </c>
      <c r="L1621" s="7">
        <v>10</v>
      </c>
      <c r="M1621" s="7" t="s">
        <v>363</v>
      </c>
      <c r="N1621" s="7">
        <v>72120</v>
      </c>
      <c r="O1621" s="7" t="s">
        <v>6302</v>
      </c>
      <c r="P1621" s="7">
        <v>20000302</v>
      </c>
      <c r="Q1621" s="7">
        <v>111</v>
      </c>
      <c r="R1621" s="7">
        <v>201903</v>
      </c>
    </row>
    <row r="1622" spans="1:18" ht="16.5" customHeight="1">
      <c r="A1622" s="8">
        <v>1108144925</v>
      </c>
      <c r="B1622" s="7">
        <v>1719936</v>
      </c>
      <c r="C1622" s="12">
        <v>1101111902067</v>
      </c>
      <c r="D1622" s="7" t="s">
        <v>26788</v>
      </c>
      <c r="E1622" s="7" t="s">
        <v>26789</v>
      </c>
      <c r="F1622" s="7" t="s">
        <v>26790</v>
      </c>
      <c r="G1622" s="7" t="s">
        <v>26791</v>
      </c>
      <c r="H1622" s="7" t="s">
        <v>26792</v>
      </c>
      <c r="I1622" s="7" t="s">
        <v>65</v>
      </c>
      <c r="J1622" s="7" t="s">
        <v>33060</v>
      </c>
      <c r="K1622" s="7" t="s">
        <v>47</v>
      </c>
      <c r="L1622" s="7">
        <v>10</v>
      </c>
      <c r="M1622" s="7" t="s">
        <v>34433</v>
      </c>
      <c r="N1622" s="7">
        <v>58221</v>
      </c>
      <c r="O1622" s="7" t="s">
        <v>12995</v>
      </c>
      <c r="P1622" s="7">
        <v>20000309</v>
      </c>
      <c r="Q1622" s="7">
        <v>75</v>
      </c>
      <c r="R1622" s="7">
        <v>201903</v>
      </c>
    </row>
    <row r="1623" spans="1:18" ht="16.5" customHeight="1">
      <c r="A1623" s="8">
        <v>1178128800</v>
      </c>
      <c r="B1623" s="7">
        <v>1965262</v>
      </c>
      <c r="C1623" s="12">
        <v>1101111915896</v>
      </c>
      <c r="D1623" s="7" t="s">
        <v>29164</v>
      </c>
      <c r="E1623" s="7" t="s">
        <v>29165</v>
      </c>
      <c r="F1623" s="7" t="s">
        <v>29166</v>
      </c>
      <c r="G1623" s="7" t="s">
        <v>29167</v>
      </c>
      <c r="H1623" s="7" t="s">
        <v>29168</v>
      </c>
      <c r="I1623" s="7" t="s">
        <v>65</v>
      </c>
      <c r="J1623" s="7" t="s">
        <v>33060</v>
      </c>
      <c r="K1623" s="7" t="s">
        <v>47</v>
      </c>
      <c r="L1623" s="7">
        <v>10</v>
      </c>
      <c r="M1623" s="7" t="s">
        <v>363</v>
      </c>
      <c r="N1623" s="7">
        <v>71530</v>
      </c>
      <c r="O1623" s="7" t="s">
        <v>3353</v>
      </c>
      <c r="P1623" s="7">
        <v>20000323</v>
      </c>
      <c r="Q1623" s="7">
        <v>62</v>
      </c>
      <c r="R1623" s="7">
        <v>201903</v>
      </c>
    </row>
    <row r="1624" spans="1:18" ht="16.5" customHeight="1">
      <c r="A1624" s="8">
        <v>2208181829</v>
      </c>
      <c r="B1624" s="7">
        <v>1219618</v>
      </c>
      <c r="C1624" s="12">
        <v>1101111917339</v>
      </c>
      <c r="D1624" s="7" t="s">
        <v>27825</v>
      </c>
      <c r="E1624" s="7" t="s">
        <v>27826</v>
      </c>
      <c r="F1624" s="7" t="s">
        <v>27827</v>
      </c>
      <c r="G1624" s="7" t="s">
        <v>27828</v>
      </c>
      <c r="H1624" s="7" t="s">
        <v>27829</v>
      </c>
      <c r="I1624" s="7" t="s">
        <v>65</v>
      </c>
      <c r="J1624" s="7" t="s">
        <v>33060</v>
      </c>
      <c r="K1624" s="7" t="s">
        <v>47</v>
      </c>
      <c r="L1624" s="7">
        <v>10</v>
      </c>
      <c r="M1624" s="7" t="s">
        <v>34433</v>
      </c>
      <c r="N1624" s="7">
        <v>63120</v>
      </c>
      <c r="O1624" s="7" t="s">
        <v>34587</v>
      </c>
      <c r="P1624" s="7">
        <v>20000323</v>
      </c>
      <c r="Q1624" s="7">
        <v>66</v>
      </c>
      <c r="R1624" s="7">
        <v>201903</v>
      </c>
    </row>
    <row r="1625" spans="1:18" ht="16.5" customHeight="1">
      <c r="A1625" s="8">
        <v>2158189514</v>
      </c>
      <c r="B1625" s="7">
        <v>1732757</v>
      </c>
      <c r="C1625" s="12">
        <v>1101111921364</v>
      </c>
      <c r="D1625" s="7" t="s">
        <v>45715</v>
      </c>
      <c r="E1625" s="7" t="s">
        <v>45716</v>
      </c>
      <c r="F1625" s="7" t="s">
        <v>1118</v>
      </c>
      <c r="G1625" s="7" t="s">
        <v>45717</v>
      </c>
      <c r="H1625" s="7" t="s">
        <v>45718</v>
      </c>
      <c r="I1625" s="7" t="s">
        <v>65</v>
      </c>
      <c r="J1625" s="7" t="s">
        <v>33060</v>
      </c>
      <c r="K1625" s="7" t="s">
        <v>47</v>
      </c>
      <c r="L1625" s="7">
        <v>10</v>
      </c>
      <c r="M1625" s="7" t="s">
        <v>34194</v>
      </c>
      <c r="N1625" s="7">
        <v>52109</v>
      </c>
      <c r="O1625" s="7" t="s">
        <v>44592</v>
      </c>
      <c r="P1625" s="7">
        <v>20080201</v>
      </c>
      <c r="Q1625" s="7">
        <v>60</v>
      </c>
      <c r="R1625" s="7">
        <v>201903</v>
      </c>
    </row>
    <row r="1626" spans="1:18" ht="16.5" customHeight="1">
      <c r="A1626" s="8">
        <v>2148654792</v>
      </c>
      <c r="B1626" s="7">
        <v>1412942</v>
      </c>
      <c r="C1626" s="12">
        <v>1101111935042</v>
      </c>
      <c r="D1626" s="7" t="s">
        <v>29569</v>
      </c>
      <c r="E1626" s="7" t="s">
        <v>29570</v>
      </c>
      <c r="F1626" s="7" t="s">
        <v>29571</v>
      </c>
      <c r="G1626" s="7" t="s">
        <v>29572</v>
      </c>
      <c r="H1626" s="7" t="s">
        <v>29573</v>
      </c>
      <c r="I1626" s="7" t="s">
        <v>65</v>
      </c>
      <c r="J1626" s="7" t="s">
        <v>33060</v>
      </c>
      <c r="K1626" s="7" t="s">
        <v>47</v>
      </c>
      <c r="L1626" s="7">
        <v>10</v>
      </c>
      <c r="M1626" s="7" t="s">
        <v>363</v>
      </c>
      <c r="N1626" s="7">
        <v>73303</v>
      </c>
      <c r="O1626" s="7" t="s">
        <v>35992</v>
      </c>
      <c r="P1626" s="7">
        <v>20000410</v>
      </c>
      <c r="Q1626" s="7">
        <v>65</v>
      </c>
      <c r="R1626" s="7">
        <v>201903</v>
      </c>
    </row>
    <row r="1627" spans="1:18" ht="16.5" customHeight="1">
      <c r="A1627" s="8">
        <v>1208604323</v>
      </c>
      <c r="B1627" s="7">
        <v>1813612</v>
      </c>
      <c r="C1627" s="12">
        <v>1101111946172</v>
      </c>
      <c r="D1627" s="7" t="s">
        <v>45719</v>
      </c>
      <c r="E1627" s="7" t="s">
        <v>45720</v>
      </c>
      <c r="F1627" s="7" t="s">
        <v>10132</v>
      </c>
      <c r="G1627" s="7" t="s">
        <v>45721</v>
      </c>
      <c r="H1627" s="7" t="s">
        <v>45722</v>
      </c>
      <c r="I1627" s="7" t="s">
        <v>65</v>
      </c>
      <c r="J1627" s="7" t="s">
        <v>33060</v>
      </c>
      <c r="K1627" s="7" t="s">
        <v>47</v>
      </c>
      <c r="L1627" s="7">
        <v>10</v>
      </c>
      <c r="M1627" s="7" t="s">
        <v>33760</v>
      </c>
      <c r="N1627" s="7">
        <v>46410</v>
      </c>
      <c r="O1627" s="7" t="s">
        <v>42453</v>
      </c>
      <c r="P1627" s="7">
        <v>20000420</v>
      </c>
      <c r="Q1627" s="7">
        <v>62</v>
      </c>
      <c r="R1627" s="7">
        <v>201903</v>
      </c>
    </row>
    <row r="1628" spans="1:18" ht="16.5" customHeight="1">
      <c r="A1628" s="8">
        <v>1058611499</v>
      </c>
      <c r="B1628" s="7">
        <v>1287490</v>
      </c>
      <c r="C1628" s="12">
        <v>1101111957278</v>
      </c>
      <c r="D1628" s="7" t="s">
        <v>45723</v>
      </c>
      <c r="E1628" s="7" t="s">
        <v>7515</v>
      </c>
      <c r="F1628" s="7" t="s">
        <v>45724</v>
      </c>
      <c r="G1628" s="7" t="s">
        <v>45725</v>
      </c>
      <c r="H1628" s="7" t="s">
        <v>45726</v>
      </c>
      <c r="I1628" s="7" t="s">
        <v>65</v>
      </c>
      <c r="J1628" s="7" t="s">
        <v>33060</v>
      </c>
      <c r="K1628" s="7" t="s">
        <v>47</v>
      </c>
      <c r="L1628" s="7">
        <v>10</v>
      </c>
      <c r="M1628" s="7" t="s">
        <v>34433</v>
      </c>
      <c r="N1628" s="7">
        <v>58220</v>
      </c>
      <c r="O1628" s="7" t="s">
        <v>34437</v>
      </c>
      <c r="P1628" s="7">
        <v>20000502</v>
      </c>
      <c r="Q1628" s="7">
        <v>72</v>
      </c>
      <c r="R1628" s="7">
        <v>201903</v>
      </c>
    </row>
    <row r="1629" spans="1:18" ht="16.5" customHeight="1">
      <c r="A1629" s="8">
        <v>1078184028</v>
      </c>
      <c r="B1629" s="7">
        <v>1970541</v>
      </c>
      <c r="C1629" s="12">
        <v>1101111973844</v>
      </c>
      <c r="D1629" s="7" t="s">
        <v>27361</v>
      </c>
      <c r="E1629" s="7" t="s">
        <v>7792</v>
      </c>
      <c r="F1629" s="7" t="s">
        <v>27362</v>
      </c>
      <c r="G1629" s="7" t="s">
        <v>27363</v>
      </c>
      <c r="H1629" s="7" t="s">
        <v>27364</v>
      </c>
      <c r="I1629" s="7" t="s">
        <v>65</v>
      </c>
      <c r="J1629" s="7" t="s">
        <v>33060</v>
      </c>
      <c r="K1629" s="7" t="s">
        <v>47</v>
      </c>
      <c r="L1629" s="7">
        <v>10</v>
      </c>
      <c r="M1629" s="7" t="s">
        <v>34433</v>
      </c>
      <c r="N1629" s="7">
        <v>59114</v>
      </c>
      <c r="O1629" s="7" t="s">
        <v>13351</v>
      </c>
      <c r="P1629" s="7">
        <v>20000519</v>
      </c>
      <c r="Q1629" s="7">
        <v>74</v>
      </c>
      <c r="R1629" s="7">
        <v>201903</v>
      </c>
    </row>
    <row r="1630" spans="1:18" ht="16.5" customHeight="1">
      <c r="A1630" s="8">
        <v>1178128867</v>
      </c>
      <c r="B1630" s="7">
        <v>1391374</v>
      </c>
      <c r="C1630" s="12">
        <v>1101111977086</v>
      </c>
      <c r="D1630" s="7" t="s">
        <v>27727</v>
      </c>
      <c r="E1630" s="7" t="s">
        <v>2964</v>
      </c>
      <c r="F1630" s="7" t="s">
        <v>27728</v>
      </c>
      <c r="G1630" s="7" t="s">
        <v>27729</v>
      </c>
      <c r="H1630" s="7" t="s">
        <v>27730</v>
      </c>
      <c r="I1630" s="7" t="s">
        <v>65</v>
      </c>
      <c r="J1630" s="7" t="s">
        <v>33060</v>
      </c>
      <c r="K1630" s="7" t="s">
        <v>47</v>
      </c>
      <c r="L1630" s="7">
        <v>10</v>
      </c>
      <c r="M1630" s="7" t="s">
        <v>34433</v>
      </c>
      <c r="N1630" s="7">
        <v>63991</v>
      </c>
      <c r="O1630" s="7" t="s">
        <v>13994</v>
      </c>
      <c r="P1630" s="7">
        <v>20000523</v>
      </c>
      <c r="Q1630" s="7">
        <v>65</v>
      </c>
      <c r="R1630" s="7">
        <v>201903</v>
      </c>
    </row>
    <row r="1631" spans="1:18" ht="16.5" customHeight="1">
      <c r="A1631" s="8">
        <v>1018159026</v>
      </c>
      <c r="B1631" s="7">
        <v>1833821</v>
      </c>
      <c r="C1631" s="12">
        <v>1101111995327</v>
      </c>
      <c r="D1631" s="7" t="s">
        <v>45727</v>
      </c>
      <c r="E1631" s="7" t="s">
        <v>23235</v>
      </c>
      <c r="F1631" s="7" t="s">
        <v>45728</v>
      </c>
      <c r="G1631" s="7" t="s">
        <v>45729</v>
      </c>
      <c r="H1631" s="7" t="s">
        <v>45730</v>
      </c>
      <c r="I1631" s="7" t="s">
        <v>65</v>
      </c>
      <c r="J1631" s="7" t="s">
        <v>33060</v>
      </c>
      <c r="K1631" s="7" t="s">
        <v>47</v>
      </c>
      <c r="L1631" s="7">
        <v>10</v>
      </c>
      <c r="M1631" s="7" t="s">
        <v>33760</v>
      </c>
      <c r="N1631" s="7">
        <v>46492</v>
      </c>
      <c r="O1631" s="7" t="s">
        <v>45731</v>
      </c>
      <c r="P1631" s="7">
        <v>20000613</v>
      </c>
      <c r="Q1631" s="7">
        <v>64</v>
      </c>
      <c r="R1631" s="7">
        <v>201903</v>
      </c>
    </row>
    <row r="1632" spans="1:18" ht="16.5" customHeight="1">
      <c r="A1632" s="8">
        <v>1058614782</v>
      </c>
      <c r="B1632" s="7">
        <v>1375094</v>
      </c>
      <c r="C1632" s="12">
        <v>1101112004549</v>
      </c>
      <c r="D1632" s="7" t="s">
        <v>45732</v>
      </c>
      <c r="E1632" s="7" t="s">
        <v>45733</v>
      </c>
      <c r="F1632" s="7" t="s">
        <v>45734</v>
      </c>
      <c r="G1632" s="7" t="s">
        <v>45735</v>
      </c>
      <c r="H1632" s="7" t="s">
        <v>45736</v>
      </c>
      <c r="I1632" s="7" t="s">
        <v>65</v>
      </c>
      <c r="J1632" s="7" t="s">
        <v>33060</v>
      </c>
      <c r="K1632" s="7" t="s">
        <v>47</v>
      </c>
      <c r="L1632" s="7">
        <v>10</v>
      </c>
      <c r="M1632" s="7" t="s">
        <v>34433</v>
      </c>
      <c r="N1632" s="7">
        <v>58221</v>
      </c>
      <c r="O1632" s="7" t="s">
        <v>12995</v>
      </c>
      <c r="P1632" s="7">
        <v>20000622</v>
      </c>
      <c r="Q1632" s="7">
        <v>51</v>
      </c>
      <c r="R1632" s="7">
        <v>201903</v>
      </c>
    </row>
    <row r="1633" spans="1:18" ht="16.5" customHeight="1">
      <c r="A1633" s="8">
        <v>2158194400</v>
      </c>
      <c r="B1633" s="7">
        <v>1726541</v>
      </c>
      <c r="C1633" s="12">
        <v>1101112013459</v>
      </c>
      <c r="D1633" s="7" t="s">
        <v>21081</v>
      </c>
      <c r="E1633" s="7" t="s">
        <v>21082</v>
      </c>
      <c r="F1633" s="7" t="s">
        <v>21083</v>
      </c>
      <c r="G1633" s="7" t="s">
        <v>21084</v>
      </c>
      <c r="H1633" s="7" t="s">
        <v>21085</v>
      </c>
      <c r="I1633" s="7" t="s">
        <v>65</v>
      </c>
      <c r="J1633" s="7" t="s">
        <v>33060</v>
      </c>
      <c r="K1633" s="7" t="s">
        <v>47</v>
      </c>
      <c r="L1633" s="7">
        <v>10</v>
      </c>
      <c r="M1633" s="7" t="s">
        <v>363</v>
      </c>
      <c r="N1633" s="7">
        <v>72129</v>
      </c>
      <c r="O1633" s="7" t="s">
        <v>42519</v>
      </c>
      <c r="P1633" s="7">
        <v>20000701</v>
      </c>
      <c r="Q1633" s="7">
        <v>178</v>
      </c>
      <c r="R1633" s="7">
        <v>201903</v>
      </c>
    </row>
    <row r="1634" spans="1:18" ht="16.5" customHeight="1">
      <c r="A1634" s="8">
        <v>1148600507</v>
      </c>
      <c r="B1634" s="7">
        <v>1528042</v>
      </c>
      <c r="C1634" s="12">
        <v>1101112014324</v>
      </c>
      <c r="D1634" s="7" t="s">
        <v>16782</v>
      </c>
      <c r="E1634" s="7" t="s">
        <v>16783</v>
      </c>
      <c r="F1634" s="7" t="s">
        <v>16784</v>
      </c>
      <c r="G1634" s="7" t="s">
        <v>16785</v>
      </c>
      <c r="H1634" s="7" t="s">
        <v>16786</v>
      </c>
      <c r="I1634" s="7" t="s">
        <v>65</v>
      </c>
      <c r="J1634" s="7" t="s">
        <v>33060</v>
      </c>
      <c r="K1634" s="7" t="s">
        <v>47</v>
      </c>
      <c r="L1634" s="7">
        <v>10</v>
      </c>
      <c r="M1634" s="7" t="s">
        <v>33760</v>
      </c>
      <c r="N1634" s="7">
        <v>46315</v>
      </c>
      <c r="O1634" s="7" t="s">
        <v>45737</v>
      </c>
      <c r="P1634" s="7">
        <v>20000701</v>
      </c>
      <c r="Q1634" s="7">
        <v>68</v>
      </c>
      <c r="R1634" s="7">
        <v>201903</v>
      </c>
    </row>
    <row r="1635" spans="1:18" ht="16.5" customHeight="1">
      <c r="A1635" s="8">
        <v>2148663535</v>
      </c>
      <c r="B1635" s="7">
        <v>1953806</v>
      </c>
      <c r="C1635" s="12">
        <v>1101112020868</v>
      </c>
      <c r="D1635" s="7" t="s">
        <v>17402</v>
      </c>
      <c r="E1635" s="7" t="s">
        <v>17403</v>
      </c>
      <c r="F1635" s="7" t="s">
        <v>17404</v>
      </c>
      <c r="G1635" s="7" t="s">
        <v>17405</v>
      </c>
      <c r="H1635" s="7" t="s">
        <v>17406</v>
      </c>
      <c r="I1635" s="7" t="s">
        <v>65</v>
      </c>
      <c r="J1635" s="7" t="s">
        <v>33060</v>
      </c>
      <c r="K1635" s="7" t="s">
        <v>47</v>
      </c>
      <c r="L1635" s="7">
        <v>10</v>
      </c>
      <c r="M1635" s="7" t="s">
        <v>33076</v>
      </c>
      <c r="N1635" s="7">
        <v>18122</v>
      </c>
      <c r="O1635" s="7" t="s">
        <v>1446</v>
      </c>
      <c r="P1635" s="7">
        <v>20000707</v>
      </c>
      <c r="Q1635" s="7">
        <v>78</v>
      </c>
      <c r="R1635" s="7">
        <v>201903</v>
      </c>
    </row>
    <row r="1636" spans="1:18" ht="16.5" customHeight="1">
      <c r="A1636" s="8">
        <v>2208193209</v>
      </c>
      <c r="B1636" s="7">
        <v>1751335</v>
      </c>
      <c r="C1636" s="12">
        <v>1101112024646</v>
      </c>
      <c r="D1636" s="7" t="s">
        <v>26468</v>
      </c>
      <c r="E1636" s="7" t="s">
        <v>26469</v>
      </c>
      <c r="F1636" s="7" t="s">
        <v>12625</v>
      </c>
      <c r="G1636" s="7" t="s">
        <v>26470</v>
      </c>
      <c r="H1636" s="7" t="s">
        <v>26471</v>
      </c>
      <c r="I1636" s="7" t="s">
        <v>65</v>
      </c>
      <c r="J1636" s="7" t="s">
        <v>33060</v>
      </c>
      <c r="K1636" s="7" t="s">
        <v>47</v>
      </c>
      <c r="L1636" s="7">
        <v>10</v>
      </c>
      <c r="M1636" s="7" t="s">
        <v>34433</v>
      </c>
      <c r="N1636" s="7">
        <v>58222</v>
      </c>
      <c r="O1636" s="7" t="s">
        <v>13163</v>
      </c>
      <c r="P1636" s="7">
        <v>20000724</v>
      </c>
      <c r="Q1636" s="7">
        <v>105</v>
      </c>
      <c r="R1636" s="7">
        <v>201903</v>
      </c>
    </row>
    <row r="1637" spans="1:18" ht="16.5" customHeight="1">
      <c r="A1637" s="8">
        <v>2098126343</v>
      </c>
      <c r="B1637" s="7">
        <v>1502721</v>
      </c>
      <c r="C1637" s="12">
        <v>1101112032003</v>
      </c>
      <c r="D1637" s="7" t="s">
        <v>22873</v>
      </c>
      <c r="E1637" s="7" t="s">
        <v>22874</v>
      </c>
      <c r="F1637" s="7" t="s">
        <v>9563</v>
      </c>
      <c r="G1637" s="7" t="s">
        <v>22875</v>
      </c>
      <c r="H1637" s="7" t="s">
        <v>22876</v>
      </c>
      <c r="I1637" s="7" t="s">
        <v>65</v>
      </c>
      <c r="J1637" s="7" t="s">
        <v>33060</v>
      </c>
      <c r="K1637" s="7" t="s">
        <v>47</v>
      </c>
      <c r="L1637" s="7">
        <v>10</v>
      </c>
      <c r="M1637" s="7" t="s">
        <v>33076</v>
      </c>
      <c r="N1637" s="7">
        <v>14491</v>
      </c>
      <c r="O1637" s="7" t="s">
        <v>33209</v>
      </c>
      <c r="P1637" s="7">
        <v>20000721</v>
      </c>
      <c r="Q1637" s="7">
        <v>81</v>
      </c>
      <c r="R1637" s="7">
        <v>201903</v>
      </c>
    </row>
    <row r="1638" spans="1:18" ht="16.5" customHeight="1">
      <c r="A1638" s="8">
        <v>2018159888</v>
      </c>
      <c r="B1638" s="7">
        <v>1501292</v>
      </c>
      <c r="C1638" s="12">
        <v>1101112054320</v>
      </c>
      <c r="D1638" s="7" t="s">
        <v>28993</v>
      </c>
      <c r="E1638" s="7" t="s">
        <v>28994</v>
      </c>
      <c r="F1638" s="7" t="s">
        <v>28995</v>
      </c>
      <c r="G1638" s="7" t="s">
        <v>28996</v>
      </c>
      <c r="H1638" s="7" t="s">
        <v>28997</v>
      </c>
      <c r="I1638" s="7" t="s">
        <v>65</v>
      </c>
      <c r="J1638" s="7" t="s">
        <v>33060</v>
      </c>
      <c r="K1638" s="7" t="s">
        <v>47</v>
      </c>
      <c r="L1638" s="7">
        <v>10</v>
      </c>
      <c r="M1638" s="7" t="s">
        <v>363</v>
      </c>
      <c r="N1638" s="7">
        <v>73903</v>
      </c>
      <c r="O1638" s="7" t="s">
        <v>9137</v>
      </c>
      <c r="P1638" s="7">
        <v>20000823</v>
      </c>
      <c r="Q1638" s="7">
        <v>55</v>
      </c>
      <c r="R1638" s="7">
        <v>201903</v>
      </c>
    </row>
    <row r="1639" spans="1:18" ht="16.5" customHeight="1">
      <c r="A1639" s="8">
        <v>2118665854</v>
      </c>
      <c r="B1639" s="7">
        <v>1583046</v>
      </c>
      <c r="C1639" s="12">
        <v>1101112064668</v>
      </c>
      <c r="D1639" s="7" t="s">
        <v>45738</v>
      </c>
      <c r="E1639" s="7" t="s">
        <v>45739</v>
      </c>
      <c r="F1639" s="7" t="s">
        <v>45740</v>
      </c>
      <c r="G1639" s="7" t="s">
        <v>45741</v>
      </c>
      <c r="H1639" s="7" t="s">
        <v>45742</v>
      </c>
      <c r="I1639" s="7" t="s">
        <v>65</v>
      </c>
      <c r="J1639" s="7" t="s">
        <v>33060</v>
      </c>
      <c r="K1639" s="7" t="s">
        <v>47</v>
      </c>
      <c r="L1639" s="7">
        <v>10</v>
      </c>
      <c r="M1639" s="7" t="s">
        <v>34319</v>
      </c>
      <c r="N1639" s="7">
        <v>56129</v>
      </c>
      <c r="O1639" s="7" t="s">
        <v>45004</v>
      </c>
      <c r="P1639" s="7">
        <v>20000914</v>
      </c>
      <c r="Q1639" s="7">
        <v>87</v>
      </c>
      <c r="R1639" s="7">
        <v>201903</v>
      </c>
    </row>
    <row r="1640" spans="1:18" ht="16.5" customHeight="1">
      <c r="A1640" s="8">
        <v>1208611294</v>
      </c>
      <c r="B1640" s="7">
        <v>1997332</v>
      </c>
      <c r="C1640" s="12">
        <v>1101112065004</v>
      </c>
      <c r="D1640" s="7" t="s">
        <v>23070</v>
      </c>
      <c r="E1640" s="7" t="s">
        <v>3632</v>
      </c>
      <c r="F1640" s="7" t="s">
        <v>23071</v>
      </c>
      <c r="G1640" s="7" t="s">
        <v>23072</v>
      </c>
      <c r="H1640" s="7" t="s">
        <v>23073</v>
      </c>
      <c r="I1640" s="7" t="s">
        <v>65</v>
      </c>
      <c r="J1640" s="7" t="s">
        <v>33060</v>
      </c>
      <c r="K1640" s="7" t="s">
        <v>47</v>
      </c>
      <c r="L1640" s="7">
        <v>10</v>
      </c>
      <c r="M1640" s="7" t="s">
        <v>33760</v>
      </c>
      <c r="N1640" s="7">
        <v>46510</v>
      </c>
      <c r="O1640" s="7" t="s">
        <v>9952</v>
      </c>
      <c r="P1640" s="7">
        <v>20000905</v>
      </c>
      <c r="Q1640" s="7">
        <v>57</v>
      </c>
      <c r="R1640" s="7">
        <v>201903</v>
      </c>
    </row>
    <row r="1641" spans="1:18" ht="16.5" customHeight="1">
      <c r="A1641" s="8">
        <v>2208197068</v>
      </c>
      <c r="B1641" s="7">
        <v>1772412</v>
      </c>
      <c r="C1641" s="12">
        <v>1101112068800</v>
      </c>
      <c r="D1641" s="7" t="s">
        <v>27489</v>
      </c>
      <c r="E1641" s="7" t="s">
        <v>8815</v>
      </c>
      <c r="F1641" s="7" t="s">
        <v>27490</v>
      </c>
      <c r="G1641" s="7" t="s">
        <v>27491</v>
      </c>
      <c r="H1641" s="7" t="s">
        <v>27492</v>
      </c>
      <c r="I1641" s="7" t="s">
        <v>65</v>
      </c>
      <c r="J1641" s="7" t="s">
        <v>33060</v>
      </c>
      <c r="K1641" s="7" t="s">
        <v>47</v>
      </c>
      <c r="L1641" s="7">
        <v>10</v>
      </c>
      <c r="M1641" s="7" t="s">
        <v>34433</v>
      </c>
      <c r="N1641" s="7">
        <v>63990</v>
      </c>
      <c r="O1641" s="7" t="s">
        <v>38190</v>
      </c>
      <c r="P1641" s="7">
        <v>20000914</v>
      </c>
      <c r="Q1641" s="7">
        <v>66</v>
      </c>
      <c r="R1641" s="7">
        <v>201903</v>
      </c>
    </row>
    <row r="1642" spans="1:18" ht="16.5" customHeight="1">
      <c r="A1642" s="8">
        <v>2148667583</v>
      </c>
      <c r="B1642" s="7">
        <v>1449387</v>
      </c>
      <c r="C1642" s="12">
        <v>1101112069642</v>
      </c>
      <c r="D1642" s="7" t="s">
        <v>26545</v>
      </c>
      <c r="E1642" s="7" t="s">
        <v>26546</v>
      </c>
      <c r="F1642" s="7" t="s">
        <v>4873</v>
      </c>
      <c r="G1642" s="7" t="s">
        <v>26547</v>
      </c>
      <c r="H1642" s="7" t="s">
        <v>26548</v>
      </c>
      <c r="I1642" s="7" t="s">
        <v>65</v>
      </c>
      <c r="J1642" s="7" t="s">
        <v>33060</v>
      </c>
      <c r="K1642" s="7" t="s">
        <v>47</v>
      </c>
      <c r="L1642" s="7">
        <v>10</v>
      </c>
      <c r="M1642" s="7" t="s">
        <v>34433</v>
      </c>
      <c r="N1642" s="7">
        <v>58220</v>
      </c>
      <c r="O1642" s="7" t="s">
        <v>34437</v>
      </c>
      <c r="P1642" s="7">
        <v>20000915</v>
      </c>
      <c r="Q1642" s="7">
        <v>63</v>
      </c>
      <c r="R1642" s="7">
        <v>201903</v>
      </c>
    </row>
    <row r="1643" spans="1:18" ht="16.5" customHeight="1">
      <c r="A1643" s="8">
        <v>1148602728</v>
      </c>
      <c r="B1643" s="7">
        <v>1120211</v>
      </c>
      <c r="C1643" s="12">
        <v>1101112073479</v>
      </c>
      <c r="D1643" s="7" t="s">
        <v>26746</v>
      </c>
      <c r="E1643" s="7" t="s">
        <v>7694</v>
      </c>
      <c r="F1643" s="7" t="s">
        <v>26747</v>
      </c>
      <c r="G1643" s="7" t="s">
        <v>26748</v>
      </c>
      <c r="H1643" s="7" t="s">
        <v>26749</v>
      </c>
      <c r="I1643" s="7" t="s">
        <v>65</v>
      </c>
      <c r="J1643" s="7" t="s">
        <v>33060</v>
      </c>
      <c r="K1643" s="7" t="s">
        <v>47</v>
      </c>
      <c r="L1643" s="7">
        <v>10</v>
      </c>
      <c r="M1643" s="7" t="s">
        <v>34433</v>
      </c>
      <c r="N1643" s="7">
        <v>58222</v>
      </c>
      <c r="O1643" s="7" t="s">
        <v>13163</v>
      </c>
      <c r="P1643" s="7">
        <v>20000921</v>
      </c>
      <c r="Q1643" s="7">
        <v>86</v>
      </c>
      <c r="R1643" s="7">
        <v>201903</v>
      </c>
    </row>
    <row r="1644" spans="1:18" ht="16.5" customHeight="1">
      <c r="A1644" s="8">
        <v>2148669596</v>
      </c>
      <c r="B1644" s="7">
        <v>1320718</v>
      </c>
      <c r="C1644" s="12">
        <v>1101112089856</v>
      </c>
      <c r="D1644" s="7" t="s">
        <v>26540</v>
      </c>
      <c r="E1644" s="7" t="s">
        <v>26541</v>
      </c>
      <c r="F1644" s="7" t="s">
        <v>26542</v>
      </c>
      <c r="G1644" s="7" t="s">
        <v>26543</v>
      </c>
      <c r="H1644" s="7" t="s">
        <v>26544</v>
      </c>
      <c r="I1644" s="7" t="s">
        <v>65</v>
      </c>
      <c r="J1644" s="7" t="s">
        <v>33060</v>
      </c>
      <c r="K1644" s="7" t="s">
        <v>47</v>
      </c>
      <c r="L1644" s="7">
        <v>10</v>
      </c>
      <c r="M1644" s="7" t="s">
        <v>34433</v>
      </c>
      <c r="N1644" s="7">
        <v>58220</v>
      </c>
      <c r="O1644" s="7" t="s">
        <v>34437</v>
      </c>
      <c r="P1644" s="7">
        <v>20001013</v>
      </c>
      <c r="Q1644" s="7">
        <v>62</v>
      </c>
      <c r="R1644" s="7">
        <v>201903</v>
      </c>
    </row>
    <row r="1645" spans="1:18" ht="16.5" customHeight="1">
      <c r="A1645" s="8">
        <v>2208198922</v>
      </c>
      <c r="B1645" s="7">
        <v>1373926</v>
      </c>
      <c r="C1645" s="12">
        <v>1101112090035</v>
      </c>
      <c r="D1645" s="7" t="s">
        <v>28788</v>
      </c>
      <c r="E1645" s="7" t="s">
        <v>28789</v>
      </c>
      <c r="F1645" s="7" t="s">
        <v>28790</v>
      </c>
      <c r="G1645" s="7" t="s">
        <v>28791</v>
      </c>
      <c r="H1645" s="7" t="s">
        <v>1023</v>
      </c>
      <c r="I1645" s="7" t="s">
        <v>65</v>
      </c>
      <c r="J1645" s="7" t="s">
        <v>33060</v>
      </c>
      <c r="K1645" s="7" t="s">
        <v>47</v>
      </c>
      <c r="L1645" s="7">
        <v>10</v>
      </c>
      <c r="M1645" s="7" t="s">
        <v>363</v>
      </c>
      <c r="N1645" s="7">
        <v>70119</v>
      </c>
      <c r="O1645" s="7" t="s">
        <v>35732</v>
      </c>
      <c r="P1645" s="7">
        <v>20001013</v>
      </c>
      <c r="Q1645" s="7">
        <v>137</v>
      </c>
      <c r="R1645" s="7">
        <v>201903</v>
      </c>
    </row>
    <row r="1646" spans="1:18" ht="16.5" customHeight="1">
      <c r="A1646" s="8">
        <v>2048153961</v>
      </c>
      <c r="B1646" s="7">
        <v>1616070</v>
      </c>
      <c r="C1646" s="12">
        <v>1101112095952</v>
      </c>
      <c r="D1646" s="7" t="s">
        <v>45743</v>
      </c>
      <c r="E1646" s="7" t="s">
        <v>30408</v>
      </c>
      <c r="F1646" s="7" t="s">
        <v>11210</v>
      </c>
      <c r="G1646" s="7" t="s">
        <v>45744</v>
      </c>
      <c r="H1646" s="7" t="s">
        <v>45745</v>
      </c>
      <c r="I1646" s="7" t="s">
        <v>65</v>
      </c>
      <c r="J1646" s="7" t="s">
        <v>33060</v>
      </c>
      <c r="K1646" s="7" t="s">
        <v>47</v>
      </c>
      <c r="L1646" s="7">
        <v>10</v>
      </c>
      <c r="M1646" s="7" t="s">
        <v>34194</v>
      </c>
      <c r="N1646" s="7">
        <v>49220</v>
      </c>
      <c r="O1646" s="7" t="s">
        <v>10760</v>
      </c>
      <c r="P1646" s="7">
        <v>20001020</v>
      </c>
      <c r="Q1646" s="7">
        <v>70</v>
      </c>
      <c r="R1646" s="7">
        <v>201903</v>
      </c>
    </row>
    <row r="1647" spans="1:18" ht="16.5" customHeight="1">
      <c r="A1647" s="8">
        <v>2048155009</v>
      </c>
      <c r="B1647" s="7">
        <v>1178436</v>
      </c>
      <c r="C1647" s="12">
        <v>1101112098352</v>
      </c>
      <c r="D1647" s="7" t="s">
        <v>24875</v>
      </c>
      <c r="E1647" s="7" t="s">
        <v>24876</v>
      </c>
      <c r="F1647" s="7" t="s">
        <v>24877</v>
      </c>
      <c r="G1647" s="7" t="s">
        <v>24878</v>
      </c>
      <c r="H1647" s="7" t="s">
        <v>24879</v>
      </c>
      <c r="I1647" s="7" t="s">
        <v>65</v>
      </c>
      <c r="J1647" s="7" t="s">
        <v>33060</v>
      </c>
      <c r="K1647" s="7" t="s">
        <v>47</v>
      </c>
      <c r="L1647" s="7">
        <v>10</v>
      </c>
      <c r="M1647" s="7" t="s">
        <v>34194</v>
      </c>
      <c r="N1647" s="7">
        <v>49231</v>
      </c>
      <c r="O1647" s="7" t="s">
        <v>22958</v>
      </c>
      <c r="P1647" s="7">
        <v>20001026</v>
      </c>
      <c r="Q1647" s="7">
        <v>50</v>
      </c>
      <c r="R1647" s="7">
        <v>201903</v>
      </c>
    </row>
    <row r="1648" spans="1:18" ht="16.5" customHeight="1">
      <c r="A1648" s="8">
        <v>2208199881</v>
      </c>
      <c r="B1648" s="7">
        <v>1885569</v>
      </c>
      <c r="C1648" s="12">
        <v>1101112099722</v>
      </c>
      <c r="D1648" s="7" t="s">
        <v>27061</v>
      </c>
      <c r="E1648" s="7" t="s">
        <v>27062</v>
      </c>
      <c r="F1648" s="7" t="s">
        <v>27063</v>
      </c>
      <c r="G1648" s="7" t="s">
        <v>27064</v>
      </c>
      <c r="H1648" s="7" t="s">
        <v>27065</v>
      </c>
      <c r="I1648" s="7" t="s">
        <v>65</v>
      </c>
      <c r="J1648" s="7" t="s">
        <v>33060</v>
      </c>
      <c r="K1648" s="7" t="s">
        <v>47</v>
      </c>
      <c r="L1648" s="7">
        <v>10</v>
      </c>
      <c r="M1648" s="7" t="s">
        <v>34433</v>
      </c>
      <c r="N1648" s="7">
        <v>58220</v>
      </c>
      <c r="O1648" s="7" t="s">
        <v>34437</v>
      </c>
      <c r="P1648" s="7">
        <v>20001031</v>
      </c>
      <c r="Q1648" s="7">
        <v>51</v>
      </c>
      <c r="R1648" s="7">
        <v>201903</v>
      </c>
    </row>
    <row r="1649" spans="1:18" ht="16.5" customHeight="1">
      <c r="A1649" s="8">
        <v>1078191887</v>
      </c>
      <c r="B1649" s="7">
        <v>1275004</v>
      </c>
      <c r="C1649" s="12">
        <v>1101112102723</v>
      </c>
      <c r="D1649" s="7" t="s">
        <v>26826</v>
      </c>
      <c r="E1649" s="7" t="s">
        <v>26827</v>
      </c>
      <c r="F1649" s="7" t="s">
        <v>26828</v>
      </c>
      <c r="G1649" s="7" t="s">
        <v>26829</v>
      </c>
      <c r="H1649" s="7" t="s">
        <v>26830</v>
      </c>
      <c r="I1649" s="7" t="s">
        <v>65</v>
      </c>
      <c r="J1649" s="7" t="s">
        <v>33060</v>
      </c>
      <c r="K1649" s="7" t="s">
        <v>47</v>
      </c>
      <c r="L1649" s="7">
        <v>10</v>
      </c>
      <c r="M1649" s="7" t="s">
        <v>34433</v>
      </c>
      <c r="N1649" s="7">
        <v>58220</v>
      </c>
      <c r="O1649" s="7" t="s">
        <v>34437</v>
      </c>
      <c r="P1649" s="7">
        <v>20001102</v>
      </c>
      <c r="Q1649" s="7">
        <v>65</v>
      </c>
      <c r="R1649" s="7">
        <v>201903</v>
      </c>
    </row>
    <row r="1650" spans="1:18" ht="16.5" customHeight="1">
      <c r="A1650" s="8">
        <v>1208614175</v>
      </c>
      <c r="B1650" s="7">
        <v>1919941</v>
      </c>
      <c r="C1650" s="12">
        <v>1101112110651</v>
      </c>
      <c r="D1650" s="7" t="s">
        <v>26688</v>
      </c>
      <c r="E1650" s="7" t="s">
        <v>26689</v>
      </c>
      <c r="F1650" s="7" t="s">
        <v>26690</v>
      </c>
      <c r="G1650" s="7" t="s">
        <v>26691</v>
      </c>
      <c r="H1650" s="7" t="s">
        <v>26692</v>
      </c>
      <c r="I1650" s="7" t="s">
        <v>65</v>
      </c>
      <c r="J1650" s="7" t="s">
        <v>33060</v>
      </c>
      <c r="K1650" s="7" t="s">
        <v>47</v>
      </c>
      <c r="L1650" s="7">
        <v>10</v>
      </c>
      <c r="M1650" s="7" t="s">
        <v>34433</v>
      </c>
      <c r="N1650" s="7">
        <v>62010</v>
      </c>
      <c r="O1650" s="7" t="s">
        <v>13333</v>
      </c>
      <c r="P1650" s="7">
        <v>20001115</v>
      </c>
      <c r="Q1650" s="7">
        <v>63</v>
      </c>
      <c r="R1650" s="7">
        <v>201903</v>
      </c>
    </row>
    <row r="1651" spans="1:18" ht="16.5" customHeight="1">
      <c r="A1651" s="8">
        <v>1068195139</v>
      </c>
      <c r="B1651" s="7">
        <v>1807572</v>
      </c>
      <c r="C1651" s="12">
        <v>1101112119281</v>
      </c>
      <c r="D1651" s="7" t="s">
        <v>27745</v>
      </c>
      <c r="E1651" s="7" t="s">
        <v>21626</v>
      </c>
      <c r="F1651" s="7" t="s">
        <v>9000</v>
      </c>
      <c r="G1651" s="7">
        <v>15771382</v>
      </c>
      <c r="H1651" s="7" t="s">
        <v>27746</v>
      </c>
      <c r="I1651" s="7" t="s">
        <v>65</v>
      </c>
      <c r="J1651" s="7" t="s">
        <v>33060</v>
      </c>
      <c r="K1651" s="7" t="s">
        <v>47</v>
      </c>
      <c r="L1651" s="7">
        <v>10</v>
      </c>
      <c r="M1651" s="7" t="s">
        <v>34433</v>
      </c>
      <c r="N1651" s="7">
        <v>58200</v>
      </c>
      <c r="O1651" s="7" t="s">
        <v>4942</v>
      </c>
      <c r="P1651" s="7">
        <v>20001128</v>
      </c>
      <c r="Q1651" s="7">
        <v>57</v>
      </c>
      <c r="R1651" s="7">
        <v>201903</v>
      </c>
    </row>
    <row r="1652" spans="1:18" ht="16.5" customHeight="1">
      <c r="A1652" s="8">
        <v>2148673289</v>
      </c>
      <c r="B1652" s="7">
        <v>1514553</v>
      </c>
      <c r="C1652" s="12">
        <v>1101112130237</v>
      </c>
      <c r="D1652" s="7" t="s">
        <v>26535</v>
      </c>
      <c r="E1652" s="7" t="s">
        <v>26536</v>
      </c>
      <c r="F1652" s="7" t="s">
        <v>26537</v>
      </c>
      <c r="G1652" s="7" t="s">
        <v>26538</v>
      </c>
      <c r="H1652" s="7" t="s">
        <v>26539</v>
      </c>
      <c r="I1652" s="7" t="s">
        <v>65</v>
      </c>
      <c r="J1652" s="7" t="s">
        <v>33060</v>
      </c>
      <c r="K1652" s="7" t="s">
        <v>47</v>
      </c>
      <c r="L1652" s="7">
        <v>10</v>
      </c>
      <c r="M1652" s="7" t="s">
        <v>34433</v>
      </c>
      <c r="N1652" s="7">
        <v>58220</v>
      </c>
      <c r="O1652" s="7" t="s">
        <v>34437</v>
      </c>
      <c r="P1652" s="7">
        <v>20001215</v>
      </c>
      <c r="Q1652" s="7">
        <v>66</v>
      </c>
      <c r="R1652" s="7">
        <v>201903</v>
      </c>
    </row>
    <row r="1653" spans="1:18" ht="16.5" customHeight="1">
      <c r="A1653" s="8">
        <v>1048158915</v>
      </c>
      <c r="B1653" s="7">
        <v>1563549</v>
      </c>
      <c r="C1653" s="12">
        <v>1101112133976</v>
      </c>
      <c r="D1653" s="7" t="s">
        <v>45746</v>
      </c>
      <c r="E1653" s="7" t="s">
        <v>45747</v>
      </c>
      <c r="F1653" s="7" t="s">
        <v>45748</v>
      </c>
      <c r="G1653" s="7" t="s">
        <v>45749</v>
      </c>
      <c r="H1653" s="7" t="s">
        <v>45750</v>
      </c>
      <c r="I1653" s="7" t="s">
        <v>65</v>
      </c>
      <c r="J1653" s="7" t="s">
        <v>33060</v>
      </c>
      <c r="K1653" s="7" t="s">
        <v>47</v>
      </c>
      <c r="L1653" s="7">
        <v>10</v>
      </c>
      <c r="M1653" s="7" t="s">
        <v>34319</v>
      </c>
      <c r="N1653" s="7">
        <v>56199</v>
      </c>
      <c r="O1653" s="7" t="s">
        <v>43957</v>
      </c>
      <c r="P1653" s="7">
        <v>20001221</v>
      </c>
      <c r="Q1653" s="7">
        <v>55</v>
      </c>
      <c r="R1653" s="7">
        <v>201903</v>
      </c>
    </row>
    <row r="1654" spans="1:18" ht="16.5" customHeight="1">
      <c r="A1654" s="8">
        <v>2118100026</v>
      </c>
      <c r="B1654" s="7">
        <v>1376038</v>
      </c>
      <c r="C1654" s="12">
        <v>1101112151895</v>
      </c>
      <c r="D1654" s="7" t="s">
        <v>17176</v>
      </c>
      <c r="E1654" s="7" t="s">
        <v>705</v>
      </c>
      <c r="F1654" s="7" t="s">
        <v>17177</v>
      </c>
      <c r="G1654" s="7" t="s">
        <v>17178</v>
      </c>
      <c r="H1654" s="7" t="s">
        <v>17179</v>
      </c>
      <c r="I1654" s="7" t="s">
        <v>65</v>
      </c>
      <c r="J1654" s="7" t="s">
        <v>33060</v>
      </c>
      <c r="K1654" s="7" t="s">
        <v>47</v>
      </c>
      <c r="L1654" s="7">
        <v>10</v>
      </c>
      <c r="M1654" s="7" t="s">
        <v>33076</v>
      </c>
      <c r="N1654" s="7">
        <v>14112</v>
      </c>
      <c r="O1654" s="7" t="s">
        <v>33183</v>
      </c>
      <c r="P1654" s="7">
        <v>20010116</v>
      </c>
      <c r="Q1654" s="7">
        <v>64</v>
      </c>
      <c r="R1654" s="7">
        <v>201903</v>
      </c>
    </row>
    <row r="1655" spans="1:18" ht="16.5" customHeight="1">
      <c r="A1655" s="8">
        <v>2118100287</v>
      </c>
      <c r="B1655" s="7">
        <v>1316691</v>
      </c>
      <c r="C1655" s="12">
        <v>1101112152083</v>
      </c>
      <c r="D1655" s="7" t="s">
        <v>22870</v>
      </c>
      <c r="E1655" s="7" t="s">
        <v>6550</v>
      </c>
      <c r="F1655" s="7" t="s">
        <v>1018</v>
      </c>
      <c r="G1655" s="7" t="s">
        <v>22871</v>
      </c>
      <c r="H1655" s="7" t="s">
        <v>22872</v>
      </c>
      <c r="I1655" s="7" t="s">
        <v>65</v>
      </c>
      <c r="J1655" s="7" t="s">
        <v>33060</v>
      </c>
      <c r="K1655" s="7" t="s">
        <v>47</v>
      </c>
      <c r="L1655" s="7">
        <v>10</v>
      </c>
      <c r="M1655" s="7" t="s">
        <v>33760</v>
      </c>
      <c r="N1655" s="7">
        <v>46790</v>
      </c>
      <c r="O1655" s="7" t="s">
        <v>45751</v>
      </c>
      <c r="P1655" s="7">
        <v>20010116</v>
      </c>
      <c r="Q1655" s="7">
        <v>105</v>
      </c>
      <c r="R1655" s="7">
        <v>201903</v>
      </c>
    </row>
    <row r="1656" spans="1:18" ht="16.5" customHeight="1">
      <c r="A1656" s="8">
        <v>1208616678</v>
      </c>
      <c r="B1656" s="7">
        <v>1434983</v>
      </c>
      <c r="C1656" s="12">
        <v>1101112158924</v>
      </c>
      <c r="D1656" s="7" t="s">
        <v>29120</v>
      </c>
      <c r="E1656" s="7" t="s">
        <v>29121</v>
      </c>
      <c r="F1656" s="7" t="s">
        <v>29122</v>
      </c>
      <c r="G1656" s="7" t="s">
        <v>29123</v>
      </c>
      <c r="H1656" s="7" t="s">
        <v>29124</v>
      </c>
      <c r="I1656" s="7" t="s">
        <v>65</v>
      </c>
      <c r="J1656" s="7" t="s">
        <v>33060</v>
      </c>
      <c r="K1656" s="7" t="s">
        <v>47</v>
      </c>
      <c r="L1656" s="7">
        <v>10</v>
      </c>
      <c r="M1656" s="7" t="s">
        <v>34433</v>
      </c>
      <c r="N1656" s="7">
        <v>58200</v>
      </c>
      <c r="O1656" s="7" t="s">
        <v>4942</v>
      </c>
      <c r="P1656" s="7">
        <v>20010130</v>
      </c>
      <c r="Q1656" s="7">
        <v>59</v>
      </c>
      <c r="R1656" s="7">
        <v>201903</v>
      </c>
    </row>
    <row r="1657" spans="1:18" ht="16.5" customHeight="1">
      <c r="A1657" s="8">
        <v>1208617037</v>
      </c>
      <c r="B1657" s="7">
        <v>1766888</v>
      </c>
      <c r="C1657" s="12">
        <v>1101112165036</v>
      </c>
      <c r="D1657" s="7" t="s">
        <v>21160</v>
      </c>
      <c r="E1657" s="7" t="s">
        <v>21161</v>
      </c>
      <c r="F1657" s="7" t="s">
        <v>21162</v>
      </c>
      <c r="G1657" s="7" t="s">
        <v>21163</v>
      </c>
      <c r="H1657" s="7" t="s">
        <v>21164</v>
      </c>
      <c r="I1657" s="7" t="s">
        <v>65</v>
      </c>
      <c r="J1657" s="7" t="s">
        <v>33060</v>
      </c>
      <c r="K1657" s="7" t="s">
        <v>47</v>
      </c>
      <c r="L1657" s="7">
        <v>10</v>
      </c>
      <c r="M1657" s="7" t="s">
        <v>363</v>
      </c>
      <c r="N1657" s="7">
        <v>72129</v>
      </c>
      <c r="O1657" s="7" t="s">
        <v>42519</v>
      </c>
      <c r="P1657" s="7">
        <v>20010207</v>
      </c>
      <c r="Q1657" s="7">
        <v>98</v>
      </c>
      <c r="R1657" s="7">
        <v>201903</v>
      </c>
    </row>
    <row r="1658" spans="1:18" ht="16.5" customHeight="1">
      <c r="A1658" s="8">
        <v>2208605961</v>
      </c>
      <c r="B1658" s="7">
        <v>1601240</v>
      </c>
      <c r="C1658" s="12">
        <v>1101112170853</v>
      </c>
      <c r="D1658" s="7" t="s">
        <v>26962</v>
      </c>
      <c r="E1658" s="7" t="s">
        <v>26963</v>
      </c>
      <c r="F1658" s="7" t="s">
        <v>26964</v>
      </c>
      <c r="G1658" s="7" t="s">
        <v>26965</v>
      </c>
      <c r="H1658" s="7" t="s">
        <v>26966</v>
      </c>
      <c r="I1658" s="7" t="s">
        <v>65</v>
      </c>
      <c r="J1658" s="7" t="s">
        <v>33060</v>
      </c>
      <c r="K1658" s="7" t="s">
        <v>47</v>
      </c>
      <c r="L1658" s="7">
        <v>10</v>
      </c>
      <c r="M1658" s="7" t="s">
        <v>34433</v>
      </c>
      <c r="N1658" s="7">
        <v>58221</v>
      </c>
      <c r="O1658" s="7" t="s">
        <v>12995</v>
      </c>
      <c r="P1658" s="7">
        <v>20010214</v>
      </c>
      <c r="Q1658" s="7">
        <v>60</v>
      </c>
      <c r="R1658" s="7">
        <v>201903</v>
      </c>
    </row>
    <row r="1659" spans="1:18" ht="16.5" customHeight="1">
      <c r="A1659" s="8">
        <v>1058622036</v>
      </c>
      <c r="B1659" s="7">
        <v>1195866</v>
      </c>
      <c r="C1659" s="12">
        <v>1101112175613</v>
      </c>
      <c r="D1659" s="7" t="s">
        <v>45752</v>
      </c>
      <c r="E1659" s="7" t="s">
        <v>45753</v>
      </c>
      <c r="F1659" s="7" t="s">
        <v>45754</v>
      </c>
      <c r="G1659" s="7" t="s">
        <v>45755</v>
      </c>
      <c r="H1659" s="7" t="s">
        <v>45756</v>
      </c>
      <c r="I1659" s="7" t="s">
        <v>65</v>
      </c>
      <c r="J1659" s="7" t="s">
        <v>33060</v>
      </c>
      <c r="K1659" s="7" t="s">
        <v>47</v>
      </c>
      <c r="L1659" s="7">
        <v>10</v>
      </c>
      <c r="M1659" s="7" t="s">
        <v>33760</v>
      </c>
      <c r="N1659" s="7">
        <v>46460</v>
      </c>
      <c r="O1659" s="7" t="s">
        <v>45757</v>
      </c>
      <c r="P1659" s="7">
        <v>20010220</v>
      </c>
      <c r="Q1659" s="7">
        <v>53</v>
      </c>
      <c r="R1659" s="7">
        <v>201903</v>
      </c>
    </row>
    <row r="1660" spans="1:18" ht="16.5" customHeight="1">
      <c r="A1660" s="8">
        <v>2148677567</v>
      </c>
      <c r="B1660" s="7">
        <v>1631574</v>
      </c>
      <c r="C1660" s="12">
        <v>1101112183434</v>
      </c>
      <c r="D1660" s="7" t="s">
        <v>27332</v>
      </c>
      <c r="E1660" s="7" t="s">
        <v>27333</v>
      </c>
      <c r="F1660" s="7" t="s">
        <v>27334</v>
      </c>
      <c r="G1660" s="7" t="s">
        <v>27335</v>
      </c>
      <c r="H1660" s="7" t="s">
        <v>27336</v>
      </c>
      <c r="I1660" s="7" t="s">
        <v>65</v>
      </c>
      <c r="J1660" s="7" t="s">
        <v>33060</v>
      </c>
      <c r="K1660" s="7" t="s">
        <v>47</v>
      </c>
      <c r="L1660" s="7">
        <v>10</v>
      </c>
      <c r="M1660" s="7" t="s">
        <v>363</v>
      </c>
      <c r="N1660" s="7">
        <v>73900</v>
      </c>
      <c r="O1660" s="7" t="s">
        <v>45758</v>
      </c>
      <c r="P1660" s="7">
        <v>20010302</v>
      </c>
      <c r="Q1660" s="7">
        <v>91</v>
      </c>
      <c r="R1660" s="7">
        <v>201903</v>
      </c>
    </row>
    <row r="1661" spans="1:18" ht="16.5" customHeight="1">
      <c r="A1661" s="8">
        <v>1018168786</v>
      </c>
      <c r="B1661" s="7">
        <v>1240247</v>
      </c>
      <c r="C1661" s="12">
        <v>1101112188327</v>
      </c>
      <c r="D1661" s="7" t="s">
        <v>16755</v>
      </c>
      <c r="E1661" s="7" t="s">
        <v>16756</v>
      </c>
      <c r="F1661" s="7" t="s">
        <v>16757</v>
      </c>
      <c r="G1661" s="7" t="s">
        <v>15028</v>
      </c>
      <c r="H1661" s="7" t="s">
        <v>16758</v>
      </c>
      <c r="I1661" s="7" t="s">
        <v>65</v>
      </c>
      <c r="J1661" s="7" t="s">
        <v>33060</v>
      </c>
      <c r="K1661" s="7" t="s">
        <v>47</v>
      </c>
      <c r="L1661" s="7">
        <v>10</v>
      </c>
      <c r="M1661" s="7" t="s">
        <v>34319</v>
      </c>
      <c r="N1661" s="7">
        <v>56123</v>
      </c>
      <c r="O1661" s="7" t="s">
        <v>34395</v>
      </c>
      <c r="P1661" s="7">
        <v>20010308</v>
      </c>
      <c r="Q1661" s="7">
        <v>72</v>
      </c>
      <c r="R1661" s="7">
        <v>201903</v>
      </c>
    </row>
    <row r="1662" spans="1:18" ht="16.5" customHeight="1">
      <c r="A1662" s="8">
        <v>1078197241</v>
      </c>
      <c r="B1662" s="7">
        <v>1956567</v>
      </c>
      <c r="C1662" s="12">
        <v>1101112188880</v>
      </c>
      <c r="D1662" s="7" t="s">
        <v>26821</v>
      </c>
      <c r="E1662" s="7" t="s">
        <v>26822</v>
      </c>
      <c r="F1662" s="7" t="s">
        <v>26823</v>
      </c>
      <c r="G1662" s="7" t="s">
        <v>26824</v>
      </c>
      <c r="H1662" s="7" t="s">
        <v>26825</v>
      </c>
      <c r="I1662" s="7" t="s">
        <v>65</v>
      </c>
      <c r="J1662" s="7" t="s">
        <v>33060</v>
      </c>
      <c r="K1662" s="7" t="s">
        <v>47</v>
      </c>
      <c r="L1662" s="7">
        <v>10</v>
      </c>
      <c r="M1662" s="7" t="s">
        <v>34433</v>
      </c>
      <c r="N1662" s="7">
        <v>58220</v>
      </c>
      <c r="O1662" s="7" t="s">
        <v>34437</v>
      </c>
      <c r="P1662" s="7">
        <v>20010309</v>
      </c>
      <c r="Q1662" s="7">
        <v>84</v>
      </c>
      <c r="R1662" s="7">
        <v>201903</v>
      </c>
    </row>
    <row r="1663" spans="1:18" ht="16.5" customHeight="1">
      <c r="A1663" s="8">
        <v>2148679532</v>
      </c>
      <c r="B1663" s="7">
        <v>1512216</v>
      </c>
      <c r="C1663" s="12">
        <v>1101112202151</v>
      </c>
      <c r="D1663" s="7" t="s">
        <v>45759</v>
      </c>
      <c r="E1663" s="7" t="s">
        <v>4275</v>
      </c>
      <c r="F1663" s="7" t="s">
        <v>208</v>
      </c>
      <c r="G1663" s="7">
        <v>15776273</v>
      </c>
      <c r="H1663" s="7" t="s">
        <v>45760</v>
      </c>
      <c r="I1663" s="7" t="s">
        <v>65</v>
      </c>
      <c r="J1663" s="7" t="s">
        <v>33060</v>
      </c>
      <c r="K1663" s="7" t="s">
        <v>47</v>
      </c>
      <c r="L1663" s="7">
        <v>10</v>
      </c>
      <c r="M1663" s="7" t="s">
        <v>33076</v>
      </c>
      <c r="N1663" s="7">
        <v>10129</v>
      </c>
      <c r="O1663" s="7" t="s">
        <v>33086</v>
      </c>
      <c r="P1663" s="7">
        <v>20010327</v>
      </c>
      <c r="Q1663" s="7">
        <v>55</v>
      </c>
      <c r="R1663" s="7">
        <v>201903</v>
      </c>
    </row>
    <row r="1664" spans="1:18" ht="16.5" customHeight="1">
      <c r="A1664" s="8">
        <v>2098128278</v>
      </c>
      <c r="B1664" s="7">
        <v>1591648</v>
      </c>
      <c r="C1664" s="12">
        <v>1101112208307</v>
      </c>
      <c r="D1664" s="7" t="s">
        <v>45761</v>
      </c>
      <c r="E1664" s="7" t="s">
        <v>45762</v>
      </c>
      <c r="F1664" s="7" t="s">
        <v>45763</v>
      </c>
      <c r="G1664" s="7" t="s">
        <v>45764</v>
      </c>
      <c r="H1664" s="7" t="s">
        <v>45765</v>
      </c>
      <c r="I1664" s="7" t="s">
        <v>65</v>
      </c>
      <c r="J1664" s="7" t="s">
        <v>33060</v>
      </c>
      <c r="K1664" s="7" t="s">
        <v>47</v>
      </c>
      <c r="L1664" s="7">
        <v>10</v>
      </c>
      <c r="M1664" s="7" t="s">
        <v>33076</v>
      </c>
      <c r="N1664" s="7">
        <v>25900</v>
      </c>
      <c r="O1664" s="7" t="s">
        <v>42631</v>
      </c>
      <c r="P1664" s="7">
        <v>20010403</v>
      </c>
      <c r="Q1664" s="7">
        <v>60</v>
      </c>
      <c r="R1664" s="7">
        <v>201903</v>
      </c>
    </row>
    <row r="1665" spans="1:18" ht="16.5" customHeight="1">
      <c r="A1665" s="8">
        <v>2128152186</v>
      </c>
      <c r="B1665" s="7">
        <v>1734014</v>
      </c>
      <c r="C1665" s="12">
        <v>1101112216996</v>
      </c>
      <c r="D1665" s="7" t="s">
        <v>45766</v>
      </c>
      <c r="E1665" s="7" t="s">
        <v>45767</v>
      </c>
      <c r="F1665" s="7" t="s">
        <v>45768</v>
      </c>
      <c r="G1665" s="7" t="s">
        <v>45769</v>
      </c>
      <c r="H1665" s="7" t="s">
        <v>45770</v>
      </c>
      <c r="I1665" s="7" t="s">
        <v>65</v>
      </c>
      <c r="J1665" s="7" t="s">
        <v>33060</v>
      </c>
      <c r="K1665" s="7" t="s">
        <v>47</v>
      </c>
      <c r="L1665" s="7">
        <v>10</v>
      </c>
      <c r="M1665" s="7" t="s">
        <v>34194</v>
      </c>
      <c r="N1665" s="7">
        <v>49230</v>
      </c>
      <c r="O1665" s="7" t="s">
        <v>42429</v>
      </c>
      <c r="P1665" s="7">
        <v>20010416</v>
      </c>
      <c r="Q1665" s="7">
        <v>53</v>
      </c>
      <c r="R1665" s="7">
        <v>201903</v>
      </c>
    </row>
    <row r="1666" spans="1:18" ht="16.5" customHeight="1">
      <c r="A1666" s="8">
        <v>2068158545</v>
      </c>
      <c r="B1666" s="7">
        <v>1150230</v>
      </c>
      <c r="C1666" s="12">
        <v>1101112244666</v>
      </c>
      <c r="D1666" s="7" t="s">
        <v>23337</v>
      </c>
      <c r="E1666" s="7" t="s">
        <v>23338</v>
      </c>
      <c r="F1666" s="7" t="s">
        <v>23339</v>
      </c>
      <c r="G1666" s="7" t="s">
        <v>23340</v>
      </c>
      <c r="H1666" s="7" t="s">
        <v>23341</v>
      </c>
      <c r="I1666" s="7" t="s">
        <v>65</v>
      </c>
      <c r="J1666" s="7" t="s">
        <v>33060</v>
      </c>
      <c r="K1666" s="7" t="s">
        <v>47</v>
      </c>
      <c r="L1666" s="7">
        <v>10</v>
      </c>
      <c r="M1666" s="7" t="s">
        <v>34433</v>
      </c>
      <c r="N1666" s="7">
        <v>58222</v>
      </c>
      <c r="O1666" s="7" t="s">
        <v>13163</v>
      </c>
      <c r="P1666" s="7">
        <v>20010524</v>
      </c>
      <c r="Q1666" s="7">
        <v>70</v>
      </c>
      <c r="R1666" s="7">
        <v>201903</v>
      </c>
    </row>
    <row r="1667" spans="1:18" ht="16.5" customHeight="1">
      <c r="A1667" s="8">
        <v>2048159043</v>
      </c>
      <c r="B1667" s="7">
        <v>1510996</v>
      </c>
      <c r="C1667" s="12">
        <v>1101112246795</v>
      </c>
      <c r="D1667" s="7" t="s">
        <v>22049</v>
      </c>
      <c r="E1667" s="7" t="s">
        <v>22050</v>
      </c>
      <c r="F1667" s="7" t="s">
        <v>22051</v>
      </c>
      <c r="G1667" s="7" t="s">
        <v>22052</v>
      </c>
      <c r="H1667" s="7" t="s">
        <v>22053</v>
      </c>
      <c r="I1667" s="7" t="s">
        <v>65</v>
      </c>
      <c r="J1667" s="7" t="s">
        <v>33060</v>
      </c>
      <c r="K1667" s="7" t="s">
        <v>47</v>
      </c>
      <c r="L1667" s="7">
        <v>10</v>
      </c>
      <c r="M1667" s="7" t="s">
        <v>33076</v>
      </c>
      <c r="N1667" s="7">
        <v>26400</v>
      </c>
      <c r="O1667" s="7" t="s">
        <v>45771</v>
      </c>
      <c r="P1667" s="7">
        <v>20010525</v>
      </c>
      <c r="Q1667" s="7">
        <v>70</v>
      </c>
      <c r="R1667" s="7">
        <v>201903</v>
      </c>
    </row>
    <row r="1668" spans="1:18" ht="16.5" customHeight="1">
      <c r="A1668" s="8">
        <v>1148609487</v>
      </c>
      <c r="B1668" s="7">
        <v>1754671</v>
      </c>
      <c r="C1668" s="12">
        <v>1101112251760</v>
      </c>
      <c r="D1668" s="7" t="s">
        <v>29185</v>
      </c>
      <c r="E1668" s="7" t="s">
        <v>29186</v>
      </c>
      <c r="F1668" s="7" t="s">
        <v>29187</v>
      </c>
      <c r="G1668" s="7" t="s">
        <v>29188</v>
      </c>
      <c r="H1668" s="7" t="s">
        <v>29189</v>
      </c>
      <c r="I1668" s="7" t="s">
        <v>65</v>
      </c>
      <c r="J1668" s="7" t="s">
        <v>33060</v>
      </c>
      <c r="K1668" s="7" t="s">
        <v>47</v>
      </c>
      <c r="L1668" s="7">
        <v>10</v>
      </c>
      <c r="M1668" s="7" t="s">
        <v>363</v>
      </c>
      <c r="N1668" s="7">
        <v>71400</v>
      </c>
      <c r="O1668" s="7" t="s">
        <v>35864</v>
      </c>
      <c r="P1668" s="7">
        <v>20010601</v>
      </c>
      <c r="Q1668" s="7">
        <v>62</v>
      </c>
      <c r="R1668" s="7">
        <v>201903</v>
      </c>
    </row>
    <row r="1669" spans="1:18" ht="16.5" customHeight="1">
      <c r="A1669" s="8">
        <v>2148685669</v>
      </c>
      <c r="B1669" s="7">
        <v>1370169</v>
      </c>
      <c r="C1669" s="12">
        <v>1101112259136</v>
      </c>
      <c r="D1669" s="7" t="s">
        <v>45772</v>
      </c>
      <c r="E1669" s="7" t="s">
        <v>8667</v>
      </c>
      <c r="F1669" s="7" t="s">
        <v>45773</v>
      </c>
      <c r="G1669" s="7" t="s">
        <v>45774</v>
      </c>
      <c r="H1669" s="7" t="s">
        <v>45775</v>
      </c>
      <c r="I1669" s="7" t="s">
        <v>65</v>
      </c>
      <c r="J1669" s="7" t="s">
        <v>33060</v>
      </c>
      <c r="K1669" s="7" t="s">
        <v>47</v>
      </c>
      <c r="L1669" s="7">
        <v>10</v>
      </c>
      <c r="M1669" s="7" t="s">
        <v>33076</v>
      </c>
      <c r="N1669" s="7">
        <v>33110</v>
      </c>
      <c r="O1669" s="7" t="s">
        <v>45776</v>
      </c>
      <c r="P1669" s="7">
        <v>20010612</v>
      </c>
      <c r="Q1669" s="7">
        <v>58</v>
      </c>
      <c r="R1669" s="7">
        <v>201903</v>
      </c>
    </row>
    <row r="1670" spans="1:18" ht="16.5" customHeight="1">
      <c r="A1670" s="8">
        <v>2158610574</v>
      </c>
      <c r="B1670" s="7">
        <v>2216669</v>
      </c>
      <c r="C1670" s="12">
        <v>1101112271073</v>
      </c>
      <c r="D1670" s="7" t="s">
        <v>22766</v>
      </c>
      <c r="E1670" s="7" t="s">
        <v>22767</v>
      </c>
      <c r="F1670" s="7" t="s">
        <v>22768</v>
      </c>
      <c r="G1670" s="7" t="s">
        <v>22769</v>
      </c>
      <c r="H1670" s="7" t="s">
        <v>22770</v>
      </c>
      <c r="I1670" s="7" t="s">
        <v>65</v>
      </c>
      <c r="J1670" s="7" t="s">
        <v>33060</v>
      </c>
      <c r="K1670" s="7" t="s">
        <v>47</v>
      </c>
      <c r="L1670" s="7">
        <v>10</v>
      </c>
      <c r="M1670" s="7" t="s">
        <v>33760</v>
      </c>
      <c r="N1670" s="7">
        <v>46310</v>
      </c>
      <c r="O1670" s="7" t="s">
        <v>33826</v>
      </c>
      <c r="P1670" s="7">
        <v>20010701</v>
      </c>
      <c r="Q1670" s="7">
        <v>68</v>
      </c>
      <c r="R1670" s="7">
        <v>201903</v>
      </c>
    </row>
    <row r="1671" spans="1:18" ht="16.5" customHeight="1">
      <c r="A1671" s="8">
        <v>2108136050</v>
      </c>
      <c r="B1671" s="7">
        <v>1655778</v>
      </c>
      <c r="C1671" s="12">
        <v>1101112304642</v>
      </c>
      <c r="D1671" s="7" t="s">
        <v>24728</v>
      </c>
      <c r="E1671" s="7" t="s">
        <v>24729</v>
      </c>
      <c r="F1671" s="7" t="s">
        <v>11189</v>
      </c>
      <c r="G1671" s="7" t="s">
        <v>24730</v>
      </c>
      <c r="H1671" s="7" t="s">
        <v>24731</v>
      </c>
      <c r="I1671" s="7" t="s">
        <v>65</v>
      </c>
      <c r="J1671" s="7" t="s">
        <v>33060</v>
      </c>
      <c r="K1671" s="7" t="s">
        <v>47</v>
      </c>
      <c r="L1671" s="7">
        <v>10</v>
      </c>
      <c r="M1671" s="7" t="s">
        <v>34194</v>
      </c>
      <c r="N1671" s="7">
        <v>49231</v>
      </c>
      <c r="O1671" s="7" t="s">
        <v>22958</v>
      </c>
      <c r="P1671" s="7">
        <v>20010808</v>
      </c>
      <c r="Q1671" s="7">
        <v>90</v>
      </c>
      <c r="R1671" s="7">
        <v>201903</v>
      </c>
    </row>
    <row r="1672" spans="1:18" ht="16.5" customHeight="1">
      <c r="A1672" s="8">
        <v>1068602654</v>
      </c>
      <c r="B1672" s="7">
        <v>1423606</v>
      </c>
      <c r="C1672" s="12">
        <v>1101112320052</v>
      </c>
      <c r="D1672" s="7" t="s">
        <v>45777</v>
      </c>
      <c r="E1672" s="7" t="s">
        <v>45778</v>
      </c>
      <c r="F1672" s="7" t="s">
        <v>45779</v>
      </c>
      <c r="G1672" s="7" t="s">
        <v>45780</v>
      </c>
      <c r="H1672" s="7" t="s">
        <v>45781</v>
      </c>
      <c r="I1672" s="7" t="s">
        <v>65</v>
      </c>
      <c r="J1672" s="7" t="s">
        <v>33060</v>
      </c>
      <c r="K1672" s="7" t="s">
        <v>47</v>
      </c>
      <c r="L1672" s="7">
        <v>10</v>
      </c>
      <c r="M1672" s="7" t="s">
        <v>33076</v>
      </c>
      <c r="N1672" s="7">
        <v>29210</v>
      </c>
      <c r="O1672" s="7" t="s">
        <v>6052</v>
      </c>
      <c r="P1672" s="7">
        <v>20010830</v>
      </c>
      <c r="Q1672" s="7">
        <v>50</v>
      </c>
      <c r="R1672" s="7">
        <v>201903</v>
      </c>
    </row>
    <row r="1673" spans="1:18" ht="16.5" customHeight="1">
      <c r="A1673" s="8">
        <v>1108153405</v>
      </c>
      <c r="B1673" s="7">
        <v>1814639</v>
      </c>
      <c r="C1673" s="12">
        <v>1101112351974</v>
      </c>
      <c r="D1673" s="7" t="s">
        <v>16746</v>
      </c>
      <c r="E1673" s="7" t="s">
        <v>16747</v>
      </c>
      <c r="F1673" s="7" t="s">
        <v>16748</v>
      </c>
      <c r="G1673" s="7" t="s">
        <v>16749</v>
      </c>
      <c r="H1673" s="7" t="s">
        <v>16750</v>
      </c>
      <c r="I1673" s="7" t="s">
        <v>65</v>
      </c>
      <c r="J1673" s="7" t="s">
        <v>33060</v>
      </c>
      <c r="K1673" s="7" t="s">
        <v>47</v>
      </c>
      <c r="L1673" s="7">
        <v>10</v>
      </c>
      <c r="M1673" s="7" t="s">
        <v>33076</v>
      </c>
      <c r="N1673" s="7">
        <v>10610</v>
      </c>
      <c r="O1673" s="7" t="s">
        <v>45782</v>
      </c>
      <c r="P1673" s="7">
        <v>20011015</v>
      </c>
      <c r="Q1673" s="7">
        <v>87</v>
      </c>
      <c r="R1673" s="7">
        <v>201903</v>
      </c>
    </row>
    <row r="1674" spans="1:18" ht="16.5" customHeight="1">
      <c r="A1674" s="8">
        <v>1108153822</v>
      </c>
      <c r="B1674" s="7">
        <v>1683287</v>
      </c>
      <c r="C1674" s="12">
        <v>1101112369597</v>
      </c>
      <c r="D1674" s="7" t="s">
        <v>45783</v>
      </c>
      <c r="E1674" s="7" t="s">
        <v>45784</v>
      </c>
      <c r="F1674" s="7" t="s">
        <v>41385</v>
      </c>
      <c r="G1674" s="7" t="s">
        <v>45785</v>
      </c>
      <c r="H1674" s="7" t="s">
        <v>45786</v>
      </c>
      <c r="I1674" s="7" t="s">
        <v>65</v>
      </c>
      <c r="J1674" s="7" t="s">
        <v>33060</v>
      </c>
      <c r="K1674" s="7" t="s">
        <v>47</v>
      </c>
      <c r="L1674" s="7">
        <v>10</v>
      </c>
      <c r="M1674" s="7" t="s">
        <v>33076</v>
      </c>
      <c r="N1674" s="7">
        <v>14192</v>
      </c>
      <c r="O1674" s="7" t="s">
        <v>38558</v>
      </c>
      <c r="P1674" s="7">
        <v>20011107</v>
      </c>
      <c r="Q1674" s="7">
        <v>60</v>
      </c>
      <c r="R1674" s="7">
        <v>201903</v>
      </c>
    </row>
    <row r="1675" spans="1:18" ht="16.5" customHeight="1">
      <c r="A1675" s="8">
        <v>1208631233</v>
      </c>
      <c r="B1675" s="7">
        <v>1393601</v>
      </c>
      <c r="C1675" s="12">
        <v>1101112399990</v>
      </c>
      <c r="D1675" s="7" t="s">
        <v>45787</v>
      </c>
      <c r="E1675" s="7" t="s">
        <v>2744</v>
      </c>
      <c r="F1675" s="7" t="s">
        <v>10230</v>
      </c>
      <c r="G1675" s="7" t="s">
        <v>45788</v>
      </c>
      <c r="H1675" s="7" t="s">
        <v>45789</v>
      </c>
      <c r="I1675" s="7" t="s">
        <v>65</v>
      </c>
      <c r="J1675" s="7" t="s">
        <v>33060</v>
      </c>
      <c r="K1675" s="7" t="s">
        <v>47</v>
      </c>
      <c r="L1675" s="7">
        <v>10</v>
      </c>
      <c r="M1675" s="7" t="s">
        <v>34194</v>
      </c>
      <c r="N1675" s="7">
        <v>52991</v>
      </c>
      <c r="O1675" s="7" t="s">
        <v>38799</v>
      </c>
      <c r="P1675" s="7">
        <v>20011218</v>
      </c>
      <c r="Q1675" s="7">
        <v>52</v>
      </c>
      <c r="R1675" s="7">
        <v>201903</v>
      </c>
    </row>
    <row r="1676" spans="1:18" ht="16.5" customHeight="1">
      <c r="A1676" s="8">
        <v>1208635087</v>
      </c>
      <c r="B1676" s="7">
        <v>1771933</v>
      </c>
      <c r="C1676" s="12">
        <v>1101112449274</v>
      </c>
      <c r="D1676" s="7" t="s">
        <v>45790</v>
      </c>
      <c r="E1676" s="7" t="s">
        <v>45791</v>
      </c>
      <c r="F1676" s="7" t="s">
        <v>45792</v>
      </c>
      <c r="G1676" s="7" t="s">
        <v>45793</v>
      </c>
      <c r="H1676" s="7" t="s">
        <v>45794</v>
      </c>
      <c r="I1676" s="7" t="s">
        <v>65</v>
      </c>
      <c r="J1676" s="7" t="s">
        <v>33060</v>
      </c>
      <c r="K1676" s="7" t="s">
        <v>47</v>
      </c>
      <c r="L1676" s="7">
        <v>10</v>
      </c>
      <c r="M1676" s="7" t="s">
        <v>34319</v>
      </c>
      <c r="N1676" s="7">
        <v>56122</v>
      </c>
      <c r="O1676" s="7" t="s">
        <v>45795</v>
      </c>
      <c r="P1676" s="7">
        <v>20020219</v>
      </c>
      <c r="Q1676" s="7">
        <v>64</v>
      </c>
      <c r="R1676" s="7">
        <v>201903</v>
      </c>
    </row>
    <row r="1677" spans="1:18" ht="16.5" customHeight="1">
      <c r="A1677" s="8">
        <v>1148616799</v>
      </c>
      <c r="B1677" s="7">
        <v>1301392</v>
      </c>
      <c r="C1677" s="12">
        <v>1101112456675</v>
      </c>
      <c r="D1677" s="7" t="s">
        <v>23139</v>
      </c>
      <c r="E1677" s="7" t="s">
        <v>23140</v>
      </c>
      <c r="F1677" s="7" t="s">
        <v>23141</v>
      </c>
      <c r="G1677" s="7">
        <v>15992682</v>
      </c>
      <c r="H1677" s="7" t="s">
        <v>23142</v>
      </c>
      <c r="I1677" s="7" t="s">
        <v>65</v>
      </c>
      <c r="J1677" s="7" t="s">
        <v>33060</v>
      </c>
      <c r="K1677" s="7" t="s">
        <v>47</v>
      </c>
      <c r="L1677" s="7">
        <v>10</v>
      </c>
      <c r="M1677" s="7" t="s">
        <v>33076</v>
      </c>
      <c r="N1677" s="7">
        <v>15129</v>
      </c>
      <c r="O1677" s="7" t="s">
        <v>45796</v>
      </c>
      <c r="P1677" s="7">
        <v>20020312</v>
      </c>
      <c r="Q1677" s="7">
        <v>79</v>
      </c>
      <c r="R1677" s="7">
        <v>201903</v>
      </c>
    </row>
    <row r="1678" spans="1:18" ht="16.5" customHeight="1">
      <c r="A1678" s="8">
        <v>1098177713</v>
      </c>
      <c r="B1678" s="7">
        <v>1205570</v>
      </c>
      <c r="C1678" s="12">
        <v>1101112501222</v>
      </c>
      <c r="D1678" s="7" t="s">
        <v>45797</v>
      </c>
      <c r="E1678" s="7" t="s">
        <v>8192</v>
      </c>
      <c r="F1678" s="7" t="s">
        <v>45798</v>
      </c>
      <c r="G1678" s="7" t="s">
        <v>45799</v>
      </c>
      <c r="H1678" s="7" t="s">
        <v>45800</v>
      </c>
      <c r="I1678" s="7" t="s">
        <v>65</v>
      </c>
      <c r="J1678" s="7" t="s">
        <v>33060</v>
      </c>
      <c r="K1678" s="7" t="s">
        <v>47</v>
      </c>
      <c r="L1678" s="7">
        <v>10</v>
      </c>
      <c r="M1678" s="7" t="s">
        <v>34319</v>
      </c>
      <c r="N1678" s="7">
        <v>55103</v>
      </c>
      <c r="O1678" s="7" t="s">
        <v>12061</v>
      </c>
      <c r="P1678" s="7">
        <v>20020418</v>
      </c>
      <c r="Q1678" s="7">
        <v>67</v>
      </c>
      <c r="R1678" s="7">
        <v>201903</v>
      </c>
    </row>
    <row r="1679" spans="1:18" ht="16.5" customHeight="1">
      <c r="A1679" s="8">
        <v>1198157510</v>
      </c>
      <c r="B1679" s="7">
        <v>1961130</v>
      </c>
      <c r="C1679" s="12">
        <v>1101112538978</v>
      </c>
      <c r="D1679" s="7" t="s">
        <v>18982</v>
      </c>
      <c r="E1679" s="7" t="s">
        <v>7827</v>
      </c>
      <c r="F1679" s="7" t="s">
        <v>18983</v>
      </c>
      <c r="G1679" s="7" t="s">
        <v>18984</v>
      </c>
      <c r="H1679" s="7" t="s">
        <v>18985</v>
      </c>
      <c r="I1679" s="7" t="s">
        <v>65</v>
      </c>
      <c r="J1679" s="7" t="s">
        <v>33060</v>
      </c>
      <c r="K1679" s="7" t="s">
        <v>47</v>
      </c>
      <c r="L1679" s="7">
        <v>10</v>
      </c>
      <c r="M1679" s="7" t="s">
        <v>34433</v>
      </c>
      <c r="N1679" s="7">
        <v>58221</v>
      </c>
      <c r="O1679" s="7" t="s">
        <v>12995</v>
      </c>
      <c r="P1679" s="7">
        <v>20020601</v>
      </c>
      <c r="Q1679" s="7">
        <v>62</v>
      </c>
      <c r="R1679" s="7">
        <v>201903</v>
      </c>
    </row>
    <row r="1680" spans="1:18" ht="16.5" customHeight="1">
      <c r="A1680" s="8">
        <v>1048172936</v>
      </c>
      <c r="B1680" s="7">
        <v>1168948</v>
      </c>
      <c r="C1680" s="12">
        <v>1101112543216</v>
      </c>
      <c r="D1680" s="7" t="s">
        <v>27564</v>
      </c>
      <c r="E1680" s="7" t="s">
        <v>27565</v>
      </c>
      <c r="F1680" s="7" t="s">
        <v>13193</v>
      </c>
      <c r="G1680" s="7" t="s">
        <v>27566</v>
      </c>
      <c r="H1680" s="7" t="s">
        <v>27567</v>
      </c>
      <c r="I1680" s="7" t="s">
        <v>65</v>
      </c>
      <c r="J1680" s="7" t="s">
        <v>33060</v>
      </c>
      <c r="K1680" s="7" t="s">
        <v>47</v>
      </c>
      <c r="L1680" s="7">
        <v>10</v>
      </c>
      <c r="M1680" s="7" t="s">
        <v>34433</v>
      </c>
      <c r="N1680" s="7">
        <v>58200</v>
      </c>
      <c r="O1680" s="7" t="s">
        <v>4942</v>
      </c>
      <c r="P1680" s="7">
        <v>20020608</v>
      </c>
      <c r="Q1680" s="7">
        <v>81</v>
      </c>
      <c r="R1680" s="7">
        <v>201903</v>
      </c>
    </row>
    <row r="1681" spans="1:18" ht="16.5" customHeight="1">
      <c r="A1681" s="8">
        <v>1208639706</v>
      </c>
      <c r="B1681" s="7">
        <v>1431708</v>
      </c>
      <c r="C1681" s="12">
        <v>1101112563347</v>
      </c>
      <c r="D1681" s="7" t="s">
        <v>23061</v>
      </c>
      <c r="E1681" s="7" t="s">
        <v>23062</v>
      </c>
      <c r="F1681" s="7" t="s">
        <v>23063</v>
      </c>
      <c r="G1681" s="7" t="s">
        <v>23064</v>
      </c>
      <c r="H1681" s="7" t="s">
        <v>23065</v>
      </c>
      <c r="I1681" s="7" t="s">
        <v>65</v>
      </c>
      <c r="J1681" s="7" t="s">
        <v>33060</v>
      </c>
      <c r="K1681" s="7" t="s">
        <v>47</v>
      </c>
      <c r="L1681" s="7">
        <v>10</v>
      </c>
      <c r="M1681" s="7" t="s">
        <v>33760</v>
      </c>
      <c r="N1681" s="7">
        <v>46590</v>
      </c>
      <c r="O1681" s="7" t="s">
        <v>5542</v>
      </c>
      <c r="P1681" s="7">
        <v>20020708</v>
      </c>
      <c r="Q1681" s="7">
        <v>54</v>
      </c>
      <c r="R1681" s="7">
        <v>201903</v>
      </c>
    </row>
    <row r="1682" spans="1:18" ht="16.5" customHeight="1">
      <c r="A1682" s="8">
        <v>2018175189</v>
      </c>
      <c r="B1682" s="7">
        <v>1946010</v>
      </c>
      <c r="C1682" s="12">
        <v>1101112565509</v>
      </c>
      <c r="D1682" s="7" t="s">
        <v>45801</v>
      </c>
      <c r="E1682" s="7" t="s">
        <v>1088</v>
      </c>
      <c r="F1682" s="7" t="s">
        <v>45802</v>
      </c>
      <c r="G1682" s="7" t="s">
        <v>45803</v>
      </c>
      <c r="H1682" s="7" t="s">
        <v>45804</v>
      </c>
      <c r="I1682" s="7" t="s">
        <v>65</v>
      </c>
      <c r="J1682" s="7" t="s">
        <v>33060</v>
      </c>
      <c r="K1682" s="7" t="s">
        <v>47</v>
      </c>
      <c r="L1682" s="7">
        <v>10</v>
      </c>
      <c r="M1682" s="7" t="s">
        <v>363</v>
      </c>
      <c r="N1682" s="7">
        <v>71310</v>
      </c>
      <c r="O1682" s="7" t="s">
        <v>15027</v>
      </c>
      <c r="P1682" s="7">
        <v>20020711</v>
      </c>
      <c r="Q1682" s="7">
        <v>64</v>
      </c>
      <c r="R1682" s="7">
        <v>201903</v>
      </c>
    </row>
    <row r="1683" spans="1:18" ht="16.5" customHeight="1">
      <c r="A1683" s="8">
        <v>2158629262</v>
      </c>
      <c r="B1683" s="7">
        <v>1284139</v>
      </c>
      <c r="C1683" s="12">
        <v>1101112571720</v>
      </c>
      <c r="D1683" s="7" t="s">
        <v>45805</v>
      </c>
      <c r="E1683" s="7" t="s">
        <v>45806</v>
      </c>
      <c r="F1683" s="7" t="s">
        <v>45807</v>
      </c>
      <c r="G1683" s="7" t="s">
        <v>45808</v>
      </c>
      <c r="H1683" s="7" t="s">
        <v>45809</v>
      </c>
      <c r="I1683" s="7" t="s">
        <v>65</v>
      </c>
      <c r="J1683" s="7" t="s">
        <v>33060</v>
      </c>
      <c r="K1683" s="7" t="s">
        <v>47</v>
      </c>
      <c r="L1683" s="7">
        <v>10</v>
      </c>
      <c r="M1683" s="7" t="s">
        <v>33760</v>
      </c>
      <c r="N1683" s="7">
        <v>46311</v>
      </c>
      <c r="O1683" s="7" t="s">
        <v>33832</v>
      </c>
      <c r="P1683" s="7">
        <v>20020719</v>
      </c>
      <c r="Q1683" s="7">
        <v>87</v>
      </c>
      <c r="R1683" s="7">
        <v>201903</v>
      </c>
    </row>
    <row r="1684" spans="1:18" ht="16.5" customHeight="1">
      <c r="A1684" s="8">
        <v>2048171445</v>
      </c>
      <c r="B1684" s="7">
        <v>1469271</v>
      </c>
      <c r="C1684" s="12">
        <v>1101112588858</v>
      </c>
      <c r="D1684" s="7" t="s">
        <v>45810</v>
      </c>
      <c r="E1684" s="7" t="s">
        <v>45811</v>
      </c>
      <c r="F1684" s="7" t="s">
        <v>45812</v>
      </c>
      <c r="G1684" s="7" t="s">
        <v>45813</v>
      </c>
      <c r="H1684" s="7" t="s">
        <v>45814</v>
      </c>
      <c r="I1684" s="7" t="s">
        <v>65</v>
      </c>
      <c r="J1684" s="7" t="s">
        <v>33060</v>
      </c>
      <c r="K1684" s="7" t="s">
        <v>47</v>
      </c>
      <c r="L1684" s="7">
        <v>10</v>
      </c>
      <c r="M1684" s="7" t="s">
        <v>33760</v>
      </c>
      <c r="N1684" s="7">
        <v>46490</v>
      </c>
      <c r="O1684" s="7" t="s">
        <v>42683</v>
      </c>
      <c r="P1684" s="7">
        <v>20020814</v>
      </c>
      <c r="Q1684" s="7">
        <v>297</v>
      </c>
      <c r="R1684" s="7">
        <v>201903</v>
      </c>
    </row>
    <row r="1685" spans="1:18" ht="16.5" customHeight="1">
      <c r="A1685" s="8">
        <v>1068612981</v>
      </c>
      <c r="B1685" s="7">
        <v>1881800</v>
      </c>
      <c r="C1685" s="12">
        <v>1101112606626</v>
      </c>
      <c r="D1685" s="7" t="s">
        <v>29278</v>
      </c>
      <c r="E1685" s="7" t="s">
        <v>29279</v>
      </c>
      <c r="F1685" s="7" t="s">
        <v>29280</v>
      </c>
      <c r="G1685" s="7" t="s">
        <v>29281</v>
      </c>
      <c r="H1685" s="7" t="s">
        <v>29282</v>
      </c>
      <c r="I1685" s="7" t="s">
        <v>65</v>
      </c>
      <c r="J1685" s="7" t="s">
        <v>33060</v>
      </c>
      <c r="K1685" s="7" t="s">
        <v>47</v>
      </c>
      <c r="L1685" s="7">
        <v>10</v>
      </c>
      <c r="M1685" s="7" t="s">
        <v>363</v>
      </c>
      <c r="N1685" s="7">
        <v>71530</v>
      </c>
      <c r="O1685" s="7" t="s">
        <v>3353</v>
      </c>
      <c r="P1685" s="7">
        <v>20020910</v>
      </c>
      <c r="Q1685" s="7">
        <v>77</v>
      </c>
      <c r="R1685" s="7">
        <v>201903</v>
      </c>
    </row>
    <row r="1686" spans="1:18" ht="16.5" customHeight="1">
      <c r="A1686" s="8">
        <v>1208643554</v>
      </c>
      <c r="B1686" s="7">
        <v>1538097</v>
      </c>
      <c r="C1686" s="12">
        <v>1101112627010</v>
      </c>
      <c r="D1686" s="7" t="s">
        <v>45815</v>
      </c>
      <c r="E1686" s="7" t="s">
        <v>32771</v>
      </c>
      <c r="F1686" s="7" t="s">
        <v>1129</v>
      </c>
      <c r="G1686" s="7" t="s">
        <v>45816</v>
      </c>
      <c r="H1686" s="7" t="s">
        <v>45817</v>
      </c>
      <c r="I1686" s="7" t="s">
        <v>65</v>
      </c>
      <c r="J1686" s="7" t="s">
        <v>33060</v>
      </c>
      <c r="K1686" s="7" t="s">
        <v>47</v>
      </c>
      <c r="L1686" s="7">
        <v>10</v>
      </c>
      <c r="M1686" s="7" t="s">
        <v>34319</v>
      </c>
      <c r="N1686" s="7">
        <v>56100</v>
      </c>
      <c r="O1686" s="7" t="s">
        <v>12093</v>
      </c>
      <c r="P1686" s="7">
        <v>20021010</v>
      </c>
      <c r="Q1686" s="7">
        <v>59</v>
      </c>
      <c r="R1686" s="7">
        <v>201903</v>
      </c>
    </row>
    <row r="1687" spans="1:18" ht="16.5" customHeight="1">
      <c r="A1687" s="8">
        <v>2208649066</v>
      </c>
      <c r="B1687" s="7">
        <v>1427731</v>
      </c>
      <c r="C1687" s="12">
        <v>1101112629123</v>
      </c>
      <c r="D1687" s="7" t="s">
        <v>28773</v>
      </c>
      <c r="E1687" s="7" t="s">
        <v>28774</v>
      </c>
      <c r="F1687" s="7" t="s">
        <v>15390</v>
      </c>
      <c r="G1687" s="7" t="s">
        <v>28775</v>
      </c>
      <c r="H1687" s="7" t="s">
        <v>28776</v>
      </c>
      <c r="I1687" s="7" t="s">
        <v>65</v>
      </c>
      <c r="J1687" s="7" t="s">
        <v>33060</v>
      </c>
      <c r="K1687" s="7" t="s">
        <v>47</v>
      </c>
      <c r="L1687" s="7">
        <v>10</v>
      </c>
      <c r="M1687" s="7" t="s">
        <v>363</v>
      </c>
      <c r="N1687" s="7">
        <v>72110</v>
      </c>
      <c r="O1687" s="7" t="s">
        <v>35908</v>
      </c>
      <c r="P1687" s="7">
        <v>20021018</v>
      </c>
      <c r="Q1687" s="7">
        <v>60</v>
      </c>
      <c r="R1687" s="7">
        <v>201903</v>
      </c>
    </row>
    <row r="1688" spans="1:18" ht="16.5" customHeight="1">
      <c r="A1688" s="8">
        <v>1048176081</v>
      </c>
      <c r="B1688" s="7">
        <v>1782286</v>
      </c>
      <c r="C1688" s="12">
        <v>1101112634487</v>
      </c>
      <c r="D1688" s="7" t="s">
        <v>27765</v>
      </c>
      <c r="E1688" s="7" t="s">
        <v>27766</v>
      </c>
      <c r="F1688" s="7" t="s">
        <v>27767</v>
      </c>
      <c r="G1688" s="7" t="s">
        <v>27768</v>
      </c>
      <c r="H1688" s="7" t="s">
        <v>27769</v>
      </c>
      <c r="I1688" s="7" t="s">
        <v>65</v>
      </c>
      <c r="J1688" s="7" t="s">
        <v>33060</v>
      </c>
      <c r="K1688" s="7" t="s">
        <v>47</v>
      </c>
      <c r="L1688" s="7">
        <v>10</v>
      </c>
      <c r="M1688" s="7" t="s">
        <v>363</v>
      </c>
      <c r="N1688" s="7">
        <v>71393</v>
      </c>
      <c r="O1688" s="7" t="s">
        <v>45818</v>
      </c>
      <c r="P1688" s="7">
        <v>20021018</v>
      </c>
      <c r="Q1688" s="7">
        <v>60</v>
      </c>
      <c r="R1688" s="7">
        <v>201903</v>
      </c>
    </row>
    <row r="1689" spans="1:18" ht="16.5" customHeight="1">
      <c r="A1689" s="8">
        <v>2148722924</v>
      </c>
      <c r="B1689" s="7">
        <v>1341741</v>
      </c>
      <c r="C1689" s="12">
        <v>1101112648214</v>
      </c>
      <c r="D1689" s="7" t="s">
        <v>45819</v>
      </c>
      <c r="E1689" s="7" t="s">
        <v>45820</v>
      </c>
      <c r="F1689" s="7" t="s">
        <v>45821</v>
      </c>
      <c r="G1689" s="7" t="s">
        <v>26323</v>
      </c>
      <c r="H1689" s="7" t="s">
        <v>45822</v>
      </c>
      <c r="I1689" s="7" t="s">
        <v>65</v>
      </c>
      <c r="J1689" s="7" t="s">
        <v>33060</v>
      </c>
      <c r="K1689" s="7" t="s">
        <v>47</v>
      </c>
      <c r="L1689" s="7">
        <v>10</v>
      </c>
      <c r="M1689" s="7" t="s">
        <v>34433</v>
      </c>
      <c r="N1689" s="7">
        <v>58221</v>
      </c>
      <c r="O1689" s="7" t="s">
        <v>12995</v>
      </c>
      <c r="P1689" s="7">
        <v>20021107</v>
      </c>
      <c r="Q1689" s="7">
        <v>73</v>
      </c>
      <c r="R1689" s="7">
        <v>201903</v>
      </c>
    </row>
    <row r="1690" spans="1:18" ht="16.5" customHeight="1">
      <c r="A1690" s="8">
        <v>2118724262</v>
      </c>
      <c r="B1690" s="7">
        <v>1987785</v>
      </c>
      <c r="C1690" s="12">
        <v>1101112650756</v>
      </c>
      <c r="D1690" s="7" t="s">
        <v>45823</v>
      </c>
      <c r="E1690" s="7" t="s">
        <v>10671</v>
      </c>
      <c r="F1690" s="7" t="s">
        <v>33906</v>
      </c>
      <c r="G1690" s="7" t="s">
        <v>45824</v>
      </c>
      <c r="H1690" s="7" t="s">
        <v>45825</v>
      </c>
      <c r="I1690" s="7" t="s">
        <v>65</v>
      </c>
      <c r="J1690" s="7" t="s">
        <v>33060</v>
      </c>
      <c r="K1690" s="7" t="s">
        <v>47</v>
      </c>
      <c r="L1690" s="7">
        <v>10</v>
      </c>
      <c r="M1690" s="7" t="s">
        <v>33760</v>
      </c>
      <c r="N1690" s="7">
        <v>46103</v>
      </c>
      <c r="O1690" s="7" t="s">
        <v>45826</v>
      </c>
      <c r="P1690" s="7">
        <v>20030131</v>
      </c>
      <c r="Q1690" s="7">
        <v>82</v>
      </c>
      <c r="R1690" s="7">
        <v>201903</v>
      </c>
    </row>
    <row r="1691" spans="1:18" ht="16.5" customHeight="1">
      <c r="A1691" s="8">
        <v>1018188972</v>
      </c>
      <c r="B1691" s="7">
        <v>1322662</v>
      </c>
      <c r="C1691" s="12">
        <v>1101112658586</v>
      </c>
      <c r="D1691" s="7" t="s">
        <v>45827</v>
      </c>
      <c r="E1691" s="7" t="s">
        <v>45828</v>
      </c>
      <c r="F1691" s="7" t="s">
        <v>45829</v>
      </c>
      <c r="G1691" s="7" t="s">
        <v>45830</v>
      </c>
      <c r="H1691" s="7" t="s">
        <v>45831</v>
      </c>
      <c r="I1691" s="7" t="s">
        <v>65</v>
      </c>
      <c r="J1691" s="7" t="s">
        <v>33060</v>
      </c>
      <c r="K1691" s="7" t="s">
        <v>47</v>
      </c>
      <c r="L1691" s="7">
        <v>10</v>
      </c>
      <c r="M1691" s="7" t="s">
        <v>33760</v>
      </c>
      <c r="N1691" s="7">
        <v>47911</v>
      </c>
      <c r="O1691" s="7" t="s">
        <v>10645</v>
      </c>
      <c r="P1691" s="7">
        <v>20021122</v>
      </c>
      <c r="Q1691" s="7">
        <v>51</v>
      </c>
      <c r="R1691" s="7">
        <v>201903</v>
      </c>
    </row>
    <row r="1692" spans="1:18" ht="16.5" customHeight="1">
      <c r="A1692" s="8">
        <v>1198161519</v>
      </c>
      <c r="B1692" s="7">
        <v>1519323</v>
      </c>
      <c r="C1692" s="12">
        <v>1101112670423</v>
      </c>
      <c r="D1692" s="7" t="s">
        <v>27604</v>
      </c>
      <c r="E1692" s="7" t="s">
        <v>19671</v>
      </c>
      <c r="F1692" s="7" t="s">
        <v>27605</v>
      </c>
      <c r="G1692" s="7" t="s">
        <v>27606</v>
      </c>
      <c r="H1692" s="7" t="s">
        <v>27607</v>
      </c>
      <c r="I1692" s="7" t="s">
        <v>65</v>
      </c>
      <c r="J1692" s="7" t="s">
        <v>33060</v>
      </c>
      <c r="K1692" s="7" t="s">
        <v>47</v>
      </c>
      <c r="L1692" s="7">
        <v>10</v>
      </c>
      <c r="M1692" s="7" t="s">
        <v>34433</v>
      </c>
      <c r="N1692" s="7">
        <v>58221</v>
      </c>
      <c r="O1692" s="7" t="s">
        <v>12995</v>
      </c>
      <c r="P1692" s="7">
        <v>20021210</v>
      </c>
      <c r="Q1692" s="7">
        <v>55</v>
      </c>
      <c r="R1692" s="7">
        <v>201903</v>
      </c>
    </row>
    <row r="1693" spans="1:18" ht="16.5" customHeight="1">
      <c r="A1693" s="8">
        <v>2048175816</v>
      </c>
      <c r="B1693" s="7">
        <v>1255191</v>
      </c>
      <c r="C1693" s="12">
        <v>1101112690372</v>
      </c>
      <c r="D1693" s="7" t="s">
        <v>22898</v>
      </c>
      <c r="E1693" s="7" t="s">
        <v>22899</v>
      </c>
      <c r="F1693" s="7" t="s">
        <v>9355</v>
      </c>
      <c r="G1693" s="7" t="s">
        <v>9435</v>
      </c>
      <c r="H1693" s="7" t="s">
        <v>22900</v>
      </c>
      <c r="I1693" s="7" t="s">
        <v>65</v>
      </c>
      <c r="J1693" s="7" t="s">
        <v>33060</v>
      </c>
      <c r="K1693" s="7" t="s">
        <v>47</v>
      </c>
      <c r="L1693" s="7">
        <v>10</v>
      </c>
      <c r="M1693" s="7" t="s">
        <v>33760</v>
      </c>
      <c r="N1693" s="7">
        <v>46310</v>
      </c>
      <c r="O1693" s="7" t="s">
        <v>33826</v>
      </c>
      <c r="P1693" s="7">
        <v>20030109</v>
      </c>
      <c r="Q1693" s="7">
        <v>54</v>
      </c>
      <c r="R1693" s="7">
        <v>201903</v>
      </c>
    </row>
    <row r="1694" spans="1:18" ht="16.5" customHeight="1">
      <c r="A1694" s="8">
        <v>2148728743</v>
      </c>
      <c r="B1694" s="7">
        <v>1999600</v>
      </c>
      <c r="C1694" s="12">
        <v>1101112713984</v>
      </c>
      <c r="D1694" s="7" t="s">
        <v>30189</v>
      </c>
      <c r="E1694" s="7" t="s">
        <v>30190</v>
      </c>
      <c r="F1694" s="7" t="s">
        <v>30191</v>
      </c>
      <c r="G1694" s="7" t="s">
        <v>30192</v>
      </c>
      <c r="H1694" s="7" t="s">
        <v>30193</v>
      </c>
      <c r="I1694" s="7" t="s">
        <v>65</v>
      </c>
      <c r="J1694" s="7" t="s">
        <v>33060</v>
      </c>
      <c r="K1694" s="7" t="s">
        <v>47</v>
      </c>
      <c r="L1694" s="7">
        <v>10</v>
      </c>
      <c r="M1694" s="7" t="s">
        <v>363</v>
      </c>
      <c r="N1694" s="7">
        <v>72121</v>
      </c>
      <c r="O1694" s="7" t="s">
        <v>35913</v>
      </c>
      <c r="P1694" s="7">
        <v>20030212</v>
      </c>
      <c r="Q1694" s="7">
        <v>81</v>
      </c>
      <c r="R1694" s="7">
        <v>201903</v>
      </c>
    </row>
    <row r="1695" spans="1:18" ht="16.5" customHeight="1">
      <c r="A1695" s="8">
        <v>1078630814</v>
      </c>
      <c r="B1695" s="7">
        <v>1611039</v>
      </c>
      <c r="C1695" s="12">
        <v>1101112720335</v>
      </c>
      <c r="D1695" s="7" t="s">
        <v>23158</v>
      </c>
      <c r="E1695" s="7" t="s">
        <v>23159</v>
      </c>
      <c r="F1695" s="7" t="s">
        <v>23160</v>
      </c>
      <c r="G1695" s="7" t="s">
        <v>23161</v>
      </c>
      <c r="H1695" s="7" t="s">
        <v>23162</v>
      </c>
      <c r="I1695" s="7" t="s">
        <v>65</v>
      </c>
      <c r="J1695" s="7" t="s">
        <v>33060</v>
      </c>
      <c r="K1695" s="7" t="s">
        <v>47</v>
      </c>
      <c r="L1695" s="7">
        <v>10</v>
      </c>
      <c r="M1695" s="7" t="s">
        <v>33760</v>
      </c>
      <c r="N1695" s="7">
        <v>46520</v>
      </c>
      <c r="O1695" s="7" t="s">
        <v>42566</v>
      </c>
      <c r="P1695" s="7">
        <v>20030219</v>
      </c>
      <c r="Q1695" s="7">
        <v>86</v>
      </c>
      <c r="R1695" s="7">
        <v>201903</v>
      </c>
    </row>
    <row r="1696" spans="1:18" ht="16.5" customHeight="1">
      <c r="A1696" s="8">
        <v>1058650376</v>
      </c>
      <c r="B1696" s="7">
        <v>1488647</v>
      </c>
      <c r="C1696" s="12">
        <v>1101112720674</v>
      </c>
      <c r="D1696" s="7" t="s">
        <v>17320</v>
      </c>
      <c r="E1696" s="7" t="s">
        <v>1355</v>
      </c>
      <c r="F1696" s="7" t="s">
        <v>17321</v>
      </c>
      <c r="G1696" s="7" t="s">
        <v>17322</v>
      </c>
      <c r="H1696" s="7" t="s">
        <v>17323</v>
      </c>
      <c r="I1696" s="7" t="s">
        <v>65</v>
      </c>
      <c r="J1696" s="7" t="s">
        <v>33060</v>
      </c>
      <c r="K1696" s="7" t="s">
        <v>47</v>
      </c>
      <c r="L1696" s="7">
        <v>10</v>
      </c>
      <c r="M1696" s="7" t="s">
        <v>33076</v>
      </c>
      <c r="N1696" s="7">
        <v>16229</v>
      </c>
      <c r="O1696" s="7" t="s">
        <v>45832</v>
      </c>
      <c r="P1696" s="7">
        <v>20030221</v>
      </c>
      <c r="Q1696" s="7">
        <v>52</v>
      </c>
      <c r="R1696" s="7">
        <v>201903</v>
      </c>
    </row>
    <row r="1697" spans="1:18" ht="16.5" customHeight="1">
      <c r="A1697" s="8">
        <v>1098185076</v>
      </c>
      <c r="B1697" s="7">
        <v>1831942</v>
      </c>
      <c r="C1697" s="12">
        <v>1101112769870</v>
      </c>
      <c r="D1697" s="7" t="s">
        <v>27096</v>
      </c>
      <c r="E1697" s="7" t="s">
        <v>27097</v>
      </c>
      <c r="F1697" s="7" t="s">
        <v>27098</v>
      </c>
      <c r="G1697" s="7" t="s">
        <v>27099</v>
      </c>
      <c r="H1697" s="7" t="s">
        <v>27100</v>
      </c>
      <c r="I1697" s="7" t="s">
        <v>65</v>
      </c>
      <c r="J1697" s="7" t="s">
        <v>33060</v>
      </c>
      <c r="K1697" s="7" t="s">
        <v>47</v>
      </c>
      <c r="L1697" s="7">
        <v>10</v>
      </c>
      <c r="M1697" s="7" t="s">
        <v>34433</v>
      </c>
      <c r="N1697" s="7">
        <v>62010</v>
      </c>
      <c r="O1697" s="7" t="s">
        <v>13333</v>
      </c>
      <c r="P1697" s="7">
        <v>20030501</v>
      </c>
      <c r="Q1697" s="7">
        <v>67</v>
      </c>
      <c r="R1697" s="7">
        <v>201903</v>
      </c>
    </row>
    <row r="1698" spans="1:18" ht="16.5" customHeight="1">
      <c r="A1698" s="8">
        <v>2048626208</v>
      </c>
      <c r="B1698" s="7">
        <v>1123459</v>
      </c>
      <c r="C1698" s="12">
        <v>1101112788169</v>
      </c>
      <c r="D1698" s="7" t="s">
        <v>24864</v>
      </c>
      <c r="E1698" s="7" t="s">
        <v>7731</v>
      </c>
      <c r="F1698" s="7" t="s">
        <v>24800</v>
      </c>
      <c r="G1698" s="7" t="s">
        <v>24865</v>
      </c>
      <c r="H1698" s="7" t="s">
        <v>24866</v>
      </c>
      <c r="I1698" s="7" t="s">
        <v>65</v>
      </c>
      <c r="J1698" s="7" t="s">
        <v>33060</v>
      </c>
      <c r="K1698" s="7" t="s">
        <v>47</v>
      </c>
      <c r="L1698" s="7">
        <v>10</v>
      </c>
      <c r="M1698" s="7" t="s">
        <v>34194</v>
      </c>
      <c r="N1698" s="7">
        <v>49231</v>
      </c>
      <c r="O1698" s="7" t="s">
        <v>22958</v>
      </c>
      <c r="P1698" s="7">
        <v>20030527</v>
      </c>
      <c r="Q1698" s="7">
        <v>82</v>
      </c>
      <c r="R1698" s="7">
        <v>201903</v>
      </c>
    </row>
    <row r="1699" spans="1:18" ht="16.5" customHeight="1">
      <c r="A1699" s="8">
        <v>1178145814</v>
      </c>
      <c r="B1699" s="7">
        <v>1643011</v>
      </c>
      <c r="C1699" s="12">
        <v>1101112805963</v>
      </c>
      <c r="D1699" s="7" t="s">
        <v>45833</v>
      </c>
      <c r="E1699" s="7" t="s">
        <v>45834</v>
      </c>
      <c r="F1699" s="7" t="s">
        <v>45835</v>
      </c>
      <c r="G1699" s="7" t="s">
        <v>45836</v>
      </c>
      <c r="H1699" s="7" t="s">
        <v>45837</v>
      </c>
      <c r="I1699" s="7" t="s">
        <v>65</v>
      </c>
      <c r="J1699" s="7" t="s">
        <v>33060</v>
      </c>
      <c r="K1699" s="7" t="s">
        <v>47</v>
      </c>
      <c r="L1699" s="7">
        <v>10</v>
      </c>
      <c r="M1699" s="7" t="s">
        <v>34319</v>
      </c>
      <c r="N1699" s="7">
        <v>56111</v>
      </c>
      <c r="O1699" s="7" t="s">
        <v>34383</v>
      </c>
      <c r="P1699" s="7">
        <v>20030623</v>
      </c>
      <c r="Q1699" s="7">
        <v>68</v>
      </c>
      <c r="R1699" s="7">
        <v>201903</v>
      </c>
    </row>
    <row r="1700" spans="1:18" ht="16.5" customHeight="1">
      <c r="A1700" s="8">
        <v>2208668613</v>
      </c>
      <c r="B1700" s="7">
        <v>1101105</v>
      </c>
      <c r="C1700" s="12">
        <v>1101112834954</v>
      </c>
      <c r="D1700" s="7" t="s">
        <v>45838</v>
      </c>
      <c r="E1700" s="7" t="s">
        <v>45839</v>
      </c>
      <c r="F1700" s="7" t="s">
        <v>45840</v>
      </c>
      <c r="G1700" s="7" t="s">
        <v>45841</v>
      </c>
      <c r="H1700" s="7" t="s">
        <v>45842</v>
      </c>
      <c r="I1700" s="7" t="s">
        <v>65</v>
      </c>
      <c r="J1700" s="7" t="s">
        <v>33060</v>
      </c>
      <c r="K1700" s="7" t="s">
        <v>47</v>
      </c>
      <c r="L1700" s="7">
        <v>10</v>
      </c>
      <c r="M1700" s="7" t="s">
        <v>34433</v>
      </c>
      <c r="N1700" s="7">
        <v>62000</v>
      </c>
      <c r="O1700" s="7" t="s">
        <v>13556</v>
      </c>
      <c r="P1700" s="7">
        <v>20030805</v>
      </c>
      <c r="Q1700" s="7">
        <v>72</v>
      </c>
      <c r="R1700" s="7">
        <v>201903</v>
      </c>
    </row>
    <row r="1701" spans="1:18" ht="16.5" customHeight="1">
      <c r="A1701" s="8">
        <v>1018196884</v>
      </c>
      <c r="B1701" s="7">
        <v>3054950</v>
      </c>
      <c r="C1701" s="12">
        <v>1101112837908</v>
      </c>
      <c r="D1701" s="7" t="s">
        <v>23234</v>
      </c>
      <c r="E1701" s="7" t="s">
        <v>23235</v>
      </c>
      <c r="F1701" s="7" t="s">
        <v>23236</v>
      </c>
      <c r="G1701" s="7" t="s">
        <v>23237</v>
      </c>
      <c r="H1701" s="7" t="s">
        <v>23238</v>
      </c>
      <c r="I1701" s="7" t="s">
        <v>65</v>
      </c>
      <c r="J1701" s="7" t="s">
        <v>33060</v>
      </c>
      <c r="K1701" s="7" t="s">
        <v>47</v>
      </c>
      <c r="L1701" s="7">
        <v>10</v>
      </c>
      <c r="M1701" s="7" t="s">
        <v>33760</v>
      </c>
      <c r="N1701" s="7">
        <v>46492</v>
      </c>
      <c r="O1701" s="7" t="s">
        <v>45731</v>
      </c>
      <c r="P1701" s="7">
        <v>20030801</v>
      </c>
      <c r="Q1701" s="7">
        <v>92</v>
      </c>
      <c r="R1701" s="7">
        <v>201903</v>
      </c>
    </row>
    <row r="1702" spans="1:18" ht="16.5" customHeight="1">
      <c r="A1702" s="8">
        <v>1018197466</v>
      </c>
      <c r="B1702" s="7">
        <v>1711006</v>
      </c>
      <c r="C1702" s="12">
        <v>1101112850877</v>
      </c>
      <c r="D1702" s="7" t="s">
        <v>27773</v>
      </c>
      <c r="E1702" s="7" t="s">
        <v>27774</v>
      </c>
      <c r="F1702" s="7" t="s">
        <v>27775</v>
      </c>
      <c r="G1702" s="7" t="s">
        <v>27776</v>
      </c>
      <c r="H1702" s="7" t="s">
        <v>27777</v>
      </c>
      <c r="I1702" s="7" t="s">
        <v>65</v>
      </c>
      <c r="J1702" s="7" t="s">
        <v>33060</v>
      </c>
      <c r="K1702" s="7" t="s">
        <v>47</v>
      </c>
      <c r="L1702" s="7">
        <v>10</v>
      </c>
      <c r="M1702" s="7" t="s">
        <v>313</v>
      </c>
      <c r="N1702" s="7">
        <v>42321</v>
      </c>
      <c r="O1702" s="7" t="s">
        <v>38771</v>
      </c>
      <c r="P1702" s="7">
        <v>20030909</v>
      </c>
      <c r="Q1702" s="7">
        <v>136</v>
      </c>
      <c r="R1702" s="7">
        <v>201903</v>
      </c>
    </row>
    <row r="1703" spans="1:18" ht="16.5" customHeight="1">
      <c r="A1703" s="8">
        <v>1058660613</v>
      </c>
      <c r="B1703" s="7">
        <v>1852350</v>
      </c>
      <c r="C1703" s="12">
        <v>1101112890617</v>
      </c>
      <c r="D1703" s="7" t="s">
        <v>45843</v>
      </c>
      <c r="E1703" s="7" t="s">
        <v>45844</v>
      </c>
      <c r="F1703" s="7" t="s">
        <v>9974</v>
      </c>
      <c r="G1703" s="7" t="s">
        <v>45845</v>
      </c>
      <c r="H1703" s="7" t="s">
        <v>45846</v>
      </c>
      <c r="I1703" s="7" t="s">
        <v>65</v>
      </c>
      <c r="J1703" s="7" t="s">
        <v>33060</v>
      </c>
      <c r="K1703" s="7" t="s">
        <v>47</v>
      </c>
      <c r="L1703" s="7">
        <v>10</v>
      </c>
      <c r="M1703" s="7" t="s">
        <v>34433</v>
      </c>
      <c r="N1703" s="7">
        <v>58200</v>
      </c>
      <c r="O1703" s="7" t="s">
        <v>4942</v>
      </c>
      <c r="P1703" s="7">
        <v>20031106</v>
      </c>
      <c r="Q1703" s="7">
        <v>87</v>
      </c>
      <c r="R1703" s="7">
        <v>201903</v>
      </c>
    </row>
    <row r="1704" spans="1:18" ht="16.5" customHeight="1">
      <c r="A1704" s="8">
        <v>2158652569</v>
      </c>
      <c r="B1704" s="7">
        <v>3090302</v>
      </c>
      <c r="C1704" s="12">
        <v>1101112926553</v>
      </c>
      <c r="D1704" s="7" t="s">
        <v>45847</v>
      </c>
      <c r="E1704" s="7" t="s">
        <v>45848</v>
      </c>
      <c r="F1704" s="7" t="s">
        <v>45849</v>
      </c>
      <c r="G1704" s="7" t="s">
        <v>45850</v>
      </c>
      <c r="H1704" s="7" t="s">
        <v>45851</v>
      </c>
      <c r="I1704" s="7" t="s">
        <v>65</v>
      </c>
      <c r="J1704" s="7" t="s">
        <v>33060</v>
      </c>
      <c r="K1704" s="7" t="s">
        <v>47</v>
      </c>
      <c r="L1704" s="7">
        <v>10</v>
      </c>
      <c r="M1704" s="7" t="s">
        <v>33076</v>
      </c>
      <c r="N1704" s="7">
        <v>10211</v>
      </c>
      <c r="O1704" s="7" t="s">
        <v>33091</v>
      </c>
      <c r="P1704" s="7">
        <v>20040102</v>
      </c>
      <c r="Q1704" s="7">
        <v>81</v>
      </c>
      <c r="R1704" s="7">
        <v>201903</v>
      </c>
    </row>
    <row r="1705" spans="1:18" ht="16.5" customHeight="1">
      <c r="A1705" s="8">
        <v>1078645087</v>
      </c>
      <c r="B1705" s="7">
        <v>1497350</v>
      </c>
      <c r="C1705" s="12">
        <v>1101112932740</v>
      </c>
      <c r="D1705" s="7" t="s">
        <v>21299</v>
      </c>
      <c r="E1705" s="7" t="s">
        <v>21300</v>
      </c>
      <c r="F1705" s="7" t="s">
        <v>21301</v>
      </c>
      <c r="G1705" s="7" t="s">
        <v>21302</v>
      </c>
      <c r="H1705" s="7" t="s">
        <v>21303</v>
      </c>
      <c r="I1705" s="7" t="s">
        <v>65</v>
      </c>
      <c r="J1705" s="7" t="s">
        <v>33060</v>
      </c>
      <c r="K1705" s="7" t="s">
        <v>47</v>
      </c>
      <c r="L1705" s="7">
        <v>10</v>
      </c>
      <c r="M1705" s="7" t="s">
        <v>363</v>
      </c>
      <c r="N1705" s="7">
        <v>72919</v>
      </c>
      <c r="O1705" s="7" t="s">
        <v>16141</v>
      </c>
      <c r="P1705" s="7">
        <v>20040109</v>
      </c>
      <c r="Q1705" s="7">
        <v>93</v>
      </c>
      <c r="R1705" s="7">
        <v>201903</v>
      </c>
    </row>
    <row r="1706" spans="1:18" ht="16.5" customHeight="1">
      <c r="A1706" s="8">
        <v>2018185523</v>
      </c>
      <c r="B1706" s="7">
        <v>1531158</v>
      </c>
      <c r="C1706" s="12">
        <v>1101112939291</v>
      </c>
      <c r="D1706" s="7" t="s">
        <v>22910</v>
      </c>
      <c r="E1706" s="7" t="s">
        <v>22911</v>
      </c>
      <c r="F1706" s="7" t="s">
        <v>22912</v>
      </c>
      <c r="G1706" s="7" t="s">
        <v>22913</v>
      </c>
      <c r="H1706" s="7" t="s">
        <v>22914</v>
      </c>
      <c r="I1706" s="7" t="s">
        <v>65</v>
      </c>
      <c r="J1706" s="7" t="s">
        <v>33060</v>
      </c>
      <c r="K1706" s="7" t="s">
        <v>47</v>
      </c>
      <c r="L1706" s="7">
        <v>10</v>
      </c>
      <c r="M1706" s="7" t="s">
        <v>33760</v>
      </c>
      <c r="N1706" s="7">
        <v>46100</v>
      </c>
      <c r="O1706" s="7" t="s">
        <v>1296</v>
      </c>
      <c r="P1706" s="7">
        <v>20040120</v>
      </c>
      <c r="Q1706" s="7">
        <v>100</v>
      </c>
      <c r="R1706" s="7">
        <v>201903</v>
      </c>
    </row>
    <row r="1707" spans="1:18" ht="16.5" customHeight="1">
      <c r="A1707" s="8">
        <v>1148634220</v>
      </c>
      <c r="B1707" s="7">
        <v>2222206</v>
      </c>
      <c r="C1707" s="12">
        <v>1101112956914</v>
      </c>
      <c r="D1707" s="7" t="s">
        <v>26742</v>
      </c>
      <c r="E1707" s="7" t="s">
        <v>11183</v>
      </c>
      <c r="F1707" s="7" t="s">
        <v>26743</v>
      </c>
      <c r="G1707" s="7" t="s">
        <v>26744</v>
      </c>
      <c r="H1707" s="7" t="s">
        <v>26745</v>
      </c>
      <c r="I1707" s="7" t="s">
        <v>65</v>
      </c>
      <c r="J1707" s="7" t="s">
        <v>33060</v>
      </c>
      <c r="K1707" s="7" t="s">
        <v>47</v>
      </c>
      <c r="L1707" s="7">
        <v>10</v>
      </c>
      <c r="M1707" s="7" t="s">
        <v>33076</v>
      </c>
      <c r="N1707" s="7">
        <v>26310</v>
      </c>
      <c r="O1707" s="7" t="s">
        <v>4874</v>
      </c>
      <c r="P1707" s="7">
        <v>20040218</v>
      </c>
      <c r="Q1707" s="7">
        <v>72</v>
      </c>
      <c r="R1707" s="7">
        <v>201903</v>
      </c>
    </row>
    <row r="1708" spans="1:18" ht="16.5" customHeight="1">
      <c r="A1708" s="8">
        <v>2118745840</v>
      </c>
      <c r="B1708" s="7">
        <v>2101574</v>
      </c>
      <c r="C1708" s="12">
        <v>1101112960866</v>
      </c>
      <c r="D1708" s="7" t="s">
        <v>28954</v>
      </c>
      <c r="E1708" s="7" t="s">
        <v>28955</v>
      </c>
      <c r="F1708" s="7" t="s">
        <v>28956</v>
      </c>
      <c r="G1708" s="7" t="s">
        <v>28957</v>
      </c>
      <c r="H1708" s="7" t="s">
        <v>28958</v>
      </c>
      <c r="I1708" s="7" t="s">
        <v>65</v>
      </c>
      <c r="J1708" s="7" t="s">
        <v>33060</v>
      </c>
      <c r="K1708" s="7" t="s">
        <v>47</v>
      </c>
      <c r="L1708" s="7">
        <v>10</v>
      </c>
      <c r="M1708" s="7" t="s">
        <v>363</v>
      </c>
      <c r="N1708" s="7">
        <v>71310</v>
      </c>
      <c r="O1708" s="7" t="s">
        <v>15027</v>
      </c>
      <c r="P1708" s="7">
        <v>20040224</v>
      </c>
      <c r="Q1708" s="7">
        <v>67</v>
      </c>
      <c r="R1708" s="7">
        <v>201903</v>
      </c>
    </row>
    <row r="1709" spans="1:18" ht="16.5" customHeight="1">
      <c r="A1709" s="8">
        <v>2048184407</v>
      </c>
      <c r="B1709" s="7">
        <v>2103227</v>
      </c>
      <c r="C1709" s="12">
        <v>1101112979528</v>
      </c>
      <c r="D1709" s="7" t="s">
        <v>19602</v>
      </c>
      <c r="E1709" s="7" t="s">
        <v>19603</v>
      </c>
      <c r="F1709" s="7" t="s">
        <v>19604</v>
      </c>
      <c r="G1709" s="7" t="s">
        <v>19605</v>
      </c>
      <c r="H1709" s="7" t="s">
        <v>19606</v>
      </c>
      <c r="I1709" s="7" t="s">
        <v>65</v>
      </c>
      <c r="J1709" s="7" t="s">
        <v>33060</v>
      </c>
      <c r="K1709" s="7" t="s">
        <v>47</v>
      </c>
      <c r="L1709" s="7">
        <v>10</v>
      </c>
      <c r="M1709" s="7" t="s">
        <v>33076</v>
      </c>
      <c r="N1709" s="7">
        <v>29299</v>
      </c>
      <c r="O1709" s="7" t="s">
        <v>33562</v>
      </c>
      <c r="P1709" s="7">
        <v>20040323</v>
      </c>
      <c r="Q1709" s="7">
        <v>53</v>
      </c>
      <c r="R1709" s="7">
        <v>201903</v>
      </c>
    </row>
    <row r="1710" spans="1:18" ht="16.5" customHeight="1">
      <c r="A1710" s="8">
        <v>1088165664</v>
      </c>
      <c r="B1710" s="7">
        <v>2104115</v>
      </c>
      <c r="C1710" s="12">
        <v>1101112989379</v>
      </c>
      <c r="D1710" s="7" t="s">
        <v>45852</v>
      </c>
      <c r="E1710" s="7" t="s">
        <v>45853</v>
      </c>
      <c r="F1710" s="7" t="s">
        <v>10426</v>
      </c>
      <c r="G1710" s="7" t="s">
        <v>45854</v>
      </c>
      <c r="H1710" s="7" t="s">
        <v>45855</v>
      </c>
      <c r="I1710" s="7" t="s">
        <v>65</v>
      </c>
      <c r="J1710" s="7" t="s">
        <v>33060</v>
      </c>
      <c r="K1710" s="7" t="s">
        <v>47</v>
      </c>
      <c r="L1710" s="7">
        <v>10</v>
      </c>
      <c r="M1710" s="7" t="s">
        <v>33760</v>
      </c>
      <c r="N1710" s="7">
        <v>46315</v>
      </c>
      <c r="O1710" s="7" t="s">
        <v>45737</v>
      </c>
      <c r="P1710" s="7">
        <v>20040408</v>
      </c>
      <c r="Q1710" s="7">
        <v>62</v>
      </c>
      <c r="R1710" s="7">
        <v>201903</v>
      </c>
    </row>
    <row r="1711" spans="1:18" ht="16.5" customHeight="1">
      <c r="A1711" s="8">
        <v>1148635651</v>
      </c>
      <c r="B1711" s="7">
        <v>2104677</v>
      </c>
      <c r="C1711" s="12">
        <v>1101112995847</v>
      </c>
      <c r="D1711" s="7" t="s">
        <v>28228</v>
      </c>
      <c r="E1711" s="7" t="s">
        <v>8084</v>
      </c>
      <c r="F1711" s="7" t="s">
        <v>1716</v>
      </c>
      <c r="G1711" s="7" t="s">
        <v>28229</v>
      </c>
      <c r="H1711" s="7" t="s">
        <v>28230</v>
      </c>
      <c r="I1711" s="7" t="s">
        <v>65</v>
      </c>
      <c r="J1711" s="7" t="s">
        <v>33060</v>
      </c>
      <c r="K1711" s="7" t="s">
        <v>47</v>
      </c>
      <c r="L1711" s="7">
        <v>10</v>
      </c>
      <c r="M1711" s="7" t="s">
        <v>966</v>
      </c>
      <c r="N1711" s="7">
        <v>68212</v>
      </c>
      <c r="O1711" s="7" t="s">
        <v>43364</v>
      </c>
      <c r="P1711" s="7">
        <v>20040419</v>
      </c>
      <c r="Q1711" s="7">
        <v>62</v>
      </c>
      <c r="R1711" s="7">
        <v>201903</v>
      </c>
    </row>
    <row r="1712" spans="1:18" ht="16.5" customHeight="1">
      <c r="A1712" s="8">
        <v>1138190656</v>
      </c>
      <c r="B1712" s="7">
        <v>2104943</v>
      </c>
      <c r="C1712" s="12">
        <v>1101112998833</v>
      </c>
      <c r="D1712" s="7" t="s">
        <v>45856</v>
      </c>
      <c r="E1712" s="7" t="s">
        <v>45857</v>
      </c>
      <c r="F1712" s="7" t="s">
        <v>45858</v>
      </c>
      <c r="G1712" s="7" t="s">
        <v>45859</v>
      </c>
      <c r="H1712" s="7" t="s">
        <v>45860</v>
      </c>
      <c r="I1712" s="7" t="s">
        <v>52</v>
      </c>
      <c r="J1712" s="7" t="s">
        <v>33060</v>
      </c>
      <c r="K1712" s="7" t="s">
        <v>47</v>
      </c>
      <c r="L1712" s="7">
        <v>10</v>
      </c>
      <c r="M1712" s="7" t="s">
        <v>34433</v>
      </c>
      <c r="N1712" s="7">
        <v>63111</v>
      </c>
      <c r="O1712" s="7" t="s">
        <v>13864</v>
      </c>
      <c r="P1712" s="7">
        <v>20040422</v>
      </c>
      <c r="Q1712" s="7">
        <v>59</v>
      </c>
      <c r="R1712" s="7">
        <v>201903</v>
      </c>
    </row>
    <row r="1713" spans="1:18" ht="16.5" customHeight="1">
      <c r="A1713" s="8">
        <v>1058666432</v>
      </c>
      <c r="B1713" s="7">
        <v>2104985</v>
      </c>
      <c r="C1713" s="12">
        <v>1101112999352</v>
      </c>
      <c r="D1713" s="7" t="s">
        <v>26844</v>
      </c>
      <c r="E1713" s="7" t="s">
        <v>26845</v>
      </c>
      <c r="F1713" s="7" t="s">
        <v>1018</v>
      </c>
      <c r="G1713" s="7" t="s">
        <v>26846</v>
      </c>
      <c r="H1713" s="7" t="s">
        <v>1065</v>
      </c>
      <c r="I1713" s="7" t="s">
        <v>63</v>
      </c>
      <c r="J1713" s="7" t="s">
        <v>33060</v>
      </c>
      <c r="K1713" s="7" t="s">
        <v>47</v>
      </c>
      <c r="L1713" s="7">
        <v>10</v>
      </c>
      <c r="M1713" s="7" t="s">
        <v>33760</v>
      </c>
      <c r="N1713" s="7">
        <v>46800</v>
      </c>
      <c r="O1713" s="7" t="s">
        <v>22863</v>
      </c>
      <c r="P1713" s="7">
        <v>20040423</v>
      </c>
      <c r="Q1713" s="7">
        <v>58</v>
      </c>
      <c r="R1713" s="7">
        <v>201903</v>
      </c>
    </row>
    <row r="1714" spans="1:18" ht="16.5" customHeight="1">
      <c r="A1714" s="8">
        <v>2128169523</v>
      </c>
      <c r="B1714" s="7">
        <v>2182530</v>
      </c>
      <c r="C1714" s="12">
        <v>1101113045451</v>
      </c>
      <c r="D1714" s="7" t="s">
        <v>45861</v>
      </c>
      <c r="E1714" s="7" t="s">
        <v>11212</v>
      </c>
      <c r="F1714" s="7" t="s">
        <v>24901</v>
      </c>
      <c r="G1714" s="7" t="s">
        <v>45862</v>
      </c>
      <c r="H1714" s="7" t="s">
        <v>45863</v>
      </c>
      <c r="I1714" s="7" t="s">
        <v>65</v>
      </c>
      <c r="J1714" s="7" t="s">
        <v>33060</v>
      </c>
      <c r="K1714" s="7" t="s">
        <v>47</v>
      </c>
      <c r="L1714" s="7">
        <v>10</v>
      </c>
      <c r="M1714" s="7" t="s">
        <v>34194</v>
      </c>
      <c r="N1714" s="7">
        <v>49220</v>
      </c>
      <c r="O1714" s="7" t="s">
        <v>10760</v>
      </c>
      <c r="P1714" s="7">
        <v>20040707</v>
      </c>
      <c r="Q1714" s="7">
        <v>65</v>
      </c>
      <c r="R1714" s="7">
        <v>201903</v>
      </c>
    </row>
    <row r="1715" spans="1:18" ht="16.5" customHeight="1">
      <c r="A1715" s="8">
        <v>2098138058</v>
      </c>
      <c r="B1715" s="7">
        <v>2185369</v>
      </c>
      <c r="C1715" s="12">
        <v>1101113051896</v>
      </c>
      <c r="D1715" s="7" t="s">
        <v>26585</v>
      </c>
      <c r="E1715" s="7" t="s">
        <v>26586</v>
      </c>
      <c r="F1715" s="7" t="s">
        <v>26587</v>
      </c>
      <c r="G1715" s="7" t="s">
        <v>26588</v>
      </c>
      <c r="H1715" s="7" t="s">
        <v>26589</v>
      </c>
      <c r="I1715" s="7" t="s">
        <v>65</v>
      </c>
      <c r="J1715" s="7" t="s">
        <v>33060</v>
      </c>
      <c r="K1715" s="7" t="s">
        <v>47</v>
      </c>
      <c r="L1715" s="7">
        <v>10</v>
      </c>
      <c r="M1715" s="7" t="s">
        <v>34433</v>
      </c>
      <c r="N1715" s="7">
        <v>58221</v>
      </c>
      <c r="O1715" s="7" t="s">
        <v>12995</v>
      </c>
      <c r="P1715" s="7">
        <v>20040701</v>
      </c>
      <c r="Q1715" s="7">
        <v>114</v>
      </c>
      <c r="R1715" s="7">
        <v>201903</v>
      </c>
    </row>
    <row r="1716" spans="1:18" ht="16.5" customHeight="1">
      <c r="A1716" s="8">
        <v>2178117637</v>
      </c>
      <c r="B1716" s="7">
        <v>2185607</v>
      </c>
      <c r="C1716" s="12">
        <v>1101113054890</v>
      </c>
      <c r="D1716" s="7" t="s">
        <v>45864</v>
      </c>
      <c r="E1716" s="7" t="s">
        <v>27382</v>
      </c>
      <c r="F1716" s="7" t="s">
        <v>45865</v>
      </c>
      <c r="G1716" s="7" t="s">
        <v>45866</v>
      </c>
      <c r="H1716" s="7" t="s">
        <v>45867</v>
      </c>
      <c r="I1716" s="7" t="s">
        <v>65</v>
      </c>
      <c r="J1716" s="7" t="s">
        <v>33060</v>
      </c>
      <c r="K1716" s="7" t="s">
        <v>47</v>
      </c>
      <c r="L1716" s="7">
        <v>10</v>
      </c>
      <c r="M1716" s="7" t="s">
        <v>34194</v>
      </c>
      <c r="N1716" s="7">
        <v>49231</v>
      </c>
      <c r="O1716" s="7" t="s">
        <v>22958</v>
      </c>
      <c r="P1716" s="7">
        <v>20040722</v>
      </c>
      <c r="Q1716" s="7">
        <v>67</v>
      </c>
      <c r="R1716" s="7">
        <v>201903</v>
      </c>
    </row>
    <row r="1717" spans="1:18" ht="16.5" customHeight="1">
      <c r="A1717" s="8">
        <v>2208690250</v>
      </c>
      <c r="B1717" s="7">
        <v>2189342</v>
      </c>
      <c r="C1717" s="12">
        <v>1101113069518</v>
      </c>
      <c r="D1717" s="7" t="s">
        <v>26446</v>
      </c>
      <c r="E1717" s="7" t="s">
        <v>26447</v>
      </c>
      <c r="F1717" s="7" t="s">
        <v>26448</v>
      </c>
      <c r="G1717" s="7" t="s">
        <v>26449</v>
      </c>
      <c r="H1717" s="7" t="s">
        <v>26450</v>
      </c>
      <c r="I1717" s="7" t="s">
        <v>65</v>
      </c>
      <c r="J1717" s="7" t="s">
        <v>33060</v>
      </c>
      <c r="K1717" s="7" t="s">
        <v>47</v>
      </c>
      <c r="L1717" s="7">
        <v>10</v>
      </c>
      <c r="M1717" s="7" t="s">
        <v>363</v>
      </c>
      <c r="N1717" s="7">
        <v>71310</v>
      </c>
      <c r="O1717" s="7" t="s">
        <v>15027</v>
      </c>
      <c r="P1717" s="7">
        <v>20040819</v>
      </c>
      <c r="Q1717" s="7">
        <v>67</v>
      </c>
      <c r="R1717" s="7">
        <v>201903</v>
      </c>
    </row>
    <row r="1718" spans="1:18" ht="16.5" customHeight="1">
      <c r="A1718" s="8">
        <v>1048189266</v>
      </c>
      <c r="B1718" s="7">
        <v>3167569</v>
      </c>
      <c r="C1718" s="12">
        <v>1101113072553</v>
      </c>
      <c r="D1718" s="7" t="s">
        <v>29316</v>
      </c>
      <c r="E1718" s="7" t="s">
        <v>29317</v>
      </c>
      <c r="F1718" s="7" t="s">
        <v>29318</v>
      </c>
      <c r="G1718" s="7" t="s">
        <v>29319</v>
      </c>
      <c r="H1718" s="7" t="s">
        <v>29320</v>
      </c>
      <c r="I1718" s="7" t="s">
        <v>65</v>
      </c>
      <c r="J1718" s="7" t="s">
        <v>33060</v>
      </c>
      <c r="K1718" s="7" t="s">
        <v>47</v>
      </c>
      <c r="L1718" s="7">
        <v>10</v>
      </c>
      <c r="M1718" s="7" t="s">
        <v>34433</v>
      </c>
      <c r="N1718" s="7">
        <v>58220</v>
      </c>
      <c r="O1718" s="7" t="s">
        <v>34437</v>
      </c>
      <c r="P1718" s="7">
        <v>20040824</v>
      </c>
      <c r="Q1718" s="7">
        <v>52</v>
      </c>
      <c r="R1718" s="7">
        <v>201903</v>
      </c>
    </row>
    <row r="1719" spans="1:18" ht="16.5" customHeight="1">
      <c r="A1719" s="8">
        <v>1058671430</v>
      </c>
      <c r="B1719" s="7">
        <v>2209851</v>
      </c>
      <c r="C1719" s="12">
        <v>1101113086942</v>
      </c>
      <c r="D1719" s="7" t="s">
        <v>27560</v>
      </c>
      <c r="E1719" s="7" t="s">
        <v>576</v>
      </c>
      <c r="F1719" s="7" t="s">
        <v>27561</v>
      </c>
      <c r="G1719" s="7" t="s">
        <v>27562</v>
      </c>
      <c r="H1719" s="7" t="s">
        <v>27563</v>
      </c>
      <c r="I1719" s="7" t="s">
        <v>65</v>
      </c>
      <c r="J1719" s="7" t="s">
        <v>33060</v>
      </c>
      <c r="K1719" s="7" t="s">
        <v>47</v>
      </c>
      <c r="L1719" s="7">
        <v>10</v>
      </c>
      <c r="M1719" s="7" t="s">
        <v>33760</v>
      </c>
      <c r="N1719" s="7">
        <v>46510</v>
      </c>
      <c r="O1719" s="7" t="s">
        <v>9952</v>
      </c>
      <c r="P1719" s="7">
        <v>20040917</v>
      </c>
      <c r="Q1719" s="7">
        <v>50</v>
      </c>
      <c r="R1719" s="7">
        <v>201903</v>
      </c>
    </row>
    <row r="1720" spans="1:18" ht="16.5" customHeight="1">
      <c r="A1720" s="8">
        <v>2208692883</v>
      </c>
      <c r="B1720" s="7">
        <v>2215180</v>
      </c>
      <c r="C1720" s="12">
        <v>1101113093351</v>
      </c>
      <c r="D1720" s="7" t="s">
        <v>21060</v>
      </c>
      <c r="E1720" s="7" t="s">
        <v>21061</v>
      </c>
      <c r="F1720" s="7" t="s">
        <v>6302</v>
      </c>
      <c r="G1720" s="7" t="s">
        <v>21062</v>
      </c>
      <c r="H1720" s="7" t="s">
        <v>21063</v>
      </c>
      <c r="I1720" s="7" t="s">
        <v>65</v>
      </c>
      <c r="J1720" s="7" t="s">
        <v>33060</v>
      </c>
      <c r="K1720" s="7" t="s">
        <v>47</v>
      </c>
      <c r="L1720" s="7">
        <v>10</v>
      </c>
      <c r="M1720" s="7" t="s">
        <v>363</v>
      </c>
      <c r="N1720" s="7">
        <v>72129</v>
      </c>
      <c r="O1720" s="7" t="s">
        <v>42519</v>
      </c>
      <c r="P1720" s="7">
        <v>20041005</v>
      </c>
      <c r="Q1720" s="7">
        <v>96</v>
      </c>
      <c r="R1720" s="7">
        <v>201903</v>
      </c>
    </row>
    <row r="1721" spans="1:18" ht="16.5" customHeight="1">
      <c r="A1721" s="8">
        <v>1148639773</v>
      </c>
      <c r="B1721" s="7">
        <v>2229625</v>
      </c>
      <c r="C1721" s="12">
        <v>1101113106881</v>
      </c>
      <c r="D1721" s="7" t="s">
        <v>27352</v>
      </c>
      <c r="E1721" s="7" t="s">
        <v>27353</v>
      </c>
      <c r="F1721" s="7" t="s">
        <v>27354</v>
      </c>
      <c r="G1721" s="7" t="s">
        <v>27355</v>
      </c>
      <c r="H1721" s="7" t="s">
        <v>27356</v>
      </c>
      <c r="I1721" s="7" t="s">
        <v>65</v>
      </c>
      <c r="J1721" s="7" t="s">
        <v>33060</v>
      </c>
      <c r="K1721" s="7" t="s">
        <v>47</v>
      </c>
      <c r="L1721" s="7">
        <v>10</v>
      </c>
      <c r="M1721" s="7" t="s">
        <v>33760</v>
      </c>
      <c r="N1721" s="7">
        <v>46611</v>
      </c>
      <c r="O1721" s="7" t="s">
        <v>45181</v>
      </c>
      <c r="P1721" s="7">
        <v>20041028</v>
      </c>
      <c r="Q1721" s="7">
        <v>51</v>
      </c>
      <c r="R1721" s="7">
        <v>201903</v>
      </c>
    </row>
    <row r="1722" spans="1:18" ht="16.5" customHeight="1">
      <c r="A1722" s="8">
        <v>2148763532</v>
      </c>
      <c r="B1722" s="7">
        <v>2240138</v>
      </c>
      <c r="C1722" s="12">
        <v>1101113136060</v>
      </c>
      <c r="D1722" s="7" t="s">
        <v>45868</v>
      </c>
      <c r="E1722" s="7" t="s">
        <v>3749</v>
      </c>
      <c r="F1722" s="7" t="s">
        <v>979</v>
      </c>
      <c r="G1722" s="7" t="s">
        <v>45869</v>
      </c>
      <c r="H1722" s="7" t="s">
        <v>45870</v>
      </c>
      <c r="I1722" s="7" t="s">
        <v>65</v>
      </c>
      <c r="J1722" s="7" t="s">
        <v>33060</v>
      </c>
      <c r="K1722" s="7" t="s">
        <v>47</v>
      </c>
      <c r="L1722" s="7">
        <v>10</v>
      </c>
      <c r="M1722" s="7" t="s">
        <v>33760</v>
      </c>
      <c r="N1722" s="7">
        <v>46800</v>
      </c>
      <c r="O1722" s="7" t="s">
        <v>22863</v>
      </c>
      <c r="P1722" s="7">
        <v>20041222</v>
      </c>
      <c r="Q1722" s="7">
        <v>55</v>
      </c>
      <c r="R1722" s="7">
        <v>201903</v>
      </c>
    </row>
    <row r="1723" spans="1:18" ht="16.5" customHeight="1">
      <c r="A1723" s="8">
        <v>2068198396</v>
      </c>
      <c r="B1723" s="7">
        <v>2253189</v>
      </c>
      <c r="C1723" s="12">
        <v>1101113181172</v>
      </c>
      <c r="D1723" s="7" t="s">
        <v>45871</v>
      </c>
      <c r="E1723" s="7" t="s">
        <v>6558</v>
      </c>
      <c r="F1723" s="7" t="s">
        <v>45872</v>
      </c>
      <c r="G1723" s="7" t="s">
        <v>45873</v>
      </c>
      <c r="H1723" s="7" t="s">
        <v>9379</v>
      </c>
      <c r="I1723" s="7" t="s">
        <v>52</v>
      </c>
      <c r="J1723" s="7" t="s">
        <v>33060</v>
      </c>
      <c r="K1723" s="7" t="s">
        <v>47</v>
      </c>
      <c r="L1723" s="7">
        <v>10</v>
      </c>
      <c r="M1723" s="7" t="s">
        <v>33076</v>
      </c>
      <c r="N1723" s="7">
        <v>10120</v>
      </c>
      <c r="O1723" s="7" t="s">
        <v>188</v>
      </c>
      <c r="P1723" s="7">
        <v>20050304</v>
      </c>
      <c r="Q1723" s="7">
        <v>64</v>
      </c>
      <c r="R1723" s="7">
        <v>201903</v>
      </c>
    </row>
    <row r="1724" spans="1:18" ht="16.5" customHeight="1">
      <c r="A1724" s="8">
        <v>1138196908</v>
      </c>
      <c r="B1724" s="7">
        <v>2254514</v>
      </c>
      <c r="C1724" s="12">
        <v>1101113187162</v>
      </c>
      <c r="D1724" s="7" t="s">
        <v>45874</v>
      </c>
      <c r="E1724" s="7" t="s">
        <v>36044</v>
      </c>
      <c r="F1724" s="7" t="s">
        <v>45875</v>
      </c>
      <c r="G1724" s="7" t="s">
        <v>45876</v>
      </c>
      <c r="H1724" s="7" t="s">
        <v>45877</v>
      </c>
      <c r="I1724" s="7" t="s">
        <v>65</v>
      </c>
      <c r="J1724" s="7" t="s">
        <v>33060</v>
      </c>
      <c r="K1724" s="7" t="s">
        <v>47</v>
      </c>
      <c r="L1724" s="7">
        <v>10</v>
      </c>
      <c r="M1724" s="7" t="s">
        <v>33760</v>
      </c>
      <c r="N1724" s="7">
        <v>46331</v>
      </c>
      <c r="O1724" s="7" t="s">
        <v>9472</v>
      </c>
      <c r="P1724" s="7">
        <v>20050314</v>
      </c>
      <c r="Q1724" s="7">
        <v>337</v>
      </c>
      <c r="R1724" s="7">
        <v>201903</v>
      </c>
    </row>
    <row r="1725" spans="1:18" ht="16.5" customHeight="1">
      <c r="A1725" s="8">
        <v>2148770450</v>
      </c>
      <c r="B1725" s="7">
        <v>2264033</v>
      </c>
      <c r="C1725" s="12">
        <v>1101113217480</v>
      </c>
      <c r="D1725" s="7" t="s">
        <v>23261</v>
      </c>
      <c r="E1725" s="7" t="s">
        <v>23262</v>
      </c>
      <c r="F1725" s="7" t="s">
        <v>23263</v>
      </c>
      <c r="G1725" s="7" t="s">
        <v>23264</v>
      </c>
      <c r="H1725" s="7" t="s">
        <v>23265</v>
      </c>
      <c r="I1725" s="7" t="s">
        <v>65</v>
      </c>
      <c r="J1725" s="7" t="s">
        <v>33060</v>
      </c>
      <c r="K1725" s="7" t="s">
        <v>47</v>
      </c>
      <c r="L1725" s="7">
        <v>10</v>
      </c>
      <c r="M1725" s="7" t="s">
        <v>33760</v>
      </c>
      <c r="N1725" s="7">
        <v>46522</v>
      </c>
      <c r="O1725" s="7" t="s">
        <v>44125</v>
      </c>
      <c r="P1725" s="7">
        <v>20050502</v>
      </c>
      <c r="Q1725" s="7">
        <v>68</v>
      </c>
      <c r="R1725" s="7">
        <v>201903</v>
      </c>
    </row>
    <row r="1726" spans="1:18" ht="16.5" customHeight="1">
      <c r="A1726" s="8">
        <v>2098139979</v>
      </c>
      <c r="B1726" s="7">
        <v>2269131</v>
      </c>
      <c r="C1726" s="12">
        <v>1101113236604</v>
      </c>
      <c r="D1726" s="7" t="s">
        <v>45878</v>
      </c>
      <c r="E1726" s="7" t="s">
        <v>45879</v>
      </c>
      <c r="F1726" s="7" t="s">
        <v>45880</v>
      </c>
      <c r="G1726" s="7" t="s">
        <v>45881</v>
      </c>
      <c r="H1726" s="7" t="s">
        <v>45882</v>
      </c>
      <c r="I1726" s="7" t="s">
        <v>65</v>
      </c>
      <c r="J1726" s="7" t="s">
        <v>33060</v>
      </c>
      <c r="K1726" s="7" t="s">
        <v>47</v>
      </c>
      <c r="L1726" s="7">
        <v>10</v>
      </c>
      <c r="M1726" s="7" t="s">
        <v>34433</v>
      </c>
      <c r="N1726" s="7">
        <v>63120</v>
      </c>
      <c r="O1726" s="7" t="s">
        <v>34587</v>
      </c>
      <c r="P1726" s="7">
        <v>20050526</v>
      </c>
      <c r="Q1726" s="7">
        <v>61</v>
      </c>
      <c r="R1726" s="7">
        <v>201903</v>
      </c>
    </row>
    <row r="1727" spans="1:18" ht="16.5" customHeight="1">
      <c r="A1727" s="8">
        <v>2068199624</v>
      </c>
      <c r="B1727" s="7">
        <v>2270401</v>
      </c>
      <c r="C1727" s="12">
        <v>1101113241702</v>
      </c>
      <c r="D1727" s="7" t="s">
        <v>45883</v>
      </c>
      <c r="E1727" s="7" t="s">
        <v>45884</v>
      </c>
      <c r="F1727" s="7" t="s">
        <v>45885</v>
      </c>
      <c r="G1727" s="7" t="s">
        <v>45886</v>
      </c>
      <c r="H1727" s="7" t="s">
        <v>45887</v>
      </c>
      <c r="I1727" s="7" t="s">
        <v>65</v>
      </c>
      <c r="J1727" s="7" t="s">
        <v>33060</v>
      </c>
      <c r="K1727" s="7" t="s">
        <v>47</v>
      </c>
      <c r="L1727" s="7">
        <v>10</v>
      </c>
      <c r="M1727" s="7" t="s">
        <v>363</v>
      </c>
      <c r="N1727" s="7">
        <v>71531</v>
      </c>
      <c r="O1727" s="7" t="s">
        <v>15169</v>
      </c>
      <c r="P1727" s="7">
        <v>20050603</v>
      </c>
      <c r="Q1727" s="7">
        <v>65</v>
      </c>
      <c r="R1727" s="7">
        <v>201903</v>
      </c>
    </row>
    <row r="1728" spans="1:18" ht="16.5" customHeight="1">
      <c r="A1728" s="8">
        <v>1198181363</v>
      </c>
      <c r="B1728" s="7">
        <v>2270496</v>
      </c>
      <c r="C1728" s="12">
        <v>1101113243170</v>
      </c>
      <c r="D1728" s="7" t="s">
        <v>45888</v>
      </c>
      <c r="E1728" s="7" t="s">
        <v>14145</v>
      </c>
      <c r="F1728" s="7" t="s">
        <v>14144</v>
      </c>
      <c r="G1728" s="7" t="s">
        <v>45889</v>
      </c>
      <c r="H1728" s="7" t="s">
        <v>45890</v>
      </c>
      <c r="I1728" s="7" t="s">
        <v>65</v>
      </c>
      <c r="J1728" s="7" t="s">
        <v>33060</v>
      </c>
      <c r="K1728" s="7" t="s">
        <v>47</v>
      </c>
      <c r="L1728" s="7">
        <v>10</v>
      </c>
      <c r="M1728" s="7" t="s">
        <v>33760</v>
      </c>
      <c r="N1728" s="7">
        <v>47121</v>
      </c>
      <c r="O1728" s="7" t="s">
        <v>253</v>
      </c>
      <c r="P1728" s="7">
        <v>20050607</v>
      </c>
      <c r="Q1728" s="7">
        <v>52</v>
      </c>
      <c r="R1728" s="7">
        <v>201903</v>
      </c>
    </row>
    <row r="1729" spans="1:18" ht="16.5" customHeight="1">
      <c r="A1729" s="8">
        <v>1198182149</v>
      </c>
      <c r="B1729" s="7">
        <v>2276725</v>
      </c>
      <c r="C1729" s="12">
        <v>1101113266560</v>
      </c>
      <c r="D1729" s="7" t="s">
        <v>22169</v>
      </c>
      <c r="E1729" s="7" t="s">
        <v>22170</v>
      </c>
      <c r="F1729" s="7" t="s">
        <v>13023</v>
      </c>
      <c r="G1729" s="7" t="s">
        <v>22171</v>
      </c>
      <c r="H1729" s="7" t="s">
        <v>22172</v>
      </c>
      <c r="I1729" s="7" t="s">
        <v>65</v>
      </c>
      <c r="J1729" s="7" t="s">
        <v>33060</v>
      </c>
      <c r="K1729" s="7" t="s">
        <v>47</v>
      </c>
      <c r="L1729" s="7">
        <v>10</v>
      </c>
      <c r="M1729" s="7" t="s">
        <v>34433</v>
      </c>
      <c r="N1729" s="7">
        <v>61290</v>
      </c>
      <c r="O1729" s="7" t="s">
        <v>43754</v>
      </c>
      <c r="P1729" s="7">
        <v>20050708</v>
      </c>
      <c r="Q1729" s="7">
        <v>87</v>
      </c>
      <c r="R1729" s="7">
        <v>201903</v>
      </c>
    </row>
    <row r="1730" spans="1:18" ht="16.5" customHeight="1">
      <c r="A1730" s="8">
        <v>2128172464</v>
      </c>
      <c r="B1730" s="7">
        <v>2279056</v>
      </c>
      <c r="C1730" s="12">
        <v>1101113273424</v>
      </c>
      <c r="D1730" s="7" t="s">
        <v>24696</v>
      </c>
      <c r="E1730" s="7" t="s">
        <v>11213</v>
      </c>
      <c r="F1730" s="7" t="s">
        <v>10784</v>
      </c>
      <c r="G1730" s="7" t="s">
        <v>16252</v>
      </c>
      <c r="H1730" s="7" t="s">
        <v>24697</v>
      </c>
      <c r="I1730" s="7" t="s">
        <v>65</v>
      </c>
      <c r="J1730" s="7" t="s">
        <v>33060</v>
      </c>
      <c r="K1730" s="7" t="s">
        <v>47</v>
      </c>
      <c r="L1730" s="7">
        <v>10</v>
      </c>
      <c r="M1730" s="7" t="s">
        <v>34194</v>
      </c>
      <c r="N1730" s="7">
        <v>49231</v>
      </c>
      <c r="O1730" s="7" t="s">
        <v>22958</v>
      </c>
      <c r="P1730" s="7">
        <v>20050721</v>
      </c>
      <c r="Q1730" s="7">
        <v>75</v>
      </c>
      <c r="R1730" s="7">
        <v>201903</v>
      </c>
    </row>
    <row r="1731" spans="1:18" ht="16.5" customHeight="1">
      <c r="A1731" s="8">
        <v>2208714467</v>
      </c>
      <c r="B1731" s="7">
        <v>2461310</v>
      </c>
      <c r="C1731" s="12">
        <v>1101113284215</v>
      </c>
      <c r="D1731" s="7" t="s">
        <v>22740</v>
      </c>
      <c r="E1731" s="7" t="s">
        <v>22741</v>
      </c>
      <c r="F1731" s="7" t="s">
        <v>22742</v>
      </c>
      <c r="G1731" s="7" t="s">
        <v>22743</v>
      </c>
      <c r="H1731" s="7" t="s">
        <v>22744</v>
      </c>
      <c r="I1731" s="7" t="s">
        <v>65</v>
      </c>
      <c r="J1731" s="7" t="s">
        <v>33060</v>
      </c>
      <c r="K1731" s="7" t="s">
        <v>47</v>
      </c>
      <c r="L1731" s="7">
        <v>10</v>
      </c>
      <c r="M1731" s="7" t="s">
        <v>33760</v>
      </c>
      <c r="N1731" s="7">
        <v>46420</v>
      </c>
      <c r="O1731" s="7" t="s">
        <v>43640</v>
      </c>
      <c r="P1731" s="7">
        <v>20050809</v>
      </c>
      <c r="Q1731" s="7">
        <v>74</v>
      </c>
      <c r="R1731" s="7">
        <v>201903</v>
      </c>
    </row>
    <row r="1732" spans="1:18" ht="16.5" customHeight="1">
      <c r="A1732" s="8">
        <v>1098199717</v>
      </c>
      <c r="B1732" s="7">
        <v>2462540</v>
      </c>
      <c r="C1732" s="12">
        <v>1101113289249</v>
      </c>
      <c r="D1732" s="7" t="s">
        <v>45891</v>
      </c>
      <c r="E1732" s="7" t="s">
        <v>45892</v>
      </c>
      <c r="F1732" s="7" t="s">
        <v>112</v>
      </c>
      <c r="G1732" s="7" t="s">
        <v>45893</v>
      </c>
      <c r="H1732" s="7" t="s">
        <v>45894</v>
      </c>
      <c r="I1732" s="7" t="s">
        <v>65</v>
      </c>
      <c r="J1732" s="7" t="s">
        <v>33060</v>
      </c>
      <c r="K1732" s="7" t="s">
        <v>47</v>
      </c>
      <c r="L1732" s="7">
        <v>10</v>
      </c>
      <c r="M1732" s="7" t="s">
        <v>33076</v>
      </c>
      <c r="N1732" s="7">
        <v>10129</v>
      </c>
      <c r="O1732" s="7" t="s">
        <v>33086</v>
      </c>
      <c r="P1732" s="7">
        <v>20050818</v>
      </c>
      <c r="Q1732" s="7">
        <v>58</v>
      </c>
      <c r="R1732" s="7">
        <v>201903</v>
      </c>
    </row>
    <row r="1733" spans="1:18" ht="16.5" customHeight="1">
      <c r="A1733" s="8">
        <v>2148776551</v>
      </c>
      <c r="B1733" s="7">
        <v>2464016</v>
      </c>
      <c r="C1733" s="12">
        <v>1101113294040</v>
      </c>
      <c r="D1733" s="7" t="s">
        <v>45895</v>
      </c>
      <c r="E1733" s="7" t="s">
        <v>45896</v>
      </c>
      <c r="F1733" s="7" t="s">
        <v>45897</v>
      </c>
      <c r="G1733" s="7" t="s">
        <v>45898</v>
      </c>
      <c r="H1733" s="7" t="s">
        <v>45899</v>
      </c>
      <c r="I1733" s="7" t="s">
        <v>65</v>
      </c>
      <c r="J1733" s="7" t="s">
        <v>33060</v>
      </c>
      <c r="K1733" s="7" t="s">
        <v>47</v>
      </c>
      <c r="L1733" s="7">
        <v>10</v>
      </c>
      <c r="M1733" s="7" t="s">
        <v>33760</v>
      </c>
      <c r="N1733" s="7">
        <v>46800</v>
      </c>
      <c r="O1733" s="7" t="s">
        <v>22863</v>
      </c>
      <c r="P1733" s="7">
        <v>20050825</v>
      </c>
      <c r="Q1733" s="7">
        <v>53</v>
      </c>
      <c r="R1733" s="7">
        <v>201903</v>
      </c>
    </row>
    <row r="1734" spans="1:18" ht="16.5" customHeight="1">
      <c r="A1734" s="8">
        <v>2048193755</v>
      </c>
      <c r="B1734" s="7">
        <v>2466239</v>
      </c>
      <c r="C1734" s="12">
        <v>1101113304196</v>
      </c>
      <c r="D1734" s="7" t="s">
        <v>24871</v>
      </c>
      <c r="E1734" s="7" t="s">
        <v>24872</v>
      </c>
      <c r="F1734" s="7" t="s">
        <v>24284</v>
      </c>
      <c r="G1734" s="7" t="s">
        <v>24873</v>
      </c>
      <c r="H1734" s="7" t="s">
        <v>24874</v>
      </c>
      <c r="I1734" s="7" t="s">
        <v>65</v>
      </c>
      <c r="J1734" s="7" t="s">
        <v>33060</v>
      </c>
      <c r="K1734" s="7" t="s">
        <v>47</v>
      </c>
      <c r="L1734" s="7">
        <v>10</v>
      </c>
      <c r="M1734" s="7" t="s">
        <v>34194</v>
      </c>
      <c r="N1734" s="7">
        <v>49220</v>
      </c>
      <c r="O1734" s="7" t="s">
        <v>10760</v>
      </c>
      <c r="P1734" s="7">
        <v>20050912</v>
      </c>
      <c r="Q1734" s="7">
        <v>67</v>
      </c>
      <c r="R1734" s="7">
        <v>201903</v>
      </c>
    </row>
    <row r="1735" spans="1:18" ht="16.5" customHeight="1">
      <c r="A1735" s="8">
        <v>1058684804</v>
      </c>
      <c r="B1735" s="7">
        <v>2591389</v>
      </c>
      <c r="C1735" s="12">
        <v>1101113325944</v>
      </c>
      <c r="D1735" s="7" t="s">
        <v>27003</v>
      </c>
      <c r="E1735" s="7" t="s">
        <v>27004</v>
      </c>
      <c r="F1735" s="7" t="s">
        <v>27005</v>
      </c>
      <c r="G1735" s="7" t="s">
        <v>27006</v>
      </c>
      <c r="H1735" s="7" t="s">
        <v>27007</v>
      </c>
      <c r="I1735" s="7" t="s">
        <v>65</v>
      </c>
      <c r="J1735" s="7" t="s">
        <v>33060</v>
      </c>
      <c r="K1735" s="7" t="s">
        <v>47</v>
      </c>
      <c r="L1735" s="7">
        <v>10</v>
      </c>
      <c r="M1735" s="7" t="s">
        <v>363</v>
      </c>
      <c r="N1735" s="7">
        <v>71399</v>
      </c>
      <c r="O1735" s="7" t="s">
        <v>35859</v>
      </c>
      <c r="P1735" s="7">
        <v>20051012</v>
      </c>
      <c r="Q1735" s="7">
        <v>72</v>
      </c>
      <c r="R1735" s="7">
        <v>201903</v>
      </c>
    </row>
    <row r="1736" spans="1:18" ht="16.5" customHeight="1">
      <c r="A1736" s="8">
        <v>2108161923</v>
      </c>
      <c r="B1736" s="7">
        <v>3241324</v>
      </c>
      <c r="C1736" s="12">
        <v>1101113327495</v>
      </c>
      <c r="D1736" s="7" t="s">
        <v>45900</v>
      </c>
      <c r="E1736" s="7" t="s">
        <v>45901</v>
      </c>
      <c r="F1736" s="7" t="s">
        <v>24460</v>
      </c>
      <c r="G1736" s="7" t="s">
        <v>45902</v>
      </c>
      <c r="H1736" s="7" t="s">
        <v>45470</v>
      </c>
      <c r="I1736" s="7" t="s">
        <v>65</v>
      </c>
      <c r="J1736" s="7" t="s">
        <v>33060</v>
      </c>
      <c r="K1736" s="7" t="s">
        <v>47</v>
      </c>
      <c r="L1736" s="7">
        <v>10</v>
      </c>
      <c r="M1736" s="7" t="s">
        <v>34194</v>
      </c>
      <c r="N1736" s="7">
        <v>52919</v>
      </c>
      <c r="O1736" s="7" t="s">
        <v>45563</v>
      </c>
      <c r="P1736" s="7">
        <v>20090101</v>
      </c>
      <c r="Q1736" s="7">
        <v>66</v>
      </c>
      <c r="R1736" s="7">
        <v>201903</v>
      </c>
    </row>
    <row r="1737" spans="1:18" ht="16.5" customHeight="1">
      <c r="A1737" s="8">
        <v>1208689190</v>
      </c>
      <c r="B1737" s="7">
        <v>5952316</v>
      </c>
      <c r="C1737" s="12">
        <v>1101113345835</v>
      </c>
      <c r="D1737" s="7" t="s">
        <v>23056</v>
      </c>
      <c r="E1737" s="7" t="s">
        <v>23057</v>
      </c>
      <c r="F1737" s="7" t="s">
        <v>23058</v>
      </c>
      <c r="G1737" s="7" t="s">
        <v>23059</v>
      </c>
      <c r="H1737" s="7" t="s">
        <v>23060</v>
      </c>
      <c r="I1737" s="7" t="s">
        <v>65</v>
      </c>
      <c r="J1737" s="7" t="s">
        <v>33060</v>
      </c>
      <c r="K1737" s="7" t="s">
        <v>47</v>
      </c>
      <c r="L1737" s="7">
        <v>10</v>
      </c>
      <c r="M1737" s="7" t="s">
        <v>33760</v>
      </c>
      <c r="N1737" s="7">
        <v>46452</v>
      </c>
      <c r="O1737" s="7" t="s">
        <v>45903</v>
      </c>
      <c r="P1737" s="7">
        <v>20051124</v>
      </c>
      <c r="Q1737" s="7">
        <v>84</v>
      </c>
      <c r="R1737" s="7">
        <v>201903</v>
      </c>
    </row>
    <row r="1738" spans="1:18" ht="16.5" customHeight="1">
      <c r="A1738" s="8">
        <v>1058686613</v>
      </c>
      <c r="B1738" s="7">
        <v>2603966</v>
      </c>
      <c r="C1738" s="12">
        <v>1101113358218</v>
      </c>
      <c r="D1738" s="7" t="s">
        <v>45904</v>
      </c>
      <c r="E1738" s="7" t="s">
        <v>3552</v>
      </c>
      <c r="F1738" s="7" t="s">
        <v>45905</v>
      </c>
      <c r="G1738" s="7" t="s">
        <v>45906</v>
      </c>
      <c r="H1738" s="7" t="s">
        <v>45907</v>
      </c>
      <c r="I1738" s="7" t="s">
        <v>65</v>
      </c>
      <c r="J1738" s="7" t="s">
        <v>33060</v>
      </c>
      <c r="K1738" s="7" t="s">
        <v>47</v>
      </c>
      <c r="L1738" s="7">
        <v>10</v>
      </c>
      <c r="M1738" s="7" t="s">
        <v>33760</v>
      </c>
      <c r="N1738" s="7">
        <v>46444</v>
      </c>
      <c r="O1738" s="7" t="s">
        <v>45908</v>
      </c>
      <c r="P1738" s="7">
        <v>20051212</v>
      </c>
      <c r="Q1738" s="7">
        <v>230</v>
      </c>
      <c r="R1738" s="7">
        <v>201903</v>
      </c>
    </row>
    <row r="1739" spans="1:18" ht="16.5" customHeight="1">
      <c r="A1739" s="8">
        <v>1198185772</v>
      </c>
      <c r="B1739" s="7">
        <v>2604988</v>
      </c>
      <c r="C1739" s="12">
        <v>1101113360388</v>
      </c>
      <c r="D1739" s="7" t="s">
        <v>27270</v>
      </c>
      <c r="E1739" s="7" t="s">
        <v>12606</v>
      </c>
      <c r="F1739" s="7" t="s">
        <v>27271</v>
      </c>
      <c r="G1739" s="7" t="s">
        <v>27272</v>
      </c>
      <c r="H1739" s="7" t="s">
        <v>27273</v>
      </c>
      <c r="I1739" s="7" t="s">
        <v>65</v>
      </c>
      <c r="J1739" s="7" t="s">
        <v>33060</v>
      </c>
      <c r="K1739" s="7" t="s">
        <v>47</v>
      </c>
      <c r="L1739" s="7">
        <v>10</v>
      </c>
      <c r="M1739" s="7" t="s">
        <v>34433</v>
      </c>
      <c r="N1739" s="7">
        <v>58220</v>
      </c>
      <c r="O1739" s="7" t="s">
        <v>34437</v>
      </c>
      <c r="P1739" s="7">
        <v>20051215</v>
      </c>
      <c r="Q1739" s="7">
        <v>136</v>
      </c>
      <c r="R1739" s="7">
        <v>201903</v>
      </c>
    </row>
    <row r="1740" spans="1:18" ht="16.5" customHeight="1">
      <c r="A1740" s="8">
        <v>1198185578</v>
      </c>
      <c r="B1740" s="7">
        <v>2606679</v>
      </c>
      <c r="C1740" s="12">
        <v>1101113360677</v>
      </c>
      <c r="D1740" s="7" t="s">
        <v>27542</v>
      </c>
      <c r="E1740" s="7" t="s">
        <v>27543</v>
      </c>
      <c r="F1740" s="7" t="s">
        <v>27544</v>
      </c>
      <c r="G1740" s="7" t="s">
        <v>27545</v>
      </c>
      <c r="H1740" s="7" t="s">
        <v>27546</v>
      </c>
      <c r="I1740" s="7" t="s">
        <v>65</v>
      </c>
      <c r="J1740" s="7" t="s">
        <v>33060</v>
      </c>
      <c r="K1740" s="7" t="s">
        <v>47</v>
      </c>
      <c r="L1740" s="7">
        <v>10</v>
      </c>
      <c r="M1740" s="7" t="s">
        <v>34433</v>
      </c>
      <c r="N1740" s="7">
        <v>58220</v>
      </c>
      <c r="O1740" s="7" t="s">
        <v>34437</v>
      </c>
      <c r="P1740" s="7">
        <v>20051215</v>
      </c>
      <c r="Q1740" s="7">
        <v>55</v>
      </c>
      <c r="R1740" s="7">
        <v>201903</v>
      </c>
    </row>
    <row r="1741" spans="1:18" ht="16.5" customHeight="1">
      <c r="A1741" s="8">
        <v>2148783125</v>
      </c>
      <c r="B1741" s="7">
        <v>2614728</v>
      </c>
      <c r="C1741" s="12">
        <v>1101113371848</v>
      </c>
      <c r="D1741" s="7" t="s">
        <v>27498</v>
      </c>
      <c r="E1741" s="7" t="s">
        <v>27499</v>
      </c>
      <c r="F1741" s="7" t="s">
        <v>4942</v>
      </c>
      <c r="G1741" s="7" t="s">
        <v>27500</v>
      </c>
      <c r="H1741" s="7" t="s">
        <v>27501</v>
      </c>
      <c r="I1741" s="7" t="s">
        <v>65</v>
      </c>
      <c r="J1741" s="7" t="s">
        <v>33060</v>
      </c>
      <c r="K1741" s="7" t="s">
        <v>47</v>
      </c>
      <c r="L1741" s="7">
        <v>10</v>
      </c>
      <c r="M1741" s="7" t="s">
        <v>34433</v>
      </c>
      <c r="N1741" s="7">
        <v>58200</v>
      </c>
      <c r="O1741" s="7" t="s">
        <v>4942</v>
      </c>
      <c r="P1741" s="7">
        <v>20060103</v>
      </c>
      <c r="Q1741" s="7">
        <v>58</v>
      </c>
      <c r="R1741" s="7">
        <v>201903</v>
      </c>
    </row>
    <row r="1742" spans="1:18" ht="16.5" customHeight="1">
      <c r="A1742" s="8">
        <v>2178120898</v>
      </c>
      <c r="B1742" s="7">
        <v>2622437</v>
      </c>
      <c r="C1742" s="12">
        <v>1101113373307</v>
      </c>
      <c r="D1742" s="7" t="s">
        <v>45909</v>
      </c>
      <c r="E1742" s="7" t="s">
        <v>45910</v>
      </c>
      <c r="F1742" s="7" t="s">
        <v>24800</v>
      </c>
      <c r="G1742" s="7" t="s">
        <v>45911</v>
      </c>
      <c r="H1742" s="7" t="s">
        <v>45912</v>
      </c>
      <c r="I1742" s="7" t="s">
        <v>65</v>
      </c>
      <c r="J1742" s="7" t="s">
        <v>33060</v>
      </c>
      <c r="K1742" s="7" t="s">
        <v>47</v>
      </c>
      <c r="L1742" s="7">
        <v>10</v>
      </c>
      <c r="M1742" s="7" t="s">
        <v>34194</v>
      </c>
      <c r="N1742" s="7">
        <v>49220</v>
      </c>
      <c r="O1742" s="7" t="s">
        <v>10760</v>
      </c>
      <c r="P1742" s="7">
        <v>20060104</v>
      </c>
      <c r="Q1742" s="7">
        <v>62</v>
      </c>
      <c r="R1742" s="7">
        <v>201903</v>
      </c>
    </row>
    <row r="1743" spans="1:18" ht="16.5" customHeight="1">
      <c r="A1743" s="8">
        <v>2118775742</v>
      </c>
      <c r="B1743" s="7">
        <v>2622572</v>
      </c>
      <c r="C1743" s="12">
        <v>1101113374967</v>
      </c>
      <c r="D1743" s="7" t="s">
        <v>27502</v>
      </c>
      <c r="E1743" s="7" t="s">
        <v>27503</v>
      </c>
      <c r="F1743" s="7" t="s">
        <v>27504</v>
      </c>
      <c r="G1743" s="7" t="s">
        <v>27505</v>
      </c>
      <c r="H1743" s="7" t="s">
        <v>27506</v>
      </c>
      <c r="I1743" s="7" t="s">
        <v>65</v>
      </c>
      <c r="J1743" s="7" t="s">
        <v>33060</v>
      </c>
      <c r="K1743" s="7" t="s">
        <v>47</v>
      </c>
      <c r="L1743" s="7">
        <v>10</v>
      </c>
      <c r="M1743" s="7" t="s">
        <v>34433</v>
      </c>
      <c r="N1743" s="7">
        <v>62021</v>
      </c>
      <c r="O1743" s="7" t="s">
        <v>13709</v>
      </c>
      <c r="P1743" s="7">
        <v>20060106</v>
      </c>
      <c r="Q1743" s="7">
        <v>112</v>
      </c>
      <c r="R1743" s="7">
        <v>201903</v>
      </c>
    </row>
    <row r="1744" spans="1:18" ht="16.5" customHeight="1">
      <c r="A1744" s="8">
        <v>2018195768</v>
      </c>
      <c r="B1744" s="7">
        <v>2622609</v>
      </c>
      <c r="C1744" s="12">
        <v>1101113375395</v>
      </c>
      <c r="D1744" s="7" t="s">
        <v>45913</v>
      </c>
      <c r="E1744" s="7" t="s">
        <v>45914</v>
      </c>
      <c r="F1744" s="7" t="s">
        <v>1129</v>
      </c>
      <c r="G1744" s="7" t="s">
        <v>45915</v>
      </c>
      <c r="H1744" s="7" t="s">
        <v>45916</v>
      </c>
      <c r="I1744" s="7" t="s">
        <v>65</v>
      </c>
      <c r="J1744" s="7" t="s">
        <v>33060</v>
      </c>
      <c r="K1744" s="7" t="s">
        <v>47</v>
      </c>
      <c r="L1744" s="7">
        <v>10</v>
      </c>
      <c r="M1744" s="7" t="s">
        <v>34319</v>
      </c>
      <c r="N1744" s="7">
        <v>56199</v>
      </c>
      <c r="O1744" s="7" t="s">
        <v>43957</v>
      </c>
      <c r="P1744" s="7">
        <v>20060106</v>
      </c>
      <c r="Q1744" s="7">
        <v>64</v>
      </c>
      <c r="R1744" s="7">
        <v>201903</v>
      </c>
    </row>
    <row r="1745" spans="1:18" ht="16.5" customHeight="1">
      <c r="A1745" s="8">
        <v>1208691323</v>
      </c>
      <c r="B1745" s="7">
        <v>2622624</v>
      </c>
      <c r="C1745" s="12">
        <v>1101113375577</v>
      </c>
      <c r="D1745" s="7" t="s">
        <v>45917</v>
      </c>
      <c r="E1745" s="7" t="s">
        <v>15826</v>
      </c>
      <c r="F1745" s="7" t="s">
        <v>45918</v>
      </c>
      <c r="G1745" s="7" t="s">
        <v>45919</v>
      </c>
      <c r="H1745" s="7" t="s">
        <v>45920</v>
      </c>
      <c r="I1745" s="7" t="s">
        <v>65</v>
      </c>
      <c r="J1745" s="7" t="s">
        <v>33060</v>
      </c>
      <c r="K1745" s="7" t="s">
        <v>47</v>
      </c>
      <c r="L1745" s="7">
        <v>10</v>
      </c>
      <c r="M1745" s="7" t="s">
        <v>33760</v>
      </c>
      <c r="N1745" s="7">
        <v>46413</v>
      </c>
      <c r="O1745" s="7" t="s">
        <v>43205</v>
      </c>
      <c r="P1745" s="7">
        <v>20060109</v>
      </c>
      <c r="Q1745" s="7">
        <v>54</v>
      </c>
      <c r="R1745" s="7">
        <v>201903</v>
      </c>
    </row>
    <row r="1746" spans="1:18" ht="16.5" customHeight="1">
      <c r="A1746" s="8">
        <v>1208692017</v>
      </c>
      <c r="B1746" s="7">
        <v>2814242</v>
      </c>
      <c r="C1746" s="12">
        <v>1101113379272</v>
      </c>
      <c r="D1746" s="7" t="s">
        <v>26233</v>
      </c>
      <c r="E1746" s="7" t="s">
        <v>1932</v>
      </c>
      <c r="F1746" s="7" t="s">
        <v>12168</v>
      </c>
      <c r="G1746" s="7" t="s">
        <v>26234</v>
      </c>
      <c r="H1746" s="7" t="s">
        <v>26235</v>
      </c>
      <c r="I1746" s="7" t="s">
        <v>65</v>
      </c>
      <c r="J1746" s="7" t="s">
        <v>33060</v>
      </c>
      <c r="K1746" s="7" t="s">
        <v>47</v>
      </c>
      <c r="L1746" s="7">
        <v>10</v>
      </c>
      <c r="M1746" s="7" t="s">
        <v>33760</v>
      </c>
      <c r="N1746" s="7">
        <v>46329</v>
      </c>
      <c r="O1746" s="7" t="s">
        <v>9470</v>
      </c>
      <c r="P1746" s="7">
        <v>20060112</v>
      </c>
      <c r="Q1746" s="7">
        <v>124</v>
      </c>
      <c r="R1746" s="7">
        <v>201903</v>
      </c>
    </row>
    <row r="1747" spans="1:18" ht="16.5" customHeight="1">
      <c r="A1747" s="8">
        <v>1198186688</v>
      </c>
      <c r="B1747" s="7">
        <v>2625626</v>
      </c>
      <c r="C1747" s="12">
        <v>1101113385766</v>
      </c>
      <c r="D1747" s="7" t="s">
        <v>45921</v>
      </c>
      <c r="E1747" s="7" t="s">
        <v>20447</v>
      </c>
      <c r="F1747" s="7" t="s">
        <v>45922</v>
      </c>
      <c r="G1747" s="7" t="s">
        <v>45923</v>
      </c>
      <c r="H1747" s="7" t="s">
        <v>45924</v>
      </c>
      <c r="I1747" s="7" t="s">
        <v>65</v>
      </c>
      <c r="J1747" s="7" t="s">
        <v>33060</v>
      </c>
      <c r="K1747" s="7" t="s">
        <v>47</v>
      </c>
      <c r="L1747" s="7">
        <v>10</v>
      </c>
      <c r="M1747" s="7" t="s">
        <v>33760</v>
      </c>
      <c r="N1747" s="7">
        <v>46330</v>
      </c>
      <c r="O1747" s="7" t="s">
        <v>43143</v>
      </c>
      <c r="P1747" s="7">
        <v>20060123</v>
      </c>
      <c r="Q1747" s="7">
        <v>60</v>
      </c>
      <c r="R1747" s="7">
        <v>201903</v>
      </c>
    </row>
    <row r="1748" spans="1:18" ht="16.5" customHeight="1">
      <c r="A1748" s="8">
        <v>2048195694</v>
      </c>
      <c r="B1748" s="7">
        <v>2628836</v>
      </c>
      <c r="C1748" s="12">
        <v>1101113392505</v>
      </c>
      <c r="D1748" s="7" t="s">
        <v>26601</v>
      </c>
      <c r="E1748" s="7" t="s">
        <v>26602</v>
      </c>
      <c r="F1748" s="7" t="s">
        <v>26603</v>
      </c>
      <c r="G1748" s="7" t="s">
        <v>26604</v>
      </c>
      <c r="H1748" s="7" t="s">
        <v>26605</v>
      </c>
      <c r="I1748" s="7" t="s">
        <v>65</v>
      </c>
      <c r="J1748" s="7" t="s">
        <v>33060</v>
      </c>
      <c r="K1748" s="7" t="s">
        <v>47</v>
      </c>
      <c r="L1748" s="7">
        <v>10</v>
      </c>
      <c r="M1748" s="7" t="s">
        <v>34433</v>
      </c>
      <c r="N1748" s="7">
        <v>58222</v>
      </c>
      <c r="O1748" s="7" t="s">
        <v>13163</v>
      </c>
      <c r="P1748" s="7">
        <v>20060215</v>
      </c>
      <c r="Q1748" s="7">
        <v>78</v>
      </c>
      <c r="R1748" s="7">
        <v>201903</v>
      </c>
    </row>
    <row r="1749" spans="1:18" ht="16.5" customHeight="1">
      <c r="A1749" s="8">
        <v>2148788493</v>
      </c>
      <c r="B1749" s="7">
        <v>2647433</v>
      </c>
      <c r="C1749" s="12">
        <v>1101113439430</v>
      </c>
      <c r="D1749" s="7" t="s">
        <v>45925</v>
      </c>
      <c r="E1749" s="7" t="s">
        <v>8064</v>
      </c>
      <c r="F1749" s="7" t="s">
        <v>45926</v>
      </c>
      <c r="G1749" s="7" t="s">
        <v>45927</v>
      </c>
      <c r="H1749" s="7" t="s">
        <v>45928</v>
      </c>
      <c r="I1749" s="7" t="s">
        <v>65</v>
      </c>
      <c r="J1749" s="7" t="s">
        <v>33060</v>
      </c>
      <c r="K1749" s="7" t="s">
        <v>47</v>
      </c>
      <c r="L1749" s="7">
        <v>10</v>
      </c>
      <c r="M1749" s="7" t="s">
        <v>363</v>
      </c>
      <c r="N1749" s="7">
        <v>73209</v>
      </c>
      <c r="O1749" s="7" t="s">
        <v>45929</v>
      </c>
      <c r="P1749" s="7">
        <v>20060420</v>
      </c>
      <c r="Q1749" s="7">
        <v>433</v>
      </c>
      <c r="R1749" s="7">
        <v>201903</v>
      </c>
    </row>
    <row r="1750" spans="1:18" ht="16.5" customHeight="1">
      <c r="A1750" s="8">
        <v>2048197071</v>
      </c>
      <c r="B1750" s="7">
        <v>3240215</v>
      </c>
      <c r="C1750" s="12">
        <v>1101113442053</v>
      </c>
      <c r="D1750" s="7" t="s">
        <v>45930</v>
      </c>
      <c r="E1750" s="7" t="s">
        <v>45931</v>
      </c>
      <c r="F1750" s="7" t="s">
        <v>45932</v>
      </c>
      <c r="G1750" s="7" t="s">
        <v>45933</v>
      </c>
      <c r="H1750" s="7" t="s">
        <v>45934</v>
      </c>
      <c r="I1750" s="7" t="s">
        <v>65</v>
      </c>
      <c r="J1750" s="7" t="s">
        <v>33060</v>
      </c>
      <c r="K1750" s="7" t="s">
        <v>47</v>
      </c>
      <c r="L1750" s="7">
        <v>10</v>
      </c>
      <c r="M1750" s="7" t="s">
        <v>966</v>
      </c>
      <c r="N1750" s="7">
        <v>68212</v>
      </c>
      <c r="O1750" s="7" t="s">
        <v>43364</v>
      </c>
      <c r="P1750" s="7">
        <v>20060401</v>
      </c>
      <c r="Q1750" s="7">
        <v>50</v>
      </c>
      <c r="R1750" s="7">
        <v>201903</v>
      </c>
    </row>
    <row r="1751" spans="1:18" ht="16.5" customHeight="1">
      <c r="A1751" s="8">
        <v>2118780814</v>
      </c>
      <c r="B1751" s="7">
        <v>2712610</v>
      </c>
      <c r="C1751" s="12">
        <v>1101113446807</v>
      </c>
      <c r="D1751" s="7" t="s">
        <v>22841</v>
      </c>
      <c r="E1751" s="7" t="s">
        <v>2700</v>
      </c>
      <c r="F1751" s="7" t="s">
        <v>22842</v>
      </c>
      <c r="G1751" s="7" t="s">
        <v>22843</v>
      </c>
      <c r="H1751" s="7" t="s">
        <v>22844</v>
      </c>
      <c r="I1751" s="7" t="s">
        <v>65</v>
      </c>
      <c r="J1751" s="7" t="s">
        <v>33060</v>
      </c>
      <c r="K1751" s="7" t="s">
        <v>47</v>
      </c>
      <c r="L1751" s="7">
        <v>10</v>
      </c>
      <c r="M1751" s="7" t="s">
        <v>33760</v>
      </c>
      <c r="N1751" s="7">
        <v>46510</v>
      </c>
      <c r="O1751" s="7" t="s">
        <v>9952</v>
      </c>
      <c r="P1751" s="7">
        <v>20060425</v>
      </c>
      <c r="Q1751" s="7">
        <v>77</v>
      </c>
      <c r="R1751" s="7">
        <v>201903</v>
      </c>
    </row>
    <row r="1752" spans="1:18" ht="16.5" customHeight="1">
      <c r="A1752" s="8">
        <v>2098142270</v>
      </c>
      <c r="B1752" s="7">
        <v>2709387</v>
      </c>
      <c r="C1752" s="12">
        <v>1101113474353</v>
      </c>
      <c r="D1752" s="7" t="s">
        <v>26940</v>
      </c>
      <c r="E1752" s="7" t="s">
        <v>26941</v>
      </c>
      <c r="F1752" s="7" t="s">
        <v>26942</v>
      </c>
      <c r="G1752" s="7" t="s">
        <v>26943</v>
      </c>
      <c r="H1752" s="7" t="s">
        <v>26944</v>
      </c>
      <c r="I1752" s="7" t="s">
        <v>65</v>
      </c>
      <c r="J1752" s="7" t="s">
        <v>33060</v>
      </c>
      <c r="K1752" s="7" t="s">
        <v>47</v>
      </c>
      <c r="L1752" s="7">
        <v>10</v>
      </c>
      <c r="M1752" s="7" t="s">
        <v>34433</v>
      </c>
      <c r="N1752" s="7">
        <v>58210</v>
      </c>
      <c r="O1752" s="7" t="s">
        <v>12720</v>
      </c>
      <c r="P1752" s="7">
        <v>20060613</v>
      </c>
      <c r="Q1752" s="7">
        <v>54</v>
      </c>
      <c r="R1752" s="7">
        <v>201903</v>
      </c>
    </row>
    <row r="1753" spans="1:18" ht="16.5" customHeight="1">
      <c r="A1753" s="8">
        <v>2148791815</v>
      </c>
      <c r="B1753" s="7">
        <v>2710416</v>
      </c>
      <c r="C1753" s="12">
        <v>1101113476028</v>
      </c>
      <c r="D1753" s="7" t="s">
        <v>27709</v>
      </c>
      <c r="E1753" s="7" t="s">
        <v>27710</v>
      </c>
      <c r="F1753" s="7" t="s">
        <v>27711</v>
      </c>
      <c r="G1753" s="7" t="s">
        <v>27712</v>
      </c>
      <c r="H1753" s="7" t="s">
        <v>27713</v>
      </c>
      <c r="I1753" s="7" t="s">
        <v>65</v>
      </c>
      <c r="J1753" s="7" t="s">
        <v>33060</v>
      </c>
      <c r="K1753" s="7" t="s">
        <v>47</v>
      </c>
      <c r="L1753" s="7">
        <v>10</v>
      </c>
      <c r="M1753" s="7" t="s">
        <v>34433</v>
      </c>
      <c r="N1753" s="7">
        <v>61200</v>
      </c>
      <c r="O1753" s="7" t="s">
        <v>26389</v>
      </c>
      <c r="P1753" s="7">
        <v>20060615</v>
      </c>
      <c r="Q1753" s="7">
        <v>68</v>
      </c>
      <c r="R1753" s="7">
        <v>201903</v>
      </c>
    </row>
    <row r="1754" spans="1:18" ht="16.5" customHeight="1">
      <c r="A1754" s="8">
        <v>1068644367</v>
      </c>
      <c r="B1754" s="7">
        <v>3190791</v>
      </c>
      <c r="C1754" s="12">
        <v>1101113478090</v>
      </c>
      <c r="D1754" s="7" t="s">
        <v>45935</v>
      </c>
      <c r="E1754" s="7" t="s">
        <v>45936</v>
      </c>
      <c r="F1754" s="7" t="s">
        <v>9952</v>
      </c>
      <c r="G1754" s="7" t="s">
        <v>45937</v>
      </c>
      <c r="H1754" s="7" t="s">
        <v>45938</v>
      </c>
      <c r="I1754" s="7" t="s">
        <v>65</v>
      </c>
      <c r="J1754" s="7" t="s">
        <v>33060</v>
      </c>
      <c r="K1754" s="7" t="s">
        <v>47</v>
      </c>
      <c r="L1754" s="7">
        <v>10</v>
      </c>
      <c r="M1754" s="7" t="s">
        <v>33760</v>
      </c>
      <c r="N1754" s="7">
        <v>46510</v>
      </c>
      <c r="O1754" s="7" t="s">
        <v>9952</v>
      </c>
      <c r="P1754" s="7">
        <v>20060619</v>
      </c>
      <c r="Q1754" s="7">
        <v>60</v>
      </c>
      <c r="R1754" s="7">
        <v>201903</v>
      </c>
    </row>
    <row r="1755" spans="1:18" ht="16.5" customHeight="1">
      <c r="A1755" s="8">
        <v>2048197673</v>
      </c>
      <c r="B1755" s="7">
        <v>2710694</v>
      </c>
      <c r="C1755" s="12">
        <v>1101113479478</v>
      </c>
      <c r="D1755" s="7" t="s">
        <v>22894</v>
      </c>
      <c r="E1755" s="7" t="s">
        <v>1064</v>
      </c>
      <c r="F1755" s="7" t="s">
        <v>22895</v>
      </c>
      <c r="G1755" s="7" t="s">
        <v>22896</v>
      </c>
      <c r="H1755" s="7" t="s">
        <v>22897</v>
      </c>
      <c r="I1755" s="7" t="s">
        <v>52</v>
      </c>
      <c r="J1755" s="7" t="s">
        <v>33060</v>
      </c>
      <c r="K1755" s="7" t="s">
        <v>47</v>
      </c>
      <c r="L1755" s="7">
        <v>10</v>
      </c>
      <c r="M1755" s="7" t="s">
        <v>34433</v>
      </c>
      <c r="N1755" s="7">
        <v>62021</v>
      </c>
      <c r="O1755" s="7" t="s">
        <v>13709</v>
      </c>
      <c r="P1755" s="7">
        <v>20060621</v>
      </c>
      <c r="Q1755" s="7">
        <v>68</v>
      </c>
      <c r="R1755" s="7">
        <v>201903</v>
      </c>
    </row>
    <row r="1756" spans="1:18" ht="16.5" customHeight="1">
      <c r="A1756" s="8">
        <v>1068646894</v>
      </c>
      <c r="B1756" s="7">
        <v>2752743</v>
      </c>
      <c r="C1756" s="12">
        <v>1101113533133</v>
      </c>
      <c r="D1756" s="7" t="s">
        <v>45939</v>
      </c>
      <c r="E1756" s="7" t="s">
        <v>45523</v>
      </c>
      <c r="F1756" s="7" t="s">
        <v>11210</v>
      </c>
      <c r="G1756" s="7" t="s">
        <v>45940</v>
      </c>
      <c r="H1756" s="7" t="s">
        <v>45525</v>
      </c>
      <c r="I1756" s="7" t="s">
        <v>65</v>
      </c>
      <c r="J1756" s="7" t="s">
        <v>33060</v>
      </c>
      <c r="K1756" s="7" t="s">
        <v>47</v>
      </c>
      <c r="L1756" s="7">
        <v>10</v>
      </c>
      <c r="M1756" s="7" t="s">
        <v>34194</v>
      </c>
      <c r="N1756" s="7">
        <v>49231</v>
      </c>
      <c r="O1756" s="7" t="s">
        <v>22958</v>
      </c>
      <c r="P1756" s="7">
        <v>20060922</v>
      </c>
      <c r="Q1756" s="7">
        <v>74</v>
      </c>
      <c r="R1756" s="7">
        <v>201903</v>
      </c>
    </row>
    <row r="1757" spans="1:18" ht="16.5" customHeight="1">
      <c r="A1757" s="8">
        <v>2208737738</v>
      </c>
      <c r="B1757" s="7">
        <v>2826958</v>
      </c>
      <c r="C1757" s="12">
        <v>1101113550799</v>
      </c>
      <c r="D1757" s="7" t="s">
        <v>27476</v>
      </c>
      <c r="E1757" s="7" t="s">
        <v>27477</v>
      </c>
      <c r="F1757" s="7" t="s">
        <v>13023</v>
      </c>
      <c r="G1757" s="7" t="s">
        <v>27478</v>
      </c>
      <c r="H1757" s="7" t="s">
        <v>27479</v>
      </c>
      <c r="I1757" s="7" t="s">
        <v>65</v>
      </c>
      <c r="J1757" s="7" t="s">
        <v>33060</v>
      </c>
      <c r="K1757" s="7" t="s">
        <v>47</v>
      </c>
      <c r="L1757" s="7">
        <v>10</v>
      </c>
      <c r="M1757" s="7" t="s">
        <v>34433</v>
      </c>
      <c r="N1757" s="7">
        <v>63120</v>
      </c>
      <c r="O1757" s="7" t="s">
        <v>34587</v>
      </c>
      <c r="P1757" s="7">
        <v>20061027</v>
      </c>
      <c r="Q1757" s="7">
        <v>66</v>
      </c>
      <c r="R1757" s="7">
        <v>201903</v>
      </c>
    </row>
    <row r="1758" spans="1:18" ht="16.5" customHeight="1">
      <c r="A1758" s="8">
        <v>2128177514</v>
      </c>
      <c r="B1758" s="7">
        <v>2757835</v>
      </c>
      <c r="C1758" s="12">
        <v>1101113556614</v>
      </c>
      <c r="D1758" s="7" t="s">
        <v>24691</v>
      </c>
      <c r="E1758" s="7" t="s">
        <v>24692</v>
      </c>
      <c r="F1758" s="7" t="s">
        <v>24693</v>
      </c>
      <c r="G1758" s="7" t="s">
        <v>24694</v>
      </c>
      <c r="H1758" s="7" t="s">
        <v>24695</v>
      </c>
      <c r="I1758" s="7" t="s">
        <v>65</v>
      </c>
      <c r="J1758" s="7" t="s">
        <v>33060</v>
      </c>
      <c r="K1758" s="7" t="s">
        <v>47</v>
      </c>
      <c r="L1758" s="7">
        <v>10</v>
      </c>
      <c r="M1758" s="7" t="s">
        <v>34194</v>
      </c>
      <c r="N1758" s="7">
        <v>49231</v>
      </c>
      <c r="O1758" s="7" t="s">
        <v>22958</v>
      </c>
      <c r="P1758" s="7">
        <v>20061107</v>
      </c>
      <c r="Q1758" s="7">
        <v>50</v>
      </c>
      <c r="R1758" s="7">
        <v>201903</v>
      </c>
    </row>
    <row r="1759" spans="1:18" ht="16.5" customHeight="1">
      <c r="A1759" s="8">
        <v>2148799248</v>
      </c>
      <c r="B1759" s="7">
        <v>2759824</v>
      </c>
      <c r="C1759" s="12">
        <v>1101113564740</v>
      </c>
      <c r="D1759" s="7" t="s">
        <v>27493</v>
      </c>
      <c r="E1759" s="7" t="s">
        <v>27494</v>
      </c>
      <c r="F1759" s="7" t="s">
        <v>27495</v>
      </c>
      <c r="G1759" s="7" t="s">
        <v>27496</v>
      </c>
      <c r="H1759" s="7" t="s">
        <v>27497</v>
      </c>
      <c r="I1759" s="7" t="s">
        <v>65</v>
      </c>
      <c r="J1759" s="7" t="s">
        <v>33060</v>
      </c>
      <c r="K1759" s="7" t="s">
        <v>47</v>
      </c>
      <c r="L1759" s="7">
        <v>10</v>
      </c>
      <c r="M1759" s="7" t="s">
        <v>33076</v>
      </c>
      <c r="N1759" s="7">
        <v>26300</v>
      </c>
      <c r="O1759" s="7" t="s">
        <v>4873</v>
      </c>
      <c r="P1759" s="7">
        <v>20061121</v>
      </c>
      <c r="Q1759" s="7">
        <v>91</v>
      </c>
      <c r="R1759" s="7">
        <v>201903</v>
      </c>
    </row>
    <row r="1760" spans="1:18" ht="16.5" customHeight="1">
      <c r="A1760" s="8">
        <v>1078689367</v>
      </c>
      <c r="B1760" s="7">
        <v>2762625</v>
      </c>
      <c r="C1760" s="12">
        <v>1101113568148</v>
      </c>
      <c r="D1760" s="7" t="s">
        <v>45941</v>
      </c>
      <c r="E1760" s="7" t="s">
        <v>45942</v>
      </c>
      <c r="F1760" s="7" t="s">
        <v>45943</v>
      </c>
      <c r="G1760" s="7" t="s">
        <v>45944</v>
      </c>
      <c r="H1760" s="7" t="s">
        <v>45945</v>
      </c>
      <c r="I1760" s="7" t="s">
        <v>65</v>
      </c>
      <c r="J1760" s="7" t="s">
        <v>33060</v>
      </c>
      <c r="K1760" s="7" t="s">
        <v>47</v>
      </c>
      <c r="L1760" s="7">
        <v>10</v>
      </c>
      <c r="M1760" s="7" t="s">
        <v>33760</v>
      </c>
      <c r="N1760" s="7">
        <v>46790</v>
      </c>
      <c r="O1760" s="7" t="s">
        <v>45751</v>
      </c>
      <c r="P1760" s="7">
        <v>20061124</v>
      </c>
      <c r="Q1760" s="7">
        <v>167</v>
      </c>
      <c r="R1760" s="7">
        <v>201903</v>
      </c>
    </row>
    <row r="1761" spans="1:18" ht="16.5" customHeight="1">
      <c r="A1761" s="8">
        <v>2108158001</v>
      </c>
      <c r="B1761" s="7">
        <v>3086355</v>
      </c>
      <c r="C1761" s="12">
        <v>1101113583592</v>
      </c>
      <c r="D1761" s="7" t="s">
        <v>45946</v>
      </c>
      <c r="E1761" s="7" t="s">
        <v>6532</v>
      </c>
      <c r="F1761" s="7" t="s">
        <v>45947</v>
      </c>
      <c r="G1761" s="7" t="s">
        <v>45948</v>
      </c>
      <c r="H1761" s="7" t="s">
        <v>45949</v>
      </c>
      <c r="I1761" s="7" t="s">
        <v>65</v>
      </c>
      <c r="J1761" s="7" t="s">
        <v>33060</v>
      </c>
      <c r="K1761" s="7" t="s">
        <v>47</v>
      </c>
      <c r="L1761" s="7">
        <v>10</v>
      </c>
      <c r="M1761" s="7" t="s">
        <v>457</v>
      </c>
      <c r="N1761" s="7">
        <v>38000</v>
      </c>
      <c r="O1761" s="7" t="s">
        <v>8043</v>
      </c>
      <c r="P1761" s="7">
        <v>20061220</v>
      </c>
      <c r="Q1761" s="7">
        <v>50</v>
      </c>
      <c r="R1761" s="7">
        <v>201903</v>
      </c>
    </row>
    <row r="1762" spans="1:18" ht="16.5" customHeight="1">
      <c r="A1762" s="8">
        <v>2098143420</v>
      </c>
      <c r="B1762" s="7">
        <v>2779917</v>
      </c>
      <c r="C1762" s="12">
        <v>1101113597973</v>
      </c>
      <c r="D1762" s="7" t="s">
        <v>45950</v>
      </c>
      <c r="E1762" s="7" t="s">
        <v>45951</v>
      </c>
      <c r="F1762" s="7" t="s">
        <v>23583</v>
      </c>
      <c r="G1762" s="7" t="s">
        <v>45952</v>
      </c>
      <c r="H1762" s="7" t="s">
        <v>45953</v>
      </c>
      <c r="I1762" s="7" t="s">
        <v>65</v>
      </c>
      <c r="J1762" s="7" t="s">
        <v>33060</v>
      </c>
      <c r="K1762" s="7" t="s">
        <v>47</v>
      </c>
      <c r="L1762" s="7">
        <v>10</v>
      </c>
      <c r="M1762" s="7" t="s">
        <v>33076</v>
      </c>
      <c r="N1762" s="7">
        <v>14192</v>
      </c>
      <c r="O1762" s="7" t="s">
        <v>38558</v>
      </c>
      <c r="P1762" s="7">
        <v>20070111</v>
      </c>
      <c r="Q1762" s="7">
        <v>57</v>
      </c>
      <c r="R1762" s="7">
        <v>201903</v>
      </c>
    </row>
    <row r="1763" spans="1:18" ht="16.5" customHeight="1">
      <c r="A1763" s="8">
        <v>2208744355</v>
      </c>
      <c r="B1763" s="7">
        <v>2789341</v>
      </c>
      <c r="C1763" s="12">
        <v>1101113627142</v>
      </c>
      <c r="D1763" s="7" t="s">
        <v>45954</v>
      </c>
      <c r="E1763" s="7" t="s">
        <v>45955</v>
      </c>
      <c r="F1763" s="7" t="s">
        <v>45956</v>
      </c>
      <c r="G1763" s="7" t="s">
        <v>45957</v>
      </c>
      <c r="H1763" s="7" t="s">
        <v>45958</v>
      </c>
      <c r="I1763" s="7" t="s">
        <v>65</v>
      </c>
      <c r="J1763" s="7" t="s">
        <v>33060</v>
      </c>
      <c r="K1763" s="7" t="s">
        <v>47</v>
      </c>
      <c r="L1763" s="7">
        <v>10</v>
      </c>
      <c r="M1763" s="7" t="s">
        <v>34433</v>
      </c>
      <c r="N1763" s="7">
        <v>63120</v>
      </c>
      <c r="O1763" s="7" t="s">
        <v>34587</v>
      </c>
      <c r="P1763" s="7">
        <v>20070226</v>
      </c>
      <c r="Q1763" s="7">
        <v>52</v>
      </c>
      <c r="R1763" s="7">
        <v>201903</v>
      </c>
    </row>
    <row r="1764" spans="1:18" ht="16.5" customHeight="1">
      <c r="A1764" s="8">
        <v>1088178970</v>
      </c>
      <c r="B1764" s="7">
        <v>3056495</v>
      </c>
      <c r="C1764" s="12">
        <v>1101113627374</v>
      </c>
      <c r="D1764" s="7" t="s">
        <v>25477</v>
      </c>
      <c r="E1764" s="7" t="s">
        <v>25478</v>
      </c>
      <c r="F1764" s="7" t="s">
        <v>25479</v>
      </c>
      <c r="G1764" s="7" t="s">
        <v>25480</v>
      </c>
      <c r="H1764" s="7" t="s">
        <v>25481</v>
      </c>
      <c r="I1764" s="7" t="s">
        <v>65</v>
      </c>
      <c r="J1764" s="7" t="s">
        <v>33060</v>
      </c>
      <c r="K1764" s="7" t="s">
        <v>47</v>
      </c>
      <c r="L1764" s="7">
        <v>10</v>
      </c>
      <c r="M1764" s="7" t="s">
        <v>34194</v>
      </c>
      <c r="N1764" s="7">
        <v>49300</v>
      </c>
      <c r="O1764" s="7" t="s">
        <v>22934</v>
      </c>
      <c r="P1764" s="7">
        <v>20070227</v>
      </c>
      <c r="Q1764" s="7">
        <v>123</v>
      </c>
      <c r="R1764" s="7">
        <v>201903</v>
      </c>
    </row>
    <row r="1765" spans="1:18" ht="16.5" customHeight="1">
      <c r="A1765" s="8">
        <v>2098143847</v>
      </c>
      <c r="B1765" s="7">
        <v>2790199</v>
      </c>
      <c r="C1765" s="12">
        <v>1101113632589</v>
      </c>
      <c r="D1765" s="7" t="s">
        <v>26582</v>
      </c>
      <c r="E1765" s="7" t="s">
        <v>2086</v>
      </c>
      <c r="F1765" s="7" t="s">
        <v>12877</v>
      </c>
      <c r="G1765" s="7" t="s">
        <v>26583</v>
      </c>
      <c r="H1765" s="7" t="s">
        <v>26584</v>
      </c>
      <c r="I1765" s="7" t="s">
        <v>65</v>
      </c>
      <c r="J1765" s="7" t="s">
        <v>33060</v>
      </c>
      <c r="K1765" s="7" t="s">
        <v>47</v>
      </c>
      <c r="L1765" s="7">
        <v>10</v>
      </c>
      <c r="M1765" s="7" t="s">
        <v>34433</v>
      </c>
      <c r="N1765" s="7">
        <v>62010</v>
      </c>
      <c r="O1765" s="7" t="s">
        <v>13333</v>
      </c>
      <c r="P1765" s="7">
        <v>20070307</v>
      </c>
      <c r="Q1765" s="7">
        <v>115</v>
      </c>
      <c r="R1765" s="7">
        <v>201903</v>
      </c>
    </row>
    <row r="1766" spans="1:18" ht="16.5" customHeight="1">
      <c r="A1766" s="8">
        <v>2148806085</v>
      </c>
      <c r="B1766" s="7">
        <v>2790346</v>
      </c>
      <c r="C1766" s="12">
        <v>1101113634444</v>
      </c>
      <c r="D1766" s="7" t="s">
        <v>24669</v>
      </c>
      <c r="E1766" s="7" t="s">
        <v>24670</v>
      </c>
      <c r="F1766" s="7" t="s">
        <v>24671</v>
      </c>
      <c r="G1766" s="7" t="s">
        <v>24672</v>
      </c>
      <c r="H1766" s="7" t="s">
        <v>24673</v>
      </c>
      <c r="I1766" s="7" t="s">
        <v>65</v>
      </c>
      <c r="J1766" s="7" t="s">
        <v>33060</v>
      </c>
      <c r="K1766" s="7" t="s">
        <v>47</v>
      </c>
      <c r="L1766" s="7">
        <v>10</v>
      </c>
      <c r="M1766" s="7" t="s">
        <v>34194</v>
      </c>
      <c r="N1766" s="7">
        <v>49301</v>
      </c>
      <c r="O1766" s="7" t="s">
        <v>11304</v>
      </c>
      <c r="P1766" s="7">
        <v>20070309</v>
      </c>
      <c r="Q1766" s="7">
        <v>133</v>
      </c>
      <c r="R1766" s="7">
        <v>201903</v>
      </c>
    </row>
    <row r="1767" spans="1:18" ht="16.5" customHeight="1">
      <c r="A1767" s="8">
        <v>1148657859</v>
      </c>
      <c r="B1767" s="7">
        <v>2791536</v>
      </c>
      <c r="C1767" s="12">
        <v>1101113638397</v>
      </c>
      <c r="D1767" s="7" t="s">
        <v>45959</v>
      </c>
      <c r="E1767" s="7" t="s">
        <v>45960</v>
      </c>
      <c r="F1767" s="7" t="s">
        <v>45961</v>
      </c>
      <c r="G1767" s="7" t="s">
        <v>45962</v>
      </c>
      <c r="H1767" s="7" t="s">
        <v>45963</v>
      </c>
      <c r="I1767" s="7" t="s">
        <v>65</v>
      </c>
      <c r="J1767" s="7" t="s">
        <v>33060</v>
      </c>
      <c r="K1767" s="7" t="s">
        <v>47</v>
      </c>
      <c r="L1767" s="7">
        <v>10</v>
      </c>
      <c r="M1767" s="7" t="s">
        <v>33760</v>
      </c>
      <c r="N1767" s="7">
        <v>46413</v>
      </c>
      <c r="O1767" s="7" t="s">
        <v>43205</v>
      </c>
      <c r="P1767" s="7">
        <v>20070314</v>
      </c>
      <c r="Q1767" s="7">
        <v>52</v>
      </c>
      <c r="R1767" s="7">
        <v>201903</v>
      </c>
    </row>
    <row r="1768" spans="1:18" ht="16.5" customHeight="1">
      <c r="A1768" s="8">
        <v>1208713682</v>
      </c>
      <c r="B1768" s="7">
        <v>2791601</v>
      </c>
      <c r="C1768" s="12">
        <v>1101113639155</v>
      </c>
      <c r="D1768" s="7" t="s">
        <v>26684</v>
      </c>
      <c r="E1768" s="7" t="s">
        <v>26685</v>
      </c>
      <c r="F1768" s="7" t="s">
        <v>12994</v>
      </c>
      <c r="G1768" s="7" t="s">
        <v>26686</v>
      </c>
      <c r="H1768" s="7" t="s">
        <v>26687</v>
      </c>
      <c r="I1768" s="7" t="s">
        <v>65</v>
      </c>
      <c r="J1768" s="7" t="s">
        <v>33060</v>
      </c>
      <c r="K1768" s="7" t="s">
        <v>47</v>
      </c>
      <c r="L1768" s="7">
        <v>10</v>
      </c>
      <c r="M1768" s="7" t="s">
        <v>34433</v>
      </c>
      <c r="N1768" s="7">
        <v>58220</v>
      </c>
      <c r="O1768" s="7" t="s">
        <v>34437</v>
      </c>
      <c r="P1768" s="7">
        <v>20070315</v>
      </c>
      <c r="Q1768" s="7">
        <v>94</v>
      </c>
      <c r="R1768" s="7">
        <v>201903</v>
      </c>
    </row>
    <row r="1769" spans="1:18" ht="16.5" customHeight="1">
      <c r="A1769" s="8">
        <v>1138613620</v>
      </c>
      <c r="B1769" s="7">
        <v>3054756</v>
      </c>
      <c r="C1769" s="12">
        <v>1101113676991</v>
      </c>
      <c r="D1769" s="7" t="s">
        <v>45964</v>
      </c>
      <c r="E1769" s="7" t="s">
        <v>45965</v>
      </c>
      <c r="F1769" s="7" t="s">
        <v>45966</v>
      </c>
      <c r="G1769" s="7" t="s">
        <v>45967</v>
      </c>
      <c r="H1769" s="7" t="s">
        <v>45968</v>
      </c>
      <c r="I1769" s="7" t="s">
        <v>65</v>
      </c>
      <c r="J1769" s="7" t="s">
        <v>33060</v>
      </c>
      <c r="K1769" s="7" t="s">
        <v>47</v>
      </c>
      <c r="L1769" s="7">
        <v>10</v>
      </c>
      <c r="M1769" s="7" t="s">
        <v>363</v>
      </c>
      <c r="N1769" s="7">
        <v>71531</v>
      </c>
      <c r="O1769" s="7" t="s">
        <v>15169</v>
      </c>
      <c r="P1769" s="7">
        <v>20070510</v>
      </c>
      <c r="Q1769" s="7">
        <v>61</v>
      </c>
      <c r="R1769" s="7">
        <v>201903</v>
      </c>
    </row>
    <row r="1770" spans="1:18" ht="16.5" customHeight="1">
      <c r="A1770" s="8">
        <v>1138613993</v>
      </c>
      <c r="B1770" s="7">
        <v>3228145</v>
      </c>
      <c r="C1770" s="12">
        <v>1101113687542</v>
      </c>
      <c r="D1770" s="7" t="s">
        <v>30632</v>
      </c>
      <c r="E1770" s="7" t="s">
        <v>30633</v>
      </c>
      <c r="F1770" s="7" t="s">
        <v>30634</v>
      </c>
      <c r="G1770" s="7" t="s">
        <v>30635</v>
      </c>
      <c r="H1770" s="7" t="s">
        <v>30636</v>
      </c>
      <c r="I1770" s="7" t="s">
        <v>65</v>
      </c>
      <c r="J1770" s="7" t="s">
        <v>33060</v>
      </c>
      <c r="K1770" s="7" t="s">
        <v>47</v>
      </c>
      <c r="L1770" s="7">
        <v>10</v>
      </c>
      <c r="M1770" s="7" t="s">
        <v>105</v>
      </c>
      <c r="N1770" s="7">
        <v>87110</v>
      </c>
      <c r="O1770" s="7" t="s">
        <v>37314</v>
      </c>
      <c r="P1770" s="7">
        <v>20081101</v>
      </c>
      <c r="Q1770" s="7">
        <v>66</v>
      </c>
      <c r="R1770" s="7">
        <v>201903</v>
      </c>
    </row>
    <row r="1771" spans="1:18" ht="16.5" customHeight="1">
      <c r="A1771" s="8">
        <v>1148660408</v>
      </c>
      <c r="B1771" s="7">
        <v>2813168</v>
      </c>
      <c r="C1771" s="12">
        <v>1101113708869</v>
      </c>
      <c r="D1771" s="7" t="s">
        <v>45969</v>
      </c>
      <c r="E1771" s="7" t="s">
        <v>4894</v>
      </c>
      <c r="F1771" s="7" t="s">
        <v>45970</v>
      </c>
      <c r="G1771" s="7" t="s">
        <v>45971</v>
      </c>
      <c r="H1771" s="7" t="s">
        <v>45972</v>
      </c>
      <c r="I1771" s="7" t="s">
        <v>65</v>
      </c>
      <c r="J1771" s="7" t="s">
        <v>33060</v>
      </c>
      <c r="K1771" s="7" t="s">
        <v>47</v>
      </c>
      <c r="L1771" s="7">
        <v>10</v>
      </c>
      <c r="M1771" s="7" t="s">
        <v>1247</v>
      </c>
      <c r="N1771" s="7">
        <v>35200</v>
      </c>
      <c r="O1771" s="7" t="s">
        <v>7976</v>
      </c>
      <c r="P1771" s="7">
        <v>20070629</v>
      </c>
      <c r="Q1771" s="7">
        <v>52</v>
      </c>
      <c r="R1771" s="7">
        <v>201903</v>
      </c>
    </row>
    <row r="1772" spans="1:18" ht="16.5" customHeight="1">
      <c r="A1772" s="8">
        <v>1088180632</v>
      </c>
      <c r="B1772" s="7">
        <v>2819658</v>
      </c>
      <c r="C1772" s="12">
        <v>1101113719460</v>
      </c>
      <c r="D1772" s="7" t="s">
        <v>45973</v>
      </c>
      <c r="E1772" s="7" t="s">
        <v>1923</v>
      </c>
      <c r="F1772" s="7" t="s">
        <v>45974</v>
      </c>
      <c r="G1772" s="7" t="s">
        <v>45975</v>
      </c>
      <c r="H1772" s="7" t="s">
        <v>45976</v>
      </c>
      <c r="I1772" s="7" t="s">
        <v>65</v>
      </c>
      <c r="J1772" s="7" t="s">
        <v>33060</v>
      </c>
      <c r="K1772" s="7" t="s">
        <v>47</v>
      </c>
      <c r="L1772" s="7">
        <v>10</v>
      </c>
      <c r="M1772" s="7" t="s">
        <v>1247</v>
      </c>
      <c r="N1772" s="7">
        <v>35200</v>
      </c>
      <c r="O1772" s="7" t="s">
        <v>7976</v>
      </c>
      <c r="P1772" s="7">
        <v>20070716</v>
      </c>
      <c r="Q1772" s="7">
        <v>59</v>
      </c>
      <c r="R1772" s="7">
        <v>201903</v>
      </c>
    </row>
    <row r="1773" spans="1:18" ht="16.5" customHeight="1">
      <c r="A1773" s="8">
        <v>2128180192</v>
      </c>
      <c r="B1773" s="7">
        <v>2833898</v>
      </c>
      <c r="C1773" s="12">
        <v>1101113729617</v>
      </c>
      <c r="D1773" s="7" t="s">
        <v>27436</v>
      </c>
      <c r="E1773" s="7" t="s">
        <v>5704</v>
      </c>
      <c r="F1773" s="7" t="s">
        <v>27437</v>
      </c>
      <c r="G1773" s="7" t="s">
        <v>27438</v>
      </c>
      <c r="H1773" s="7" t="s">
        <v>27439</v>
      </c>
      <c r="I1773" s="7" t="s">
        <v>65</v>
      </c>
      <c r="J1773" s="7" t="s">
        <v>33060</v>
      </c>
      <c r="K1773" s="7" t="s">
        <v>47</v>
      </c>
      <c r="L1773" s="7">
        <v>10</v>
      </c>
      <c r="M1773" s="7" t="s">
        <v>313</v>
      </c>
      <c r="N1773" s="7">
        <v>42322</v>
      </c>
      <c r="O1773" s="7" t="s">
        <v>43496</v>
      </c>
      <c r="P1773" s="7">
        <v>20070802</v>
      </c>
      <c r="Q1773" s="7">
        <v>52</v>
      </c>
      <c r="R1773" s="7">
        <v>201903</v>
      </c>
    </row>
    <row r="1774" spans="1:18" ht="16.5" customHeight="1">
      <c r="A1774" s="8">
        <v>1018634302</v>
      </c>
      <c r="B1774" s="7">
        <v>2941946</v>
      </c>
      <c r="C1774" s="12">
        <v>1101113737719</v>
      </c>
      <c r="D1774" s="7" t="s">
        <v>45977</v>
      </c>
      <c r="E1774" s="7" t="s">
        <v>45978</v>
      </c>
      <c r="F1774" s="7" t="s">
        <v>45979</v>
      </c>
      <c r="G1774" s="7" t="s">
        <v>45980</v>
      </c>
      <c r="H1774" s="7" t="s">
        <v>45981</v>
      </c>
      <c r="I1774" s="7" t="s">
        <v>65</v>
      </c>
      <c r="J1774" s="7" t="s">
        <v>33060</v>
      </c>
      <c r="K1774" s="7" t="s">
        <v>47</v>
      </c>
      <c r="L1774" s="7">
        <v>10</v>
      </c>
      <c r="M1774" s="7" t="s">
        <v>33760</v>
      </c>
      <c r="N1774" s="7">
        <v>46453</v>
      </c>
      <c r="O1774" s="7" t="s">
        <v>33895</v>
      </c>
      <c r="P1774" s="7">
        <v>20070817</v>
      </c>
      <c r="Q1774" s="7">
        <v>51</v>
      </c>
      <c r="R1774" s="7">
        <v>201903</v>
      </c>
    </row>
    <row r="1775" spans="1:18" ht="16.5" customHeight="1">
      <c r="A1775" s="8">
        <v>1108179690</v>
      </c>
      <c r="B1775" s="7">
        <v>3056994</v>
      </c>
      <c r="C1775" s="12">
        <v>1101113742221</v>
      </c>
      <c r="D1775" s="7" t="s">
        <v>45982</v>
      </c>
      <c r="E1775" s="7" t="s">
        <v>32848</v>
      </c>
      <c r="F1775" s="7" t="s">
        <v>45983</v>
      </c>
      <c r="G1775" s="7" t="s">
        <v>45984</v>
      </c>
      <c r="H1775" s="7" t="s">
        <v>45985</v>
      </c>
      <c r="I1775" s="7" t="s">
        <v>65</v>
      </c>
      <c r="J1775" s="7" t="s">
        <v>33060</v>
      </c>
      <c r="K1775" s="7" t="s">
        <v>47</v>
      </c>
      <c r="L1775" s="7">
        <v>10</v>
      </c>
      <c r="M1775" s="7" t="s">
        <v>313</v>
      </c>
      <c r="N1775" s="7">
        <v>42201</v>
      </c>
      <c r="O1775" s="7" t="s">
        <v>38780</v>
      </c>
      <c r="P1775" s="7">
        <v>20070824</v>
      </c>
      <c r="Q1775" s="7">
        <v>57</v>
      </c>
      <c r="R1775" s="7">
        <v>201903</v>
      </c>
    </row>
    <row r="1776" spans="1:18" ht="16.5" customHeight="1">
      <c r="A1776" s="8">
        <v>1148661936</v>
      </c>
      <c r="B1776" s="7">
        <v>2912352</v>
      </c>
      <c r="C1776" s="12">
        <v>1101113752494</v>
      </c>
      <c r="D1776" s="7" t="s">
        <v>27347</v>
      </c>
      <c r="E1776" s="7" t="s">
        <v>27348</v>
      </c>
      <c r="F1776" s="7" t="s">
        <v>27349</v>
      </c>
      <c r="G1776" s="7" t="s">
        <v>27350</v>
      </c>
      <c r="H1776" s="7" t="s">
        <v>27351</v>
      </c>
      <c r="I1776" s="7" t="s">
        <v>65</v>
      </c>
      <c r="J1776" s="7" t="s">
        <v>33060</v>
      </c>
      <c r="K1776" s="7" t="s">
        <v>47</v>
      </c>
      <c r="L1776" s="7">
        <v>10</v>
      </c>
      <c r="M1776" s="7" t="s">
        <v>34433</v>
      </c>
      <c r="N1776" s="7">
        <v>59120</v>
      </c>
      <c r="O1776" s="7" t="s">
        <v>45986</v>
      </c>
      <c r="P1776" s="7">
        <v>20070911</v>
      </c>
      <c r="Q1776" s="7">
        <v>52</v>
      </c>
      <c r="R1776" s="7">
        <v>201903</v>
      </c>
    </row>
    <row r="1777" spans="1:18" ht="16.5" customHeight="1">
      <c r="A1777" s="8">
        <v>1148662162</v>
      </c>
      <c r="B1777" s="7">
        <v>2878659</v>
      </c>
      <c r="C1777" s="12">
        <v>1101113757460</v>
      </c>
      <c r="D1777" s="7" t="s">
        <v>23134</v>
      </c>
      <c r="E1777" s="7" t="s">
        <v>23135</v>
      </c>
      <c r="F1777" s="7" t="s">
        <v>23136</v>
      </c>
      <c r="G1777" s="7" t="s">
        <v>23137</v>
      </c>
      <c r="H1777" s="7" t="s">
        <v>23138</v>
      </c>
      <c r="I1777" s="7" t="s">
        <v>65</v>
      </c>
      <c r="J1777" s="7" t="s">
        <v>33060</v>
      </c>
      <c r="K1777" s="7" t="s">
        <v>47</v>
      </c>
      <c r="L1777" s="7">
        <v>10</v>
      </c>
      <c r="M1777" s="7" t="s">
        <v>33760</v>
      </c>
      <c r="N1777" s="7">
        <v>46452</v>
      </c>
      <c r="O1777" s="7" t="s">
        <v>45903</v>
      </c>
      <c r="P1777" s="7">
        <v>20070919</v>
      </c>
      <c r="Q1777" s="7">
        <v>68</v>
      </c>
      <c r="R1777" s="7">
        <v>201903</v>
      </c>
    </row>
    <row r="1778" spans="1:18" ht="16.5" customHeight="1">
      <c r="A1778" s="8">
        <v>1088181548</v>
      </c>
      <c r="B1778" s="7">
        <v>2878719</v>
      </c>
      <c r="C1778" s="12">
        <v>1101113758129</v>
      </c>
      <c r="D1778" s="7" t="s">
        <v>22206</v>
      </c>
      <c r="E1778" s="7" t="s">
        <v>22207</v>
      </c>
      <c r="F1778" s="7" t="s">
        <v>22208</v>
      </c>
      <c r="G1778" s="7" t="s">
        <v>22209</v>
      </c>
      <c r="H1778" s="7" t="s">
        <v>22210</v>
      </c>
      <c r="I1778" s="7" t="s">
        <v>65</v>
      </c>
      <c r="J1778" s="7" t="s">
        <v>33060</v>
      </c>
      <c r="K1778" s="7" t="s">
        <v>47</v>
      </c>
      <c r="L1778" s="7">
        <v>10</v>
      </c>
      <c r="M1778" s="7" t="s">
        <v>33760</v>
      </c>
      <c r="N1778" s="7">
        <v>46522</v>
      </c>
      <c r="O1778" s="7" t="s">
        <v>44125</v>
      </c>
      <c r="P1778" s="7">
        <v>20070919</v>
      </c>
      <c r="Q1778" s="7">
        <v>89</v>
      </c>
      <c r="R1778" s="7">
        <v>201903</v>
      </c>
    </row>
    <row r="1779" spans="1:18" ht="16.5" customHeight="1">
      <c r="A1779" s="8">
        <v>1138616724</v>
      </c>
      <c r="B1779" s="7">
        <v>2878969</v>
      </c>
      <c r="C1779" s="12">
        <v>1101113760380</v>
      </c>
      <c r="D1779" s="7" t="s">
        <v>25563</v>
      </c>
      <c r="E1779" s="7" t="s">
        <v>4619</v>
      </c>
      <c r="F1779" s="7" t="s">
        <v>25564</v>
      </c>
      <c r="G1779" s="7" t="s">
        <v>25565</v>
      </c>
      <c r="H1779" s="7" t="s">
        <v>10258</v>
      </c>
      <c r="I1779" s="7" t="s">
        <v>65</v>
      </c>
      <c r="J1779" s="7" t="s">
        <v>33060</v>
      </c>
      <c r="K1779" s="7" t="s">
        <v>47</v>
      </c>
      <c r="L1779" s="7">
        <v>10</v>
      </c>
      <c r="M1779" s="7" t="s">
        <v>34433</v>
      </c>
      <c r="N1779" s="7">
        <v>63991</v>
      </c>
      <c r="O1779" s="7" t="s">
        <v>13994</v>
      </c>
      <c r="P1779" s="7">
        <v>20071001</v>
      </c>
      <c r="Q1779" s="7">
        <v>282</v>
      </c>
      <c r="R1779" s="7">
        <v>201903</v>
      </c>
    </row>
    <row r="1780" spans="1:18" ht="16.5" customHeight="1">
      <c r="A1780" s="8">
        <v>2068620006</v>
      </c>
      <c r="B1780" s="7">
        <v>2882318</v>
      </c>
      <c r="C1780" s="12">
        <v>1101113777533</v>
      </c>
      <c r="D1780" s="7" t="s">
        <v>45987</v>
      </c>
      <c r="E1780" s="7" t="s">
        <v>1423</v>
      </c>
      <c r="F1780" s="7" t="s">
        <v>45988</v>
      </c>
      <c r="G1780" s="7" t="s">
        <v>45989</v>
      </c>
      <c r="H1780" s="7" t="s">
        <v>45990</v>
      </c>
      <c r="I1780" s="7" t="s">
        <v>65</v>
      </c>
      <c r="J1780" s="7" t="s">
        <v>33060</v>
      </c>
      <c r="K1780" s="7" t="s">
        <v>47</v>
      </c>
      <c r="L1780" s="7">
        <v>10</v>
      </c>
      <c r="M1780" s="7" t="s">
        <v>33076</v>
      </c>
      <c r="N1780" s="7">
        <v>29180</v>
      </c>
      <c r="O1780" s="7" t="s">
        <v>45991</v>
      </c>
      <c r="P1780" s="7">
        <v>20071029</v>
      </c>
      <c r="Q1780" s="7">
        <v>56</v>
      </c>
      <c r="R1780" s="7">
        <v>201903</v>
      </c>
    </row>
    <row r="1781" spans="1:18" ht="16.5" customHeight="1">
      <c r="A1781" s="8">
        <v>2108160093</v>
      </c>
      <c r="B1781" s="7">
        <v>2895019</v>
      </c>
      <c r="C1781" s="12">
        <v>1101113797482</v>
      </c>
      <c r="D1781" s="7" t="s">
        <v>16657</v>
      </c>
      <c r="E1781" s="7" t="s">
        <v>16658</v>
      </c>
      <c r="F1781" s="7" t="s">
        <v>16659</v>
      </c>
      <c r="G1781" s="7" t="s">
        <v>16660</v>
      </c>
      <c r="H1781" s="7" t="s">
        <v>16661</v>
      </c>
      <c r="I1781" s="7" t="s">
        <v>65</v>
      </c>
      <c r="J1781" s="7" t="s">
        <v>33060</v>
      </c>
      <c r="K1781" s="7" t="s">
        <v>47</v>
      </c>
      <c r="L1781" s="7">
        <v>10</v>
      </c>
      <c r="M1781" s="7" t="s">
        <v>33076</v>
      </c>
      <c r="N1781" s="7">
        <v>10302</v>
      </c>
      <c r="O1781" s="7" t="s">
        <v>33101</v>
      </c>
      <c r="P1781" s="7">
        <v>20071130</v>
      </c>
      <c r="Q1781" s="7">
        <v>68</v>
      </c>
      <c r="R1781" s="7">
        <v>201903</v>
      </c>
    </row>
    <row r="1782" spans="1:18" ht="16.5" customHeight="1">
      <c r="A1782" s="8">
        <v>1018636412</v>
      </c>
      <c r="B1782" s="7">
        <v>2911417</v>
      </c>
      <c r="C1782" s="12">
        <v>1101113800459</v>
      </c>
      <c r="D1782" s="7" t="s">
        <v>45992</v>
      </c>
      <c r="E1782" s="7" t="s">
        <v>3631</v>
      </c>
      <c r="F1782" s="7" t="s">
        <v>4141</v>
      </c>
      <c r="G1782" s="7" t="s">
        <v>45993</v>
      </c>
      <c r="H1782" s="7" t="s">
        <v>45994</v>
      </c>
      <c r="I1782" s="7" t="s">
        <v>65</v>
      </c>
      <c r="J1782" s="7" t="s">
        <v>33060</v>
      </c>
      <c r="K1782" s="7" t="s">
        <v>47</v>
      </c>
      <c r="L1782" s="7">
        <v>10</v>
      </c>
      <c r="M1782" s="7" t="s">
        <v>34433</v>
      </c>
      <c r="N1782" s="7">
        <v>58220</v>
      </c>
      <c r="O1782" s="7" t="s">
        <v>34437</v>
      </c>
      <c r="P1782" s="7">
        <v>20071206</v>
      </c>
      <c r="Q1782" s="7">
        <v>318</v>
      </c>
      <c r="R1782" s="7">
        <v>201903</v>
      </c>
    </row>
    <row r="1783" spans="1:18" ht="16.5" customHeight="1">
      <c r="A1783" s="8">
        <v>2208759504</v>
      </c>
      <c r="B1783" s="7">
        <v>2943082</v>
      </c>
      <c r="C1783" s="12">
        <v>1101113812892</v>
      </c>
      <c r="D1783" s="7" t="s">
        <v>22735</v>
      </c>
      <c r="E1783" s="7" t="s">
        <v>22736</v>
      </c>
      <c r="F1783" s="7" t="s">
        <v>22737</v>
      </c>
      <c r="G1783" s="7" t="s">
        <v>22738</v>
      </c>
      <c r="H1783" s="7" t="s">
        <v>22739</v>
      </c>
      <c r="I1783" s="7" t="s">
        <v>65</v>
      </c>
      <c r="J1783" s="7" t="s">
        <v>33060</v>
      </c>
      <c r="K1783" s="7" t="s">
        <v>47</v>
      </c>
      <c r="L1783" s="7">
        <v>10</v>
      </c>
      <c r="M1783" s="7" t="s">
        <v>33076</v>
      </c>
      <c r="N1783" s="7">
        <v>27193</v>
      </c>
      <c r="O1783" s="7" t="s">
        <v>45274</v>
      </c>
      <c r="P1783" s="7">
        <v>20071227</v>
      </c>
      <c r="Q1783" s="7">
        <v>143</v>
      </c>
      <c r="R1783" s="7">
        <v>201903</v>
      </c>
    </row>
    <row r="1784" spans="1:18" ht="16.5" customHeight="1">
      <c r="A1784" s="8">
        <v>1078703861</v>
      </c>
      <c r="B1784" s="7">
        <v>2915083</v>
      </c>
      <c r="C1784" s="12">
        <v>1101113817256</v>
      </c>
      <c r="D1784" s="7" t="s">
        <v>45995</v>
      </c>
      <c r="E1784" s="7" t="s">
        <v>45996</v>
      </c>
      <c r="F1784" s="7" t="s">
        <v>15231</v>
      </c>
      <c r="G1784" s="7" t="s">
        <v>45997</v>
      </c>
      <c r="H1784" s="7" t="s">
        <v>45998</v>
      </c>
      <c r="I1784" s="7" t="s">
        <v>65</v>
      </c>
      <c r="J1784" s="7" t="s">
        <v>33060</v>
      </c>
      <c r="K1784" s="7" t="s">
        <v>47</v>
      </c>
      <c r="L1784" s="7">
        <v>10</v>
      </c>
      <c r="M1784" s="7" t="s">
        <v>363</v>
      </c>
      <c r="N1784" s="7">
        <v>71530</v>
      </c>
      <c r="O1784" s="7" t="s">
        <v>3353</v>
      </c>
      <c r="P1784" s="7">
        <v>20080104</v>
      </c>
      <c r="Q1784" s="7">
        <v>58</v>
      </c>
      <c r="R1784" s="7">
        <v>201903</v>
      </c>
    </row>
    <row r="1785" spans="1:18" ht="16.5" customHeight="1">
      <c r="A1785" s="8">
        <v>1068657858</v>
      </c>
      <c r="B1785" s="7">
        <v>2980145</v>
      </c>
      <c r="C1785" s="12">
        <v>1101113871244</v>
      </c>
      <c r="D1785" s="7" t="s">
        <v>45999</v>
      </c>
      <c r="E1785" s="7" t="s">
        <v>46000</v>
      </c>
      <c r="F1785" s="7" t="s">
        <v>4871</v>
      </c>
      <c r="G1785" s="7" t="s">
        <v>46001</v>
      </c>
      <c r="H1785" s="7" t="s">
        <v>46002</v>
      </c>
      <c r="I1785" s="7" t="s">
        <v>65</v>
      </c>
      <c r="J1785" s="7" t="s">
        <v>33060</v>
      </c>
      <c r="K1785" s="7" t="s">
        <v>47</v>
      </c>
      <c r="L1785" s="7">
        <v>10</v>
      </c>
      <c r="M1785" s="7" t="s">
        <v>33760</v>
      </c>
      <c r="N1785" s="7">
        <v>46510</v>
      </c>
      <c r="O1785" s="7" t="s">
        <v>9952</v>
      </c>
      <c r="P1785" s="7">
        <v>20080401</v>
      </c>
      <c r="Q1785" s="7">
        <v>75</v>
      </c>
      <c r="R1785" s="7">
        <v>201903</v>
      </c>
    </row>
    <row r="1786" spans="1:18" ht="16.5" customHeight="1">
      <c r="A1786" s="8">
        <v>1148665887</v>
      </c>
      <c r="B1786" s="7">
        <v>2980193</v>
      </c>
      <c r="C1786" s="12">
        <v>1101113871872</v>
      </c>
      <c r="D1786" s="7" t="s">
        <v>23129</v>
      </c>
      <c r="E1786" s="7" t="s">
        <v>23130</v>
      </c>
      <c r="F1786" s="7" t="s">
        <v>23131</v>
      </c>
      <c r="G1786" s="7" t="s">
        <v>23132</v>
      </c>
      <c r="H1786" s="7" t="s">
        <v>23133</v>
      </c>
      <c r="I1786" s="7" t="s">
        <v>65</v>
      </c>
      <c r="J1786" s="7" t="s">
        <v>33060</v>
      </c>
      <c r="K1786" s="7" t="s">
        <v>47</v>
      </c>
      <c r="L1786" s="7">
        <v>10</v>
      </c>
      <c r="M1786" s="7" t="s">
        <v>33076</v>
      </c>
      <c r="N1786" s="7">
        <v>10791</v>
      </c>
      <c r="O1786" s="7" t="s">
        <v>44364</v>
      </c>
      <c r="P1786" s="7">
        <v>20080402</v>
      </c>
      <c r="Q1786" s="7">
        <v>68</v>
      </c>
      <c r="R1786" s="7">
        <v>201903</v>
      </c>
    </row>
    <row r="1787" spans="1:18" ht="16.5" customHeight="1">
      <c r="A1787" s="8">
        <v>2118811920</v>
      </c>
      <c r="B1787" s="7">
        <v>2987114</v>
      </c>
      <c r="C1787" s="12">
        <v>1101113880089</v>
      </c>
      <c r="D1787" s="7" t="s">
        <v>28941</v>
      </c>
      <c r="E1787" s="7" t="s">
        <v>5295</v>
      </c>
      <c r="F1787" s="7" t="s">
        <v>28942</v>
      </c>
      <c r="G1787" s="7" t="s">
        <v>28943</v>
      </c>
      <c r="H1787" s="7" t="s">
        <v>28944</v>
      </c>
      <c r="I1787" s="7" t="s">
        <v>65</v>
      </c>
      <c r="J1787" s="7" t="s">
        <v>33060</v>
      </c>
      <c r="K1787" s="7" t="s">
        <v>47</v>
      </c>
      <c r="L1787" s="7">
        <v>10</v>
      </c>
      <c r="M1787" s="7" t="s">
        <v>363</v>
      </c>
      <c r="N1787" s="7">
        <v>71310</v>
      </c>
      <c r="O1787" s="7" t="s">
        <v>15027</v>
      </c>
      <c r="P1787" s="7">
        <v>20080415</v>
      </c>
      <c r="Q1787" s="7">
        <v>58</v>
      </c>
      <c r="R1787" s="7">
        <v>201903</v>
      </c>
    </row>
    <row r="1788" spans="1:18" ht="16.5" customHeight="1">
      <c r="A1788" s="8">
        <v>1078708416</v>
      </c>
      <c r="B1788" s="7">
        <v>3205515</v>
      </c>
      <c r="C1788" s="12">
        <v>1101113884495</v>
      </c>
      <c r="D1788" s="7" t="s">
        <v>27735</v>
      </c>
      <c r="E1788" s="7" t="s">
        <v>27736</v>
      </c>
      <c r="F1788" s="7" t="s">
        <v>27737</v>
      </c>
      <c r="G1788" s="7" t="s">
        <v>27738</v>
      </c>
      <c r="H1788" s="7" t="s">
        <v>27739</v>
      </c>
      <c r="I1788" s="7" t="s">
        <v>65</v>
      </c>
      <c r="J1788" s="7" t="s">
        <v>33060</v>
      </c>
      <c r="K1788" s="7" t="s">
        <v>47</v>
      </c>
      <c r="L1788" s="7">
        <v>10</v>
      </c>
      <c r="M1788" s="7" t="s">
        <v>34433</v>
      </c>
      <c r="N1788" s="7">
        <v>60229</v>
      </c>
      <c r="O1788" s="7" t="s">
        <v>46003</v>
      </c>
      <c r="P1788" s="7">
        <v>20080503</v>
      </c>
      <c r="Q1788" s="7">
        <v>78</v>
      </c>
      <c r="R1788" s="7">
        <v>201903</v>
      </c>
    </row>
    <row r="1789" spans="1:18" ht="16.5" customHeight="1">
      <c r="A1789" s="8">
        <v>1178165203</v>
      </c>
      <c r="B1789" s="7">
        <v>3001992</v>
      </c>
      <c r="C1789" s="12">
        <v>1101113895393</v>
      </c>
      <c r="D1789" s="7" t="s">
        <v>46004</v>
      </c>
      <c r="E1789" s="7" t="s">
        <v>5351</v>
      </c>
      <c r="F1789" s="7" t="s">
        <v>46005</v>
      </c>
      <c r="G1789" s="7" t="s">
        <v>46006</v>
      </c>
      <c r="H1789" s="7" t="s">
        <v>46007</v>
      </c>
      <c r="I1789" s="7" t="s">
        <v>65</v>
      </c>
      <c r="J1789" s="7" t="s">
        <v>33060</v>
      </c>
      <c r="K1789" s="7" t="s">
        <v>47</v>
      </c>
      <c r="L1789" s="7">
        <v>10</v>
      </c>
      <c r="M1789" s="7" t="s">
        <v>33760</v>
      </c>
      <c r="N1789" s="7">
        <v>46460</v>
      </c>
      <c r="O1789" s="7" t="s">
        <v>45757</v>
      </c>
      <c r="P1789" s="7">
        <v>20080513</v>
      </c>
      <c r="Q1789" s="7">
        <v>98</v>
      </c>
      <c r="R1789" s="7">
        <v>201903</v>
      </c>
    </row>
    <row r="1790" spans="1:18" ht="16.5" customHeight="1">
      <c r="A1790" s="8">
        <v>1138621789</v>
      </c>
      <c r="B1790" s="7">
        <v>3029855</v>
      </c>
      <c r="C1790" s="12">
        <v>1101113900697</v>
      </c>
      <c r="D1790" s="7" t="s">
        <v>46008</v>
      </c>
      <c r="E1790" s="7" t="s">
        <v>46009</v>
      </c>
      <c r="F1790" s="7" t="s">
        <v>46010</v>
      </c>
      <c r="G1790" s="7" t="s">
        <v>46011</v>
      </c>
      <c r="H1790" s="7" t="s">
        <v>46012</v>
      </c>
      <c r="I1790" s="7" t="s">
        <v>65</v>
      </c>
      <c r="J1790" s="7" t="s">
        <v>33060</v>
      </c>
      <c r="K1790" s="7" t="s">
        <v>47</v>
      </c>
      <c r="L1790" s="7">
        <v>10</v>
      </c>
      <c r="M1790" s="7" t="s">
        <v>313</v>
      </c>
      <c r="N1790" s="7">
        <v>42203</v>
      </c>
      <c r="O1790" s="7" t="s">
        <v>46013</v>
      </c>
      <c r="P1790" s="7">
        <v>20080521</v>
      </c>
      <c r="Q1790" s="7">
        <v>50</v>
      </c>
      <c r="R1790" s="7">
        <v>201903</v>
      </c>
    </row>
    <row r="1791" spans="1:18" ht="16.5" customHeight="1">
      <c r="A1791" s="8">
        <v>1108182633</v>
      </c>
      <c r="B1791" s="7">
        <v>3037094</v>
      </c>
      <c r="C1791" s="12">
        <v>1101113920497</v>
      </c>
      <c r="D1791" s="7" t="s">
        <v>46014</v>
      </c>
      <c r="E1791" s="7" t="s">
        <v>3682</v>
      </c>
      <c r="F1791" s="7" t="s">
        <v>45974</v>
      </c>
      <c r="G1791" s="7" t="s">
        <v>46015</v>
      </c>
      <c r="H1791" s="7" t="s">
        <v>46016</v>
      </c>
      <c r="I1791" s="7" t="s">
        <v>65</v>
      </c>
      <c r="J1791" s="7" t="s">
        <v>33060</v>
      </c>
      <c r="K1791" s="7" t="s">
        <v>47</v>
      </c>
      <c r="L1791" s="7">
        <v>10</v>
      </c>
      <c r="M1791" s="7" t="s">
        <v>1247</v>
      </c>
      <c r="N1791" s="7">
        <v>35200</v>
      </c>
      <c r="O1791" s="7" t="s">
        <v>7976</v>
      </c>
      <c r="P1791" s="7">
        <v>20080623</v>
      </c>
      <c r="Q1791" s="7">
        <v>50</v>
      </c>
      <c r="R1791" s="7">
        <v>201903</v>
      </c>
    </row>
    <row r="1792" spans="1:18" ht="16.5" customHeight="1">
      <c r="A1792" s="8">
        <v>2158715936</v>
      </c>
      <c r="B1792" s="7">
        <v>3148178</v>
      </c>
      <c r="C1792" s="12">
        <v>1101113923194</v>
      </c>
      <c r="D1792" s="7" t="s">
        <v>46017</v>
      </c>
      <c r="E1792" s="7" t="s">
        <v>46018</v>
      </c>
      <c r="F1792" s="7" t="s">
        <v>1178</v>
      </c>
      <c r="G1792" s="7" t="s">
        <v>46019</v>
      </c>
      <c r="H1792" s="7" t="s">
        <v>46020</v>
      </c>
      <c r="I1792" s="7" t="s">
        <v>65</v>
      </c>
      <c r="J1792" s="7" t="s">
        <v>33060</v>
      </c>
      <c r="K1792" s="7" t="s">
        <v>47</v>
      </c>
      <c r="L1792" s="7">
        <v>10</v>
      </c>
      <c r="M1792" s="7" t="s">
        <v>33760</v>
      </c>
      <c r="N1792" s="7">
        <v>47910</v>
      </c>
      <c r="O1792" s="7" t="s">
        <v>45127</v>
      </c>
      <c r="P1792" s="7">
        <v>20080626</v>
      </c>
      <c r="Q1792" s="7">
        <v>62</v>
      </c>
      <c r="R1792" s="7">
        <v>201903</v>
      </c>
    </row>
    <row r="1793" spans="1:18" ht="16.5" customHeight="1">
      <c r="A1793" s="8">
        <v>1068659666</v>
      </c>
      <c r="B1793" s="7">
        <v>3039651</v>
      </c>
      <c r="C1793" s="12">
        <v>1101113929431</v>
      </c>
      <c r="D1793" s="7" t="s">
        <v>46021</v>
      </c>
      <c r="E1793" s="7" t="s">
        <v>46022</v>
      </c>
      <c r="F1793" s="7" t="s">
        <v>46023</v>
      </c>
      <c r="H1793" s="7" t="s">
        <v>46024</v>
      </c>
      <c r="I1793" s="7" t="s">
        <v>65</v>
      </c>
      <c r="J1793" s="7" t="s">
        <v>33060</v>
      </c>
      <c r="K1793" s="7" t="s">
        <v>47</v>
      </c>
      <c r="L1793" s="7">
        <v>10</v>
      </c>
      <c r="M1793" s="7" t="s">
        <v>363</v>
      </c>
      <c r="N1793" s="7">
        <v>73903</v>
      </c>
      <c r="O1793" s="7" t="s">
        <v>9137</v>
      </c>
      <c r="P1793" s="7">
        <v>20080707</v>
      </c>
      <c r="Q1793" s="7">
        <v>142</v>
      </c>
      <c r="R1793" s="7">
        <v>201903</v>
      </c>
    </row>
    <row r="1794" spans="1:18" ht="16.5" customHeight="1">
      <c r="A1794" s="8">
        <v>1078711003</v>
      </c>
      <c r="B1794" s="7">
        <v>3040808</v>
      </c>
      <c r="C1794" s="12">
        <v>1101113931460</v>
      </c>
      <c r="D1794" s="7" t="s">
        <v>46025</v>
      </c>
      <c r="E1794" s="7" t="s">
        <v>30477</v>
      </c>
      <c r="F1794" s="7" t="s">
        <v>46026</v>
      </c>
      <c r="G1794" s="7" t="s">
        <v>46027</v>
      </c>
      <c r="H1794" s="7" t="s">
        <v>46028</v>
      </c>
      <c r="I1794" s="7" t="s">
        <v>65</v>
      </c>
      <c r="J1794" s="7" t="s">
        <v>33060</v>
      </c>
      <c r="K1794" s="7" t="s">
        <v>47</v>
      </c>
      <c r="L1794" s="7">
        <v>10</v>
      </c>
      <c r="M1794" s="7" t="s">
        <v>34433</v>
      </c>
      <c r="N1794" s="7">
        <v>62010</v>
      </c>
      <c r="O1794" s="7" t="s">
        <v>13333</v>
      </c>
      <c r="P1794" s="7">
        <v>20080709</v>
      </c>
      <c r="Q1794" s="7">
        <v>72</v>
      </c>
      <c r="R1794" s="7">
        <v>201903</v>
      </c>
    </row>
    <row r="1795" spans="1:18" ht="16.5" customHeight="1">
      <c r="A1795" s="8">
        <v>2068626956</v>
      </c>
      <c r="B1795" s="7">
        <v>3047355</v>
      </c>
      <c r="C1795" s="12">
        <v>1101113945312</v>
      </c>
      <c r="D1795" s="7" t="s">
        <v>21495</v>
      </c>
      <c r="E1795" s="7" t="s">
        <v>17407</v>
      </c>
      <c r="F1795" s="7" t="s">
        <v>21496</v>
      </c>
      <c r="G1795" s="7" t="s">
        <v>21497</v>
      </c>
      <c r="H1795" s="7" t="s">
        <v>21498</v>
      </c>
      <c r="I1795" s="7" t="s">
        <v>65</v>
      </c>
      <c r="J1795" s="7" t="s">
        <v>33060</v>
      </c>
      <c r="K1795" s="7" t="s">
        <v>47</v>
      </c>
      <c r="L1795" s="7">
        <v>10</v>
      </c>
      <c r="M1795" s="7" t="s">
        <v>34433</v>
      </c>
      <c r="N1795" s="7">
        <v>58221</v>
      </c>
      <c r="O1795" s="7" t="s">
        <v>12995</v>
      </c>
      <c r="P1795" s="7">
        <v>20080731</v>
      </c>
      <c r="Q1795" s="7">
        <v>59</v>
      </c>
      <c r="R1795" s="7">
        <v>201903</v>
      </c>
    </row>
    <row r="1796" spans="1:18" ht="16.5" customHeight="1">
      <c r="A1796" s="8">
        <v>1198610072</v>
      </c>
      <c r="B1796" s="7">
        <v>3053799</v>
      </c>
      <c r="C1796" s="12">
        <v>1101113955668</v>
      </c>
      <c r="D1796" s="7" t="s">
        <v>17227</v>
      </c>
      <c r="E1796" s="7" t="s">
        <v>17228</v>
      </c>
      <c r="F1796" s="7" t="s">
        <v>17229</v>
      </c>
      <c r="G1796" s="7" t="s">
        <v>17230</v>
      </c>
      <c r="H1796" s="7" t="s">
        <v>17231</v>
      </c>
      <c r="I1796" s="7" t="s">
        <v>65</v>
      </c>
      <c r="J1796" s="7" t="s">
        <v>33060</v>
      </c>
      <c r="K1796" s="7" t="s">
        <v>47</v>
      </c>
      <c r="L1796" s="7">
        <v>10</v>
      </c>
      <c r="M1796" s="7" t="s">
        <v>33760</v>
      </c>
      <c r="N1796" s="7">
        <v>46410</v>
      </c>
      <c r="O1796" s="7" t="s">
        <v>42453</v>
      </c>
      <c r="P1796" s="7">
        <v>20080820</v>
      </c>
      <c r="Q1796" s="7">
        <v>59</v>
      </c>
      <c r="R1796" s="7">
        <v>201903</v>
      </c>
    </row>
    <row r="1797" spans="1:18" ht="16.5" customHeight="1">
      <c r="A1797" s="8">
        <v>2118817905</v>
      </c>
      <c r="B1797" s="7">
        <v>3145177</v>
      </c>
      <c r="C1797" s="12">
        <v>1101113965740</v>
      </c>
      <c r="D1797" s="7" t="s">
        <v>46029</v>
      </c>
      <c r="E1797" s="7" t="s">
        <v>46030</v>
      </c>
      <c r="F1797" s="7" t="s">
        <v>46031</v>
      </c>
      <c r="G1797" s="7" t="s">
        <v>46032</v>
      </c>
      <c r="H1797" s="7" t="s">
        <v>46033</v>
      </c>
      <c r="I1797" s="7" t="s">
        <v>65</v>
      </c>
      <c r="J1797" s="7" t="s">
        <v>33060</v>
      </c>
      <c r="K1797" s="7" t="s">
        <v>47</v>
      </c>
      <c r="L1797" s="7">
        <v>10</v>
      </c>
      <c r="M1797" s="7" t="s">
        <v>363</v>
      </c>
      <c r="N1797" s="7">
        <v>73209</v>
      </c>
      <c r="O1797" s="7" t="s">
        <v>45929</v>
      </c>
      <c r="P1797" s="7">
        <v>20080905</v>
      </c>
      <c r="Q1797" s="7">
        <v>51</v>
      </c>
      <c r="R1797" s="7">
        <v>201903</v>
      </c>
    </row>
    <row r="1798" spans="1:18" ht="16.5" customHeight="1">
      <c r="A1798" s="8">
        <v>2178127284</v>
      </c>
      <c r="B1798" s="7">
        <v>3171340</v>
      </c>
      <c r="C1798" s="12">
        <v>1101113978909</v>
      </c>
      <c r="D1798" s="7" t="s">
        <v>46034</v>
      </c>
      <c r="E1798" s="7" t="s">
        <v>46035</v>
      </c>
      <c r="F1798" s="7" t="s">
        <v>24057</v>
      </c>
      <c r="G1798" s="7" t="s">
        <v>46036</v>
      </c>
      <c r="H1798" s="7" t="s">
        <v>46037</v>
      </c>
      <c r="I1798" s="7" t="s">
        <v>65</v>
      </c>
      <c r="J1798" s="7" t="s">
        <v>33060</v>
      </c>
      <c r="K1798" s="7" t="s">
        <v>47</v>
      </c>
      <c r="L1798" s="7">
        <v>10</v>
      </c>
      <c r="M1798" s="7" t="s">
        <v>34194</v>
      </c>
      <c r="N1798" s="7">
        <v>49231</v>
      </c>
      <c r="O1798" s="7" t="s">
        <v>22958</v>
      </c>
      <c r="P1798" s="7">
        <v>20081006</v>
      </c>
      <c r="Q1798" s="7">
        <v>64</v>
      </c>
      <c r="R1798" s="7">
        <v>201903</v>
      </c>
    </row>
    <row r="1799" spans="1:18" ht="16.5" customHeight="1">
      <c r="A1799" s="8">
        <v>2018608540</v>
      </c>
      <c r="B1799" s="7">
        <v>3173591</v>
      </c>
      <c r="C1799" s="12">
        <v>1101113982877</v>
      </c>
      <c r="D1799" s="7" t="s">
        <v>46038</v>
      </c>
      <c r="E1799" s="7" t="s">
        <v>46039</v>
      </c>
      <c r="F1799" s="7" t="s">
        <v>46040</v>
      </c>
      <c r="G1799" s="7" t="s">
        <v>46041</v>
      </c>
      <c r="H1799" s="7" t="s">
        <v>46042</v>
      </c>
      <c r="I1799" s="7" t="s">
        <v>65</v>
      </c>
      <c r="J1799" s="7" t="s">
        <v>33060</v>
      </c>
      <c r="K1799" s="7" t="s">
        <v>47</v>
      </c>
      <c r="L1799" s="7">
        <v>10</v>
      </c>
      <c r="M1799" s="7" t="s">
        <v>33760</v>
      </c>
      <c r="N1799" s="7">
        <v>47911</v>
      </c>
      <c r="O1799" s="7" t="s">
        <v>10645</v>
      </c>
      <c r="P1799" s="7">
        <v>20081013</v>
      </c>
      <c r="Q1799" s="7">
        <v>60</v>
      </c>
      <c r="R1799" s="7">
        <v>201903</v>
      </c>
    </row>
    <row r="1800" spans="1:18" ht="16.5" customHeight="1">
      <c r="A1800" s="8">
        <v>1108183909</v>
      </c>
      <c r="B1800" s="7">
        <v>3176707</v>
      </c>
      <c r="C1800" s="12">
        <v>1101113989104</v>
      </c>
      <c r="D1800" s="7" t="s">
        <v>46043</v>
      </c>
      <c r="E1800" s="7" t="s">
        <v>34740</v>
      </c>
      <c r="F1800" s="7" t="s">
        <v>8197</v>
      </c>
      <c r="G1800" s="7" t="s">
        <v>46044</v>
      </c>
      <c r="H1800" s="7" t="s">
        <v>46045</v>
      </c>
      <c r="I1800" s="7" t="s">
        <v>65</v>
      </c>
      <c r="J1800" s="7" t="s">
        <v>33060</v>
      </c>
      <c r="K1800" s="7" t="s">
        <v>47</v>
      </c>
      <c r="L1800" s="7">
        <v>10</v>
      </c>
      <c r="M1800" s="7" t="s">
        <v>363</v>
      </c>
      <c r="N1800" s="7">
        <v>71530</v>
      </c>
      <c r="O1800" s="7" t="s">
        <v>3353</v>
      </c>
      <c r="P1800" s="7">
        <v>20081023</v>
      </c>
      <c r="Q1800" s="7">
        <v>65</v>
      </c>
      <c r="R1800" s="7">
        <v>201903</v>
      </c>
    </row>
    <row r="1801" spans="1:18" ht="16.5" customHeight="1">
      <c r="A1801" s="8">
        <v>1088185980</v>
      </c>
      <c r="B1801" s="7">
        <v>3176886</v>
      </c>
      <c r="C1801" s="12">
        <v>1101113991315</v>
      </c>
      <c r="D1801" s="7" t="s">
        <v>19261</v>
      </c>
      <c r="E1801" s="7" t="s">
        <v>19262</v>
      </c>
      <c r="F1801" s="7" t="s">
        <v>19263</v>
      </c>
      <c r="G1801" s="7" t="s">
        <v>19264</v>
      </c>
      <c r="H1801" s="7" t="s">
        <v>19265</v>
      </c>
      <c r="I1801" s="7" t="s">
        <v>65</v>
      </c>
      <c r="J1801" s="7" t="s">
        <v>33060</v>
      </c>
      <c r="K1801" s="7" t="s">
        <v>47</v>
      </c>
      <c r="L1801" s="7">
        <v>10</v>
      </c>
      <c r="M1801" s="7" t="s">
        <v>33076</v>
      </c>
      <c r="N1801" s="7">
        <v>27192</v>
      </c>
      <c r="O1801" s="7" t="s">
        <v>45325</v>
      </c>
      <c r="P1801" s="7">
        <v>20081028</v>
      </c>
      <c r="Q1801" s="7">
        <v>68</v>
      </c>
      <c r="R1801" s="7">
        <v>201903</v>
      </c>
    </row>
    <row r="1802" spans="1:18" ht="16.5" customHeight="1">
      <c r="A1802" s="8">
        <v>1098615798</v>
      </c>
      <c r="B1802" s="7">
        <v>3201421</v>
      </c>
      <c r="C1802" s="12">
        <v>1101114006395</v>
      </c>
      <c r="D1802" s="7" t="s">
        <v>29210</v>
      </c>
      <c r="E1802" s="7" t="s">
        <v>29211</v>
      </c>
      <c r="F1802" s="7" t="s">
        <v>29041</v>
      </c>
      <c r="G1802" s="7" t="s">
        <v>29212</v>
      </c>
      <c r="H1802" s="7" t="s">
        <v>29213</v>
      </c>
      <c r="I1802" s="7" t="s">
        <v>65</v>
      </c>
      <c r="J1802" s="7" t="s">
        <v>33060</v>
      </c>
      <c r="K1802" s="7" t="s">
        <v>47</v>
      </c>
      <c r="L1802" s="7">
        <v>10</v>
      </c>
      <c r="M1802" s="7" t="s">
        <v>363</v>
      </c>
      <c r="N1802" s="7">
        <v>72910</v>
      </c>
      <c r="O1802" s="7" t="s">
        <v>35919</v>
      </c>
      <c r="P1802" s="7">
        <v>20081128</v>
      </c>
      <c r="Q1802" s="7">
        <v>88</v>
      </c>
      <c r="R1802" s="7">
        <v>201903</v>
      </c>
    </row>
    <row r="1803" spans="1:18" ht="16.5" customHeight="1">
      <c r="A1803" s="8">
        <v>1138626426</v>
      </c>
      <c r="B1803" s="7">
        <v>3203283</v>
      </c>
      <c r="C1803" s="12">
        <v>1101114010750</v>
      </c>
      <c r="D1803" s="7" t="s">
        <v>29197</v>
      </c>
      <c r="E1803" s="7" t="s">
        <v>29198</v>
      </c>
      <c r="F1803" s="7" t="s">
        <v>29199</v>
      </c>
      <c r="G1803" s="7" t="s">
        <v>29200</v>
      </c>
      <c r="H1803" s="7" t="s">
        <v>29201</v>
      </c>
      <c r="I1803" s="7" t="s">
        <v>65</v>
      </c>
      <c r="J1803" s="7" t="s">
        <v>33060</v>
      </c>
      <c r="K1803" s="7" t="s">
        <v>47</v>
      </c>
      <c r="L1803" s="7">
        <v>10</v>
      </c>
      <c r="M1803" s="7" t="s">
        <v>363</v>
      </c>
      <c r="N1803" s="7">
        <v>72910</v>
      </c>
      <c r="O1803" s="7" t="s">
        <v>35919</v>
      </c>
      <c r="P1803" s="7">
        <v>20090101</v>
      </c>
      <c r="Q1803" s="7">
        <v>65</v>
      </c>
      <c r="R1803" s="7">
        <v>201903</v>
      </c>
    </row>
    <row r="1804" spans="1:18" ht="16.5" customHeight="1">
      <c r="A1804" s="8">
        <v>2148835858</v>
      </c>
      <c r="B1804" s="7">
        <v>3874039</v>
      </c>
      <c r="C1804" s="12">
        <v>1101114013043</v>
      </c>
      <c r="D1804" s="7" t="s">
        <v>26521</v>
      </c>
      <c r="E1804" s="7" t="s">
        <v>26522</v>
      </c>
      <c r="F1804" s="7" t="s">
        <v>26523</v>
      </c>
      <c r="G1804" s="7" t="s">
        <v>26524</v>
      </c>
      <c r="H1804" s="7" t="s">
        <v>26525</v>
      </c>
      <c r="I1804" s="7" t="s">
        <v>65</v>
      </c>
      <c r="J1804" s="7" t="s">
        <v>33060</v>
      </c>
      <c r="K1804" s="7" t="s">
        <v>47</v>
      </c>
      <c r="L1804" s="7">
        <v>10</v>
      </c>
      <c r="M1804" s="7" t="s">
        <v>34433</v>
      </c>
      <c r="N1804" s="7">
        <v>58221</v>
      </c>
      <c r="O1804" s="7" t="s">
        <v>12995</v>
      </c>
      <c r="P1804" s="7">
        <v>20090101</v>
      </c>
      <c r="Q1804" s="7">
        <v>51</v>
      </c>
      <c r="R1804" s="7">
        <v>201903</v>
      </c>
    </row>
    <row r="1805" spans="1:18" ht="16.5" customHeight="1">
      <c r="A1805" s="8">
        <v>1198613633</v>
      </c>
      <c r="B1805" s="7">
        <v>3212193</v>
      </c>
      <c r="C1805" s="12">
        <v>1101114031855</v>
      </c>
      <c r="D1805" s="7" t="s">
        <v>21189</v>
      </c>
      <c r="E1805" s="7" t="s">
        <v>1479</v>
      </c>
      <c r="F1805" s="7" t="s">
        <v>21190</v>
      </c>
      <c r="G1805" s="7" t="s">
        <v>21191</v>
      </c>
      <c r="H1805" s="7" t="s">
        <v>21192</v>
      </c>
      <c r="I1805" s="7" t="s">
        <v>65</v>
      </c>
      <c r="J1805" s="7" t="s">
        <v>33060</v>
      </c>
      <c r="K1805" s="7" t="s">
        <v>47</v>
      </c>
      <c r="L1805" s="7">
        <v>10</v>
      </c>
      <c r="M1805" s="7" t="s">
        <v>363</v>
      </c>
      <c r="N1805" s="7">
        <v>72121</v>
      </c>
      <c r="O1805" s="7" t="s">
        <v>35913</v>
      </c>
      <c r="P1805" s="7">
        <v>20090120</v>
      </c>
      <c r="Q1805" s="7">
        <v>54</v>
      </c>
      <c r="R1805" s="7">
        <v>201903</v>
      </c>
    </row>
    <row r="1806" spans="1:18" ht="16.5" customHeight="1">
      <c r="A1806" s="8">
        <v>2208777161</v>
      </c>
      <c r="B1806" s="7">
        <v>3218168</v>
      </c>
      <c r="C1806" s="12">
        <v>1101114039247</v>
      </c>
      <c r="D1806" s="7" t="s">
        <v>22731</v>
      </c>
      <c r="E1806" s="7" t="s">
        <v>1887</v>
      </c>
      <c r="F1806" s="7" t="s">
        <v>22732</v>
      </c>
      <c r="G1806" s="7" t="s">
        <v>22733</v>
      </c>
      <c r="H1806" s="7" t="s">
        <v>22734</v>
      </c>
      <c r="I1806" s="7" t="s">
        <v>65</v>
      </c>
      <c r="J1806" s="7" t="s">
        <v>33060</v>
      </c>
      <c r="K1806" s="7" t="s">
        <v>47</v>
      </c>
      <c r="L1806" s="7">
        <v>10</v>
      </c>
      <c r="M1806" s="7" t="s">
        <v>363</v>
      </c>
      <c r="N1806" s="7">
        <v>71530</v>
      </c>
      <c r="O1806" s="7" t="s">
        <v>3353</v>
      </c>
      <c r="P1806" s="7">
        <v>20090206</v>
      </c>
      <c r="Q1806" s="7">
        <v>58</v>
      </c>
      <c r="R1806" s="7">
        <v>201903</v>
      </c>
    </row>
    <row r="1807" spans="1:18" ht="16.5" customHeight="1">
      <c r="A1807" s="8">
        <v>2118823178</v>
      </c>
      <c r="B1807" s="7">
        <v>3219699</v>
      </c>
      <c r="C1807" s="12">
        <v>1101114042315</v>
      </c>
      <c r="D1807" s="7" t="s">
        <v>46046</v>
      </c>
      <c r="E1807" s="7" t="s">
        <v>45896</v>
      </c>
      <c r="F1807" s="7" t="s">
        <v>45897</v>
      </c>
      <c r="G1807" s="7" t="s">
        <v>45898</v>
      </c>
      <c r="H1807" s="7" t="s">
        <v>46047</v>
      </c>
      <c r="I1807" s="7" t="s">
        <v>65</v>
      </c>
      <c r="J1807" s="7" t="s">
        <v>33060</v>
      </c>
      <c r="K1807" s="7" t="s">
        <v>47</v>
      </c>
      <c r="L1807" s="7">
        <v>10</v>
      </c>
      <c r="M1807" s="7" t="s">
        <v>33760</v>
      </c>
      <c r="N1807" s="7">
        <v>47420</v>
      </c>
      <c r="O1807" s="7" t="s">
        <v>46048</v>
      </c>
      <c r="P1807" s="7">
        <v>20090211</v>
      </c>
      <c r="Q1807" s="7">
        <v>54</v>
      </c>
      <c r="R1807" s="7">
        <v>201903</v>
      </c>
    </row>
    <row r="1808" spans="1:18" ht="16.5" customHeight="1">
      <c r="A1808" s="8">
        <v>1198616396</v>
      </c>
      <c r="B1808" s="7">
        <v>3319311</v>
      </c>
      <c r="C1808" s="12">
        <v>1101114077718</v>
      </c>
      <c r="D1808" s="7" t="s">
        <v>46049</v>
      </c>
      <c r="E1808" s="7" t="s">
        <v>248</v>
      </c>
      <c r="F1808" s="7" t="s">
        <v>46050</v>
      </c>
      <c r="G1808" s="7" t="s">
        <v>46051</v>
      </c>
      <c r="H1808" s="7" t="s">
        <v>46052</v>
      </c>
      <c r="I1808" s="7" t="s">
        <v>65</v>
      </c>
      <c r="J1808" s="7" t="s">
        <v>33060</v>
      </c>
      <c r="K1808" s="7" t="s">
        <v>47</v>
      </c>
      <c r="L1808" s="7">
        <v>10</v>
      </c>
      <c r="M1808" s="7" t="s">
        <v>363</v>
      </c>
      <c r="N1808" s="7">
        <v>70113</v>
      </c>
      <c r="O1808" s="7" t="s">
        <v>14645</v>
      </c>
      <c r="P1808" s="7">
        <v>20090414</v>
      </c>
      <c r="Q1808" s="7">
        <v>81</v>
      </c>
      <c r="R1808" s="7">
        <v>201903</v>
      </c>
    </row>
    <row r="1809" spans="1:18" ht="16.5" customHeight="1">
      <c r="A1809" s="8">
        <v>1198617167</v>
      </c>
      <c r="B1809" s="7">
        <v>3918622</v>
      </c>
      <c r="C1809" s="12">
        <v>1101114098178</v>
      </c>
      <c r="D1809" s="7" t="s">
        <v>46053</v>
      </c>
      <c r="E1809" s="7" t="s">
        <v>11060</v>
      </c>
      <c r="F1809" s="7" t="s">
        <v>46054</v>
      </c>
      <c r="G1809" s="7" t="s">
        <v>46055</v>
      </c>
      <c r="H1809" s="7" t="s">
        <v>46056</v>
      </c>
      <c r="I1809" s="7" t="s">
        <v>65</v>
      </c>
      <c r="J1809" s="7" t="s">
        <v>33060</v>
      </c>
      <c r="K1809" s="7" t="s">
        <v>47</v>
      </c>
      <c r="L1809" s="7">
        <v>10</v>
      </c>
      <c r="M1809" s="7" t="s">
        <v>33760</v>
      </c>
      <c r="N1809" s="7">
        <v>47813</v>
      </c>
      <c r="O1809" s="7" t="s">
        <v>34170</v>
      </c>
      <c r="P1809" s="7">
        <v>20090801</v>
      </c>
      <c r="Q1809" s="7">
        <v>92</v>
      </c>
      <c r="R1809" s="7">
        <v>201903</v>
      </c>
    </row>
    <row r="1810" spans="1:18" ht="16.5" customHeight="1">
      <c r="A1810" s="8">
        <v>2208784338</v>
      </c>
      <c r="B1810" s="7">
        <v>3651246</v>
      </c>
      <c r="C1810" s="12">
        <v>1101114138974</v>
      </c>
      <c r="D1810" s="7" t="s">
        <v>46057</v>
      </c>
      <c r="E1810" s="7" t="s">
        <v>46058</v>
      </c>
      <c r="F1810" s="7" t="s">
        <v>46059</v>
      </c>
      <c r="G1810" s="7" t="s">
        <v>46060</v>
      </c>
      <c r="H1810" s="7" t="s">
        <v>46061</v>
      </c>
      <c r="I1810" s="7" t="s">
        <v>65</v>
      </c>
      <c r="J1810" s="7" t="s">
        <v>33060</v>
      </c>
      <c r="K1810" s="7" t="s">
        <v>47</v>
      </c>
      <c r="L1810" s="7">
        <v>10</v>
      </c>
      <c r="M1810" s="7" t="s">
        <v>34433</v>
      </c>
      <c r="N1810" s="7">
        <v>58222</v>
      </c>
      <c r="O1810" s="7" t="s">
        <v>13163</v>
      </c>
      <c r="P1810" s="7">
        <v>20090715</v>
      </c>
      <c r="Q1810" s="7">
        <v>54</v>
      </c>
      <c r="R1810" s="7">
        <v>201903</v>
      </c>
    </row>
    <row r="1811" spans="1:18" ht="16.5" customHeight="1">
      <c r="A1811" s="8">
        <v>1058734257</v>
      </c>
      <c r="B1811" s="7">
        <v>3654146</v>
      </c>
      <c r="C1811" s="12">
        <v>1101114150001</v>
      </c>
      <c r="D1811" s="7" t="s">
        <v>46062</v>
      </c>
      <c r="E1811" s="7" t="s">
        <v>46063</v>
      </c>
      <c r="F1811" s="7" t="s">
        <v>46064</v>
      </c>
      <c r="G1811" s="7" t="s">
        <v>46065</v>
      </c>
      <c r="H1811" s="7" t="s">
        <v>46066</v>
      </c>
      <c r="I1811" s="7" t="s">
        <v>65</v>
      </c>
      <c r="J1811" s="7" t="s">
        <v>33060</v>
      </c>
      <c r="K1811" s="7" t="s">
        <v>47</v>
      </c>
      <c r="L1811" s="7">
        <v>10</v>
      </c>
      <c r="M1811" s="7" t="s">
        <v>34433</v>
      </c>
      <c r="N1811" s="7">
        <v>58221</v>
      </c>
      <c r="O1811" s="7" t="s">
        <v>12995</v>
      </c>
      <c r="P1811" s="7">
        <v>20090731</v>
      </c>
      <c r="Q1811" s="7">
        <v>120</v>
      </c>
      <c r="R1811" s="7">
        <v>201903</v>
      </c>
    </row>
    <row r="1812" spans="1:18" ht="16.5" customHeight="1">
      <c r="A1812" s="8">
        <v>1138631730</v>
      </c>
      <c r="B1812" s="7">
        <v>3655282</v>
      </c>
      <c r="C1812" s="12">
        <v>1101114152932</v>
      </c>
      <c r="D1812" s="7" t="s">
        <v>46067</v>
      </c>
      <c r="E1812" s="7" t="s">
        <v>13590</v>
      </c>
      <c r="F1812" s="7" t="s">
        <v>13941</v>
      </c>
      <c r="G1812" s="7" t="s">
        <v>46068</v>
      </c>
      <c r="H1812" s="7" t="s">
        <v>46069</v>
      </c>
      <c r="I1812" s="7" t="s">
        <v>65</v>
      </c>
      <c r="J1812" s="7" t="s">
        <v>33060</v>
      </c>
      <c r="K1812" s="7" t="s">
        <v>47</v>
      </c>
      <c r="L1812" s="7">
        <v>10</v>
      </c>
      <c r="M1812" s="7" t="s">
        <v>363</v>
      </c>
      <c r="N1812" s="7">
        <v>71531</v>
      </c>
      <c r="O1812" s="7" t="s">
        <v>15169</v>
      </c>
      <c r="P1812" s="7">
        <v>20090805</v>
      </c>
      <c r="Q1812" s="7">
        <v>57</v>
      </c>
      <c r="R1812" s="7">
        <v>201903</v>
      </c>
    </row>
    <row r="1813" spans="1:18" ht="16.5" customHeight="1">
      <c r="A1813" s="8">
        <v>2068638409</v>
      </c>
      <c r="B1813" s="7">
        <v>3658139</v>
      </c>
      <c r="C1813" s="12">
        <v>1101114161389</v>
      </c>
      <c r="D1813" s="7" t="s">
        <v>46070</v>
      </c>
      <c r="E1813" s="7" t="s">
        <v>46071</v>
      </c>
      <c r="F1813" s="7" t="s">
        <v>46072</v>
      </c>
      <c r="G1813" s="7" t="s">
        <v>46073</v>
      </c>
      <c r="H1813" s="7" t="s">
        <v>46074</v>
      </c>
      <c r="I1813" s="7" t="s">
        <v>65</v>
      </c>
      <c r="J1813" s="7" t="s">
        <v>33060</v>
      </c>
      <c r="K1813" s="7" t="s">
        <v>47</v>
      </c>
      <c r="L1813" s="7">
        <v>10</v>
      </c>
      <c r="M1813" s="7" t="s">
        <v>105</v>
      </c>
      <c r="N1813" s="7">
        <v>87299</v>
      </c>
      <c r="O1813" s="7" t="s">
        <v>37831</v>
      </c>
      <c r="P1813" s="7">
        <v>20090818</v>
      </c>
      <c r="Q1813" s="7">
        <v>108</v>
      </c>
      <c r="R1813" s="7">
        <v>201903</v>
      </c>
    </row>
    <row r="1814" spans="1:18" ht="16.5" customHeight="1">
      <c r="A1814" s="8">
        <v>1198621676</v>
      </c>
      <c r="B1814" s="7">
        <v>3661689</v>
      </c>
      <c r="C1814" s="12">
        <v>1101114173805</v>
      </c>
      <c r="D1814" s="7" t="s">
        <v>16723</v>
      </c>
      <c r="E1814" s="7" t="s">
        <v>16724</v>
      </c>
      <c r="F1814" s="7" t="s">
        <v>16725</v>
      </c>
      <c r="G1814" s="7" t="s">
        <v>16726</v>
      </c>
      <c r="H1814" s="7" t="s">
        <v>16727</v>
      </c>
      <c r="I1814" s="7" t="s">
        <v>65</v>
      </c>
      <c r="J1814" s="7" t="s">
        <v>33060</v>
      </c>
      <c r="K1814" s="7" t="s">
        <v>47</v>
      </c>
      <c r="L1814" s="7">
        <v>10</v>
      </c>
      <c r="M1814" s="7" t="s">
        <v>33760</v>
      </c>
      <c r="N1814" s="7">
        <v>46313</v>
      </c>
      <c r="O1814" s="7" t="s">
        <v>221</v>
      </c>
      <c r="P1814" s="7">
        <v>20090907</v>
      </c>
      <c r="Q1814" s="7">
        <v>85</v>
      </c>
      <c r="R1814" s="7">
        <v>201903</v>
      </c>
    </row>
    <row r="1815" spans="1:18" ht="16.5" customHeight="1">
      <c r="A1815" s="8">
        <v>1018649993</v>
      </c>
      <c r="B1815" s="7">
        <v>3666351</v>
      </c>
      <c r="C1815" s="12">
        <v>1101114189117</v>
      </c>
      <c r="D1815" s="7" t="s">
        <v>29344</v>
      </c>
      <c r="E1815" s="7" t="s">
        <v>29345</v>
      </c>
      <c r="F1815" s="7" t="s">
        <v>29346</v>
      </c>
      <c r="G1815" s="7" t="s">
        <v>29347</v>
      </c>
      <c r="H1815" s="7" t="s">
        <v>29348</v>
      </c>
      <c r="I1815" s="7" t="s">
        <v>65</v>
      </c>
      <c r="J1815" s="7" t="s">
        <v>33060</v>
      </c>
      <c r="K1815" s="7" t="s">
        <v>47</v>
      </c>
      <c r="L1815" s="7">
        <v>10</v>
      </c>
      <c r="M1815" s="7" t="s">
        <v>363</v>
      </c>
      <c r="N1815" s="7">
        <v>73903</v>
      </c>
      <c r="O1815" s="7" t="s">
        <v>9137</v>
      </c>
      <c r="P1815" s="7">
        <v>20090928</v>
      </c>
      <c r="Q1815" s="7">
        <v>79</v>
      </c>
      <c r="R1815" s="7">
        <v>201903</v>
      </c>
    </row>
    <row r="1816" spans="1:18" ht="16.5" customHeight="1">
      <c r="A1816" s="8">
        <v>1058760624</v>
      </c>
      <c r="B1816" s="7">
        <v>3674512</v>
      </c>
      <c r="C1816" s="12">
        <v>1101114201060</v>
      </c>
      <c r="D1816" s="7" t="s">
        <v>46075</v>
      </c>
      <c r="E1816" s="7" t="s">
        <v>46076</v>
      </c>
      <c r="F1816" s="7" t="s">
        <v>46077</v>
      </c>
      <c r="G1816" s="7" t="s">
        <v>46078</v>
      </c>
      <c r="H1816" s="7" t="s">
        <v>46079</v>
      </c>
      <c r="I1816" s="7" t="s">
        <v>63</v>
      </c>
      <c r="J1816" s="7" t="s">
        <v>33060</v>
      </c>
      <c r="K1816" s="7" t="s">
        <v>47</v>
      </c>
      <c r="L1816" s="7">
        <v>10</v>
      </c>
      <c r="M1816" s="7" t="s">
        <v>34433</v>
      </c>
      <c r="N1816" s="7">
        <v>59100</v>
      </c>
      <c r="O1816" s="7" t="s">
        <v>15094</v>
      </c>
      <c r="P1816" s="7">
        <v>20091019</v>
      </c>
      <c r="Q1816" s="7">
        <v>64</v>
      </c>
      <c r="R1816" s="7">
        <v>201903</v>
      </c>
    </row>
    <row r="1817" spans="1:18" ht="16.5" customHeight="1">
      <c r="A1817" s="8">
        <v>1048624123</v>
      </c>
      <c r="B1817" s="7">
        <v>3677432</v>
      </c>
      <c r="C1817" s="12">
        <v>1101114209428</v>
      </c>
      <c r="D1817" s="7" t="s">
        <v>29307</v>
      </c>
      <c r="E1817" s="7" t="s">
        <v>29308</v>
      </c>
      <c r="F1817" s="7" t="s">
        <v>15097</v>
      </c>
      <c r="G1817" s="7" t="s">
        <v>29309</v>
      </c>
      <c r="H1817" s="7" t="s">
        <v>29310</v>
      </c>
      <c r="I1817" s="7" t="s">
        <v>65</v>
      </c>
      <c r="J1817" s="7" t="s">
        <v>33060</v>
      </c>
      <c r="K1817" s="7" t="s">
        <v>47</v>
      </c>
      <c r="L1817" s="7">
        <v>10</v>
      </c>
      <c r="M1817" s="7" t="s">
        <v>33760</v>
      </c>
      <c r="N1817" s="7">
        <v>46442</v>
      </c>
      <c r="O1817" s="7" t="s">
        <v>46080</v>
      </c>
      <c r="P1817" s="7">
        <v>20091030</v>
      </c>
      <c r="Q1817" s="7">
        <v>76</v>
      </c>
      <c r="R1817" s="7">
        <v>201903</v>
      </c>
    </row>
    <row r="1818" spans="1:18" ht="16.5" customHeight="1">
      <c r="A1818" s="8">
        <v>1088189967</v>
      </c>
      <c r="B1818" s="7">
        <v>3886570</v>
      </c>
      <c r="C1818" s="12">
        <v>1101114213891</v>
      </c>
      <c r="D1818" s="7" t="s">
        <v>21206</v>
      </c>
      <c r="E1818" s="7" t="s">
        <v>21207</v>
      </c>
      <c r="F1818" s="7" t="s">
        <v>21208</v>
      </c>
      <c r="G1818" s="7" t="s">
        <v>21209</v>
      </c>
      <c r="H1818" s="7" t="s">
        <v>21210</v>
      </c>
      <c r="I1818" s="7" t="s">
        <v>65</v>
      </c>
      <c r="J1818" s="7" t="s">
        <v>33060</v>
      </c>
      <c r="K1818" s="7" t="s">
        <v>47</v>
      </c>
      <c r="L1818" s="7">
        <v>10</v>
      </c>
      <c r="M1818" s="7" t="s">
        <v>33760</v>
      </c>
      <c r="N1818" s="7">
        <v>46800</v>
      </c>
      <c r="O1818" s="7" t="s">
        <v>22863</v>
      </c>
      <c r="P1818" s="7">
        <v>20091109</v>
      </c>
      <c r="Q1818" s="7">
        <v>60</v>
      </c>
      <c r="R1818" s="7">
        <v>201903</v>
      </c>
    </row>
    <row r="1819" spans="1:18" ht="16.5" customHeight="1">
      <c r="A1819" s="8">
        <v>2148850107</v>
      </c>
      <c r="B1819" s="7">
        <v>3678932</v>
      </c>
      <c r="C1819" s="12">
        <v>1101114216150</v>
      </c>
      <c r="D1819" s="7" t="s">
        <v>46081</v>
      </c>
      <c r="E1819" s="7" t="s">
        <v>46082</v>
      </c>
      <c r="F1819" s="7" t="s">
        <v>4942</v>
      </c>
      <c r="G1819" s="7" t="s">
        <v>46083</v>
      </c>
      <c r="H1819" s="7" t="s">
        <v>46084</v>
      </c>
      <c r="I1819" s="7" t="s">
        <v>65</v>
      </c>
      <c r="J1819" s="7" t="s">
        <v>33060</v>
      </c>
      <c r="K1819" s="7" t="s">
        <v>47</v>
      </c>
      <c r="L1819" s="7">
        <v>10</v>
      </c>
      <c r="M1819" s="7" t="s">
        <v>34433</v>
      </c>
      <c r="N1819" s="7">
        <v>58222</v>
      </c>
      <c r="O1819" s="7" t="s">
        <v>13163</v>
      </c>
      <c r="P1819" s="7">
        <v>20091110</v>
      </c>
      <c r="Q1819" s="7">
        <v>54</v>
      </c>
      <c r="R1819" s="7">
        <v>201903</v>
      </c>
    </row>
    <row r="1820" spans="1:18" ht="16.5" customHeight="1">
      <c r="A1820" s="8">
        <v>1208746897</v>
      </c>
      <c r="B1820" s="7">
        <v>3679960</v>
      </c>
      <c r="C1820" s="12">
        <v>1101114217661</v>
      </c>
      <c r="D1820" s="7" t="s">
        <v>29102</v>
      </c>
      <c r="E1820" s="7" t="s">
        <v>29103</v>
      </c>
      <c r="F1820" s="7" t="s">
        <v>29104</v>
      </c>
      <c r="G1820" s="7" t="s">
        <v>29105</v>
      </c>
      <c r="H1820" s="7" t="s">
        <v>29106</v>
      </c>
      <c r="I1820" s="7" t="s">
        <v>65</v>
      </c>
      <c r="J1820" s="7" t="s">
        <v>33060</v>
      </c>
      <c r="K1820" s="7" t="s">
        <v>47</v>
      </c>
      <c r="L1820" s="7">
        <v>10</v>
      </c>
      <c r="M1820" s="7" t="s">
        <v>363</v>
      </c>
      <c r="N1820" s="7">
        <v>71531</v>
      </c>
      <c r="O1820" s="7" t="s">
        <v>15169</v>
      </c>
      <c r="P1820" s="7">
        <v>20091111</v>
      </c>
      <c r="Q1820" s="7">
        <v>61</v>
      </c>
      <c r="R1820" s="7">
        <v>201903</v>
      </c>
    </row>
    <row r="1821" spans="1:18" ht="16.5" customHeight="1">
      <c r="A1821" s="8">
        <v>1148678306</v>
      </c>
      <c r="B1821" s="7">
        <v>3684974</v>
      </c>
      <c r="C1821" s="12">
        <v>1101114226050</v>
      </c>
      <c r="D1821" s="7" t="s">
        <v>25933</v>
      </c>
      <c r="E1821" s="7" t="s">
        <v>11196</v>
      </c>
      <c r="F1821" s="7" t="s">
        <v>25934</v>
      </c>
      <c r="G1821" s="7" t="s">
        <v>25935</v>
      </c>
      <c r="H1821" s="7" t="s">
        <v>25936</v>
      </c>
      <c r="I1821" s="7" t="s">
        <v>65</v>
      </c>
      <c r="J1821" s="7" t="s">
        <v>33060</v>
      </c>
      <c r="K1821" s="7" t="s">
        <v>47</v>
      </c>
      <c r="L1821" s="7">
        <v>10</v>
      </c>
      <c r="M1821" s="7" t="s">
        <v>34194</v>
      </c>
      <c r="N1821" s="7">
        <v>52991</v>
      </c>
      <c r="O1821" s="7" t="s">
        <v>38799</v>
      </c>
      <c r="P1821" s="7">
        <v>20091124</v>
      </c>
      <c r="Q1821" s="7">
        <v>55</v>
      </c>
      <c r="R1821" s="7">
        <v>201903</v>
      </c>
    </row>
    <row r="1822" spans="1:18" ht="16.5" customHeight="1">
      <c r="A1822" s="8">
        <v>2068638748</v>
      </c>
      <c r="B1822" s="7">
        <v>3685059</v>
      </c>
      <c r="C1822" s="12">
        <v>1101114227173</v>
      </c>
      <c r="D1822" s="7" t="s">
        <v>46085</v>
      </c>
      <c r="E1822" s="7" t="s">
        <v>46086</v>
      </c>
      <c r="F1822" s="7" t="s">
        <v>11239</v>
      </c>
      <c r="G1822" s="7" t="s">
        <v>46087</v>
      </c>
      <c r="H1822" s="7" t="s">
        <v>46088</v>
      </c>
      <c r="I1822" s="7" t="s">
        <v>65</v>
      </c>
      <c r="J1822" s="7" t="s">
        <v>33060</v>
      </c>
      <c r="K1822" s="7" t="s">
        <v>47</v>
      </c>
      <c r="L1822" s="7">
        <v>10</v>
      </c>
      <c r="M1822" s="7" t="s">
        <v>34194</v>
      </c>
      <c r="N1822" s="7">
        <v>49301</v>
      </c>
      <c r="O1822" s="7" t="s">
        <v>11304</v>
      </c>
      <c r="P1822" s="7">
        <v>20091125</v>
      </c>
      <c r="Q1822" s="7">
        <v>138</v>
      </c>
      <c r="R1822" s="7">
        <v>201903</v>
      </c>
    </row>
    <row r="1823" spans="1:18" ht="16.5" customHeight="1">
      <c r="A1823" s="8">
        <v>2208791940</v>
      </c>
      <c r="B1823" s="7">
        <v>3690974</v>
      </c>
      <c r="C1823" s="12">
        <v>1101114242840</v>
      </c>
      <c r="D1823" s="7" t="s">
        <v>23655</v>
      </c>
      <c r="E1823" s="7" t="s">
        <v>7694</v>
      </c>
      <c r="F1823" s="7" t="s">
        <v>23656</v>
      </c>
      <c r="G1823" s="7">
        <v>16612010</v>
      </c>
      <c r="H1823" s="7" t="s">
        <v>23657</v>
      </c>
      <c r="I1823" s="7" t="s">
        <v>65</v>
      </c>
      <c r="J1823" s="7" t="s">
        <v>33060</v>
      </c>
      <c r="K1823" s="7" t="s">
        <v>47</v>
      </c>
      <c r="L1823" s="7">
        <v>10</v>
      </c>
      <c r="M1823" s="7" t="s">
        <v>33760</v>
      </c>
      <c r="N1823" s="7">
        <v>47312</v>
      </c>
      <c r="O1823" s="7" t="s">
        <v>9998</v>
      </c>
      <c r="P1823" s="7">
        <v>20091216</v>
      </c>
      <c r="Q1823" s="7">
        <v>58</v>
      </c>
      <c r="R1823" s="7">
        <v>201903</v>
      </c>
    </row>
    <row r="1824" spans="1:18" ht="16.5" customHeight="1">
      <c r="A1824" s="8">
        <v>1148678155</v>
      </c>
      <c r="B1824" s="7">
        <v>3692562</v>
      </c>
      <c r="C1824" s="12">
        <v>1101114250041</v>
      </c>
      <c r="D1824" s="7" t="s">
        <v>46089</v>
      </c>
      <c r="E1824" s="7" t="s">
        <v>4156</v>
      </c>
      <c r="F1824" s="7" t="s">
        <v>46090</v>
      </c>
      <c r="G1824" s="7" t="s">
        <v>46091</v>
      </c>
      <c r="H1824" s="7" t="s">
        <v>46092</v>
      </c>
      <c r="I1824" s="7" t="s">
        <v>65</v>
      </c>
      <c r="J1824" s="7" t="s">
        <v>33060</v>
      </c>
      <c r="K1824" s="7" t="s">
        <v>47</v>
      </c>
      <c r="L1824" s="7">
        <v>10</v>
      </c>
      <c r="M1824" s="7" t="s">
        <v>33760</v>
      </c>
      <c r="N1824" s="7">
        <v>46209</v>
      </c>
      <c r="O1824" s="7" t="s">
        <v>33806</v>
      </c>
      <c r="P1824" s="7">
        <v>20091228</v>
      </c>
      <c r="Q1824" s="7">
        <v>58</v>
      </c>
      <c r="R1824" s="7">
        <v>201903</v>
      </c>
    </row>
    <row r="1825" spans="1:18" ht="16.5" customHeight="1">
      <c r="A1825" s="8">
        <v>2048618936</v>
      </c>
      <c r="B1825" s="7">
        <v>3695522</v>
      </c>
      <c r="C1825" s="12">
        <v>1101114260636</v>
      </c>
      <c r="D1825" s="7" t="s">
        <v>46093</v>
      </c>
      <c r="E1825" s="7" t="s">
        <v>46094</v>
      </c>
      <c r="F1825" s="7" t="s">
        <v>1120</v>
      </c>
      <c r="G1825" s="7" t="s">
        <v>46095</v>
      </c>
      <c r="H1825" s="7" t="s">
        <v>46096</v>
      </c>
      <c r="I1825" s="7" t="s">
        <v>65</v>
      </c>
      <c r="J1825" s="7" t="s">
        <v>33060</v>
      </c>
      <c r="K1825" s="7" t="s">
        <v>47</v>
      </c>
      <c r="L1825" s="7">
        <v>10</v>
      </c>
      <c r="M1825" s="7" t="s">
        <v>33076</v>
      </c>
      <c r="N1825" s="7">
        <v>14192</v>
      </c>
      <c r="O1825" s="7" t="s">
        <v>38558</v>
      </c>
      <c r="P1825" s="7">
        <v>20100112</v>
      </c>
      <c r="Q1825" s="7">
        <v>51</v>
      </c>
      <c r="R1825" s="7">
        <v>201903</v>
      </c>
    </row>
    <row r="1826" spans="1:18" ht="16.5" customHeight="1">
      <c r="A1826" s="8">
        <v>2178130402</v>
      </c>
      <c r="B1826" s="7">
        <v>3698978</v>
      </c>
      <c r="C1826" s="12">
        <v>1101114267442</v>
      </c>
      <c r="D1826" s="7" t="s">
        <v>22761</v>
      </c>
      <c r="E1826" s="7" t="s">
        <v>22762</v>
      </c>
      <c r="F1826" s="7" t="s">
        <v>22763</v>
      </c>
      <c r="G1826" s="7" t="s">
        <v>22764</v>
      </c>
      <c r="H1826" s="7" t="s">
        <v>22765</v>
      </c>
      <c r="I1826" s="7" t="s">
        <v>65</v>
      </c>
      <c r="J1826" s="7" t="s">
        <v>33060</v>
      </c>
      <c r="K1826" s="7" t="s">
        <v>47</v>
      </c>
      <c r="L1826" s="7">
        <v>10</v>
      </c>
      <c r="M1826" s="7" t="s">
        <v>33760</v>
      </c>
      <c r="N1826" s="7">
        <v>46699</v>
      </c>
      <c r="O1826" s="7" t="s">
        <v>42808</v>
      </c>
      <c r="P1826" s="7">
        <v>20100121</v>
      </c>
      <c r="Q1826" s="7">
        <v>58</v>
      </c>
      <c r="R1826" s="7">
        <v>201903</v>
      </c>
    </row>
    <row r="1827" spans="1:18" ht="16.5" customHeight="1">
      <c r="A1827" s="8">
        <v>1138637942</v>
      </c>
      <c r="B1827" s="7">
        <v>3701492</v>
      </c>
      <c r="C1827" s="12">
        <v>1101114270487</v>
      </c>
      <c r="D1827" s="7" t="s">
        <v>46097</v>
      </c>
      <c r="E1827" s="7" t="s">
        <v>46098</v>
      </c>
      <c r="F1827" s="7" t="s">
        <v>26280</v>
      </c>
      <c r="G1827" s="7" t="s">
        <v>46099</v>
      </c>
      <c r="H1827" s="7" t="s">
        <v>46100</v>
      </c>
      <c r="I1827" s="7" t="s">
        <v>65</v>
      </c>
      <c r="J1827" s="7" t="s">
        <v>33060</v>
      </c>
      <c r="K1827" s="7" t="s">
        <v>47</v>
      </c>
      <c r="L1827" s="7">
        <v>10</v>
      </c>
      <c r="M1827" s="7" t="s">
        <v>34319</v>
      </c>
      <c r="N1827" s="7">
        <v>56130</v>
      </c>
      <c r="O1827" s="7" t="s">
        <v>26141</v>
      </c>
      <c r="P1827" s="7">
        <v>20100126</v>
      </c>
      <c r="Q1827" s="7">
        <v>81</v>
      </c>
      <c r="R1827" s="7">
        <v>201903</v>
      </c>
    </row>
    <row r="1828" spans="1:18" ht="16.5" customHeight="1">
      <c r="A1828" s="8">
        <v>2128190327</v>
      </c>
      <c r="B1828" s="7">
        <v>3937813</v>
      </c>
      <c r="C1828" s="12">
        <v>1101114288117</v>
      </c>
      <c r="D1828" s="7" t="s">
        <v>11039</v>
      </c>
      <c r="E1828" s="7" t="s">
        <v>24687</v>
      </c>
      <c r="F1828" s="7" t="s">
        <v>24688</v>
      </c>
      <c r="G1828" s="7" t="s">
        <v>24689</v>
      </c>
      <c r="H1828" s="7" t="s">
        <v>24690</v>
      </c>
      <c r="I1828" s="7" t="s">
        <v>65</v>
      </c>
      <c r="J1828" s="7" t="s">
        <v>33060</v>
      </c>
      <c r="K1828" s="7" t="s">
        <v>47</v>
      </c>
      <c r="L1828" s="7">
        <v>10</v>
      </c>
      <c r="M1828" s="7" t="s">
        <v>34194</v>
      </c>
      <c r="N1828" s="7">
        <v>49231</v>
      </c>
      <c r="O1828" s="7" t="s">
        <v>22958</v>
      </c>
      <c r="P1828" s="7">
        <v>20100222</v>
      </c>
      <c r="Q1828" s="7">
        <v>64</v>
      </c>
      <c r="R1828" s="7">
        <v>201903</v>
      </c>
    </row>
    <row r="1829" spans="1:18" ht="16.5" customHeight="1">
      <c r="A1829" s="8">
        <v>2148855285</v>
      </c>
      <c r="B1829" s="7">
        <v>3708719</v>
      </c>
      <c r="C1829" s="12">
        <v>1101114291441</v>
      </c>
      <c r="D1829" s="7" t="s">
        <v>26513</v>
      </c>
      <c r="E1829" s="7" t="s">
        <v>7499</v>
      </c>
      <c r="F1829" s="7" t="s">
        <v>26514</v>
      </c>
      <c r="G1829" s="7" t="s">
        <v>26515</v>
      </c>
      <c r="H1829" s="7" t="s">
        <v>26516</v>
      </c>
      <c r="I1829" s="7" t="s">
        <v>65</v>
      </c>
      <c r="J1829" s="7" t="s">
        <v>33060</v>
      </c>
      <c r="K1829" s="7" t="s">
        <v>47</v>
      </c>
      <c r="L1829" s="7">
        <v>10</v>
      </c>
      <c r="M1829" s="7" t="s">
        <v>34433</v>
      </c>
      <c r="N1829" s="7">
        <v>58220</v>
      </c>
      <c r="O1829" s="7" t="s">
        <v>34437</v>
      </c>
      <c r="P1829" s="7">
        <v>20100224</v>
      </c>
      <c r="Q1829" s="7">
        <v>160</v>
      </c>
      <c r="R1829" s="7">
        <v>201903</v>
      </c>
    </row>
    <row r="1830" spans="1:18" ht="16.5" customHeight="1">
      <c r="A1830" s="8">
        <v>1198626536</v>
      </c>
      <c r="B1830" s="7">
        <v>3709854</v>
      </c>
      <c r="C1830" s="12">
        <v>1101114292374</v>
      </c>
      <c r="D1830" s="7" t="s">
        <v>21184</v>
      </c>
      <c r="E1830" s="7" t="s">
        <v>21185</v>
      </c>
      <c r="F1830" s="7" t="s">
        <v>21186</v>
      </c>
      <c r="G1830" s="7" t="s">
        <v>21187</v>
      </c>
      <c r="H1830" s="7" t="s">
        <v>21188</v>
      </c>
      <c r="I1830" s="7" t="s">
        <v>65</v>
      </c>
      <c r="J1830" s="7" t="s">
        <v>33060</v>
      </c>
      <c r="K1830" s="7" t="s">
        <v>47</v>
      </c>
      <c r="L1830" s="7">
        <v>10</v>
      </c>
      <c r="M1830" s="7" t="s">
        <v>363</v>
      </c>
      <c r="N1830" s="7">
        <v>72121</v>
      </c>
      <c r="O1830" s="7" t="s">
        <v>35913</v>
      </c>
      <c r="P1830" s="7">
        <v>20100226</v>
      </c>
      <c r="Q1830" s="7">
        <v>64</v>
      </c>
      <c r="R1830" s="7">
        <v>201903</v>
      </c>
    </row>
    <row r="1831" spans="1:18" ht="16.5" customHeight="1">
      <c r="A1831" s="8">
        <v>1138637689</v>
      </c>
      <c r="B1831" s="7">
        <v>3847080</v>
      </c>
      <c r="C1831" s="12">
        <v>1101114313443</v>
      </c>
      <c r="D1831" s="7" t="s">
        <v>46101</v>
      </c>
      <c r="E1831" s="7" t="s">
        <v>15191</v>
      </c>
      <c r="F1831" s="7" t="s">
        <v>46102</v>
      </c>
      <c r="G1831" s="7" t="s">
        <v>46103</v>
      </c>
      <c r="H1831" s="7" t="s">
        <v>46104</v>
      </c>
      <c r="I1831" s="7" t="s">
        <v>65</v>
      </c>
      <c r="J1831" s="7" t="s">
        <v>33060</v>
      </c>
      <c r="K1831" s="7" t="s">
        <v>47</v>
      </c>
      <c r="L1831" s="7">
        <v>10</v>
      </c>
      <c r="M1831" s="7" t="s">
        <v>34433</v>
      </c>
      <c r="N1831" s="7">
        <v>58220</v>
      </c>
      <c r="O1831" s="7" t="s">
        <v>34437</v>
      </c>
      <c r="P1831" s="7">
        <v>20100325</v>
      </c>
      <c r="Q1831" s="7">
        <v>235</v>
      </c>
      <c r="R1831" s="7">
        <v>201903</v>
      </c>
    </row>
    <row r="1832" spans="1:18" ht="16.5" customHeight="1">
      <c r="A1832" s="8">
        <v>2108164497</v>
      </c>
      <c r="B1832" s="7">
        <v>3718033</v>
      </c>
      <c r="C1832" s="12">
        <v>1101114326313</v>
      </c>
      <c r="D1832" s="7" t="s">
        <v>46105</v>
      </c>
      <c r="E1832" s="7" t="s">
        <v>42925</v>
      </c>
      <c r="F1832" s="7" t="s">
        <v>46106</v>
      </c>
      <c r="G1832" s="7" t="s">
        <v>42926</v>
      </c>
      <c r="H1832" s="7" t="s">
        <v>42927</v>
      </c>
      <c r="I1832" s="7" t="s">
        <v>65</v>
      </c>
      <c r="J1832" s="7" t="s">
        <v>33060</v>
      </c>
      <c r="K1832" s="7" t="s">
        <v>47</v>
      </c>
      <c r="L1832" s="7">
        <v>10</v>
      </c>
      <c r="M1832" s="7" t="s">
        <v>34194</v>
      </c>
      <c r="N1832" s="7">
        <v>49231</v>
      </c>
      <c r="O1832" s="7" t="s">
        <v>22958</v>
      </c>
      <c r="P1832" s="7">
        <v>20100412</v>
      </c>
      <c r="Q1832" s="7">
        <v>68</v>
      </c>
      <c r="R1832" s="7">
        <v>201903</v>
      </c>
    </row>
    <row r="1833" spans="1:18" ht="16.5" customHeight="1">
      <c r="A1833" s="8">
        <v>2118843418</v>
      </c>
      <c r="B1833" s="7">
        <v>3723776</v>
      </c>
      <c r="C1833" s="12">
        <v>1101114342682</v>
      </c>
      <c r="D1833" s="7" t="s">
        <v>46107</v>
      </c>
      <c r="E1833" s="7" t="s">
        <v>46108</v>
      </c>
      <c r="F1833" s="7" t="s">
        <v>46109</v>
      </c>
      <c r="G1833" s="7" t="s">
        <v>46110</v>
      </c>
      <c r="H1833" s="7" t="s">
        <v>46111</v>
      </c>
      <c r="I1833" s="7" t="s">
        <v>65</v>
      </c>
      <c r="J1833" s="7" t="s">
        <v>33060</v>
      </c>
      <c r="K1833" s="7" t="s">
        <v>47</v>
      </c>
      <c r="L1833" s="7">
        <v>10</v>
      </c>
      <c r="M1833" s="7" t="s">
        <v>33760</v>
      </c>
      <c r="N1833" s="7">
        <v>46443</v>
      </c>
      <c r="O1833" s="7" t="s">
        <v>44335</v>
      </c>
      <c r="P1833" s="7">
        <v>20100504</v>
      </c>
      <c r="Q1833" s="7">
        <v>57</v>
      </c>
      <c r="R1833" s="7">
        <v>201903</v>
      </c>
    </row>
    <row r="1834" spans="1:18" ht="16.5" customHeight="1">
      <c r="A1834" s="8">
        <v>2148860866</v>
      </c>
      <c r="B1834" s="7">
        <v>3741424</v>
      </c>
      <c r="C1834" s="12">
        <v>1101114361038</v>
      </c>
      <c r="D1834" s="7" t="s">
        <v>46112</v>
      </c>
      <c r="E1834" s="7" t="s">
        <v>3021</v>
      </c>
      <c r="F1834" s="7" t="s">
        <v>46113</v>
      </c>
      <c r="G1834" s="7" t="s">
        <v>46114</v>
      </c>
      <c r="H1834" s="7" t="s">
        <v>46115</v>
      </c>
      <c r="I1834" s="7" t="s">
        <v>65</v>
      </c>
      <c r="J1834" s="7" t="s">
        <v>33060</v>
      </c>
      <c r="K1834" s="7" t="s">
        <v>47</v>
      </c>
      <c r="L1834" s="7">
        <v>10</v>
      </c>
      <c r="M1834" s="7" t="s">
        <v>34433</v>
      </c>
      <c r="N1834" s="7">
        <v>62021</v>
      </c>
      <c r="O1834" s="7" t="s">
        <v>13709</v>
      </c>
      <c r="P1834" s="7">
        <v>20100531</v>
      </c>
      <c r="Q1834" s="7">
        <v>62</v>
      </c>
      <c r="R1834" s="7">
        <v>201903</v>
      </c>
    </row>
    <row r="1835" spans="1:18" ht="16.5" customHeight="1">
      <c r="A1835" s="8">
        <v>2118845153</v>
      </c>
      <c r="B1835" s="7">
        <v>3744736</v>
      </c>
      <c r="C1835" s="12">
        <v>1101114370906</v>
      </c>
      <c r="D1835" s="7" t="s">
        <v>46116</v>
      </c>
      <c r="E1835" s="7" t="s">
        <v>46117</v>
      </c>
      <c r="F1835" s="7" t="s">
        <v>29007</v>
      </c>
      <c r="G1835" s="7" t="s">
        <v>46118</v>
      </c>
      <c r="H1835" s="7" t="s">
        <v>46119</v>
      </c>
      <c r="I1835" s="7" t="s">
        <v>65</v>
      </c>
      <c r="J1835" s="7" t="s">
        <v>33060</v>
      </c>
      <c r="K1835" s="7" t="s">
        <v>47</v>
      </c>
      <c r="L1835" s="7">
        <v>10</v>
      </c>
      <c r="M1835" s="7" t="s">
        <v>363</v>
      </c>
      <c r="N1835" s="7">
        <v>71531</v>
      </c>
      <c r="O1835" s="7" t="s">
        <v>15169</v>
      </c>
      <c r="P1835" s="7">
        <v>20100615</v>
      </c>
      <c r="Q1835" s="7">
        <v>85</v>
      </c>
      <c r="R1835" s="7">
        <v>201903</v>
      </c>
    </row>
    <row r="1836" spans="1:18" ht="16.5" customHeight="1">
      <c r="A1836" s="8">
        <v>2148862812</v>
      </c>
      <c r="B1836" s="7">
        <v>3753637</v>
      </c>
      <c r="C1836" s="12">
        <v>1101114394873</v>
      </c>
      <c r="D1836" s="7" t="s">
        <v>22781</v>
      </c>
      <c r="E1836" s="7" t="s">
        <v>22782</v>
      </c>
      <c r="F1836" s="7" t="s">
        <v>22783</v>
      </c>
      <c r="G1836" s="7" t="s">
        <v>22784</v>
      </c>
      <c r="H1836" s="7" t="s">
        <v>22785</v>
      </c>
      <c r="I1836" s="7" t="s">
        <v>65</v>
      </c>
      <c r="J1836" s="7" t="s">
        <v>33060</v>
      </c>
      <c r="K1836" s="7" t="s">
        <v>47</v>
      </c>
      <c r="L1836" s="7">
        <v>10</v>
      </c>
      <c r="M1836" s="7" t="s">
        <v>33760</v>
      </c>
      <c r="N1836" s="7">
        <v>46510</v>
      </c>
      <c r="O1836" s="7" t="s">
        <v>9952</v>
      </c>
      <c r="P1836" s="7">
        <v>20100716</v>
      </c>
      <c r="Q1836" s="7">
        <v>136</v>
      </c>
      <c r="R1836" s="7">
        <v>201903</v>
      </c>
    </row>
    <row r="1837" spans="1:18" ht="16.5" customHeight="1">
      <c r="A1837" s="8">
        <v>2148863183</v>
      </c>
      <c r="B1837" s="7">
        <v>3754920</v>
      </c>
      <c r="C1837" s="12">
        <v>1101114398883</v>
      </c>
      <c r="D1837" s="7" t="s">
        <v>16647</v>
      </c>
      <c r="E1837" s="7" t="s">
        <v>16648</v>
      </c>
      <c r="F1837" s="7" t="s">
        <v>16649</v>
      </c>
      <c r="G1837" s="7" t="s">
        <v>16650</v>
      </c>
      <c r="H1837" s="7" t="s">
        <v>16651</v>
      </c>
      <c r="I1837" s="7" t="s">
        <v>65</v>
      </c>
      <c r="J1837" s="7" t="s">
        <v>33060</v>
      </c>
      <c r="K1837" s="7" t="s">
        <v>47</v>
      </c>
      <c r="L1837" s="7">
        <v>10</v>
      </c>
      <c r="M1837" s="7" t="s">
        <v>33076</v>
      </c>
      <c r="N1837" s="7">
        <v>10713</v>
      </c>
      <c r="O1837" s="7" t="s">
        <v>483</v>
      </c>
      <c r="P1837" s="7">
        <v>20100722</v>
      </c>
      <c r="Q1837" s="7">
        <v>99</v>
      </c>
      <c r="R1837" s="7">
        <v>201903</v>
      </c>
    </row>
    <row r="1838" spans="1:18" ht="16.5" customHeight="1">
      <c r="A1838" s="8">
        <v>1138642542</v>
      </c>
      <c r="B1838" s="7">
        <v>3842031</v>
      </c>
      <c r="C1838" s="12">
        <v>1101114431873</v>
      </c>
      <c r="D1838" s="7" t="s">
        <v>46120</v>
      </c>
      <c r="E1838" s="7" t="s">
        <v>46121</v>
      </c>
      <c r="F1838" s="7" t="s">
        <v>46122</v>
      </c>
      <c r="G1838" s="7" t="s">
        <v>46123</v>
      </c>
      <c r="H1838" s="7" t="s">
        <v>46124</v>
      </c>
      <c r="I1838" s="7" t="s">
        <v>65</v>
      </c>
      <c r="J1838" s="7" t="s">
        <v>33060</v>
      </c>
      <c r="K1838" s="7" t="s">
        <v>47</v>
      </c>
      <c r="L1838" s="7">
        <v>10</v>
      </c>
      <c r="M1838" s="7" t="s">
        <v>34433</v>
      </c>
      <c r="N1838" s="7">
        <v>58222</v>
      </c>
      <c r="O1838" s="7" t="s">
        <v>13163</v>
      </c>
      <c r="P1838" s="7">
        <v>20100910</v>
      </c>
      <c r="Q1838" s="7">
        <v>170</v>
      </c>
      <c r="R1838" s="7">
        <v>201903</v>
      </c>
    </row>
    <row r="1839" spans="1:18" ht="16.5" customHeight="1">
      <c r="A1839" s="8">
        <v>2148865712</v>
      </c>
      <c r="B1839" s="7">
        <v>3842120</v>
      </c>
      <c r="C1839" s="12">
        <v>1101114433069</v>
      </c>
      <c r="D1839" s="7" t="s">
        <v>46125</v>
      </c>
      <c r="E1839" s="7" t="s">
        <v>1803</v>
      </c>
      <c r="F1839" s="7" t="s">
        <v>46126</v>
      </c>
      <c r="G1839" s="7" t="s">
        <v>46127</v>
      </c>
      <c r="H1839" s="7" t="s">
        <v>46128</v>
      </c>
      <c r="I1839" s="7" t="s">
        <v>65</v>
      </c>
      <c r="J1839" s="7" t="s">
        <v>33060</v>
      </c>
      <c r="K1839" s="7" t="s">
        <v>47</v>
      </c>
      <c r="L1839" s="7">
        <v>10</v>
      </c>
      <c r="M1839" s="7" t="s">
        <v>33760</v>
      </c>
      <c r="N1839" s="7">
        <v>46443</v>
      </c>
      <c r="O1839" s="7" t="s">
        <v>44335</v>
      </c>
      <c r="P1839" s="7">
        <v>20100924</v>
      </c>
      <c r="Q1839" s="7">
        <v>54</v>
      </c>
      <c r="R1839" s="7">
        <v>201903</v>
      </c>
    </row>
    <row r="1840" spans="1:18" ht="16.5" customHeight="1">
      <c r="A1840" s="8">
        <v>1058749686</v>
      </c>
      <c r="B1840" s="7">
        <v>3849361</v>
      </c>
      <c r="C1840" s="12">
        <v>1101114452796</v>
      </c>
      <c r="D1840" s="7" t="s">
        <v>46129</v>
      </c>
      <c r="E1840" s="7" t="s">
        <v>46130</v>
      </c>
      <c r="F1840" s="7" t="s">
        <v>12625</v>
      </c>
      <c r="G1840" s="7" t="s">
        <v>46131</v>
      </c>
      <c r="H1840" s="7" t="s">
        <v>46132</v>
      </c>
      <c r="I1840" s="7" t="s">
        <v>65</v>
      </c>
      <c r="J1840" s="7" t="s">
        <v>33060</v>
      </c>
      <c r="K1840" s="7" t="s">
        <v>47</v>
      </c>
      <c r="L1840" s="7">
        <v>10</v>
      </c>
      <c r="M1840" s="7" t="s">
        <v>34433</v>
      </c>
      <c r="N1840" s="7">
        <v>58221</v>
      </c>
      <c r="O1840" s="7" t="s">
        <v>12995</v>
      </c>
      <c r="P1840" s="7">
        <v>20101019</v>
      </c>
      <c r="Q1840" s="7">
        <v>65</v>
      </c>
      <c r="R1840" s="7">
        <v>201903</v>
      </c>
    </row>
    <row r="1841" spans="1:18" ht="16.5" customHeight="1">
      <c r="A1841" s="8">
        <v>2208807037</v>
      </c>
      <c r="B1841" s="7">
        <v>3853085</v>
      </c>
      <c r="C1841" s="12">
        <v>1101114461177</v>
      </c>
      <c r="D1841" s="7" t="s">
        <v>46133</v>
      </c>
      <c r="E1841" s="7" t="s">
        <v>46134</v>
      </c>
      <c r="F1841" s="7" t="s">
        <v>46135</v>
      </c>
      <c r="G1841" s="7" t="s">
        <v>46136</v>
      </c>
      <c r="H1841" s="7" t="s">
        <v>46137</v>
      </c>
      <c r="I1841" s="7" t="s">
        <v>65</v>
      </c>
      <c r="J1841" s="7" t="s">
        <v>33060</v>
      </c>
      <c r="K1841" s="7" t="s">
        <v>47</v>
      </c>
      <c r="L1841" s="7">
        <v>10</v>
      </c>
      <c r="M1841" s="7" t="s">
        <v>33076</v>
      </c>
      <c r="N1841" s="7">
        <v>30121</v>
      </c>
      <c r="O1841" s="7" t="s">
        <v>22582</v>
      </c>
      <c r="P1841" s="7">
        <v>20101029</v>
      </c>
      <c r="Q1841" s="7">
        <v>187</v>
      </c>
      <c r="R1841" s="7">
        <v>201903</v>
      </c>
    </row>
    <row r="1842" spans="1:18" ht="16.5" customHeight="1">
      <c r="A1842" s="8">
        <v>2068647849</v>
      </c>
      <c r="B1842" s="7">
        <v>3854813</v>
      </c>
      <c r="C1842" s="12">
        <v>1101114463165</v>
      </c>
      <c r="D1842" s="7" t="s">
        <v>27511</v>
      </c>
      <c r="E1842" s="7" t="s">
        <v>27512</v>
      </c>
      <c r="F1842" s="7" t="s">
        <v>27513</v>
      </c>
      <c r="G1842" s="7" t="s">
        <v>27514</v>
      </c>
      <c r="H1842" s="7" t="s">
        <v>27515</v>
      </c>
      <c r="I1842" s="7" t="s">
        <v>65</v>
      </c>
      <c r="J1842" s="7" t="s">
        <v>33060</v>
      </c>
      <c r="K1842" s="7" t="s">
        <v>47</v>
      </c>
      <c r="L1842" s="7">
        <v>10</v>
      </c>
      <c r="M1842" s="7" t="s">
        <v>34433</v>
      </c>
      <c r="N1842" s="7">
        <v>62021</v>
      </c>
      <c r="O1842" s="7" t="s">
        <v>13709</v>
      </c>
      <c r="P1842" s="7">
        <v>20101102</v>
      </c>
      <c r="Q1842" s="7">
        <v>81</v>
      </c>
      <c r="R1842" s="7">
        <v>201903</v>
      </c>
    </row>
    <row r="1843" spans="1:18" ht="16.5" customHeight="1">
      <c r="A1843" s="8">
        <v>1148685525</v>
      </c>
      <c r="B1843" s="7">
        <v>3961507</v>
      </c>
      <c r="C1843" s="12">
        <v>1101114505842</v>
      </c>
      <c r="D1843" s="7" t="s">
        <v>46138</v>
      </c>
      <c r="E1843" s="7" t="s">
        <v>8987</v>
      </c>
      <c r="F1843" s="7" t="s">
        <v>46139</v>
      </c>
      <c r="G1843" s="7" t="s">
        <v>46140</v>
      </c>
      <c r="H1843" s="7" t="s">
        <v>46141</v>
      </c>
      <c r="I1843" s="7" t="s">
        <v>65</v>
      </c>
      <c r="J1843" s="7" t="s">
        <v>33060</v>
      </c>
      <c r="K1843" s="7" t="s">
        <v>47</v>
      </c>
      <c r="L1843" s="7">
        <v>10</v>
      </c>
      <c r="M1843" s="7" t="s">
        <v>363</v>
      </c>
      <c r="N1843" s="7">
        <v>71531</v>
      </c>
      <c r="O1843" s="7" t="s">
        <v>15169</v>
      </c>
      <c r="P1843" s="7">
        <v>20110104</v>
      </c>
      <c r="Q1843" s="7">
        <v>50</v>
      </c>
      <c r="R1843" s="7">
        <v>201903</v>
      </c>
    </row>
    <row r="1844" spans="1:18" ht="16.5" customHeight="1">
      <c r="A1844" s="8">
        <v>2068649833</v>
      </c>
      <c r="B1844" s="7">
        <v>3965787</v>
      </c>
      <c r="C1844" s="12">
        <v>1101114510883</v>
      </c>
      <c r="D1844" s="7" t="s">
        <v>46142</v>
      </c>
      <c r="E1844" s="7" t="s">
        <v>46143</v>
      </c>
      <c r="F1844" s="7" t="s">
        <v>46144</v>
      </c>
      <c r="G1844" s="7" t="s">
        <v>46145</v>
      </c>
      <c r="H1844" s="7" t="s">
        <v>46146</v>
      </c>
      <c r="I1844" s="7" t="s">
        <v>65</v>
      </c>
      <c r="J1844" s="7" t="s">
        <v>33060</v>
      </c>
      <c r="K1844" s="7" t="s">
        <v>47</v>
      </c>
      <c r="L1844" s="7">
        <v>10</v>
      </c>
      <c r="M1844" s="7" t="s">
        <v>363</v>
      </c>
      <c r="N1844" s="7">
        <v>71531</v>
      </c>
      <c r="O1844" s="7" t="s">
        <v>15169</v>
      </c>
      <c r="P1844" s="7">
        <v>20110110</v>
      </c>
      <c r="Q1844" s="7">
        <v>57</v>
      </c>
      <c r="R1844" s="7">
        <v>201903</v>
      </c>
    </row>
    <row r="1845" spans="1:18" ht="16.5" customHeight="1">
      <c r="A1845" s="8">
        <v>1078746569</v>
      </c>
      <c r="B1845" s="7">
        <v>3965833</v>
      </c>
      <c r="C1845" s="12">
        <v>1101114512318</v>
      </c>
      <c r="D1845" s="7" t="s">
        <v>46147</v>
      </c>
      <c r="E1845" s="7" t="s">
        <v>46148</v>
      </c>
      <c r="F1845" s="7" t="s">
        <v>46149</v>
      </c>
      <c r="G1845" s="7" t="s">
        <v>9771</v>
      </c>
      <c r="H1845" s="7" t="s">
        <v>46150</v>
      </c>
      <c r="I1845" s="7" t="s">
        <v>65</v>
      </c>
      <c r="J1845" s="7" t="s">
        <v>33060</v>
      </c>
      <c r="K1845" s="7" t="s">
        <v>47</v>
      </c>
      <c r="L1845" s="7">
        <v>10</v>
      </c>
      <c r="M1845" s="7" t="s">
        <v>33760</v>
      </c>
      <c r="N1845" s="7">
        <v>46329</v>
      </c>
      <c r="O1845" s="7" t="s">
        <v>9470</v>
      </c>
      <c r="P1845" s="7">
        <v>20110111</v>
      </c>
      <c r="Q1845" s="7">
        <v>113</v>
      </c>
      <c r="R1845" s="7">
        <v>201903</v>
      </c>
    </row>
    <row r="1846" spans="1:18" ht="16.5" customHeight="1">
      <c r="A1846" s="8">
        <v>1178174847</v>
      </c>
      <c r="B1846" s="7">
        <v>3966019</v>
      </c>
      <c r="C1846" s="12">
        <v>1101114514455</v>
      </c>
      <c r="D1846" s="7" t="s">
        <v>23106</v>
      </c>
      <c r="E1846" s="7" t="s">
        <v>23107</v>
      </c>
      <c r="F1846" s="7" t="s">
        <v>23108</v>
      </c>
      <c r="G1846" s="7" t="s">
        <v>23109</v>
      </c>
      <c r="H1846" s="7" t="s">
        <v>23110</v>
      </c>
      <c r="I1846" s="7" t="s">
        <v>65</v>
      </c>
      <c r="J1846" s="7" t="s">
        <v>33060</v>
      </c>
      <c r="K1846" s="7" t="s">
        <v>47</v>
      </c>
      <c r="L1846" s="7">
        <v>10</v>
      </c>
      <c r="M1846" s="7" t="s">
        <v>33760</v>
      </c>
      <c r="N1846" s="7">
        <v>46313</v>
      </c>
      <c r="O1846" s="7" t="s">
        <v>221</v>
      </c>
      <c r="P1846" s="7">
        <v>20110113</v>
      </c>
      <c r="Q1846" s="7">
        <v>85</v>
      </c>
      <c r="R1846" s="7">
        <v>201903</v>
      </c>
    </row>
    <row r="1847" spans="1:18" ht="16.5" customHeight="1">
      <c r="A1847" s="8">
        <v>2208813029</v>
      </c>
      <c r="B1847" s="7">
        <v>3975507</v>
      </c>
      <c r="C1847" s="12">
        <v>1101114537449</v>
      </c>
      <c r="D1847" s="7" t="s">
        <v>46151</v>
      </c>
      <c r="E1847" s="7" t="s">
        <v>46152</v>
      </c>
      <c r="F1847" s="7" t="s">
        <v>8173</v>
      </c>
      <c r="G1847" s="7" t="s">
        <v>46153</v>
      </c>
      <c r="H1847" s="7" t="s">
        <v>46154</v>
      </c>
      <c r="I1847" s="7" t="s">
        <v>65</v>
      </c>
      <c r="J1847" s="7" t="s">
        <v>33060</v>
      </c>
      <c r="K1847" s="7" t="s">
        <v>47</v>
      </c>
      <c r="L1847" s="7">
        <v>10</v>
      </c>
      <c r="M1847" s="7" t="s">
        <v>313</v>
      </c>
      <c r="N1847" s="7">
        <v>42132</v>
      </c>
      <c r="O1847" s="7" t="s">
        <v>44203</v>
      </c>
      <c r="P1847" s="7">
        <v>20110217</v>
      </c>
      <c r="Q1847" s="7">
        <v>60</v>
      </c>
      <c r="R1847" s="7">
        <v>201903</v>
      </c>
    </row>
    <row r="1848" spans="1:18" ht="16.5" customHeight="1">
      <c r="A1848" s="8">
        <v>2178133767</v>
      </c>
      <c r="B1848" s="7">
        <v>3984912</v>
      </c>
      <c r="C1848" s="12">
        <v>1101114558312</v>
      </c>
      <c r="D1848" s="7" t="s">
        <v>22031</v>
      </c>
      <c r="E1848" s="7" t="s">
        <v>22032</v>
      </c>
      <c r="F1848" s="7" t="s">
        <v>1706</v>
      </c>
      <c r="G1848" s="7" t="s">
        <v>22033</v>
      </c>
      <c r="H1848" s="7" t="s">
        <v>22034</v>
      </c>
      <c r="I1848" s="7" t="s">
        <v>65</v>
      </c>
      <c r="J1848" s="7" t="s">
        <v>33060</v>
      </c>
      <c r="K1848" s="7" t="s">
        <v>47</v>
      </c>
      <c r="L1848" s="7">
        <v>10</v>
      </c>
      <c r="M1848" s="7" t="s">
        <v>313</v>
      </c>
      <c r="N1848" s="7">
        <v>42202</v>
      </c>
      <c r="O1848" s="7" t="s">
        <v>43975</v>
      </c>
      <c r="P1848" s="7">
        <v>20110317</v>
      </c>
      <c r="Q1848" s="7">
        <v>71</v>
      </c>
      <c r="R1848" s="7">
        <v>201903</v>
      </c>
    </row>
    <row r="1849" spans="1:18" ht="16.5" customHeight="1">
      <c r="A1849" s="8">
        <v>2148875700</v>
      </c>
      <c r="B1849" s="7">
        <v>3991391</v>
      </c>
      <c r="C1849" s="12">
        <v>1101114573956</v>
      </c>
      <c r="D1849" s="7" t="s">
        <v>26268</v>
      </c>
      <c r="E1849" s="7" t="s">
        <v>26269</v>
      </c>
      <c r="F1849" s="7" t="s">
        <v>26270</v>
      </c>
      <c r="G1849" s="7" t="s">
        <v>26271</v>
      </c>
      <c r="H1849" s="7" t="s">
        <v>26272</v>
      </c>
      <c r="I1849" s="7" t="s">
        <v>65</v>
      </c>
      <c r="J1849" s="7" t="s">
        <v>33060</v>
      </c>
      <c r="K1849" s="7" t="s">
        <v>47</v>
      </c>
      <c r="L1849" s="7">
        <v>10</v>
      </c>
      <c r="M1849" s="7" t="s">
        <v>34319</v>
      </c>
      <c r="N1849" s="7">
        <v>56122</v>
      </c>
      <c r="O1849" s="7" t="s">
        <v>45795</v>
      </c>
      <c r="P1849" s="7">
        <v>20110406</v>
      </c>
      <c r="Q1849" s="7">
        <v>238</v>
      </c>
      <c r="R1849" s="7">
        <v>201903</v>
      </c>
    </row>
    <row r="1850" spans="1:18" ht="16.5" customHeight="1">
      <c r="A1850" s="8">
        <v>1098628518</v>
      </c>
      <c r="B1850" s="7">
        <v>3996874</v>
      </c>
      <c r="C1850" s="12">
        <v>1101114587931</v>
      </c>
      <c r="D1850" s="7" t="s">
        <v>25937</v>
      </c>
      <c r="E1850" s="7" t="s">
        <v>25938</v>
      </c>
      <c r="F1850" s="7" t="s">
        <v>25939</v>
      </c>
      <c r="G1850" s="7" t="s">
        <v>25940</v>
      </c>
      <c r="H1850" s="7" t="s">
        <v>25941</v>
      </c>
      <c r="I1850" s="7" t="s">
        <v>65</v>
      </c>
      <c r="J1850" s="7" t="s">
        <v>33060</v>
      </c>
      <c r="K1850" s="7" t="s">
        <v>47</v>
      </c>
      <c r="L1850" s="7">
        <v>10</v>
      </c>
      <c r="M1850" s="7" t="s">
        <v>34194</v>
      </c>
      <c r="N1850" s="7">
        <v>52939</v>
      </c>
      <c r="O1850" s="7" t="s">
        <v>44888</v>
      </c>
      <c r="P1850" s="7">
        <v>20110422</v>
      </c>
      <c r="Q1850" s="7">
        <v>60</v>
      </c>
      <c r="R1850" s="7">
        <v>201903</v>
      </c>
    </row>
    <row r="1851" spans="1:18" ht="16.5" customHeight="1">
      <c r="A1851" s="8">
        <v>2148880601</v>
      </c>
      <c r="B1851" s="7">
        <v>4010543</v>
      </c>
      <c r="C1851" s="12">
        <v>1101114620012</v>
      </c>
      <c r="D1851" s="7" t="s">
        <v>46155</v>
      </c>
      <c r="E1851" s="7" t="s">
        <v>32902</v>
      </c>
      <c r="F1851" s="7" t="s">
        <v>15417</v>
      </c>
      <c r="G1851" s="7" t="s">
        <v>46156</v>
      </c>
      <c r="H1851" s="7" t="s">
        <v>46157</v>
      </c>
      <c r="I1851" s="7" t="s">
        <v>65</v>
      </c>
      <c r="J1851" s="7" t="s">
        <v>33060</v>
      </c>
      <c r="K1851" s="7" t="s">
        <v>47</v>
      </c>
      <c r="L1851" s="7">
        <v>10</v>
      </c>
      <c r="M1851" s="7" t="s">
        <v>363</v>
      </c>
      <c r="N1851" s="7">
        <v>72111</v>
      </c>
      <c r="O1851" s="7" t="s">
        <v>15320</v>
      </c>
      <c r="P1851" s="7">
        <v>20110609</v>
      </c>
      <c r="Q1851" s="7">
        <v>83</v>
      </c>
      <c r="R1851" s="7">
        <v>201903</v>
      </c>
    </row>
    <row r="1852" spans="1:18" ht="16.5" customHeight="1">
      <c r="A1852" s="8">
        <v>2048627696</v>
      </c>
      <c r="B1852" s="7">
        <v>4010574</v>
      </c>
      <c r="C1852" s="12">
        <v>1101114620400</v>
      </c>
      <c r="D1852" s="7" t="s">
        <v>46158</v>
      </c>
      <c r="E1852" s="7" t="s">
        <v>46159</v>
      </c>
      <c r="F1852" s="7" t="s">
        <v>46160</v>
      </c>
      <c r="G1852" s="7" t="s">
        <v>46161</v>
      </c>
      <c r="H1852" s="7" t="s">
        <v>46162</v>
      </c>
      <c r="I1852" s="7" t="s">
        <v>65</v>
      </c>
      <c r="J1852" s="7" t="s">
        <v>33060</v>
      </c>
      <c r="K1852" s="7" t="s">
        <v>47</v>
      </c>
      <c r="L1852" s="7">
        <v>10</v>
      </c>
      <c r="M1852" s="7" t="s">
        <v>33760</v>
      </c>
      <c r="N1852" s="7">
        <v>46311</v>
      </c>
      <c r="O1852" s="7" t="s">
        <v>33832</v>
      </c>
      <c r="P1852" s="7">
        <v>20110701</v>
      </c>
      <c r="Q1852" s="7">
        <v>53</v>
      </c>
      <c r="R1852" s="7">
        <v>201903</v>
      </c>
    </row>
    <row r="1853" spans="1:18" ht="16.5" customHeight="1">
      <c r="A1853" s="8">
        <v>1208770591</v>
      </c>
      <c r="B1853" s="7">
        <v>4020228</v>
      </c>
      <c r="C1853" s="12">
        <v>1101114643709</v>
      </c>
      <c r="D1853" s="7" t="s">
        <v>4875</v>
      </c>
      <c r="E1853" s="7" t="s">
        <v>10434</v>
      </c>
      <c r="F1853" s="7" t="s">
        <v>1716</v>
      </c>
      <c r="G1853" s="7" t="s">
        <v>46163</v>
      </c>
      <c r="H1853" s="7" t="s">
        <v>46164</v>
      </c>
      <c r="I1853" s="7" t="s">
        <v>65</v>
      </c>
      <c r="J1853" s="7" t="s">
        <v>33060</v>
      </c>
      <c r="K1853" s="7" t="s">
        <v>47</v>
      </c>
      <c r="L1853" s="7">
        <v>10</v>
      </c>
      <c r="M1853" s="7" t="s">
        <v>966</v>
      </c>
      <c r="N1853" s="7">
        <v>68129</v>
      </c>
      <c r="O1853" s="7" t="s">
        <v>44903</v>
      </c>
      <c r="P1853" s="7">
        <v>20110708</v>
      </c>
      <c r="Q1853" s="7">
        <v>58</v>
      </c>
      <c r="R1853" s="7">
        <v>201903</v>
      </c>
    </row>
    <row r="1854" spans="1:18" ht="16.5" customHeight="1">
      <c r="A1854" s="8">
        <v>2018622222</v>
      </c>
      <c r="B1854" s="7">
        <v>4022601</v>
      </c>
      <c r="C1854" s="12">
        <v>1101114648709</v>
      </c>
      <c r="D1854" s="7" t="s">
        <v>23541</v>
      </c>
      <c r="E1854" s="7" t="s">
        <v>23542</v>
      </c>
      <c r="F1854" s="7" t="s">
        <v>23543</v>
      </c>
      <c r="G1854" s="7" t="s">
        <v>23544</v>
      </c>
      <c r="H1854" s="7" t="s">
        <v>23545</v>
      </c>
      <c r="I1854" s="7" t="s">
        <v>65</v>
      </c>
      <c r="J1854" s="7" t="s">
        <v>33060</v>
      </c>
      <c r="K1854" s="7" t="s">
        <v>47</v>
      </c>
      <c r="L1854" s="7">
        <v>10</v>
      </c>
      <c r="M1854" s="7" t="s">
        <v>33760</v>
      </c>
      <c r="N1854" s="7">
        <v>46413</v>
      </c>
      <c r="O1854" s="7" t="s">
        <v>43205</v>
      </c>
      <c r="P1854" s="7">
        <v>20110714</v>
      </c>
      <c r="Q1854" s="7">
        <v>77</v>
      </c>
      <c r="R1854" s="7">
        <v>201903</v>
      </c>
    </row>
    <row r="1855" spans="1:18" ht="16.5" customHeight="1">
      <c r="A1855" s="8">
        <v>4088700184</v>
      </c>
      <c r="B1855" s="7">
        <v>4029507</v>
      </c>
      <c r="C1855" s="12">
        <v>1101114660844</v>
      </c>
      <c r="D1855" s="7" t="s">
        <v>46165</v>
      </c>
      <c r="E1855" s="7" t="s">
        <v>46166</v>
      </c>
      <c r="F1855" s="7" t="s">
        <v>46167</v>
      </c>
      <c r="H1855" s="7" t="s">
        <v>46168</v>
      </c>
      <c r="I1855" s="7" t="s">
        <v>65</v>
      </c>
      <c r="J1855" s="7" t="s">
        <v>33060</v>
      </c>
      <c r="K1855" s="7" t="s">
        <v>47</v>
      </c>
      <c r="L1855" s="7">
        <v>10</v>
      </c>
      <c r="M1855" s="7" t="s">
        <v>34319</v>
      </c>
      <c r="N1855" s="7">
        <v>55101</v>
      </c>
      <c r="O1855" s="7" t="s">
        <v>11960</v>
      </c>
      <c r="P1855" s="7">
        <v>20110802</v>
      </c>
      <c r="Q1855" s="7">
        <v>70</v>
      </c>
      <c r="R1855" s="7">
        <v>201903</v>
      </c>
    </row>
    <row r="1856" spans="1:18" ht="16.5" customHeight="1">
      <c r="A1856" s="8">
        <v>2208822606</v>
      </c>
      <c r="B1856" s="7">
        <v>4029679</v>
      </c>
      <c r="C1856" s="12">
        <v>1101114663096</v>
      </c>
      <c r="D1856" s="7" t="s">
        <v>46169</v>
      </c>
      <c r="E1856" s="7" t="s">
        <v>46170</v>
      </c>
      <c r="F1856" s="7" t="s">
        <v>46171</v>
      </c>
      <c r="G1856" s="7" t="s">
        <v>46172</v>
      </c>
      <c r="H1856" s="7" t="s">
        <v>46173</v>
      </c>
      <c r="I1856" s="7" t="s">
        <v>65</v>
      </c>
      <c r="J1856" s="7" t="s">
        <v>33060</v>
      </c>
      <c r="K1856" s="7" t="s">
        <v>47</v>
      </c>
      <c r="L1856" s="7">
        <v>10</v>
      </c>
      <c r="M1856" s="7" t="s">
        <v>363</v>
      </c>
      <c r="N1856" s="7">
        <v>71531</v>
      </c>
      <c r="O1856" s="7" t="s">
        <v>15169</v>
      </c>
      <c r="P1856" s="7">
        <v>20110805</v>
      </c>
      <c r="Q1856" s="7">
        <v>155</v>
      </c>
      <c r="R1856" s="7">
        <v>201903</v>
      </c>
    </row>
    <row r="1857" spans="1:18" ht="16.5" customHeight="1">
      <c r="A1857" s="8">
        <v>2118864316</v>
      </c>
      <c r="B1857" s="7">
        <v>4029875</v>
      </c>
      <c r="C1857" s="12">
        <v>1101114665414</v>
      </c>
      <c r="D1857" s="7" t="s">
        <v>46174</v>
      </c>
      <c r="E1857" s="7" t="s">
        <v>46175</v>
      </c>
      <c r="F1857" s="7" t="s">
        <v>46176</v>
      </c>
      <c r="G1857" s="7" t="s">
        <v>46177</v>
      </c>
      <c r="H1857" s="7" t="s">
        <v>46178</v>
      </c>
      <c r="I1857" s="7" t="s">
        <v>65</v>
      </c>
      <c r="J1857" s="7" t="s">
        <v>33060</v>
      </c>
      <c r="K1857" s="7" t="s">
        <v>47</v>
      </c>
      <c r="L1857" s="7">
        <v>10</v>
      </c>
      <c r="M1857" s="7" t="s">
        <v>363</v>
      </c>
      <c r="N1857" s="7">
        <v>72129</v>
      </c>
      <c r="O1857" s="7" t="s">
        <v>42519</v>
      </c>
      <c r="P1857" s="7">
        <v>20110809</v>
      </c>
      <c r="Q1857" s="7">
        <v>55</v>
      </c>
      <c r="R1857" s="7">
        <v>201903</v>
      </c>
    </row>
    <row r="1858" spans="1:18" ht="16.5" customHeight="1">
      <c r="A1858" s="8">
        <v>1138652318</v>
      </c>
      <c r="B1858" s="7">
        <v>4042727</v>
      </c>
      <c r="C1858" s="12">
        <v>1101114696063</v>
      </c>
      <c r="D1858" s="7" t="s">
        <v>46179</v>
      </c>
      <c r="E1858" s="7" t="s">
        <v>801</v>
      </c>
      <c r="F1858" s="7" t="s">
        <v>4942</v>
      </c>
      <c r="G1858" s="7" t="s">
        <v>46180</v>
      </c>
      <c r="H1858" s="7" t="s">
        <v>46181</v>
      </c>
      <c r="I1858" s="7" t="s">
        <v>65</v>
      </c>
      <c r="J1858" s="7" t="s">
        <v>33060</v>
      </c>
      <c r="K1858" s="7" t="s">
        <v>47</v>
      </c>
      <c r="L1858" s="7">
        <v>10</v>
      </c>
      <c r="M1858" s="7" t="s">
        <v>34433</v>
      </c>
      <c r="N1858" s="7">
        <v>58222</v>
      </c>
      <c r="O1858" s="7" t="s">
        <v>13163</v>
      </c>
      <c r="P1858" s="7">
        <v>20110928</v>
      </c>
      <c r="Q1858" s="7">
        <v>261</v>
      </c>
      <c r="R1858" s="7">
        <v>201903</v>
      </c>
    </row>
    <row r="1859" spans="1:18" ht="16.5" customHeight="1">
      <c r="A1859" s="8">
        <v>1078759502</v>
      </c>
      <c r="B1859" s="7">
        <v>4045676</v>
      </c>
      <c r="C1859" s="12">
        <v>1101114700278</v>
      </c>
      <c r="D1859" s="7" t="s">
        <v>17301</v>
      </c>
      <c r="E1859" s="7" t="s">
        <v>17302</v>
      </c>
      <c r="F1859" s="7" t="s">
        <v>17303</v>
      </c>
      <c r="G1859" s="7" t="s">
        <v>17304</v>
      </c>
      <c r="H1859" s="7" t="s">
        <v>17305</v>
      </c>
      <c r="I1859" s="7" t="s">
        <v>65</v>
      </c>
      <c r="J1859" s="7" t="s">
        <v>33060</v>
      </c>
      <c r="K1859" s="7" t="s">
        <v>47</v>
      </c>
      <c r="L1859" s="7">
        <v>10</v>
      </c>
      <c r="M1859" s="7" t="s">
        <v>33760</v>
      </c>
      <c r="N1859" s="7">
        <v>46799</v>
      </c>
      <c r="O1859" s="7" t="s">
        <v>44288</v>
      </c>
      <c r="P1859" s="7">
        <v>20111005</v>
      </c>
      <c r="Q1859" s="7">
        <v>89</v>
      </c>
      <c r="R1859" s="7">
        <v>201903</v>
      </c>
    </row>
    <row r="1860" spans="1:18" ht="16.5" customHeight="1">
      <c r="A1860" s="8">
        <v>1018666691</v>
      </c>
      <c r="B1860" s="7">
        <v>4046021</v>
      </c>
      <c r="C1860" s="12">
        <v>1101114705442</v>
      </c>
      <c r="D1860" s="7" t="s">
        <v>26880</v>
      </c>
      <c r="E1860" s="7" t="s">
        <v>26881</v>
      </c>
      <c r="F1860" s="7" t="s">
        <v>26882</v>
      </c>
      <c r="G1860" s="7" t="s">
        <v>26883</v>
      </c>
      <c r="H1860" s="7" t="s">
        <v>26884</v>
      </c>
      <c r="I1860" s="7" t="s">
        <v>65</v>
      </c>
      <c r="J1860" s="7" t="s">
        <v>33060</v>
      </c>
      <c r="K1860" s="7" t="s">
        <v>47</v>
      </c>
      <c r="L1860" s="7">
        <v>10</v>
      </c>
      <c r="M1860" s="7" t="s">
        <v>33076</v>
      </c>
      <c r="N1860" s="7">
        <v>18129</v>
      </c>
      <c r="O1860" s="7" t="s">
        <v>43613</v>
      </c>
      <c r="P1860" s="7">
        <v>20111011</v>
      </c>
      <c r="Q1860" s="7">
        <v>65</v>
      </c>
      <c r="R1860" s="7">
        <v>201903</v>
      </c>
    </row>
    <row r="1861" spans="1:18" ht="16.5" customHeight="1">
      <c r="A1861" s="8">
        <v>1018668457</v>
      </c>
      <c r="B1861" s="7">
        <v>4058920</v>
      </c>
      <c r="C1861" s="12">
        <v>1101114740737</v>
      </c>
      <c r="D1861" s="7" t="s">
        <v>46182</v>
      </c>
      <c r="E1861" s="7" t="s">
        <v>10681</v>
      </c>
      <c r="F1861" s="7" t="s">
        <v>46183</v>
      </c>
      <c r="G1861" s="7" t="s">
        <v>46184</v>
      </c>
      <c r="H1861" s="7" t="s">
        <v>46185</v>
      </c>
      <c r="I1861" s="7" t="s">
        <v>65</v>
      </c>
      <c r="J1861" s="7" t="s">
        <v>33060</v>
      </c>
      <c r="K1861" s="7" t="s">
        <v>47</v>
      </c>
      <c r="L1861" s="7">
        <v>10</v>
      </c>
      <c r="M1861" s="7" t="s">
        <v>363</v>
      </c>
      <c r="N1861" s="7">
        <v>71310</v>
      </c>
      <c r="O1861" s="7" t="s">
        <v>15027</v>
      </c>
      <c r="P1861" s="7">
        <v>20111201</v>
      </c>
      <c r="Q1861" s="7">
        <v>51</v>
      </c>
      <c r="R1861" s="7">
        <v>201903</v>
      </c>
    </row>
    <row r="1862" spans="1:18" ht="16.5" customHeight="1">
      <c r="A1862" s="8">
        <v>2148888452</v>
      </c>
      <c r="B1862" s="7">
        <v>7338479</v>
      </c>
      <c r="C1862" s="12">
        <v>1101114761741</v>
      </c>
      <c r="D1862" s="7" t="s">
        <v>46186</v>
      </c>
      <c r="E1862" s="7" t="s">
        <v>44308</v>
      </c>
      <c r="F1862" s="7" t="s">
        <v>46187</v>
      </c>
      <c r="G1862" s="7" t="s">
        <v>46188</v>
      </c>
      <c r="H1862" s="7" t="s">
        <v>46189</v>
      </c>
      <c r="I1862" s="7" t="s">
        <v>65</v>
      </c>
      <c r="J1862" s="7" t="s">
        <v>33060</v>
      </c>
      <c r="K1862" s="7" t="s">
        <v>47</v>
      </c>
      <c r="L1862" s="7">
        <v>10</v>
      </c>
      <c r="M1862" s="7" t="s">
        <v>33760</v>
      </c>
      <c r="N1862" s="7">
        <v>46453</v>
      </c>
      <c r="O1862" s="7" t="s">
        <v>33895</v>
      </c>
      <c r="P1862" s="7">
        <v>20111230</v>
      </c>
      <c r="Q1862" s="7">
        <v>72</v>
      </c>
      <c r="R1862" s="7">
        <v>201903</v>
      </c>
    </row>
    <row r="1863" spans="1:18" ht="16.5" customHeight="1">
      <c r="A1863" s="8">
        <v>1208779006</v>
      </c>
      <c r="B1863" s="7">
        <v>4078327</v>
      </c>
      <c r="C1863" s="12">
        <v>1101114792077</v>
      </c>
      <c r="D1863" s="7" t="s">
        <v>28212</v>
      </c>
      <c r="E1863" s="7" t="s">
        <v>1037</v>
      </c>
      <c r="F1863" s="7" t="s">
        <v>28213</v>
      </c>
      <c r="G1863" s="7" t="s">
        <v>28214</v>
      </c>
      <c r="H1863" s="7" t="s">
        <v>28215</v>
      </c>
      <c r="I1863" s="7" t="s">
        <v>65</v>
      </c>
      <c r="J1863" s="7" t="s">
        <v>33060</v>
      </c>
      <c r="K1863" s="7" t="s">
        <v>47</v>
      </c>
      <c r="L1863" s="7">
        <v>10</v>
      </c>
      <c r="M1863" s="7" t="s">
        <v>966</v>
      </c>
      <c r="N1863" s="7">
        <v>68212</v>
      </c>
      <c r="O1863" s="7" t="s">
        <v>43364</v>
      </c>
      <c r="P1863" s="7">
        <v>20120209</v>
      </c>
      <c r="Q1863" s="7">
        <v>53</v>
      </c>
      <c r="R1863" s="7">
        <v>201903</v>
      </c>
    </row>
    <row r="1864" spans="1:18" ht="16.5" customHeight="1">
      <c r="A1864" s="8">
        <v>1208779423</v>
      </c>
      <c r="B1864" s="7">
        <v>4083339</v>
      </c>
      <c r="C1864" s="12">
        <v>1101114805812</v>
      </c>
      <c r="D1864" s="7" t="s">
        <v>26666</v>
      </c>
      <c r="E1864" s="7" t="s">
        <v>687</v>
      </c>
      <c r="F1864" s="7" t="s">
        <v>13254</v>
      </c>
      <c r="G1864" s="7" t="s">
        <v>26667</v>
      </c>
      <c r="H1864" s="7" t="s">
        <v>26668</v>
      </c>
      <c r="I1864" s="7" t="s">
        <v>65</v>
      </c>
      <c r="J1864" s="7" t="s">
        <v>33060</v>
      </c>
      <c r="K1864" s="7" t="s">
        <v>47</v>
      </c>
      <c r="L1864" s="7">
        <v>10</v>
      </c>
      <c r="M1864" s="7" t="s">
        <v>34433</v>
      </c>
      <c r="N1864" s="7">
        <v>58200</v>
      </c>
      <c r="O1864" s="7" t="s">
        <v>4942</v>
      </c>
      <c r="P1864" s="7">
        <v>20120227</v>
      </c>
      <c r="Q1864" s="7">
        <v>74</v>
      </c>
      <c r="R1864" s="7">
        <v>201903</v>
      </c>
    </row>
    <row r="1865" spans="1:18" ht="16.5" customHeight="1">
      <c r="A1865" s="8">
        <v>2158766487</v>
      </c>
      <c r="B1865" s="7">
        <v>4116369</v>
      </c>
      <c r="C1865" s="12">
        <v>1101114830322</v>
      </c>
      <c r="D1865" s="7" t="s">
        <v>46190</v>
      </c>
      <c r="E1865" s="7" t="s">
        <v>46191</v>
      </c>
      <c r="F1865" s="7" t="s">
        <v>46192</v>
      </c>
      <c r="G1865" s="7" t="s">
        <v>46193</v>
      </c>
      <c r="H1865" s="7" t="s">
        <v>46194</v>
      </c>
      <c r="I1865" s="7" t="s">
        <v>65</v>
      </c>
      <c r="J1865" s="7" t="s">
        <v>33060</v>
      </c>
      <c r="K1865" s="7" t="s">
        <v>47</v>
      </c>
      <c r="L1865" s="7">
        <v>10</v>
      </c>
      <c r="M1865" s="7" t="s">
        <v>33760</v>
      </c>
      <c r="N1865" s="7">
        <v>46433</v>
      </c>
      <c r="O1865" s="7" t="s">
        <v>44369</v>
      </c>
      <c r="P1865" s="7">
        <v>20120328</v>
      </c>
      <c r="Q1865" s="7">
        <v>53</v>
      </c>
      <c r="R1865" s="7">
        <v>201903</v>
      </c>
    </row>
    <row r="1866" spans="1:18" ht="16.5" customHeight="1">
      <c r="A1866" s="8">
        <v>2158769354</v>
      </c>
      <c r="B1866" s="7">
        <v>4116826</v>
      </c>
      <c r="C1866" s="12">
        <v>1101114835752</v>
      </c>
      <c r="D1866" s="7" t="s">
        <v>46195</v>
      </c>
      <c r="E1866" s="7" t="s">
        <v>45523</v>
      </c>
      <c r="F1866" s="7" t="s">
        <v>46196</v>
      </c>
      <c r="G1866" s="7" t="s">
        <v>46197</v>
      </c>
      <c r="H1866" s="7" t="s">
        <v>24623</v>
      </c>
      <c r="I1866" s="7" t="s">
        <v>65</v>
      </c>
      <c r="J1866" s="7" t="s">
        <v>33060</v>
      </c>
      <c r="K1866" s="7" t="s">
        <v>47</v>
      </c>
      <c r="L1866" s="7">
        <v>10</v>
      </c>
      <c r="M1866" s="7" t="s">
        <v>966</v>
      </c>
      <c r="N1866" s="7">
        <v>68221</v>
      </c>
      <c r="O1866" s="7" t="s">
        <v>35636</v>
      </c>
      <c r="P1866" s="7">
        <v>20120403</v>
      </c>
      <c r="Q1866" s="7">
        <v>63</v>
      </c>
      <c r="R1866" s="7">
        <v>201903</v>
      </c>
    </row>
    <row r="1867" spans="1:18" ht="16.5" customHeight="1">
      <c r="A1867" s="8">
        <v>1198655759</v>
      </c>
      <c r="B1867" s="7">
        <v>4124750</v>
      </c>
      <c r="C1867" s="12">
        <v>1101114854322</v>
      </c>
      <c r="D1867" s="7" t="s">
        <v>46198</v>
      </c>
      <c r="E1867" s="7" t="s">
        <v>14961</v>
      </c>
      <c r="F1867" s="7" t="s">
        <v>46199</v>
      </c>
      <c r="G1867" s="7" t="s">
        <v>46200</v>
      </c>
      <c r="H1867" s="7" t="s">
        <v>46201</v>
      </c>
      <c r="I1867" s="7" t="s">
        <v>65</v>
      </c>
      <c r="J1867" s="7" t="s">
        <v>33060</v>
      </c>
      <c r="K1867" s="7" t="s">
        <v>47</v>
      </c>
      <c r="L1867" s="7">
        <v>10</v>
      </c>
      <c r="M1867" s="7" t="s">
        <v>33760</v>
      </c>
      <c r="N1867" s="7">
        <v>46510</v>
      </c>
      <c r="O1867" s="7" t="s">
        <v>9952</v>
      </c>
      <c r="P1867" s="7">
        <v>20120426</v>
      </c>
      <c r="Q1867" s="7">
        <v>86</v>
      </c>
      <c r="R1867" s="7">
        <v>201903</v>
      </c>
    </row>
    <row r="1868" spans="1:18" ht="16.5" customHeight="1">
      <c r="A1868" s="8">
        <v>1198657311</v>
      </c>
      <c r="B1868" s="7">
        <v>4135716</v>
      </c>
      <c r="C1868" s="12">
        <v>1101114886573</v>
      </c>
      <c r="D1868" s="7" t="s">
        <v>29151</v>
      </c>
      <c r="E1868" s="7" t="s">
        <v>29152</v>
      </c>
      <c r="F1868" s="7" t="s">
        <v>12950</v>
      </c>
      <c r="G1868" s="7" t="s">
        <v>29153</v>
      </c>
      <c r="H1868" s="7" t="s">
        <v>29154</v>
      </c>
      <c r="I1868" s="7" t="s">
        <v>65</v>
      </c>
      <c r="J1868" s="7" t="s">
        <v>33060</v>
      </c>
      <c r="K1868" s="7" t="s">
        <v>47</v>
      </c>
      <c r="L1868" s="7">
        <v>10</v>
      </c>
      <c r="M1868" s="7" t="s">
        <v>363</v>
      </c>
      <c r="N1868" s="7">
        <v>71531</v>
      </c>
      <c r="O1868" s="7" t="s">
        <v>15169</v>
      </c>
      <c r="P1868" s="7">
        <v>20120608</v>
      </c>
      <c r="Q1868" s="7">
        <v>55</v>
      </c>
      <c r="R1868" s="7">
        <v>201903</v>
      </c>
    </row>
    <row r="1869" spans="1:18" ht="16.5" customHeight="1">
      <c r="A1869" s="8">
        <v>2068671368</v>
      </c>
      <c r="B1869" s="7">
        <v>4142083</v>
      </c>
      <c r="C1869" s="12">
        <v>1101114900349</v>
      </c>
      <c r="D1869" s="7" t="s">
        <v>46202</v>
      </c>
      <c r="E1869" s="7" t="s">
        <v>10680</v>
      </c>
      <c r="F1869" s="7" t="s">
        <v>46203</v>
      </c>
      <c r="G1869" s="7" t="s">
        <v>46204</v>
      </c>
      <c r="H1869" s="7" t="s">
        <v>46205</v>
      </c>
      <c r="I1869" s="7" t="s">
        <v>65</v>
      </c>
      <c r="J1869" s="7" t="s">
        <v>33060</v>
      </c>
      <c r="K1869" s="7" t="s">
        <v>47</v>
      </c>
      <c r="L1869" s="7">
        <v>10</v>
      </c>
      <c r="M1869" s="7" t="s">
        <v>34194</v>
      </c>
      <c r="N1869" s="7">
        <v>49231</v>
      </c>
      <c r="O1869" s="7" t="s">
        <v>22958</v>
      </c>
      <c r="P1869" s="7">
        <v>20120626</v>
      </c>
      <c r="Q1869" s="7">
        <v>54</v>
      </c>
      <c r="R1869" s="7">
        <v>201903</v>
      </c>
    </row>
    <row r="1870" spans="1:18" ht="16.5" customHeight="1">
      <c r="A1870" s="8">
        <v>1088602252</v>
      </c>
      <c r="B1870" s="7">
        <v>4149371</v>
      </c>
      <c r="C1870" s="12">
        <v>1101114917568</v>
      </c>
      <c r="D1870" s="7" t="s">
        <v>46206</v>
      </c>
      <c r="E1870" s="7" t="s">
        <v>46207</v>
      </c>
      <c r="F1870" s="7" t="s">
        <v>11910</v>
      </c>
      <c r="H1870" s="7" t="s">
        <v>46208</v>
      </c>
      <c r="I1870" s="7" t="s">
        <v>65</v>
      </c>
      <c r="J1870" s="7" t="s">
        <v>33060</v>
      </c>
      <c r="K1870" s="7" t="s">
        <v>47</v>
      </c>
      <c r="L1870" s="7">
        <v>10</v>
      </c>
      <c r="M1870" s="7" t="s">
        <v>34194</v>
      </c>
      <c r="N1870" s="7">
        <v>52991</v>
      </c>
      <c r="O1870" s="7" t="s">
        <v>38799</v>
      </c>
      <c r="P1870" s="7">
        <v>20120716</v>
      </c>
      <c r="Q1870" s="7">
        <v>66</v>
      </c>
      <c r="R1870" s="7">
        <v>201903</v>
      </c>
    </row>
    <row r="1871" spans="1:18" ht="16.5" customHeight="1">
      <c r="A1871" s="8">
        <v>1018674755</v>
      </c>
      <c r="B1871" s="7">
        <v>5030376</v>
      </c>
      <c r="C1871" s="12">
        <v>1101114950443</v>
      </c>
      <c r="D1871" s="7" t="s">
        <v>29339</v>
      </c>
      <c r="E1871" s="7" t="s">
        <v>29340</v>
      </c>
      <c r="F1871" s="7" t="s">
        <v>29341</v>
      </c>
      <c r="G1871" s="7" t="s">
        <v>29342</v>
      </c>
      <c r="H1871" s="7" t="s">
        <v>29343</v>
      </c>
      <c r="I1871" s="7" t="s">
        <v>65</v>
      </c>
      <c r="J1871" s="7" t="s">
        <v>33060</v>
      </c>
      <c r="K1871" s="7" t="s">
        <v>47</v>
      </c>
      <c r="L1871" s="7">
        <v>10</v>
      </c>
      <c r="M1871" s="7" t="s">
        <v>34319</v>
      </c>
      <c r="N1871" s="7">
        <v>56122</v>
      </c>
      <c r="O1871" s="7" t="s">
        <v>45795</v>
      </c>
      <c r="P1871" s="7">
        <v>20120904</v>
      </c>
      <c r="Q1871" s="7">
        <v>59</v>
      </c>
      <c r="R1871" s="7">
        <v>201903</v>
      </c>
    </row>
    <row r="1872" spans="1:18" ht="16.5" customHeight="1">
      <c r="A1872" s="8">
        <v>2128601789</v>
      </c>
      <c r="B1872" s="7">
        <v>4159947</v>
      </c>
      <c r="C1872" s="12">
        <v>1101114954966</v>
      </c>
      <c r="D1872" s="7" t="s">
        <v>24683</v>
      </c>
      <c r="E1872" s="7" t="s">
        <v>24684</v>
      </c>
      <c r="F1872" s="7" t="s">
        <v>10859</v>
      </c>
      <c r="G1872" s="7" t="s">
        <v>24685</v>
      </c>
      <c r="H1872" s="7" t="s">
        <v>24686</v>
      </c>
      <c r="I1872" s="7" t="s">
        <v>65</v>
      </c>
      <c r="J1872" s="7" t="s">
        <v>33060</v>
      </c>
      <c r="K1872" s="7" t="s">
        <v>47</v>
      </c>
      <c r="L1872" s="7">
        <v>10</v>
      </c>
      <c r="M1872" s="7" t="s">
        <v>33076</v>
      </c>
      <c r="N1872" s="7">
        <v>30121</v>
      </c>
      <c r="O1872" s="7" t="s">
        <v>22582</v>
      </c>
      <c r="P1872" s="7">
        <v>20120906</v>
      </c>
      <c r="Q1872" s="7">
        <v>64</v>
      </c>
      <c r="R1872" s="7">
        <v>201903</v>
      </c>
    </row>
    <row r="1873" spans="1:18" ht="16.5" customHeight="1">
      <c r="A1873" s="8">
        <v>1078781528</v>
      </c>
      <c r="B1873" s="7">
        <v>4176260</v>
      </c>
      <c r="C1873" s="12">
        <v>1101114991330</v>
      </c>
      <c r="D1873" s="7" t="s">
        <v>26806</v>
      </c>
      <c r="E1873" s="7" t="s">
        <v>26807</v>
      </c>
      <c r="F1873" s="7" t="s">
        <v>26808</v>
      </c>
      <c r="G1873" s="7" t="s">
        <v>26809</v>
      </c>
      <c r="H1873" s="7" t="s">
        <v>26810</v>
      </c>
      <c r="I1873" s="7" t="s">
        <v>65</v>
      </c>
      <c r="J1873" s="7" t="s">
        <v>33060</v>
      </c>
      <c r="K1873" s="7" t="s">
        <v>47</v>
      </c>
      <c r="L1873" s="7">
        <v>10</v>
      </c>
      <c r="M1873" s="7" t="s">
        <v>34433</v>
      </c>
      <c r="N1873" s="7">
        <v>63120</v>
      </c>
      <c r="O1873" s="7" t="s">
        <v>34587</v>
      </c>
      <c r="P1873" s="7">
        <v>20121030</v>
      </c>
      <c r="Q1873" s="7">
        <v>51</v>
      </c>
      <c r="R1873" s="7">
        <v>201903</v>
      </c>
    </row>
    <row r="1874" spans="1:18" ht="16.5" customHeight="1">
      <c r="A1874" s="8">
        <v>1098638087</v>
      </c>
      <c r="B1874" s="7">
        <v>4176759</v>
      </c>
      <c r="C1874" s="12">
        <v>1101114997289</v>
      </c>
      <c r="D1874" s="7" t="s">
        <v>25433</v>
      </c>
      <c r="E1874" s="7" t="s">
        <v>25434</v>
      </c>
      <c r="F1874" s="7" t="s">
        <v>11210</v>
      </c>
      <c r="G1874" s="7" t="s">
        <v>25435</v>
      </c>
      <c r="H1874" s="7" t="s">
        <v>25436</v>
      </c>
      <c r="I1874" s="7" t="s">
        <v>65</v>
      </c>
      <c r="J1874" s="7" t="s">
        <v>33060</v>
      </c>
      <c r="K1874" s="7" t="s">
        <v>47</v>
      </c>
      <c r="L1874" s="7">
        <v>10</v>
      </c>
      <c r="M1874" s="7" t="s">
        <v>34194</v>
      </c>
      <c r="N1874" s="7">
        <v>49231</v>
      </c>
      <c r="O1874" s="7" t="s">
        <v>22958</v>
      </c>
      <c r="P1874" s="7">
        <v>20121107</v>
      </c>
      <c r="Q1874" s="7">
        <v>64</v>
      </c>
      <c r="R1874" s="7">
        <v>201903</v>
      </c>
    </row>
    <row r="1875" spans="1:18" ht="16.5" customHeight="1">
      <c r="A1875" s="8">
        <v>1018677112</v>
      </c>
      <c r="B1875" s="7">
        <v>4184764</v>
      </c>
      <c r="C1875" s="12">
        <v>1101115017466</v>
      </c>
      <c r="D1875" s="7" t="s">
        <v>17676</v>
      </c>
      <c r="E1875" s="7" t="s">
        <v>17677</v>
      </c>
      <c r="F1875" s="7" t="s">
        <v>17678</v>
      </c>
      <c r="G1875" s="7" t="s">
        <v>17679</v>
      </c>
      <c r="H1875" s="7" t="s">
        <v>17680</v>
      </c>
      <c r="I1875" s="7" t="s">
        <v>65</v>
      </c>
      <c r="J1875" s="7" t="s">
        <v>33060</v>
      </c>
      <c r="K1875" s="7" t="s">
        <v>47</v>
      </c>
      <c r="L1875" s="7">
        <v>10</v>
      </c>
      <c r="M1875" s="7" t="s">
        <v>33076</v>
      </c>
      <c r="N1875" s="7">
        <v>20423</v>
      </c>
      <c r="O1875" s="7" t="s">
        <v>1799</v>
      </c>
      <c r="P1875" s="7">
        <v>20121206</v>
      </c>
      <c r="Q1875" s="7">
        <v>56</v>
      </c>
      <c r="R1875" s="7">
        <v>201903</v>
      </c>
    </row>
    <row r="1876" spans="1:18" ht="16.5" customHeight="1">
      <c r="A1876" s="8">
        <v>2118888337</v>
      </c>
      <c r="B1876" s="7">
        <v>4185442</v>
      </c>
      <c r="C1876" s="12">
        <v>1101115025419</v>
      </c>
      <c r="D1876" s="7" t="s">
        <v>46209</v>
      </c>
      <c r="E1876" s="7" t="s">
        <v>2952</v>
      </c>
      <c r="F1876" s="7" t="s">
        <v>13906</v>
      </c>
      <c r="G1876" s="7" t="s">
        <v>46210</v>
      </c>
      <c r="H1876" s="7" t="s">
        <v>46211</v>
      </c>
      <c r="I1876" s="7" t="s">
        <v>65</v>
      </c>
      <c r="J1876" s="7" t="s">
        <v>33060</v>
      </c>
      <c r="K1876" s="7" t="s">
        <v>47</v>
      </c>
      <c r="L1876" s="7">
        <v>10</v>
      </c>
      <c r="M1876" s="7" t="s">
        <v>34433</v>
      </c>
      <c r="N1876" s="7">
        <v>63120</v>
      </c>
      <c r="O1876" s="7" t="s">
        <v>34587</v>
      </c>
      <c r="P1876" s="7">
        <v>20130102</v>
      </c>
      <c r="Q1876" s="7">
        <v>60</v>
      </c>
      <c r="R1876" s="7">
        <v>201903</v>
      </c>
    </row>
    <row r="1877" spans="1:18" ht="16.5" customHeight="1">
      <c r="A1877" s="8">
        <v>2118887639</v>
      </c>
      <c r="B1877" s="7">
        <v>4185444</v>
      </c>
      <c r="C1877" s="12">
        <v>1101115025435</v>
      </c>
      <c r="D1877" s="7" t="s">
        <v>46212</v>
      </c>
      <c r="E1877" s="7" t="s">
        <v>44331</v>
      </c>
      <c r="F1877" s="7" t="s">
        <v>46213</v>
      </c>
      <c r="G1877" s="7" t="s">
        <v>46214</v>
      </c>
      <c r="H1877" s="7" t="s">
        <v>46215</v>
      </c>
      <c r="I1877" s="7" t="s">
        <v>65</v>
      </c>
      <c r="J1877" s="7" t="s">
        <v>33060</v>
      </c>
      <c r="K1877" s="7" t="s">
        <v>47</v>
      </c>
      <c r="L1877" s="7">
        <v>10</v>
      </c>
      <c r="M1877" s="7" t="s">
        <v>33760</v>
      </c>
      <c r="N1877" s="7">
        <v>46443</v>
      </c>
      <c r="O1877" s="7" t="s">
        <v>44335</v>
      </c>
      <c r="P1877" s="7">
        <v>20121218</v>
      </c>
      <c r="Q1877" s="7">
        <v>54</v>
      </c>
      <c r="R1877" s="7">
        <v>201903</v>
      </c>
    </row>
    <row r="1878" spans="1:18" ht="16.5" customHeight="1">
      <c r="A1878" s="8">
        <v>2018630891</v>
      </c>
      <c r="B1878" s="7">
        <v>4185548</v>
      </c>
      <c r="C1878" s="12">
        <v>1101115026631</v>
      </c>
      <c r="D1878" s="7" t="s">
        <v>46216</v>
      </c>
      <c r="E1878" s="7" t="s">
        <v>29181</v>
      </c>
      <c r="F1878" s="7" t="s">
        <v>1178</v>
      </c>
      <c r="G1878" s="7" t="s">
        <v>46217</v>
      </c>
      <c r="H1878" s="7" t="s">
        <v>46218</v>
      </c>
      <c r="I1878" s="7" t="s">
        <v>65</v>
      </c>
      <c r="J1878" s="7" t="s">
        <v>33060</v>
      </c>
      <c r="K1878" s="7" t="s">
        <v>47</v>
      </c>
      <c r="L1878" s="7">
        <v>10</v>
      </c>
      <c r="M1878" s="7" t="s">
        <v>33760</v>
      </c>
      <c r="N1878" s="7">
        <v>47911</v>
      </c>
      <c r="O1878" s="7" t="s">
        <v>10645</v>
      </c>
      <c r="P1878" s="7">
        <v>20121220</v>
      </c>
      <c r="Q1878" s="7">
        <v>78</v>
      </c>
      <c r="R1878" s="7">
        <v>201903</v>
      </c>
    </row>
    <row r="1879" spans="1:18" ht="16.5" customHeight="1">
      <c r="A1879" s="8">
        <v>1208792144</v>
      </c>
      <c r="B1879" s="7">
        <v>4185575</v>
      </c>
      <c r="C1879" s="12">
        <v>1101115026996</v>
      </c>
      <c r="D1879" s="7" t="s">
        <v>46219</v>
      </c>
      <c r="E1879" s="7" t="s">
        <v>4323</v>
      </c>
      <c r="F1879" s="7" t="s">
        <v>46220</v>
      </c>
      <c r="G1879" s="7" t="s">
        <v>46221</v>
      </c>
      <c r="H1879" s="7" t="s">
        <v>46222</v>
      </c>
      <c r="I1879" s="7" t="s">
        <v>65</v>
      </c>
      <c r="J1879" s="7" t="s">
        <v>33060</v>
      </c>
      <c r="K1879" s="7" t="s">
        <v>47</v>
      </c>
      <c r="L1879" s="7">
        <v>10</v>
      </c>
      <c r="M1879" s="7" t="s">
        <v>34433</v>
      </c>
      <c r="N1879" s="7">
        <v>58222</v>
      </c>
      <c r="O1879" s="7" t="s">
        <v>13163</v>
      </c>
      <c r="P1879" s="7">
        <v>20121220</v>
      </c>
      <c r="Q1879" s="7">
        <v>66</v>
      </c>
      <c r="R1879" s="7">
        <v>201903</v>
      </c>
    </row>
    <row r="1880" spans="1:18" ht="16.5" customHeight="1">
      <c r="A1880" s="8">
        <v>2648108599</v>
      </c>
      <c r="B1880" s="7">
        <v>4190233</v>
      </c>
      <c r="C1880" s="12">
        <v>1101115032323</v>
      </c>
      <c r="D1880" s="7" t="s">
        <v>46223</v>
      </c>
      <c r="E1880" s="7" t="s">
        <v>19691</v>
      </c>
      <c r="F1880" s="7" t="s">
        <v>46224</v>
      </c>
      <c r="G1880" s="7" t="s">
        <v>46225</v>
      </c>
      <c r="H1880" s="7" t="s">
        <v>46226</v>
      </c>
      <c r="I1880" s="7" t="s">
        <v>65</v>
      </c>
      <c r="J1880" s="7" t="s">
        <v>33060</v>
      </c>
      <c r="K1880" s="7" t="s">
        <v>47</v>
      </c>
      <c r="L1880" s="7">
        <v>10</v>
      </c>
      <c r="M1880" s="7" t="s">
        <v>363</v>
      </c>
      <c r="N1880" s="7">
        <v>71531</v>
      </c>
      <c r="O1880" s="7" t="s">
        <v>15169</v>
      </c>
      <c r="P1880" s="7">
        <v>20121228</v>
      </c>
      <c r="Q1880" s="7">
        <v>97</v>
      </c>
      <c r="R1880" s="7">
        <v>201903</v>
      </c>
    </row>
    <row r="1881" spans="1:18" ht="16.5" customHeight="1">
      <c r="A1881" s="8">
        <v>1078787497</v>
      </c>
      <c r="B1881" s="7">
        <v>4202160</v>
      </c>
      <c r="C1881" s="12">
        <v>1101115062552</v>
      </c>
      <c r="D1881" s="7" t="s">
        <v>46227</v>
      </c>
      <c r="E1881" s="7" t="s">
        <v>10039</v>
      </c>
      <c r="F1881" s="7" t="s">
        <v>12877</v>
      </c>
      <c r="G1881" s="7" t="s">
        <v>46228</v>
      </c>
      <c r="H1881" s="7" t="s">
        <v>46229</v>
      </c>
      <c r="I1881" s="7" t="s">
        <v>65</v>
      </c>
      <c r="J1881" s="7" t="s">
        <v>33060</v>
      </c>
      <c r="K1881" s="7" t="s">
        <v>47</v>
      </c>
      <c r="L1881" s="7">
        <v>10</v>
      </c>
      <c r="M1881" s="7" t="s">
        <v>34433</v>
      </c>
      <c r="N1881" s="7">
        <v>58222</v>
      </c>
      <c r="O1881" s="7" t="s">
        <v>13163</v>
      </c>
      <c r="P1881" s="7">
        <v>20130206</v>
      </c>
      <c r="Q1881" s="7">
        <v>99</v>
      </c>
      <c r="R1881" s="7">
        <v>201903</v>
      </c>
    </row>
    <row r="1882" spans="1:18" ht="16.5" customHeight="1">
      <c r="A1882" s="8">
        <v>2118891827</v>
      </c>
      <c r="B1882" s="7">
        <v>4202309</v>
      </c>
      <c r="C1882" s="12">
        <v>1101115064417</v>
      </c>
      <c r="D1882" s="7" t="s">
        <v>22826</v>
      </c>
      <c r="E1882" s="7" t="s">
        <v>2026</v>
      </c>
      <c r="F1882" s="7" t="s">
        <v>22827</v>
      </c>
      <c r="G1882" s="7" t="s">
        <v>22828</v>
      </c>
      <c r="H1882" s="7" t="s">
        <v>22829</v>
      </c>
      <c r="I1882" s="7" t="s">
        <v>65</v>
      </c>
      <c r="J1882" s="7" t="s">
        <v>33060</v>
      </c>
      <c r="K1882" s="7" t="s">
        <v>47</v>
      </c>
      <c r="L1882" s="7">
        <v>10</v>
      </c>
      <c r="M1882" s="7" t="s">
        <v>33760</v>
      </c>
      <c r="N1882" s="7">
        <v>46410</v>
      </c>
      <c r="O1882" s="7" t="s">
        <v>42453</v>
      </c>
      <c r="P1882" s="7">
        <v>20130314</v>
      </c>
      <c r="Q1882" s="7">
        <v>84</v>
      </c>
      <c r="R1882" s="7">
        <v>201903</v>
      </c>
    </row>
    <row r="1883" spans="1:18" ht="16.5" customHeight="1">
      <c r="A1883" s="8">
        <v>2048640952</v>
      </c>
      <c r="B1883" s="7">
        <v>6707360</v>
      </c>
      <c r="C1883" s="12">
        <v>1101115082477</v>
      </c>
      <c r="D1883" s="7" t="s">
        <v>46230</v>
      </c>
      <c r="E1883" s="7" t="s">
        <v>46231</v>
      </c>
      <c r="F1883" s="7" t="s">
        <v>46232</v>
      </c>
      <c r="G1883" s="7" t="s">
        <v>46233</v>
      </c>
      <c r="H1883" s="7" t="s">
        <v>46234</v>
      </c>
      <c r="I1883" s="7" t="s">
        <v>65</v>
      </c>
      <c r="J1883" s="7" t="s">
        <v>33060</v>
      </c>
      <c r="K1883" s="7" t="s">
        <v>47</v>
      </c>
      <c r="L1883" s="7">
        <v>10</v>
      </c>
      <c r="M1883" s="7" t="s">
        <v>34194</v>
      </c>
      <c r="N1883" s="7">
        <v>49301</v>
      </c>
      <c r="O1883" s="7" t="s">
        <v>11304</v>
      </c>
      <c r="P1883" s="7">
        <v>20130401</v>
      </c>
      <c r="Q1883" s="7">
        <v>50</v>
      </c>
      <c r="R1883" s="7">
        <v>201903</v>
      </c>
    </row>
    <row r="1884" spans="1:18" ht="16.5" customHeight="1">
      <c r="A1884" s="8">
        <v>1068692971</v>
      </c>
      <c r="B1884" s="7">
        <v>4212523</v>
      </c>
      <c r="C1884" s="12">
        <v>1101115094539</v>
      </c>
      <c r="D1884" s="7" t="s">
        <v>46235</v>
      </c>
      <c r="E1884" s="7" t="s">
        <v>46236</v>
      </c>
      <c r="F1884" s="7" t="s">
        <v>46237</v>
      </c>
      <c r="G1884" s="7" t="s">
        <v>46238</v>
      </c>
      <c r="H1884" s="7" t="s">
        <v>46239</v>
      </c>
      <c r="I1884" s="7" t="s">
        <v>65</v>
      </c>
      <c r="J1884" s="7" t="s">
        <v>33060</v>
      </c>
      <c r="K1884" s="7" t="s">
        <v>47</v>
      </c>
      <c r="L1884" s="7">
        <v>10</v>
      </c>
      <c r="M1884" s="7" t="s">
        <v>363</v>
      </c>
      <c r="N1884" s="7">
        <v>71531</v>
      </c>
      <c r="O1884" s="7" t="s">
        <v>15169</v>
      </c>
      <c r="P1884" s="7">
        <v>20130321</v>
      </c>
      <c r="Q1884" s="7">
        <v>67</v>
      </c>
      <c r="R1884" s="7">
        <v>201903</v>
      </c>
    </row>
    <row r="1885" spans="1:18" ht="16.5" customHeight="1">
      <c r="A1885" s="8">
        <v>1068692855</v>
      </c>
      <c r="B1885" s="7">
        <v>5366587</v>
      </c>
      <c r="C1885" s="12">
        <v>1101115099357</v>
      </c>
      <c r="D1885" s="7" t="s">
        <v>29265</v>
      </c>
      <c r="E1885" s="7" t="s">
        <v>29266</v>
      </c>
      <c r="F1885" s="7" t="s">
        <v>29267</v>
      </c>
      <c r="G1885" s="7" t="s">
        <v>29268</v>
      </c>
      <c r="H1885" s="7" t="s">
        <v>29269</v>
      </c>
      <c r="I1885" s="7" t="s">
        <v>65</v>
      </c>
      <c r="J1885" s="7" t="s">
        <v>33060</v>
      </c>
      <c r="K1885" s="7" t="s">
        <v>47</v>
      </c>
      <c r="L1885" s="7">
        <v>10</v>
      </c>
      <c r="M1885" s="7" t="s">
        <v>34319</v>
      </c>
      <c r="N1885" s="7">
        <v>56211</v>
      </c>
      <c r="O1885" s="7" t="s">
        <v>46240</v>
      </c>
      <c r="P1885" s="7">
        <v>20130510</v>
      </c>
      <c r="Q1885" s="7">
        <v>63</v>
      </c>
      <c r="R1885" s="7">
        <v>201903</v>
      </c>
    </row>
    <row r="1886" spans="1:18" ht="16.5" customHeight="1">
      <c r="A1886" s="8">
        <v>2118894071</v>
      </c>
      <c r="B1886" s="7">
        <v>4220211</v>
      </c>
      <c r="C1886" s="12">
        <v>1101115117993</v>
      </c>
      <c r="D1886" s="7" t="s">
        <v>28930</v>
      </c>
      <c r="E1886" s="7" t="s">
        <v>28931</v>
      </c>
      <c r="F1886" s="7" t="s">
        <v>28932</v>
      </c>
      <c r="G1886" s="7" t="s">
        <v>28933</v>
      </c>
      <c r="H1886" s="7" t="s">
        <v>28934</v>
      </c>
      <c r="I1886" s="7" t="s">
        <v>65</v>
      </c>
      <c r="J1886" s="7" t="s">
        <v>33060</v>
      </c>
      <c r="K1886" s="7" t="s">
        <v>47</v>
      </c>
      <c r="L1886" s="7">
        <v>10</v>
      </c>
      <c r="M1886" s="7" t="s">
        <v>363</v>
      </c>
      <c r="N1886" s="7">
        <v>71531</v>
      </c>
      <c r="O1886" s="7" t="s">
        <v>15169</v>
      </c>
      <c r="P1886" s="7">
        <v>20130424</v>
      </c>
      <c r="Q1886" s="7">
        <v>53</v>
      </c>
      <c r="R1886" s="7">
        <v>201903</v>
      </c>
    </row>
    <row r="1887" spans="1:18" ht="16.5" customHeight="1">
      <c r="A1887" s="8">
        <v>1208798468</v>
      </c>
      <c r="B1887" s="7">
        <v>4227108</v>
      </c>
      <c r="C1887" s="12">
        <v>1101115138444</v>
      </c>
      <c r="D1887" s="7" t="s">
        <v>46241</v>
      </c>
      <c r="E1887" s="7" t="s">
        <v>46242</v>
      </c>
      <c r="F1887" s="7" t="s">
        <v>46243</v>
      </c>
      <c r="G1887" s="7" t="s">
        <v>46244</v>
      </c>
      <c r="H1887" s="7" t="s">
        <v>46245</v>
      </c>
      <c r="I1887" s="7" t="s">
        <v>65</v>
      </c>
      <c r="J1887" s="7" t="s">
        <v>33060</v>
      </c>
      <c r="K1887" s="7" t="s">
        <v>47</v>
      </c>
      <c r="L1887" s="7">
        <v>10</v>
      </c>
      <c r="M1887" s="7" t="s">
        <v>33760</v>
      </c>
      <c r="N1887" s="7">
        <v>46102</v>
      </c>
      <c r="O1887" s="7" t="s">
        <v>46246</v>
      </c>
      <c r="P1887" s="7">
        <v>20130520</v>
      </c>
      <c r="Q1887" s="7">
        <v>80</v>
      </c>
      <c r="R1887" s="7">
        <v>201903</v>
      </c>
    </row>
    <row r="1888" spans="1:18" ht="16.5" customHeight="1">
      <c r="A1888" s="8">
        <v>1058787360</v>
      </c>
      <c r="B1888" s="7">
        <v>4228229</v>
      </c>
      <c r="C1888" s="12">
        <v>1101115139559</v>
      </c>
      <c r="D1888" s="7" t="s">
        <v>26910</v>
      </c>
      <c r="E1888" s="7" t="s">
        <v>26911</v>
      </c>
      <c r="F1888" s="7" t="s">
        <v>4942</v>
      </c>
      <c r="H1888" s="7" t="s">
        <v>26912</v>
      </c>
      <c r="I1888" s="7" t="s">
        <v>65</v>
      </c>
      <c r="J1888" s="7" t="s">
        <v>33060</v>
      </c>
      <c r="K1888" s="7" t="s">
        <v>47</v>
      </c>
      <c r="L1888" s="7">
        <v>10</v>
      </c>
      <c r="M1888" s="7" t="s">
        <v>34433</v>
      </c>
      <c r="N1888" s="7">
        <v>58222</v>
      </c>
      <c r="O1888" s="7" t="s">
        <v>13163</v>
      </c>
      <c r="P1888" s="7">
        <v>20130521</v>
      </c>
      <c r="Q1888" s="7">
        <v>51</v>
      </c>
      <c r="R1888" s="7">
        <v>201903</v>
      </c>
    </row>
    <row r="1889" spans="1:18" ht="16.5" customHeight="1">
      <c r="A1889" s="8">
        <v>1088608372</v>
      </c>
      <c r="B1889" s="7">
        <v>4230387</v>
      </c>
      <c r="C1889" s="12">
        <v>1101115149681</v>
      </c>
      <c r="D1889" s="7" t="s">
        <v>25473</v>
      </c>
      <c r="E1889" s="7" t="s">
        <v>25474</v>
      </c>
      <c r="F1889" s="7" t="s">
        <v>25475</v>
      </c>
      <c r="G1889" s="7" t="s">
        <v>25476</v>
      </c>
      <c r="H1889" s="7" t="s">
        <v>24830</v>
      </c>
      <c r="I1889" s="7" t="s">
        <v>65</v>
      </c>
      <c r="J1889" s="7" t="s">
        <v>33060</v>
      </c>
      <c r="K1889" s="7" t="s">
        <v>47</v>
      </c>
      <c r="L1889" s="7">
        <v>10</v>
      </c>
      <c r="M1889" s="7" t="s">
        <v>34194</v>
      </c>
      <c r="N1889" s="7">
        <v>49231</v>
      </c>
      <c r="O1889" s="7" t="s">
        <v>22958</v>
      </c>
      <c r="P1889" s="7">
        <v>20130603</v>
      </c>
      <c r="Q1889" s="7">
        <v>54</v>
      </c>
      <c r="R1889" s="7">
        <v>201903</v>
      </c>
    </row>
    <row r="1890" spans="1:18" ht="16.5" customHeight="1">
      <c r="A1890" s="8">
        <v>2208859796</v>
      </c>
      <c r="B1890" s="7">
        <v>4306235</v>
      </c>
      <c r="C1890" s="12">
        <v>1101115157296</v>
      </c>
      <c r="D1890" s="7" t="s">
        <v>46247</v>
      </c>
      <c r="E1890" s="7" t="s">
        <v>46248</v>
      </c>
      <c r="F1890" s="7" t="s">
        <v>46249</v>
      </c>
      <c r="G1890" s="7" t="s">
        <v>46250</v>
      </c>
      <c r="H1890" s="7" t="s">
        <v>46251</v>
      </c>
      <c r="I1890" s="7" t="s">
        <v>65</v>
      </c>
      <c r="J1890" s="7" t="s">
        <v>33060</v>
      </c>
      <c r="K1890" s="7" t="s">
        <v>47</v>
      </c>
      <c r="L1890" s="7">
        <v>10</v>
      </c>
      <c r="M1890" s="7" t="s">
        <v>363</v>
      </c>
      <c r="N1890" s="7">
        <v>71531</v>
      </c>
      <c r="O1890" s="7" t="s">
        <v>15169</v>
      </c>
      <c r="P1890" s="7">
        <v>20130613</v>
      </c>
      <c r="Q1890" s="7">
        <v>143</v>
      </c>
      <c r="R1890" s="7">
        <v>201903</v>
      </c>
    </row>
    <row r="1891" spans="1:18" ht="16.5" customHeight="1">
      <c r="A1891" s="8">
        <v>1058788807</v>
      </c>
      <c r="B1891" s="7">
        <v>6094758</v>
      </c>
      <c r="C1891" s="12">
        <v>1101115168318</v>
      </c>
      <c r="D1891" s="7" t="s">
        <v>23213</v>
      </c>
      <c r="E1891" s="7" t="s">
        <v>1398</v>
      </c>
      <c r="F1891" s="7" t="s">
        <v>23214</v>
      </c>
      <c r="G1891" s="7" t="s">
        <v>23215</v>
      </c>
      <c r="H1891" s="7" t="s">
        <v>23216</v>
      </c>
      <c r="I1891" s="7" t="s">
        <v>65</v>
      </c>
      <c r="J1891" s="7" t="s">
        <v>33060</v>
      </c>
      <c r="K1891" s="7" t="s">
        <v>47</v>
      </c>
      <c r="L1891" s="7">
        <v>10</v>
      </c>
      <c r="M1891" s="7" t="s">
        <v>33760</v>
      </c>
      <c r="N1891" s="7">
        <v>47520</v>
      </c>
      <c r="O1891" s="7" t="s">
        <v>23214</v>
      </c>
      <c r="P1891" s="7">
        <v>20130701</v>
      </c>
      <c r="Q1891" s="7">
        <v>52</v>
      </c>
      <c r="R1891" s="7">
        <v>201903</v>
      </c>
    </row>
    <row r="1892" spans="1:18" ht="16.5" customHeight="1">
      <c r="A1892" s="8">
        <v>2208862516</v>
      </c>
      <c r="B1892" s="7">
        <v>4333848</v>
      </c>
      <c r="C1892" s="12">
        <v>1101115196377</v>
      </c>
      <c r="D1892" s="7" t="s">
        <v>46252</v>
      </c>
      <c r="E1892" s="7" t="s">
        <v>46253</v>
      </c>
      <c r="F1892" s="7" t="s">
        <v>46254</v>
      </c>
      <c r="G1892" s="7" t="s">
        <v>46255</v>
      </c>
      <c r="H1892" s="7" t="s">
        <v>46256</v>
      </c>
      <c r="I1892" s="7" t="s">
        <v>65</v>
      </c>
      <c r="J1892" s="7" t="s">
        <v>33060</v>
      </c>
      <c r="K1892" s="7" t="s">
        <v>47</v>
      </c>
      <c r="L1892" s="7">
        <v>10</v>
      </c>
      <c r="M1892" s="7" t="s">
        <v>105</v>
      </c>
      <c r="N1892" s="7">
        <v>86902</v>
      </c>
      <c r="O1892" s="7" t="s">
        <v>45306</v>
      </c>
      <c r="P1892" s="7">
        <v>20130801</v>
      </c>
      <c r="Q1892" s="7">
        <v>60</v>
      </c>
      <c r="R1892" s="7">
        <v>201903</v>
      </c>
    </row>
    <row r="1893" spans="1:18" ht="16.5" customHeight="1">
      <c r="A1893" s="8">
        <v>1078800288</v>
      </c>
      <c r="B1893" s="7">
        <v>4337217</v>
      </c>
      <c r="C1893" s="12">
        <v>1101115205574</v>
      </c>
      <c r="D1893" s="7" t="s">
        <v>46257</v>
      </c>
      <c r="E1893" s="7" t="s">
        <v>29551</v>
      </c>
      <c r="F1893" s="7" t="s">
        <v>46258</v>
      </c>
      <c r="G1893" s="7" t="s">
        <v>46259</v>
      </c>
      <c r="H1893" s="7" t="s">
        <v>46260</v>
      </c>
      <c r="I1893" s="7" t="s">
        <v>63</v>
      </c>
      <c r="J1893" s="7" t="s">
        <v>33060</v>
      </c>
      <c r="K1893" s="7" t="s">
        <v>47</v>
      </c>
      <c r="L1893" s="7">
        <v>10</v>
      </c>
      <c r="M1893" s="7" t="s">
        <v>33760</v>
      </c>
      <c r="N1893" s="7">
        <v>47129</v>
      </c>
      <c r="O1893" s="7" t="s">
        <v>10479</v>
      </c>
      <c r="P1893" s="7">
        <v>20130814</v>
      </c>
      <c r="Q1893" s="7">
        <v>62</v>
      </c>
      <c r="R1893" s="7">
        <v>201903</v>
      </c>
    </row>
    <row r="1894" spans="1:18" ht="16.5" customHeight="1">
      <c r="A1894" s="8">
        <v>1088607693</v>
      </c>
      <c r="B1894" s="7">
        <v>4337235</v>
      </c>
      <c r="C1894" s="12">
        <v>1101115205772</v>
      </c>
      <c r="D1894" s="7" t="s">
        <v>27445</v>
      </c>
      <c r="E1894" s="7" t="s">
        <v>22016</v>
      </c>
      <c r="F1894" s="7" t="s">
        <v>27446</v>
      </c>
      <c r="G1894" s="7" t="s">
        <v>27447</v>
      </c>
      <c r="H1894" s="7" t="s">
        <v>27448</v>
      </c>
      <c r="I1894" s="7" t="s">
        <v>65</v>
      </c>
      <c r="J1894" s="7" t="s">
        <v>33060</v>
      </c>
      <c r="K1894" s="7" t="s">
        <v>47</v>
      </c>
      <c r="L1894" s="7">
        <v>10</v>
      </c>
      <c r="M1894" s="7" t="s">
        <v>363</v>
      </c>
      <c r="N1894" s="7">
        <v>72129</v>
      </c>
      <c r="O1894" s="7" t="s">
        <v>42519</v>
      </c>
      <c r="P1894" s="7">
        <v>20130816</v>
      </c>
      <c r="Q1894" s="7">
        <v>90</v>
      </c>
      <c r="R1894" s="7">
        <v>201903</v>
      </c>
    </row>
    <row r="1895" spans="1:18" ht="16.5" customHeight="1">
      <c r="A1895" s="8">
        <v>2618100356</v>
      </c>
      <c r="B1895" s="7">
        <v>4343573</v>
      </c>
      <c r="C1895" s="12">
        <v>1101115224045</v>
      </c>
      <c r="D1895" s="7" t="s">
        <v>46261</v>
      </c>
      <c r="E1895" s="7" t="s">
        <v>46262</v>
      </c>
      <c r="F1895" s="7" t="s">
        <v>7832</v>
      </c>
      <c r="G1895" s="7" t="s">
        <v>5073</v>
      </c>
      <c r="H1895" s="7" t="s">
        <v>46263</v>
      </c>
      <c r="I1895" s="7" t="s">
        <v>65</v>
      </c>
      <c r="J1895" s="7" t="s">
        <v>33060</v>
      </c>
      <c r="K1895" s="7" t="s">
        <v>47</v>
      </c>
      <c r="L1895" s="7">
        <v>10</v>
      </c>
      <c r="M1895" s="7" t="s">
        <v>363</v>
      </c>
      <c r="N1895" s="7">
        <v>71310</v>
      </c>
      <c r="O1895" s="7" t="s">
        <v>15027</v>
      </c>
      <c r="P1895" s="7">
        <v>20130909</v>
      </c>
      <c r="Q1895" s="7">
        <v>87</v>
      </c>
      <c r="R1895" s="7">
        <v>201903</v>
      </c>
    </row>
    <row r="1896" spans="1:18" ht="16.5" customHeight="1">
      <c r="A1896" s="8">
        <v>1208805684</v>
      </c>
      <c r="B1896" s="7">
        <v>5832198</v>
      </c>
      <c r="C1896" s="12">
        <v>1101115264190</v>
      </c>
      <c r="D1896" s="7" t="s">
        <v>46264</v>
      </c>
      <c r="E1896" s="7" t="s">
        <v>46265</v>
      </c>
      <c r="F1896" s="7" t="s">
        <v>46266</v>
      </c>
      <c r="G1896" s="7" t="s">
        <v>46267</v>
      </c>
      <c r="H1896" s="7" t="s">
        <v>46268</v>
      </c>
      <c r="I1896" s="7" t="s">
        <v>65</v>
      </c>
      <c r="J1896" s="7" t="s">
        <v>33060</v>
      </c>
      <c r="K1896" s="7" t="s">
        <v>47</v>
      </c>
      <c r="L1896" s="7">
        <v>10</v>
      </c>
      <c r="M1896" s="7" t="s">
        <v>34433</v>
      </c>
      <c r="N1896" s="7">
        <v>63999</v>
      </c>
      <c r="O1896" s="7" t="s">
        <v>38190</v>
      </c>
      <c r="P1896" s="7">
        <v>20131107</v>
      </c>
      <c r="Q1896" s="7">
        <v>51</v>
      </c>
      <c r="R1896" s="7">
        <v>201903</v>
      </c>
    </row>
    <row r="1897" spans="1:18" ht="16.5" customHeight="1">
      <c r="A1897" s="8">
        <v>1058795384</v>
      </c>
      <c r="B1897" s="7">
        <v>5850662</v>
      </c>
      <c r="C1897" s="12">
        <v>1101115281235</v>
      </c>
      <c r="D1897" s="7" t="s">
        <v>46269</v>
      </c>
      <c r="E1897" s="7" t="s">
        <v>46270</v>
      </c>
      <c r="F1897" s="7" t="s">
        <v>13333</v>
      </c>
      <c r="G1897" s="7" t="s">
        <v>46271</v>
      </c>
      <c r="H1897" s="7" t="s">
        <v>46272</v>
      </c>
      <c r="I1897" s="7" t="s">
        <v>65</v>
      </c>
      <c r="J1897" s="7" t="s">
        <v>33060</v>
      </c>
      <c r="K1897" s="7" t="s">
        <v>47</v>
      </c>
      <c r="L1897" s="7">
        <v>10</v>
      </c>
      <c r="M1897" s="7" t="s">
        <v>34433</v>
      </c>
      <c r="N1897" s="7">
        <v>62010</v>
      </c>
      <c r="O1897" s="7" t="s">
        <v>13333</v>
      </c>
      <c r="P1897" s="7">
        <v>20131202</v>
      </c>
      <c r="Q1897" s="7">
        <v>60</v>
      </c>
      <c r="R1897" s="7">
        <v>201903</v>
      </c>
    </row>
    <row r="1898" spans="1:18" ht="16.5" customHeight="1">
      <c r="A1898" s="8">
        <v>1138678389</v>
      </c>
      <c r="B1898" s="7">
        <v>5850698</v>
      </c>
      <c r="C1898" s="12">
        <v>1101115281821</v>
      </c>
      <c r="D1898" s="7" t="s">
        <v>26760</v>
      </c>
      <c r="E1898" s="7" t="s">
        <v>26761</v>
      </c>
      <c r="F1898" s="7" t="s">
        <v>26762</v>
      </c>
      <c r="G1898" s="7" t="s">
        <v>26763</v>
      </c>
      <c r="H1898" s="7" t="s">
        <v>26764</v>
      </c>
      <c r="I1898" s="7" t="s">
        <v>65</v>
      </c>
      <c r="J1898" s="7" t="s">
        <v>33060</v>
      </c>
      <c r="K1898" s="7" t="s">
        <v>47</v>
      </c>
      <c r="L1898" s="7">
        <v>10</v>
      </c>
      <c r="M1898" s="7" t="s">
        <v>34433</v>
      </c>
      <c r="N1898" s="7">
        <v>62021</v>
      </c>
      <c r="O1898" s="7" t="s">
        <v>13709</v>
      </c>
      <c r="P1898" s="7">
        <v>20131205</v>
      </c>
      <c r="Q1898" s="7">
        <v>83</v>
      </c>
      <c r="R1898" s="7">
        <v>201903</v>
      </c>
    </row>
    <row r="1899" spans="1:18" ht="16.5" customHeight="1">
      <c r="A1899" s="8">
        <v>2208870165</v>
      </c>
      <c r="B1899" s="7">
        <v>5853948</v>
      </c>
      <c r="C1899" s="12">
        <v>1101115286970</v>
      </c>
      <c r="D1899" s="7" t="s">
        <v>46273</v>
      </c>
      <c r="E1899" s="7" t="s">
        <v>44375</v>
      </c>
      <c r="F1899" s="7" t="s">
        <v>46274</v>
      </c>
      <c r="G1899" s="7" t="s">
        <v>46275</v>
      </c>
      <c r="H1899" s="7" t="s">
        <v>46276</v>
      </c>
      <c r="I1899" s="7" t="s">
        <v>65</v>
      </c>
      <c r="J1899" s="7" t="s">
        <v>33060</v>
      </c>
      <c r="K1899" s="7" t="s">
        <v>47</v>
      </c>
      <c r="L1899" s="7">
        <v>10</v>
      </c>
      <c r="M1899" s="7" t="s">
        <v>33760</v>
      </c>
      <c r="N1899" s="7">
        <v>46329</v>
      </c>
      <c r="O1899" s="7" t="s">
        <v>9470</v>
      </c>
      <c r="P1899" s="7">
        <v>20131209</v>
      </c>
      <c r="Q1899" s="7">
        <v>76</v>
      </c>
      <c r="R1899" s="7">
        <v>201903</v>
      </c>
    </row>
    <row r="1900" spans="1:18" ht="16.5" customHeight="1">
      <c r="A1900" s="8">
        <v>1178186440</v>
      </c>
      <c r="B1900" s="7">
        <v>5854414</v>
      </c>
      <c r="C1900" s="12">
        <v>1101115292745</v>
      </c>
      <c r="D1900" s="7" t="s">
        <v>23559</v>
      </c>
      <c r="E1900" s="7" t="s">
        <v>23560</v>
      </c>
      <c r="F1900" s="7" t="s">
        <v>23561</v>
      </c>
      <c r="G1900" s="7" t="s">
        <v>23562</v>
      </c>
      <c r="H1900" s="7" t="s">
        <v>23563</v>
      </c>
      <c r="I1900" s="7" t="s">
        <v>65</v>
      </c>
      <c r="J1900" s="7" t="s">
        <v>33060</v>
      </c>
      <c r="K1900" s="7" t="s">
        <v>47</v>
      </c>
      <c r="L1900" s="7">
        <v>10</v>
      </c>
      <c r="M1900" s="7" t="s">
        <v>33760</v>
      </c>
      <c r="N1900" s="7">
        <v>47592</v>
      </c>
      <c r="O1900" s="7" t="s">
        <v>46277</v>
      </c>
      <c r="P1900" s="7">
        <v>20131216</v>
      </c>
      <c r="Q1900" s="7">
        <v>53</v>
      </c>
      <c r="R1900" s="7">
        <v>201903</v>
      </c>
    </row>
    <row r="1901" spans="1:18" ht="16.5" customHeight="1">
      <c r="A1901" s="8">
        <v>2018637370</v>
      </c>
      <c r="B1901" s="7">
        <v>5860345</v>
      </c>
      <c r="C1901" s="12">
        <v>1101115302312</v>
      </c>
      <c r="D1901" s="7" t="s">
        <v>28127</v>
      </c>
      <c r="E1901" s="7" t="s">
        <v>4142</v>
      </c>
      <c r="F1901" s="7" t="s">
        <v>28128</v>
      </c>
      <c r="G1901" s="7" t="s">
        <v>28129</v>
      </c>
      <c r="H1901" s="7" t="s">
        <v>28130</v>
      </c>
      <c r="I1901" s="7" t="s">
        <v>65</v>
      </c>
      <c r="J1901" s="7" t="s">
        <v>33060</v>
      </c>
      <c r="K1901" s="7" t="s">
        <v>47</v>
      </c>
      <c r="L1901" s="7">
        <v>10</v>
      </c>
      <c r="M1901" s="7" t="s">
        <v>966</v>
      </c>
      <c r="N1901" s="7">
        <v>68129</v>
      </c>
      <c r="O1901" s="7" t="s">
        <v>44903</v>
      </c>
      <c r="P1901" s="7">
        <v>20131227</v>
      </c>
      <c r="Q1901" s="7">
        <v>51</v>
      </c>
      <c r="R1901" s="7">
        <v>201903</v>
      </c>
    </row>
    <row r="1902" spans="1:18" ht="16.5" customHeight="1">
      <c r="A1902" s="8">
        <v>1198681975</v>
      </c>
      <c r="B1902" s="7">
        <v>5863606</v>
      </c>
      <c r="C1902" s="12">
        <v>1101115308930</v>
      </c>
      <c r="D1902" s="7" t="s">
        <v>46278</v>
      </c>
      <c r="E1902" s="7" t="s">
        <v>32784</v>
      </c>
      <c r="F1902" s="7" t="s">
        <v>46279</v>
      </c>
      <c r="G1902" s="7" t="s">
        <v>46280</v>
      </c>
      <c r="H1902" s="7" t="s">
        <v>46281</v>
      </c>
      <c r="I1902" s="7" t="s">
        <v>65</v>
      </c>
      <c r="J1902" s="7" t="s">
        <v>33060</v>
      </c>
      <c r="K1902" s="7" t="s">
        <v>47</v>
      </c>
      <c r="L1902" s="7">
        <v>10</v>
      </c>
      <c r="M1902" s="7" t="s">
        <v>363</v>
      </c>
      <c r="N1902" s="7">
        <v>72919</v>
      </c>
      <c r="O1902" s="7" t="s">
        <v>16141</v>
      </c>
      <c r="P1902" s="7">
        <v>20140107</v>
      </c>
      <c r="Q1902" s="7">
        <v>51</v>
      </c>
      <c r="R1902" s="7">
        <v>201903</v>
      </c>
    </row>
    <row r="1903" spans="1:18" ht="16.5" customHeight="1">
      <c r="A1903" s="8">
        <v>1018687435</v>
      </c>
      <c r="B1903" s="7">
        <v>5865247</v>
      </c>
      <c r="C1903" s="12">
        <v>1101115328102</v>
      </c>
      <c r="D1903" s="7" t="s">
        <v>46282</v>
      </c>
      <c r="E1903" s="7" t="s">
        <v>46283</v>
      </c>
      <c r="F1903" s="7" t="s">
        <v>46284</v>
      </c>
      <c r="G1903" s="7" t="s">
        <v>46285</v>
      </c>
      <c r="H1903" s="7" t="s">
        <v>13449</v>
      </c>
      <c r="I1903" s="7" t="s">
        <v>65</v>
      </c>
      <c r="J1903" s="7" t="s">
        <v>33060</v>
      </c>
      <c r="K1903" s="7" t="s">
        <v>47</v>
      </c>
      <c r="L1903" s="7">
        <v>10</v>
      </c>
      <c r="M1903" s="7" t="s">
        <v>34433</v>
      </c>
      <c r="N1903" s="7">
        <v>59114</v>
      </c>
      <c r="O1903" s="7" t="s">
        <v>13351</v>
      </c>
      <c r="P1903" s="7">
        <v>20140129</v>
      </c>
      <c r="Q1903" s="7">
        <v>96</v>
      </c>
      <c r="R1903" s="7">
        <v>201903</v>
      </c>
    </row>
    <row r="1904" spans="1:18" ht="16.5" customHeight="1">
      <c r="A1904" s="8">
        <v>1078813594</v>
      </c>
      <c r="B1904" s="7">
        <v>5880890</v>
      </c>
      <c r="C1904" s="12">
        <v>1101115352482</v>
      </c>
      <c r="D1904" s="7" t="s">
        <v>26802</v>
      </c>
      <c r="E1904" s="7" t="s">
        <v>26803</v>
      </c>
      <c r="F1904" s="7" t="s">
        <v>12555</v>
      </c>
      <c r="G1904" s="7" t="s">
        <v>26804</v>
      </c>
      <c r="H1904" s="7" t="s">
        <v>26805</v>
      </c>
      <c r="I1904" s="7" t="s">
        <v>65</v>
      </c>
      <c r="J1904" s="7" t="s">
        <v>33060</v>
      </c>
      <c r="K1904" s="7" t="s">
        <v>47</v>
      </c>
      <c r="L1904" s="7">
        <v>10</v>
      </c>
      <c r="M1904" s="7" t="s">
        <v>34433</v>
      </c>
      <c r="N1904" s="7">
        <v>58121</v>
      </c>
      <c r="O1904" s="7" t="s">
        <v>12528</v>
      </c>
      <c r="P1904" s="7">
        <v>20140226</v>
      </c>
      <c r="Q1904" s="7">
        <v>64</v>
      </c>
      <c r="R1904" s="7">
        <v>201903</v>
      </c>
    </row>
    <row r="1905" spans="1:18" ht="16.5" customHeight="1">
      <c r="A1905" s="8">
        <v>2158789743</v>
      </c>
      <c r="B1905" s="7">
        <v>5886627</v>
      </c>
      <c r="C1905" s="12">
        <v>1101115365633</v>
      </c>
      <c r="D1905" s="7" t="s">
        <v>26485</v>
      </c>
      <c r="E1905" s="7" t="s">
        <v>1352</v>
      </c>
      <c r="F1905" s="7" t="s">
        <v>26486</v>
      </c>
      <c r="G1905" s="7" t="s">
        <v>26487</v>
      </c>
      <c r="H1905" s="7" t="s">
        <v>26488</v>
      </c>
      <c r="I1905" s="7" t="s">
        <v>52</v>
      </c>
      <c r="J1905" s="7" t="s">
        <v>33060</v>
      </c>
      <c r="K1905" s="7" t="s">
        <v>47</v>
      </c>
      <c r="L1905" s="7">
        <v>10</v>
      </c>
      <c r="M1905" s="7" t="s">
        <v>34433</v>
      </c>
      <c r="N1905" s="7">
        <v>58222</v>
      </c>
      <c r="O1905" s="7" t="s">
        <v>13163</v>
      </c>
      <c r="P1905" s="7">
        <v>20140317</v>
      </c>
      <c r="Q1905" s="7">
        <v>98</v>
      </c>
      <c r="R1905" s="7">
        <v>201903</v>
      </c>
    </row>
    <row r="1906" spans="1:18" ht="16.5" customHeight="1">
      <c r="A1906" s="8">
        <v>2618111362</v>
      </c>
      <c r="B1906" s="7">
        <v>5900602</v>
      </c>
      <c r="C1906" s="12">
        <v>1101115401502</v>
      </c>
      <c r="D1906" s="7" t="s">
        <v>46286</v>
      </c>
      <c r="E1906" s="7" t="s">
        <v>46287</v>
      </c>
      <c r="F1906" s="7" t="s">
        <v>46288</v>
      </c>
      <c r="G1906" s="7" t="s">
        <v>46289</v>
      </c>
      <c r="H1906" s="7" t="s">
        <v>46290</v>
      </c>
      <c r="I1906" s="7" t="s">
        <v>65</v>
      </c>
      <c r="J1906" s="7" t="s">
        <v>33060</v>
      </c>
      <c r="K1906" s="7" t="s">
        <v>47</v>
      </c>
      <c r="L1906" s="7">
        <v>10</v>
      </c>
      <c r="M1906" s="7" t="s">
        <v>33760</v>
      </c>
      <c r="N1906" s="7">
        <v>46107</v>
      </c>
      <c r="O1906" s="7" t="s">
        <v>46291</v>
      </c>
      <c r="P1906" s="7">
        <v>20140424</v>
      </c>
      <c r="Q1906" s="7">
        <v>56</v>
      </c>
      <c r="R1906" s="7">
        <v>201903</v>
      </c>
    </row>
    <row r="1907" spans="1:18" ht="16.5" customHeight="1">
      <c r="A1907" s="8">
        <v>1198690343</v>
      </c>
      <c r="B1907" s="7">
        <v>5917886</v>
      </c>
      <c r="C1907" s="12">
        <v>1101115452167</v>
      </c>
      <c r="D1907" s="7" t="s">
        <v>46292</v>
      </c>
      <c r="E1907" s="7" t="s">
        <v>5774</v>
      </c>
      <c r="F1907" s="7" t="s">
        <v>46293</v>
      </c>
      <c r="G1907" s="7" t="s">
        <v>46294</v>
      </c>
      <c r="H1907" s="7" t="s">
        <v>46295</v>
      </c>
      <c r="I1907" s="7" t="s">
        <v>65</v>
      </c>
      <c r="J1907" s="7" t="s">
        <v>33060</v>
      </c>
      <c r="K1907" s="7" t="s">
        <v>47</v>
      </c>
      <c r="L1907" s="7">
        <v>10</v>
      </c>
      <c r="M1907" s="7" t="s">
        <v>34194</v>
      </c>
      <c r="N1907" s="7">
        <v>52919</v>
      </c>
      <c r="O1907" s="7" t="s">
        <v>45563</v>
      </c>
      <c r="P1907" s="7">
        <v>20140627</v>
      </c>
      <c r="Q1907" s="7">
        <v>81</v>
      </c>
      <c r="R1907" s="7">
        <v>201903</v>
      </c>
    </row>
    <row r="1908" spans="1:18" ht="16.5" customHeight="1">
      <c r="A1908" s="8">
        <v>1078825256</v>
      </c>
      <c r="B1908" s="7">
        <v>5941562</v>
      </c>
      <c r="C1908" s="12">
        <v>1101115458694</v>
      </c>
      <c r="D1908" s="7" t="s">
        <v>26249</v>
      </c>
      <c r="E1908" s="7" t="s">
        <v>26250</v>
      </c>
      <c r="F1908" s="7" t="s">
        <v>12309</v>
      </c>
      <c r="G1908" s="7" t="s">
        <v>12310</v>
      </c>
      <c r="H1908" s="7" t="s">
        <v>26251</v>
      </c>
      <c r="I1908" s="7" t="s">
        <v>65</v>
      </c>
      <c r="J1908" s="7" t="s">
        <v>33060</v>
      </c>
      <c r="K1908" s="7" t="s">
        <v>47</v>
      </c>
      <c r="L1908" s="7">
        <v>10</v>
      </c>
      <c r="M1908" s="7" t="s">
        <v>33076</v>
      </c>
      <c r="N1908" s="7">
        <v>10712</v>
      </c>
      <c r="O1908" s="7" t="s">
        <v>45301</v>
      </c>
      <c r="P1908" s="7">
        <v>20140707</v>
      </c>
      <c r="Q1908" s="7">
        <v>136</v>
      </c>
      <c r="R1908" s="7">
        <v>201903</v>
      </c>
    </row>
    <row r="1909" spans="1:18" ht="16.5" customHeight="1">
      <c r="A1909" s="8">
        <v>1058806608</v>
      </c>
      <c r="B1909" s="7">
        <v>5950266</v>
      </c>
      <c r="C1909" s="12">
        <v>1101115481778</v>
      </c>
      <c r="D1909" s="7" t="s">
        <v>29288</v>
      </c>
      <c r="E1909" s="7" t="s">
        <v>29289</v>
      </c>
      <c r="F1909" s="7" t="s">
        <v>29290</v>
      </c>
      <c r="G1909" s="7" t="s">
        <v>29291</v>
      </c>
      <c r="H1909" s="7" t="s">
        <v>29292</v>
      </c>
      <c r="I1909" s="7" t="s">
        <v>65</v>
      </c>
      <c r="J1909" s="7" t="s">
        <v>33060</v>
      </c>
      <c r="K1909" s="7" t="s">
        <v>47</v>
      </c>
      <c r="L1909" s="7">
        <v>10</v>
      </c>
      <c r="M1909" s="7" t="s">
        <v>363</v>
      </c>
      <c r="N1909" s="7">
        <v>71531</v>
      </c>
      <c r="O1909" s="7" t="s">
        <v>15169</v>
      </c>
      <c r="P1909" s="7">
        <v>20140801</v>
      </c>
      <c r="Q1909" s="7">
        <v>89</v>
      </c>
      <c r="R1909" s="7">
        <v>201903</v>
      </c>
    </row>
    <row r="1910" spans="1:18" ht="16.5" customHeight="1">
      <c r="A1910" s="8">
        <v>2068700161</v>
      </c>
      <c r="B1910" s="7">
        <v>6273495</v>
      </c>
      <c r="C1910" s="12">
        <v>1101115511260</v>
      </c>
      <c r="D1910" s="7" t="s">
        <v>46296</v>
      </c>
      <c r="E1910" s="7" t="s">
        <v>46297</v>
      </c>
      <c r="F1910" s="7" t="s">
        <v>1178</v>
      </c>
      <c r="G1910" s="7" t="s">
        <v>46298</v>
      </c>
      <c r="H1910" s="7" t="s">
        <v>46299</v>
      </c>
      <c r="I1910" s="7" t="s">
        <v>65</v>
      </c>
      <c r="J1910" s="7" t="s">
        <v>33060</v>
      </c>
      <c r="K1910" s="7" t="s">
        <v>47</v>
      </c>
      <c r="L1910" s="7">
        <v>10</v>
      </c>
      <c r="M1910" s="7" t="s">
        <v>33760</v>
      </c>
      <c r="N1910" s="7">
        <v>47912</v>
      </c>
      <c r="O1910" s="7" t="s">
        <v>10637</v>
      </c>
      <c r="P1910" s="7">
        <v>20140901</v>
      </c>
      <c r="Q1910" s="7">
        <v>66</v>
      </c>
      <c r="R1910" s="7">
        <v>201903</v>
      </c>
    </row>
    <row r="1911" spans="1:18" ht="16.5" customHeight="1">
      <c r="A1911" s="8">
        <v>2618120667</v>
      </c>
      <c r="B1911" s="7">
        <v>5965380</v>
      </c>
      <c r="C1911" s="12">
        <v>1101115520170</v>
      </c>
      <c r="D1911" s="7" t="s">
        <v>22713</v>
      </c>
      <c r="E1911" s="7" t="s">
        <v>9288</v>
      </c>
      <c r="F1911" s="7" t="s">
        <v>22714</v>
      </c>
      <c r="G1911" s="7" t="s">
        <v>22715</v>
      </c>
      <c r="H1911" s="7" t="s">
        <v>22716</v>
      </c>
      <c r="I1911" s="7" t="s">
        <v>65</v>
      </c>
      <c r="J1911" s="7" t="s">
        <v>33060</v>
      </c>
      <c r="K1911" s="7" t="s">
        <v>47</v>
      </c>
      <c r="L1911" s="7">
        <v>10</v>
      </c>
      <c r="M1911" s="7" t="s">
        <v>33760</v>
      </c>
      <c r="N1911" s="7">
        <v>46413</v>
      </c>
      <c r="O1911" s="7" t="s">
        <v>43205</v>
      </c>
      <c r="P1911" s="7">
        <v>20140923</v>
      </c>
      <c r="Q1911" s="7">
        <v>87</v>
      </c>
      <c r="R1911" s="7">
        <v>201903</v>
      </c>
    </row>
    <row r="1912" spans="1:18" ht="16.5" customHeight="1">
      <c r="A1912" s="8">
        <v>1058809788</v>
      </c>
      <c r="B1912" s="7">
        <v>5969947</v>
      </c>
      <c r="C1912" s="12">
        <v>1101115533933</v>
      </c>
      <c r="D1912" s="7" t="s">
        <v>46300</v>
      </c>
      <c r="E1912" s="7" t="s">
        <v>5708</v>
      </c>
      <c r="F1912" s="7" t="s">
        <v>10616</v>
      </c>
      <c r="G1912" s="7" t="s">
        <v>46301</v>
      </c>
      <c r="H1912" s="7" t="s">
        <v>46302</v>
      </c>
      <c r="I1912" s="7" t="s">
        <v>65</v>
      </c>
      <c r="J1912" s="7" t="s">
        <v>33060</v>
      </c>
      <c r="K1912" s="7" t="s">
        <v>47</v>
      </c>
      <c r="L1912" s="7">
        <v>10</v>
      </c>
      <c r="M1912" s="7" t="s">
        <v>34433</v>
      </c>
      <c r="N1912" s="7">
        <v>63991</v>
      </c>
      <c r="O1912" s="7" t="s">
        <v>13994</v>
      </c>
      <c r="P1912" s="7">
        <v>20141008</v>
      </c>
      <c r="Q1912" s="7">
        <v>55</v>
      </c>
      <c r="R1912" s="7">
        <v>201903</v>
      </c>
    </row>
    <row r="1913" spans="1:18" ht="16.5" customHeight="1">
      <c r="A1913" s="8">
        <v>2068701971</v>
      </c>
      <c r="B1913" s="7">
        <v>5991179</v>
      </c>
      <c r="C1913" s="12">
        <v>1101115552701</v>
      </c>
      <c r="D1913" s="7" t="s">
        <v>46303</v>
      </c>
      <c r="E1913" s="7" t="s">
        <v>46304</v>
      </c>
      <c r="F1913" s="7" t="s">
        <v>46305</v>
      </c>
      <c r="G1913" s="7" t="s">
        <v>46306</v>
      </c>
      <c r="H1913" s="7" t="s">
        <v>46307</v>
      </c>
      <c r="I1913" s="7" t="s">
        <v>65</v>
      </c>
      <c r="J1913" s="7" t="s">
        <v>33060</v>
      </c>
      <c r="K1913" s="7" t="s">
        <v>47</v>
      </c>
      <c r="L1913" s="7">
        <v>10</v>
      </c>
      <c r="M1913" s="7" t="s">
        <v>33760</v>
      </c>
      <c r="N1913" s="7">
        <v>46800</v>
      </c>
      <c r="O1913" s="7" t="s">
        <v>22863</v>
      </c>
      <c r="P1913" s="7">
        <v>20141031</v>
      </c>
      <c r="Q1913" s="7">
        <v>67</v>
      </c>
      <c r="R1913" s="7">
        <v>201903</v>
      </c>
    </row>
    <row r="1914" spans="1:18" ht="16.5" customHeight="1">
      <c r="A1914" s="8">
        <v>2018643891</v>
      </c>
      <c r="B1914" s="7">
        <v>5989283</v>
      </c>
      <c r="C1914" s="12">
        <v>1101115582302</v>
      </c>
      <c r="D1914" s="7" t="s">
        <v>46308</v>
      </c>
      <c r="E1914" s="7" t="s">
        <v>981</v>
      </c>
      <c r="F1914" s="7" t="s">
        <v>46309</v>
      </c>
      <c r="G1914" s="7" t="s">
        <v>46310</v>
      </c>
      <c r="H1914" s="7" t="s">
        <v>46311</v>
      </c>
      <c r="I1914" s="7" t="s">
        <v>65</v>
      </c>
      <c r="J1914" s="7" t="s">
        <v>33060</v>
      </c>
      <c r="K1914" s="7" t="s">
        <v>47</v>
      </c>
      <c r="L1914" s="7">
        <v>10</v>
      </c>
      <c r="M1914" s="7" t="s">
        <v>33760</v>
      </c>
      <c r="N1914" s="7">
        <v>46413</v>
      </c>
      <c r="O1914" s="7" t="s">
        <v>43205</v>
      </c>
      <c r="P1914" s="7">
        <v>20141205</v>
      </c>
      <c r="Q1914" s="7">
        <v>61</v>
      </c>
      <c r="R1914" s="7">
        <v>201903</v>
      </c>
    </row>
    <row r="1915" spans="1:18" ht="16.5" customHeight="1">
      <c r="A1915" s="8">
        <v>1208822965</v>
      </c>
      <c r="B1915" s="7">
        <v>5993420</v>
      </c>
      <c r="C1915" s="12">
        <v>1101115590941</v>
      </c>
      <c r="D1915" s="7" t="s">
        <v>29098</v>
      </c>
      <c r="E1915" s="7" t="s">
        <v>8084</v>
      </c>
      <c r="F1915" s="7" t="s">
        <v>29099</v>
      </c>
      <c r="G1915" s="7" t="s">
        <v>29100</v>
      </c>
      <c r="H1915" s="7" t="s">
        <v>29101</v>
      </c>
      <c r="I1915" s="7" t="s">
        <v>65</v>
      </c>
      <c r="J1915" s="7" t="s">
        <v>33060</v>
      </c>
      <c r="K1915" s="7" t="s">
        <v>47</v>
      </c>
      <c r="L1915" s="7">
        <v>10</v>
      </c>
      <c r="M1915" s="7" t="s">
        <v>363</v>
      </c>
      <c r="N1915" s="7">
        <v>71531</v>
      </c>
      <c r="O1915" s="7" t="s">
        <v>15169</v>
      </c>
      <c r="P1915" s="7">
        <v>20141217</v>
      </c>
      <c r="Q1915" s="7">
        <v>166</v>
      </c>
      <c r="R1915" s="7">
        <v>201903</v>
      </c>
    </row>
    <row r="1916" spans="1:18" ht="16.5" customHeight="1">
      <c r="A1916" s="8">
        <v>2618123214</v>
      </c>
      <c r="B1916" s="7">
        <v>6027714</v>
      </c>
      <c r="C1916" s="12">
        <v>1101115600881</v>
      </c>
      <c r="D1916" s="7" t="s">
        <v>19244</v>
      </c>
      <c r="E1916" s="7" t="s">
        <v>19245</v>
      </c>
      <c r="F1916" s="7" t="s">
        <v>5058</v>
      </c>
      <c r="G1916" s="7" t="s">
        <v>19246</v>
      </c>
      <c r="H1916" s="7" t="s">
        <v>19247</v>
      </c>
      <c r="I1916" s="7" t="s">
        <v>65</v>
      </c>
      <c r="J1916" s="7" t="s">
        <v>33060</v>
      </c>
      <c r="K1916" s="7" t="s">
        <v>47</v>
      </c>
      <c r="L1916" s="7">
        <v>10</v>
      </c>
      <c r="M1916" s="7" t="s">
        <v>33076</v>
      </c>
      <c r="N1916" s="7">
        <v>27199</v>
      </c>
      <c r="O1916" s="7" t="s">
        <v>45382</v>
      </c>
      <c r="P1916" s="7">
        <v>20141229</v>
      </c>
      <c r="Q1916" s="7">
        <v>114</v>
      </c>
      <c r="R1916" s="7">
        <v>201903</v>
      </c>
    </row>
    <row r="1917" spans="1:18" ht="16.5" customHeight="1">
      <c r="A1917" s="8">
        <v>1058813512</v>
      </c>
      <c r="B1917" s="7">
        <v>6031980</v>
      </c>
      <c r="C1917" s="12">
        <v>1101115609065</v>
      </c>
      <c r="D1917" s="7" t="s">
        <v>46312</v>
      </c>
      <c r="E1917" s="7" t="s">
        <v>46313</v>
      </c>
      <c r="F1917" s="7" t="s">
        <v>8960</v>
      </c>
      <c r="G1917" s="7" t="s">
        <v>46314</v>
      </c>
      <c r="H1917" s="7" t="s">
        <v>46315</v>
      </c>
      <c r="I1917" s="7" t="s">
        <v>65</v>
      </c>
      <c r="J1917" s="7" t="s">
        <v>33060</v>
      </c>
      <c r="K1917" s="7" t="s">
        <v>47</v>
      </c>
      <c r="L1917" s="7">
        <v>10</v>
      </c>
      <c r="M1917" s="7" t="s">
        <v>313</v>
      </c>
      <c r="N1917" s="7">
        <v>42321</v>
      </c>
      <c r="O1917" s="7" t="s">
        <v>38771</v>
      </c>
      <c r="P1917" s="7">
        <v>20150108</v>
      </c>
      <c r="Q1917" s="7">
        <v>56</v>
      </c>
      <c r="R1917" s="7">
        <v>201903</v>
      </c>
    </row>
    <row r="1918" spans="1:18" ht="16.5" customHeight="1">
      <c r="A1918" s="8">
        <v>2208896388</v>
      </c>
      <c r="B1918" s="7">
        <v>6060183</v>
      </c>
      <c r="C1918" s="12">
        <v>1101115623320</v>
      </c>
      <c r="D1918" s="7" t="s">
        <v>46316</v>
      </c>
      <c r="E1918" s="7" t="s">
        <v>46317</v>
      </c>
      <c r="F1918" s="7" t="s">
        <v>46318</v>
      </c>
      <c r="G1918" s="7" t="s">
        <v>46319</v>
      </c>
      <c r="H1918" s="7" t="s">
        <v>46320</v>
      </c>
      <c r="I1918" s="7" t="s">
        <v>65</v>
      </c>
      <c r="J1918" s="7" t="s">
        <v>33060</v>
      </c>
      <c r="K1918" s="7" t="s">
        <v>47</v>
      </c>
      <c r="L1918" s="7">
        <v>10</v>
      </c>
      <c r="M1918" s="7" t="s">
        <v>33076</v>
      </c>
      <c r="N1918" s="7">
        <v>26310</v>
      </c>
      <c r="O1918" s="7" t="s">
        <v>4874</v>
      </c>
      <c r="P1918" s="7">
        <v>20150122</v>
      </c>
      <c r="Q1918" s="7">
        <v>73</v>
      </c>
      <c r="R1918" s="7">
        <v>201903</v>
      </c>
    </row>
    <row r="1919" spans="1:18" ht="16.5" customHeight="1">
      <c r="A1919" s="8">
        <v>6088609610</v>
      </c>
      <c r="B1919" s="7">
        <v>6421019</v>
      </c>
      <c r="C1919" s="12">
        <v>1101115724516</v>
      </c>
      <c r="D1919" s="7" t="s">
        <v>46321</v>
      </c>
      <c r="E1919" s="7" t="s">
        <v>10070</v>
      </c>
      <c r="F1919" s="7" t="s">
        <v>46322</v>
      </c>
      <c r="H1919" s="7" t="s">
        <v>46323</v>
      </c>
      <c r="I1919" s="7" t="s">
        <v>65</v>
      </c>
      <c r="J1919" s="7" t="s">
        <v>33060</v>
      </c>
      <c r="K1919" s="7" t="s">
        <v>47</v>
      </c>
      <c r="L1919" s="7">
        <v>10</v>
      </c>
      <c r="M1919" s="7" t="s">
        <v>34194</v>
      </c>
      <c r="N1919" s="7">
        <v>52915</v>
      </c>
      <c r="O1919" s="7" t="s">
        <v>11624</v>
      </c>
      <c r="P1919" s="7">
        <v>20150515</v>
      </c>
      <c r="Q1919" s="7">
        <v>52</v>
      </c>
      <c r="R1919" s="7">
        <v>201903</v>
      </c>
    </row>
    <row r="1920" spans="1:18" ht="16.5" customHeight="1">
      <c r="A1920" s="8">
        <v>2428800131</v>
      </c>
      <c r="B1920" s="7">
        <v>6754598</v>
      </c>
      <c r="C1920" s="12">
        <v>1101115729285</v>
      </c>
      <c r="D1920" s="7" t="s">
        <v>46324</v>
      </c>
      <c r="E1920" s="7" t="s">
        <v>18603</v>
      </c>
      <c r="F1920" s="7" t="s">
        <v>46325</v>
      </c>
      <c r="G1920" s="7" t="s">
        <v>46326</v>
      </c>
      <c r="H1920" s="7" t="s">
        <v>46327</v>
      </c>
      <c r="I1920" s="7" t="s">
        <v>65</v>
      </c>
      <c r="J1920" s="7" t="s">
        <v>33060</v>
      </c>
      <c r="K1920" s="7" t="s">
        <v>47</v>
      </c>
      <c r="L1920" s="7">
        <v>10</v>
      </c>
      <c r="M1920" s="7" t="s">
        <v>34433</v>
      </c>
      <c r="N1920" s="7">
        <v>63910</v>
      </c>
      <c r="O1920" s="7" t="s">
        <v>46325</v>
      </c>
      <c r="P1920" s="7">
        <v>20150521</v>
      </c>
      <c r="Q1920" s="7">
        <v>50</v>
      </c>
      <c r="R1920" s="7">
        <v>201903</v>
      </c>
    </row>
    <row r="1921" spans="1:18" ht="16.5" customHeight="1">
      <c r="A1921" s="8">
        <v>1198800113</v>
      </c>
      <c r="B1921" s="7">
        <v>6427158</v>
      </c>
      <c r="C1921" s="12">
        <v>1101115744613</v>
      </c>
      <c r="D1921" s="7" t="s">
        <v>27539</v>
      </c>
      <c r="E1921" s="7" t="s">
        <v>1395</v>
      </c>
      <c r="F1921" s="7" t="s">
        <v>27540</v>
      </c>
      <c r="H1921" s="7" t="s">
        <v>27541</v>
      </c>
      <c r="I1921" s="7" t="s">
        <v>65</v>
      </c>
      <c r="J1921" s="7" t="s">
        <v>33060</v>
      </c>
      <c r="K1921" s="7" t="s">
        <v>47</v>
      </c>
      <c r="L1921" s="7">
        <v>10</v>
      </c>
      <c r="M1921" s="7" t="s">
        <v>34433</v>
      </c>
      <c r="N1921" s="7">
        <v>62090</v>
      </c>
      <c r="O1921" s="7" t="s">
        <v>44321</v>
      </c>
      <c r="P1921" s="7">
        <v>20150608</v>
      </c>
      <c r="Q1921" s="7">
        <v>103</v>
      </c>
      <c r="R1921" s="7">
        <v>201903</v>
      </c>
    </row>
    <row r="1922" spans="1:18" ht="16.5" customHeight="1">
      <c r="A1922" s="8">
        <v>3238600061</v>
      </c>
      <c r="B1922" s="7">
        <v>6429211</v>
      </c>
      <c r="C1922" s="12">
        <v>1101115747419</v>
      </c>
      <c r="D1922" s="7" t="s">
        <v>18681</v>
      </c>
      <c r="E1922" s="7" t="s">
        <v>16882</v>
      </c>
      <c r="F1922" s="7" t="s">
        <v>18682</v>
      </c>
      <c r="G1922" s="7" t="s">
        <v>18683</v>
      </c>
      <c r="H1922" s="7" t="s">
        <v>18684</v>
      </c>
      <c r="I1922" s="7" t="s">
        <v>65</v>
      </c>
      <c r="J1922" s="7" t="s">
        <v>33060</v>
      </c>
      <c r="K1922" s="7" t="s">
        <v>47</v>
      </c>
      <c r="L1922" s="7">
        <v>10</v>
      </c>
      <c r="M1922" s="7" t="s">
        <v>34194</v>
      </c>
      <c r="N1922" s="7">
        <v>52993</v>
      </c>
      <c r="O1922" s="7" t="s">
        <v>44546</v>
      </c>
      <c r="P1922" s="7">
        <v>20150610</v>
      </c>
      <c r="Q1922" s="7">
        <v>79</v>
      </c>
      <c r="R1922" s="7">
        <v>201903</v>
      </c>
    </row>
    <row r="1923" spans="1:18" ht="16.5" customHeight="1">
      <c r="A1923" s="8">
        <v>1778100124</v>
      </c>
      <c r="B1923" s="7">
        <v>6435434</v>
      </c>
      <c r="C1923" s="12">
        <v>1101115760461</v>
      </c>
      <c r="D1923" s="7" t="s">
        <v>46328</v>
      </c>
      <c r="E1923" s="7" t="s">
        <v>10753</v>
      </c>
      <c r="F1923" s="7" t="s">
        <v>46329</v>
      </c>
      <c r="H1923" s="7" t="s">
        <v>46330</v>
      </c>
      <c r="I1923" s="7" t="s">
        <v>65</v>
      </c>
      <c r="J1923" s="7" t="s">
        <v>33060</v>
      </c>
      <c r="K1923" s="7" t="s">
        <v>47</v>
      </c>
      <c r="L1923" s="7">
        <v>10</v>
      </c>
      <c r="M1923" s="7" t="s">
        <v>34194</v>
      </c>
      <c r="N1923" s="7">
        <v>49212</v>
      </c>
      <c r="O1923" s="7" t="s">
        <v>10754</v>
      </c>
      <c r="P1923" s="7">
        <v>20150623</v>
      </c>
      <c r="Q1923" s="7">
        <v>86</v>
      </c>
      <c r="R1923" s="7">
        <v>201903</v>
      </c>
    </row>
    <row r="1924" spans="1:18" ht="16.5" customHeight="1">
      <c r="A1924" s="8">
        <v>4538700113</v>
      </c>
      <c r="B1924" s="7">
        <v>6500632</v>
      </c>
      <c r="C1924" s="12">
        <v>1101115776468</v>
      </c>
      <c r="D1924" s="7" t="s">
        <v>23489</v>
      </c>
      <c r="E1924" s="7" t="s">
        <v>23490</v>
      </c>
      <c r="F1924" s="7" t="s">
        <v>23491</v>
      </c>
      <c r="G1924" s="7" t="s">
        <v>23492</v>
      </c>
      <c r="H1924" s="7" t="s">
        <v>23493</v>
      </c>
      <c r="I1924" s="7" t="s">
        <v>65</v>
      </c>
      <c r="J1924" s="7" t="s">
        <v>33060</v>
      </c>
      <c r="K1924" s="7" t="s">
        <v>47</v>
      </c>
      <c r="L1924" s="7">
        <v>10</v>
      </c>
      <c r="M1924" s="7" t="s">
        <v>33760</v>
      </c>
      <c r="N1924" s="7">
        <v>47911</v>
      </c>
      <c r="O1924" s="7" t="s">
        <v>10645</v>
      </c>
      <c r="P1924" s="7">
        <v>20150708</v>
      </c>
      <c r="Q1924" s="7">
        <v>60</v>
      </c>
      <c r="R1924" s="7">
        <v>201903</v>
      </c>
    </row>
    <row r="1925" spans="1:18" ht="16.5" customHeight="1">
      <c r="A1925" s="8">
        <v>7938100149</v>
      </c>
      <c r="B1925" s="7">
        <v>6506335</v>
      </c>
      <c r="C1925" s="12">
        <v>1101115788661</v>
      </c>
      <c r="D1925" s="7" t="s">
        <v>27679</v>
      </c>
      <c r="E1925" s="7" t="s">
        <v>6517</v>
      </c>
      <c r="F1925" s="7" t="s">
        <v>16196</v>
      </c>
      <c r="G1925" s="7" t="s">
        <v>27680</v>
      </c>
      <c r="H1925" s="7" t="s">
        <v>27681</v>
      </c>
      <c r="I1925" s="7" t="s">
        <v>65</v>
      </c>
      <c r="J1925" s="7" t="s">
        <v>33060</v>
      </c>
      <c r="K1925" s="7" t="s">
        <v>47</v>
      </c>
      <c r="L1925" s="7">
        <v>10</v>
      </c>
      <c r="M1925" s="7" t="s">
        <v>34433</v>
      </c>
      <c r="N1925" s="7">
        <v>58222</v>
      </c>
      <c r="O1925" s="7" t="s">
        <v>13163</v>
      </c>
      <c r="P1925" s="7">
        <v>20150729</v>
      </c>
      <c r="Q1925" s="7">
        <v>101</v>
      </c>
      <c r="R1925" s="7">
        <v>201903</v>
      </c>
    </row>
    <row r="1926" spans="1:18" ht="16.5" customHeight="1">
      <c r="A1926" s="8">
        <v>2168116858</v>
      </c>
      <c r="B1926" s="7">
        <v>8101769</v>
      </c>
      <c r="C1926" s="12">
        <v>1101115793454</v>
      </c>
      <c r="D1926" s="7" t="s">
        <v>46331</v>
      </c>
      <c r="E1926" s="7" t="s">
        <v>9313</v>
      </c>
      <c r="F1926" s="7" t="s">
        <v>46332</v>
      </c>
      <c r="G1926" s="7" t="s">
        <v>46333</v>
      </c>
      <c r="H1926" s="7" t="s">
        <v>46334</v>
      </c>
      <c r="I1926" s="7" t="s">
        <v>65</v>
      </c>
      <c r="J1926" s="7" t="s">
        <v>33060</v>
      </c>
      <c r="K1926" s="7" t="s">
        <v>47</v>
      </c>
      <c r="L1926" s="7">
        <v>10</v>
      </c>
      <c r="M1926" s="7" t="s">
        <v>33760</v>
      </c>
      <c r="N1926" s="7">
        <v>46100</v>
      </c>
      <c r="O1926" s="7" t="s">
        <v>1296</v>
      </c>
      <c r="P1926" s="7">
        <v>20150729</v>
      </c>
      <c r="Q1926" s="7">
        <v>63</v>
      </c>
      <c r="R1926" s="7">
        <v>201903</v>
      </c>
    </row>
    <row r="1927" spans="1:18" ht="16.5" customHeight="1">
      <c r="A1927" s="8">
        <v>2808700228</v>
      </c>
      <c r="B1927" s="7">
        <v>6521246</v>
      </c>
      <c r="C1927" s="12">
        <v>1101115827675</v>
      </c>
      <c r="D1927" s="7" t="s">
        <v>46335</v>
      </c>
      <c r="E1927" s="7" t="s">
        <v>18095</v>
      </c>
      <c r="F1927" s="7" t="s">
        <v>15006</v>
      </c>
      <c r="G1927" s="7" t="s">
        <v>46336</v>
      </c>
      <c r="H1927" s="7" t="s">
        <v>46337</v>
      </c>
      <c r="I1927" s="7" t="s">
        <v>65</v>
      </c>
      <c r="J1927" s="7" t="s">
        <v>33060</v>
      </c>
      <c r="K1927" s="7" t="s">
        <v>47</v>
      </c>
      <c r="L1927" s="7">
        <v>10</v>
      </c>
      <c r="M1927" s="7" t="s">
        <v>363</v>
      </c>
      <c r="N1927" s="7">
        <v>71310</v>
      </c>
      <c r="O1927" s="7" t="s">
        <v>15027</v>
      </c>
      <c r="P1927" s="7">
        <v>20150903</v>
      </c>
      <c r="Q1927" s="7">
        <v>464</v>
      </c>
      <c r="R1927" s="7">
        <v>201903</v>
      </c>
    </row>
    <row r="1928" spans="1:18" ht="16.5" customHeight="1">
      <c r="A1928" s="8">
        <v>6568700217</v>
      </c>
      <c r="B1928" s="7">
        <v>6670755</v>
      </c>
      <c r="C1928" s="12">
        <v>1101115866251</v>
      </c>
      <c r="D1928" s="7" t="s">
        <v>46338</v>
      </c>
      <c r="E1928" s="7" t="s">
        <v>370</v>
      </c>
      <c r="F1928" s="7" t="s">
        <v>46339</v>
      </c>
      <c r="G1928" s="7" t="s">
        <v>46340</v>
      </c>
      <c r="H1928" s="7" t="s">
        <v>590</v>
      </c>
      <c r="I1928" s="7" t="s">
        <v>65</v>
      </c>
      <c r="J1928" s="7" t="s">
        <v>33060</v>
      </c>
      <c r="K1928" s="7" t="s">
        <v>47</v>
      </c>
      <c r="L1928" s="7">
        <v>10</v>
      </c>
      <c r="M1928" s="7" t="s">
        <v>33760</v>
      </c>
      <c r="N1928" s="7">
        <v>46800</v>
      </c>
      <c r="O1928" s="7" t="s">
        <v>22863</v>
      </c>
      <c r="P1928" s="7">
        <v>20151101</v>
      </c>
      <c r="Q1928" s="7">
        <v>71</v>
      </c>
      <c r="R1928" s="7">
        <v>201903</v>
      </c>
    </row>
    <row r="1929" spans="1:18" ht="16.5" customHeight="1">
      <c r="A1929" s="8">
        <v>1048659466</v>
      </c>
      <c r="B1929" s="7">
        <v>6650598</v>
      </c>
      <c r="C1929" s="12">
        <v>1101115942762</v>
      </c>
      <c r="D1929" s="7" t="s">
        <v>46341</v>
      </c>
      <c r="E1929" s="7" t="s">
        <v>46342</v>
      </c>
      <c r="F1929" s="7" t="s">
        <v>46343</v>
      </c>
      <c r="G1929" s="7" t="s">
        <v>46344</v>
      </c>
      <c r="H1929" s="7" t="s">
        <v>46345</v>
      </c>
      <c r="I1929" s="7" t="s">
        <v>65</v>
      </c>
      <c r="J1929" s="7" t="s">
        <v>33060</v>
      </c>
      <c r="K1929" s="7" t="s">
        <v>47</v>
      </c>
      <c r="L1929" s="7">
        <v>10</v>
      </c>
      <c r="M1929" s="7" t="s">
        <v>34433</v>
      </c>
      <c r="N1929" s="7">
        <v>58211</v>
      </c>
      <c r="O1929" s="7" t="s">
        <v>27054</v>
      </c>
      <c r="P1929" s="7">
        <v>20160112</v>
      </c>
      <c r="Q1929" s="7">
        <v>61</v>
      </c>
      <c r="R1929" s="7">
        <v>201903</v>
      </c>
    </row>
    <row r="1930" spans="1:18" ht="16.5" customHeight="1">
      <c r="A1930" s="8">
        <v>7938100377</v>
      </c>
      <c r="B1930" s="7">
        <v>6650824</v>
      </c>
      <c r="C1930" s="12">
        <v>1101115945617</v>
      </c>
      <c r="D1930" s="7" t="s">
        <v>46346</v>
      </c>
      <c r="E1930" s="7" t="s">
        <v>1050</v>
      </c>
      <c r="F1930" s="7" t="s">
        <v>46347</v>
      </c>
      <c r="G1930" s="7" t="s">
        <v>46348</v>
      </c>
      <c r="H1930" s="7" t="s">
        <v>46349</v>
      </c>
      <c r="I1930" s="7" t="s">
        <v>65</v>
      </c>
      <c r="J1930" s="7" t="s">
        <v>33060</v>
      </c>
      <c r="K1930" s="7" t="s">
        <v>47</v>
      </c>
      <c r="L1930" s="7">
        <v>10</v>
      </c>
      <c r="M1930" s="7" t="s">
        <v>34433</v>
      </c>
      <c r="N1930" s="7">
        <v>58222</v>
      </c>
      <c r="O1930" s="7" t="s">
        <v>13163</v>
      </c>
      <c r="P1930" s="7">
        <v>20160113</v>
      </c>
      <c r="Q1930" s="7">
        <v>60</v>
      </c>
      <c r="R1930" s="7">
        <v>201903</v>
      </c>
    </row>
    <row r="1931" spans="1:18" ht="16.5" customHeight="1">
      <c r="A1931" s="8">
        <v>6418800338</v>
      </c>
      <c r="B1931" s="7">
        <v>6662703</v>
      </c>
      <c r="C1931" s="12">
        <v>1101115979187</v>
      </c>
      <c r="D1931" s="7" t="s">
        <v>46350</v>
      </c>
      <c r="E1931" s="7" t="s">
        <v>5967</v>
      </c>
      <c r="F1931" s="7" t="s">
        <v>46351</v>
      </c>
      <c r="G1931" s="7" t="s">
        <v>46352</v>
      </c>
      <c r="H1931" s="7" t="s">
        <v>46353</v>
      </c>
      <c r="I1931" s="7" t="s">
        <v>65</v>
      </c>
      <c r="J1931" s="7" t="s">
        <v>33060</v>
      </c>
      <c r="K1931" s="7" t="s">
        <v>47</v>
      </c>
      <c r="L1931" s="7">
        <v>10</v>
      </c>
      <c r="M1931" s="7" t="s">
        <v>33076</v>
      </c>
      <c r="N1931" s="7">
        <v>10712</v>
      </c>
      <c r="O1931" s="7" t="s">
        <v>45301</v>
      </c>
      <c r="P1931" s="7">
        <v>20160219</v>
      </c>
      <c r="Q1931" s="7">
        <v>70</v>
      </c>
      <c r="R1931" s="7">
        <v>201903</v>
      </c>
    </row>
    <row r="1932" spans="1:18" ht="16.5" customHeight="1">
      <c r="A1932" s="8">
        <v>8978800362</v>
      </c>
      <c r="B1932" s="7">
        <v>6666115</v>
      </c>
      <c r="C1932" s="12">
        <v>1101115984417</v>
      </c>
      <c r="D1932" s="7" t="s">
        <v>46354</v>
      </c>
      <c r="E1932" s="7" t="s">
        <v>46355</v>
      </c>
      <c r="F1932" s="7" t="s">
        <v>46356</v>
      </c>
      <c r="G1932" s="7" t="s">
        <v>46357</v>
      </c>
      <c r="H1932" s="7" t="s">
        <v>46358</v>
      </c>
      <c r="I1932" s="7" t="s">
        <v>65</v>
      </c>
      <c r="J1932" s="7" t="s">
        <v>33060</v>
      </c>
      <c r="K1932" s="7" t="s">
        <v>47</v>
      </c>
      <c r="L1932" s="7">
        <v>10</v>
      </c>
      <c r="M1932" s="7" t="s">
        <v>34319</v>
      </c>
      <c r="N1932" s="7">
        <v>56111</v>
      </c>
      <c r="O1932" s="7" t="s">
        <v>34383</v>
      </c>
      <c r="P1932" s="7">
        <v>20160225</v>
      </c>
      <c r="Q1932" s="7">
        <v>66</v>
      </c>
      <c r="R1932" s="7">
        <v>201903</v>
      </c>
    </row>
    <row r="1933" spans="1:18" ht="16.5" customHeight="1">
      <c r="A1933" s="8">
        <v>1718700389</v>
      </c>
      <c r="B1933" s="7">
        <v>7243395</v>
      </c>
      <c r="C1933" s="12">
        <v>1101116009941</v>
      </c>
      <c r="D1933" s="7" t="s">
        <v>46359</v>
      </c>
      <c r="E1933" s="7" t="s">
        <v>46360</v>
      </c>
      <c r="F1933" s="7" t="s">
        <v>9974</v>
      </c>
      <c r="G1933" s="7" t="s">
        <v>46361</v>
      </c>
      <c r="H1933" s="7" t="s">
        <v>46362</v>
      </c>
      <c r="I1933" s="7" t="s">
        <v>65</v>
      </c>
      <c r="J1933" s="7" t="s">
        <v>33060</v>
      </c>
      <c r="K1933" s="7" t="s">
        <v>47</v>
      </c>
      <c r="L1933" s="7">
        <v>10</v>
      </c>
      <c r="M1933" s="7" t="s">
        <v>34433</v>
      </c>
      <c r="N1933" s="7">
        <v>58222</v>
      </c>
      <c r="O1933" s="7" t="s">
        <v>13163</v>
      </c>
      <c r="P1933" s="7">
        <v>20160323</v>
      </c>
      <c r="Q1933" s="7">
        <v>134</v>
      </c>
      <c r="R1933" s="7">
        <v>201903</v>
      </c>
    </row>
    <row r="1934" spans="1:18" ht="16.5" customHeight="1">
      <c r="A1934" s="8">
        <v>4348600449</v>
      </c>
      <c r="B1934" s="7">
        <v>6677927</v>
      </c>
      <c r="C1934" s="12">
        <v>1101116011912</v>
      </c>
      <c r="D1934" s="7" t="s">
        <v>27170</v>
      </c>
      <c r="E1934" s="7" t="s">
        <v>27171</v>
      </c>
      <c r="F1934" s="7" t="s">
        <v>27172</v>
      </c>
      <c r="G1934" s="7" t="s">
        <v>27173</v>
      </c>
      <c r="H1934" s="7" t="s">
        <v>27174</v>
      </c>
      <c r="I1934" s="7" t="s">
        <v>65</v>
      </c>
      <c r="J1934" s="7" t="s">
        <v>33060</v>
      </c>
      <c r="K1934" s="7" t="s">
        <v>47</v>
      </c>
      <c r="L1934" s="7">
        <v>10</v>
      </c>
      <c r="M1934" s="7" t="s">
        <v>34433</v>
      </c>
      <c r="N1934" s="7">
        <v>58211</v>
      </c>
      <c r="O1934" s="7" t="s">
        <v>27054</v>
      </c>
      <c r="P1934" s="7">
        <v>20160324</v>
      </c>
      <c r="Q1934" s="7">
        <v>103</v>
      </c>
      <c r="R1934" s="7">
        <v>201903</v>
      </c>
    </row>
    <row r="1935" spans="1:18" ht="16.5" customHeight="1">
      <c r="A1935" s="8">
        <v>8188600439</v>
      </c>
      <c r="B1935" s="7">
        <v>6739765</v>
      </c>
      <c r="C1935" s="12">
        <v>1101116074176</v>
      </c>
      <c r="D1935" s="7" t="s">
        <v>29778</v>
      </c>
      <c r="E1935" s="7" t="s">
        <v>29779</v>
      </c>
      <c r="F1935" s="7" t="s">
        <v>15561</v>
      </c>
      <c r="G1935" s="7" t="s">
        <v>29780</v>
      </c>
      <c r="H1935" s="7" t="s">
        <v>29781</v>
      </c>
      <c r="I1935" s="7" t="s">
        <v>65</v>
      </c>
      <c r="J1935" s="7" t="s">
        <v>33060</v>
      </c>
      <c r="K1935" s="7" t="s">
        <v>47</v>
      </c>
      <c r="L1935" s="7">
        <v>10</v>
      </c>
      <c r="M1935" s="7" t="s">
        <v>363</v>
      </c>
      <c r="N1935" s="7">
        <v>72111</v>
      </c>
      <c r="O1935" s="7" t="s">
        <v>15320</v>
      </c>
      <c r="P1935" s="7">
        <v>20160601</v>
      </c>
      <c r="Q1935" s="7">
        <v>65</v>
      </c>
      <c r="R1935" s="7">
        <v>201903</v>
      </c>
    </row>
    <row r="1936" spans="1:18" ht="16.5" customHeight="1">
      <c r="A1936" s="8">
        <v>5198700640</v>
      </c>
      <c r="B1936" s="7">
        <v>6795368</v>
      </c>
      <c r="C1936" s="12">
        <v>1101116151065</v>
      </c>
      <c r="D1936" s="7" t="s">
        <v>46363</v>
      </c>
      <c r="E1936" s="7" t="s">
        <v>30592</v>
      </c>
      <c r="F1936" s="7" t="s">
        <v>46364</v>
      </c>
      <c r="G1936" s="7" t="s">
        <v>46365</v>
      </c>
      <c r="H1936" s="7" t="s">
        <v>46366</v>
      </c>
      <c r="I1936" s="7" t="s">
        <v>65</v>
      </c>
      <c r="J1936" s="7" t="s">
        <v>33060</v>
      </c>
      <c r="K1936" s="7" t="s">
        <v>47</v>
      </c>
      <c r="L1936" s="7">
        <v>10</v>
      </c>
      <c r="M1936" s="7" t="s">
        <v>33076</v>
      </c>
      <c r="N1936" s="7">
        <v>11209</v>
      </c>
      <c r="O1936" s="7" t="s">
        <v>43719</v>
      </c>
      <c r="P1936" s="7">
        <v>20160816</v>
      </c>
      <c r="Q1936" s="7">
        <v>78</v>
      </c>
      <c r="R1936" s="7">
        <v>201903</v>
      </c>
    </row>
    <row r="1937" spans="1:18" ht="16.5" customHeight="1">
      <c r="A1937" s="8">
        <v>8638700436</v>
      </c>
      <c r="B1937" s="7">
        <v>6795589</v>
      </c>
      <c r="C1937" s="12">
        <v>1101116153764</v>
      </c>
      <c r="D1937" s="7" t="s">
        <v>26139</v>
      </c>
      <c r="E1937" s="7" t="s">
        <v>26140</v>
      </c>
      <c r="F1937" s="7" t="s">
        <v>26141</v>
      </c>
      <c r="G1937" s="7" t="s">
        <v>26142</v>
      </c>
      <c r="H1937" s="7" t="s">
        <v>26143</v>
      </c>
      <c r="I1937" s="7" t="s">
        <v>65</v>
      </c>
      <c r="J1937" s="7" t="s">
        <v>33060</v>
      </c>
      <c r="K1937" s="7" t="s">
        <v>47</v>
      </c>
      <c r="L1937" s="7">
        <v>10</v>
      </c>
      <c r="M1937" s="7" t="s">
        <v>34319</v>
      </c>
      <c r="N1937" s="7">
        <v>56130</v>
      </c>
      <c r="O1937" s="7" t="s">
        <v>26141</v>
      </c>
      <c r="P1937" s="7">
        <v>20160819</v>
      </c>
      <c r="Q1937" s="7">
        <v>71</v>
      </c>
      <c r="R1937" s="7">
        <v>201903</v>
      </c>
    </row>
    <row r="1938" spans="1:18" ht="16.5" customHeight="1">
      <c r="A1938" s="8">
        <v>8368700787</v>
      </c>
      <c r="B1938" s="7">
        <v>8078006</v>
      </c>
      <c r="C1938" s="12">
        <v>1101116275659</v>
      </c>
      <c r="D1938" s="7" t="s">
        <v>46367</v>
      </c>
      <c r="E1938" s="7" t="s">
        <v>7295</v>
      </c>
      <c r="F1938" s="7" t="s">
        <v>46284</v>
      </c>
      <c r="G1938" s="7" t="s">
        <v>46368</v>
      </c>
      <c r="H1938" s="7" t="s">
        <v>46369</v>
      </c>
      <c r="I1938" s="7" t="s">
        <v>65</v>
      </c>
      <c r="J1938" s="7" t="s">
        <v>33060</v>
      </c>
      <c r="K1938" s="7" t="s">
        <v>47</v>
      </c>
      <c r="L1938" s="7">
        <v>10</v>
      </c>
      <c r="M1938" s="7" t="s">
        <v>34433</v>
      </c>
      <c r="N1938" s="7">
        <v>59114</v>
      </c>
      <c r="O1938" s="7" t="s">
        <v>13351</v>
      </c>
      <c r="P1938" s="7">
        <v>20161229</v>
      </c>
      <c r="Q1938" s="7">
        <v>132</v>
      </c>
      <c r="R1938" s="7">
        <v>201903</v>
      </c>
    </row>
    <row r="1939" spans="1:18" ht="16.5" customHeight="1">
      <c r="A1939" s="8">
        <v>2648104934</v>
      </c>
      <c r="B1939" s="7">
        <v>4173452</v>
      </c>
      <c r="C1939" s="12">
        <v>1101117201372</v>
      </c>
      <c r="D1939" s="7" t="s">
        <v>22709</v>
      </c>
      <c r="E1939" s="7" t="s">
        <v>22710</v>
      </c>
      <c r="F1939" s="7" t="s">
        <v>22711</v>
      </c>
      <c r="G1939" s="7" t="s">
        <v>22712</v>
      </c>
      <c r="H1939" s="7" t="s">
        <v>12969</v>
      </c>
      <c r="I1939" s="7" t="s">
        <v>65</v>
      </c>
      <c r="J1939" s="7" t="s">
        <v>33060</v>
      </c>
      <c r="K1939" s="7" t="s">
        <v>47</v>
      </c>
      <c r="L1939" s="7">
        <v>10</v>
      </c>
      <c r="M1939" s="7" t="s">
        <v>33076</v>
      </c>
      <c r="N1939" s="7">
        <v>28909</v>
      </c>
      <c r="O1939" s="7" t="s">
        <v>38319</v>
      </c>
      <c r="P1939" s="7">
        <v>20121019</v>
      </c>
      <c r="Q1939" s="7">
        <v>58</v>
      </c>
      <c r="R1939" s="7">
        <v>201903</v>
      </c>
    </row>
    <row r="1940" spans="1:18" ht="16.5" customHeight="1">
      <c r="A1940" s="8">
        <v>1048112184</v>
      </c>
      <c r="B1940" s="7">
        <v>1794477</v>
      </c>
      <c r="C1940" s="12">
        <v>1101120002311</v>
      </c>
      <c r="D1940" s="7" t="s">
        <v>25538</v>
      </c>
      <c r="E1940" s="7" t="s">
        <v>25539</v>
      </c>
      <c r="F1940" s="7" t="s">
        <v>23954</v>
      </c>
      <c r="G1940" s="7" t="s">
        <v>25540</v>
      </c>
      <c r="H1940" s="7" t="s">
        <v>25541</v>
      </c>
      <c r="I1940" s="7" t="s">
        <v>65</v>
      </c>
      <c r="J1940" s="7" t="s">
        <v>33060</v>
      </c>
      <c r="K1940" s="7" t="s">
        <v>47</v>
      </c>
      <c r="L1940" s="7">
        <v>10</v>
      </c>
      <c r="M1940" s="7" t="s">
        <v>34194</v>
      </c>
      <c r="N1940" s="7">
        <v>49231</v>
      </c>
      <c r="O1940" s="7" t="s">
        <v>22958</v>
      </c>
      <c r="P1940" s="7">
        <v>19790217</v>
      </c>
      <c r="Q1940" s="7">
        <v>54</v>
      </c>
      <c r="R1940" s="7">
        <v>201903</v>
      </c>
    </row>
    <row r="1941" spans="1:18" ht="16.5" customHeight="1">
      <c r="A1941" s="8">
        <v>1068106669</v>
      </c>
      <c r="B1941" s="7">
        <v>1753073</v>
      </c>
      <c r="C1941" s="12">
        <v>1101140001187</v>
      </c>
      <c r="D1941" s="7" t="s">
        <v>23203</v>
      </c>
      <c r="E1941" s="7" t="s">
        <v>23204</v>
      </c>
      <c r="F1941" s="7" t="s">
        <v>23205</v>
      </c>
      <c r="G1941" s="7" t="s">
        <v>23206</v>
      </c>
      <c r="H1941" s="7" t="s">
        <v>23207</v>
      </c>
      <c r="I1941" s="7" t="s">
        <v>65</v>
      </c>
      <c r="J1941" s="7" t="s">
        <v>33060</v>
      </c>
      <c r="K1941" s="7" t="s">
        <v>47</v>
      </c>
      <c r="L1941" s="7">
        <v>10</v>
      </c>
      <c r="M1941" s="7" t="s">
        <v>33760</v>
      </c>
      <c r="N1941" s="7">
        <v>46331</v>
      </c>
      <c r="O1941" s="7" t="s">
        <v>9472</v>
      </c>
      <c r="P1941" s="7">
        <v>19770101</v>
      </c>
      <c r="Q1941" s="7">
        <v>73</v>
      </c>
      <c r="R1941" s="7">
        <v>201903</v>
      </c>
    </row>
    <row r="1942" spans="1:18" ht="16.5" customHeight="1">
      <c r="A1942" s="8">
        <v>1098125438</v>
      </c>
      <c r="B1942" s="7">
        <v>2130185</v>
      </c>
      <c r="C1942" s="12">
        <v>1101140001335</v>
      </c>
      <c r="D1942" s="7" t="s">
        <v>46370</v>
      </c>
      <c r="E1942" s="7" t="s">
        <v>46371</v>
      </c>
      <c r="F1942" s="7" t="s">
        <v>9472</v>
      </c>
      <c r="G1942" s="7" t="s">
        <v>46372</v>
      </c>
      <c r="H1942" s="7" t="s">
        <v>46373</v>
      </c>
      <c r="I1942" s="7" t="s">
        <v>65</v>
      </c>
      <c r="J1942" s="7" t="s">
        <v>33060</v>
      </c>
      <c r="K1942" s="7" t="s">
        <v>47</v>
      </c>
      <c r="L1942" s="7">
        <v>10</v>
      </c>
      <c r="M1942" s="7" t="s">
        <v>33760</v>
      </c>
      <c r="N1942" s="7">
        <v>46331</v>
      </c>
      <c r="O1942" s="7" t="s">
        <v>9472</v>
      </c>
      <c r="P1942" s="7">
        <v>19840515</v>
      </c>
      <c r="Q1942" s="7">
        <v>52</v>
      </c>
      <c r="R1942" s="7">
        <v>201903</v>
      </c>
    </row>
    <row r="1943" spans="1:18" ht="16.5" customHeight="1">
      <c r="A1943" s="8">
        <v>1208104309</v>
      </c>
      <c r="B1943" s="7">
        <v>1729261</v>
      </c>
      <c r="C1943" s="12">
        <v>1101140004090</v>
      </c>
      <c r="D1943" s="7" t="s">
        <v>23085</v>
      </c>
      <c r="E1943" s="7" t="s">
        <v>23086</v>
      </c>
      <c r="F1943" s="7" t="s">
        <v>23087</v>
      </c>
      <c r="G1943" s="7" t="s">
        <v>23088</v>
      </c>
      <c r="H1943" s="7" t="s">
        <v>23089</v>
      </c>
      <c r="I1943" s="7" t="s">
        <v>65</v>
      </c>
      <c r="J1943" s="7" t="s">
        <v>33060</v>
      </c>
      <c r="K1943" s="7" t="s">
        <v>47</v>
      </c>
      <c r="L1943" s="7">
        <v>10</v>
      </c>
      <c r="M1943" s="7" t="s">
        <v>33076</v>
      </c>
      <c r="N1943" s="7">
        <v>27212</v>
      </c>
      <c r="O1943" s="7" t="s">
        <v>38369</v>
      </c>
      <c r="P1943" s="7">
        <v>19891026</v>
      </c>
      <c r="Q1943" s="7">
        <v>68</v>
      </c>
      <c r="R1943" s="7">
        <v>201903</v>
      </c>
    </row>
    <row r="1944" spans="1:18" ht="16.5" customHeight="1">
      <c r="A1944" s="8">
        <v>1168148235</v>
      </c>
      <c r="B1944" s="7">
        <v>1428558</v>
      </c>
      <c r="C1944" s="12">
        <v>1101140027349</v>
      </c>
      <c r="D1944" s="7" t="s">
        <v>26725</v>
      </c>
      <c r="E1944" s="7" t="s">
        <v>26726</v>
      </c>
      <c r="F1944" s="7" t="s">
        <v>26727</v>
      </c>
      <c r="G1944" s="7" t="s">
        <v>26403</v>
      </c>
      <c r="H1944" s="7" t="s">
        <v>26728</v>
      </c>
      <c r="I1944" s="7" t="s">
        <v>65</v>
      </c>
      <c r="J1944" s="7" t="s">
        <v>33060</v>
      </c>
      <c r="K1944" s="7" t="s">
        <v>47</v>
      </c>
      <c r="L1944" s="7">
        <v>10</v>
      </c>
      <c r="M1944" s="7" t="s">
        <v>34433</v>
      </c>
      <c r="N1944" s="7">
        <v>58221</v>
      </c>
      <c r="O1944" s="7" t="s">
        <v>12995</v>
      </c>
      <c r="P1944" s="7">
        <v>19900302</v>
      </c>
      <c r="Q1944" s="7">
        <v>117</v>
      </c>
      <c r="R1944" s="7">
        <v>201903</v>
      </c>
    </row>
    <row r="1945" spans="1:18" ht="16.5" customHeight="1">
      <c r="A1945" s="8">
        <v>2158193925</v>
      </c>
      <c r="B1945" s="7">
        <v>2163514</v>
      </c>
      <c r="C1945" s="12">
        <v>1101140031366</v>
      </c>
      <c r="D1945" s="7" t="s">
        <v>19163</v>
      </c>
      <c r="E1945" s="7" t="s">
        <v>19164</v>
      </c>
      <c r="F1945" s="7" t="s">
        <v>19165</v>
      </c>
      <c r="G1945" s="7" t="s">
        <v>19166</v>
      </c>
      <c r="H1945" s="7" t="s">
        <v>19167</v>
      </c>
      <c r="I1945" s="7" t="s">
        <v>65</v>
      </c>
      <c r="J1945" s="7" t="s">
        <v>33060</v>
      </c>
      <c r="K1945" s="7" t="s">
        <v>47</v>
      </c>
      <c r="L1945" s="7">
        <v>10</v>
      </c>
      <c r="M1945" s="7" t="s">
        <v>363</v>
      </c>
      <c r="N1945" s="7">
        <v>71530</v>
      </c>
      <c r="O1945" s="7" t="s">
        <v>3353</v>
      </c>
      <c r="P1945" s="7">
        <v>20000620</v>
      </c>
      <c r="Q1945" s="7">
        <v>54</v>
      </c>
      <c r="R1945" s="7">
        <v>201903</v>
      </c>
    </row>
    <row r="1946" spans="1:18" ht="16.5" customHeight="1">
      <c r="A1946" s="8">
        <v>1208190654</v>
      </c>
      <c r="B1946" s="7">
        <v>1264620</v>
      </c>
      <c r="C1946" s="12">
        <v>1101140032900</v>
      </c>
      <c r="D1946" s="7" t="s">
        <v>46374</v>
      </c>
      <c r="E1946" s="7" t="s">
        <v>46375</v>
      </c>
      <c r="F1946" s="7" t="s">
        <v>46376</v>
      </c>
      <c r="G1946" s="7" t="s">
        <v>46377</v>
      </c>
      <c r="H1946" s="7" t="s">
        <v>46378</v>
      </c>
      <c r="I1946" s="7" t="s">
        <v>65</v>
      </c>
      <c r="J1946" s="7" t="s">
        <v>33060</v>
      </c>
      <c r="K1946" s="7" t="s">
        <v>47</v>
      </c>
      <c r="L1946" s="7">
        <v>10</v>
      </c>
      <c r="M1946" s="7" t="s">
        <v>33760</v>
      </c>
      <c r="N1946" s="7">
        <v>46100</v>
      </c>
      <c r="O1946" s="7" t="s">
        <v>1296</v>
      </c>
      <c r="P1946" s="7">
        <v>19990624</v>
      </c>
      <c r="Q1946" s="7">
        <v>76</v>
      </c>
      <c r="R1946" s="7">
        <v>201903</v>
      </c>
    </row>
    <row r="1947" spans="1:18" ht="16.5" customHeight="1">
      <c r="A1947" s="8">
        <v>1068195838</v>
      </c>
      <c r="B1947" s="7">
        <v>1586962</v>
      </c>
      <c r="C1947" s="12">
        <v>1101140033015</v>
      </c>
      <c r="D1947" s="7" t="s">
        <v>17663</v>
      </c>
      <c r="E1947" s="7" t="s">
        <v>3056</v>
      </c>
      <c r="F1947" s="7" t="s">
        <v>1827</v>
      </c>
      <c r="G1947" s="7" t="s">
        <v>17664</v>
      </c>
      <c r="H1947" s="7" t="s">
        <v>17665</v>
      </c>
      <c r="I1947" s="7" t="s">
        <v>65</v>
      </c>
      <c r="J1947" s="7" t="s">
        <v>33060</v>
      </c>
      <c r="K1947" s="7" t="s">
        <v>47</v>
      </c>
      <c r="L1947" s="7">
        <v>10</v>
      </c>
      <c r="M1947" s="7" t="s">
        <v>33760</v>
      </c>
      <c r="N1947" s="7">
        <v>46440</v>
      </c>
      <c r="O1947" s="7" t="s">
        <v>43456</v>
      </c>
      <c r="P1947" s="7">
        <v>20010104</v>
      </c>
      <c r="Q1947" s="7">
        <v>86</v>
      </c>
      <c r="R1947" s="7">
        <v>201903</v>
      </c>
    </row>
    <row r="1948" spans="1:18" ht="16.5" customHeight="1">
      <c r="A1948" s="8">
        <v>1208176744</v>
      </c>
      <c r="B1948" s="7">
        <v>1280525</v>
      </c>
      <c r="C1948" s="12">
        <v>1101140033411</v>
      </c>
      <c r="D1948" s="7" t="s">
        <v>27534</v>
      </c>
      <c r="E1948" s="7" t="s">
        <v>27535</v>
      </c>
      <c r="F1948" s="7" t="s">
        <v>27536</v>
      </c>
      <c r="G1948" s="7" t="s">
        <v>27537</v>
      </c>
      <c r="H1948" s="7" t="s">
        <v>27538</v>
      </c>
      <c r="I1948" s="7" t="s">
        <v>65</v>
      </c>
      <c r="J1948" s="7" t="s">
        <v>33060</v>
      </c>
      <c r="K1948" s="7" t="s">
        <v>47</v>
      </c>
      <c r="L1948" s="7">
        <v>10</v>
      </c>
      <c r="M1948" s="7" t="s">
        <v>34433</v>
      </c>
      <c r="N1948" s="7">
        <v>58220</v>
      </c>
      <c r="O1948" s="7" t="s">
        <v>34437</v>
      </c>
      <c r="P1948" s="7">
        <v>19971029</v>
      </c>
      <c r="Q1948" s="7">
        <v>77</v>
      </c>
      <c r="R1948" s="7">
        <v>201903</v>
      </c>
    </row>
    <row r="1949" spans="1:18" ht="16.5" customHeight="1">
      <c r="A1949" s="8">
        <v>1208629625</v>
      </c>
      <c r="B1949" s="7">
        <v>2920569</v>
      </c>
      <c r="C1949" s="12">
        <v>1101140035938</v>
      </c>
      <c r="D1949" s="7" t="s">
        <v>23066</v>
      </c>
      <c r="E1949" s="7" t="s">
        <v>23067</v>
      </c>
      <c r="F1949" s="7" t="s">
        <v>2164</v>
      </c>
      <c r="G1949" s="7" t="s">
        <v>23068</v>
      </c>
      <c r="H1949" s="7" t="s">
        <v>23069</v>
      </c>
      <c r="I1949" s="7" t="s">
        <v>65</v>
      </c>
      <c r="J1949" s="7" t="s">
        <v>33060</v>
      </c>
      <c r="K1949" s="7" t="s">
        <v>47</v>
      </c>
      <c r="L1949" s="7">
        <v>10</v>
      </c>
      <c r="M1949" s="7" t="s">
        <v>34319</v>
      </c>
      <c r="N1949" s="7">
        <v>56121</v>
      </c>
      <c r="O1949" s="7" t="s">
        <v>46379</v>
      </c>
      <c r="P1949" s="7">
        <v>20020110</v>
      </c>
      <c r="Q1949" s="7">
        <v>55</v>
      </c>
      <c r="R1949" s="7">
        <v>201903</v>
      </c>
    </row>
    <row r="1950" spans="1:18" ht="16.5" customHeight="1">
      <c r="A1950" s="8">
        <v>2118749400</v>
      </c>
      <c r="B1950" s="7">
        <v>3172726</v>
      </c>
      <c r="C1950" s="12">
        <v>1101140047933</v>
      </c>
      <c r="D1950" s="7" t="s">
        <v>17606</v>
      </c>
      <c r="E1950" s="7" t="s">
        <v>17607</v>
      </c>
      <c r="F1950" s="7" t="s">
        <v>17608</v>
      </c>
      <c r="G1950" s="7" t="s">
        <v>17609</v>
      </c>
      <c r="H1950" s="7" t="s">
        <v>16254</v>
      </c>
      <c r="I1950" s="7" t="s">
        <v>65</v>
      </c>
      <c r="J1950" s="7" t="s">
        <v>33060</v>
      </c>
      <c r="K1950" s="7" t="s">
        <v>47</v>
      </c>
      <c r="L1950" s="7">
        <v>10</v>
      </c>
      <c r="M1950" s="7" t="s">
        <v>33760</v>
      </c>
      <c r="N1950" s="7">
        <v>46443</v>
      </c>
      <c r="O1950" s="7" t="s">
        <v>44335</v>
      </c>
      <c r="P1950" s="7">
        <v>20040412</v>
      </c>
      <c r="Q1950" s="7">
        <v>215</v>
      </c>
      <c r="R1950" s="7">
        <v>201903</v>
      </c>
    </row>
    <row r="1951" spans="1:18" ht="16.5" customHeight="1">
      <c r="A1951" s="8">
        <v>1048191613</v>
      </c>
      <c r="B1951" s="7">
        <v>2711625</v>
      </c>
      <c r="C1951" s="12">
        <v>1101140052338</v>
      </c>
      <c r="D1951" s="7" t="s">
        <v>29311</v>
      </c>
      <c r="E1951" s="7" t="s">
        <v>29312</v>
      </c>
      <c r="F1951" s="7" t="s">
        <v>29313</v>
      </c>
      <c r="G1951" s="7" t="s">
        <v>29314</v>
      </c>
      <c r="H1951" s="7" t="s">
        <v>29315</v>
      </c>
      <c r="I1951" s="7" t="s">
        <v>65</v>
      </c>
      <c r="J1951" s="7" t="s">
        <v>33060</v>
      </c>
      <c r="K1951" s="7" t="s">
        <v>47</v>
      </c>
      <c r="L1951" s="7">
        <v>10</v>
      </c>
      <c r="M1951" s="7" t="s">
        <v>33076</v>
      </c>
      <c r="N1951" s="7">
        <v>21200</v>
      </c>
      <c r="O1951" s="7" t="s">
        <v>2149</v>
      </c>
      <c r="P1951" s="7">
        <v>20050112</v>
      </c>
      <c r="Q1951" s="7">
        <v>133</v>
      </c>
      <c r="R1951" s="7">
        <v>201903</v>
      </c>
    </row>
    <row r="1952" spans="1:18" ht="16.5" customHeight="1">
      <c r="A1952" s="8">
        <v>1208629455</v>
      </c>
      <c r="B1952" s="7">
        <v>2206464</v>
      </c>
      <c r="C1952" s="12">
        <v>1101140064846</v>
      </c>
      <c r="D1952" s="7" t="s">
        <v>46380</v>
      </c>
      <c r="E1952" s="7" t="s">
        <v>46381</v>
      </c>
      <c r="F1952" s="7" t="s">
        <v>46382</v>
      </c>
      <c r="G1952" s="7" t="s">
        <v>46383</v>
      </c>
      <c r="H1952" s="7" t="s">
        <v>46384</v>
      </c>
      <c r="I1952" s="7" t="s">
        <v>65</v>
      </c>
      <c r="J1952" s="7" t="s">
        <v>33060</v>
      </c>
      <c r="K1952" s="7" t="s">
        <v>47</v>
      </c>
      <c r="L1952" s="7">
        <v>10</v>
      </c>
      <c r="M1952" s="7" t="s">
        <v>33760</v>
      </c>
      <c r="N1952" s="7">
        <v>47993</v>
      </c>
      <c r="O1952" s="7" t="s">
        <v>46382</v>
      </c>
      <c r="P1952" s="7">
        <v>20011123</v>
      </c>
      <c r="Q1952" s="7">
        <v>50</v>
      </c>
      <c r="R1952" s="7">
        <v>201903</v>
      </c>
    </row>
    <row r="1953" spans="1:18" ht="16.5" customHeight="1">
      <c r="A1953" s="8">
        <v>2118659430</v>
      </c>
      <c r="B1953" s="7">
        <v>1199105</v>
      </c>
      <c r="C1953" s="12">
        <v>1101140066115</v>
      </c>
      <c r="D1953" s="7" t="s">
        <v>23469</v>
      </c>
      <c r="E1953" s="7" t="s">
        <v>23470</v>
      </c>
      <c r="F1953" s="7" t="s">
        <v>1074</v>
      </c>
      <c r="G1953" s="7" t="s">
        <v>23471</v>
      </c>
      <c r="H1953" s="7" t="s">
        <v>10234</v>
      </c>
      <c r="I1953" s="7" t="s">
        <v>52</v>
      </c>
      <c r="J1953" s="7" t="s">
        <v>33060</v>
      </c>
      <c r="K1953" s="7" t="s">
        <v>47</v>
      </c>
      <c r="L1953" s="7">
        <v>10</v>
      </c>
      <c r="M1953" s="7" t="s">
        <v>33760</v>
      </c>
      <c r="N1953" s="7">
        <v>46413</v>
      </c>
      <c r="O1953" s="7" t="s">
        <v>43205</v>
      </c>
      <c r="P1953" s="7">
        <v>19991116</v>
      </c>
      <c r="Q1953" s="7">
        <v>90</v>
      </c>
      <c r="R1953" s="7">
        <v>201903</v>
      </c>
    </row>
    <row r="1954" spans="1:18" ht="16.5" customHeight="1">
      <c r="A1954" s="8">
        <v>2208755774</v>
      </c>
      <c r="B1954" s="7">
        <v>3307157</v>
      </c>
      <c r="C1954" s="12">
        <v>1101140070611</v>
      </c>
      <c r="D1954" s="7" t="s">
        <v>46385</v>
      </c>
      <c r="E1954" s="7" t="s">
        <v>46386</v>
      </c>
      <c r="F1954" s="7" t="s">
        <v>9952</v>
      </c>
      <c r="G1954" s="7" t="s">
        <v>46387</v>
      </c>
      <c r="H1954" s="7" t="s">
        <v>46388</v>
      </c>
      <c r="I1954" s="7" t="s">
        <v>65</v>
      </c>
      <c r="J1954" s="7" t="s">
        <v>33060</v>
      </c>
      <c r="K1954" s="7" t="s">
        <v>47</v>
      </c>
      <c r="L1954" s="7">
        <v>10</v>
      </c>
      <c r="M1954" s="7" t="s">
        <v>33760</v>
      </c>
      <c r="N1954" s="7">
        <v>46510</v>
      </c>
      <c r="O1954" s="7" t="s">
        <v>9952</v>
      </c>
      <c r="P1954" s="7">
        <v>20071016</v>
      </c>
      <c r="Q1954" s="7">
        <v>52</v>
      </c>
      <c r="R1954" s="7">
        <v>201903</v>
      </c>
    </row>
    <row r="1955" spans="1:18" ht="16.5" customHeight="1">
      <c r="A1955" s="8">
        <v>1138634213</v>
      </c>
      <c r="B1955" s="7">
        <v>3684181</v>
      </c>
      <c r="C1955" s="12">
        <v>1101140087351</v>
      </c>
      <c r="D1955" s="7" t="s">
        <v>28238</v>
      </c>
      <c r="E1955" s="7" t="s">
        <v>28239</v>
      </c>
      <c r="F1955" s="7" t="s">
        <v>28240</v>
      </c>
      <c r="G1955" s="7" t="s">
        <v>28241</v>
      </c>
      <c r="H1955" s="7" t="s">
        <v>28242</v>
      </c>
      <c r="I1955" s="7" t="s">
        <v>65</v>
      </c>
      <c r="J1955" s="7" t="s">
        <v>33060</v>
      </c>
      <c r="K1955" s="7" t="s">
        <v>47</v>
      </c>
      <c r="L1955" s="7">
        <v>10</v>
      </c>
      <c r="M1955" s="7" t="s">
        <v>966</v>
      </c>
      <c r="N1955" s="7">
        <v>68122</v>
      </c>
      <c r="O1955" s="7" t="s">
        <v>45046</v>
      </c>
      <c r="P1955" s="7">
        <v>20091120</v>
      </c>
      <c r="Q1955" s="7">
        <v>63</v>
      </c>
      <c r="R1955" s="7">
        <v>201903</v>
      </c>
    </row>
    <row r="1956" spans="1:18" ht="16.5" customHeight="1">
      <c r="A1956" s="8">
        <v>1208750241</v>
      </c>
      <c r="B1956" s="7">
        <v>4176069</v>
      </c>
      <c r="C1956" s="12">
        <v>1101140088896</v>
      </c>
      <c r="D1956" s="7" t="s">
        <v>46389</v>
      </c>
      <c r="E1956" s="7" t="s">
        <v>46390</v>
      </c>
      <c r="F1956" s="7" t="s">
        <v>46339</v>
      </c>
      <c r="G1956" s="7" t="s">
        <v>46391</v>
      </c>
      <c r="H1956" s="7" t="s">
        <v>46392</v>
      </c>
      <c r="I1956" s="7" t="s">
        <v>65</v>
      </c>
      <c r="J1956" s="7" t="s">
        <v>33060</v>
      </c>
      <c r="K1956" s="7" t="s">
        <v>47</v>
      </c>
      <c r="L1956" s="7">
        <v>10</v>
      </c>
      <c r="M1956" s="7" t="s">
        <v>33760</v>
      </c>
      <c r="N1956" s="7">
        <v>46413</v>
      </c>
      <c r="O1956" s="7" t="s">
        <v>43205</v>
      </c>
      <c r="P1956" s="7">
        <v>20100127</v>
      </c>
      <c r="Q1956" s="7">
        <v>55</v>
      </c>
      <c r="R1956" s="7">
        <v>201903</v>
      </c>
    </row>
    <row r="1957" spans="1:18" ht="16.5" customHeight="1">
      <c r="A1957" s="8">
        <v>1208762107</v>
      </c>
      <c r="B1957" s="7">
        <v>3912485</v>
      </c>
      <c r="C1957" s="12">
        <v>1101140096542</v>
      </c>
      <c r="D1957" s="7" t="s">
        <v>26669</v>
      </c>
      <c r="E1957" s="7" t="s">
        <v>26670</v>
      </c>
      <c r="F1957" s="7" t="s">
        <v>26671</v>
      </c>
      <c r="G1957" s="7" t="s">
        <v>26672</v>
      </c>
      <c r="H1957" s="7" t="s">
        <v>26673</v>
      </c>
      <c r="I1957" s="7" t="s">
        <v>65</v>
      </c>
      <c r="J1957" s="7" t="s">
        <v>33060</v>
      </c>
      <c r="K1957" s="7" t="s">
        <v>47</v>
      </c>
      <c r="L1957" s="7">
        <v>10</v>
      </c>
      <c r="M1957" s="7" t="s">
        <v>34433</v>
      </c>
      <c r="N1957" s="7">
        <v>58211</v>
      </c>
      <c r="O1957" s="7" t="s">
        <v>27054</v>
      </c>
      <c r="P1957" s="7">
        <v>20101203</v>
      </c>
      <c r="Q1957" s="7">
        <v>96</v>
      </c>
      <c r="R1957" s="7">
        <v>201903</v>
      </c>
    </row>
    <row r="1958" spans="1:18" ht="16.5" customHeight="1">
      <c r="A1958" s="8">
        <v>2118881353</v>
      </c>
      <c r="B1958" s="7">
        <v>4153100</v>
      </c>
      <c r="C1958" s="12">
        <v>1101140115516</v>
      </c>
      <c r="D1958" s="7" t="s">
        <v>46393</v>
      </c>
      <c r="E1958" s="7" t="s">
        <v>46394</v>
      </c>
      <c r="F1958" s="7" t="s">
        <v>46395</v>
      </c>
      <c r="G1958" s="7" t="s">
        <v>46396</v>
      </c>
      <c r="H1958" s="7" t="s">
        <v>16254</v>
      </c>
      <c r="I1958" s="7" t="s">
        <v>65</v>
      </c>
      <c r="J1958" s="7" t="s">
        <v>33060</v>
      </c>
      <c r="K1958" s="7" t="s">
        <v>47</v>
      </c>
      <c r="L1958" s="7">
        <v>10</v>
      </c>
      <c r="M1958" s="7" t="s">
        <v>33760</v>
      </c>
      <c r="N1958" s="7">
        <v>46499</v>
      </c>
      <c r="O1958" s="7" t="s">
        <v>46397</v>
      </c>
      <c r="P1958" s="7">
        <v>20120725</v>
      </c>
      <c r="Q1958" s="7">
        <v>103</v>
      </c>
      <c r="R1958" s="7">
        <v>201903</v>
      </c>
    </row>
    <row r="1959" spans="1:18" ht="16.5" customHeight="1">
      <c r="A1959" s="8">
        <v>1208818063</v>
      </c>
      <c r="B1959" s="7">
        <v>5953445</v>
      </c>
      <c r="C1959" s="12">
        <v>1101140149812</v>
      </c>
      <c r="D1959" s="7" t="s">
        <v>46398</v>
      </c>
      <c r="E1959" s="7" t="s">
        <v>46399</v>
      </c>
      <c r="F1959" s="7" t="s">
        <v>46400</v>
      </c>
      <c r="G1959" s="7" t="s">
        <v>46401</v>
      </c>
      <c r="H1959" s="7" t="s">
        <v>46402</v>
      </c>
      <c r="I1959" s="7" t="s">
        <v>65</v>
      </c>
      <c r="J1959" s="7" t="s">
        <v>33060</v>
      </c>
      <c r="K1959" s="7" t="s">
        <v>47</v>
      </c>
      <c r="L1959" s="7">
        <v>10</v>
      </c>
      <c r="M1959" s="7" t="s">
        <v>34433</v>
      </c>
      <c r="N1959" s="7">
        <v>62090</v>
      </c>
      <c r="O1959" s="7" t="s">
        <v>44321</v>
      </c>
      <c r="P1959" s="7">
        <v>20140812</v>
      </c>
      <c r="Q1959" s="7">
        <v>63</v>
      </c>
      <c r="R1959" s="7">
        <v>201903</v>
      </c>
    </row>
    <row r="1960" spans="1:18" ht="16.5" customHeight="1">
      <c r="A1960" s="8">
        <v>2118774398</v>
      </c>
      <c r="B1960" s="7">
        <v>2600078</v>
      </c>
      <c r="C1960" s="12">
        <v>1101140162426</v>
      </c>
      <c r="D1960" s="7" t="s">
        <v>22845</v>
      </c>
      <c r="E1960" s="7" t="s">
        <v>22846</v>
      </c>
      <c r="F1960" s="7" t="s">
        <v>10075</v>
      </c>
      <c r="G1960" s="7" t="s">
        <v>22847</v>
      </c>
      <c r="H1960" s="7" t="s">
        <v>22848</v>
      </c>
      <c r="I1960" s="7" t="s">
        <v>52</v>
      </c>
      <c r="J1960" s="7" t="s">
        <v>33060</v>
      </c>
      <c r="K1960" s="7" t="s">
        <v>47</v>
      </c>
      <c r="L1960" s="7">
        <v>10</v>
      </c>
      <c r="M1960" s="7" t="s">
        <v>33760</v>
      </c>
      <c r="N1960" s="7">
        <v>46592</v>
      </c>
      <c r="O1960" s="7" t="s">
        <v>10087</v>
      </c>
      <c r="P1960" s="7">
        <v>20051130</v>
      </c>
      <c r="Q1960" s="7">
        <v>83</v>
      </c>
      <c r="R1960" s="7">
        <v>201903</v>
      </c>
    </row>
    <row r="1961" spans="1:18" ht="16.5" customHeight="1">
      <c r="A1961" s="8">
        <v>8338800131</v>
      </c>
      <c r="B1961" s="7">
        <v>6501568</v>
      </c>
      <c r="C1961" s="12">
        <v>1101140164919</v>
      </c>
      <c r="D1961" s="7" t="s">
        <v>28392</v>
      </c>
      <c r="E1961" s="7" t="s">
        <v>28393</v>
      </c>
      <c r="F1961" s="7" t="s">
        <v>3781</v>
      </c>
      <c r="G1961" s="7" t="s">
        <v>28394</v>
      </c>
      <c r="H1961" s="7" t="s">
        <v>28395</v>
      </c>
      <c r="I1961" s="7" t="s">
        <v>65</v>
      </c>
      <c r="J1961" s="7" t="s">
        <v>33060</v>
      </c>
      <c r="K1961" s="7" t="s">
        <v>47</v>
      </c>
      <c r="L1961" s="7">
        <v>10</v>
      </c>
      <c r="M1961" s="7" t="s">
        <v>33076</v>
      </c>
      <c r="N1961" s="7">
        <v>30391</v>
      </c>
      <c r="O1961" s="7" t="s">
        <v>7087</v>
      </c>
      <c r="P1961" s="7">
        <v>20150710</v>
      </c>
      <c r="Q1961" s="7">
        <v>77</v>
      </c>
      <c r="R1961" s="7">
        <v>201903</v>
      </c>
    </row>
    <row r="1962" spans="1:18" ht="16.5" customHeight="1">
      <c r="A1962" s="8">
        <v>2118620366</v>
      </c>
      <c r="B1962" s="7">
        <v>1912140</v>
      </c>
      <c r="C1962" s="12">
        <v>1101150001086</v>
      </c>
      <c r="D1962" s="7" t="s">
        <v>46403</v>
      </c>
      <c r="E1962" s="7" t="s">
        <v>5128</v>
      </c>
      <c r="F1962" s="7" t="s">
        <v>46404</v>
      </c>
      <c r="G1962" s="7" t="s">
        <v>46405</v>
      </c>
      <c r="H1962" s="7" t="s">
        <v>46406</v>
      </c>
      <c r="I1962" s="7" t="s">
        <v>65</v>
      </c>
      <c r="J1962" s="7" t="s">
        <v>33060</v>
      </c>
      <c r="K1962" s="7" t="s">
        <v>47</v>
      </c>
      <c r="L1962" s="7">
        <v>10</v>
      </c>
      <c r="M1962" s="7" t="s">
        <v>33760</v>
      </c>
      <c r="N1962" s="7">
        <v>46492</v>
      </c>
      <c r="O1962" s="7" t="s">
        <v>45731</v>
      </c>
      <c r="P1962" s="7">
        <v>19970214</v>
      </c>
      <c r="Q1962" s="7">
        <v>191</v>
      </c>
      <c r="R1962" s="7">
        <v>201903</v>
      </c>
    </row>
    <row r="1963" spans="1:18" ht="16.5" customHeight="1">
      <c r="A1963" s="8">
        <v>2208103347</v>
      </c>
      <c r="B1963" s="7">
        <v>1662397</v>
      </c>
      <c r="C1963" s="12">
        <v>1101150002810</v>
      </c>
      <c r="D1963" s="7" t="s">
        <v>27395</v>
      </c>
      <c r="E1963" s="7" t="s">
        <v>15096</v>
      </c>
      <c r="F1963" s="7" t="s">
        <v>27396</v>
      </c>
      <c r="G1963" s="7" t="s">
        <v>27397</v>
      </c>
      <c r="H1963" s="7" t="s">
        <v>27398</v>
      </c>
      <c r="I1963" s="7" t="s">
        <v>65</v>
      </c>
      <c r="J1963" s="7" t="s">
        <v>33060</v>
      </c>
      <c r="K1963" s="7" t="s">
        <v>47</v>
      </c>
      <c r="L1963" s="7">
        <v>10</v>
      </c>
      <c r="M1963" s="7" t="s">
        <v>34433</v>
      </c>
      <c r="N1963" s="7">
        <v>59130</v>
      </c>
      <c r="O1963" s="7" t="s">
        <v>46407</v>
      </c>
      <c r="P1963" s="7">
        <v>19921119</v>
      </c>
      <c r="Q1963" s="7">
        <v>84</v>
      </c>
      <c r="R1963" s="7">
        <v>201903</v>
      </c>
    </row>
    <row r="1964" spans="1:18" ht="16.5" customHeight="1">
      <c r="A1964" s="8">
        <v>2118857343</v>
      </c>
      <c r="B1964" s="7">
        <v>3987397</v>
      </c>
      <c r="C1964" s="12">
        <v>1101150008397</v>
      </c>
      <c r="D1964" s="7" t="s">
        <v>46408</v>
      </c>
      <c r="E1964" s="7" t="s">
        <v>9532</v>
      </c>
      <c r="F1964" s="7" t="s">
        <v>46409</v>
      </c>
      <c r="G1964" s="7" t="s">
        <v>46410</v>
      </c>
      <c r="H1964" s="7" t="s">
        <v>46411</v>
      </c>
      <c r="I1964" s="7" t="s">
        <v>52</v>
      </c>
      <c r="J1964" s="7" t="s">
        <v>33060</v>
      </c>
      <c r="K1964" s="7" t="s">
        <v>47</v>
      </c>
      <c r="L1964" s="7">
        <v>10</v>
      </c>
      <c r="M1964" s="7" t="s">
        <v>34433</v>
      </c>
      <c r="N1964" s="7">
        <v>63991</v>
      </c>
      <c r="O1964" s="7" t="s">
        <v>13994</v>
      </c>
      <c r="P1964" s="7">
        <v>20110323</v>
      </c>
      <c r="Q1964" s="7">
        <v>151</v>
      </c>
      <c r="R1964" s="7">
        <v>201903</v>
      </c>
    </row>
    <row r="1965" spans="1:18" ht="16.5" customHeight="1">
      <c r="A1965" s="8">
        <v>2208154754</v>
      </c>
      <c r="B1965" s="7">
        <v>2205259</v>
      </c>
      <c r="C1965" s="12">
        <v>1101150009725</v>
      </c>
      <c r="D1965" s="7" t="s">
        <v>26472</v>
      </c>
      <c r="E1965" s="7" t="s">
        <v>26473</v>
      </c>
      <c r="F1965" s="7" t="s">
        <v>26474</v>
      </c>
      <c r="G1965" s="7" t="s">
        <v>26475</v>
      </c>
      <c r="H1965" s="7" t="s">
        <v>26476</v>
      </c>
      <c r="I1965" s="7" t="s">
        <v>65</v>
      </c>
      <c r="J1965" s="7" t="s">
        <v>33060</v>
      </c>
      <c r="K1965" s="7" t="s">
        <v>47</v>
      </c>
      <c r="L1965" s="7">
        <v>10</v>
      </c>
      <c r="M1965" s="7" t="s">
        <v>34433</v>
      </c>
      <c r="N1965" s="7">
        <v>58210</v>
      </c>
      <c r="O1965" s="7" t="s">
        <v>12720</v>
      </c>
      <c r="P1965" s="7">
        <v>19980925</v>
      </c>
      <c r="Q1965" s="7">
        <v>220</v>
      </c>
      <c r="R1965" s="7">
        <v>201903</v>
      </c>
    </row>
    <row r="1966" spans="1:18" ht="16.5" customHeight="1">
      <c r="A1966" s="8">
        <v>1208179834</v>
      </c>
      <c r="B1966" s="7">
        <v>1943490</v>
      </c>
      <c r="C1966" s="12">
        <v>1101150011019</v>
      </c>
      <c r="D1966" s="7" t="s">
        <v>14746</v>
      </c>
      <c r="E1966" s="7" t="s">
        <v>14748</v>
      </c>
      <c r="F1966" s="7" t="s">
        <v>14749</v>
      </c>
      <c r="G1966" s="7" t="s">
        <v>14750</v>
      </c>
      <c r="H1966" s="7" t="s">
        <v>14751</v>
      </c>
      <c r="I1966" s="7" t="s">
        <v>65</v>
      </c>
      <c r="J1966" s="7" t="s">
        <v>33060</v>
      </c>
      <c r="K1966" s="7" t="s">
        <v>47</v>
      </c>
      <c r="L1966" s="7">
        <v>10</v>
      </c>
      <c r="M1966" s="7" t="s">
        <v>33760</v>
      </c>
      <c r="N1966" s="7">
        <v>46491</v>
      </c>
      <c r="O1966" s="7" t="s">
        <v>46412</v>
      </c>
      <c r="P1966" s="7">
        <v>19980501</v>
      </c>
      <c r="Q1966" s="7">
        <v>934</v>
      </c>
      <c r="R1966" s="7">
        <v>201903</v>
      </c>
    </row>
    <row r="1967" spans="1:18" ht="16.5" customHeight="1">
      <c r="A1967" s="8">
        <v>2208843561</v>
      </c>
      <c r="B1967" s="7">
        <v>4160184</v>
      </c>
      <c r="C1967" s="12">
        <v>1101150011134</v>
      </c>
      <c r="D1967" s="7" t="s">
        <v>46413</v>
      </c>
      <c r="E1967" s="7" t="s">
        <v>46414</v>
      </c>
      <c r="F1967" s="7" t="s">
        <v>46415</v>
      </c>
      <c r="G1967" s="7" t="s">
        <v>46416</v>
      </c>
      <c r="H1967" s="7" t="s">
        <v>46417</v>
      </c>
      <c r="I1967" s="7" t="s">
        <v>65</v>
      </c>
      <c r="J1967" s="7" t="s">
        <v>33060</v>
      </c>
      <c r="K1967" s="7" t="s">
        <v>47</v>
      </c>
      <c r="L1967" s="7">
        <v>10</v>
      </c>
      <c r="M1967" s="7" t="s">
        <v>33076</v>
      </c>
      <c r="N1967" s="7">
        <v>14192</v>
      </c>
      <c r="O1967" s="7" t="s">
        <v>38558</v>
      </c>
      <c r="P1967" s="7">
        <v>20120823</v>
      </c>
      <c r="Q1967" s="7">
        <v>61</v>
      </c>
      <c r="R1967" s="7">
        <v>201903</v>
      </c>
    </row>
    <row r="1968" spans="1:18" ht="16.5" customHeight="1">
      <c r="A1968" s="8">
        <v>2148701365</v>
      </c>
      <c r="B1968" s="7">
        <v>2195937</v>
      </c>
      <c r="C1968" s="12">
        <v>1101150014550</v>
      </c>
      <c r="D1968" s="7" t="s">
        <v>46418</v>
      </c>
      <c r="E1968" s="7" t="s">
        <v>46419</v>
      </c>
      <c r="F1968" s="7" t="s">
        <v>46420</v>
      </c>
      <c r="G1968" s="7" t="s">
        <v>46421</v>
      </c>
      <c r="H1968" s="7" t="s">
        <v>46422</v>
      </c>
      <c r="I1968" s="7" t="s">
        <v>65</v>
      </c>
      <c r="J1968" s="7" t="s">
        <v>33060</v>
      </c>
      <c r="K1968" s="7" t="s">
        <v>47</v>
      </c>
      <c r="L1968" s="7">
        <v>10</v>
      </c>
      <c r="M1968" s="7" t="s">
        <v>33760</v>
      </c>
      <c r="N1968" s="7">
        <v>46800</v>
      </c>
      <c r="O1968" s="7" t="s">
        <v>22863</v>
      </c>
      <c r="P1968" s="7">
        <v>20011221</v>
      </c>
      <c r="Q1968" s="7">
        <v>57</v>
      </c>
      <c r="R1968" s="7">
        <v>201903</v>
      </c>
    </row>
    <row r="1969" spans="1:18" ht="16.5" customHeight="1">
      <c r="A1969" s="8">
        <v>1348204794</v>
      </c>
      <c r="B1969" s="7">
        <v>3074826</v>
      </c>
      <c r="C1969" s="12">
        <v>1101210000754</v>
      </c>
      <c r="D1969" s="7" t="s">
        <v>46423</v>
      </c>
      <c r="E1969" s="7" t="s">
        <v>1531</v>
      </c>
      <c r="F1969" s="7" t="s">
        <v>46424</v>
      </c>
      <c r="G1969" s="7" t="s">
        <v>46425</v>
      </c>
      <c r="H1969" s="7" t="s">
        <v>46426</v>
      </c>
      <c r="I1969" s="7" t="s">
        <v>45</v>
      </c>
      <c r="J1969" s="7" t="s">
        <v>33060</v>
      </c>
      <c r="K1969" s="7" t="s">
        <v>47</v>
      </c>
      <c r="L1969" s="7">
        <v>10</v>
      </c>
      <c r="M1969" s="7" t="s">
        <v>105</v>
      </c>
      <c r="N1969" s="7">
        <v>86204</v>
      </c>
      <c r="O1969" s="7" t="s">
        <v>36805</v>
      </c>
      <c r="P1969" s="7">
        <v>19631101</v>
      </c>
      <c r="Q1969" s="7">
        <v>59</v>
      </c>
      <c r="R1969" s="7">
        <v>201903</v>
      </c>
    </row>
    <row r="1970" spans="1:18" ht="16.5" customHeight="1">
      <c r="A1970" s="8">
        <v>2028200029</v>
      </c>
      <c r="B1970" s="7">
        <v>1640289</v>
      </c>
      <c r="C1970" s="12">
        <v>1101210005374</v>
      </c>
      <c r="D1970" s="7" t="s">
        <v>46427</v>
      </c>
      <c r="E1970" s="7" t="s">
        <v>7917</v>
      </c>
      <c r="F1970" s="7" t="s">
        <v>46428</v>
      </c>
      <c r="G1970" s="7" t="s">
        <v>46429</v>
      </c>
      <c r="H1970" s="7" t="s">
        <v>46430</v>
      </c>
      <c r="I1970" s="7" t="s">
        <v>45</v>
      </c>
      <c r="J1970" s="7" t="s">
        <v>33060</v>
      </c>
      <c r="K1970" s="7" t="s">
        <v>47</v>
      </c>
      <c r="L1970" s="7">
        <v>10</v>
      </c>
      <c r="M1970" s="7" t="s">
        <v>1247</v>
      </c>
      <c r="N1970" s="7">
        <v>35100</v>
      </c>
      <c r="O1970" s="7" t="s">
        <v>46431</v>
      </c>
      <c r="P1970" s="7">
        <v>19650608</v>
      </c>
      <c r="Q1970" s="7">
        <v>87</v>
      </c>
      <c r="R1970" s="7">
        <v>201903</v>
      </c>
    </row>
    <row r="1971" spans="1:18" ht="16.5" customHeight="1">
      <c r="A1971" s="8">
        <v>1028205549</v>
      </c>
      <c r="B1971" s="7">
        <v>1571114</v>
      </c>
      <c r="C1971" s="12">
        <v>1101210009962</v>
      </c>
      <c r="D1971" s="7" t="s">
        <v>46432</v>
      </c>
      <c r="E1971" s="7" t="s">
        <v>3708</v>
      </c>
      <c r="F1971" s="7" t="s">
        <v>12557</v>
      </c>
      <c r="G1971" s="7" t="s">
        <v>46433</v>
      </c>
      <c r="H1971" s="7" t="s">
        <v>46434</v>
      </c>
      <c r="I1971" s="7" t="s">
        <v>45</v>
      </c>
      <c r="J1971" s="7" t="s">
        <v>33060</v>
      </c>
      <c r="K1971" s="7" t="s">
        <v>47</v>
      </c>
      <c r="L1971" s="7">
        <v>10</v>
      </c>
      <c r="M1971" s="7" t="s">
        <v>34433</v>
      </c>
      <c r="N1971" s="7">
        <v>58121</v>
      </c>
      <c r="O1971" s="7" t="s">
        <v>12528</v>
      </c>
      <c r="P1971" s="7">
        <v>19820503</v>
      </c>
      <c r="Q1971" s="7">
        <v>156</v>
      </c>
      <c r="R1971" s="7">
        <v>201903</v>
      </c>
    </row>
    <row r="1972" spans="1:18" ht="16.5" customHeight="1">
      <c r="A1972" s="8">
        <v>1018211524</v>
      </c>
      <c r="B1972" s="7">
        <v>2252976</v>
      </c>
      <c r="C1972" s="12">
        <v>1101210038268</v>
      </c>
      <c r="D1972" s="7" t="s">
        <v>46435</v>
      </c>
      <c r="E1972" s="7" t="s">
        <v>46436</v>
      </c>
      <c r="F1972" s="7" t="s">
        <v>46437</v>
      </c>
      <c r="G1972" s="7" t="s">
        <v>46438</v>
      </c>
      <c r="H1972" s="7" t="s">
        <v>46439</v>
      </c>
      <c r="I1972" s="7" t="s">
        <v>45</v>
      </c>
      <c r="J1972" s="7" t="s">
        <v>33060</v>
      </c>
      <c r="K1972" s="7" t="s">
        <v>47</v>
      </c>
      <c r="L1972" s="7">
        <v>10</v>
      </c>
      <c r="M1972" s="7" t="s">
        <v>363</v>
      </c>
      <c r="N1972" s="7">
        <v>72122</v>
      </c>
      <c r="O1972" s="7" t="s">
        <v>43234</v>
      </c>
      <c r="P1972" s="7">
        <v>20040503</v>
      </c>
      <c r="Q1972" s="7">
        <v>64</v>
      </c>
      <c r="R1972" s="7">
        <v>201903</v>
      </c>
    </row>
    <row r="1973" spans="1:18" ht="16.5" customHeight="1">
      <c r="A1973" s="8">
        <v>1318200561</v>
      </c>
      <c r="B1973" s="7">
        <v>2717158</v>
      </c>
      <c r="C1973" s="12">
        <v>1101220001130</v>
      </c>
      <c r="D1973" s="7" t="s">
        <v>46440</v>
      </c>
      <c r="E1973" s="7" t="s">
        <v>9912</v>
      </c>
      <c r="F1973" s="7" t="s">
        <v>46441</v>
      </c>
      <c r="G1973" s="7" t="s">
        <v>46442</v>
      </c>
      <c r="H1973" s="7" t="s">
        <v>46443</v>
      </c>
      <c r="I1973" s="7" t="s">
        <v>45</v>
      </c>
      <c r="J1973" s="7" t="s">
        <v>33060</v>
      </c>
      <c r="K1973" s="7" t="s">
        <v>47</v>
      </c>
      <c r="L1973" s="7">
        <v>10</v>
      </c>
      <c r="M1973" s="7" t="s">
        <v>105</v>
      </c>
      <c r="N1973" s="7">
        <v>87210</v>
      </c>
      <c r="O1973" s="7" t="s">
        <v>37615</v>
      </c>
      <c r="P1973" s="7">
        <v>19880101</v>
      </c>
      <c r="Q1973" s="7">
        <v>66</v>
      </c>
      <c r="R1973" s="7">
        <v>201903</v>
      </c>
    </row>
    <row r="1974" spans="1:18" ht="16.5" customHeight="1">
      <c r="A1974" s="8">
        <v>1078205791</v>
      </c>
      <c r="B1974" s="7">
        <v>1766898</v>
      </c>
      <c r="C1974" s="12">
        <v>1101220021831</v>
      </c>
      <c r="D1974" s="7" t="s">
        <v>46444</v>
      </c>
      <c r="E1974" s="7" t="s">
        <v>32917</v>
      </c>
      <c r="F1974" s="7" t="s">
        <v>46445</v>
      </c>
      <c r="G1974" s="7" t="s">
        <v>46446</v>
      </c>
      <c r="H1974" s="7" t="s">
        <v>46447</v>
      </c>
      <c r="I1974" s="7" t="s">
        <v>45</v>
      </c>
      <c r="J1974" s="7" t="s">
        <v>33060</v>
      </c>
      <c r="K1974" s="7" t="s">
        <v>47</v>
      </c>
      <c r="L1974" s="7">
        <v>10</v>
      </c>
      <c r="M1974" s="7" t="s">
        <v>363</v>
      </c>
      <c r="N1974" s="7">
        <v>72911</v>
      </c>
      <c r="O1974" s="7" t="s">
        <v>45040</v>
      </c>
      <c r="P1974" s="7">
        <v>19890823</v>
      </c>
      <c r="Q1974" s="7">
        <v>66</v>
      </c>
      <c r="R1974" s="7">
        <v>201903</v>
      </c>
    </row>
    <row r="1975" spans="1:18" ht="16.5" customHeight="1">
      <c r="A1975" s="8">
        <v>2088203567</v>
      </c>
      <c r="B1975" s="7">
        <v>1546020</v>
      </c>
      <c r="C1975" s="12">
        <v>1101220023762</v>
      </c>
      <c r="D1975" s="7" t="s">
        <v>28965</v>
      </c>
      <c r="E1975" s="7" t="s">
        <v>28966</v>
      </c>
      <c r="F1975" s="7" t="s">
        <v>28967</v>
      </c>
      <c r="G1975" s="7" t="s">
        <v>28968</v>
      </c>
      <c r="H1975" s="7" t="s">
        <v>28969</v>
      </c>
      <c r="I1975" s="7" t="s">
        <v>45</v>
      </c>
      <c r="J1975" s="7" t="s">
        <v>33060</v>
      </c>
      <c r="K1975" s="7" t="s">
        <v>47</v>
      </c>
      <c r="L1975" s="7">
        <v>10</v>
      </c>
      <c r="M1975" s="7" t="s">
        <v>34194</v>
      </c>
      <c r="N1975" s="7">
        <v>52900</v>
      </c>
      <c r="O1975" s="7" t="s">
        <v>33873</v>
      </c>
      <c r="P1975" s="7">
        <v>19891229</v>
      </c>
      <c r="Q1975" s="7">
        <v>97</v>
      </c>
      <c r="R1975" s="7">
        <v>201903</v>
      </c>
    </row>
    <row r="1976" spans="1:18" ht="16.5" customHeight="1">
      <c r="A1976" s="8">
        <v>1248232288</v>
      </c>
      <c r="B1976" s="7">
        <v>3001689</v>
      </c>
      <c r="C1976" s="12">
        <v>1101310000472</v>
      </c>
      <c r="D1976" s="7" t="s">
        <v>46448</v>
      </c>
      <c r="E1976" s="7" t="s">
        <v>46449</v>
      </c>
      <c r="F1976" s="7" t="s">
        <v>14125</v>
      </c>
      <c r="G1976" s="7" t="s">
        <v>46450</v>
      </c>
      <c r="H1976" s="7" t="s">
        <v>46451</v>
      </c>
      <c r="I1976" s="7" t="s">
        <v>45</v>
      </c>
      <c r="J1976" s="7" t="s">
        <v>33060</v>
      </c>
      <c r="K1976" s="7" t="s">
        <v>47</v>
      </c>
      <c r="L1976" s="7">
        <v>10</v>
      </c>
      <c r="M1976" s="7" t="s">
        <v>966</v>
      </c>
      <c r="N1976" s="7">
        <v>68110</v>
      </c>
      <c r="O1976" s="7" t="s">
        <v>76</v>
      </c>
      <c r="P1976" s="7">
        <v>19980301</v>
      </c>
      <c r="Q1976" s="7">
        <v>122</v>
      </c>
      <c r="R1976" s="7">
        <v>201903</v>
      </c>
    </row>
    <row r="1977" spans="1:18" ht="16.5" customHeight="1">
      <c r="A1977" s="8">
        <v>1378202489</v>
      </c>
      <c r="B1977" s="7">
        <v>2869279</v>
      </c>
      <c r="C1977" s="12">
        <v>1101320026830</v>
      </c>
      <c r="D1977" s="7" t="s">
        <v>46452</v>
      </c>
      <c r="E1977" s="7" t="s">
        <v>3559</v>
      </c>
      <c r="F1977" s="7" t="s">
        <v>46453</v>
      </c>
      <c r="G1977" s="7" t="s">
        <v>46454</v>
      </c>
      <c r="H1977" s="7" t="s">
        <v>46455</v>
      </c>
      <c r="I1977" s="7" t="s">
        <v>45</v>
      </c>
      <c r="J1977" s="7" t="s">
        <v>33060</v>
      </c>
      <c r="K1977" s="7" t="s">
        <v>47</v>
      </c>
      <c r="L1977" s="7">
        <v>10</v>
      </c>
      <c r="M1977" s="7" t="s">
        <v>105</v>
      </c>
      <c r="N1977" s="7">
        <v>87290</v>
      </c>
      <c r="O1977" s="7" t="s">
        <v>37639</v>
      </c>
      <c r="P1977" s="7">
        <v>19980620</v>
      </c>
      <c r="Q1977" s="7">
        <v>60</v>
      </c>
      <c r="R1977" s="7">
        <v>201903</v>
      </c>
    </row>
    <row r="1978" spans="1:18" ht="16.5" customHeight="1">
      <c r="A1978" s="8">
        <v>1168135628</v>
      </c>
      <c r="B1978" s="7">
        <v>1138423</v>
      </c>
      <c r="C1978" s="12">
        <v>1101340000749</v>
      </c>
      <c r="D1978" s="7" t="s">
        <v>29482</v>
      </c>
      <c r="E1978" s="7" t="s">
        <v>29483</v>
      </c>
      <c r="F1978" s="7" t="s">
        <v>9667</v>
      </c>
      <c r="G1978" s="7" t="s">
        <v>29484</v>
      </c>
      <c r="H1978" s="7" t="s">
        <v>29485</v>
      </c>
      <c r="I1978" s="7" t="s">
        <v>65</v>
      </c>
      <c r="J1978" s="7" t="s">
        <v>33060</v>
      </c>
      <c r="K1978" s="7" t="s">
        <v>47</v>
      </c>
      <c r="L1978" s="7">
        <v>10</v>
      </c>
      <c r="M1978" s="7" t="s">
        <v>363</v>
      </c>
      <c r="N1978" s="7">
        <v>71201</v>
      </c>
      <c r="O1978" s="7" t="s">
        <v>634</v>
      </c>
      <c r="P1978" s="7">
        <v>19700213</v>
      </c>
      <c r="Q1978" s="7">
        <v>82</v>
      </c>
      <c r="R1978" s="7">
        <v>201903</v>
      </c>
    </row>
    <row r="1979" spans="1:18" ht="16.5" customHeight="1">
      <c r="A1979" s="8">
        <v>2018181129</v>
      </c>
      <c r="B1979" s="7">
        <v>2609415</v>
      </c>
      <c r="C1979" s="12">
        <v>1101340028840</v>
      </c>
      <c r="D1979" s="7" t="s">
        <v>28989</v>
      </c>
      <c r="E1979" s="7" t="s">
        <v>28990</v>
      </c>
      <c r="F1979" s="7" t="s">
        <v>28550</v>
      </c>
      <c r="G1979" s="7" t="s">
        <v>28991</v>
      </c>
      <c r="H1979" s="7" t="s">
        <v>28992</v>
      </c>
      <c r="I1979" s="7" t="s">
        <v>65</v>
      </c>
      <c r="J1979" s="7" t="s">
        <v>33060</v>
      </c>
      <c r="K1979" s="7" t="s">
        <v>47</v>
      </c>
      <c r="L1979" s="7">
        <v>10</v>
      </c>
      <c r="M1979" s="7" t="s">
        <v>363</v>
      </c>
      <c r="N1979" s="7">
        <v>71201</v>
      </c>
      <c r="O1979" s="7" t="s">
        <v>634</v>
      </c>
      <c r="P1979" s="7">
        <v>20030320</v>
      </c>
      <c r="Q1979" s="7">
        <v>55</v>
      </c>
      <c r="R1979" s="7">
        <v>201903</v>
      </c>
    </row>
    <row r="1980" spans="1:18" ht="16.5" customHeight="1">
      <c r="A1980" s="8">
        <v>1028134260</v>
      </c>
      <c r="B1980" s="7">
        <v>2132864</v>
      </c>
      <c r="C1980" s="12">
        <v>1101460008037</v>
      </c>
      <c r="D1980" s="7" t="s">
        <v>29330</v>
      </c>
      <c r="E1980" s="7" t="s">
        <v>29331</v>
      </c>
      <c r="F1980" s="7" t="s">
        <v>29332</v>
      </c>
      <c r="G1980" s="7" t="s">
        <v>29333</v>
      </c>
      <c r="H1980" s="7" t="s">
        <v>29334</v>
      </c>
      <c r="I1980" s="7" t="s">
        <v>65</v>
      </c>
      <c r="J1980" s="7" t="s">
        <v>33060</v>
      </c>
      <c r="K1980" s="7" t="s">
        <v>47</v>
      </c>
      <c r="L1980" s="7">
        <v>10</v>
      </c>
      <c r="M1980" s="7" t="s">
        <v>363</v>
      </c>
      <c r="N1980" s="7">
        <v>71101</v>
      </c>
      <c r="O1980" s="7" t="s">
        <v>13181</v>
      </c>
      <c r="P1980" s="7">
        <v>19910726</v>
      </c>
      <c r="Q1980" s="7">
        <v>177</v>
      </c>
      <c r="R1980" s="7">
        <v>201903</v>
      </c>
    </row>
    <row r="1981" spans="1:18" ht="16.5" customHeight="1">
      <c r="A1981" s="8">
        <v>1018639398</v>
      </c>
      <c r="B1981" s="7">
        <v>4346991</v>
      </c>
      <c r="C1981" s="12">
        <v>1101460032002</v>
      </c>
      <c r="D1981" s="7" t="s">
        <v>46456</v>
      </c>
      <c r="E1981" s="7" t="s">
        <v>46457</v>
      </c>
      <c r="F1981" s="7" t="s">
        <v>28937</v>
      </c>
      <c r="G1981" s="7" t="s">
        <v>46458</v>
      </c>
      <c r="H1981" s="7" t="s">
        <v>46459</v>
      </c>
      <c r="I1981" s="7" t="s">
        <v>65</v>
      </c>
      <c r="J1981" s="7" t="s">
        <v>33060</v>
      </c>
      <c r="K1981" s="7" t="s">
        <v>47</v>
      </c>
      <c r="L1981" s="7">
        <v>10</v>
      </c>
      <c r="M1981" s="7" t="s">
        <v>363</v>
      </c>
      <c r="N1981" s="7">
        <v>71101</v>
      </c>
      <c r="O1981" s="7" t="s">
        <v>13181</v>
      </c>
      <c r="P1981" s="7">
        <v>20080501</v>
      </c>
      <c r="Q1981" s="7">
        <v>56</v>
      </c>
      <c r="R1981" s="7">
        <v>201903</v>
      </c>
    </row>
    <row r="1982" spans="1:18" ht="16.5" customHeight="1">
      <c r="A1982" s="8">
        <v>2148884494</v>
      </c>
      <c r="B1982" s="7">
        <v>4043010</v>
      </c>
      <c r="C1982" s="12">
        <v>1101460067562</v>
      </c>
      <c r="D1982" s="7" t="s">
        <v>28820</v>
      </c>
      <c r="E1982" s="7" t="s">
        <v>9835</v>
      </c>
      <c r="F1982" s="7" t="s">
        <v>13092</v>
      </c>
      <c r="G1982" s="7" t="s">
        <v>28821</v>
      </c>
      <c r="H1982" s="7" t="s">
        <v>28822</v>
      </c>
      <c r="I1982" s="7" t="s">
        <v>65</v>
      </c>
      <c r="J1982" s="7" t="s">
        <v>33060</v>
      </c>
      <c r="K1982" s="7" t="s">
        <v>47</v>
      </c>
      <c r="L1982" s="7">
        <v>10</v>
      </c>
      <c r="M1982" s="7" t="s">
        <v>363</v>
      </c>
      <c r="N1982" s="7">
        <v>71101</v>
      </c>
      <c r="O1982" s="7" t="s">
        <v>13181</v>
      </c>
      <c r="P1982" s="7">
        <v>20110927</v>
      </c>
      <c r="Q1982" s="7">
        <v>83</v>
      </c>
      <c r="R1982" s="7">
        <v>201903</v>
      </c>
    </row>
    <row r="1983" spans="1:18" ht="16.5" customHeight="1">
      <c r="A1983" s="8">
        <v>2648101029</v>
      </c>
      <c r="B1983" s="7">
        <v>4153152</v>
      </c>
      <c r="C1983" s="12">
        <v>1101460069609</v>
      </c>
      <c r="D1983" s="7" t="s">
        <v>46460</v>
      </c>
      <c r="E1983" s="7" t="s">
        <v>46461</v>
      </c>
      <c r="F1983" s="7" t="s">
        <v>13092</v>
      </c>
      <c r="G1983" s="7" t="s">
        <v>46462</v>
      </c>
      <c r="H1983" s="7" t="s">
        <v>46463</v>
      </c>
      <c r="I1983" s="7" t="s">
        <v>65</v>
      </c>
      <c r="J1983" s="7" t="s">
        <v>33060</v>
      </c>
      <c r="K1983" s="7" t="s">
        <v>47</v>
      </c>
      <c r="L1983" s="7">
        <v>10</v>
      </c>
      <c r="M1983" s="7" t="s">
        <v>363</v>
      </c>
      <c r="N1983" s="7">
        <v>71101</v>
      </c>
      <c r="O1983" s="7" t="s">
        <v>13181</v>
      </c>
      <c r="P1983" s="7">
        <v>20120726</v>
      </c>
      <c r="Q1983" s="7">
        <v>62</v>
      </c>
      <c r="R1983" s="7">
        <v>201903</v>
      </c>
    </row>
    <row r="1984" spans="1:18" ht="16.5" customHeight="1">
      <c r="A1984" s="8">
        <v>1148706003</v>
      </c>
      <c r="B1984" s="7">
        <v>4191310</v>
      </c>
      <c r="C1984" s="12">
        <v>1101460070820</v>
      </c>
      <c r="D1984" s="7" t="s">
        <v>46464</v>
      </c>
      <c r="E1984" s="7" t="s">
        <v>46465</v>
      </c>
      <c r="F1984" s="7" t="s">
        <v>13092</v>
      </c>
      <c r="G1984" s="7" t="s">
        <v>46466</v>
      </c>
      <c r="H1984" s="7" t="s">
        <v>46467</v>
      </c>
      <c r="I1984" s="7" t="s">
        <v>65</v>
      </c>
      <c r="J1984" s="7" t="s">
        <v>33060</v>
      </c>
      <c r="K1984" s="7" t="s">
        <v>47</v>
      </c>
      <c r="L1984" s="7">
        <v>10</v>
      </c>
      <c r="M1984" s="7" t="s">
        <v>363</v>
      </c>
      <c r="N1984" s="7">
        <v>71101</v>
      </c>
      <c r="O1984" s="7" t="s">
        <v>13181</v>
      </c>
      <c r="P1984" s="7">
        <v>20130104</v>
      </c>
      <c r="Q1984" s="7">
        <v>110</v>
      </c>
      <c r="R1984" s="7">
        <v>201903</v>
      </c>
    </row>
    <row r="1985" spans="1:18" ht="16.5" customHeight="1">
      <c r="A1985" s="8">
        <v>1148183764</v>
      </c>
      <c r="B1985" s="7">
        <v>1530918</v>
      </c>
      <c r="C1985" s="12">
        <v>1101460072222</v>
      </c>
      <c r="D1985" s="7" t="s">
        <v>46468</v>
      </c>
      <c r="E1985" s="7" t="s">
        <v>46469</v>
      </c>
      <c r="F1985" s="7" t="s">
        <v>46470</v>
      </c>
      <c r="G1985" s="7" t="s">
        <v>46471</v>
      </c>
      <c r="H1985" s="7" t="s">
        <v>46472</v>
      </c>
      <c r="I1985" s="7" t="s">
        <v>65</v>
      </c>
      <c r="J1985" s="7" t="s">
        <v>33060</v>
      </c>
      <c r="K1985" s="7" t="s">
        <v>47</v>
      </c>
      <c r="L1985" s="7">
        <v>10</v>
      </c>
      <c r="M1985" s="7" t="s">
        <v>363</v>
      </c>
      <c r="N1985" s="7">
        <v>71101</v>
      </c>
      <c r="O1985" s="7" t="s">
        <v>13181</v>
      </c>
      <c r="P1985" s="7">
        <v>19980417</v>
      </c>
      <c r="Q1985" s="7">
        <v>304</v>
      </c>
      <c r="R1985" s="7">
        <v>201903</v>
      </c>
    </row>
    <row r="1986" spans="1:18" ht="16.5" customHeight="1">
      <c r="A1986" s="8">
        <v>2148603459</v>
      </c>
      <c r="B1986" s="7">
        <v>1421188</v>
      </c>
      <c r="C1986" s="12">
        <v>1101460077339</v>
      </c>
      <c r="D1986" s="7" t="s">
        <v>28893</v>
      </c>
      <c r="E1986" s="7" t="s">
        <v>28894</v>
      </c>
      <c r="F1986" s="7" t="s">
        <v>28895</v>
      </c>
      <c r="G1986" s="7" t="s">
        <v>28896</v>
      </c>
      <c r="H1986" s="7" t="s">
        <v>28897</v>
      </c>
      <c r="I1986" s="7" t="s">
        <v>65</v>
      </c>
      <c r="J1986" s="7" t="s">
        <v>33060</v>
      </c>
      <c r="K1986" s="7" t="s">
        <v>47</v>
      </c>
      <c r="L1986" s="7">
        <v>10</v>
      </c>
      <c r="M1986" s="7" t="s">
        <v>363</v>
      </c>
      <c r="N1986" s="7">
        <v>71100</v>
      </c>
      <c r="O1986" s="7" t="s">
        <v>14926</v>
      </c>
      <c r="P1986" s="7">
        <v>19960410</v>
      </c>
      <c r="Q1986" s="7">
        <v>259</v>
      </c>
      <c r="R1986" s="7">
        <v>201903</v>
      </c>
    </row>
    <row r="1987" spans="1:18" ht="16.5" customHeight="1">
      <c r="A1987" s="8">
        <v>6668100207</v>
      </c>
      <c r="B1987" s="7">
        <v>6435902</v>
      </c>
      <c r="C1987" s="12">
        <v>1101460082255</v>
      </c>
      <c r="D1987" s="7" t="s">
        <v>28401</v>
      </c>
      <c r="E1987" s="7" t="s">
        <v>28402</v>
      </c>
      <c r="F1987" s="7" t="s">
        <v>13092</v>
      </c>
      <c r="G1987" s="7" t="s">
        <v>28403</v>
      </c>
      <c r="H1987" s="7" t="s">
        <v>28404</v>
      </c>
      <c r="I1987" s="7" t="s">
        <v>65</v>
      </c>
      <c r="J1987" s="7" t="s">
        <v>33060</v>
      </c>
      <c r="K1987" s="7" t="s">
        <v>47</v>
      </c>
      <c r="L1987" s="7">
        <v>10</v>
      </c>
      <c r="M1987" s="7" t="s">
        <v>363</v>
      </c>
      <c r="N1987" s="7">
        <v>71101</v>
      </c>
      <c r="O1987" s="7" t="s">
        <v>13181</v>
      </c>
      <c r="P1987" s="7">
        <v>20150622</v>
      </c>
      <c r="Q1987" s="7">
        <v>61</v>
      </c>
      <c r="R1987" s="7">
        <v>201903</v>
      </c>
    </row>
    <row r="1988" spans="1:18" ht="16.5" customHeight="1">
      <c r="A1988" s="8">
        <v>2308800351</v>
      </c>
      <c r="B1988" s="7">
        <v>6685750</v>
      </c>
      <c r="C1988" s="12">
        <v>1101460085316</v>
      </c>
      <c r="D1988" s="7" t="s">
        <v>46473</v>
      </c>
      <c r="E1988" s="7" t="s">
        <v>46474</v>
      </c>
      <c r="F1988" s="7" t="s">
        <v>13092</v>
      </c>
      <c r="G1988" s="7" t="s">
        <v>46475</v>
      </c>
      <c r="H1988" s="7" t="s">
        <v>46476</v>
      </c>
      <c r="I1988" s="7" t="s">
        <v>65</v>
      </c>
      <c r="J1988" s="7" t="s">
        <v>33060</v>
      </c>
      <c r="K1988" s="7" t="s">
        <v>47</v>
      </c>
      <c r="L1988" s="7">
        <v>10</v>
      </c>
      <c r="M1988" s="7" t="s">
        <v>363</v>
      </c>
      <c r="N1988" s="7">
        <v>71101</v>
      </c>
      <c r="O1988" s="7" t="s">
        <v>13181</v>
      </c>
      <c r="P1988" s="7">
        <v>20160414</v>
      </c>
      <c r="Q1988" s="7">
        <v>54</v>
      </c>
      <c r="R1988" s="7">
        <v>201903</v>
      </c>
    </row>
    <row r="1989" spans="1:18" ht="16.5" customHeight="1">
      <c r="A1989" s="8">
        <v>2148723490</v>
      </c>
      <c r="B1989" s="7">
        <v>2197433</v>
      </c>
      <c r="C1989" s="12">
        <v>1101460096868</v>
      </c>
      <c r="D1989" s="7" t="s">
        <v>46477</v>
      </c>
      <c r="E1989" s="7" t="s">
        <v>46478</v>
      </c>
      <c r="F1989" s="7" t="s">
        <v>13181</v>
      </c>
      <c r="G1989" s="7" t="s">
        <v>46479</v>
      </c>
      <c r="H1989" s="7" t="s">
        <v>46480</v>
      </c>
      <c r="I1989" s="7" t="s">
        <v>65</v>
      </c>
      <c r="J1989" s="7" t="s">
        <v>33060</v>
      </c>
      <c r="K1989" s="7" t="s">
        <v>47</v>
      </c>
      <c r="L1989" s="7">
        <v>10</v>
      </c>
      <c r="M1989" s="7" t="s">
        <v>363</v>
      </c>
      <c r="N1989" s="7">
        <v>71100</v>
      </c>
      <c r="O1989" s="7" t="s">
        <v>14926</v>
      </c>
      <c r="P1989" s="7">
        <v>20021119</v>
      </c>
      <c r="Q1989" s="7">
        <v>79</v>
      </c>
      <c r="R1989" s="7">
        <v>201903</v>
      </c>
    </row>
    <row r="1990" spans="1:18" ht="16.5" customHeight="1">
      <c r="A1990" s="8">
        <v>1198211622</v>
      </c>
      <c r="B1990" s="7">
        <v>8566444</v>
      </c>
      <c r="C1990" s="12">
        <v>1101510079532</v>
      </c>
      <c r="D1990" s="7" t="s">
        <v>46481</v>
      </c>
      <c r="E1990" s="7" t="s">
        <v>46482</v>
      </c>
      <c r="F1990" s="7" t="s">
        <v>46483</v>
      </c>
      <c r="G1990" s="7" t="s">
        <v>46484</v>
      </c>
      <c r="H1990" s="7" t="s">
        <v>46485</v>
      </c>
      <c r="I1990" s="7" t="s">
        <v>45</v>
      </c>
      <c r="J1990" s="7" t="s">
        <v>33060</v>
      </c>
      <c r="K1990" s="7" t="s">
        <v>47</v>
      </c>
      <c r="L1990" s="7">
        <v>10</v>
      </c>
      <c r="M1990" s="7" t="s">
        <v>105</v>
      </c>
      <c r="N1990" s="7">
        <v>86000</v>
      </c>
      <c r="O1990" s="7" t="s">
        <v>16390</v>
      </c>
      <c r="Q1990" s="7">
        <v>100</v>
      </c>
      <c r="R1990" s="7">
        <v>201903</v>
      </c>
    </row>
    <row r="1991" spans="1:18" ht="16.5" customHeight="1">
      <c r="A1991" s="8">
        <v>2018204401</v>
      </c>
      <c r="B1991" s="7">
        <v>2656421</v>
      </c>
      <c r="C1991" s="12">
        <v>1101710029519</v>
      </c>
      <c r="D1991" s="7" t="s">
        <v>46486</v>
      </c>
      <c r="E1991" s="7" t="s">
        <v>46487</v>
      </c>
      <c r="F1991" s="7" t="s">
        <v>46488</v>
      </c>
      <c r="G1991" s="7" t="s">
        <v>46489</v>
      </c>
      <c r="H1991" s="7" t="s">
        <v>46490</v>
      </c>
      <c r="I1991" s="7" t="s">
        <v>45</v>
      </c>
      <c r="J1991" s="7" t="s">
        <v>33060</v>
      </c>
      <c r="K1991" s="7" t="s">
        <v>47</v>
      </c>
      <c r="L1991" s="7">
        <v>10</v>
      </c>
      <c r="M1991" s="7" t="s">
        <v>33760</v>
      </c>
      <c r="N1991" s="7">
        <v>46329</v>
      </c>
      <c r="O1991" s="7" t="s">
        <v>9470</v>
      </c>
      <c r="P1991" s="7">
        <v>20040324</v>
      </c>
      <c r="Q1991" s="7">
        <v>76</v>
      </c>
      <c r="R1991" s="7">
        <v>201903</v>
      </c>
    </row>
    <row r="1992" spans="1:18" ht="16.5" customHeight="1">
      <c r="A1992" s="8">
        <v>1018216437</v>
      </c>
      <c r="B1992" s="7">
        <v>3054972</v>
      </c>
      <c r="C1992" s="12">
        <v>1101710031902</v>
      </c>
      <c r="D1992" s="7" t="s">
        <v>46491</v>
      </c>
      <c r="E1992" s="7" t="s">
        <v>7226</v>
      </c>
      <c r="F1992" s="7" t="s">
        <v>46492</v>
      </c>
      <c r="G1992" s="7" t="s">
        <v>46493</v>
      </c>
      <c r="H1992" s="7" t="s">
        <v>46494</v>
      </c>
      <c r="I1992" s="7" t="s">
        <v>45</v>
      </c>
      <c r="J1992" s="7" t="s">
        <v>33060</v>
      </c>
      <c r="K1992" s="7" t="s">
        <v>47</v>
      </c>
      <c r="L1992" s="7">
        <v>10</v>
      </c>
      <c r="M1992" s="7" t="s">
        <v>34433</v>
      </c>
      <c r="N1992" s="7">
        <v>63990</v>
      </c>
      <c r="O1992" s="7" t="s">
        <v>38190</v>
      </c>
      <c r="P1992" s="7">
        <v>20030224</v>
      </c>
      <c r="Q1992" s="7">
        <v>189</v>
      </c>
      <c r="R1992" s="7">
        <v>201903</v>
      </c>
    </row>
    <row r="1993" spans="1:18" ht="16.5" customHeight="1">
      <c r="A1993" s="8">
        <v>2098211089</v>
      </c>
      <c r="B1993" s="7">
        <v>4079136</v>
      </c>
      <c r="C1993" s="12">
        <v>1101710068351</v>
      </c>
      <c r="D1993" s="7" t="s">
        <v>23528</v>
      </c>
      <c r="E1993" s="7" t="s">
        <v>2745</v>
      </c>
      <c r="F1993" s="7" t="s">
        <v>23529</v>
      </c>
      <c r="G1993" s="7" t="s">
        <v>23530</v>
      </c>
      <c r="H1993" s="7" t="s">
        <v>23531</v>
      </c>
      <c r="I1993" s="7" t="s">
        <v>45</v>
      </c>
      <c r="J1993" s="7" t="s">
        <v>33060</v>
      </c>
      <c r="K1993" s="7" t="s">
        <v>47</v>
      </c>
      <c r="L1993" s="7">
        <v>10</v>
      </c>
      <c r="M1993" s="7" t="s">
        <v>105</v>
      </c>
      <c r="N1993" s="7">
        <v>87299</v>
      </c>
      <c r="O1993" s="7" t="s">
        <v>37831</v>
      </c>
      <c r="P1993" s="7">
        <v>20120201</v>
      </c>
      <c r="Q1993" s="7">
        <v>66</v>
      </c>
      <c r="R1993" s="7">
        <v>201903</v>
      </c>
    </row>
    <row r="1994" spans="1:18" ht="16.5" customHeight="1">
      <c r="A1994" s="8">
        <v>2208893533</v>
      </c>
      <c r="B1994" s="7">
        <v>5993702</v>
      </c>
      <c r="C1994" s="12">
        <v>1101710079952</v>
      </c>
      <c r="D1994" s="7" t="s">
        <v>46495</v>
      </c>
      <c r="E1994" s="7" t="s">
        <v>46496</v>
      </c>
      <c r="F1994" s="7" t="s">
        <v>28855</v>
      </c>
      <c r="G1994" s="7" t="s">
        <v>46497</v>
      </c>
      <c r="H1994" s="7" t="s">
        <v>46498</v>
      </c>
      <c r="I1994" s="7" t="s">
        <v>65</v>
      </c>
      <c r="J1994" s="7" t="s">
        <v>33060</v>
      </c>
      <c r="K1994" s="7" t="s">
        <v>47</v>
      </c>
      <c r="L1994" s="7">
        <v>10</v>
      </c>
      <c r="M1994" s="7" t="s">
        <v>363</v>
      </c>
      <c r="N1994" s="7">
        <v>71102</v>
      </c>
      <c r="O1994" s="7" t="s">
        <v>14934</v>
      </c>
      <c r="P1994" s="7">
        <v>20141217</v>
      </c>
      <c r="Q1994" s="7">
        <v>76</v>
      </c>
      <c r="R1994" s="7">
        <v>201903</v>
      </c>
    </row>
    <row r="1995" spans="1:18" ht="16.5" customHeight="1">
      <c r="A1995" s="8">
        <v>2358600288</v>
      </c>
      <c r="B1995" s="7">
        <v>6671887</v>
      </c>
      <c r="C1995" s="12">
        <v>1101710084901</v>
      </c>
      <c r="D1995" s="7" t="s">
        <v>28691</v>
      </c>
      <c r="E1995" s="7" t="s">
        <v>28692</v>
      </c>
      <c r="F1995" s="7" t="s">
        <v>28693</v>
      </c>
      <c r="G1995" s="7" t="s">
        <v>28694</v>
      </c>
      <c r="H1995" s="7" t="s">
        <v>28695</v>
      </c>
      <c r="I1995" s="7" t="s">
        <v>65</v>
      </c>
      <c r="J1995" s="7" t="s">
        <v>33060</v>
      </c>
      <c r="K1995" s="7" t="s">
        <v>47</v>
      </c>
      <c r="L1995" s="7">
        <v>10</v>
      </c>
      <c r="M1995" s="7" t="s">
        <v>363</v>
      </c>
      <c r="N1995" s="7">
        <v>71102</v>
      </c>
      <c r="O1995" s="7" t="s">
        <v>14934</v>
      </c>
      <c r="P1995" s="7">
        <v>20160310</v>
      </c>
      <c r="Q1995" s="7">
        <v>56</v>
      </c>
      <c r="R1995" s="7">
        <v>201903</v>
      </c>
    </row>
    <row r="1996" spans="1:18" ht="16.5" customHeight="1">
      <c r="A1996" s="8">
        <v>2148731888</v>
      </c>
      <c r="B1996" s="7">
        <v>2925421</v>
      </c>
      <c r="C1996" s="12">
        <v>1101710095966</v>
      </c>
      <c r="D1996" s="7" t="s">
        <v>28863</v>
      </c>
      <c r="E1996" s="7" t="s">
        <v>28864</v>
      </c>
      <c r="F1996" s="7" t="s">
        <v>14934</v>
      </c>
      <c r="G1996" s="7" t="s">
        <v>28865</v>
      </c>
      <c r="H1996" s="7" t="s">
        <v>28866</v>
      </c>
      <c r="I1996" s="7" t="s">
        <v>65</v>
      </c>
      <c r="J1996" s="7" t="s">
        <v>33060</v>
      </c>
      <c r="K1996" s="7" t="s">
        <v>47</v>
      </c>
      <c r="L1996" s="7">
        <v>10</v>
      </c>
      <c r="M1996" s="7" t="s">
        <v>363</v>
      </c>
      <c r="N1996" s="7">
        <v>71102</v>
      </c>
      <c r="O1996" s="7" t="s">
        <v>14934</v>
      </c>
      <c r="P1996" s="7">
        <v>20030402</v>
      </c>
      <c r="Q1996" s="7">
        <v>51</v>
      </c>
      <c r="R1996" s="7">
        <v>201903</v>
      </c>
    </row>
    <row r="1997" spans="1:18" ht="16.5" customHeight="1">
      <c r="A1997" s="8">
        <v>2208600817</v>
      </c>
      <c r="B1997" s="7">
        <v>3664199</v>
      </c>
      <c r="C1997" s="12">
        <v>1101710106086</v>
      </c>
      <c r="D1997" s="7" t="s">
        <v>28777</v>
      </c>
      <c r="E1997" s="7" t="s">
        <v>5274</v>
      </c>
      <c r="F1997" s="7" t="s">
        <v>13831</v>
      </c>
      <c r="G1997" s="7" t="s">
        <v>28778</v>
      </c>
      <c r="H1997" s="7" t="s">
        <v>28779</v>
      </c>
      <c r="I1997" s="7" t="s">
        <v>65</v>
      </c>
      <c r="J1997" s="7" t="s">
        <v>33060</v>
      </c>
      <c r="K1997" s="7" t="s">
        <v>47</v>
      </c>
      <c r="L1997" s="7">
        <v>10</v>
      </c>
      <c r="M1997" s="7" t="s">
        <v>363</v>
      </c>
      <c r="N1997" s="7">
        <v>71102</v>
      </c>
      <c r="O1997" s="7" t="s">
        <v>14934</v>
      </c>
      <c r="P1997" s="7">
        <v>20001106</v>
      </c>
      <c r="Q1997" s="7">
        <v>88</v>
      </c>
      <c r="R1997" s="7">
        <v>201903</v>
      </c>
    </row>
    <row r="1998" spans="1:18" ht="16.5" customHeight="1">
      <c r="A1998" s="8">
        <v>2028430473</v>
      </c>
      <c r="B1998" s="7">
        <v>1966656</v>
      </c>
      <c r="C1998" s="12">
        <v>1101810000245</v>
      </c>
      <c r="D1998" s="7" t="s">
        <v>46499</v>
      </c>
      <c r="E1998" s="7" t="s">
        <v>46500</v>
      </c>
      <c r="F1998" s="7" t="s">
        <v>11489</v>
      </c>
      <c r="G1998" s="7" t="s">
        <v>46501</v>
      </c>
      <c r="H1998" s="7" t="s">
        <v>46502</v>
      </c>
      <c r="I1998" s="7" t="s">
        <v>65</v>
      </c>
      <c r="J1998" s="7" t="s">
        <v>33060</v>
      </c>
      <c r="K1998" s="7" t="s">
        <v>47</v>
      </c>
      <c r="L1998" s="7">
        <v>10</v>
      </c>
      <c r="M1998" s="7" t="s">
        <v>34194</v>
      </c>
      <c r="N1998" s="7">
        <v>51100</v>
      </c>
      <c r="O1998" s="7" t="s">
        <v>46503</v>
      </c>
      <c r="P1998" s="7">
        <v>19531001</v>
      </c>
      <c r="Q1998" s="7">
        <v>67</v>
      </c>
      <c r="R1998" s="7">
        <v>201903</v>
      </c>
    </row>
    <row r="1999" spans="1:18" ht="16.5" customHeight="1">
      <c r="A1999" s="8">
        <v>1108401873</v>
      </c>
      <c r="B1999" s="7">
        <v>1901131</v>
      </c>
      <c r="C1999" s="12">
        <v>1101810002019</v>
      </c>
      <c r="D1999" s="7" t="s">
        <v>46504</v>
      </c>
      <c r="E1999" s="7" t="s">
        <v>46505</v>
      </c>
      <c r="F1999" s="7" t="s">
        <v>46506</v>
      </c>
      <c r="G1999" s="7" t="s">
        <v>46507</v>
      </c>
      <c r="H1999" s="7" t="s">
        <v>46508</v>
      </c>
      <c r="I1999" s="7" t="s">
        <v>65</v>
      </c>
      <c r="J1999" s="7" t="s">
        <v>33060</v>
      </c>
      <c r="K1999" s="7" t="s">
        <v>47</v>
      </c>
      <c r="L1999" s="7">
        <v>10</v>
      </c>
      <c r="M1999" s="7" t="s">
        <v>34194</v>
      </c>
      <c r="N1999" s="7">
        <v>51000</v>
      </c>
      <c r="O1999" s="7" t="s">
        <v>46509</v>
      </c>
      <c r="P1999" s="7">
        <v>19481018</v>
      </c>
      <c r="Q1999" s="7">
        <v>81</v>
      </c>
      <c r="R1999" s="7">
        <v>201903</v>
      </c>
    </row>
    <row r="2000" spans="1:18" ht="16.5" customHeight="1">
      <c r="A2000" s="8">
        <v>6178400128</v>
      </c>
      <c r="B2000" s="7">
        <v>1617481</v>
      </c>
      <c r="C2000" s="12">
        <v>1101810004122</v>
      </c>
      <c r="D2000" s="7" t="s">
        <v>28405</v>
      </c>
      <c r="E2000" s="7" t="s">
        <v>28406</v>
      </c>
      <c r="F2000" s="7" t="s">
        <v>28407</v>
      </c>
      <c r="G2000" s="7" t="s">
        <v>28408</v>
      </c>
      <c r="H2000" s="7" t="s">
        <v>28409</v>
      </c>
      <c r="I2000" s="7" t="s">
        <v>65</v>
      </c>
      <c r="J2000" s="7" t="s">
        <v>33060</v>
      </c>
      <c r="K2000" s="7" t="s">
        <v>47</v>
      </c>
      <c r="L2000" s="7">
        <v>10</v>
      </c>
      <c r="M2000" s="7" t="s">
        <v>363</v>
      </c>
      <c r="N2000" s="7">
        <v>72910</v>
      </c>
      <c r="O2000" s="7" t="s">
        <v>35919</v>
      </c>
      <c r="P2000" s="7">
        <v>18680409</v>
      </c>
      <c r="Q2000" s="7">
        <v>99</v>
      </c>
      <c r="R2000" s="7">
        <v>201903</v>
      </c>
    </row>
    <row r="2001" spans="1:18" ht="16.5" customHeight="1">
      <c r="A2001" s="8">
        <v>1208403543</v>
      </c>
      <c r="B2001" s="7">
        <v>1391889</v>
      </c>
      <c r="C2001" s="12">
        <v>1101810004164</v>
      </c>
      <c r="D2001" s="7" t="s">
        <v>21165</v>
      </c>
      <c r="E2001" s="7" t="s">
        <v>7351</v>
      </c>
      <c r="F2001" s="7" t="s">
        <v>21166</v>
      </c>
      <c r="G2001" s="7" t="s">
        <v>21167</v>
      </c>
      <c r="H2001" s="7" t="s">
        <v>21168</v>
      </c>
      <c r="I2001" s="7" t="s">
        <v>65</v>
      </c>
      <c r="J2001" s="7" t="s">
        <v>33060</v>
      </c>
      <c r="K2001" s="7" t="s">
        <v>47</v>
      </c>
      <c r="L2001" s="7">
        <v>10</v>
      </c>
      <c r="M2001" s="7" t="s">
        <v>33760</v>
      </c>
      <c r="N2001" s="7">
        <v>46520</v>
      </c>
      <c r="O2001" s="7" t="s">
        <v>42566</v>
      </c>
      <c r="P2001" s="7">
        <v>19611119</v>
      </c>
      <c r="Q2001" s="7">
        <v>57</v>
      </c>
      <c r="R2001" s="7">
        <v>201903</v>
      </c>
    </row>
    <row r="2002" spans="1:18" ht="16.5" customHeight="1">
      <c r="A2002" s="8">
        <v>1048402595</v>
      </c>
      <c r="B2002" s="7">
        <v>1151149</v>
      </c>
      <c r="C2002" s="12">
        <v>1101810005435</v>
      </c>
      <c r="D2002" s="7" t="s">
        <v>46510</v>
      </c>
      <c r="E2002" s="7" t="s">
        <v>46511</v>
      </c>
      <c r="F2002" s="7" t="s">
        <v>46512</v>
      </c>
      <c r="G2002" s="7" t="s">
        <v>46513</v>
      </c>
      <c r="H2002" s="7" t="s">
        <v>46514</v>
      </c>
      <c r="I2002" s="7" t="s">
        <v>65</v>
      </c>
      <c r="J2002" s="7" t="s">
        <v>33060</v>
      </c>
      <c r="K2002" s="7" t="s">
        <v>47</v>
      </c>
      <c r="L2002" s="7">
        <v>10</v>
      </c>
      <c r="M2002" s="7" t="s">
        <v>34194</v>
      </c>
      <c r="N2002" s="7">
        <v>51000</v>
      </c>
      <c r="O2002" s="7" t="s">
        <v>46509</v>
      </c>
      <c r="P2002" s="7">
        <v>19600329</v>
      </c>
      <c r="Q2002" s="7">
        <v>58</v>
      </c>
      <c r="R2002" s="7">
        <v>201903</v>
      </c>
    </row>
    <row r="2003" spans="1:18" ht="16.5" customHeight="1">
      <c r="A2003" s="8">
        <v>1048402391</v>
      </c>
      <c r="B2003" s="7">
        <v>1795168</v>
      </c>
      <c r="C2003" s="12">
        <v>1101810007209</v>
      </c>
      <c r="D2003" s="7" t="s">
        <v>25700</v>
      </c>
      <c r="E2003" s="7" t="s">
        <v>25701</v>
      </c>
      <c r="F2003" s="7" t="s">
        <v>11486</v>
      </c>
      <c r="G2003" s="7" t="s">
        <v>25702</v>
      </c>
      <c r="H2003" s="7" t="s">
        <v>25703</v>
      </c>
      <c r="I2003" s="7" t="s">
        <v>65</v>
      </c>
      <c r="J2003" s="7" t="s">
        <v>33060</v>
      </c>
      <c r="K2003" s="7" t="s">
        <v>47</v>
      </c>
      <c r="L2003" s="7">
        <v>10</v>
      </c>
      <c r="M2003" s="7" t="s">
        <v>34194</v>
      </c>
      <c r="N2003" s="7">
        <v>51000</v>
      </c>
      <c r="O2003" s="7" t="s">
        <v>46509</v>
      </c>
      <c r="P2003" s="7">
        <v>19841112</v>
      </c>
      <c r="Q2003" s="7">
        <v>57</v>
      </c>
      <c r="R2003" s="7">
        <v>201903</v>
      </c>
    </row>
    <row r="2004" spans="1:18" ht="16.5" customHeight="1">
      <c r="A2004" s="8">
        <v>1168403786</v>
      </c>
      <c r="B2004" s="7">
        <v>1502068</v>
      </c>
      <c r="C2004" s="12">
        <v>1101810018181</v>
      </c>
      <c r="D2004" s="7" t="s">
        <v>46515</v>
      </c>
      <c r="E2004" s="7" t="s">
        <v>8613</v>
      </c>
      <c r="F2004" s="7" t="s">
        <v>2164</v>
      </c>
      <c r="G2004" s="7" t="s">
        <v>46516</v>
      </c>
      <c r="H2004" s="7" t="s">
        <v>46517</v>
      </c>
      <c r="I2004" s="7" t="s">
        <v>65</v>
      </c>
      <c r="J2004" s="7" t="s">
        <v>33060</v>
      </c>
      <c r="K2004" s="7" t="s">
        <v>47</v>
      </c>
      <c r="L2004" s="7">
        <v>10</v>
      </c>
      <c r="M2004" s="7" t="s">
        <v>33760</v>
      </c>
      <c r="N2004" s="7">
        <v>46800</v>
      </c>
      <c r="O2004" s="7" t="s">
        <v>22863</v>
      </c>
      <c r="P2004" s="7">
        <v>19940126</v>
      </c>
      <c r="Q2004" s="7">
        <v>132</v>
      </c>
      <c r="R2004" s="7">
        <v>201903</v>
      </c>
    </row>
    <row r="2005" spans="1:18" ht="16.5" customHeight="1">
      <c r="A2005" s="8">
        <v>2148402062</v>
      </c>
      <c r="B2005" s="7">
        <v>1382276</v>
      </c>
      <c r="C2005" s="12">
        <v>1101810019197</v>
      </c>
      <c r="D2005" s="7" t="s">
        <v>46518</v>
      </c>
      <c r="E2005" s="7" t="s">
        <v>46519</v>
      </c>
      <c r="F2005" s="7" t="s">
        <v>5680</v>
      </c>
      <c r="G2005" s="7" t="s">
        <v>46520</v>
      </c>
      <c r="H2005" s="7" t="s">
        <v>46521</v>
      </c>
      <c r="I2005" s="7" t="s">
        <v>65</v>
      </c>
      <c r="J2005" s="7" t="s">
        <v>33060</v>
      </c>
      <c r="K2005" s="7" t="s">
        <v>47</v>
      </c>
      <c r="L2005" s="7">
        <v>10</v>
      </c>
      <c r="M2005" s="7" t="s">
        <v>33760</v>
      </c>
      <c r="N2005" s="7">
        <v>46100</v>
      </c>
      <c r="O2005" s="7" t="s">
        <v>1296</v>
      </c>
      <c r="P2005" s="7">
        <v>19950101</v>
      </c>
      <c r="Q2005" s="7">
        <v>156</v>
      </c>
      <c r="R2005" s="7">
        <v>201903</v>
      </c>
    </row>
    <row r="2006" spans="1:18" ht="16.5" customHeight="1">
      <c r="A2006" s="8">
        <v>2118408223</v>
      </c>
      <c r="B2006" s="7">
        <v>2455947</v>
      </c>
      <c r="C2006" s="12">
        <v>1101810019262</v>
      </c>
      <c r="D2006" s="7" t="s">
        <v>46522</v>
      </c>
      <c r="E2006" s="7" t="s">
        <v>46523</v>
      </c>
      <c r="F2006" s="7" t="s">
        <v>11486</v>
      </c>
      <c r="G2006" s="7" t="s">
        <v>46524</v>
      </c>
      <c r="H2006" s="7" t="s">
        <v>46525</v>
      </c>
      <c r="I2006" s="7" t="s">
        <v>65</v>
      </c>
      <c r="J2006" s="7" t="s">
        <v>33060</v>
      </c>
      <c r="K2006" s="7" t="s">
        <v>47</v>
      </c>
      <c r="L2006" s="7">
        <v>10</v>
      </c>
      <c r="M2006" s="7" t="s">
        <v>34194</v>
      </c>
      <c r="N2006" s="7">
        <v>51000</v>
      </c>
      <c r="O2006" s="7" t="s">
        <v>46509</v>
      </c>
      <c r="P2006" s="7">
        <v>19871128</v>
      </c>
      <c r="Q2006" s="7">
        <v>375</v>
      </c>
      <c r="R2006" s="7">
        <v>201903</v>
      </c>
    </row>
    <row r="2007" spans="1:18" ht="16.5" customHeight="1">
      <c r="A2007" s="8">
        <v>1048405836</v>
      </c>
      <c r="B2007" s="7">
        <v>2302014</v>
      </c>
      <c r="C2007" s="12">
        <v>1101810028677</v>
      </c>
      <c r="D2007" s="7" t="s">
        <v>25695</v>
      </c>
      <c r="E2007" s="7" t="s">
        <v>25696</v>
      </c>
      <c r="F2007" s="7" t="s">
        <v>25697</v>
      </c>
      <c r="G2007" s="7" t="s">
        <v>25698</v>
      </c>
      <c r="H2007" s="7" t="s">
        <v>25699</v>
      </c>
      <c r="I2007" s="7" t="s">
        <v>65</v>
      </c>
      <c r="J2007" s="7" t="s">
        <v>33060</v>
      </c>
      <c r="K2007" s="7" t="s">
        <v>47</v>
      </c>
      <c r="L2007" s="7">
        <v>10</v>
      </c>
      <c r="M2007" s="7" t="s">
        <v>34194</v>
      </c>
      <c r="N2007" s="7">
        <v>51100</v>
      </c>
      <c r="O2007" s="7" t="s">
        <v>46503</v>
      </c>
      <c r="P2007" s="7">
        <v>19950325</v>
      </c>
      <c r="Q2007" s="7">
        <v>115</v>
      </c>
      <c r="R2007" s="7">
        <v>201903</v>
      </c>
    </row>
    <row r="2008" spans="1:18" ht="16.5" customHeight="1">
      <c r="A2008" s="8">
        <v>2148403362</v>
      </c>
      <c r="B2008" s="7">
        <v>2347013</v>
      </c>
      <c r="C2008" s="12">
        <v>1101810034913</v>
      </c>
      <c r="D2008" s="7" t="s">
        <v>46526</v>
      </c>
      <c r="E2008" s="7" t="s">
        <v>46527</v>
      </c>
      <c r="F2008" s="7" t="s">
        <v>14066</v>
      </c>
      <c r="G2008" s="7" t="s">
        <v>46528</v>
      </c>
      <c r="H2008" s="7" t="s">
        <v>46529</v>
      </c>
      <c r="I2008" s="7" t="s">
        <v>65</v>
      </c>
      <c r="J2008" s="7" t="s">
        <v>33060</v>
      </c>
      <c r="K2008" s="7" t="s">
        <v>47</v>
      </c>
      <c r="L2008" s="7">
        <v>10</v>
      </c>
      <c r="M2008" s="7" t="s">
        <v>363</v>
      </c>
      <c r="N2008" s="7">
        <v>71109</v>
      </c>
      <c r="O2008" s="7" t="s">
        <v>35810</v>
      </c>
      <c r="P2008" s="7">
        <v>20090820</v>
      </c>
      <c r="Q2008" s="7">
        <v>109</v>
      </c>
      <c r="R2008" s="7">
        <v>201903</v>
      </c>
    </row>
    <row r="2009" spans="1:18" ht="16.5" customHeight="1">
      <c r="A2009" s="8">
        <v>2118409450</v>
      </c>
      <c r="B2009" s="7">
        <v>3306491</v>
      </c>
      <c r="C2009" s="12">
        <v>1101810035911</v>
      </c>
      <c r="D2009" s="7" t="s">
        <v>46530</v>
      </c>
      <c r="E2009" s="7" t="s">
        <v>46531</v>
      </c>
      <c r="F2009" s="7" t="s">
        <v>42453</v>
      </c>
      <c r="G2009" s="7" t="s">
        <v>46532</v>
      </c>
      <c r="H2009" s="7" t="s">
        <v>46533</v>
      </c>
      <c r="I2009" s="7" t="s">
        <v>65</v>
      </c>
      <c r="J2009" s="7" t="s">
        <v>33060</v>
      </c>
      <c r="K2009" s="7" t="s">
        <v>47</v>
      </c>
      <c r="L2009" s="7">
        <v>10</v>
      </c>
      <c r="M2009" s="7" t="s">
        <v>33760</v>
      </c>
      <c r="N2009" s="7">
        <v>46410</v>
      </c>
      <c r="O2009" s="7" t="s">
        <v>42453</v>
      </c>
      <c r="P2009" s="7">
        <v>20030224</v>
      </c>
      <c r="Q2009" s="7">
        <v>107</v>
      </c>
      <c r="R2009" s="7">
        <v>201903</v>
      </c>
    </row>
    <row r="2010" spans="1:18" ht="16.5" customHeight="1">
      <c r="A2010" s="8">
        <v>1208406711</v>
      </c>
      <c r="B2010" s="7">
        <v>3044601</v>
      </c>
      <c r="C2010" s="12">
        <v>1101810036373</v>
      </c>
      <c r="D2010" s="7" t="s">
        <v>46534</v>
      </c>
      <c r="E2010" s="7" t="s">
        <v>46535</v>
      </c>
      <c r="F2010" s="7" t="s">
        <v>46536</v>
      </c>
      <c r="G2010" s="7" t="s">
        <v>46537</v>
      </c>
      <c r="H2010" s="7" t="s">
        <v>46538</v>
      </c>
      <c r="I2010" s="7" t="s">
        <v>65</v>
      </c>
      <c r="J2010" s="7" t="s">
        <v>33060</v>
      </c>
      <c r="K2010" s="7" t="s">
        <v>47</v>
      </c>
      <c r="L2010" s="7">
        <v>10</v>
      </c>
      <c r="M2010" s="7" t="s">
        <v>33760</v>
      </c>
      <c r="N2010" s="7">
        <v>46590</v>
      </c>
      <c r="O2010" s="7" t="s">
        <v>5542</v>
      </c>
      <c r="P2010" s="7">
        <v>20030529</v>
      </c>
      <c r="Q2010" s="7">
        <v>81</v>
      </c>
      <c r="R2010" s="7">
        <v>201903</v>
      </c>
    </row>
    <row r="2011" spans="1:18" ht="16.5" customHeight="1">
      <c r="A2011" s="8">
        <v>1048406290</v>
      </c>
      <c r="B2011" s="7">
        <v>6842381</v>
      </c>
      <c r="C2011" s="12">
        <v>1101810039301</v>
      </c>
      <c r="D2011" s="7" t="s">
        <v>46539</v>
      </c>
      <c r="E2011" s="7" t="s">
        <v>46540</v>
      </c>
      <c r="F2011" s="7" t="s">
        <v>46541</v>
      </c>
      <c r="H2011" s="7" t="s">
        <v>46542</v>
      </c>
      <c r="I2011" s="7" t="s">
        <v>65</v>
      </c>
      <c r="J2011" s="7" t="s">
        <v>33060</v>
      </c>
      <c r="K2011" s="7" t="s">
        <v>47</v>
      </c>
      <c r="L2011" s="7">
        <v>10</v>
      </c>
      <c r="M2011" s="7" t="s">
        <v>363</v>
      </c>
      <c r="N2011" s="7">
        <v>70113</v>
      </c>
      <c r="O2011" s="7" t="s">
        <v>14645</v>
      </c>
      <c r="P2011" s="7">
        <v>20041202</v>
      </c>
      <c r="Q2011" s="7">
        <v>159</v>
      </c>
      <c r="R2011" s="7">
        <v>201903</v>
      </c>
    </row>
    <row r="2012" spans="1:18" ht="16.5" customHeight="1">
      <c r="A2012" s="8">
        <v>1058406177</v>
      </c>
      <c r="B2012" s="7">
        <v>6071674</v>
      </c>
      <c r="C2012" s="12">
        <v>1101810052204</v>
      </c>
      <c r="D2012" s="7" t="s">
        <v>46543</v>
      </c>
      <c r="E2012" s="7" t="s">
        <v>46544</v>
      </c>
      <c r="F2012" s="7" t="s">
        <v>46545</v>
      </c>
      <c r="G2012" s="7" t="s">
        <v>46546</v>
      </c>
      <c r="H2012" s="7" t="s">
        <v>46547</v>
      </c>
      <c r="I2012" s="7" t="s">
        <v>65</v>
      </c>
      <c r="J2012" s="7" t="s">
        <v>33060</v>
      </c>
      <c r="K2012" s="7" t="s">
        <v>47</v>
      </c>
      <c r="L2012" s="7">
        <v>10</v>
      </c>
      <c r="M2012" s="7" t="s">
        <v>34433</v>
      </c>
      <c r="N2012" s="7">
        <v>59114</v>
      </c>
      <c r="O2012" s="7" t="s">
        <v>13351</v>
      </c>
      <c r="P2012" s="7">
        <v>20120323</v>
      </c>
      <c r="Q2012" s="7">
        <v>64</v>
      </c>
      <c r="R2012" s="7">
        <v>201903</v>
      </c>
    </row>
    <row r="2013" spans="1:18" ht="16.5" customHeight="1">
      <c r="A2013" s="8">
        <v>1198401429</v>
      </c>
      <c r="B2013" s="7">
        <v>6695245</v>
      </c>
      <c r="C2013" s="12">
        <v>1101810053426</v>
      </c>
      <c r="D2013" s="7" t="s">
        <v>46548</v>
      </c>
      <c r="E2013" s="7" t="s">
        <v>46549</v>
      </c>
      <c r="F2013" s="7" t="s">
        <v>13163</v>
      </c>
      <c r="G2013" s="7" t="s">
        <v>46550</v>
      </c>
      <c r="H2013" s="7" t="s">
        <v>46551</v>
      </c>
      <c r="I2013" s="7" t="s">
        <v>65</v>
      </c>
      <c r="J2013" s="7" t="s">
        <v>33060</v>
      </c>
      <c r="K2013" s="7" t="s">
        <v>47</v>
      </c>
      <c r="L2013" s="7">
        <v>10</v>
      </c>
      <c r="M2013" s="7" t="s">
        <v>34433</v>
      </c>
      <c r="N2013" s="7">
        <v>58222</v>
      </c>
      <c r="O2013" s="7" t="s">
        <v>13163</v>
      </c>
      <c r="P2013" s="7">
        <v>20070927</v>
      </c>
      <c r="Q2013" s="7">
        <v>51</v>
      </c>
      <c r="R2013" s="7">
        <v>201903</v>
      </c>
    </row>
    <row r="2014" spans="1:18" ht="16.5" customHeight="1">
      <c r="A2014" s="8">
        <v>7628400016</v>
      </c>
      <c r="B2014" s="7">
        <v>7970890</v>
      </c>
      <c r="C2014" s="12">
        <v>1101810056909</v>
      </c>
      <c r="D2014" s="7" t="s">
        <v>46552</v>
      </c>
      <c r="E2014" s="7" t="s">
        <v>46553</v>
      </c>
      <c r="F2014" s="7" t="s">
        <v>46554</v>
      </c>
      <c r="G2014" s="7" t="s">
        <v>46555</v>
      </c>
      <c r="H2014" s="7" t="s">
        <v>46556</v>
      </c>
      <c r="I2014" s="7" t="s">
        <v>65</v>
      </c>
      <c r="J2014" s="7" t="s">
        <v>33060</v>
      </c>
      <c r="K2014" s="7" t="s">
        <v>47</v>
      </c>
      <c r="L2014" s="7">
        <v>10</v>
      </c>
      <c r="M2014" s="7" t="s">
        <v>34433</v>
      </c>
      <c r="N2014" s="7">
        <v>58200</v>
      </c>
      <c r="O2014" s="7" t="s">
        <v>4942</v>
      </c>
      <c r="P2014" s="7">
        <v>20140319</v>
      </c>
      <c r="Q2014" s="7">
        <v>51</v>
      </c>
      <c r="R2014" s="7">
        <v>201903</v>
      </c>
    </row>
    <row r="2015" spans="1:18" ht="16.5" customHeight="1">
      <c r="A2015" s="8">
        <v>1108403527</v>
      </c>
      <c r="B2015" s="7">
        <v>6899413</v>
      </c>
      <c r="C2015" s="12">
        <v>1101840008384</v>
      </c>
      <c r="D2015" s="7" t="s">
        <v>46557</v>
      </c>
      <c r="E2015" s="7" t="s">
        <v>46558</v>
      </c>
      <c r="F2015" s="7" t="s">
        <v>46559</v>
      </c>
      <c r="H2015" s="7" t="s">
        <v>46560</v>
      </c>
      <c r="I2015" s="7" t="s">
        <v>65</v>
      </c>
      <c r="J2015" s="7" t="s">
        <v>33060</v>
      </c>
      <c r="K2015" s="7" t="s">
        <v>47</v>
      </c>
      <c r="L2015" s="7">
        <v>10</v>
      </c>
      <c r="M2015" s="7" t="s">
        <v>363</v>
      </c>
      <c r="N2015" s="7">
        <v>72129</v>
      </c>
      <c r="O2015" s="7" t="s">
        <v>42519</v>
      </c>
      <c r="Q2015" s="7">
        <v>50</v>
      </c>
      <c r="R2015" s="7">
        <v>201903</v>
      </c>
    </row>
    <row r="2016" spans="1:18" ht="16.5" customHeight="1">
      <c r="A2016" s="8">
        <v>5468400016</v>
      </c>
      <c r="B2016" s="7">
        <v>7754639</v>
      </c>
      <c r="C2016" s="12">
        <v>1101840008730</v>
      </c>
      <c r="D2016" s="7" t="s">
        <v>46561</v>
      </c>
      <c r="E2016" s="7" t="s">
        <v>46562</v>
      </c>
      <c r="F2016" s="7" t="s">
        <v>46563</v>
      </c>
      <c r="H2016" s="7" t="s">
        <v>46564</v>
      </c>
      <c r="I2016" s="7" t="s">
        <v>65</v>
      </c>
      <c r="J2016" s="7" t="s">
        <v>33060</v>
      </c>
      <c r="K2016" s="7" t="s">
        <v>47</v>
      </c>
      <c r="L2016" s="7">
        <v>10</v>
      </c>
      <c r="M2016" s="7" t="s">
        <v>33760</v>
      </c>
      <c r="N2016" s="7">
        <v>47310</v>
      </c>
      <c r="O2016" s="7" t="s">
        <v>46565</v>
      </c>
      <c r="Q2016" s="7">
        <v>59</v>
      </c>
      <c r="R2016" s="7">
        <v>201903</v>
      </c>
    </row>
    <row r="2017" spans="1:18" ht="16.5" customHeight="1">
      <c r="A2017" s="8">
        <v>1168205742</v>
      </c>
      <c r="B2017" s="7">
        <v>1212304</v>
      </c>
      <c r="C2017" s="12">
        <v>1102210000264</v>
      </c>
      <c r="D2017" s="7" t="s">
        <v>23111</v>
      </c>
      <c r="E2017" s="7" t="s">
        <v>23112</v>
      </c>
      <c r="F2017" s="7" t="s">
        <v>23113</v>
      </c>
      <c r="G2017" s="7" t="s">
        <v>23114</v>
      </c>
      <c r="H2017" s="7" t="s">
        <v>23115</v>
      </c>
      <c r="I2017" s="7" t="s">
        <v>45</v>
      </c>
      <c r="J2017" s="7" t="s">
        <v>33060</v>
      </c>
      <c r="K2017" s="7" t="s">
        <v>47</v>
      </c>
      <c r="L2017" s="7">
        <v>10</v>
      </c>
      <c r="M2017" s="7" t="s">
        <v>313</v>
      </c>
      <c r="N2017" s="7">
        <v>41111</v>
      </c>
      <c r="O2017" s="7" t="s">
        <v>33684</v>
      </c>
      <c r="P2017" s="7">
        <v>19930510</v>
      </c>
      <c r="Q2017" s="7">
        <v>72</v>
      </c>
      <c r="R2017" s="7">
        <v>201903</v>
      </c>
    </row>
    <row r="2018" spans="1:18" ht="16.5" customHeight="1">
      <c r="A2018" s="8">
        <v>2148213473</v>
      </c>
      <c r="B2018" s="7">
        <v>4043012</v>
      </c>
      <c r="C2018" s="12">
        <v>1102210020990</v>
      </c>
      <c r="D2018" s="7" t="s">
        <v>28906</v>
      </c>
      <c r="E2018" s="7" t="s">
        <v>28907</v>
      </c>
      <c r="F2018" s="7" t="s">
        <v>28908</v>
      </c>
      <c r="G2018" s="7" t="s">
        <v>28909</v>
      </c>
      <c r="H2018" s="7" t="s">
        <v>28910</v>
      </c>
      <c r="I2018" s="7" t="s">
        <v>45</v>
      </c>
      <c r="J2018" s="7" t="s">
        <v>33060</v>
      </c>
      <c r="K2018" s="7" t="s">
        <v>47</v>
      </c>
      <c r="L2018" s="7">
        <v>10</v>
      </c>
      <c r="M2018" s="7" t="s">
        <v>363</v>
      </c>
      <c r="N2018" s="7">
        <v>70129</v>
      </c>
      <c r="O2018" s="7" t="s">
        <v>38215</v>
      </c>
      <c r="P2018" s="7">
        <v>20110920</v>
      </c>
      <c r="Q2018" s="7">
        <v>89</v>
      </c>
      <c r="R2018" s="7">
        <v>201903</v>
      </c>
    </row>
    <row r="2019" spans="1:18" ht="16.5" customHeight="1">
      <c r="A2019" s="8">
        <v>1148205464</v>
      </c>
      <c r="B2019" s="7">
        <v>1592516</v>
      </c>
      <c r="C2019" s="12">
        <v>1102220003085</v>
      </c>
      <c r="D2019" s="7" t="s">
        <v>46566</v>
      </c>
      <c r="E2019" s="7" t="s">
        <v>46567</v>
      </c>
      <c r="F2019" s="7" t="s">
        <v>46568</v>
      </c>
      <c r="G2019" s="7" t="s">
        <v>46569</v>
      </c>
      <c r="H2019" s="7" t="s">
        <v>46570</v>
      </c>
      <c r="I2019" s="7" t="s">
        <v>45</v>
      </c>
      <c r="J2019" s="7" t="s">
        <v>33060</v>
      </c>
      <c r="K2019" s="7" t="s">
        <v>47</v>
      </c>
      <c r="L2019" s="7">
        <v>10</v>
      </c>
      <c r="M2019" s="7" t="s">
        <v>363</v>
      </c>
      <c r="N2019" s="7">
        <v>70129</v>
      </c>
      <c r="O2019" s="7" t="s">
        <v>38215</v>
      </c>
      <c r="P2019" s="7">
        <v>19961012</v>
      </c>
      <c r="Q2019" s="7">
        <v>72</v>
      </c>
      <c r="R2019" s="7">
        <v>201903</v>
      </c>
    </row>
    <row r="2020" spans="1:18" ht="16.5" customHeight="1">
      <c r="A2020" s="8">
        <v>2158212803</v>
      </c>
      <c r="B2020" s="7">
        <v>7346761</v>
      </c>
      <c r="C2020" s="12">
        <v>1102320004686</v>
      </c>
      <c r="D2020" s="7" t="s">
        <v>46571</v>
      </c>
      <c r="E2020" s="7" t="s">
        <v>8624</v>
      </c>
      <c r="G2020" s="7" t="s">
        <v>46572</v>
      </c>
      <c r="H2020" s="7" t="s">
        <v>46573</v>
      </c>
      <c r="I2020" s="7" t="s">
        <v>45</v>
      </c>
      <c r="J2020" s="7" t="s">
        <v>33060</v>
      </c>
      <c r="K2020" s="7" t="s">
        <v>47</v>
      </c>
      <c r="L2020" s="7">
        <v>10</v>
      </c>
      <c r="M2020" s="7" t="s">
        <v>105</v>
      </c>
      <c r="N2020" s="7">
        <v>87299</v>
      </c>
      <c r="O2020" s="7" t="s">
        <v>37831</v>
      </c>
      <c r="P2020" s="7">
        <v>19991019</v>
      </c>
      <c r="Q2020" s="7">
        <v>52</v>
      </c>
      <c r="R2020" s="7">
        <v>201903</v>
      </c>
    </row>
    <row r="2021" spans="1:18" ht="16.5" customHeight="1">
      <c r="A2021" s="8">
        <v>2148615576</v>
      </c>
      <c r="B2021" s="7">
        <v>1873793</v>
      </c>
      <c r="C2021" s="12">
        <v>1102340003535</v>
      </c>
      <c r="D2021" s="7" t="s">
        <v>28889</v>
      </c>
      <c r="E2021" s="7" t="s">
        <v>28890</v>
      </c>
      <c r="F2021" s="7" t="s">
        <v>14982</v>
      </c>
      <c r="G2021" s="7" t="s">
        <v>28891</v>
      </c>
      <c r="H2021" s="7" t="s">
        <v>28892</v>
      </c>
      <c r="I2021" s="7" t="s">
        <v>65</v>
      </c>
      <c r="J2021" s="7" t="s">
        <v>33060</v>
      </c>
      <c r="K2021" s="7" t="s">
        <v>47</v>
      </c>
      <c r="L2021" s="7">
        <v>10</v>
      </c>
      <c r="M2021" s="7" t="s">
        <v>363</v>
      </c>
      <c r="N2021" s="7">
        <v>71200</v>
      </c>
      <c r="O2021" s="7" t="s">
        <v>28550</v>
      </c>
      <c r="P2021" s="7">
        <v>19970423</v>
      </c>
      <c r="Q2021" s="7">
        <v>201</v>
      </c>
      <c r="R2021" s="7">
        <v>201903</v>
      </c>
    </row>
    <row r="2022" spans="1:18" ht="16.5" customHeight="1">
      <c r="A2022" s="8">
        <v>2148662026</v>
      </c>
      <c r="B2022" s="7">
        <v>2826538</v>
      </c>
      <c r="C2022" s="12">
        <v>1102460005065</v>
      </c>
      <c r="D2022" s="7" t="s">
        <v>46574</v>
      </c>
      <c r="E2022" s="7" t="s">
        <v>46575</v>
      </c>
      <c r="F2022" s="7" t="s">
        <v>46576</v>
      </c>
      <c r="G2022" s="7" t="s">
        <v>46577</v>
      </c>
      <c r="H2022" s="7" t="s">
        <v>46578</v>
      </c>
      <c r="I2022" s="7" t="s">
        <v>65</v>
      </c>
      <c r="J2022" s="7" t="s">
        <v>33060</v>
      </c>
      <c r="K2022" s="7" t="s">
        <v>47</v>
      </c>
      <c r="L2022" s="7">
        <v>10</v>
      </c>
      <c r="M2022" s="7" t="s">
        <v>363</v>
      </c>
      <c r="N2022" s="7">
        <v>71101</v>
      </c>
      <c r="O2022" s="7" t="s">
        <v>13181</v>
      </c>
      <c r="P2022" s="7">
        <v>20000701</v>
      </c>
      <c r="Q2022" s="7">
        <v>66</v>
      </c>
      <c r="R2022" s="7">
        <v>201903</v>
      </c>
    </row>
    <row r="2023" spans="1:18" ht="16.5" customHeight="1">
      <c r="A2023" s="8">
        <v>2148676461</v>
      </c>
      <c r="B2023" s="7">
        <v>1204573</v>
      </c>
      <c r="C2023" s="12">
        <v>1102460005453</v>
      </c>
      <c r="D2023" s="7" t="s">
        <v>28877</v>
      </c>
      <c r="E2023" s="7" t="s">
        <v>28878</v>
      </c>
      <c r="F2023" s="7" t="s">
        <v>13181</v>
      </c>
      <c r="G2023" s="7" t="s">
        <v>28879</v>
      </c>
      <c r="H2023" s="7" t="s">
        <v>28880</v>
      </c>
      <c r="I2023" s="7" t="s">
        <v>65</v>
      </c>
      <c r="J2023" s="7" t="s">
        <v>33060</v>
      </c>
      <c r="K2023" s="7" t="s">
        <v>47</v>
      </c>
      <c r="L2023" s="7">
        <v>10</v>
      </c>
      <c r="M2023" s="7" t="s">
        <v>363</v>
      </c>
      <c r="N2023" s="7">
        <v>71101</v>
      </c>
      <c r="O2023" s="7" t="s">
        <v>13181</v>
      </c>
      <c r="P2023" s="7">
        <v>20010214</v>
      </c>
      <c r="Q2023" s="7">
        <v>77</v>
      </c>
      <c r="R2023" s="7">
        <v>201903</v>
      </c>
    </row>
    <row r="2024" spans="1:18" ht="16.5" customHeight="1">
      <c r="A2024" s="8">
        <v>2298201343</v>
      </c>
      <c r="B2024" s="7">
        <v>1351753</v>
      </c>
      <c r="C2024" s="12">
        <v>1102710003446</v>
      </c>
      <c r="D2024" s="7" t="s">
        <v>4285</v>
      </c>
      <c r="E2024" s="7" t="s">
        <v>4286</v>
      </c>
      <c r="F2024" s="7" t="s">
        <v>4287</v>
      </c>
      <c r="G2024" s="7">
        <v>15881580</v>
      </c>
      <c r="H2024" s="7" t="s">
        <v>4288</v>
      </c>
      <c r="I2024" s="7" t="s">
        <v>45</v>
      </c>
      <c r="J2024" s="7" t="s">
        <v>33060</v>
      </c>
      <c r="K2024" s="7" t="s">
        <v>47</v>
      </c>
      <c r="L2024" s="7">
        <v>10</v>
      </c>
      <c r="M2024" s="7" t="s">
        <v>34433</v>
      </c>
      <c r="N2024" s="7">
        <v>60210</v>
      </c>
      <c r="O2024" s="7" t="s">
        <v>46579</v>
      </c>
      <c r="P2024" s="7">
        <v>19970227</v>
      </c>
      <c r="Q2024" s="7">
        <v>653</v>
      </c>
      <c r="R2024" s="7">
        <v>201903</v>
      </c>
    </row>
    <row r="2025" spans="1:18" ht="16.5" customHeight="1">
      <c r="A2025" s="8">
        <v>2148694678</v>
      </c>
      <c r="B2025" s="7">
        <v>2218905</v>
      </c>
      <c r="C2025" s="12">
        <v>1102710005997</v>
      </c>
      <c r="D2025" s="7" t="s">
        <v>28874</v>
      </c>
      <c r="E2025" s="7" t="s">
        <v>9997</v>
      </c>
      <c r="F2025" s="7" t="s">
        <v>28855</v>
      </c>
      <c r="G2025" s="7" t="s">
        <v>28875</v>
      </c>
      <c r="H2025" s="7" t="s">
        <v>28876</v>
      </c>
      <c r="I2025" s="7" t="s">
        <v>65</v>
      </c>
      <c r="J2025" s="7" t="s">
        <v>33060</v>
      </c>
      <c r="K2025" s="7" t="s">
        <v>47</v>
      </c>
      <c r="L2025" s="7">
        <v>10</v>
      </c>
      <c r="M2025" s="7" t="s">
        <v>363</v>
      </c>
      <c r="N2025" s="7">
        <v>71102</v>
      </c>
      <c r="O2025" s="7" t="s">
        <v>14934</v>
      </c>
      <c r="P2025" s="7">
        <v>20011123</v>
      </c>
      <c r="Q2025" s="7">
        <v>63</v>
      </c>
      <c r="R2025" s="7">
        <v>201903</v>
      </c>
    </row>
    <row r="2026" spans="1:18" ht="16.5" customHeight="1">
      <c r="A2026" s="8">
        <v>2148801023</v>
      </c>
      <c r="B2026" s="7">
        <v>4090317</v>
      </c>
      <c r="C2026" s="12">
        <v>1102710013669</v>
      </c>
      <c r="D2026" s="7" t="s">
        <v>46580</v>
      </c>
      <c r="E2026" s="7" t="s">
        <v>46581</v>
      </c>
      <c r="F2026" s="7" t="s">
        <v>32687</v>
      </c>
      <c r="G2026" s="7" t="s">
        <v>46582</v>
      </c>
      <c r="H2026" s="7" t="s">
        <v>46583</v>
      </c>
      <c r="I2026" s="7" t="s">
        <v>65</v>
      </c>
      <c r="J2026" s="7" t="s">
        <v>33060</v>
      </c>
      <c r="K2026" s="7" t="s">
        <v>47</v>
      </c>
      <c r="L2026" s="7">
        <v>10</v>
      </c>
      <c r="M2026" s="7" t="s">
        <v>363</v>
      </c>
      <c r="N2026" s="7">
        <v>71100</v>
      </c>
      <c r="O2026" s="7" t="s">
        <v>14926</v>
      </c>
      <c r="P2026" s="7">
        <v>20070101</v>
      </c>
      <c r="Q2026" s="7">
        <v>57</v>
      </c>
      <c r="R2026" s="7">
        <v>201903</v>
      </c>
    </row>
    <row r="2027" spans="1:18" ht="16.5" customHeight="1">
      <c r="A2027" s="8">
        <v>2148210613</v>
      </c>
      <c r="B2027" s="7">
        <v>3650748</v>
      </c>
      <c r="C2027" s="12">
        <v>1102710015227</v>
      </c>
      <c r="D2027" s="7" t="s">
        <v>28911</v>
      </c>
      <c r="E2027" s="7" t="s">
        <v>28912</v>
      </c>
      <c r="F2027" s="7" t="s">
        <v>28913</v>
      </c>
      <c r="G2027" s="7" t="s">
        <v>28914</v>
      </c>
      <c r="H2027" s="7" t="s">
        <v>28915</v>
      </c>
      <c r="I2027" s="7" t="s">
        <v>45</v>
      </c>
      <c r="J2027" s="7" t="s">
        <v>33060</v>
      </c>
      <c r="K2027" s="7" t="s">
        <v>47</v>
      </c>
      <c r="L2027" s="7">
        <v>10</v>
      </c>
      <c r="M2027" s="7" t="s">
        <v>363</v>
      </c>
      <c r="N2027" s="7">
        <v>70000</v>
      </c>
      <c r="O2027" s="7" t="s">
        <v>13555</v>
      </c>
      <c r="P2027" s="7">
        <v>20040410</v>
      </c>
      <c r="Q2027" s="7">
        <v>55</v>
      </c>
      <c r="R2027" s="7">
        <v>201903</v>
      </c>
    </row>
    <row r="2028" spans="1:18" ht="16.5" customHeight="1">
      <c r="A2028" s="8">
        <v>1048642932</v>
      </c>
      <c r="B2028" s="7">
        <v>4176158</v>
      </c>
      <c r="C2028" s="12">
        <v>1103460013008</v>
      </c>
      <c r="D2028" s="7" t="s">
        <v>46584</v>
      </c>
      <c r="E2028" s="7" t="s">
        <v>46585</v>
      </c>
      <c r="F2028" s="7" t="s">
        <v>28937</v>
      </c>
      <c r="H2028" s="7" t="s">
        <v>46586</v>
      </c>
      <c r="I2028" s="7" t="s">
        <v>65</v>
      </c>
      <c r="J2028" s="7" t="s">
        <v>33060</v>
      </c>
      <c r="K2028" s="7" t="s">
        <v>47</v>
      </c>
      <c r="L2028" s="7">
        <v>10</v>
      </c>
      <c r="M2028" s="7" t="s">
        <v>363</v>
      </c>
      <c r="N2028" s="7">
        <v>71101</v>
      </c>
      <c r="O2028" s="7" t="s">
        <v>13181</v>
      </c>
      <c r="P2028" s="7">
        <v>20120801</v>
      </c>
      <c r="Q2028" s="7">
        <v>71</v>
      </c>
      <c r="R2028" s="7">
        <v>201903</v>
      </c>
    </row>
    <row r="2029" spans="1:18" ht="16.5" customHeight="1">
      <c r="A2029" s="8">
        <v>1018224072</v>
      </c>
      <c r="B2029" s="7">
        <v>8486058</v>
      </c>
      <c r="C2029" s="12">
        <v>1103510015649</v>
      </c>
      <c r="D2029" s="7" t="s">
        <v>46587</v>
      </c>
      <c r="E2029" s="7" t="s">
        <v>46588</v>
      </c>
      <c r="F2029" s="7" t="s">
        <v>36026</v>
      </c>
      <c r="H2029" s="7" t="s">
        <v>46589</v>
      </c>
      <c r="I2029" s="7" t="s">
        <v>45</v>
      </c>
      <c r="J2029" s="7" t="s">
        <v>33060</v>
      </c>
      <c r="K2029" s="7" t="s">
        <v>47</v>
      </c>
      <c r="L2029" s="7">
        <v>10</v>
      </c>
      <c r="M2029" s="7" t="s">
        <v>105</v>
      </c>
      <c r="N2029" s="7">
        <v>86000</v>
      </c>
      <c r="O2029" s="7" t="s">
        <v>16390</v>
      </c>
      <c r="Q2029" s="7">
        <v>60</v>
      </c>
      <c r="R2029" s="7">
        <v>201903</v>
      </c>
    </row>
    <row r="2030" spans="1:18" ht="16.5" customHeight="1">
      <c r="A2030" s="8">
        <v>2078203128</v>
      </c>
      <c r="B2030" s="7">
        <v>2534765</v>
      </c>
      <c r="C2030" s="12">
        <v>1111210000125</v>
      </c>
      <c r="D2030" s="7" t="s">
        <v>46590</v>
      </c>
      <c r="E2030" s="7" t="s">
        <v>8815</v>
      </c>
      <c r="F2030" s="7" t="s">
        <v>46591</v>
      </c>
      <c r="G2030" s="7" t="s">
        <v>46592</v>
      </c>
      <c r="H2030" s="7" t="s">
        <v>46593</v>
      </c>
      <c r="I2030" s="7" t="s">
        <v>45</v>
      </c>
      <c r="J2030" s="7" t="s">
        <v>33060</v>
      </c>
      <c r="K2030" s="7" t="s">
        <v>47</v>
      </c>
      <c r="L2030" s="7">
        <v>10</v>
      </c>
      <c r="M2030" s="7" t="s">
        <v>105</v>
      </c>
      <c r="N2030" s="7">
        <v>87130</v>
      </c>
      <c r="O2030" s="7" t="s">
        <v>37557</v>
      </c>
      <c r="P2030" s="7">
        <v>19620919</v>
      </c>
      <c r="Q2030" s="7">
        <v>80</v>
      </c>
      <c r="R2030" s="7">
        <v>201903</v>
      </c>
    </row>
    <row r="2031" spans="1:18" ht="16.5" customHeight="1">
      <c r="A2031" s="8">
        <v>2078138519</v>
      </c>
      <c r="B2031" s="7">
        <v>2221656</v>
      </c>
      <c r="C2031" s="12">
        <v>1111460004753</v>
      </c>
      <c r="D2031" s="7" t="s">
        <v>30293</v>
      </c>
      <c r="E2031" s="7" t="s">
        <v>30294</v>
      </c>
      <c r="F2031" s="7" t="s">
        <v>30295</v>
      </c>
      <c r="G2031" s="7" t="s">
        <v>30296</v>
      </c>
      <c r="H2031" s="7" t="s">
        <v>30297</v>
      </c>
      <c r="I2031" s="7" t="s">
        <v>65</v>
      </c>
      <c r="J2031" s="7" t="s">
        <v>33060</v>
      </c>
      <c r="K2031" s="7" t="s">
        <v>47</v>
      </c>
      <c r="L2031" s="7">
        <v>10</v>
      </c>
      <c r="M2031" s="7" t="s">
        <v>363</v>
      </c>
      <c r="N2031" s="7">
        <v>71101</v>
      </c>
      <c r="O2031" s="7" t="s">
        <v>13181</v>
      </c>
      <c r="P2031" s="7">
        <v>19940414</v>
      </c>
      <c r="Q2031" s="7">
        <v>77</v>
      </c>
      <c r="R2031" s="7">
        <v>201903</v>
      </c>
    </row>
    <row r="2032" spans="1:18" ht="16.5" customHeight="1">
      <c r="A2032" s="8">
        <v>1228204919</v>
      </c>
      <c r="B2032" s="7">
        <v>3302916</v>
      </c>
      <c r="C2032" s="12">
        <v>1112220007416</v>
      </c>
      <c r="D2032" s="7" t="s">
        <v>30627</v>
      </c>
      <c r="E2032" s="7" t="s">
        <v>30628</v>
      </c>
      <c r="F2032" s="7" t="s">
        <v>30629</v>
      </c>
      <c r="G2032" s="7" t="s">
        <v>30630</v>
      </c>
      <c r="H2032" s="7" t="s">
        <v>30631</v>
      </c>
      <c r="I2032" s="7" t="s">
        <v>45</v>
      </c>
      <c r="J2032" s="7" t="s">
        <v>33060</v>
      </c>
      <c r="K2032" s="7" t="s">
        <v>47</v>
      </c>
      <c r="L2032" s="7">
        <v>10</v>
      </c>
      <c r="M2032" s="7" t="s">
        <v>33760</v>
      </c>
      <c r="N2032" s="7">
        <v>46592</v>
      </c>
      <c r="O2032" s="7" t="s">
        <v>10087</v>
      </c>
      <c r="Q2032" s="7">
        <v>75</v>
      </c>
      <c r="R2032" s="7">
        <v>201903</v>
      </c>
    </row>
    <row r="2033" spans="1:18" ht="16.5" customHeight="1">
      <c r="A2033" s="8">
        <v>1078204939</v>
      </c>
      <c r="B2033" s="7">
        <v>1180640</v>
      </c>
      <c r="C2033" s="12">
        <v>1112330005855</v>
      </c>
      <c r="D2033" s="7" t="s">
        <v>46594</v>
      </c>
      <c r="E2033" s="7" t="s">
        <v>2619</v>
      </c>
      <c r="F2033" s="7" t="s">
        <v>127</v>
      </c>
      <c r="G2033" s="7" t="s">
        <v>46595</v>
      </c>
      <c r="H2033" s="7" t="s">
        <v>46596</v>
      </c>
      <c r="I2033" s="7" t="s">
        <v>45</v>
      </c>
      <c r="J2033" s="7" t="s">
        <v>33060</v>
      </c>
      <c r="K2033" s="7" t="s">
        <v>47</v>
      </c>
      <c r="L2033" s="7">
        <v>10</v>
      </c>
      <c r="M2033" s="7" t="s">
        <v>105</v>
      </c>
      <c r="N2033" s="7">
        <v>86100</v>
      </c>
      <c r="O2033" s="7" t="s">
        <v>5955</v>
      </c>
      <c r="P2033" s="7">
        <v>19920410</v>
      </c>
      <c r="Q2033" s="7">
        <v>57</v>
      </c>
      <c r="R2033" s="7">
        <v>201903</v>
      </c>
    </row>
    <row r="2034" spans="1:18" ht="16.5" customHeight="1">
      <c r="A2034" s="8">
        <v>1278116640</v>
      </c>
      <c r="B2034" s="7">
        <v>1460799</v>
      </c>
      <c r="C2034" s="12">
        <v>1115110014161</v>
      </c>
      <c r="D2034" s="7" t="s">
        <v>17994</v>
      </c>
      <c r="E2034" s="7" t="s">
        <v>17995</v>
      </c>
      <c r="F2034" s="7" t="s">
        <v>17996</v>
      </c>
      <c r="G2034" s="7" t="s">
        <v>17997</v>
      </c>
      <c r="H2034" s="7" t="s">
        <v>17998</v>
      </c>
      <c r="I2034" s="7" t="s">
        <v>65</v>
      </c>
      <c r="J2034" s="7" t="s">
        <v>33060</v>
      </c>
      <c r="K2034" s="7" t="s">
        <v>47</v>
      </c>
      <c r="L2034" s="7">
        <v>10</v>
      </c>
      <c r="M2034" s="7" t="s">
        <v>33076</v>
      </c>
      <c r="N2034" s="7">
        <v>20490</v>
      </c>
      <c r="O2034" s="7" t="s">
        <v>46597</v>
      </c>
      <c r="P2034" s="7">
        <v>19910307</v>
      </c>
      <c r="Q2034" s="7">
        <v>79</v>
      </c>
      <c r="R2034" s="7">
        <v>201903</v>
      </c>
    </row>
    <row r="2035" spans="1:18" ht="16.5" customHeight="1">
      <c r="A2035" s="8">
        <v>1278165419</v>
      </c>
      <c r="B2035" s="7">
        <v>1354719</v>
      </c>
      <c r="C2035" s="12">
        <v>1115110021364</v>
      </c>
      <c r="D2035" s="7" t="s">
        <v>46598</v>
      </c>
      <c r="E2035" s="7" t="s">
        <v>8338</v>
      </c>
      <c r="F2035" s="7" t="s">
        <v>46599</v>
      </c>
      <c r="G2035" s="7" t="s">
        <v>46600</v>
      </c>
      <c r="H2035" s="7" t="s">
        <v>46601</v>
      </c>
      <c r="I2035" s="7" t="s">
        <v>65</v>
      </c>
      <c r="J2035" s="7" t="s">
        <v>33060</v>
      </c>
      <c r="K2035" s="7" t="s">
        <v>47</v>
      </c>
      <c r="L2035" s="7">
        <v>10</v>
      </c>
      <c r="M2035" s="7" t="s">
        <v>457</v>
      </c>
      <c r="N2035" s="7">
        <v>39000</v>
      </c>
      <c r="O2035" s="7" t="s">
        <v>46602</v>
      </c>
      <c r="P2035" s="7">
        <v>19960202</v>
      </c>
      <c r="Q2035" s="7">
        <v>55</v>
      </c>
      <c r="R2035" s="7">
        <v>201903</v>
      </c>
    </row>
    <row r="2036" spans="1:18" ht="16.5" customHeight="1">
      <c r="A2036" s="8">
        <v>1278124363</v>
      </c>
      <c r="B2036" s="7">
        <v>2198159</v>
      </c>
      <c r="C2036" s="12">
        <v>1115110025192</v>
      </c>
      <c r="D2036" s="7" t="s">
        <v>17989</v>
      </c>
      <c r="E2036" s="7" t="s">
        <v>17990</v>
      </c>
      <c r="F2036" s="7" t="s">
        <v>17991</v>
      </c>
      <c r="G2036" s="7" t="s">
        <v>17992</v>
      </c>
      <c r="H2036" s="7" t="s">
        <v>17993</v>
      </c>
      <c r="I2036" s="7" t="s">
        <v>65</v>
      </c>
      <c r="J2036" s="7" t="s">
        <v>33060</v>
      </c>
      <c r="K2036" s="7" t="s">
        <v>47</v>
      </c>
      <c r="L2036" s="7">
        <v>10</v>
      </c>
      <c r="M2036" s="7" t="s">
        <v>33076</v>
      </c>
      <c r="N2036" s="7">
        <v>22249</v>
      </c>
      <c r="O2036" s="7" t="s">
        <v>38287</v>
      </c>
      <c r="P2036" s="7">
        <v>19971107</v>
      </c>
      <c r="Q2036" s="7">
        <v>67</v>
      </c>
      <c r="R2036" s="7">
        <v>201903</v>
      </c>
    </row>
    <row r="2037" spans="1:18" ht="16.5" customHeight="1">
      <c r="A2037" s="8">
        <v>1278140591</v>
      </c>
      <c r="B2037" s="7">
        <v>1130785</v>
      </c>
      <c r="C2037" s="12">
        <v>1115110040900</v>
      </c>
      <c r="D2037" s="7" t="s">
        <v>17209</v>
      </c>
      <c r="E2037" s="7" t="s">
        <v>9057</v>
      </c>
      <c r="F2037" s="7" t="s">
        <v>17210</v>
      </c>
      <c r="G2037" s="7" t="s">
        <v>17211</v>
      </c>
      <c r="H2037" s="7" t="s">
        <v>17212</v>
      </c>
      <c r="I2037" s="7" t="s">
        <v>65</v>
      </c>
      <c r="J2037" s="7" t="s">
        <v>33060</v>
      </c>
      <c r="K2037" s="7" t="s">
        <v>47</v>
      </c>
      <c r="L2037" s="7">
        <v>10</v>
      </c>
      <c r="M2037" s="7" t="s">
        <v>33076</v>
      </c>
      <c r="N2037" s="7">
        <v>14300</v>
      </c>
      <c r="O2037" s="7" t="s">
        <v>42847</v>
      </c>
      <c r="P2037" s="7">
        <v>20000808</v>
      </c>
      <c r="Q2037" s="7">
        <v>50</v>
      </c>
      <c r="R2037" s="7">
        <v>201903</v>
      </c>
    </row>
    <row r="2038" spans="1:18" ht="16.5" customHeight="1">
      <c r="A2038" s="8">
        <v>1278170853</v>
      </c>
      <c r="B2038" s="7">
        <v>7049399</v>
      </c>
      <c r="C2038" s="12">
        <v>1115110048681</v>
      </c>
      <c r="D2038" s="7" t="s">
        <v>46603</v>
      </c>
      <c r="E2038" s="7" t="s">
        <v>33026</v>
      </c>
      <c r="F2038" s="7" t="s">
        <v>46604</v>
      </c>
      <c r="G2038" s="7" t="s">
        <v>46605</v>
      </c>
      <c r="H2038" s="7" t="s">
        <v>46606</v>
      </c>
      <c r="I2038" s="7" t="s">
        <v>65</v>
      </c>
      <c r="J2038" s="7" t="s">
        <v>33060</v>
      </c>
      <c r="K2038" s="7" t="s">
        <v>47</v>
      </c>
      <c r="L2038" s="7">
        <v>10</v>
      </c>
      <c r="M2038" s="7" t="s">
        <v>34194</v>
      </c>
      <c r="N2038" s="7">
        <v>52900</v>
      </c>
      <c r="O2038" s="7" t="s">
        <v>33873</v>
      </c>
      <c r="P2038" s="7">
        <v>20011211</v>
      </c>
      <c r="Q2038" s="7">
        <v>77</v>
      </c>
      <c r="R2038" s="7">
        <v>201903</v>
      </c>
    </row>
    <row r="2039" spans="1:18" ht="16.5" customHeight="1">
      <c r="A2039" s="8">
        <v>1278100060</v>
      </c>
      <c r="B2039" s="7">
        <v>1340116</v>
      </c>
      <c r="C2039" s="12">
        <v>1115130000033</v>
      </c>
      <c r="D2039" s="7" t="s">
        <v>25179</v>
      </c>
      <c r="E2039" s="7" t="s">
        <v>10738</v>
      </c>
      <c r="F2039" s="7" t="s">
        <v>10754</v>
      </c>
      <c r="G2039" s="7" t="s">
        <v>25180</v>
      </c>
      <c r="H2039" s="7" t="s">
        <v>25181</v>
      </c>
      <c r="I2039" s="7" t="s">
        <v>65</v>
      </c>
      <c r="J2039" s="7" t="s">
        <v>33060</v>
      </c>
      <c r="K2039" s="7" t="s">
        <v>47</v>
      </c>
      <c r="L2039" s="7">
        <v>10</v>
      </c>
      <c r="M2039" s="7" t="s">
        <v>34194</v>
      </c>
      <c r="N2039" s="7">
        <v>49212</v>
      </c>
      <c r="O2039" s="7" t="s">
        <v>10754</v>
      </c>
      <c r="P2039" s="7">
        <v>19710206</v>
      </c>
      <c r="Q2039" s="7">
        <v>258</v>
      </c>
      <c r="R2039" s="7">
        <v>201903</v>
      </c>
    </row>
    <row r="2040" spans="1:18" ht="16.5" customHeight="1">
      <c r="A2040" s="8">
        <v>2048200670</v>
      </c>
      <c r="B2040" s="7">
        <v>1197022</v>
      </c>
      <c r="C2040" s="12">
        <v>1141220000097</v>
      </c>
      <c r="D2040" s="7" t="s">
        <v>46607</v>
      </c>
      <c r="E2040" s="7" t="s">
        <v>46608</v>
      </c>
      <c r="F2040" s="7" t="s">
        <v>46609</v>
      </c>
      <c r="G2040" s="7" t="s">
        <v>46610</v>
      </c>
      <c r="H2040" s="7" t="s">
        <v>46611</v>
      </c>
      <c r="I2040" s="7" t="s">
        <v>45</v>
      </c>
      <c r="J2040" s="7" t="s">
        <v>33060</v>
      </c>
      <c r="K2040" s="7" t="s">
        <v>47</v>
      </c>
      <c r="L2040" s="7">
        <v>10</v>
      </c>
      <c r="M2040" s="7" t="s">
        <v>363</v>
      </c>
      <c r="N2040" s="7">
        <v>72910</v>
      </c>
      <c r="O2040" s="7" t="s">
        <v>35919</v>
      </c>
      <c r="P2040" s="7">
        <v>19690401</v>
      </c>
      <c r="Q2040" s="7">
        <v>528</v>
      </c>
      <c r="R2040" s="7">
        <v>201903</v>
      </c>
    </row>
    <row r="2041" spans="1:18" ht="16.5" customHeight="1">
      <c r="A2041" s="8">
        <v>2048201330</v>
      </c>
      <c r="B2041" s="7">
        <v>1770238</v>
      </c>
      <c r="C2041" s="12">
        <v>1141220000188</v>
      </c>
      <c r="D2041" s="7" t="s">
        <v>46612</v>
      </c>
      <c r="E2041" s="7" t="s">
        <v>12659</v>
      </c>
      <c r="F2041" s="7" t="s">
        <v>46613</v>
      </c>
      <c r="G2041" s="7" t="s">
        <v>46614</v>
      </c>
      <c r="H2041" s="7" t="s">
        <v>46615</v>
      </c>
      <c r="I2041" s="7" t="s">
        <v>45</v>
      </c>
      <c r="J2041" s="7" t="s">
        <v>33060</v>
      </c>
      <c r="K2041" s="7" t="s">
        <v>47</v>
      </c>
      <c r="L2041" s="7">
        <v>10</v>
      </c>
      <c r="M2041" s="7" t="s">
        <v>363</v>
      </c>
      <c r="N2041" s="7">
        <v>72910</v>
      </c>
      <c r="O2041" s="7" t="s">
        <v>35919</v>
      </c>
      <c r="P2041" s="7">
        <v>19690403</v>
      </c>
      <c r="Q2041" s="7">
        <v>490</v>
      </c>
      <c r="R2041" s="7">
        <v>201903</v>
      </c>
    </row>
    <row r="2042" spans="1:18" ht="16.5" customHeight="1">
      <c r="A2042" s="8">
        <v>2048209443</v>
      </c>
      <c r="B2042" s="7">
        <v>3653683</v>
      </c>
      <c r="C2042" s="12">
        <v>1141710005945</v>
      </c>
      <c r="D2042" s="7" t="s">
        <v>46616</v>
      </c>
      <c r="E2042" s="7" t="s">
        <v>46617</v>
      </c>
      <c r="F2042" s="7" t="s">
        <v>46618</v>
      </c>
      <c r="G2042" s="7" t="s">
        <v>46619</v>
      </c>
      <c r="H2042" s="7" t="s">
        <v>46620</v>
      </c>
      <c r="I2042" s="7" t="s">
        <v>45</v>
      </c>
      <c r="J2042" s="7" t="s">
        <v>33060</v>
      </c>
      <c r="K2042" s="7" t="s">
        <v>47</v>
      </c>
      <c r="L2042" s="7">
        <v>10</v>
      </c>
      <c r="M2042" s="7" t="s">
        <v>33076</v>
      </c>
      <c r="N2042" s="7">
        <v>18122</v>
      </c>
      <c r="O2042" s="7" t="s">
        <v>1446</v>
      </c>
      <c r="P2042" s="7">
        <v>19930806</v>
      </c>
      <c r="Q2042" s="7">
        <v>56</v>
      </c>
      <c r="R2042" s="7">
        <v>201903</v>
      </c>
    </row>
    <row r="2043" spans="1:18" ht="16.5" customHeight="1">
      <c r="A2043" s="8">
        <v>1068202511</v>
      </c>
      <c r="B2043" s="7">
        <v>1460322</v>
      </c>
      <c r="C2043" s="12">
        <v>1142210000138</v>
      </c>
      <c r="D2043" s="7" t="s">
        <v>46621</v>
      </c>
      <c r="E2043" s="7" t="s">
        <v>46622</v>
      </c>
      <c r="F2043" s="7" t="s">
        <v>46623</v>
      </c>
      <c r="G2043" s="7">
        <v>15442844</v>
      </c>
      <c r="H2043" s="7" t="s">
        <v>46624</v>
      </c>
      <c r="I2043" s="7" t="s">
        <v>45</v>
      </c>
      <c r="J2043" s="7" t="s">
        <v>33060</v>
      </c>
      <c r="K2043" s="7" t="s">
        <v>47</v>
      </c>
      <c r="L2043" s="7">
        <v>10</v>
      </c>
      <c r="M2043" s="7" t="s">
        <v>105</v>
      </c>
      <c r="N2043" s="7">
        <v>86300</v>
      </c>
      <c r="O2043" s="7" t="s">
        <v>36811</v>
      </c>
      <c r="P2043" s="7">
        <v>19560128</v>
      </c>
      <c r="Q2043" s="7">
        <v>120</v>
      </c>
      <c r="R2043" s="7">
        <v>201903</v>
      </c>
    </row>
    <row r="2044" spans="1:18" ht="16.5" customHeight="1">
      <c r="A2044" s="8">
        <v>1068204542</v>
      </c>
      <c r="B2044" s="7">
        <v>1239455</v>
      </c>
      <c r="C2044" s="12">
        <v>1142210001194</v>
      </c>
      <c r="D2044" s="7" t="s">
        <v>46625</v>
      </c>
      <c r="E2044" s="7" t="s">
        <v>46626</v>
      </c>
      <c r="F2044" s="7" t="s">
        <v>46627</v>
      </c>
      <c r="G2044" s="7" t="s">
        <v>46628</v>
      </c>
      <c r="H2044" s="7" t="s">
        <v>46629</v>
      </c>
      <c r="I2044" s="7" t="s">
        <v>45</v>
      </c>
      <c r="J2044" s="7" t="s">
        <v>33060</v>
      </c>
      <c r="K2044" s="7" t="s">
        <v>47</v>
      </c>
      <c r="L2044" s="7">
        <v>10</v>
      </c>
      <c r="M2044" s="7" t="s">
        <v>363</v>
      </c>
      <c r="N2044" s="7">
        <v>71400</v>
      </c>
      <c r="O2044" s="7" t="s">
        <v>35864</v>
      </c>
      <c r="P2044" s="7">
        <v>19730601</v>
      </c>
      <c r="Q2044" s="7">
        <v>66</v>
      </c>
      <c r="R2044" s="7">
        <v>201903</v>
      </c>
    </row>
    <row r="2045" spans="1:18" ht="16.5" customHeight="1">
      <c r="A2045" s="8">
        <v>1058200373</v>
      </c>
      <c r="B2045" s="7">
        <v>1604429</v>
      </c>
      <c r="C2045" s="12">
        <v>1142220000095</v>
      </c>
      <c r="D2045" s="7" t="s">
        <v>46630</v>
      </c>
      <c r="E2045" s="7" t="s">
        <v>37499</v>
      </c>
      <c r="F2045" s="7" t="s">
        <v>46631</v>
      </c>
      <c r="G2045" s="7" t="s">
        <v>46632</v>
      </c>
      <c r="H2045" s="7" t="s">
        <v>46633</v>
      </c>
      <c r="I2045" s="7" t="s">
        <v>45</v>
      </c>
      <c r="J2045" s="7" t="s">
        <v>33060</v>
      </c>
      <c r="K2045" s="7" t="s">
        <v>47</v>
      </c>
      <c r="L2045" s="7">
        <v>10</v>
      </c>
      <c r="M2045" s="7" t="s">
        <v>34433</v>
      </c>
      <c r="N2045" s="7">
        <v>60229</v>
      </c>
      <c r="O2045" s="7" t="s">
        <v>46003</v>
      </c>
      <c r="P2045" s="7">
        <v>19570918</v>
      </c>
      <c r="Q2045" s="7">
        <v>80</v>
      </c>
      <c r="R2045" s="7">
        <v>201903</v>
      </c>
    </row>
    <row r="2046" spans="1:18" ht="16.5" customHeight="1">
      <c r="A2046" s="8">
        <v>2338200339</v>
      </c>
      <c r="B2046" s="7">
        <v>6499294</v>
      </c>
      <c r="C2046" s="12">
        <v>1143320000084</v>
      </c>
      <c r="D2046" s="7" t="s">
        <v>46634</v>
      </c>
      <c r="E2046" s="7" t="s">
        <v>46635</v>
      </c>
      <c r="F2046" s="7" t="s">
        <v>36527</v>
      </c>
      <c r="G2046" s="7" t="s">
        <v>46636</v>
      </c>
      <c r="H2046" s="7" t="s">
        <v>46637</v>
      </c>
      <c r="I2046" s="7" t="s">
        <v>45</v>
      </c>
      <c r="J2046" s="7" t="s">
        <v>33060</v>
      </c>
      <c r="K2046" s="7" t="s">
        <v>47</v>
      </c>
      <c r="L2046" s="7">
        <v>10</v>
      </c>
      <c r="M2046" s="7" t="s">
        <v>105</v>
      </c>
      <c r="N2046" s="7">
        <v>86000</v>
      </c>
      <c r="O2046" s="7" t="s">
        <v>16390</v>
      </c>
      <c r="P2046" s="7">
        <v>19570724</v>
      </c>
      <c r="Q2046" s="7">
        <v>218</v>
      </c>
      <c r="R2046" s="7">
        <v>201903</v>
      </c>
    </row>
    <row r="2047" spans="1:18" ht="16.5" customHeight="1">
      <c r="A2047" s="8">
        <v>1198202666</v>
      </c>
      <c r="B2047" s="7">
        <v>3030775</v>
      </c>
      <c r="C2047" s="12">
        <v>1143710001276</v>
      </c>
      <c r="D2047" s="7" t="s">
        <v>46638</v>
      </c>
      <c r="E2047" s="7" t="s">
        <v>46639</v>
      </c>
      <c r="F2047" s="7" t="s">
        <v>263</v>
      </c>
      <c r="G2047" s="7" t="s">
        <v>46640</v>
      </c>
      <c r="H2047" s="7" t="s">
        <v>15931</v>
      </c>
      <c r="I2047" s="7" t="s">
        <v>45</v>
      </c>
      <c r="J2047" s="7" t="s">
        <v>33060</v>
      </c>
      <c r="K2047" s="7" t="s">
        <v>47</v>
      </c>
      <c r="L2047" s="7">
        <v>10</v>
      </c>
      <c r="M2047" s="7" t="s">
        <v>33076</v>
      </c>
      <c r="N2047" s="7">
        <v>11209</v>
      </c>
      <c r="O2047" s="7" t="s">
        <v>43719</v>
      </c>
      <c r="P2047" s="7">
        <v>20010421</v>
      </c>
      <c r="Q2047" s="7">
        <v>222</v>
      </c>
      <c r="R2047" s="7">
        <v>201903</v>
      </c>
    </row>
    <row r="2048" spans="1:18" ht="16.5" customHeight="1">
      <c r="A2048" s="8">
        <v>2098208828</v>
      </c>
      <c r="B2048" s="7">
        <v>2802177</v>
      </c>
      <c r="C2048" s="12">
        <v>1144330002846</v>
      </c>
      <c r="D2048" s="7" t="s">
        <v>46641</v>
      </c>
      <c r="E2048" s="7" t="s">
        <v>46642</v>
      </c>
      <c r="F2048" s="7" t="s">
        <v>249</v>
      </c>
      <c r="G2048" s="7" t="s">
        <v>46643</v>
      </c>
      <c r="H2048" s="7" t="s">
        <v>46644</v>
      </c>
      <c r="I2048" s="7" t="s">
        <v>45</v>
      </c>
      <c r="J2048" s="7" t="s">
        <v>33060</v>
      </c>
      <c r="K2048" s="7" t="s">
        <v>47</v>
      </c>
      <c r="L2048" s="7">
        <v>10</v>
      </c>
      <c r="M2048" s="7" t="s">
        <v>105</v>
      </c>
      <c r="N2048" s="7">
        <v>86101</v>
      </c>
      <c r="O2048" s="7" t="s">
        <v>615</v>
      </c>
      <c r="P2048" s="7">
        <v>20051201</v>
      </c>
      <c r="Q2048" s="7">
        <v>96</v>
      </c>
      <c r="R2048" s="7">
        <v>201903</v>
      </c>
    </row>
    <row r="2049" spans="1:18" ht="16.5" customHeight="1">
      <c r="A2049" s="8">
        <v>2118203210</v>
      </c>
      <c r="B2049" s="7">
        <v>1989716</v>
      </c>
      <c r="C2049" s="12">
        <v>1146210000388</v>
      </c>
      <c r="D2049" s="7" t="s">
        <v>28513</v>
      </c>
      <c r="E2049" s="7" t="s">
        <v>28515</v>
      </c>
      <c r="F2049" s="7" t="s">
        <v>28516</v>
      </c>
      <c r="G2049" s="7" t="s">
        <v>28517</v>
      </c>
      <c r="H2049" s="7" t="s">
        <v>28518</v>
      </c>
      <c r="I2049" s="7" t="s">
        <v>45</v>
      </c>
      <c r="J2049" s="7" t="s">
        <v>33060</v>
      </c>
      <c r="K2049" s="7" t="s">
        <v>47</v>
      </c>
      <c r="L2049" s="7">
        <v>10</v>
      </c>
      <c r="M2049" s="7" t="s">
        <v>363</v>
      </c>
      <c r="N2049" s="7">
        <v>70000</v>
      </c>
      <c r="O2049" s="7" t="s">
        <v>13555</v>
      </c>
      <c r="P2049" s="7">
        <v>19640504</v>
      </c>
      <c r="Q2049" s="7">
        <v>306</v>
      </c>
      <c r="R2049" s="7">
        <v>201903</v>
      </c>
    </row>
    <row r="2050" spans="1:18" ht="16.5" customHeight="1">
      <c r="A2050" s="8">
        <v>2208200707</v>
      </c>
      <c r="B2050" s="7">
        <v>1522779</v>
      </c>
      <c r="C2050" s="12">
        <v>1146210000659</v>
      </c>
      <c r="D2050" s="7" t="s">
        <v>28638</v>
      </c>
      <c r="E2050" s="7" t="s">
        <v>3004</v>
      </c>
      <c r="F2050" s="7" t="s">
        <v>28641</v>
      </c>
      <c r="G2050" s="7" t="s">
        <v>28642</v>
      </c>
      <c r="H2050" s="7" t="s">
        <v>28643</v>
      </c>
      <c r="I2050" s="7" t="s">
        <v>45</v>
      </c>
      <c r="J2050" s="7" t="s">
        <v>33060</v>
      </c>
      <c r="K2050" s="7" t="s">
        <v>47</v>
      </c>
      <c r="L2050" s="7">
        <v>10</v>
      </c>
      <c r="M2050" s="7" t="s">
        <v>363</v>
      </c>
      <c r="N2050" s="7">
        <v>70119</v>
      </c>
      <c r="O2050" s="7" t="s">
        <v>35732</v>
      </c>
      <c r="P2050" s="7">
        <v>19710518</v>
      </c>
      <c r="Q2050" s="7">
        <v>356</v>
      </c>
      <c r="R2050" s="7">
        <v>201903</v>
      </c>
    </row>
    <row r="2051" spans="1:18" ht="16.5" customHeight="1">
      <c r="A2051" s="8">
        <v>2208204590</v>
      </c>
      <c r="B2051" s="7">
        <v>2235474</v>
      </c>
      <c r="C2051" s="12">
        <v>1146210028033</v>
      </c>
      <c r="D2051" s="7" t="s">
        <v>46645</v>
      </c>
      <c r="E2051" s="7" t="s">
        <v>46646</v>
      </c>
      <c r="F2051" s="7" t="s">
        <v>46647</v>
      </c>
      <c r="G2051" s="7" t="s">
        <v>46648</v>
      </c>
      <c r="H2051" s="7" t="s">
        <v>46649</v>
      </c>
      <c r="I2051" s="7" t="s">
        <v>45</v>
      </c>
      <c r="J2051" s="7" t="s">
        <v>33060</v>
      </c>
      <c r="K2051" s="7" t="s">
        <v>47</v>
      </c>
      <c r="L2051" s="7">
        <v>10</v>
      </c>
      <c r="M2051" s="7" t="s">
        <v>105</v>
      </c>
      <c r="N2051" s="7">
        <v>87120</v>
      </c>
      <c r="O2051" s="7" t="s">
        <v>37493</v>
      </c>
      <c r="P2051" s="7">
        <v>20010222</v>
      </c>
      <c r="Q2051" s="7">
        <v>149</v>
      </c>
      <c r="R2051" s="7">
        <v>201903</v>
      </c>
    </row>
    <row r="2052" spans="1:18" ht="16.5" customHeight="1">
      <c r="A2052" s="8">
        <v>2148200134</v>
      </c>
      <c r="B2052" s="7">
        <v>1817942</v>
      </c>
      <c r="C2052" s="12">
        <v>1146220000493</v>
      </c>
      <c r="D2052" s="7" t="s">
        <v>26553</v>
      </c>
      <c r="E2052" s="7" t="s">
        <v>26554</v>
      </c>
      <c r="F2052" s="7" t="s">
        <v>26555</v>
      </c>
      <c r="G2052" s="7" t="s">
        <v>26556</v>
      </c>
      <c r="H2052" s="7" t="s">
        <v>26557</v>
      </c>
      <c r="I2052" s="7" t="s">
        <v>45</v>
      </c>
      <c r="J2052" s="7" t="s">
        <v>33060</v>
      </c>
      <c r="K2052" s="7" t="s">
        <v>47</v>
      </c>
      <c r="L2052" s="7">
        <v>10</v>
      </c>
      <c r="M2052" s="7" t="s">
        <v>34433</v>
      </c>
      <c r="N2052" s="7">
        <v>58113</v>
      </c>
      <c r="O2052" s="7" t="s">
        <v>42672</v>
      </c>
      <c r="P2052" s="7">
        <v>19710506</v>
      </c>
      <c r="Q2052" s="7">
        <v>70</v>
      </c>
      <c r="R2052" s="7">
        <v>201903</v>
      </c>
    </row>
    <row r="2053" spans="1:18" ht="16.5" customHeight="1">
      <c r="A2053" s="8">
        <v>1208202536</v>
      </c>
      <c r="B2053" s="7">
        <v>1804654</v>
      </c>
      <c r="C2053" s="12">
        <v>1146220009940</v>
      </c>
      <c r="D2053" s="7" t="s">
        <v>46650</v>
      </c>
      <c r="E2053" s="7" t="s">
        <v>7288</v>
      </c>
      <c r="F2053" s="7" t="s">
        <v>46651</v>
      </c>
      <c r="G2053" s="7" t="s">
        <v>46652</v>
      </c>
      <c r="H2053" s="7" t="s">
        <v>46653</v>
      </c>
      <c r="I2053" s="7" t="s">
        <v>45</v>
      </c>
      <c r="J2053" s="7" t="s">
        <v>33060</v>
      </c>
      <c r="K2053" s="7" t="s">
        <v>47</v>
      </c>
      <c r="L2053" s="7">
        <v>10</v>
      </c>
      <c r="M2053" s="7" t="s">
        <v>363</v>
      </c>
      <c r="N2053" s="7">
        <v>72121</v>
      </c>
      <c r="O2053" s="7" t="s">
        <v>35913</v>
      </c>
      <c r="P2053" s="7">
        <v>19930925</v>
      </c>
      <c r="Q2053" s="7">
        <v>92</v>
      </c>
      <c r="R2053" s="7">
        <v>201903</v>
      </c>
    </row>
    <row r="2054" spans="1:18" ht="16.5" customHeight="1">
      <c r="A2054" s="8">
        <v>1208208049</v>
      </c>
      <c r="B2054" s="7">
        <v>2726994</v>
      </c>
      <c r="C2054" s="12">
        <v>1146220035317</v>
      </c>
      <c r="D2054" s="7" t="s">
        <v>46654</v>
      </c>
      <c r="E2054" s="7" t="s">
        <v>21256</v>
      </c>
      <c r="F2054" s="7" t="s">
        <v>46655</v>
      </c>
      <c r="G2054" s="7" t="s">
        <v>46656</v>
      </c>
      <c r="H2054" s="7" t="s">
        <v>46657</v>
      </c>
      <c r="I2054" s="7" t="s">
        <v>45</v>
      </c>
      <c r="J2054" s="7" t="s">
        <v>33060</v>
      </c>
      <c r="K2054" s="7" t="s">
        <v>47</v>
      </c>
      <c r="L2054" s="7">
        <v>10</v>
      </c>
      <c r="M2054" s="7" t="s">
        <v>363</v>
      </c>
      <c r="N2054" s="7">
        <v>71530</v>
      </c>
      <c r="O2054" s="7" t="s">
        <v>3353</v>
      </c>
      <c r="P2054" s="7">
        <v>20060802</v>
      </c>
      <c r="Q2054" s="7">
        <v>138</v>
      </c>
      <c r="R2054" s="7">
        <v>201903</v>
      </c>
    </row>
    <row r="2055" spans="1:18" ht="16.5" customHeight="1">
      <c r="A2055" s="8">
        <v>4168202325</v>
      </c>
      <c r="B2055" s="7">
        <v>2199781</v>
      </c>
      <c r="C2055" s="12">
        <v>1146310000113</v>
      </c>
      <c r="D2055" s="7" t="s">
        <v>46658</v>
      </c>
      <c r="E2055" s="7" t="s">
        <v>46659</v>
      </c>
      <c r="F2055" s="7" t="s">
        <v>14125</v>
      </c>
      <c r="G2055" s="7" t="s">
        <v>46660</v>
      </c>
      <c r="H2055" s="7" t="s">
        <v>46661</v>
      </c>
      <c r="I2055" s="7" t="s">
        <v>45</v>
      </c>
      <c r="J2055" s="7" t="s">
        <v>33060</v>
      </c>
      <c r="K2055" s="7" t="s">
        <v>47</v>
      </c>
      <c r="L2055" s="7">
        <v>10</v>
      </c>
      <c r="M2055" s="7" t="s">
        <v>966</v>
      </c>
      <c r="N2055" s="7">
        <v>68119</v>
      </c>
      <c r="O2055" s="7" t="s">
        <v>11600</v>
      </c>
      <c r="P2055" s="7">
        <v>20040401</v>
      </c>
      <c r="Q2055" s="7">
        <v>50</v>
      </c>
      <c r="R2055" s="7">
        <v>201903</v>
      </c>
    </row>
    <row r="2056" spans="1:18" ht="16.5" customHeight="1">
      <c r="A2056" s="8">
        <v>2118693549</v>
      </c>
      <c r="B2056" s="7">
        <v>1587820</v>
      </c>
      <c r="C2056" s="12">
        <v>1146340026220</v>
      </c>
      <c r="D2056" s="7" t="s">
        <v>28959</v>
      </c>
      <c r="E2056" s="7" t="s">
        <v>28960</v>
      </c>
      <c r="F2056" s="7" t="s">
        <v>28961</v>
      </c>
      <c r="G2056" s="7" t="s">
        <v>28962</v>
      </c>
      <c r="H2056" s="7" t="s">
        <v>28963</v>
      </c>
      <c r="I2056" s="7" t="s">
        <v>65</v>
      </c>
      <c r="J2056" s="7" t="s">
        <v>33060</v>
      </c>
      <c r="K2056" s="7" t="s">
        <v>47</v>
      </c>
      <c r="L2056" s="7">
        <v>10</v>
      </c>
      <c r="M2056" s="7" t="s">
        <v>363</v>
      </c>
      <c r="N2056" s="7">
        <v>71200</v>
      </c>
      <c r="O2056" s="7" t="s">
        <v>28550</v>
      </c>
      <c r="P2056" s="7">
        <v>20000412</v>
      </c>
      <c r="Q2056" s="7">
        <v>82</v>
      </c>
      <c r="R2056" s="7">
        <v>201903</v>
      </c>
    </row>
    <row r="2057" spans="1:18" ht="16.5" customHeight="1">
      <c r="A2057" s="8">
        <v>2208634525</v>
      </c>
      <c r="B2057" s="7">
        <v>1869484</v>
      </c>
      <c r="C2057" s="12">
        <v>1146340029612</v>
      </c>
      <c r="D2057" s="7" t="s">
        <v>29724</v>
      </c>
      <c r="E2057" s="7" t="s">
        <v>29725</v>
      </c>
      <c r="F2057" s="7" t="s">
        <v>9667</v>
      </c>
      <c r="G2057" s="7" t="s">
        <v>29726</v>
      </c>
      <c r="H2057" s="7" t="s">
        <v>29727</v>
      </c>
      <c r="I2057" s="7" t="s">
        <v>65</v>
      </c>
      <c r="J2057" s="7" t="s">
        <v>33060</v>
      </c>
      <c r="K2057" s="7" t="s">
        <v>47</v>
      </c>
      <c r="L2057" s="7">
        <v>10</v>
      </c>
      <c r="M2057" s="7" t="s">
        <v>363</v>
      </c>
      <c r="N2057" s="7">
        <v>71201</v>
      </c>
      <c r="O2057" s="7" t="s">
        <v>634</v>
      </c>
      <c r="P2057" s="7">
        <v>20020315</v>
      </c>
      <c r="Q2057" s="7">
        <v>74</v>
      </c>
      <c r="R2057" s="7">
        <v>201903</v>
      </c>
    </row>
    <row r="2058" spans="1:18" ht="16.5" customHeight="1">
      <c r="A2058" s="8">
        <v>2118741408</v>
      </c>
      <c r="B2058" s="7">
        <v>1707945</v>
      </c>
      <c r="C2058" s="12">
        <v>1146340031625</v>
      </c>
      <c r="D2058" s="7" t="s">
        <v>29735</v>
      </c>
      <c r="E2058" s="7" t="s">
        <v>8605</v>
      </c>
      <c r="F2058" s="7" t="s">
        <v>28550</v>
      </c>
      <c r="G2058" s="7" t="s">
        <v>29736</v>
      </c>
      <c r="H2058" s="7" t="s">
        <v>29737</v>
      </c>
      <c r="I2058" s="7" t="s">
        <v>65</v>
      </c>
      <c r="J2058" s="7" t="s">
        <v>33060</v>
      </c>
      <c r="K2058" s="7" t="s">
        <v>47</v>
      </c>
      <c r="L2058" s="7">
        <v>10</v>
      </c>
      <c r="M2058" s="7" t="s">
        <v>363</v>
      </c>
      <c r="N2058" s="7">
        <v>71202</v>
      </c>
      <c r="O2058" s="7" t="s">
        <v>35836</v>
      </c>
      <c r="P2058" s="7">
        <v>20031114</v>
      </c>
      <c r="Q2058" s="7">
        <v>111</v>
      </c>
      <c r="R2058" s="7">
        <v>201903</v>
      </c>
    </row>
    <row r="2059" spans="1:18" ht="16.5" customHeight="1">
      <c r="A2059" s="8">
        <v>1208675129</v>
      </c>
      <c r="B2059" s="7">
        <v>2267497</v>
      </c>
      <c r="C2059" s="12">
        <v>1146340032516</v>
      </c>
      <c r="D2059" s="7" t="s">
        <v>29116</v>
      </c>
      <c r="E2059" s="7" t="s">
        <v>29117</v>
      </c>
      <c r="F2059" s="7" t="s">
        <v>28550</v>
      </c>
      <c r="G2059" s="7" t="s">
        <v>29118</v>
      </c>
      <c r="H2059" s="7" t="s">
        <v>29119</v>
      </c>
      <c r="I2059" s="7" t="s">
        <v>65</v>
      </c>
      <c r="J2059" s="7" t="s">
        <v>33060</v>
      </c>
      <c r="K2059" s="7" t="s">
        <v>47</v>
      </c>
      <c r="L2059" s="7">
        <v>10</v>
      </c>
      <c r="M2059" s="7" t="s">
        <v>363</v>
      </c>
      <c r="N2059" s="7">
        <v>71201</v>
      </c>
      <c r="O2059" s="7" t="s">
        <v>634</v>
      </c>
      <c r="P2059" s="7">
        <v>20041119</v>
      </c>
      <c r="Q2059" s="7">
        <v>57</v>
      </c>
      <c r="R2059" s="7">
        <v>201903</v>
      </c>
    </row>
    <row r="2060" spans="1:18" ht="16.5" customHeight="1">
      <c r="A2060" s="8">
        <v>1208676787</v>
      </c>
      <c r="B2060" s="7">
        <v>2605273</v>
      </c>
      <c r="C2060" s="12">
        <v>1146340032904</v>
      </c>
      <c r="D2060" s="7" t="s">
        <v>29112</v>
      </c>
      <c r="E2060" s="7" t="s">
        <v>29113</v>
      </c>
      <c r="F2060" s="7" t="s">
        <v>14962</v>
      </c>
      <c r="G2060" s="7" t="s">
        <v>29114</v>
      </c>
      <c r="H2060" s="7" t="s">
        <v>29115</v>
      </c>
      <c r="I2060" s="7" t="s">
        <v>65</v>
      </c>
      <c r="J2060" s="7" t="s">
        <v>33060</v>
      </c>
      <c r="K2060" s="7" t="s">
        <v>47</v>
      </c>
      <c r="L2060" s="7">
        <v>10</v>
      </c>
      <c r="M2060" s="7" t="s">
        <v>363</v>
      </c>
      <c r="N2060" s="7">
        <v>71201</v>
      </c>
      <c r="O2060" s="7" t="s">
        <v>634</v>
      </c>
      <c r="P2060" s="7">
        <v>20041230</v>
      </c>
      <c r="Q2060" s="7">
        <v>51</v>
      </c>
      <c r="R2060" s="7">
        <v>201903</v>
      </c>
    </row>
    <row r="2061" spans="1:18" ht="16.5" customHeight="1">
      <c r="A2061" s="8">
        <v>2208726833</v>
      </c>
      <c r="B2061" s="7">
        <v>2647263</v>
      </c>
      <c r="C2061" s="12">
        <v>1146340034059</v>
      </c>
      <c r="D2061" s="7" t="s">
        <v>28736</v>
      </c>
      <c r="E2061" s="7" t="s">
        <v>28737</v>
      </c>
      <c r="F2061" s="7" t="s">
        <v>9667</v>
      </c>
      <c r="G2061" s="7" t="s">
        <v>28738</v>
      </c>
      <c r="H2061" s="7" t="s">
        <v>28739</v>
      </c>
      <c r="I2061" s="7" t="s">
        <v>65</v>
      </c>
      <c r="J2061" s="7" t="s">
        <v>33060</v>
      </c>
      <c r="K2061" s="7" t="s">
        <v>47</v>
      </c>
      <c r="L2061" s="7">
        <v>10</v>
      </c>
      <c r="M2061" s="7" t="s">
        <v>363</v>
      </c>
      <c r="N2061" s="7">
        <v>71200</v>
      </c>
      <c r="O2061" s="7" t="s">
        <v>28550</v>
      </c>
      <c r="P2061" s="7">
        <v>20060322</v>
      </c>
      <c r="Q2061" s="7">
        <v>158</v>
      </c>
      <c r="R2061" s="7">
        <v>201903</v>
      </c>
    </row>
    <row r="2062" spans="1:18" ht="16.5" customHeight="1">
      <c r="A2062" s="8">
        <v>2208727787</v>
      </c>
      <c r="B2062" s="7">
        <v>3030874</v>
      </c>
      <c r="C2062" s="12">
        <v>1146340034174</v>
      </c>
      <c r="D2062" s="7" t="s">
        <v>28732</v>
      </c>
      <c r="E2062" s="7" t="s">
        <v>28733</v>
      </c>
      <c r="F2062" s="7" t="s">
        <v>634</v>
      </c>
      <c r="G2062" s="7" t="s">
        <v>28734</v>
      </c>
      <c r="H2062" s="7" t="s">
        <v>28735</v>
      </c>
      <c r="I2062" s="7" t="s">
        <v>65</v>
      </c>
      <c r="J2062" s="7" t="s">
        <v>33060</v>
      </c>
      <c r="K2062" s="7" t="s">
        <v>47</v>
      </c>
      <c r="L2062" s="7">
        <v>10</v>
      </c>
      <c r="M2062" s="7" t="s">
        <v>363</v>
      </c>
      <c r="N2062" s="7">
        <v>71201</v>
      </c>
      <c r="O2062" s="7" t="s">
        <v>634</v>
      </c>
      <c r="P2062" s="7">
        <v>20060401</v>
      </c>
      <c r="Q2062" s="7">
        <v>53</v>
      </c>
      <c r="R2062" s="7">
        <v>201903</v>
      </c>
    </row>
    <row r="2063" spans="1:18" ht="16.5" customHeight="1">
      <c r="A2063" s="8">
        <v>2208760393</v>
      </c>
      <c r="B2063" s="7">
        <v>3224117</v>
      </c>
      <c r="C2063" s="12">
        <v>1146340035643</v>
      </c>
      <c r="D2063" s="7" t="s">
        <v>28728</v>
      </c>
      <c r="E2063" s="7" t="s">
        <v>28729</v>
      </c>
      <c r="F2063" s="7" t="s">
        <v>14982</v>
      </c>
      <c r="G2063" s="7" t="s">
        <v>28730</v>
      </c>
      <c r="H2063" s="7" t="s">
        <v>28731</v>
      </c>
      <c r="I2063" s="7" t="s">
        <v>65</v>
      </c>
      <c r="J2063" s="7" t="s">
        <v>33060</v>
      </c>
      <c r="K2063" s="7" t="s">
        <v>47</v>
      </c>
      <c r="L2063" s="7">
        <v>10</v>
      </c>
      <c r="M2063" s="7" t="s">
        <v>363</v>
      </c>
      <c r="N2063" s="7">
        <v>71200</v>
      </c>
      <c r="O2063" s="7" t="s">
        <v>28550</v>
      </c>
      <c r="P2063" s="7">
        <v>20080121</v>
      </c>
      <c r="Q2063" s="7">
        <v>134</v>
      </c>
      <c r="R2063" s="7">
        <v>201903</v>
      </c>
    </row>
    <row r="2064" spans="1:18" ht="16.5" customHeight="1">
      <c r="A2064" s="8">
        <v>2118826011</v>
      </c>
      <c r="B2064" s="7">
        <v>3605418</v>
      </c>
      <c r="C2064" s="12">
        <v>1146340037110</v>
      </c>
      <c r="D2064" s="7" t="s">
        <v>30101</v>
      </c>
      <c r="E2064" s="7" t="s">
        <v>30102</v>
      </c>
      <c r="F2064" s="7" t="s">
        <v>9667</v>
      </c>
      <c r="G2064" s="7" t="s">
        <v>30103</v>
      </c>
      <c r="H2064" s="7" t="s">
        <v>30104</v>
      </c>
      <c r="I2064" s="7" t="s">
        <v>65</v>
      </c>
      <c r="J2064" s="7" t="s">
        <v>33060</v>
      </c>
      <c r="K2064" s="7" t="s">
        <v>47</v>
      </c>
      <c r="L2064" s="7">
        <v>10</v>
      </c>
      <c r="M2064" s="7" t="s">
        <v>363</v>
      </c>
      <c r="N2064" s="7">
        <v>71201</v>
      </c>
      <c r="O2064" s="7" t="s">
        <v>634</v>
      </c>
      <c r="P2064" s="7">
        <v>20090423</v>
      </c>
      <c r="Q2064" s="7">
        <v>73</v>
      </c>
      <c r="R2064" s="7">
        <v>201903</v>
      </c>
    </row>
    <row r="2065" spans="1:18" ht="16.5" customHeight="1">
      <c r="A2065" s="8">
        <v>2148200401</v>
      </c>
      <c r="B2065" s="7">
        <v>1763948</v>
      </c>
      <c r="C2065" s="12">
        <v>1146410000683</v>
      </c>
      <c r="D2065" s="7" t="s">
        <v>46662</v>
      </c>
      <c r="E2065" s="7" t="s">
        <v>18319</v>
      </c>
      <c r="F2065" s="7" t="s">
        <v>46663</v>
      </c>
      <c r="G2065" s="7" t="s">
        <v>46664</v>
      </c>
      <c r="H2065" s="7" t="s">
        <v>46665</v>
      </c>
      <c r="I2065" s="7" t="s">
        <v>45</v>
      </c>
      <c r="J2065" s="7" t="s">
        <v>33060</v>
      </c>
      <c r="K2065" s="7" t="s">
        <v>47</v>
      </c>
      <c r="L2065" s="7">
        <v>10</v>
      </c>
      <c r="M2065" s="7" t="s">
        <v>34319</v>
      </c>
      <c r="N2065" s="7">
        <v>56194</v>
      </c>
      <c r="O2065" s="7" t="s">
        <v>34423</v>
      </c>
      <c r="P2065" s="7">
        <v>19751105</v>
      </c>
      <c r="Q2065" s="7">
        <v>141</v>
      </c>
      <c r="R2065" s="7">
        <v>201903</v>
      </c>
    </row>
    <row r="2066" spans="1:18" ht="16.5" customHeight="1">
      <c r="A2066" s="8">
        <v>2138201329</v>
      </c>
      <c r="B2066" s="7">
        <v>1143182</v>
      </c>
      <c r="C2066" s="12">
        <v>1146410000766</v>
      </c>
      <c r="D2066" s="7" t="s">
        <v>46666</v>
      </c>
      <c r="E2066" s="7" t="s">
        <v>2788</v>
      </c>
      <c r="F2066" s="7" t="s">
        <v>16390</v>
      </c>
      <c r="G2066" s="7" t="s">
        <v>46667</v>
      </c>
      <c r="H2066" s="7" t="s">
        <v>46668</v>
      </c>
      <c r="I2066" s="7" t="s">
        <v>45</v>
      </c>
      <c r="J2066" s="7" t="s">
        <v>33060</v>
      </c>
      <c r="K2066" s="7" t="s">
        <v>47</v>
      </c>
      <c r="L2066" s="7">
        <v>10</v>
      </c>
      <c r="M2066" s="7" t="s">
        <v>105</v>
      </c>
      <c r="N2066" s="7">
        <v>86000</v>
      </c>
      <c r="O2066" s="7" t="s">
        <v>16390</v>
      </c>
      <c r="P2066" s="7">
        <v>19850913</v>
      </c>
      <c r="Q2066" s="7">
        <v>268</v>
      </c>
      <c r="R2066" s="7">
        <v>201903</v>
      </c>
    </row>
    <row r="2067" spans="1:18" ht="16.5" customHeight="1">
      <c r="A2067" s="8">
        <v>2208682124</v>
      </c>
      <c r="B2067" s="7">
        <v>2609135</v>
      </c>
      <c r="C2067" s="12">
        <v>1146460031985</v>
      </c>
      <c r="D2067" s="7" t="s">
        <v>28759</v>
      </c>
      <c r="E2067" s="7" t="s">
        <v>28760</v>
      </c>
      <c r="F2067" s="7" t="s">
        <v>14926</v>
      </c>
      <c r="G2067" s="7" t="s">
        <v>28761</v>
      </c>
      <c r="H2067" s="7" t="s">
        <v>28762</v>
      </c>
      <c r="I2067" s="7" t="s">
        <v>65</v>
      </c>
      <c r="J2067" s="7" t="s">
        <v>33060</v>
      </c>
      <c r="K2067" s="7" t="s">
        <v>47</v>
      </c>
      <c r="L2067" s="7">
        <v>10</v>
      </c>
      <c r="M2067" s="7" t="s">
        <v>363</v>
      </c>
      <c r="N2067" s="7">
        <v>71101</v>
      </c>
      <c r="O2067" s="7" t="s">
        <v>13181</v>
      </c>
      <c r="P2067" s="7">
        <v>20040401</v>
      </c>
      <c r="Q2067" s="7">
        <v>87</v>
      </c>
      <c r="R2067" s="7">
        <v>201903</v>
      </c>
    </row>
    <row r="2068" spans="1:18" ht="16.5" customHeight="1">
      <c r="A2068" s="8">
        <v>2208693335</v>
      </c>
      <c r="B2068" s="7">
        <v>2609146</v>
      </c>
      <c r="C2068" s="12">
        <v>1146460032496</v>
      </c>
      <c r="D2068" s="7" t="s">
        <v>28755</v>
      </c>
      <c r="E2068" s="7" t="s">
        <v>28756</v>
      </c>
      <c r="F2068" s="7" t="s">
        <v>14926</v>
      </c>
      <c r="G2068" s="7" t="s">
        <v>28757</v>
      </c>
      <c r="H2068" s="7" t="s">
        <v>28758</v>
      </c>
      <c r="I2068" s="7" t="s">
        <v>65</v>
      </c>
      <c r="J2068" s="7" t="s">
        <v>33060</v>
      </c>
      <c r="K2068" s="7" t="s">
        <v>47</v>
      </c>
      <c r="L2068" s="7">
        <v>10</v>
      </c>
      <c r="M2068" s="7" t="s">
        <v>363</v>
      </c>
      <c r="N2068" s="7">
        <v>71101</v>
      </c>
      <c r="O2068" s="7" t="s">
        <v>13181</v>
      </c>
      <c r="P2068" s="7">
        <v>20041016</v>
      </c>
      <c r="Q2068" s="7">
        <v>132</v>
      </c>
      <c r="R2068" s="7">
        <v>201903</v>
      </c>
    </row>
    <row r="2069" spans="1:18" ht="16.5" customHeight="1">
      <c r="A2069" s="8">
        <v>2118823649</v>
      </c>
      <c r="B2069" s="7">
        <v>4019226</v>
      </c>
      <c r="C2069" s="12">
        <v>1146460036969</v>
      </c>
      <c r="D2069" s="7" t="s">
        <v>28935</v>
      </c>
      <c r="E2069" s="7" t="s">
        <v>28936</v>
      </c>
      <c r="F2069" s="7" t="s">
        <v>28937</v>
      </c>
      <c r="G2069" s="7" t="s">
        <v>28938</v>
      </c>
      <c r="H2069" s="7" t="s">
        <v>28939</v>
      </c>
      <c r="I2069" s="7" t="s">
        <v>65</v>
      </c>
      <c r="J2069" s="7" t="s">
        <v>33060</v>
      </c>
      <c r="K2069" s="7" t="s">
        <v>47</v>
      </c>
      <c r="L2069" s="7">
        <v>10</v>
      </c>
      <c r="M2069" s="7" t="s">
        <v>363</v>
      </c>
      <c r="N2069" s="7">
        <v>71101</v>
      </c>
      <c r="O2069" s="7" t="s">
        <v>13181</v>
      </c>
      <c r="P2069" s="7">
        <v>20150428</v>
      </c>
      <c r="Q2069" s="7">
        <v>100</v>
      </c>
      <c r="R2069" s="7">
        <v>201903</v>
      </c>
    </row>
    <row r="2070" spans="1:18" ht="16.5" customHeight="1">
      <c r="A2070" s="8">
        <v>2118825405</v>
      </c>
      <c r="B2070" s="7">
        <v>4090034</v>
      </c>
      <c r="C2070" s="12">
        <v>1146460037074</v>
      </c>
      <c r="D2070" s="7" t="s">
        <v>46669</v>
      </c>
      <c r="E2070" s="7" t="s">
        <v>46670</v>
      </c>
      <c r="F2070" s="7" t="s">
        <v>13092</v>
      </c>
      <c r="G2070" s="7" t="s">
        <v>46671</v>
      </c>
      <c r="H2070" s="7" t="s">
        <v>46672</v>
      </c>
      <c r="I2070" s="7" t="s">
        <v>65</v>
      </c>
      <c r="J2070" s="7" t="s">
        <v>33060</v>
      </c>
      <c r="K2070" s="7" t="s">
        <v>47</v>
      </c>
      <c r="L2070" s="7">
        <v>10</v>
      </c>
      <c r="M2070" s="7" t="s">
        <v>363</v>
      </c>
      <c r="N2070" s="7">
        <v>71101</v>
      </c>
      <c r="O2070" s="7" t="s">
        <v>13181</v>
      </c>
      <c r="P2070" s="7">
        <v>20090410</v>
      </c>
      <c r="Q2070" s="7">
        <v>77</v>
      </c>
      <c r="R2070" s="7">
        <v>201903</v>
      </c>
    </row>
    <row r="2071" spans="1:18" ht="16.5" customHeight="1">
      <c r="A2071" s="8">
        <v>2208780647</v>
      </c>
      <c r="B2071" s="7">
        <v>3934656</v>
      </c>
      <c r="C2071" s="12">
        <v>1146460037131</v>
      </c>
      <c r="D2071" s="7" t="s">
        <v>28723</v>
      </c>
      <c r="E2071" s="7" t="s">
        <v>28724</v>
      </c>
      <c r="F2071" s="7" t="s">
        <v>28725</v>
      </c>
      <c r="G2071" s="7" t="s">
        <v>28726</v>
      </c>
      <c r="H2071" s="7" t="s">
        <v>28727</v>
      </c>
      <c r="I2071" s="7" t="s">
        <v>65</v>
      </c>
      <c r="J2071" s="7" t="s">
        <v>33060</v>
      </c>
      <c r="K2071" s="7" t="s">
        <v>47</v>
      </c>
      <c r="L2071" s="7">
        <v>10</v>
      </c>
      <c r="M2071" s="7" t="s">
        <v>363</v>
      </c>
      <c r="N2071" s="7">
        <v>71103</v>
      </c>
      <c r="O2071" s="7" t="s">
        <v>35805</v>
      </c>
      <c r="P2071" s="7">
        <v>20090501</v>
      </c>
      <c r="Q2071" s="7">
        <v>56</v>
      </c>
      <c r="R2071" s="7">
        <v>201903</v>
      </c>
    </row>
    <row r="2072" spans="1:18" ht="16.5" customHeight="1">
      <c r="A2072" s="8">
        <v>2208786864</v>
      </c>
      <c r="B2072" s="7">
        <v>3661829</v>
      </c>
      <c r="C2072" s="12">
        <v>1146460037602</v>
      </c>
      <c r="D2072" s="7" t="s">
        <v>46673</v>
      </c>
      <c r="E2072" s="7" t="s">
        <v>46674</v>
      </c>
      <c r="F2072" s="7" t="s">
        <v>13092</v>
      </c>
      <c r="G2072" s="7" t="s">
        <v>46675</v>
      </c>
      <c r="H2072" s="7" t="s">
        <v>46676</v>
      </c>
      <c r="I2072" s="7" t="s">
        <v>65</v>
      </c>
      <c r="J2072" s="7" t="s">
        <v>33060</v>
      </c>
      <c r="K2072" s="7" t="s">
        <v>47</v>
      </c>
      <c r="L2072" s="7">
        <v>10</v>
      </c>
      <c r="M2072" s="7" t="s">
        <v>363</v>
      </c>
      <c r="N2072" s="7">
        <v>71101</v>
      </c>
      <c r="O2072" s="7" t="s">
        <v>13181</v>
      </c>
      <c r="P2072" s="7">
        <v>20090907</v>
      </c>
      <c r="Q2072" s="7">
        <v>57</v>
      </c>
      <c r="R2072" s="7">
        <v>201903</v>
      </c>
    </row>
    <row r="2073" spans="1:18" ht="16.5" customHeight="1">
      <c r="A2073" s="8">
        <v>2148176864</v>
      </c>
      <c r="B2073" s="7">
        <v>1510324</v>
      </c>
      <c r="C2073" s="12">
        <v>1146460039278</v>
      </c>
      <c r="D2073" s="7" t="s">
        <v>28920</v>
      </c>
      <c r="E2073" s="7" t="s">
        <v>28921</v>
      </c>
      <c r="F2073" s="7" t="s">
        <v>28922</v>
      </c>
      <c r="G2073" s="7" t="s">
        <v>28923</v>
      </c>
      <c r="H2073" s="7" t="s">
        <v>28924</v>
      </c>
      <c r="I2073" s="7" t="s">
        <v>65</v>
      </c>
      <c r="J2073" s="7" t="s">
        <v>33060</v>
      </c>
      <c r="K2073" s="7" t="s">
        <v>47</v>
      </c>
      <c r="L2073" s="7">
        <v>10</v>
      </c>
      <c r="M2073" s="7" t="s">
        <v>363</v>
      </c>
      <c r="N2073" s="7">
        <v>71101</v>
      </c>
      <c r="O2073" s="7" t="s">
        <v>13181</v>
      </c>
      <c r="P2073" s="7">
        <v>19941006</v>
      </c>
      <c r="Q2073" s="7">
        <v>74</v>
      </c>
      <c r="R2073" s="7">
        <v>201903</v>
      </c>
    </row>
    <row r="2074" spans="1:18" ht="16.5" customHeight="1">
      <c r="A2074" s="8">
        <v>1208200881</v>
      </c>
      <c r="B2074" s="7">
        <v>1696832</v>
      </c>
      <c r="C2074" s="12">
        <v>1146490005166</v>
      </c>
      <c r="D2074" s="7" t="s">
        <v>46677</v>
      </c>
      <c r="E2074" s="7" t="s">
        <v>34247</v>
      </c>
      <c r="F2074" s="7" t="s">
        <v>46678</v>
      </c>
      <c r="G2074" s="7" t="s">
        <v>46679</v>
      </c>
      <c r="H2074" s="7" t="s">
        <v>46680</v>
      </c>
      <c r="I2074" s="7" t="s">
        <v>45</v>
      </c>
      <c r="J2074" s="7" t="s">
        <v>33060</v>
      </c>
      <c r="K2074" s="7" t="s">
        <v>47</v>
      </c>
      <c r="L2074" s="7">
        <v>10</v>
      </c>
      <c r="M2074" s="7" t="s">
        <v>34194</v>
      </c>
      <c r="N2074" s="7">
        <v>49231</v>
      </c>
      <c r="O2074" s="7" t="s">
        <v>22958</v>
      </c>
      <c r="P2074" s="7">
        <v>19890615</v>
      </c>
      <c r="Q2074" s="7">
        <v>446</v>
      </c>
      <c r="R2074" s="7">
        <v>201903</v>
      </c>
    </row>
    <row r="2075" spans="1:18" ht="16.5" customHeight="1">
      <c r="A2075" s="8">
        <v>2118200402</v>
      </c>
      <c r="B2075" s="7">
        <v>1733002</v>
      </c>
      <c r="C2075" s="12">
        <v>1146710001604</v>
      </c>
      <c r="D2075" s="7" t="s">
        <v>21107</v>
      </c>
      <c r="E2075" s="7" t="s">
        <v>15714</v>
      </c>
      <c r="F2075" s="7" t="s">
        <v>21108</v>
      </c>
      <c r="G2075" s="7" t="s">
        <v>21109</v>
      </c>
      <c r="H2075" s="7" t="s">
        <v>21110</v>
      </c>
      <c r="I2075" s="7" t="s">
        <v>45</v>
      </c>
      <c r="J2075" s="7" t="s">
        <v>33060</v>
      </c>
      <c r="K2075" s="7" t="s">
        <v>47</v>
      </c>
      <c r="L2075" s="7">
        <v>10</v>
      </c>
      <c r="M2075" s="7" t="s">
        <v>363</v>
      </c>
      <c r="N2075" s="7">
        <v>71400</v>
      </c>
      <c r="O2075" s="7" t="s">
        <v>35864</v>
      </c>
      <c r="P2075" s="7">
        <v>19780522</v>
      </c>
      <c r="Q2075" s="7">
        <v>85</v>
      </c>
      <c r="R2075" s="7">
        <v>201903</v>
      </c>
    </row>
    <row r="2076" spans="1:18" ht="16.5" customHeight="1">
      <c r="A2076" s="8">
        <v>2208144144</v>
      </c>
      <c r="B2076" s="7">
        <v>2248868</v>
      </c>
      <c r="C2076" s="12">
        <v>1146710022486</v>
      </c>
      <c r="D2076" s="7" t="s">
        <v>28792</v>
      </c>
      <c r="E2076" s="7" t="s">
        <v>28793</v>
      </c>
      <c r="F2076" s="7" t="s">
        <v>28794</v>
      </c>
      <c r="G2076" s="7" t="s">
        <v>28795</v>
      </c>
      <c r="H2076" s="7" t="s">
        <v>28796</v>
      </c>
      <c r="I2076" s="7" t="s">
        <v>65</v>
      </c>
      <c r="J2076" s="7" t="s">
        <v>33060</v>
      </c>
      <c r="K2076" s="7" t="s">
        <v>47</v>
      </c>
      <c r="L2076" s="7">
        <v>10</v>
      </c>
      <c r="M2076" s="7" t="s">
        <v>363</v>
      </c>
      <c r="N2076" s="7">
        <v>71201</v>
      </c>
      <c r="O2076" s="7" t="s">
        <v>634</v>
      </c>
      <c r="P2076" s="7">
        <v>19970421</v>
      </c>
      <c r="Q2076" s="7">
        <v>71</v>
      </c>
      <c r="R2076" s="7">
        <v>201903</v>
      </c>
    </row>
    <row r="2077" spans="1:18" ht="16.5" customHeight="1">
      <c r="A2077" s="8">
        <v>1208172748</v>
      </c>
      <c r="B2077" s="7">
        <v>1802738</v>
      </c>
      <c r="C2077" s="12">
        <v>1146710022501</v>
      </c>
      <c r="D2077" s="7" t="s">
        <v>29129</v>
      </c>
      <c r="E2077" s="7" t="s">
        <v>29130</v>
      </c>
      <c r="F2077" s="7" t="s">
        <v>29131</v>
      </c>
      <c r="G2077" s="7" t="s">
        <v>29132</v>
      </c>
      <c r="H2077" s="7" t="s">
        <v>29133</v>
      </c>
      <c r="I2077" s="7" t="s">
        <v>65</v>
      </c>
      <c r="J2077" s="7" t="s">
        <v>33060</v>
      </c>
      <c r="K2077" s="7" t="s">
        <v>47</v>
      </c>
      <c r="L2077" s="7">
        <v>10</v>
      </c>
      <c r="M2077" s="7" t="s">
        <v>363</v>
      </c>
      <c r="N2077" s="7">
        <v>71201</v>
      </c>
      <c r="O2077" s="7" t="s">
        <v>634</v>
      </c>
      <c r="P2077" s="7">
        <v>19970301</v>
      </c>
      <c r="Q2077" s="7">
        <v>90</v>
      </c>
      <c r="R2077" s="7">
        <v>201903</v>
      </c>
    </row>
    <row r="2078" spans="1:18" ht="16.5" customHeight="1">
      <c r="A2078" s="8">
        <v>2208144125</v>
      </c>
      <c r="B2078" s="7">
        <v>1839298</v>
      </c>
      <c r="C2078" s="12">
        <v>1146710022527</v>
      </c>
      <c r="D2078" s="7" t="s">
        <v>813</v>
      </c>
      <c r="E2078" s="7" t="s">
        <v>28797</v>
      </c>
      <c r="F2078" s="7" t="s">
        <v>9667</v>
      </c>
      <c r="G2078" s="7" t="s">
        <v>28798</v>
      </c>
      <c r="H2078" s="7" t="s">
        <v>28799</v>
      </c>
      <c r="I2078" s="7" t="s">
        <v>65</v>
      </c>
      <c r="J2078" s="7" t="s">
        <v>33060</v>
      </c>
      <c r="K2078" s="7" t="s">
        <v>47</v>
      </c>
      <c r="L2078" s="7">
        <v>10</v>
      </c>
      <c r="M2078" s="7" t="s">
        <v>363</v>
      </c>
      <c r="N2078" s="7">
        <v>71201</v>
      </c>
      <c r="O2078" s="7" t="s">
        <v>634</v>
      </c>
      <c r="P2078" s="7">
        <v>19970419</v>
      </c>
      <c r="Q2078" s="7">
        <v>66</v>
      </c>
      <c r="R2078" s="7">
        <v>201903</v>
      </c>
    </row>
    <row r="2079" spans="1:18" ht="16.5" customHeight="1">
      <c r="A2079" s="8">
        <v>2208144047</v>
      </c>
      <c r="B2079" s="7">
        <v>2879666</v>
      </c>
      <c r="C2079" s="12">
        <v>1146710022535</v>
      </c>
      <c r="D2079" s="7" t="s">
        <v>28800</v>
      </c>
      <c r="E2079" s="7" t="s">
        <v>5563</v>
      </c>
      <c r="F2079" s="7" t="s">
        <v>9667</v>
      </c>
      <c r="G2079" s="7" t="s">
        <v>28801</v>
      </c>
      <c r="H2079" s="7" t="s">
        <v>28802</v>
      </c>
      <c r="I2079" s="7" t="s">
        <v>65</v>
      </c>
      <c r="J2079" s="7" t="s">
        <v>33060</v>
      </c>
      <c r="K2079" s="7" t="s">
        <v>47</v>
      </c>
      <c r="L2079" s="7">
        <v>10</v>
      </c>
      <c r="M2079" s="7" t="s">
        <v>363</v>
      </c>
      <c r="N2079" s="7">
        <v>71201</v>
      </c>
      <c r="O2079" s="7" t="s">
        <v>634</v>
      </c>
      <c r="P2079" s="7">
        <v>19970419</v>
      </c>
      <c r="Q2079" s="7">
        <v>76</v>
      </c>
      <c r="R2079" s="7">
        <v>201903</v>
      </c>
    </row>
    <row r="2080" spans="1:18" ht="16.5" customHeight="1">
      <c r="A2080" s="8">
        <v>2208602907</v>
      </c>
      <c r="B2080" s="7">
        <v>2162760</v>
      </c>
      <c r="C2080" s="12">
        <v>1146710027626</v>
      </c>
      <c r="D2080" s="7" t="s">
        <v>46681</v>
      </c>
      <c r="E2080" s="7" t="s">
        <v>46682</v>
      </c>
      <c r="F2080" s="7" t="s">
        <v>28855</v>
      </c>
      <c r="G2080" s="7" t="s">
        <v>46683</v>
      </c>
      <c r="H2080" s="7" t="s">
        <v>46684</v>
      </c>
      <c r="I2080" s="7" t="s">
        <v>65</v>
      </c>
      <c r="J2080" s="7" t="s">
        <v>33060</v>
      </c>
      <c r="K2080" s="7" t="s">
        <v>47</v>
      </c>
      <c r="L2080" s="7">
        <v>10</v>
      </c>
      <c r="M2080" s="7" t="s">
        <v>363</v>
      </c>
      <c r="N2080" s="7">
        <v>71102</v>
      </c>
      <c r="O2080" s="7" t="s">
        <v>14934</v>
      </c>
      <c r="P2080" s="7">
        <v>20001221</v>
      </c>
      <c r="Q2080" s="7">
        <v>180</v>
      </c>
      <c r="R2080" s="7">
        <v>201903</v>
      </c>
    </row>
    <row r="2081" spans="1:18" ht="16.5" customHeight="1">
      <c r="A2081" s="8">
        <v>2148666508</v>
      </c>
      <c r="B2081" s="7">
        <v>2347055</v>
      </c>
      <c r="C2081" s="12">
        <v>1146710031718</v>
      </c>
      <c r="D2081" s="7" t="s">
        <v>28885</v>
      </c>
      <c r="E2081" s="7" t="s">
        <v>28886</v>
      </c>
      <c r="F2081" s="7" t="s">
        <v>28550</v>
      </c>
      <c r="G2081" s="7" t="s">
        <v>28887</v>
      </c>
      <c r="H2081" s="7" t="s">
        <v>28888</v>
      </c>
      <c r="I2081" s="7" t="s">
        <v>65</v>
      </c>
      <c r="J2081" s="7" t="s">
        <v>33060</v>
      </c>
      <c r="K2081" s="7" t="s">
        <v>47</v>
      </c>
      <c r="L2081" s="7">
        <v>10</v>
      </c>
      <c r="M2081" s="7" t="s">
        <v>363</v>
      </c>
      <c r="N2081" s="7">
        <v>71202</v>
      </c>
      <c r="O2081" s="7" t="s">
        <v>35836</v>
      </c>
      <c r="P2081" s="7">
        <v>20000901</v>
      </c>
      <c r="Q2081" s="7">
        <v>69</v>
      </c>
      <c r="R2081" s="7">
        <v>201903</v>
      </c>
    </row>
    <row r="2082" spans="1:18" ht="16.5" customHeight="1">
      <c r="A2082" s="8">
        <v>2208732709</v>
      </c>
      <c r="B2082" s="7">
        <v>3044959</v>
      </c>
      <c r="C2082" s="12">
        <v>1146710034457</v>
      </c>
      <c r="D2082" s="7" t="s">
        <v>46685</v>
      </c>
      <c r="E2082" s="7" t="s">
        <v>46686</v>
      </c>
      <c r="F2082" s="7" t="s">
        <v>14934</v>
      </c>
      <c r="G2082" s="7" t="s">
        <v>46687</v>
      </c>
      <c r="H2082" s="7" t="s">
        <v>46688</v>
      </c>
      <c r="I2082" s="7" t="s">
        <v>65</v>
      </c>
      <c r="J2082" s="7" t="s">
        <v>33060</v>
      </c>
      <c r="K2082" s="7" t="s">
        <v>47</v>
      </c>
      <c r="L2082" s="7">
        <v>10</v>
      </c>
      <c r="M2082" s="7" t="s">
        <v>363</v>
      </c>
      <c r="N2082" s="7">
        <v>71102</v>
      </c>
      <c r="O2082" s="7" t="s">
        <v>14934</v>
      </c>
      <c r="P2082" s="7">
        <v>20060712</v>
      </c>
      <c r="Q2082" s="7">
        <v>139</v>
      </c>
      <c r="R2082" s="7">
        <v>201903</v>
      </c>
    </row>
    <row r="2083" spans="1:18" ht="16.5" customHeight="1">
      <c r="A2083" s="8">
        <v>2118787933</v>
      </c>
      <c r="B2083" s="7">
        <v>2799913</v>
      </c>
      <c r="C2083" s="12">
        <v>1146710034655</v>
      </c>
      <c r="D2083" s="7" t="s">
        <v>46689</v>
      </c>
      <c r="E2083" s="7" t="s">
        <v>46690</v>
      </c>
      <c r="F2083" s="7" t="s">
        <v>14934</v>
      </c>
      <c r="G2083" s="7" t="s">
        <v>46691</v>
      </c>
      <c r="H2083" s="7" t="s">
        <v>46692</v>
      </c>
      <c r="I2083" s="7" t="s">
        <v>65</v>
      </c>
      <c r="J2083" s="7" t="s">
        <v>33060</v>
      </c>
      <c r="K2083" s="7" t="s">
        <v>47</v>
      </c>
      <c r="L2083" s="7">
        <v>10</v>
      </c>
      <c r="M2083" s="7" t="s">
        <v>363</v>
      </c>
      <c r="N2083" s="7">
        <v>71102</v>
      </c>
      <c r="O2083" s="7" t="s">
        <v>14934</v>
      </c>
      <c r="P2083" s="7">
        <v>20061010</v>
      </c>
      <c r="Q2083" s="7">
        <v>50</v>
      </c>
      <c r="R2083" s="7">
        <v>201903</v>
      </c>
    </row>
    <row r="2084" spans="1:18" ht="16.5" customHeight="1">
      <c r="A2084" s="8">
        <v>2118795369</v>
      </c>
      <c r="B2084" s="7">
        <v>3191212</v>
      </c>
      <c r="C2084" s="12">
        <v>1146710035041</v>
      </c>
      <c r="D2084" s="7" t="s">
        <v>28945</v>
      </c>
      <c r="E2084" s="7" t="s">
        <v>28946</v>
      </c>
      <c r="F2084" s="7" t="s">
        <v>14934</v>
      </c>
      <c r="G2084" s="7" t="s">
        <v>28947</v>
      </c>
      <c r="H2084" s="7" t="s">
        <v>28948</v>
      </c>
      <c r="I2084" s="7" t="s">
        <v>65</v>
      </c>
      <c r="J2084" s="7" t="s">
        <v>33060</v>
      </c>
      <c r="K2084" s="7" t="s">
        <v>47</v>
      </c>
      <c r="L2084" s="7">
        <v>10</v>
      </c>
      <c r="M2084" s="7" t="s">
        <v>363</v>
      </c>
      <c r="N2084" s="7">
        <v>71102</v>
      </c>
      <c r="O2084" s="7" t="s">
        <v>14934</v>
      </c>
      <c r="P2084" s="7">
        <v>20070401</v>
      </c>
      <c r="Q2084" s="7">
        <v>71</v>
      </c>
      <c r="R2084" s="7">
        <v>201903</v>
      </c>
    </row>
    <row r="2085" spans="1:18" ht="16.5" customHeight="1">
      <c r="A2085" s="8">
        <v>1218143552</v>
      </c>
      <c r="B2085" s="7">
        <v>2200336</v>
      </c>
      <c r="C2085" s="12">
        <v>1146710036495</v>
      </c>
      <c r="D2085" s="7" t="s">
        <v>25915</v>
      </c>
      <c r="E2085" s="7" t="s">
        <v>25916</v>
      </c>
      <c r="F2085" s="7" t="s">
        <v>25917</v>
      </c>
      <c r="G2085" s="7" t="s">
        <v>25918</v>
      </c>
      <c r="H2085" s="7" t="s">
        <v>25919</v>
      </c>
      <c r="I2085" s="7" t="s">
        <v>65</v>
      </c>
      <c r="J2085" s="7" t="s">
        <v>33060</v>
      </c>
      <c r="K2085" s="7" t="s">
        <v>47</v>
      </c>
      <c r="L2085" s="7">
        <v>10</v>
      </c>
      <c r="M2085" s="7" t="s">
        <v>34194</v>
      </c>
      <c r="N2085" s="7">
        <v>52991</v>
      </c>
      <c r="O2085" s="7" t="s">
        <v>38799</v>
      </c>
      <c r="P2085" s="7">
        <v>20081202</v>
      </c>
      <c r="Q2085" s="7">
        <v>71</v>
      </c>
      <c r="R2085" s="7">
        <v>201903</v>
      </c>
    </row>
    <row r="2086" spans="1:18" ht="16.5" customHeight="1">
      <c r="A2086" s="8">
        <v>1288100802</v>
      </c>
      <c r="B2086" s="7">
        <v>2140059</v>
      </c>
      <c r="C2086" s="12">
        <v>1147110000626</v>
      </c>
      <c r="D2086" s="7" t="s">
        <v>46693</v>
      </c>
      <c r="E2086" s="7" t="s">
        <v>46694</v>
      </c>
      <c r="F2086" s="7" t="s">
        <v>22958</v>
      </c>
      <c r="G2086" s="7" t="s">
        <v>46695</v>
      </c>
      <c r="H2086" s="7" t="s">
        <v>46696</v>
      </c>
      <c r="I2086" s="7" t="s">
        <v>65</v>
      </c>
      <c r="J2086" s="7" t="s">
        <v>33060</v>
      </c>
      <c r="K2086" s="7" t="s">
        <v>47</v>
      </c>
      <c r="L2086" s="7">
        <v>10</v>
      </c>
      <c r="M2086" s="7" t="s">
        <v>34194</v>
      </c>
      <c r="N2086" s="7">
        <v>49231</v>
      </c>
      <c r="O2086" s="7" t="s">
        <v>22958</v>
      </c>
      <c r="P2086" s="7">
        <v>19760129</v>
      </c>
      <c r="Q2086" s="7">
        <v>134</v>
      </c>
      <c r="R2086" s="7">
        <v>201903</v>
      </c>
    </row>
    <row r="2087" spans="1:18" ht="16.5" customHeight="1">
      <c r="A2087" s="8">
        <v>1288101835</v>
      </c>
      <c r="B2087" s="7">
        <v>2199879</v>
      </c>
      <c r="C2087" s="12">
        <v>1147110001187</v>
      </c>
      <c r="D2087" s="7" t="s">
        <v>46697</v>
      </c>
      <c r="E2087" s="7" t="s">
        <v>46698</v>
      </c>
      <c r="F2087" s="7" t="s">
        <v>22958</v>
      </c>
      <c r="G2087" s="7" t="s">
        <v>46699</v>
      </c>
      <c r="H2087" s="7" t="s">
        <v>46700</v>
      </c>
      <c r="I2087" s="7" t="s">
        <v>65</v>
      </c>
      <c r="J2087" s="7" t="s">
        <v>33060</v>
      </c>
      <c r="K2087" s="7" t="s">
        <v>47</v>
      </c>
      <c r="L2087" s="7">
        <v>10</v>
      </c>
      <c r="M2087" s="7" t="s">
        <v>34194</v>
      </c>
      <c r="N2087" s="7">
        <v>49231</v>
      </c>
      <c r="O2087" s="7" t="s">
        <v>22958</v>
      </c>
      <c r="P2087" s="7">
        <v>19791109</v>
      </c>
      <c r="Q2087" s="7">
        <v>63</v>
      </c>
      <c r="R2087" s="7">
        <v>201903</v>
      </c>
    </row>
    <row r="2088" spans="1:18" ht="16.5" customHeight="1">
      <c r="A2088" s="8">
        <v>1288103129</v>
      </c>
      <c r="B2088" s="7">
        <v>1987693</v>
      </c>
      <c r="C2088" s="12">
        <v>1147110001658</v>
      </c>
      <c r="D2088" s="7" t="s">
        <v>3838</v>
      </c>
      <c r="E2088" s="7" t="s">
        <v>10209</v>
      </c>
      <c r="F2088" s="7" t="s">
        <v>16682</v>
      </c>
      <c r="G2088" s="7" t="s">
        <v>16683</v>
      </c>
      <c r="H2088" s="7" t="s">
        <v>16684</v>
      </c>
      <c r="I2088" s="7" t="s">
        <v>65</v>
      </c>
      <c r="J2088" s="7" t="s">
        <v>33060</v>
      </c>
      <c r="K2088" s="7" t="s">
        <v>47</v>
      </c>
      <c r="L2088" s="7">
        <v>10</v>
      </c>
      <c r="M2088" s="7" t="s">
        <v>33076</v>
      </c>
      <c r="N2088" s="7">
        <v>10212</v>
      </c>
      <c r="O2088" s="7" t="s">
        <v>46701</v>
      </c>
      <c r="P2088" s="7">
        <v>19830920</v>
      </c>
      <c r="Q2088" s="7">
        <v>63</v>
      </c>
      <c r="R2088" s="7">
        <v>201903</v>
      </c>
    </row>
    <row r="2089" spans="1:18" ht="16.5" customHeight="1">
      <c r="A2089" s="8">
        <v>1288104870</v>
      </c>
      <c r="B2089" s="7">
        <v>1836942</v>
      </c>
      <c r="C2089" s="12">
        <v>1147110003935</v>
      </c>
      <c r="D2089" s="7" t="s">
        <v>46702</v>
      </c>
      <c r="E2089" s="7" t="s">
        <v>46703</v>
      </c>
      <c r="F2089" s="7" t="s">
        <v>10938</v>
      </c>
      <c r="G2089" s="7" t="s">
        <v>46704</v>
      </c>
      <c r="H2089" s="7" t="s">
        <v>46705</v>
      </c>
      <c r="I2089" s="7" t="s">
        <v>65</v>
      </c>
      <c r="J2089" s="7" t="s">
        <v>33060</v>
      </c>
      <c r="K2089" s="7" t="s">
        <v>47</v>
      </c>
      <c r="L2089" s="7">
        <v>10</v>
      </c>
      <c r="M2089" s="7" t="s">
        <v>34194</v>
      </c>
      <c r="N2089" s="7">
        <v>49231</v>
      </c>
      <c r="O2089" s="7" t="s">
        <v>22958</v>
      </c>
      <c r="P2089" s="7">
        <v>19870416</v>
      </c>
      <c r="Q2089" s="7">
        <v>130</v>
      </c>
      <c r="R2089" s="7">
        <v>201903</v>
      </c>
    </row>
    <row r="2090" spans="1:18" ht="16.5" customHeight="1">
      <c r="A2090" s="8">
        <v>1288104884</v>
      </c>
      <c r="B2090" s="7">
        <v>2150450</v>
      </c>
      <c r="C2090" s="12">
        <v>1147110003951</v>
      </c>
      <c r="D2090" s="7" t="s">
        <v>24892</v>
      </c>
      <c r="E2090" s="7" t="s">
        <v>46706</v>
      </c>
      <c r="F2090" s="7" t="s">
        <v>22958</v>
      </c>
      <c r="G2090" s="7" t="s">
        <v>46707</v>
      </c>
      <c r="H2090" s="7" t="s">
        <v>46708</v>
      </c>
      <c r="I2090" s="7" t="s">
        <v>65</v>
      </c>
      <c r="J2090" s="7" t="s">
        <v>33060</v>
      </c>
      <c r="K2090" s="7" t="s">
        <v>47</v>
      </c>
      <c r="L2090" s="7">
        <v>10</v>
      </c>
      <c r="M2090" s="7" t="s">
        <v>34194</v>
      </c>
      <c r="N2090" s="7">
        <v>49231</v>
      </c>
      <c r="O2090" s="7" t="s">
        <v>22958</v>
      </c>
      <c r="P2090" s="7">
        <v>19870101</v>
      </c>
      <c r="Q2090" s="7">
        <v>134</v>
      </c>
      <c r="R2090" s="7">
        <v>201903</v>
      </c>
    </row>
    <row r="2091" spans="1:18" ht="16.5" customHeight="1">
      <c r="A2091" s="8">
        <v>1288103788</v>
      </c>
      <c r="B2091" s="7">
        <v>2216112</v>
      </c>
      <c r="C2091" s="12">
        <v>1147130000036</v>
      </c>
      <c r="D2091" s="7" t="s">
        <v>21749</v>
      </c>
      <c r="E2091" s="7" t="s">
        <v>21750</v>
      </c>
      <c r="F2091" s="7" t="s">
        <v>8067</v>
      </c>
      <c r="G2091" s="7" t="s">
        <v>21751</v>
      </c>
      <c r="H2091" s="7" t="s">
        <v>21752</v>
      </c>
      <c r="I2091" s="7" t="s">
        <v>65</v>
      </c>
      <c r="J2091" s="7" t="s">
        <v>33060</v>
      </c>
      <c r="K2091" s="7" t="s">
        <v>47</v>
      </c>
      <c r="L2091" s="7">
        <v>10</v>
      </c>
      <c r="M2091" s="7" t="s">
        <v>457</v>
      </c>
      <c r="N2091" s="7">
        <v>38110</v>
      </c>
      <c r="O2091" s="7" t="s">
        <v>42265</v>
      </c>
      <c r="P2091" s="7">
        <v>19811021</v>
      </c>
      <c r="Q2091" s="7">
        <v>59</v>
      </c>
      <c r="R2091" s="7">
        <v>201903</v>
      </c>
    </row>
    <row r="2092" spans="1:18" ht="16.5" customHeight="1">
      <c r="A2092" s="8">
        <v>2128202136</v>
      </c>
      <c r="B2092" s="7">
        <v>1381835</v>
      </c>
      <c r="C2092" s="12">
        <v>1148320000232</v>
      </c>
      <c r="D2092" s="7" t="s">
        <v>46709</v>
      </c>
      <c r="E2092" s="7" t="s">
        <v>46710</v>
      </c>
      <c r="F2092" s="7" t="s">
        <v>46711</v>
      </c>
      <c r="G2092" s="7" t="s">
        <v>46712</v>
      </c>
      <c r="H2092" s="7" t="s">
        <v>46713</v>
      </c>
      <c r="I2092" s="7" t="s">
        <v>45</v>
      </c>
      <c r="J2092" s="7" t="s">
        <v>33060</v>
      </c>
      <c r="K2092" s="7" t="s">
        <v>47</v>
      </c>
      <c r="L2092" s="7">
        <v>10</v>
      </c>
      <c r="M2092" s="7" t="s">
        <v>105</v>
      </c>
      <c r="N2092" s="7">
        <v>87290</v>
      </c>
      <c r="O2092" s="7" t="s">
        <v>37639</v>
      </c>
      <c r="P2092" s="7">
        <v>19730616</v>
      </c>
      <c r="Q2092" s="7">
        <v>91</v>
      </c>
      <c r="R2092" s="7">
        <v>201903</v>
      </c>
    </row>
    <row r="2093" spans="1:18" ht="16.5" customHeight="1">
      <c r="A2093" s="8">
        <v>1148203471</v>
      </c>
      <c r="B2093" s="7">
        <v>1982830</v>
      </c>
      <c r="C2093" s="12">
        <v>1150220001666</v>
      </c>
      <c r="D2093" s="7" t="s">
        <v>46714</v>
      </c>
      <c r="E2093" s="7" t="s">
        <v>46715</v>
      </c>
      <c r="F2093" s="7" t="s">
        <v>46716</v>
      </c>
      <c r="G2093" s="7" t="s">
        <v>46717</v>
      </c>
      <c r="H2093" s="7" t="s">
        <v>46718</v>
      </c>
      <c r="I2093" s="7" t="s">
        <v>45</v>
      </c>
      <c r="J2093" s="7" t="s">
        <v>33060</v>
      </c>
      <c r="K2093" s="7" t="s">
        <v>47</v>
      </c>
      <c r="L2093" s="7">
        <v>10</v>
      </c>
      <c r="M2093" s="7" t="s">
        <v>363</v>
      </c>
      <c r="N2093" s="7">
        <v>70000</v>
      </c>
      <c r="O2093" s="7" t="s">
        <v>13555</v>
      </c>
      <c r="P2093" s="7">
        <v>19880111</v>
      </c>
      <c r="Q2093" s="7">
        <v>79</v>
      </c>
      <c r="R2093" s="7">
        <v>201903</v>
      </c>
    </row>
    <row r="2094" spans="1:18" ht="16.5" customHeight="1">
      <c r="A2094" s="8">
        <v>1328100214</v>
      </c>
      <c r="B2094" s="7">
        <v>2328776</v>
      </c>
      <c r="C2094" s="12">
        <v>1152110000930</v>
      </c>
      <c r="D2094" s="7" t="s">
        <v>25057</v>
      </c>
      <c r="E2094" s="7" t="s">
        <v>726</v>
      </c>
      <c r="F2094" s="7" t="s">
        <v>14795</v>
      </c>
      <c r="G2094" s="7" t="s">
        <v>25058</v>
      </c>
      <c r="H2094" s="7" t="s">
        <v>25059</v>
      </c>
      <c r="I2094" s="7" t="s">
        <v>65</v>
      </c>
      <c r="J2094" s="7" t="s">
        <v>33060</v>
      </c>
      <c r="K2094" s="7" t="s">
        <v>47</v>
      </c>
      <c r="L2094" s="7">
        <v>10</v>
      </c>
      <c r="M2094" s="7" t="s">
        <v>34194</v>
      </c>
      <c r="N2094" s="7">
        <v>49220</v>
      </c>
      <c r="O2094" s="7" t="s">
        <v>10760</v>
      </c>
      <c r="P2094" s="7">
        <v>19780915</v>
      </c>
      <c r="Q2094" s="7">
        <v>67</v>
      </c>
      <c r="R2094" s="7">
        <v>201903</v>
      </c>
    </row>
    <row r="2095" spans="1:18" ht="16.5" customHeight="1">
      <c r="A2095" s="8">
        <v>1328100970</v>
      </c>
      <c r="B2095" s="7">
        <v>1726357</v>
      </c>
      <c r="C2095" s="12">
        <v>1152110000956</v>
      </c>
      <c r="D2095" s="7" t="s">
        <v>25049</v>
      </c>
      <c r="E2095" s="7" t="s">
        <v>25050</v>
      </c>
      <c r="F2095" s="7" t="s">
        <v>25051</v>
      </c>
      <c r="G2095" s="7" t="s">
        <v>25052</v>
      </c>
      <c r="H2095" s="7" t="s">
        <v>25053</v>
      </c>
      <c r="I2095" s="7" t="s">
        <v>65</v>
      </c>
      <c r="J2095" s="7" t="s">
        <v>33060</v>
      </c>
      <c r="K2095" s="7" t="s">
        <v>47</v>
      </c>
      <c r="L2095" s="7">
        <v>10</v>
      </c>
      <c r="M2095" s="7" t="s">
        <v>34194</v>
      </c>
      <c r="N2095" s="7">
        <v>49220</v>
      </c>
      <c r="O2095" s="7" t="s">
        <v>10760</v>
      </c>
      <c r="P2095" s="7">
        <v>19780915</v>
      </c>
      <c r="Q2095" s="7">
        <v>75</v>
      </c>
      <c r="R2095" s="7">
        <v>201903</v>
      </c>
    </row>
    <row r="2096" spans="1:18" ht="16.5" customHeight="1">
      <c r="A2096" s="8">
        <v>1328100835</v>
      </c>
      <c r="B2096" s="7">
        <v>2206954</v>
      </c>
      <c r="C2096" s="12">
        <v>1152110001384</v>
      </c>
      <c r="D2096" s="7" t="s">
        <v>6794</v>
      </c>
      <c r="E2096" s="7" t="s">
        <v>25054</v>
      </c>
      <c r="F2096" s="7" t="s">
        <v>22958</v>
      </c>
      <c r="G2096" s="7" t="s">
        <v>25055</v>
      </c>
      <c r="H2096" s="7" t="s">
        <v>25056</v>
      </c>
      <c r="I2096" s="7" t="s">
        <v>65</v>
      </c>
      <c r="J2096" s="7" t="s">
        <v>33060</v>
      </c>
      <c r="K2096" s="7" t="s">
        <v>47</v>
      </c>
      <c r="L2096" s="7">
        <v>10</v>
      </c>
      <c r="M2096" s="7" t="s">
        <v>34194</v>
      </c>
      <c r="N2096" s="7">
        <v>49231</v>
      </c>
      <c r="O2096" s="7" t="s">
        <v>22958</v>
      </c>
      <c r="P2096" s="7">
        <v>19810201</v>
      </c>
      <c r="Q2096" s="7">
        <v>50</v>
      </c>
      <c r="R2096" s="7">
        <v>201903</v>
      </c>
    </row>
    <row r="2097" spans="1:18" ht="16.5" customHeight="1">
      <c r="A2097" s="8">
        <v>1328102599</v>
      </c>
      <c r="B2097" s="7">
        <v>2200090</v>
      </c>
      <c r="C2097" s="12">
        <v>1152110007150</v>
      </c>
      <c r="D2097" s="7" t="s">
        <v>25038</v>
      </c>
      <c r="E2097" s="7" t="s">
        <v>25039</v>
      </c>
      <c r="F2097" s="7" t="s">
        <v>22958</v>
      </c>
      <c r="G2097" s="7" t="s">
        <v>25040</v>
      </c>
      <c r="H2097" s="7" t="s">
        <v>25041</v>
      </c>
      <c r="I2097" s="7" t="s">
        <v>65</v>
      </c>
      <c r="J2097" s="7" t="s">
        <v>33060</v>
      </c>
      <c r="K2097" s="7" t="s">
        <v>47</v>
      </c>
      <c r="L2097" s="7">
        <v>10</v>
      </c>
      <c r="M2097" s="7" t="s">
        <v>34194</v>
      </c>
      <c r="N2097" s="7">
        <v>49231</v>
      </c>
      <c r="O2097" s="7" t="s">
        <v>22958</v>
      </c>
      <c r="P2097" s="7">
        <v>19830929</v>
      </c>
      <c r="Q2097" s="7">
        <v>64</v>
      </c>
      <c r="R2097" s="7">
        <v>201903</v>
      </c>
    </row>
    <row r="2098" spans="1:18" ht="16.5" customHeight="1">
      <c r="A2098" s="8">
        <v>1328113548</v>
      </c>
      <c r="B2098" s="7">
        <v>1839106</v>
      </c>
      <c r="C2098" s="12">
        <v>1152110018082</v>
      </c>
      <c r="D2098" s="7" t="s">
        <v>19421</v>
      </c>
      <c r="E2098" s="7" t="s">
        <v>1392</v>
      </c>
      <c r="F2098" s="7" t="s">
        <v>19422</v>
      </c>
      <c r="G2098" s="7" t="s">
        <v>19423</v>
      </c>
      <c r="H2098" s="7" t="s">
        <v>19424</v>
      </c>
      <c r="I2098" s="7" t="s">
        <v>65</v>
      </c>
      <c r="J2098" s="7" t="s">
        <v>33060</v>
      </c>
      <c r="K2098" s="7" t="s">
        <v>47</v>
      </c>
      <c r="L2098" s="7">
        <v>10</v>
      </c>
      <c r="M2098" s="7" t="s">
        <v>33076</v>
      </c>
      <c r="N2098" s="7">
        <v>28410</v>
      </c>
      <c r="O2098" s="7" t="s">
        <v>42428</v>
      </c>
      <c r="P2098" s="7">
        <v>19960614</v>
      </c>
      <c r="Q2098" s="7">
        <v>60</v>
      </c>
      <c r="R2098" s="7">
        <v>201903</v>
      </c>
    </row>
    <row r="2099" spans="1:18" ht="16.5" customHeight="1">
      <c r="A2099" s="8">
        <v>1328144172</v>
      </c>
      <c r="B2099" s="7">
        <v>1939829</v>
      </c>
      <c r="C2099" s="12">
        <v>1152110041439</v>
      </c>
      <c r="D2099" s="7" t="s">
        <v>46719</v>
      </c>
      <c r="E2099" s="7" t="s">
        <v>32688</v>
      </c>
      <c r="F2099" s="7" t="s">
        <v>46720</v>
      </c>
      <c r="G2099" s="7" t="s">
        <v>46721</v>
      </c>
      <c r="H2099" s="7" t="s">
        <v>46722</v>
      </c>
      <c r="I2099" s="7" t="s">
        <v>65</v>
      </c>
      <c r="J2099" s="7" t="s">
        <v>33060</v>
      </c>
      <c r="K2099" s="7" t="s">
        <v>47</v>
      </c>
      <c r="L2099" s="7">
        <v>10</v>
      </c>
      <c r="M2099" s="7" t="s">
        <v>33076</v>
      </c>
      <c r="N2099" s="7">
        <v>13403</v>
      </c>
      <c r="O2099" s="7" t="s">
        <v>1032</v>
      </c>
      <c r="P2099" s="7">
        <v>20020404</v>
      </c>
      <c r="Q2099" s="7">
        <v>75</v>
      </c>
      <c r="R2099" s="7">
        <v>201903</v>
      </c>
    </row>
    <row r="2100" spans="1:18" ht="16.5" customHeight="1">
      <c r="A2100" s="8">
        <v>1278131850</v>
      </c>
      <c r="B2100" s="7">
        <v>1881254</v>
      </c>
      <c r="C2100" s="12">
        <v>1154110019557</v>
      </c>
      <c r="D2100" s="7" t="s">
        <v>1737</v>
      </c>
      <c r="E2100" s="7" t="s">
        <v>17012</v>
      </c>
      <c r="F2100" s="7" t="s">
        <v>17013</v>
      </c>
      <c r="G2100" s="7" t="s">
        <v>17014</v>
      </c>
      <c r="H2100" s="7" t="s">
        <v>17015</v>
      </c>
      <c r="I2100" s="7" t="s">
        <v>65</v>
      </c>
      <c r="J2100" s="7" t="s">
        <v>33060</v>
      </c>
      <c r="K2100" s="7" t="s">
        <v>47</v>
      </c>
      <c r="L2100" s="7">
        <v>10</v>
      </c>
      <c r="M2100" s="7" t="s">
        <v>33076</v>
      </c>
      <c r="N2100" s="7">
        <v>13403</v>
      </c>
      <c r="O2100" s="7" t="s">
        <v>1032</v>
      </c>
      <c r="P2100" s="7">
        <v>19990514</v>
      </c>
      <c r="Q2100" s="7">
        <v>51</v>
      </c>
      <c r="R2100" s="7">
        <v>201903</v>
      </c>
    </row>
    <row r="2101" spans="1:18" ht="16.5" customHeight="1">
      <c r="A2101" s="8">
        <v>1278142911</v>
      </c>
      <c r="B2101" s="7">
        <v>1894235</v>
      </c>
      <c r="C2101" s="12">
        <v>1154110025132</v>
      </c>
      <c r="D2101" s="7" t="s">
        <v>21518</v>
      </c>
      <c r="E2101" s="7" t="s">
        <v>21519</v>
      </c>
      <c r="F2101" s="7" t="s">
        <v>21520</v>
      </c>
      <c r="G2101" s="7" t="s">
        <v>21521</v>
      </c>
      <c r="H2101" s="7" t="s">
        <v>21522</v>
      </c>
      <c r="I2101" s="7" t="s">
        <v>65</v>
      </c>
      <c r="J2101" s="7" t="s">
        <v>33060</v>
      </c>
      <c r="K2101" s="7" t="s">
        <v>47</v>
      </c>
      <c r="L2101" s="7">
        <v>10</v>
      </c>
      <c r="M2101" s="7" t="s">
        <v>33076</v>
      </c>
      <c r="N2101" s="7">
        <v>33991</v>
      </c>
      <c r="O2101" s="7" t="s">
        <v>46723</v>
      </c>
      <c r="P2101" s="7">
        <v>20001207</v>
      </c>
      <c r="Q2101" s="7">
        <v>106</v>
      </c>
      <c r="R2101" s="7">
        <v>201903</v>
      </c>
    </row>
    <row r="2102" spans="1:18" ht="16.5" customHeight="1">
      <c r="A2102" s="8">
        <v>1288100796</v>
      </c>
      <c r="B2102" s="7">
        <v>1594474</v>
      </c>
      <c r="C2102" s="12">
        <v>1156110000073</v>
      </c>
      <c r="D2102" s="7" t="s">
        <v>46724</v>
      </c>
      <c r="E2102" s="7" t="s">
        <v>14012</v>
      </c>
      <c r="F2102" s="7" t="s">
        <v>14795</v>
      </c>
      <c r="G2102" s="7" t="s">
        <v>46725</v>
      </c>
      <c r="H2102" s="7" t="s">
        <v>46726</v>
      </c>
      <c r="I2102" s="7" t="s">
        <v>65</v>
      </c>
      <c r="J2102" s="7" t="s">
        <v>33060</v>
      </c>
      <c r="K2102" s="7" t="s">
        <v>47</v>
      </c>
      <c r="L2102" s="7">
        <v>10</v>
      </c>
      <c r="M2102" s="7" t="s">
        <v>34194</v>
      </c>
      <c r="N2102" s="7">
        <v>49231</v>
      </c>
      <c r="O2102" s="7" t="s">
        <v>22958</v>
      </c>
      <c r="P2102" s="7">
        <v>19690609</v>
      </c>
      <c r="Q2102" s="7">
        <v>95</v>
      </c>
      <c r="R2102" s="7">
        <v>201903</v>
      </c>
    </row>
    <row r="2103" spans="1:18" ht="16.5" customHeight="1">
      <c r="A2103" s="8">
        <v>1288158342</v>
      </c>
      <c r="B2103" s="7">
        <v>1871232</v>
      </c>
      <c r="C2103" s="12">
        <v>1156110022671</v>
      </c>
      <c r="D2103" s="7" t="s">
        <v>46727</v>
      </c>
      <c r="E2103" s="7" t="s">
        <v>1386</v>
      </c>
      <c r="F2103" s="7" t="s">
        <v>46728</v>
      </c>
      <c r="G2103" s="7" t="s">
        <v>46729</v>
      </c>
      <c r="H2103" s="7" t="s">
        <v>46730</v>
      </c>
      <c r="I2103" s="7" t="s">
        <v>65</v>
      </c>
      <c r="J2103" s="7" t="s">
        <v>33060</v>
      </c>
      <c r="K2103" s="7" t="s">
        <v>47</v>
      </c>
      <c r="L2103" s="7">
        <v>10</v>
      </c>
      <c r="M2103" s="7" t="s">
        <v>33076</v>
      </c>
      <c r="N2103" s="7">
        <v>29191</v>
      </c>
      <c r="O2103" s="7" t="s">
        <v>46731</v>
      </c>
      <c r="P2103" s="7">
        <v>20010426</v>
      </c>
      <c r="Q2103" s="7">
        <v>50</v>
      </c>
      <c r="R2103" s="7">
        <v>201903</v>
      </c>
    </row>
    <row r="2104" spans="1:18" ht="16.5" customHeight="1">
      <c r="A2104" s="8">
        <v>1288100383</v>
      </c>
      <c r="B2104" s="7">
        <v>1867525</v>
      </c>
      <c r="C2104" s="12">
        <v>1156130000061</v>
      </c>
      <c r="D2104" s="7" t="s">
        <v>25166</v>
      </c>
      <c r="E2104" s="7" t="s">
        <v>25167</v>
      </c>
      <c r="F2104" s="7" t="s">
        <v>25168</v>
      </c>
      <c r="G2104" s="7" t="s">
        <v>25169</v>
      </c>
      <c r="H2104" s="7" t="s">
        <v>25170</v>
      </c>
      <c r="I2104" s="7" t="s">
        <v>65</v>
      </c>
      <c r="J2104" s="7" t="s">
        <v>33060</v>
      </c>
      <c r="K2104" s="7" t="s">
        <v>47</v>
      </c>
      <c r="L2104" s="7">
        <v>10</v>
      </c>
      <c r="M2104" s="7" t="s">
        <v>34194</v>
      </c>
      <c r="N2104" s="7">
        <v>49212</v>
      </c>
      <c r="O2104" s="7" t="s">
        <v>10754</v>
      </c>
      <c r="P2104" s="7">
        <v>19700517</v>
      </c>
      <c r="Q2104" s="7">
        <v>107</v>
      </c>
      <c r="R2104" s="7">
        <v>201903</v>
      </c>
    </row>
    <row r="2105" spans="1:18" ht="16.5" customHeight="1">
      <c r="A2105" s="8">
        <v>1288100307</v>
      </c>
      <c r="B2105" s="7">
        <v>1600215</v>
      </c>
      <c r="C2105" s="12">
        <v>1156130000079</v>
      </c>
      <c r="D2105" s="7" t="s">
        <v>46732</v>
      </c>
      <c r="E2105" s="7" t="s">
        <v>16430</v>
      </c>
      <c r="F2105" s="7" t="s">
        <v>23219</v>
      </c>
      <c r="G2105" s="7" t="s">
        <v>46733</v>
      </c>
      <c r="H2105" s="7" t="s">
        <v>46734</v>
      </c>
      <c r="I2105" s="7" t="s">
        <v>65</v>
      </c>
      <c r="J2105" s="7" t="s">
        <v>33060</v>
      </c>
      <c r="K2105" s="7" t="s">
        <v>47</v>
      </c>
      <c r="L2105" s="7">
        <v>10</v>
      </c>
      <c r="M2105" s="7" t="s">
        <v>34194</v>
      </c>
      <c r="N2105" s="7">
        <v>49231</v>
      </c>
      <c r="O2105" s="7" t="s">
        <v>22958</v>
      </c>
      <c r="P2105" s="7">
        <v>19700929</v>
      </c>
      <c r="Q2105" s="7">
        <v>73</v>
      </c>
      <c r="R2105" s="7">
        <v>201903</v>
      </c>
    </row>
    <row r="2106" spans="1:18" ht="16.5" customHeight="1">
      <c r="A2106" s="8">
        <v>1288114441</v>
      </c>
      <c r="B2106" s="7">
        <v>3304099</v>
      </c>
      <c r="C2106" s="12">
        <v>1156130000388</v>
      </c>
      <c r="D2106" s="7" t="s">
        <v>46735</v>
      </c>
      <c r="E2106" s="7" t="s">
        <v>17129</v>
      </c>
      <c r="F2106" s="7" t="s">
        <v>46736</v>
      </c>
      <c r="G2106" s="7" t="s">
        <v>46737</v>
      </c>
      <c r="H2106" s="7" t="s">
        <v>46738</v>
      </c>
      <c r="I2106" s="7" t="s">
        <v>65</v>
      </c>
      <c r="J2106" s="7" t="s">
        <v>33060</v>
      </c>
      <c r="K2106" s="7" t="s">
        <v>47</v>
      </c>
      <c r="L2106" s="7">
        <v>10</v>
      </c>
      <c r="M2106" s="7" t="s">
        <v>34194</v>
      </c>
      <c r="N2106" s="7">
        <v>49231</v>
      </c>
      <c r="O2106" s="7" t="s">
        <v>22958</v>
      </c>
      <c r="P2106" s="7">
        <v>19880101</v>
      </c>
      <c r="Q2106" s="7">
        <v>75</v>
      </c>
      <c r="R2106" s="7">
        <v>201903</v>
      </c>
    </row>
    <row r="2107" spans="1:18" ht="16.5" customHeight="1">
      <c r="A2107" s="8">
        <v>1288207933</v>
      </c>
      <c r="B2107" s="7">
        <v>2928653</v>
      </c>
      <c r="C2107" s="12">
        <v>1156330001265</v>
      </c>
      <c r="D2107" s="7" t="s">
        <v>46739</v>
      </c>
      <c r="E2107" s="7" t="s">
        <v>32747</v>
      </c>
      <c r="F2107" s="7" t="s">
        <v>16390</v>
      </c>
      <c r="G2107" s="7" t="s">
        <v>46740</v>
      </c>
      <c r="H2107" s="7" t="s">
        <v>46741</v>
      </c>
      <c r="I2107" s="7" t="s">
        <v>45</v>
      </c>
      <c r="J2107" s="7" t="s">
        <v>33060</v>
      </c>
      <c r="K2107" s="7" t="s">
        <v>47</v>
      </c>
      <c r="L2107" s="7">
        <v>10</v>
      </c>
      <c r="M2107" s="7" t="s">
        <v>105</v>
      </c>
      <c r="N2107" s="7">
        <v>86100</v>
      </c>
      <c r="O2107" s="7" t="s">
        <v>5955</v>
      </c>
      <c r="P2107" s="7">
        <v>20021014</v>
      </c>
      <c r="Q2107" s="7">
        <v>58</v>
      </c>
      <c r="R2107" s="7">
        <v>201903</v>
      </c>
    </row>
    <row r="2108" spans="1:18" ht="16.5" customHeight="1">
      <c r="A2108" s="8">
        <v>1278100134</v>
      </c>
      <c r="B2108" s="7">
        <v>1324629</v>
      </c>
      <c r="C2108" s="12">
        <v>1158110000722</v>
      </c>
      <c r="D2108" s="7" t="s">
        <v>25175</v>
      </c>
      <c r="E2108" s="7" t="s">
        <v>25176</v>
      </c>
      <c r="F2108" s="7" t="s">
        <v>10735</v>
      </c>
      <c r="G2108" s="7" t="s">
        <v>25177</v>
      </c>
      <c r="H2108" s="7" t="s">
        <v>25178</v>
      </c>
      <c r="I2108" s="7" t="s">
        <v>65</v>
      </c>
      <c r="J2108" s="7" t="s">
        <v>33060</v>
      </c>
      <c r="K2108" s="7" t="s">
        <v>47</v>
      </c>
      <c r="L2108" s="7">
        <v>10</v>
      </c>
      <c r="M2108" s="7" t="s">
        <v>34194</v>
      </c>
      <c r="N2108" s="7">
        <v>49210</v>
      </c>
      <c r="O2108" s="7" t="s">
        <v>10757</v>
      </c>
      <c r="P2108" s="7">
        <v>19710101</v>
      </c>
      <c r="Q2108" s="7">
        <v>53</v>
      </c>
      <c r="R2108" s="7">
        <v>201903</v>
      </c>
    </row>
    <row r="2109" spans="1:18" ht="16.5" customHeight="1">
      <c r="A2109" s="8">
        <v>1278178404</v>
      </c>
      <c r="B2109" s="7">
        <v>1822790</v>
      </c>
      <c r="C2109" s="12">
        <v>1158110008239</v>
      </c>
      <c r="D2109" s="7" t="s">
        <v>17007</v>
      </c>
      <c r="E2109" s="7" t="s">
        <v>17008</v>
      </c>
      <c r="F2109" s="7" t="s">
        <v>17009</v>
      </c>
      <c r="G2109" s="7" t="s">
        <v>17010</v>
      </c>
      <c r="H2109" s="7" t="s">
        <v>17011</v>
      </c>
      <c r="I2109" s="7" t="s">
        <v>65</v>
      </c>
      <c r="J2109" s="7" t="s">
        <v>33060</v>
      </c>
      <c r="K2109" s="7" t="s">
        <v>47</v>
      </c>
      <c r="L2109" s="7">
        <v>10</v>
      </c>
      <c r="M2109" s="7" t="s">
        <v>33076</v>
      </c>
      <c r="N2109" s="7">
        <v>13403</v>
      </c>
      <c r="O2109" s="7" t="s">
        <v>1032</v>
      </c>
      <c r="P2109" s="7">
        <v>20030101</v>
      </c>
      <c r="Q2109" s="7">
        <v>81</v>
      </c>
      <c r="R2109" s="7">
        <v>201903</v>
      </c>
    </row>
    <row r="2110" spans="1:18" ht="16.5" customHeight="1">
      <c r="A2110" s="8">
        <v>1288148451</v>
      </c>
      <c r="B2110" s="7">
        <v>2143028</v>
      </c>
      <c r="C2110" s="12">
        <v>1159110028722</v>
      </c>
      <c r="D2110" s="7" t="s">
        <v>46742</v>
      </c>
      <c r="E2110" s="7" t="s">
        <v>28720</v>
      </c>
      <c r="F2110" s="7" t="s">
        <v>22958</v>
      </c>
      <c r="G2110" s="7" t="s">
        <v>46743</v>
      </c>
      <c r="H2110" s="7" t="s">
        <v>46744</v>
      </c>
      <c r="I2110" s="7" t="s">
        <v>65</v>
      </c>
      <c r="J2110" s="7" t="s">
        <v>33060</v>
      </c>
      <c r="K2110" s="7" t="s">
        <v>47</v>
      </c>
      <c r="L2110" s="7">
        <v>10</v>
      </c>
      <c r="M2110" s="7" t="s">
        <v>34194</v>
      </c>
      <c r="N2110" s="7">
        <v>49231</v>
      </c>
      <c r="O2110" s="7" t="s">
        <v>22958</v>
      </c>
      <c r="P2110" s="7">
        <v>20000502</v>
      </c>
      <c r="Q2110" s="7">
        <v>51</v>
      </c>
      <c r="R2110" s="7">
        <v>201903</v>
      </c>
    </row>
    <row r="2111" spans="1:18" ht="16.5" customHeight="1">
      <c r="A2111" s="8">
        <v>1288154652</v>
      </c>
      <c r="B2111" s="7">
        <v>2911502</v>
      </c>
      <c r="C2111" s="12">
        <v>1159110047805</v>
      </c>
      <c r="D2111" s="7" t="s">
        <v>46745</v>
      </c>
      <c r="E2111" s="7" t="s">
        <v>46746</v>
      </c>
      <c r="F2111" s="7" t="s">
        <v>46747</v>
      </c>
      <c r="G2111" s="7" t="s">
        <v>46748</v>
      </c>
      <c r="H2111" s="7" t="s">
        <v>46749</v>
      </c>
      <c r="I2111" s="7" t="s">
        <v>65</v>
      </c>
      <c r="J2111" s="7" t="s">
        <v>33060</v>
      </c>
      <c r="K2111" s="7" t="s">
        <v>47</v>
      </c>
      <c r="L2111" s="7">
        <v>10</v>
      </c>
      <c r="M2111" s="7" t="s">
        <v>33760</v>
      </c>
      <c r="N2111" s="7">
        <v>46311</v>
      </c>
      <c r="O2111" s="7" t="s">
        <v>33832</v>
      </c>
      <c r="P2111" s="7">
        <v>20001218</v>
      </c>
      <c r="Q2111" s="7">
        <v>58</v>
      </c>
      <c r="R2111" s="7">
        <v>201903</v>
      </c>
    </row>
    <row r="2112" spans="1:18" ht="16.5" customHeight="1">
      <c r="A2112" s="8">
        <v>1288105578</v>
      </c>
      <c r="B2112" s="7">
        <v>1180609</v>
      </c>
      <c r="C2112" s="12">
        <v>1159130000015</v>
      </c>
      <c r="D2112" s="7" t="s">
        <v>25162</v>
      </c>
      <c r="E2112" s="7" t="s">
        <v>25163</v>
      </c>
      <c r="F2112" s="7" t="s">
        <v>23834</v>
      </c>
      <c r="G2112" s="7" t="s">
        <v>25164</v>
      </c>
      <c r="H2112" s="7" t="s">
        <v>25165</v>
      </c>
      <c r="I2112" s="7" t="s">
        <v>65</v>
      </c>
      <c r="J2112" s="7" t="s">
        <v>33060</v>
      </c>
      <c r="K2112" s="7" t="s">
        <v>47</v>
      </c>
      <c r="L2112" s="7">
        <v>10</v>
      </c>
      <c r="M2112" s="7" t="s">
        <v>34194</v>
      </c>
      <c r="N2112" s="7">
        <v>49231</v>
      </c>
      <c r="O2112" s="7" t="s">
        <v>22958</v>
      </c>
      <c r="P2112" s="7">
        <v>19880401</v>
      </c>
      <c r="Q2112" s="7">
        <v>141</v>
      </c>
      <c r="R2112" s="7">
        <v>201903</v>
      </c>
    </row>
    <row r="2113" spans="1:18" ht="16.5" customHeight="1">
      <c r="A2113" s="8">
        <v>1168214071</v>
      </c>
      <c r="B2113" s="7">
        <v>1901378</v>
      </c>
      <c r="C2113" s="12">
        <v>1161210008146</v>
      </c>
      <c r="D2113" s="7" t="s">
        <v>46750</v>
      </c>
      <c r="E2113" s="7" t="s">
        <v>32931</v>
      </c>
      <c r="F2113" s="7" t="s">
        <v>46751</v>
      </c>
      <c r="G2113" s="7" t="s">
        <v>46752</v>
      </c>
      <c r="H2113" s="7" t="s">
        <v>46753</v>
      </c>
      <c r="I2113" s="7" t="s">
        <v>45</v>
      </c>
      <c r="J2113" s="7" t="s">
        <v>33060</v>
      </c>
      <c r="K2113" s="7" t="s">
        <v>47</v>
      </c>
      <c r="L2113" s="7">
        <v>10</v>
      </c>
      <c r="M2113" s="7" t="s">
        <v>363</v>
      </c>
      <c r="N2113" s="7">
        <v>70201</v>
      </c>
      <c r="O2113" s="7" t="s">
        <v>46754</v>
      </c>
      <c r="P2113" s="7">
        <v>19970927</v>
      </c>
      <c r="Q2113" s="7">
        <v>71</v>
      </c>
      <c r="R2113" s="7">
        <v>201903</v>
      </c>
    </row>
    <row r="2114" spans="1:18" ht="16.5" customHeight="1">
      <c r="A2114" s="8">
        <v>2158205812</v>
      </c>
      <c r="B2114" s="7">
        <v>3330460</v>
      </c>
      <c r="C2114" s="12">
        <v>1162330003268</v>
      </c>
      <c r="D2114" s="7" t="s">
        <v>30570</v>
      </c>
      <c r="E2114" s="7" t="s">
        <v>30571</v>
      </c>
      <c r="F2114" s="7" t="s">
        <v>30572</v>
      </c>
      <c r="G2114" s="7" t="s">
        <v>30573</v>
      </c>
      <c r="H2114" s="7" t="s">
        <v>30574</v>
      </c>
      <c r="I2114" s="7" t="s">
        <v>45</v>
      </c>
      <c r="J2114" s="7" t="s">
        <v>33060</v>
      </c>
      <c r="K2114" s="7" t="s">
        <v>47</v>
      </c>
      <c r="L2114" s="7">
        <v>10</v>
      </c>
      <c r="M2114" s="7" t="s">
        <v>105</v>
      </c>
      <c r="N2114" s="7">
        <v>86100</v>
      </c>
      <c r="O2114" s="7" t="s">
        <v>5955</v>
      </c>
      <c r="P2114" s="7">
        <v>20011024</v>
      </c>
      <c r="Q2114" s="7">
        <v>77</v>
      </c>
      <c r="R2114" s="7">
        <v>201903</v>
      </c>
    </row>
    <row r="2115" spans="1:18" ht="16.5" customHeight="1">
      <c r="A2115" s="8">
        <v>2158185352</v>
      </c>
      <c r="B2115" s="7">
        <v>2543849</v>
      </c>
      <c r="C2115" s="12">
        <v>1162710004620</v>
      </c>
      <c r="D2115" s="7" t="s">
        <v>46755</v>
      </c>
      <c r="E2115" s="7" t="s">
        <v>46756</v>
      </c>
      <c r="F2115" s="7" t="s">
        <v>46757</v>
      </c>
      <c r="G2115" s="7" t="s">
        <v>46758</v>
      </c>
      <c r="H2115" s="7" t="s">
        <v>46759</v>
      </c>
      <c r="I2115" s="7" t="s">
        <v>65</v>
      </c>
      <c r="J2115" s="7" t="s">
        <v>33060</v>
      </c>
      <c r="K2115" s="7" t="s">
        <v>47</v>
      </c>
      <c r="L2115" s="7">
        <v>10</v>
      </c>
      <c r="M2115" s="7" t="s">
        <v>363</v>
      </c>
      <c r="N2115" s="7">
        <v>71202</v>
      </c>
      <c r="O2115" s="7" t="s">
        <v>35836</v>
      </c>
      <c r="P2115" s="7">
        <v>20000107</v>
      </c>
      <c r="Q2115" s="7">
        <v>51</v>
      </c>
      <c r="R2115" s="7">
        <v>201903</v>
      </c>
    </row>
    <row r="2116" spans="1:18" ht="16.5" customHeight="1">
      <c r="A2116" s="8">
        <v>2048206811</v>
      </c>
      <c r="B2116" s="7">
        <v>2241262</v>
      </c>
      <c r="C2116" s="12">
        <v>1163370004943</v>
      </c>
      <c r="D2116" s="7" t="s">
        <v>46760</v>
      </c>
      <c r="E2116" s="7" t="s">
        <v>46761</v>
      </c>
      <c r="F2116" s="7" t="s">
        <v>46762</v>
      </c>
      <c r="G2116" s="7" t="s">
        <v>46763</v>
      </c>
      <c r="H2116" s="7" t="s">
        <v>46764</v>
      </c>
      <c r="I2116" s="7" t="s">
        <v>45</v>
      </c>
      <c r="J2116" s="7" t="s">
        <v>33060</v>
      </c>
      <c r="K2116" s="7" t="s">
        <v>47</v>
      </c>
      <c r="L2116" s="7">
        <v>10</v>
      </c>
      <c r="M2116" s="7" t="s">
        <v>33760</v>
      </c>
      <c r="N2116" s="7">
        <v>46209</v>
      </c>
      <c r="O2116" s="7" t="s">
        <v>33806</v>
      </c>
      <c r="P2116" s="7">
        <v>20031101</v>
      </c>
      <c r="Q2116" s="7">
        <v>110</v>
      </c>
      <c r="R2116" s="7">
        <v>201903</v>
      </c>
    </row>
    <row r="2117" spans="1:18" ht="16.5" customHeight="1">
      <c r="A2117" s="8">
        <v>1328139096</v>
      </c>
      <c r="B2117" s="7">
        <v>2205393</v>
      </c>
      <c r="C2117" s="12">
        <v>1165110032431</v>
      </c>
      <c r="D2117" s="7" t="s">
        <v>46765</v>
      </c>
      <c r="E2117" s="7" t="s">
        <v>17703</v>
      </c>
      <c r="F2117" s="7" t="s">
        <v>11304</v>
      </c>
      <c r="G2117" s="7" t="s">
        <v>46766</v>
      </c>
      <c r="H2117" s="7" t="s">
        <v>46767</v>
      </c>
      <c r="I2117" s="7" t="s">
        <v>65</v>
      </c>
      <c r="J2117" s="7" t="s">
        <v>33060</v>
      </c>
      <c r="K2117" s="7" t="s">
        <v>47</v>
      </c>
      <c r="L2117" s="7">
        <v>10</v>
      </c>
      <c r="M2117" s="7" t="s">
        <v>34194</v>
      </c>
      <c r="N2117" s="7">
        <v>52990</v>
      </c>
      <c r="O2117" s="7" t="s">
        <v>42690</v>
      </c>
      <c r="P2117" s="7">
        <v>20010502</v>
      </c>
      <c r="Q2117" s="7">
        <v>53</v>
      </c>
      <c r="R2117" s="7">
        <v>201903</v>
      </c>
    </row>
    <row r="2118" spans="1:18" ht="16.5" customHeight="1">
      <c r="A2118" s="8">
        <v>1398100710</v>
      </c>
      <c r="B2118" s="7">
        <v>2530079</v>
      </c>
      <c r="C2118" s="12">
        <v>1201110001397</v>
      </c>
      <c r="D2118" s="7" t="s">
        <v>7638</v>
      </c>
      <c r="E2118" s="7" t="s">
        <v>24919</v>
      </c>
      <c r="F2118" s="7" t="s">
        <v>14795</v>
      </c>
      <c r="G2118" s="7" t="s">
        <v>24920</v>
      </c>
      <c r="H2118" s="7" t="s">
        <v>24921</v>
      </c>
      <c r="I2118" s="7" t="s">
        <v>65</v>
      </c>
      <c r="J2118" s="7" t="s">
        <v>33060</v>
      </c>
      <c r="K2118" s="7" t="s">
        <v>47</v>
      </c>
      <c r="L2118" s="7">
        <v>10</v>
      </c>
      <c r="M2118" s="7" t="s">
        <v>34194</v>
      </c>
      <c r="N2118" s="7">
        <v>49231</v>
      </c>
      <c r="O2118" s="7" t="s">
        <v>22958</v>
      </c>
      <c r="P2118" s="7">
        <v>19721021</v>
      </c>
      <c r="Q2118" s="7">
        <v>71</v>
      </c>
      <c r="R2118" s="7">
        <v>201903</v>
      </c>
    </row>
    <row r="2119" spans="1:18" ht="16.5" customHeight="1">
      <c r="A2119" s="8">
        <v>1318107698</v>
      </c>
      <c r="B2119" s="7">
        <v>1849356</v>
      </c>
      <c r="C2119" s="12">
        <v>1201110004177</v>
      </c>
      <c r="D2119" s="7" t="s">
        <v>25076</v>
      </c>
      <c r="E2119" s="7" t="s">
        <v>8995</v>
      </c>
      <c r="F2119" s="7" t="s">
        <v>11203</v>
      </c>
      <c r="G2119" s="7" t="s">
        <v>25077</v>
      </c>
      <c r="H2119" s="7" t="s">
        <v>25078</v>
      </c>
      <c r="I2119" s="7" t="s">
        <v>65</v>
      </c>
      <c r="J2119" s="7" t="s">
        <v>33060</v>
      </c>
      <c r="K2119" s="7" t="s">
        <v>47</v>
      </c>
      <c r="L2119" s="7">
        <v>10</v>
      </c>
      <c r="M2119" s="7" t="s">
        <v>34194</v>
      </c>
      <c r="N2119" s="7">
        <v>49231</v>
      </c>
      <c r="O2119" s="7" t="s">
        <v>22958</v>
      </c>
      <c r="P2119" s="7">
        <v>19760624</v>
      </c>
      <c r="Q2119" s="7">
        <v>73</v>
      </c>
      <c r="R2119" s="7">
        <v>201903</v>
      </c>
    </row>
    <row r="2120" spans="1:18" ht="16.5" customHeight="1">
      <c r="A2120" s="8">
        <v>1318101224</v>
      </c>
      <c r="B2120" s="7">
        <v>2194043</v>
      </c>
      <c r="C2120" s="12">
        <v>1201110004408</v>
      </c>
      <c r="D2120" s="7" t="s">
        <v>10796</v>
      </c>
      <c r="E2120" s="7" t="s">
        <v>25094</v>
      </c>
      <c r="F2120" s="7" t="s">
        <v>22958</v>
      </c>
      <c r="G2120" s="7" t="s">
        <v>25095</v>
      </c>
      <c r="H2120" s="7" t="s">
        <v>25096</v>
      </c>
      <c r="I2120" s="7" t="s">
        <v>65</v>
      </c>
      <c r="J2120" s="7" t="s">
        <v>33060</v>
      </c>
      <c r="K2120" s="7" t="s">
        <v>47</v>
      </c>
      <c r="L2120" s="7">
        <v>10</v>
      </c>
      <c r="M2120" s="7" t="s">
        <v>34194</v>
      </c>
      <c r="N2120" s="7">
        <v>49231</v>
      </c>
      <c r="O2120" s="7" t="s">
        <v>22958</v>
      </c>
      <c r="P2120" s="7">
        <v>19761101</v>
      </c>
      <c r="Q2120" s="7">
        <v>64</v>
      </c>
      <c r="R2120" s="7">
        <v>201903</v>
      </c>
    </row>
    <row r="2121" spans="1:18" ht="16.5" customHeight="1">
      <c r="A2121" s="8">
        <v>1378108716</v>
      </c>
      <c r="B2121" s="7">
        <v>2874389</v>
      </c>
      <c r="C2121" s="12">
        <v>1201110004755</v>
      </c>
      <c r="D2121" s="7" t="s">
        <v>24926</v>
      </c>
      <c r="E2121" s="7" t="s">
        <v>24927</v>
      </c>
      <c r="F2121" s="7" t="s">
        <v>24928</v>
      </c>
      <c r="G2121" s="7" t="s">
        <v>24929</v>
      </c>
      <c r="H2121" s="7" t="s">
        <v>24930</v>
      </c>
      <c r="I2121" s="7" t="s">
        <v>65</v>
      </c>
      <c r="J2121" s="7" t="s">
        <v>33060</v>
      </c>
      <c r="K2121" s="7" t="s">
        <v>47</v>
      </c>
      <c r="L2121" s="7">
        <v>10</v>
      </c>
      <c r="M2121" s="7" t="s">
        <v>34194</v>
      </c>
      <c r="N2121" s="7">
        <v>49231</v>
      </c>
      <c r="O2121" s="7" t="s">
        <v>22958</v>
      </c>
      <c r="P2121" s="7">
        <v>19770308</v>
      </c>
      <c r="Q2121" s="7">
        <v>52</v>
      </c>
      <c r="R2121" s="7">
        <v>201903</v>
      </c>
    </row>
    <row r="2122" spans="1:18" ht="16.5" customHeight="1">
      <c r="A2122" s="8">
        <v>1228110582</v>
      </c>
      <c r="B2122" s="7">
        <v>1197428</v>
      </c>
      <c r="C2122" s="12">
        <v>1201110006686</v>
      </c>
      <c r="D2122" s="7" t="s">
        <v>21523</v>
      </c>
      <c r="E2122" s="7" t="s">
        <v>21524</v>
      </c>
      <c r="F2122" s="7" t="s">
        <v>21525</v>
      </c>
      <c r="G2122" s="7" t="s">
        <v>21526</v>
      </c>
      <c r="H2122" s="7" t="s">
        <v>21527</v>
      </c>
      <c r="I2122" s="7" t="s">
        <v>65</v>
      </c>
      <c r="J2122" s="7" t="s">
        <v>33060</v>
      </c>
      <c r="K2122" s="7" t="s">
        <v>47</v>
      </c>
      <c r="L2122" s="7">
        <v>10</v>
      </c>
      <c r="M2122" s="7" t="s">
        <v>33076</v>
      </c>
      <c r="N2122" s="7">
        <v>33303</v>
      </c>
      <c r="O2122" s="7" t="s">
        <v>46768</v>
      </c>
      <c r="P2122" s="7">
        <v>19780817</v>
      </c>
      <c r="Q2122" s="7">
        <v>63</v>
      </c>
      <c r="R2122" s="7">
        <v>201903</v>
      </c>
    </row>
    <row r="2123" spans="1:18" ht="16.5" customHeight="1">
      <c r="A2123" s="8">
        <v>1228119069</v>
      </c>
      <c r="B2123" s="7">
        <v>2203447</v>
      </c>
      <c r="C2123" s="12">
        <v>1201110008335</v>
      </c>
      <c r="D2123" s="7" t="s">
        <v>23950</v>
      </c>
      <c r="E2123" s="7" t="s">
        <v>3751</v>
      </c>
      <c r="F2123" s="7" t="s">
        <v>22958</v>
      </c>
      <c r="G2123" s="7" t="s">
        <v>25279</v>
      </c>
      <c r="H2123" s="7" t="s">
        <v>25280</v>
      </c>
      <c r="I2123" s="7" t="s">
        <v>65</v>
      </c>
      <c r="J2123" s="7" t="s">
        <v>33060</v>
      </c>
      <c r="K2123" s="7" t="s">
        <v>47</v>
      </c>
      <c r="L2123" s="7">
        <v>10</v>
      </c>
      <c r="M2123" s="7" t="s">
        <v>34194</v>
      </c>
      <c r="N2123" s="7">
        <v>49231</v>
      </c>
      <c r="O2123" s="7" t="s">
        <v>22958</v>
      </c>
      <c r="P2123" s="7">
        <v>19931201</v>
      </c>
      <c r="Q2123" s="7">
        <v>54</v>
      </c>
      <c r="R2123" s="7">
        <v>201903</v>
      </c>
    </row>
    <row r="2124" spans="1:18" ht="16.5" customHeight="1">
      <c r="A2124" s="8">
        <v>1378108598</v>
      </c>
      <c r="B2124" s="7">
        <v>1804249</v>
      </c>
      <c r="C2124" s="12">
        <v>1201110008468</v>
      </c>
      <c r="D2124" s="7" t="s">
        <v>24935</v>
      </c>
      <c r="E2124" s="7" t="s">
        <v>24936</v>
      </c>
      <c r="F2124" s="7" t="s">
        <v>22958</v>
      </c>
      <c r="G2124" s="7" t="s">
        <v>24937</v>
      </c>
      <c r="H2124" s="7" t="s">
        <v>24938</v>
      </c>
      <c r="I2124" s="7" t="s">
        <v>65</v>
      </c>
      <c r="J2124" s="7" t="s">
        <v>33060</v>
      </c>
      <c r="K2124" s="7" t="s">
        <v>47</v>
      </c>
      <c r="L2124" s="7">
        <v>10</v>
      </c>
      <c r="M2124" s="7" t="s">
        <v>34194</v>
      </c>
      <c r="N2124" s="7">
        <v>49220</v>
      </c>
      <c r="O2124" s="7" t="s">
        <v>10760</v>
      </c>
      <c r="P2124" s="7">
        <v>19790925</v>
      </c>
      <c r="Q2124" s="7">
        <v>66</v>
      </c>
      <c r="R2124" s="7">
        <v>201903</v>
      </c>
    </row>
    <row r="2125" spans="1:18" ht="16.5" customHeight="1">
      <c r="A2125" s="8">
        <v>1378104326</v>
      </c>
      <c r="B2125" s="7">
        <v>1441651</v>
      </c>
      <c r="C2125" s="12">
        <v>1201110008707</v>
      </c>
      <c r="D2125" s="7" t="s">
        <v>25597</v>
      </c>
      <c r="E2125" s="7" t="s">
        <v>25598</v>
      </c>
      <c r="F2125" s="7" t="s">
        <v>22958</v>
      </c>
      <c r="G2125" s="7" t="s">
        <v>25599</v>
      </c>
      <c r="H2125" s="7" t="s">
        <v>25600</v>
      </c>
      <c r="I2125" s="7" t="s">
        <v>65</v>
      </c>
      <c r="J2125" s="7" t="s">
        <v>33060</v>
      </c>
      <c r="K2125" s="7" t="s">
        <v>47</v>
      </c>
      <c r="L2125" s="7">
        <v>10</v>
      </c>
      <c r="M2125" s="7" t="s">
        <v>34194</v>
      </c>
      <c r="N2125" s="7">
        <v>49231</v>
      </c>
      <c r="O2125" s="7" t="s">
        <v>22958</v>
      </c>
      <c r="P2125" s="7">
        <v>19791212</v>
      </c>
      <c r="Q2125" s="7">
        <v>62</v>
      </c>
      <c r="R2125" s="7">
        <v>201903</v>
      </c>
    </row>
    <row r="2126" spans="1:18" ht="16.5" customHeight="1">
      <c r="A2126" s="8">
        <v>1378106697</v>
      </c>
      <c r="B2126" s="7">
        <v>2199139</v>
      </c>
      <c r="C2126" s="12">
        <v>1201110008757</v>
      </c>
      <c r="D2126" s="7" t="s">
        <v>24943</v>
      </c>
      <c r="E2126" s="7" t="s">
        <v>3739</v>
      </c>
      <c r="F2126" s="7" t="s">
        <v>22958</v>
      </c>
      <c r="G2126" s="7" t="s">
        <v>24944</v>
      </c>
      <c r="H2126" s="7" t="s">
        <v>24945</v>
      </c>
      <c r="I2126" s="7" t="s">
        <v>65</v>
      </c>
      <c r="J2126" s="7" t="s">
        <v>33060</v>
      </c>
      <c r="K2126" s="7" t="s">
        <v>47</v>
      </c>
      <c r="L2126" s="7">
        <v>10</v>
      </c>
      <c r="M2126" s="7" t="s">
        <v>34194</v>
      </c>
      <c r="N2126" s="7">
        <v>49220</v>
      </c>
      <c r="O2126" s="7" t="s">
        <v>10760</v>
      </c>
      <c r="P2126" s="7">
        <v>19800101</v>
      </c>
      <c r="Q2126" s="7">
        <v>80</v>
      </c>
      <c r="R2126" s="7">
        <v>201903</v>
      </c>
    </row>
    <row r="2127" spans="1:18" ht="16.5" customHeight="1">
      <c r="A2127" s="8">
        <v>1378104160</v>
      </c>
      <c r="B2127" s="7">
        <v>1627855</v>
      </c>
      <c r="C2127" s="12">
        <v>1201110008773</v>
      </c>
      <c r="D2127" s="7" t="s">
        <v>24959</v>
      </c>
      <c r="E2127" s="7" t="s">
        <v>24960</v>
      </c>
      <c r="F2127" s="7" t="s">
        <v>22958</v>
      </c>
      <c r="G2127" s="7" t="s">
        <v>24961</v>
      </c>
      <c r="H2127" s="7" t="s">
        <v>24962</v>
      </c>
      <c r="I2127" s="7" t="s">
        <v>65</v>
      </c>
      <c r="J2127" s="7" t="s">
        <v>33060</v>
      </c>
      <c r="K2127" s="7" t="s">
        <v>47</v>
      </c>
      <c r="L2127" s="7">
        <v>10</v>
      </c>
      <c r="M2127" s="7" t="s">
        <v>34194</v>
      </c>
      <c r="N2127" s="7">
        <v>49220</v>
      </c>
      <c r="O2127" s="7" t="s">
        <v>10760</v>
      </c>
      <c r="P2127" s="7">
        <v>19930902</v>
      </c>
      <c r="Q2127" s="7">
        <v>58</v>
      </c>
      <c r="R2127" s="7">
        <v>201903</v>
      </c>
    </row>
    <row r="2128" spans="1:18" ht="16.5" customHeight="1">
      <c r="A2128" s="8">
        <v>1378104457</v>
      </c>
      <c r="B2128" s="7">
        <v>1243351</v>
      </c>
      <c r="C2128" s="12">
        <v>1201110008814</v>
      </c>
      <c r="D2128" s="7" t="s">
        <v>24950</v>
      </c>
      <c r="E2128" s="7" t="s">
        <v>24951</v>
      </c>
      <c r="F2128" s="7" t="s">
        <v>14795</v>
      </c>
      <c r="G2128" s="7" t="s">
        <v>24952</v>
      </c>
      <c r="H2128" s="7" t="s">
        <v>24953</v>
      </c>
      <c r="I2128" s="7" t="s">
        <v>65</v>
      </c>
      <c r="J2128" s="7" t="s">
        <v>33060</v>
      </c>
      <c r="K2128" s="7" t="s">
        <v>47</v>
      </c>
      <c r="L2128" s="7">
        <v>10</v>
      </c>
      <c r="M2128" s="7" t="s">
        <v>34194</v>
      </c>
      <c r="N2128" s="7">
        <v>49231</v>
      </c>
      <c r="O2128" s="7" t="s">
        <v>22958</v>
      </c>
      <c r="P2128" s="7">
        <v>19800101</v>
      </c>
      <c r="Q2128" s="7">
        <v>61</v>
      </c>
      <c r="R2128" s="7">
        <v>201903</v>
      </c>
    </row>
    <row r="2129" spans="1:18" ht="16.5" customHeight="1">
      <c r="A2129" s="8">
        <v>1218107857</v>
      </c>
      <c r="B2129" s="7">
        <v>1317201</v>
      </c>
      <c r="C2129" s="12">
        <v>1201110010215</v>
      </c>
      <c r="D2129" s="7" t="s">
        <v>26662</v>
      </c>
      <c r="E2129" s="7" t="s">
        <v>9964</v>
      </c>
      <c r="F2129" s="7" t="s">
        <v>26663</v>
      </c>
      <c r="G2129" s="7" t="s">
        <v>26664</v>
      </c>
      <c r="H2129" s="7" t="s">
        <v>26665</v>
      </c>
      <c r="I2129" s="7" t="s">
        <v>63</v>
      </c>
      <c r="J2129" s="7" t="s">
        <v>33060</v>
      </c>
      <c r="K2129" s="7" t="s">
        <v>47</v>
      </c>
      <c r="L2129" s="7">
        <v>10</v>
      </c>
      <c r="M2129" s="7" t="s">
        <v>34433</v>
      </c>
      <c r="N2129" s="7">
        <v>58121</v>
      </c>
      <c r="O2129" s="7" t="s">
        <v>12528</v>
      </c>
      <c r="P2129" s="7">
        <v>19801201</v>
      </c>
      <c r="Q2129" s="7">
        <v>101</v>
      </c>
      <c r="R2129" s="7">
        <v>201903</v>
      </c>
    </row>
    <row r="2130" spans="1:18" ht="16.5" customHeight="1">
      <c r="A2130" s="8">
        <v>1378102707</v>
      </c>
      <c r="B2130" s="7">
        <v>2717293</v>
      </c>
      <c r="C2130" s="12">
        <v>1201110010489</v>
      </c>
      <c r="D2130" s="7" t="s">
        <v>24967</v>
      </c>
      <c r="E2130" s="7" t="s">
        <v>24968</v>
      </c>
      <c r="F2130" s="7" t="s">
        <v>24969</v>
      </c>
      <c r="G2130" s="7" t="s">
        <v>24970</v>
      </c>
      <c r="H2130" s="7" t="s">
        <v>24971</v>
      </c>
      <c r="I2130" s="7" t="s">
        <v>65</v>
      </c>
      <c r="J2130" s="7" t="s">
        <v>33060</v>
      </c>
      <c r="K2130" s="7" t="s">
        <v>47</v>
      </c>
      <c r="L2130" s="7">
        <v>10</v>
      </c>
      <c r="M2130" s="7" t="s">
        <v>34194</v>
      </c>
      <c r="N2130" s="7">
        <v>49231</v>
      </c>
      <c r="O2130" s="7" t="s">
        <v>22958</v>
      </c>
      <c r="P2130" s="7">
        <v>19810211</v>
      </c>
      <c r="Q2130" s="7">
        <v>83</v>
      </c>
      <c r="R2130" s="7">
        <v>201903</v>
      </c>
    </row>
    <row r="2131" spans="1:18" ht="16.5" customHeight="1">
      <c r="A2131" s="8">
        <v>1318108019</v>
      </c>
      <c r="B2131" s="7">
        <v>1628775</v>
      </c>
      <c r="C2131" s="12">
        <v>1201110013144</v>
      </c>
      <c r="D2131" s="7" t="s">
        <v>25072</v>
      </c>
      <c r="E2131" s="7" t="s">
        <v>25073</v>
      </c>
      <c r="F2131" s="7" t="s">
        <v>22958</v>
      </c>
      <c r="G2131" s="7" t="s">
        <v>25074</v>
      </c>
      <c r="H2131" s="7" t="s">
        <v>25075</v>
      </c>
      <c r="I2131" s="7" t="s">
        <v>65</v>
      </c>
      <c r="J2131" s="7" t="s">
        <v>33060</v>
      </c>
      <c r="K2131" s="7" t="s">
        <v>47</v>
      </c>
      <c r="L2131" s="7">
        <v>10</v>
      </c>
      <c r="M2131" s="7" t="s">
        <v>34194</v>
      </c>
      <c r="N2131" s="7">
        <v>49231</v>
      </c>
      <c r="O2131" s="7" t="s">
        <v>22958</v>
      </c>
      <c r="P2131" s="7">
        <v>19821028</v>
      </c>
      <c r="Q2131" s="7">
        <v>83</v>
      </c>
      <c r="R2131" s="7">
        <v>201903</v>
      </c>
    </row>
    <row r="2132" spans="1:18" ht="16.5" customHeight="1">
      <c r="A2132" s="8">
        <v>1228116285</v>
      </c>
      <c r="B2132" s="7">
        <v>2166649</v>
      </c>
      <c r="C2132" s="12">
        <v>1201110020553</v>
      </c>
      <c r="D2132" s="7" t="s">
        <v>11059</v>
      </c>
      <c r="E2132" s="7" t="s">
        <v>25281</v>
      </c>
      <c r="F2132" s="7" t="s">
        <v>22958</v>
      </c>
      <c r="G2132" s="7" t="s">
        <v>25282</v>
      </c>
      <c r="H2132" s="7" t="s">
        <v>25283</v>
      </c>
      <c r="I2132" s="7" t="s">
        <v>65</v>
      </c>
      <c r="J2132" s="7" t="s">
        <v>33060</v>
      </c>
      <c r="K2132" s="7" t="s">
        <v>47</v>
      </c>
      <c r="L2132" s="7">
        <v>10</v>
      </c>
      <c r="M2132" s="7" t="s">
        <v>34194</v>
      </c>
      <c r="N2132" s="7">
        <v>49220</v>
      </c>
      <c r="O2132" s="7" t="s">
        <v>10760</v>
      </c>
      <c r="P2132" s="7">
        <v>19860301</v>
      </c>
      <c r="Q2132" s="7">
        <v>55</v>
      </c>
      <c r="R2132" s="7">
        <v>201903</v>
      </c>
    </row>
    <row r="2133" spans="1:18" ht="16.5" customHeight="1">
      <c r="A2133" s="8">
        <v>1378104267</v>
      </c>
      <c r="B2133" s="7">
        <v>1206359</v>
      </c>
      <c r="C2133" s="12">
        <v>1201110038811</v>
      </c>
      <c r="D2133" s="7" t="s">
        <v>17202</v>
      </c>
      <c r="E2133" s="7" t="s">
        <v>17203</v>
      </c>
      <c r="F2133" s="7" t="s">
        <v>17103</v>
      </c>
      <c r="G2133" s="7" t="s">
        <v>17204</v>
      </c>
      <c r="H2133" s="7" t="s">
        <v>17205</v>
      </c>
      <c r="I2133" s="7" t="s">
        <v>65</v>
      </c>
      <c r="J2133" s="7" t="s">
        <v>33060</v>
      </c>
      <c r="K2133" s="7" t="s">
        <v>47</v>
      </c>
      <c r="L2133" s="7">
        <v>10</v>
      </c>
      <c r="M2133" s="7" t="s">
        <v>33076</v>
      </c>
      <c r="N2133" s="7">
        <v>14190</v>
      </c>
      <c r="O2133" s="7" t="s">
        <v>1241</v>
      </c>
      <c r="P2133" s="7">
        <v>19861108</v>
      </c>
      <c r="Q2133" s="7">
        <v>73</v>
      </c>
      <c r="R2133" s="7">
        <v>201903</v>
      </c>
    </row>
    <row r="2134" spans="1:18" ht="16.5" customHeight="1">
      <c r="A2134" s="8">
        <v>1338124107</v>
      </c>
      <c r="B2134" s="7">
        <v>1617623</v>
      </c>
      <c r="C2134" s="12">
        <v>1201110039116</v>
      </c>
      <c r="D2134" s="7" t="s">
        <v>17791</v>
      </c>
      <c r="E2134" s="7" t="s">
        <v>17792</v>
      </c>
      <c r="F2134" s="7" t="s">
        <v>2799</v>
      </c>
      <c r="G2134" s="7" t="s">
        <v>17793</v>
      </c>
      <c r="H2134" s="7" t="s">
        <v>17794</v>
      </c>
      <c r="I2134" s="7" t="s">
        <v>65</v>
      </c>
      <c r="J2134" s="7" t="s">
        <v>33060</v>
      </c>
      <c r="K2134" s="7" t="s">
        <v>47</v>
      </c>
      <c r="L2134" s="7">
        <v>10</v>
      </c>
      <c r="M2134" s="7" t="s">
        <v>33076</v>
      </c>
      <c r="N2134" s="7">
        <v>22190</v>
      </c>
      <c r="O2134" s="7" t="s">
        <v>17789</v>
      </c>
      <c r="P2134" s="7">
        <v>19870101</v>
      </c>
      <c r="Q2134" s="7">
        <v>53</v>
      </c>
      <c r="R2134" s="7">
        <v>201903</v>
      </c>
    </row>
    <row r="2135" spans="1:18" ht="16.5" customHeight="1">
      <c r="A2135" s="8">
        <v>1398118694</v>
      </c>
      <c r="B2135" s="7">
        <v>1496041</v>
      </c>
      <c r="C2135" s="12">
        <v>1201110039439</v>
      </c>
      <c r="D2135" s="7" t="s">
        <v>20358</v>
      </c>
      <c r="E2135" s="7" t="s">
        <v>20359</v>
      </c>
      <c r="F2135" s="7" t="s">
        <v>20360</v>
      </c>
      <c r="G2135" s="7" t="s">
        <v>20361</v>
      </c>
      <c r="H2135" s="7" t="s">
        <v>20362</v>
      </c>
      <c r="I2135" s="7" t="s">
        <v>65</v>
      </c>
      <c r="J2135" s="7" t="s">
        <v>33060</v>
      </c>
      <c r="K2135" s="7" t="s">
        <v>47</v>
      </c>
      <c r="L2135" s="7">
        <v>10</v>
      </c>
      <c r="M2135" s="7" t="s">
        <v>33076</v>
      </c>
      <c r="N2135" s="7">
        <v>30391</v>
      </c>
      <c r="O2135" s="7" t="s">
        <v>7087</v>
      </c>
      <c r="P2135" s="7">
        <v>19870501</v>
      </c>
      <c r="Q2135" s="7">
        <v>57</v>
      </c>
      <c r="R2135" s="7">
        <v>201903</v>
      </c>
    </row>
    <row r="2136" spans="1:18" ht="16.5" customHeight="1">
      <c r="A2136" s="8">
        <v>1398105281</v>
      </c>
      <c r="B2136" s="7">
        <v>1494865</v>
      </c>
      <c r="C2136" s="12">
        <v>1201110043894</v>
      </c>
      <c r="D2136" s="7" t="s">
        <v>19612</v>
      </c>
      <c r="E2136" s="7" t="s">
        <v>19613</v>
      </c>
      <c r="F2136" s="7" t="s">
        <v>19614</v>
      </c>
      <c r="G2136" s="7" t="s">
        <v>19615</v>
      </c>
      <c r="H2136" s="7" t="s">
        <v>19616</v>
      </c>
      <c r="I2136" s="7" t="s">
        <v>65</v>
      </c>
      <c r="J2136" s="7" t="s">
        <v>33060</v>
      </c>
      <c r="K2136" s="7" t="s">
        <v>47</v>
      </c>
      <c r="L2136" s="7">
        <v>10</v>
      </c>
      <c r="M2136" s="7" t="s">
        <v>33760</v>
      </c>
      <c r="N2136" s="7">
        <v>46592</v>
      </c>
      <c r="O2136" s="7" t="s">
        <v>10087</v>
      </c>
      <c r="P2136" s="7">
        <v>19901127</v>
      </c>
      <c r="Q2136" s="7">
        <v>78</v>
      </c>
      <c r="R2136" s="7">
        <v>201903</v>
      </c>
    </row>
    <row r="2137" spans="1:18" ht="16.5" customHeight="1">
      <c r="A2137" s="8">
        <v>1258115607</v>
      </c>
      <c r="B2137" s="7">
        <v>1148882</v>
      </c>
      <c r="C2137" s="12">
        <v>1201110047292</v>
      </c>
      <c r="D2137" s="7" t="s">
        <v>19695</v>
      </c>
      <c r="E2137" s="7" t="s">
        <v>19696</v>
      </c>
      <c r="F2137" s="7" t="s">
        <v>19697</v>
      </c>
      <c r="G2137" s="7" t="s">
        <v>19698</v>
      </c>
      <c r="H2137" s="7" t="s">
        <v>19699</v>
      </c>
      <c r="I2137" s="7" t="s">
        <v>65</v>
      </c>
      <c r="J2137" s="7" t="s">
        <v>33060</v>
      </c>
      <c r="K2137" s="7" t="s">
        <v>47</v>
      </c>
      <c r="L2137" s="7">
        <v>10</v>
      </c>
      <c r="M2137" s="7" t="s">
        <v>33076</v>
      </c>
      <c r="N2137" s="7">
        <v>29131</v>
      </c>
      <c r="O2137" s="7" t="s">
        <v>42267</v>
      </c>
      <c r="P2137" s="7">
        <v>19881010</v>
      </c>
      <c r="Q2137" s="7">
        <v>51</v>
      </c>
      <c r="R2137" s="7">
        <v>201903</v>
      </c>
    </row>
    <row r="2138" spans="1:18" ht="16.5" customHeight="1">
      <c r="A2138" s="8">
        <v>1318111120</v>
      </c>
      <c r="B2138" s="7">
        <v>1171440</v>
      </c>
      <c r="C2138" s="12">
        <v>1201110049313</v>
      </c>
      <c r="D2138" s="7" t="s">
        <v>25069</v>
      </c>
      <c r="E2138" s="7" t="s">
        <v>24893</v>
      </c>
      <c r="F2138" s="7" t="s">
        <v>22958</v>
      </c>
      <c r="G2138" s="7" t="s">
        <v>25070</v>
      </c>
      <c r="H2138" s="7" t="s">
        <v>25071</v>
      </c>
      <c r="I2138" s="7" t="s">
        <v>65</v>
      </c>
      <c r="J2138" s="7" t="s">
        <v>33060</v>
      </c>
      <c r="K2138" s="7" t="s">
        <v>47</v>
      </c>
      <c r="L2138" s="7">
        <v>10</v>
      </c>
      <c r="M2138" s="7" t="s">
        <v>34194</v>
      </c>
      <c r="N2138" s="7">
        <v>49231</v>
      </c>
      <c r="O2138" s="7" t="s">
        <v>22958</v>
      </c>
      <c r="P2138" s="7">
        <v>19890401</v>
      </c>
      <c r="Q2138" s="7">
        <v>79</v>
      </c>
      <c r="R2138" s="7">
        <v>201903</v>
      </c>
    </row>
    <row r="2139" spans="1:18" ht="16.5" customHeight="1">
      <c r="A2139" s="8">
        <v>1398104109</v>
      </c>
      <c r="B2139" s="7">
        <v>1305780</v>
      </c>
      <c r="C2139" s="12">
        <v>1201110065318</v>
      </c>
      <c r="D2139" s="7" t="s">
        <v>17343</v>
      </c>
      <c r="E2139" s="7" t="s">
        <v>17344</v>
      </c>
      <c r="F2139" s="7" t="s">
        <v>17345</v>
      </c>
      <c r="G2139" s="7" t="s">
        <v>17346</v>
      </c>
      <c r="H2139" s="7" t="s">
        <v>17347</v>
      </c>
      <c r="I2139" s="7" t="s">
        <v>65</v>
      </c>
      <c r="J2139" s="7" t="s">
        <v>33060</v>
      </c>
      <c r="K2139" s="7" t="s">
        <v>47</v>
      </c>
      <c r="L2139" s="7">
        <v>10</v>
      </c>
      <c r="M2139" s="7" t="s">
        <v>33076</v>
      </c>
      <c r="N2139" s="7">
        <v>17221</v>
      </c>
      <c r="O2139" s="7" t="s">
        <v>46769</v>
      </c>
      <c r="P2139" s="7">
        <v>19910302</v>
      </c>
      <c r="Q2139" s="7">
        <v>53</v>
      </c>
      <c r="R2139" s="7">
        <v>201903</v>
      </c>
    </row>
    <row r="2140" spans="1:18" ht="16.5" customHeight="1">
      <c r="A2140" s="8">
        <v>1398107085</v>
      </c>
      <c r="B2140" s="7">
        <v>1251107</v>
      </c>
      <c r="C2140" s="12">
        <v>1201110067802</v>
      </c>
      <c r="D2140" s="7" t="s">
        <v>24904</v>
      </c>
      <c r="E2140" s="7" t="s">
        <v>24905</v>
      </c>
      <c r="F2140" s="7" t="s">
        <v>22958</v>
      </c>
      <c r="G2140" s="7" t="s">
        <v>24906</v>
      </c>
      <c r="H2140" s="7" t="s">
        <v>24907</v>
      </c>
      <c r="I2140" s="7" t="s">
        <v>65</v>
      </c>
      <c r="J2140" s="7" t="s">
        <v>33060</v>
      </c>
      <c r="K2140" s="7" t="s">
        <v>47</v>
      </c>
      <c r="L2140" s="7">
        <v>10</v>
      </c>
      <c r="M2140" s="7" t="s">
        <v>34194</v>
      </c>
      <c r="N2140" s="7">
        <v>49231</v>
      </c>
      <c r="O2140" s="7" t="s">
        <v>22958</v>
      </c>
      <c r="P2140" s="7">
        <v>19910626</v>
      </c>
      <c r="Q2140" s="7">
        <v>75</v>
      </c>
      <c r="R2140" s="7">
        <v>201903</v>
      </c>
    </row>
    <row r="2141" spans="1:18" ht="16.5" customHeight="1">
      <c r="A2141" s="8">
        <v>1218118524</v>
      </c>
      <c r="B2141" s="7">
        <v>1729641</v>
      </c>
      <c r="C2141" s="12">
        <v>1201110086430</v>
      </c>
      <c r="D2141" s="7" t="s">
        <v>25293</v>
      </c>
      <c r="E2141" s="7" t="s">
        <v>25294</v>
      </c>
      <c r="F2141" s="7" t="s">
        <v>14795</v>
      </c>
      <c r="G2141" s="7" t="s">
        <v>25295</v>
      </c>
      <c r="H2141" s="7" t="s">
        <v>25296</v>
      </c>
      <c r="I2141" s="7" t="s">
        <v>65</v>
      </c>
      <c r="J2141" s="7" t="s">
        <v>33060</v>
      </c>
      <c r="K2141" s="7" t="s">
        <v>47</v>
      </c>
      <c r="L2141" s="7">
        <v>10</v>
      </c>
      <c r="M2141" s="7" t="s">
        <v>34194</v>
      </c>
      <c r="N2141" s="7">
        <v>49231</v>
      </c>
      <c r="O2141" s="7" t="s">
        <v>22958</v>
      </c>
      <c r="P2141" s="7">
        <v>19930623</v>
      </c>
      <c r="Q2141" s="7">
        <v>97</v>
      </c>
      <c r="R2141" s="7">
        <v>201903</v>
      </c>
    </row>
    <row r="2142" spans="1:18" ht="16.5" customHeight="1">
      <c r="A2142" s="8">
        <v>1378102726</v>
      </c>
      <c r="B2142" s="7">
        <v>1264010</v>
      </c>
      <c r="C2142" s="12">
        <v>1201110088741</v>
      </c>
      <c r="D2142" s="7" t="s">
        <v>24963</v>
      </c>
      <c r="E2142" s="7" t="s">
        <v>24964</v>
      </c>
      <c r="F2142" s="7" t="s">
        <v>22958</v>
      </c>
      <c r="G2142" s="7" t="s">
        <v>24965</v>
      </c>
      <c r="H2142" s="7" t="s">
        <v>24966</v>
      </c>
      <c r="I2142" s="7" t="s">
        <v>65</v>
      </c>
      <c r="J2142" s="7" t="s">
        <v>33060</v>
      </c>
      <c r="K2142" s="7" t="s">
        <v>47</v>
      </c>
      <c r="L2142" s="7">
        <v>10</v>
      </c>
      <c r="M2142" s="7" t="s">
        <v>34194</v>
      </c>
      <c r="N2142" s="7">
        <v>49231</v>
      </c>
      <c r="O2142" s="7" t="s">
        <v>22958</v>
      </c>
      <c r="P2142" s="7">
        <v>19821028</v>
      </c>
      <c r="Q2142" s="7">
        <v>67</v>
      </c>
      <c r="R2142" s="7">
        <v>201903</v>
      </c>
    </row>
    <row r="2143" spans="1:18" ht="16.5" customHeight="1">
      <c r="A2143" s="8">
        <v>1228127730</v>
      </c>
      <c r="B2143" s="7">
        <v>2207008</v>
      </c>
      <c r="C2143" s="12">
        <v>1201110094409</v>
      </c>
      <c r="D2143" s="7" t="s">
        <v>46770</v>
      </c>
      <c r="E2143" s="7" t="s">
        <v>46771</v>
      </c>
      <c r="F2143" s="7" t="s">
        <v>23693</v>
      </c>
      <c r="G2143" s="7" t="s">
        <v>46772</v>
      </c>
      <c r="H2143" s="7" t="s">
        <v>46773</v>
      </c>
      <c r="I2143" s="7" t="s">
        <v>65</v>
      </c>
      <c r="J2143" s="7" t="s">
        <v>33060</v>
      </c>
      <c r="K2143" s="7" t="s">
        <v>47</v>
      </c>
      <c r="L2143" s="7">
        <v>10</v>
      </c>
      <c r="M2143" s="7" t="s">
        <v>34194</v>
      </c>
      <c r="N2143" s="7">
        <v>49231</v>
      </c>
      <c r="O2143" s="7" t="s">
        <v>22958</v>
      </c>
      <c r="P2143" s="7">
        <v>19940319</v>
      </c>
      <c r="Q2143" s="7">
        <v>74</v>
      </c>
      <c r="R2143" s="7">
        <v>201903</v>
      </c>
    </row>
    <row r="2144" spans="1:18" ht="16.5" customHeight="1">
      <c r="A2144" s="8">
        <v>1228147056</v>
      </c>
      <c r="B2144" s="7">
        <v>1591477</v>
      </c>
      <c r="C2144" s="12">
        <v>1201110094988</v>
      </c>
      <c r="D2144" s="7" t="s">
        <v>22153</v>
      </c>
      <c r="E2144" s="7" t="s">
        <v>9446</v>
      </c>
      <c r="F2144" s="7" t="s">
        <v>9024</v>
      </c>
      <c r="G2144" s="7" t="s">
        <v>22154</v>
      </c>
      <c r="H2144" s="7" t="s">
        <v>22155</v>
      </c>
      <c r="I2144" s="7" t="s">
        <v>65</v>
      </c>
      <c r="J2144" s="7" t="s">
        <v>33060</v>
      </c>
      <c r="K2144" s="7" t="s">
        <v>47</v>
      </c>
      <c r="L2144" s="7">
        <v>10</v>
      </c>
      <c r="M2144" s="7" t="s">
        <v>313</v>
      </c>
      <c r="N2144" s="7">
        <v>42322</v>
      </c>
      <c r="O2144" s="7" t="s">
        <v>43496</v>
      </c>
      <c r="P2144" s="7">
        <v>19940330</v>
      </c>
      <c r="Q2144" s="7">
        <v>52</v>
      </c>
      <c r="R2144" s="7">
        <v>201903</v>
      </c>
    </row>
    <row r="2145" spans="1:18" ht="16.5" customHeight="1">
      <c r="A2145" s="8">
        <v>1378105378</v>
      </c>
      <c r="B2145" s="7">
        <v>1460340</v>
      </c>
      <c r="C2145" s="12">
        <v>1201110095754</v>
      </c>
      <c r="D2145" s="7" t="s">
        <v>24114</v>
      </c>
      <c r="E2145" s="7" t="s">
        <v>46774</v>
      </c>
      <c r="F2145" s="7" t="s">
        <v>22958</v>
      </c>
      <c r="G2145" s="7" t="s">
        <v>46775</v>
      </c>
      <c r="H2145" s="7" t="s">
        <v>46776</v>
      </c>
      <c r="I2145" s="7" t="s">
        <v>65</v>
      </c>
      <c r="J2145" s="7" t="s">
        <v>33060</v>
      </c>
      <c r="K2145" s="7" t="s">
        <v>47</v>
      </c>
      <c r="L2145" s="7">
        <v>10</v>
      </c>
      <c r="M2145" s="7" t="s">
        <v>34194</v>
      </c>
      <c r="N2145" s="7">
        <v>49231</v>
      </c>
      <c r="O2145" s="7" t="s">
        <v>22958</v>
      </c>
      <c r="P2145" s="7">
        <v>19940701</v>
      </c>
      <c r="Q2145" s="7">
        <v>56</v>
      </c>
      <c r="R2145" s="7">
        <v>201903</v>
      </c>
    </row>
    <row r="2146" spans="1:18" ht="16.5" customHeight="1">
      <c r="A2146" s="8">
        <v>1398120583</v>
      </c>
      <c r="B2146" s="7">
        <v>1884325</v>
      </c>
      <c r="C2146" s="12">
        <v>1201110096497</v>
      </c>
      <c r="D2146" s="7" t="s">
        <v>24892</v>
      </c>
      <c r="E2146" s="7" t="s">
        <v>24893</v>
      </c>
      <c r="F2146" s="7" t="s">
        <v>22958</v>
      </c>
      <c r="G2146" s="7" t="s">
        <v>24894</v>
      </c>
      <c r="H2146" s="7" t="s">
        <v>24895</v>
      </c>
      <c r="I2146" s="7" t="s">
        <v>65</v>
      </c>
      <c r="J2146" s="7" t="s">
        <v>33060</v>
      </c>
      <c r="K2146" s="7" t="s">
        <v>47</v>
      </c>
      <c r="L2146" s="7">
        <v>10</v>
      </c>
      <c r="M2146" s="7" t="s">
        <v>34194</v>
      </c>
      <c r="N2146" s="7">
        <v>49231</v>
      </c>
      <c r="O2146" s="7" t="s">
        <v>22958</v>
      </c>
      <c r="P2146" s="7">
        <v>19950327</v>
      </c>
      <c r="Q2146" s="7">
        <v>61</v>
      </c>
      <c r="R2146" s="7">
        <v>201903</v>
      </c>
    </row>
    <row r="2147" spans="1:18" ht="16.5" customHeight="1">
      <c r="A2147" s="8">
        <v>1318142773</v>
      </c>
      <c r="B2147" s="7">
        <v>1186925</v>
      </c>
      <c r="C2147" s="12">
        <v>1201110099201</v>
      </c>
      <c r="D2147" s="7" t="s">
        <v>7659</v>
      </c>
      <c r="E2147" s="7" t="s">
        <v>46777</v>
      </c>
      <c r="F2147" s="7" t="s">
        <v>7696</v>
      </c>
      <c r="G2147" s="7" t="s">
        <v>46778</v>
      </c>
      <c r="H2147" s="7" t="s">
        <v>3715</v>
      </c>
      <c r="I2147" s="7" t="s">
        <v>65</v>
      </c>
      <c r="J2147" s="7" t="s">
        <v>33060</v>
      </c>
      <c r="K2147" s="7" t="s">
        <v>47</v>
      </c>
      <c r="L2147" s="7">
        <v>10</v>
      </c>
      <c r="M2147" s="7" t="s">
        <v>33076</v>
      </c>
      <c r="N2147" s="7">
        <v>31114</v>
      </c>
      <c r="O2147" s="7" t="s">
        <v>7681</v>
      </c>
      <c r="P2147" s="7">
        <v>19940726</v>
      </c>
      <c r="Q2147" s="7">
        <v>156</v>
      </c>
      <c r="R2147" s="7">
        <v>201903</v>
      </c>
    </row>
    <row r="2148" spans="1:18" ht="16.5" customHeight="1">
      <c r="A2148" s="8">
        <v>1398127418</v>
      </c>
      <c r="B2148" s="7">
        <v>1415843</v>
      </c>
      <c r="C2148" s="12">
        <v>1201110106311</v>
      </c>
      <c r="D2148" s="7" t="s">
        <v>3279</v>
      </c>
      <c r="E2148" s="7" t="s">
        <v>29024</v>
      </c>
      <c r="F2148" s="7" t="s">
        <v>29025</v>
      </c>
      <c r="G2148" s="7" t="s">
        <v>29026</v>
      </c>
      <c r="H2148" s="7" t="s">
        <v>29027</v>
      </c>
      <c r="I2148" s="7" t="s">
        <v>65</v>
      </c>
      <c r="J2148" s="7" t="s">
        <v>33060</v>
      </c>
      <c r="K2148" s="7" t="s">
        <v>47</v>
      </c>
      <c r="L2148" s="7">
        <v>10</v>
      </c>
      <c r="M2148" s="7" t="s">
        <v>363</v>
      </c>
      <c r="N2148" s="7">
        <v>72121</v>
      </c>
      <c r="O2148" s="7" t="s">
        <v>35913</v>
      </c>
      <c r="P2148" s="7">
        <v>19950117</v>
      </c>
      <c r="Q2148" s="7">
        <v>63</v>
      </c>
      <c r="R2148" s="7">
        <v>201903</v>
      </c>
    </row>
    <row r="2149" spans="1:18" ht="16.5" customHeight="1">
      <c r="A2149" s="8">
        <v>1368118088</v>
      </c>
      <c r="B2149" s="7">
        <v>1244401</v>
      </c>
      <c r="C2149" s="12">
        <v>1201110131871</v>
      </c>
      <c r="D2149" s="7" t="s">
        <v>17624</v>
      </c>
      <c r="E2149" s="7" t="s">
        <v>17625</v>
      </c>
      <c r="F2149" s="7" t="s">
        <v>17626</v>
      </c>
      <c r="G2149" s="7" t="s">
        <v>17627</v>
      </c>
      <c r="H2149" s="7" t="s">
        <v>17628</v>
      </c>
      <c r="I2149" s="7" t="s">
        <v>65</v>
      </c>
      <c r="J2149" s="7" t="s">
        <v>33060</v>
      </c>
      <c r="K2149" s="7" t="s">
        <v>47</v>
      </c>
      <c r="L2149" s="7">
        <v>10</v>
      </c>
      <c r="M2149" s="7" t="s">
        <v>33076</v>
      </c>
      <c r="N2149" s="7">
        <v>17124</v>
      </c>
      <c r="O2149" s="7" t="s">
        <v>46779</v>
      </c>
      <c r="P2149" s="7">
        <v>19960408</v>
      </c>
      <c r="Q2149" s="7">
        <v>62</v>
      </c>
      <c r="R2149" s="7">
        <v>201903</v>
      </c>
    </row>
    <row r="2150" spans="1:18" ht="16.5" customHeight="1">
      <c r="A2150" s="8">
        <v>1218126378</v>
      </c>
      <c r="B2150" s="7">
        <v>2216395</v>
      </c>
      <c r="C2150" s="12">
        <v>1201110164541</v>
      </c>
      <c r="D2150" s="7" t="s">
        <v>46780</v>
      </c>
      <c r="E2150" s="7" t="s">
        <v>44742</v>
      </c>
      <c r="F2150" s="7" t="s">
        <v>8067</v>
      </c>
      <c r="G2150" s="7" t="s">
        <v>46781</v>
      </c>
      <c r="H2150" s="7" t="s">
        <v>46782</v>
      </c>
      <c r="I2150" s="7" t="s">
        <v>65</v>
      </c>
      <c r="J2150" s="7" t="s">
        <v>33060</v>
      </c>
      <c r="K2150" s="7" t="s">
        <v>47</v>
      </c>
      <c r="L2150" s="7">
        <v>10</v>
      </c>
      <c r="M2150" s="7" t="s">
        <v>457</v>
      </c>
      <c r="N2150" s="7">
        <v>37010</v>
      </c>
      <c r="O2150" s="7" t="s">
        <v>43098</v>
      </c>
      <c r="P2150" s="7">
        <v>19980109</v>
      </c>
      <c r="Q2150" s="7">
        <v>56</v>
      </c>
      <c r="R2150" s="7">
        <v>201903</v>
      </c>
    </row>
    <row r="2151" spans="1:18" ht="16.5" customHeight="1">
      <c r="A2151" s="8">
        <v>1378122741</v>
      </c>
      <c r="B2151" s="7">
        <v>1811728</v>
      </c>
      <c r="C2151" s="12">
        <v>1201110199895</v>
      </c>
      <c r="D2151" s="7" t="s">
        <v>19624</v>
      </c>
      <c r="E2151" s="7" t="s">
        <v>19625</v>
      </c>
      <c r="F2151" s="7" t="s">
        <v>6650</v>
      </c>
      <c r="G2151" s="7" t="s">
        <v>19626</v>
      </c>
      <c r="H2151" s="7" t="s">
        <v>19627</v>
      </c>
      <c r="I2151" s="7" t="s">
        <v>65</v>
      </c>
      <c r="J2151" s="7" t="s">
        <v>33060</v>
      </c>
      <c r="K2151" s="7" t="s">
        <v>47</v>
      </c>
      <c r="L2151" s="7">
        <v>10</v>
      </c>
      <c r="M2151" s="7" t="s">
        <v>33076</v>
      </c>
      <c r="N2151" s="7">
        <v>28111</v>
      </c>
      <c r="O2151" s="7" t="s">
        <v>5326</v>
      </c>
      <c r="P2151" s="7">
        <v>19990825</v>
      </c>
      <c r="Q2151" s="7">
        <v>50</v>
      </c>
      <c r="R2151" s="7">
        <v>201903</v>
      </c>
    </row>
    <row r="2152" spans="1:18" ht="16.5" customHeight="1">
      <c r="A2152" s="8">
        <v>1228161010</v>
      </c>
      <c r="B2152" s="7">
        <v>1712552</v>
      </c>
      <c r="C2152" s="12">
        <v>1201110216201</v>
      </c>
      <c r="D2152" s="7" t="s">
        <v>46783</v>
      </c>
      <c r="E2152" s="7" t="s">
        <v>46784</v>
      </c>
      <c r="F2152" s="7" t="s">
        <v>46785</v>
      </c>
      <c r="G2152" s="7" t="s">
        <v>46786</v>
      </c>
      <c r="H2152" s="7" t="s">
        <v>46787</v>
      </c>
      <c r="I2152" s="7" t="s">
        <v>65</v>
      </c>
      <c r="J2152" s="7" t="s">
        <v>33060</v>
      </c>
      <c r="K2152" s="7" t="s">
        <v>47</v>
      </c>
      <c r="L2152" s="7">
        <v>10</v>
      </c>
      <c r="M2152" s="7" t="s">
        <v>363</v>
      </c>
      <c r="N2152" s="7">
        <v>72111</v>
      </c>
      <c r="O2152" s="7" t="s">
        <v>15320</v>
      </c>
      <c r="P2152" s="7">
        <v>20000309</v>
      </c>
      <c r="Q2152" s="7">
        <v>60</v>
      </c>
      <c r="R2152" s="7">
        <v>201903</v>
      </c>
    </row>
    <row r="2153" spans="1:18" ht="16.5" customHeight="1">
      <c r="A2153" s="8">
        <v>1218138011</v>
      </c>
      <c r="B2153" s="7">
        <v>2141295</v>
      </c>
      <c r="C2153" s="12">
        <v>1201110225145</v>
      </c>
      <c r="D2153" s="7" t="s">
        <v>46788</v>
      </c>
      <c r="E2153" s="7" t="s">
        <v>46789</v>
      </c>
      <c r="F2153" s="7" t="s">
        <v>46790</v>
      </c>
      <c r="G2153" s="7" t="s">
        <v>46791</v>
      </c>
      <c r="H2153" s="7" t="s">
        <v>46792</v>
      </c>
      <c r="I2153" s="7" t="s">
        <v>65</v>
      </c>
      <c r="J2153" s="7" t="s">
        <v>33060</v>
      </c>
      <c r="K2153" s="7" t="s">
        <v>47</v>
      </c>
      <c r="L2153" s="7">
        <v>10</v>
      </c>
      <c r="M2153" s="7" t="s">
        <v>34194</v>
      </c>
      <c r="N2153" s="7">
        <v>50200</v>
      </c>
      <c r="O2153" s="7" t="s">
        <v>46793</v>
      </c>
      <c r="P2153" s="7">
        <v>20011204</v>
      </c>
      <c r="Q2153" s="7">
        <v>50</v>
      </c>
      <c r="R2153" s="7">
        <v>201903</v>
      </c>
    </row>
    <row r="2154" spans="1:18" ht="16.5" customHeight="1">
      <c r="A2154" s="8">
        <v>1218154438</v>
      </c>
      <c r="B2154" s="7">
        <v>1116979</v>
      </c>
      <c r="C2154" s="12">
        <v>1201110293184</v>
      </c>
      <c r="D2154" s="7" t="s">
        <v>46794</v>
      </c>
      <c r="E2154" s="7" t="s">
        <v>46795</v>
      </c>
      <c r="F2154" s="7" t="s">
        <v>46796</v>
      </c>
      <c r="G2154" s="7" t="s">
        <v>46797</v>
      </c>
      <c r="H2154" s="7" t="s">
        <v>46798</v>
      </c>
      <c r="I2154" s="7" t="s">
        <v>65</v>
      </c>
      <c r="J2154" s="7" t="s">
        <v>33060</v>
      </c>
      <c r="K2154" s="7" t="s">
        <v>47</v>
      </c>
      <c r="L2154" s="7">
        <v>10</v>
      </c>
      <c r="M2154" s="7" t="s">
        <v>33760</v>
      </c>
      <c r="N2154" s="7">
        <v>46592</v>
      </c>
      <c r="O2154" s="7" t="s">
        <v>10087</v>
      </c>
      <c r="P2154" s="7">
        <v>20020727</v>
      </c>
      <c r="Q2154" s="7">
        <v>50</v>
      </c>
      <c r="R2154" s="7">
        <v>201903</v>
      </c>
    </row>
    <row r="2155" spans="1:18" ht="16.5" customHeight="1">
      <c r="A2155" s="8">
        <v>1378147515</v>
      </c>
      <c r="B2155" s="7">
        <v>1645079</v>
      </c>
      <c r="C2155" s="12">
        <v>1201110293423</v>
      </c>
      <c r="D2155" s="7" t="s">
        <v>17198</v>
      </c>
      <c r="E2155" s="7" t="s">
        <v>17199</v>
      </c>
      <c r="F2155" s="7" t="s">
        <v>9469</v>
      </c>
      <c r="G2155" s="7" t="s">
        <v>17200</v>
      </c>
      <c r="H2155" s="7" t="s">
        <v>17201</v>
      </c>
      <c r="I2155" s="7" t="s">
        <v>65</v>
      </c>
      <c r="J2155" s="7" t="s">
        <v>33060</v>
      </c>
      <c r="K2155" s="7" t="s">
        <v>47</v>
      </c>
      <c r="L2155" s="7">
        <v>10</v>
      </c>
      <c r="M2155" s="7" t="s">
        <v>33076</v>
      </c>
      <c r="N2155" s="7">
        <v>14111</v>
      </c>
      <c r="O2155" s="7" t="s">
        <v>38568</v>
      </c>
      <c r="P2155" s="7">
        <v>20020730</v>
      </c>
      <c r="Q2155" s="7">
        <v>150</v>
      </c>
      <c r="R2155" s="7">
        <v>201903</v>
      </c>
    </row>
    <row r="2156" spans="1:18" ht="16.5" customHeight="1">
      <c r="A2156" s="8">
        <v>1378148421</v>
      </c>
      <c r="B2156" s="7">
        <v>1974532</v>
      </c>
      <c r="C2156" s="12">
        <v>1201110297441</v>
      </c>
      <c r="D2156" s="7" t="s">
        <v>46799</v>
      </c>
      <c r="E2156" s="7" t="s">
        <v>46800</v>
      </c>
      <c r="F2156" s="7" t="s">
        <v>46801</v>
      </c>
      <c r="G2156" s="7" t="s">
        <v>46802</v>
      </c>
      <c r="H2156" s="7" t="s">
        <v>46803</v>
      </c>
      <c r="I2156" s="7" t="s">
        <v>65</v>
      </c>
      <c r="J2156" s="7" t="s">
        <v>33060</v>
      </c>
      <c r="K2156" s="7" t="s">
        <v>47</v>
      </c>
      <c r="L2156" s="7">
        <v>10</v>
      </c>
      <c r="M2156" s="7" t="s">
        <v>33076</v>
      </c>
      <c r="N2156" s="7">
        <v>26221</v>
      </c>
      <c r="O2156" s="7" t="s">
        <v>43255</v>
      </c>
      <c r="P2156" s="7">
        <v>20021001</v>
      </c>
      <c r="Q2156" s="7">
        <v>52</v>
      </c>
      <c r="R2156" s="7">
        <v>201903</v>
      </c>
    </row>
    <row r="2157" spans="1:18" ht="16.5" customHeight="1">
      <c r="A2157" s="8">
        <v>1318182760</v>
      </c>
      <c r="B2157" s="7">
        <v>1814436</v>
      </c>
      <c r="C2157" s="12">
        <v>1201110334243</v>
      </c>
      <c r="D2157" s="7" t="s">
        <v>18774</v>
      </c>
      <c r="E2157" s="7" t="s">
        <v>3414</v>
      </c>
      <c r="F2157" s="7" t="s">
        <v>18775</v>
      </c>
      <c r="G2157" s="7" t="s">
        <v>18776</v>
      </c>
      <c r="H2157" s="7" t="s">
        <v>18777</v>
      </c>
      <c r="I2157" s="7" t="s">
        <v>65</v>
      </c>
      <c r="J2157" s="7" t="s">
        <v>33060</v>
      </c>
      <c r="K2157" s="7" t="s">
        <v>47</v>
      </c>
      <c r="L2157" s="7">
        <v>10</v>
      </c>
      <c r="M2157" s="7" t="s">
        <v>33076</v>
      </c>
      <c r="N2157" s="7">
        <v>28121</v>
      </c>
      <c r="O2157" s="7" t="s">
        <v>33495</v>
      </c>
      <c r="P2157" s="7">
        <v>20031226</v>
      </c>
      <c r="Q2157" s="7">
        <v>57</v>
      </c>
      <c r="R2157" s="7">
        <v>201903</v>
      </c>
    </row>
    <row r="2158" spans="1:18" ht="16.5" customHeight="1">
      <c r="A2158" s="8">
        <v>1318187256</v>
      </c>
      <c r="B2158" s="7">
        <v>2208948</v>
      </c>
      <c r="C2158" s="12">
        <v>1201110355322</v>
      </c>
      <c r="D2158" s="7" t="s">
        <v>20406</v>
      </c>
      <c r="E2158" s="7" t="s">
        <v>20407</v>
      </c>
      <c r="F2158" s="7" t="s">
        <v>2798</v>
      </c>
      <c r="G2158" s="7" t="s">
        <v>20408</v>
      </c>
      <c r="H2158" s="7" t="s">
        <v>20409</v>
      </c>
      <c r="I2158" s="7" t="s">
        <v>65</v>
      </c>
      <c r="J2158" s="7" t="s">
        <v>33060</v>
      </c>
      <c r="K2158" s="7" t="s">
        <v>47</v>
      </c>
      <c r="L2158" s="7">
        <v>10</v>
      </c>
      <c r="M2158" s="7" t="s">
        <v>33076</v>
      </c>
      <c r="N2158" s="7">
        <v>30320</v>
      </c>
      <c r="O2158" s="7" t="s">
        <v>33581</v>
      </c>
      <c r="P2158" s="7">
        <v>20040914</v>
      </c>
      <c r="Q2158" s="7">
        <v>69</v>
      </c>
      <c r="R2158" s="7">
        <v>201903</v>
      </c>
    </row>
    <row r="2159" spans="1:18" ht="16.5" customHeight="1">
      <c r="A2159" s="8">
        <v>1318192540</v>
      </c>
      <c r="B2159" s="7">
        <v>2278137</v>
      </c>
      <c r="C2159" s="12">
        <v>1201110379463</v>
      </c>
      <c r="D2159" s="7" t="s">
        <v>20402</v>
      </c>
      <c r="E2159" s="7" t="s">
        <v>11676</v>
      </c>
      <c r="F2159" s="7" t="s">
        <v>20403</v>
      </c>
      <c r="G2159" s="7" t="s">
        <v>20404</v>
      </c>
      <c r="H2159" s="7" t="s">
        <v>20405</v>
      </c>
      <c r="I2159" s="7" t="s">
        <v>65</v>
      </c>
      <c r="J2159" s="7" t="s">
        <v>33060</v>
      </c>
      <c r="K2159" s="7" t="s">
        <v>47</v>
      </c>
      <c r="L2159" s="7">
        <v>10</v>
      </c>
      <c r="M2159" s="7" t="s">
        <v>33076</v>
      </c>
      <c r="N2159" s="7">
        <v>22200</v>
      </c>
      <c r="O2159" s="7" t="s">
        <v>2945</v>
      </c>
      <c r="P2159" s="7">
        <v>20050715</v>
      </c>
      <c r="Q2159" s="7">
        <v>50</v>
      </c>
      <c r="R2159" s="7">
        <v>201903</v>
      </c>
    </row>
    <row r="2160" spans="1:18" ht="16.5" customHeight="1">
      <c r="A2160" s="8">
        <v>1318197787</v>
      </c>
      <c r="B2160" s="7">
        <v>2724340</v>
      </c>
      <c r="C2160" s="12">
        <v>1201110408139</v>
      </c>
      <c r="D2160" s="7" t="s">
        <v>46804</v>
      </c>
      <c r="E2160" s="7" t="s">
        <v>38585</v>
      </c>
      <c r="F2160" s="7" t="s">
        <v>46805</v>
      </c>
      <c r="G2160" s="7" t="s">
        <v>46806</v>
      </c>
      <c r="H2160" s="7" t="s">
        <v>46807</v>
      </c>
      <c r="I2160" s="7" t="s">
        <v>65</v>
      </c>
      <c r="J2160" s="7" t="s">
        <v>33060</v>
      </c>
      <c r="K2160" s="7" t="s">
        <v>47</v>
      </c>
      <c r="L2160" s="7">
        <v>10</v>
      </c>
      <c r="M2160" s="7" t="s">
        <v>313</v>
      </c>
      <c r="N2160" s="7">
        <v>41121</v>
      </c>
      <c r="O2160" s="7" t="s">
        <v>21956</v>
      </c>
      <c r="P2160" s="7">
        <v>20060713</v>
      </c>
      <c r="Q2160" s="7">
        <v>51</v>
      </c>
      <c r="R2160" s="7">
        <v>201903</v>
      </c>
    </row>
    <row r="2161" spans="1:18" ht="16.5" customHeight="1">
      <c r="A2161" s="8">
        <v>1218182142</v>
      </c>
      <c r="B2161" s="7">
        <v>2759023</v>
      </c>
      <c r="C2161" s="12">
        <v>1201110418055</v>
      </c>
      <c r="D2161" s="7" t="s">
        <v>6760</v>
      </c>
      <c r="E2161" s="7" t="s">
        <v>2598</v>
      </c>
      <c r="F2161" s="7" t="s">
        <v>34224</v>
      </c>
      <c r="G2161" s="7" t="s">
        <v>46808</v>
      </c>
      <c r="H2161" s="7" t="s">
        <v>46809</v>
      </c>
      <c r="I2161" s="7" t="s">
        <v>65</v>
      </c>
      <c r="J2161" s="7" t="s">
        <v>33060</v>
      </c>
      <c r="K2161" s="7" t="s">
        <v>47</v>
      </c>
      <c r="L2161" s="7">
        <v>10</v>
      </c>
      <c r="M2161" s="7" t="s">
        <v>34194</v>
      </c>
      <c r="N2161" s="7">
        <v>49301</v>
      </c>
      <c r="O2161" s="7" t="s">
        <v>11304</v>
      </c>
      <c r="P2161" s="7">
        <v>20061114</v>
      </c>
      <c r="Q2161" s="7">
        <v>103</v>
      </c>
      <c r="R2161" s="7">
        <v>201903</v>
      </c>
    </row>
    <row r="2162" spans="1:18" ht="16.5" customHeight="1">
      <c r="A2162" s="8">
        <v>1378188059</v>
      </c>
      <c r="B2162" s="7">
        <v>2988798</v>
      </c>
      <c r="C2162" s="12">
        <v>1201110463430</v>
      </c>
      <c r="D2162" s="7" t="s">
        <v>46810</v>
      </c>
      <c r="E2162" s="7" t="s">
        <v>46811</v>
      </c>
      <c r="F2162" s="7" t="s">
        <v>3005</v>
      </c>
      <c r="G2162" s="7" t="s">
        <v>46812</v>
      </c>
      <c r="H2162" s="7" t="s">
        <v>46813</v>
      </c>
      <c r="I2162" s="7" t="s">
        <v>65</v>
      </c>
      <c r="J2162" s="7" t="s">
        <v>33060</v>
      </c>
      <c r="K2162" s="7" t="s">
        <v>47</v>
      </c>
      <c r="L2162" s="7">
        <v>10</v>
      </c>
      <c r="M2162" s="7" t="s">
        <v>33076</v>
      </c>
      <c r="N2162" s="7">
        <v>30300</v>
      </c>
      <c r="O2162" s="7" t="s">
        <v>33568</v>
      </c>
      <c r="P2162" s="7">
        <v>20080429</v>
      </c>
      <c r="Q2162" s="7">
        <v>65</v>
      </c>
      <c r="R2162" s="7">
        <v>201903</v>
      </c>
    </row>
    <row r="2163" spans="1:18" ht="16.5" customHeight="1">
      <c r="A2163" s="8">
        <v>1228601962</v>
      </c>
      <c r="B2163" s="7">
        <v>3147572</v>
      </c>
      <c r="C2163" s="12">
        <v>1201110475675</v>
      </c>
      <c r="D2163" s="7" t="s">
        <v>46814</v>
      </c>
      <c r="E2163" s="7" t="s">
        <v>46815</v>
      </c>
      <c r="F2163" s="7" t="s">
        <v>46816</v>
      </c>
      <c r="G2163" s="7" t="s">
        <v>46817</v>
      </c>
      <c r="H2163" s="7" t="s">
        <v>46818</v>
      </c>
      <c r="I2163" s="7" t="s">
        <v>65</v>
      </c>
      <c r="J2163" s="7" t="s">
        <v>33060</v>
      </c>
      <c r="K2163" s="7" t="s">
        <v>47</v>
      </c>
      <c r="L2163" s="7">
        <v>10</v>
      </c>
      <c r="M2163" s="7" t="s">
        <v>33076</v>
      </c>
      <c r="N2163" s="7">
        <v>26400</v>
      </c>
      <c r="O2163" s="7" t="s">
        <v>45771</v>
      </c>
      <c r="P2163" s="7">
        <v>20080918</v>
      </c>
      <c r="Q2163" s="7">
        <v>52</v>
      </c>
      <c r="R2163" s="7">
        <v>201903</v>
      </c>
    </row>
    <row r="2164" spans="1:18" ht="16.5" customHeight="1">
      <c r="A2164" s="8">
        <v>1218195045</v>
      </c>
      <c r="B2164" s="7">
        <v>3223177</v>
      </c>
      <c r="C2164" s="12">
        <v>1201110488818</v>
      </c>
      <c r="D2164" s="7" t="s">
        <v>25911</v>
      </c>
      <c r="E2164" s="7" t="s">
        <v>14593</v>
      </c>
      <c r="F2164" s="7" t="s">
        <v>25912</v>
      </c>
      <c r="G2164" s="7" t="s">
        <v>25913</v>
      </c>
      <c r="H2164" s="7" t="s">
        <v>25914</v>
      </c>
      <c r="I2164" s="7" t="s">
        <v>65</v>
      </c>
      <c r="J2164" s="7" t="s">
        <v>33060</v>
      </c>
      <c r="K2164" s="7" t="s">
        <v>47</v>
      </c>
      <c r="L2164" s="7">
        <v>10</v>
      </c>
      <c r="M2164" s="7" t="s">
        <v>34194</v>
      </c>
      <c r="N2164" s="7">
        <v>52940</v>
      </c>
      <c r="O2164" s="7" t="s">
        <v>34304</v>
      </c>
      <c r="P2164" s="7">
        <v>20090301</v>
      </c>
      <c r="Q2164" s="7">
        <v>189</v>
      </c>
      <c r="R2164" s="7">
        <v>201903</v>
      </c>
    </row>
    <row r="2165" spans="1:18" ht="16.5" customHeight="1">
      <c r="A2165" s="8">
        <v>1378603356</v>
      </c>
      <c r="B2165" s="7">
        <v>3751562</v>
      </c>
      <c r="C2165" s="12">
        <v>1201110538225</v>
      </c>
      <c r="D2165" s="7" t="s">
        <v>19617</v>
      </c>
      <c r="E2165" s="7" t="s">
        <v>6991</v>
      </c>
      <c r="F2165" s="7" t="s">
        <v>19618</v>
      </c>
      <c r="G2165" s="7" t="s">
        <v>19619</v>
      </c>
      <c r="H2165" s="7" t="s">
        <v>19620</v>
      </c>
      <c r="I2165" s="7" t="s">
        <v>65</v>
      </c>
      <c r="J2165" s="7" t="s">
        <v>33060</v>
      </c>
      <c r="K2165" s="7" t="s">
        <v>47</v>
      </c>
      <c r="L2165" s="7">
        <v>10</v>
      </c>
      <c r="M2165" s="7" t="s">
        <v>33760</v>
      </c>
      <c r="N2165" s="7">
        <v>46521</v>
      </c>
      <c r="O2165" s="7" t="s">
        <v>43908</v>
      </c>
      <c r="P2165" s="7">
        <v>20100707</v>
      </c>
      <c r="Q2165" s="7">
        <v>57</v>
      </c>
      <c r="R2165" s="7">
        <v>201903</v>
      </c>
    </row>
    <row r="2166" spans="1:18" ht="16.5" customHeight="1">
      <c r="A2166" s="8">
        <v>1378604525</v>
      </c>
      <c r="B2166" s="7">
        <v>3837433</v>
      </c>
      <c r="C2166" s="12">
        <v>1201110542945</v>
      </c>
      <c r="D2166" s="7" t="s">
        <v>46819</v>
      </c>
      <c r="E2166" s="7" t="s">
        <v>46820</v>
      </c>
      <c r="F2166" s="7" t="s">
        <v>46821</v>
      </c>
      <c r="G2166" s="7" t="s">
        <v>46822</v>
      </c>
      <c r="H2166" s="7" t="s">
        <v>46823</v>
      </c>
      <c r="I2166" s="7" t="s">
        <v>65</v>
      </c>
      <c r="J2166" s="7" t="s">
        <v>33060</v>
      </c>
      <c r="K2166" s="7" t="s">
        <v>47</v>
      </c>
      <c r="L2166" s="7">
        <v>10</v>
      </c>
      <c r="M2166" s="7" t="s">
        <v>34194</v>
      </c>
      <c r="N2166" s="7">
        <v>49220</v>
      </c>
      <c r="O2166" s="7" t="s">
        <v>10760</v>
      </c>
      <c r="P2166" s="7">
        <v>20100824</v>
      </c>
      <c r="Q2166" s="7">
        <v>60</v>
      </c>
      <c r="R2166" s="7">
        <v>201903</v>
      </c>
    </row>
    <row r="2167" spans="1:18" ht="16.5" customHeight="1">
      <c r="A2167" s="8">
        <v>1318626856</v>
      </c>
      <c r="B2167" s="7">
        <v>3982830</v>
      </c>
      <c r="C2167" s="12">
        <v>1201110562034</v>
      </c>
      <c r="D2167" s="7" t="s">
        <v>18457</v>
      </c>
      <c r="E2167" s="7" t="s">
        <v>18458</v>
      </c>
      <c r="F2167" s="7" t="s">
        <v>18459</v>
      </c>
      <c r="G2167" s="7" t="s">
        <v>18460</v>
      </c>
      <c r="H2167" s="7" t="s">
        <v>18461</v>
      </c>
      <c r="I2167" s="7" t="s">
        <v>65</v>
      </c>
      <c r="J2167" s="7" t="s">
        <v>33060</v>
      </c>
      <c r="K2167" s="7" t="s">
        <v>47</v>
      </c>
      <c r="L2167" s="7">
        <v>10</v>
      </c>
      <c r="M2167" s="7" t="s">
        <v>33076</v>
      </c>
      <c r="N2167" s="7">
        <v>21210</v>
      </c>
      <c r="O2167" s="7" t="s">
        <v>2255</v>
      </c>
      <c r="P2167" s="7">
        <v>20110315</v>
      </c>
      <c r="Q2167" s="7">
        <v>78</v>
      </c>
      <c r="R2167" s="7">
        <v>201903</v>
      </c>
    </row>
    <row r="2168" spans="1:18" ht="16.5" customHeight="1">
      <c r="A2168" s="8">
        <v>1318627646</v>
      </c>
      <c r="B2168" s="7">
        <v>3997103</v>
      </c>
      <c r="C2168" s="12">
        <v>1201110566193</v>
      </c>
      <c r="D2168" s="7" t="s">
        <v>46824</v>
      </c>
      <c r="E2168" s="7" t="s">
        <v>46825</v>
      </c>
      <c r="F2168" s="7" t="s">
        <v>46826</v>
      </c>
      <c r="G2168" s="7" t="s">
        <v>46827</v>
      </c>
      <c r="H2168" s="7" t="s">
        <v>46828</v>
      </c>
      <c r="I2168" s="7" t="s">
        <v>65</v>
      </c>
      <c r="J2168" s="7" t="s">
        <v>33060</v>
      </c>
      <c r="K2168" s="7" t="s">
        <v>47</v>
      </c>
      <c r="L2168" s="7">
        <v>10</v>
      </c>
      <c r="M2168" s="7" t="s">
        <v>313</v>
      </c>
      <c r="N2168" s="7">
        <v>41229</v>
      </c>
      <c r="O2168" s="7" t="s">
        <v>33722</v>
      </c>
      <c r="P2168" s="7">
        <v>20110421</v>
      </c>
      <c r="Q2168" s="7">
        <v>54</v>
      </c>
      <c r="R2168" s="7">
        <v>201903</v>
      </c>
    </row>
    <row r="2169" spans="1:18" ht="16.5" customHeight="1">
      <c r="A2169" s="8">
        <v>1228620940</v>
      </c>
      <c r="B2169" s="7">
        <v>4064790</v>
      </c>
      <c r="C2169" s="12">
        <v>1201110593732</v>
      </c>
      <c r="D2169" s="7" t="s">
        <v>20439</v>
      </c>
      <c r="E2169" s="7" t="s">
        <v>3696</v>
      </c>
      <c r="F2169" s="7" t="s">
        <v>20440</v>
      </c>
      <c r="G2169" s="7" t="s">
        <v>20441</v>
      </c>
      <c r="H2169" s="7" t="s">
        <v>20442</v>
      </c>
      <c r="I2169" s="7" t="s">
        <v>65</v>
      </c>
      <c r="J2169" s="7" t="s">
        <v>33060</v>
      </c>
      <c r="K2169" s="7" t="s">
        <v>47</v>
      </c>
      <c r="L2169" s="7">
        <v>10</v>
      </c>
      <c r="M2169" s="7" t="s">
        <v>33076</v>
      </c>
      <c r="N2169" s="7">
        <v>30391</v>
      </c>
      <c r="O2169" s="7" t="s">
        <v>7087</v>
      </c>
      <c r="P2169" s="7">
        <v>20111227</v>
      </c>
      <c r="Q2169" s="7">
        <v>52</v>
      </c>
      <c r="R2169" s="7">
        <v>201903</v>
      </c>
    </row>
    <row r="2170" spans="1:18" ht="16.5" customHeight="1">
      <c r="A2170" s="8">
        <v>1318635466</v>
      </c>
      <c r="B2170" s="7">
        <v>4087356</v>
      </c>
      <c r="C2170" s="12">
        <v>1201110601965</v>
      </c>
      <c r="D2170" s="7" t="s">
        <v>46829</v>
      </c>
      <c r="E2170" s="7" t="s">
        <v>32721</v>
      </c>
      <c r="F2170" s="7" t="s">
        <v>46830</v>
      </c>
      <c r="G2170" s="7" t="s">
        <v>46831</v>
      </c>
      <c r="H2170" s="7" t="s">
        <v>46832</v>
      </c>
      <c r="I2170" s="7" t="s">
        <v>65</v>
      </c>
      <c r="J2170" s="7" t="s">
        <v>33060</v>
      </c>
      <c r="K2170" s="7" t="s">
        <v>47</v>
      </c>
      <c r="L2170" s="7">
        <v>10</v>
      </c>
      <c r="M2170" s="7" t="s">
        <v>34319</v>
      </c>
      <c r="N2170" s="7">
        <v>56199</v>
      </c>
      <c r="O2170" s="7" t="s">
        <v>43957</v>
      </c>
      <c r="P2170" s="7">
        <v>20120305</v>
      </c>
      <c r="Q2170" s="7">
        <v>50</v>
      </c>
      <c r="R2170" s="7">
        <v>201903</v>
      </c>
    </row>
    <row r="2171" spans="1:18" ht="16.5" customHeight="1">
      <c r="A2171" s="8">
        <v>1218615385</v>
      </c>
      <c r="B2171" s="7">
        <v>4087421</v>
      </c>
      <c r="C2171" s="12">
        <v>1201110602848</v>
      </c>
      <c r="D2171" s="7" t="s">
        <v>7183</v>
      </c>
      <c r="E2171" s="7" t="s">
        <v>29091</v>
      </c>
      <c r="F2171" s="7" t="s">
        <v>29092</v>
      </c>
      <c r="G2171" s="7" t="s">
        <v>29093</v>
      </c>
      <c r="H2171" s="7" t="s">
        <v>29094</v>
      </c>
      <c r="I2171" s="7" t="s">
        <v>65</v>
      </c>
      <c r="J2171" s="7" t="s">
        <v>33060</v>
      </c>
      <c r="K2171" s="7" t="s">
        <v>47</v>
      </c>
      <c r="L2171" s="7">
        <v>10</v>
      </c>
      <c r="M2171" s="7" t="s">
        <v>363</v>
      </c>
      <c r="N2171" s="7">
        <v>72120</v>
      </c>
      <c r="O2171" s="7" t="s">
        <v>6302</v>
      </c>
      <c r="P2171" s="7">
        <v>20120309</v>
      </c>
      <c r="Q2171" s="7">
        <v>54</v>
      </c>
      <c r="R2171" s="7">
        <v>201903</v>
      </c>
    </row>
    <row r="2172" spans="1:18" ht="16.5" customHeight="1">
      <c r="A2172" s="8">
        <v>1318637464</v>
      </c>
      <c r="B2172" s="7">
        <v>4118484</v>
      </c>
      <c r="C2172" s="12">
        <v>1201110608482</v>
      </c>
      <c r="D2172" s="7" t="s">
        <v>46833</v>
      </c>
      <c r="E2172" s="7" t="s">
        <v>46834</v>
      </c>
      <c r="F2172" s="7" t="s">
        <v>11210</v>
      </c>
      <c r="G2172" s="7" t="s">
        <v>46835</v>
      </c>
      <c r="H2172" s="7" t="s">
        <v>46836</v>
      </c>
      <c r="I2172" s="7" t="s">
        <v>65</v>
      </c>
      <c r="J2172" s="7" t="s">
        <v>33060</v>
      </c>
      <c r="K2172" s="7" t="s">
        <v>47</v>
      </c>
      <c r="L2172" s="7">
        <v>10</v>
      </c>
      <c r="M2172" s="7" t="s">
        <v>34194</v>
      </c>
      <c r="N2172" s="7">
        <v>49231</v>
      </c>
      <c r="O2172" s="7" t="s">
        <v>22958</v>
      </c>
      <c r="P2172" s="7">
        <v>20120419</v>
      </c>
      <c r="Q2172" s="7">
        <v>59</v>
      </c>
      <c r="R2172" s="7">
        <v>201903</v>
      </c>
    </row>
    <row r="2173" spans="1:18" ht="16.5" customHeight="1">
      <c r="A2173" s="8">
        <v>1228625284</v>
      </c>
      <c r="B2173" s="7">
        <v>4143414</v>
      </c>
      <c r="C2173" s="12">
        <v>1201110617574</v>
      </c>
      <c r="D2173" s="7" t="s">
        <v>25266</v>
      </c>
      <c r="E2173" s="7" t="s">
        <v>25267</v>
      </c>
      <c r="F2173" s="7" t="s">
        <v>25268</v>
      </c>
      <c r="G2173" s="7" t="s">
        <v>25269</v>
      </c>
      <c r="H2173" s="7" t="s">
        <v>25270</v>
      </c>
      <c r="I2173" s="7" t="s">
        <v>65</v>
      </c>
      <c r="J2173" s="7" t="s">
        <v>33060</v>
      </c>
      <c r="K2173" s="7" t="s">
        <v>47</v>
      </c>
      <c r="L2173" s="7">
        <v>10</v>
      </c>
      <c r="M2173" s="7" t="s">
        <v>34194</v>
      </c>
      <c r="N2173" s="7">
        <v>49212</v>
      </c>
      <c r="O2173" s="7" t="s">
        <v>10754</v>
      </c>
      <c r="P2173" s="7">
        <v>20120702</v>
      </c>
      <c r="Q2173" s="7">
        <v>75</v>
      </c>
      <c r="R2173" s="7">
        <v>201903</v>
      </c>
    </row>
    <row r="2174" spans="1:18" ht="16.5" customHeight="1">
      <c r="A2174" s="8">
        <v>1318655007</v>
      </c>
      <c r="B2174" s="7">
        <v>5836230</v>
      </c>
      <c r="C2174" s="12">
        <v>1201110684010</v>
      </c>
      <c r="D2174" s="7" t="s">
        <v>18566</v>
      </c>
      <c r="E2174" s="7" t="s">
        <v>18567</v>
      </c>
      <c r="F2174" s="7" t="s">
        <v>18568</v>
      </c>
      <c r="G2174" s="7" t="s">
        <v>18569</v>
      </c>
      <c r="H2174" s="7" t="s">
        <v>18570</v>
      </c>
      <c r="I2174" s="7" t="s">
        <v>65</v>
      </c>
      <c r="J2174" s="7" t="s">
        <v>33060</v>
      </c>
      <c r="K2174" s="7" t="s">
        <v>47</v>
      </c>
      <c r="L2174" s="7">
        <v>10</v>
      </c>
      <c r="M2174" s="7" t="s">
        <v>33076</v>
      </c>
      <c r="N2174" s="7">
        <v>26221</v>
      </c>
      <c r="O2174" s="7" t="s">
        <v>43255</v>
      </c>
      <c r="P2174" s="7">
        <v>20131119</v>
      </c>
      <c r="Q2174" s="7">
        <v>56</v>
      </c>
      <c r="R2174" s="7">
        <v>201903</v>
      </c>
    </row>
    <row r="2175" spans="1:18" ht="16.5" customHeight="1">
      <c r="A2175" s="8">
        <v>1318654672</v>
      </c>
      <c r="B2175" s="7">
        <v>5836248</v>
      </c>
      <c r="C2175" s="12">
        <v>1201110684325</v>
      </c>
      <c r="D2175" s="7" t="s">
        <v>46837</v>
      </c>
      <c r="E2175" s="7" t="s">
        <v>46838</v>
      </c>
      <c r="F2175" s="7" t="s">
        <v>46839</v>
      </c>
      <c r="G2175" s="7" t="s">
        <v>46840</v>
      </c>
      <c r="H2175" s="7" t="s">
        <v>46841</v>
      </c>
      <c r="I2175" s="7" t="s">
        <v>65</v>
      </c>
      <c r="J2175" s="7" t="s">
        <v>33060</v>
      </c>
      <c r="K2175" s="7" t="s">
        <v>47</v>
      </c>
      <c r="L2175" s="7">
        <v>10</v>
      </c>
      <c r="M2175" s="7" t="s">
        <v>33760</v>
      </c>
      <c r="N2175" s="7">
        <v>47190</v>
      </c>
      <c r="O2175" s="7" t="s">
        <v>46842</v>
      </c>
      <c r="P2175" s="7">
        <v>20131120</v>
      </c>
      <c r="Q2175" s="7">
        <v>58</v>
      </c>
      <c r="R2175" s="7">
        <v>201903</v>
      </c>
    </row>
    <row r="2176" spans="1:18" ht="16.5" customHeight="1">
      <c r="A2176" s="8">
        <v>1218633194</v>
      </c>
      <c r="B2176" s="7">
        <v>5901183</v>
      </c>
      <c r="C2176" s="12">
        <v>1201110706244</v>
      </c>
      <c r="D2176" s="7" t="s">
        <v>46843</v>
      </c>
      <c r="E2176" s="7" t="s">
        <v>46844</v>
      </c>
      <c r="F2176" s="7" t="s">
        <v>11230</v>
      </c>
      <c r="H2176" s="7" t="s">
        <v>46845</v>
      </c>
      <c r="I2176" s="7" t="s">
        <v>65</v>
      </c>
      <c r="J2176" s="7" t="s">
        <v>33060</v>
      </c>
      <c r="K2176" s="7" t="s">
        <v>47</v>
      </c>
      <c r="L2176" s="7">
        <v>10</v>
      </c>
      <c r="M2176" s="7" t="s">
        <v>34194</v>
      </c>
      <c r="N2176" s="7">
        <v>49301</v>
      </c>
      <c r="O2176" s="7" t="s">
        <v>11304</v>
      </c>
      <c r="P2176" s="7">
        <v>20140425</v>
      </c>
      <c r="Q2176" s="7">
        <v>80</v>
      </c>
      <c r="R2176" s="7">
        <v>201903</v>
      </c>
    </row>
    <row r="2177" spans="1:18" ht="16.5" customHeight="1">
      <c r="A2177" s="8">
        <v>1318662420</v>
      </c>
      <c r="B2177" s="7">
        <v>5942347</v>
      </c>
      <c r="C2177" s="12">
        <v>1201110716681</v>
      </c>
      <c r="D2177" s="7" t="s">
        <v>46846</v>
      </c>
      <c r="E2177" s="7" t="s">
        <v>46847</v>
      </c>
      <c r="F2177" s="7" t="s">
        <v>11960</v>
      </c>
      <c r="G2177" s="7" t="s">
        <v>46848</v>
      </c>
      <c r="H2177" s="7" t="s">
        <v>46849</v>
      </c>
      <c r="I2177" s="7" t="s">
        <v>65</v>
      </c>
      <c r="J2177" s="7" t="s">
        <v>33060</v>
      </c>
      <c r="K2177" s="7" t="s">
        <v>47</v>
      </c>
      <c r="L2177" s="7">
        <v>10</v>
      </c>
      <c r="M2177" s="7" t="s">
        <v>34319</v>
      </c>
      <c r="N2177" s="7">
        <v>55101</v>
      </c>
      <c r="O2177" s="7" t="s">
        <v>11960</v>
      </c>
      <c r="P2177" s="7">
        <v>20140710</v>
      </c>
      <c r="Q2177" s="7">
        <v>91</v>
      </c>
      <c r="R2177" s="7">
        <v>201903</v>
      </c>
    </row>
    <row r="2178" spans="1:18" ht="16.5" customHeight="1">
      <c r="A2178" s="8">
        <v>1318663434</v>
      </c>
      <c r="B2178" s="7">
        <v>5946285</v>
      </c>
      <c r="C2178" s="12">
        <v>1201110717481</v>
      </c>
      <c r="D2178" s="7" t="s">
        <v>27717</v>
      </c>
      <c r="E2178" s="7" t="s">
        <v>27718</v>
      </c>
      <c r="F2178" s="7" t="s">
        <v>27719</v>
      </c>
      <c r="G2178" s="7" t="s">
        <v>27720</v>
      </c>
      <c r="H2178" s="7" t="s">
        <v>27721</v>
      </c>
      <c r="I2178" s="7" t="s">
        <v>65</v>
      </c>
      <c r="J2178" s="7" t="s">
        <v>33060</v>
      </c>
      <c r="K2178" s="7" t="s">
        <v>47</v>
      </c>
      <c r="L2178" s="7">
        <v>10</v>
      </c>
      <c r="M2178" s="7" t="s">
        <v>34433</v>
      </c>
      <c r="N2178" s="7">
        <v>63991</v>
      </c>
      <c r="O2178" s="7" t="s">
        <v>13994</v>
      </c>
      <c r="P2178" s="7">
        <v>20140715</v>
      </c>
      <c r="Q2178" s="7">
        <v>58</v>
      </c>
      <c r="R2178" s="7">
        <v>201903</v>
      </c>
    </row>
    <row r="2179" spans="1:18" ht="16.5" customHeight="1">
      <c r="A2179" s="8">
        <v>8378700010</v>
      </c>
      <c r="B2179" s="7">
        <v>6397391</v>
      </c>
      <c r="C2179" s="12">
        <v>1201110749731</v>
      </c>
      <c r="D2179" s="7" t="s">
        <v>46850</v>
      </c>
      <c r="E2179" s="7" t="s">
        <v>46851</v>
      </c>
      <c r="F2179" s="7" t="s">
        <v>11722</v>
      </c>
      <c r="G2179" s="7" t="s">
        <v>46852</v>
      </c>
      <c r="H2179" s="7" t="s">
        <v>46853</v>
      </c>
      <c r="I2179" s="7" t="s">
        <v>63</v>
      </c>
      <c r="J2179" s="7" t="s">
        <v>33060</v>
      </c>
      <c r="K2179" s="7" t="s">
        <v>47</v>
      </c>
      <c r="L2179" s="7">
        <v>10</v>
      </c>
      <c r="M2179" s="7" t="s">
        <v>34194</v>
      </c>
      <c r="N2179" s="7">
        <v>52939</v>
      </c>
      <c r="O2179" s="7" t="s">
        <v>44888</v>
      </c>
      <c r="P2179" s="7">
        <v>20150304</v>
      </c>
      <c r="Q2179" s="7">
        <v>130</v>
      </c>
      <c r="R2179" s="7">
        <v>201903</v>
      </c>
    </row>
    <row r="2180" spans="1:18" ht="16.5" customHeight="1">
      <c r="A2180" s="8">
        <v>4078130311</v>
      </c>
      <c r="B2180" s="7">
        <v>6405056</v>
      </c>
      <c r="C2180" s="12">
        <v>1201110753253</v>
      </c>
      <c r="D2180" s="7" t="s">
        <v>402</v>
      </c>
      <c r="E2180" s="7" t="s">
        <v>19403</v>
      </c>
      <c r="F2180" s="7" t="s">
        <v>19404</v>
      </c>
      <c r="G2180" s="7" t="s">
        <v>19405</v>
      </c>
      <c r="H2180" s="7" t="s">
        <v>19406</v>
      </c>
      <c r="I2180" s="7" t="s">
        <v>65</v>
      </c>
      <c r="J2180" s="7" t="s">
        <v>33060</v>
      </c>
      <c r="K2180" s="7" t="s">
        <v>47</v>
      </c>
      <c r="L2180" s="7">
        <v>10</v>
      </c>
      <c r="M2180" s="7" t="s">
        <v>33076</v>
      </c>
      <c r="N2180" s="7">
        <v>26299</v>
      </c>
      <c r="O2180" s="7" t="s">
        <v>33440</v>
      </c>
      <c r="P2180" s="7">
        <v>20150324</v>
      </c>
      <c r="Q2180" s="7">
        <v>58</v>
      </c>
      <c r="R2180" s="7">
        <v>201903</v>
      </c>
    </row>
    <row r="2181" spans="1:18" ht="16.5" customHeight="1">
      <c r="A2181" s="8">
        <v>4638600165</v>
      </c>
      <c r="B2181" s="7">
        <v>6432973</v>
      </c>
      <c r="C2181" s="12">
        <v>1201110766206</v>
      </c>
      <c r="D2181" s="7" t="s">
        <v>46854</v>
      </c>
      <c r="E2181" s="7" t="s">
        <v>46855</v>
      </c>
      <c r="F2181" s="7" t="s">
        <v>3054</v>
      </c>
      <c r="G2181" s="7" t="s">
        <v>46856</v>
      </c>
      <c r="H2181" s="7" t="s">
        <v>46857</v>
      </c>
      <c r="I2181" s="7" t="s">
        <v>65</v>
      </c>
      <c r="J2181" s="7" t="s">
        <v>33060</v>
      </c>
      <c r="K2181" s="7" t="s">
        <v>47</v>
      </c>
      <c r="L2181" s="7">
        <v>10</v>
      </c>
      <c r="M2181" s="7" t="s">
        <v>33076</v>
      </c>
      <c r="N2181" s="7">
        <v>26299</v>
      </c>
      <c r="O2181" s="7" t="s">
        <v>33440</v>
      </c>
      <c r="P2181" s="7">
        <v>20150616</v>
      </c>
      <c r="Q2181" s="7">
        <v>148</v>
      </c>
      <c r="R2181" s="7">
        <v>201903</v>
      </c>
    </row>
    <row r="2182" spans="1:18" ht="16.5" customHeight="1">
      <c r="A2182" s="8">
        <v>4928100120</v>
      </c>
      <c r="B2182" s="7">
        <v>6501675</v>
      </c>
      <c r="C2182" s="12">
        <v>1201110770752</v>
      </c>
      <c r="D2182" s="7" t="s">
        <v>46858</v>
      </c>
      <c r="E2182" s="7" t="s">
        <v>7372</v>
      </c>
      <c r="F2182" s="7" t="s">
        <v>46859</v>
      </c>
      <c r="G2182" s="7" t="s">
        <v>46860</v>
      </c>
      <c r="H2182" s="7" t="s">
        <v>46861</v>
      </c>
      <c r="I2182" s="7" t="s">
        <v>65</v>
      </c>
      <c r="J2182" s="7" t="s">
        <v>33060</v>
      </c>
      <c r="K2182" s="7" t="s">
        <v>47</v>
      </c>
      <c r="L2182" s="7">
        <v>10</v>
      </c>
      <c r="M2182" s="7" t="s">
        <v>33076</v>
      </c>
      <c r="N2182" s="7">
        <v>30391</v>
      </c>
      <c r="O2182" s="7" t="s">
        <v>7087</v>
      </c>
      <c r="P2182" s="7">
        <v>20150708</v>
      </c>
      <c r="Q2182" s="7">
        <v>52</v>
      </c>
      <c r="R2182" s="7">
        <v>201903</v>
      </c>
    </row>
    <row r="2183" spans="1:18" ht="16.5" customHeight="1">
      <c r="A2183" s="8">
        <v>1898100660</v>
      </c>
      <c r="B2183" s="7">
        <v>8089537</v>
      </c>
      <c r="C2183" s="12">
        <v>1201110860496</v>
      </c>
      <c r="D2183" s="7" t="s">
        <v>17412</v>
      </c>
      <c r="E2183" s="7" t="s">
        <v>6025</v>
      </c>
      <c r="F2183" s="7" t="s">
        <v>17413</v>
      </c>
      <c r="G2183" s="7" t="s">
        <v>17414</v>
      </c>
      <c r="H2183" s="7" t="s">
        <v>17415</v>
      </c>
      <c r="I2183" s="7" t="s">
        <v>65</v>
      </c>
      <c r="J2183" s="7" t="s">
        <v>33060</v>
      </c>
      <c r="K2183" s="7" t="s">
        <v>47</v>
      </c>
      <c r="L2183" s="7">
        <v>10</v>
      </c>
      <c r="M2183" s="7" t="s">
        <v>33076</v>
      </c>
      <c r="N2183" s="7">
        <v>18121</v>
      </c>
      <c r="O2183" s="7" t="s">
        <v>45331</v>
      </c>
      <c r="P2183" s="7">
        <v>20170131</v>
      </c>
      <c r="Q2183" s="7">
        <v>50</v>
      </c>
      <c r="R2183" s="7">
        <v>201903</v>
      </c>
    </row>
    <row r="2184" spans="1:18" ht="16.5" customHeight="1">
      <c r="A2184" s="8">
        <v>1318106535</v>
      </c>
      <c r="B2184" s="7">
        <v>1759824</v>
      </c>
      <c r="C2184" s="12">
        <v>1201130000105</v>
      </c>
      <c r="D2184" s="7" t="s">
        <v>25079</v>
      </c>
      <c r="E2184" s="7" t="s">
        <v>1784</v>
      </c>
      <c r="F2184" s="7" t="s">
        <v>10938</v>
      </c>
      <c r="G2184" s="7" t="s">
        <v>25080</v>
      </c>
      <c r="H2184" s="7" t="s">
        <v>25081</v>
      </c>
      <c r="I2184" s="7" t="s">
        <v>65</v>
      </c>
      <c r="J2184" s="7" t="s">
        <v>33060</v>
      </c>
      <c r="K2184" s="7" t="s">
        <v>47</v>
      </c>
      <c r="L2184" s="7">
        <v>10</v>
      </c>
      <c r="M2184" s="7" t="s">
        <v>34194</v>
      </c>
      <c r="N2184" s="7">
        <v>49231</v>
      </c>
      <c r="O2184" s="7" t="s">
        <v>22958</v>
      </c>
      <c r="P2184" s="7">
        <v>19690131</v>
      </c>
      <c r="Q2184" s="7">
        <v>74</v>
      </c>
      <c r="R2184" s="7">
        <v>201903</v>
      </c>
    </row>
    <row r="2185" spans="1:18" ht="16.5" customHeight="1">
      <c r="A2185" s="8">
        <v>1318107169</v>
      </c>
      <c r="B2185" s="7">
        <v>1285629</v>
      </c>
      <c r="C2185" s="12">
        <v>1201130000121</v>
      </c>
      <c r="D2185" s="7" t="s">
        <v>46862</v>
      </c>
      <c r="E2185" s="7" t="s">
        <v>8459</v>
      </c>
      <c r="F2185" s="7" t="s">
        <v>22958</v>
      </c>
      <c r="G2185" s="7" t="s">
        <v>46863</v>
      </c>
      <c r="H2185" s="7" t="s">
        <v>46864</v>
      </c>
      <c r="I2185" s="7" t="s">
        <v>65</v>
      </c>
      <c r="J2185" s="7" t="s">
        <v>33060</v>
      </c>
      <c r="K2185" s="7" t="s">
        <v>47</v>
      </c>
      <c r="L2185" s="7">
        <v>10</v>
      </c>
      <c r="M2185" s="7" t="s">
        <v>34194</v>
      </c>
      <c r="N2185" s="7">
        <v>49231</v>
      </c>
      <c r="O2185" s="7" t="s">
        <v>22958</v>
      </c>
      <c r="P2185" s="7">
        <v>19690203</v>
      </c>
      <c r="Q2185" s="7">
        <v>103</v>
      </c>
      <c r="R2185" s="7">
        <v>201903</v>
      </c>
    </row>
    <row r="2186" spans="1:18" ht="16.5" customHeight="1">
      <c r="A2186" s="8">
        <v>1378107115</v>
      </c>
      <c r="B2186" s="7">
        <v>2609958</v>
      </c>
      <c r="C2186" s="12">
        <v>1201130000303</v>
      </c>
      <c r="D2186" s="7" t="s">
        <v>46865</v>
      </c>
      <c r="E2186" s="7" t="s">
        <v>46866</v>
      </c>
      <c r="F2186" s="7" t="s">
        <v>14795</v>
      </c>
      <c r="G2186" s="7" t="s">
        <v>46867</v>
      </c>
      <c r="H2186" s="7" t="s">
        <v>46868</v>
      </c>
      <c r="I2186" s="7" t="s">
        <v>65</v>
      </c>
      <c r="J2186" s="7" t="s">
        <v>33060</v>
      </c>
      <c r="K2186" s="7" t="s">
        <v>47</v>
      </c>
      <c r="L2186" s="7">
        <v>10</v>
      </c>
      <c r="M2186" s="7" t="s">
        <v>34194</v>
      </c>
      <c r="N2186" s="7">
        <v>49231</v>
      </c>
      <c r="O2186" s="7" t="s">
        <v>22958</v>
      </c>
      <c r="P2186" s="7">
        <v>19731016</v>
      </c>
      <c r="Q2186" s="7">
        <v>75</v>
      </c>
      <c r="R2186" s="7">
        <v>201903</v>
      </c>
    </row>
    <row r="2187" spans="1:18" ht="16.5" customHeight="1">
      <c r="A2187" s="8">
        <v>1318102373</v>
      </c>
      <c r="B2187" s="7">
        <v>1706829</v>
      </c>
      <c r="C2187" s="12">
        <v>1201130000618</v>
      </c>
      <c r="D2187" s="7" t="s">
        <v>25085</v>
      </c>
      <c r="E2187" s="7" t="s">
        <v>25086</v>
      </c>
      <c r="F2187" s="7" t="s">
        <v>25087</v>
      </c>
      <c r="G2187" s="7" t="s">
        <v>25088</v>
      </c>
      <c r="H2187" s="7" t="s">
        <v>25089</v>
      </c>
      <c r="I2187" s="7" t="s">
        <v>65</v>
      </c>
      <c r="J2187" s="7" t="s">
        <v>33060</v>
      </c>
      <c r="K2187" s="7" t="s">
        <v>47</v>
      </c>
      <c r="L2187" s="7">
        <v>10</v>
      </c>
      <c r="M2187" s="7" t="s">
        <v>34194</v>
      </c>
      <c r="N2187" s="7">
        <v>49231</v>
      </c>
      <c r="O2187" s="7" t="s">
        <v>22958</v>
      </c>
      <c r="P2187" s="7">
        <v>19790903</v>
      </c>
      <c r="Q2187" s="7">
        <v>69</v>
      </c>
      <c r="R2187" s="7">
        <v>201903</v>
      </c>
    </row>
    <row r="2188" spans="1:18" ht="16.5" customHeight="1">
      <c r="A2188" s="8">
        <v>1318103052</v>
      </c>
      <c r="B2188" s="7">
        <v>1572024</v>
      </c>
      <c r="C2188" s="12">
        <v>1201130000634</v>
      </c>
      <c r="D2188" s="7" t="s">
        <v>25082</v>
      </c>
      <c r="E2188" s="7" t="s">
        <v>15624</v>
      </c>
      <c r="F2188" s="7" t="s">
        <v>25083</v>
      </c>
      <c r="G2188" s="7" t="s">
        <v>25084</v>
      </c>
      <c r="H2188" s="7" t="s">
        <v>24903</v>
      </c>
      <c r="I2188" s="7" t="s">
        <v>65</v>
      </c>
      <c r="J2188" s="7" t="s">
        <v>33060</v>
      </c>
      <c r="K2188" s="7" t="s">
        <v>47</v>
      </c>
      <c r="L2188" s="7">
        <v>10</v>
      </c>
      <c r="M2188" s="7" t="s">
        <v>34194</v>
      </c>
      <c r="N2188" s="7">
        <v>49231</v>
      </c>
      <c r="O2188" s="7" t="s">
        <v>22958</v>
      </c>
      <c r="P2188" s="7">
        <v>19961101</v>
      </c>
      <c r="Q2188" s="7">
        <v>62</v>
      </c>
      <c r="R2188" s="7">
        <v>201903</v>
      </c>
    </row>
    <row r="2189" spans="1:18" ht="16.5" customHeight="1">
      <c r="A2189" s="8">
        <v>1378100112</v>
      </c>
      <c r="B2189" s="7">
        <v>2193029</v>
      </c>
      <c r="C2189" s="12">
        <v>1201130000725</v>
      </c>
      <c r="D2189" s="7" t="s">
        <v>24972</v>
      </c>
      <c r="E2189" s="7" t="s">
        <v>24973</v>
      </c>
      <c r="F2189" s="7" t="s">
        <v>22958</v>
      </c>
      <c r="G2189" s="7" t="s">
        <v>24974</v>
      </c>
      <c r="H2189" s="7" t="s">
        <v>46869</v>
      </c>
      <c r="I2189" s="7" t="s">
        <v>65</v>
      </c>
      <c r="J2189" s="7" t="s">
        <v>33060</v>
      </c>
      <c r="K2189" s="7" t="s">
        <v>47</v>
      </c>
      <c r="L2189" s="7">
        <v>10</v>
      </c>
      <c r="M2189" s="7" t="s">
        <v>34194</v>
      </c>
      <c r="N2189" s="7">
        <v>49231</v>
      </c>
      <c r="O2189" s="7" t="s">
        <v>22958</v>
      </c>
      <c r="P2189" s="7">
        <v>19791217</v>
      </c>
      <c r="Q2189" s="7">
        <v>65</v>
      </c>
      <c r="R2189" s="7">
        <v>201903</v>
      </c>
    </row>
    <row r="2190" spans="1:18" ht="16.5" customHeight="1">
      <c r="A2190" s="8">
        <v>1398101005</v>
      </c>
      <c r="B2190" s="7">
        <v>2206061</v>
      </c>
      <c r="C2190" s="12">
        <v>1201130000741</v>
      </c>
      <c r="D2190" s="7" t="s">
        <v>24916</v>
      </c>
      <c r="E2190" s="7" t="s">
        <v>11467</v>
      </c>
      <c r="F2190" s="7" t="s">
        <v>22958</v>
      </c>
      <c r="G2190" s="7" t="s">
        <v>24917</v>
      </c>
      <c r="H2190" s="7" t="s">
        <v>24918</v>
      </c>
      <c r="I2190" s="7" t="s">
        <v>65</v>
      </c>
      <c r="J2190" s="7" t="s">
        <v>33060</v>
      </c>
      <c r="K2190" s="7" t="s">
        <v>47</v>
      </c>
      <c r="L2190" s="7">
        <v>10</v>
      </c>
      <c r="M2190" s="7" t="s">
        <v>34194</v>
      </c>
      <c r="N2190" s="7">
        <v>49231</v>
      </c>
      <c r="O2190" s="7" t="s">
        <v>22958</v>
      </c>
      <c r="P2190" s="7">
        <v>19791219</v>
      </c>
      <c r="Q2190" s="7">
        <v>90</v>
      </c>
      <c r="R2190" s="7">
        <v>201903</v>
      </c>
    </row>
    <row r="2191" spans="1:18" ht="16.5" customHeight="1">
      <c r="A2191" s="8">
        <v>1318106398</v>
      </c>
      <c r="B2191" s="7">
        <v>2205727</v>
      </c>
      <c r="C2191" s="12">
        <v>1201130000767</v>
      </c>
      <c r="D2191" s="7" t="s">
        <v>46870</v>
      </c>
      <c r="E2191" s="7" t="s">
        <v>32918</v>
      </c>
      <c r="F2191" s="7" t="s">
        <v>22958</v>
      </c>
      <c r="G2191" s="7" t="s">
        <v>46871</v>
      </c>
      <c r="H2191" s="7" t="s">
        <v>46872</v>
      </c>
      <c r="I2191" s="7" t="s">
        <v>65</v>
      </c>
      <c r="J2191" s="7" t="s">
        <v>33060</v>
      </c>
      <c r="K2191" s="7" t="s">
        <v>47</v>
      </c>
      <c r="L2191" s="7">
        <v>10</v>
      </c>
      <c r="M2191" s="7" t="s">
        <v>34194</v>
      </c>
      <c r="N2191" s="7">
        <v>49231</v>
      </c>
      <c r="O2191" s="7" t="s">
        <v>22958</v>
      </c>
      <c r="P2191" s="7">
        <v>19791206</v>
      </c>
      <c r="Q2191" s="7">
        <v>101</v>
      </c>
      <c r="R2191" s="7">
        <v>201903</v>
      </c>
    </row>
    <row r="2192" spans="1:18" ht="16.5" customHeight="1">
      <c r="A2192" s="8">
        <v>1318101582</v>
      </c>
      <c r="B2192" s="7">
        <v>1105147</v>
      </c>
      <c r="C2192" s="12">
        <v>1201130000840</v>
      </c>
      <c r="D2192" s="7" t="s">
        <v>25090</v>
      </c>
      <c r="E2192" s="7" t="s">
        <v>1978</v>
      </c>
      <c r="F2192" s="7" t="s">
        <v>25091</v>
      </c>
      <c r="G2192" s="7" t="s">
        <v>25092</v>
      </c>
      <c r="H2192" s="7" t="s">
        <v>25093</v>
      </c>
      <c r="I2192" s="7" t="s">
        <v>65</v>
      </c>
      <c r="J2192" s="7" t="s">
        <v>33060</v>
      </c>
      <c r="K2192" s="7" t="s">
        <v>47</v>
      </c>
      <c r="L2192" s="7">
        <v>10</v>
      </c>
      <c r="M2192" s="7" t="s">
        <v>363</v>
      </c>
      <c r="N2192" s="7">
        <v>71391</v>
      </c>
      <c r="O2192" s="7" t="s">
        <v>35853</v>
      </c>
      <c r="P2192" s="7">
        <v>19791101</v>
      </c>
      <c r="Q2192" s="7">
        <v>67</v>
      </c>
      <c r="R2192" s="7">
        <v>201903</v>
      </c>
    </row>
    <row r="2193" spans="1:18" ht="16.5" customHeight="1">
      <c r="A2193" s="8">
        <v>1378108676</v>
      </c>
      <c r="B2193" s="7">
        <v>2198238</v>
      </c>
      <c r="C2193" s="12">
        <v>1201130000907</v>
      </c>
      <c r="D2193" s="7" t="s">
        <v>24931</v>
      </c>
      <c r="E2193" s="7" t="s">
        <v>24932</v>
      </c>
      <c r="F2193" s="7" t="s">
        <v>22958</v>
      </c>
      <c r="G2193" s="7" t="s">
        <v>24933</v>
      </c>
      <c r="H2193" s="7" t="s">
        <v>24934</v>
      </c>
      <c r="I2193" s="7" t="s">
        <v>65</v>
      </c>
      <c r="J2193" s="7" t="s">
        <v>33060</v>
      </c>
      <c r="K2193" s="7" t="s">
        <v>47</v>
      </c>
      <c r="L2193" s="7">
        <v>10</v>
      </c>
      <c r="M2193" s="7" t="s">
        <v>34194</v>
      </c>
      <c r="N2193" s="7">
        <v>49220</v>
      </c>
      <c r="O2193" s="7" t="s">
        <v>10760</v>
      </c>
      <c r="P2193" s="7">
        <v>19800101</v>
      </c>
      <c r="Q2193" s="7">
        <v>51</v>
      </c>
      <c r="R2193" s="7">
        <v>201903</v>
      </c>
    </row>
    <row r="2194" spans="1:18" ht="16.5" customHeight="1">
      <c r="A2194" s="8">
        <v>1398104036</v>
      </c>
      <c r="B2194" s="7">
        <v>1564999</v>
      </c>
      <c r="C2194" s="12">
        <v>1201130001046</v>
      </c>
      <c r="D2194" s="7" t="s">
        <v>24911</v>
      </c>
      <c r="E2194" s="7" t="s">
        <v>24912</v>
      </c>
      <c r="F2194" s="7" t="s">
        <v>24913</v>
      </c>
      <c r="G2194" s="7" t="s">
        <v>24914</v>
      </c>
      <c r="H2194" s="7" t="s">
        <v>24915</v>
      </c>
      <c r="I2194" s="7" t="s">
        <v>65</v>
      </c>
      <c r="J2194" s="7" t="s">
        <v>33060</v>
      </c>
      <c r="K2194" s="7" t="s">
        <v>47</v>
      </c>
      <c r="L2194" s="7">
        <v>10</v>
      </c>
      <c r="M2194" s="7" t="s">
        <v>34194</v>
      </c>
      <c r="N2194" s="7">
        <v>49231</v>
      </c>
      <c r="O2194" s="7" t="s">
        <v>22958</v>
      </c>
      <c r="P2194" s="7">
        <v>19810211</v>
      </c>
      <c r="Q2194" s="7">
        <v>60</v>
      </c>
      <c r="R2194" s="7">
        <v>201903</v>
      </c>
    </row>
    <row r="2195" spans="1:18" ht="16.5" customHeight="1">
      <c r="A2195" s="8">
        <v>1318100808</v>
      </c>
      <c r="B2195" s="7">
        <v>1232087</v>
      </c>
      <c r="C2195" s="12">
        <v>1201130001062</v>
      </c>
      <c r="D2195" s="7" t="s">
        <v>25097</v>
      </c>
      <c r="E2195" s="7" t="s">
        <v>25098</v>
      </c>
      <c r="F2195" s="7" t="s">
        <v>10938</v>
      </c>
      <c r="G2195" s="7" t="s">
        <v>25099</v>
      </c>
      <c r="H2195" s="7" t="s">
        <v>25100</v>
      </c>
      <c r="I2195" s="7" t="s">
        <v>65</v>
      </c>
      <c r="J2195" s="7" t="s">
        <v>33060</v>
      </c>
      <c r="K2195" s="7" t="s">
        <v>47</v>
      </c>
      <c r="L2195" s="7">
        <v>10</v>
      </c>
      <c r="M2195" s="7" t="s">
        <v>34194</v>
      </c>
      <c r="N2195" s="7">
        <v>49231</v>
      </c>
      <c r="O2195" s="7" t="s">
        <v>22958</v>
      </c>
      <c r="P2195" s="7">
        <v>19810212</v>
      </c>
      <c r="Q2195" s="7">
        <v>80</v>
      </c>
      <c r="R2195" s="7">
        <v>201903</v>
      </c>
    </row>
    <row r="2196" spans="1:18" ht="16.5" customHeight="1">
      <c r="A2196" s="8">
        <v>1218112724</v>
      </c>
      <c r="B2196" s="7">
        <v>2201332</v>
      </c>
      <c r="C2196" s="12">
        <v>1201130001484</v>
      </c>
      <c r="D2196" s="7" t="s">
        <v>25297</v>
      </c>
      <c r="E2196" s="7" t="s">
        <v>4227</v>
      </c>
      <c r="F2196" s="7" t="s">
        <v>22958</v>
      </c>
      <c r="G2196" s="7" t="s">
        <v>25298</v>
      </c>
      <c r="H2196" s="7" t="s">
        <v>25299</v>
      </c>
      <c r="I2196" s="7" t="s">
        <v>65</v>
      </c>
      <c r="J2196" s="7" t="s">
        <v>33060</v>
      </c>
      <c r="K2196" s="7" t="s">
        <v>47</v>
      </c>
      <c r="L2196" s="7">
        <v>10</v>
      </c>
      <c r="M2196" s="7" t="s">
        <v>34194</v>
      </c>
      <c r="N2196" s="7">
        <v>49231</v>
      </c>
      <c r="O2196" s="7" t="s">
        <v>22958</v>
      </c>
      <c r="P2196" s="7">
        <v>19900523</v>
      </c>
      <c r="Q2196" s="7">
        <v>62</v>
      </c>
      <c r="R2196" s="7">
        <v>201903</v>
      </c>
    </row>
    <row r="2197" spans="1:18" ht="16.5" customHeight="1">
      <c r="A2197" s="8">
        <v>1378105567</v>
      </c>
      <c r="B2197" s="7">
        <v>2193936</v>
      </c>
      <c r="C2197" s="12">
        <v>1201130004383</v>
      </c>
      <c r="D2197" s="7" t="s">
        <v>24946</v>
      </c>
      <c r="E2197" s="7" t="s">
        <v>24947</v>
      </c>
      <c r="F2197" s="7" t="s">
        <v>22958</v>
      </c>
      <c r="G2197" s="7" t="s">
        <v>24948</v>
      </c>
      <c r="H2197" s="7" t="s">
        <v>24949</v>
      </c>
      <c r="I2197" s="7" t="s">
        <v>65</v>
      </c>
      <c r="J2197" s="7" t="s">
        <v>33060</v>
      </c>
      <c r="K2197" s="7" t="s">
        <v>47</v>
      </c>
      <c r="L2197" s="7">
        <v>10</v>
      </c>
      <c r="M2197" s="7" t="s">
        <v>34194</v>
      </c>
      <c r="N2197" s="7">
        <v>49231</v>
      </c>
      <c r="O2197" s="7" t="s">
        <v>22958</v>
      </c>
      <c r="P2197" s="7">
        <v>19900817</v>
      </c>
      <c r="Q2197" s="7">
        <v>67</v>
      </c>
      <c r="R2197" s="7">
        <v>201903</v>
      </c>
    </row>
    <row r="2198" spans="1:18" ht="16.5" customHeight="1">
      <c r="A2198" s="8">
        <v>1218120127</v>
      </c>
      <c r="B2198" s="7">
        <v>2205622</v>
      </c>
      <c r="C2198" s="12">
        <v>1201130004545</v>
      </c>
      <c r="D2198" s="7" t="s">
        <v>46873</v>
      </c>
      <c r="E2198" s="7" t="s">
        <v>22957</v>
      </c>
      <c r="F2198" s="7" t="s">
        <v>22958</v>
      </c>
      <c r="G2198" s="7" t="s">
        <v>46874</v>
      </c>
      <c r="H2198" s="7" t="s">
        <v>46875</v>
      </c>
      <c r="I2198" s="7" t="s">
        <v>65</v>
      </c>
      <c r="J2198" s="7" t="s">
        <v>33060</v>
      </c>
      <c r="K2198" s="7" t="s">
        <v>47</v>
      </c>
      <c r="L2198" s="7">
        <v>10</v>
      </c>
      <c r="M2198" s="7" t="s">
        <v>34194</v>
      </c>
      <c r="N2198" s="7">
        <v>49231</v>
      </c>
      <c r="O2198" s="7" t="s">
        <v>22958</v>
      </c>
      <c r="P2198" s="7">
        <v>19920506</v>
      </c>
      <c r="Q2198" s="7">
        <v>74</v>
      </c>
      <c r="R2198" s="7">
        <v>201903</v>
      </c>
    </row>
    <row r="2199" spans="1:18" ht="16.5" customHeight="1">
      <c r="A2199" s="8">
        <v>1318127409</v>
      </c>
      <c r="B2199" s="7">
        <v>2516389</v>
      </c>
      <c r="C2199" s="12">
        <v>1201130004663</v>
      </c>
      <c r="D2199" s="7" t="s">
        <v>46876</v>
      </c>
      <c r="E2199" s="7" t="s">
        <v>46877</v>
      </c>
      <c r="F2199" s="7" t="s">
        <v>46878</v>
      </c>
      <c r="G2199" s="7" t="s">
        <v>46879</v>
      </c>
      <c r="H2199" s="7" t="s">
        <v>46880</v>
      </c>
      <c r="I2199" s="7" t="s">
        <v>65</v>
      </c>
      <c r="J2199" s="7" t="s">
        <v>33060</v>
      </c>
      <c r="K2199" s="7" t="s">
        <v>47</v>
      </c>
      <c r="L2199" s="7">
        <v>10</v>
      </c>
      <c r="M2199" s="7" t="s">
        <v>34194</v>
      </c>
      <c r="N2199" s="7">
        <v>49231</v>
      </c>
      <c r="O2199" s="7" t="s">
        <v>22958</v>
      </c>
      <c r="P2199" s="7">
        <v>19930501</v>
      </c>
      <c r="Q2199" s="7">
        <v>55</v>
      </c>
      <c r="R2199" s="7">
        <v>201903</v>
      </c>
    </row>
    <row r="2200" spans="1:18" ht="16.5" customHeight="1">
      <c r="A2200" s="8">
        <v>1378104423</v>
      </c>
      <c r="B2200" s="7">
        <v>2196995</v>
      </c>
      <c r="C2200" s="12">
        <v>1201130004769</v>
      </c>
      <c r="D2200" s="7" t="s">
        <v>24954</v>
      </c>
      <c r="E2200" s="7" t="s">
        <v>22957</v>
      </c>
      <c r="F2200" s="7" t="s">
        <v>22958</v>
      </c>
      <c r="G2200" s="7" t="s">
        <v>22959</v>
      </c>
      <c r="H2200" s="7" t="s">
        <v>22960</v>
      </c>
      <c r="I2200" s="7" t="s">
        <v>65</v>
      </c>
      <c r="J2200" s="7" t="s">
        <v>33060</v>
      </c>
      <c r="K2200" s="7" t="s">
        <v>47</v>
      </c>
      <c r="L2200" s="7">
        <v>10</v>
      </c>
      <c r="M2200" s="7" t="s">
        <v>34194</v>
      </c>
      <c r="N2200" s="7">
        <v>49231</v>
      </c>
      <c r="O2200" s="7" t="s">
        <v>22958</v>
      </c>
      <c r="P2200" s="7">
        <v>19940401</v>
      </c>
      <c r="Q2200" s="7">
        <v>66</v>
      </c>
      <c r="R2200" s="7">
        <v>201903</v>
      </c>
    </row>
    <row r="2201" spans="1:18" ht="16.5" customHeight="1">
      <c r="A2201" s="8">
        <v>1398110673</v>
      </c>
      <c r="B2201" s="7">
        <v>2192286</v>
      </c>
      <c r="C2201" s="12">
        <v>1201130004836</v>
      </c>
      <c r="D2201" s="7" t="s">
        <v>24900</v>
      </c>
      <c r="E2201" s="7" t="s">
        <v>15624</v>
      </c>
      <c r="F2201" s="7" t="s">
        <v>24901</v>
      </c>
      <c r="G2201" s="7" t="s">
        <v>24902</v>
      </c>
      <c r="H2201" s="7" t="s">
        <v>24903</v>
      </c>
      <c r="I2201" s="7" t="s">
        <v>65</v>
      </c>
      <c r="J2201" s="7" t="s">
        <v>33060</v>
      </c>
      <c r="K2201" s="7" t="s">
        <v>47</v>
      </c>
      <c r="L2201" s="7">
        <v>10</v>
      </c>
      <c r="M2201" s="7" t="s">
        <v>34194</v>
      </c>
      <c r="N2201" s="7">
        <v>49231</v>
      </c>
      <c r="O2201" s="7" t="s">
        <v>22958</v>
      </c>
      <c r="P2201" s="7">
        <v>19940219</v>
      </c>
      <c r="Q2201" s="7">
        <v>66</v>
      </c>
      <c r="R2201" s="7">
        <v>201903</v>
      </c>
    </row>
    <row r="2202" spans="1:18" ht="16.5" customHeight="1">
      <c r="A2202" s="8">
        <v>1228127481</v>
      </c>
      <c r="B2202" s="7">
        <v>2204715</v>
      </c>
      <c r="C2202" s="12">
        <v>1201130004850</v>
      </c>
      <c r="D2202" s="7" t="s">
        <v>25275</v>
      </c>
      <c r="E2202" s="7" t="s">
        <v>25276</v>
      </c>
      <c r="F2202" s="7" t="s">
        <v>22958</v>
      </c>
      <c r="G2202" s="7" t="s">
        <v>25277</v>
      </c>
      <c r="H2202" s="7" t="s">
        <v>25278</v>
      </c>
      <c r="I2202" s="7" t="s">
        <v>65</v>
      </c>
      <c r="J2202" s="7" t="s">
        <v>33060</v>
      </c>
      <c r="K2202" s="7" t="s">
        <v>47</v>
      </c>
      <c r="L2202" s="7">
        <v>10</v>
      </c>
      <c r="M2202" s="7" t="s">
        <v>34194</v>
      </c>
      <c r="N2202" s="7">
        <v>49231</v>
      </c>
      <c r="O2202" s="7" t="s">
        <v>22958</v>
      </c>
      <c r="P2202" s="7">
        <v>19930310</v>
      </c>
      <c r="Q2202" s="7">
        <v>83</v>
      </c>
      <c r="R2202" s="7">
        <v>201903</v>
      </c>
    </row>
    <row r="2203" spans="1:18" ht="16.5" customHeight="1">
      <c r="A2203" s="8">
        <v>1318146589</v>
      </c>
      <c r="B2203" s="7">
        <v>2199147</v>
      </c>
      <c r="C2203" s="12">
        <v>1201130005569</v>
      </c>
      <c r="D2203" s="7" t="s">
        <v>46881</v>
      </c>
      <c r="E2203" s="7" t="s">
        <v>46882</v>
      </c>
      <c r="F2203" s="7" t="s">
        <v>22958</v>
      </c>
      <c r="G2203" s="7" t="s">
        <v>46883</v>
      </c>
      <c r="H2203" s="7" t="s">
        <v>46884</v>
      </c>
      <c r="I2203" s="7" t="s">
        <v>65</v>
      </c>
      <c r="J2203" s="7" t="s">
        <v>33060</v>
      </c>
      <c r="K2203" s="7" t="s">
        <v>47</v>
      </c>
      <c r="L2203" s="7">
        <v>10</v>
      </c>
      <c r="M2203" s="7" t="s">
        <v>34194</v>
      </c>
      <c r="N2203" s="7">
        <v>49231</v>
      </c>
      <c r="O2203" s="7" t="s">
        <v>22958</v>
      </c>
      <c r="P2203" s="7">
        <v>19980504</v>
      </c>
      <c r="Q2203" s="7">
        <v>67</v>
      </c>
      <c r="R2203" s="7">
        <v>201903</v>
      </c>
    </row>
    <row r="2204" spans="1:18" ht="16.5" customHeight="1">
      <c r="A2204" s="8">
        <v>1218136070</v>
      </c>
      <c r="B2204" s="7">
        <v>1577716</v>
      </c>
      <c r="C2204" s="12">
        <v>1201130005709</v>
      </c>
      <c r="D2204" s="7" t="s">
        <v>25288</v>
      </c>
      <c r="E2204" s="7" t="s">
        <v>25289</v>
      </c>
      <c r="F2204" s="7" t="s">
        <v>25290</v>
      </c>
      <c r="G2204" s="7" t="s">
        <v>25291</v>
      </c>
      <c r="H2204" s="7" t="s">
        <v>25292</v>
      </c>
      <c r="I2204" s="7" t="s">
        <v>65</v>
      </c>
      <c r="J2204" s="7" t="s">
        <v>33060</v>
      </c>
      <c r="K2204" s="7" t="s">
        <v>47</v>
      </c>
      <c r="L2204" s="7">
        <v>10</v>
      </c>
      <c r="M2204" s="7" t="s">
        <v>34194</v>
      </c>
      <c r="N2204" s="7">
        <v>49212</v>
      </c>
      <c r="O2204" s="7" t="s">
        <v>10754</v>
      </c>
      <c r="P2204" s="7">
        <v>20000401</v>
      </c>
      <c r="Q2204" s="7">
        <v>86</v>
      </c>
      <c r="R2204" s="7">
        <v>201903</v>
      </c>
    </row>
    <row r="2205" spans="1:18" ht="16.5" customHeight="1">
      <c r="A2205" s="8">
        <v>1398104808</v>
      </c>
      <c r="B2205" s="7">
        <v>1929602</v>
      </c>
      <c r="C2205" s="12">
        <v>1201140000963</v>
      </c>
      <c r="D2205" s="7" t="s">
        <v>24908</v>
      </c>
      <c r="E2205" s="7" t="s">
        <v>23038</v>
      </c>
      <c r="F2205" s="7" t="s">
        <v>22958</v>
      </c>
      <c r="G2205" s="7" t="s">
        <v>24909</v>
      </c>
      <c r="H2205" s="7" t="s">
        <v>24910</v>
      </c>
      <c r="I2205" s="7" t="s">
        <v>65</v>
      </c>
      <c r="J2205" s="7" t="s">
        <v>33060</v>
      </c>
      <c r="K2205" s="7" t="s">
        <v>47</v>
      </c>
      <c r="L2205" s="7">
        <v>10</v>
      </c>
      <c r="M2205" s="7" t="s">
        <v>34194</v>
      </c>
      <c r="N2205" s="7">
        <v>49231</v>
      </c>
      <c r="O2205" s="7" t="s">
        <v>22958</v>
      </c>
      <c r="P2205" s="7">
        <v>19930415</v>
      </c>
      <c r="Q2205" s="7">
        <v>59</v>
      </c>
      <c r="R2205" s="7">
        <v>201903</v>
      </c>
    </row>
    <row r="2206" spans="1:18" ht="16.5" customHeight="1">
      <c r="A2206" s="8">
        <v>1338118871</v>
      </c>
      <c r="B2206" s="7">
        <v>1272903</v>
      </c>
      <c r="C2206" s="12">
        <v>1201140002117</v>
      </c>
      <c r="D2206" s="7" t="s">
        <v>19643</v>
      </c>
      <c r="E2206" s="7" t="s">
        <v>19644</v>
      </c>
      <c r="F2206" s="7" t="s">
        <v>19645</v>
      </c>
      <c r="G2206" s="7" t="s">
        <v>19646</v>
      </c>
      <c r="H2206" s="7" t="s">
        <v>19647</v>
      </c>
      <c r="I2206" s="7" t="s">
        <v>65</v>
      </c>
      <c r="J2206" s="7" t="s">
        <v>33060</v>
      </c>
      <c r="K2206" s="7" t="s">
        <v>47</v>
      </c>
      <c r="L2206" s="7">
        <v>10</v>
      </c>
      <c r="M2206" s="7" t="s">
        <v>33076</v>
      </c>
      <c r="N2206" s="7">
        <v>29120</v>
      </c>
      <c r="O2206" s="7" t="s">
        <v>46885</v>
      </c>
      <c r="P2206" s="7">
        <v>19940412</v>
      </c>
      <c r="Q2206" s="7">
        <v>77</v>
      </c>
      <c r="R2206" s="7">
        <v>201903</v>
      </c>
    </row>
    <row r="2207" spans="1:18" ht="16.5" customHeight="1">
      <c r="A2207" s="8">
        <v>1378160707</v>
      </c>
      <c r="B2207" s="7">
        <v>2105999</v>
      </c>
      <c r="C2207" s="12">
        <v>1201140003777</v>
      </c>
      <c r="D2207" s="7" t="s">
        <v>46886</v>
      </c>
      <c r="E2207" s="7" t="s">
        <v>46887</v>
      </c>
      <c r="F2207" s="7" t="s">
        <v>6508</v>
      </c>
      <c r="G2207" s="7" t="s">
        <v>46888</v>
      </c>
      <c r="H2207" s="7" t="s">
        <v>46889</v>
      </c>
      <c r="I2207" s="7" t="s">
        <v>65</v>
      </c>
      <c r="J2207" s="7" t="s">
        <v>33060</v>
      </c>
      <c r="K2207" s="7" t="s">
        <v>47</v>
      </c>
      <c r="L2207" s="7">
        <v>10</v>
      </c>
      <c r="M2207" s="7" t="s">
        <v>33076</v>
      </c>
      <c r="N2207" s="7">
        <v>29294</v>
      </c>
      <c r="O2207" s="7" t="s">
        <v>6497</v>
      </c>
      <c r="P2207" s="7">
        <v>20040426</v>
      </c>
      <c r="Q2207" s="7">
        <v>53</v>
      </c>
      <c r="R2207" s="7">
        <v>201903</v>
      </c>
    </row>
    <row r="2208" spans="1:18" ht="16.5" customHeight="1">
      <c r="A2208" s="8">
        <v>1318636878</v>
      </c>
      <c r="B2208" s="7">
        <v>4118516</v>
      </c>
      <c r="C2208" s="12">
        <v>1201140005400</v>
      </c>
      <c r="D2208" s="7" t="s">
        <v>46890</v>
      </c>
      <c r="E2208" s="7" t="s">
        <v>5314</v>
      </c>
      <c r="F2208" s="7" t="s">
        <v>1109</v>
      </c>
      <c r="G2208" s="7" t="s">
        <v>46891</v>
      </c>
      <c r="H2208" s="7" t="s">
        <v>46892</v>
      </c>
      <c r="I2208" s="7" t="s">
        <v>65</v>
      </c>
      <c r="J2208" s="7" t="s">
        <v>33060</v>
      </c>
      <c r="K2208" s="7" t="s">
        <v>47</v>
      </c>
      <c r="L2208" s="7">
        <v>10</v>
      </c>
      <c r="M2208" s="7" t="s">
        <v>33076</v>
      </c>
      <c r="N2208" s="7">
        <v>14192</v>
      </c>
      <c r="O2208" s="7" t="s">
        <v>38558</v>
      </c>
      <c r="P2208" s="7">
        <v>20120420</v>
      </c>
      <c r="Q2208" s="7">
        <v>53</v>
      </c>
      <c r="R2208" s="7">
        <v>201903</v>
      </c>
    </row>
    <row r="2209" spans="1:18" ht="16.5" customHeight="1">
      <c r="A2209" s="8">
        <v>1318155088</v>
      </c>
      <c r="B2209" s="7">
        <v>1433034</v>
      </c>
      <c r="C2209" s="12">
        <v>1201150001167</v>
      </c>
      <c r="D2209" s="7" t="s">
        <v>46893</v>
      </c>
      <c r="E2209" s="7" t="s">
        <v>999</v>
      </c>
      <c r="F2209" s="7" t="s">
        <v>46894</v>
      </c>
      <c r="G2209" s="7" t="s">
        <v>46895</v>
      </c>
      <c r="H2209" s="7" t="s">
        <v>46896</v>
      </c>
      <c r="I2209" s="7" t="s">
        <v>65</v>
      </c>
      <c r="J2209" s="7" t="s">
        <v>33060</v>
      </c>
      <c r="K2209" s="7" t="s">
        <v>47</v>
      </c>
      <c r="L2209" s="7">
        <v>10</v>
      </c>
      <c r="M2209" s="7" t="s">
        <v>33076</v>
      </c>
      <c r="N2209" s="7">
        <v>28909</v>
      </c>
      <c r="O2209" s="7" t="s">
        <v>38319</v>
      </c>
      <c r="P2209" s="7">
        <v>20000404</v>
      </c>
      <c r="Q2209" s="7">
        <v>60</v>
      </c>
      <c r="R2209" s="7">
        <v>201903</v>
      </c>
    </row>
    <row r="2210" spans="1:18" ht="16.5" customHeight="1">
      <c r="A2210" s="8">
        <v>1318212354</v>
      </c>
      <c r="B2210" s="7">
        <v>4109268</v>
      </c>
      <c r="C2210" s="12">
        <v>1201210004291</v>
      </c>
      <c r="D2210" s="7" t="s">
        <v>46897</v>
      </c>
      <c r="E2210" s="7" t="s">
        <v>46898</v>
      </c>
      <c r="F2210" s="7" t="s">
        <v>46899</v>
      </c>
      <c r="H2210" s="7" t="s">
        <v>46900</v>
      </c>
      <c r="I2210" s="7" t="s">
        <v>45</v>
      </c>
      <c r="J2210" s="7" t="s">
        <v>33060</v>
      </c>
      <c r="K2210" s="7" t="s">
        <v>47</v>
      </c>
      <c r="L2210" s="7">
        <v>10</v>
      </c>
      <c r="M2210" s="7" t="s">
        <v>33760</v>
      </c>
      <c r="N2210" s="7">
        <v>46202</v>
      </c>
      <c r="O2210" s="7" t="s">
        <v>46901</v>
      </c>
      <c r="P2210" s="7">
        <v>20080401</v>
      </c>
      <c r="Q2210" s="7">
        <v>106</v>
      </c>
      <c r="R2210" s="7">
        <v>201903</v>
      </c>
    </row>
    <row r="2211" spans="1:18" ht="16.5" customHeight="1">
      <c r="A2211" s="8">
        <v>1318207701</v>
      </c>
      <c r="B2211" s="7">
        <v>1553746</v>
      </c>
      <c r="C2211" s="12">
        <v>1201330002681</v>
      </c>
      <c r="D2211" s="7" t="s">
        <v>46902</v>
      </c>
      <c r="E2211" s="7" t="s">
        <v>43523</v>
      </c>
      <c r="F2211" s="7" t="s">
        <v>46903</v>
      </c>
      <c r="G2211" s="7" t="s">
        <v>46904</v>
      </c>
      <c r="H2211" s="7" t="s">
        <v>46905</v>
      </c>
      <c r="I2211" s="7" t="s">
        <v>45</v>
      </c>
      <c r="J2211" s="7" t="s">
        <v>33060</v>
      </c>
      <c r="K2211" s="7" t="s">
        <v>47</v>
      </c>
      <c r="L2211" s="7">
        <v>10</v>
      </c>
      <c r="M2211" s="7" t="s">
        <v>105</v>
      </c>
      <c r="N2211" s="7">
        <v>86201</v>
      </c>
      <c r="O2211" s="7" t="s">
        <v>36789</v>
      </c>
      <c r="P2211" s="7">
        <v>19981021</v>
      </c>
      <c r="Q2211" s="7">
        <v>51</v>
      </c>
      <c r="R2211" s="7">
        <v>201903</v>
      </c>
    </row>
    <row r="2212" spans="1:18" ht="16.5" customHeight="1">
      <c r="A2212" s="8">
        <v>5058221132</v>
      </c>
      <c r="B2212" s="7">
        <v>8196622</v>
      </c>
      <c r="C2212" s="12">
        <v>1201330026282</v>
      </c>
      <c r="D2212" s="7" t="s">
        <v>46906</v>
      </c>
      <c r="E2212" s="7" t="s">
        <v>46907</v>
      </c>
      <c r="F2212" s="7" t="s">
        <v>46908</v>
      </c>
      <c r="G2212" s="7" t="s">
        <v>46909</v>
      </c>
      <c r="H2212" s="7" t="s">
        <v>46910</v>
      </c>
      <c r="I2212" s="7" t="s">
        <v>45</v>
      </c>
      <c r="J2212" s="7" t="s">
        <v>33060</v>
      </c>
      <c r="K2212" s="7" t="s">
        <v>47</v>
      </c>
      <c r="L2212" s="7">
        <v>10</v>
      </c>
      <c r="M2212" s="7" t="s">
        <v>105</v>
      </c>
      <c r="N2212" s="7">
        <v>86000</v>
      </c>
      <c r="O2212" s="7" t="s">
        <v>16390</v>
      </c>
      <c r="P2212" s="7">
        <v>20160715</v>
      </c>
      <c r="Q2212" s="7">
        <v>75</v>
      </c>
      <c r="R2212" s="7">
        <v>201903</v>
      </c>
    </row>
    <row r="2213" spans="1:18" ht="16.5" customHeight="1">
      <c r="A2213" s="8">
        <v>1318141283</v>
      </c>
      <c r="B2213" s="7">
        <v>2206158</v>
      </c>
      <c r="C2213" s="12">
        <v>1201460002186</v>
      </c>
      <c r="D2213" s="7" t="s">
        <v>29042</v>
      </c>
      <c r="E2213" s="7" t="s">
        <v>29043</v>
      </c>
      <c r="F2213" s="7" t="s">
        <v>13092</v>
      </c>
      <c r="G2213" s="7" t="s">
        <v>29044</v>
      </c>
      <c r="H2213" s="7" t="s">
        <v>29045</v>
      </c>
      <c r="I2213" s="7" t="s">
        <v>65</v>
      </c>
      <c r="J2213" s="7" t="s">
        <v>33060</v>
      </c>
      <c r="K2213" s="7" t="s">
        <v>47</v>
      </c>
      <c r="L2213" s="7">
        <v>10</v>
      </c>
      <c r="M2213" s="7" t="s">
        <v>363</v>
      </c>
      <c r="N2213" s="7">
        <v>71101</v>
      </c>
      <c r="O2213" s="7" t="s">
        <v>13181</v>
      </c>
      <c r="P2213" s="7">
        <v>19960529</v>
      </c>
      <c r="Q2213" s="7">
        <v>59</v>
      </c>
      <c r="R2213" s="7">
        <v>201903</v>
      </c>
    </row>
    <row r="2214" spans="1:18" ht="16.5" customHeight="1">
      <c r="A2214" s="8">
        <v>1318208165</v>
      </c>
      <c r="B2214" s="7">
        <v>3070792</v>
      </c>
      <c r="C2214" s="12">
        <v>1201710002589</v>
      </c>
      <c r="D2214" s="7" t="s">
        <v>33994</v>
      </c>
      <c r="E2214" s="7" t="s">
        <v>46911</v>
      </c>
      <c r="F2214" s="7" t="s">
        <v>46912</v>
      </c>
      <c r="G2214" s="7" t="s">
        <v>33995</v>
      </c>
      <c r="H2214" s="7" t="s">
        <v>46913</v>
      </c>
      <c r="I2214" s="7" t="s">
        <v>45</v>
      </c>
      <c r="J2214" s="7" t="s">
        <v>33060</v>
      </c>
      <c r="K2214" s="7" t="s">
        <v>47</v>
      </c>
      <c r="L2214" s="7">
        <v>10</v>
      </c>
      <c r="M2214" s="7" t="s">
        <v>105</v>
      </c>
      <c r="N2214" s="7">
        <v>87299</v>
      </c>
      <c r="O2214" s="7" t="s">
        <v>37831</v>
      </c>
      <c r="P2214" s="7">
        <v>20000309</v>
      </c>
      <c r="Q2214" s="7">
        <v>64</v>
      </c>
      <c r="R2214" s="7">
        <v>201903</v>
      </c>
    </row>
    <row r="2215" spans="1:18" ht="16.5" customHeight="1">
      <c r="A2215" s="8">
        <v>1218137744</v>
      </c>
      <c r="B2215" s="7">
        <v>2196491</v>
      </c>
      <c r="C2215" s="12">
        <v>1201710002612</v>
      </c>
      <c r="D2215" s="7" t="s">
        <v>46914</v>
      </c>
      <c r="E2215" s="7" t="s">
        <v>46915</v>
      </c>
      <c r="F2215" s="7" t="s">
        <v>35836</v>
      </c>
      <c r="G2215" s="7" t="s">
        <v>46916</v>
      </c>
      <c r="H2215" s="7" t="s">
        <v>46917</v>
      </c>
      <c r="I2215" s="7" t="s">
        <v>65</v>
      </c>
      <c r="J2215" s="7" t="s">
        <v>33060</v>
      </c>
      <c r="K2215" s="7" t="s">
        <v>47</v>
      </c>
      <c r="L2215" s="7">
        <v>10</v>
      </c>
      <c r="M2215" s="7" t="s">
        <v>363</v>
      </c>
      <c r="N2215" s="7">
        <v>71202</v>
      </c>
      <c r="O2215" s="7" t="s">
        <v>35836</v>
      </c>
      <c r="P2215" s="7">
        <v>20000701</v>
      </c>
      <c r="Q2215" s="7">
        <v>56</v>
      </c>
      <c r="R2215" s="7">
        <v>201903</v>
      </c>
    </row>
    <row r="2216" spans="1:18" ht="16.5" customHeight="1">
      <c r="A2216" s="8">
        <v>1318212261</v>
      </c>
      <c r="B2216" s="7">
        <v>3031682</v>
      </c>
      <c r="C2216" s="12">
        <v>1201710004080</v>
      </c>
      <c r="D2216" s="7" t="s">
        <v>46918</v>
      </c>
      <c r="E2216" s="7" t="s">
        <v>46919</v>
      </c>
      <c r="F2216" s="7" t="s">
        <v>46920</v>
      </c>
      <c r="G2216" s="7" t="s">
        <v>46921</v>
      </c>
      <c r="H2216" s="7" t="s">
        <v>46922</v>
      </c>
      <c r="I2216" s="7" t="s">
        <v>45</v>
      </c>
      <c r="J2216" s="7" t="s">
        <v>33060</v>
      </c>
      <c r="K2216" s="7" t="s">
        <v>47</v>
      </c>
      <c r="L2216" s="7">
        <v>10</v>
      </c>
      <c r="M2216" s="7" t="s">
        <v>457</v>
      </c>
      <c r="N2216" s="7">
        <v>37010</v>
      </c>
      <c r="O2216" s="7" t="s">
        <v>43098</v>
      </c>
      <c r="P2216" s="7">
        <v>20070119</v>
      </c>
      <c r="Q2216" s="7">
        <v>382</v>
      </c>
      <c r="R2216" s="7">
        <v>201903</v>
      </c>
    </row>
    <row r="2217" spans="1:18" ht="16.5" customHeight="1">
      <c r="A2217" s="8">
        <v>1308158758</v>
      </c>
      <c r="B2217" s="7">
        <v>1601285</v>
      </c>
      <c r="C2217" s="12">
        <v>1211110065128</v>
      </c>
      <c r="D2217" s="7" t="s">
        <v>18782</v>
      </c>
      <c r="E2217" s="7" t="s">
        <v>12712</v>
      </c>
      <c r="F2217" s="7" t="s">
        <v>4724</v>
      </c>
      <c r="G2217" s="7" t="s">
        <v>18783</v>
      </c>
      <c r="H2217" s="7" t="s">
        <v>18784</v>
      </c>
      <c r="I2217" s="7" t="s">
        <v>65</v>
      </c>
      <c r="J2217" s="7" t="s">
        <v>33060</v>
      </c>
      <c r="K2217" s="7" t="s">
        <v>47</v>
      </c>
      <c r="L2217" s="7">
        <v>10</v>
      </c>
      <c r="M2217" s="7" t="s">
        <v>33076</v>
      </c>
      <c r="N2217" s="7">
        <v>26299</v>
      </c>
      <c r="O2217" s="7" t="s">
        <v>33440</v>
      </c>
      <c r="P2217" s="7">
        <v>19990121</v>
      </c>
      <c r="Q2217" s="7">
        <v>55</v>
      </c>
      <c r="R2217" s="7">
        <v>201903</v>
      </c>
    </row>
    <row r="2218" spans="1:18" ht="16.5" customHeight="1">
      <c r="A2218" s="8">
        <v>1308160012</v>
      </c>
      <c r="B2218" s="7">
        <v>1474457</v>
      </c>
      <c r="C2218" s="12">
        <v>1211110066928</v>
      </c>
      <c r="D2218" s="7" t="s">
        <v>21740</v>
      </c>
      <c r="E2218" s="7" t="s">
        <v>3485</v>
      </c>
      <c r="F2218" s="7" t="s">
        <v>21741</v>
      </c>
      <c r="G2218" s="7" t="s">
        <v>21742</v>
      </c>
      <c r="H2218" s="7" t="s">
        <v>21743</v>
      </c>
      <c r="I2218" s="7" t="s">
        <v>65</v>
      </c>
      <c r="J2218" s="7" t="s">
        <v>33060</v>
      </c>
      <c r="K2218" s="7" t="s">
        <v>47</v>
      </c>
      <c r="L2218" s="7">
        <v>10</v>
      </c>
      <c r="M2218" s="7" t="s">
        <v>457</v>
      </c>
      <c r="N2218" s="7">
        <v>38220</v>
      </c>
      <c r="O2218" s="7" t="s">
        <v>46923</v>
      </c>
      <c r="P2218" s="7">
        <v>19990423</v>
      </c>
      <c r="Q2218" s="7">
        <v>50</v>
      </c>
      <c r="R2218" s="7">
        <v>201903</v>
      </c>
    </row>
    <row r="2219" spans="1:18" ht="16.5" customHeight="1">
      <c r="A2219" s="8">
        <v>1308168407</v>
      </c>
      <c r="B2219" s="7">
        <v>1282824</v>
      </c>
      <c r="C2219" s="12">
        <v>1211110073064</v>
      </c>
      <c r="D2219" s="7" t="s">
        <v>17976</v>
      </c>
      <c r="E2219" s="7" t="s">
        <v>17977</v>
      </c>
      <c r="F2219" s="7" t="s">
        <v>6497</v>
      </c>
      <c r="G2219" s="7" t="s">
        <v>17978</v>
      </c>
      <c r="H2219" s="7" t="s">
        <v>17979</v>
      </c>
      <c r="I2219" s="7" t="s">
        <v>65</v>
      </c>
      <c r="J2219" s="7" t="s">
        <v>33060</v>
      </c>
      <c r="K2219" s="7" t="s">
        <v>47</v>
      </c>
      <c r="L2219" s="7">
        <v>10</v>
      </c>
      <c r="M2219" s="7" t="s">
        <v>33076</v>
      </c>
      <c r="N2219" s="7">
        <v>29294</v>
      </c>
      <c r="O2219" s="7" t="s">
        <v>6497</v>
      </c>
      <c r="P2219" s="7">
        <v>20000208</v>
      </c>
      <c r="Q2219" s="7">
        <v>52</v>
      </c>
      <c r="R2219" s="7">
        <v>201903</v>
      </c>
    </row>
    <row r="2220" spans="1:18" ht="16.5" customHeight="1">
      <c r="A2220" s="8">
        <v>1308174442</v>
      </c>
      <c r="B2220" s="7">
        <v>2514381</v>
      </c>
      <c r="C2220" s="12">
        <v>1211110080423</v>
      </c>
      <c r="D2220" s="7" t="s">
        <v>46924</v>
      </c>
      <c r="E2220" s="7" t="s">
        <v>46925</v>
      </c>
      <c r="F2220" s="7" t="s">
        <v>46926</v>
      </c>
      <c r="G2220" s="7" t="s">
        <v>46927</v>
      </c>
      <c r="H2220" s="7" t="s">
        <v>46928</v>
      </c>
      <c r="I2220" s="7" t="s">
        <v>65</v>
      </c>
      <c r="J2220" s="7" t="s">
        <v>33060</v>
      </c>
      <c r="K2220" s="7" t="s">
        <v>47</v>
      </c>
      <c r="L2220" s="7">
        <v>10</v>
      </c>
      <c r="M2220" s="7" t="s">
        <v>33076</v>
      </c>
      <c r="N2220" s="7">
        <v>27400</v>
      </c>
      <c r="O2220" s="7" t="s">
        <v>33490</v>
      </c>
      <c r="P2220" s="7">
        <v>20001101</v>
      </c>
      <c r="Q2220" s="7">
        <v>59</v>
      </c>
      <c r="R2220" s="7">
        <v>201903</v>
      </c>
    </row>
    <row r="2221" spans="1:18" ht="16.5" customHeight="1">
      <c r="A2221" s="8">
        <v>1308623313</v>
      </c>
      <c r="B2221" s="7">
        <v>2912717</v>
      </c>
      <c r="C2221" s="12">
        <v>1211110150044</v>
      </c>
      <c r="D2221" s="7" t="s">
        <v>19831</v>
      </c>
      <c r="E2221" s="7" t="s">
        <v>19832</v>
      </c>
      <c r="F2221" s="7" t="s">
        <v>19833</v>
      </c>
      <c r="G2221" s="7" t="s">
        <v>19834</v>
      </c>
      <c r="H2221" s="7" t="s">
        <v>19835</v>
      </c>
      <c r="I2221" s="7" t="s">
        <v>65</v>
      </c>
      <c r="J2221" s="7" t="s">
        <v>33060</v>
      </c>
      <c r="K2221" s="7" t="s">
        <v>47</v>
      </c>
      <c r="L2221" s="7">
        <v>10</v>
      </c>
      <c r="M2221" s="7" t="s">
        <v>33076</v>
      </c>
      <c r="N2221" s="7">
        <v>25930</v>
      </c>
      <c r="O2221" s="7" t="s">
        <v>42347</v>
      </c>
      <c r="P2221" s="7">
        <v>20061001</v>
      </c>
      <c r="Q2221" s="7">
        <v>63</v>
      </c>
      <c r="R2221" s="7">
        <v>201903</v>
      </c>
    </row>
    <row r="2222" spans="1:18" ht="16.5" customHeight="1">
      <c r="A2222" s="8">
        <v>1308634182</v>
      </c>
      <c r="B2222" s="7">
        <v>2988811</v>
      </c>
      <c r="C2222" s="12">
        <v>1211110171537</v>
      </c>
      <c r="D2222" s="7" t="s">
        <v>46929</v>
      </c>
      <c r="E2222" s="7" t="s">
        <v>5213</v>
      </c>
      <c r="F2222" s="7" t="s">
        <v>46930</v>
      </c>
      <c r="G2222" s="7" t="s">
        <v>46931</v>
      </c>
      <c r="H2222" s="7" t="s">
        <v>46932</v>
      </c>
      <c r="I2222" s="7" t="s">
        <v>65</v>
      </c>
      <c r="J2222" s="7" t="s">
        <v>33060</v>
      </c>
      <c r="K2222" s="7" t="s">
        <v>47</v>
      </c>
      <c r="L2222" s="7">
        <v>10</v>
      </c>
      <c r="M2222" s="7" t="s">
        <v>34433</v>
      </c>
      <c r="N2222" s="7">
        <v>58220</v>
      </c>
      <c r="O2222" s="7" t="s">
        <v>34437</v>
      </c>
      <c r="P2222" s="7">
        <v>20080424</v>
      </c>
      <c r="Q2222" s="7">
        <v>69</v>
      </c>
      <c r="R2222" s="7">
        <v>201903</v>
      </c>
    </row>
    <row r="2223" spans="1:18" ht="16.5" customHeight="1">
      <c r="A2223" s="8">
        <v>1308639741</v>
      </c>
      <c r="B2223" s="7">
        <v>4102171</v>
      </c>
      <c r="C2223" s="12">
        <v>1211110182039</v>
      </c>
      <c r="D2223" s="7" t="s">
        <v>26629</v>
      </c>
      <c r="E2223" s="7" t="s">
        <v>4409</v>
      </c>
      <c r="F2223" s="7" t="s">
        <v>12447</v>
      </c>
      <c r="G2223" s="7" t="s">
        <v>26630</v>
      </c>
      <c r="H2223" s="7" t="s">
        <v>26631</v>
      </c>
      <c r="I2223" s="7" t="s">
        <v>52</v>
      </c>
      <c r="J2223" s="7" t="s">
        <v>33060</v>
      </c>
      <c r="K2223" s="7" t="s">
        <v>47</v>
      </c>
      <c r="L2223" s="7">
        <v>10</v>
      </c>
      <c r="M2223" s="7" t="s">
        <v>34433</v>
      </c>
      <c r="N2223" s="7">
        <v>58222</v>
      </c>
      <c r="O2223" s="7" t="s">
        <v>13163</v>
      </c>
      <c r="P2223" s="7">
        <v>20090201</v>
      </c>
      <c r="Q2223" s="7">
        <v>78</v>
      </c>
      <c r="R2223" s="7">
        <v>201903</v>
      </c>
    </row>
    <row r="2224" spans="1:18" ht="16.5" customHeight="1">
      <c r="A2224" s="8">
        <v>1308662072</v>
      </c>
      <c r="B2224" s="7">
        <v>4009071</v>
      </c>
      <c r="C2224" s="12">
        <v>1211110218686</v>
      </c>
      <c r="D2224" s="7" t="s">
        <v>46933</v>
      </c>
      <c r="E2224" s="7" t="s">
        <v>46934</v>
      </c>
      <c r="F2224" s="7" t="s">
        <v>24057</v>
      </c>
      <c r="G2224" s="7" t="s">
        <v>46935</v>
      </c>
      <c r="H2224" s="7" t="s">
        <v>46936</v>
      </c>
      <c r="I2224" s="7" t="s">
        <v>65</v>
      </c>
      <c r="J2224" s="7" t="s">
        <v>33060</v>
      </c>
      <c r="K2224" s="7" t="s">
        <v>47</v>
      </c>
      <c r="L2224" s="7">
        <v>10</v>
      </c>
      <c r="M2224" s="7" t="s">
        <v>34194</v>
      </c>
      <c r="N2224" s="7">
        <v>49231</v>
      </c>
      <c r="O2224" s="7" t="s">
        <v>22958</v>
      </c>
      <c r="P2224" s="7">
        <v>20110601</v>
      </c>
      <c r="Q2224" s="7">
        <v>50</v>
      </c>
      <c r="R2224" s="7">
        <v>201903</v>
      </c>
    </row>
    <row r="2225" spans="1:18" ht="16.5" customHeight="1">
      <c r="A2225" s="8">
        <v>1308665235</v>
      </c>
      <c r="B2225" s="7">
        <v>4056634</v>
      </c>
      <c r="C2225" s="12">
        <v>1211110225847</v>
      </c>
      <c r="D2225" s="7" t="s">
        <v>46937</v>
      </c>
      <c r="E2225" s="7" t="s">
        <v>46938</v>
      </c>
      <c r="F2225" s="7" t="s">
        <v>46939</v>
      </c>
      <c r="G2225" s="7" t="s">
        <v>46940</v>
      </c>
      <c r="H2225" s="7" t="s">
        <v>46941</v>
      </c>
      <c r="I2225" s="7" t="s">
        <v>65</v>
      </c>
      <c r="J2225" s="7" t="s">
        <v>33060</v>
      </c>
      <c r="K2225" s="7" t="s">
        <v>47</v>
      </c>
      <c r="L2225" s="7">
        <v>10</v>
      </c>
      <c r="M2225" s="7" t="s">
        <v>105</v>
      </c>
      <c r="N2225" s="7">
        <v>87112</v>
      </c>
      <c r="O2225" s="7" t="s">
        <v>37473</v>
      </c>
      <c r="P2225" s="7">
        <v>20111117</v>
      </c>
      <c r="Q2225" s="7">
        <v>147</v>
      </c>
      <c r="R2225" s="7">
        <v>201903</v>
      </c>
    </row>
    <row r="2226" spans="1:18" ht="16.5" customHeight="1">
      <c r="A2226" s="8">
        <v>1308670363</v>
      </c>
      <c r="B2226" s="7">
        <v>4130912</v>
      </c>
      <c r="C2226" s="12">
        <v>1211110234236</v>
      </c>
      <c r="D2226" s="7" t="s">
        <v>23546</v>
      </c>
      <c r="E2226" s="7" t="s">
        <v>5208</v>
      </c>
      <c r="F2226" s="7" t="s">
        <v>23547</v>
      </c>
      <c r="G2226" s="7" t="s">
        <v>23548</v>
      </c>
      <c r="H2226" s="7" t="s">
        <v>23549</v>
      </c>
      <c r="I2226" s="7" t="s">
        <v>65</v>
      </c>
      <c r="J2226" s="7" t="s">
        <v>33060</v>
      </c>
      <c r="K2226" s="7" t="s">
        <v>47</v>
      </c>
      <c r="L2226" s="7">
        <v>10</v>
      </c>
      <c r="M2226" s="7" t="s">
        <v>33760</v>
      </c>
      <c r="N2226" s="7">
        <v>46453</v>
      </c>
      <c r="O2226" s="7" t="s">
        <v>33895</v>
      </c>
      <c r="P2226" s="7">
        <v>20120510</v>
      </c>
      <c r="Q2226" s="7">
        <v>59</v>
      </c>
      <c r="R2226" s="7">
        <v>201903</v>
      </c>
    </row>
    <row r="2227" spans="1:18" ht="16.5" customHeight="1">
      <c r="A2227" s="8">
        <v>1308673943</v>
      </c>
      <c r="B2227" s="7">
        <v>4160483</v>
      </c>
      <c r="C2227" s="12">
        <v>1211110238949</v>
      </c>
      <c r="D2227" s="7" t="s">
        <v>17002</v>
      </c>
      <c r="E2227" s="7" t="s">
        <v>17003</v>
      </c>
      <c r="F2227" s="7" t="s">
        <v>17004</v>
      </c>
      <c r="G2227" s="7" t="s">
        <v>17005</v>
      </c>
      <c r="H2227" s="7" t="s">
        <v>17006</v>
      </c>
      <c r="I2227" s="7" t="s">
        <v>65</v>
      </c>
      <c r="J2227" s="7" t="s">
        <v>33060</v>
      </c>
      <c r="K2227" s="7" t="s">
        <v>47</v>
      </c>
      <c r="L2227" s="7">
        <v>10</v>
      </c>
      <c r="M2227" s="7" t="s">
        <v>33076</v>
      </c>
      <c r="N2227" s="7">
        <v>13225</v>
      </c>
      <c r="O2227" s="7" t="s">
        <v>17004</v>
      </c>
      <c r="P2227" s="7">
        <v>20120821</v>
      </c>
      <c r="Q2227" s="7">
        <v>75</v>
      </c>
      <c r="R2227" s="7">
        <v>201903</v>
      </c>
    </row>
    <row r="2228" spans="1:18" ht="16.5" customHeight="1">
      <c r="A2228" s="8">
        <v>1308690205</v>
      </c>
      <c r="B2228" s="7">
        <v>5871355</v>
      </c>
      <c r="C2228" s="12">
        <v>1211110264697</v>
      </c>
      <c r="D2228" s="7" t="s">
        <v>25868</v>
      </c>
      <c r="E2228" s="7" t="s">
        <v>25869</v>
      </c>
      <c r="F2228" s="7" t="s">
        <v>11550</v>
      </c>
      <c r="G2228" s="7" t="s">
        <v>11551</v>
      </c>
      <c r="H2228" s="7" t="s">
        <v>25870</v>
      </c>
      <c r="I2228" s="7" t="s">
        <v>65</v>
      </c>
      <c r="J2228" s="7" t="s">
        <v>33060</v>
      </c>
      <c r="K2228" s="7" t="s">
        <v>47</v>
      </c>
      <c r="L2228" s="7">
        <v>10</v>
      </c>
      <c r="M2228" s="7" t="s">
        <v>34194</v>
      </c>
      <c r="N2228" s="7">
        <v>52101</v>
      </c>
      <c r="O2228" s="7" t="s">
        <v>11562</v>
      </c>
      <c r="P2228" s="7">
        <v>20140210</v>
      </c>
      <c r="Q2228" s="7">
        <v>95</v>
      </c>
      <c r="R2228" s="7">
        <v>201903</v>
      </c>
    </row>
    <row r="2229" spans="1:18" ht="16.5" customHeight="1">
      <c r="A2229" s="8">
        <v>1308702028</v>
      </c>
      <c r="B2229" s="7">
        <v>5961962</v>
      </c>
      <c r="C2229" s="12">
        <v>1211110276006</v>
      </c>
      <c r="D2229" s="7" t="s">
        <v>25863</v>
      </c>
      <c r="E2229" s="7" t="s">
        <v>25864</v>
      </c>
      <c r="F2229" s="7" t="s">
        <v>25865</v>
      </c>
      <c r="G2229" s="7" t="s">
        <v>25866</v>
      </c>
      <c r="H2229" s="7" t="s">
        <v>25867</v>
      </c>
      <c r="I2229" s="7" t="s">
        <v>65</v>
      </c>
      <c r="J2229" s="7" t="s">
        <v>33060</v>
      </c>
      <c r="K2229" s="7" t="s">
        <v>47</v>
      </c>
      <c r="L2229" s="7">
        <v>10</v>
      </c>
      <c r="M2229" s="7" t="s">
        <v>34194</v>
      </c>
      <c r="N2229" s="7">
        <v>52101</v>
      </c>
      <c r="O2229" s="7" t="s">
        <v>11562</v>
      </c>
      <c r="P2229" s="7">
        <v>20140916</v>
      </c>
      <c r="Q2229" s="7">
        <v>54</v>
      </c>
      <c r="R2229" s="7">
        <v>201903</v>
      </c>
    </row>
    <row r="2230" spans="1:18" ht="16.5" customHeight="1">
      <c r="A2230" s="8">
        <v>1308184692</v>
      </c>
      <c r="B2230" s="7">
        <v>3970486</v>
      </c>
      <c r="C2230" s="12">
        <v>1211140000425</v>
      </c>
      <c r="D2230" s="7" t="s">
        <v>25101</v>
      </c>
      <c r="E2230" s="7" t="s">
        <v>3653</v>
      </c>
      <c r="F2230" s="7" t="s">
        <v>10885</v>
      </c>
      <c r="G2230" s="7" t="s">
        <v>25102</v>
      </c>
      <c r="H2230" s="7" t="s">
        <v>10908</v>
      </c>
      <c r="I2230" s="7" t="s">
        <v>65</v>
      </c>
      <c r="J2230" s="7" t="s">
        <v>33060</v>
      </c>
      <c r="K2230" s="7" t="s">
        <v>47</v>
      </c>
      <c r="L2230" s="7">
        <v>10</v>
      </c>
      <c r="M2230" s="7" t="s">
        <v>34194</v>
      </c>
      <c r="N2230" s="7">
        <v>49212</v>
      </c>
      <c r="O2230" s="7" t="s">
        <v>10754</v>
      </c>
      <c r="P2230" s="7">
        <v>20020109</v>
      </c>
      <c r="Q2230" s="7">
        <v>66</v>
      </c>
      <c r="R2230" s="7">
        <v>201903</v>
      </c>
    </row>
    <row r="2231" spans="1:18" ht="16.5" customHeight="1">
      <c r="A2231" s="8">
        <v>1308161743</v>
      </c>
      <c r="B2231" s="7">
        <v>1492908</v>
      </c>
      <c r="C2231" s="12">
        <v>1211150000027</v>
      </c>
      <c r="D2231" s="7" t="s">
        <v>21508</v>
      </c>
      <c r="E2231" s="7" t="s">
        <v>21509</v>
      </c>
      <c r="F2231" s="7" t="s">
        <v>21510</v>
      </c>
      <c r="G2231" s="7" t="s">
        <v>21511</v>
      </c>
      <c r="H2231" s="7" t="s">
        <v>21512</v>
      </c>
      <c r="I2231" s="7" t="s">
        <v>65</v>
      </c>
      <c r="J2231" s="7" t="s">
        <v>33060</v>
      </c>
      <c r="K2231" s="7" t="s">
        <v>47</v>
      </c>
      <c r="L2231" s="7">
        <v>10</v>
      </c>
      <c r="M2231" s="7" t="s">
        <v>33076</v>
      </c>
      <c r="N2231" s="7">
        <v>33303</v>
      </c>
      <c r="O2231" s="7" t="s">
        <v>46768</v>
      </c>
      <c r="P2231" s="7">
        <v>19990816</v>
      </c>
      <c r="Q2231" s="7">
        <v>80</v>
      </c>
      <c r="R2231" s="7">
        <v>201903</v>
      </c>
    </row>
    <row r="2232" spans="1:18" ht="16.5" customHeight="1">
      <c r="A2232" s="8">
        <v>1308211842</v>
      </c>
      <c r="B2232" s="7">
        <v>1532773</v>
      </c>
      <c r="C2232" s="12">
        <v>1211400000497</v>
      </c>
      <c r="D2232" s="7" t="s">
        <v>46942</v>
      </c>
      <c r="E2232" s="7" t="s">
        <v>46943</v>
      </c>
      <c r="F2232" s="7" t="s">
        <v>46944</v>
      </c>
      <c r="G2232" s="7" t="s">
        <v>46945</v>
      </c>
      <c r="H2232" s="7" t="s">
        <v>46946</v>
      </c>
      <c r="I2232" s="7" t="s">
        <v>45</v>
      </c>
      <c r="J2232" s="7" t="s">
        <v>33060</v>
      </c>
      <c r="K2232" s="7" t="s">
        <v>47</v>
      </c>
      <c r="L2232" s="7">
        <v>10</v>
      </c>
      <c r="M2232" s="7" t="s">
        <v>33760</v>
      </c>
      <c r="N2232" s="7">
        <v>46201</v>
      </c>
      <c r="O2232" s="7" t="s">
        <v>33798</v>
      </c>
      <c r="P2232" s="7">
        <v>20000529</v>
      </c>
      <c r="Q2232" s="7">
        <v>103</v>
      </c>
      <c r="R2232" s="7">
        <v>201903</v>
      </c>
    </row>
    <row r="2233" spans="1:18" ht="16.5" customHeight="1">
      <c r="A2233" s="8">
        <v>1218124889</v>
      </c>
      <c r="B2233" s="7">
        <v>1412041</v>
      </c>
      <c r="C2233" s="12">
        <v>1241340002997</v>
      </c>
      <c r="D2233" s="7" t="s">
        <v>29095</v>
      </c>
      <c r="E2233" s="7" t="s">
        <v>192</v>
      </c>
      <c r="F2233" s="7" t="s">
        <v>14982</v>
      </c>
      <c r="G2233" s="7" t="s">
        <v>29096</v>
      </c>
      <c r="H2233" s="7" t="s">
        <v>29097</v>
      </c>
      <c r="I2233" s="7" t="s">
        <v>65</v>
      </c>
      <c r="J2233" s="7" t="s">
        <v>33060</v>
      </c>
      <c r="K2233" s="7" t="s">
        <v>47</v>
      </c>
      <c r="L2233" s="7">
        <v>10</v>
      </c>
      <c r="M2233" s="7" t="s">
        <v>363</v>
      </c>
      <c r="N2233" s="7">
        <v>71201</v>
      </c>
      <c r="O2233" s="7" t="s">
        <v>634</v>
      </c>
      <c r="P2233" s="7">
        <v>19980601</v>
      </c>
      <c r="Q2233" s="7">
        <v>50</v>
      </c>
      <c r="R2233" s="7">
        <v>201903</v>
      </c>
    </row>
    <row r="2234" spans="1:18" ht="16.5" customHeight="1">
      <c r="A2234" s="8">
        <v>1218200093</v>
      </c>
      <c r="B2234" s="7">
        <v>1128706</v>
      </c>
      <c r="C2234" s="12">
        <v>1241360000195</v>
      </c>
      <c r="D2234" s="7" t="s">
        <v>46947</v>
      </c>
      <c r="E2234" s="7" t="s">
        <v>46948</v>
      </c>
      <c r="F2234" s="7" t="s">
        <v>33808</v>
      </c>
      <c r="G2234" s="7" t="s">
        <v>46949</v>
      </c>
      <c r="H2234" s="7" t="s">
        <v>46950</v>
      </c>
      <c r="I2234" s="7" t="s">
        <v>45</v>
      </c>
      <c r="J2234" s="7" t="s">
        <v>33060</v>
      </c>
      <c r="K2234" s="7" t="s">
        <v>47</v>
      </c>
      <c r="L2234" s="7">
        <v>10</v>
      </c>
      <c r="M2234" s="7" t="s">
        <v>33760</v>
      </c>
      <c r="N2234" s="7">
        <v>46209</v>
      </c>
      <c r="O2234" s="7" t="s">
        <v>33806</v>
      </c>
      <c r="P2234" s="7">
        <v>19571108</v>
      </c>
      <c r="Q2234" s="7">
        <v>113</v>
      </c>
      <c r="R2234" s="7">
        <v>201903</v>
      </c>
    </row>
    <row r="2235" spans="1:18" ht="16.5" customHeight="1">
      <c r="A2235" s="8">
        <v>1098205614</v>
      </c>
      <c r="B2235" s="7">
        <v>2479250</v>
      </c>
      <c r="C2235" s="12">
        <v>1241380000323</v>
      </c>
      <c r="D2235" s="7" t="s">
        <v>46951</v>
      </c>
      <c r="E2235" s="7" t="s">
        <v>2894</v>
      </c>
      <c r="F2235" s="7" t="s">
        <v>43320</v>
      </c>
      <c r="G2235" s="7" t="s">
        <v>46952</v>
      </c>
      <c r="H2235" s="7" t="s">
        <v>46953</v>
      </c>
      <c r="I2235" s="7" t="s">
        <v>45</v>
      </c>
      <c r="J2235" s="7" t="s">
        <v>33060</v>
      </c>
      <c r="K2235" s="7" t="s">
        <v>47</v>
      </c>
      <c r="L2235" s="7">
        <v>10</v>
      </c>
      <c r="M2235" s="7" t="s">
        <v>363</v>
      </c>
      <c r="N2235" s="7">
        <v>73903</v>
      </c>
      <c r="O2235" s="7" t="s">
        <v>9137</v>
      </c>
      <c r="P2235" s="7">
        <v>19651001</v>
      </c>
      <c r="Q2235" s="7">
        <v>129</v>
      </c>
      <c r="R2235" s="7">
        <v>201903</v>
      </c>
    </row>
    <row r="2236" spans="1:18" ht="16.5" customHeight="1">
      <c r="A2236" s="8">
        <v>1308100367</v>
      </c>
      <c r="B2236" s="7">
        <v>1638640</v>
      </c>
      <c r="C2236" s="12">
        <v>1243110000193</v>
      </c>
      <c r="D2236" s="7" t="s">
        <v>25123</v>
      </c>
      <c r="E2236" s="7" t="s">
        <v>25124</v>
      </c>
      <c r="F2236" s="7" t="s">
        <v>14795</v>
      </c>
      <c r="G2236" s="7" t="s">
        <v>25125</v>
      </c>
      <c r="H2236" s="7" t="s">
        <v>25126</v>
      </c>
      <c r="I2236" s="7" t="s">
        <v>65</v>
      </c>
      <c r="J2236" s="7" t="s">
        <v>33060</v>
      </c>
      <c r="K2236" s="7" t="s">
        <v>47</v>
      </c>
      <c r="L2236" s="7">
        <v>10</v>
      </c>
      <c r="M2236" s="7" t="s">
        <v>34194</v>
      </c>
      <c r="N2236" s="7">
        <v>49231</v>
      </c>
      <c r="O2236" s="7" t="s">
        <v>22958</v>
      </c>
      <c r="P2236" s="7">
        <v>19720302</v>
      </c>
      <c r="Q2236" s="7">
        <v>84</v>
      </c>
      <c r="R2236" s="7">
        <v>201903</v>
      </c>
    </row>
    <row r="2237" spans="1:18" ht="16.5" customHeight="1">
      <c r="A2237" s="8">
        <v>1308104761</v>
      </c>
      <c r="B2237" s="7">
        <v>1622856</v>
      </c>
      <c r="C2237" s="12">
        <v>1243110005052</v>
      </c>
      <c r="D2237" s="7" t="s">
        <v>25120</v>
      </c>
      <c r="E2237" s="7" t="s">
        <v>1898</v>
      </c>
      <c r="F2237" s="7" t="s">
        <v>22958</v>
      </c>
      <c r="G2237" s="7" t="s">
        <v>25121</v>
      </c>
      <c r="H2237" s="7" t="s">
        <v>25122</v>
      </c>
      <c r="I2237" s="7" t="s">
        <v>65</v>
      </c>
      <c r="J2237" s="7" t="s">
        <v>33060</v>
      </c>
      <c r="K2237" s="7" t="s">
        <v>47</v>
      </c>
      <c r="L2237" s="7">
        <v>10</v>
      </c>
      <c r="M2237" s="7" t="s">
        <v>34194</v>
      </c>
      <c r="N2237" s="7">
        <v>49231</v>
      </c>
      <c r="O2237" s="7" t="s">
        <v>22958</v>
      </c>
      <c r="P2237" s="7">
        <v>19791001</v>
      </c>
      <c r="Q2237" s="7">
        <v>58</v>
      </c>
      <c r="R2237" s="7">
        <v>201903</v>
      </c>
    </row>
    <row r="2238" spans="1:18" ht="16.5" customHeight="1">
      <c r="A2238" s="8">
        <v>1308105950</v>
      </c>
      <c r="B2238" s="7">
        <v>1347713</v>
      </c>
      <c r="C2238" s="12">
        <v>1243110006167</v>
      </c>
      <c r="D2238" s="7" t="s">
        <v>21744</v>
      </c>
      <c r="E2238" s="7" t="s">
        <v>21745</v>
      </c>
      <c r="F2238" s="7" t="s">
        <v>21746</v>
      </c>
      <c r="G2238" s="7" t="s">
        <v>21747</v>
      </c>
      <c r="H2238" s="7" t="s">
        <v>21748</v>
      </c>
      <c r="I2238" s="7" t="s">
        <v>65</v>
      </c>
      <c r="J2238" s="7" t="s">
        <v>33060</v>
      </c>
      <c r="K2238" s="7" t="s">
        <v>47</v>
      </c>
      <c r="L2238" s="7">
        <v>10</v>
      </c>
      <c r="M2238" s="7" t="s">
        <v>457</v>
      </c>
      <c r="N2238" s="7">
        <v>38200</v>
      </c>
      <c r="O2238" s="7" t="s">
        <v>8067</v>
      </c>
      <c r="P2238" s="7">
        <v>19800101</v>
      </c>
      <c r="Q2238" s="7">
        <v>114</v>
      </c>
      <c r="R2238" s="7">
        <v>201903</v>
      </c>
    </row>
    <row r="2239" spans="1:18" ht="16.5" customHeight="1">
      <c r="A2239" s="8">
        <v>1398112370</v>
      </c>
      <c r="B2239" s="7">
        <v>1242947</v>
      </c>
      <c r="C2239" s="12">
        <v>1243110023153</v>
      </c>
      <c r="D2239" s="7" t="s">
        <v>19607</v>
      </c>
      <c r="E2239" s="7" t="s">
        <v>19608</v>
      </c>
      <c r="F2239" s="7" t="s">
        <v>19609</v>
      </c>
      <c r="G2239" s="7" t="s">
        <v>19610</v>
      </c>
      <c r="H2239" s="7" t="s">
        <v>19611</v>
      </c>
      <c r="I2239" s="7" t="s">
        <v>65</v>
      </c>
      <c r="J2239" s="7" t="s">
        <v>33060</v>
      </c>
      <c r="K2239" s="7" t="s">
        <v>47</v>
      </c>
      <c r="L2239" s="7">
        <v>10</v>
      </c>
      <c r="M2239" s="7" t="s">
        <v>33076</v>
      </c>
      <c r="N2239" s="7">
        <v>28111</v>
      </c>
      <c r="O2239" s="7" t="s">
        <v>5326</v>
      </c>
      <c r="P2239" s="7">
        <v>19890101</v>
      </c>
      <c r="Q2239" s="7">
        <v>75</v>
      </c>
      <c r="R2239" s="7">
        <v>201903</v>
      </c>
    </row>
    <row r="2240" spans="1:18" ht="16.5" customHeight="1">
      <c r="A2240" s="8">
        <v>1308128972</v>
      </c>
      <c r="B2240" s="7">
        <v>1470375</v>
      </c>
      <c r="C2240" s="12">
        <v>1243110028103</v>
      </c>
      <c r="D2240" s="7" t="s">
        <v>2004</v>
      </c>
      <c r="E2240" s="7" t="s">
        <v>17980</v>
      </c>
      <c r="F2240" s="7" t="s">
        <v>17981</v>
      </c>
      <c r="G2240" s="7" t="s">
        <v>17982</v>
      </c>
      <c r="H2240" s="7" t="s">
        <v>17983</v>
      </c>
      <c r="I2240" s="7" t="s">
        <v>65</v>
      </c>
      <c r="J2240" s="7" t="s">
        <v>33060</v>
      </c>
      <c r="K2240" s="7" t="s">
        <v>47</v>
      </c>
      <c r="L2240" s="7">
        <v>10</v>
      </c>
      <c r="M2240" s="7" t="s">
        <v>33076</v>
      </c>
      <c r="N2240" s="7">
        <v>22249</v>
      </c>
      <c r="O2240" s="7" t="s">
        <v>38287</v>
      </c>
      <c r="P2240" s="7">
        <v>19900504</v>
      </c>
      <c r="Q2240" s="7">
        <v>73</v>
      </c>
      <c r="R2240" s="7">
        <v>201903</v>
      </c>
    </row>
    <row r="2241" spans="1:18" ht="16.5" customHeight="1">
      <c r="A2241" s="8">
        <v>1308141806</v>
      </c>
      <c r="B2241" s="7">
        <v>1838407</v>
      </c>
      <c r="C2241" s="12">
        <v>1243110036784</v>
      </c>
      <c r="D2241" s="7" t="s">
        <v>46954</v>
      </c>
      <c r="E2241" s="7" t="s">
        <v>1831</v>
      </c>
      <c r="F2241" s="7" t="s">
        <v>46955</v>
      </c>
      <c r="G2241" s="7" t="s">
        <v>46956</v>
      </c>
      <c r="H2241" s="7" t="s">
        <v>46957</v>
      </c>
      <c r="I2241" s="7" t="s">
        <v>65</v>
      </c>
      <c r="J2241" s="7" t="s">
        <v>33060</v>
      </c>
      <c r="K2241" s="7" t="s">
        <v>47</v>
      </c>
      <c r="L2241" s="7">
        <v>10</v>
      </c>
      <c r="M2241" s="7" t="s">
        <v>33076</v>
      </c>
      <c r="N2241" s="7">
        <v>29271</v>
      </c>
      <c r="O2241" s="7" t="s">
        <v>6252</v>
      </c>
      <c r="P2241" s="7">
        <v>19920929</v>
      </c>
      <c r="Q2241" s="7">
        <v>50</v>
      </c>
      <c r="R2241" s="7">
        <v>201903</v>
      </c>
    </row>
    <row r="2242" spans="1:18" ht="16.5" customHeight="1">
      <c r="A2242" s="8">
        <v>1308142805</v>
      </c>
      <c r="B2242" s="7">
        <v>1211062</v>
      </c>
      <c r="C2242" s="12">
        <v>1243110039308</v>
      </c>
      <c r="D2242" s="7" t="s">
        <v>94</v>
      </c>
      <c r="E2242" s="7" t="s">
        <v>46958</v>
      </c>
      <c r="F2242" s="7" t="s">
        <v>46959</v>
      </c>
      <c r="G2242" s="7" t="s">
        <v>46960</v>
      </c>
      <c r="H2242" s="7" t="s">
        <v>46961</v>
      </c>
      <c r="I2242" s="7" t="s">
        <v>65</v>
      </c>
      <c r="J2242" s="7" t="s">
        <v>33060</v>
      </c>
      <c r="K2242" s="7" t="s">
        <v>47</v>
      </c>
      <c r="L2242" s="7">
        <v>10</v>
      </c>
      <c r="M2242" s="7" t="s">
        <v>33076</v>
      </c>
      <c r="N2242" s="7">
        <v>33303</v>
      </c>
      <c r="O2242" s="7" t="s">
        <v>46768</v>
      </c>
      <c r="P2242" s="7">
        <v>19930617</v>
      </c>
      <c r="Q2242" s="7">
        <v>76</v>
      </c>
      <c r="R2242" s="7">
        <v>201903</v>
      </c>
    </row>
    <row r="2243" spans="1:18" ht="16.5" customHeight="1">
      <c r="A2243" s="8">
        <v>1308148468</v>
      </c>
      <c r="B2243" s="7">
        <v>1705855</v>
      </c>
      <c r="C2243" s="12">
        <v>1243110045298</v>
      </c>
      <c r="D2243" s="7" t="s">
        <v>46962</v>
      </c>
      <c r="E2243" s="7" t="s">
        <v>5208</v>
      </c>
      <c r="F2243" s="7" t="s">
        <v>23547</v>
      </c>
      <c r="G2243" s="7" t="s">
        <v>46963</v>
      </c>
      <c r="H2243" s="7" t="s">
        <v>46964</v>
      </c>
      <c r="I2243" s="7" t="s">
        <v>65</v>
      </c>
      <c r="J2243" s="7" t="s">
        <v>33060</v>
      </c>
      <c r="K2243" s="7" t="s">
        <v>47</v>
      </c>
      <c r="L2243" s="7">
        <v>10</v>
      </c>
      <c r="M2243" s="7" t="s">
        <v>33760</v>
      </c>
      <c r="N2243" s="7">
        <v>46453</v>
      </c>
      <c r="O2243" s="7" t="s">
        <v>33895</v>
      </c>
      <c r="P2243" s="7">
        <v>19941227</v>
      </c>
      <c r="Q2243" s="7">
        <v>50</v>
      </c>
      <c r="R2243" s="7">
        <v>201903</v>
      </c>
    </row>
    <row r="2244" spans="1:18" ht="16.5" customHeight="1">
      <c r="A2244" s="8">
        <v>1308105080</v>
      </c>
      <c r="B2244" s="7">
        <v>2126836</v>
      </c>
      <c r="C2244" s="12">
        <v>1243130000131</v>
      </c>
      <c r="D2244" s="7" t="s">
        <v>25116</v>
      </c>
      <c r="E2244" s="7" t="s">
        <v>25117</v>
      </c>
      <c r="F2244" s="7" t="s">
        <v>22958</v>
      </c>
      <c r="G2244" s="7" t="s">
        <v>25118</v>
      </c>
      <c r="H2244" s="7" t="s">
        <v>25119</v>
      </c>
      <c r="I2244" s="7" t="s">
        <v>65</v>
      </c>
      <c r="J2244" s="7" t="s">
        <v>33060</v>
      </c>
      <c r="K2244" s="7" t="s">
        <v>47</v>
      </c>
      <c r="L2244" s="7">
        <v>10</v>
      </c>
      <c r="M2244" s="7" t="s">
        <v>34194</v>
      </c>
      <c r="N2244" s="7">
        <v>49231</v>
      </c>
      <c r="O2244" s="7" t="s">
        <v>22958</v>
      </c>
      <c r="P2244" s="7">
        <v>19791201</v>
      </c>
      <c r="Q2244" s="7">
        <v>81</v>
      </c>
      <c r="R2244" s="7">
        <v>201903</v>
      </c>
    </row>
    <row r="2245" spans="1:18" ht="16.5" customHeight="1">
      <c r="A2245" s="8">
        <v>1308106148</v>
      </c>
      <c r="B2245" s="7">
        <v>1416877</v>
      </c>
      <c r="C2245" s="12">
        <v>1243130000157</v>
      </c>
      <c r="D2245" s="7" t="s">
        <v>25111</v>
      </c>
      <c r="E2245" s="7" t="s">
        <v>25112</v>
      </c>
      <c r="F2245" s="7" t="s">
        <v>25113</v>
      </c>
      <c r="G2245" s="7" t="s">
        <v>25114</v>
      </c>
      <c r="H2245" s="7" t="s">
        <v>25115</v>
      </c>
      <c r="I2245" s="7" t="s">
        <v>65</v>
      </c>
      <c r="J2245" s="7" t="s">
        <v>33060</v>
      </c>
      <c r="K2245" s="7" t="s">
        <v>47</v>
      </c>
      <c r="L2245" s="7">
        <v>10</v>
      </c>
      <c r="M2245" s="7" t="s">
        <v>34194</v>
      </c>
      <c r="N2245" s="7">
        <v>49231</v>
      </c>
      <c r="O2245" s="7" t="s">
        <v>22958</v>
      </c>
      <c r="P2245" s="7">
        <v>19810101</v>
      </c>
      <c r="Q2245" s="7">
        <v>83</v>
      </c>
      <c r="R2245" s="7">
        <v>201903</v>
      </c>
    </row>
    <row r="2246" spans="1:18" ht="16.5" customHeight="1">
      <c r="A2246" s="8">
        <v>1308117252</v>
      </c>
      <c r="B2246" s="7">
        <v>2143351</v>
      </c>
      <c r="C2246" s="12">
        <v>1243130000347</v>
      </c>
      <c r="D2246" s="7" t="s">
        <v>25107</v>
      </c>
      <c r="E2246" s="7" t="s">
        <v>25108</v>
      </c>
      <c r="F2246" s="7" t="s">
        <v>23954</v>
      </c>
      <c r="G2246" s="7" t="s">
        <v>25109</v>
      </c>
      <c r="H2246" s="7" t="s">
        <v>25110</v>
      </c>
      <c r="I2246" s="7" t="s">
        <v>65</v>
      </c>
      <c r="J2246" s="7" t="s">
        <v>33060</v>
      </c>
      <c r="K2246" s="7" t="s">
        <v>47</v>
      </c>
      <c r="L2246" s="7">
        <v>10</v>
      </c>
      <c r="M2246" s="7" t="s">
        <v>34194</v>
      </c>
      <c r="N2246" s="7">
        <v>49231</v>
      </c>
      <c r="O2246" s="7" t="s">
        <v>22958</v>
      </c>
      <c r="P2246" s="7">
        <v>19861229</v>
      </c>
      <c r="Q2246" s="7">
        <v>73</v>
      </c>
      <c r="R2246" s="7">
        <v>201903</v>
      </c>
    </row>
    <row r="2247" spans="1:18" ht="16.5" customHeight="1">
      <c r="A2247" s="8">
        <v>1308123303</v>
      </c>
      <c r="B2247" s="7">
        <v>2121811</v>
      </c>
      <c r="C2247" s="12">
        <v>1243130000399</v>
      </c>
      <c r="D2247" s="7" t="s">
        <v>25103</v>
      </c>
      <c r="E2247" s="7" t="s">
        <v>25104</v>
      </c>
      <c r="F2247" s="7" t="s">
        <v>22958</v>
      </c>
      <c r="G2247" s="7" t="s">
        <v>25105</v>
      </c>
      <c r="H2247" s="7" t="s">
        <v>25106</v>
      </c>
      <c r="I2247" s="7" t="s">
        <v>65</v>
      </c>
      <c r="J2247" s="7" t="s">
        <v>33060</v>
      </c>
      <c r="K2247" s="7" t="s">
        <v>47</v>
      </c>
      <c r="L2247" s="7">
        <v>10</v>
      </c>
      <c r="M2247" s="7" t="s">
        <v>34194</v>
      </c>
      <c r="N2247" s="7">
        <v>49231</v>
      </c>
      <c r="O2247" s="7" t="s">
        <v>22958</v>
      </c>
      <c r="P2247" s="7">
        <v>19881101</v>
      </c>
      <c r="Q2247" s="7">
        <v>53</v>
      </c>
      <c r="R2247" s="7">
        <v>201903</v>
      </c>
    </row>
    <row r="2248" spans="1:18" ht="16.5" customHeight="1">
      <c r="A2248" s="8">
        <v>1368113967</v>
      </c>
      <c r="B2248" s="7">
        <v>1944229</v>
      </c>
      <c r="C2248" s="12">
        <v>1244110021080</v>
      </c>
      <c r="D2248" s="7" t="s">
        <v>46965</v>
      </c>
      <c r="E2248" s="7" t="s">
        <v>46966</v>
      </c>
      <c r="F2248" s="7" t="s">
        <v>46967</v>
      </c>
      <c r="G2248" s="7" t="s">
        <v>46968</v>
      </c>
      <c r="H2248" s="7" t="s">
        <v>46969</v>
      </c>
      <c r="I2248" s="7" t="s">
        <v>65</v>
      </c>
      <c r="J2248" s="7" t="s">
        <v>33060</v>
      </c>
      <c r="K2248" s="7" t="s">
        <v>47</v>
      </c>
      <c r="L2248" s="7">
        <v>10</v>
      </c>
      <c r="M2248" s="7" t="s">
        <v>33076</v>
      </c>
      <c r="N2248" s="7">
        <v>16232</v>
      </c>
      <c r="O2248" s="7" t="s">
        <v>46970</v>
      </c>
      <c r="P2248" s="7">
        <v>19950407</v>
      </c>
      <c r="Q2248" s="7">
        <v>56</v>
      </c>
      <c r="R2248" s="7">
        <v>201903</v>
      </c>
    </row>
    <row r="2249" spans="1:18" ht="16.5" customHeight="1">
      <c r="A2249" s="8">
        <v>1368121598</v>
      </c>
      <c r="B2249" s="7">
        <v>1386108</v>
      </c>
      <c r="C2249" s="12">
        <v>1244110026824</v>
      </c>
      <c r="D2249" s="7" t="s">
        <v>16969</v>
      </c>
      <c r="E2249" s="7" t="s">
        <v>16970</v>
      </c>
      <c r="F2249" s="7" t="s">
        <v>16971</v>
      </c>
      <c r="G2249" s="7" t="s">
        <v>16972</v>
      </c>
      <c r="H2249" s="7" t="s">
        <v>16973</v>
      </c>
      <c r="I2249" s="7" t="s">
        <v>65</v>
      </c>
      <c r="J2249" s="7" t="s">
        <v>33060</v>
      </c>
      <c r="K2249" s="7" t="s">
        <v>47</v>
      </c>
      <c r="L2249" s="7">
        <v>10</v>
      </c>
      <c r="M2249" s="7" t="s">
        <v>33076</v>
      </c>
      <c r="N2249" s="7">
        <v>13221</v>
      </c>
      <c r="O2249" s="7" t="s">
        <v>45615</v>
      </c>
      <c r="P2249" s="7">
        <v>19870701</v>
      </c>
      <c r="Q2249" s="7">
        <v>59</v>
      </c>
      <c r="R2249" s="7">
        <v>201903</v>
      </c>
    </row>
    <row r="2250" spans="1:18" ht="16.5" customHeight="1">
      <c r="A2250" s="8">
        <v>1368124066</v>
      </c>
      <c r="B2250" s="7">
        <v>1915531</v>
      </c>
      <c r="C2250" s="12">
        <v>1244110029042</v>
      </c>
      <c r="D2250" s="7" t="s">
        <v>46971</v>
      </c>
      <c r="E2250" s="7" t="s">
        <v>6495</v>
      </c>
      <c r="F2250" s="7" t="s">
        <v>46972</v>
      </c>
      <c r="G2250" s="7" t="s">
        <v>46973</v>
      </c>
      <c r="H2250" s="7" t="s">
        <v>46974</v>
      </c>
      <c r="I2250" s="7" t="s">
        <v>65</v>
      </c>
      <c r="J2250" s="7" t="s">
        <v>33060</v>
      </c>
      <c r="K2250" s="7" t="s">
        <v>47</v>
      </c>
      <c r="L2250" s="7">
        <v>10</v>
      </c>
      <c r="M2250" s="7" t="s">
        <v>33076</v>
      </c>
      <c r="N2250" s="7">
        <v>32029</v>
      </c>
      <c r="O2250" s="7" t="s">
        <v>43353</v>
      </c>
      <c r="P2250" s="7">
        <v>19970616</v>
      </c>
      <c r="Q2250" s="7">
        <v>56</v>
      </c>
      <c r="R2250" s="7">
        <v>201903</v>
      </c>
    </row>
    <row r="2251" spans="1:18" ht="16.5" customHeight="1">
      <c r="A2251" s="8">
        <v>1378127881</v>
      </c>
      <c r="B2251" s="7">
        <v>1226335</v>
      </c>
      <c r="C2251" s="12">
        <v>1244110041715</v>
      </c>
      <c r="D2251" s="7" t="s">
        <v>19100</v>
      </c>
      <c r="E2251" s="7" t="s">
        <v>19101</v>
      </c>
      <c r="F2251" s="7" t="s">
        <v>4141</v>
      </c>
      <c r="G2251" s="7" t="s">
        <v>19102</v>
      </c>
      <c r="H2251" s="7" t="s">
        <v>19103</v>
      </c>
      <c r="I2251" s="7" t="s">
        <v>65</v>
      </c>
      <c r="J2251" s="7" t="s">
        <v>33060</v>
      </c>
      <c r="K2251" s="7" t="s">
        <v>47</v>
      </c>
      <c r="L2251" s="7">
        <v>10</v>
      </c>
      <c r="M2251" s="7" t="s">
        <v>33076</v>
      </c>
      <c r="N2251" s="7">
        <v>26521</v>
      </c>
      <c r="O2251" s="7" t="s">
        <v>5029</v>
      </c>
      <c r="P2251" s="7">
        <v>20000401</v>
      </c>
      <c r="Q2251" s="7">
        <v>54</v>
      </c>
      <c r="R2251" s="7">
        <v>201903</v>
      </c>
    </row>
    <row r="2252" spans="1:18" ht="16.5" customHeight="1">
      <c r="A2252" s="8">
        <v>1378174064</v>
      </c>
      <c r="B2252" s="7">
        <v>2648152</v>
      </c>
      <c r="C2252" s="12">
        <v>1244110077463</v>
      </c>
      <c r="D2252" s="7" t="s">
        <v>19180</v>
      </c>
      <c r="E2252" s="7" t="s">
        <v>19181</v>
      </c>
      <c r="F2252" s="7" t="s">
        <v>5173</v>
      </c>
      <c r="G2252" s="7" t="s">
        <v>19182</v>
      </c>
      <c r="H2252" s="7" t="s">
        <v>19183</v>
      </c>
      <c r="I2252" s="7" t="s">
        <v>65</v>
      </c>
      <c r="J2252" s="7" t="s">
        <v>33060</v>
      </c>
      <c r="K2252" s="7" t="s">
        <v>47</v>
      </c>
      <c r="L2252" s="7">
        <v>10</v>
      </c>
      <c r="M2252" s="7" t="s">
        <v>33076</v>
      </c>
      <c r="N2252" s="7">
        <v>27191</v>
      </c>
      <c r="O2252" s="7" t="s">
        <v>38300</v>
      </c>
      <c r="P2252" s="7">
        <v>20060420</v>
      </c>
      <c r="Q2252" s="7">
        <v>67</v>
      </c>
      <c r="R2252" s="7">
        <v>201903</v>
      </c>
    </row>
    <row r="2253" spans="1:18" ht="16.5" customHeight="1">
      <c r="A2253" s="8">
        <v>1378630566</v>
      </c>
      <c r="B2253" s="7">
        <v>4204104</v>
      </c>
      <c r="C2253" s="12">
        <v>1244110130659</v>
      </c>
      <c r="D2253" s="7" t="s">
        <v>11262</v>
      </c>
      <c r="E2253" s="7" t="s">
        <v>46975</v>
      </c>
      <c r="F2253" s="7" t="s">
        <v>46976</v>
      </c>
      <c r="G2253" s="7" t="s">
        <v>46977</v>
      </c>
      <c r="H2253" s="7" t="s">
        <v>46978</v>
      </c>
      <c r="I2253" s="7" t="s">
        <v>65</v>
      </c>
      <c r="J2253" s="7" t="s">
        <v>33060</v>
      </c>
      <c r="K2253" s="7" t="s">
        <v>47</v>
      </c>
      <c r="L2253" s="7">
        <v>10</v>
      </c>
      <c r="M2253" s="7" t="s">
        <v>34194</v>
      </c>
      <c r="N2253" s="7">
        <v>49231</v>
      </c>
      <c r="O2253" s="7" t="s">
        <v>22958</v>
      </c>
      <c r="P2253" s="7">
        <v>20130201</v>
      </c>
      <c r="Q2253" s="7">
        <v>72</v>
      </c>
      <c r="R2253" s="7">
        <v>201903</v>
      </c>
    </row>
    <row r="2254" spans="1:18" ht="16.5" customHeight="1">
      <c r="A2254" s="8">
        <v>2348104103</v>
      </c>
      <c r="B2254" s="7">
        <v>5959717</v>
      </c>
      <c r="C2254" s="12">
        <v>1244110150847</v>
      </c>
      <c r="D2254" s="7" t="s">
        <v>46979</v>
      </c>
      <c r="E2254" s="7" t="s">
        <v>46980</v>
      </c>
      <c r="F2254" s="7" t="s">
        <v>46981</v>
      </c>
      <c r="G2254" s="7" t="s">
        <v>46982</v>
      </c>
      <c r="H2254" s="7" t="s">
        <v>46983</v>
      </c>
      <c r="I2254" s="7" t="s">
        <v>65</v>
      </c>
      <c r="J2254" s="7" t="s">
        <v>33060</v>
      </c>
      <c r="K2254" s="7" t="s">
        <v>47</v>
      </c>
      <c r="L2254" s="7">
        <v>10</v>
      </c>
      <c r="M2254" s="7" t="s">
        <v>33076</v>
      </c>
      <c r="N2254" s="7">
        <v>33999</v>
      </c>
      <c r="O2254" s="7" t="s">
        <v>33644</v>
      </c>
      <c r="P2254" s="7">
        <v>20140827</v>
      </c>
      <c r="Q2254" s="7">
        <v>63</v>
      </c>
      <c r="R2254" s="7">
        <v>201903</v>
      </c>
    </row>
    <row r="2255" spans="1:18" ht="16.5" customHeight="1">
      <c r="A2255" s="8">
        <v>1368105360</v>
      </c>
      <c r="B2255" s="7">
        <v>2139447</v>
      </c>
      <c r="C2255" s="12">
        <v>1244130000030</v>
      </c>
      <c r="D2255" s="7" t="s">
        <v>46984</v>
      </c>
      <c r="E2255" s="7" t="s">
        <v>46985</v>
      </c>
      <c r="F2255" s="7" t="s">
        <v>22958</v>
      </c>
      <c r="G2255" s="7" t="s">
        <v>46986</v>
      </c>
      <c r="H2255" s="7" t="s">
        <v>46987</v>
      </c>
      <c r="I2255" s="7" t="s">
        <v>65</v>
      </c>
      <c r="J2255" s="7" t="s">
        <v>33060</v>
      </c>
      <c r="K2255" s="7" t="s">
        <v>47</v>
      </c>
      <c r="L2255" s="7">
        <v>10</v>
      </c>
      <c r="M2255" s="7" t="s">
        <v>34194</v>
      </c>
      <c r="N2255" s="7">
        <v>49231</v>
      </c>
      <c r="O2255" s="7" t="s">
        <v>22958</v>
      </c>
      <c r="P2255" s="7">
        <v>19791101</v>
      </c>
      <c r="Q2255" s="7">
        <v>79</v>
      </c>
      <c r="R2255" s="7">
        <v>201903</v>
      </c>
    </row>
    <row r="2256" spans="1:18" ht="16.5" customHeight="1">
      <c r="A2256" s="8">
        <v>1368200488</v>
      </c>
      <c r="B2256" s="7">
        <v>1722884</v>
      </c>
      <c r="C2256" s="12">
        <v>1245330000060</v>
      </c>
      <c r="D2256" s="7" t="s">
        <v>46988</v>
      </c>
      <c r="E2256" s="7" t="s">
        <v>46989</v>
      </c>
      <c r="F2256" s="7" t="s">
        <v>615</v>
      </c>
      <c r="G2256" s="7" t="s">
        <v>46990</v>
      </c>
      <c r="H2256" s="7" t="s">
        <v>46991</v>
      </c>
      <c r="I2256" s="7" t="s">
        <v>45</v>
      </c>
      <c r="J2256" s="7" t="s">
        <v>33060</v>
      </c>
      <c r="K2256" s="7" t="s">
        <v>47</v>
      </c>
      <c r="L2256" s="7">
        <v>10</v>
      </c>
      <c r="M2256" s="7" t="s">
        <v>105</v>
      </c>
      <c r="N2256" s="7">
        <v>86100</v>
      </c>
      <c r="O2256" s="7" t="s">
        <v>5955</v>
      </c>
      <c r="P2256" s="7">
        <v>19811001</v>
      </c>
      <c r="Q2256" s="7">
        <v>65</v>
      </c>
      <c r="R2256" s="7">
        <v>201903</v>
      </c>
    </row>
    <row r="2257" spans="1:18" ht="16.5" customHeight="1">
      <c r="A2257" s="8">
        <v>1218144599</v>
      </c>
      <c r="B2257" s="7">
        <v>1246371</v>
      </c>
      <c r="C2257" s="12">
        <v>1246110248440</v>
      </c>
      <c r="D2257" s="7" t="s">
        <v>46992</v>
      </c>
      <c r="E2257" s="7" t="s">
        <v>46993</v>
      </c>
      <c r="F2257" s="7" t="s">
        <v>46994</v>
      </c>
      <c r="G2257" s="7" t="s">
        <v>46995</v>
      </c>
      <c r="H2257" s="7" t="s">
        <v>46996</v>
      </c>
      <c r="I2257" s="7" t="s">
        <v>65</v>
      </c>
      <c r="J2257" s="7" t="s">
        <v>33060</v>
      </c>
      <c r="K2257" s="7" t="s">
        <v>47</v>
      </c>
      <c r="L2257" s="7">
        <v>10</v>
      </c>
      <c r="M2257" s="7" t="s">
        <v>313</v>
      </c>
      <c r="N2257" s="7">
        <v>42201</v>
      </c>
      <c r="O2257" s="7" t="s">
        <v>38780</v>
      </c>
      <c r="P2257" s="7">
        <v>20010409</v>
      </c>
      <c r="Q2257" s="7">
        <v>58</v>
      </c>
      <c r="R2257" s="7">
        <v>201903</v>
      </c>
    </row>
    <row r="2258" spans="1:18" ht="16.5" customHeight="1">
      <c r="A2258" s="8">
        <v>1218146087</v>
      </c>
      <c r="B2258" s="7">
        <v>1852206</v>
      </c>
      <c r="C2258" s="12">
        <v>1246110256295</v>
      </c>
      <c r="D2258" s="7" t="s">
        <v>27530</v>
      </c>
      <c r="E2258" s="7" t="s">
        <v>27531</v>
      </c>
      <c r="F2258" s="7" t="s">
        <v>26690</v>
      </c>
      <c r="G2258" s="7" t="s">
        <v>27532</v>
      </c>
      <c r="H2258" s="7" t="s">
        <v>27533</v>
      </c>
      <c r="I2258" s="7" t="s">
        <v>65</v>
      </c>
      <c r="J2258" s="7" t="s">
        <v>33060</v>
      </c>
      <c r="K2258" s="7" t="s">
        <v>47</v>
      </c>
      <c r="L2258" s="7">
        <v>10</v>
      </c>
      <c r="M2258" s="7" t="s">
        <v>34433</v>
      </c>
      <c r="N2258" s="7">
        <v>58220</v>
      </c>
      <c r="O2258" s="7" t="s">
        <v>34437</v>
      </c>
      <c r="P2258" s="7">
        <v>20010702</v>
      </c>
      <c r="Q2258" s="7">
        <v>97</v>
      </c>
      <c r="R2258" s="7">
        <v>201903</v>
      </c>
    </row>
    <row r="2259" spans="1:18" ht="16.5" customHeight="1">
      <c r="A2259" s="8">
        <v>1228168181</v>
      </c>
      <c r="B2259" s="7">
        <v>1824057</v>
      </c>
      <c r="C2259" s="12">
        <v>1246110259992</v>
      </c>
      <c r="D2259" s="7" t="s">
        <v>11075</v>
      </c>
      <c r="E2259" s="7" t="s">
        <v>46997</v>
      </c>
      <c r="F2259" s="7" t="s">
        <v>46998</v>
      </c>
      <c r="G2259" s="7" t="s">
        <v>46999</v>
      </c>
      <c r="H2259" s="7" t="s">
        <v>47000</v>
      </c>
      <c r="I2259" s="7" t="s">
        <v>65</v>
      </c>
      <c r="J2259" s="7" t="s">
        <v>33060</v>
      </c>
      <c r="K2259" s="7" t="s">
        <v>47</v>
      </c>
      <c r="L2259" s="7">
        <v>10</v>
      </c>
      <c r="M2259" s="7" t="s">
        <v>34194</v>
      </c>
      <c r="N2259" s="7">
        <v>49212</v>
      </c>
      <c r="O2259" s="7" t="s">
        <v>10754</v>
      </c>
      <c r="P2259" s="7">
        <v>20010809</v>
      </c>
      <c r="Q2259" s="7">
        <v>57</v>
      </c>
      <c r="R2259" s="7">
        <v>201903</v>
      </c>
    </row>
    <row r="2260" spans="1:18" ht="16.5" customHeight="1">
      <c r="A2260" s="8">
        <v>1228207013</v>
      </c>
      <c r="B2260" s="7">
        <v>3059505</v>
      </c>
      <c r="C2260" s="12">
        <v>1248210003609</v>
      </c>
      <c r="D2260" s="7" t="s">
        <v>47001</v>
      </c>
      <c r="E2260" s="7" t="s">
        <v>47002</v>
      </c>
      <c r="F2260" s="7" t="s">
        <v>47003</v>
      </c>
      <c r="G2260" s="7" t="s">
        <v>47004</v>
      </c>
      <c r="H2260" s="7" t="s">
        <v>47005</v>
      </c>
      <c r="I2260" s="7" t="s">
        <v>45</v>
      </c>
      <c r="J2260" s="7" t="s">
        <v>33060</v>
      </c>
      <c r="K2260" s="7" t="s">
        <v>47</v>
      </c>
      <c r="L2260" s="7">
        <v>10</v>
      </c>
      <c r="M2260" s="7" t="s">
        <v>363</v>
      </c>
      <c r="N2260" s="7">
        <v>71310</v>
      </c>
      <c r="O2260" s="7" t="s">
        <v>15027</v>
      </c>
      <c r="P2260" s="7">
        <v>19910901</v>
      </c>
      <c r="Q2260" s="7">
        <v>179</v>
      </c>
      <c r="R2260" s="7">
        <v>201903</v>
      </c>
    </row>
    <row r="2261" spans="1:18" ht="16.5" customHeight="1">
      <c r="A2261" s="8">
        <v>1358106838</v>
      </c>
      <c r="B2261" s="7">
        <v>2158881</v>
      </c>
      <c r="C2261" s="12">
        <v>1301110002947</v>
      </c>
      <c r="D2261" s="7" t="s">
        <v>47006</v>
      </c>
      <c r="E2261" s="7" t="s">
        <v>47007</v>
      </c>
      <c r="F2261" s="7" t="s">
        <v>22958</v>
      </c>
      <c r="G2261" s="7" t="s">
        <v>47008</v>
      </c>
      <c r="H2261" s="7" t="s">
        <v>47009</v>
      </c>
      <c r="I2261" s="7" t="s">
        <v>65</v>
      </c>
      <c r="J2261" s="7" t="s">
        <v>33060</v>
      </c>
      <c r="K2261" s="7" t="s">
        <v>47</v>
      </c>
      <c r="L2261" s="7">
        <v>10</v>
      </c>
      <c r="M2261" s="7" t="s">
        <v>34194</v>
      </c>
      <c r="N2261" s="7">
        <v>49231</v>
      </c>
      <c r="O2261" s="7" t="s">
        <v>22958</v>
      </c>
      <c r="P2261" s="7">
        <v>19790101</v>
      </c>
      <c r="Q2261" s="7">
        <v>56</v>
      </c>
      <c r="R2261" s="7">
        <v>201903</v>
      </c>
    </row>
    <row r="2262" spans="1:18" ht="16.5" customHeight="1">
      <c r="A2262" s="8">
        <v>1248107410</v>
      </c>
      <c r="B2262" s="7">
        <v>1900930</v>
      </c>
      <c r="C2262" s="12">
        <v>1301110006064</v>
      </c>
      <c r="D2262" s="7" t="s">
        <v>25250</v>
      </c>
      <c r="E2262" s="7" t="s">
        <v>25251</v>
      </c>
      <c r="F2262" s="7" t="s">
        <v>11179</v>
      </c>
      <c r="G2262" s="7" t="s">
        <v>25252</v>
      </c>
      <c r="H2262" s="7" t="s">
        <v>25253</v>
      </c>
      <c r="I2262" s="7" t="s">
        <v>65</v>
      </c>
      <c r="J2262" s="7" t="s">
        <v>33060</v>
      </c>
      <c r="K2262" s="7" t="s">
        <v>47</v>
      </c>
      <c r="L2262" s="7">
        <v>10</v>
      </c>
      <c r="M2262" s="7" t="s">
        <v>34194</v>
      </c>
      <c r="N2262" s="7">
        <v>49231</v>
      </c>
      <c r="O2262" s="7" t="s">
        <v>22958</v>
      </c>
      <c r="P2262" s="7">
        <v>19810708</v>
      </c>
      <c r="Q2262" s="7">
        <v>67</v>
      </c>
      <c r="R2262" s="7">
        <v>201903</v>
      </c>
    </row>
    <row r="2263" spans="1:18" ht="16.5" customHeight="1">
      <c r="A2263" s="8">
        <v>1348105438</v>
      </c>
      <c r="B2263" s="7">
        <v>2200997</v>
      </c>
      <c r="C2263" s="12">
        <v>1301110008185</v>
      </c>
      <c r="D2263" s="7" t="s">
        <v>24743</v>
      </c>
      <c r="E2263" s="7" t="s">
        <v>25027</v>
      </c>
      <c r="F2263" s="7" t="s">
        <v>22958</v>
      </c>
      <c r="G2263" s="7" t="s">
        <v>25028</v>
      </c>
      <c r="H2263" s="7" t="s">
        <v>25029</v>
      </c>
      <c r="I2263" s="7" t="s">
        <v>65</v>
      </c>
      <c r="J2263" s="7" t="s">
        <v>33060</v>
      </c>
      <c r="K2263" s="7" t="s">
        <v>47</v>
      </c>
      <c r="L2263" s="7">
        <v>10</v>
      </c>
      <c r="M2263" s="7" t="s">
        <v>34194</v>
      </c>
      <c r="N2263" s="7">
        <v>49231</v>
      </c>
      <c r="O2263" s="7" t="s">
        <v>22958</v>
      </c>
      <c r="P2263" s="7">
        <v>19850907</v>
      </c>
      <c r="Q2263" s="7">
        <v>206</v>
      </c>
      <c r="R2263" s="7">
        <v>201903</v>
      </c>
    </row>
    <row r="2264" spans="1:18" ht="16.5" customHeight="1">
      <c r="A2264" s="8">
        <v>1348107741</v>
      </c>
      <c r="B2264" s="7">
        <v>1587305</v>
      </c>
      <c r="C2264" s="12">
        <v>1301110011641</v>
      </c>
      <c r="D2264" s="7" t="s">
        <v>1000</v>
      </c>
      <c r="E2264" s="7" t="s">
        <v>17420</v>
      </c>
      <c r="F2264" s="7" t="s">
        <v>3721</v>
      </c>
      <c r="G2264" s="7" t="s">
        <v>17421</v>
      </c>
      <c r="H2264" s="7" t="s">
        <v>17422</v>
      </c>
      <c r="I2264" s="7" t="s">
        <v>65</v>
      </c>
      <c r="J2264" s="7" t="s">
        <v>33060</v>
      </c>
      <c r="K2264" s="7" t="s">
        <v>47</v>
      </c>
      <c r="L2264" s="7">
        <v>10</v>
      </c>
      <c r="M2264" s="7" t="s">
        <v>33076</v>
      </c>
      <c r="N2264" s="7">
        <v>18121</v>
      </c>
      <c r="O2264" s="7" t="s">
        <v>45331</v>
      </c>
      <c r="P2264" s="7">
        <v>19800908</v>
      </c>
      <c r="Q2264" s="7">
        <v>67</v>
      </c>
      <c r="R2264" s="7">
        <v>201903</v>
      </c>
    </row>
    <row r="2265" spans="1:18" ht="16.5" customHeight="1">
      <c r="A2265" s="8">
        <v>1248120354</v>
      </c>
      <c r="B2265" s="7">
        <v>1414627</v>
      </c>
      <c r="C2265" s="12">
        <v>1301110021020</v>
      </c>
      <c r="D2265" s="7" t="s">
        <v>25245</v>
      </c>
      <c r="E2265" s="7" t="s">
        <v>25246</v>
      </c>
      <c r="F2265" s="7" t="s">
        <v>25247</v>
      </c>
      <c r="G2265" s="7" t="s">
        <v>25248</v>
      </c>
      <c r="H2265" s="7" t="s">
        <v>25249</v>
      </c>
      <c r="I2265" s="7" t="s">
        <v>65</v>
      </c>
      <c r="J2265" s="7" t="s">
        <v>33060</v>
      </c>
      <c r="K2265" s="7" t="s">
        <v>47</v>
      </c>
      <c r="L2265" s="7">
        <v>10</v>
      </c>
      <c r="M2265" s="7" t="s">
        <v>34194</v>
      </c>
      <c r="N2265" s="7">
        <v>49230</v>
      </c>
      <c r="O2265" s="7" t="s">
        <v>42429</v>
      </c>
      <c r="P2265" s="7">
        <v>19930316</v>
      </c>
      <c r="Q2265" s="7">
        <v>52</v>
      </c>
      <c r="R2265" s="7">
        <v>201903</v>
      </c>
    </row>
    <row r="2266" spans="1:18" ht="16.5" customHeight="1">
      <c r="A2266" s="8">
        <v>1348107756</v>
      </c>
      <c r="B2266" s="7">
        <v>1549915</v>
      </c>
      <c r="C2266" s="12">
        <v>1301110026690</v>
      </c>
      <c r="D2266" s="7" t="s">
        <v>25023</v>
      </c>
      <c r="E2266" s="7" t="s">
        <v>25024</v>
      </c>
      <c r="F2266" s="7" t="s">
        <v>14795</v>
      </c>
      <c r="G2266" s="7" t="s">
        <v>25025</v>
      </c>
      <c r="H2266" s="7" t="s">
        <v>25026</v>
      </c>
      <c r="I2266" s="7" t="s">
        <v>65</v>
      </c>
      <c r="J2266" s="7" t="s">
        <v>33060</v>
      </c>
      <c r="K2266" s="7" t="s">
        <v>47</v>
      </c>
      <c r="L2266" s="7">
        <v>10</v>
      </c>
      <c r="M2266" s="7" t="s">
        <v>34194</v>
      </c>
      <c r="N2266" s="7">
        <v>49231</v>
      </c>
      <c r="O2266" s="7" t="s">
        <v>22958</v>
      </c>
      <c r="P2266" s="7">
        <v>19861121</v>
      </c>
      <c r="Q2266" s="7">
        <v>179</v>
      </c>
      <c r="R2266" s="7">
        <v>201903</v>
      </c>
    </row>
    <row r="2267" spans="1:18" ht="16.5" customHeight="1">
      <c r="A2267" s="8">
        <v>1338123791</v>
      </c>
      <c r="B2267" s="7">
        <v>1576478</v>
      </c>
      <c r="C2267" s="12">
        <v>1301110028620</v>
      </c>
      <c r="D2267" s="7" t="s">
        <v>19519</v>
      </c>
      <c r="E2267" s="7" t="s">
        <v>9298</v>
      </c>
      <c r="F2267" s="7" t="s">
        <v>19520</v>
      </c>
      <c r="G2267" s="7" t="s">
        <v>19521</v>
      </c>
      <c r="H2267" s="7" t="s">
        <v>19522</v>
      </c>
      <c r="I2267" s="7" t="s">
        <v>65</v>
      </c>
      <c r="J2267" s="7" t="s">
        <v>33060</v>
      </c>
      <c r="K2267" s="7" t="s">
        <v>47</v>
      </c>
      <c r="L2267" s="7">
        <v>10</v>
      </c>
      <c r="M2267" s="7" t="s">
        <v>33076</v>
      </c>
      <c r="N2267" s="7">
        <v>28512</v>
      </c>
      <c r="O2267" s="7" t="s">
        <v>33511</v>
      </c>
      <c r="P2267" s="7">
        <v>19880101</v>
      </c>
      <c r="Q2267" s="7">
        <v>81</v>
      </c>
      <c r="R2267" s="7">
        <v>201903</v>
      </c>
    </row>
    <row r="2268" spans="1:18" ht="16.5" customHeight="1">
      <c r="A2268" s="8">
        <v>1248144792</v>
      </c>
      <c r="B2268" s="7">
        <v>1181428</v>
      </c>
      <c r="C2268" s="12">
        <v>1301110038778</v>
      </c>
      <c r="D2268" s="7" t="s">
        <v>25234</v>
      </c>
      <c r="E2268" s="7" t="s">
        <v>25235</v>
      </c>
      <c r="F2268" s="7" t="s">
        <v>23954</v>
      </c>
      <c r="G2268" s="7" t="s">
        <v>25236</v>
      </c>
      <c r="H2268" s="7" t="s">
        <v>25237</v>
      </c>
      <c r="I2268" s="7" t="s">
        <v>65</v>
      </c>
      <c r="J2268" s="7" t="s">
        <v>33060</v>
      </c>
      <c r="K2268" s="7" t="s">
        <v>47</v>
      </c>
      <c r="L2268" s="7">
        <v>10</v>
      </c>
      <c r="M2268" s="7" t="s">
        <v>34194</v>
      </c>
      <c r="N2268" s="7">
        <v>49231</v>
      </c>
      <c r="O2268" s="7" t="s">
        <v>22958</v>
      </c>
      <c r="P2268" s="7">
        <v>19960604</v>
      </c>
      <c r="Q2268" s="7">
        <v>54</v>
      </c>
      <c r="R2268" s="7">
        <v>201903</v>
      </c>
    </row>
    <row r="2269" spans="1:18" ht="16.5" customHeight="1">
      <c r="A2269" s="8">
        <v>1248149647</v>
      </c>
      <c r="B2269" s="7">
        <v>1771361</v>
      </c>
      <c r="C2269" s="12">
        <v>1301110042597</v>
      </c>
      <c r="D2269" s="7" t="s">
        <v>19060</v>
      </c>
      <c r="E2269" s="7" t="s">
        <v>19061</v>
      </c>
      <c r="F2269" s="7" t="s">
        <v>4937</v>
      </c>
      <c r="G2269" s="7" t="s">
        <v>4958</v>
      </c>
      <c r="H2269" s="7" t="s">
        <v>19062</v>
      </c>
      <c r="I2269" s="7" t="s">
        <v>65</v>
      </c>
      <c r="J2269" s="7" t="s">
        <v>33060</v>
      </c>
      <c r="K2269" s="7" t="s">
        <v>47</v>
      </c>
      <c r="L2269" s="7">
        <v>10</v>
      </c>
      <c r="M2269" s="7" t="s">
        <v>33076</v>
      </c>
      <c r="N2269" s="7">
        <v>26429</v>
      </c>
      <c r="O2269" s="7" t="s">
        <v>43671</v>
      </c>
      <c r="P2269" s="7">
        <v>19970418</v>
      </c>
      <c r="Q2269" s="7">
        <v>159</v>
      </c>
      <c r="R2269" s="7">
        <v>201903</v>
      </c>
    </row>
    <row r="2270" spans="1:18" ht="16.5" customHeight="1">
      <c r="A2270" s="8">
        <v>1248159636</v>
      </c>
      <c r="B2270" s="7">
        <v>1615942</v>
      </c>
      <c r="C2270" s="12">
        <v>1301110049767</v>
      </c>
      <c r="D2270" s="7" t="s">
        <v>25231</v>
      </c>
      <c r="E2270" s="7" t="s">
        <v>10880</v>
      </c>
      <c r="F2270" s="7" t="s">
        <v>10754</v>
      </c>
      <c r="G2270" s="7" t="s">
        <v>25232</v>
      </c>
      <c r="H2270" s="7" t="s">
        <v>25233</v>
      </c>
      <c r="I2270" s="7" t="s">
        <v>65</v>
      </c>
      <c r="J2270" s="7" t="s">
        <v>33060</v>
      </c>
      <c r="K2270" s="7" t="s">
        <v>47</v>
      </c>
      <c r="L2270" s="7">
        <v>10</v>
      </c>
      <c r="M2270" s="7" t="s">
        <v>34194</v>
      </c>
      <c r="N2270" s="7">
        <v>49212</v>
      </c>
      <c r="O2270" s="7" t="s">
        <v>10754</v>
      </c>
      <c r="P2270" s="7">
        <v>19981217</v>
      </c>
      <c r="Q2270" s="7">
        <v>129</v>
      </c>
      <c r="R2270" s="7">
        <v>201903</v>
      </c>
    </row>
    <row r="2271" spans="1:18" ht="16.5" customHeight="1">
      <c r="A2271" s="8">
        <v>1358129786</v>
      </c>
      <c r="B2271" s="7">
        <v>2192322</v>
      </c>
      <c r="C2271" s="12">
        <v>1301110050251</v>
      </c>
      <c r="D2271" s="7" t="s">
        <v>24992</v>
      </c>
      <c r="E2271" s="7" t="s">
        <v>24993</v>
      </c>
      <c r="F2271" s="7" t="s">
        <v>11194</v>
      </c>
      <c r="G2271" s="7" t="s">
        <v>24994</v>
      </c>
      <c r="H2271" s="7" t="s">
        <v>24995</v>
      </c>
      <c r="I2271" s="7" t="s">
        <v>65</v>
      </c>
      <c r="J2271" s="7" t="s">
        <v>33060</v>
      </c>
      <c r="K2271" s="7" t="s">
        <v>47</v>
      </c>
      <c r="L2271" s="7">
        <v>10</v>
      </c>
      <c r="M2271" s="7" t="s">
        <v>34194</v>
      </c>
      <c r="N2271" s="7">
        <v>49231</v>
      </c>
      <c r="O2271" s="7" t="s">
        <v>22958</v>
      </c>
      <c r="P2271" s="7">
        <v>19990101</v>
      </c>
      <c r="Q2271" s="7">
        <v>71</v>
      </c>
      <c r="R2271" s="7">
        <v>201903</v>
      </c>
    </row>
    <row r="2272" spans="1:18" ht="16.5" customHeight="1">
      <c r="A2272" s="8">
        <v>1358142076</v>
      </c>
      <c r="B2272" s="7">
        <v>2612218</v>
      </c>
      <c r="C2272" s="12">
        <v>1301110065697</v>
      </c>
      <c r="D2272" s="7" t="s">
        <v>47010</v>
      </c>
      <c r="E2272" s="7" t="s">
        <v>26649</v>
      </c>
      <c r="F2272" s="7" t="s">
        <v>47011</v>
      </c>
      <c r="G2272" s="7" t="s">
        <v>47012</v>
      </c>
      <c r="H2272" s="7" t="s">
        <v>47013</v>
      </c>
      <c r="I2272" s="7" t="s">
        <v>65</v>
      </c>
      <c r="J2272" s="7" t="s">
        <v>33060</v>
      </c>
      <c r="K2272" s="7" t="s">
        <v>47</v>
      </c>
      <c r="L2272" s="7">
        <v>10</v>
      </c>
      <c r="M2272" s="7" t="s">
        <v>33076</v>
      </c>
      <c r="N2272" s="7">
        <v>26111</v>
      </c>
      <c r="O2272" s="7" t="s">
        <v>42342</v>
      </c>
      <c r="P2272" s="7">
        <v>20001122</v>
      </c>
      <c r="Q2272" s="7">
        <v>68</v>
      </c>
      <c r="R2272" s="7">
        <v>201903</v>
      </c>
    </row>
    <row r="2273" spans="1:18" ht="16.5" customHeight="1">
      <c r="A2273" s="8">
        <v>1248122309</v>
      </c>
      <c r="B2273" s="7">
        <v>2196999</v>
      </c>
      <c r="C2273" s="12">
        <v>1301130001309</v>
      </c>
      <c r="D2273" s="7" t="s">
        <v>25646</v>
      </c>
      <c r="E2273" s="7" t="s">
        <v>25647</v>
      </c>
      <c r="F2273" s="7" t="s">
        <v>25648</v>
      </c>
      <c r="G2273" s="7" t="s">
        <v>25649</v>
      </c>
      <c r="H2273" s="7" t="s">
        <v>25650</v>
      </c>
      <c r="I2273" s="7" t="s">
        <v>65</v>
      </c>
      <c r="J2273" s="7" t="s">
        <v>33060</v>
      </c>
      <c r="K2273" s="7" t="s">
        <v>47</v>
      </c>
      <c r="L2273" s="7">
        <v>10</v>
      </c>
      <c r="M2273" s="7" t="s">
        <v>34194</v>
      </c>
      <c r="N2273" s="7">
        <v>49231</v>
      </c>
      <c r="O2273" s="7" t="s">
        <v>22958</v>
      </c>
      <c r="P2273" s="7">
        <v>19931229</v>
      </c>
      <c r="Q2273" s="7">
        <v>67</v>
      </c>
      <c r="R2273" s="7">
        <v>201903</v>
      </c>
    </row>
    <row r="2274" spans="1:18" ht="16.5" customHeight="1">
      <c r="A2274" s="8">
        <v>1358203478</v>
      </c>
      <c r="B2274" s="7">
        <v>3305168</v>
      </c>
      <c r="C2274" s="12">
        <v>1301320000319</v>
      </c>
      <c r="D2274" s="7" t="s">
        <v>47014</v>
      </c>
      <c r="E2274" s="7" t="s">
        <v>47015</v>
      </c>
      <c r="F2274" s="7" t="s">
        <v>6163</v>
      </c>
      <c r="G2274" s="7" t="s">
        <v>47016</v>
      </c>
      <c r="H2274" s="7" t="s">
        <v>47017</v>
      </c>
      <c r="I2274" s="7" t="s">
        <v>45</v>
      </c>
      <c r="J2274" s="7" t="s">
        <v>33060</v>
      </c>
      <c r="K2274" s="7" t="s">
        <v>47</v>
      </c>
      <c r="L2274" s="7">
        <v>10</v>
      </c>
      <c r="M2274" s="7" t="s">
        <v>105</v>
      </c>
      <c r="N2274" s="7">
        <v>87000</v>
      </c>
      <c r="O2274" s="7" t="s">
        <v>16479</v>
      </c>
      <c r="P2274" s="7">
        <v>19880101</v>
      </c>
      <c r="Q2274" s="7">
        <v>57</v>
      </c>
      <c r="R2274" s="7">
        <v>201903</v>
      </c>
    </row>
    <row r="2275" spans="1:18" ht="16.5" customHeight="1">
      <c r="A2275" s="8">
        <v>1358203352</v>
      </c>
      <c r="B2275" s="7">
        <v>2526982</v>
      </c>
      <c r="C2275" s="12">
        <v>1301320000327</v>
      </c>
      <c r="D2275" s="7" t="s">
        <v>47018</v>
      </c>
      <c r="E2275" s="7" t="s">
        <v>47019</v>
      </c>
      <c r="F2275" s="7" t="s">
        <v>47020</v>
      </c>
      <c r="G2275" s="7" t="s">
        <v>47021</v>
      </c>
      <c r="H2275" s="7" t="s">
        <v>47022</v>
      </c>
      <c r="I2275" s="7" t="s">
        <v>45</v>
      </c>
      <c r="J2275" s="7" t="s">
        <v>33060</v>
      </c>
      <c r="K2275" s="7" t="s">
        <v>47</v>
      </c>
      <c r="L2275" s="7">
        <v>10</v>
      </c>
      <c r="M2275" s="7" t="s">
        <v>105</v>
      </c>
      <c r="N2275" s="7">
        <v>87110</v>
      </c>
      <c r="O2275" s="7" t="s">
        <v>37314</v>
      </c>
      <c r="P2275" s="7">
        <v>19620531</v>
      </c>
      <c r="Q2275" s="7">
        <v>51</v>
      </c>
      <c r="R2275" s="7">
        <v>201903</v>
      </c>
    </row>
    <row r="2276" spans="1:18" ht="16.5" customHeight="1">
      <c r="A2276" s="8">
        <v>1248209598</v>
      </c>
      <c r="B2276" s="7">
        <v>1899120</v>
      </c>
      <c r="C2276" s="12">
        <v>1301330003212</v>
      </c>
      <c r="D2276" s="7" t="s">
        <v>30619</v>
      </c>
      <c r="E2276" s="7" t="s">
        <v>30620</v>
      </c>
      <c r="F2276" s="7" t="s">
        <v>249</v>
      </c>
      <c r="G2276" s="7">
        <v>15882927</v>
      </c>
      <c r="H2276" s="7" t="s">
        <v>30621</v>
      </c>
      <c r="I2276" s="7" t="s">
        <v>45</v>
      </c>
      <c r="J2276" s="7" t="s">
        <v>33060</v>
      </c>
      <c r="K2276" s="7" t="s">
        <v>47</v>
      </c>
      <c r="L2276" s="7">
        <v>10</v>
      </c>
      <c r="M2276" s="7" t="s">
        <v>105</v>
      </c>
      <c r="N2276" s="7">
        <v>86100</v>
      </c>
      <c r="O2276" s="7" t="s">
        <v>5955</v>
      </c>
      <c r="P2276" s="7">
        <v>19981104</v>
      </c>
      <c r="Q2276" s="7">
        <v>216</v>
      </c>
      <c r="R2276" s="7">
        <v>201903</v>
      </c>
    </row>
    <row r="2277" spans="1:18" ht="16.5" customHeight="1">
      <c r="A2277" s="8">
        <v>1298104378</v>
      </c>
      <c r="B2277" s="7">
        <v>2132788</v>
      </c>
      <c r="C2277" s="12">
        <v>1311110000201</v>
      </c>
      <c r="D2277" s="7" t="s">
        <v>25143</v>
      </c>
      <c r="E2277" s="7" t="s">
        <v>25144</v>
      </c>
      <c r="F2277" s="7" t="s">
        <v>22958</v>
      </c>
      <c r="G2277" s="7" t="s">
        <v>25145</v>
      </c>
      <c r="H2277" s="7" t="s">
        <v>25146</v>
      </c>
      <c r="I2277" s="7" t="s">
        <v>65</v>
      </c>
      <c r="J2277" s="7" t="s">
        <v>33060</v>
      </c>
      <c r="K2277" s="7" t="s">
        <v>47</v>
      </c>
      <c r="L2277" s="7">
        <v>10</v>
      </c>
      <c r="M2277" s="7" t="s">
        <v>34194</v>
      </c>
      <c r="N2277" s="7">
        <v>49231</v>
      </c>
      <c r="O2277" s="7" t="s">
        <v>22958</v>
      </c>
      <c r="P2277" s="7">
        <v>19820323</v>
      </c>
      <c r="Q2277" s="7">
        <v>53</v>
      </c>
      <c r="R2277" s="7">
        <v>201903</v>
      </c>
    </row>
    <row r="2278" spans="1:18" ht="16.5" customHeight="1">
      <c r="A2278" s="8">
        <v>1298103082</v>
      </c>
      <c r="B2278" s="7">
        <v>1747874</v>
      </c>
      <c r="C2278" s="12">
        <v>1311110003027</v>
      </c>
      <c r="D2278" s="7" t="s">
        <v>47023</v>
      </c>
      <c r="E2278" s="7" t="s">
        <v>47024</v>
      </c>
      <c r="F2278" s="7" t="s">
        <v>14795</v>
      </c>
      <c r="G2278" s="7" t="s">
        <v>47025</v>
      </c>
      <c r="H2278" s="7" t="s">
        <v>47026</v>
      </c>
      <c r="I2278" s="7" t="s">
        <v>65</v>
      </c>
      <c r="J2278" s="7" t="s">
        <v>33060</v>
      </c>
      <c r="K2278" s="7" t="s">
        <v>47</v>
      </c>
      <c r="L2278" s="7">
        <v>10</v>
      </c>
      <c r="M2278" s="7" t="s">
        <v>34194</v>
      </c>
      <c r="N2278" s="7">
        <v>49231</v>
      </c>
      <c r="O2278" s="7" t="s">
        <v>22958</v>
      </c>
      <c r="P2278" s="7">
        <v>19790901</v>
      </c>
      <c r="Q2278" s="7">
        <v>68</v>
      </c>
      <c r="R2278" s="7">
        <v>201903</v>
      </c>
    </row>
    <row r="2279" spans="1:18" ht="16.5" customHeight="1">
      <c r="A2279" s="8">
        <v>1298103516</v>
      </c>
      <c r="B2279" s="7">
        <v>2143406</v>
      </c>
      <c r="C2279" s="12">
        <v>1311110003530</v>
      </c>
      <c r="D2279" s="7" t="s">
        <v>25147</v>
      </c>
      <c r="E2279" s="7" t="s">
        <v>25148</v>
      </c>
      <c r="F2279" s="7" t="s">
        <v>22958</v>
      </c>
      <c r="G2279" s="7" t="s">
        <v>25149</v>
      </c>
      <c r="H2279" s="7" t="s">
        <v>25150</v>
      </c>
      <c r="I2279" s="7" t="s">
        <v>65</v>
      </c>
      <c r="J2279" s="7" t="s">
        <v>33060</v>
      </c>
      <c r="K2279" s="7" t="s">
        <v>47</v>
      </c>
      <c r="L2279" s="7">
        <v>10</v>
      </c>
      <c r="M2279" s="7" t="s">
        <v>34194</v>
      </c>
      <c r="N2279" s="7">
        <v>49220</v>
      </c>
      <c r="O2279" s="7" t="s">
        <v>10760</v>
      </c>
      <c r="P2279" s="7">
        <v>19800301</v>
      </c>
      <c r="Q2279" s="7">
        <v>70</v>
      </c>
      <c r="R2279" s="7">
        <v>201903</v>
      </c>
    </row>
    <row r="2280" spans="1:18" ht="16.5" customHeight="1">
      <c r="A2280" s="8">
        <v>1298103840</v>
      </c>
      <c r="B2280" s="7">
        <v>1732036</v>
      </c>
      <c r="C2280" s="12">
        <v>1311110003936</v>
      </c>
      <c r="D2280" s="7" t="s">
        <v>10964</v>
      </c>
      <c r="E2280" s="7" t="s">
        <v>47027</v>
      </c>
      <c r="F2280" s="7" t="s">
        <v>22958</v>
      </c>
      <c r="G2280" s="7" t="s">
        <v>47028</v>
      </c>
      <c r="H2280" s="7" t="s">
        <v>47029</v>
      </c>
      <c r="I2280" s="7" t="s">
        <v>65</v>
      </c>
      <c r="J2280" s="7" t="s">
        <v>33060</v>
      </c>
      <c r="K2280" s="7" t="s">
        <v>47</v>
      </c>
      <c r="L2280" s="7">
        <v>10</v>
      </c>
      <c r="M2280" s="7" t="s">
        <v>34194</v>
      </c>
      <c r="N2280" s="7">
        <v>49231</v>
      </c>
      <c r="O2280" s="7" t="s">
        <v>22958</v>
      </c>
      <c r="P2280" s="7">
        <v>19810123</v>
      </c>
      <c r="Q2280" s="7">
        <v>51</v>
      </c>
      <c r="R2280" s="7">
        <v>201903</v>
      </c>
    </row>
    <row r="2281" spans="1:18" ht="16.5" customHeight="1">
      <c r="A2281" s="8">
        <v>1298107036</v>
      </c>
      <c r="B2281" s="7">
        <v>2159068</v>
      </c>
      <c r="C2281" s="12">
        <v>1311110006873</v>
      </c>
      <c r="D2281" s="7" t="s">
        <v>47030</v>
      </c>
      <c r="E2281" s="7" t="s">
        <v>47031</v>
      </c>
      <c r="F2281" s="7" t="s">
        <v>11210</v>
      </c>
      <c r="G2281" s="7" t="s">
        <v>47032</v>
      </c>
      <c r="H2281" s="7" t="s">
        <v>47033</v>
      </c>
      <c r="I2281" s="7" t="s">
        <v>65</v>
      </c>
      <c r="J2281" s="7" t="s">
        <v>33060</v>
      </c>
      <c r="K2281" s="7" t="s">
        <v>47</v>
      </c>
      <c r="L2281" s="7">
        <v>10</v>
      </c>
      <c r="M2281" s="7" t="s">
        <v>34194</v>
      </c>
      <c r="N2281" s="7">
        <v>49220</v>
      </c>
      <c r="O2281" s="7" t="s">
        <v>10760</v>
      </c>
      <c r="P2281" s="7">
        <v>19870801</v>
      </c>
      <c r="Q2281" s="7">
        <v>64</v>
      </c>
      <c r="R2281" s="7">
        <v>201903</v>
      </c>
    </row>
    <row r="2282" spans="1:18" ht="16.5" customHeight="1">
      <c r="A2282" s="8">
        <v>1298107884</v>
      </c>
      <c r="B2282" s="7">
        <v>1636397</v>
      </c>
      <c r="C2282" s="12">
        <v>1311110007574</v>
      </c>
      <c r="D2282" s="7" t="s">
        <v>25127</v>
      </c>
      <c r="E2282" s="7" t="s">
        <v>25128</v>
      </c>
      <c r="F2282" s="7" t="s">
        <v>22958</v>
      </c>
      <c r="G2282" s="7" t="s">
        <v>25129</v>
      </c>
      <c r="H2282" s="7" t="s">
        <v>25130</v>
      </c>
      <c r="I2282" s="7" t="s">
        <v>65</v>
      </c>
      <c r="J2282" s="7" t="s">
        <v>33060</v>
      </c>
      <c r="K2282" s="7" t="s">
        <v>47</v>
      </c>
      <c r="L2282" s="7">
        <v>10</v>
      </c>
      <c r="M2282" s="7" t="s">
        <v>34194</v>
      </c>
      <c r="N2282" s="7">
        <v>49231</v>
      </c>
      <c r="O2282" s="7" t="s">
        <v>22958</v>
      </c>
      <c r="P2282" s="7">
        <v>19880920</v>
      </c>
      <c r="Q2282" s="7">
        <v>61</v>
      </c>
      <c r="R2282" s="7">
        <v>201903</v>
      </c>
    </row>
    <row r="2283" spans="1:18" ht="16.5" customHeight="1">
      <c r="A2283" s="8">
        <v>1298129063</v>
      </c>
      <c r="B2283" s="7">
        <v>1316585</v>
      </c>
      <c r="C2283" s="12">
        <v>1311110040657</v>
      </c>
      <c r="D2283" s="7" t="s">
        <v>26638</v>
      </c>
      <c r="E2283" s="7" t="s">
        <v>26639</v>
      </c>
      <c r="F2283" s="7" t="s">
        <v>26640</v>
      </c>
      <c r="G2283" s="7" t="s">
        <v>26641</v>
      </c>
      <c r="H2283" s="7" t="s">
        <v>26642</v>
      </c>
      <c r="I2283" s="7" t="s">
        <v>65</v>
      </c>
      <c r="J2283" s="7" t="s">
        <v>33060</v>
      </c>
      <c r="K2283" s="7" t="s">
        <v>47</v>
      </c>
      <c r="L2283" s="7">
        <v>10</v>
      </c>
      <c r="M2283" s="7" t="s">
        <v>34433</v>
      </c>
      <c r="N2283" s="7">
        <v>58220</v>
      </c>
      <c r="O2283" s="7" t="s">
        <v>34437</v>
      </c>
      <c r="P2283" s="7">
        <v>19990621</v>
      </c>
      <c r="Q2283" s="7">
        <v>57</v>
      </c>
      <c r="R2283" s="7">
        <v>201903</v>
      </c>
    </row>
    <row r="2284" spans="1:18" ht="16.5" customHeight="1">
      <c r="A2284" s="8">
        <v>1298141427</v>
      </c>
      <c r="B2284" s="7">
        <v>1746322</v>
      </c>
      <c r="C2284" s="12">
        <v>1311110059963</v>
      </c>
      <c r="D2284" s="7" t="s">
        <v>47034</v>
      </c>
      <c r="E2284" s="7" t="s">
        <v>47035</v>
      </c>
      <c r="F2284" s="7" t="s">
        <v>12133</v>
      </c>
      <c r="G2284" s="7" t="s">
        <v>47036</v>
      </c>
      <c r="H2284" s="7" t="s">
        <v>47037</v>
      </c>
      <c r="I2284" s="7" t="s">
        <v>65</v>
      </c>
      <c r="J2284" s="7" t="s">
        <v>33060</v>
      </c>
      <c r="K2284" s="7" t="s">
        <v>47</v>
      </c>
      <c r="L2284" s="7">
        <v>10</v>
      </c>
      <c r="M2284" s="7" t="s">
        <v>34319</v>
      </c>
      <c r="N2284" s="7">
        <v>56130</v>
      </c>
      <c r="O2284" s="7" t="s">
        <v>26141</v>
      </c>
      <c r="P2284" s="7">
        <v>20010410</v>
      </c>
      <c r="Q2284" s="7">
        <v>55</v>
      </c>
      <c r="R2284" s="7">
        <v>201903</v>
      </c>
    </row>
    <row r="2285" spans="1:18" ht="16.5" customHeight="1">
      <c r="A2285" s="8">
        <v>1298164963</v>
      </c>
      <c r="B2285" s="7">
        <v>2510628</v>
      </c>
      <c r="C2285" s="12">
        <v>1311110101087</v>
      </c>
      <c r="D2285" s="7" t="s">
        <v>22998</v>
      </c>
      <c r="E2285" s="7" t="s">
        <v>22999</v>
      </c>
      <c r="F2285" s="7" t="s">
        <v>23000</v>
      </c>
      <c r="G2285" s="7" t="s">
        <v>23001</v>
      </c>
      <c r="H2285" s="7" t="s">
        <v>23002</v>
      </c>
      <c r="I2285" s="7" t="s">
        <v>65</v>
      </c>
      <c r="J2285" s="7" t="s">
        <v>33060</v>
      </c>
      <c r="K2285" s="7" t="s">
        <v>47</v>
      </c>
      <c r="L2285" s="7">
        <v>10</v>
      </c>
      <c r="M2285" s="7" t="s">
        <v>33760</v>
      </c>
      <c r="N2285" s="7">
        <v>46332</v>
      </c>
      <c r="O2285" s="7" t="s">
        <v>42364</v>
      </c>
      <c r="P2285" s="7">
        <v>20030818</v>
      </c>
      <c r="Q2285" s="7">
        <v>67</v>
      </c>
      <c r="R2285" s="7">
        <v>201903</v>
      </c>
    </row>
    <row r="2286" spans="1:18" ht="16.5" customHeight="1">
      <c r="A2286" s="8">
        <v>1298172594</v>
      </c>
      <c r="B2286" s="7">
        <v>2223087</v>
      </c>
      <c r="C2286" s="12">
        <v>1311110111185</v>
      </c>
      <c r="D2286" s="7" t="s">
        <v>47038</v>
      </c>
      <c r="E2286" s="7" t="s">
        <v>32742</v>
      </c>
      <c r="F2286" s="7" t="s">
        <v>12168</v>
      </c>
      <c r="G2286" s="7" t="s">
        <v>47039</v>
      </c>
      <c r="H2286" s="7" t="s">
        <v>47040</v>
      </c>
      <c r="I2286" s="7" t="s">
        <v>65</v>
      </c>
      <c r="J2286" s="7" t="s">
        <v>33060</v>
      </c>
      <c r="K2286" s="7" t="s">
        <v>47</v>
      </c>
      <c r="L2286" s="7">
        <v>10</v>
      </c>
      <c r="M2286" s="7" t="s">
        <v>34319</v>
      </c>
      <c r="N2286" s="7">
        <v>56194</v>
      </c>
      <c r="O2286" s="7" t="s">
        <v>34423</v>
      </c>
      <c r="P2286" s="7">
        <v>20040219</v>
      </c>
      <c r="Q2286" s="7">
        <v>71</v>
      </c>
      <c r="R2286" s="7">
        <v>201903</v>
      </c>
    </row>
    <row r="2287" spans="1:18" ht="16.5" customHeight="1">
      <c r="A2287" s="8">
        <v>1298173138</v>
      </c>
      <c r="B2287" s="7">
        <v>2112783</v>
      </c>
      <c r="C2287" s="12">
        <v>1311110117307</v>
      </c>
      <c r="D2287" s="7" t="s">
        <v>27521</v>
      </c>
      <c r="E2287" s="7" t="s">
        <v>27522</v>
      </c>
      <c r="F2287" s="7" t="s">
        <v>13993</v>
      </c>
      <c r="G2287" s="7" t="s">
        <v>27523</v>
      </c>
      <c r="H2287" s="7" t="s">
        <v>27524</v>
      </c>
      <c r="I2287" s="7" t="s">
        <v>65</v>
      </c>
      <c r="J2287" s="7" t="s">
        <v>33060</v>
      </c>
      <c r="K2287" s="7" t="s">
        <v>47</v>
      </c>
      <c r="L2287" s="7">
        <v>10</v>
      </c>
      <c r="M2287" s="7" t="s">
        <v>34433</v>
      </c>
      <c r="N2287" s="7">
        <v>62020</v>
      </c>
      <c r="O2287" s="7" t="s">
        <v>13536</v>
      </c>
      <c r="P2287" s="7">
        <v>20040524</v>
      </c>
      <c r="Q2287" s="7">
        <v>69</v>
      </c>
      <c r="R2287" s="7">
        <v>201903</v>
      </c>
    </row>
    <row r="2288" spans="1:18" ht="16.5" customHeight="1">
      <c r="A2288" s="8">
        <v>1298175102</v>
      </c>
      <c r="B2288" s="7">
        <v>2186427</v>
      </c>
      <c r="C2288" s="12">
        <v>1311110120433</v>
      </c>
      <c r="D2288" s="7" t="s">
        <v>19051</v>
      </c>
      <c r="E2288" s="7" t="s">
        <v>16214</v>
      </c>
      <c r="F2288" s="7" t="s">
        <v>19052</v>
      </c>
      <c r="G2288" s="7" t="s">
        <v>19053</v>
      </c>
      <c r="H2288" s="7" t="s">
        <v>19054</v>
      </c>
      <c r="I2288" s="7" t="s">
        <v>65</v>
      </c>
      <c r="J2288" s="7" t="s">
        <v>33060</v>
      </c>
      <c r="K2288" s="7" t="s">
        <v>47</v>
      </c>
      <c r="L2288" s="7">
        <v>10</v>
      </c>
      <c r="M2288" s="7" t="s">
        <v>34433</v>
      </c>
      <c r="N2288" s="7">
        <v>62010</v>
      </c>
      <c r="O2288" s="7" t="s">
        <v>13333</v>
      </c>
      <c r="P2288" s="7">
        <v>20040714</v>
      </c>
      <c r="Q2288" s="7">
        <v>54</v>
      </c>
      <c r="R2288" s="7">
        <v>201903</v>
      </c>
    </row>
    <row r="2289" spans="1:18" ht="16.5" customHeight="1">
      <c r="A2289" s="8">
        <v>1298194259</v>
      </c>
      <c r="B2289" s="7">
        <v>2260222</v>
      </c>
      <c r="C2289" s="12">
        <v>1311110138098</v>
      </c>
      <c r="D2289" s="7" t="s">
        <v>47041</v>
      </c>
      <c r="E2289" s="7" t="s">
        <v>26243</v>
      </c>
      <c r="F2289" s="7" t="s">
        <v>47042</v>
      </c>
      <c r="G2289" s="7" t="s">
        <v>47043</v>
      </c>
      <c r="H2289" s="7" t="s">
        <v>26244</v>
      </c>
      <c r="I2289" s="7" t="s">
        <v>65</v>
      </c>
      <c r="J2289" s="7" t="s">
        <v>33060</v>
      </c>
      <c r="K2289" s="7" t="s">
        <v>47</v>
      </c>
      <c r="L2289" s="7">
        <v>10</v>
      </c>
      <c r="M2289" s="7" t="s">
        <v>34319</v>
      </c>
      <c r="N2289" s="7">
        <v>56199</v>
      </c>
      <c r="O2289" s="7" t="s">
        <v>43957</v>
      </c>
      <c r="P2289" s="7">
        <v>20050412</v>
      </c>
      <c r="Q2289" s="7">
        <v>129</v>
      </c>
      <c r="R2289" s="7">
        <v>201903</v>
      </c>
    </row>
    <row r="2290" spans="1:18" ht="16.5" customHeight="1">
      <c r="A2290" s="8">
        <v>1298603767</v>
      </c>
      <c r="B2290" s="7">
        <v>2764392</v>
      </c>
      <c r="C2290" s="12">
        <v>1311110175785</v>
      </c>
      <c r="D2290" s="7" t="s">
        <v>47044</v>
      </c>
      <c r="E2290" s="7" t="s">
        <v>47045</v>
      </c>
      <c r="F2290" s="7" t="s">
        <v>47046</v>
      </c>
      <c r="G2290" s="7">
        <v>15773596</v>
      </c>
      <c r="H2290" s="7" t="s">
        <v>47047</v>
      </c>
      <c r="I2290" s="7" t="s">
        <v>65</v>
      </c>
      <c r="J2290" s="7" t="s">
        <v>33060</v>
      </c>
      <c r="K2290" s="7" t="s">
        <v>47</v>
      </c>
      <c r="L2290" s="7">
        <v>10</v>
      </c>
      <c r="M2290" s="7" t="s">
        <v>33760</v>
      </c>
      <c r="N2290" s="7">
        <v>46320</v>
      </c>
      <c r="O2290" s="7" t="s">
        <v>9426</v>
      </c>
      <c r="P2290" s="7">
        <v>20061205</v>
      </c>
      <c r="Q2290" s="7">
        <v>81</v>
      </c>
      <c r="R2290" s="7">
        <v>201903</v>
      </c>
    </row>
    <row r="2291" spans="1:18" ht="16.5" customHeight="1">
      <c r="A2291" s="8">
        <v>1298608059</v>
      </c>
      <c r="B2291" s="7">
        <v>2797939</v>
      </c>
      <c r="C2291" s="12">
        <v>1311110185172</v>
      </c>
      <c r="D2291" s="7" t="s">
        <v>18966</v>
      </c>
      <c r="E2291" s="7" t="s">
        <v>18967</v>
      </c>
      <c r="F2291" s="7" t="s">
        <v>18968</v>
      </c>
      <c r="G2291" s="7" t="s">
        <v>18969</v>
      </c>
      <c r="H2291" s="7" t="s">
        <v>18970</v>
      </c>
      <c r="I2291" s="7" t="s">
        <v>52</v>
      </c>
      <c r="J2291" s="7" t="s">
        <v>33060</v>
      </c>
      <c r="K2291" s="7" t="s">
        <v>47</v>
      </c>
      <c r="L2291" s="7">
        <v>10</v>
      </c>
      <c r="M2291" s="7" t="s">
        <v>33076</v>
      </c>
      <c r="N2291" s="7">
        <v>26321</v>
      </c>
      <c r="O2291" s="7" t="s">
        <v>33451</v>
      </c>
      <c r="P2291" s="7">
        <v>20070409</v>
      </c>
      <c r="Q2291" s="7">
        <v>50</v>
      </c>
      <c r="R2291" s="7">
        <v>201903</v>
      </c>
    </row>
    <row r="2292" spans="1:18" ht="16.5" customHeight="1">
      <c r="A2292" s="8">
        <v>1298619274</v>
      </c>
      <c r="B2292" s="7">
        <v>2951663</v>
      </c>
      <c r="C2292" s="12">
        <v>1311110206100</v>
      </c>
      <c r="D2292" s="7" t="s">
        <v>47048</v>
      </c>
      <c r="E2292" s="7" t="s">
        <v>3145</v>
      </c>
      <c r="F2292" s="7" t="s">
        <v>47049</v>
      </c>
      <c r="G2292" s="7" t="s">
        <v>47050</v>
      </c>
      <c r="H2292" s="7" t="s">
        <v>47051</v>
      </c>
      <c r="I2292" s="7" t="s">
        <v>65</v>
      </c>
      <c r="J2292" s="7" t="s">
        <v>33060</v>
      </c>
      <c r="K2292" s="7" t="s">
        <v>47</v>
      </c>
      <c r="L2292" s="7">
        <v>10</v>
      </c>
      <c r="M2292" s="7" t="s">
        <v>363</v>
      </c>
      <c r="N2292" s="7">
        <v>71100</v>
      </c>
      <c r="O2292" s="7" t="s">
        <v>14926</v>
      </c>
      <c r="P2292" s="7">
        <v>20080317</v>
      </c>
      <c r="Q2292" s="7">
        <v>119</v>
      </c>
      <c r="R2292" s="7">
        <v>201903</v>
      </c>
    </row>
    <row r="2293" spans="1:18" ht="16.5" customHeight="1">
      <c r="A2293" s="8">
        <v>1298640103</v>
      </c>
      <c r="B2293" s="7">
        <v>3684268</v>
      </c>
      <c r="C2293" s="12">
        <v>1311110243722</v>
      </c>
      <c r="D2293" s="7" t="s">
        <v>22988</v>
      </c>
      <c r="E2293" s="7" t="s">
        <v>22989</v>
      </c>
      <c r="F2293" s="7" t="s">
        <v>22990</v>
      </c>
      <c r="G2293" s="7" t="s">
        <v>22991</v>
      </c>
      <c r="H2293" s="7" t="s">
        <v>22992</v>
      </c>
      <c r="I2293" s="7" t="s">
        <v>65</v>
      </c>
      <c r="J2293" s="7" t="s">
        <v>33060</v>
      </c>
      <c r="K2293" s="7" t="s">
        <v>47</v>
      </c>
      <c r="L2293" s="7">
        <v>10</v>
      </c>
      <c r="M2293" s="7" t="s">
        <v>33760</v>
      </c>
      <c r="N2293" s="7">
        <v>46109</v>
      </c>
      <c r="O2293" s="7" t="s">
        <v>43591</v>
      </c>
      <c r="P2293" s="7">
        <v>20091118</v>
      </c>
      <c r="Q2293" s="7">
        <v>58</v>
      </c>
      <c r="R2293" s="7">
        <v>201903</v>
      </c>
    </row>
    <row r="2294" spans="1:18" ht="16.5" customHeight="1">
      <c r="A2294" s="8">
        <v>1298643852</v>
      </c>
      <c r="B2294" s="7">
        <v>3706716</v>
      </c>
      <c r="C2294" s="12">
        <v>1311110249324</v>
      </c>
      <c r="D2294" s="7" t="s">
        <v>47052</v>
      </c>
      <c r="E2294" s="7" t="s">
        <v>47053</v>
      </c>
      <c r="F2294" s="7" t="s">
        <v>47054</v>
      </c>
      <c r="G2294" s="7" t="s">
        <v>47055</v>
      </c>
      <c r="H2294" s="7" t="s">
        <v>47056</v>
      </c>
      <c r="I2294" s="7" t="s">
        <v>65</v>
      </c>
      <c r="J2294" s="7" t="s">
        <v>33060</v>
      </c>
      <c r="K2294" s="7" t="s">
        <v>47</v>
      </c>
      <c r="L2294" s="7">
        <v>10</v>
      </c>
      <c r="M2294" s="7" t="s">
        <v>33076</v>
      </c>
      <c r="N2294" s="7">
        <v>10713</v>
      </c>
      <c r="O2294" s="7" t="s">
        <v>483</v>
      </c>
      <c r="P2294" s="7">
        <v>20100217</v>
      </c>
      <c r="Q2294" s="7">
        <v>59</v>
      </c>
      <c r="R2294" s="7">
        <v>201903</v>
      </c>
    </row>
    <row r="2295" spans="1:18" ht="16.5" customHeight="1">
      <c r="A2295" s="8">
        <v>1298652327</v>
      </c>
      <c r="B2295" s="7">
        <v>3849491</v>
      </c>
      <c r="C2295" s="12">
        <v>1311110266146</v>
      </c>
      <c r="D2295" s="7" t="s">
        <v>47057</v>
      </c>
      <c r="E2295" s="7" t="s">
        <v>47058</v>
      </c>
      <c r="F2295" s="7" t="s">
        <v>13556</v>
      </c>
      <c r="G2295" s="7" t="s">
        <v>47059</v>
      </c>
      <c r="H2295" s="7" t="s">
        <v>47060</v>
      </c>
      <c r="I2295" s="7" t="s">
        <v>63</v>
      </c>
      <c r="J2295" s="7" t="s">
        <v>33060</v>
      </c>
      <c r="K2295" s="7" t="s">
        <v>47</v>
      </c>
      <c r="L2295" s="7">
        <v>10</v>
      </c>
      <c r="M2295" s="7" t="s">
        <v>34433</v>
      </c>
      <c r="N2295" s="7">
        <v>62022</v>
      </c>
      <c r="O2295" s="7" t="s">
        <v>43196</v>
      </c>
      <c r="P2295" s="7">
        <v>20101015</v>
      </c>
      <c r="Q2295" s="7">
        <v>224</v>
      </c>
      <c r="R2295" s="7">
        <v>201903</v>
      </c>
    </row>
    <row r="2296" spans="1:18" ht="16.5" customHeight="1">
      <c r="A2296" s="8">
        <v>1298661845</v>
      </c>
      <c r="B2296" s="7">
        <v>3987876</v>
      </c>
      <c r="C2296" s="12">
        <v>1311110278456</v>
      </c>
      <c r="D2296" s="7" t="s">
        <v>47061</v>
      </c>
      <c r="E2296" s="7" t="s">
        <v>43528</v>
      </c>
      <c r="F2296" s="7" t="s">
        <v>47062</v>
      </c>
      <c r="G2296" s="7" t="s">
        <v>47063</v>
      </c>
      <c r="H2296" s="7" t="s">
        <v>47064</v>
      </c>
      <c r="I2296" s="7" t="s">
        <v>65</v>
      </c>
      <c r="J2296" s="7" t="s">
        <v>33060</v>
      </c>
      <c r="K2296" s="7" t="s">
        <v>47</v>
      </c>
      <c r="L2296" s="7">
        <v>10</v>
      </c>
      <c r="M2296" s="7" t="s">
        <v>105</v>
      </c>
      <c r="N2296" s="7">
        <v>87111</v>
      </c>
      <c r="O2296" s="7" t="s">
        <v>37358</v>
      </c>
      <c r="P2296" s="7">
        <v>20110325</v>
      </c>
      <c r="Q2296" s="7">
        <v>65</v>
      </c>
      <c r="R2296" s="7">
        <v>201903</v>
      </c>
    </row>
    <row r="2297" spans="1:18" ht="16.5" customHeight="1">
      <c r="A2297" s="8">
        <v>1298659432</v>
      </c>
      <c r="B2297" s="7">
        <v>3990044</v>
      </c>
      <c r="C2297" s="12">
        <v>1311110279024</v>
      </c>
      <c r="D2297" s="7" t="s">
        <v>22984</v>
      </c>
      <c r="E2297" s="7" t="s">
        <v>22985</v>
      </c>
      <c r="F2297" s="7" t="s">
        <v>3786</v>
      </c>
      <c r="G2297" s="7" t="s">
        <v>22986</v>
      </c>
      <c r="H2297" s="7" t="s">
        <v>22987</v>
      </c>
      <c r="I2297" s="7" t="s">
        <v>65</v>
      </c>
      <c r="J2297" s="7" t="s">
        <v>33060</v>
      </c>
      <c r="K2297" s="7" t="s">
        <v>47</v>
      </c>
      <c r="L2297" s="7">
        <v>10</v>
      </c>
      <c r="M2297" s="7" t="s">
        <v>33076</v>
      </c>
      <c r="N2297" s="7">
        <v>25992</v>
      </c>
      <c r="O2297" s="7" t="s">
        <v>47065</v>
      </c>
      <c r="P2297" s="7">
        <v>20110501</v>
      </c>
      <c r="Q2297" s="7">
        <v>59</v>
      </c>
      <c r="R2297" s="7">
        <v>201903</v>
      </c>
    </row>
    <row r="2298" spans="1:18" ht="16.5" customHeight="1">
      <c r="A2298" s="8">
        <v>1298675257</v>
      </c>
      <c r="B2298" s="7">
        <v>4131047</v>
      </c>
      <c r="C2298" s="12">
        <v>1311110312155</v>
      </c>
      <c r="D2298" s="7" t="s">
        <v>47066</v>
      </c>
      <c r="E2298" s="7" t="s">
        <v>47067</v>
      </c>
      <c r="F2298" s="7" t="s">
        <v>47068</v>
      </c>
      <c r="G2298" s="7" t="s">
        <v>47069</v>
      </c>
      <c r="H2298" s="7" t="s">
        <v>47070</v>
      </c>
      <c r="I2298" s="7" t="s">
        <v>65</v>
      </c>
      <c r="J2298" s="7" t="s">
        <v>33060</v>
      </c>
      <c r="K2298" s="7" t="s">
        <v>47</v>
      </c>
      <c r="L2298" s="7">
        <v>10</v>
      </c>
      <c r="M2298" s="7" t="s">
        <v>363</v>
      </c>
      <c r="N2298" s="7">
        <v>72129</v>
      </c>
      <c r="O2298" s="7" t="s">
        <v>42519</v>
      </c>
      <c r="P2298" s="7">
        <v>20120511</v>
      </c>
      <c r="Q2298" s="7">
        <v>56</v>
      </c>
      <c r="R2298" s="7">
        <v>201903</v>
      </c>
    </row>
    <row r="2299" spans="1:18" ht="16.5" customHeight="1">
      <c r="A2299" s="8">
        <v>1448123767</v>
      </c>
      <c r="B2299" s="7">
        <v>6006910</v>
      </c>
      <c r="C2299" s="12">
        <v>1311110367019</v>
      </c>
      <c r="D2299" s="7" t="s">
        <v>27233</v>
      </c>
      <c r="E2299" s="7" t="s">
        <v>27234</v>
      </c>
      <c r="F2299" s="7" t="s">
        <v>27235</v>
      </c>
      <c r="G2299" s="7" t="s">
        <v>27236</v>
      </c>
      <c r="H2299" s="7" t="s">
        <v>47071</v>
      </c>
      <c r="I2299" s="7" t="s">
        <v>65</v>
      </c>
      <c r="J2299" s="7" t="s">
        <v>33060</v>
      </c>
      <c r="K2299" s="7" t="s">
        <v>47</v>
      </c>
      <c r="L2299" s="7">
        <v>10</v>
      </c>
      <c r="M2299" s="7" t="s">
        <v>34433</v>
      </c>
      <c r="N2299" s="7">
        <v>58211</v>
      </c>
      <c r="O2299" s="7" t="s">
        <v>27054</v>
      </c>
      <c r="P2299" s="7">
        <v>20140401</v>
      </c>
      <c r="Q2299" s="7">
        <v>63</v>
      </c>
      <c r="R2299" s="7">
        <v>201903</v>
      </c>
    </row>
    <row r="2300" spans="1:18" ht="16.5" customHeight="1">
      <c r="A2300" s="8">
        <v>8838100059</v>
      </c>
      <c r="B2300" s="7">
        <v>6397533</v>
      </c>
      <c r="C2300" s="12">
        <v>1311110402063</v>
      </c>
      <c r="D2300" s="7" t="s">
        <v>47072</v>
      </c>
      <c r="E2300" s="7" t="s">
        <v>47073</v>
      </c>
      <c r="F2300" s="7" t="s">
        <v>47074</v>
      </c>
      <c r="H2300" s="7" t="s">
        <v>47075</v>
      </c>
      <c r="I2300" s="7" t="s">
        <v>65</v>
      </c>
      <c r="J2300" s="7" t="s">
        <v>33060</v>
      </c>
      <c r="K2300" s="7" t="s">
        <v>47</v>
      </c>
      <c r="L2300" s="7">
        <v>10</v>
      </c>
      <c r="M2300" s="7" t="s">
        <v>34194</v>
      </c>
      <c r="N2300" s="7">
        <v>52914</v>
      </c>
      <c r="O2300" s="7" t="s">
        <v>34264</v>
      </c>
      <c r="P2300" s="7">
        <v>20150305</v>
      </c>
      <c r="Q2300" s="7">
        <v>197</v>
      </c>
      <c r="R2300" s="7">
        <v>201903</v>
      </c>
    </row>
    <row r="2301" spans="1:18" ht="16.5" customHeight="1">
      <c r="A2301" s="8">
        <v>7588100108</v>
      </c>
      <c r="B2301" s="7">
        <v>6415336</v>
      </c>
      <c r="C2301" s="12">
        <v>1311110407170</v>
      </c>
      <c r="D2301" s="7" t="s">
        <v>28396</v>
      </c>
      <c r="E2301" s="7" t="s">
        <v>28397</v>
      </c>
      <c r="F2301" s="7" t="s">
        <v>28398</v>
      </c>
      <c r="G2301" s="7" t="s">
        <v>28399</v>
      </c>
      <c r="H2301" s="7" t="s">
        <v>12342</v>
      </c>
      <c r="I2301" s="7" t="s">
        <v>65</v>
      </c>
      <c r="J2301" s="7" t="s">
        <v>33060</v>
      </c>
      <c r="K2301" s="7" t="s">
        <v>47</v>
      </c>
      <c r="L2301" s="7">
        <v>10</v>
      </c>
      <c r="M2301" s="7" t="s">
        <v>34319</v>
      </c>
      <c r="N2301" s="7">
        <v>56199</v>
      </c>
      <c r="O2301" s="7" t="s">
        <v>43957</v>
      </c>
      <c r="P2301" s="7">
        <v>20150422</v>
      </c>
      <c r="Q2301" s="7">
        <v>177</v>
      </c>
      <c r="R2301" s="7">
        <v>201903</v>
      </c>
    </row>
    <row r="2302" spans="1:18" ht="16.5" customHeight="1">
      <c r="A2302" s="8">
        <v>5078600335</v>
      </c>
      <c r="B2302" s="7">
        <v>6645744</v>
      </c>
      <c r="C2302" s="12">
        <v>1311110433604</v>
      </c>
      <c r="D2302" s="7" t="s">
        <v>47076</v>
      </c>
      <c r="E2302" s="7" t="s">
        <v>47077</v>
      </c>
      <c r="F2302" s="7" t="s">
        <v>9000</v>
      </c>
      <c r="H2302" s="7" t="s">
        <v>47078</v>
      </c>
      <c r="I2302" s="7" t="s">
        <v>65</v>
      </c>
      <c r="J2302" s="7" t="s">
        <v>33060</v>
      </c>
      <c r="K2302" s="7" t="s">
        <v>47</v>
      </c>
      <c r="L2302" s="7">
        <v>10</v>
      </c>
      <c r="M2302" s="7" t="s">
        <v>34433</v>
      </c>
      <c r="N2302" s="7">
        <v>58222</v>
      </c>
      <c r="O2302" s="7" t="s">
        <v>13163</v>
      </c>
      <c r="P2302" s="7">
        <v>20151231</v>
      </c>
      <c r="Q2302" s="7">
        <v>51</v>
      </c>
      <c r="R2302" s="7">
        <v>201903</v>
      </c>
    </row>
    <row r="2303" spans="1:18" ht="16.5" customHeight="1">
      <c r="A2303" s="8">
        <v>1888100347</v>
      </c>
      <c r="B2303" s="7">
        <v>6729143</v>
      </c>
      <c r="C2303" s="12">
        <v>1311110446798</v>
      </c>
      <c r="D2303" s="7" t="s">
        <v>47079</v>
      </c>
      <c r="E2303" s="7" t="s">
        <v>1409</v>
      </c>
      <c r="F2303" s="7" t="s">
        <v>12093</v>
      </c>
      <c r="G2303" s="7" t="s">
        <v>47080</v>
      </c>
      <c r="H2303" s="7" t="s">
        <v>47081</v>
      </c>
      <c r="I2303" s="7" t="s">
        <v>63</v>
      </c>
      <c r="J2303" s="7" t="s">
        <v>33060</v>
      </c>
      <c r="K2303" s="7" t="s">
        <v>47</v>
      </c>
      <c r="L2303" s="7">
        <v>10</v>
      </c>
      <c r="M2303" s="7" t="s">
        <v>34319</v>
      </c>
      <c r="N2303" s="7">
        <v>56199</v>
      </c>
      <c r="O2303" s="7" t="s">
        <v>43957</v>
      </c>
      <c r="P2303" s="7">
        <v>20160512</v>
      </c>
      <c r="Q2303" s="7">
        <v>126</v>
      </c>
      <c r="R2303" s="7">
        <v>201903</v>
      </c>
    </row>
    <row r="2304" spans="1:18" ht="16.5" customHeight="1">
      <c r="A2304" s="8">
        <v>1298105585</v>
      </c>
      <c r="B2304" s="7">
        <v>1245449</v>
      </c>
      <c r="C2304" s="12">
        <v>1311130000300</v>
      </c>
      <c r="D2304" s="7" t="s">
        <v>25139</v>
      </c>
      <c r="E2304" s="7" t="s">
        <v>25140</v>
      </c>
      <c r="F2304" s="7" t="s">
        <v>24279</v>
      </c>
      <c r="G2304" s="7" t="s">
        <v>25141</v>
      </c>
      <c r="H2304" s="7" t="s">
        <v>25142</v>
      </c>
      <c r="I2304" s="7" t="s">
        <v>65</v>
      </c>
      <c r="J2304" s="7" t="s">
        <v>33060</v>
      </c>
      <c r="K2304" s="7" t="s">
        <v>47</v>
      </c>
      <c r="L2304" s="7">
        <v>10</v>
      </c>
      <c r="M2304" s="7" t="s">
        <v>34194</v>
      </c>
      <c r="N2304" s="7">
        <v>49231</v>
      </c>
      <c r="O2304" s="7" t="s">
        <v>22958</v>
      </c>
      <c r="P2304" s="7">
        <v>19850320</v>
      </c>
      <c r="Q2304" s="7">
        <v>50</v>
      </c>
      <c r="R2304" s="7">
        <v>201903</v>
      </c>
    </row>
    <row r="2305" spans="1:18" ht="16.5" customHeight="1">
      <c r="A2305" s="8">
        <v>1298105760</v>
      </c>
      <c r="B2305" s="7">
        <v>1542334</v>
      </c>
      <c r="C2305" s="12">
        <v>1311130000326</v>
      </c>
      <c r="D2305" s="7" t="s">
        <v>25135</v>
      </c>
      <c r="E2305" s="7" t="s">
        <v>25136</v>
      </c>
      <c r="F2305" s="7" t="s">
        <v>24226</v>
      </c>
      <c r="G2305" s="7" t="s">
        <v>25137</v>
      </c>
      <c r="H2305" s="7" t="s">
        <v>25138</v>
      </c>
      <c r="I2305" s="7" t="s">
        <v>65</v>
      </c>
      <c r="J2305" s="7" t="s">
        <v>33060</v>
      </c>
      <c r="K2305" s="7" t="s">
        <v>47</v>
      </c>
      <c r="L2305" s="7">
        <v>10</v>
      </c>
      <c r="M2305" s="7" t="s">
        <v>34194</v>
      </c>
      <c r="N2305" s="7">
        <v>49231</v>
      </c>
      <c r="O2305" s="7" t="s">
        <v>22958</v>
      </c>
      <c r="P2305" s="7">
        <v>19850918</v>
      </c>
      <c r="Q2305" s="7">
        <v>70</v>
      </c>
      <c r="R2305" s="7">
        <v>201903</v>
      </c>
    </row>
    <row r="2306" spans="1:18" ht="16.5" customHeight="1">
      <c r="A2306" s="8">
        <v>1388105764</v>
      </c>
      <c r="B2306" s="7">
        <v>2529455</v>
      </c>
      <c r="C2306" s="12">
        <v>1311130000376</v>
      </c>
      <c r="D2306" s="7" t="s">
        <v>24922</v>
      </c>
      <c r="E2306" s="7" t="s">
        <v>24923</v>
      </c>
      <c r="F2306" s="7" t="s">
        <v>14795</v>
      </c>
      <c r="G2306" s="7" t="s">
        <v>24924</v>
      </c>
      <c r="H2306" s="7" t="s">
        <v>24925</v>
      </c>
      <c r="I2306" s="7" t="s">
        <v>65</v>
      </c>
      <c r="J2306" s="7" t="s">
        <v>33060</v>
      </c>
      <c r="K2306" s="7" t="s">
        <v>47</v>
      </c>
      <c r="L2306" s="7">
        <v>10</v>
      </c>
      <c r="M2306" s="7" t="s">
        <v>34194</v>
      </c>
      <c r="N2306" s="7">
        <v>49231</v>
      </c>
      <c r="O2306" s="7" t="s">
        <v>22958</v>
      </c>
      <c r="P2306" s="7">
        <v>19920401</v>
      </c>
      <c r="Q2306" s="7">
        <v>50</v>
      </c>
      <c r="R2306" s="7">
        <v>201903</v>
      </c>
    </row>
    <row r="2307" spans="1:18" ht="16.5" customHeight="1">
      <c r="A2307" s="8">
        <v>1298106809</v>
      </c>
      <c r="B2307" s="7">
        <v>3044159</v>
      </c>
      <c r="C2307" s="12">
        <v>1311140000171</v>
      </c>
      <c r="D2307" s="7" t="s">
        <v>25131</v>
      </c>
      <c r="E2307" s="7" t="s">
        <v>25132</v>
      </c>
      <c r="F2307" s="7" t="s">
        <v>23954</v>
      </c>
      <c r="G2307" s="7" t="s">
        <v>25133</v>
      </c>
      <c r="H2307" s="7" t="s">
        <v>25134</v>
      </c>
      <c r="I2307" s="7" t="s">
        <v>65</v>
      </c>
      <c r="J2307" s="7" t="s">
        <v>33060</v>
      </c>
      <c r="K2307" s="7" t="s">
        <v>47</v>
      </c>
      <c r="L2307" s="7">
        <v>10</v>
      </c>
      <c r="M2307" s="7" t="s">
        <v>34194</v>
      </c>
      <c r="N2307" s="7">
        <v>49231</v>
      </c>
      <c r="O2307" s="7" t="s">
        <v>22958</v>
      </c>
      <c r="P2307" s="7">
        <v>19870331</v>
      </c>
      <c r="Q2307" s="7">
        <v>54</v>
      </c>
      <c r="R2307" s="7">
        <v>201903</v>
      </c>
    </row>
    <row r="2308" spans="1:18" ht="16.5" customHeight="1">
      <c r="A2308" s="8">
        <v>1378104248</v>
      </c>
      <c r="B2308" s="7">
        <v>1872224</v>
      </c>
      <c r="C2308" s="12">
        <v>1311140000184</v>
      </c>
      <c r="D2308" s="7" t="s">
        <v>24955</v>
      </c>
      <c r="E2308" s="7" t="s">
        <v>24956</v>
      </c>
      <c r="F2308" s="7" t="s">
        <v>23693</v>
      </c>
      <c r="G2308" s="7" t="s">
        <v>24957</v>
      </c>
      <c r="H2308" s="7" t="s">
        <v>24958</v>
      </c>
      <c r="I2308" s="7" t="s">
        <v>65</v>
      </c>
      <c r="J2308" s="7" t="s">
        <v>33060</v>
      </c>
      <c r="K2308" s="7" t="s">
        <v>47</v>
      </c>
      <c r="L2308" s="7">
        <v>10</v>
      </c>
      <c r="M2308" s="7" t="s">
        <v>34194</v>
      </c>
      <c r="N2308" s="7">
        <v>49220</v>
      </c>
      <c r="O2308" s="7" t="s">
        <v>10760</v>
      </c>
      <c r="P2308" s="7">
        <v>19920101</v>
      </c>
      <c r="Q2308" s="7">
        <v>54</v>
      </c>
      <c r="R2308" s="7">
        <v>201903</v>
      </c>
    </row>
    <row r="2309" spans="1:18" ht="16.5" customHeight="1">
      <c r="A2309" s="8">
        <v>1298158331</v>
      </c>
      <c r="B2309" s="7">
        <v>3896318</v>
      </c>
      <c r="C2309" s="12">
        <v>1311140001017</v>
      </c>
      <c r="D2309" s="7" t="s">
        <v>47082</v>
      </c>
      <c r="E2309" s="7" t="s">
        <v>47083</v>
      </c>
      <c r="F2309" s="7" t="s">
        <v>47084</v>
      </c>
      <c r="G2309" s="7" t="s">
        <v>47085</v>
      </c>
      <c r="H2309" s="7" t="s">
        <v>47086</v>
      </c>
      <c r="I2309" s="7" t="s">
        <v>65</v>
      </c>
      <c r="J2309" s="7" t="s">
        <v>33060</v>
      </c>
      <c r="K2309" s="7" t="s">
        <v>47</v>
      </c>
      <c r="L2309" s="7">
        <v>10</v>
      </c>
      <c r="M2309" s="7" t="s">
        <v>33076</v>
      </c>
      <c r="N2309" s="7">
        <v>31113</v>
      </c>
      <c r="O2309" s="7" t="s">
        <v>43833</v>
      </c>
      <c r="P2309" s="7">
        <v>20030415</v>
      </c>
      <c r="Q2309" s="7">
        <v>62</v>
      </c>
      <c r="R2309" s="7">
        <v>201903</v>
      </c>
    </row>
    <row r="2310" spans="1:18" ht="16.5" customHeight="1">
      <c r="A2310" s="8">
        <v>1298648444</v>
      </c>
      <c r="B2310" s="7">
        <v>3751661</v>
      </c>
      <c r="C2310" s="12">
        <v>1311140003021</v>
      </c>
      <c r="D2310" s="7" t="s">
        <v>25871</v>
      </c>
      <c r="E2310" s="7" t="s">
        <v>11054</v>
      </c>
      <c r="F2310" s="7" t="s">
        <v>25872</v>
      </c>
      <c r="G2310" s="7" t="s">
        <v>25873</v>
      </c>
      <c r="H2310" s="7" t="s">
        <v>25874</v>
      </c>
      <c r="I2310" s="7" t="s">
        <v>65</v>
      </c>
      <c r="J2310" s="7" t="s">
        <v>33060</v>
      </c>
      <c r="K2310" s="7" t="s">
        <v>47</v>
      </c>
      <c r="L2310" s="7">
        <v>10</v>
      </c>
      <c r="M2310" s="7" t="s">
        <v>34194</v>
      </c>
      <c r="N2310" s="7">
        <v>49301</v>
      </c>
      <c r="O2310" s="7" t="s">
        <v>11304</v>
      </c>
      <c r="P2310" s="7">
        <v>20100712</v>
      </c>
      <c r="Q2310" s="7">
        <v>218</v>
      </c>
      <c r="R2310" s="7">
        <v>201903</v>
      </c>
    </row>
    <row r="2311" spans="1:18" ht="16.5" customHeight="1">
      <c r="A2311" s="8">
        <v>1298200063</v>
      </c>
      <c r="B2311" s="7">
        <v>2324113</v>
      </c>
      <c r="C2311" s="12">
        <v>1311360000188</v>
      </c>
      <c r="D2311" s="7" t="s">
        <v>47087</v>
      </c>
      <c r="E2311" s="7" t="s">
        <v>47088</v>
      </c>
      <c r="F2311" s="7" t="s">
        <v>47089</v>
      </c>
      <c r="G2311" s="7" t="s">
        <v>47090</v>
      </c>
      <c r="H2311" s="7" t="s">
        <v>47091</v>
      </c>
      <c r="I2311" s="7" t="s">
        <v>45</v>
      </c>
      <c r="J2311" s="7" t="s">
        <v>33060</v>
      </c>
      <c r="K2311" s="7" t="s">
        <v>47</v>
      </c>
      <c r="L2311" s="7">
        <v>10</v>
      </c>
      <c r="M2311" s="7" t="s">
        <v>33760</v>
      </c>
      <c r="N2311" s="7">
        <v>47122</v>
      </c>
      <c r="O2311" s="7" t="s">
        <v>34029</v>
      </c>
      <c r="P2311" s="7">
        <v>19930225</v>
      </c>
      <c r="Q2311" s="7">
        <v>88</v>
      </c>
      <c r="R2311" s="7">
        <v>201903</v>
      </c>
    </row>
    <row r="2312" spans="1:18" ht="16.5" customHeight="1">
      <c r="A2312" s="8">
        <v>1268154831</v>
      </c>
      <c r="B2312" s="7">
        <v>1958659</v>
      </c>
      <c r="C2312" s="12">
        <v>1312110013660</v>
      </c>
      <c r="D2312" s="7" t="s">
        <v>25880</v>
      </c>
      <c r="E2312" s="7" t="s">
        <v>25881</v>
      </c>
      <c r="F2312" s="7" t="s">
        <v>25882</v>
      </c>
      <c r="G2312" s="7" t="s">
        <v>25883</v>
      </c>
      <c r="H2312" s="7" t="s">
        <v>25884</v>
      </c>
      <c r="I2312" s="7" t="s">
        <v>65</v>
      </c>
      <c r="J2312" s="7" t="s">
        <v>33060</v>
      </c>
      <c r="K2312" s="7" t="s">
        <v>47</v>
      </c>
      <c r="L2312" s="7">
        <v>10</v>
      </c>
      <c r="M2312" s="7" t="s">
        <v>34194</v>
      </c>
      <c r="N2312" s="7">
        <v>49301</v>
      </c>
      <c r="O2312" s="7" t="s">
        <v>11304</v>
      </c>
      <c r="P2312" s="7">
        <v>20010701</v>
      </c>
      <c r="Q2312" s="7">
        <v>129</v>
      </c>
      <c r="R2312" s="7">
        <v>201903</v>
      </c>
    </row>
    <row r="2313" spans="1:18" ht="16.5" customHeight="1">
      <c r="A2313" s="8">
        <v>1268199333</v>
      </c>
      <c r="B2313" s="7">
        <v>2760017</v>
      </c>
      <c r="C2313" s="12">
        <v>1312110022934</v>
      </c>
      <c r="D2313" s="7" t="s">
        <v>25192</v>
      </c>
      <c r="E2313" s="7" t="s">
        <v>25193</v>
      </c>
      <c r="F2313" s="7" t="s">
        <v>25194</v>
      </c>
      <c r="G2313" s="7" t="s">
        <v>25195</v>
      </c>
      <c r="H2313" s="7" t="s">
        <v>25196</v>
      </c>
      <c r="I2313" s="7" t="s">
        <v>65</v>
      </c>
      <c r="J2313" s="7" t="s">
        <v>33060</v>
      </c>
      <c r="K2313" s="7" t="s">
        <v>47</v>
      </c>
      <c r="L2313" s="7">
        <v>10</v>
      </c>
      <c r="M2313" s="7" t="s">
        <v>34194</v>
      </c>
      <c r="N2313" s="7">
        <v>49232</v>
      </c>
      <c r="O2313" s="7" t="s">
        <v>24293</v>
      </c>
      <c r="P2313" s="7">
        <v>20061113</v>
      </c>
      <c r="Q2313" s="7">
        <v>95</v>
      </c>
      <c r="R2313" s="7">
        <v>201903</v>
      </c>
    </row>
    <row r="2314" spans="1:18" ht="16.5" customHeight="1">
      <c r="A2314" s="8">
        <v>1268644395</v>
      </c>
      <c r="B2314" s="7">
        <v>4026771</v>
      </c>
      <c r="C2314" s="12">
        <v>1312110031711</v>
      </c>
      <c r="D2314" s="7" t="s">
        <v>47092</v>
      </c>
      <c r="E2314" s="7" t="s">
        <v>47093</v>
      </c>
      <c r="F2314" s="7" t="s">
        <v>9434</v>
      </c>
      <c r="G2314" s="7" t="s">
        <v>47094</v>
      </c>
      <c r="H2314" s="7" t="s">
        <v>47095</v>
      </c>
      <c r="I2314" s="7" t="s">
        <v>65</v>
      </c>
      <c r="J2314" s="7" t="s">
        <v>33060</v>
      </c>
      <c r="K2314" s="7" t="s">
        <v>47</v>
      </c>
      <c r="L2314" s="7">
        <v>10</v>
      </c>
      <c r="M2314" s="7" t="s">
        <v>33760</v>
      </c>
      <c r="N2314" s="7">
        <v>46311</v>
      </c>
      <c r="O2314" s="7" t="s">
        <v>33832</v>
      </c>
      <c r="P2314" s="7">
        <v>20110720</v>
      </c>
      <c r="Q2314" s="7">
        <v>64</v>
      </c>
      <c r="R2314" s="7">
        <v>201903</v>
      </c>
    </row>
    <row r="2315" spans="1:18" ht="16.5" customHeight="1">
      <c r="A2315" s="8">
        <v>4698800089</v>
      </c>
      <c r="B2315" s="7">
        <v>6427522</v>
      </c>
      <c r="C2315" s="12">
        <v>1312110041322</v>
      </c>
      <c r="D2315" s="7" t="s">
        <v>47096</v>
      </c>
      <c r="E2315" s="7" t="s">
        <v>12696</v>
      </c>
      <c r="F2315" s="7" t="s">
        <v>47097</v>
      </c>
      <c r="G2315" s="7" t="s">
        <v>47098</v>
      </c>
      <c r="H2315" s="7" t="s">
        <v>11303</v>
      </c>
      <c r="I2315" s="7" t="s">
        <v>65</v>
      </c>
      <c r="J2315" s="7" t="s">
        <v>33060</v>
      </c>
      <c r="K2315" s="7" t="s">
        <v>47</v>
      </c>
      <c r="L2315" s="7">
        <v>10</v>
      </c>
      <c r="M2315" s="7" t="s">
        <v>34194</v>
      </c>
      <c r="N2315" s="7">
        <v>52101</v>
      </c>
      <c r="O2315" s="7" t="s">
        <v>11562</v>
      </c>
      <c r="P2315" s="7">
        <v>20150609</v>
      </c>
      <c r="Q2315" s="7">
        <v>76</v>
      </c>
      <c r="R2315" s="7">
        <v>201903</v>
      </c>
    </row>
    <row r="2316" spans="1:18" ht="16.5" customHeight="1">
      <c r="A2316" s="8">
        <v>1268207465</v>
      </c>
      <c r="B2316" s="7">
        <v>2773845</v>
      </c>
      <c r="C2316" s="12">
        <v>1312220000896</v>
      </c>
      <c r="D2316" s="7" t="s">
        <v>47099</v>
      </c>
      <c r="E2316" s="7" t="s">
        <v>1859</v>
      </c>
      <c r="F2316" s="7" t="s">
        <v>249</v>
      </c>
      <c r="G2316" s="7" t="s">
        <v>47100</v>
      </c>
      <c r="H2316" s="7" t="s">
        <v>47101</v>
      </c>
      <c r="I2316" s="7" t="s">
        <v>45</v>
      </c>
      <c r="J2316" s="7" t="s">
        <v>33060</v>
      </c>
      <c r="K2316" s="7" t="s">
        <v>47</v>
      </c>
      <c r="L2316" s="7">
        <v>10</v>
      </c>
      <c r="M2316" s="7" t="s">
        <v>105</v>
      </c>
      <c r="N2316" s="7">
        <v>86101</v>
      </c>
      <c r="O2316" s="7" t="s">
        <v>615</v>
      </c>
      <c r="P2316" s="7">
        <v>20030626</v>
      </c>
      <c r="Q2316" s="7">
        <v>81</v>
      </c>
      <c r="R2316" s="7">
        <v>201903</v>
      </c>
    </row>
    <row r="2317" spans="1:18" ht="16.5" customHeight="1">
      <c r="A2317" s="8">
        <v>1268201215</v>
      </c>
      <c r="B2317" s="7">
        <v>2147703</v>
      </c>
      <c r="C2317" s="12">
        <v>1312360000095</v>
      </c>
      <c r="D2317" s="7" t="s">
        <v>47102</v>
      </c>
      <c r="E2317" s="7" t="s">
        <v>22119</v>
      </c>
      <c r="F2317" s="7" t="s">
        <v>47103</v>
      </c>
      <c r="G2317" s="7" t="s">
        <v>47104</v>
      </c>
      <c r="H2317" s="7" t="s">
        <v>47105</v>
      </c>
      <c r="I2317" s="7" t="s">
        <v>45</v>
      </c>
      <c r="J2317" s="7" t="s">
        <v>33060</v>
      </c>
      <c r="K2317" s="7" t="s">
        <v>47</v>
      </c>
      <c r="L2317" s="7">
        <v>10</v>
      </c>
      <c r="M2317" s="7" t="s">
        <v>33760</v>
      </c>
      <c r="N2317" s="7">
        <v>46209</v>
      </c>
      <c r="O2317" s="7" t="s">
        <v>33806</v>
      </c>
      <c r="P2317" s="7">
        <v>19700130</v>
      </c>
      <c r="Q2317" s="7">
        <v>93</v>
      </c>
      <c r="R2317" s="7">
        <v>201903</v>
      </c>
    </row>
    <row r="2318" spans="1:18" ht="16.5" customHeight="1">
      <c r="A2318" s="8">
        <v>1258122199</v>
      </c>
      <c r="B2318" s="7">
        <v>1797585</v>
      </c>
      <c r="C2318" s="12">
        <v>1313110021443</v>
      </c>
      <c r="D2318" s="7" t="s">
        <v>47106</v>
      </c>
      <c r="E2318" s="7" t="s">
        <v>47107</v>
      </c>
      <c r="F2318" s="7" t="s">
        <v>10006</v>
      </c>
      <c r="G2318" s="7" t="s">
        <v>47108</v>
      </c>
      <c r="H2318" s="7" t="s">
        <v>47109</v>
      </c>
      <c r="I2318" s="7" t="s">
        <v>65</v>
      </c>
      <c r="J2318" s="7" t="s">
        <v>33060</v>
      </c>
      <c r="K2318" s="7" t="s">
        <v>47</v>
      </c>
      <c r="L2318" s="7">
        <v>10</v>
      </c>
      <c r="M2318" s="7" t="s">
        <v>33760</v>
      </c>
      <c r="N2318" s="7">
        <v>46522</v>
      </c>
      <c r="O2318" s="7" t="s">
        <v>44125</v>
      </c>
      <c r="P2318" s="7">
        <v>19970322</v>
      </c>
      <c r="Q2318" s="7">
        <v>53</v>
      </c>
      <c r="R2318" s="7">
        <v>201903</v>
      </c>
    </row>
    <row r="2319" spans="1:18" ht="16.5" customHeight="1">
      <c r="A2319" s="8">
        <v>1258127331</v>
      </c>
      <c r="B2319" s="7">
        <v>1376786</v>
      </c>
      <c r="C2319" s="12">
        <v>1313110026984</v>
      </c>
      <c r="D2319" s="7" t="s">
        <v>25885</v>
      </c>
      <c r="E2319" s="7" t="s">
        <v>25886</v>
      </c>
      <c r="F2319" s="7" t="s">
        <v>25887</v>
      </c>
      <c r="G2319" s="7" t="s">
        <v>25888</v>
      </c>
      <c r="H2319" s="7" t="s">
        <v>25889</v>
      </c>
      <c r="I2319" s="7" t="s">
        <v>65</v>
      </c>
      <c r="J2319" s="7" t="s">
        <v>33060</v>
      </c>
      <c r="K2319" s="7" t="s">
        <v>47</v>
      </c>
      <c r="L2319" s="7">
        <v>10</v>
      </c>
      <c r="M2319" s="7" t="s">
        <v>34194</v>
      </c>
      <c r="N2319" s="7">
        <v>52942</v>
      </c>
      <c r="O2319" s="7" t="s">
        <v>47110</v>
      </c>
      <c r="P2319" s="7">
        <v>19990121</v>
      </c>
      <c r="Q2319" s="7">
        <v>126</v>
      </c>
      <c r="R2319" s="7">
        <v>201903</v>
      </c>
    </row>
    <row r="2320" spans="1:18" ht="16.5" customHeight="1">
      <c r="A2320" s="8">
        <v>1258152674</v>
      </c>
      <c r="B2320" s="7">
        <v>2112840</v>
      </c>
      <c r="C2320" s="12">
        <v>1313110053549</v>
      </c>
      <c r="D2320" s="7" t="s">
        <v>18809</v>
      </c>
      <c r="E2320" s="7" t="s">
        <v>18810</v>
      </c>
      <c r="F2320" s="7" t="s">
        <v>4410</v>
      </c>
      <c r="G2320" s="7" t="s">
        <v>18811</v>
      </c>
      <c r="H2320" s="7" t="s">
        <v>18812</v>
      </c>
      <c r="I2320" s="7" t="s">
        <v>65</v>
      </c>
      <c r="J2320" s="7" t="s">
        <v>33060</v>
      </c>
      <c r="K2320" s="7" t="s">
        <v>47</v>
      </c>
      <c r="L2320" s="7">
        <v>10</v>
      </c>
      <c r="M2320" s="7" t="s">
        <v>33076</v>
      </c>
      <c r="N2320" s="7">
        <v>26221</v>
      </c>
      <c r="O2320" s="7" t="s">
        <v>43255</v>
      </c>
      <c r="P2320" s="7">
        <v>20040514</v>
      </c>
      <c r="Q2320" s="7">
        <v>102</v>
      </c>
      <c r="R2320" s="7">
        <v>201903</v>
      </c>
    </row>
    <row r="2321" spans="1:18" ht="16.5" customHeight="1">
      <c r="A2321" s="8">
        <v>1258182692</v>
      </c>
      <c r="B2321" s="7">
        <v>3604757</v>
      </c>
      <c r="C2321" s="12">
        <v>1313110090020</v>
      </c>
      <c r="D2321" s="7" t="s">
        <v>47111</v>
      </c>
      <c r="E2321" s="7" t="s">
        <v>4892</v>
      </c>
      <c r="F2321" s="7" t="s">
        <v>18426</v>
      </c>
      <c r="G2321" s="7" t="s">
        <v>47112</v>
      </c>
      <c r="H2321" s="7" t="s">
        <v>47113</v>
      </c>
      <c r="I2321" s="7" t="s">
        <v>65</v>
      </c>
      <c r="J2321" s="7" t="s">
        <v>33060</v>
      </c>
      <c r="K2321" s="7" t="s">
        <v>47</v>
      </c>
      <c r="L2321" s="7">
        <v>10</v>
      </c>
      <c r="M2321" s="7" t="s">
        <v>363</v>
      </c>
      <c r="N2321" s="7">
        <v>72129</v>
      </c>
      <c r="O2321" s="7" t="s">
        <v>42519</v>
      </c>
      <c r="P2321" s="7">
        <v>20090604</v>
      </c>
      <c r="Q2321" s="7">
        <v>53</v>
      </c>
      <c r="R2321" s="7">
        <v>201903</v>
      </c>
    </row>
    <row r="2322" spans="1:18" ht="16.5" customHeight="1">
      <c r="A2322" s="8">
        <v>1258185063</v>
      </c>
      <c r="B2322" s="7">
        <v>3687639</v>
      </c>
      <c r="C2322" s="12">
        <v>1313110094204</v>
      </c>
      <c r="D2322" s="7" t="s">
        <v>1417</v>
      </c>
      <c r="E2322" s="7" t="s">
        <v>1040</v>
      </c>
      <c r="F2322" s="7" t="s">
        <v>2031</v>
      </c>
      <c r="G2322" s="7" t="s">
        <v>47114</v>
      </c>
      <c r="H2322" s="7" t="s">
        <v>47115</v>
      </c>
      <c r="I2322" s="7" t="s">
        <v>65</v>
      </c>
      <c r="J2322" s="7" t="s">
        <v>33060</v>
      </c>
      <c r="K2322" s="7" t="s">
        <v>47</v>
      </c>
      <c r="L2322" s="7">
        <v>10</v>
      </c>
      <c r="M2322" s="7" t="s">
        <v>33076</v>
      </c>
      <c r="N2322" s="7">
        <v>26200</v>
      </c>
      <c r="O2322" s="7" t="s">
        <v>2031</v>
      </c>
      <c r="P2322" s="7">
        <v>20091207</v>
      </c>
      <c r="Q2322" s="7">
        <v>60</v>
      </c>
      <c r="R2322" s="7">
        <v>201903</v>
      </c>
    </row>
    <row r="2323" spans="1:18" ht="16.5" customHeight="1">
      <c r="A2323" s="8">
        <v>1258605119</v>
      </c>
      <c r="B2323" s="7">
        <v>4143805</v>
      </c>
      <c r="C2323" s="12">
        <v>1313110117824</v>
      </c>
      <c r="D2323" s="7" t="s">
        <v>47116</v>
      </c>
      <c r="E2323" s="7" t="s">
        <v>47117</v>
      </c>
      <c r="F2323" s="7" t="s">
        <v>47118</v>
      </c>
      <c r="G2323" s="7" t="s">
        <v>47119</v>
      </c>
      <c r="H2323" s="7" t="s">
        <v>47120</v>
      </c>
      <c r="I2323" s="7" t="s">
        <v>65</v>
      </c>
      <c r="J2323" s="7" t="s">
        <v>33060</v>
      </c>
      <c r="K2323" s="7" t="s">
        <v>47</v>
      </c>
      <c r="L2323" s="7">
        <v>10</v>
      </c>
      <c r="M2323" s="7" t="s">
        <v>33076</v>
      </c>
      <c r="N2323" s="7">
        <v>29271</v>
      </c>
      <c r="O2323" s="7" t="s">
        <v>6252</v>
      </c>
      <c r="P2323" s="7">
        <v>20120625</v>
      </c>
      <c r="Q2323" s="7">
        <v>82</v>
      </c>
      <c r="R2323" s="7">
        <v>201903</v>
      </c>
    </row>
    <row r="2324" spans="1:18" ht="16.5" customHeight="1">
      <c r="A2324" s="8">
        <v>1258613526</v>
      </c>
      <c r="B2324" s="7">
        <v>4307367</v>
      </c>
      <c r="C2324" s="12">
        <v>1313110127807</v>
      </c>
      <c r="D2324" s="7" t="s">
        <v>47121</v>
      </c>
      <c r="E2324" s="7" t="s">
        <v>47122</v>
      </c>
      <c r="F2324" s="7" t="s">
        <v>1043</v>
      </c>
      <c r="H2324" s="7" t="s">
        <v>47123</v>
      </c>
      <c r="I2324" s="7" t="s">
        <v>65</v>
      </c>
      <c r="J2324" s="7" t="s">
        <v>33060</v>
      </c>
      <c r="K2324" s="7" t="s">
        <v>47</v>
      </c>
      <c r="L2324" s="7">
        <v>10</v>
      </c>
      <c r="M2324" s="7" t="s">
        <v>33076</v>
      </c>
      <c r="N2324" s="7">
        <v>33999</v>
      </c>
      <c r="O2324" s="7" t="s">
        <v>33644</v>
      </c>
      <c r="P2324" s="7">
        <v>20130621</v>
      </c>
      <c r="Q2324" s="7">
        <v>111</v>
      </c>
      <c r="R2324" s="7">
        <v>201903</v>
      </c>
    </row>
    <row r="2325" spans="1:18" ht="16.5" customHeight="1">
      <c r="A2325" s="8">
        <v>1258617333</v>
      </c>
      <c r="B2325" s="7">
        <v>5834697</v>
      </c>
      <c r="C2325" s="12">
        <v>1313110131981</v>
      </c>
      <c r="D2325" s="7" t="s">
        <v>47124</v>
      </c>
      <c r="E2325" s="7" t="s">
        <v>1670</v>
      </c>
      <c r="F2325" s="7" t="s">
        <v>47125</v>
      </c>
      <c r="G2325" s="7" t="s">
        <v>47126</v>
      </c>
      <c r="H2325" s="7" t="s">
        <v>47127</v>
      </c>
      <c r="I2325" s="7" t="s">
        <v>65</v>
      </c>
      <c r="J2325" s="7" t="s">
        <v>33060</v>
      </c>
      <c r="K2325" s="7" t="s">
        <v>47</v>
      </c>
      <c r="L2325" s="7">
        <v>10</v>
      </c>
      <c r="M2325" s="7" t="s">
        <v>33076</v>
      </c>
      <c r="N2325" s="7">
        <v>29271</v>
      </c>
      <c r="O2325" s="7" t="s">
        <v>6252</v>
      </c>
      <c r="P2325" s="7">
        <v>20131118</v>
      </c>
      <c r="Q2325" s="7">
        <v>157</v>
      </c>
      <c r="R2325" s="7">
        <v>201903</v>
      </c>
    </row>
    <row r="2326" spans="1:18" ht="16.5" customHeight="1">
      <c r="A2326" s="8">
        <v>2828700132</v>
      </c>
      <c r="B2326" s="7">
        <v>6424686</v>
      </c>
      <c r="C2326" s="12">
        <v>1313110150329</v>
      </c>
      <c r="D2326" s="7" t="s">
        <v>47128</v>
      </c>
      <c r="E2326" s="7" t="s">
        <v>47129</v>
      </c>
      <c r="F2326" s="7" t="s">
        <v>47130</v>
      </c>
      <c r="G2326" s="7" t="s">
        <v>47131</v>
      </c>
      <c r="H2326" s="7" t="s">
        <v>47132</v>
      </c>
      <c r="I2326" s="7" t="s">
        <v>65</v>
      </c>
      <c r="J2326" s="7" t="s">
        <v>33060</v>
      </c>
      <c r="K2326" s="7" t="s">
        <v>47</v>
      </c>
      <c r="L2326" s="7">
        <v>10</v>
      </c>
      <c r="M2326" s="7" t="s">
        <v>33076</v>
      </c>
      <c r="N2326" s="7">
        <v>26299</v>
      </c>
      <c r="O2326" s="7" t="s">
        <v>33440</v>
      </c>
      <c r="P2326" s="7">
        <v>20150522</v>
      </c>
      <c r="Q2326" s="7">
        <v>114</v>
      </c>
      <c r="R2326" s="7">
        <v>201903</v>
      </c>
    </row>
    <row r="2327" spans="1:18" ht="16.5" customHeight="1">
      <c r="A2327" s="8">
        <v>4418600258</v>
      </c>
      <c r="B2327" s="7">
        <v>6554771</v>
      </c>
      <c r="C2327" s="12">
        <v>1313110158258</v>
      </c>
      <c r="D2327" s="7" t="s">
        <v>17573</v>
      </c>
      <c r="E2327" s="7" t="s">
        <v>17574</v>
      </c>
      <c r="F2327" s="7" t="s">
        <v>17575</v>
      </c>
      <c r="G2327" s="7" t="s">
        <v>17576</v>
      </c>
      <c r="H2327" s="7" t="s">
        <v>17577</v>
      </c>
      <c r="I2327" s="7" t="s">
        <v>65</v>
      </c>
      <c r="J2327" s="7" t="s">
        <v>33060</v>
      </c>
      <c r="K2327" s="7" t="s">
        <v>47</v>
      </c>
      <c r="L2327" s="7">
        <v>10</v>
      </c>
      <c r="M2327" s="7" t="s">
        <v>33076</v>
      </c>
      <c r="N2327" s="7">
        <v>20491</v>
      </c>
      <c r="O2327" s="7" t="s">
        <v>43995</v>
      </c>
      <c r="P2327" s="7">
        <v>20151207</v>
      </c>
      <c r="Q2327" s="7">
        <v>244</v>
      </c>
      <c r="R2327" s="7">
        <v>201903</v>
      </c>
    </row>
    <row r="2328" spans="1:18" ht="16.5" customHeight="1">
      <c r="A2328" s="8">
        <v>7998600462</v>
      </c>
      <c r="B2328" s="7">
        <v>6731693</v>
      </c>
      <c r="C2328" s="12">
        <v>1313110165120</v>
      </c>
      <c r="D2328" s="7" t="s">
        <v>47133</v>
      </c>
      <c r="E2328" s="7" t="s">
        <v>33027</v>
      </c>
      <c r="F2328" s="7" t="s">
        <v>47134</v>
      </c>
      <c r="H2328" s="7" t="s">
        <v>47135</v>
      </c>
      <c r="I2328" s="7" t="s">
        <v>65</v>
      </c>
      <c r="J2328" s="7" t="s">
        <v>33060</v>
      </c>
      <c r="K2328" s="7" t="s">
        <v>47</v>
      </c>
      <c r="L2328" s="7">
        <v>10</v>
      </c>
      <c r="M2328" s="7" t="s">
        <v>33076</v>
      </c>
      <c r="N2328" s="7">
        <v>28123</v>
      </c>
      <c r="O2328" s="7" t="s">
        <v>42947</v>
      </c>
      <c r="P2328" s="7">
        <v>20160518</v>
      </c>
      <c r="Q2328" s="7">
        <v>85</v>
      </c>
      <c r="R2328" s="7">
        <v>201903</v>
      </c>
    </row>
    <row r="2329" spans="1:18" ht="16.5" customHeight="1">
      <c r="A2329" s="8">
        <v>1978600481</v>
      </c>
      <c r="B2329" s="7">
        <v>6794055</v>
      </c>
      <c r="C2329" s="12">
        <v>1313110168827</v>
      </c>
      <c r="D2329" s="7" t="s">
        <v>47136</v>
      </c>
      <c r="E2329" s="7" t="s">
        <v>47137</v>
      </c>
      <c r="F2329" s="7" t="s">
        <v>47138</v>
      </c>
      <c r="G2329" s="7" t="s">
        <v>47139</v>
      </c>
      <c r="H2329" s="7" t="s">
        <v>47140</v>
      </c>
      <c r="I2329" s="7" t="s">
        <v>65</v>
      </c>
      <c r="J2329" s="7" t="s">
        <v>33060</v>
      </c>
      <c r="K2329" s="7" t="s">
        <v>47</v>
      </c>
      <c r="L2329" s="7">
        <v>10</v>
      </c>
      <c r="M2329" s="7" t="s">
        <v>33076</v>
      </c>
      <c r="N2329" s="7">
        <v>27216</v>
      </c>
      <c r="O2329" s="7" t="s">
        <v>5191</v>
      </c>
      <c r="P2329" s="7">
        <v>20160809</v>
      </c>
      <c r="Q2329" s="7">
        <v>104</v>
      </c>
      <c r="R2329" s="7">
        <v>201903</v>
      </c>
    </row>
    <row r="2330" spans="1:18" ht="16.5" customHeight="1">
      <c r="A2330" s="8">
        <v>5948100542</v>
      </c>
      <c r="B2330" s="7">
        <v>6801043</v>
      </c>
      <c r="C2330" s="12">
        <v>1313110169875</v>
      </c>
      <c r="D2330" s="7" t="s">
        <v>47141</v>
      </c>
      <c r="E2330" s="7" t="s">
        <v>47142</v>
      </c>
      <c r="F2330" s="7" t="s">
        <v>11239</v>
      </c>
      <c r="G2330" s="7" t="s">
        <v>47143</v>
      </c>
      <c r="H2330" s="7" t="s">
        <v>47144</v>
      </c>
      <c r="I2330" s="7" t="s">
        <v>65</v>
      </c>
      <c r="J2330" s="7" t="s">
        <v>33060</v>
      </c>
      <c r="K2330" s="7" t="s">
        <v>47</v>
      </c>
      <c r="L2330" s="7">
        <v>10</v>
      </c>
      <c r="M2330" s="7" t="s">
        <v>34194</v>
      </c>
      <c r="N2330" s="7">
        <v>49301</v>
      </c>
      <c r="O2330" s="7" t="s">
        <v>11304</v>
      </c>
      <c r="P2330" s="7">
        <v>20160901</v>
      </c>
      <c r="Q2330" s="7">
        <v>126</v>
      </c>
      <c r="R2330" s="7">
        <v>201903</v>
      </c>
    </row>
    <row r="2331" spans="1:18" ht="16.5" customHeight="1">
      <c r="A2331" s="8">
        <v>1258609420</v>
      </c>
      <c r="B2331" s="7">
        <v>4191782</v>
      </c>
      <c r="C2331" s="12">
        <v>1313140001659</v>
      </c>
      <c r="D2331" s="7" t="s">
        <v>19992</v>
      </c>
      <c r="E2331" s="7" t="s">
        <v>19993</v>
      </c>
      <c r="F2331" s="7" t="s">
        <v>19994</v>
      </c>
      <c r="G2331" s="7" t="s">
        <v>19995</v>
      </c>
      <c r="H2331" s="7" t="s">
        <v>19996</v>
      </c>
      <c r="I2331" s="7" t="s">
        <v>65</v>
      </c>
      <c r="J2331" s="7" t="s">
        <v>33060</v>
      </c>
      <c r="K2331" s="7" t="s">
        <v>47</v>
      </c>
      <c r="L2331" s="7">
        <v>10</v>
      </c>
      <c r="M2331" s="7" t="s">
        <v>33076</v>
      </c>
      <c r="N2331" s="7">
        <v>30110</v>
      </c>
      <c r="O2331" s="7" t="s">
        <v>7182</v>
      </c>
      <c r="P2331" s="7">
        <v>20121231</v>
      </c>
      <c r="Q2331" s="7">
        <v>98</v>
      </c>
      <c r="R2331" s="7">
        <v>201903</v>
      </c>
    </row>
    <row r="2332" spans="1:18" ht="16.5" customHeight="1">
      <c r="A2332" s="8">
        <v>1258151938</v>
      </c>
      <c r="B2332" s="7">
        <v>2223320</v>
      </c>
      <c r="C2332" s="12">
        <v>1313150000154</v>
      </c>
      <c r="D2332" s="7" t="s">
        <v>12889</v>
      </c>
      <c r="E2332" s="7" t="s">
        <v>12890</v>
      </c>
      <c r="F2332" s="7" t="s">
        <v>6703</v>
      </c>
      <c r="G2332" s="7" t="s">
        <v>12891</v>
      </c>
      <c r="H2332" s="7" t="s">
        <v>12892</v>
      </c>
      <c r="I2332" s="7" t="s">
        <v>52</v>
      </c>
      <c r="J2332" s="7" t="s">
        <v>33060</v>
      </c>
      <c r="K2332" s="7" t="s">
        <v>47</v>
      </c>
      <c r="L2332" s="7">
        <v>10</v>
      </c>
      <c r="M2332" s="7" t="s">
        <v>33076</v>
      </c>
      <c r="N2332" s="7">
        <v>30390</v>
      </c>
      <c r="O2332" s="7" t="s">
        <v>33587</v>
      </c>
      <c r="P2332" s="7">
        <v>20040313</v>
      </c>
      <c r="Q2332" s="7">
        <v>345</v>
      </c>
      <c r="R2332" s="7">
        <v>201903</v>
      </c>
    </row>
    <row r="2333" spans="1:18" ht="16.5" customHeight="1">
      <c r="A2333" s="8">
        <v>1258206916</v>
      </c>
      <c r="B2333" s="7">
        <v>2812885</v>
      </c>
      <c r="C2333" s="12">
        <v>1313330002532</v>
      </c>
      <c r="D2333" s="7" t="s">
        <v>47145</v>
      </c>
      <c r="E2333" s="7" t="s">
        <v>47146</v>
      </c>
      <c r="F2333" s="7" t="s">
        <v>249</v>
      </c>
      <c r="G2333" s="7" t="s">
        <v>47147</v>
      </c>
      <c r="H2333" s="7" t="s">
        <v>47148</v>
      </c>
      <c r="I2333" s="7" t="s">
        <v>45</v>
      </c>
      <c r="J2333" s="7" t="s">
        <v>33060</v>
      </c>
      <c r="K2333" s="7" t="s">
        <v>47</v>
      </c>
      <c r="L2333" s="7">
        <v>10</v>
      </c>
      <c r="M2333" s="7" t="s">
        <v>105</v>
      </c>
      <c r="N2333" s="7">
        <v>86100</v>
      </c>
      <c r="O2333" s="7" t="s">
        <v>5955</v>
      </c>
      <c r="P2333" s="7">
        <v>20030212</v>
      </c>
      <c r="Q2333" s="7">
        <v>103</v>
      </c>
      <c r="R2333" s="7">
        <v>201903</v>
      </c>
    </row>
    <row r="2334" spans="1:18" ht="16.5" customHeight="1">
      <c r="A2334" s="8">
        <v>1348602284</v>
      </c>
      <c r="B2334" s="7">
        <v>1798511</v>
      </c>
      <c r="C2334" s="12">
        <v>1314110142332</v>
      </c>
      <c r="D2334" s="7" t="s">
        <v>18769</v>
      </c>
      <c r="E2334" s="7" t="s">
        <v>18770</v>
      </c>
      <c r="F2334" s="7" t="s">
        <v>18771</v>
      </c>
      <c r="G2334" s="7" t="s">
        <v>18772</v>
      </c>
      <c r="H2334" s="7" t="s">
        <v>18773</v>
      </c>
      <c r="I2334" s="7" t="s">
        <v>65</v>
      </c>
      <c r="J2334" s="7" t="s">
        <v>33060</v>
      </c>
      <c r="K2334" s="7" t="s">
        <v>47</v>
      </c>
      <c r="L2334" s="7">
        <v>10</v>
      </c>
      <c r="M2334" s="7" t="s">
        <v>33076</v>
      </c>
      <c r="N2334" s="7">
        <v>26221</v>
      </c>
      <c r="O2334" s="7" t="s">
        <v>43255</v>
      </c>
      <c r="P2334" s="7">
        <v>20030702</v>
      </c>
      <c r="Q2334" s="7">
        <v>54</v>
      </c>
      <c r="R2334" s="7">
        <v>201903</v>
      </c>
    </row>
    <row r="2335" spans="1:18" ht="16.5" customHeight="1">
      <c r="A2335" s="8">
        <v>1348616890</v>
      </c>
      <c r="B2335" s="7">
        <v>2186531</v>
      </c>
      <c r="C2335" s="12">
        <v>1314110157159</v>
      </c>
      <c r="D2335" s="7" t="s">
        <v>18443</v>
      </c>
      <c r="E2335" s="7" t="s">
        <v>18444</v>
      </c>
      <c r="F2335" s="7" t="s">
        <v>18445</v>
      </c>
      <c r="G2335" s="7" t="s">
        <v>18446</v>
      </c>
      <c r="H2335" s="7" t="s">
        <v>18447</v>
      </c>
      <c r="I2335" s="7" t="s">
        <v>65</v>
      </c>
      <c r="J2335" s="7" t="s">
        <v>33060</v>
      </c>
      <c r="K2335" s="7" t="s">
        <v>47</v>
      </c>
      <c r="L2335" s="7">
        <v>10</v>
      </c>
      <c r="M2335" s="7" t="s">
        <v>33076</v>
      </c>
      <c r="N2335" s="7">
        <v>25110</v>
      </c>
      <c r="O2335" s="7" t="s">
        <v>20814</v>
      </c>
      <c r="P2335" s="7">
        <v>20040714</v>
      </c>
      <c r="Q2335" s="7">
        <v>62</v>
      </c>
      <c r="R2335" s="7">
        <v>201903</v>
      </c>
    </row>
    <row r="2336" spans="1:18" ht="16.5" customHeight="1">
      <c r="A2336" s="8">
        <v>1348616906</v>
      </c>
      <c r="B2336" s="7">
        <v>2223569</v>
      </c>
      <c r="C2336" s="12">
        <v>1314110158389</v>
      </c>
      <c r="D2336" s="7" t="s">
        <v>47149</v>
      </c>
      <c r="E2336" s="7" t="s">
        <v>5792</v>
      </c>
      <c r="F2336" s="7" t="s">
        <v>47150</v>
      </c>
      <c r="G2336" s="7" t="s">
        <v>47151</v>
      </c>
      <c r="H2336" s="7" t="s">
        <v>47152</v>
      </c>
      <c r="I2336" s="7" t="s">
        <v>65</v>
      </c>
      <c r="J2336" s="7" t="s">
        <v>33060</v>
      </c>
      <c r="K2336" s="7" t="s">
        <v>47</v>
      </c>
      <c r="L2336" s="7">
        <v>10</v>
      </c>
      <c r="M2336" s="7" t="s">
        <v>33076</v>
      </c>
      <c r="N2336" s="7">
        <v>26221</v>
      </c>
      <c r="O2336" s="7" t="s">
        <v>43255</v>
      </c>
      <c r="P2336" s="7">
        <v>20040818</v>
      </c>
      <c r="Q2336" s="7">
        <v>103</v>
      </c>
      <c r="R2336" s="7">
        <v>201903</v>
      </c>
    </row>
    <row r="2337" spans="1:18" ht="16.5" customHeight="1">
      <c r="A2337" s="8">
        <v>1348623993</v>
      </c>
      <c r="B2337" s="7">
        <v>2273061</v>
      </c>
      <c r="C2337" s="12">
        <v>1314110169857</v>
      </c>
      <c r="D2337" s="7" t="s">
        <v>47153</v>
      </c>
      <c r="E2337" s="7" t="s">
        <v>47154</v>
      </c>
      <c r="F2337" s="7" t="s">
        <v>11808</v>
      </c>
      <c r="G2337" s="7" t="s">
        <v>47155</v>
      </c>
      <c r="H2337" s="7" t="s">
        <v>47156</v>
      </c>
      <c r="I2337" s="7" t="s">
        <v>65</v>
      </c>
      <c r="J2337" s="7" t="s">
        <v>33060</v>
      </c>
      <c r="K2337" s="7" t="s">
        <v>47</v>
      </c>
      <c r="L2337" s="7">
        <v>10</v>
      </c>
      <c r="M2337" s="7" t="s">
        <v>34194</v>
      </c>
      <c r="N2337" s="7">
        <v>52990</v>
      </c>
      <c r="O2337" s="7" t="s">
        <v>42690</v>
      </c>
      <c r="P2337" s="7">
        <v>20050621</v>
      </c>
      <c r="Q2337" s="7">
        <v>78</v>
      </c>
      <c r="R2337" s="7">
        <v>201903</v>
      </c>
    </row>
    <row r="2338" spans="1:18" ht="16.5" customHeight="1">
      <c r="A2338" s="8">
        <v>1348624309</v>
      </c>
      <c r="B2338" s="7">
        <v>3074989</v>
      </c>
      <c r="C2338" s="12">
        <v>1314110170466</v>
      </c>
      <c r="D2338" s="7" t="s">
        <v>47157</v>
      </c>
      <c r="E2338" s="7" t="s">
        <v>3891</v>
      </c>
      <c r="F2338" s="7" t="s">
        <v>47158</v>
      </c>
      <c r="G2338" s="7" t="s">
        <v>47159</v>
      </c>
      <c r="H2338" s="7" t="s">
        <v>47160</v>
      </c>
      <c r="I2338" s="7" t="s">
        <v>65</v>
      </c>
      <c r="J2338" s="7" t="s">
        <v>33060</v>
      </c>
      <c r="K2338" s="7" t="s">
        <v>47</v>
      </c>
      <c r="L2338" s="7">
        <v>10</v>
      </c>
      <c r="M2338" s="7" t="s">
        <v>33076</v>
      </c>
      <c r="N2338" s="7">
        <v>25933</v>
      </c>
      <c r="O2338" s="7" t="s">
        <v>42294</v>
      </c>
      <c r="P2338" s="7">
        <v>20050701</v>
      </c>
      <c r="Q2338" s="7">
        <v>62</v>
      </c>
      <c r="R2338" s="7">
        <v>201903</v>
      </c>
    </row>
    <row r="2339" spans="1:18" ht="16.5" customHeight="1">
      <c r="A2339" s="8">
        <v>1348629508</v>
      </c>
      <c r="B2339" s="7">
        <v>2634128</v>
      </c>
      <c r="C2339" s="12">
        <v>1314110179088</v>
      </c>
      <c r="D2339" s="7" t="s">
        <v>18764</v>
      </c>
      <c r="E2339" s="7" t="s">
        <v>18765</v>
      </c>
      <c r="F2339" s="7" t="s">
        <v>18766</v>
      </c>
      <c r="G2339" s="7" t="s">
        <v>18767</v>
      </c>
      <c r="H2339" s="7" t="s">
        <v>18768</v>
      </c>
      <c r="I2339" s="7" t="s">
        <v>65</v>
      </c>
      <c r="J2339" s="7" t="s">
        <v>33060</v>
      </c>
      <c r="K2339" s="7" t="s">
        <v>47</v>
      </c>
      <c r="L2339" s="7">
        <v>10</v>
      </c>
      <c r="M2339" s="7" t="s">
        <v>33076</v>
      </c>
      <c r="N2339" s="7">
        <v>26221</v>
      </c>
      <c r="O2339" s="7" t="s">
        <v>43255</v>
      </c>
      <c r="P2339" s="7">
        <v>20060401</v>
      </c>
      <c r="Q2339" s="7">
        <v>70</v>
      </c>
      <c r="R2339" s="7">
        <v>201903</v>
      </c>
    </row>
    <row r="2340" spans="1:18" ht="16.5" customHeight="1">
      <c r="A2340" s="8">
        <v>1348640328</v>
      </c>
      <c r="B2340" s="7">
        <v>2944594</v>
      </c>
      <c r="C2340" s="12">
        <v>1314110198674</v>
      </c>
      <c r="D2340" s="7" t="s">
        <v>47161</v>
      </c>
      <c r="E2340" s="7" t="s">
        <v>47162</v>
      </c>
      <c r="F2340" s="7" t="s">
        <v>11808</v>
      </c>
      <c r="G2340" s="7" t="s">
        <v>47163</v>
      </c>
      <c r="H2340" s="7" t="s">
        <v>47164</v>
      </c>
      <c r="I2340" s="7" t="s">
        <v>65</v>
      </c>
      <c r="J2340" s="7" t="s">
        <v>33060</v>
      </c>
      <c r="K2340" s="7" t="s">
        <v>47</v>
      </c>
      <c r="L2340" s="7">
        <v>10</v>
      </c>
      <c r="M2340" s="7" t="s">
        <v>34194</v>
      </c>
      <c r="N2340" s="7">
        <v>52990</v>
      </c>
      <c r="O2340" s="7" t="s">
        <v>42690</v>
      </c>
      <c r="P2340" s="7">
        <v>20070626</v>
      </c>
      <c r="Q2340" s="7">
        <v>68</v>
      </c>
      <c r="R2340" s="7">
        <v>201903</v>
      </c>
    </row>
    <row r="2341" spans="1:18" ht="16.5" customHeight="1">
      <c r="A2341" s="8">
        <v>1348655404</v>
      </c>
      <c r="B2341" s="7">
        <v>3316543</v>
      </c>
      <c r="C2341" s="12">
        <v>1314110223562</v>
      </c>
      <c r="D2341" s="7" t="s">
        <v>47165</v>
      </c>
      <c r="E2341" s="7" t="s">
        <v>47166</v>
      </c>
      <c r="F2341" s="7" t="s">
        <v>47167</v>
      </c>
      <c r="G2341" s="7" t="s">
        <v>47168</v>
      </c>
      <c r="H2341" s="7" t="s">
        <v>47169</v>
      </c>
      <c r="I2341" s="7" t="s">
        <v>65</v>
      </c>
      <c r="J2341" s="7" t="s">
        <v>33060</v>
      </c>
      <c r="K2341" s="7" t="s">
        <v>47</v>
      </c>
      <c r="L2341" s="7">
        <v>10</v>
      </c>
      <c r="M2341" s="7" t="s">
        <v>33076</v>
      </c>
      <c r="N2341" s="7">
        <v>30331</v>
      </c>
      <c r="O2341" s="7" t="s">
        <v>6938</v>
      </c>
      <c r="P2341" s="7">
        <v>20090401</v>
      </c>
      <c r="Q2341" s="7">
        <v>84</v>
      </c>
      <c r="R2341" s="7">
        <v>201903</v>
      </c>
    </row>
    <row r="2342" spans="1:18" ht="16.5" customHeight="1">
      <c r="A2342" s="8">
        <v>1348655312</v>
      </c>
      <c r="B2342" s="7">
        <v>3316544</v>
      </c>
      <c r="C2342" s="12">
        <v>1314110223588</v>
      </c>
      <c r="D2342" s="7" t="s">
        <v>47170</v>
      </c>
      <c r="E2342" s="7" t="s">
        <v>2698</v>
      </c>
      <c r="F2342" s="7" t="s">
        <v>2798</v>
      </c>
      <c r="G2342" s="7" t="s">
        <v>47171</v>
      </c>
      <c r="H2342" s="7" t="s">
        <v>47172</v>
      </c>
      <c r="I2342" s="7" t="s">
        <v>65</v>
      </c>
      <c r="J2342" s="7" t="s">
        <v>33060</v>
      </c>
      <c r="K2342" s="7" t="s">
        <v>47</v>
      </c>
      <c r="L2342" s="7">
        <v>10</v>
      </c>
      <c r="M2342" s="7" t="s">
        <v>33076</v>
      </c>
      <c r="N2342" s="7">
        <v>30331</v>
      </c>
      <c r="O2342" s="7" t="s">
        <v>6938</v>
      </c>
      <c r="P2342" s="7">
        <v>20090402</v>
      </c>
      <c r="Q2342" s="7">
        <v>141</v>
      </c>
      <c r="R2342" s="7">
        <v>201903</v>
      </c>
    </row>
    <row r="2343" spans="1:18" ht="16.5" customHeight="1">
      <c r="A2343" s="8">
        <v>1348656849</v>
      </c>
      <c r="B2343" s="7">
        <v>3602719</v>
      </c>
      <c r="C2343" s="12">
        <v>1314110226053</v>
      </c>
      <c r="D2343" s="7" t="s">
        <v>47173</v>
      </c>
      <c r="E2343" s="7" t="s">
        <v>47174</v>
      </c>
      <c r="F2343" s="7" t="s">
        <v>47175</v>
      </c>
      <c r="G2343" s="7" t="s">
        <v>47176</v>
      </c>
      <c r="H2343" s="7" t="s">
        <v>47177</v>
      </c>
      <c r="I2343" s="7" t="s">
        <v>65</v>
      </c>
      <c r="J2343" s="7" t="s">
        <v>33060</v>
      </c>
      <c r="K2343" s="7" t="s">
        <v>47</v>
      </c>
      <c r="L2343" s="7">
        <v>10</v>
      </c>
      <c r="M2343" s="7" t="s">
        <v>33076</v>
      </c>
      <c r="N2343" s="7">
        <v>30300</v>
      </c>
      <c r="O2343" s="7" t="s">
        <v>33568</v>
      </c>
      <c r="P2343" s="7">
        <v>20090529</v>
      </c>
      <c r="Q2343" s="7">
        <v>98</v>
      </c>
      <c r="R2343" s="7">
        <v>201903</v>
      </c>
    </row>
    <row r="2344" spans="1:18" ht="16.5" customHeight="1">
      <c r="A2344" s="8">
        <v>1348661866</v>
      </c>
      <c r="B2344" s="7">
        <v>3679164</v>
      </c>
      <c r="C2344" s="12">
        <v>1314110233090</v>
      </c>
      <c r="D2344" s="7" t="s">
        <v>47178</v>
      </c>
      <c r="E2344" s="7" t="s">
        <v>47179</v>
      </c>
      <c r="F2344" s="7" t="s">
        <v>47180</v>
      </c>
      <c r="G2344" s="7" t="s">
        <v>47181</v>
      </c>
      <c r="H2344" s="7" t="s">
        <v>47182</v>
      </c>
      <c r="I2344" s="7" t="s">
        <v>65</v>
      </c>
      <c r="J2344" s="7" t="s">
        <v>33060</v>
      </c>
      <c r="K2344" s="7" t="s">
        <v>47</v>
      </c>
      <c r="L2344" s="7">
        <v>10</v>
      </c>
      <c r="M2344" s="7" t="s">
        <v>33760</v>
      </c>
      <c r="N2344" s="7">
        <v>46443</v>
      </c>
      <c r="O2344" s="7" t="s">
        <v>44335</v>
      </c>
      <c r="P2344" s="7">
        <v>20091110</v>
      </c>
      <c r="Q2344" s="7">
        <v>55</v>
      </c>
      <c r="R2344" s="7">
        <v>201903</v>
      </c>
    </row>
    <row r="2345" spans="1:18" ht="16.5" customHeight="1">
      <c r="A2345" s="8">
        <v>1348672868</v>
      </c>
      <c r="B2345" s="7">
        <v>3959762</v>
      </c>
      <c r="C2345" s="12">
        <v>1314110251646</v>
      </c>
      <c r="D2345" s="7" t="s">
        <v>47183</v>
      </c>
      <c r="E2345" s="7" t="s">
        <v>47184</v>
      </c>
      <c r="F2345" s="7" t="s">
        <v>47185</v>
      </c>
      <c r="G2345" s="7" t="s">
        <v>47186</v>
      </c>
      <c r="H2345" s="7" t="s">
        <v>47187</v>
      </c>
      <c r="I2345" s="7" t="s">
        <v>65</v>
      </c>
      <c r="J2345" s="7" t="s">
        <v>33060</v>
      </c>
      <c r="K2345" s="7" t="s">
        <v>47</v>
      </c>
      <c r="L2345" s="7">
        <v>10</v>
      </c>
      <c r="M2345" s="7" t="s">
        <v>33760</v>
      </c>
      <c r="N2345" s="7">
        <v>46522</v>
      </c>
      <c r="O2345" s="7" t="s">
        <v>44125</v>
      </c>
      <c r="P2345" s="7">
        <v>20101221</v>
      </c>
      <c r="Q2345" s="7">
        <v>76</v>
      </c>
      <c r="R2345" s="7">
        <v>201903</v>
      </c>
    </row>
    <row r="2346" spans="1:18" ht="16.5" customHeight="1">
      <c r="A2346" s="8">
        <v>1348677882</v>
      </c>
      <c r="B2346" s="7">
        <v>4013167</v>
      </c>
      <c r="C2346" s="12">
        <v>1314110259989</v>
      </c>
      <c r="D2346" s="7" t="s">
        <v>47188</v>
      </c>
      <c r="E2346" s="7" t="s">
        <v>47189</v>
      </c>
      <c r="F2346" s="7" t="s">
        <v>4410</v>
      </c>
      <c r="G2346" s="7" t="s">
        <v>47190</v>
      </c>
      <c r="H2346" s="7" t="s">
        <v>18763</v>
      </c>
      <c r="I2346" s="7" t="s">
        <v>65</v>
      </c>
      <c r="J2346" s="7" t="s">
        <v>33060</v>
      </c>
      <c r="K2346" s="7" t="s">
        <v>47</v>
      </c>
      <c r="L2346" s="7">
        <v>10</v>
      </c>
      <c r="M2346" s="7" t="s">
        <v>33076</v>
      </c>
      <c r="N2346" s="7">
        <v>26221</v>
      </c>
      <c r="O2346" s="7" t="s">
        <v>43255</v>
      </c>
      <c r="P2346" s="7">
        <v>20110615</v>
      </c>
      <c r="Q2346" s="7">
        <v>65</v>
      </c>
      <c r="R2346" s="7">
        <v>201903</v>
      </c>
    </row>
    <row r="2347" spans="1:18" ht="16.5" customHeight="1">
      <c r="A2347" s="8">
        <v>1348677863</v>
      </c>
      <c r="B2347" s="7">
        <v>4013169</v>
      </c>
      <c r="C2347" s="12">
        <v>1314110260001</v>
      </c>
      <c r="D2347" s="7" t="s">
        <v>47191</v>
      </c>
      <c r="E2347" s="7" t="s">
        <v>47192</v>
      </c>
      <c r="F2347" s="7" t="s">
        <v>4410</v>
      </c>
      <c r="G2347" s="7" t="s">
        <v>4391</v>
      </c>
      <c r="H2347" s="7" t="s">
        <v>47193</v>
      </c>
      <c r="I2347" s="7" t="s">
        <v>65</v>
      </c>
      <c r="J2347" s="7" t="s">
        <v>33060</v>
      </c>
      <c r="K2347" s="7" t="s">
        <v>47</v>
      </c>
      <c r="L2347" s="7">
        <v>10</v>
      </c>
      <c r="M2347" s="7" t="s">
        <v>33076</v>
      </c>
      <c r="N2347" s="7">
        <v>26221</v>
      </c>
      <c r="O2347" s="7" t="s">
        <v>43255</v>
      </c>
      <c r="P2347" s="7">
        <v>20110615</v>
      </c>
      <c r="Q2347" s="7">
        <v>59</v>
      </c>
      <c r="R2347" s="7">
        <v>201903</v>
      </c>
    </row>
    <row r="2348" spans="1:18" ht="16.5" customHeight="1">
      <c r="A2348" s="8">
        <v>1348677811</v>
      </c>
      <c r="B2348" s="7">
        <v>4013171</v>
      </c>
      <c r="C2348" s="12">
        <v>1314110260027</v>
      </c>
      <c r="D2348" s="7" t="s">
        <v>47194</v>
      </c>
      <c r="E2348" s="7" t="s">
        <v>19369</v>
      </c>
      <c r="F2348" s="7" t="s">
        <v>4410</v>
      </c>
      <c r="H2348" s="7" t="s">
        <v>18763</v>
      </c>
      <c r="I2348" s="7" t="s">
        <v>65</v>
      </c>
      <c r="J2348" s="7" t="s">
        <v>33060</v>
      </c>
      <c r="K2348" s="7" t="s">
        <v>47</v>
      </c>
      <c r="L2348" s="7">
        <v>10</v>
      </c>
      <c r="M2348" s="7" t="s">
        <v>33076</v>
      </c>
      <c r="N2348" s="7">
        <v>26221</v>
      </c>
      <c r="O2348" s="7" t="s">
        <v>43255</v>
      </c>
      <c r="P2348" s="7">
        <v>20110616</v>
      </c>
      <c r="Q2348" s="7">
        <v>79</v>
      </c>
      <c r="R2348" s="7">
        <v>201903</v>
      </c>
    </row>
    <row r="2349" spans="1:18" ht="16.5" customHeight="1">
      <c r="A2349" s="8">
        <v>1348677830</v>
      </c>
      <c r="B2349" s="7">
        <v>4013174</v>
      </c>
      <c r="C2349" s="12">
        <v>1314110260069</v>
      </c>
      <c r="D2349" s="7" t="s">
        <v>47195</v>
      </c>
      <c r="E2349" s="7" t="s">
        <v>47196</v>
      </c>
      <c r="F2349" s="7" t="s">
        <v>4410</v>
      </c>
      <c r="H2349" s="7" t="s">
        <v>18763</v>
      </c>
      <c r="I2349" s="7" t="s">
        <v>65</v>
      </c>
      <c r="J2349" s="7" t="s">
        <v>33060</v>
      </c>
      <c r="K2349" s="7" t="s">
        <v>47</v>
      </c>
      <c r="L2349" s="7">
        <v>10</v>
      </c>
      <c r="M2349" s="7" t="s">
        <v>33076</v>
      </c>
      <c r="N2349" s="7">
        <v>26221</v>
      </c>
      <c r="O2349" s="7" t="s">
        <v>43255</v>
      </c>
      <c r="P2349" s="7">
        <v>20110616</v>
      </c>
      <c r="Q2349" s="7">
        <v>108</v>
      </c>
      <c r="R2349" s="7">
        <v>201903</v>
      </c>
    </row>
    <row r="2350" spans="1:18" ht="16.5" customHeight="1">
      <c r="A2350" s="8">
        <v>1348679110</v>
      </c>
      <c r="B2350" s="7">
        <v>4020575</v>
      </c>
      <c r="C2350" s="12">
        <v>1314110261611</v>
      </c>
      <c r="D2350" s="7" t="s">
        <v>47197</v>
      </c>
      <c r="E2350" s="7" t="s">
        <v>47198</v>
      </c>
      <c r="F2350" s="7" t="s">
        <v>47199</v>
      </c>
      <c r="G2350" s="7" t="s">
        <v>47200</v>
      </c>
      <c r="H2350" s="7" t="s">
        <v>47201</v>
      </c>
      <c r="I2350" s="7" t="s">
        <v>65</v>
      </c>
      <c r="J2350" s="7" t="s">
        <v>33060</v>
      </c>
      <c r="K2350" s="7" t="s">
        <v>47</v>
      </c>
      <c r="L2350" s="7">
        <v>10</v>
      </c>
      <c r="M2350" s="7" t="s">
        <v>33076</v>
      </c>
      <c r="N2350" s="7">
        <v>27301</v>
      </c>
      <c r="O2350" s="7" t="s">
        <v>44274</v>
      </c>
      <c r="P2350" s="7">
        <v>20110711</v>
      </c>
      <c r="Q2350" s="7">
        <v>94</v>
      </c>
      <c r="R2350" s="7">
        <v>201903</v>
      </c>
    </row>
    <row r="2351" spans="1:18" ht="16.5" customHeight="1">
      <c r="A2351" s="8">
        <v>1348681601</v>
      </c>
      <c r="B2351" s="7">
        <v>4043305</v>
      </c>
      <c r="C2351" s="12">
        <v>1314110265598</v>
      </c>
      <c r="D2351" s="7" t="s">
        <v>18760</v>
      </c>
      <c r="E2351" s="7" t="s">
        <v>18761</v>
      </c>
      <c r="F2351" s="7" t="s">
        <v>4410</v>
      </c>
      <c r="G2351" s="7" t="s">
        <v>18762</v>
      </c>
      <c r="H2351" s="7" t="s">
        <v>18763</v>
      </c>
      <c r="I2351" s="7" t="s">
        <v>65</v>
      </c>
      <c r="J2351" s="7" t="s">
        <v>33060</v>
      </c>
      <c r="K2351" s="7" t="s">
        <v>47</v>
      </c>
      <c r="L2351" s="7">
        <v>10</v>
      </c>
      <c r="M2351" s="7" t="s">
        <v>33076</v>
      </c>
      <c r="N2351" s="7">
        <v>26221</v>
      </c>
      <c r="O2351" s="7" t="s">
        <v>43255</v>
      </c>
      <c r="P2351" s="7">
        <v>20110928</v>
      </c>
      <c r="Q2351" s="7">
        <v>69</v>
      </c>
      <c r="R2351" s="7">
        <v>201903</v>
      </c>
    </row>
    <row r="2352" spans="1:18" ht="16.5" customHeight="1">
      <c r="A2352" s="8">
        <v>1348691375</v>
      </c>
      <c r="B2352" s="7">
        <v>4143858</v>
      </c>
      <c r="C2352" s="12">
        <v>1314110279276</v>
      </c>
      <c r="D2352" s="7" t="s">
        <v>47202</v>
      </c>
      <c r="E2352" s="7" t="s">
        <v>47203</v>
      </c>
      <c r="F2352" s="7" t="s">
        <v>4410</v>
      </c>
      <c r="G2352" s="7" t="s">
        <v>47204</v>
      </c>
      <c r="H2352" s="7" t="s">
        <v>47205</v>
      </c>
      <c r="I2352" s="7" t="s">
        <v>65</v>
      </c>
      <c r="J2352" s="7" t="s">
        <v>33060</v>
      </c>
      <c r="K2352" s="7" t="s">
        <v>47</v>
      </c>
      <c r="L2352" s="7">
        <v>10</v>
      </c>
      <c r="M2352" s="7" t="s">
        <v>33076</v>
      </c>
      <c r="N2352" s="7">
        <v>26221</v>
      </c>
      <c r="O2352" s="7" t="s">
        <v>43255</v>
      </c>
      <c r="P2352" s="7">
        <v>20120621</v>
      </c>
      <c r="Q2352" s="7">
        <v>60</v>
      </c>
      <c r="R2352" s="7">
        <v>201903</v>
      </c>
    </row>
    <row r="2353" spans="1:18" ht="16.5" customHeight="1">
      <c r="A2353" s="8">
        <v>1348704881</v>
      </c>
      <c r="B2353" s="7">
        <v>4197548</v>
      </c>
      <c r="C2353" s="12">
        <v>1314110291725</v>
      </c>
      <c r="D2353" s="7" t="s">
        <v>18753</v>
      </c>
      <c r="E2353" s="7" t="s">
        <v>18754</v>
      </c>
      <c r="F2353" s="7" t="s">
        <v>18755</v>
      </c>
      <c r="G2353" s="7" t="s">
        <v>18756</v>
      </c>
      <c r="H2353" s="7" t="s">
        <v>18757</v>
      </c>
      <c r="I2353" s="7" t="s">
        <v>65</v>
      </c>
      <c r="J2353" s="7" t="s">
        <v>33060</v>
      </c>
      <c r="K2353" s="7" t="s">
        <v>47</v>
      </c>
      <c r="L2353" s="7">
        <v>10</v>
      </c>
      <c r="M2353" s="7" t="s">
        <v>33076</v>
      </c>
      <c r="N2353" s="7">
        <v>26221</v>
      </c>
      <c r="O2353" s="7" t="s">
        <v>43255</v>
      </c>
      <c r="P2353" s="7">
        <v>20130125</v>
      </c>
      <c r="Q2353" s="7">
        <v>101</v>
      </c>
      <c r="R2353" s="7">
        <v>201903</v>
      </c>
    </row>
    <row r="2354" spans="1:18" ht="16.5" customHeight="1">
      <c r="A2354" s="8">
        <v>1348704877</v>
      </c>
      <c r="B2354" s="7">
        <v>4197549</v>
      </c>
      <c r="C2354" s="12">
        <v>1314110291733</v>
      </c>
      <c r="D2354" s="7" t="s">
        <v>18758</v>
      </c>
      <c r="E2354" s="7" t="s">
        <v>494</v>
      </c>
      <c r="F2354" s="7" t="s">
        <v>4466</v>
      </c>
      <c r="G2354" s="7" t="s">
        <v>18759</v>
      </c>
      <c r="H2354" s="7" t="s">
        <v>18757</v>
      </c>
      <c r="I2354" s="7" t="s">
        <v>65</v>
      </c>
      <c r="J2354" s="7" t="s">
        <v>33060</v>
      </c>
      <c r="K2354" s="7" t="s">
        <v>47</v>
      </c>
      <c r="L2354" s="7">
        <v>10</v>
      </c>
      <c r="M2354" s="7" t="s">
        <v>33076</v>
      </c>
      <c r="N2354" s="7">
        <v>26221</v>
      </c>
      <c r="O2354" s="7" t="s">
        <v>43255</v>
      </c>
      <c r="P2354" s="7">
        <v>20130125</v>
      </c>
      <c r="Q2354" s="7">
        <v>137</v>
      </c>
      <c r="R2354" s="7">
        <v>201903</v>
      </c>
    </row>
    <row r="2355" spans="1:18" ht="16.5" customHeight="1">
      <c r="A2355" s="8">
        <v>1348705518</v>
      </c>
      <c r="B2355" s="7">
        <v>4197579</v>
      </c>
      <c r="C2355" s="12">
        <v>1314110292179</v>
      </c>
      <c r="D2355" s="7" t="s">
        <v>18750</v>
      </c>
      <c r="E2355" s="7" t="s">
        <v>18751</v>
      </c>
      <c r="F2355" s="7" t="s">
        <v>4466</v>
      </c>
      <c r="G2355" s="7" t="s">
        <v>18752</v>
      </c>
      <c r="H2355" s="7" t="s">
        <v>4400</v>
      </c>
      <c r="I2355" s="7" t="s">
        <v>65</v>
      </c>
      <c r="J2355" s="7" t="s">
        <v>33060</v>
      </c>
      <c r="K2355" s="7" t="s">
        <v>47</v>
      </c>
      <c r="L2355" s="7">
        <v>10</v>
      </c>
      <c r="M2355" s="7" t="s">
        <v>33076</v>
      </c>
      <c r="N2355" s="7">
        <v>26221</v>
      </c>
      <c r="O2355" s="7" t="s">
        <v>43255</v>
      </c>
      <c r="P2355" s="7">
        <v>20130131</v>
      </c>
      <c r="Q2355" s="7">
        <v>106</v>
      </c>
      <c r="R2355" s="7">
        <v>201903</v>
      </c>
    </row>
    <row r="2356" spans="1:18" ht="16.5" customHeight="1">
      <c r="A2356" s="8">
        <v>1348706119</v>
      </c>
      <c r="B2356" s="7">
        <v>6125833</v>
      </c>
      <c r="C2356" s="12">
        <v>1314110292939</v>
      </c>
      <c r="D2356" s="7" t="s">
        <v>19628</v>
      </c>
      <c r="E2356" s="7" t="s">
        <v>19629</v>
      </c>
      <c r="F2356" s="7" t="s">
        <v>19630</v>
      </c>
      <c r="G2356" s="7" t="s">
        <v>19631</v>
      </c>
      <c r="H2356" s="7" t="s">
        <v>19632</v>
      </c>
      <c r="I2356" s="7" t="s">
        <v>63</v>
      </c>
      <c r="J2356" s="7" t="s">
        <v>33060</v>
      </c>
      <c r="K2356" s="7" t="s">
        <v>47</v>
      </c>
      <c r="L2356" s="7">
        <v>10</v>
      </c>
      <c r="M2356" s="7" t="s">
        <v>33760</v>
      </c>
      <c r="N2356" s="7">
        <v>47129</v>
      </c>
      <c r="O2356" s="7" t="s">
        <v>10479</v>
      </c>
      <c r="P2356" s="7">
        <v>20130218</v>
      </c>
      <c r="Q2356" s="7">
        <v>197</v>
      </c>
      <c r="R2356" s="7">
        <v>201903</v>
      </c>
    </row>
    <row r="2357" spans="1:18" ht="16.5" customHeight="1">
      <c r="A2357" s="8">
        <v>1348720616</v>
      </c>
      <c r="B2357" s="7">
        <v>5866221</v>
      </c>
      <c r="C2357" s="12">
        <v>1314110312456</v>
      </c>
      <c r="D2357" s="7" t="s">
        <v>25851</v>
      </c>
      <c r="E2357" s="7" t="s">
        <v>3550</v>
      </c>
      <c r="F2357" s="7" t="s">
        <v>25852</v>
      </c>
      <c r="G2357" s="7" t="s">
        <v>17724</v>
      </c>
      <c r="H2357" s="7" t="s">
        <v>25853</v>
      </c>
      <c r="I2357" s="7" t="s">
        <v>65</v>
      </c>
      <c r="J2357" s="7" t="s">
        <v>33060</v>
      </c>
      <c r="K2357" s="7" t="s">
        <v>47</v>
      </c>
      <c r="L2357" s="7">
        <v>10</v>
      </c>
      <c r="M2357" s="7" t="s">
        <v>34194</v>
      </c>
      <c r="N2357" s="7">
        <v>52991</v>
      </c>
      <c r="O2357" s="7" t="s">
        <v>38799</v>
      </c>
      <c r="P2357" s="7">
        <v>20140110</v>
      </c>
      <c r="Q2357" s="7">
        <v>89</v>
      </c>
      <c r="R2357" s="7">
        <v>201903</v>
      </c>
    </row>
    <row r="2358" spans="1:18" ht="16.5" customHeight="1">
      <c r="A2358" s="8">
        <v>1348727360</v>
      </c>
      <c r="B2358" s="7">
        <v>5918298</v>
      </c>
      <c r="C2358" s="12">
        <v>1314110322116</v>
      </c>
      <c r="D2358" s="7" t="s">
        <v>47206</v>
      </c>
      <c r="E2358" s="7" t="s">
        <v>28227</v>
      </c>
      <c r="F2358" s="7" t="s">
        <v>47207</v>
      </c>
      <c r="G2358" s="7" t="s">
        <v>47208</v>
      </c>
      <c r="H2358" s="7" t="s">
        <v>47209</v>
      </c>
      <c r="I2358" s="7" t="s">
        <v>65</v>
      </c>
      <c r="J2358" s="7" t="s">
        <v>33060</v>
      </c>
      <c r="K2358" s="7" t="s">
        <v>47</v>
      </c>
      <c r="L2358" s="7">
        <v>10</v>
      </c>
      <c r="M2358" s="7" t="s">
        <v>33076</v>
      </c>
      <c r="N2358" s="7">
        <v>26221</v>
      </c>
      <c r="O2358" s="7" t="s">
        <v>43255</v>
      </c>
      <c r="P2358" s="7">
        <v>20140623</v>
      </c>
      <c r="Q2358" s="7">
        <v>77</v>
      </c>
      <c r="R2358" s="7">
        <v>201903</v>
      </c>
    </row>
    <row r="2359" spans="1:18" ht="16.5" customHeight="1">
      <c r="A2359" s="8">
        <v>1108800023</v>
      </c>
      <c r="B2359" s="7">
        <v>6394881</v>
      </c>
      <c r="C2359" s="12">
        <v>1314110338022</v>
      </c>
      <c r="D2359" s="7" t="s">
        <v>22197</v>
      </c>
      <c r="E2359" s="7" t="s">
        <v>2782</v>
      </c>
      <c r="F2359" s="7" t="s">
        <v>22198</v>
      </c>
      <c r="G2359" s="7" t="s">
        <v>22199</v>
      </c>
      <c r="H2359" s="7" t="s">
        <v>22200</v>
      </c>
      <c r="I2359" s="7" t="s">
        <v>65</v>
      </c>
      <c r="J2359" s="7" t="s">
        <v>33060</v>
      </c>
      <c r="K2359" s="7" t="s">
        <v>47</v>
      </c>
      <c r="L2359" s="7">
        <v>10</v>
      </c>
      <c r="M2359" s="7" t="s">
        <v>313</v>
      </c>
      <c r="N2359" s="7">
        <v>42202</v>
      </c>
      <c r="O2359" s="7" t="s">
        <v>43975</v>
      </c>
      <c r="P2359" s="7">
        <v>20150227</v>
      </c>
      <c r="Q2359" s="7">
        <v>65</v>
      </c>
      <c r="R2359" s="7">
        <v>201903</v>
      </c>
    </row>
    <row r="2360" spans="1:18" ht="16.5" customHeight="1">
      <c r="A2360" s="8">
        <v>1348210689</v>
      </c>
      <c r="B2360" s="7">
        <v>3665318</v>
      </c>
      <c r="C2360" s="12">
        <v>1314330017282</v>
      </c>
      <c r="D2360" s="7" t="s">
        <v>47210</v>
      </c>
      <c r="E2360" s="7" t="s">
        <v>47211</v>
      </c>
      <c r="F2360" s="7" t="s">
        <v>249</v>
      </c>
      <c r="G2360" s="7" t="s">
        <v>47212</v>
      </c>
      <c r="H2360" s="7" t="s">
        <v>47213</v>
      </c>
      <c r="I2360" s="7" t="s">
        <v>45</v>
      </c>
      <c r="J2360" s="7" t="s">
        <v>33060</v>
      </c>
      <c r="K2360" s="7" t="s">
        <v>47</v>
      </c>
      <c r="L2360" s="7">
        <v>10</v>
      </c>
      <c r="M2360" s="7" t="s">
        <v>105</v>
      </c>
      <c r="N2360" s="7">
        <v>86300</v>
      </c>
      <c r="O2360" s="7" t="s">
        <v>36811</v>
      </c>
      <c r="P2360" s="7">
        <v>20090917</v>
      </c>
      <c r="Q2360" s="7">
        <v>238</v>
      </c>
      <c r="R2360" s="7">
        <v>201903</v>
      </c>
    </row>
    <row r="2361" spans="1:18" ht="16.5" customHeight="1">
      <c r="A2361" s="8">
        <v>1238106460</v>
      </c>
      <c r="B2361" s="7">
        <v>2162316</v>
      </c>
      <c r="C2361" s="12">
        <v>1341110005806</v>
      </c>
      <c r="D2361" s="7" t="s">
        <v>47214</v>
      </c>
      <c r="E2361" s="7" t="s">
        <v>47215</v>
      </c>
      <c r="F2361" s="7" t="s">
        <v>22958</v>
      </c>
      <c r="G2361" s="7" t="s">
        <v>47216</v>
      </c>
      <c r="H2361" s="7" t="s">
        <v>47217</v>
      </c>
      <c r="I2361" s="7" t="s">
        <v>65</v>
      </c>
      <c r="J2361" s="7" t="s">
        <v>33060</v>
      </c>
      <c r="K2361" s="7" t="s">
        <v>47</v>
      </c>
      <c r="L2361" s="7">
        <v>10</v>
      </c>
      <c r="M2361" s="7" t="s">
        <v>34194</v>
      </c>
      <c r="N2361" s="7">
        <v>49231</v>
      </c>
      <c r="O2361" s="7" t="s">
        <v>22958</v>
      </c>
      <c r="P2361" s="7">
        <v>19791210</v>
      </c>
      <c r="Q2361" s="7">
        <v>60</v>
      </c>
      <c r="R2361" s="7">
        <v>201903</v>
      </c>
    </row>
    <row r="2362" spans="1:18" ht="16.5" customHeight="1">
      <c r="A2362" s="8">
        <v>1388106860</v>
      </c>
      <c r="B2362" s="7">
        <v>1617513</v>
      </c>
      <c r="C2362" s="12">
        <v>1341110025335</v>
      </c>
      <c r="D2362" s="7" t="s">
        <v>18743</v>
      </c>
      <c r="E2362" s="7" t="s">
        <v>4627</v>
      </c>
      <c r="F2362" s="7" t="s">
        <v>2031</v>
      </c>
      <c r="G2362" s="7" t="s">
        <v>18744</v>
      </c>
      <c r="H2362" s="7" t="s">
        <v>18745</v>
      </c>
      <c r="I2362" s="7" t="s">
        <v>65</v>
      </c>
      <c r="J2362" s="7" t="s">
        <v>33060</v>
      </c>
      <c r="K2362" s="7" t="s">
        <v>47</v>
      </c>
      <c r="L2362" s="7">
        <v>10</v>
      </c>
      <c r="M2362" s="7" t="s">
        <v>33076</v>
      </c>
      <c r="N2362" s="7">
        <v>28909</v>
      </c>
      <c r="O2362" s="7" t="s">
        <v>38319</v>
      </c>
      <c r="P2362" s="7">
        <v>19880929</v>
      </c>
      <c r="Q2362" s="7">
        <v>74</v>
      </c>
      <c r="R2362" s="7">
        <v>201903</v>
      </c>
    </row>
    <row r="2363" spans="1:18" ht="16.5" customHeight="1">
      <c r="A2363" s="8">
        <v>1238125870</v>
      </c>
      <c r="B2363" s="7">
        <v>2166247</v>
      </c>
      <c r="C2363" s="12">
        <v>1341110033774</v>
      </c>
      <c r="D2363" s="7" t="s">
        <v>25904</v>
      </c>
      <c r="E2363" s="7" t="s">
        <v>25905</v>
      </c>
      <c r="F2363" s="7" t="s">
        <v>25906</v>
      </c>
      <c r="G2363" s="7" t="s">
        <v>25907</v>
      </c>
      <c r="H2363" s="7" t="s">
        <v>25908</v>
      </c>
      <c r="I2363" s="7" t="s">
        <v>65</v>
      </c>
      <c r="J2363" s="7" t="s">
        <v>33060</v>
      </c>
      <c r="K2363" s="7" t="s">
        <v>47</v>
      </c>
      <c r="L2363" s="7">
        <v>10</v>
      </c>
      <c r="M2363" s="7" t="s">
        <v>34194</v>
      </c>
      <c r="N2363" s="7">
        <v>52990</v>
      </c>
      <c r="O2363" s="7" t="s">
        <v>42690</v>
      </c>
      <c r="P2363" s="7">
        <v>19910701</v>
      </c>
      <c r="Q2363" s="7">
        <v>66</v>
      </c>
      <c r="R2363" s="7">
        <v>201903</v>
      </c>
    </row>
    <row r="2364" spans="1:18" ht="16.5" customHeight="1">
      <c r="A2364" s="8">
        <v>1388113115</v>
      </c>
      <c r="B2364" s="7">
        <v>1907001</v>
      </c>
      <c r="C2364" s="12">
        <v>1341110052807</v>
      </c>
      <c r="D2364" s="7" t="s">
        <v>47218</v>
      </c>
      <c r="E2364" s="7" t="s">
        <v>47219</v>
      </c>
      <c r="F2364" s="7" t="s">
        <v>47220</v>
      </c>
      <c r="G2364" s="7" t="s">
        <v>47221</v>
      </c>
      <c r="H2364" s="7" t="s">
        <v>47222</v>
      </c>
      <c r="I2364" s="7" t="s">
        <v>65</v>
      </c>
      <c r="J2364" s="7" t="s">
        <v>33060</v>
      </c>
      <c r="K2364" s="7" t="s">
        <v>47</v>
      </c>
      <c r="L2364" s="7">
        <v>10</v>
      </c>
      <c r="M2364" s="7" t="s">
        <v>966</v>
      </c>
      <c r="N2364" s="7">
        <v>68211</v>
      </c>
      <c r="O2364" s="7" t="s">
        <v>35630</v>
      </c>
      <c r="P2364" s="7">
        <v>19970101</v>
      </c>
      <c r="Q2364" s="7">
        <v>93</v>
      </c>
      <c r="R2364" s="7">
        <v>201903</v>
      </c>
    </row>
    <row r="2365" spans="1:18" ht="16.5" customHeight="1">
      <c r="A2365" s="8">
        <v>1238145333</v>
      </c>
      <c r="B2365" s="7">
        <v>1420698</v>
      </c>
      <c r="C2365" s="12">
        <v>1341110058699</v>
      </c>
      <c r="D2365" s="7" t="s">
        <v>47223</v>
      </c>
      <c r="E2365" s="7" t="s">
        <v>13286</v>
      </c>
      <c r="F2365" s="7" t="s">
        <v>47224</v>
      </c>
      <c r="G2365" s="7" t="s">
        <v>47225</v>
      </c>
      <c r="H2365" s="7" t="s">
        <v>47226</v>
      </c>
      <c r="I2365" s="7" t="s">
        <v>65</v>
      </c>
      <c r="J2365" s="7" t="s">
        <v>33060</v>
      </c>
      <c r="K2365" s="7" t="s">
        <v>47</v>
      </c>
      <c r="L2365" s="7">
        <v>10</v>
      </c>
      <c r="M2365" s="7" t="s">
        <v>33076</v>
      </c>
      <c r="N2365" s="7">
        <v>28119</v>
      </c>
      <c r="O2365" s="7" t="s">
        <v>43404</v>
      </c>
      <c r="P2365" s="7">
        <v>19980131</v>
      </c>
      <c r="Q2365" s="7">
        <v>51</v>
      </c>
      <c r="R2365" s="7">
        <v>201903</v>
      </c>
    </row>
    <row r="2366" spans="1:18" ht="16.5" customHeight="1">
      <c r="A2366" s="8">
        <v>1238180489</v>
      </c>
      <c r="B2366" s="7">
        <v>2771378</v>
      </c>
      <c r="C2366" s="12">
        <v>1341110098489</v>
      </c>
      <c r="D2366" s="7" t="s">
        <v>47227</v>
      </c>
      <c r="E2366" s="7" t="s">
        <v>47228</v>
      </c>
      <c r="G2366" s="7" t="s">
        <v>47229</v>
      </c>
      <c r="H2366" s="7" t="s">
        <v>47230</v>
      </c>
      <c r="I2366" s="7" t="s">
        <v>65</v>
      </c>
      <c r="J2366" s="7" t="s">
        <v>33060</v>
      </c>
      <c r="K2366" s="7" t="s">
        <v>47</v>
      </c>
      <c r="L2366" s="7">
        <v>10</v>
      </c>
      <c r="M2366" s="7" t="s">
        <v>363</v>
      </c>
      <c r="N2366" s="7">
        <v>72120</v>
      </c>
      <c r="O2366" s="7" t="s">
        <v>6302</v>
      </c>
      <c r="P2366" s="7">
        <v>20020801</v>
      </c>
      <c r="Q2366" s="7">
        <v>64</v>
      </c>
      <c r="R2366" s="7">
        <v>201903</v>
      </c>
    </row>
    <row r="2367" spans="1:18" ht="16.5" customHeight="1">
      <c r="A2367" s="8">
        <v>1238602829</v>
      </c>
      <c r="B2367" s="7">
        <v>2276993</v>
      </c>
      <c r="C2367" s="12">
        <v>1341110131388</v>
      </c>
      <c r="D2367" s="7" t="s">
        <v>25899</v>
      </c>
      <c r="E2367" s="7" t="s">
        <v>25900</v>
      </c>
      <c r="F2367" s="7" t="s">
        <v>25901</v>
      </c>
      <c r="G2367" s="7" t="s">
        <v>25902</v>
      </c>
      <c r="H2367" s="7" t="s">
        <v>25903</v>
      </c>
      <c r="I2367" s="7" t="s">
        <v>65</v>
      </c>
      <c r="J2367" s="7" t="s">
        <v>33060</v>
      </c>
      <c r="K2367" s="7" t="s">
        <v>47</v>
      </c>
      <c r="L2367" s="7">
        <v>10</v>
      </c>
      <c r="M2367" s="7" t="s">
        <v>34194</v>
      </c>
      <c r="N2367" s="7">
        <v>52100</v>
      </c>
      <c r="O2367" s="7" t="s">
        <v>42499</v>
      </c>
      <c r="P2367" s="7">
        <v>20050712</v>
      </c>
      <c r="Q2367" s="7">
        <v>175</v>
      </c>
      <c r="R2367" s="7">
        <v>201903</v>
      </c>
    </row>
    <row r="2368" spans="1:18" ht="16.5" customHeight="1">
      <c r="A2368" s="8">
        <v>1388130467</v>
      </c>
      <c r="B2368" s="7">
        <v>2595031</v>
      </c>
      <c r="C2368" s="12">
        <v>1341110134530</v>
      </c>
      <c r="D2368" s="7" t="s">
        <v>26615</v>
      </c>
      <c r="E2368" s="7" t="s">
        <v>26616</v>
      </c>
      <c r="F2368" s="7" t="s">
        <v>26617</v>
      </c>
      <c r="G2368" s="7" t="s">
        <v>26618</v>
      </c>
      <c r="H2368" s="7" t="s">
        <v>26619</v>
      </c>
      <c r="I2368" s="7" t="s">
        <v>65</v>
      </c>
      <c r="J2368" s="7" t="s">
        <v>33060</v>
      </c>
      <c r="K2368" s="7" t="s">
        <v>47</v>
      </c>
      <c r="L2368" s="7">
        <v>10</v>
      </c>
      <c r="M2368" s="7" t="s">
        <v>33760</v>
      </c>
      <c r="N2368" s="7">
        <v>45219</v>
      </c>
      <c r="O2368" s="7" t="s">
        <v>47231</v>
      </c>
      <c r="P2368" s="7">
        <v>20051020</v>
      </c>
      <c r="Q2368" s="7">
        <v>104</v>
      </c>
      <c r="R2368" s="7">
        <v>201903</v>
      </c>
    </row>
    <row r="2369" spans="1:18" ht="16.5" customHeight="1">
      <c r="A2369" s="8">
        <v>1238604394</v>
      </c>
      <c r="B2369" s="7">
        <v>2607086</v>
      </c>
      <c r="C2369" s="12">
        <v>1341110136312</v>
      </c>
      <c r="D2369" s="7" t="s">
        <v>47232</v>
      </c>
      <c r="E2369" s="7" t="s">
        <v>47233</v>
      </c>
      <c r="F2369" s="7" t="s">
        <v>47234</v>
      </c>
      <c r="G2369" s="7" t="s">
        <v>47235</v>
      </c>
      <c r="H2369" s="7" t="s">
        <v>47236</v>
      </c>
      <c r="I2369" s="7" t="s">
        <v>65</v>
      </c>
      <c r="J2369" s="7" t="s">
        <v>33060</v>
      </c>
      <c r="K2369" s="7" t="s">
        <v>47</v>
      </c>
      <c r="L2369" s="7">
        <v>10</v>
      </c>
      <c r="M2369" s="7" t="s">
        <v>33760</v>
      </c>
      <c r="N2369" s="7">
        <v>46310</v>
      </c>
      <c r="O2369" s="7" t="s">
        <v>33826</v>
      </c>
      <c r="P2369" s="7">
        <v>20051219</v>
      </c>
      <c r="Q2369" s="7">
        <v>67</v>
      </c>
      <c r="R2369" s="7">
        <v>201903</v>
      </c>
    </row>
    <row r="2370" spans="1:18" ht="16.5" customHeight="1">
      <c r="A2370" s="8">
        <v>1238612439</v>
      </c>
      <c r="B2370" s="7">
        <v>2913260</v>
      </c>
      <c r="C2370" s="12">
        <v>1341110161385</v>
      </c>
      <c r="D2370" s="7" t="s">
        <v>1063</v>
      </c>
      <c r="E2370" s="7" t="s">
        <v>772</v>
      </c>
      <c r="F2370" s="7" t="s">
        <v>23219</v>
      </c>
      <c r="G2370" s="7" t="s">
        <v>47237</v>
      </c>
      <c r="H2370" s="7" t="s">
        <v>47238</v>
      </c>
      <c r="I2370" s="7" t="s">
        <v>65</v>
      </c>
      <c r="J2370" s="7" t="s">
        <v>33060</v>
      </c>
      <c r="K2370" s="7" t="s">
        <v>47</v>
      </c>
      <c r="L2370" s="7">
        <v>10</v>
      </c>
      <c r="M2370" s="7" t="s">
        <v>34194</v>
      </c>
      <c r="N2370" s="7">
        <v>49231</v>
      </c>
      <c r="O2370" s="7" t="s">
        <v>22958</v>
      </c>
      <c r="P2370" s="7">
        <v>20071220</v>
      </c>
      <c r="Q2370" s="7">
        <v>70</v>
      </c>
      <c r="R2370" s="7">
        <v>201903</v>
      </c>
    </row>
    <row r="2371" spans="1:18" ht="16.5" customHeight="1">
      <c r="A2371" s="8">
        <v>1238616100</v>
      </c>
      <c r="B2371" s="7">
        <v>3173857</v>
      </c>
      <c r="C2371" s="12">
        <v>1341110171251</v>
      </c>
      <c r="D2371" s="7" t="s">
        <v>47239</v>
      </c>
      <c r="E2371" s="7" t="s">
        <v>13915</v>
      </c>
      <c r="F2371" s="7" t="s">
        <v>1109</v>
      </c>
      <c r="G2371" s="7" t="s">
        <v>47240</v>
      </c>
      <c r="H2371" s="7" t="s">
        <v>47241</v>
      </c>
      <c r="I2371" s="7" t="s">
        <v>65</v>
      </c>
      <c r="J2371" s="7" t="s">
        <v>33060</v>
      </c>
      <c r="K2371" s="7" t="s">
        <v>47</v>
      </c>
      <c r="L2371" s="7">
        <v>10</v>
      </c>
      <c r="M2371" s="7" t="s">
        <v>33076</v>
      </c>
      <c r="N2371" s="7">
        <v>14110</v>
      </c>
      <c r="O2371" s="7" t="s">
        <v>42561</v>
      </c>
      <c r="P2371" s="7">
        <v>20081014</v>
      </c>
      <c r="Q2371" s="7">
        <v>183</v>
      </c>
      <c r="R2371" s="7">
        <v>201903</v>
      </c>
    </row>
    <row r="2372" spans="1:18" ht="16.5" customHeight="1">
      <c r="A2372" s="8">
        <v>1238617429</v>
      </c>
      <c r="B2372" s="7">
        <v>3348633</v>
      </c>
      <c r="C2372" s="12">
        <v>1341110177069</v>
      </c>
      <c r="D2372" s="7" t="s">
        <v>47242</v>
      </c>
      <c r="E2372" s="7" t="s">
        <v>47243</v>
      </c>
      <c r="F2372" s="7" t="s">
        <v>47244</v>
      </c>
      <c r="G2372" s="7" t="s">
        <v>47245</v>
      </c>
      <c r="H2372" s="7" t="s">
        <v>47246</v>
      </c>
      <c r="I2372" s="7" t="s">
        <v>65</v>
      </c>
      <c r="J2372" s="7" t="s">
        <v>33060</v>
      </c>
      <c r="K2372" s="7" t="s">
        <v>47</v>
      </c>
      <c r="L2372" s="7">
        <v>10</v>
      </c>
      <c r="M2372" s="7" t="s">
        <v>105</v>
      </c>
      <c r="N2372" s="7">
        <v>87111</v>
      </c>
      <c r="O2372" s="7" t="s">
        <v>37358</v>
      </c>
      <c r="P2372" s="7">
        <v>20090424</v>
      </c>
      <c r="Q2372" s="7">
        <v>55</v>
      </c>
      <c r="R2372" s="7">
        <v>201903</v>
      </c>
    </row>
    <row r="2373" spans="1:18" ht="16.5" customHeight="1">
      <c r="A2373" s="8">
        <v>1238632513</v>
      </c>
      <c r="B2373" s="7">
        <v>4125901</v>
      </c>
      <c r="C2373" s="12">
        <v>1341110220529</v>
      </c>
      <c r="D2373" s="7" t="s">
        <v>19209</v>
      </c>
      <c r="E2373" s="7" t="s">
        <v>11886</v>
      </c>
      <c r="F2373" s="7" t="s">
        <v>2166</v>
      </c>
      <c r="G2373" s="7" t="s">
        <v>19210</v>
      </c>
      <c r="H2373" s="7" t="s">
        <v>19211</v>
      </c>
      <c r="I2373" s="7" t="s">
        <v>65</v>
      </c>
      <c r="J2373" s="7" t="s">
        <v>33060</v>
      </c>
      <c r="K2373" s="7" t="s">
        <v>47</v>
      </c>
      <c r="L2373" s="7">
        <v>10</v>
      </c>
      <c r="M2373" s="7" t="s">
        <v>33076</v>
      </c>
      <c r="N2373" s="7">
        <v>27199</v>
      </c>
      <c r="O2373" s="7" t="s">
        <v>45382</v>
      </c>
      <c r="P2373" s="7">
        <v>20120501</v>
      </c>
      <c r="Q2373" s="7">
        <v>62</v>
      </c>
      <c r="R2373" s="7">
        <v>201903</v>
      </c>
    </row>
    <row r="2374" spans="1:18" ht="16.5" customHeight="1">
      <c r="A2374" s="8">
        <v>1388186490</v>
      </c>
      <c r="B2374" s="7">
        <v>4339522</v>
      </c>
      <c r="C2374" s="12">
        <v>1341110367389</v>
      </c>
      <c r="D2374" s="7" t="s">
        <v>47247</v>
      </c>
      <c r="E2374" s="7" t="s">
        <v>47248</v>
      </c>
      <c r="F2374" s="7" t="s">
        <v>47249</v>
      </c>
      <c r="H2374" s="7" t="s">
        <v>47250</v>
      </c>
      <c r="I2374" s="7" t="s">
        <v>65</v>
      </c>
      <c r="J2374" s="7" t="s">
        <v>33060</v>
      </c>
      <c r="K2374" s="7" t="s">
        <v>47</v>
      </c>
      <c r="L2374" s="7">
        <v>10</v>
      </c>
      <c r="M2374" s="7" t="s">
        <v>33076</v>
      </c>
      <c r="N2374" s="7">
        <v>26219</v>
      </c>
      <c r="O2374" s="7" t="s">
        <v>47251</v>
      </c>
      <c r="P2374" s="7">
        <v>20130823</v>
      </c>
      <c r="Q2374" s="7">
        <v>87</v>
      </c>
      <c r="R2374" s="7">
        <v>201903</v>
      </c>
    </row>
    <row r="2375" spans="1:18" ht="16.5" customHeight="1">
      <c r="A2375" s="8">
        <v>1388187771</v>
      </c>
      <c r="B2375" s="7">
        <v>6704583</v>
      </c>
      <c r="C2375" s="12">
        <v>1341110370100</v>
      </c>
      <c r="D2375" s="7" t="s">
        <v>47252</v>
      </c>
      <c r="E2375" s="7" t="s">
        <v>47253</v>
      </c>
      <c r="F2375" s="7" t="s">
        <v>22198</v>
      </c>
      <c r="G2375" s="7" t="s">
        <v>47254</v>
      </c>
      <c r="H2375" s="7" t="s">
        <v>47255</v>
      </c>
      <c r="I2375" s="7" t="s">
        <v>65</v>
      </c>
      <c r="J2375" s="7" t="s">
        <v>33060</v>
      </c>
      <c r="K2375" s="7" t="s">
        <v>47</v>
      </c>
      <c r="L2375" s="7">
        <v>10</v>
      </c>
      <c r="M2375" s="7" t="s">
        <v>313</v>
      </c>
      <c r="N2375" s="7">
        <v>42202</v>
      </c>
      <c r="O2375" s="7" t="s">
        <v>43975</v>
      </c>
      <c r="P2375" s="7">
        <v>20131011</v>
      </c>
      <c r="Q2375" s="7">
        <v>52</v>
      </c>
      <c r="R2375" s="7">
        <v>201903</v>
      </c>
    </row>
    <row r="2376" spans="1:18" ht="16.5" customHeight="1">
      <c r="A2376" s="8">
        <v>1238140454</v>
      </c>
      <c r="B2376" s="7">
        <v>2742084</v>
      </c>
      <c r="C2376" s="12">
        <v>1341140000206</v>
      </c>
      <c r="D2376" s="7" t="s">
        <v>25263</v>
      </c>
      <c r="E2376" s="7" t="s">
        <v>1386</v>
      </c>
      <c r="F2376" s="7" t="s">
        <v>23866</v>
      </c>
      <c r="G2376" s="7" t="s">
        <v>25264</v>
      </c>
      <c r="H2376" s="7" t="s">
        <v>25265</v>
      </c>
      <c r="I2376" s="7" t="s">
        <v>65</v>
      </c>
      <c r="J2376" s="7" t="s">
        <v>33060</v>
      </c>
      <c r="K2376" s="7" t="s">
        <v>47</v>
      </c>
      <c r="L2376" s="7">
        <v>10</v>
      </c>
      <c r="M2376" s="7" t="s">
        <v>34194</v>
      </c>
      <c r="N2376" s="7">
        <v>49231</v>
      </c>
      <c r="O2376" s="7" t="s">
        <v>22958</v>
      </c>
      <c r="P2376" s="7">
        <v>19880701</v>
      </c>
      <c r="Q2376" s="7">
        <v>55</v>
      </c>
      <c r="R2376" s="7">
        <v>201903</v>
      </c>
    </row>
    <row r="2377" spans="1:18" ht="16.5" customHeight="1">
      <c r="A2377" s="8">
        <v>1238214098</v>
      </c>
      <c r="B2377" s="7">
        <v>4035557</v>
      </c>
      <c r="C2377" s="12">
        <v>1341220007304</v>
      </c>
      <c r="D2377" s="7" t="s">
        <v>21847</v>
      </c>
      <c r="E2377" s="7" t="s">
        <v>21849</v>
      </c>
      <c r="F2377" s="7" t="s">
        <v>21850</v>
      </c>
      <c r="G2377" s="7" t="s">
        <v>21851</v>
      </c>
      <c r="H2377" s="7" t="s">
        <v>21852</v>
      </c>
      <c r="I2377" s="7" t="s">
        <v>45</v>
      </c>
      <c r="J2377" s="7" t="s">
        <v>33060</v>
      </c>
      <c r="K2377" s="7" t="s">
        <v>47</v>
      </c>
      <c r="L2377" s="7">
        <v>10</v>
      </c>
      <c r="M2377" s="7" t="s">
        <v>363</v>
      </c>
      <c r="N2377" s="7">
        <v>72919</v>
      </c>
      <c r="O2377" s="7" t="s">
        <v>16141</v>
      </c>
      <c r="P2377" s="7">
        <v>20100708</v>
      </c>
      <c r="Q2377" s="7">
        <v>548</v>
      </c>
      <c r="R2377" s="7">
        <v>201903</v>
      </c>
    </row>
    <row r="2378" spans="1:18" ht="16.5" customHeight="1">
      <c r="A2378" s="8">
        <v>1268100577</v>
      </c>
      <c r="B2378" s="7">
        <v>1749619</v>
      </c>
      <c r="C2378" s="12">
        <v>1342110000341</v>
      </c>
      <c r="D2378" s="7" t="s">
        <v>19342</v>
      </c>
      <c r="E2378" s="7" t="s">
        <v>19343</v>
      </c>
      <c r="F2378" s="7" t="s">
        <v>19344</v>
      </c>
      <c r="G2378" s="7" t="s">
        <v>19345</v>
      </c>
      <c r="H2378" s="7" t="s">
        <v>19346</v>
      </c>
      <c r="I2378" s="7" t="s">
        <v>65</v>
      </c>
      <c r="J2378" s="7" t="s">
        <v>33060</v>
      </c>
      <c r="K2378" s="7" t="s">
        <v>47</v>
      </c>
      <c r="L2378" s="7">
        <v>10</v>
      </c>
      <c r="M2378" s="7" t="s">
        <v>33076</v>
      </c>
      <c r="N2378" s="7">
        <v>28110</v>
      </c>
      <c r="O2378" s="7" t="s">
        <v>44284</v>
      </c>
      <c r="P2378" s="7">
        <v>19750808</v>
      </c>
      <c r="Q2378" s="7">
        <v>57</v>
      </c>
      <c r="R2378" s="7">
        <v>201903</v>
      </c>
    </row>
    <row r="2379" spans="1:18" ht="16.5" customHeight="1">
      <c r="A2379" s="8">
        <v>1268101955</v>
      </c>
      <c r="B2379" s="7">
        <v>1602224</v>
      </c>
      <c r="C2379" s="12">
        <v>1342110000937</v>
      </c>
      <c r="D2379" s="7" t="s">
        <v>11177</v>
      </c>
      <c r="E2379" s="7" t="s">
        <v>25197</v>
      </c>
      <c r="F2379" s="7" t="s">
        <v>22958</v>
      </c>
      <c r="G2379" s="7" t="s">
        <v>25198</v>
      </c>
      <c r="H2379" s="7" t="s">
        <v>25199</v>
      </c>
      <c r="I2379" s="7" t="s">
        <v>65</v>
      </c>
      <c r="J2379" s="7" t="s">
        <v>33060</v>
      </c>
      <c r="K2379" s="7" t="s">
        <v>47</v>
      </c>
      <c r="L2379" s="7">
        <v>10</v>
      </c>
      <c r="M2379" s="7" t="s">
        <v>34194</v>
      </c>
      <c r="N2379" s="7">
        <v>49231</v>
      </c>
      <c r="O2379" s="7" t="s">
        <v>22958</v>
      </c>
      <c r="P2379" s="7">
        <v>19800905</v>
      </c>
      <c r="Q2379" s="7">
        <v>70</v>
      </c>
      <c r="R2379" s="7">
        <v>201903</v>
      </c>
    </row>
    <row r="2380" spans="1:18" ht="16.5" customHeight="1">
      <c r="A2380" s="8">
        <v>1268132574</v>
      </c>
      <c r="B2380" s="7">
        <v>1501300</v>
      </c>
      <c r="C2380" s="12">
        <v>1342110023773</v>
      </c>
      <c r="D2380" s="7" t="s">
        <v>47256</v>
      </c>
      <c r="E2380" s="7" t="s">
        <v>18412</v>
      </c>
      <c r="F2380" s="7" t="s">
        <v>47257</v>
      </c>
      <c r="G2380" s="7" t="s">
        <v>47258</v>
      </c>
      <c r="H2380" s="7" t="s">
        <v>47259</v>
      </c>
      <c r="I2380" s="7" t="s">
        <v>65</v>
      </c>
      <c r="J2380" s="7" t="s">
        <v>33060</v>
      </c>
      <c r="K2380" s="7" t="s">
        <v>47</v>
      </c>
      <c r="L2380" s="7">
        <v>10</v>
      </c>
      <c r="M2380" s="7" t="s">
        <v>34194</v>
      </c>
      <c r="N2380" s="7">
        <v>49301</v>
      </c>
      <c r="O2380" s="7" t="s">
        <v>11304</v>
      </c>
      <c r="P2380" s="7">
        <v>19980415</v>
      </c>
      <c r="Q2380" s="7">
        <v>134</v>
      </c>
      <c r="R2380" s="7">
        <v>201903</v>
      </c>
    </row>
    <row r="2381" spans="1:18" ht="16.5" customHeight="1">
      <c r="A2381" s="8">
        <v>1268161410</v>
      </c>
      <c r="B2381" s="7">
        <v>2911251</v>
      </c>
      <c r="C2381" s="12">
        <v>1342110049919</v>
      </c>
      <c r="D2381" s="7" t="s">
        <v>47260</v>
      </c>
      <c r="E2381" s="7" t="s">
        <v>47261</v>
      </c>
      <c r="F2381" s="7" t="s">
        <v>11920</v>
      </c>
      <c r="G2381" s="7" t="s">
        <v>47262</v>
      </c>
      <c r="H2381" s="7" t="s">
        <v>47263</v>
      </c>
      <c r="I2381" s="7" t="s">
        <v>65</v>
      </c>
      <c r="J2381" s="7" t="s">
        <v>33060</v>
      </c>
      <c r="K2381" s="7" t="s">
        <v>47</v>
      </c>
      <c r="L2381" s="7">
        <v>10</v>
      </c>
      <c r="M2381" s="7" t="s">
        <v>34194</v>
      </c>
      <c r="N2381" s="7">
        <v>52991</v>
      </c>
      <c r="O2381" s="7" t="s">
        <v>38799</v>
      </c>
      <c r="P2381" s="7">
        <v>20020321</v>
      </c>
      <c r="Q2381" s="7">
        <v>51</v>
      </c>
      <c r="R2381" s="7">
        <v>201903</v>
      </c>
    </row>
    <row r="2382" spans="1:18" ht="16.5" customHeight="1">
      <c r="A2382" s="8">
        <v>1268635130</v>
      </c>
      <c r="B2382" s="7">
        <v>3853366</v>
      </c>
      <c r="C2382" s="12">
        <v>1342110115398</v>
      </c>
      <c r="D2382" s="7" t="s">
        <v>47264</v>
      </c>
      <c r="E2382" s="7" t="s">
        <v>47265</v>
      </c>
      <c r="F2382" s="7" t="s">
        <v>47266</v>
      </c>
      <c r="G2382" s="7" t="s">
        <v>47267</v>
      </c>
      <c r="H2382" s="7" t="s">
        <v>47268</v>
      </c>
      <c r="I2382" s="7" t="s">
        <v>65</v>
      </c>
      <c r="J2382" s="7" t="s">
        <v>33060</v>
      </c>
      <c r="K2382" s="7" t="s">
        <v>47</v>
      </c>
      <c r="L2382" s="7">
        <v>10</v>
      </c>
      <c r="M2382" s="7" t="s">
        <v>105</v>
      </c>
      <c r="N2382" s="7">
        <v>87299</v>
      </c>
      <c r="O2382" s="7" t="s">
        <v>37831</v>
      </c>
      <c r="P2382" s="7">
        <v>20101101</v>
      </c>
      <c r="Q2382" s="7">
        <v>126</v>
      </c>
      <c r="R2382" s="7">
        <v>201903</v>
      </c>
    </row>
    <row r="2383" spans="1:18" ht="16.5" customHeight="1">
      <c r="A2383" s="8">
        <v>3548800230</v>
      </c>
      <c r="B2383" s="7">
        <v>6539258</v>
      </c>
      <c r="C2383" s="12">
        <v>1342110169329</v>
      </c>
      <c r="D2383" s="7" t="s">
        <v>47269</v>
      </c>
      <c r="E2383" s="7" t="s">
        <v>47270</v>
      </c>
      <c r="F2383" s="7" t="s">
        <v>47271</v>
      </c>
      <c r="G2383" s="7" t="s">
        <v>47272</v>
      </c>
      <c r="H2383" s="7" t="s">
        <v>47273</v>
      </c>
      <c r="I2383" s="7" t="s">
        <v>65</v>
      </c>
      <c r="J2383" s="7" t="s">
        <v>33060</v>
      </c>
      <c r="K2383" s="7" t="s">
        <v>47</v>
      </c>
      <c r="L2383" s="7">
        <v>10</v>
      </c>
      <c r="M2383" s="7" t="s">
        <v>33760</v>
      </c>
      <c r="N2383" s="7">
        <v>46799</v>
      </c>
      <c r="O2383" s="7" t="s">
        <v>44288</v>
      </c>
      <c r="P2383" s="7">
        <v>20151021</v>
      </c>
      <c r="Q2383" s="7">
        <v>54</v>
      </c>
      <c r="R2383" s="7">
        <v>201903</v>
      </c>
    </row>
    <row r="2384" spans="1:18" ht="16.5" customHeight="1">
      <c r="A2384" s="8">
        <v>3588600432</v>
      </c>
      <c r="B2384" s="7">
        <v>6747768</v>
      </c>
      <c r="C2384" s="12">
        <v>1342110177637</v>
      </c>
      <c r="D2384" s="7" t="s">
        <v>47274</v>
      </c>
      <c r="E2384" s="7" t="s">
        <v>47275</v>
      </c>
      <c r="F2384" s="7" t="s">
        <v>47276</v>
      </c>
      <c r="H2384" s="7" t="s">
        <v>47277</v>
      </c>
      <c r="I2384" s="7" t="s">
        <v>65</v>
      </c>
      <c r="J2384" s="7" t="s">
        <v>33060</v>
      </c>
      <c r="K2384" s="7" t="s">
        <v>47</v>
      </c>
      <c r="L2384" s="7">
        <v>10</v>
      </c>
      <c r="M2384" s="7" t="s">
        <v>33760</v>
      </c>
      <c r="N2384" s="7">
        <v>46311</v>
      </c>
      <c r="O2384" s="7" t="s">
        <v>33832</v>
      </c>
      <c r="P2384" s="7">
        <v>20160616</v>
      </c>
      <c r="Q2384" s="7">
        <v>53</v>
      </c>
      <c r="R2384" s="7">
        <v>201903</v>
      </c>
    </row>
    <row r="2385" spans="1:18" ht="16.5" customHeight="1">
      <c r="A2385" s="8">
        <v>1268201480</v>
      </c>
      <c r="B2385" s="7">
        <v>2505156</v>
      </c>
      <c r="C2385" s="12">
        <v>1342360000042</v>
      </c>
      <c r="D2385" s="7" t="s">
        <v>47278</v>
      </c>
      <c r="E2385" s="7" t="s">
        <v>33932</v>
      </c>
      <c r="F2385" s="7" t="s">
        <v>47279</v>
      </c>
      <c r="G2385" s="7" t="s">
        <v>47280</v>
      </c>
      <c r="H2385" s="7" t="s">
        <v>47281</v>
      </c>
      <c r="I2385" s="7" t="s">
        <v>45</v>
      </c>
      <c r="J2385" s="7" t="s">
        <v>33060</v>
      </c>
      <c r="K2385" s="7" t="s">
        <v>47</v>
      </c>
      <c r="L2385" s="7">
        <v>10</v>
      </c>
      <c r="M2385" s="7" t="s">
        <v>33760</v>
      </c>
      <c r="N2385" s="7">
        <v>46300</v>
      </c>
      <c r="O2385" s="7" t="s">
        <v>47282</v>
      </c>
      <c r="P2385" s="7">
        <v>20080123</v>
      </c>
      <c r="Q2385" s="7">
        <v>102</v>
      </c>
      <c r="R2385" s="7">
        <v>201903</v>
      </c>
    </row>
    <row r="2386" spans="1:18" ht="16.5" customHeight="1">
      <c r="A2386" s="8">
        <v>1268201025</v>
      </c>
      <c r="B2386" s="7">
        <v>2505153</v>
      </c>
      <c r="C2386" s="12">
        <v>1342370000058</v>
      </c>
      <c r="D2386" s="7" t="s">
        <v>47283</v>
      </c>
      <c r="E2386" s="7" t="s">
        <v>47284</v>
      </c>
      <c r="F2386" s="7" t="s">
        <v>47285</v>
      </c>
      <c r="G2386" s="7" t="s">
        <v>47286</v>
      </c>
      <c r="H2386" s="7" t="s">
        <v>47287</v>
      </c>
      <c r="I2386" s="7" t="s">
        <v>45</v>
      </c>
      <c r="J2386" s="7" t="s">
        <v>33060</v>
      </c>
      <c r="K2386" s="7" t="s">
        <v>47</v>
      </c>
      <c r="L2386" s="7">
        <v>10</v>
      </c>
      <c r="M2386" s="7" t="s">
        <v>34319</v>
      </c>
      <c r="N2386" s="7">
        <v>56100</v>
      </c>
      <c r="O2386" s="7" t="s">
        <v>12093</v>
      </c>
      <c r="P2386" s="7">
        <v>19571206</v>
      </c>
      <c r="Q2386" s="7">
        <v>102</v>
      </c>
      <c r="R2386" s="7">
        <v>201903</v>
      </c>
    </row>
    <row r="2387" spans="1:18" ht="16.5" customHeight="1">
      <c r="A2387" s="8">
        <v>1268642951</v>
      </c>
      <c r="B2387" s="7">
        <v>4026896</v>
      </c>
      <c r="C2387" s="12">
        <v>1344110048933</v>
      </c>
      <c r="D2387" s="7" t="s">
        <v>16685</v>
      </c>
      <c r="E2387" s="7" t="s">
        <v>16686</v>
      </c>
      <c r="F2387" s="7" t="s">
        <v>16687</v>
      </c>
      <c r="G2387" s="7" t="s">
        <v>16688</v>
      </c>
      <c r="H2387" s="7" t="s">
        <v>16689</v>
      </c>
      <c r="I2387" s="7" t="s">
        <v>65</v>
      </c>
      <c r="J2387" s="7" t="s">
        <v>33060</v>
      </c>
      <c r="K2387" s="7" t="s">
        <v>47</v>
      </c>
      <c r="L2387" s="7">
        <v>10</v>
      </c>
      <c r="M2387" s="7" t="s">
        <v>33076</v>
      </c>
      <c r="N2387" s="7">
        <v>10220</v>
      </c>
      <c r="O2387" s="7" t="s">
        <v>43148</v>
      </c>
      <c r="P2387" s="7">
        <v>20110726</v>
      </c>
      <c r="Q2387" s="7">
        <v>60</v>
      </c>
      <c r="R2387" s="7">
        <v>201903</v>
      </c>
    </row>
    <row r="2388" spans="1:18" ht="16.5" customHeight="1">
      <c r="A2388" s="8">
        <v>1268662511</v>
      </c>
      <c r="B2388" s="7">
        <v>4209966</v>
      </c>
      <c r="C2388" s="12">
        <v>1344110054782</v>
      </c>
      <c r="D2388" s="7" t="s">
        <v>47288</v>
      </c>
      <c r="E2388" s="7" t="s">
        <v>32999</v>
      </c>
      <c r="F2388" s="7" t="s">
        <v>47289</v>
      </c>
      <c r="G2388" s="7" t="s">
        <v>47290</v>
      </c>
      <c r="H2388" s="7" t="s">
        <v>5159</v>
      </c>
      <c r="I2388" s="7" t="s">
        <v>65</v>
      </c>
      <c r="J2388" s="7" t="s">
        <v>33060</v>
      </c>
      <c r="K2388" s="7" t="s">
        <v>47</v>
      </c>
      <c r="L2388" s="7">
        <v>10</v>
      </c>
      <c r="M2388" s="7" t="s">
        <v>33076</v>
      </c>
      <c r="N2388" s="7">
        <v>27199</v>
      </c>
      <c r="O2388" s="7" t="s">
        <v>45382</v>
      </c>
      <c r="P2388" s="7">
        <v>20130315</v>
      </c>
      <c r="Q2388" s="7">
        <v>56</v>
      </c>
      <c r="R2388" s="7">
        <v>201903</v>
      </c>
    </row>
    <row r="2389" spans="1:18" ht="16.5" customHeight="1">
      <c r="A2389" s="8">
        <v>3638700367</v>
      </c>
      <c r="B2389" s="7">
        <v>6740257</v>
      </c>
      <c r="C2389" s="12">
        <v>1344110070621</v>
      </c>
      <c r="D2389" s="7" t="s">
        <v>25797</v>
      </c>
      <c r="E2389" s="7" t="s">
        <v>25798</v>
      </c>
      <c r="F2389" s="7" t="s">
        <v>25799</v>
      </c>
      <c r="G2389" s="7" t="s">
        <v>25800</v>
      </c>
      <c r="H2389" s="7" t="s">
        <v>25801</v>
      </c>
      <c r="I2389" s="7" t="s">
        <v>65</v>
      </c>
      <c r="J2389" s="7" t="s">
        <v>33060</v>
      </c>
      <c r="K2389" s="7" t="s">
        <v>47</v>
      </c>
      <c r="L2389" s="7">
        <v>10</v>
      </c>
      <c r="M2389" s="7" t="s">
        <v>34194</v>
      </c>
      <c r="N2389" s="7">
        <v>49301</v>
      </c>
      <c r="O2389" s="7" t="s">
        <v>11304</v>
      </c>
      <c r="P2389" s="7">
        <v>20160524</v>
      </c>
      <c r="Q2389" s="7">
        <v>62</v>
      </c>
      <c r="R2389" s="7">
        <v>201903</v>
      </c>
    </row>
    <row r="2390" spans="1:18" ht="16.5" customHeight="1">
      <c r="A2390" s="8">
        <v>1268211163</v>
      </c>
      <c r="B2390" s="7">
        <v>3334438</v>
      </c>
      <c r="C2390" s="12">
        <v>1344330002975</v>
      </c>
      <c r="D2390" s="7" t="s">
        <v>47291</v>
      </c>
      <c r="E2390" s="7" t="s">
        <v>47292</v>
      </c>
      <c r="F2390" s="7" t="s">
        <v>249</v>
      </c>
      <c r="G2390" s="7" t="s">
        <v>47293</v>
      </c>
      <c r="H2390" s="7" t="s">
        <v>47294</v>
      </c>
      <c r="I2390" s="7" t="s">
        <v>45</v>
      </c>
      <c r="J2390" s="7" t="s">
        <v>33060</v>
      </c>
      <c r="K2390" s="7" t="s">
        <v>47</v>
      </c>
      <c r="L2390" s="7">
        <v>10</v>
      </c>
      <c r="M2390" s="7" t="s">
        <v>105</v>
      </c>
      <c r="N2390" s="7">
        <v>86102</v>
      </c>
      <c r="O2390" s="7" t="s">
        <v>30448</v>
      </c>
      <c r="P2390" s="7">
        <v>20090422</v>
      </c>
      <c r="Q2390" s="7">
        <v>61</v>
      </c>
      <c r="R2390" s="7">
        <v>201903</v>
      </c>
    </row>
    <row r="2391" spans="1:18" ht="16.5" customHeight="1">
      <c r="A2391" s="8">
        <v>1358101376</v>
      </c>
      <c r="B2391" s="7">
        <v>1743646</v>
      </c>
      <c r="C2391" s="12">
        <v>1345110001616</v>
      </c>
      <c r="D2391" s="7" t="s">
        <v>47295</v>
      </c>
      <c r="E2391" s="7" t="s">
        <v>11639</v>
      </c>
      <c r="F2391" s="7" t="s">
        <v>22958</v>
      </c>
      <c r="G2391" s="7" t="s">
        <v>47296</v>
      </c>
      <c r="H2391" s="7" t="s">
        <v>47297</v>
      </c>
      <c r="I2391" s="7" t="s">
        <v>65</v>
      </c>
      <c r="J2391" s="7" t="s">
        <v>33060</v>
      </c>
      <c r="K2391" s="7" t="s">
        <v>47</v>
      </c>
      <c r="L2391" s="7">
        <v>10</v>
      </c>
      <c r="M2391" s="7" t="s">
        <v>34194</v>
      </c>
      <c r="N2391" s="7">
        <v>49231</v>
      </c>
      <c r="O2391" s="7" t="s">
        <v>22958</v>
      </c>
      <c r="P2391" s="7">
        <v>19791001</v>
      </c>
      <c r="Q2391" s="7">
        <v>83</v>
      </c>
      <c r="R2391" s="7">
        <v>201903</v>
      </c>
    </row>
    <row r="2392" spans="1:18" ht="16.5" customHeight="1">
      <c r="A2392" s="8">
        <v>1358103243</v>
      </c>
      <c r="B2392" s="7">
        <v>2149926</v>
      </c>
      <c r="C2392" s="12">
        <v>1345110002143</v>
      </c>
      <c r="D2392" s="7" t="s">
        <v>47298</v>
      </c>
      <c r="E2392" s="7" t="s">
        <v>32876</v>
      </c>
      <c r="F2392" s="7" t="s">
        <v>22958</v>
      </c>
      <c r="G2392" s="7" t="s">
        <v>47299</v>
      </c>
      <c r="H2392" s="7" t="s">
        <v>47300</v>
      </c>
      <c r="I2392" s="7" t="s">
        <v>65</v>
      </c>
      <c r="J2392" s="7" t="s">
        <v>33060</v>
      </c>
      <c r="K2392" s="7" t="s">
        <v>47</v>
      </c>
      <c r="L2392" s="7">
        <v>10</v>
      </c>
      <c r="M2392" s="7" t="s">
        <v>34194</v>
      </c>
      <c r="N2392" s="7">
        <v>49231</v>
      </c>
      <c r="O2392" s="7" t="s">
        <v>22958</v>
      </c>
      <c r="P2392" s="7">
        <v>19810226</v>
      </c>
      <c r="Q2392" s="7">
        <v>94</v>
      </c>
      <c r="R2392" s="7">
        <v>201903</v>
      </c>
    </row>
    <row r="2393" spans="1:18" ht="16.5" customHeight="1">
      <c r="A2393" s="8">
        <v>1358116471</v>
      </c>
      <c r="B2393" s="7">
        <v>2142247</v>
      </c>
      <c r="C2393" s="12">
        <v>1345110016772</v>
      </c>
      <c r="D2393" s="7" t="s">
        <v>25001</v>
      </c>
      <c r="E2393" s="7" t="s">
        <v>25002</v>
      </c>
      <c r="F2393" s="7" t="s">
        <v>22958</v>
      </c>
      <c r="G2393" s="7" t="s">
        <v>25003</v>
      </c>
      <c r="H2393" s="7" t="s">
        <v>25004</v>
      </c>
      <c r="I2393" s="7" t="s">
        <v>65</v>
      </c>
      <c r="J2393" s="7" t="s">
        <v>33060</v>
      </c>
      <c r="K2393" s="7" t="s">
        <v>47</v>
      </c>
      <c r="L2393" s="7">
        <v>10</v>
      </c>
      <c r="M2393" s="7" t="s">
        <v>34194</v>
      </c>
      <c r="N2393" s="7">
        <v>49231</v>
      </c>
      <c r="O2393" s="7" t="s">
        <v>22958</v>
      </c>
      <c r="P2393" s="7">
        <v>19950915</v>
      </c>
      <c r="Q2393" s="7">
        <v>78</v>
      </c>
      <c r="R2393" s="7">
        <v>201903</v>
      </c>
    </row>
    <row r="2394" spans="1:18" ht="16.5" customHeight="1">
      <c r="A2394" s="8">
        <v>1358139853</v>
      </c>
      <c r="B2394" s="7">
        <v>1403271</v>
      </c>
      <c r="C2394" s="12">
        <v>1345110042446</v>
      </c>
      <c r="D2394" s="7" t="s">
        <v>19822</v>
      </c>
      <c r="E2394" s="7" t="s">
        <v>19823</v>
      </c>
      <c r="F2394" s="7" t="s">
        <v>19824</v>
      </c>
      <c r="G2394" s="7" t="s">
        <v>19825</v>
      </c>
      <c r="H2394" s="7" t="s">
        <v>19826</v>
      </c>
      <c r="I2394" s="7" t="s">
        <v>65</v>
      </c>
      <c r="J2394" s="7" t="s">
        <v>33060</v>
      </c>
      <c r="K2394" s="7" t="s">
        <v>47</v>
      </c>
      <c r="L2394" s="7">
        <v>10</v>
      </c>
      <c r="M2394" s="7" t="s">
        <v>33076</v>
      </c>
      <c r="N2394" s="7">
        <v>29271</v>
      </c>
      <c r="O2394" s="7" t="s">
        <v>6252</v>
      </c>
      <c r="P2394" s="7">
        <v>20000725</v>
      </c>
      <c r="Q2394" s="7">
        <v>62</v>
      </c>
      <c r="R2394" s="7">
        <v>201903</v>
      </c>
    </row>
    <row r="2395" spans="1:18" ht="16.5" customHeight="1">
      <c r="A2395" s="8">
        <v>1358141437</v>
      </c>
      <c r="B2395" s="7">
        <v>2526878</v>
      </c>
      <c r="C2395" s="12">
        <v>1345110043999</v>
      </c>
      <c r="D2395" s="7" t="s">
        <v>24987</v>
      </c>
      <c r="E2395" s="7" t="s">
        <v>24988</v>
      </c>
      <c r="F2395" s="7" t="s">
        <v>24989</v>
      </c>
      <c r="G2395" s="7" t="s">
        <v>24990</v>
      </c>
      <c r="H2395" s="7" t="s">
        <v>24991</v>
      </c>
      <c r="I2395" s="7" t="s">
        <v>65</v>
      </c>
      <c r="J2395" s="7" t="s">
        <v>33060</v>
      </c>
      <c r="K2395" s="7" t="s">
        <v>47</v>
      </c>
      <c r="L2395" s="7">
        <v>10</v>
      </c>
      <c r="M2395" s="7" t="s">
        <v>33076</v>
      </c>
      <c r="N2395" s="7">
        <v>26200</v>
      </c>
      <c r="O2395" s="7" t="s">
        <v>2031</v>
      </c>
      <c r="P2395" s="7">
        <v>20001010</v>
      </c>
      <c r="Q2395" s="7">
        <v>64</v>
      </c>
      <c r="R2395" s="7">
        <v>201903</v>
      </c>
    </row>
    <row r="2396" spans="1:18" ht="16.5" customHeight="1">
      <c r="A2396" s="8">
        <v>1358142168</v>
      </c>
      <c r="B2396" s="7">
        <v>1981127</v>
      </c>
      <c r="C2396" s="12">
        <v>1345110044997</v>
      </c>
      <c r="D2396" s="7" t="s">
        <v>47301</v>
      </c>
      <c r="E2396" s="7" t="s">
        <v>47302</v>
      </c>
      <c r="F2396" s="7" t="s">
        <v>47303</v>
      </c>
      <c r="G2396" s="7" t="s">
        <v>47304</v>
      </c>
      <c r="H2396" s="7" t="s">
        <v>47305</v>
      </c>
      <c r="I2396" s="7" t="s">
        <v>65</v>
      </c>
      <c r="J2396" s="7" t="s">
        <v>33060</v>
      </c>
      <c r="K2396" s="7" t="s">
        <v>47</v>
      </c>
      <c r="L2396" s="7">
        <v>10</v>
      </c>
      <c r="M2396" s="7" t="s">
        <v>33076</v>
      </c>
      <c r="N2396" s="7">
        <v>33993</v>
      </c>
      <c r="O2396" s="7" t="s">
        <v>45344</v>
      </c>
      <c r="P2396" s="7">
        <v>20001124</v>
      </c>
      <c r="Q2396" s="7">
        <v>69</v>
      </c>
      <c r="R2396" s="7">
        <v>201903</v>
      </c>
    </row>
    <row r="2397" spans="1:18" ht="16.5" customHeight="1">
      <c r="A2397" s="8">
        <v>1358150159</v>
      </c>
      <c r="B2397" s="7">
        <v>2333015</v>
      </c>
      <c r="C2397" s="12">
        <v>1345110054425</v>
      </c>
      <c r="D2397" s="7" t="s">
        <v>18746</v>
      </c>
      <c r="E2397" s="7" t="s">
        <v>18747</v>
      </c>
      <c r="F2397" s="7" t="s">
        <v>2801</v>
      </c>
      <c r="G2397" s="7" t="s">
        <v>18748</v>
      </c>
      <c r="H2397" s="7" t="s">
        <v>18749</v>
      </c>
      <c r="I2397" s="7" t="s">
        <v>65</v>
      </c>
      <c r="J2397" s="7" t="s">
        <v>33060</v>
      </c>
      <c r="K2397" s="7" t="s">
        <v>47</v>
      </c>
      <c r="L2397" s="7">
        <v>10</v>
      </c>
      <c r="M2397" s="7" t="s">
        <v>33076</v>
      </c>
      <c r="N2397" s="7">
        <v>26299</v>
      </c>
      <c r="O2397" s="7" t="s">
        <v>33440</v>
      </c>
      <c r="P2397" s="7">
        <v>20011102</v>
      </c>
      <c r="Q2397" s="7">
        <v>62</v>
      </c>
      <c r="R2397" s="7">
        <v>201903</v>
      </c>
    </row>
    <row r="2398" spans="1:18" ht="16.5" customHeight="1">
      <c r="A2398" s="8">
        <v>1358161734</v>
      </c>
      <c r="B2398" s="7">
        <v>1449135</v>
      </c>
      <c r="C2398" s="12">
        <v>1345110069565</v>
      </c>
      <c r="D2398" s="7" t="s">
        <v>26620</v>
      </c>
      <c r="E2398" s="7" t="s">
        <v>26621</v>
      </c>
      <c r="F2398" s="7" t="s">
        <v>12528</v>
      </c>
      <c r="G2398" s="7" t="s">
        <v>26622</v>
      </c>
      <c r="H2398" s="7" t="s">
        <v>26623</v>
      </c>
      <c r="I2398" s="7" t="s">
        <v>65</v>
      </c>
      <c r="J2398" s="7" t="s">
        <v>33060</v>
      </c>
      <c r="K2398" s="7" t="s">
        <v>47</v>
      </c>
      <c r="L2398" s="7">
        <v>10</v>
      </c>
      <c r="M2398" s="7" t="s">
        <v>34433</v>
      </c>
      <c r="N2398" s="7">
        <v>58120</v>
      </c>
      <c r="O2398" s="7" t="s">
        <v>45072</v>
      </c>
      <c r="P2398" s="7">
        <v>20030710</v>
      </c>
      <c r="Q2398" s="7">
        <v>51</v>
      </c>
      <c r="R2398" s="7">
        <v>201903</v>
      </c>
    </row>
    <row r="2399" spans="1:18" ht="16.5" customHeight="1">
      <c r="A2399" s="8">
        <v>1358167460</v>
      </c>
      <c r="B2399" s="7">
        <v>1214909</v>
      </c>
      <c r="C2399" s="12">
        <v>1345110075603</v>
      </c>
      <c r="D2399" s="7" t="s">
        <v>24982</v>
      </c>
      <c r="E2399" s="7" t="s">
        <v>24983</v>
      </c>
      <c r="F2399" s="7" t="s">
        <v>24984</v>
      </c>
      <c r="G2399" s="7" t="s">
        <v>24985</v>
      </c>
      <c r="H2399" s="7" t="s">
        <v>24986</v>
      </c>
      <c r="I2399" s="7" t="s">
        <v>65</v>
      </c>
      <c r="J2399" s="7" t="s">
        <v>33060</v>
      </c>
      <c r="K2399" s="7" t="s">
        <v>47</v>
      </c>
      <c r="L2399" s="7">
        <v>10</v>
      </c>
      <c r="M2399" s="7" t="s">
        <v>34194</v>
      </c>
      <c r="N2399" s="7">
        <v>49212</v>
      </c>
      <c r="O2399" s="7" t="s">
        <v>10754</v>
      </c>
      <c r="P2399" s="7">
        <v>20031119</v>
      </c>
      <c r="Q2399" s="7">
        <v>54</v>
      </c>
      <c r="R2399" s="7">
        <v>201903</v>
      </c>
    </row>
    <row r="2400" spans="1:18" ht="16.5" customHeight="1">
      <c r="A2400" s="8">
        <v>1358172565</v>
      </c>
      <c r="B2400" s="7">
        <v>2223907</v>
      </c>
      <c r="C2400" s="12">
        <v>1345110083094</v>
      </c>
      <c r="D2400" s="7" t="s">
        <v>25847</v>
      </c>
      <c r="E2400" s="7" t="s">
        <v>6526</v>
      </c>
      <c r="F2400" s="7" t="s">
        <v>25848</v>
      </c>
      <c r="G2400" s="7" t="s">
        <v>25849</v>
      </c>
      <c r="H2400" s="7" t="s">
        <v>25850</v>
      </c>
      <c r="I2400" s="7" t="s">
        <v>65</v>
      </c>
      <c r="J2400" s="7" t="s">
        <v>33060</v>
      </c>
      <c r="K2400" s="7" t="s">
        <v>47</v>
      </c>
      <c r="L2400" s="7">
        <v>10</v>
      </c>
      <c r="M2400" s="7" t="s">
        <v>34194</v>
      </c>
      <c r="N2400" s="7">
        <v>49300</v>
      </c>
      <c r="O2400" s="7" t="s">
        <v>22934</v>
      </c>
      <c r="P2400" s="7">
        <v>20040901</v>
      </c>
      <c r="Q2400" s="7">
        <v>91</v>
      </c>
      <c r="R2400" s="7">
        <v>201903</v>
      </c>
    </row>
    <row r="2401" spans="1:18" ht="16.5" customHeight="1">
      <c r="A2401" s="8">
        <v>1358180070</v>
      </c>
      <c r="B2401" s="7">
        <v>3237211</v>
      </c>
      <c r="C2401" s="12">
        <v>1345110091394</v>
      </c>
      <c r="D2401" s="7" t="s">
        <v>24978</v>
      </c>
      <c r="E2401" s="7" t="s">
        <v>2178</v>
      </c>
      <c r="F2401" s="7" t="s">
        <v>24979</v>
      </c>
      <c r="G2401" s="7" t="s">
        <v>24980</v>
      </c>
      <c r="H2401" s="7" t="s">
        <v>24981</v>
      </c>
      <c r="I2401" s="7" t="s">
        <v>65</v>
      </c>
      <c r="J2401" s="7" t="s">
        <v>33060</v>
      </c>
      <c r="K2401" s="7" t="s">
        <v>47</v>
      </c>
      <c r="L2401" s="7">
        <v>10</v>
      </c>
      <c r="M2401" s="7" t="s">
        <v>34194</v>
      </c>
      <c r="N2401" s="7">
        <v>49212</v>
      </c>
      <c r="O2401" s="7" t="s">
        <v>10754</v>
      </c>
      <c r="P2401" s="7">
        <v>20051101</v>
      </c>
      <c r="Q2401" s="7">
        <v>52</v>
      </c>
      <c r="R2401" s="7">
        <v>201903</v>
      </c>
    </row>
    <row r="2402" spans="1:18" ht="16.5" customHeight="1">
      <c r="A2402" s="8">
        <v>1428122137</v>
      </c>
      <c r="B2402" s="7">
        <v>3658704</v>
      </c>
      <c r="C2402" s="12">
        <v>1345110142600</v>
      </c>
      <c r="D2402" s="7" t="s">
        <v>47306</v>
      </c>
      <c r="E2402" s="7" t="s">
        <v>3946</v>
      </c>
      <c r="F2402" s="7" t="s">
        <v>47307</v>
      </c>
      <c r="G2402" s="7" t="s">
        <v>47308</v>
      </c>
      <c r="H2402" s="7" t="s">
        <v>47309</v>
      </c>
      <c r="I2402" s="7" t="s">
        <v>65</v>
      </c>
      <c r="J2402" s="7" t="s">
        <v>33060</v>
      </c>
      <c r="K2402" s="7" t="s">
        <v>47</v>
      </c>
      <c r="L2402" s="7">
        <v>10</v>
      </c>
      <c r="M2402" s="7" t="s">
        <v>33760</v>
      </c>
      <c r="N2402" s="7">
        <v>46109</v>
      </c>
      <c r="O2402" s="7" t="s">
        <v>43591</v>
      </c>
      <c r="P2402" s="7">
        <v>20090824</v>
      </c>
      <c r="Q2402" s="7">
        <v>113</v>
      </c>
      <c r="R2402" s="7">
        <v>201903</v>
      </c>
    </row>
    <row r="2403" spans="1:18" ht="16.5" customHeight="1">
      <c r="A2403" s="8">
        <v>1428132367</v>
      </c>
      <c r="B2403" s="7">
        <v>3909870</v>
      </c>
      <c r="C2403" s="12">
        <v>1345110162765</v>
      </c>
      <c r="D2403" s="7" t="s">
        <v>47310</v>
      </c>
      <c r="E2403" s="7" t="s">
        <v>47311</v>
      </c>
      <c r="F2403" s="7" t="s">
        <v>13478</v>
      </c>
      <c r="G2403" s="7" t="s">
        <v>47312</v>
      </c>
      <c r="H2403" s="7" t="s">
        <v>47313</v>
      </c>
      <c r="I2403" s="7" t="s">
        <v>65</v>
      </c>
      <c r="J2403" s="7" t="s">
        <v>33060</v>
      </c>
      <c r="K2403" s="7" t="s">
        <v>47</v>
      </c>
      <c r="L2403" s="7">
        <v>10</v>
      </c>
      <c r="M2403" s="7" t="s">
        <v>34433</v>
      </c>
      <c r="N2403" s="7">
        <v>60222</v>
      </c>
      <c r="O2403" s="7" t="s">
        <v>47314</v>
      </c>
      <c r="P2403" s="7">
        <v>20101126</v>
      </c>
      <c r="Q2403" s="7">
        <v>113</v>
      </c>
      <c r="R2403" s="7">
        <v>201903</v>
      </c>
    </row>
    <row r="2404" spans="1:18" ht="16.5" customHeight="1">
      <c r="A2404" s="8">
        <v>1428132708</v>
      </c>
      <c r="B2404" s="7">
        <v>3914145</v>
      </c>
      <c r="C2404" s="12">
        <v>1345110163432</v>
      </c>
      <c r="D2404" s="7" t="s">
        <v>47315</v>
      </c>
      <c r="E2404" s="7" t="s">
        <v>47316</v>
      </c>
      <c r="F2404" s="7" t="s">
        <v>47317</v>
      </c>
      <c r="G2404" s="7" t="s">
        <v>47318</v>
      </c>
      <c r="H2404" s="7" t="s">
        <v>47319</v>
      </c>
      <c r="I2404" s="7" t="s">
        <v>65</v>
      </c>
      <c r="J2404" s="7" t="s">
        <v>33060</v>
      </c>
      <c r="K2404" s="7" t="s">
        <v>47</v>
      </c>
      <c r="L2404" s="7">
        <v>10</v>
      </c>
      <c r="M2404" s="7" t="s">
        <v>34194</v>
      </c>
      <c r="N2404" s="7">
        <v>49232</v>
      </c>
      <c r="O2404" s="7" t="s">
        <v>24293</v>
      </c>
      <c r="P2404" s="7">
        <v>20101209</v>
      </c>
      <c r="Q2404" s="7">
        <v>65</v>
      </c>
      <c r="R2404" s="7">
        <v>201903</v>
      </c>
    </row>
    <row r="2405" spans="1:18" ht="16.5" customHeight="1">
      <c r="A2405" s="8">
        <v>1428139545</v>
      </c>
      <c r="B2405" s="7">
        <v>4037385</v>
      </c>
      <c r="C2405" s="12">
        <v>1345110176287</v>
      </c>
      <c r="D2405" s="7" t="s">
        <v>25835</v>
      </c>
      <c r="E2405" s="7" t="s">
        <v>18520</v>
      </c>
      <c r="F2405" s="7" t="s">
        <v>25836</v>
      </c>
      <c r="G2405" s="7" t="s">
        <v>25837</v>
      </c>
      <c r="H2405" s="7" t="s">
        <v>25838</v>
      </c>
      <c r="I2405" s="7" t="s">
        <v>65</v>
      </c>
      <c r="J2405" s="7" t="s">
        <v>33060</v>
      </c>
      <c r="K2405" s="7" t="s">
        <v>47</v>
      </c>
      <c r="L2405" s="7">
        <v>10</v>
      </c>
      <c r="M2405" s="7" t="s">
        <v>33760</v>
      </c>
      <c r="N2405" s="7">
        <v>46329</v>
      </c>
      <c r="O2405" s="7" t="s">
        <v>9470</v>
      </c>
      <c r="P2405" s="7">
        <v>20110825</v>
      </c>
      <c r="Q2405" s="7">
        <v>54</v>
      </c>
      <c r="R2405" s="7">
        <v>201903</v>
      </c>
    </row>
    <row r="2406" spans="1:18" ht="16.5" customHeight="1">
      <c r="A2406" s="8">
        <v>1428143054</v>
      </c>
      <c r="B2406" s="7">
        <v>5531101</v>
      </c>
      <c r="C2406" s="12">
        <v>1345110181856</v>
      </c>
      <c r="D2406" s="7" t="s">
        <v>22932</v>
      </c>
      <c r="E2406" s="7" t="s">
        <v>22933</v>
      </c>
      <c r="F2406" s="7" t="s">
        <v>22934</v>
      </c>
      <c r="G2406" s="7" t="s">
        <v>22935</v>
      </c>
      <c r="H2406" s="7" t="s">
        <v>22936</v>
      </c>
      <c r="I2406" s="7" t="s">
        <v>65</v>
      </c>
      <c r="J2406" s="7" t="s">
        <v>33060</v>
      </c>
      <c r="K2406" s="7" t="s">
        <v>47</v>
      </c>
      <c r="L2406" s="7">
        <v>10</v>
      </c>
      <c r="M2406" s="7" t="s">
        <v>34194</v>
      </c>
      <c r="N2406" s="7">
        <v>49300</v>
      </c>
      <c r="O2406" s="7" t="s">
        <v>22934</v>
      </c>
      <c r="P2406" s="7">
        <v>20120116</v>
      </c>
      <c r="Q2406" s="7">
        <v>76</v>
      </c>
      <c r="R2406" s="7">
        <v>201903</v>
      </c>
    </row>
    <row r="2407" spans="1:18" ht="16.5" customHeight="1">
      <c r="A2407" s="8">
        <v>1428168467</v>
      </c>
      <c r="B2407" s="7">
        <v>5876485</v>
      </c>
      <c r="C2407" s="12">
        <v>1345110227171</v>
      </c>
      <c r="D2407" s="7" t="s">
        <v>16773</v>
      </c>
      <c r="E2407" s="7" t="s">
        <v>16774</v>
      </c>
      <c r="F2407" s="7" t="s">
        <v>16775</v>
      </c>
      <c r="G2407" s="7" t="s">
        <v>16776</v>
      </c>
      <c r="H2407" s="7" t="s">
        <v>16777</v>
      </c>
      <c r="I2407" s="7" t="s">
        <v>65</v>
      </c>
      <c r="J2407" s="7" t="s">
        <v>33060</v>
      </c>
      <c r="K2407" s="7" t="s">
        <v>47</v>
      </c>
      <c r="L2407" s="7">
        <v>10</v>
      </c>
      <c r="M2407" s="7" t="s">
        <v>33076</v>
      </c>
      <c r="N2407" s="7">
        <v>10712</v>
      </c>
      <c r="O2407" s="7" t="s">
        <v>45301</v>
      </c>
      <c r="P2407" s="7">
        <v>20140213</v>
      </c>
      <c r="Q2407" s="7">
        <v>55</v>
      </c>
      <c r="R2407" s="7">
        <v>201903</v>
      </c>
    </row>
    <row r="2408" spans="1:18" ht="16.5" customHeight="1">
      <c r="A2408" s="8">
        <v>1428170809</v>
      </c>
      <c r="B2408" s="7">
        <v>5893877</v>
      </c>
      <c r="C2408" s="12">
        <v>1345110231198</v>
      </c>
      <c r="D2408" s="7" t="s">
        <v>47320</v>
      </c>
      <c r="E2408" s="7" t="s">
        <v>9387</v>
      </c>
      <c r="F2408" s="7" t="s">
        <v>47321</v>
      </c>
      <c r="G2408" s="7" t="s">
        <v>47322</v>
      </c>
      <c r="H2408" s="7" t="s">
        <v>47323</v>
      </c>
      <c r="I2408" s="7" t="s">
        <v>65</v>
      </c>
      <c r="J2408" s="7" t="s">
        <v>33060</v>
      </c>
      <c r="K2408" s="7" t="s">
        <v>47</v>
      </c>
      <c r="L2408" s="7">
        <v>10</v>
      </c>
      <c r="M2408" s="7" t="s">
        <v>34194</v>
      </c>
      <c r="N2408" s="7">
        <v>49401</v>
      </c>
      <c r="O2408" s="7" t="s">
        <v>34224</v>
      </c>
      <c r="P2408" s="7">
        <v>20140407</v>
      </c>
      <c r="Q2408" s="7">
        <v>74</v>
      </c>
      <c r="R2408" s="7">
        <v>201903</v>
      </c>
    </row>
    <row r="2409" spans="1:18" ht="16.5" customHeight="1">
      <c r="A2409" s="8">
        <v>1428178591</v>
      </c>
      <c r="B2409" s="7">
        <v>5975604</v>
      </c>
      <c r="C2409" s="12">
        <v>1345110244802</v>
      </c>
      <c r="D2409" s="7" t="s">
        <v>47324</v>
      </c>
      <c r="E2409" s="7" t="s">
        <v>32806</v>
      </c>
      <c r="F2409" s="7" t="s">
        <v>47325</v>
      </c>
      <c r="G2409" s="7" t="s">
        <v>47326</v>
      </c>
      <c r="H2409" s="7" t="s">
        <v>47327</v>
      </c>
      <c r="I2409" s="7" t="s">
        <v>65</v>
      </c>
      <c r="J2409" s="7" t="s">
        <v>33060</v>
      </c>
      <c r="K2409" s="7" t="s">
        <v>47</v>
      </c>
      <c r="L2409" s="7">
        <v>10</v>
      </c>
      <c r="M2409" s="7" t="s">
        <v>33076</v>
      </c>
      <c r="N2409" s="7">
        <v>22299</v>
      </c>
      <c r="O2409" s="7" t="s">
        <v>33340</v>
      </c>
      <c r="P2409" s="7">
        <v>20141021</v>
      </c>
      <c r="Q2409" s="7">
        <v>101</v>
      </c>
      <c r="R2409" s="7">
        <v>201903</v>
      </c>
    </row>
    <row r="2410" spans="1:18" ht="16.5" customHeight="1">
      <c r="A2410" s="8">
        <v>1428180364</v>
      </c>
      <c r="B2410" s="7">
        <v>6682993</v>
      </c>
      <c r="C2410" s="12">
        <v>1345110247955</v>
      </c>
      <c r="D2410" s="7" t="s">
        <v>47328</v>
      </c>
      <c r="E2410" s="7" t="s">
        <v>47329</v>
      </c>
      <c r="F2410" s="7" t="s">
        <v>47330</v>
      </c>
      <c r="G2410" s="7" t="s">
        <v>47331</v>
      </c>
      <c r="H2410" s="7" t="s">
        <v>47332</v>
      </c>
      <c r="I2410" s="7" t="s">
        <v>65</v>
      </c>
      <c r="J2410" s="7" t="s">
        <v>33060</v>
      </c>
      <c r="K2410" s="7" t="s">
        <v>47</v>
      </c>
      <c r="L2410" s="7">
        <v>10</v>
      </c>
      <c r="M2410" s="7" t="s">
        <v>33076</v>
      </c>
      <c r="N2410" s="7">
        <v>32000</v>
      </c>
      <c r="O2410" s="7" t="s">
        <v>33596</v>
      </c>
      <c r="P2410" s="7">
        <v>20141203</v>
      </c>
      <c r="Q2410" s="7">
        <v>64</v>
      </c>
      <c r="R2410" s="7">
        <v>201903</v>
      </c>
    </row>
    <row r="2411" spans="1:18" ht="16.5" customHeight="1">
      <c r="A2411" s="8">
        <v>1358126101</v>
      </c>
      <c r="B2411" s="7">
        <v>2717283</v>
      </c>
      <c r="C2411" s="12">
        <v>1345120000319</v>
      </c>
      <c r="D2411" s="7" t="s">
        <v>47333</v>
      </c>
      <c r="E2411" s="7" t="s">
        <v>47334</v>
      </c>
      <c r="F2411" s="7" t="s">
        <v>11900</v>
      </c>
      <c r="G2411" s="7" t="s">
        <v>47335</v>
      </c>
      <c r="H2411" s="7" t="s">
        <v>47336</v>
      </c>
      <c r="I2411" s="7" t="s">
        <v>65</v>
      </c>
      <c r="J2411" s="7" t="s">
        <v>33060</v>
      </c>
      <c r="K2411" s="7" t="s">
        <v>47</v>
      </c>
      <c r="L2411" s="7">
        <v>10</v>
      </c>
      <c r="M2411" s="7" t="s">
        <v>34194</v>
      </c>
      <c r="N2411" s="7">
        <v>52900</v>
      </c>
      <c r="O2411" s="7" t="s">
        <v>33873</v>
      </c>
      <c r="P2411" s="7">
        <v>19980214</v>
      </c>
      <c r="Q2411" s="7">
        <v>75</v>
      </c>
      <c r="R2411" s="7">
        <v>201903</v>
      </c>
    </row>
    <row r="2412" spans="1:18" ht="16.5" customHeight="1">
      <c r="A2412" s="8">
        <v>1358103035</v>
      </c>
      <c r="B2412" s="7">
        <v>2260837</v>
      </c>
      <c r="C2412" s="12">
        <v>1345130000033</v>
      </c>
      <c r="D2412" s="7" t="s">
        <v>30669</v>
      </c>
      <c r="E2412" s="7" t="s">
        <v>30670</v>
      </c>
      <c r="F2412" s="7" t="s">
        <v>10789</v>
      </c>
      <c r="G2412" s="7" t="s">
        <v>30671</v>
      </c>
      <c r="H2412" s="7" t="s">
        <v>30672</v>
      </c>
      <c r="I2412" s="7" t="s">
        <v>52</v>
      </c>
      <c r="J2412" s="7" t="s">
        <v>33060</v>
      </c>
      <c r="K2412" s="7" t="s">
        <v>47</v>
      </c>
      <c r="L2412" s="7">
        <v>10</v>
      </c>
      <c r="M2412" s="7" t="s">
        <v>34194</v>
      </c>
      <c r="N2412" s="7">
        <v>49220</v>
      </c>
      <c r="O2412" s="7" t="s">
        <v>10760</v>
      </c>
      <c r="P2412" s="7">
        <v>19590330</v>
      </c>
      <c r="Q2412" s="7">
        <v>778</v>
      </c>
      <c r="R2412" s="7">
        <v>201903</v>
      </c>
    </row>
    <row r="2413" spans="1:18" ht="16.5" customHeight="1">
      <c r="A2413" s="8">
        <v>1358202483</v>
      </c>
      <c r="B2413" s="7">
        <v>1647947</v>
      </c>
      <c r="C2413" s="12">
        <v>1345330000117</v>
      </c>
      <c r="D2413" s="7" t="s">
        <v>30598</v>
      </c>
      <c r="E2413" s="7" t="s">
        <v>8622</v>
      </c>
      <c r="F2413" s="7" t="s">
        <v>30599</v>
      </c>
      <c r="G2413" s="7" t="s">
        <v>30600</v>
      </c>
      <c r="H2413" s="7" t="s">
        <v>30601</v>
      </c>
      <c r="I2413" s="7" t="s">
        <v>45</v>
      </c>
      <c r="J2413" s="7" t="s">
        <v>33060</v>
      </c>
      <c r="K2413" s="7" t="s">
        <v>47</v>
      </c>
      <c r="L2413" s="7">
        <v>10</v>
      </c>
      <c r="M2413" s="7" t="s">
        <v>105</v>
      </c>
      <c r="N2413" s="7">
        <v>86300</v>
      </c>
      <c r="O2413" s="7" t="s">
        <v>36811</v>
      </c>
      <c r="P2413" s="7">
        <v>19750906</v>
      </c>
      <c r="Q2413" s="7">
        <v>169</v>
      </c>
      <c r="R2413" s="7">
        <v>201903</v>
      </c>
    </row>
    <row r="2414" spans="1:18" ht="16.5" customHeight="1">
      <c r="A2414" s="8">
        <v>1428200673</v>
      </c>
      <c r="B2414" s="7">
        <v>3150817</v>
      </c>
      <c r="C2414" s="12">
        <v>1345330004599</v>
      </c>
      <c r="D2414" s="7" t="s">
        <v>47337</v>
      </c>
      <c r="E2414" s="7" t="s">
        <v>47338</v>
      </c>
      <c r="F2414" s="7" t="s">
        <v>249</v>
      </c>
      <c r="G2414" s="7" t="s">
        <v>47339</v>
      </c>
      <c r="H2414" s="7" t="s">
        <v>47340</v>
      </c>
      <c r="I2414" s="7" t="s">
        <v>45</v>
      </c>
      <c r="J2414" s="7" t="s">
        <v>33060</v>
      </c>
      <c r="K2414" s="7" t="s">
        <v>47</v>
      </c>
      <c r="L2414" s="7">
        <v>10</v>
      </c>
      <c r="M2414" s="7" t="s">
        <v>105</v>
      </c>
      <c r="N2414" s="7">
        <v>86101</v>
      </c>
      <c r="O2414" s="7" t="s">
        <v>615</v>
      </c>
      <c r="P2414" s="7">
        <v>20070306</v>
      </c>
      <c r="Q2414" s="7">
        <v>60</v>
      </c>
      <c r="R2414" s="7">
        <v>201903</v>
      </c>
    </row>
    <row r="2415" spans="1:18" ht="16.5" customHeight="1">
      <c r="A2415" s="8">
        <v>1428203082</v>
      </c>
      <c r="B2415" s="7">
        <v>4079852</v>
      </c>
      <c r="C2415" s="12">
        <v>1345330006165</v>
      </c>
      <c r="D2415" s="7" t="s">
        <v>47341</v>
      </c>
      <c r="E2415" s="7" t="s">
        <v>3807</v>
      </c>
      <c r="F2415" s="7" t="s">
        <v>249</v>
      </c>
      <c r="G2415" s="7" t="s">
        <v>47342</v>
      </c>
      <c r="H2415" s="7" t="s">
        <v>47343</v>
      </c>
      <c r="I2415" s="7" t="s">
        <v>45</v>
      </c>
      <c r="J2415" s="7" t="s">
        <v>33060</v>
      </c>
      <c r="K2415" s="7" t="s">
        <v>47</v>
      </c>
      <c r="L2415" s="7">
        <v>10</v>
      </c>
      <c r="M2415" s="7" t="s">
        <v>105</v>
      </c>
      <c r="N2415" s="7">
        <v>86300</v>
      </c>
      <c r="O2415" s="7" t="s">
        <v>36811</v>
      </c>
      <c r="P2415" s="7">
        <v>20120221</v>
      </c>
      <c r="Q2415" s="7">
        <v>171</v>
      </c>
      <c r="R2415" s="7">
        <v>201903</v>
      </c>
    </row>
    <row r="2416" spans="1:18" ht="16.5" customHeight="1">
      <c r="A2416" s="8">
        <v>1428203200</v>
      </c>
      <c r="B2416" s="7">
        <v>4119252</v>
      </c>
      <c r="C2416" s="12">
        <v>1345330006248</v>
      </c>
      <c r="D2416" s="7" t="s">
        <v>30579</v>
      </c>
      <c r="E2416" s="7" t="s">
        <v>30580</v>
      </c>
      <c r="F2416" s="7" t="s">
        <v>249</v>
      </c>
      <c r="G2416" s="7" t="s">
        <v>30581</v>
      </c>
      <c r="H2416" s="7" t="s">
        <v>30582</v>
      </c>
      <c r="I2416" s="7" t="s">
        <v>45</v>
      </c>
      <c r="J2416" s="7" t="s">
        <v>33060</v>
      </c>
      <c r="K2416" s="7" t="s">
        <v>47</v>
      </c>
      <c r="L2416" s="7">
        <v>10</v>
      </c>
      <c r="M2416" s="7" t="s">
        <v>105</v>
      </c>
      <c r="N2416" s="7">
        <v>86102</v>
      </c>
      <c r="O2416" s="7" t="s">
        <v>30448</v>
      </c>
      <c r="P2416" s="7">
        <v>20120424</v>
      </c>
      <c r="Q2416" s="7">
        <v>78</v>
      </c>
      <c r="R2416" s="7">
        <v>201903</v>
      </c>
    </row>
    <row r="2417" spans="1:18" ht="16.5" customHeight="1">
      <c r="A2417" s="8">
        <v>1258110000</v>
      </c>
      <c r="B2417" s="7">
        <v>1342628</v>
      </c>
      <c r="C2417" s="12">
        <v>1346110004165</v>
      </c>
      <c r="D2417" s="7" t="s">
        <v>22123</v>
      </c>
      <c r="E2417" s="7" t="s">
        <v>22124</v>
      </c>
      <c r="F2417" s="7" t="s">
        <v>22125</v>
      </c>
      <c r="G2417" s="7" t="s">
        <v>22126</v>
      </c>
      <c r="H2417" s="7" t="s">
        <v>22127</v>
      </c>
      <c r="I2417" s="7" t="s">
        <v>65</v>
      </c>
      <c r="J2417" s="7" t="s">
        <v>33060</v>
      </c>
      <c r="K2417" s="7" t="s">
        <v>47</v>
      </c>
      <c r="L2417" s="7">
        <v>10</v>
      </c>
      <c r="M2417" s="7" t="s">
        <v>33760</v>
      </c>
      <c r="N2417" s="7">
        <v>46732</v>
      </c>
      <c r="O2417" s="7" t="s">
        <v>47344</v>
      </c>
      <c r="P2417" s="7">
        <v>19920812</v>
      </c>
      <c r="Q2417" s="7">
        <v>62</v>
      </c>
      <c r="R2417" s="7">
        <v>201903</v>
      </c>
    </row>
    <row r="2418" spans="1:18" ht="16.5" customHeight="1">
      <c r="A2418" s="8">
        <v>1258126536</v>
      </c>
      <c r="B2418" s="7">
        <v>1806057</v>
      </c>
      <c r="C2418" s="12">
        <v>1346110011522</v>
      </c>
      <c r="D2418" s="7" t="s">
        <v>19425</v>
      </c>
      <c r="E2418" s="7" t="s">
        <v>19426</v>
      </c>
      <c r="F2418" s="7" t="s">
        <v>19427</v>
      </c>
      <c r="G2418" s="7" t="s">
        <v>19428</v>
      </c>
      <c r="H2418" s="7" t="s">
        <v>19429</v>
      </c>
      <c r="I2418" s="7" t="s">
        <v>65</v>
      </c>
      <c r="J2418" s="7" t="s">
        <v>33060</v>
      </c>
      <c r="K2418" s="7" t="s">
        <v>47</v>
      </c>
      <c r="L2418" s="7">
        <v>10</v>
      </c>
      <c r="M2418" s="7" t="s">
        <v>33076</v>
      </c>
      <c r="N2418" s="7">
        <v>28422</v>
      </c>
      <c r="O2418" s="7" t="s">
        <v>33505</v>
      </c>
      <c r="P2418" s="7">
        <v>19981118</v>
      </c>
      <c r="Q2418" s="7">
        <v>56</v>
      </c>
      <c r="R2418" s="7">
        <v>201903</v>
      </c>
    </row>
    <row r="2419" spans="1:18" ht="16.5" customHeight="1">
      <c r="A2419" s="8">
        <v>1258172006</v>
      </c>
      <c r="B2419" s="7">
        <v>2945024</v>
      </c>
      <c r="C2419" s="12">
        <v>1346110036752</v>
      </c>
      <c r="D2419" s="7" t="s">
        <v>19201</v>
      </c>
      <c r="E2419" s="7" t="s">
        <v>19202</v>
      </c>
      <c r="F2419" s="7" t="s">
        <v>2031</v>
      </c>
      <c r="G2419" s="7" t="s">
        <v>19203</v>
      </c>
      <c r="H2419" s="7" t="s">
        <v>19204</v>
      </c>
      <c r="I2419" s="7" t="s">
        <v>65</v>
      </c>
      <c r="J2419" s="7" t="s">
        <v>33060</v>
      </c>
      <c r="K2419" s="7" t="s">
        <v>47</v>
      </c>
      <c r="L2419" s="7">
        <v>10</v>
      </c>
      <c r="M2419" s="7" t="s">
        <v>33076</v>
      </c>
      <c r="N2419" s="7">
        <v>26220</v>
      </c>
      <c r="O2419" s="7" t="s">
        <v>38270</v>
      </c>
      <c r="P2419" s="7">
        <v>20071228</v>
      </c>
      <c r="Q2419" s="7">
        <v>51</v>
      </c>
      <c r="R2419" s="7">
        <v>201903</v>
      </c>
    </row>
    <row r="2420" spans="1:18" ht="16.5" customHeight="1">
      <c r="A2420" s="8">
        <v>1258609186</v>
      </c>
      <c r="B2420" s="7">
        <v>4192085</v>
      </c>
      <c r="C2420" s="12">
        <v>1346110059324</v>
      </c>
      <c r="D2420" s="7" t="s">
        <v>47345</v>
      </c>
      <c r="E2420" s="7" t="s">
        <v>32896</v>
      </c>
      <c r="F2420" s="7" t="s">
        <v>47346</v>
      </c>
      <c r="H2420" s="7" t="s">
        <v>47347</v>
      </c>
      <c r="I2420" s="7" t="s">
        <v>65</v>
      </c>
      <c r="J2420" s="7" t="s">
        <v>33060</v>
      </c>
      <c r="K2420" s="7" t="s">
        <v>47</v>
      </c>
      <c r="L2420" s="7">
        <v>10</v>
      </c>
      <c r="M2420" s="7" t="s">
        <v>33076</v>
      </c>
      <c r="N2420" s="7">
        <v>21300</v>
      </c>
      <c r="O2420" s="7" t="s">
        <v>2718</v>
      </c>
      <c r="P2420" s="7">
        <v>20121226</v>
      </c>
      <c r="Q2420" s="7">
        <v>57</v>
      </c>
      <c r="R2420" s="7">
        <v>201903</v>
      </c>
    </row>
    <row r="2421" spans="1:18" ht="16.5" customHeight="1">
      <c r="A2421" s="8">
        <v>1258619592</v>
      </c>
      <c r="B2421" s="7">
        <v>5852748</v>
      </c>
      <c r="C2421" s="12">
        <v>1346110064034</v>
      </c>
      <c r="D2421" s="7" t="s">
        <v>47348</v>
      </c>
      <c r="E2421" s="7" t="s">
        <v>24233</v>
      </c>
      <c r="F2421" s="7" t="s">
        <v>9471</v>
      </c>
      <c r="G2421" s="7" t="s">
        <v>47349</v>
      </c>
      <c r="H2421" s="7" t="s">
        <v>47350</v>
      </c>
      <c r="I2421" s="7" t="s">
        <v>65</v>
      </c>
      <c r="J2421" s="7" t="s">
        <v>33060</v>
      </c>
      <c r="K2421" s="7" t="s">
        <v>47</v>
      </c>
      <c r="L2421" s="7">
        <v>10</v>
      </c>
      <c r="M2421" s="7" t="s">
        <v>33760</v>
      </c>
      <c r="N2421" s="7">
        <v>46331</v>
      </c>
      <c r="O2421" s="7" t="s">
        <v>9472</v>
      </c>
      <c r="P2421" s="7">
        <v>20131206</v>
      </c>
      <c r="Q2421" s="7">
        <v>55</v>
      </c>
      <c r="R2421" s="7">
        <v>201903</v>
      </c>
    </row>
    <row r="2422" spans="1:18" ht="16.5" customHeight="1">
      <c r="A2422" s="8">
        <v>2598700317</v>
      </c>
      <c r="B2422" s="7">
        <v>6689278</v>
      </c>
      <c r="C2422" s="12">
        <v>1346110078184</v>
      </c>
      <c r="D2422" s="7" t="s">
        <v>28295</v>
      </c>
      <c r="E2422" s="7" t="s">
        <v>26789</v>
      </c>
      <c r="F2422" s="7" t="s">
        <v>47351</v>
      </c>
      <c r="H2422" s="7" t="s">
        <v>47352</v>
      </c>
      <c r="I2422" s="7" t="s">
        <v>65</v>
      </c>
      <c r="J2422" s="7" t="s">
        <v>33060</v>
      </c>
      <c r="K2422" s="7" t="s">
        <v>47</v>
      </c>
      <c r="L2422" s="7">
        <v>10</v>
      </c>
      <c r="M2422" s="7" t="s">
        <v>34433</v>
      </c>
      <c r="N2422" s="7">
        <v>63991</v>
      </c>
      <c r="O2422" s="7" t="s">
        <v>13994</v>
      </c>
      <c r="P2422" s="7">
        <v>20160420</v>
      </c>
      <c r="Q2422" s="7">
        <v>107</v>
      </c>
      <c r="R2422" s="7">
        <v>201903</v>
      </c>
    </row>
    <row r="2423" spans="1:18" ht="16.5" customHeight="1">
      <c r="A2423" s="8">
        <v>1258104395</v>
      </c>
      <c r="B2423" s="7">
        <v>2716169</v>
      </c>
      <c r="C2423" s="12">
        <v>1346130000183</v>
      </c>
      <c r="D2423" s="7" t="s">
        <v>47353</v>
      </c>
      <c r="E2423" s="7" t="s">
        <v>4458</v>
      </c>
      <c r="F2423" s="7" t="s">
        <v>47354</v>
      </c>
      <c r="G2423" s="7" t="s">
        <v>47355</v>
      </c>
      <c r="H2423" s="7" t="s">
        <v>47356</v>
      </c>
      <c r="I2423" s="7" t="s">
        <v>65</v>
      </c>
      <c r="J2423" s="7" t="s">
        <v>33060</v>
      </c>
      <c r="K2423" s="7" t="s">
        <v>47</v>
      </c>
      <c r="L2423" s="7">
        <v>10</v>
      </c>
      <c r="M2423" s="7" t="s">
        <v>34194</v>
      </c>
      <c r="N2423" s="7">
        <v>49231</v>
      </c>
      <c r="O2423" s="7" t="s">
        <v>22958</v>
      </c>
      <c r="P2423" s="7">
        <v>19870223</v>
      </c>
      <c r="Q2423" s="7">
        <v>51</v>
      </c>
      <c r="R2423" s="7">
        <v>201903</v>
      </c>
    </row>
    <row r="2424" spans="1:18" ht="16.5" customHeight="1">
      <c r="A2424" s="8">
        <v>1258200421</v>
      </c>
      <c r="B2424" s="7">
        <v>2117266</v>
      </c>
      <c r="C2424" s="12">
        <v>1346360000060</v>
      </c>
      <c r="D2424" s="7" t="s">
        <v>47357</v>
      </c>
      <c r="E2424" s="7" t="s">
        <v>47358</v>
      </c>
      <c r="F2424" s="7" t="s">
        <v>47359</v>
      </c>
      <c r="G2424" s="7" t="s">
        <v>47360</v>
      </c>
      <c r="H2424" s="7" t="s">
        <v>47361</v>
      </c>
      <c r="I2424" s="7" t="s">
        <v>45</v>
      </c>
      <c r="J2424" s="7" t="s">
        <v>33060</v>
      </c>
      <c r="K2424" s="7" t="s">
        <v>47</v>
      </c>
      <c r="L2424" s="7">
        <v>10</v>
      </c>
      <c r="M2424" s="7" t="s">
        <v>33760</v>
      </c>
      <c r="N2424" s="7">
        <v>46209</v>
      </c>
      <c r="O2424" s="7" t="s">
        <v>33806</v>
      </c>
      <c r="P2424" s="7">
        <v>19700815</v>
      </c>
      <c r="Q2424" s="7">
        <v>120</v>
      </c>
      <c r="R2424" s="7">
        <v>201903</v>
      </c>
    </row>
    <row r="2425" spans="1:18" ht="16.5" customHeight="1">
      <c r="A2425" s="8">
        <v>1258117003</v>
      </c>
      <c r="B2425" s="7">
        <v>2207155</v>
      </c>
      <c r="C2425" s="12">
        <v>1346710000256</v>
      </c>
      <c r="D2425" s="7" t="s">
        <v>16705</v>
      </c>
      <c r="E2425" s="7" t="s">
        <v>16706</v>
      </c>
      <c r="F2425" s="7" t="s">
        <v>1043</v>
      </c>
      <c r="G2425" s="7" t="s">
        <v>16707</v>
      </c>
      <c r="H2425" s="7" t="s">
        <v>16708</v>
      </c>
      <c r="I2425" s="7" t="s">
        <v>65</v>
      </c>
      <c r="J2425" s="7" t="s">
        <v>33060</v>
      </c>
      <c r="K2425" s="7" t="s">
        <v>47</v>
      </c>
      <c r="L2425" s="7">
        <v>10</v>
      </c>
      <c r="M2425" s="7" t="s">
        <v>33076</v>
      </c>
      <c r="N2425" s="7">
        <v>10111</v>
      </c>
      <c r="O2425" s="7" t="s">
        <v>92</v>
      </c>
      <c r="P2425" s="7">
        <v>19950720</v>
      </c>
      <c r="Q2425" s="7">
        <v>87</v>
      </c>
      <c r="R2425" s="7">
        <v>201903</v>
      </c>
    </row>
    <row r="2426" spans="1:18" ht="16.5" customHeight="1">
      <c r="A2426" s="8">
        <v>1258100235</v>
      </c>
      <c r="B2426" s="7">
        <v>1794305</v>
      </c>
      <c r="C2426" s="12">
        <v>1347110000177</v>
      </c>
      <c r="D2426" s="7" t="s">
        <v>25215</v>
      </c>
      <c r="E2426" s="7" t="s">
        <v>25216</v>
      </c>
      <c r="F2426" s="7" t="s">
        <v>14795</v>
      </c>
      <c r="G2426" s="7" t="s">
        <v>25217</v>
      </c>
      <c r="H2426" s="7" t="s">
        <v>25218</v>
      </c>
      <c r="I2426" s="7" t="s">
        <v>65</v>
      </c>
      <c r="J2426" s="7" t="s">
        <v>33060</v>
      </c>
      <c r="K2426" s="7" t="s">
        <v>47</v>
      </c>
      <c r="L2426" s="7">
        <v>10</v>
      </c>
      <c r="M2426" s="7" t="s">
        <v>34194</v>
      </c>
      <c r="N2426" s="7">
        <v>49231</v>
      </c>
      <c r="O2426" s="7" t="s">
        <v>22958</v>
      </c>
      <c r="P2426" s="7">
        <v>19661018</v>
      </c>
      <c r="Q2426" s="7">
        <v>55</v>
      </c>
      <c r="R2426" s="7">
        <v>201903</v>
      </c>
    </row>
    <row r="2427" spans="1:18" ht="16.5" customHeight="1">
      <c r="A2427" s="8">
        <v>1258101796</v>
      </c>
      <c r="B2427" s="7">
        <v>1414839</v>
      </c>
      <c r="C2427" s="12">
        <v>1347110001711</v>
      </c>
      <c r="D2427" s="7" t="s">
        <v>25211</v>
      </c>
      <c r="E2427" s="7" t="s">
        <v>25212</v>
      </c>
      <c r="F2427" s="7" t="s">
        <v>14795</v>
      </c>
      <c r="G2427" s="7" t="s">
        <v>25213</v>
      </c>
      <c r="H2427" s="7" t="s">
        <v>25214</v>
      </c>
      <c r="I2427" s="7" t="s">
        <v>65</v>
      </c>
      <c r="J2427" s="7" t="s">
        <v>33060</v>
      </c>
      <c r="K2427" s="7" t="s">
        <v>47</v>
      </c>
      <c r="L2427" s="7">
        <v>10</v>
      </c>
      <c r="M2427" s="7" t="s">
        <v>34194</v>
      </c>
      <c r="N2427" s="7">
        <v>49230</v>
      </c>
      <c r="O2427" s="7" t="s">
        <v>42429</v>
      </c>
      <c r="P2427" s="7">
        <v>19801128</v>
      </c>
      <c r="Q2427" s="7">
        <v>57</v>
      </c>
      <c r="R2427" s="7">
        <v>201903</v>
      </c>
    </row>
    <row r="2428" spans="1:18" ht="16.5" customHeight="1">
      <c r="A2428" s="8">
        <v>1258106637</v>
      </c>
      <c r="B2428" s="7">
        <v>1324297</v>
      </c>
      <c r="C2428" s="12">
        <v>1347110004187</v>
      </c>
      <c r="D2428" s="7" t="s">
        <v>25207</v>
      </c>
      <c r="E2428" s="7" t="s">
        <v>25208</v>
      </c>
      <c r="F2428" s="7" t="s">
        <v>24502</v>
      </c>
      <c r="G2428" s="7" t="s">
        <v>25209</v>
      </c>
      <c r="H2428" s="7" t="s">
        <v>25210</v>
      </c>
      <c r="I2428" s="7" t="s">
        <v>65</v>
      </c>
      <c r="J2428" s="7" t="s">
        <v>33060</v>
      </c>
      <c r="K2428" s="7" t="s">
        <v>47</v>
      </c>
      <c r="L2428" s="7">
        <v>10</v>
      </c>
      <c r="M2428" s="7" t="s">
        <v>34194</v>
      </c>
      <c r="N2428" s="7">
        <v>49230</v>
      </c>
      <c r="O2428" s="7" t="s">
        <v>42429</v>
      </c>
      <c r="P2428" s="7">
        <v>19900401</v>
      </c>
      <c r="Q2428" s="7">
        <v>60</v>
      </c>
      <c r="R2428" s="7">
        <v>201903</v>
      </c>
    </row>
    <row r="2429" spans="1:18" ht="16.5" customHeight="1">
      <c r="A2429" s="8">
        <v>1258118036</v>
      </c>
      <c r="B2429" s="7">
        <v>1515632</v>
      </c>
      <c r="C2429" s="12">
        <v>1347110016158</v>
      </c>
      <c r="D2429" s="7" t="s">
        <v>47362</v>
      </c>
      <c r="E2429" s="7" t="s">
        <v>2609</v>
      </c>
      <c r="F2429" s="7" t="s">
        <v>42347</v>
      </c>
      <c r="G2429" s="7" t="s">
        <v>47363</v>
      </c>
      <c r="H2429" s="7" t="s">
        <v>47364</v>
      </c>
      <c r="I2429" s="7" t="s">
        <v>52</v>
      </c>
      <c r="J2429" s="7" t="s">
        <v>33060</v>
      </c>
      <c r="K2429" s="7" t="s">
        <v>47</v>
      </c>
      <c r="L2429" s="7">
        <v>10</v>
      </c>
      <c r="M2429" s="7" t="s">
        <v>33076</v>
      </c>
      <c r="N2429" s="7">
        <v>25934</v>
      </c>
      <c r="O2429" s="7" t="s">
        <v>47365</v>
      </c>
      <c r="P2429" s="7">
        <v>19960313</v>
      </c>
      <c r="Q2429" s="7">
        <v>78</v>
      </c>
      <c r="R2429" s="7">
        <v>201903</v>
      </c>
    </row>
    <row r="2430" spans="1:18" ht="16.5" customHeight="1">
      <c r="A2430" s="8">
        <v>1258102311</v>
      </c>
      <c r="B2430" s="7">
        <v>2741999</v>
      </c>
      <c r="C2430" s="12">
        <v>1347130000032</v>
      </c>
      <c r="D2430" s="7" t="s">
        <v>21763</v>
      </c>
      <c r="E2430" s="7" t="s">
        <v>21764</v>
      </c>
      <c r="F2430" s="7" t="s">
        <v>21765</v>
      </c>
      <c r="G2430" s="7" t="s">
        <v>21766</v>
      </c>
      <c r="H2430" s="7" t="s">
        <v>21767</v>
      </c>
      <c r="I2430" s="7" t="s">
        <v>65</v>
      </c>
      <c r="J2430" s="7" t="s">
        <v>33060</v>
      </c>
      <c r="K2430" s="7" t="s">
        <v>47</v>
      </c>
      <c r="L2430" s="7">
        <v>10</v>
      </c>
      <c r="M2430" s="7" t="s">
        <v>457</v>
      </c>
      <c r="N2430" s="7">
        <v>38110</v>
      </c>
      <c r="O2430" s="7" t="s">
        <v>42265</v>
      </c>
      <c r="P2430" s="7">
        <v>19830101</v>
      </c>
      <c r="Q2430" s="7">
        <v>54</v>
      </c>
      <c r="R2430" s="7">
        <v>201903</v>
      </c>
    </row>
    <row r="2431" spans="1:18" ht="16.5" customHeight="1">
      <c r="A2431" s="8">
        <v>1258102397</v>
      </c>
      <c r="B2431" s="7">
        <v>1255444</v>
      </c>
      <c r="C2431" s="12">
        <v>1347130000305</v>
      </c>
      <c r="D2431" s="7" t="s">
        <v>21758</v>
      </c>
      <c r="E2431" s="7" t="s">
        <v>21759</v>
      </c>
      <c r="F2431" s="7" t="s">
        <v>21760</v>
      </c>
      <c r="G2431" s="7" t="s">
        <v>21761</v>
      </c>
      <c r="H2431" s="7" t="s">
        <v>21762</v>
      </c>
      <c r="I2431" s="7" t="s">
        <v>65</v>
      </c>
      <c r="J2431" s="7" t="s">
        <v>33060</v>
      </c>
      <c r="K2431" s="7" t="s">
        <v>47</v>
      </c>
      <c r="L2431" s="7">
        <v>10</v>
      </c>
      <c r="M2431" s="7" t="s">
        <v>457</v>
      </c>
      <c r="N2431" s="7">
        <v>38110</v>
      </c>
      <c r="O2431" s="7" t="s">
        <v>42265</v>
      </c>
      <c r="P2431" s="7">
        <v>19830101</v>
      </c>
      <c r="Q2431" s="7">
        <v>75</v>
      </c>
      <c r="R2431" s="7">
        <v>201903</v>
      </c>
    </row>
    <row r="2432" spans="1:18" ht="16.5" customHeight="1">
      <c r="A2432" s="8">
        <v>1248105877</v>
      </c>
      <c r="B2432" s="7">
        <v>2613098</v>
      </c>
      <c r="C2432" s="12">
        <v>1348110001363</v>
      </c>
      <c r="D2432" s="7" t="s">
        <v>25256</v>
      </c>
      <c r="E2432" s="7" t="s">
        <v>25257</v>
      </c>
      <c r="F2432" s="7" t="s">
        <v>23693</v>
      </c>
      <c r="G2432" s="7" t="s">
        <v>25258</v>
      </c>
      <c r="H2432" s="7" t="s">
        <v>25259</v>
      </c>
      <c r="I2432" s="7" t="s">
        <v>65</v>
      </c>
      <c r="J2432" s="7" t="s">
        <v>33060</v>
      </c>
      <c r="K2432" s="7" t="s">
        <v>47</v>
      </c>
      <c r="L2432" s="7">
        <v>10</v>
      </c>
      <c r="M2432" s="7" t="s">
        <v>34194</v>
      </c>
      <c r="N2432" s="7">
        <v>49231</v>
      </c>
      <c r="O2432" s="7" t="s">
        <v>22958</v>
      </c>
      <c r="P2432" s="7">
        <v>19791001</v>
      </c>
      <c r="Q2432" s="7">
        <v>60</v>
      </c>
      <c r="R2432" s="7">
        <v>201903</v>
      </c>
    </row>
    <row r="2433" spans="1:18" ht="16.5" customHeight="1">
      <c r="A2433" s="8">
        <v>1248105917</v>
      </c>
      <c r="B2433" s="7">
        <v>2859709</v>
      </c>
      <c r="C2433" s="12">
        <v>1348110001371</v>
      </c>
      <c r="D2433" s="7" t="s">
        <v>47366</v>
      </c>
      <c r="E2433" s="7" t="s">
        <v>47367</v>
      </c>
      <c r="F2433" s="7" t="s">
        <v>14795</v>
      </c>
      <c r="G2433" s="7" t="s">
        <v>47368</v>
      </c>
      <c r="H2433" s="7" t="s">
        <v>47369</v>
      </c>
      <c r="I2433" s="7" t="s">
        <v>65</v>
      </c>
      <c r="J2433" s="7" t="s">
        <v>33060</v>
      </c>
      <c r="K2433" s="7" t="s">
        <v>47</v>
      </c>
      <c r="L2433" s="7">
        <v>10</v>
      </c>
      <c r="M2433" s="7" t="s">
        <v>34194</v>
      </c>
      <c r="N2433" s="7">
        <v>49230</v>
      </c>
      <c r="O2433" s="7" t="s">
        <v>42429</v>
      </c>
      <c r="P2433" s="7">
        <v>19790924</v>
      </c>
      <c r="Q2433" s="7">
        <v>65</v>
      </c>
      <c r="R2433" s="7">
        <v>201903</v>
      </c>
    </row>
    <row r="2434" spans="1:18" ht="16.5" customHeight="1">
      <c r="A2434" s="8">
        <v>1248134241</v>
      </c>
      <c r="B2434" s="7">
        <v>1343916</v>
      </c>
      <c r="C2434" s="12">
        <v>1348110004531</v>
      </c>
      <c r="D2434" s="7" t="s">
        <v>25238</v>
      </c>
      <c r="E2434" s="7" t="s">
        <v>8668</v>
      </c>
      <c r="F2434" s="7" t="s">
        <v>24275</v>
      </c>
      <c r="G2434" s="7" t="s">
        <v>25239</v>
      </c>
      <c r="H2434" s="7" t="s">
        <v>25240</v>
      </c>
      <c r="I2434" s="7" t="s">
        <v>65</v>
      </c>
      <c r="J2434" s="7" t="s">
        <v>33060</v>
      </c>
      <c r="K2434" s="7" t="s">
        <v>47</v>
      </c>
      <c r="L2434" s="7">
        <v>10</v>
      </c>
      <c r="M2434" s="7" t="s">
        <v>34194</v>
      </c>
      <c r="N2434" s="7">
        <v>49231</v>
      </c>
      <c r="O2434" s="7" t="s">
        <v>22958</v>
      </c>
      <c r="P2434" s="7">
        <v>19830817</v>
      </c>
      <c r="Q2434" s="7">
        <v>106</v>
      </c>
      <c r="R2434" s="7">
        <v>201903</v>
      </c>
    </row>
    <row r="2435" spans="1:18" ht="16.5" customHeight="1">
      <c r="A2435" s="8">
        <v>1248136176</v>
      </c>
      <c r="B2435" s="7">
        <v>1612443</v>
      </c>
      <c r="C2435" s="12">
        <v>1348110011924</v>
      </c>
      <c r="D2435" s="7" t="s">
        <v>18833</v>
      </c>
      <c r="E2435" s="7" t="s">
        <v>18834</v>
      </c>
      <c r="F2435" s="7" t="s">
        <v>18835</v>
      </c>
      <c r="G2435" s="7" t="s">
        <v>18836</v>
      </c>
      <c r="H2435" s="7" t="s">
        <v>18837</v>
      </c>
      <c r="I2435" s="7" t="s">
        <v>65</v>
      </c>
      <c r="J2435" s="7" t="s">
        <v>33060</v>
      </c>
      <c r="K2435" s="7" t="s">
        <v>47</v>
      </c>
      <c r="L2435" s="7">
        <v>10</v>
      </c>
      <c r="M2435" s="7" t="s">
        <v>33076</v>
      </c>
      <c r="N2435" s="7">
        <v>26299</v>
      </c>
      <c r="O2435" s="7" t="s">
        <v>33440</v>
      </c>
      <c r="P2435" s="7">
        <v>19880810</v>
      </c>
      <c r="Q2435" s="7">
        <v>66</v>
      </c>
      <c r="R2435" s="7">
        <v>201903</v>
      </c>
    </row>
    <row r="2436" spans="1:18" ht="16.5" customHeight="1">
      <c r="A2436" s="8">
        <v>1248115977</v>
      </c>
      <c r="B2436" s="7">
        <v>1654568</v>
      </c>
      <c r="C2436" s="12">
        <v>1348110015299</v>
      </c>
      <c r="D2436" s="7" t="s">
        <v>47370</v>
      </c>
      <c r="E2436" s="7" t="s">
        <v>33037</v>
      </c>
      <c r="F2436" s="7" t="s">
        <v>21676</v>
      </c>
      <c r="G2436" s="7" t="s">
        <v>47371</v>
      </c>
      <c r="H2436" s="7" t="s">
        <v>47372</v>
      </c>
      <c r="I2436" s="7" t="s">
        <v>65</v>
      </c>
      <c r="J2436" s="7" t="s">
        <v>33060</v>
      </c>
      <c r="K2436" s="7" t="s">
        <v>47</v>
      </c>
      <c r="L2436" s="7">
        <v>10</v>
      </c>
      <c r="M2436" s="7" t="s">
        <v>457</v>
      </c>
      <c r="N2436" s="7">
        <v>38110</v>
      </c>
      <c r="O2436" s="7" t="s">
        <v>42265</v>
      </c>
      <c r="P2436" s="7">
        <v>19910801</v>
      </c>
      <c r="Q2436" s="7">
        <v>50</v>
      </c>
      <c r="R2436" s="7">
        <v>201903</v>
      </c>
    </row>
    <row r="2437" spans="1:18" ht="16.5" customHeight="1">
      <c r="A2437" s="8">
        <v>1248117219</v>
      </c>
      <c r="B2437" s="7">
        <v>1552242</v>
      </c>
      <c r="C2437" s="12">
        <v>1348110016015</v>
      </c>
      <c r="D2437" s="7" t="s">
        <v>29063</v>
      </c>
      <c r="E2437" s="7" t="s">
        <v>4123</v>
      </c>
      <c r="F2437" s="7" t="s">
        <v>29064</v>
      </c>
      <c r="G2437" s="7" t="s">
        <v>29065</v>
      </c>
      <c r="H2437" s="7" t="s">
        <v>2641</v>
      </c>
      <c r="I2437" s="7" t="s">
        <v>52</v>
      </c>
      <c r="J2437" s="7" t="s">
        <v>33060</v>
      </c>
      <c r="K2437" s="7" t="s">
        <v>47</v>
      </c>
      <c r="L2437" s="7">
        <v>10</v>
      </c>
      <c r="M2437" s="7" t="s">
        <v>363</v>
      </c>
      <c r="N2437" s="7">
        <v>70113</v>
      </c>
      <c r="O2437" s="7" t="s">
        <v>14645</v>
      </c>
      <c r="P2437" s="7">
        <v>19920131</v>
      </c>
      <c r="Q2437" s="7">
        <v>53</v>
      </c>
      <c r="R2437" s="7">
        <v>201903</v>
      </c>
    </row>
    <row r="2438" spans="1:18" ht="16.5" customHeight="1">
      <c r="A2438" s="8">
        <v>1248151857</v>
      </c>
      <c r="B2438" s="7">
        <v>1572440</v>
      </c>
      <c r="C2438" s="12">
        <v>1348110032029</v>
      </c>
      <c r="D2438" s="7" t="s">
        <v>20528</v>
      </c>
      <c r="E2438" s="7" t="s">
        <v>16432</v>
      </c>
      <c r="F2438" s="7" t="s">
        <v>20529</v>
      </c>
      <c r="G2438" s="7" t="s">
        <v>20530</v>
      </c>
      <c r="H2438" s="7" t="s">
        <v>20531</v>
      </c>
      <c r="I2438" s="7" t="s">
        <v>65</v>
      </c>
      <c r="J2438" s="7" t="s">
        <v>33060</v>
      </c>
      <c r="K2438" s="7" t="s">
        <v>47</v>
      </c>
      <c r="L2438" s="7">
        <v>10</v>
      </c>
      <c r="M2438" s="7" t="s">
        <v>33076</v>
      </c>
      <c r="N2438" s="7">
        <v>30391</v>
      </c>
      <c r="O2438" s="7" t="s">
        <v>7087</v>
      </c>
      <c r="P2438" s="7">
        <v>19970908</v>
      </c>
      <c r="Q2438" s="7">
        <v>57</v>
      </c>
      <c r="R2438" s="7">
        <v>201903</v>
      </c>
    </row>
    <row r="2439" spans="1:18" ht="16.5" customHeight="1">
      <c r="A2439" s="8">
        <v>1248153821</v>
      </c>
      <c r="B2439" s="7">
        <v>2206575</v>
      </c>
      <c r="C2439" s="12">
        <v>1348110034421</v>
      </c>
      <c r="D2439" s="7" t="s">
        <v>21151</v>
      </c>
      <c r="E2439" s="7" t="s">
        <v>8453</v>
      </c>
      <c r="F2439" s="7" t="s">
        <v>18226</v>
      </c>
      <c r="G2439" s="7" t="s">
        <v>21152</v>
      </c>
      <c r="H2439" s="7" t="s">
        <v>21153</v>
      </c>
      <c r="I2439" s="7" t="s">
        <v>65</v>
      </c>
      <c r="J2439" s="7" t="s">
        <v>33060</v>
      </c>
      <c r="K2439" s="7" t="s">
        <v>47</v>
      </c>
      <c r="L2439" s="7">
        <v>10</v>
      </c>
      <c r="M2439" s="7" t="s">
        <v>33076</v>
      </c>
      <c r="N2439" s="7">
        <v>29299</v>
      </c>
      <c r="O2439" s="7" t="s">
        <v>33562</v>
      </c>
      <c r="P2439" s="7">
        <v>20010101</v>
      </c>
      <c r="Q2439" s="7">
        <v>72</v>
      </c>
      <c r="R2439" s="7">
        <v>201903</v>
      </c>
    </row>
    <row r="2440" spans="1:18" ht="16.5" customHeight="1">
      <c r="A2440" s="8">
        <v>1248191179</v>
      </c>
      <c r="B2440" s="7">
        <v>2169138</v>
      </c>
      <c r="C2440" s="12">
        <v>1348110066242</v>
      </c>
      <c r="D2440" s="7" t="s">
        <v>25228</v>
      </c>
      <c r="E2440" s="7" t="s">
        <v>14350</v>
      </c>
      <c r="F2440" s="7" t="s">
        <v>22958</v>
      </c>
      <c r="G2440" s="7" t="s">
        <v>25229</v>
      </c>
      <c r="H2440" s="7" t="s">
        <v>25230</v>
      </c>
      <c r="I2440" s="7" t="s">
        <v>65</v>
      </c>
      <c r="J2440" s="7" t="s">
        <v>33060</v>
      </c>
      <c r="K2440" s="7" t="s">
        <v>47</v>
      </c>
      <c r="L2440" s="7">
        <v>10</v>
      </c>
      <c r="M2440" s="7" t="s">
        <v>34194</v>
      </c>
      <c r="N2440" s="7">
        <v>49231</v>
      </c>
      <c r="O2440" s="7" t="s">
        <v>22958</v>
      </c>
      <c r="P2440" s="7">
        <v>20011221</v>
      </c>
      <c r="Q2440" s="7">
        <v>92</v>
      </c>
      <c r="R2440" s="7">
        <v>201903</v>
      </c>
    </row>
    <row r="2441" spans="1:18" ht="16.5" customHeight="1">
      <c r="A2441" s="8">
        <v>1248196679</v>
      </c>
      <c r="B2441" s="7">
        <v>1491589</v>
      </c>
      <c r="C2441" s="12">
        <v>1348110071150</v>
      </c>
      <c r="D2441" s="7" t="s">
        <v>16709</v>
      </c>
      <c r="E2441" s="7" t="s">
        <v>16710</v>
      </c>
      <c r="F2441" s="7" t="s">
        <v>16711</v>
      </c>
      <c r="G2441" s="7" t="s">
        <v>16712</v>
      </c>
      <c r="H2441" s="7" t="s">
        <v>16713</v>
      </c>
      <c r="I2441" s="7" t="s">
        <v>65</v>
      </c>
      <c r="J2441" s="7" t="s">
        <v>33060</v>
      </c>
      <c r="K2441" s="7" t="s">
        <v>47</v>
      </c>
      <c r="L2441" s="7">
        <v>10</v>
      </c>
      <c r="M2441" s="7" t="s">
        <v>33076</v>
      </c>
      <c r="N2441" s="7">
        <v>10610</v>
      </c>
      <c r="O2441" s="7" t="s">
        <v>45782</v>
      </c>
      <c r="P2441" s="7">
        <v>20020520</v>
      </c>
      <c r="Q2441" s="7">
        <v>61</v>
      </c>
      <c r="R2441" s="7">
        <v>201903</v>
      </c>
    </row>
    <row r="2442" spans="1:18" ht="16.5" customHeight="1">
      <c r="A2442" s="8">
        <v>1248609413</v>
      </c>
      <c r="B2442" s="7">
        <v>1510538</v>
      </c>
      <c r="C2442" s="12">
        <v>1348110082941</v>
      </c>
      <c r="D2442" s="7" t="s">
        <v>19205</v>
      </c>
      <c r="E2442" s="7" t="s">
        <v>19206</v>
      </c>
      <c r="F2442" s="7" t="s">
        <v>2798</v>
      </c>
      <c r="G2442" s="7" t="s">
        <v>19207</v>
      </c>
      <c r="H2442" s="7" t="s">
        <v>19208</v>
      </c>
      <c r="I2442" s="7" t="s">
        <v>65</v>
      </c>
      <c r="J2442" s="7" t="s">
        <v>33060</v>
      </c>
      <c r="K2442" s="7" t="s">
        <v>47</v>
      </c>
      <c r="L2442" s="7">
        <v>10</v>
      </c>
      <c r="M2442" s="7" t="s">
        <v>33076</v>
      </c>
      <c r="N2442" s="7">
        <v>30391</v>
      </c>
      <c r="O2442" s="7" t="s">
        <v>7087</v>
      </c>
      <c r="P2442" s="7">
        <v>20030514</v>
      </c>
      <c r="Q2442" s="7">
        <v>71</v>
      </c>
      <c r="R2442" s="7">
        <v>201903</v>
      </c>
    </row>
    <row r="2443" spans="1:18" ht="16.5" customHeight="1">
      <c r="A2443" s="8">
        <v>1248610002</v>
      </c>
      <c r="B2443" s="7">
        <v>1155215</v>
      </c>
      <c r="C2443" s="12">
        <v>1348110083642</v>
      </c>
      <c r="D2443" s="7" t="s">
        <v>21147</v>
      </c>
      <c r="E2443" s="7" t="s">
        <v>5427</v>
      </c>
      <c r="F2443" s="7" t="s">
        <v>21148</v>
      </c>
      <c r="G2443" s="7" t="s">
        <v>21149</v>
      </c>
      <c r="H2443" s="7" t="s">
        <v>21150</v>
      </c>
      <c r="I2443" s="7" t="s">
        <v>65</v>
      </c>
      <c r="J2443" s="7" t="s">
        <v>33060</v>
      </c>
      <c r="K2443" s="7" t="s">
        <v>47</v>
      </c>
      <c r="L2443" s="7">
        <v>10</v>
      </c>
      <c r="M2443" s="7" t="s">
        <v>363</v>
      </c>
      <c r="N2443" s="7">
        <v>72110</v>
      </c>
      <c r="O2443" s="7" t="s">
        <v>35908</v>
      </c>
      <c r="P2443" s="7">
        <v>20030605</v>
      </c>
      <c r="Q2443" s="7">
        <v>52</v>
      </c>
      <c r="R2443" s="7">
        <v>201903</v>
      </c>
    </row>
    <row r="2444" spans="1:18" ht="16.5" customHeight="1">
      <c r="A2444" s="8">
        <v>1248621061</v>
      </c>
      <c r="B2444" s="7">
        <v>2113103</v>
      </c>
      <c r="C2444" s="12">
        <v>1348110095308</v>
      </c>
      <c r="D2444" s="7" t="s">
        <v>18822</v>
      </c>
      <c r="E2444" s="7" t="s">
        <v>18823</v>
      </c>
      <c r="F2444" s="7" t="s">
        <v>18824</v>
      </c>
      <c r="G2444" s="7" t="s">
        <v>18825</v>
      </c>
      <c r="H2444" s="7" t="s">
        <v>18826</v>
      </c>
      <c r="I2444" s="7" t="s">
        <v>65</v>
      </c>
      <c r="J2444" s="7" t="s">
        <v>33060</v>
      </c>
      <c r="K2444" s="7" t="s">
        <v>47</v>
      </c>
      <c r="L2444" s="7">
        <v>10</v>
      </c>
      <c r="M2444" s="7" t="s">
        <v>33076</v>
      </c>
      <c r="N2444" s="7">
        <v>26220</v>
      </c>
      <c r="O2444" s="7" t="s">
        <v>38270</v>
      </c>
      <c r="P2444" s="7">
        <v>20040521</v>
      </c>
      <c r="Q2444" s="7">
        <v>63</v>
      </c>
      <c r="R2444" s="7">
        <v>201903</v>
      </c>
    </row>
    <row r="2445" spans="1:18" ht="16.5" customHeight="1">
      <c r="A2445" s="8">
        <v>1248622508</v>
      </c>
      <c r="B2445" s="7">
        <v>2749002</v>
      </c>
      <c r="C2445" s="12">
        <v>1348110096679</v>
      </c>
      <c r="D2445" s="7" t="s">
        <v>47373</v>
      </c>
      <c r="E2445" s="7" t="s">
        <v>47374</v>
      </c>
      <c r="F2445" s="7" t="s">
        <v>619</v>
      </c>
      <c r="G2445" s="7" t="s">
        <v>47375</v>
      </c>
      <c r="H2445" s="7" t="s">
        <v>47376</v>
      </c>
      <c r="I2445" s="7" t="s">
        <v>65</v>
      </c>
      <c r="J2445" s="7" t="s">
        <v>33060</v>
      </c>
      <c r="K2445" s="7" t="s">
        <v>47</v>
      </c>
      <c r="L2445" s="7">
        <v>10</v>
      </c>
      <c r="M2445" s="7" t="s">
        <v>33076</v>
      </c>
      <c r="N2445" s="7">
        <v>10710</v>
      </c>
      <c r="O2445" s="7" t="s">
        <v>47377</v>
      </c>
      <c r="P2445" s="7">
        <v>20040630</v>
      </c>
      <c r="Q2445" s="7">
        <v>88</v>
      </c>
      <c r="R2445" s="7">
        <v>201903</v>
      </c>
    </row>
    <row r="2446" spans="1:18" ht="16.5" customHeight="1">
      <c r="A2446" s="8">
        <v>1248624845</v>
      </c>
      <c r="B2446" s="7">
        <v>2215333</v>
      </c>
      <c r="C2446" s="12">
        <v>1348110099178</v>
      </c>
      <c r="D2446" s="7" t="s">
        <v>25890</v>
      </c>
      <c r="E2446" s="7" t="s">
        <v>25891</v>
      </c>
      <c r="F2446" s="7" t="s">
        <v>11550</v>
      </c>
      <c r="G2446" s="7" t="s">
        <v>25892</v>
      </c>
      <c r="H2446" s="7" t="s">
        <v>25893</v>
      </c>
      <c r="I2446" s="7" t="s">
        <v>65</v>
      </c>
      <c r="J2446" s="7" t="s">
        <v>33060</v>
      </c>
      <c r="K2446" s="7" t="s">
        <v>47</v>
      </c>
      <c r="L2446" s="7">
        <v>10</v>
      </c>
      <c r="M2446" s="7" t="s">
        <v>34194</v>
      </c>
      <c r="N2446" s="7">
        <v>52100</v>
      </c>
      <c r="O2446" s="7" t="s">
        <v>42499</v>
      </c>
      <c r="P2446" s="7">
        <v>20040922</v>
      </c>
      <c r="Q2446" s="7">
        <v>54</v>
      </c>
      <c r="R2446" s="7">
        <v>201903</v>
      </c>
    </row>
    <row r="2447" spans="1:18" ht="16.5" customHeight="1">
      <c r="A2447" s="8">
        <v>1248661200</v>
      </c>
      <c r="B2447" s="7">
        <v>2885869</v>
      </c>
      <c r="C2447" s="12">
        <v>1348110147951</v>
      </c>
      <c r="D2447" s="7" t="s">
        <v>19845</v>
      </c>
      <c r="E2447" s="7" t="s">
        <v>19846</v>
      </c>
      <c r="F2447" s="7" t="s">
        <v>19847</v>
      </c>
      <c r="G2447" s="7" t="s">
        <v>19848</v>
      </c>
      <c r="H2447" s="7" t="s">
        <v>19849</v>
      </c>
      <c r="I2447" s="7" t="s">
        <v>65</v>
      </c>
      <c r="J2447" s="7" t="s">
        <v>33060</v>
      </c>
      <c r="K2447" s="7" t="s">
        <v>47</v>
      </c>
      <c r="L2447" s="7">
        <v>10</v>
      </c>
      <c r="M2447" s="7" t="s">
        <v>33076</v>
      </c>
      <c r="N2447" s="7">
        <v>26111</v>
      </c>
      <c r="O2447" s="7" t="s">
        <v>42342</v>
      </c>
      <c r="P2447" s="7">
        <v>20071115</v>
      </c>
      <c r="Q2447" s="7">
        <v>83</v>
      </c>
      <c r="R2447" s="7">
        <v>201903</v>
      </c>
    </row>
    <row r="2448" spans="1:18" ht="16.5" customHeight="1">
      <c r="A2448" s="8">
        <v>1248672051</v>
      </c>
      <c r="B2448" s="7">
        <v>3171635</v>
      </c>
      <c r="C2448" s="12">
        <v>1348110164054</v>
      </c>
      <c r="D2448" s="7" t="s">
        <v>18580</v>
      </c>
      <c r="E2448" s="7" t="s">
        <v>18581</v>
      </c>
      <c r="F2448" s="7" t="s">
        <v>18582</v>
      </c>
      <c r="G2448" s="7" t="s">
        <v>18583</v>
      </c>
      <c r="H2448" s="7" t="s">
        <v>18584</v>
      </c>
      <c r="I2448" s="7" t="s">
        <v>65</v>
      </c>
      <c r="J2448" s="7" t="s">
        <v>33060</v>
      </c>
      <c r="K2448" s="7" t="s">
        <v>47</v>
      </c>
      <c r="L2448" s="7">
        <v>10</v>
      </c>
      <c r="M2448" s="7" t="s">
        <v>33076</v>
      </c>
      <c r="N2448" s="7">
        <v>26121</v>
      </c>
      <c r="O2448" s="7" t="s">
        <v>4203</v>
      </c>
      <c r="P2448" s="7">
        <v>20081006</v>
      </c>
      <c r="Q2448" s="7">
        <v>50</v>
      </c>
      <c r="R2448" s="7">
        <v>201903</v>
      </c>
    </row>
    <row r="2449" spans="1:18" ht="16.5" customHeight="1">
      <c r="A2449" s="8">
        <v>1248680769</v>
      </c>
      <c r="B2449" s="7">
        <v>3620790</v>
      </c>
      <c r="C2449" s="12">
        <v>1348110176819</v>
      </c>
      <c r="D2449" s="7" t="s">
        <v>19841</v>
      </c>
      <c r="E2449" s="7" t="s">
        <v>19842</v>
      </c>
      <c r="F2449" s="7" t="s">
        <v>6360</v>
      </c>
      <c r="G2449" s="7" t="s">
        <v>19843</v>
      </c>
      <c r="H2449" s="7" t="s">
        <v>19844</v>
      </c>
      <c r="I2449" s="7" t="s">
        <v>65</v>
      </c>
      <c r="J2449" s="7" t="s">
        <v>33060</v>
      </c>
      <c r="K2449" s="7" t="s">
        <v>47</v>
      </c>
      <c r="L2449" s="7">
        <v>10</v>
      </c>
      <c r="M2449" s="7" t="s">
        <v>33076</v>
      </c>
      <c r="N2449" s="7">
        <v>26111</v>
      </c>
      <c r="O2449" s="7" t="s">
        <v>42342</v>
      </c>
      <c r="P2449" s="7">
        <v>20090701</v>
      </c>
      <c r="Q2449" s="7">
        <v>62</v>
      </c>
      <c r="R2449" s="7">
        <v>201903</v>
      </c>
    </row>
    <row r="2450" spans="1:18" ht="16.5" customHeight="1">
      <c r="A2450" s="8">
        <v>1248682485</v>
      </c>
      <c r="B2450" s="7">
        <v>3657447</v>
      </c>
      <c r="C2450" s="12">
        <v>1348110178980</v>
      </c>
      <c r="D2450" s="7" t="s">
        <v>47378</v>
      </c>
      <c r="E2450" s="7" t="s">
        <v>32763</v>
      </c>
      <c r="F2450" s="7" t="s">
        <v>47379</v>
      </c>
      <c r="G2450" s="7" t="s">
        <v>47380</v>
      </c>
      <c r="H2450" s="7" t="s">
        <v>47381</v>
      </c>
      <c r="I2450" s="7" t="s">
        <v>65</v>
      </c>
      <c r="J2450" s="7" t="s">
        <v>33060</v>
      </c>
      <c r="K2450" s="7" t="s">
        <v>47</v>
      </c>
      <c r="L2450" s="7">
        <v>10</v>
      </c>
      <c r="M2450" s="7" t="s">
        <v>457</v>
      </c>
      <c r="N2450" s="7">
        <v>38110</v>
      </c>
      <c r="O2450" s="7" t="s">
        <v>42265</v>
      </c>
      <c r="P2450" s="7">
        <v>20090817</v>
      </c>
      <c r="Q2450" s="7">
        <v>57</v>
      </c>
      <c r="R2450" s="7">
        <v>201903</v>
      </c>
    </row>
    <row r="2451" spans="1:18" ht="16.5" customHeight="1">
      <c r="A2451" s="8">
        <v>1248688039</v>
      </c>
      <c r="B2451" s="7">
        <v>3696315</v>
      </c>
      <c r="C2451" s="12">
        <v>1348110186793</v>
      </c>
      <c r="D2451" s="7" t="s">
        <v>47382</v>
      </c>
      <c r="E2451" s="7" t="s">
        <v>47383</v>
      </c>
      <c r="F2451" s="7" t="s">
        <v>47384</v>
      </c>
      <c r="G2451" s="7" t="s">
        <v>47385</v>
      </c>
      <c r="H2451" s="7" t="s">
        <v>47386</v>
      </c>
      <c r="I2451" s="7" t="s">
        <v>65</v>
      </c>
      <c r="J2451" s="7" t="s">
        <v>33060</v>
      </c>
      <c r="K2451" s="7" t="s">
        <v>47</v>
      </c>
      <c r="L2451" s="7">
        <v>10</v>
      </c>
      <c r="M2451" s="7" t="s">
        <v>313</v>
      </c>
      <c r="N2451" s="7">
        <v>42310</v>
      </c>
      <c r="O2451" s="7" t="s">
        <v>8852</v>
      </c>
      <c r="P2451" s="7">
        <v>20100108</v>
      </c>
      <c r="Q2451" s="7">
        <v>108</v>
      </c>
      <c r="R2451" s="7">
        <v>201903</v>
      </c>
    </row>
    <row r="2452" spans="1:18" ht="16.5" customHeight="1">
      <c r="A2452" s="8">
        <v>1248691039</v>
      </c>
      <c r="B2452" s="7">
        <v>3712024</v>
      </c>
      <c r="C2452" s="12">
        <v>1348110190413</v>
      </c>
      <c r="D2452" s="7" t="s">
        <v>47387</v>
      </c>
      <c r="E2452" s="7" t="s">
        <v>47388</v>
      </c>
      <c r="F2452" s="7" t="s">
        <v>7942</v>
      </c>
      <c r="G2452" s="7" t="s">
        <v>47389</v>
      </c>
      <c r="H2452" s="7" t="s">
        <v>47390</v>
      </c>
      <c r="I2452" s="7" t="s">
        <v>65</v>
      </c>
      <c r="J2452" s="7" t="s">
        <v>33060</v>
      </c>
      <c r="K2452" s="7" t="s">
        <v>47</v>
      </c>
      <c r="L2452" s="7">
        <v>10</v>
      </c>
      <c r="M2452" s="7" t="s">
        <v>313</v>
      </c>
      <c r="N2452" s="7">
        <v>42312</v>
      </c>
      <c r="O2452" s="7" t="s">
        <v>20805</v>
      </c>
      <c r="P2452" s="7">
        <v>20100311</v>
      </c>
      <c r="Q2452" s="7">
        <v>55</v>
      </c>
      <c r="R2452" s="7">
        <v>201903</v>
      </c>
    </row>
    <row r="2453" spans="1:18" ht="16.5" customHeight="1">
      <c r="A2453" s="8">
        <v>1358645419</v>
      </c>
      <c r="B2453" s="7">
        <v>7166624</v>
      </c>
      <c r="C2453" s="12">
        <v>1348110212431</v>
      </c>
      <c r="D2453" s="7" t="s">
        <v>30593</v>
      </c>
      <c r="E2453" s="7" t="s">
        <v>30594</v>
      </c>
      <c r="F2453" s="7" t="s">
        <v>30595</v>
      </c>
      <c r="G2453" s="7" t="s">
        <v>30596</v>
      </c>
      <c r="H2453" s="7" t="s">
        <v>30597</v>
      </c>
      <c r="I2453" s="7" t="s">
        <v>65</v>
      </c>
      <c r="J2453" s="7" t="s">
        <v>33060</v>
      </c>
      <c r="K2453" s="7" t="s">
        <v>47</v>
      </c>
      <c r="L2453" s="7">
        <v>10</v>
      </c>
      <c r="M2453" s="7" t="s">
        <v>105</v>
      </c>
      <c r="N2453" s="7">
        <v>87000</v>
      </c>
      <c r="O2453" s="7" t="s">
        <v>16479</v>
      </c>
      <c r="P2453" s="7">
        <v>20110308</v>
      </c>
      <c r="Q2453" s="7">
        <v>102</v>
      </c>
      <c r="R2453" s="7">
        <v>201903</v>
      </c>
    </row>
    <row r="2454" spans="1:18" ht="16.5" customHeight="1">
      <c r="A2454" s="8">
        <v>1248714951</v>
      </c>
      <c r="B2454" s="7">
        <v>4009214</v>
      </c>
      <c r="C2454" s="12">
        <v>1348110218489</v>
      </c>
      <c r="D2454" s="7" t="s">
        <v>21559</v>
      </c>
      <c r="E2454" s="7" t="s">
        <v>21560</v>
      </c>
      <c r="F2454" s="7" t="s">
        <v>2798</v>
      </c>
      <c r="G2454" s="7" t="s">
        <v>21561</v>
      </c>
      <c r="H2454" s="7" t="s">
        <v>21562</v>
      </c>
      <c r="I2454" s="7" t="s">
        <v>65</v>
      </c>
      <c r="J2454" s="7" t="s">
        <v>33060</v>
      </c>
      <c r="K2454" s="7" t="s">
        <v>47</v>
      </c>
      <c r="L2454" s="7">
        <v>10</v>
      </c>
      <c r="M2454" s="7" t="s">
        <v>33076</v>
      </c>
      <c r="N2454" s="7">
        <v>30320</v>
      </c>
      <c r="O2454" s="7" t="s">
        <v>33581</v>
      </c>
      <c r="P2454" s="7">
        <v>20110602</v>
      </c>
      <c r="Q2454" s="7">
        <v>116</v>
      </c>
      <c r="R2454" s="7">
        <v>201903</v>
      </c>
    </row>
    <row r="2455" spans="1:18" ht="16.5" customHeight="1">
      <c r="A2455" s="8">
        <v>1248726568</v>
      </c>
      <c r="B2455" s="7">
        <v>4074174</v>
      </c>
      <c r="C2455" s="12">
        <v>1348110234716</v>
      </c>
      <c r="D2455" s="7" t="s">
        <v>17651</v>
      </c>
      <c r="E2455" s="7" t="s">
        <v>17652</v>
      </c>
      <c r="F2455" s="7" t="s">
        <v>17653</v>
      </c>
      <c r="H2455" s="7" t="s">
        <v>17654</v>
      </c>
      <c r="I2455" s="7" t="s">
        <v>65</v>
      </c>
      <c r="J2455" s="7" t="s">
        <v>33060</v>
      </c>
      <c r="K2455" s="7" t="s">
        <v>47</v>
      </c>
      <c r="L2455" s="7">
        <v>10</v>
      </c>
      <c r="M2455" s="7" t="s">
        <v>33076</v>
      </c>
      <c r="N2455" s="7">
        <v>20423</v>
      </c>
      <c r="O2455" s="7" t="s">
        <v>1799</v>
      </c>
      <c r="P2455" s="7">
        <v>20120117</v>
      </c>
      <c r="Q2455" s="7">
        <v>75</v>
      </c>
      <c r="R2455" s="7">
        <v>201903</v>
      </c>
    </row>
    <row r="2456" spans="1:18" ht="16.5" customHeight="1">
      <c r="A2456" s="8">
        <v>1358623206</v>
      </c>
      <c r="B2456" s="7">
        <v>4131439</v>
      </c>
      <c r="C2456" s="12">
        <v>1348110242876</v>
      </c>
      <c r="D2456" s="7" t="s">
        <v>21134</v>
      </c>
      <c r="E2456" s="7" t="s">
        <v>3740</v>
      </c>
      <c r="F2456" s="7" t="s">
        <v>21135</v>
      </c>
      <c r="G2456" s="7" t="s">
        <v>21136</v>
      </c>
      <c r="H2456" s="7" t="s">
        <v>21137</v>
      </c>
      <c r="I2456" s="7" t="s">
        <v>65</v>
      </c>
      <c r="J2456" s="7" t="s">
        <v>33060</v>
      </c>
      <c r="K2456" s="7" t="s">
        <v>47</v>
      </c>
      <c r="L2456" s="7">
        <v>10</v>
      </c>
      <c r="M2456" s="7" t="s">
        <v>363</v>
      </c>
      <c r="N2456" s="7">
        <v>72000</v>
      </c>
      <c r="O2456" s="7" t="s">
        <v>45063</v>
      </c>
      <c r="P2456" s="7">
        <v>20120601</v>
      </c>
      <c r="Q2456" s="7">
        <v>89</v>
      </c>
      <c r="R2456" s="7">
        <v>201903</v>
      </c>
    </row>
    <row r="2457" spans="1:18" ht="16.5" customHeight="1">
      <c r="A2457" s="8">
        <v>1358628517</v>
      </c>
      <c r="B2457" s="7">
        <v>4192133</v>
      </c>
      <c r="C2457" s="12">
        <v>1348110259706</v>
      </c>
      <c r="D2457" s="7" t="s">
        <v>47391</v>
      </c>
      <c r="E2457" s="7" t="s">
        <v>47392</v>
      </c>
      <c r="F2457" s="7" t="s">
        <v>47393</v>
      </c>
      <c r="G2457" s="7" t="s">
        <v>47394</v>
      </c>
      <c r="H2457" s="7" t="s">
        <v>47395</v>
      </c>
      <c r="I2457" s="7" t="s">
        <v>65</v>
      </c>
      <c r="J2457" s="7" t="s">
        <v>33060</v>
      </c>
      <c r="K2457" s="7" t="s">
        <v>47</v>
      </c>
      <c r="L2457" s="7">
        <v>10</v>
      </c>
      <c r="M2457" s="7" t="s">
        <v>34194</v>
      </c>
      <c r="N2457" s="7">
        <v>52991</v>
      </c>
      <c r="O2457" s="7" t="s">
        <v>38799</v>
      </c>
      <c r="P2457" s="7">
        <v>20121224</v>
      </c>
      <c r="Q2457" s="7">
        <v>125</v>
      </c>
      <c r="R2457" s="7">
        <v>201903</v>
      </c>
    </row>
    <row r="2458" spans="1:18" ht="16.5" customHeight="1">
      <c r="A2458" s="8">
        <v>1438108666</v>
      </c>
      <c r="B2458" s="7">
        <v>4197888</v>
      </c>
      <c r="C2458" s="12">
        <v>1348110262105</v>
      </c>
      <c r="D2458" s="7" t="s">
        <v>47396</v>
      </c>
      <c r="E2458" s="7" t="s">
        <v>10253</v>
      </c>
      <c r="F2458" s="7" t="s">
        <v>47397</v>
      </c>
      <c r="G2458" s="7" t="s">
        <v>47398</v>
      </c>
      <c r="H2458" s="7" t="s">
        <v>47399</v>
      </c>
      <c r="I2458" s="7" t="s">
        <v>65</v>
      </c>
      <c r="J2458" s="7" t="s">
        <v>33060</v>
      </c>
      <c r="K2458" s="7" t="s">
        <v>47</v>
      </c>
      <c r="L2458" s="7">
        <v>10</v>
      </c>
      <c r="M2458" s="7" t="s">
        <v>33076</v>
      </c>
      <c r="N2458" s="7">
        <v>25924</v>
      </c>
      <c r="O2458" s="7" t="s">
        <v>44055</v>
      </c>
      <c r="P2458" s="7">
        <v>20130125</v>
      </c>
      <c r="Q2458" s="7">
        <v>95</v>
      </c>
      <c r="R2458" s="7">
        <v>201903</v>
      </c>
    </row>
    <row r="2459" spans="1:18" ht="16.5" customHeight="1">
      <c r="A2459" s="8">
        <v>1358636638</v>
      </c>
      <c r="B2459" s="7">
        <v>4346050</v>
      </c>
      <c r="C2459" s="12">
        <v>1348110280975</v>
      </c>
      <c r="D2459" s="7" t="s">
        <v>47400</v>
      </c>
      <c r="E2459" s="7" t="s">
        <v>7741</v>
      </c>
      <c r="F2459" s="7" t="s">
        <v>47401</v>
      </c>
      <c r="G2459" s="7" t="s">
        <v>47402</v>
      </c>
      <c r="H2459" s="7" t="s">
        <v>47403</v>
      </c>
      <c r="I2459" s="7" t="s">
        <v>65</v>
      </c>
      <c r="J2459" s="7" t="s">
        <v>33060</v>
      </c>
      <c r="K2459" s="7" t="s">
        <v>47</v>
      </c>
      <c r="L2459" s="7">
        <v>10</v>
      </c>
      <c r="M2459" s="7" t="s">
        <v>33760</v>
      </c>
      <c r="N2459" s="7">
        <v>46739</v>
      </c>
      <c r="O2459" s="7" t="s">
        <v>43390</v>
      </c>
      <c r="P2459" s="7">
        <v>20130930</v>
      </c>
      <c r="Q2459" s="7">
        <v>143</v>
      </c>
      <c r="R2459" s="7">
        <v>201903</v>
      </c>
    </row>
    <row r="2460" spans="1:18" ht="16.5" customHeight="1">
      <c r="A2460" s="8">
        <v>1358640995</v>
      </c>
      <c r="B2460" s="7">
        <v>5876639</v>
      </c>
      <c r="C2460" s="12">
        <v>1348110293548</v>
      </c>
      <c r="D2460" s="7" t="s">
        <v>47404</v>
      </c>
      <c r="E2460" s="7" t="s">
        <v>47405</v>
      </c>
      <c r="F2460" s="7" t="s">
        <v>39022</v>
      </c>
      <c r="H2460" s="7" t="s">
        <v>47406</v>
      </c>
      <c r="I2460" s="7" t="s">
        <v>65</v>
      </c>
      <c r="J2460" s="7" t="s">
        <v>33060</v>
      </c>
      <c r="K2460" s="7" t="s">
        <v>47</v>
      </c>
      <c r="L2460" s="7">
        <v>10</v>
      </c>
      <c r="M2460" s="7" t="s">
        <v>313</v>
      </c>
      <c r="N2460" s="7">
        <v>42202</v>
      </c>
      <c r="O2460" s="7" t="s">
        <v>43975</v>
      </c>
      <c r="P2460" s="7">
        <v>20140224</v>
      </c>
      <c r="Q2460" s="7">
        <v>50</v>
      </c>
      <c r="R2460" s="7">
        <v>201903</v>
      </c>
    </row>
    <row r="2461" spans="1:18" ht="16.5" customHeight="1">
      <c r="A2461" s="8">
        <v>1358643667</v>
      </c>
      <c r="B2461" s="7">
        <v>7166558</v>
      </c>
      <c r="C2461" s="12">
        <v>1348110300012</v>
      </c>
      <c r="D2461" s="7" t="s">
        <v>47407</v>
      </c>
      <c r="E2461" s="7" t="s">
        <v>47408</v>
      </c>
      <c r="F2461" s="7" t="s">
        <v>47409</v>
      </c>
      <c r="G2461" s="7" t="s">
        <v>47410</v>
      </c>
      <c r="H2461" s="7" t="s">
        <v>47411</v>
      </c>
      <c r="I2461" s="7" t="s">
        <v>65</v>
      </c>
      <c r="J2461" s="7" t="s">
        <v>33060</v>
      </c>
      <c r="K2461" s="7" t="s">
        <v>47</v>
      </c>
      <c r="L2461" s="7">
        <v>10</v>
      </c>
      <c r="M2461" s="7" t="s">
        <v>33076</v>
      </c>
      <c r="N2461" s="7">
        <v>26200</v>
      </c>
      <c r="O2461" s="7" t="s">
        <v>2031</v>
      </c>
      <c r="P2461" s="7">
        <v>20140508</v>
      </c>
      <c r="Q2461" s="7">
        <v>59</v>
      </c>
      <c r="R2461" s="7">
        <v>201903</v>
      </c>
    </row>
    <row r="2462" spans="1:18" ht="16.5" customHeight="1">
      <c r="A2462" s="8">
        <v>1358651599</v>
      </c>
      <c r="B2462" s="7">
        <v>6028090</v>
      </c>
      <c r="C2462" s="12">
        <v>1348110320482</v>
      </c>
      <c r="D2462" s="7" t="s">
        <v>47412</v>
      </c>
      <c r="E2462" s="7" t="s">
        <v>46170</v>
      </c>
      <c r="F2462" s="7" t="s">
        <v>47413</v>
      </c>
      <c r="G2462" s="7" t="s">
        <v>47414</v>
      </c>
      <c r="H2462" s="7" t="s">
        <v>47415</v>
      </c>
      <c r="I2462" s="7" t="s">
        <v>65</v>
      </c>
      <c r="J2462" s="7" t="s">
        <v>33060</v>
      </c>
      <c r="K2462" s="7" t="s">
        <v>47</v>
      </c>
      <c r="L2462" s="7">
        <v>10</v>
      </c>
      <c r="M2462" s="7" t="s">
        <v>33760</v>
      </c>
      <c r="N2462" s="7">
        <v>46800</v>
      </c>
      <c r="O2462" s="7" t="s">
        <v>22863</v>
      </c>
      <c r="P2462" s="7">
        <v>20141224</v>
      </c>
      <c r="Q2462" s="7">
        <v>60</v>
      </c>
      <c r="R2462" s="7">
        <v>201903</v>
      </c>
    </row>
    <row r="2463" spans="1:18" ht="16.5" customHeight="1">
      <c r="A2463" s="8">
        <v>5758800462</v>
      </c>
      <c r="B2463" s="7">
        <v>6806752</v>
      </c>
      <c r="C2463" s="12">
        <v>1348110382531</v>
      </c>
      <c r="D2463" s="7" t="s">
        <v>47416</v>
      </c>
      <c r="E2463" s="7" t="s">
        <v>32979</v>
      </c>
      <c r="F2463" s="7" t="s">
        <v>47417</v>
      </c>
      <c r="G2463" s="7" t="s">
        <v>47418</v>
      </c>
      <c r="H2463" s="7" t="s">
        <v>47419</v>
      </c>
      <c r="I2463" s="7" t="s">
        <v>65</v>
      </c>
      <c r="J2463" s="7" t="s">
        <v>33060</v>
      </c>
      <c r="K2463" s="7" t="s">
        <v>47</v>
      </c>
      <c r="L2463" s="7">
        <v>10</v>
      </c>
      <c r="M2463" s="7" t="s">
        <v>33760</v>
      </c>
      <c r="N2463" s="7">
        <v>46443</v>
      </c>
      <c r="O2463" s="7" t="s">
        <v>44335</v>
      </c>
      <c r="P2463" s="7">
        <v>20160922</v>
      </c>
      <c r="Q2463" s="7">
        <v>72</v>
      </c>
      <c r="R2463" s="7">
        <v>201903</v>
      </c>
    </row>
    <row r="2464" spans="1:18" ht="16.5" customHeight="1">
      <c r="A2464" s="8">
        <v>8798100502</v>
      </c>
      <c r="B2464" s="7">
        <v>6814049</v>
      </c>
      <c r="C2464" s="12">
        <v>1348110384347</v>
      </c>
      <c r="D2464" s="7" t="s">
        <v>47420</v>
      </c>
      <c r="E2464" s="7" t="s">
        <v>47421</v>
      </c>
      <c r="F2464" s="7" t="s">
        <v>22084</v>
      </c>
      <c r="G2464" s="7" t="s">
        <v>47422</v>
      </c>
      <c r="H2464" s="7" t="s">
        <v>47423</v>
      </c>
      <c r="I2464" s="7" t="s">
        <v>65</v>
      </c>
      <c r="J2464" s="7" t="s">
        <v>33060</v>
      </c>
      <c r="K2464" s="7" t="s">
        <v>47</v>
      </c>
      <c r="L2464" s="7">
        <v>10</v>
      </c>
      <c r="M2464" s="7" t="s">
        <v>313</v>
      </c>
      <c r="N2464" s="7">
        <v>42202</v>
      </c>
      <c r="O2464" s="7" t="s">
        <v>43975</v>
      </c>
      <c r="P2464" s="7">
        <v>20161011</v>
      </c>
      <c r="Q2464" s="7">
        <v>70</v>
      </c>
      <c r="R2464" s="7">
        <v>201903</v>
      </c>
    </row>
    <row r="2465" spans="1:18" ht="16.5" customHeight="1">
      <c r="A2465" s="8">
        <v>5658800499</v>
      </c>
      <c r="B2465" s="7">
        <v>8061658</v>
      </c>
      <c r="C2465" s="12">
        <v>1348110390667</v>
      </c>
      <c r="D2465" s="7" t="s">
        <v>22596</v>
      </c>
      <c r="E2465" s="7" t="s">
        <v>7095</v>
      </c>
      <c r="F2465" s="7" t="s">
        <v>22597</v>
      </c>
      <c r="G2465" s="7" t="s">
        <v>22598</v>
      </c>
      <c r="H2465" s="7" t="s">
        <v>22599</v>
      </c>
      <c r="I2465" s="7" t="s">
        <v>65</v>
      </c>
      <c r="J2465" s="7" t="s">
        <v>33060</v>
      </c>
      <c r="K2465" s="7" t="s">
        <v>47</v>
      </c>
      <c r="L2465" s="7">
        <v>10</v>
      </c>
      <c r="M2465" s="7" t="s">
        <v>33760</v>
      </c>
      <c r="N2465" s="7">
        <v>46599</v>
      </c>
      <c r="O2465" s="7" t="s">
        <v>44623</v>
      </c>
      <c r="P2465" s="7">
        <v>20161205</v>
      </c>
      <c r="Q2465" s="7">
        <v>56</v>
      </c>
      <c r="R2465" s="7">
        <v>201903</v>
      </c>
    </row>
    <row r="2466" spans="1:18" ht="16.5" customHeight="1">
      <c r="A2466" s="8">
        <v>3988600615</v>
      </c>
      <c r="B2466" s="7">
        <v>8076333</v>
      </c>
      <c r="C2466" s="12">
        <v>1348110392499</v>
      </c>
      <c r="D2466" s="7" t="s">
        <v>47424</v>
      </c>
      <c r="E2466" s="7" t="s">
        <v>47425</v>
      </c>
      <c r="F2466" s="7" t="s">
        <v>47426</v>
      </c>
      <c r="H2466" s="7" t="s">
        <v>47427</v>
      </c>
      <c r="I2466" s="7" t="s">
        <v>65</v>
      </c>
      <c r="J2466" s="7" t="s">
        <v>33060</v>
      </c>
      <c r="K2466" s="7" t="s">
        <v>47</v>
      </c>
      <c r="L2466" s="7">
        <v>10</v>
      </c>
      <c r="M2466" s="7" t="s">
        <v>33076</v>
      </c>
      <c r="N2466" s="7">
        <v>20423</v>
      </c>
      <c r="O2466" s="7" t="s">
        <v>1799</v>
      </c>
      <c r="P2466" s="7">
        <v>20161221</v>
      </c>
      <c r="Q2466" s="7">
        <v>110</v>
      </c>
      <c r="R2466" s="7">
        <v>201903</v>
      </c>
    </row>
    <row r="2467" spans="1:18" ht="16.5" customHeight="1">
      <c r="A2467" s="8">
        <v>4598100685</v>
      </c>
      <c r="B2467" s="7">
        <v>8086238</v>
      </c>
      <c r="C2467" s="12">
        <v>1348110396003</v>
      </c>
      <c r="D2467" s="7" t="s">
        <v>47428</v>
      </c>
      <c r="E2467" s="7" t="s">
        <v>47429</v>
      </c>
      <c r="F2467" s="7" t="s">
        <v>47430</v>
      </c>
      <c r="G2467" s="7" t="s">
        <v>47431</v>
      </c>
      <c r="H2467" s="7" t="s">
        <v>47432</v>
      </c>
      <c r="I2467" s="7" t="s">
        <v>65</v>
      </c>
      <c r="J2467" s="7" t="s">
        <v>33060</v>
      </c>
      <c r="K2467" s="7" t="s">
        <v>47</v>
      </c>
      <c r="L2467" s="7">
        <v>10</v>
      </c>
      <c r="M2467" s="7" t="s">
        <v>33076</v>
      </c>
      <c r="N2467" s="7">
        <v>29271</v>
      </c>
      <c r="O2467" s="7" t="s">
        <v>6252</v>
      </c>
      <c r="P2467" s="7">
        <v>20170119</v>
      </c>
      <c r="Q2467" s="7">
        <v>89</v>
      </c>
      <c r="R2467" s="7">
        <v>201903</v>
      </c>
    </row>
    <row r="2468" spans="1:18" ht="16.5" customHeight="1">
      <c r="A2468" s="8">
        <v>1248130416</v>
      </c>
      <c r="B2468" s="7">
        <v>2119156</v>
      </c>
      <c r="C2468" s="12">
        <v>1348130000048</v>
      </c>
      <c r="D2468" s="7" t="s">
        <v>25241</v>
      </c>
      <c r="E2468" s="7" t="s">
        <v>25242</v>
      </c>
      <c r="F2468" s="7" t="s">
        <v>22958</v>
      </c>
      <c r="G2468" s="7" t="s">
        <v>25243</v>
      </c>
      <c r="H2468" s="7" t="s">
        <v>25244</v>
      </c>
      <c r="I2468" s="7" t="s">
        <v>65</v>
      </c>
      <c r="J2468" s="7" t="s">
        <v>33060</v>
      </c>
      <c r="K2468" s="7" t="s">
        <v>47</v>
      </c>
      <c r="L2468" s="7">
        <v>10</v>
      </c>
      <c r="M2468" s="7" t="s">
        <v>34194</v>
      </c>
      <c r="N2468" s="7">
        <v>49231</v>
      </c>
      <c r="O2468" s="7" t="s">
        <v>22958</v>
      </c>
      <c r="P2468" s="7">
        <v>19810724</v>
      </c>
      <c r="Q2468" s="7">
        <v>220</v>
      </c>
      <c r="R2468" s="7">
        <v>201903</v>
      </c>
    </row>
    <row r="2469" spans="1:18" ht="16.5" customHeight="1">
      <c r="A2469" s="8">
        <v>1248219795</v>
      </c>
      <c r="B2469" s="7">
        <v>3988003</v>
      </c>
      <c r="C2469" s="12">
        <v>1348330009022</v>
      </c>
      <c r="D2469" s="7" t="s">
        <v>47433</v>
      </c>
      <c r="E2469" s="7" t="s">
        <v>24327</v>
      </c>
      <c r="F2469" s="7" t="s">
        <v>7921</v>
      </c>
      <c r="G2469" s="7" t="s">
        <v>47434</v>
      </c>
      <c r="H2469" s="7" t="s">
        <v>47435</v>
      </c>
      <c r="I2469" s="7" t="s">
        <v>45</v>
      </c>
      <c r="J2469" s="7" t="s">
        <v>33060</v>
      </c>
      <c r="K2469" s="7" t="s">
        <v>47</v>
      </c>
      <c r="L2469" s="7">
        <v>10</v>
      </c>
      <c r="M2469" s="7" t="s">
        <v>105</v>
      </c>
      <c r="N2469" s="7">
        <v>86102</v>
      </c>
      <c r="O2469" s="7" t="s">
        <v>30448</v>
      </c>
      <c r="P2469" s="7">
        <v>20110323</v>
      </c>
      <c r="Q2469" s="7">
        <v>52</v>
      </c>
      <c r="R2469" s="7">
        <v>201903</v>
      </c>
    </row>
    <row r="2470" spans="1:18" ht="16.5" customHeight="1">
      <c r="A2470" s="8">
        <v>1358216726</v>
      </c>
      <c r="B2470" s="7">
        <v>6143049</v>
      </c>
      <c r="C2470" s="12">
        <v>1348330010904</v>
      </c>
      <c r="D2470" s="7" t="s">
        <v>47436</v>
      </c>
      <c r="E2470" s="7" t="s">
        <v>47437</v>
      </c>
      <c r="F2470" s="7" t="s">
        <v>47438</v>
      </c>
      <c r="G2470" s="7" t="s">
        <v>47439</v>
      </c>
      <c r="H2470" s="7" t="s">
        <v>47440</v>
      </c>
      <c r="I2470" s="7" t="s">
        <v>45</v>
      </c>
      <c r="J2470" s="7" t="s">
        <v>33060</v>
      </c>
      <c r="K2470" s="7" t="s">
        <v>47</v>
      </c>
      <c r="L2470" s="7">
        <v>10</v>
      </c>
      <c r="M2470" s="7" t="s">
        <v>105</v>
      </c>
      <c r="N2470" s="7">
        <v>86102</v>
      </c>
      <c r="O2470" s="7" t="s">
        <v>30448</v>
      </c>
      <c r="P2470" s="7">
        <v>20130926</v>
      </c>
      <c r="Q2470" s="7">
        <v>88</v>
      </c>
      <c r="R2470" s="7">
        <v>201903</v>
      </c>
    </row>
    <row r="2471" spans="1:18" ht="16.5" customHeight="1">
      <c r="A2471" s="8">
        <v>1358216366</v>
      </c>
      <c r="B2471" s="7">
        <v>4188506</v>
      </c>
      <c r="C2471" s="12">
        <v>1348710010342</v>
      </c>
      <c r="D2471" s="7" t="s">
        <v>47441</v>
      </c>
      <c r="E2471" s="7" t="s">
        <v>47442</v>
      </c>
      <c r="F2471" s="7" t="s">
        <v>47443</v>
      </c>
      <c r="G2471" s="7" t="s">
        <v>47444</v>
      </c>
      <c r="H2471" s="7" t="s">
        <v>47445</v>
      </c>
      <c r="I2471" s="7" t="s">
        <v>45</v>
      </c>
      <c r="J2471" s="7" t="s">
        <v>33060</v>
      </c>
      <c r="K2471" s="7" t="s">
        <v>47</v>
      </c>
      <c r="L2471" s="7">
        <v>10</v>
      </c>
      <c r="M2471" s="7" t="s">
        <v>33760</v>
      </c>
      <c r="N2471" s="7">
        <v>47210</v>
      </c>
      <c r="O2471" s="7" t="s">
        <v>47446</v>
      </c>
      <c r="P2471" s="7">
        <v>20130101</v>
      </c>
      <c r="Q2471" s="7">
        <v>50</v>
      </c>
      <c r="R2471" s="7">
        <v>201903</v>
      </c>
    </row>
    <row r="2472" spans="1:18" ht="16.5" customHeight="1">
      <c r="A2472" s="8">
        <v>1248400494</v>
      </c>
      <c r="B2472" s="7">
        <v>7003802</v>
      </c>
      <c r="C2472" s="12">
        <v>1348810040330</v>
      </c>
      <c r="D2472" s="7" t="s">
        <v>47447</v>
      </c>
      <c r="E2472" s="7" t="s">
        <v>47448</v>
      </c>
      <c r="F2472" s="7" t="s">
        <v>47449</v>
      </c>
      <c r="G2472" s="7" t="s">
        <v>47450</v>
      </c>
      <c r="H2472" s="7" t="s">
        <v>47451</v>
      </c>
      <c r="I2472" s="7" t="s">
        <v>65</v>
      </c>
      <c r="J2472" s="7" t="s">
        <v>33060</v>
      </c>
      <c r="K2472" s="7" t="s">
        <v>47</v>
      </c>
      <c r="L2472" s="7">
        <v>10</v>
      </c>
      <c r="M2472" s="7" t="s">
        <v>33076</v>
      </c>
      <c r="N2472" s="7">
        <v>16229</v>
      </c>
      <c r="O2472" s="7" t="s">
        <v>45832</v>
      </c>
      <c r="P2472" s="7">
        <v>20081124</v>
      </c>
      <c r="Q2472" s="7">
        <v>58</v>
      </c>
      <c r="R2472" s="7">
        <v>201903</v>
      </c>
    </row>
    <row r="2473" spans="1:18" ht="16.5" customHeight="1">
      <c r="A2473" s="8">
        <v>1308184300</v>
      </c>
      <c r="B2473" s="7">
        <v>1294833</v>
      </c>
      <c r="C2473" s="12">
        <v>1349110021244</v>
      </c>
      <c r="D2473" s="7" t="s">
        <v>23572</v>
      </c>
      <c r="E2473" s="7" t="s">
        <v>23573</v>
      </c>
      <c r="F2473" s="7" t="s">
        <v>23574</v>
      </c>
      <c r="G2473" s="7" t="s">
        <v>23575</v>
      </c>
      <c r="H2473" s="7" t="s">
        <v>23576</v>
      </c>
      <c r="I2473" s="7" t="s">
        <v>65</v>
      </c>
      <c r="J2473" s="7" t="s">
        <v>33060</v>
      </c>
      <c r="K2473" s="7" t="s">
        <v>47</v>
      </c>
      <c r="L2473" s="7">
        <v>10</v>
      </c>
      <c r="M2473" s="7" t="s">
        <v>33760</v>
      </c>
      <c r="N2473" s="7">
        <v>46592</v>
      </c>
      <c r="O2473" s="7" t="s">
        <v>10087</v>
      </c>
      <c r="P2473" s="7">
        <v>20011227</v>
      </c>
      <c r="Q2473" s="7">
        <v>51</v>
      </c>
      <c r="R2473" s="7">
        <v>201903</v>
      </c>
    </row>
    <row r="2474" spans="1:18" ht="16.5" customHeight="1">
      <c r="A2474" s="8">
        <v>1308601134</v>
      </c>
      <c r="B2474" s="7">
        <v>2514657</v>
      </c>
      <c r="C2474" s="12">
        <v>1349110026640</v>
      </c>
      <c r="D2474" s="7" t="s">
        <v>22980</v>
      </c>
      <c r="E2474" s="7" t="s">
        <v>1156</v>
      </c>
      <c r="F2474" s="7" t="s">
        <v>22981</v>
      </c>
      <c r="G2474" s="7" t="s">
        <v>22982</v>
      </c>
      <c r="H2474" s="7" t="s">
        <v>22983</v>
      </c>
      <c r="I2474" s="7" t="s">
        <v>65</v>
      </c>
      <c r="J2474" s="7" t="s">
        <v>33060</v>
      </c>
      <c r="K2474" s="7" t="s">
        <v>47</v>
      </c>
      <c r="L2474" s="7">
        <v>10</v>
      </c>
      <c r="M2474" s="7" t="s">
        <v>33076</v>
      </c>
      <c r="N2474" s="7">
        <v>10794</v>
      </c>
      <c r="O2474" s="7" t="s">
        <v>706</v>
      </c>
      <c r="P2474" s="7">
        <v>20031009</v>
      </c>
      <c r="Q2474" s="7">
        <v>54</v>
      </c>
      <c r="R2474" s="7">
        <v>201903</v>
      </c>
    </row>
    <row r="2475" spans="1:18" ht="16.5" customHeight="1">
      <c r="A2475" s="8">
        <v>1408186737</v>
      </c>
      <c r="B2475" s="7">
        <v>5906528</v>
      </c>
      <c r="C2475" s="12">
        <v>1349110062545</v>
      </c>
      <c r="D2475" s="7" t="s">
        <v>22941</v>
      </c>
      <c r="E2475" s="7" t="s">
        <v>22942</v>
      </c>
      <c r="F2475" s="7" t="s">
        <v>22943</v>
      </c>
      <c r="G2475" s="7" t="s">
        <v>22944</v>
      </c>
      <c r="H2475" s="7" t="s">
        <v>22945</v>
      </c>
      <c r="I2475" s="7" t="s">
        <v>65</v>
      </c>
      <c r="J2475" s="7" t="s">
        <v>33060</v>
      </c>
      <c r="K2475" s="7" t="s">
        <v>47</v>
      </c>
      <c r="L2475" s="7">
        <v>10</v>
      </c>
      <c r="M2475" s="7" t="s">
        <v>33760</v>
      </c>
      <c r="N2475" s="7">
        <v>46323</v>
      </c>
      <c r="O2475" s="7" t="s">
        <v>47452</v>
      </c>
      <c r="P2475" s="7">
        <v>20140521</v>
      </c>
      <c r="Q2475" s="7">
        <v>54</v>
      </c>
      <c r="R2475" s="7">
        <v>201903</v>
      </c>
    </row>
    <row r="2476" spans="1:18" ht="16.5" customHeight="1">
      <c r="A2476" s="8">
        <v>1408203714</v>
      </c>
      <c r="B2476" s="7">
        <v>4178357</v>
      </c>
      <c r="C2476" s="12">
        <v>1349330002587</v>
      </c>
      <c r="D2476" s="7" t="s">
        <v>47453</v>
      </c>
      <c r="E2476" s="7" t="s">
        <v>47454</v>
      </c>
      <c r="F2476" s="7" t="s">
        <v>249</v>
      </c>
      <c r="G2476" s="7" t="s">
        <v>47455</v>
      </c>
      <c r="H2476" s="7" t="s">
        <v>47456</v>
      </c>
      <c r="I2476" s="7" t="s">
        <v>45</v>
      </c>
      <c r="J2476" s="7" t="s">
        <v>33060</v>
      </c>
      <c r="K2476" s="7" t="s">
        <v>47</v>
      </c>
      <c r="L2476" s="7">
        <v>10</v>
      </c>
      <c r="M2476" s="7" t="s">
        <v>105</v>
      </c>
      <c r="N2476" s="7">
        <v>86102</v>
      </c>
      <c r="O2476" s="7" t="s">
        <v>30448</v>
      </c>
      <c r="P2476" s="7">
        <v>20121114</v>
      </c>
      <c r="Q2476" s="7">
        <v>169</v>
      </c>
      <c r="R2476" s="7">
        <v>201903</v>
      </c>
    </row>
    <row r="2477" spans="1:18" ht="16.5" customHeight="1">
      <c r="A2477" s="8">
        <v>1348101747</v>
      </c>
      <c r="B2477" s="7">
        <v>1180841</v>
      </c>
      <c r="C2477" s="12">
        <v>1350110030010</v>
      </c>
      <c r="D2477" s="7" t="s">
        <v>17800</v>
      </c>
      <c r="E2477" s="7" t="s">
        <v>17801</v>
      </c>
      <c r="F2477" s="7" t="s">
        <v>17802</v>
      </c>
      <c r="G2477" s="7" t="s">
        <v>17803</v>
      </c>
      <c r="H2477" s="7" t="s">
        <v>17804</v>
      </c>
      <c r="I2477" s="7" t="s">
        <v>65</v>
      </c>
      <c r="J2477" s="7" t="s">
        <v>33060</v>
      </c>
      <c r="K2477" s="7" t="s">
        <v>47</v>
      </c>
      <c r="L2477" s="7">
        <v>10</v>
      </c>
      <c r="M2477" s="7" t="s">
        <v>33076</v>
      </c>
      <c r="N2477" s="7">
        <v>22190</v>
      </c>
      <c r="O2477" s="7" t="s">
        <v>17789</v>
      </c>
      <c r="P2477" s="7">
        <v>19881001</v>
      </c>
      <c r="Q2477" s="7">
        <v>50</v>
      </c>
      <c r="R2477" s="7">
        <v>201903</v>
      </c>
    </row>
    <row r="2478" spans="1:18" ht="16.5" customHeight="1">
      <c r="A2478" s="8">
        <v>1348110042</v>
      </c>
      <c r="B2478" s="7">
        <v>2194174</v>
      </c>
      <c r="C2478" s="12">
        <v>1350110032206</v>
      </c>
      <c r="D2478" s="7" t="s">
        <v>10810</v>
      </c>
      <c r="E2478" s="7" t="s">
        <v>25020</v>
      </c>
      <c r="F2478" s="7" t="s">
        <v>22958</v>
      </c>
      <c r="G2478" s="7" t="s">
        <v>25021</v>
      </c>
      <c r="H2478" s="7" t="s">
        <v>25022</v>
      </c>
      <c r="I2478" s="7" t="s">
        <v>65</v>
      </c>
      <c r="J2478" s="7" t="s">
        <v>33060</v>
      </c>
      <c r="K2478" s="7" t="s">
        <v>47</v>
      </c>
      <c r="L2478" s="7">
        <v>10</v>
      </c>
      <c r="M2478" s="7" t="s">
        <v>34194</v>
      </c>
      <c r="N2478" s="7">
        <v>49231</v>
      </c>
      <c r="O2478" s="7" t="s">
        <v>22958</v>
      </c>
      <c r="P2478" s="7">
        <v>19900707</v>
      </c>
      <c r="Q2478" s="7">
        <v>125</v>
      </c>
      <c r="R2478" s="7">
        <v>201903</v>
      </c>
    </row>
    <row r="2479" spans="1:18" ht="16.5" customHeight="1">
      <c r="A2479" s="8">
        <v>1348110737</v>
      </c>
      <c r="B2479" s="7">
        <v>1138278</v>
      </c>
      <c r="C2479" s="12">
        <v>1350110033212</v>
      </c>
      <c r="D2479" s="7" t="s">
        <v>24363</v>
      </c>
      <c r="E2479" s="7" t="s">
        <v>24364</v>
      </c>
      <c r="F2479" s="7" t="s">
        <v>24365</v>
      </c>
      <c r="G2479" s="7" t="s">
        <v>24366</v>
      </c>
      <c r="H2479" s="7" t="s">
        <v>24367</v>
      </c>
      <c r="I2479" s="7" t="s">
        <v>65</v>
      </c>
      <c r="J2479" s="7" t="s">
        <v>33060</v>
      </c>
      <c r="K2479" s="7" t="s">
        <v>47</v>
      </c>
      <c r="L2479" s="7">
        <v>10</v>
      </c>
      <c r="M2479" s="7" t="s">
        <v>34194</v>
      </c>
      <c r="N2479" s="7">
        <v>49231</v>
      </c>
      <c r="O2479" s="7" t="s">
        <v>22958</v>
      </c>
      <c r="P2479" s="7">
        <v>19900814</v>
      </c>
      <c r="Q2479" s="7">
        <v>181</v>
      </c>
      <c r="R2479" s="7">
        <v>201903</v>
      </c>
    </row>
    <row r="2480" spans="1:18" ht="16.5" customHeight="1">
      <c r="A2480" s="8">
        <v>1348114183</v>
      </c>
      <c r="B2480" s="7">
        <v>1969574</v>
      </c>
      <c r="C2480" s="12">
        <v>1350110036357</v>
      </c>
      <c r="D2480" s="7" t="s">
        <v>47457</v>
      </c>
      <c r="E2480" s="7" t="s">
        <v>47458</v>
      </c>
      <c r="F2480" s="7" t="s">
        <v>11194</v>
      </c>
      <c r="G2480" s="7" t="s">
        <v>47459</v>
      </c>
      <c r="H2480" s="7" t="s">
        <v>47460</v>
      </c>
      <c r="I2480" s="7" t="s">
        <v>65</v>
      </c>
      <c r="J2480" s="7" t="s">
        <v>33060</v>
      </c>
      <c r="K2480" s="7" t="s">
        <v>47</v>
      </c>
      <c r="L2480" s="7">
        <v>10</v>
      </c>
      <c r="M2480" s="7" t="s">
        <v>34194</v>
      </c>
      <c r="N2480" s="7">
        <v>49231</v>
      </c>
      <c r="O2480" s="7" t="s">
        <v>22958</v>
      </c>
      <c r="P2480" s="7">
        <v>19920918</v>
      </c>
      <c r="Q2480" s="7">
        <v>106</v>
      </c>
      <c r="R2480" s="7">
        <v>201903</v>
      </c>
    </row>
    <row r="2481" spans="1:18" ht="16.5" customHeight="1">
      <c r="A2481" s="8">
        <v>1348118312</v>
      </c>
      <c r="B2481" s="7">
        <v>1555142</v>
      </c>
      <c r="C2481" s="12">
        <v>1350110040150</v>
      </c>
      <c r="D2481" s="7" t="s">
        <v>16979</v>
      </c>
      <c r="E2481" s="7" t="s">
        <v>16980</v>
      </c>
      <c r="F2481" s="7" t="s">
        <v>16981</v>
      </c>
      <c r="G2481" s="7" t="s">
        <v>16982</v>
      </c>
      <c r="H2481" s="7" t="s">
        <v>16983</v>
      </c>
      <c r="I2481" s="7" t="s">
        <v>65</v>
      </c>
      <c r="J2481" s="7" t="s">
        <v>33060</v>
      </c>
      <c r="K2481" s="7" t="s">
        <v>47</v>
      </c>
      <c r="L2481" s="7">
        <v>10</v>
      </c>
      <c r="M2481" s="7" t="s">
        <v>33076</v>
      </c>
      <c r="N2481" s="7">
        <v>13409</v>
      </c>
      <c r="O2481" s="7" t="s">
        <v>43235</v>
      </c>
      <c r="P2481" s="7">
        <v>19931027</v>
      </c>
      <c r="Q2481" s="7">
        <v>74</v>
      </c>
      <c r="R2481" s="7">
        <v>201903</v>
      </c>
    </row>
    <row r="2482" spans="1:18" ht="16.5" customHeight="1">
      <c r="A2482" s="8">
        <v>1348121608</v>
      </c>
      <c r="B2482" s="7">
        <v>1576245</v>
      </c>
      <c r="C2482" s="12">
        <v>1350110042700</v>
      </c>
      <c r="D2482" s="7" t="s">
        <v>20389</v>
      </c>
      <c r="E2482" s="7" t="s">
        <v>8646</v>
      </c>
      <c r="F2482" s="7" t="s">
        <v>20390</v>
      </c>
      <c r="G2482" s="7" t="s">
        <v>20391</v>
      </c>
      <c r="H2482" s="7" t="s">
        <v>20392</v>
      </c>
      <c r="I2482" s="7" t="s">
        <v>65</v>
      </c>
      <c r="J2482" s="7" t="s">
        <v>33060</v>
      </c>
      <c r="K2482" s="7" t="s">
        <v>47</v>
      </c>
      <c r="L2482" s="7">
        <v>10</v>
      </c>
      <c r="M2482" s="7" t="s">
        <v>33076</v>
      </c>
      <c r="N2482" s="7">
        <v>30332</v>
      </c>
      <c r="O2482" s="7" t="s">
        <v>38386</v>
      </c>
      <c r="P2482" s="7">
        <v>19940702</v>
      </c>
      <c r="Q2482" s="7">
        <v>59</v>
      </c>
      <c r="R2482" s="7">
        <v>201903</v>
      </c>
    </row>
    <row r="2483" spans="1:18" ht="16.5" customHeight="1">
      <c r="A2483" s="8">
        <v>1338116155</v>
      </c>
      <c r="B2483" s="7">
        <v>1537577</v>
      </c>
      <c r="C2483" s="12">
        <v>1350110055167</v>
      </c>
      <c r="D2483" s="7" t="s">
        <v>25030</v>
      </c>
      <c r="E2483" s="7" t="s">
        <v>25031</v>
      </c>
      <c r="F2483" s="7" t="s">
        <v>24460</v>
      </c>
      <c r="G2483" s="7" t="s">
        <v>25032</v>
      </c>
      <c r="H2483" s="7" t="s">
        <v>25033</v>
      </c>
      <c r="I2483" s="7" t="s">
        <v>65</v>
      </c>
      <c r="J2483" s="7" t="s">
        <v>33060</v>
      </c>
      <c r="K2483" s="7" t="s">
        <v>47</v>
      </c>
      <c r="L2483" s="7">
        <v>10</v>
      </c>
      <c r="M2483" s="7" t="s">
        <v>34194</v>
      </c>
      <c r="N2483" s="7">
        <v>49231</v>
      </c>
      <c r="O2483" s="7" t="s">
        <v>22958</v>
      </c>
      <c r="P2483" s="7">
        <v>19930601</v>
      </c>
      <c r="Q2483" s="7">
        <v>100</v>
      </c>
      <c r="R2483" s="7">
        <v>201903</v>
      </c>
    </row>
    <row r="2484" spans="1:18" ht="16.5" customHeight="1">
      <c r="A2484" s="8">
        <v>1338123656</v>
      </c>
      <c r="B2484" s="7">
        <v>2151257</v>
      </c>
      <c r="C2484" s="12">
        <v>1350110058070</v>
      </c>
      <c r="D2484" s="7" t="s">
        <v>29037</v>
      </c>
      <c r="E2484" s="7" t="s">
        <v>29038</v>
      </c>
      <c r="F2484" s="7" t="s">
        <v>3486</v>
      </c>
      <c r="G2484" s="7" t="s">
        <v>29039</v>
      </c>
      <c r="H2484" s="7" t="s">
        <v>29040</v>
      </c>
      <c r="I2484" s="7" t="s">
        <v>65</v>
      </c>
      <c r="J2484" s="7" t="s">
        <v>33060</v>
      </c>
      <c r="K2484" s="7" t="s">
        <v>47</v>
      </c>
      <c r="L2484" s="7">
        <v>10</v>
      </c>
      <c r="M2484" s="7" t="s">
        <v>966</v>
      </c>
      <c r="N2484" s="7">
        <v>68100</v>
      </c>
      <c r="O2484" s="7" t="s">
        <v>14143</v>
      </c>
      <c r="P2484" s="7">
        <v>19940819</v>
      </c>
      <c r="Q2484" s="7">
        <v>62</v>
      </c>
      <c r="R2484" s="7">
        <v>201903</v>
      </c>
    </row>
    <row r="2485" spans="1:18" ht="16.5" customHeight="1">
      <c r="A2485" s="8">
        <v>1348129518</v>
      </c>
      <c r="B2485" s="7">
        <v>1303400</v>
      </c>
      <c r="C2485" s="12">
        <v>1350110060710</v>
      </c>
      <c r="D2485" s="7" t="s">
        <v>20385</v>
      </c>
      <c r="E2485" s="7" t="s">
        <v>20386</v>
      </c>
      <c r="F2485" s="7" t="s">
        <v>5883</v>
      </c>
      <c r="G2485" s="7" t="s">
        <v>20387</v>
      </c>
      <c r="H2485" s="7" t="s">
        <v>20388</v>
      </c>
      <c r="I2485" s="7" t="s">
        <v>65</v>
      </c>
      <c r="J2485" s="7" t="s">
        <v>33060</v>
      </c>
      <c r="K2485" s="7" t="s">
        <v>47</v>
      </c>
      <c r="L2485" s="7">
        <v>10</v>
      </c>
      <c r="M2485" s="7" t="s">
        <v>33076</v>
      </c>
      <c r="N2485" s="7">
        <v>30391</v>
      </c>
      <c r="O2485" s="7" t="s">
        <v>7087</v>
      </c>
      <c r="P2485" s="7">
        <v>19960101</v>
      </c>
      <c r="Q2485" s="7">
        <v>56</v>
      </c>
      <c r="R2485" s="7">
        <v>201903</v>
      </c>
    </row>
    <row r="2486" spans="1:18" ht="16.5" customHeight="1">
      <c r="A2486" s="8">
        <v>1348133967</v>
      </c>
      <c r="B2486" s="7">
        <v>1353370</v>
      </c>
      <c r="C2486" s="12">
        <v>1350110063441</v>
      </c>
      <c r="D2486" s="7" t="s">
        <v>16667</v>
      </c>
      <c r="E2486" s="7" t="s">
        <v>16668</v>
      </c>
      <c r="F2486" s="7" t="s">
        <v>16669</v>
      </c>
      <c r="G2486" s="7" t="s">
        <v>16670</v>
      </c>
      <c r="H2486" s="7" t="s">
        <v>16671</v>
      </c>
      <c r="I2486" s="7" t="s">
        <v>65</v>
      </c>
      <c r="J2486" s="7" t="s">
        <v>33060</v>
      </c>
      <c r="K2486" s="7" t="s">
        <v>47</v>
      </c>
      <c r="L2486" s="7">
        <v>10</v>
      </c>
      <c r="M2486" s="7" t="s">
        <v>33760</v>
      </c>
      <c r="N2486" s="7">
        <v>46311</v>
      </c>
      <c r="O2486" s="7" t="s">
        <v>33832</v>
      </c>
      <c r="P2486" s="7">
        <v>19961204</v>
      </c>
      <c r="Q2486" s="7">
        <v>61</v>
      </c>
      <c r="R2486" s="7">
        <v>201903</v>
      </c>
    </row>
    <row r="2487" spans="1:18" ht="16.5" customHeight="1">
      <c r="A2487" s="8">
        <v>1348148757</v>
      </c>
      <c r="B2487" s="7">
        <v>1378442</v>
      </c>
      <c r="C2487" s="12">
        <v>1350110098092</v>
      </c>
      <c r="D2487" s="7" t="s">
        <v>20375</v>
      </c>
      <c r="E2487" s="7" t="s">
        <v>20376</v>
      </c>
      <c r="F2487" s="7" t="s">
        <v>20377</v>
      </c>
      <c r="G2487" s="7" t="s">
        <v>20378</v>
      </c>
      <c r="H2487" s="7" t="s">
        <v>20379</v>
      </c>
      <c r="I2487" s="7" t="s">
        <v>65</v>
      </c>
      <c r="J2487" s="7" t="s">
        <v>33060</v>
      </c>
      <c r="K2487" s="7" t="s">
        <v>47</v>
      </c>
      <c r="L2487" s="7">
        <v>10</v>
      </c>
      <c r="M2487" s="7" t="s">
        <v>33076</v>
      </c>
      <c r="N2487" s="7">
        <v>25923</v>
      </c>
      <c r="O2487" s="7" t="s">
        <v>4014</v>
      </c>
      <c r="P2487" s="7">
        <v>19991130</v>
      </c>
      <c r="Q2487" s="7">
        <v>75</v>
      </c>
      <c r="R2487" s="7">
        <v>201903</v>
      </c>
    </row>
    <row r="2488" spans="1:18" ht="16.5" customHeight="1">
      <c r="A2488" s="8">
        <v>1348181528</v>
      </c>
      <c r="B2488" s="7">
        <v>2909329</v>
      </c>
      <c r="C2488" s="12">
        <v>1350110124350</v>
      </c>
      <c r="D2488" s="7" t="s">
        <v>47461</v>
      </c>
      <c r="E2488" s="7" t="s">
        <v>2973</v>
      </c>
      <c r="F2488" s="7" t="s">
        <v>47462</v>
      </c>
      <c r="G2488" s="7" t="s">
        <v>47463</v>
      </c>
      <c r="H2488" s="7" t="s">
        <v>47464</v>
      </c>
      <c r="I2488" s="7" t="s">
        <v>65</v>
      </c>
      <c r="J2488" s="7" t="s">
        <v>33060</v>
      </c>
      <c r="K2488" s="7" t="s">
        <v>47</v>
      </c>
      <c r="L2488" s="7">
        <v>10</v>
      </c>
      <c r="M2488" s="7" t="s">
        <v>313</v>
      </c>
      <c r="N2488" s="7">
        <v>42201</v>
      </c>
      <c r="O2488" s="7" t="s">
        <v>38780</v>
      </c>
      <c r="P2488" s="7">
        <v>20020322</v>
      </c>
      <c r="Q2488" s="7">
        <v>52</v>
      </c>
      <c r="R2488" s="7">
        <v>201903</v>
      </c>
    </row>
    <row r="2489" spans="1:18" ht="16.5" customHeight="1">
      <c r="A2489" s="8">
        <v>1238149339</v>
      </c>
      <c r="B2489" s="7">
        <v>1675998</v>
      </c>
      <c r="C2489" s="12">
        <v>1351110049457</v>
      </c>
      <c r="D2489" s="7" t="s">
        <v>47465</v>
      </c>
      <c r="E2489" s="7" t="s">
        <v>47466</v>
      </c>
      <c r="F2489" s="7" t="s">
        <v>3683</v>
      </c>
      <c r="G2489" s="7" t="s">
        <v>47467</v>
      </c>
      <c r="H2489" s="7" t="s">
        <v>47468</v>
      </c>
      <c r="I2489" s="7" t="s">
        <v>65</v>
      </c>
      <c r="J2489" s="7" t="s">
        <v>33060</v>
      </c>
      <c r="K2489" s="7" t="s">
        <v>47</v>
      </c>
      <c r="L2489" s="7">
        <v>10</v>
      </c>
      <c r="M2489" s="7" t="s">
        <v>33076</v>
      </c>
      <c r="N2489" s="7">
        <v>30300</v>
      </c>
      <c r="O2489" s="7" t="s">
        <v>33568</v>
      </c>
      <c r="P2489" s="7">
        <v>20001212</v>
      </c>
      <c r="Q2489" s="7">
        <v>68</v>
      </c>
      <c r="R2489" s="7">
        <v>201903</v>
      </c>
    </row>
    <row r="2490" spans="1:18" ht="16.5" customHeight="1">
      <c r="A2490" s="8">
        <v>1238153323</v>
      </c>
      <c r="B2490" s="7">
        <v>1268478</v>
      </c>
      <c r="C2490" s="12">
        <v>1351110051353</v>
      </c>
      <c r="D2490" s="7" t="s">
        <v>47469</v>
      </c>
      <c r="E2490" s="7" t="s">
        <v>1790</v>
      </c>
      <c r="F2490" s="7" t="s">
        <v>47470</v>
      </c>
      <c r="G2490" s="7" t="s">
        <v>47471</v>
      </c>
      <c r="H2490" s="7" t="s">
        <v>47472</v>
      </c>
      <c r="I2490" s="7" t="s">
        <v>65</v>
      </c>
      <c r="J2490" s="7" t="s">
        <v>33060</v>
      </c>
      <c r="K2490" s="7" t="s">
        <v>47</v>
      </c>
      <c r="L2490" s="7">
        <v>10</v>
      </c>
      <c r="M2490" s="7" t="s">
        <v>33076</v>
      </c>
      <c r="N2490" s="7">
        <v>27100</v>
      </c>
      <c r="O2490" s="7" t="s">
        <v>45362</v>
      </c>
      <c r="P2490" s="7">
        <v>20000107</v>
      </c>
      <c r="Q2490" s="7">
        <v>57</v>
      </c>
      <c r="R2490" s="7">
        <v>201903</v>
      </c>
    </row>
    <row r="2491" spans="1:18" ht="16.5" customHeight="1">
      <c r="A2491" s="8">
        <v>1238155603</v>
      </c>
      <c r="B2491" s="7">
        <v>1368391</v>
      </c>
      <c r="C2491" s="12">
        <v>1351110052111</v>
      </c>
      <c r="D2491" s="7" t="s">
        <v>47473</v>
      </c>
      <c r="E2491" s="7" t="s">
        <v>47474</v>
      </c>
      <c r="F2491" s="7" t="s">
        <v>47475</v>
      </c>
      <c r="G2491" s="7" t="s">
        <v>47476</v>
      </c>
      <c r="H2491" s="7" t="s">
        <v>47477</v>
      </c>
      <c r="I2491" s="7" t="s">
        <v>65</v>
      </c>
      <c r="J2491" s="7" t="s">
        <v>33060</v>
      </c>
      <c r="K2491" s="7" t="s">
        <v>47</v>
      </c>
      <c r="L2491" s="7">
        <v>10</v>
      </c>
      <c r="M2491" s="7" t="s">
        <v>33076</v>
      </c>
      <c r="N2491" s="7">
        <v>20411</v>
      </c>
      <c r="O2491" s="7" t="s">
        <v>47478</v>
      </c>
      <c r="P2491" s="7">
        <v>20000327</v>
      </c>
      <c r="Q2491" s="7">
        <v>53</v>
      </c>
      <c r="R2491" s="7">
        <v>201903</v>
      </c>
    </row>
    <row r="2492" spans="1:18" ht="16.5" customHeight="1">
      <c r="A2492" s="8">
        <v>1238155734</v>
      </c>
      <c r="B2492" s="7">
        <v>1448392</v>
      </c>
      <c r="C2492" s="12">
        <v>1351110052179</v>
      </c>
      <c r="D2492" s="7" t="s">
        <v>20424</v>
      </c>
      <c r="E2492" s="7" t="s">
        <v>20425</v>
      </c>
      <c r="F2492" s="7" t="s">
        <v>20426</v>
      </c>
      <c r="G2492" s="7" t="s">
        <v>20427</v>
      </c>
      <c r="H2492" s="7" t="s">
        <v>20428</v>
      </c>
      <c r="I2492" s="7" t="s">
        <v>65</v>
      </c>
      <c r="J2492" s="7" t="s">
        <v>33060</v>
      </c>
      <c r="K2492" s="7" t="s">
        <v>47</v>
      </c>
      <c r="L2492" s="7">
        <v>10</v>
      </c>
      <c r="M2492" s="7" t="s">
        <v>33076</v>
      </c>
      <c r="N2492" s="7">
        <v>30391</v>
      </c>
      <c r="O2492" s="7" t="s">
        <v>7087</v>
      </c>
      <c r="P2492" s="7">
        <v>19900401</v>
      </c>
      <c r="Q2492" s="7">
        <v>50</v>
      </c>
      <c r="R2492" s="7">
        <v>201903</v>
      </c>
    </row>
    <row r="2493" spans="1:18" ht="16.5" customHeight="1">
      <c r="A2493" s="8">
        <v>1238199784</v>
      </c>
      <c r="B2493" s="7">
        <v>2226546</v>
      </c>
      <c r="C2493" s="12">
        <v>1351110072424</v>
      </c>
      <c r="D2493" s="7" t="s">
        <v>47479</v>
      </c>
      <c r="E2493" s="7" t="s">
        <v>47480</v>
      </c>
      <c r="F2493" s="7" t="s">
        <v>47481</v>
      </c>
      <c r="G2493" s="7" t="s">
        <v>47482</v>
      </c>
      <c r="H2493" s="7" t="s">
        <v>47483</v>
      </c>
      <c r="I2493" s="7" t="s">
        <v>65</v>
      </c>
      <c r="J2493" s="7" t="s">
        <v>33060</v>
      </c>
      <c r="K2493" s="7" t="s">
        <v>47</v>
      </c>
      <c r="L2493" s="7">
        <v>10</v>
      </c>
      <c r="M2493" s="7" t="s">
        <v>33076</v>
      </c>
      <c r="N2493" s="7">
        <v>29180</v>
      </c>
      <c r="O2493" s="7" t="s">
        <v>45991</v>
      </c>
      <c r="P2493" s="7">
        <v>20041021</v>
      </c>
      <c r="Q2493" s="7">
        <v>54</v>
      </c>
      <c r="R2493" s="7">
        <v>201903</v>
      </c>
    </row>
    <row r="2494" spans="1:18" ht="16.5" customHeight="1">
      <c r="A2494" s="8">
        <v>1238611177</v>
      </c>
      <c r="B2494" s="7">
        <v>2834313</v>
      </c>
      <c r="C2494" s="12">
        <v>1351110085899</v>
      </c>
      <c r="D2494" s="7" t="s">
        <v>25894</v>
      </c>
      <c r="E2494" s="7" t="s">
        <v>25895</v>
      </c>
      <c r="F2494" s="7" t="s">
        <v>25896</v>
      </c>
      <c r="G2494" s="7" t="s">
        <v>25897</v>
      </c>
      <c r="H2494" s="7" t="s">
        <v>25898</v>
      </c>
      <c r="I2494" s="7" t="s">
        <v>65</v>
      </c>
      <c r="J2494" s="7" t="s">
        <v>33060</v>
      </c>
      <c r="K2494" s="7" t="s">
        <v>47</v>
      </c>
      <c r="L2494" s="7">
        <v>10</v>
      </c>
      <c r="M2494" s="7" t="s">
        <v>33076</v>
      </c>
      <c r="N2494" s="7">
        <v>14192</v>
      </c>
      <c r="O2494" s="7" t="s">
        <v>38558</v>
      </c>
      <c r="P2494" s="7">
        <v>20070802</v>
      </c>
      <c r="Q2494" s="7">
        <v>101</v>
      </c>
      <c r="R2494" s="7">
        <v>201903</v>
      </c>
    </row>
    <row r="2495" spans="1:18" ht="16.5" customHeight="1">
      <c r="A2495" s="8">
        <v>4108193457</v>
      </c>
      <c r="B2495" s="7">
        <v>2646242</v>
      </c>
      <c r="C2495" s="12">
        <v>1351110087407</v>
      </c>
      <c r="D2495" s="7" t="s">
        <v>19145</v>
      </c>
      <c r="E2495" s="7" t="s">
        <v>2733</v>
      </c>
      <c r="F2495" s="7" t="s">
        <v>19146</v>
      </c>
      <c r="G2495" s="7" t="s">
        <v>19147</v>
      </c>
      <c r="H2495" s="7" t="s">
        <v>19148</v>
      </c>
      <c r="I2495" s="7" t="s">
        <v>52</v>
      </c>
      <c r="J2495" s="7" t="s">
        <v>33060</v>
      </c>
      <c r="K2495" s="7" t="s">
        <v>47</v>
      </c>
      <c r="L2495" s="7">
        <v>10</v>
      </c>
      <c r="M2495" s="7" t="s">
        <v>33076</v>
      </c>
      <c r="N2495" s="7">
        <v>27199</v>
      </c>
      <c r="O2495" s="7" t="s">
        <v>45382</v>
      </c>
      <c r="P2495" s="7">
        <v>20050218</v>
      </c>
      <c r="Q2495" s="7">
        <v>66</v>
      </c>
      <c r="R2495" s="7">
        <v>201903</v>
      </c>
    </row>
    <row r="2496" spans="1:18" ht="16.5" customHeight="1">
      <c r="A2496" s="8">
        <v>1238626914</v>
      </c>
      <c r="B2496" s="7">
        <v>6420533</v>
      </c>
      <c r="C2496" s="12">
        <v>1351110103899</v>
      </c>
      <c r="D2496" s="7" t="s">
        <v>47484</v>
      </c>
      <c r="E2496" s="7" t="s">
        <v>47485</v>
      </c>
      <c r="G2496" s="7" t="s">
        <v>47486</v>
      </c>
      <c r="H2496" s="7" t="s">
        <v>47487</v>
      </c>
      <c r="I2496" s="7" t="s">
        <v>65</v>
      </c>
      <c r="J2496" s="7" t="s">
        <v>33060</v>
      </c>
      <c r="K2496" s="7" t="s">
        <v>47</v>
      </c>
      <c r="L2496" s="7">
        <v>10</v>
      </c>
      <c r="M2496" s="7" t="s">
        <v>34319</v>
      </c>
      <c r="N2496" s="7">
        <v>56130</v>
      </c>
      <c r="O2496" s="7" t="s">
        <v>26141</v>
      </c>
      <c r="P2496" s="7">
        <v>20110501</v>
      </c>
      <c r="Q2496" s="7">
        <v>63</v>
      </c>
      <c r="R2496" s="7">
        <v>201903</v>
      </c>
    </row>
    <row r="2497" spans="1:18" ht="16.5" customHeight="1">
      <c r="A2497" s="8">
        <v>1238212464</v>
      </c>
      <c r="B2497" s="7">
        <v>2853303</v>
      </c>
      <c r="C2497" s="12">
        <v>1351330003176</v>
      </c>
      <c r="D2497" s="7" t="s">
        <v>47488</v>
      </c>
      <c r="E2497" s="7" t="s">
        <v>47489</v>
      </c>
      <c r="F2497" s="7" t="s">
        <v>249</v>
      </c>
      <c r="G2497" s="7" t="s">
        <v>47490</v>
      </c>
      <c r="H2497" s="7" t="s">
        <v>47491</v>
      </c>
      <c r="I2497" s="7" t="s">
        <v>45</v>
      </c>
      <c r="J2497" s="7" t="s">
        <v>33060</v>
      </c>
      <c r="K2497" s="7" t="s">
        <v>47</v>
      </c>
      <c r="L2497" s="7">
        <v>10</v>
      </c>
      <c r="M2497" s="7" t="s">
        <v>105</v>
      </c>
      <c r="N2497" s="7">
        <v>86201</v>
      </c>
      <c r="O2497" s="7" t="s">
        <v>36789</v>
      </c>
      <c r="P2497" s="7">
        <v>20050513</v>
      </c>
      <c r="Q2497" s="7">
        <v>54</v>
      </c>
      <c r="R2497" s="7">
        <v>201903</v>
      </c>
    </row>
    <row r="2498" spans="1:18" ht="16.5" customHeight="1">
      <c r="A2498" s="8">
        <v>1348146706</v>
      </c>
      <c r="B2498" s="7">
        <v>2164727</v>
      </c>
      <c r="C2498" s="12">
        <v>1355110100673</v>
      </c>
      <c r="D2498" s="7" t="s">
        <v>47492</v>
      </c>
      <c r="E2498" s="7" t="s">
        <v>47493</v>
      </c>
      <c r="F2498" s="7" t="s">
        <v>2798</v>
      </c>
      <c r="G2498" s="7" t="s">
        <v>47494</v>
      </c>
      <c r="H2498" s="7" t="s">
        <v>47495</v>
      </c>
      <c r="I2498" s="7" t="s">
        <v>65</v>
      </c>
      <c r="J2498" s="7" t="s">
        <v>33060</v>
      </c>
      <c r="K2498" s="7" t="s">
        <v>47</v>
      </c>
      <c r="L2498" s="7">
        <v>10</v>
      </c>
      <c r="M2498" s="7" t="s">
        <v>33076</v>
      </c>
      <c r="N2498" s="7">
        <v>30300</v>
      </c>
      <c r="O2498" s="7" t="s">
        <v>33568</v>
      </c>
      <c r="P2498" s="7">
        <v>19991001</v>
      </c>
      <c r="Q2498" s="7">
        <v>86</v>
      </c>
      <c r="R2498" s="7">
        <v>201903</v>
      </c>
    </row>
    <row r="2499" spans="1:18" ht="16.5" customHeight="1">
      <c r="A2499" s="8">
        <v>1348154002</v>
      </c>
      <c r="B2499" s="7">
        <v>1960669</v>
      </c>
      <c r="C2499" s="12">
        <v>1355110105342</v>
      </c>
      <c r="D2499" s="7" t="s">
        <v>44777</v>
      </c>
      <c r="E2499" s="7" t="s">
        <v>47496</v>
      </c>
      <c r="F2499" s="7" t="s">
        <v>47497</v>
      </c>
      <c r="G2499" s="7" t="s">
        <v>47498</v>
      </c>
      <c r="H2499" s="7" t="s">
        <v>47499</v>
      </c>
      <c r="I2499" s="7" t="s">
        <v>65</v>
      </c>
      <c r="J2499" s="7" t="s">
        <v>33060</v>
      </c>
      <c r="K2499" s="7" t="s">
        <v>47</v>
      </c>
      <c r="L2499" s="7">
        <v>10</v>
      </c>
      <c r="M2499" s="7" t="s">
        <v>33076</v>
      </c>
      <c r="N2499" s="7">
        <v>30391</v>
      </c>
      <c r="O2499" s="7" t="s">
        <v>7087</v>
      </c>
      <c r="P2499" s="7">
        <v>20000401</v>
      </c>
      <c r="Q2499" s="7">
        <v>50</v>
      </c>
      <c r="R2499" s="7">
        <v>201903</v>
      </c>
    </row>
    <row r="2500" spans="1:18" ht="16.5" customHeight="1">
      <c r="A2500" s="8">
        <v>1348163632</v>
      </c>
      <c r="B2500" s="7">
        <v>2524501</v>
      </c>
      <c r="C2500" s="12">
        <v>1355110112165</v>
      </c>
      <c r="D2500" s="7" t="s">
        <v>26624</v>
      </c>
      <c r="E2500" s="7" t="s">
        <v>26625</v>
      </c>
      <c r="F2500" s="7" t="s">
        <v>26626</v>
      </c>
      <c r="G2500" s="7" t="s">
        <v>26627</v>
      </c>
      <c r="H2500" s="7" t="s">
        <v>26628</v>
      </c>
      <c r="I2500" s="7" t="s">
        <v>65</v>
      </c>
      <c r="J2500" s="7" t="s">
        <v>33060</v>
      </c>
      <c r="K2500" s="7" t="s">
        <v>47</v>
      </c>
      <c r="L2500" s="7">
        <v>10</v>
      </c>
      <c r="M2500" s="7" t="s">
        <v>34433</v>
      </c>
      <c r="N2500" s="7">
        <v>58120</v>
      </c>
      <c r="O2500" s="7" t="s">
        <v>45072</v>
      </c>
      <c r="P2500" s="7">
        <v>20001215</v>
      </c>
      <c r="Q2500" s="7">
        <v>51</v>
      </c>
      <c r="R2500" s="7">
        <v>201903</v>
      </c>
    </row>
    <row r="2501" spans="1:18" ht="16.5" customHeight="1">
      <c r="A2501" s="8">
        <v>1348606878</v>
      </c>
      <c r="B2501" s="7">
        <v>1522542</v>
      </c>
      <c r="C2501" s="12">
        <v>1355110144655</v>
      </c>
      <c r="D2501" s="7" t="s">
        <v>17962</v>
      </c>
      <c r="E2501" s="7" t="s">
        <v>17963</v>
      </c>
      <c r="F2501" s="7" t="s">
        <v>2801</v>
      </c>
      <c r="G2501" s="7" t="s">
        <v>17964</v>
      </c>
      <c r="H2501" s="7" t="s">
        <v>17965</v>
      </c>
      <c r="I2501" s="7" t="s">
        <v>65</v>
      </c>
      <c r="J2501" s="7" t="s">
        <v>33060</v>
      </c>
      <c r="K2501" s="7" t="s">
        <v>47</v>
      </c>
      <c r="L2501" s="7">
        <v>10</v>
      </c>
      <c r="M2501" s="7" t="s">
        <v>33076</v>
      </c>
      <c r="N2501" s="7">
        <v>23129</v>
      </c>
      <c r="O2501" s="7" t="s">
        <v>3127</v>
      </c>
      <c r="P2501" s="7">
        <v>20031101</v>
      </c>
      <c r="Q2501" s="7">
        <v>74</v>
      </c>
      <c r="R2501" s="7">
        <v>201903</v>
      </c>
    </row>
    <row r="2502" spans="1:18" ht="16.5" customHeight="1">
      <c r="A2502" s="8">
        <v>1348609026</v>
      </c>
      <c r="B2502" s="7">
        <v>2106734</v>
      </c>
      <c r="C2502" s="12">
        <v>1355110146990</v>
      </c>
      <c r="D2502" s="7" t="s">
        <v>19638</v>
      </c>
      <c r="E2502" s="7" t="s">
        <v>19639</v>
      </c>
      <c r="F2502" s="7" t="s">
        <v>19640</v>
      </c>
      <c r="G2502" s="7" t="s">
        <v>19641</v>
      </c>
      <c r="H2502" s="7" t="s">
        <v>19642</v>
      </c>
      <c r="I2502" s="7" t="s">
        <v>65</v>
      </c>
      <c r="J2502" s="7" t="s">
        <v>33060</v>
      </c>
      <c r="K2502" s="7" t="s">
        <v>47</v>
      </c>
      <c r="L2502" s="7">
        <v>10</v>
      </c>
      <c r="M2502" s="7" t="s">
        <v>33076</v>
      </c>
      <c r="N2502" s="7">
        <v>29133</v>
      </c>
      <c r="O2502" s="7" t="s">
        <v>3477</v>
      </c>
      <c r="P2502" s="7">
        <v>20040223</v>
      </c>
      <c r="Q2502" s="7">
        <v>85</v>
      </c>
      <c r="R2502" s="7">
        <v>201903</v>
      </c>
    </row>
    <row r="2503" spans="1:18" ht="16.5" customHeight="1">
      <c r="A2503" s="8">
        <v>1408107746</v>
      </c>
      <c r="B2503" s="7">
        <v>2261852</v>
      </c>
      <c r="C2503" s="12">
        <v>1355110159000</v>
      </c>
      <c r="D2503" s="7" t="s">
        <v>19033</v>
      </c>
      <c r="E2503" s="7" t="s">
        <v>1260</v>
      </c>
      <c r="F2503" s="7" t="s">
        <v>18893</v>
      </c>
      <c r="G2503" s="7" t="s">
        <v>19034</v>
      </c>
      <c r="H2503" s="7" t="s">
        <v>19035</v>
      </c>
      <c r="I2503" s="7" t="s">
        <v>65</v>
      </c>
      <c r="J2503" s="7" t="s">
        <v>33060</v>
      </c>
      <c r="K2503" s="7" t="s">
        <v>47</v>
      </c>
      <c r="L2503" s="7">
        <v>10</v>
      </c>
      <c r="M2503" s="7" t="s">
        <v>33076</v>
      </c>
      <c r="N2503" s="7">
        <v>26290</v>
      </c>
      <c r="O2503" s="7" t="s">
        <v>38295</v>
      </c>
      <c r="P2503" s="7">
        <v>20050415</v>
      </c>
      <c r="Q2503" s="7">
        <v>55</v>
      </c>
      <c r="R2503" s="7">
        <v>201903</v>
      </c>
    </row>
    <row r="2504" spans="1:18" ht="16.5" customHeight="1">
      <c r="A2504" s="8">
        <v>1408122581</v>
      </c>
      <c r="B2504" s="7">
        <v>3238979</v>
      </c>
      <c r="C2504" s="12">
        <v>1355110180972</v>
      </c>
      <c r="D2504" s="7" t="s">
        <v>27835</v>
      </c>
      <c r="E2504" s="7" t="s">
        <v>27836</v>
      </c>
      <c r="F2504" s="7" t="s">
        <v>27837</v>
      </c>
      <c r="G2504" s="7" t="s">
        <v>27838</v>
      </c>
      <c r="H2504" s="7" t="s">
        <v>27839</v>
      </c>
      <c r="I2504" s="7" t="s">
        <v>65</v>
      </c>
      <c r="J2504" s="7" t="s">
        <v>33060</v>
      </c>
      <c r="K2504" s="7" t="s">
        <v>47</v>
      </c>
      <c r="L2504" s="7">
        <v>10</v>
      </c>
      <c r="M2504" s="7" t="s">
        <v>33760</v>
      </c>
      <c r="N2504" s="7">
        <v>45110</v>
      </c>
      <c r="O2504" s="7" t="s">
        <v>9138</v>
      </c>
      <c r="P2504" s="7">
        <v>20070522</v>
      </c>
      <c r="Q2504" s="7">
        <v>50</v>
      </c>
      <c r="R2504" s="7">
        <v>201903</v>
      </c>
    </row>
    <row r="2505" spans="1:18" ht="16.5" customHeight="1">
      <c r="A2505" s="8">
        <v>1408126549</v>
      </c>
      <c r="B2505" s="7">
        <v>2915532</v>
      </c>
      <c r="C2505" s="12">
        <v>1355110187118</v>
      </c>
      <c r="D2505" s="7" t="s">
        <v>47500</v>
      </c>
      <c r="E2505" s="7" t="s">
        <v>47501</v>
      </c>
      <c r="F2505" s="7" t="s">
        <v>47502</v>
      </c>
      <c r="G2505" s="7" t="s">
        <v>47503</v>
      </c>
      <c r="H2505" s="7" t="s">
        <v>47504</v>
      </c>
      <c r="I2505" s="7" t="s">
        <v>63</v>
      </c>
      <c r="J2505" s="7" t="s">
        <v>33060</v>
      </c>
      <c r="K2505" s="7" t="s">
        <v>60</v>
      </c>
      <c r="L2505" s="7">
        <v>10</v>
      </c>
      <c r="M2505" s="7" t="s">
        <v>33076</v>
      </c>
      <c r="N2505" s="7">
        <v>24121</v>
      </c>
      <c r="O2505" s="7" t="s">
        <v>3375</v>
      </c>
      <c r="P2505" s="7">
        <v>20080102</v>
      </c>
      <c r="Q2505" s="7">
        <v>64</v>
      </c>
      <c r="R2505" s="7">
        <v>201903</v>
      </c>
    </row>
    <row r="2506" spans="1:18" ht="16.5" customHeight="1">
      <c r="A2506" s="8">
        <v>1408138220</v>
      </c>
      <c r="B2506" s="7">
        <v>3658747</v>
      </c>
      <c r="C2506" s="12">
        <v>1355110203807</v>
      </c>
      <c r="D2506" s="7" t="s">
        <v>22946</v>
      </c>
      <c r="E2506" s="7" t="s">
        <v>22947</v>
      </c>
      <c r="F2506" s="7" t="s">
        <v>22948</v>
      </c>
      <c r="G2506" s="7" t="s">
        <v>22949</v>
      </c>
      <c r="H2506" s="7" t="s">
        <v>22950</v>
      </c>
      <c r="I2506" s="7" t="s">
        <v>65</v>
      </c>
      <c r="J2506" s="7" t="s">
        <v>33060</v>
      </c>
      <c r="K2506" s="7" t="s">
        <v>47</v>
      </c>
      <c r="L2506" s="7">
        <v>10</v>
      </c>
      <c r="M2506" s="7" t="s">
        <v>34433</v>
      </c>
      <c r="N2506" s="7">
        <v>61291</v>
      </c>
      <c r="O2506" s="7" t="s">
        <v>34581</v>
      </c>
      <c r="P2506" s="7">
        <v>20090824</v>
      </c>
      <c r="Q2506" s="7">
        <v>63</v>
      </c>
      <c r="R2506" s="7">
        <v>201903</v>
      </c>
    </row>
    <row r="2507" spans="1:18" ht="16.5" customHeight="1">
      <c r="A2507" s="8">
        <v>1408141443</v>
      </c>
      <c r="B2507" s="7">
        <v>3696415</v>
      </c>
      <c r="C2507" s="12">
        <v>1355110208279</v>
      </c>
      <c r="D2507" s="7" t="s">
        <v>3730</v>
      </c>
      <c r="E2507" s="7" t="s">
        <v>19814</v>
      </c>
      <c r="F2507" s="7" t="s">
        <v>19815</v>
      </c>
      <c r="G2507" s="7" t="s">
        <v>19816</v>
      </c>
      <c r="H2507" s="7" t="s">
        <v>19817</v>
      </c>
      <c r="I2507" s="7" t="s">
        <v>65</v>
      </c>
      <c r="J2507" s="7" t="s">
        <v>33060</v>
      </c>
      <c r="K2507" s="7" t="s">
        <v>47</v>
      </c>
      <c r="L2507" s="7">
        <v>10</v>
      </c>
      <c r="M2507" s="7" t="s">
        <v>33076</v>
      </c>
      <c r="N2507" s="7">
        <v>27216</v>
      </c>
      <c r="O2507" s="7" t="s">
        <v>5191</v>
      </c>
      <c r="P2507" s="7">
        <v>20100113</v>
      </c>
      <c r="Q2507" s="7">
        <v>67</v>
      </c>
      <c r="R2507" s="7">
        <v>201903</v>
      </c>
    </row>
    <row r="2508" spans="1:18" ht="16.5" customHeight="1">
      <c r="A2508" s="8">
        <v>1408153804</v>
      </c>
      <c r="B2508" s="7">
        <v>4018293</v>
      </c>
      <c r="C2508" s="12">
        <v>1355110226114</v>
      </c>
      <c r="D2508" s="7" t="s">
        <v>47505</v>
      </c>
      <c r="E2508" s="7" t="s">
        <v>47506</v>
      </c>
      <c r="F2508" s="7" t="s">
        <v>47507</v>
      </c>
      <c r="G2508" s="7" t="s">
        <v>47508</v>
      </c>
      <c r="H2508" s="7" t="s">
        <v>47509</v>
      </c>
      <c r="I2508" s="7" t="s">
        <v>65</v>
      </c>
      <c r="J2508" s="7" t="s">
        <v>33060</v>
      </c>
      <c r="K2508" s="7" t="s">
        <v>47</v>
      </c>
      <c r="L2508" s="7">
        <v>10</v>
      </c>
      <c r="M2508" s="7" t="s">
        <v>33076</v>
      </c>
      <c r="N2508" s="7">
        <v>28123</v>
      </c>
      <c r="O2508" s="7" t="s">
        <v>42947</v>
      </c>
      <c r="P2508" s="7">
        <v>20110629</v>
      </c>
      <c r="Q2508" s="7">
        <v>67</v>
      </c>
      <c r="R2508" s="7">
        <v>201903</v>
      </c>
    </row>
    <row r="2509" spans="1:18" ht="16.5" customHeight="1">
      <c r="A2509" s="8">
        <v>1408164335</v>
      </c>
      <c r="B2509" s="7">
        <v>4137351</v>
      </c>
      <c r="C2509" s="12">
        <v>1355110238680</v>
      </c>
      <c r="D2509" s="7" t="s">
        <v>18730</v>
      </c>
      <c r="E2509" s="7" t="s">
        <v>18731</v>
      </c>
      <c r="F2509" s="7" t="s">
        <v>4410</v>
      </c>
      <c r="G2509" s="7" t="s">
        <v>18732</v>
      </c>
      <c r="H2509" s="7" t="s">
        <v>18733</v>
      </c>
      <c r="I2509" s="7" t="s">
        <v>65</v>
      </c>
      <c r="J2509" s="7" t="s">
        <v>33060</v>
      </c>
      <c r="K2509" s="7" t="s">
        <v>47</v>
      </c>
      <c r="L2509" s="7">
        <v>10</v>
      </c>
      <c r="M2509" s="7" t="s">
        <v>33076</v>
      </c>
      <c r="N2509" s="7">
        <v>26221</v>
      </c>
      <c r="O2509" s="7" t="s">
        <v>43255</v>
      </c>
      <c r="P2509" s="7">
        <v>20120601</v>
      </c>
      <c r="Q2509" s="7">
        <v>91</v>
      </c>
      <c r="R2509" s="7">
        <v>201903</v>
      </c>
    </row>
    <row r="2510" spans="1:18" ht="16.5" customHeight="1">
      <c r="A2510" s="8">
        <v>1408169005</v>
      </c>
      <c r="B2510" s="7">
        <v>4174080</v>
      </c>
      <c r="C2510" s="12">
        <v>1355110244265</v>
      </c>
      <c r="D2510" s="7" t="s">
        <v>47510</v>
      </c>
      <c r="E2510" s="7" t="s">
        <v>47511</v>
      </c>
      <c r="F2510" s="7" t="s">
        <v>10435</v>
      </c>
      <c r="G2510" s="7" t="s">
        <v>47512</v>
      </c>
      <c r="H2510" s="7" t="s">
        <v>10436</v>
      </c>
      <c r="I2510" s="7" t="s">
        <v>65</v>
      </c>
      <c r="J2510" s="7" t="s">
        <v>33060</v>
      </c>
      <c r="K2510" s="7" t="s">
        <v>47</v>
      </c>
      <c r="L2510" s="7">
        <v>10</v>
      </c>
      <c r="M2510" s="7" t="s">
        <v>33760</v>
      </c>
      <c r="N2510" s="7">
        <v>47121</v>
      </c>
      <c r="O2510" s="7" t="s">
        <v>253</v>
      </c>
      <c r="P2510" s="7">
        <v>20121201</v>
      </c>
      <c r="Q2510" s="7">
        <v>50</v>
      </c>
      <c r="R2510" s="7">
        <v>201903</v>
      </c>
    </row>
    <row r="2511" spans="1:18" ht="16.5" customHeight="1">
      <c r="A2511" s="8">
        <v>1408178445</v>
      </c>
      <c r="B2511" s="7">
        <v>4341586</v>
      </c>
      <c r="C2511" s="12">
        <v>1355110255733</v>
      </c>
      <c r="D2511" s="7" t="s">
        <v>18561</v>
      </c>
      <c r="E2511" s="7" t="s">
        <v>18562</v>
      </c>
      <c r="F2511" s="7" t="s">
        <v>18563</v>
      </c>
      <c r="G2511" s="7" t="s">
        <v>18564</v>
      </c>
      <c r="H2511" s="7" t="s">
        <v>18565</v>
      </c>
      <c r="I2511" s="7" t="s">
        <v>65</v>
      </c>
      <c r="J2511" s="7" t="s">
        <v>33060</v>
      </c>
      <c r="K2511" s="7" t="s">
        <v>47</v>
      </c>
      <c r="L2511" s="7">
        <v>10</v>
      </c>
      <c r="M2511" s="7" t="s">
        <v>33076</v>
      </c>
      <c r="N2511" s="7">
        <v>26221</v>
      </c>
      <c r="O2511" s="7" t="s">
        <v>43255</v>
      </c>
      <c r="P2511" s="7">
        <v>20130902</v>
      </c>
      <c r="Q2511" s="7">
        <v>63</v>
      </c>
      <c r="R2511" s="7">
        <v>201903</v>
      </c>
    </row>
    <row r="2512" spans="1:18" ht="16.5" customHeight="1">
      <c r="A2512" s="8">
        <v>8368700069</v>
      </c>
      <c r="B2512" s="7">
        <v>6400040</v>
      </c>
      <c r="C2512" s="12">
        <v>1355110277711</v>
      </c>
      <c r="D2512" s="7" t="s">
        <v>47513</v>
      </c>
      <c r="E2512" s="7" t="s">
        <v>47514</v>
      </c>
      <c r="F2512" s="7" t="s">
        <v>5111</v>
      </c>
      <c r="G2512" s="7" t="s">
        <v>47515</v>
      </c>
      <c r="H2512" s="7" t="s">
        <v>47516</v>
      </c>
      <c r="I2512" s="7" t="s">
        <v>65</v>
      </c>
      <c r="J2512" s="7" t="s">
        <v>33060</v>
      </c>
      <c r="K2512" s="7" t="s">
        <v>47</v>
      </c>
      <c r="L2512" s="7">
        <v>10</v>
      </c>
      <c r="M2512" s="7" t="s">
        <v>33076</v>
      </c>
      <c r="N2512" s="7">
        <v>27301</v>
      </c>
      <c r="O2512" s="7" t="s">
        <v>44274</v>
      </c>
      <c r="P2512" s="7">
        <v>20150309</v>
      </c>
      <c r="Q2512" s="7">
        <v>54</v>
      </c>
      <c r="R2512" s="7">
        <v>201903</v>
      </c>
    </row>
    <row r="2513" spans="1:18" ht="16.5" customHeight="1">
      <c r="A2513" s="8">
        <v>5338600483</v>
      </c>
      <c r="B2513" s="7">
        <v>6750526</v>
      </c>
      <c r="C2513" s="12">
        <v>1355110297412</v>
      </c>
      <c r="D2513" s="7" t="s">
        <v>47517</v>
      </c>
      <c r="E2513" s="7" t="s">
        <v>25002</v>
      </c>
      <c r="F2513" s="7" t="s">
        <v>10784</v>
      </c>
      <c r="G2513" s="7" t="s">
        <v>25018</v>
      </c>
      <c r="H2513" s="7" t="s">
        <v>47518</v>
      </c>
      <c r="I2513" s="7" t="s">
        <v>65</v>
      </c>
      <c r="J2513" s="7" t="s">
        <v>33060</v>
      </c>
      <c r="K2513" s="7" t="s">
        <v>47</v>
      </c>
      <c r="L2513" s="7">
        <v>10</v>
      </c>
      <c r="M2513" s="7" t="s">
        <v>34194</v>
      </c>
      <c r="N2513" s="7">
        <v>49231</v>
      </c>
      <c r="O2513" s="7" t="s">
        <v>22958</v>
      </c>
      <c r="P2513" s="7">
        <v>20160624</v>
      </c>
      <c r="Q2513" s="7">
        <v>115</v>
      </c>
      <c r="R2513" s="7">
        <v>201903</v>
      </c>
    </row>
    <row r="2514" spans="1:18" ht="16.5" customHeight="1">
      <c r="A2514" s="8">
        <v>1408201981</v>
      </c>
      <c r="B2514" s="7">
        <v>3215892</v>
      </c>
      <c r="C2514" s="12">
        <v>1355210005476</v>
      </c>
      <c r="D2514" s="7" t="s">
        <v>47519</v>
      </c>
      <c r="E2514" s="7" t="s">
        <v>47520</v>
      </c>
      <c r="F2514" s="7" t="s">
        <v>47521</v>
      </c>
      <c r="G2514" s="7" t="s">
        <v>47522</v>
      </c>
      <c r="H2514" s="7" t="s">
        <v>47523</v>
      </c>
      <c r="I2514" s="7" t="s">
        <v>45</v>
      </c>
      <c r="J2514" s="7" t="s">
        <v>33060</v>
      </c>
      <c r="K2514" s="7" t="s">
        <v>47</v>
      </c>
      <c r="L2514" s="7">
        <v>10</v>
      </c>
      <c r="M2514" s="7" t="s">
        <v>363</v>
      </c>
      <c r="N2514" s="7">
        <v>72910</v>
      </c>
      <c r="O2514" s="7" t="s">
        <v>35919</v>
      </c>
      <c r="P2514" s="7">
        <v>20090203</v>
      </c>
      <c r="Q2514" s="7">
        <v>148</v>
      </c>
      <c r="R2514" s="7">
        <v>201903</v>
      </c>
    </row>
    <row r="2515" spans="1:18" ht="16.5" customHeight="1">
      <c r="A2515" s="8">
        <v>1408200401</v>
      </c>
      <c r="B2515" s="7">
        <v>2646284</v>
      </c>
      <c r="C2515" s="12">
        <v>1355330011486</v>
      </c>
      <c r="D2515" s="7" t="s">
        <v>47524</v>
      </c>
      <c r="E2515" s="7" t="s">
        <v>1590</v>
      </c>
      <c r="F2515" s="7" t="s">
        <v>7921</v>
      </c>
      <c r="G2515" s="7" t="s">
        <v>47525</v>
      </c>
      <c r="H2515" s="7" t="s">
        <v>47526</v>
      </c>
      <c r="I2515" s="7" t="s">
        <v>45</v>
      </c>
      <c r="J2515" s="7" t="s">
        <v>33060</v>
      </c>
      <c r="K2515" s="7" t="s">
        <v>47</v>
      </c>
      <c r="L2515" s="7">
        <v>10</v>
      </c>
      <c r="M2515" s="7" t="s">
        <v>105</v>
      </c>
      <c r="N2515" s="7">
        <v>86102</v>
      </c>
      <c r="O2515" s="7" t="s">
        <v>30448</v>
      </c>
      <c r="P2515" s="7">
        <v>20050601</v>
      </c>
      <c r="Q2515" s="7">
        <v>54</v>
      </c>
      <c r="R2515" s="7">
        <v>201903</v>
      </c>
    </row>
    <row r="2516" spans="1:18" ht="16.5" customHeight="1">
      <c r="A2516" s="8">
        <v>1408200852</v>
      </c>
      <c r="B2516" s="7">
        <v>3080130</v>
      </c>
      <c r="C2516" s="12">
        <v>1355330011626</v>
      </c>
      <c r="D2516" s="7" t="s">
        <v>47527</v>
      </c>
      <c r="E2516" s="7" t="s">
        <v>47528</v>
      </c>
      <c r="F2516" s="7" t="s">
        <v>16354</v>
      </c>
      <c r="G2516" s="7" t="s">
        <v>47529</v>
      </c>
      <c r="H2516" s="7" t="s">
        <v>47530</v>
      </c>
      <c r="I2516" s="7" t="s">
        <v>45</v>
      </c>
      <c r="J2516" s="7" t="s">
        <v>33060</v>
      </c>
      <c r="K2516" s="7" t="s">
        <v>47</v>
      </c>
      <c r="L2516" s="7">
        <v>10</v>
      </c>
      <c r="M2516" s="7" t="s">
        <v>105</v>
      </c>
      <c r="N2516" s="7">
        <v>86101</v>
      </c>
      <c r="O2516" s="7" t="s">
        <v>615</v>
      </c>
      <c r="P2516" s="7">
        <v>20070501</v>
      </c>
      <c r="Q2516" s="7">
        <v>55</v>
      </c>
      <c r="R2516" s="7">
        <v>201903</v>
      </c>
    </row>
    <row r="2517" spans="1:18" ht="16.5" customHeight="1">
      <c r="A2517" s="8">
        <v>1408200959</v>
      </c>
      <c r="B2517" s="7">
        <v>2895809</v>
      </c>
      <c r="C2517" s="12">
        <v>1355330011709</v>
      </c>
      <c r="D2517" s="7" t="s">
        <v>47531</v>
      </c>
      <c r="E2517" s="7" t="s">
        <v>47532</v>
      </c>
      <c r="F2517" s="7" t="s">
        <v>5955</v>
      </c>
      <c r="G2517" s="7" t="s">
        <v>47533</v>
      </c>
      <c r="H2517" s="7" t="s">
        <v>47534</v>
      </c>
      <c r="I2517" s="7" t="s">
        <v>45</v>
      </c>
      <c r="J2517" s="7" t="s">
        <v>33060</v>
      </c>
      <c r="K2517" s="7" t="s">
        <v>47</v>
      </c>
      <c r="L2517" s="7">
        <v>10</v>
      </c>
      <c r="M2517" s="7" t="s">
        <v>105</v>
      </c>
      <c r="N2517" s="7">
        <v>86100</v>
      </c>
      <c r="O2517" s="7" t="s">
        <v>5955</v>
      </c>
      <c r="P2517" s="7">
        <v>20061221</v>
      </c>
      <c r="Q2517" s="7">
        <v>73</v>
      </c>
      <c r="R2517" s="7">
        <v>201903</v>
      </c>
    </row>
    <row r="2518" spans="1:18" ht="16.5" customHeight="1">
      <c r="A2518" s="8">
        <v>1408204498</v>
      </c>
      <c r="B2518" s="7">
        <v>5899275</v>
      </c>
      <c r="C2518" s="12">
        <v>1355330012939</v>
      </c>
      <c r="D2518" s="7" t="s">
        <v>47535</v>
      </c>
      <c r="E2518" s="7" t="s">
        <v>47536</v>
      </c>
      <c r="F2518" s="7" t="s">
        <v>249</v>
      </c>
      <c r="G2518" s="7" t="s">
        <v>47537</v>
      </c>
      <c r="H2518" s="7" t="s">
        <v>47538</v>
      </c>
      <c r="I2518" s="7" t="s">
        <v>45</v>
      </c>
      <c r="J2518" s="7" t="s">
        <v>33060</v>
      </c>
      <c r="K2518" s="7" t="s">
        <v>47</v>
      </c>
      <c r="L2518" s="7">
        <v>10</v>
      </c>
      <c r="M2518" s="7" t="s">
        <v>105</v>
      </c>
      <c r="N2518" s="7">
        <v>86102</v>
      </c>
      <c r="O2518" s="7" t="s">
        <v>30448</v>
      </c>
      <c r="P2518" s="7">
        <v>20140421</v>
      </c>
      <c r="Q2518" s="7">
        <v>67</v>
      </c>
      <c r="R2518" s="7">
        <v>201903</v>
      </c>
    </row>
    <row r="2519" spans="1:18" ht="16.5" customHeight="1">
      <c r="A2519" s="8">
        <v>1298212083</v>
      </c>
      <c r="B2519" s="7">
        <v>4020708</v>
      </c>
      <c r="C2519" s="12">
        <v>1356320033886</v>
      </c>
      <c r="D2519" s="7" t="s">
        <v>47539</v>
      </c>
      <c r="E2519" s="7" t="s">
        <v>2749</v>
      </c>
      <c r="F2519" s="7" t="s">
        <v>47540</v>
      </c>
      <c r="G2519" s="7" t="s">
        <v>47541</v>
      </c>
      <c r="H2519" s="7" t="s">
        <v>47542</v>
      </c>
      <c r="I2519" s="7" t="s">
        <v>45</v>
      </c>
      <c r="J2519" s="7" t="s">
        <v>33060</v>
      </c>
      <c r="K2519" s="7" t="s">
        <v>47</v>
      </c>
      <c r="L2519" s="7">
        <v>10</v>
      </c>
      <c r="M2519" s="7" t="s">
        <v>105</v>
      </c>
      <c r="N2519" s="7">
        <v>87299</v>
      </c>
      <c r="O2519" s="7" t="s">
        <v>37831</v>
      </c>
      <c r="P2519" s="7">
        <v>20110708</v>
      </c>
      <c r="Q2519" s="7">
        <v>57</v>
      </c>
      <c r="R2519" s="7">
        <v>201903</v>
      </c>
    </row>
    <row r="2520" spans="1:18" ht="16.5" customHeight="1">
      <c r="A2520" s="8">
        <v>1268176626</v>
      </c>
      <c r="B2520" s="7">
        <v>1776320</v>
      </c>
      <c r="C2520" s="12">
        <v>1357110052151</v>
      </c>
      <c r="D2520" s="7" t="s">
        <v>47543</v>
      </c>
      <c r="E2520" s="7" t="s">
        <v>18412</v>
      </c>
      <c r="F2520" s="7" t="s">
        <v>47544</v>
      </c>
      <c r="G2520" s="7" t="s">
        <v>47258</v>
      </c>
      <c r="H2520" s="7" t="s">
        <v>47259</v>
      </c>
      <c r="I2520" s="7" t="s">
        <v>65</v>
      </c>
      <c r="J2520" s="7" t="s">
        <v>33060</v>
      </c>
      <c r="K2520" s="7" t="s">
        <v>47</v>
      </c>
      <c r="L2520" s="7">
        <v>10</v>
      </c>
      <c r="M2520" s="7" t="s">
        <v>33760</v>
      </c>
      <c r="N2520" s="7">
        <v>46800</v>
      </c>
      <c r="O2520" s="7" t="s">
        <v>22863</v>
      </c>
      <c r="P2520" s="7">
        <v>20040102</v>
      </c>
      <c r="Q2520" s="7">
        <v>142</v>
      </c>
      <c r="R2520" s="7">
        <v>201903</v>
      </c>
    </row>
    <row r="2521" spans="1:18" ht="16.5" customHeight="1">
      <c r="A2521" s="8">
        <v>1268178847</v>
      </c>
      <c r="B2521" s="7">
        <v>2113238</v>
      </c>
      <c r="C2521" s="12">
        <v>1357110053357</v>
      </c>
      <c r="D2521" s="7" t="s">
        <v>23554</v>
      </c>
      <c r="E2521" s="7" t="s">
        <v>23555</v>
      </c>
      <c r="F2521" s="7" t="s">
        <v>23556</v>
      </c>
      <c r="G2521" s="7" t="s">
        <v>23557</v>
      </c>
      <c r="H2521" s="7" t="s">
        <v>23558</v>
      </c>
      <c r="I2521" s="7" t="s">
        <v>65</v>
      </c>
      <c r="J2521" s="7" t="s">
        <v>33060</v>
      </c>
      <c r="K2521" s="7" t="s">
        <v>47</v>
      </c>
      <c r="L2521" s="7">
        <v>10</v>
      </c>
      <c r="M2521" s="7" t="s">
        <v>33076</v>
      </c>
      <c r="N2521" s="7">
        <v>22231</v>
      </c>
      <c r="O2521" s="7" t="s">
        <v>1394</v>
      </c>
      <c r="P2521" s="7">
        <v>20040510</v>
      </c>
      <c r="Q2521" s="7">
        <v>55</v>
      </c>
      <c r="R2521" s="7">
        <v>201903</v>
      </c>
    </row>
    <row r="2522" spans="1:18" ht="16.5" customHeight="1">
      <c r="A2522" s="8">
        <v>1268195429</v>
      </c>
      <c r="B2522" s="7">
        <v>2656095</v>
      </c>
      <c r="C2522" s="12">
        <v>1357110060146</v>
      </c>
      <c r="D2522" s="7" t="s">
        <v>23025</v>
      </c>
      <c r="E2522" s="7" t="s">
        <v>9542</v>
      </c>
      <c r="F2522" s="7" t="s">
        <v>23026</v>
      </c>
      <c r="G2522" s="7" t="s">
        <v>23027</v>
      </c>
      <c r="H2522" s="7" t="s">
        <v>23028</v>
      </c>
      <c r="I2522" s="7" t="s">
        <v>65</v>
      </c>
      <c r="J2522" s="7" t="s">
        <v>33060</v>
      </c>
      <c r="K2522" s="7" t="s">
        <v>47</v>
      </c>
      <c r="L2522" s="7">
        <v>10</v>
      </c>
      <c r="M2522" s="7" t="s">
        <v>33760</v>
      </c>
      <c r="N2522" s="7">
        <v>46311</v>
      </c>
      <c r="O2522" s="7" t="s">
        <v>33832</v>
      </c>
      <c r="P2522" s="7">
        <v>20060526</v>
      </c>
      <c r="Q2522" s="7">
        <v>51</v>
      </c>
      <c r="R2522" s="7">
        <v>201903</v>
      </c>
    </row>
    <row r="2523" spans="1:18" ht="16.5" customHeight="1">
      <c r="A2523" s="8">
        <v>3138133463</v>
      </c>
      <c r="B2523" s="7">
        <v>6522057</v>
      </c>
      <c r="C2523" s="12">
        <v>1357110107964</v>
      </c>
      <c r="D2523" s="7" t="s">
        <v>17629</v>
      </c>
      <c r="E2523" s="7" t="s">
        <v>47545</v>
      </c>
      <c r="F2523" s="7" t="s">
        <v>47546</v>
      </c>
      <c r="G2523" s="7" t="s">
        <v>47547</v>
      </c>
      <c r="H2523" s="7" t="s">
        <v>47548</v>
      </c>
      <c r="I2523" s="7" t="s">
        <v>65</v>
      </c>
      <c r="J2523" s="7" t="s">
        <v>33060</v>
      </c>
      <c r="K2523" s="7" t="s">
        <v>47</v>
      </c>
      <c r="L2523" s="7">
        <v>10</v>
      </c>
      <c r="M2523" s="7" t="s">
        <v>34194</v>
      </c>
      <c r="N2523" s="7">
        <v>49401</v>
      </c>
      <c r="O2523" s="7" t="s">
        <v>34224</v>
      </c>
      <c r="P2523" s="7">
        <v>20150907</v>
      </c>
      <c r="Q2523" s="7">
        <v>58</v>
      </c>
      <c r="R2523" s="7">
        <v>201903</v>
      </c>
    </row>
    <row r="2524" spans="1:18" ht="16.5" customHeight="1">
      <c r="A2524" s="8">
        <v>1248625392</v>
      </c>
      <c r="B2524" s="7">
        <v>2208286</v>
      </c>
      <c r="C2524" s="12">
        <v>1358110107615</v>
      </c>
      <c r="D2524" s="7" t="s">
        <v>22141</v>
      </c>
      <c r="E2524" s="7" t="s">
        <v>22142</v>
      </c>
      <c r="F2524" s="7" t="s">
        <v>8946</v>
      </c>
      <c r="G2524" s="7" t="s">
        <v>22143</v>
      </c>
      <c r="H2524" s="7" t="s">
        <v>22144</v>
      </c>
      <c r="I2524" s="7" t="s">
        <v>65</v>
      </c>
      <c r="J2524" s="7" t="s">
        <v>33060</v>
      </c>
      <c r="K2524" s="7" t="s">
        <v>47</v>
      </c>
      <c r="L2524" s="7">
        <v>10</v>
      </c>
      <c r="M2524" s="7" t="s">
        <v>313</v>
      </c>
      <c r="N2524" s="7">
        <v>42322</v>
      </c>
      <c r="O2524" s="7" t="s">
        <v>43496</v>
      </c>
      <c r="P2524" s="7">
        <v>20040903</v>
      </c>
      <c r="Q2524" s="7">
        <v>93</v>
      </c>
      <c r="R2524" s="7">
        <v>201903</v>
      </c>
    </row>
    <row r="2525" spans="1:18" ht="16.5" customHeight="1">
      <c r="A2525" s="8">
        <v>1248635740</v>
      </c>
      <c r="B2525" s="7">
        <v>2279624</v>
      </c>
      <c r="C2525" s="12">
        <v>1358110117325</v>
      </c>
      <c r="D2525" s="7" t="s">
        <v>25219</v>
      </c>
      <c r="E2525" s="7" t="s">
        <v>11058</v>
      </c>
      <c r="F2525" s="7" t="s">
        <v>25220</v>
      </c>
      <c r="G2525" s="7" t="s">
        <v>25221</v>
      </c>
      <c r="H2525" s="7" t="s">
        <v>25222</v>
      </c>
      <c r="I2525" s="7" t="s">
        <v>65</v>
      </c>
      <c r="J2525" s="7" t="s">
        <v>33060</v>
      </c>
      <c r="K2525" s="7" t="s">
        <v>47</v>
      </c>
      <c r="L2525" s="7">
        <v>10</v>
      </c>
      <c r="M2525" s="7" t="s">
        <v>34194</v>
      </c>
      <c r="N2525" s="7">
        <v>49230</v>
      </c>
      <c r="O2525" s="7" t="s">
        <v>42429</v>
      </c>
      <c r="P2525" s="7">
        <v>20050722</v>
      </c>
      <c r="Q2525" s="7">
        <v>52</v>
      </c>
      <c r="R2525" s="7">
        <v>201903</v>
      </c>
    </row>
    <row r="2526" spans="1:18" ht="16.5" customHeight="1">
      <c r="A2526" s="8">
        <v>1358183801</v>
      </c>
      <c r="B2526" s="7">
        <v>2629290</v>
      </c>
      <c r="C2526" s="12">
        <v>1358110122944</v>
      </c>
      <c r="D2526" s="7" t="s">
        <v>17957</v>
      </c>
      <c r="E2526" s="7" t="s">
        <v>17958</v>
      </c>
      <c r="F2526" s="7" t="s">
        <v>17959</v>
      </c>
      <c r="G2526" s="7" t="s">
        <v>17960</v>
      </c>
      <c r="H2526" s="7" t="s">
        <v>17961</v>
      </c>
      <c r="I2526" s="7" t="s">
        <v>65</v>
      </c>
      <c r="J2526" s="7" t="s">
        <v>33060</v>
      </c>
      <c r="K2526" s="7" t="s">
        <v>47</v>
      </c>
      <c r="L2526" s="7">
        <v>10</v>
      </c>
      <c r="M2526" s="7" t="s">
        <v>33076</v>
      </c>
      <c r="N2526" s="7">
        <v>29294</v>
      </c>
      <c r="O2526" s="7" t="s">
        <v>6497</v>
      </c>
      <c r="P2526" s="7">
        <v>20060202</v>
      </c>
      <c r="Q2526" s="7">
        <v>50</v>
      </c>
      <c r="R2526" s="7">
        <v>201903</v>
      </c>
    </row>
    <row r="2527" spans="1:18" ht="16.5" customHeight="1">
      <c r="A2527" s="8">
        <v>1358189329</v>
      </c>
      <c r="B2527" s="7">
        <v>2777811</v>
      </c>
      <c r="C2527" s="12">
        <v>1358110134246</v>
      </c>
      <c r="D2527" s="7" t="s">
        <v>25843</v>
      </c>
      <c r="E2527" s="7" t="s">
        <v>25844</v>
      </c>
      <c r="F2527" s="7" t="s">
        <v>11869</v>
      </c>
      <c r="G2527" s="7" t="s">
        <v>25845</v>
      </c>
      <c r="H2527" s="7" t="s">
        <v>25846</v>
      </c>
      <c r="I2527" s="7" t="s">
        <v>65</v>
      </c>
      <c r="J2527" s="7" t="s">
        <v>33060</v>
      </c>
      <c r="K2527" s="7" t="s">
        <v>47</v>
      </c>
      <c r="L2527" s="7">
        <v>10</v>
      </c>
      <c r="M2527" s="7" t="s">
        <v>34194</v>
      </c>
      <c r="N2527" s="7">
        <v>52100</v>
      </c>
      <c r="O2527" s="7" t="s">
        <v>42499</v>
      </c>
      <c r="P2527" s="7">
        <v>20061227</v>
      </c>
      <c r="Q2527" s="7">
        <v>165</v>
      </c>
      <c r="R2527" s="7">
        <v>201903</v>
      </c>
    </row>
    <row r="2528" spans="1:18" ht="16.5" customHeight="1">
      <c r="A2528" s="8">
        <v>1358605381</v>
      </c>
      <c r="B2528" s="7">
        <v>3669038</v>
      </c>
      <c r="C2528" s="12">
        <v>1358110171735</v>
      </c>
      <c r="D2528" s="7" t="s">
        <v>47549</v>
      </c>
      <c r="E2528" s="7" t="s">
        <v>47550</v>
      </c>
      <c r="F2528" s="7" t="s">
        <v>13961</v>
      </c>
      <c r="H2528" s="7" t="s">
        <v>47551</v>
      </c>
      <c r="I2528" s="7" t="s">
        <v>65</v>
      </c>
      <c r="J2528" s="7" t="s">
        <v>33060</v>
      </c>
      <c r="K2528" s="7" t="s">
        <v>47</v>
      </c>
      <c r="L2528" s="7">
        <v>10</v>
      </c>
      <c r="M2528" s="7" t="s">
        <v>33076</v>
      </c>
      <c r="N2528" s="7">
        <v>30391</v>
      </c>
      <c r="O2528" s="7" t="s">
        <v>7087</v>
      </c>
      <c r="P2528" s="7">
        <v>20091006</v>
      </c>
      <c r="Q2528" s="7">
        <v>64</v>
      </c>
      <c r="R2528" s="7">
        <v>201903</v>
      </c>
    </row>
    <row r="2529" spans="1:18" ht="16.5" customHeight="1">
      <c r="A2529" s="8">
        <v>1358618950</v>
      </c>
      <c r="B2529" s="7">
        <v>4052947</v>
      </c>
      <c r="C2529" s="12">
        <v>1358110204461</v>
      </c>
      <c r="D2529" s="7" t="s">
        <v>47552</v>
      </c>
      <c r="E2529" s="7" t="s">
        <v>47553</v>
      </c>
      <c r="F2529" s="7" t="s">
        <v>47554</v>
      </c>
      <c r="G2529" s="7" t="s">
        <v>47555</v>
      </c>
      <c r="H2529" s="7" t="s">
        <v>47556</v>
      </c>
      <c r="I2529" s="7" t="s">
        <v>65</v>
      </c>
      <c r="J2529" s="7" t="s">
        <v>33060</v>
      </c>
      <c r="K2529" s="7" t="s">
        <v>47</v>
      </c>
      <c r="L2529" s="7">
        <v>10</v>
      </c>
      <c r="M2529" s="7" t="s">
        <v>33076</v>
      </c>
      <c r="N2529" s="7">
        <v>26299</v>
      </c>
      <c r="O2529" s="7" t="s">
        <v>33440</v>
      </c>
      <c r="P2529" s="7">
        <v>20111107</v>
      </c>
      <c r="Q2529" s="7">
        <v>109</v>
      </c>
      <c r="R2529" s="7">
        <v>201903</v>
      </c>
    </row>
    <row r="2530" spans="1:18" ht="16.5" customHeight="1">
      <c r="A2530" s="8">
        <v>1248729487</v>
      </c>
      <c r="B2530" s="7">
        <v>4087963</v>
      </c>
      <c r="C2530" s="12">
        <v>1358110209776</v>
      </c>
      <c r="D2530" s="7" t="s">
        <v>47557</v>
      </c>
      <c r="E2530" s="7" t="s">
        <v>47558</v>
      </c>
      <c r="F2530" s="7" t="s">
        <v>47559</v>
      </c>
      <c r="G2530" s="7" t="s">
        <v>47560</v>
      </c>
      <c r="H2530" s="7" t="s">
        <v>47561</v>
      </c>
      <c r="I2530" s="7" t="s">
        <v>65</v>
      </c>
      <c r="J2530" s="7" t="s">
        <v>33060</v>
      </c>
      <c r="K2530" s="7" t="s">
        <v>47</v>
      </c>
      <c r="L2530" s="7">
        <v>10</v>
      </c>
      <c r="M2530" s="7" t="s">
        <v>33076</v>
      </c>
      <c r="N2530" s="7">
        <v>10129</v>
      </c>
      <c r="O2530" s="7" t="s">
        <v>33086</v>
      </c>
      <c r="P2530" s="7">
        <v>20120307</v>
      </c>
      <c r="Q2530" s="7">
        <v>57</v>
      </c>
      <c r="R2530" s="7">
        <v>201903</v>
      </c>
    </row>
    <row r="2531" spans="1:18" ht="16.5" customHeight="1">
      <c r="A2531" s="8">
        <v>1358625752</v>
      </c>
      <c r="B2531" s="7">
        <v>4161203</v>
      </c>
      <c r="C2531" s="12">
        <v>1358110218157</v>
      </c>
      <c r="D2531" s="7" t="s">
        <v>47562</v>
      </c>
      <c r="E2531" s="7" t="s">
        <v>5190</v>
      </c>
      <c r="F2531" s="7" t="s">
        <v>47563</v>
      </c>
      <c r="G2531" s="7" t="s">
        <v>47564</v>
      </c>
      <c r="H2531" s="7" t="s">
        <v>47565</v>
      </c>
      <c r="I2531" s="7" t="s">
        <v>65</v>
      </c>
      <c r="J2531" s="7" t="s">
        <v>33060</v>
      </c>
      <c r="K2531" s="7" t="s">
        <v>47</v>
      </c>
      <c r="L2531" s="7">
        <v>10</v>
      </c>
      <c r="M2531" s="7" t="s">
        <v>33076</v>
      </c>
      <c r="N2531" s="7">
        <v>26121</v>
      </c>
      <c r="O2531" s="7" t="s">
        <v>4203</v>
      </c>
      <c r="P2531" s="7">
        <v>20120821</v>
      </c>
      <c r="Q2531" s="7">
        <v>89</v>
      </c>
      <c r="R2531" s="7">
        <v>201903</v>
      </c>
    </row>
    <row r="2532" spans="1:18" ht="16.5" customHeight="1">
      <c r="A2532" s="8">
        <v>1358629025</v>
      </c>
      <c r="B2532" s="7">
        <v>4192402</v>
      </c>
      <c r="C2532" s="12">
        <v>1358110223932</v>
      </c>
      <c r="D2532" s="7" t="s">
        <v>47566</v>
      </c>
      <c r="E2532" s="7" t="s">
        <v>3840</v>
      </c>
      <c r="F2532" s="7" t="s">
        <v>47567</v>
      </c>
      <c r="H2532" s="7" t="s">
        <v>47568</v>
      </c>
      <c r="I2532" s="7" t="s">
        <v>65</v>
      </c>
      <c r="J2532" s="7" t="s">
        <v>33060</v>
      </c>
      <c r="K2532" s="7" t="s">
        <v>47</v>
      </c>
      <c r="L2532" s="7">
        <v>10</v>
      </c>
      <c r="M2532" s="7" t="s">
        <v>33076</v>
      </c>
      <c r="N2532" s="7">
        <v>28909</v>
      </c>
      <c r="O2532" s="7" t="s">
        <v>38319</v>
      </c>
      <c r="P2532" s="7">
        <v>20121228</v>
      </c>
      <c r="Q2532" s="7">
        <v>53</v>
      </c>
      <c r="R2532" s="7">
        <v>201903</v>
      </c>
    </row>
    <row r="2533" spans="1:18" ht="16.5" customHeight="1">
      <c r="A2533" s="8">
        <v>1248749557</v>
      </c>
      <c r="B2533" s="7">
        <v>5904425</v>
      </c>
      <c r="C2533" s="12">
        <v>1358110248386</v>
      </c>
      <c r="D2533" s="7" t="s">
        <v>47569</v>
      </c>
      <c r="E2533" s="7" t="s">
        <v>47570</v>
      </c>
      <c r="F2533" s="7" t="s">
        <v>47571</v>
      </c>
      <c r="G2533" s="7" t="s">
        <v>47572</v>
      </c>
      <c r="H2533" s="7" t="s">
        <v>47573</v>
      </c>
      <c r="I2533" s="7" t="s">
        <v>65</v>
      </c>
      <c r="J2533" s="7" t="s">
        <v>33060</v>
      </c>
      <c r="K2533" s="7" t="s">
        <v>47</v>
      </c>
      <c r="L2533" s="7">
        <v>10</v>
      </c>
      <c r="M2533" s="7" t="s">
        <v>363</v>
      </c>
      <c r="N2533" s="7">
        <v>72919</v>
      </c>
      <c r="O2533" s="7" t="s">
        <v>16141</v>
      </c>
      <c r="P2533" s="7">
        <v>20140502</v>
      </c>
      <c r="Q2533" s="7">
        <v>126</v>
      </c>
      <c r="R2533" s="7">
        <v>201903</v>
      </c>
    </row>
    <row r="2534" spans="1:18" ht="16.5" customHeight="1">
      <c r="A2534" s="8">
        <v>1358651022</v>
      </c>
      <c r="B2534" s="7">
        <v>5989844</v>
      </c>
      <c r="C2534" s="12">
        <v>1358110260091</v>
      </c>
      <c r="D2534" s="7" t="s">
        <v>47574</v>
      </c>
      <c r="E2534" s="7" t="s">
        <v>19904</v>
      </c>
      <c r="F2534" s="7" t="s">
        <v>22084</v>
      </c>
      <c r="G2534" s="7" t="s">
        <v>47575</v>
      </c>
      <c r="H2534" s="7" t="s">
        <v>47576</v>
      </c>
      <c r="I2534" s="7" t="s">
        <v>65</v>
      </c>
      <c r="J2534" s="7" t="s">
        <v>33060</v>
      </c>
      <c r="K2534" s="7" t="s">
        <v>47</v>
      </c>
      <c r="L2534" s="7">
        <v>10</v>
      </c>
      <c r="M2534" s="7" t="s">
        <v>33076</v>
      </c>
      <c r="N2534" s="7">
        <v>29162</v>
      </c>
      <c r="O2534" s="7" t="s">
        <v>38446</v>
      </c>
      <c r="P2534" s="7">
        <v>20141208</v>
      </c>
      <c r="Q2534" s="7">
        <v>51</v>
      </c>
      <c r="R2534" s="7">
        <v>201903</v>
      </c>
    </row>
    <row r="2535" spans="1:18" ht="16.5" customHeight="1">
      <c r="A2535" s="8">
        <v>2358700140</v>
      </c>
      <c r="B2535" s="7">
        <v>6410611</v>
      </c>
      <c r="C2535" s="12">
        <v>1358110267336</v>
      </c>
      <c r="D2535" s="7" t="s">
        <v>47577</v>
      </c>
      <c r="E2535" s="7" t="s">
        <v>47578</v>
      </c>
      <c r="F2535" s="7" t="s">
        <v>23219</v>
      </c>
      <c r="G2535" s="7" t="s">
        <v>44132</v>
      </c>
      <c r="H2535" s="7" t="s">
        <v>47579</v>
      </c>
      <c r="I2535" s="7" t="s">
        <v>65</v>
      </c>
      <c r="J2535" s="7" t="s">
        <v>33060</v>
      </c>
      <c r="K2535" s="7" t="s">
        <v>47</v>
      </c>
      <c r="L2535" s="7">
        <v>10</v>
      </c>
      <c r="M2535" s="7" t="s">
        <v>34194</v>
      </c>
      <c r="N2535" s="7">
        <v>52910</v>
      </c>
      <c r="O2535" s="7" t="s">
        <v>34253</v>
      </c>
      <c r="P2535" s="7">
        <v>20150406</v>
      </c>
      <c r="Q2535" s="7">
        <v>56</v>
      </c>
      <c r="R2535" s="7">
        <v>201903</v>
      </c>
    </row>
    <row r="2536" spans="1:18" ht="16.5" customHeight="1">
      <c r="A2536" s="8">
        <v>2068800173</v>
      </c>
      <c r="B2536" s="7">
        <v>6509567</v>
      </c>
      <c r="C2536" s="12">
        <v>1358110274547</v>
      </c>
      <c r="D2536" s="7" t="s">
        <v>47580</v>
      </c>
      <c r="E2536" s="7" t="s">
        <v>3033</v>
      </c>
      <c r="F2536" s="7" t="s">
        <v>47581</v>
      </c>
      <c r="G2536" s="7" t="s">
        <v>47582</v>
      </c>
      <c r="H2536" s="7" t="s">
        <v>47583</v>
      </c>
      <c r="I2536" s="7" t="s">
        <v>65</v>
      </c>
      <c r="J2536" s="7" t="s">
        <v>33060</v>
      </c>
      <c r="K2536" s="7" t="s">
        <v>47</v>
      </c>
      <c r="L2536" s="7">
        <v>10</v>
      </c>
      <c r="M2536" s="7" t="s">
        <v>33076</v>
      </c>
      <c r="N2536" s="7">
        <v>30391</v>
      </c>
      <c r="O2536" s="7" t="s">
        <v>7087</v>
      </c>
      <c r="P2536" s="7">
        <v>20150731</v>
      </c>
      <c r="Q2536" s="7">
        <v>127</v>
      </c>
      <c r="R2536" s="7">
        <v>201903</v>
      </c>
    </row>
    <row r="2537" spans="1:18" ht="16.5" customHeight="1">
      <c r="A2537" s="8">
        <v>3248100166</v>
      </c>
      <c r="B2537" s="7">
        <v>6539387</v>
      </c>
      <c r="C2537" s="12">
        <v>1358110279208</v>
      </c>
      <c r="D2537" s="7" t="s">
        <v>47584</v>
      </c>
      <c r="E2537" s="7" t="s">
        <v>47585</v>
      </c>
      <c r="F2537" s="7" t="s">
        <v>47586</v>
      </c>
      <c r="G2537" s="7" t="s">
        <v>47587</v>
      </c>
      <c r="H2537" s="7" t="s">
        <v>47588</v>
      </c>
      <c r="I2537" s="7" t="s">
        <v>65</v>
      </c>
      <c r="J2537" s="7" t="s">
        <v>33060</v>
      </c>
      <c r="K2537" s="7" t="s">
        <v>47</v>
      </c>
      <c r="L2537" s="7">
        <v>10</v>
      </c>
      <c r="M2537" s="7" t="s">
        <v>313</v>
      </c>
      <c r="N2537" s="7">
        <v>42201</v>
      </c>
      <c r="O2537" s="7" t="s">
        <v>38780</v>
      </c>
      <c r="P2537" s="7">
        <v>20151020</v>
      </c>
      <c r="Q2537" s="7">
        <v>65</v>
      </c>
      <c r="R2537" s="7">
        <v>201903</v>
      </c>
    </row>
    <row r="2538" spans="1:18" ht="16.5" customHeight="1">
      <c r="A2538" s="8">
        <v>8978600204</v>
      </c>
      <c r="B2538" s="7">
        <v>6560918</v>
      </c>
      <c r="C2538" s="12">
        <v>1358110282863</v>
      </c>
      <c r="D2538" s="7" t="s">
        <v>47589</v>
      </c>
      <c r="E2538" s="7" t="s">
        <v>47590</v>
      </c>
      <c r="F2538" s="7" t="s">
        <v>47591</v>
      </c>
      <c r="G2538" s="7" t="s">
        <v>47592</v>
      </c>
      <c r="H2538" s="7" t="s">
        <v>47593</v>
      </c>
      <c r="I2538" s="7" t="s">
        <v>65</v>
      </c>
      <c r="J2538" s="7" t="s">
        <v>33060</v>
      </c>
      <c r="K2538" s="7" t="s">
        <v>47</v>
      </c>
      <c r="L2538" s="7">
        <v>10</v>
      </c>
      <c r="M2538" s="7" t="s">
        <v>33076</v>
      </c>
      <c r="N2538" s="7">
        <v>10712</v>
      </c>
      <c r="O2538" s="7" t="s">
        <v>45301</v>
      </c>
      <c r="P2538" s="7">
        <v>20151216</v>
      </c>
      <c r="Q2538" s="7">
        <v>64</v>
      </c>
      <c r="R2538" s="7">
        <v>201903</v>
      </c>
    </row>
    <row r="2539" spans="1:18" ht="16.5" customHeight="1">
      <c r="A2539" s="8">
        <v>4228700443</v>
      </c>
      <c r="B2539" s="7">
        <v>8076418</v>
      </c>
      <c r="C2539" s="12">
        <v>1358110306671</v>
      </c>
      <c r="D2539" s="7" t="s">
        <v>22646</v>
      </c>
      <c r="E2539" s="7" t="s">
        <v>22647</v>
      </c>
      <c r="F2539" s="7" t="s">
        <v>22648</v>
      </c>
      <c r="H2539" s="7" t="s">
        <v>22649</v>
      </c>
      <c r="I2539" s="7" t="s">
        <v>65</v>
      </c>
      <c r="J2539" s="7" t="s">
        <v>33060</v>
      </c>
      <c r="K2539" s="7" t="s">
        <v>47</v>
      </c>
      <c r="L2539" s="7">
        <v>10</v>
      </c>
      <c r="M2539" s="7" t="s">
        <v>33076</v>
      </c>
      <c r="N2539" s="7">
        <v>17221</v>
      </c>
      <c r="O2539" s="7" t="s">
        <v>46769</v>
      </c>
      <c r="P2539" s="7">
        <v>20161223</v>
      </c>
      <c r="Q2539" s="7">
        <v>100</v>
      </c>
      <c r="R2539" s="7">
        <v>201903</v>
      </c>
    </row>
    <row r="2540" spans="1:18" ht="16.5" customHeight="1">
      <c r="A2540" s="8">
        <v>1358213068</v>
      </c>
      <c r="B2540" s="7">
        <v>3237249</v>
      </c>
      <c r="C2540" s="12">
        <v>1358220005056</v>
      </c>
      <c r="D2540" s="7" t="s">
        <v>47594</v>
      </c>
      <c r="E2540" s="7" t="s">
        <v>47595</v>
      </c>
      <c r="F2540" s="7" t="s">
        <v>47596</v>
      </c>
      <c r="G2540" s="7" t="s">
        <v>47597</v>
      </c>
      <c r="H2540" s="7" t="s">
        <v>47598</v>
      </c>
      <c r="I2540" s="7" t="s">
        <v>45</v>
      </c>
      <c r="J2540" s="7" t="s">
        <v>33060</v>
      </c>
      <c r="K2540" s="7" t="s">
        <v>47</v>
      </c>
      <c r="L2540" s="7">
        <v>10</v>
      </c>
      <c r="M2540" s="7" t="s">
        <v>105</v>
      </c>
      <c r="N2540" s="7">
        <v>87000</v>
      </c>
      <c r="O2540" s="7" t="s">
        <v>16479</v>
      </c>
      <c r="P2540" s="7">
        <v>20071113</v>
      </c>
      <c r="Q2540" s="7">
        <v>75</v>
      </c>
      <c r="R2540" s="7">
        <v>201903</v>
      </c>
    </row>
    <row r="2541" spans="1:18" ht="16.5" customHeight="1">
      <c r="A2541" s="8">
        <v>1248217119</v>
      </c>
      <c r="B2541" s="7">
        <v>3230762</v>
      </c>
      <c r="C2541" s="12">
        <v>1358330006712</v>
      </c>
      <c r="D2541" s="7" t="s">
        <v>47599</v>
      </c>
      <c r="E2541" s="7" t="s">
        <v>47600</v>
      </c>
      <c r="F2541" s="7" t="s">
        <v>16354</v>
      </c>
      <c r="G2541" s="7" t="s">
        <v>47601</v>
      </c>
      <c r="H2541" s="7" t="s">
        <v>47602</v>
      </c>
      <c r="I2541" s="7" t="s">
        <v>45</v>
      </c>
      <c r="J2541" s="7" t="s">
        <v>33060</v>
      </c>
      <c r="K2541" s="7" t="s">
        <v>47</v>
      </c>
      <c r="L2541" s="7">
        <v>10</v>
      </c>
      <c r="M2541" s="7" t="s">
        <v>105</v>
      </c>
      <c r="N2541" s="7">
        <v>86101</v>
      </c>
      <c r="O2541" s="7" t="s">
        <v>615</v>
      </c>
      <c r="P2541" s="7">
        <v>20080520</v>
      </c>
      <c r="Q2541" s="7">
        <v>94</v>
      </c>
      <c r="R2541" s="7">
        <v>201903</v>
      </c>
    </row>
    <row r="2542" spans="1:18" ht="16.5" customHeight="1">
      <c r="A2542" s="8">
        <v>1358217176</v>
      </c>
      <c r="B2542" s="7">
        <v>5966389</v>
      </c>
      <c r="C2542" s="12">
        <v>1358330009584</v>
      </c>
      <c r="D2542" s="7" t="s">
        <v>47603</v>
      </c>
      <c r="E2542" s="7" t="s">
        <v>2935</v>
      </c>
      <c r="F2542" s="7" t="s">
        <v>7921</v>
      </c>
      <c r="H2542" s="7" t="s">
        <v>47604</v>
      </c>
      <c r="I2542" s="7" t="s">
        <v>45</v>
      </c>
      <c r="J2542" s="7" t="s">
        <v>33060</v>
      </c>
      <c r="K2542" s="7" t="s">
        <v>47</v>
      </c>
      <c r="L2542" s="7">
        <v>10</v>
      </c>
      <c r="M2542" s="7" t="s">
        <v>105</v>
      </c>
      <c r="N2542" s="7">
        <v>86102</v>
      </c>
      <c r="O2542" s="7" t="s">
        <v>30448</v>
      </c>
      <c r="P2542" s="7">
        <v>20140926</v>
      </c>
      <c r="Q2542" s="7">
        <v>241</v>
      </c>
      <c r="R2542" s="7">
        <v>201903</v>
      </c>
    </row>
    <row r="2543" spans="1:18" ht="16.5" customHeight="1">
      <c r="A2543" s="8">
        <v>1358600504</v>
      </c>
      <c r="B2543" s="7">
        <v>4147052</v>
      </c>
      <c r="C2543" s="12">
        <v>1358710006879</v>
      </c>
      <c r="D2543" s="7" t="s">
        <v>47605</v>
      </c>
      <c r="E2543" s="7" t="s">
        <v>8664</v>
      </c>
      <c r="F2543" s="7" t="s">
        <v>47606</v>
      </c>
      <c r="G2543" s="7" t="s">
        <v>47607</v>
      </c>
      <c r="H2543" s="7" t="s">
        <v>47608</v>
      </c>
      <c r="I2543" s="7" t="s">
        <v>65</v>
      </c>
      <c r="J2543" s="7" t="s">
        <v>33060</v>
      </c>
      <c r="K2543" s="7" t="s">
        <v>47</v>
      </c>
      <c r="L2543" s="7">
        <v>10</v>
      </c>
      <c r="M2543" s="7" t="s">
        <v>34194</v>
      </c>
      <c r="N2543" s="7">
        <v>52991</v>
      </c>
      <c r="O2543" s="7" t="s">
        <v>38799</v>
      </c>
      <c r="P2543" s="7">
        <v>20081216</v>
      </c>
      <c r="Q2543" s="7">
        <v>63</v>
      </c>
      <c r="R2543" s="7">
        <v>201903</v>
      </c>
    </row>
    <row r="2544" spans="1:18" ht="16.5" customHeight="1">
      <c r="A2544" s="8">
        <v>2218104131</v>
      </c>
      <c r="B2544" s="7">
        <v>1363440</v>
      </c>
      <c r="C2544" s="12">
        <v>1401110001822</v>
      </c>
      <c r="D2544" s="7" t="s">
        <v>30317</v>
      </c>
      <c r="E2544" s="7" t="s">
        <v>1942</v>
      </c>
      <c r="F2544" s="7" t="s">
        <v>30318</v>
      </c>
      <c r="G2544" s="7" t="s">
        <v>30319</v>
      </c>
      <c r="H2544" s="7" t="s">
        <v>30320</v>
      </c>
      <c r="I2544" s="7" t="s">
        <v>65</v>
      </c>
      <c r="J2544" s="7" t="s">
        <v>33060</v>
      </c>
      <c r="K2544" s="7" t="s">
        <v>47</v>
      </c>
      <c r="L2544" s="7">
        <v>10</v>
      </c>
      <c r="M2544" s="7" t="s">
        <v>363</v>
      </c>
      <c r="N2544" s="7">
        <v>72111</v>
      </c>
      <c r="O2544" s="7" t="s">
        <v>15320</v>
      </c>
      <c r="P2544" s="7">
        <v>20000327</v>
      </c>
      <c r="Q2544" s="7">
        <v>67</v>
      </c>
      <c r="R2544" s="7">
        <v>201903</v>
      </c>
    </row>
    <row r="2545" spans="1:18" ht="16.5" customHeight="1">
      <c r="A2545" s="8">
        <v>2218146413</v>
      </c>
      <c r="B2545" s="7">
        <v>5908525</v>
      </c>
      <c r="C2545" s="12">
        <v>1401110055514</v>
      </c>
      <c r="D2545" s="7" t="s">
        <v>27472</v>
      </c>
      <c r="E2545" s="7" t="s">
        <v>12697</v>
      </c>
      <c r="F2545" s="7" t="s">
        <v>27473</v>
      </c>
      <c r="G2545" s="7" t="s">
        <v>27474</v>
      </c>
      <c r="H2545" s="7" t="s">
        <v>27475</v>
      </c>
      <c r="I2545" s="7" t="s">
        <v>65</v>
      </c>
      <c r="J2545" s="7" t="s">
        <v>33060</v>
      </c>
      <c r="K2545" s="7" t="s">
        <v>47</v>
      </c>
      <c r="L2545" s="7">
        <v>10</v>
      </c>
      <c r="M2545" s="7" t="s">
        <v>313</v>
      </c>
      <c r="N2545" s="7">
        <v>42321</v>
      </c>
      <c r="O2545" s="7" t="s">
        <v>38771</v>
      </c>
      <c r="P2545" s="7">
        <v>20140528</v>
      </c>
      <c r="Q2545" s="7">
        <v>53</v>
      </c>
      <c r="R2545" s="7">
        <v>201903</v>
      </c>
    </row>
    <row r="2546" spans="1:18" ht="16.5" customHeight="1">
      <c r="A2546" s="8">
        <v>2218110822</v>
      </c>
      <c r="B2546" s="7">
        <v>1249027</v>
      </c>
      <c r="C2546" s="12">
        <v>1401710000894</v>
      </c>
      <c r="D2546" s="7" t="s">
        <v>47609</v>
      </c>
      <c r="E2546" s="7" t="s">
        <v>26625</v>
      </c>
      <c r="F2546" s="7" t="s">
        <v>47610</v>
      </c>
      <c r="G2546" s="7" t="s">
        <v>47611</v>
      </c>
      <c r="H2546" s="7" t="s">
        <v>47612</v>
      </c>
      <c r="I2546" s="7" t="s">
        <v>65</v>
      </c>
      <c r="J2546" s="7" t="s">
        <v>33060</v>
      </c>
      <c r="K2546" s="7" t="s">
        <v>47</v>
      </c>
      <c r="L2546" s="7">
        <v>10</v>
      </c>
      <c r="M2546" s="7" t="s">
        <v>33760</v>
      </c>
      <c r="N2546" s="7">
        <v>46311</v>
      </c>
      <c r="O2546" s="7" t="s">
        <v>33832</v>
      </c>
      <c r="P2546" s="7">
        <v>19961201</v>
      </c>
      <c r="Q2546" s="7">
        <v>74</v>
      </c>
      <c r="R2546" s="7">
        <v>201903</v>
      </c>
    </row>
    <row r="2547" spans="1:18" ht="16.5" customHeight="1">
      <c r="A2547" s="8">
        <v>2218204098</v>
      </c>
      <c r="B2547" s="7">
        <v>1389699</v>
      </c>
      <c r="C2547" s="12">
        <v>1401710001040</v>
      </c>
      <c r="D2547" s="7" t="s">
        <v>47613</v>
      </c>
      <c r="E2547" s="7" t="s">
        <v>47614</v>
      </c>
      <c r="F2547" s="7" t="s">
        <v>47615</v>
      </c>
      <c r="G2547" s="7" t="s">
        <v>47616</v>
      </c>
      <c r="H2547" s="7" t="s">
        <v>47617</v>
      </c>
      <c r="I2547" s="7" t="s">
        <v>45</v>
      </c>
      <c r="J2547" s="7" t="s">
        <v>33060</v>
      </c>
      <c r="K2547" s="7" t="s">
        <v>47</v>
      </c>
      <c r="L2547" s="7">
        <v>10</v>
      </c>
      <c r="M2547" s="7" t="s">
        <v>105</v>
      </c>
      <c r="N2547" s="7">
        <v>86100</v>
      </c>
      <c r="O2547" s="7" t="s">
        <v>5955</v>
      </c>
      <c r="P2547" s="7">
        <v>19991201</v>
      </c>
      <c r="Q2547" s="7">
        <v>57</v>
      </c>
      <c r="R2547" s="7">
        <v>201903</v>
      </c>
    </row>
    <row r="2548" spans="1:18" ht="16.5" customHeight="1">
      <c r="A2548" s="8">
        <v>2218105106</v>
      </c>
      <c r="B2548" s="7">
        <v>1228678</v>
      </c>
      <c r="C2548" s="12">
        <v>1411110000039</v>
      </c>
      <c r="D2548" s="7" t="s">
        <v>24527</v>
      </c>
      <c r="E2548" s="7" t="s">
        <v>11157</v>
      </c>
      <c r="F2548" s="7" t="s">
        <v>24528</v>
      </c>
      <c r="G2548" s="7" t="s">
        <v>24529</v>
      </c>
      <c r="H2548" s="7" t="s">
        <v>11160</v>
      </c>
      <c r="I2548" s="7" t="s">
        <v>65</v>
      </c>
      <c r="J2548" s="7" t="s">
        <v>33060</v>
      </c>
      <c r="K2548" s="7" t="s">
        <v>47</v>
      </c>
      <c r="L2548" s="7">
        <v>10</v>
      </c>
      <c r="M2548" s="7" t="s">
        <v>34194</v>
      </c>
      <c r="N2548" s="7">
        <v>49220</v>
      </c>
      <c r="O2548" s="7" t="s">
        <v>10760</v>
      </c>
      <c r="P2548" s="7">
        <v>19620426</v>
      </c>
      <c r="Q2548" s="7">
        <v>108</v>
      </c>
      <c r="R2548" s="7">
        <v>201903</v>
      </c>
    </row>
    <row r="2549" spans="1:18" ht="16.5" customHeight="1">
      <c r="A2549" s="8">
        <v>2268124277</v>
      </c>
      <c r="B2549" s="7">
        <v>1928625</v>
      </c>
      <c r="C2549" s="12">
        <v>1411110014808</v>
      </c>
      <c r="D2549" s="7" t="s">
        <v>47618</v>
      </c>
      <c r="E2549" s="7" t="s">
        <v>47619</v>
      </c>
      <c r="F2549" s="7" t="s">
        <v>47620</v>
      </c>
      <c r="G2549" s="7" t="s">
        <v>47621</v>
      </c>
      <c r="H2549" s="7" t="s">
        <v>47622</v>
      </c>
      <c r="I2549" s="7" t="s">
        <v>65</v>
      </c>
      <c r="J2549" s="7" t="s">
        <v>33060</v>
      </c>
      <c r="K2549" s="7" t="s">
        <v>47</v>
      </c>
      <c r="L2549" s="7">
        <v>10</v>
      </c>
      <c r="M2549" s="7" t="s">
        <v>313</v>
      </c>
      <c r="N2549" s="7">
        <v>42209</v>
      </c>
      <c r="O2549" s="7" t="s">
        <v>8820</v>
      </c>
      <c r="P2549" s="7">
        <v>20000120</v>
      </c>
      <c r="Q2549" s="7">
        <v>59</v>
      </c>
      <c r="R2549" s="7">
        <v>201903</v>
      </c>
    </row>
    <row r="2550" spans="1:18" ht="16.5" customHeight="1">
      <c r="A2550" s="8">
        <v>2268142620</v>
      </c>
      <c r="B2550" s="7">
        <v>3959956</v>
      </c>
      <c r="C2550" s="12">
        <v>1411110037389</v>
      </c>
      <c r="D2550" s="7" t="s">
        <v>47623</v>
      </c>
      <c r="E2550" s="7" t="s">
        <v>47624</v>
      </c>
      <c r="F2550" s="7" t="s">
        <v>47625</v>
      </c>
      <c r="G2550" s="7" t="s">
        <v>47626</v>
      </c>
      <c r="H2550" s="7" t="s">
        <v>47627</v>
      </c>
      <c r="I2550" s="7" t="s">
        <v>65</v>
      </c>
      <c r="J2550" s="7" t="s">
        <v>33060</v>
      </c>
      <c r="K2550" s="7" t="s">
        <v>47</v>
      </c>
      <c r="L2550" s="7">
        <v>10</v>
      </c>
      <c r="M2550" s="7" t="s">
        <v>33076</v>
      </c>
      <c r="N2550" s="7">
        <v>28511</v>
      </c>
      <c r="O2550" s="7" t="s">
        <v>47628</v>
      </c>
      <c r="P2550" s="7">
        <v>20101221</v>
      </c>
      <c r="Q2550" s="7">
        <v>75</v>
      </c>
      <c r="R2550" s="7">
        <v>201903</v>
      </c>
    </row>
    <row r="2551" spans="1:18" ht="16.5" customHeight="1">
      <c r="A2551" s="8">
        <v>2268212123</v>
      </c>
      <c r="B2551" s="7">
        <v>2259512</v>
      </c>
      <c r="C2551" s="12">
        <v>1411310003768</v>
      </c>
      <c r="D2551" s="7" t="s">
        <v>47629</v>
      </c>
      <c r="E2551" s="7" t="s">
        <v>18198</v>
      </c>
      <c r="F2551" s="7" t="s">
        <v>14369</v>
      </c>
      <c r="G2551" s="7" t="s">
        <v>47630</v>
      </c>
      <c r="H2551" s="7" t="s">
        <v>47631</v>
      </c>
      <c r="I2551" s="7" t="s">
        <v>45</v>
      </c>
      <c r="J2551" s="7" t="s">
        <v>33060</v>
      </c>
      <c r="K2551" s="7" t="s">
        <v>47</v>
      </c>
      <c r="L2551" s="7">
        <v>10</v>
      </c>
      <c r="M2551" s="7" t="s">
        <v>363</v>
      </c>
      <c r="N2551" s="7">
        <v>70119</v>
      </c>
      <c r="O2551" s="7" t="s">
        <v>35732</v>
      </c>
      <c r="P2551" s="7">
        <v>20031201</v>
      </c>
      <c r="Q2551" s="7">
        <v>50</v>
      </c>
      <c r="R2551" s="7">
        <v>201903</v>
      </c>
    </row>
    <row r="2552" spans="1:18" ht="16.5" customHeight="1">
      <c r="A2552" s="8">
        <v>1338124994</v>
      </c>
      <c r="B2552" s="7">
        <v>1710875</v>
      </c>
      <c r="C2552" s="12">
        <v>1412110000392</v>
      </c>
      <c r="D2552" s="7" t="s">
        <v>17744</v>
      </c>
      <c r="E2552" s="7" t="s">
        <v>7435</v>
      </c>
      <c r="F2552" s="7" t="s">
        <v>2149</v>
      </c>
      <c r="G2552" s="7" t="s">
        <v>17745</v>
      </c>
      <c r="H2552" s="7" t="s">
        <v>17746</v>
      </c>
      <c r="I2552" s="7" t="s">
        <v>65</v>
      </c>
      <c r="J2552" s="7" t="s">
        <v>33060</v>
      </c>
      <c r="K2552" s="7" t="s">
        <v>47</v>
      </c>
      <c r="L2552" s="7">
        <v>10</v>
      </c>
      <c r="M2552" s="7" t="s">
        <v>33076</v>
      </c>
      <c r="N2552" s="7">
        <v>21210</v>
      </c>
      <c r="O2552" s="7" t="s">
        <v>2255</v>
      </c>
      <c r="P2552" s="7">
        <v>19700113</v>
      </c>
      <c r="Q2552" s="7">
        <v>65</v>
      </c>
      <c r="R2552" s="7">
        <v>201903</v>
      </c>
    </row>
    <row r="2553" spans="1:18" ht="16.5" customHeight="1">
      <c r="A2553" s="8">
        <v>2248125794</v>
      </c>
      <c r="B2553" s="7">
        <v>1891134</v>
      </c>
      <c r="C2553" s="12">
        <v>1412110024566</v>
      </c>
      <c r="D2553" s="7" t="s">
        <v>20321</v>
      </c>
      <c r="E2553" s="7" t="s">
        <v>20322</v>
      </c>
      <c r="F2553" s="7" t="s">
        <v>20323</v>
      </c>
      <c r="G2553" s="7" t="s">
        <v>20324</v>
      </c>
      <c r="H2553" s="7" t="s">
        <v>20325</v>
      </c>
      <c r="I2553" s="7" t="s">
        <v>65</v>
      </c>
      <c r="J2553" s="7" t="s">
        <v>33060</v>
      </c>
      <c r="K2553" s="7" t="s">
        <v>47</v>
      </c>
      <c r="L2553" s="7">
        <v>10</v>
      </c>
      <c r="M2553" s="7" t="s">
        <v>33076</v>
      </c>
      <c r="N2553" s="7">
        <v>30300</v>
      </c>
      <c r="O2553" s="7" t="s">
        <v>33568</v>
      </c>
      <c r="P2553" s="7">
        <v>20020622</v>
      </c>
      <c r="Q2553" s="7">
        <v>102</v>
      </c>
      <c r="R2553" s="7">
        <v>201903</v>
      </c>
    </row>
    <row r="2554" spans="1:18" ht="16.5" customHeight="1">
      <c r="A2554" s="8">
        <v>2248129766</v>
      </c>
      <c r="B2554" s="7">
        <v>1351562</v>
      </c>
      <c r="C2554" s="12">
        <v>1412110029011</v>
      </c>
      <c r="D2554" s="7" t="s">
        <v>47632</v>
      </c>
      <c r="E2554" s="7" t="s">
        <v>47633</v>
      </c>
      <c r="F2554" s="7" t="s">
        <v>45301</v>
      </c>
      <c r="G2554" s="7" t="s">
        <v>47634</v>
      </c>
      <c r="H2554" s="7" t="s">
        <v>44432</v>
      </c>
      <c r="I2554" s="7" t="s">
        <v>65</v>
      </c>
      <c r="J2554" s="7" t="s">
        <v>33060</v>
      </c>
      <c r="K2554" s="7" t="s">
        <v>47</v>
      </c>
      <c r="L2554" s="7">
        <v>10</v>
      </c>
      <c r="M2554" s="7" t="s">
        <v>33076</v>
      </c>
      <c r="N2554" s="7">
        <v>10712</v>
      </c>
      <c r="O2554" s="7" t="s">
        <v>45301</v>
      </c>
      <c r="P2554" s="7">
        <v>20031001</v>
      </c>
      <c r="Q2554" s="7">
        <v>133</v>
      </c>
      <c r="R2554" s="7">
        <v>201903</v>
      </c>
    </row>
    <row r="2555" spans="1:18" ht="16.5" customHeight="1">
      <c r="A2555" s="8">
        <v>2248135443</v>
      </c>
      <c r="B2555" s="7">
        <v>2604295</v>
      </c>
      <c r="C2555" s="12">
        <v>1412110035563</v>
      </c>
      <c r="D2555" s="7" t="s">
        <v>17938</v>
      </c>
      <c r="E2555" s="7" t="s">
        <v>17939</v>
      </c>
      <c r="F2555" s="7" t="s">
        <v>17940</v>
      </c>
      <c r="G2555" s="7" t="s">
        <v>17941</v>
      </c>
      <c r="H2555" s="7" t="s">
        <v>17942</v>
      </c>
      <c r="I2555" s="7" t="s">
        <v>65</v>
      </c>
      <c r="J2555" s="7" t="s">
        <v>33060</v>
      </c>
      <c r="K2555" s="7" t="s">
        <v>47</v>
      </c>
      <c r="L2555" s="7">
        <v>10</v>
      </c>
      <c r="M2555" s="7" t="s">
        <v>33076</v>
      </c>
      <c r="N2555" s="7">
        <v>20202</v>
      </c>
      <c r="O2555" s="7" t="s">
        <v>38337</v>
      </c>
      <c r="P2555" s="7">
        <v>20051206</v>
      </c>
      <c r="Q2555" s="7">
        <v>56</v>
      </c>
      <c r="R2555" s="7">
        <v>201903</v>
      </c>
    </row>
    <row r="2556" spans="1:18" ht="16.5" customHeight="1">
      <c r="A2556" s="8">
        <v>2248147084</v>
      </c>
      <c r="B2556" s="7">
        <v>3706905</v>
      </c>
      <c r="C2556" s="12">
        <v>1412110050991</v>
      </c>
      <c r="D2556" s="7" t="s">
        <v>22721</v>
      </c>
      <c r="E2556" s="7" t="s">
        <v>22722</v>
      </c>
      <c r="F2556" s="7" t="s">
        <v>22723</v>
      </c>
      <c r="G2556" s="7" t="s">
        <v>22724</v>
      </c>
      <c r="H2556" s="7" t="s">
        <v>22725</v>
      </c>
      <c r="I2556" s="7" t="s">
        <v>65</v>
      </c>
      <c r="J2556" s="7" t="s">
        <v>33060</v>
      </c>
      <c r="K2556" s="7" t="s">
        <v>47</v>
      </c>
      <c r="L2556" s="7">
        <v>10</v>
      </c>
      <c r="M2556" s="7" t="s">
        <v>33076</v>
      </c>
      <c r="N2556" s="7">
        <v>17909</v>
      </c>
      <c r="O2556" s="7" t="s">
        <v>47635</v>
      </c>
      <c r="P2556" s="7">
        <v>20100219</v>
      </c>
      <c r="Q2556" s="7">
        <v>67</v>
      </c>
      <c r="R2556" s="7">
        <v>201903</v>
      </c>
    </row>
    <row r="2557" spans="1:18" ht="16.5" customHeight="1">
      <c r="A2557" s="8">
        <v>2248152097</v>
      </c>
      <c r="B2557" s="7">
        <v>4046419</v>
      </c>
      <c r="C2557" s="12">
        <v>1412110057814</v>
      </c>
      <c r="D2557" s="7" t="s">
        <v>23605</v>
      </c>
      <c r="E2557" s="7" t="s">
        <v>23606</v>
      </c>
      <c r="F2557" s="7" t="s">
        <v>23607</v>
      </c>
      <c r="G2557" s="7" t="s">
        <v>23608</v>
      </c>
      <c r="H2557" s="7" t="s">
        <v>23609</v>
      </c>
      <c r="I2557" s="7" t="s">
        <v>65</v>
      </c>
      <c r="J2557" s="7" t="s">
        <v>33060</v>
      </c>
      <c r="K2557" s="7" t="s">
        <v>47</v>
      </c>
      <c r="L2557" s="7">
        <v>10</v>
      </c>
      <c r="M2557" s="7" t="s">
        <v>33760</v>
      </c>
      <c r="N2557" s="7">
        <v>46453</v>
      </c>
      <c r="O2557" s="7" t="s">
        <v>33895</v>
      </c>
      <c r="P2557" s="7">
        <v>20111005</v>
      </c>
      <c r="Q2557" s="7">
        <v>70</v>
      </c>
      <c r="R2557" s="7">
        <v>201903</v>
      </c>
    </row>
    <row r="2558" spans="1:18" ht="16.5" customHeight="1">
      <c r="A2558" s="8">
        <v>2248153908</v>
      </c>
      <c r="B2558" s="7">
        <v>4119824</v>
      </c>
      <c r="C2558" s="12">
        <v>1412110060130</v>
      </c>
      <c r="D2558" s="7" t="s">
        <v>47636</v>
      </c>
      <c r="E2558" s="7" t="s">
        <v>9960</v>
      </c>
      <c r="F2558" s="7" t="s">
        <v>3486</v>
      </c>
      <c r="G2558" s="7" t="s">
        <v>47637</v>
      </c>
      <c r="H2558" s="7" t="s">
        <v>47638</v>
      </c>
      <c r="I2558" s="7" t="s">
        <v>65</v>
      </c>
      <c r="J2558" s="7" t="s">
        <v>33060</v>
      </c>
      <c r="K2558" s="7" t="s">
        <v>47</v>
      </c>
      <c r="L2558" s="7">
        <v>10</v>
      </c>
      <c r="M2558" s="7" t="s">
        <v>966</v>
      </c>
      <c r="N2558" s="7">
        <v>68119</v>
      </c>
      <c r="O2558" s="7" t="s">
        <v>11600</v>
      </c>
      <c r="P2558" s="7">
        <v>20120403</v>
      </c>
      <c r="Q2558" s="7">
        <v>66</v>
      </c>
      <c r="R2558" s="7">
        <v>201903</v>
      </c>
    </row>
    <row r="2559" spans="1:18" ht="16.5" customHeight="1">
      <c r="A2559" s="8">
        <v>2248159635</v>
      </c>
      <c r="B2559" s="7">
        <v>4331415</v>
      </c>
      <c r="C2559" s="12">
        <v>1412110066609</v>
      </c>
      <c r="D2559" s="7" t="s">
        <v>47639</v>
      </c>
      <c r="E2559" s="7" t="s">
        <v>2920</v>
      </c>
      <c r="F2559" s="7" t="s">
        <v>8982</v>
      </c>
      <c r="G2559" s="7" t="s">
        <v>47640</v>
      </c>
      <c r="H2559" s="7" t="s">
        <v>47641</v>
      </c>
      <c r="I2559" s="7" t="s">
        <v>65</v>
      </c>
      <c r="J2559" s="7" t="s">
        <v>33060</v>
      </c>
      <c r="K2559" s="7" t="s">
        <v>47</v>
      </c>
      <c r="L2559" s="7">
        <v>10</v>
      </c>
      <c r="M2559" s="7" t="s">
        <v>313</v>
      </c>
      <c r="N2559" s="7">
        <v>42321</v>
      </c>
      <c r="O2559" s="7" t="s">
        <v>38771</v>
      </c>
      <c r="P2559" s="7">
        <v>20130726</v>
      </c>
      <c r="Q2559" s="7">
        <v>61</v>
      </c>
      <c r="R2559" s="7">
        <v>201903</v>
      </c>
    </row>
    <row r="2560" spans="1:18" ht="16.5" customHeight="1">
      <c r="A2560" s="8">
        <v>2248166058</v>
      </c>
      <c r="B2560" s="7">
        <v>5987342</v>
      </c>
      <c r="C2560" s="12">
        <v>1412110073571</v>
      </c>
      <c r="D2560" s="7" t="s">
        <v>47642</v>
      </c>
      <c r="E2560" s="7" t="s">
        <v>47643</v>
      </c>
      <c r="F2560" s="7" t="s">
        <v>47644</v>
      </c>
      <c r="G2560" s="7" t="s">
        <v>47645</v>
      </c>
      <c r="H2560" s="7" t="s">
        <v>47646</v>
      </c>
      <c r="I2560" s="7" t="s">
        <v>65</v>
      </c>
      <c r="J2560" s="7" t="s">
        <v>33060</v>
      </c>
      <c r="K2560" s="7" t="s">
        <v>47</v>
      </c>
      <c r="L2560" s="7">
        <v>10</v>
      </c>
      <c r="M2560" s="7" t="s">
        <v>34194</v>
      </c>
      <c r="N2560" s="7">
        <v>52991</v>
      </c>
      <c r="O2560" s="7" t="s">
        <v>38799</v>
      </c>
      <c r="P2560" s="7">
        <v>20141201</v>
      </c>
      <c r="Q2560" s="7">
        <v>72</v>
      </c>
      <c r="R2560" s="7">
        <v>201903</v>
      </c>
    </row>
    <row r="2561" spans="1:18" ht="16.5" customHeight="1">
      <c r="A2561" s="8">
        <v>2018700206</v>
      </c>
      <c r="B2561" s="7">
        <v>6529044</v>
      </c>
      <c r="C2561" s="12">
        <v>1412110078357</v>
      </c>
      <c r="D2561" s="7" t="s">
        <v>47647</v>
      </c>
      <c r="E2561" s="7" t="s">
        <v>47648</v>
      </c>
      <c r="F2561" s="7" t="s">
        <v>44729</v>
      </c>
      <c r="G2561" s="7" t="s">
        <v>47649</v>
      </c>
      <c r="H2561" s="7" t="s">
        <v>7117</v>
      </c>
      <c r="I2561" s="7" t="s">
        <v>65</v>
      </c>
      <c r="J2561" s="7" t="s">
        <v>33060</v>
      </c>
      <c r="K2561" s="7" t="s">
        <v>47</v>
      </c>
      <c r="L2561" s="7">
        <v>10</v>
      </c>
      <c r="M2561" s="7" t="s">
        <v>33076</v>
      </c>
      <c r="N2561" s="7">
        <v>30391</v>
      </c>
      <c r="O2561" s="7" t="s">
        <v>7087</v>
      </c>
      <c r="P2561" s="7">
        <v>20150915</v>
      </c>
      <c r="Q2561" s="7">
        <v>72</v>
      </c>
      <c r="R2561" s="7">
        <v>201903</v>
      </c>
    </row>
    <row r="2562" spans="1:18" ht="16.5" customHeight="1">
      <c r="A2562" s="8">
        <v>2248100172</v>
      </c>
      <c r="B2562" s="7">
        <v>1285668</v>
      </c>
      <c r="C2562" s="12">
        <v>1412130000041</v>
      </c>
      <c r="D2562" s="7" t="s">
        <v>24514</v>
      </c>
      <c r="E2562" s="7" t="s">
        <v>24515</v>
      </c>
      <c r="F2562" s="7" t="s">
        <v>14795</v>
      </c>
      <c r="G2562" s="7" t="s">
        <v>24516</v>
      </c>
      <c r="H2562" s="7" t="s">
        <v>24517</v>
      </c>
      <c r="I2562" s="7" t="s">
        <v>65</v>
      </c>
      <c r="J2562" s="7" t="s">
        <v>33060</v>
      </c>
      <c r="K2562" s="7" t="s">
        <v>47</v>
      </c>
      <c r="L2562" s="7">
        <v>10</v>
      </c>
      <c r="M2562" s="7" t="s">
        <v>34194</v>
      </c>
      <c r="N2562" s="7">
        <v>49230</v>
      </c>
      <c r="O2562" s="7" t="s">
        <v>42429</v>
      </c>
      <c r="P2562" s="7">
        <v>19530816</v>
      </c>
      <c r="Q2562" s="7">
        <v>60</v>
      </c>
      <c r="R2562" s="7">
        <v>201903</v>
      </c>
    </row>
    <row r="2563" spans="1:18" ht="16.5" customHeight="1">
      <c r="A2563" s="8">
        <v>2248100134</v>
      </c>
      <c r="B2563" s="7">
        <v>1187685</v>
      </c>
      <c r="C2563" s="12">
        <v>1412130000124</v>
      </c>
      <c r="D2563" s="7" t="s">
        <v>24518</v>
      </c>
      <c r="E2563" s="7" t="s">
        <v>24519</v>
      </c>
      <c r="F2563" s="7" t="s">
        <v>24520</v>
      </c>
      <c r="G2563" s="7" t="s">
        <v>24521</v>
      </c>
      <c r="H2563" s="7" t="s">
        <v>24522</v>
      </c>
      <c r="I2563" s="7" t="s">
        <v>65</v>
      </c>
      <c r="J2563" s="7" t="s">
        <v>33060</v>
      </c>
      <c r="K2563" s="7" t="s">
        <v>47</v>
      </c>
      <c r="L2563" s="7">
        <v>10</v>
      </c>
      <c r="M2563" s="7" t="s">
        <v>34194</v>
      </c>
      <c r="N2563" s="7">
        <v>49231</v>
      </c>
      <c r="O2563" s="7" t="s">
        <v>22958</v>
      </c>
      <c r="P2563" s="7">
        <v>19680822</v>
      </c>
      <c r="Q2563" s="7">
        <v>76</v>
      </c>
      <c r="R2563" s="7">
        <v>201903</v>
      </c>
    </row>
    <row r="2564" spans="1:18" ht="16.5" customHeight="1">
      <c r="A2564" s="8">
        <v>2248202707</v>
      </c>
      <c r="B2564" s="7">
        <v>3150158</v>
      </c>
      <c r="C2564" s="12">
        <v>1412330000114</v>
      </c>
      <c r="D2564" s="7" t="s">
        <v>30553</v>
      </c>
      <c r="E2564" s="7" t="s">
        <v>30554</v>
      </c>
      <c r="F2564" s="7" t="s">
        <v>30555</v>
      </c>
      <c r="G2564" s="7" t="s">
        <v>30556</v>
      </c>
      <c r="H2564" s="7" t="s">
        <v>30557</v>
      </c>
      <c r="I2564" s="7" t="s">
        <v>45</v>
      </c>
      <c r="J2564" s="7" t="s">
        <v>33060</v>
      </c>
      <c r="K2564" s="7" t="s">
        <v>47</v>
      </c>
      <c r="L2564" s="7">
        <v>10</v>
      </c>
      <c r="M2564" s="7" t="s">
        <v>105</v>
      </c>
      <c r="N2564" s="7">
        <v>86902</v>
      </c>
      <c r="O2564" s="7" t="s">
        <v>45306</v>
      </c>
      <c r="P2564" s="7">
        <v>19830712</v>
      </c>
      <c r="Q2564" s="7">
        <v>294</v>
      </c>
      <c r="R2564" s="7">
        <v>201903</v>
      </c>
    </row>
    <row r="2565" spans="1:18" ht="16.5" customHeight="1">
      <c r="A2565" s="8">
        <v>2248212791</v>
      </c>
      <c r="B2565" s="7">
        <v>3244588</v>
      </c>
      <c r="C2565" s="12">
        <v>1412330003796</v>
      </c>
      <c r="D2565" s="7" t="s">
        <v>47650</v>
      </c>
      <c r="E2565" s="7" t="s">
        <v>12485</v>
      </c>
      <c r="F2565" s="7" t="s">
        <v>47651</v>
      </c>
      <c r="G2565" s="7" t="s">
        <v>47652</v>
      </c>
      <c r="H2565" s="7" t="s">
        <v>47653</v>
      </c>
      <c r="I2565" s="7" t="s">
        <v>45</v>
      </c>
      <c r="J2565" s="7" t="s">
        <v>33060</v>
      </c>
      <c r="K2565" s="7" t="s">
        <v>47</v>
      </c>
      <c r="L2565" s="7">
        <v>10</v>
      </c>
      <c r="M2565" s="7" t="s">
        <v>105</v>
      </c>
      <c r="N2565" s="7">
        <v>87110</v>
      </c>
      <c r="O2565" s="7" t="s">
        <v>37314</v>
      </c>
      <c r="P2565" s="7">
        <v>20080701</v>
      </c>
      <c r="Q2565" s="7">
        <v>68</v>
      </c>
      <c r="R2565" s="7">
        <v>201903</v>
      </c>
    </row>
    <row r="2566" spans="1:18" ht="16.5" customHeight="1">
      <c r="A2566" s="8">
        <v>2248200198</v>
      </c>
      <c r="B2566" s="7">
        <v>2353820</v>
      </c>
      <c r="C2566" s="12">
        <v>1412360000168</v>
      </c>
      <c r="D2566" s="7" t="s">
        <v>47654</v>
      </c>
      <c r="E2566" s="7" t="s">
        <v>47655</v>
      </c>
      <c r="F2566" s="7" t="s">
        <v>47656</v>
      </c>
      <c r="G2566" s="7" t="s">
        <v>47657</v>
      </c>
      <c r="H2566" s="7" t="s">
        <v>47658</v>
      </c>
      <c r="I2566" s="7" t="s">
        <v>45</v>
      </c>
      <c r="J2566" s="7" t="s">
        <v>33060</v>
      </c>
      <c r="K2566" s="7" t="s">
        <v>47</v>
      </c>
      <c r="L2566" s="7">
        <v>10</v>
      </c>
      <c r="M2566" s="7" t="s">
        <v>33076</v>
      </c>
      <c r="N2566" s="7">
        <v>10801</v>
      </c>
      <c r="O2566" s="7" t="s">
        <v>844</v>
      </c>
      <c r="P2566" s="7">
        <v>20060415</v>
      </c>
      <c r="Q2566" s="7">
        <v>189</v>
      </c>
      <c r="R2566" s="7">
        <v>201903</v>
      </c>
    </row>
    <row r="2567" spans="1:18" ht="16.5" customHeight="1">
      <c r="A2567" s="8">
        <v>2278113808</v>
      </c>
      <c r="B2567" s="7">
        <v>2945585</v>
      </c>
      <c r="C2567" s="12">
        <v>1413110010232</v>
      </c>
      <c r="D2567" s="7" t="s">
        <v>16637</v>
      </c>
      <c r="E2567" s="7" t="s">
        <v>16638</v>
      </c>
      <c r="F2567" s="7" t="s">
        <v>73</v>
      </c>
      <c r="G2567" s="7" t="s">
        <v>16639</v>
      </c>
      <c r="H2567" s="7" t="s">
        <v>16640</v>
      </c>
      <c r="I2567" s="7" t="s">
        <v>65</v>
      </c>
      <c r="J2567" s="7" t="s">
        <v>33060</v>
      </c>
      <c r="K2567" s="7" t="s">
        <v>47</v>
      </c>
      <c r="L2567" s="7">
        <v>10</v>
      </c>
      <c r="M2567" s="7" t="s">
        <v>33076</v>
      </c>
      <c r="N2567" s="7">
        <v>10210</v>
      </c>
      <c r="O2567" s="7" t="s">
        <v>38282</v>
      </c>
      <c r="P2567" s="7">
        <v>20070326</v>
      </c>
      <c r="Q2567" s="7">
        <v>60</v>
      </c>
      <c r="R2567" s="7">
        <v>201903</v>
      </c>
    </row>
    <row r="2568" spans="1:18" ht="16.5" customHeight="1">
      <c r="A2568" s="8">
        <v>2278200595</v>
      </c>
      <c r="B2568" s="7">
        <v>1625957</v>
      </c>
      <c r="C2568" s="12">
        <v>1413330000021</v>
      </c>
      <c r="D2568" s="7" t="s">
        <v>47659</v>
      </c>
      <c r="E2568" s="7" t="s">
        <v>47660</v>
      </c>
      <c r="F2568" s="7" t="s">
        <v>47661</v>
      </c>
      <c r="G2568" s="7" t="s">
        <v>47662</v>
      </c>
      <c r="H2568" s="7" t="s">
        <v>47663</v>
      </c>
      <c r="I2568" s="7" t="s">
        <v>45</v>
      </c>
      <c r="J2568" s="7" t="s">
        <v>33060</v>
      </c>
      <c r="K2568" s="7" t="s">
        <v>47</v>
      </c>
      <c r="L2568" s="7">
        <v>10</v>
      </c>
      <c r="M2568" s="7" t="s">
        <v>105</v>
      </c>
      <c r="N2568" s="7">
        <v>86100</v>
      </c>
      <c r="O2568" s="7" t="s">
        <v>5955</v>
      </c>
      <c r="P2568" s="7">
        <v>19830701</v>
      </c>
      <c r="Q2568" s="7">
        <v>183</v>
      </c>
      <c r="R2568" s="7">
        <v>201903</v>
      </c>
    </row>
    <row r="2569" spans="1:18" ht="16.5" customHeight="1">
      <c r="A2569" s="8">
        <v>2278200090</v>
      </c>
      <c r="B2569" s="7">
        <v>2355599</v>
      </c>
      <c r="C2569" s="12">
        <v>1413360000033</v>
      </c>
      <c r="D2569" s="7" t="s">
        <v>33946</v>
      </c>
      <c r="E2569" s="7" t="s">
        <v>33947</v>
      </c>
      <c r="F2569" s="7" t="s">
        <v>47664</v>
      </c>
      <c r="G2569" s="7" t="s">
        <v>47665</v>
      </c>
      <c r="H2569" s="7" t="s">
        <v>47666</v>
      </c>
      <c r="I2569" s="7" t="s">
        <v>45</v>
      </c>
      <c r="J2569" s="7" t="s">
        <v>33060</v>
      </c>
      <c r="K2569" s="7" t="s">
        <v>47</v>
      </c>
      <c r="L2569" s="7">
        <v>10</v>
      </c>
      <c r="M2569" s="7" t="s">
        <v>33760</v>
      </c>
      <c r="N2569" s="7">
        <v>47215</v>
      </c>
      <c r="O2569" s="7" t="s">
        <v>34094</v>
      </c>
      <c r="P2569" s="7">
        <v>19691006</v>
      </c>
      <c r="Q2569" s="7">
        <v>156</v>
      </c>
      <c r="R2569" s="7">
        <v>201903</v>
      </c>
    </row>
    <row r="2570" spans="1:18" ht="16.5" customHeight="1">
      <c r="A2570" s="8">
        <v>2258121428</v>
      </c>
      <c r="B2570" s="7">
        <v>3836034</v>
      </c>
      <c r="C2570" s="12">
        <v>1414110008201</v>
      </c>
      <c r="D2570" s="7" t="s">
        <v>47667</v>
      </c>
      <c r="E2570" s="7" t="s">
        <v>47668</v>
      </c>
      <c r="F2570" s="7" t="s">
        <v>9086</v>
      </c>
      <c r="G2570" s="7" t="s">
        <v>47669</v>
      </c>
      <c r="H2570" s="7" t="s">
        <v>47670</v>
      </c>
      <c r="I2570" s="7" t="s">
        <v>65</v>
      </c>
      <c r="J2570" s="7" t="s">
        <v>33060</v>
      </c>
      <c r="K2570" s="7" t="s">
        <v>47</v>
      </c>
      <c r="L2570" s="7">
        <v>10</v>
      </c>
      <c r="M2570" s="7" t="s">
        <v>313</v>
      </c>
      <c r="N2570" s="7">
        <v>42400</v>
      </c>
      <c r="O2570" s="7" t="s">
        <v>45031</v>
      </c>
      <c r="P2570" s="7">
        <v>20100720</v>
      </c>
      <c r="Q2570" s="7">
        <v>61</v>
      </c>
      <c r="R2570" s="7">
        <v>201903</v>
      </c>
    </row>
    <row r="2571" spans="1:18" ht="16.5" customHeight="1">
      <c r="A2571" s="8">
        <v>2258200245</v>
      </c>
      <c r="B2571" s="7">
        <v>2354305</v>
      </c>
      <c r="C2571" s="12">
        <v>1414360000065</v>
      </c>
      <c r="D2571" s="7" t="s">
        <v>16764</v>
      </c>
      <c r="E2571" s="7" t="s">
        <v>16765</v>
      </c>
      <c r="F2571" s="7" t="s">
        <v>16766</v>
      </c>
      <c r="G2571" s="7" t="s">
        <v>16767</v>
      </c>
      <c r="H2571" s="7" t="s">
        <v>16768</v>
      </c>
      <c r="I2571" s="7" t="s">
        <v>45</v>
      </c>
      <c r="J2571" s="7" t="s">
        <v>33060</v>
      </c>
      <c r="K2571" s="7" t="s">
        <v>47</v>
      </c>
      <c r="L2571" s="7">
        <v>10</v>
      </c>
      <c r="M2571" s="7" t="s">
        <v>33076</v>
      </c>
      <c r="N2571" s="7">
        <v>10742</v>
      </c>
      <c r="O2571" s="7" t="s">
        <v>16766</v>
      </c>
      <c r="P2571" s="7">
        <v>19691229</v>
      </c>
      <c r="Q2571" s="7">
        <v>105</v>
      </c>
      <c r="R2571" s="7">
        <v>201903</v>
      </c>
    </row>
    <row r="2572" spans="1:18" ht="16.5" customHeight="1">
      <c r="A2572" s="8">
        <v>2228129305</v>
      </c>
      <c r="B2572" s="7">
        <v>4186802</v>
      </c>
      <c r="C2572" s="12">
        <v>1446110016661</v>
      </c>
      <c r="D2572" s="7" t="s">
        <v>47671</v>
      </c>
      <c r="E2572" s="7" t="s">
        <v>47672</v>
      </c>
      <c r="F2572" s="7" t="s">
        <v>47673</v>
      </c>
      <c r="G2572" s="7" t="s">
        <v>47674</v>
      </c>
      <c r="H2572" s="7" t="s">
        <v>47675</v>
      </c>
      <c r="I2572" s="7" t="s">
        <v>65</v>
      </c>
      <c r="J2572" s="7" t="s">
        <v>33060</v>
      </c>
      <c r="K2572" s="7" t="s">
        <v>47</v>
      </c>
      <c r="L2572" s="7">
        <v>10</v>
      </c>
      <c r="M2572" s="7" t="s">
        <v>46</v>
      </c>
      <c r="N2572" s="7">
        <v>5100</v>
      </c>
      <c r="O2572" s="7" t="s">
        <v>33061</v>
      </c>
      <c r="P2572" s="7">
        <v>20121214</v>
      </c>
      <c r="Q2572" s="7">
        <v>94</v>
      </c>
      <c r="R2572" s="7">
        <v>201903</v>
      </c>
    </row>
    <row r="2573" spans="1:18" ht="16.5" customHeight="1">
      <c r="A2573" s="8">
        <v>2228117056</v>
      </c>
      <c r="B2573" s="7">
        <v>7375270</v>
      </c>
      <c r="C2573" s="12">
        <v>1446130001858</v>
      </c>
      <c r="D2573" s="7" t="s">
        <v>47676</v>
      </c>
      <c r="E2573" s="7" t="s">
        <v>47677</v>
      </c>
      <c r="F2573" s="7" t="s">
        <v>47678</v>
      </c>
      <c r="G2573" s="7" t="s">
        <v>47679</v>
      </c>
      <c r="H2573" s="7" t="s">
        <v>47680</v>
      </c>
      <c r="I2573" s="7" t="s">
        <v>65</v>
      </c>
      <c r="J2573" s="7" t="s">
        <v>33060</v>
      </c>
      <c r="K2573" s="7" t="s">
        <v>47</v>
      </c>
      <c r="L2573" s="7">
        <v>10</v>
      </c>
      <c r="M2573" s="7" t="s">
        <v>313</v>
      </c>
      <c r="N2573" s="7">
        <v>41000</v>
      </c>
      <c r="O2573" s="7" t="s">
        <v>8606</v>
      </c>
      <c r="P2573" s="7">
        <v>20031016</v>
      </c>
      <c r="Q2573" s="7">
        <v>75</v>
      </c>
      <c r="R2573" s="7">
        <v>201903</v>
      </c>
    </row>
    <row r="2574" spans="1:18" ht="16.5" customHeight="1">
      <c r="A2574" s="8">
        <v>2228206615</v>
      </c>
      <c r="B2574" s="7">
        <v>3307463</v>
      </c>
      <c r="C2574" s="12">
        <v>1446320001775</v>
      </c>
      <c r="D2574" s="7" t="s">
        <v>47681</v>
      </c>
      <c r="E2574" s="7" t="s">
        <v>47682</v>
      </c>
      <c r="F2574" s="7" t="s">
        <v>37314</v>
      </c>
      <c r="G2574" s="7" t="s">
        <v>47683</v>
      </c>
      <c r="H2574" s="7" t="s">
        <v>47684</v>
      </c>
      <c r="I2574" s="7" t="s">
        <v>45</v>
      </c>
      <c r="J2574" s="7" t="s">
        <v>33060</v>
      </c>
      <c r="K2574" s="7" t="s">
        <v>47</v>
      </c>
      <c r="L2574" s="7">
        <v>10</v>
      </c>
      <c r="M2574" s="7" t="s">
        <v>105</v>
      </c>
      <c r="N2574" s="7">
        <v>87110</v>
      </c>
      <c r="O2574" s="7" t="s">
        <v>37314</v>
      </c>
      <c r="P2574" s="7">
        <v>20070117</v>
      </c>
      <c r="Q2574" s="7">
        <v>54</v>
      </c>
      <c r="R2574" s="7">
        <v>201903</v>
      </c>
    </row>
    <row r="2575" spans="1:18" ht="16.5" customHeight="1">
      <c r="A2575" s="8">
        <v>2228201906</v>
      </c>
      <c r="B2575" s="7">
        <v>2548061</v>
      </c>
      <c r="C2575" s="12">
        <v>1446330000014</v>
      </c>
      <c r="D2575" s="7" t="s">
        <v>47685</v>
      </c>
      <c r="E2575" s="7" t="s">
        <v>10088</v>
      </c>
      <c r="F2575" s="7" t="s">
        <v>11386</v>
      </c>
      <c r="G2575" s="7" t="s">
        <v>47686</v>
      </c>
      <c r="H2575" s="7" t="s">
        <v>47687</v>
      </c>
      <c r="I2575" s="7" t="s">
        <v>45</v>
      </c>
      <c r="J2575" s="7" t="s">
        <v>33060</v>
      </c>
      <c r="K2575" s="7" t="s">
        <v>47</v>
      </c>
      <c r="L2575" s="7">
        <v>10</v>
      </c>
      <c r="M2575" s="7" t="s">
        <v>105</v>
      </c>
      <c r="N2575" s="7">
        <v>86300</v>
      </c>
      <c r="O2575" s="7" t="s">
        <v>36811</v>
      </c>
      <c r="P2575" s="7">
        <v>19830625</v>
      </c>
      <c r="Q2575" s="7">
        <v>226</v>
      </c>
      <c r="R2575" s="7">
        <v>201903</v>
      </c>
    </row>
    <row r="2576" spans="1:18" ht="16.5" customHeight="1">
      <c r="A2576" s="8">
        <v>2228110349</v>
      </c>
      <c r="B2576" s="7">
        <v>1941653</v>
      </c>
      <c r="C2576" s="12">
        <v>1447110007816</v>
      </c>
      <c r="D2576" s="7" t="s">
        <v>47688</v>
      </c>
      <c r="E2576" s="7" t="s">
        <v>1739</v>
      </c>
      <c r="F2576" s="7" t="s">
        <v>47689</v>
      </c>
      <c r="G2576" s="7" t="s">
        <v>47690</v>
      </c>
      <c r="H2576" s="7" t="s">
        <v>47691</v>
      </c>
      <c r="I2576" s="7" t="s">
        <v>65</v>
      </c>
      <c r="J2576" s="7" t="s">
        <v>33060</v>
      </c>
      <c r="K2576" s="7" t="s">
        <v>47</v>
      </c>
      <c r="L2576" s="7">
        <v>10</v>
      </c>
      <c r="M2576" s="7" t="s">
        <v>313</v>
      </c>
      <c r="N2576" s="7">
        <v>42202</v>
      </c>
      <c r="O2576" s="7" t="s">
        <v>43975</v>
      </c>
      <c r="P2576" s="7">
        <v>19990915</v>
      </c>
      <c r="Q2576" s="7">
        <v>64</v>
      </c>
      <c r="R2576" s="7">
        <v>201903</v>
      </c>
    </row>
    <row r="2577" spans="1:18" ht="16.5" customHeight="1">
      <c r="A2577" s="8">
        <v>2288101566</v>
      </c>
      <c r="B2577" s="7">
        <v>1190416</v>
      </c>
      <c r="C2577" s="12">
        <v>1448130000468</v>
      </c>
      <c r="D2577" s="7" t="s">
        <v>28705</v>
      </c>
      <c r="E2577" s="7" t="s">
        <v>1159</v>
      </c>
      <c r="F2577" s="7" t="s">
        <v>28706</v>
      </c>
      <c r="G2577" s="7" t="s">
        <v>28707</v>
      </c>
      <c r="H2577" s="7" t="s">
        <v>28708</v>
      </c>
      <c r="I2577" s="7" t="s">
        <v>65</v>
      </c>
      <c r="J2577" s="7" t="s">
        <v>33060</v>
      </c>
      <c r="K2577" s="7" t="s">
        <v>47</v>
      </c>
      <c r="L2577" s="7">
        <v>10</v>
      </c>
      <c r="M2577" s="7" t="s">
        <v>363</v>
      </c>
      <c r="N2577" s="7">
        <v>72111</v>
      </c>
      <c r="O2577" s="7" t="s">
        <v>15320</v>
      </c>
      <c r="P2577" s="7">
        <v>19950714</v>
      </c>
      <c r="Q2577" s="7">
        <v>52</v>
      </c>
      <c r="R2577" s="7">
        <v>201903</v>
      </c>
    </row>
    <row r="2578" spans="1:18" ht="16.5" customHeight="1">
      <c r="A2578" s="8">
        <v>2268131540</v>
      </c>
      <c r="B2578" s="7">
        <v>1143044</v>
      </c>
      <c r="C2578" s="12">
        <v>1450110005334</v>
      </c>
      <c r="D2578" s="7" t="s">
        <v>47692</v>
      </c>
      <c r="E2578" s="7" t="s">
        <v>47693</v>
      </c>
      <c r="F2578" s="7" t="s">
        <v>21645</v>
      </c>
      <c r="G2578" s="7" t="s">
        <v>47694</v>
      </c>
      <c r="H2578" s="7" t="s">
        <v>47695</v>
      </c>
      <c r="I2578" s="7" t="s">
        <v>65</v>
      </c>
      <c r="J2578" s="7" t="s">
        <v>33060</v>
      </c>
      <c r="K2578" s="7" t="s">
        <v>47</v>
      </c>
      <c r="L2578" s="7">
        <v>10</v>
      </c>
      <c r="M2578" s="7" t="s">
        <v>966</v>
      </c>
      <c r="N2578" s="7">
        <v>68210</v>
      </c>
      <c r="O2578" s="7" t="s">
        <v>11947</v>
      </c>
      <c r="P2578" s="7">
        <v>20031101</v>
      </c>
      <c r="Q2578" s="7">
        <v>83</v>
      </c>
      <c r="R2578" s="7">
        <v>201903</v>
      </c>
    </row>
    <row r="2579" spans="1:18" ht="16.5" customHeight="1">
      <c r="A2579" s="8">
        <v>2248140228</v>
      </c>
      <c r="B2579" s="7">
        <v>3244572</v>
      </c>
      <c r="C2579" s="12">
        <v>1451110008443</v>
      </c>
      <c r="D2579" s="7" t="s">
        <v>47696</v>
      </c>
      <c r="E2579" s="7" t="s">
        <v>3828</v>
      </c>
      <c r="F2579" s="7" t="s">
        <v>47697</v>
      </c>
      <c r="G2579" s="7" t="s">
        <v>47698</v>
      </c>
      <c r="H2579" s="7" t="s">
        <v>47699</v>
      </c>
      <c r="I2579" s="7" t="s">
        <v>65</v>
      </c>
      <c r="J2579" s="7" t="s">
        <v>33060</v>
      </c>
      <c r="K2579" s="7" t="s">
        <v>47</v>
      </c>
      <c r="L2579" s="7">
        <v>10</v>
      </c>
      <c r="M2579" s="7" t="s">
        <v>34319</v>
      </c>
      <c r="N2579" s="7">
        <v>55101</v>
      </c>
      <c r="O2579" s="7" t="s">
        <v>11960</v>
      </c>
      <c r="P2579" s="7">
        <v>20071201</v>
      </c>
      <c r="Q2579" s="7">
        <v>175</v>
      </c>
      <c r="R2579" s="7">
        <v>201903</v>
      </c>
    </row>
    <row r="2580" spans="1:18" ht="16.5" customHeight="1">
      <c r="A2580" s="8">
        <v>3158100314</v>
      </c>
      <c r="B2580" s="7">
        <v>1415020</v>
      </c>
      <c r="C2580" s="12">
        <v>1501110000038</v>
      </c>
      <c r="D2580" s="7" t="s">
        <v>24253</v>
      </c>
      <c r="E2580" s="7" t="s">
        <v>24254</v>
      </c>
      <c r="F2580" s="7" t="s">
        <v>24255</v>
      </c>
      <c r="G2580" s="7" t="s">
        <v>24256</v>
      </c>
      <c r="H2580" s="7" t="s">
        <v>24257</v>
      </c>
      <c r="I2580" s="7" t="s">
        <v>65</v>
      </c>
      <c r="J2580" s="7" t="s">
        <v>33060</v>
      </c>
      <c r="K2580" s="7" t="s">
        <v>47</v>
      </c>
      <c r="L2580" s="7">
        <v>10</v>
      </c>
      <c r="M2580" s="7" t="s">
        <v>34194</v>
      </c>
      <c r="N2580" s="7">
        <v>49212</v>
      </c>
      <c r="O2580" s="7" t="s">
        <v>10754</v>
      </c>
      <c r="P2580" s="7">
        <v>19670728</v>
      </c>
      <c r="Q2580" s="7">
        <v>148</v>
      </c>
      <c r="R2580" s="7">
        <v>201903</v>
      </c>
    </row>
    <row r="2581" spans="1:18" ht="16.5" customHeight="1">
      <c r="A2581" s="8">
        <v>3018100218</v>
      </c>
      <c r="B2581" s="7">
        <v>1631373</v>
      </c>
      <c r="C2581" s="12">
        <v>1501110000145</v>
      </c>
      <c r="D2581" s="7" t="s">
        <v>47700</v>
      </c>
      <c r="E2581" s="7" t="s">
        <v>24353</v>
      </c>
      <c r="F2581" s="7" t="s">
        <v>23219</v>
      </c>
      <c r="G2581" s="7" t="s">
        <v>47701</v>
      </c>
      <c r="H2581" s="7" t="s">
        <v>47702</v>
      </c>
      <c r="I2581" s="7" t="s">
        <v>65</v>
      </c>
      <c r="J2581" s="7" t="s">
        <v>33060</v>
      </c>
      <c r="K2581" s="7" t="s">
        <v>47</v>
      </c>
      <c r="L2581" s="7">
        <v>10</v>
      </c>
      <c r="M2581" s="7" t="s">
        <v>34194</v>
      </c>
      <c r="N2581" s="7">
        <v>49231</v>
      </c>
      <c r="O2581" s="7" t="s">
        <v>22958</v>
      </c>
      <c r="P2581" s="7">
        <v>19551001</v>
      </c>
      <c r="Q2581" s="7">
        <v>72</v>
      </c>
      <c r="R2581" s="7">
        <v>201903</v>
      </c>
    </row>
    <row r="2582" spans="1:18" ht="16.5" customHeight="1">
      <c r="A2582" s="8">
        <v>3018100315</v>
      </c>
      <c r="B2582" s="7">
        <v>1697795</v>
      </c>
      <c r="C2582" s="12">
        <v>1501110000294</v>
      </c>
      <c r="D2582" s="7" t="s">
        <v>47703</v>
      </c>
      <c r="E2582" s="7" t="s">
        <v>47704</v>
      </c>
      <c r="F2582" s="7" t="s">
        <v>47705</v>
      </c>
      <c r="G2582" s="7" t="s">
        <v>47706</v>
      </c>
      <c r="H2582" s="7" t="s">
        <v>47707</v>
      </c>
      <c r="I2582" s="7" t="s">
        <v>65</v>
      </c>
      <c r="J2582" s="7" t="s">
        <v>33060</v>
      </c>
      <c r="K2582" s="7" t="s">
        <v>47</v>
      </c>
      <c r="L2582" s="7">
        <v>10</v>
      </c>
      <c r="M2582" s="7" t="s">
        <v>34194</v>
      </c>
      <c r="N2582" s="7">
        <v>49220</v>
      </c>
      <c r="O2582" s="7" t="s">
        <v>10760</v>
      </c>
      <c r="P2582" s="7">
        <v>19660412</v>
      </c>
      <c r="Q2582" s="7">
        <v>67</v>
      </c>
      <c r="R2582" s="7">
        <v>201903</v>
      </c>
    </row>
    <row r="2583" spans="1:18" ht="16.5" customHeight="1">
      <c r="A2583" s="8">
        <v>3158100309</v>
      </c>
      <c r="B2583" s="7">
        <v>1855911</v>
      </c>
      <c r="C2583" s="12">
        <v>1501110000335</v>
      </c>
      <c r="D2583" s="7" t="s">
        <v>24368</v>
      </c>
      <c r="E2583" s="7" t="s">
        <v>320</v>
      </c>
      <c r="F2583" s="7" t="s">
        <v>22958</v>
      </c>
      <c r="G2583" s="7" t="s">
        <v>24369</v>
      </c>
      <c r="H2583" s="7" t="s">
        <v>24370</v>
      </c>
      <c r="I2583" s="7" t="s">
        <v>65</v>
      </c>
      <c r="J2583" s="7" t="s">
        <v>33060</v>
      </c>
      <c r="K2583" s="7" t="s">
        <v>47</v>
      </c>
      <c r="L2583" s="7">
        <v>10</v>
      </c>
      <c r="M2583" s="7" t="s">
        <v>34194</v>
      </c>
      <c r="N2583" s="7">
        <v>49231</v>
      </c>
      <c r="O2583" s="7" t="s">
        <v>22958</v>
      </c>
      <c r="P2583" s="7">
        <v>19670801</v>
      </c>
      <c r="Q2583" s="7">
        <v>63</v>
      </c>
      <c r="R2583" s="7">
        <v>201903</v>
      </c>
    </row>
    <row r="2584" spans="1:18" ht="16.5" customHeight="1">
      <c r="A2584" s="8">
        <v>3158107127</v>
      </c>
      <c r="B2584" s="7">
        <v>1321693</v>
      </c>
      <c r="C2584" s="12">
        <v>1501110000955</v>
      </c>
      <c r="D2584" s="7" t="s">
        <v>24339</v>
      </c>
      <c r="E2584" s="7" t="s">
        <v>24340</v>
      </c>
      <c r="F2584" s="7" t="s">
        <v>24341</v>
      </c>
      <c r="G2584" s="7" t="s">
        <v>24342</v>
      </c>
      <c r="H2584" s="7" t="s">
        <v>24343</v>
      </c>
      <c r="I2584" s="7" t="s">
        <v>65</v>
      </c>
      <c r="J2584" s="7" t="s">
        <v>33060</v>
      </c>
      <c r="K2584" s="7" t="s">
        <v>47</v>
      </c>
      <c r="L2584" s="7">
        <v>10</v>
      </c>
      <c r="M2584" s="7" t="s">
        <v>34194</v>
      </c>
      <c r="N2584" s="7">
        <v>49212</v>
      </c>
      <c r="O2584" s="7" t="s">
        <v>10754</v>
      </c>
      <c r="P2584" s="7">
        <v>19741001</v>
      </c>
      <c r="Q2584" s="7">
        <v>151</v>
      </c>
      <c r="R2584" s="7">
        <v>201903</v>
      </c>
    </row>
    <row r="2585" spans="1:18" ht="16.5" customHeight="1">
      <c r="A2585" s="8">
        <v>3018100969</v>
      </c>
      <c r="B2585" s="7">
        <v>1453382</v>
      </c>
      <c r="C2585" s="12">
        <v>1501110001002</v>
      </c>
      <c r="D2585" s="7" t="s">
        <v>10744</v>
      </c>
      <c r="E2585" s="7" t="s">
        <v>24501</v>
      </c>
      <c r="F2585" s="7" t="s">
        <v>24505</v>
      </c>
      <c r="G2585" s="7" t="s">
        <v>24506</v>
      </c>
      <c r="H2585" s="7" t="s">
        <v>24507</v>
      </c>
      <c r="I2585" s="7" t="s">
        <v>65</v>
      </c>
      <c r="J2585" s="7" t="s">
        <v>33060</v>
      </c>
      <c r="K2585" s="7" t="s">
        <v>47</v>
      </c>
      <c r="L2585" s="7">
        <v>10</v>
      </c>
      <c r="M2585" s="7" t="s">
        <v>34194</v>
      </c>
      <c r="N2585" s="7">
        <v>49231</v>
      </c>
      <c r="O2585" s="7" t="s">
        <v>22958</v>
      </c>
      <c r="P2585" s="7">
        <v>19721213</v>
      </c>
      <c r="Q2585" s="7">
        <v>72</v>
      </c>
      <c r="R2585" s="7">
        <v>201903</v>
      </c>
    </row>
    <row r="2586" spans="1:18" ht="16.5" customHeight="1">
      <c r="A2586" s="8">
        <v>3158100634</v>
      </c>
      <c r="B2586" s="7">
        <v>1345249</v>
      </c>
      <c r="C2586" s="12">
        <v>1501110001432</v>
      </c>
      <c r="D2586" s="7" t="s">
        <v>24356</v>
      </c>
      <c r="E2586" s="7" t="s">
        <v>24357</v>
      </c>
      <c r="F2586" s="7" t="s">
        <v>23954</v>
      </c>
      <c r="G2586" s="7" t="s">
        <v>24358</v>
      </c>
      <c r="H2586" s="7" t="s">
        <v>24359</v>
      </c>
      <c r="I2586" s="7" t="s">
        <v>65</v>
      </c>
      <c r="J2586" s="7" t="s">
        <v>33060</v>
      </c>
      <c r="K2586" s="7" t="s">
        <v>47</v>
      </c>
      <c r="L2586" s="7">
        <v>10</v>
      </c>
      <c r="M2586" s="7" t="s">
        <v>34194</v>
      </c>
      <c r="N2586" s="7">
        <v>49231</v>
      </c>
      <c r="O2586" s="7" t="s">
        <v>22958</v>
      </c>
      <c r="P2586" s="7">
        <v>19790225</v>
      </c>
      <c r="Q2586" s="7">
        <v>63</v>
      </c>
      <c r="R2586" s="7">
        <v>201903</v>
      </c>
    </row>
    <row r="2587" spans="1:18" ht="16.5" customHeight="1">
      <c r="A2587" s="8">
        <v>3018101895</v>
      </c>
      <c r="B2587" s="7">
        <v>1619033</v>
      </c>
      <c r="C2587" s="12">
        <v>1501110001474</v>
      </c>
      <c r="D2587" s="7" t="s">
        <v>47708</v>
      </c>
      <c r="E2587" s="7" t="s">
        <v>47709</v>
      </c>
      <c r="F2587" s="7" t="s">
        <v>23954</v>
      </c>
      <c r="G2587" s="7" t="s">
        <v>47710</v>
      </c>
      <c r="H2587" s="7" t="s">
        <v>47711</v>
      </c>
      <c r="I2587" s="7" t="s">
        <v>65</v>
      </c>
      <c r="J2587" s="7" t="s">
        <v>33060</v>
      </c>
      <c r="K2587" s="7" t="s">
        <v>47</v>
      </c>
      <c r="L2587" s="7">
        <v>10</v>
      </c>
      <c r="M2587" s="7" t="s">
        <v>34194</v>
      </c>
      <c r="N2587" s="7">
        <v>49231</v>
      </c>
      <c r="O2587" s="7" t="s">
        <v>22958</v>
      </c>
      <c r="P2587" s="7">
        <v>19790628</v>
      </c>
      <c r="Q2587" s="7">
        <v>61</v>
      </c>
      <c r="R2587" s="7">
        <v>201903</v>
      </c>
    </row>
    <row r="2588" spans="1:18" ht="16.5" customHeight="1">
      <c r="A2588" s="8">
        <v>3158100667</v>
      </c>
      <c r="B2588" s="7">
        <v>1992073</v>
      </c>
      <c r="C2588" s="12">
        <v>1501110001482</v>
      </c>
      <c r="D2588" s="7" t="s">
        <v>24352</v>
      </c>
      <c r="E2588" s="7" t="s">
        <v>24353</v>
      </c>
      <c r="F2588" s="7" t="s">
        <v>10760</v>
      </c>
      <c r="G2588" s="7" t="s">
        <v>24354</v>
      </c>
      <c r="H2588" s="7" t="s">
        <v>24355</v>
      </c>
      <c r="I2588" s="7" t="s">
        <v>65</v>
      </c>
      <c r="J2588" s="7" t="s">
        <v>33060</v>
      </c>
      <c r="K2588" s="7" t="s">
        <v>47</v>
      </c>
      <c r="L2588" s="7">
        <v>10</v>
      </c>
      <c r="M2588" s="7" t="s">
        <v>34194</v>
      </c>
      <c r="N2588" s="7">
        <v>49231</v>
      </c>
      <c r="O2588" s="7" t="s">
        <v>22958</v>
      </c>
      <c r="P2588" s="7">
        <v>19790222</v>
      </c>
      <c r="Q2588" s="7">
        <v>71</v>
      </c>
      <c r="R2588" s="7">
        <v>201903</v>
      </c>
    </row>
    <row r="2589" spans="1:18" ht="16.5" customHeight="1">
      <c r="A2589" s="8">
        <v>3158100691</v>
      </c>
      <c r="B2589" s="7">
        <v>1104516</v>
      </c>
      <c r="C2589" s="12">
        <v>1501110001531</v>
      </c>
      <c r="D2589" s="7" t="s">
        <v>47712</v>
      </c>
      <c r="E2589" s="7" t="s">
        <v>47713</v>
      </c>
      <c r="F2589" s="7" t="s">
        <v>10760</v>
      </c>
      <c r="G2589" s="7" t="s">
        <v>47714</v>
      </c>
      <c r="H2589" s="7" t="s">
        <v>47715</v>
      </c>
      <c r="I2589" s="7" t="s">
        <v>65</v>
      </c>
      <c r="J2589" s="7" t="s">
        <v>33060</v>
      </c>
      <c r="K2589" s="7" t="s">
        <v>47</v>
      </c>
      <c r="L2589" s="7">
        <v>10</v>
      </c>
      <c r="M2589" s="7" t="s">
        <v>34194</v>
      </c>
      <c r="N2589" s="7">
        <v>49231</v>
      </c>
      <c r="O2589" s="7" t="s">
        <v>22958</v>
      </c>
      <c r="P2589" s="7">
        <v>19790309</v>
      </c>
      <c r="Q2589" s="7">
        <v>59</v>
      </c>
      <c r="R2589" s="7">
        <v>201903</v>
      </c>
    </row>
    <row r="2590" spans="1:18" ht="16.5" customHeight="1">
      <c r="A2590" s="8">
        <v>3158101346</v>
      </c>
      <c r="B2590" s="7">
        <v>1527745</v>
      </c>
      <c r="C2590" s="12">
        <v>1501110001680</v>
      </c>
      <c r="D2590" s="7" t="s">
        <v>24349</v>
      </c>
      <c r="E2590" s="7" t="s">
        <v>6441</v>
      </c>
      <c r="F2590" s="7" t="s">
        <v>11195</v>
      </c>
      <c r="G2590" s="7" t="s">
        <v>24350</v>
      </c>
      <c r="H2590" s="7" t="s">
        <v>24351</v>
      </c>
      <c r="I2590" s="7" t="s">
        <v>65</v>
      </c>
      <c r="J2590" s="7" t="s">
        <v>33060</v>
      </c>
      <c r="K2590" s="7" t="s">
        <v>47</v>
      </c>
      <c r="L2590" s="7">
        <v>10</v>
      </c>
      <c r="M2590" s="7" t="s">
        <v>34194</v>
      </c>
      <c r="N2590" s="7">
        <v>49231</v>
      </c>
      <c r="O2590" s="7" t="s">
        <v>22958</v>
      </c>
      <c r="P2590" s="7">
        <v>19790512</v>
      </c>
      <c r="Q2590" s="7">
        <v>74</v>
      </c>
      <c r="R2590" s="7">
        <v>201903</v>
      </c>
    </row>
    <row r="2591" spans="1:18" ht="16.5" customHeight="1">
      <c r="A2591" s="8">
        <v>3018104214</v>
      </c>
      <c r="B2591" s="7">
        <v>1745283</v>
      </c>
      <c r="C2591" s="12">
        <v>1501110003123</v>
      </c>
      <c r="D2591" s="7" t="s">
        <v>47716</v>
      </c>
      <c r="E2591" s="7" t="s">
        <v>47717</v>
      </c>
      <c r="F2591" s="7" t="s">
        <v>24293</v>
      </c>
      <c r="G2591" s="7" t="s">
        <v>47718</v>
      </c>
      <c r="H2591" s="7" t="s">
        <v>47719</v>
      </c>
      <c r="I2591" s="7" t="s">
        <v>65</v>
      </c>
      <c r="J2591" s="7" t="s">
        <v>33060</v>
      </c>
      <c r="K2591" s="7" t="s">
        <v>47</v>
      </c>
      <c r="L2591" s="7">
        <v>10</v>
      </c>
      <c r="M2591" s="7" t="s">
        <v>966</v>
      </c>
      <c r="N2591" s="7">
        <v>68112</v>
      </c>
      <c r="O2591" s="7" t="s">
        <v>14141</v>
      </c>
      <c r="P2591" s="7">
        <v>19840712</v>
      </c>
      <c r="Q2591" s="7">
        <v>58</v>
      </c>
      <c r="R2591" s="7">
        <v>201903</v>
      </c>
    </row>
    <row r="2592" spans="1:18" ht="16.5" customHeight="1">
      <c r="A2592" s="8">
        <v>3158103927</v>
      </c>
      <c r="B2592" s="7">
        <v>1924092</v>
      </c>
      <c r="C2592" s="12">
        <v>1501110012546</v>
      </c>
      <c r="D2592" s="7" t="s">
        <v>24344</v>
      </c>
      <c r="E2592" s="7" t="s">
        <v>24345</v>
      </c>
      <c r="F2592" s="7" t="s">
        <v>24346</v>
      </c>
      <c r="G2592" s="7" t="s">
        <v>24347</v>
      </c>
      <c r="H2592" s="7" t="s">
        <v>24348</v>
      </c>
      <c r="I2592" s="7" t="s">
        <v>65</v>
      </c>
      <c r="J2592" s="7" t="s">
        <v>33060</v>
      </c>
      <c r="K2592" s="7" t="s">
        <v>47</v>
      </c>
      <c r="L2592" s="7">
        <v>10</v>
      </c>
      <c r="M2592" s="7" t="s">
        <v>34194</v>
      </c>
      <c r="N2592" s="7">
        <v>49231</v>
      </c>
      <c r="O2592" s="7" t="s">
        <v>22958</v>
      </c>
      <c r="P2592" s="7">
        <v>19911226</v>
      </c>
      <c r="Q2592" s="7">
        <v>68</v>
      </c>
      <c r="R2592" s="7">
        <v>201903</v>
      </c>
    </row>
    <row r="2593" spans="1:18" ht="16.5" customHeight="1">
      <c r="A2593" s="8">
        <v>3018127293</v>
      </c>
      <c r="B2593" s="7">
        <v>1748032</v>
      </c>
      <c r="C2593" s="12">
        <v>1501110025490</v>
      </c>
      <c r="D2593" s="7" t="s">
        <v>16621</v>
      </c>
      <c r="E2593" s="7" t="s">
        <v>16622</v>
      </c>
      <c r="F2593" s="7" t="s">
        <v>16623</v>
      </c>
      <c r="G2593" s="7" t="s">
        <v>16624</v>
      </c>
      <c r="H2593" s="7" t="s">
        <v>16625</v>
      </c>
      <c r="I2593" s="7" t="s">
        <v>65</v>
      </c>
      <c r="J2593" s="7" t="s">
        <v>33060</v>
      </c>
      <c r="K2593" s="7" t="s">
        <v>47</v>
      </c>
      <c r="L2593" s="7">
        <v>10</v>
      </c>
      <c r="M2593" s="7" t="s">
        <v>33076</v>
      </c>
      <c r="N2593" s="7">
        <v>10501</v>
      </c>
      <c r="O2593" s="7" t="s">
        <v>33110</v>
      </c>
      <c r="P2593" s="7">
        <v>19960101</v>
      </c>
      <c r="Q2593" s="7">
        <v>83</v>
      </c>
      <c r="R2593" s="7">
        <v>201903</v>
      </c>
    </row>
    <row r="2594" spans="1:18" ht="16.5" customHeight="1">
      <c r="A2594" s="8">
        <v>3018151207</v>
      </c>
      <c r="B2594" s="7">
        <v>1834085</v>
      </c>
      <c r="C2594" s="12">
        <v>1501110053649</v>
      </c>
      <c r="D2594" s="7" t="s">
        <v>18557</v>
      </c>
      <c r="E2594" s="7" t="s">
        <v>18558</v>
      </c>
      <c r="F2594" s="7" t="s">
        <v>18559</v>
      </c>
      <c r="G2594" s="7" t="s">
        <v>18560</v>
      </c>
      <c r="H2594" s="7" t="s">
        <v>4733</v>
      </c>
      <c r="I2594" s="7" t="s">
        <v>65</v>
      </c>
      <c r="J2594" s="7" t="s">
        <v>33060</v>
      </c>
      <c r="K2594" s="7" t="s">
        <v>47</v>
      </c>
      <c r="L2594" s="7">
        <v>10</v>
      </c>
      <c r="M2594" s="7" t="s">
        <v>33076</v>
      </c>
      <c r="N2594" s="7">
        <v>26221</v>
      </c>
      <c r="O2594" s="7" t="s">
        <v>43255</v>
      </c>
      <c r="P2594" s="7">
        <v>20010309</v>
      </c>
      <c r="Q2594" s="7">
        <v>70</v>
      </c>
      <c r="R2594" s="7">
        <v>201903</v>
      </c>
    </row>
    <row r="2595" spans="1:18" ht="16.5" customHeight="1">
      <c r="A2595" s="8">
        <v>3018191039</v>
      </c>
      <c r="B2595" s="7">
        <v>2712247</v>
      </c>
      <c r="C2595" s="12">
        <v>1501110098190</v>
      </c>
      <c r="D2595" s="7" t="s">
        <v>26415</v>
      </c>
      <c r="E2595" s="7" t="s">
        <v>26416</v>
      </c>
      <c r="F2595" s="7" t="s">
        <v>13333</v>
      </c>
      <c r="G2595" s="7" t="s">
        <v>26417</v>
      </c>
      <c r="H2595" s="7" t="s">
        <v>26418</v>
      </c>
      <c r="I2595" s="7" t="s">
        <v>65</v>
      </c>
      <c r="J2595" s="7" t="s">
        <v>33060</v>
      </c>
      <c r="K2595" s="7" t="s">
        <v>47</v>
      </c>
      <c r="L2595" s="7">
        <v>10</v>
      </c>
      <c r="M2595" s="7" t="s">
        <v>34433</v>
      </c>
      <c r="N2595" s="7">
        <v>62010</v>
      </c>
      <c r="O2595" s="7" t="s">
        <v>13333</v>
      </c>
      <c r="P2595" s="7">
        <v>20060627</v>
      </c>
      <c r="Q2595" s="7">
        <v>57</v>
      </c>
      <c r="R2595" s="7">
        <v>201903</v>
      </c>
    </row>
    <row r="2596" spans="1:18" ht="16.5" customHeight="1">
      <c r="A2596" s="8">
        <v>3018194093</v>
      </c>
      <c r="B2596" s="7">
        <v>6710678</v>
      </c>
      <c r="C2596" s="12">
        <v>1501110105911</v>
      </c>
      <c r="D2596" s="7" t="s">
        <v>47720</v>
      </c>
      <c r="E2596" s="7" t="s">
        <v>47721</v>
      </c>
      <c r="F2596" s="7" t="s">
        <v>22531</v>
      </c>
      <c r="G2596" s="7" t="s">
        <v>47722</v>
      </c>
      <c r="H2596" s="7" t="s">
        <v>47723</v>
      </c>
      <c r="I2596" s="7" t="s">
        <v>65</v>
      </c>
      <c r="J2596" s="7" t="s">
        <v>33060</v>
      </c>
      <c r="K2596" s="7" t="s">
        <v>47</v>
      </c>
      <c r="L2596" s="7">
        <v>10</v>
      </c>
      <c r="M2596" s="7" t="s">
        <v>34194</v>
      </c>
      <c r="N2596" s="7">
        <v>49231</v>
      </c>
      <c r="O2596" s="7" t="s">
        <v>22958</v>
      </c>
      <c r="P2596" s="7">
        <v>20070507</v>
      </c>
      <c r="Q2596" s="7">
        <v>51</v>
      </c>
      <c r="R2596" s="7">
        <v>201903</v>
      </c>
    </row>
    <row r="2597" spans="1:18" ht="16.5" customHeight="1">
      <c r="A2597" s="8">
        <v>3178107948</v>
      </c>
      <c r="B2597" s="7">
        <v>2938988</v>
      </c>
      <c r="C2597" s="12">
        <v>1501110113609</v>
      </c>
      <c r="D2597" s="7" t="s">
        <v>18689</v>
      </c>
      <c r="E2597" s="7" t="s">
        <v>18690</v>
      </c>
      <c r="F2597" s="7" t="s">
        <v>18691</v>
      </c>
      <c r="G2597" s="7" t="s">
        <v>18692</v>
      </c>
      <c r="H2597" s="7" t="s">
        <v>18693</v>
      </c>
      <c r="I2597" s="7" t="s">
        <v>65</v>
      </c>
      <c r="J2597" s="7" t="s">
        <v>33060</v>
      </c>
      <c r="K2597" s="7" t="s">
        <v>47</v>
      </c>
      <c r="L2597" s="7">
        <v>10</v>
      </c>
      <c r="M2597" s="7" t="s">
        <v>33076</v>
      </c>
      <c r="N2597" s="7">
        <v>26400</v>
      </c>
      <c r="O2597" s="7" t="s">
        <v>45771</v>
      </c>
      <c r="P2597" s="7">
        <v>20080228</v>
      </c>
      <c r="Q2597" s="7">
        <v>135</v>
      </c>
      <c r="R2597" s="7">
        <v>201903</v>
      </c>
    </row>
    <row r="2598" spans="1:18" ht="16.5" customHeight="1">
      <c r="A2598" s="8">
        <v>3178109475</v>
      </c>
      <c r="B2598" s="7">
        <v>3034052</v>
      </c>
      <c r="C2598" s="12">
        <v>1501110116166</v>
      </c>
      <c r="D2598" s="7" t="s">
        <v>47724</v>
      </c>
      <c r="E2598" s="7" t="s">
        <v>8978</v>
      </c>
      <c r="F2598" s="7" t="s">
        <v>47725</v>
      </c>
      <c r="G2598" s="7" t="s">
        <v>47726</v>
      </c>
      <c r="H2598" s="7" t="s">
        <v>47727</v>
      </c>
      <c r="I2598" s="7" t="s">
        <v>65</v>
      </c>
      <c r="J2598" s="7" t="s">
        <v>33060</v>
      </c>
      <c r="K2598" s="7" t="s">
        <v>47</v>
      </c>
      <c r="L2598" s="7">
        <v>10</v>
      </c>
      <c r="M2598" s="7" t="s">
        <v>105</v>
      </c>
      <c r="N2598" s="7">
        <v>87000</v>
      </c>
      <c r="O2598" s="7" t="s">
        <v>16479</v>
      </c>
      <c r="P2598" s="7">
        <v>20080528</v>
      </c>
      <c r="Q2598" s="7">
        <v>72</v>
      </c>
      <c r="R2598" s="7">
        <v>201903</v>
      </c>
    </row>
    <row r="2599" spans="1:18" ht="16.5" customHeight="1">
      <c r="A2599" s="8">
        <v>3178110652</v>
      </c>
      <c r="B2599" s="7">
        <v>3177181</v>
      </c>
      <c r="C2599" s="12">
        <v>1501110119681</v>
      </c>
      <c r="D2599" s="7" t="s">
        <v>47728</v>
      </c>
      <c r="E2599" s="7" t="s">
        <v>47729</v>
      </c>
      <c r="F2599" s="7" t="s">
        <v>47730</v>
      </c>
      <c r="G2599" s="7" t="s">
        <v>47731</v>
      </c>
      <c r="H2599" s="7" t="s">
        <v>47732</v>
      </c>
      <c r="I2599" s="7" t="s">
        <v>65</v>
      </c>
      <c r="J2599" s="7" t="s">
        <v>33060</v>
      </c>
      <c r="K2599" s="7" t="s">
        <v>47</v>
      </c>
      <c r="L2599" s="7">
        <v>10</v>
      </c>
      <c r="M2599" s="7" t="s">
        <v>33076</v>
      </c>
      <c r="N2599" s="7">
        <v>20490</v>
      </c>
      <c r="O2599" s="7" t="s">
        <v>46597</v>
      </c>
      <c r="P2599" s="7">
        <v>20081022</v>
      </c>
      <c r="Q2599" s="7">
        <v>59</v>
      </c>
      <c r="R2599" s="7">
        <v>201903</v>
      </c>
    </row>
    <row r="2600" spans="1:18" ht="16.5" customHeight="1">
      <c r="A2600" s="8">
        <v>3018603409</v>
      </c>
      <c r="B2600" s="7">
        <v>3619563</v>
      </c>
      <c r="C2600" s="12">
        <v>1501110126511</v>
      </c>
      <c r="D2600" s="7" t="s">
        <v>24496</v>
      </c>
      <c r="E2600" s="7" t="s">
        <v>2857</v>
      </c>
      <c r="F2600" s="7" t="s">
        <v>24497</v>
      </c>
      <c r="G2600" s="7" t="s">
        <v>24498</v>
      </c>
      <c r="H2600" s="7" t="s">
        <v>24499</v>
      </c>
      <c r="I2600" s="7" t="s">
        <v>65</v>
      </c>
      <c r="J2600" s="7" t="s">
        <v>33060</v>
      </c>
      <c r="K2600" s="7" t="s">
        <v>47</v>
      </c>
      <c r="L2600" s="7">
        <v>10</v>
      </c>
      <c r="M2600" s="7" t="s">
        <v>34194</v>
      </c>
      <c r="N2600" s="7">
        <v>49231</v>
      </c>
      <c r="O2600" s="7" t="s">
        <v>22958</v>
      </c>
      <c r="P2600" s="7">
        <v>20090625</v>
      </c>
      <c r="Q2600" s="7">
        <v>50</v>
      </c>
      <c r="R2600" s="7">
        <v>201903</v>
      </c>
    </row>
    <row r="2601" spans="1:18" ht="16.5" customHeight="1">
      <c r="A2601" s="8">
        <v>3178114449</v>
      </c>
      <c r="B2601" s="7">
        <v>3733589</v>
      </c>
      <c r="C2601" s="12">
        <v>1501110127139</v>
      </c>
      <c r="D2601" s="7" t="s">
        <v>47733</v>
      </c>
      <c r="E2601" s="7" t="s">
        <v>47734</v>
      </c>
      <c r="F2601" s="7" t="s">
        <v>47735</v>
      </c>
      <c r="G2601" s="7" t="s">
        <v>47736</v>
      </c>
      <c r="H2601" s="7" t="s">
        <v>47737</v>
      </c>
      <c r="I2601" s="7" t="s">
        <v>65</v>
      </c>
      <c r="J2601" s="7" t="s">
        <v>33060</v>
      </c>
      <c r="K2601" s="7" t="s">
        <v>47</v>
      </c>
      <c r="L2601" s="7">
        <v>10</v>
      </c>
      <c r="M2601" s="7" t="s">
        <v>33076</v>
      </c>
      <c r="N2601" s="7">
        <v>10120</v>
      </c>
      <c r="O2601" s="7" t="s">
        <v>188</v>
      </c>
      <c r="P2601" s="7">
        <v>20090801</v>
      </c>
      <c r="Q2601" s="7">
        <v>53</v>
      </c>
      <c r="R2601" s="7">
        <v>201903</v>
      </c>
    </row>
    <row r="2602" spans="1:18" ht="16.5" customHeight="1">
      <c r="A2602" s="8">
        <v>3178124893</v>
      </c>
      <c r="B2602" s="7">
        <v>4027205</v>
      </c>
      <c r="C2602" s="12">
        <v>1501110150594</v>
      </c>
      <c r="D2602" s="7" t="s">
        <v>47738</v>
      </c>
      <c r="E2602" s="7" t="s">
        <v>47739</v>
      </c>
      <c r="F2602" s="7" t="s">
        <v>3781</v>
      </c>
      <c r="G2602" s="7" t="s">
        <v>47740</v>
      </c>
      <c r="H2602" s="7" t="s">
        <v>47741</v>
      </c>
      <c r="I2602" s="7" t="s">
        <v>65</v>
      </c>
      <c r="J2602" s="7" t="s">
        <v>33060</v>
      </c>
      <c r="K2602" s="7" t="s">
        <v>47</v>
      </c>
      <c r="L2602" s="7">
        <v>10</v>
      </c>
      <c r="M2602" s="7" t="s">
        <v>33076</v>
      </c>
      <c r="N2602" s="7">
        <v>30320</v>
      </c>
      <c r="O2602" s="7" t="s">
        <v>33581</v>
      </c>
      <c r="P2602" s="7">
        <v>20110727</v>
      </c>
      <c r="Q2602" s="7">
        <v>99</v>
      </c>
      <c r="R2602" s="7">
        <v>201903</v>
      </c>
    </row>
    <row r="2603" spans="1:18" ht="16.5" customHeight="1">
      <c r="A2603" s="8">
        <v>3038164009</v>
      </c>
      <c r="B2603" s="7">
        <v>4047930</v>
      </c>
      <c r="C2603" s="12">
        <v>1501110152855</v>
      </c>
      <c r="D2603" s="7" t="s">
        <v>47742</v>
      </c>
      <c r="E2603" s="7" t="s">
        <v>47743</v>
      </c>
      <c r="F2603" s="7" t="s">
        <v>47744</v>
      </c>
      <c r="G2603" s="7" t="s">
        <v>47745</v>
      </c>
      <c r="H2603" s="7" t="s">
        <v>47746</v>
      </c>
      <c r="I2603" s="7" t="s">
        <v>65</v>
      </c>
      <c r="J2603" s="7" t="s">
        <v>33060</v>
      </c>
      <c r="K2603" s="7" t="s">
        <v>47</v>
      </c>
      <c r="L2603" s="7">
        <v>10</v>
      </c>
      <c r="M2603" s="7" t="s">
        <v>33760</v>
      </c>
      <c r="N2603" s="7">
        <v>46499</v>
      </c>
      <c r="O2603" s="7" t="s">
        <v>46397</v>
      </c>
      <c r="P2603" s="7">
        <v>20111017</v>
      </c>
      <c r="Q2603" s="7">
        <v>64</v>
      </c>
      <c r="R2603" s="7">
        <v>201903</v>
      </c>
    </row>
    <row r="2604" spans="1:18" ht="16.5" customHeight="1">
      <c r="A2604" s="8">
        <v>3178130022</v>
      </c>
      <c r="B2604" s="7">
        <v>4137636</v>
      </c>
      <c r="C2604" s="12">
        <v>1501110162101</v>
      </c>
      <c r="D2604" s="7" t="s">
        <v>47747</v>
      </c>
      <c r="E2604" s="7" t="s">
        <v>47748</v>
      </c>
      <c r="F2604" s="7" t="s">
        <v>47749</v>
      </c>
      <c r="G2604" s="7" t="s">
        <v>47750</v>
      </c>
      <c r="H2604" s="7" t="s">
        <v>47751</v>
      </c>
      <c r="I2604" s="7" t="s">
        <v>65</v>
      </c>
      <c r="J2604" s="7" t="s">
        <v>33060</v>
      </c>
      <c r="K2604" s="7" t="s">
        <v>47</v>
      </c>
      <c r="L2604" s="7">
        <v>10</v>
      </c>
      <c r="M2604" s="7" t="s">
        <v>33760</v>
      </c>
      <c r="N2604" s="7">
        <v>47911</v>
      </c>
      <c r="O2604" s="7" t="s">
        <v>10645</v>
      </c>
      <c r="P2604" s="7">
        <v>20120615</v>
      </c>
      <c r="Q2604" s="7">
        <v>55</v>
      </c>
      <c r="R2604" s="7">
        <v>201903</v>
      </c>
    </row>
    <row r="2605" spans="1:18" ht="16.5" customHeight="1">
      <c r="A2605" s="8">
        <v>3178130551</v>
      </c>
      <c r="B2605" s="7">
        <v>4148273</v>
      </c>
      <c r="C2605" s="12">
        <v>1501110163472</v>
      </c>
      <c r="D2605" s="7" t="s">
        <v>18685</v>
      </c>
      <c r="E2605" s="7" t="s">
        <v>6567</v>
      </c>
      <c r="F2605" s="7" t="s">
        <v>18686</v>
      </c>
      <c r="G2605" s="7" t="s">
        <v>18687</v>
      </c>
      <c r="H2605" s="7" t="s">
        <v>18688</v>
      </c>
      <c r="I2605" s="7" t="s">
        <v>65</v>
      </c>
      <c r="J2605" s="7" t="s">
        <v>33060</v>
      </c>
      <c r="K2605" s="7" t="s">
        <v>47</v>
      </c>
      <c r="L2605" s="7">
        <v>10</v>
      </c>
      <c r="M2605" s="7" t="s">
        <v>33076</v>
      </c>
      <c r="N2605" s="7">
        <v>26299</v>
      </c>
      <c r="O2605" s="7" t="s">
        <v>33440</v>
      </c>
      <c r="P2605" s="7">
        <v>20120716</v>
      </c>
      <c r="Q2605" s="7">
        <v>113</v>
      </c>
      <c r="R2605" s="7">
        <v>201903</v>
      </c>
    </row>
    <row r="2606" spans="1:18" ht="16.5" customHeight="1">
      <c r="A2606" s="8">
        <v>3018625835</v>
      </c>
      <c r="B2606" s="7">
        <v>6710761</v>
      </c>
      <c r="C2606" s="12">
        <v>1501110180971</v>
      </c>
      <c r="D2606" s="7" t="s">
        <v>47752</v>
      </c>
      <c r="E2606" s="7" t="s">
        <v>47753</v>
      </c>
      <c r="F2606" s="7" t="s">
        <v>11210</v>
      </c>
      <c r="H2606" s="7" t="s">
        <v>47754</v>
      </c>
      <c r="I2606" s="7" t="s">
        <v>65</v>
      </c>
      <c r="J2606" s="7" t="s">
        <v>33060</v>
      </c>
      <c r="K2606" s="7" t="s">
        <v>47</v>
      </c>
      <c r="L2606" s="7">
        <v>10</v>
      </c>
      <c r="M2606" s="7" t="s">
        <v>34194</v>
      </c>
      <c r="N2606" s="7">
        <v>49231</v>
      </c>
      <c r="O2606" s="7" t="s">
        <v>22958</v>
      </c>
      <c r="P2606" s="7">
        <v>20131115</v>
      </c>
      <c r="Q2606" s="7">
        <v>67</v>
      </c>
      <c r="R2606" s="7">
        <v>201903</v>
      </c>
    </row>
    <row r="2607" spans="1:18" ht="16.5" customHeight="1">
      <c r="A2607" s="8">
        <v>3178142057</v>
      </c>
      <c r="B2607" s="7">
        <v>6713256</v>
      </c>
      <c r="C2607" s="12">
        <v>1501110188214</v>
      </c>
      <c r="D2607" s="7" t="s">
        <v>47755</v>
      </c>
      <c r="E2607" s="7" t="s">
        <v>47756</v>
      </c>
      <c r="F2607" s="7" t="s">
        <v>33806</v>
      </c>
      <c r="G2607" s="7" t="s">
        <v>47757</v>
      </c>
      <c r="H2607" s="7" t="s">
        <v>47758</v>
      </c>
      <c r="I2607" s="7" t="s">
        <v>65</v>
      </c>
      <c r="J2607" s="7" t="s">
        <v>33060</v>
      </c>
      <c r="K2607" s="7" t="s">
        <v>47</v>
      </c>
      <c r="L2607" s="7">
        <v>10</v>
      </c>
      <c r="M2607" s="7" t="s">
        <v>33760</v>
      </c>
      <c r="N2607" s="7">
        <v>46209</v>
      </c>
      <c r="O2607" s="7" t="s">
        <v>33806</v>
      </c>
      <c r="P2607" s="7">
        <v>20140512</v>
      </c>
      <c r="Q2607" s="7">
        <v>70</v>
      </c>
      <c r="R2607" s="7">
        <v>201903</v>
      </c>
    </row>
    <row r="2608" spans="1:18" ht="16.5" customHeight="1">
      <c r="A2608" s="8">
        <v>3178144491</v>
      </c>
      <c r="B2608" s="7">
        <v>6713269</v>
      </c>
      <c r="C2608" s="12">
        <v>1501110193362</v>
      </c>
      <c r="D2608" s="7" t="s">
        <v>17901</v>
      </c>
      <c r="E2608" s="7" t="s">
        <v>13413</v>
      </c>
      <c r="F2608" s="7" t="s">
        <v>17902</v>
      </c>
      <c r="G2608" s="7" t="s">
        <v>17903</v>
      </c>
      <c r="H2608" s="7" t="s">
        <v>17904</v>
      </c>
      <c r="I2608" s="7" t="s">
        <v>65</v>
      </c>
      <c r="J2608" s="7" t="s">
        <v>33060</v>
      </c>
      <c r="K2608" s="7" t="s">
        <v>47</v>
      </c>
      <c r="L2608" s="7">
        <v>10</v>
      </c>
      <c r="M2608" s="7" t="s">
        <v>33076</v>
      </c>
      <c r="N2608" s="7">
        <v>29175</v>
      </c>
      <c r="O2608" s="7" t="s">
        <v>38666</v>
      </c>
      <c r="P2608" s="7">
        <v>20140925</v>
      </c>
      <c r="Q2608" s="7">
        <v>91</v>
      </c>
      <c r="R2608" s="7">
        <v>201903</v>
      </c>
    </row>
    <row r="2609" spans="1:18" ht="16.5" customHeight="1">
      <c r="A2609" s="8">
        <v>3178144604</v>
      </c>
      <c r="B2609" s="7">
        <v>5973839</v>
      </c>
      <c r="C2609" s="12">
        <v>1501110194344</v>
      </c>
      <c r="D2609" s="7" t="s">
        <v>47759</v>
      </c>
      <c r="E2609" s="7" t="s">
        <v>47760</v>
      </c>
      <c r="F2609" s="7" t="s">
        <v>44713</v>
      </c>
      <c r="G2609" s="7" t="s">
        <v>47761</v>
      </c>
      <c r="H2609" s="7" t="s">
        <v>47762</v>
      </c>
      <c r="I2609" s="7" t="s">
        <v>65</v>
      </c>
      <c r="J2609" s="7" t="s">
        <v>33060</v>
      </c>
      <c r="K2609" s="7" t="s">
        <v>47</v>
      </c>
      <c r="L2609" s="7">
        <v>10</v>
      </c>
      <c r="M2609" s="7" t="s">
        <v>33076</v>
      </c>
      <c r="N2609" s="7">
        <v>27301</v>
      </c>
      <c r="O2609" s="7" t="s">
        <v>44274</v>
      </c>
      <c r="P2609" s="7">
        <v>20141017</v>
      </c>
      <c r="Q2609" s="7">
        <v>161</v>
      </c>
      <c r="R2609" s="7">
        <v>201903</v>
      </c>
    </row>
    <row r="2610" spans="1:18" ht="16.5" customHeight="1">
      <c r="A2610" s="8">
        <v>3018633432</v>
      </c>
      <c r="B2610" s="7">
        <v>6066870</v>
      </c>
      <c r="C2610" s="12">
        <v>1501110198974</v>
      </c>
      <c r="D2610" s="7" t="s">
        <v>47763</v>
      </c>
      <c r="E2610" s="7" t="s">
        <v>1752</v>
      </c>
      <c r="F2610" s="7" t="s">
        <v>47764</v>
      </c>
      <c r="G2610" s="7" t="s">
        <v>47765</v>
      </c>
      <c r="H2610" s="7" t="s">
        <v>47766</v>
      </c>
      <c r="I2610" s="7" t="s">
        <v>65</v>
      </c>
      <c r="J2610" s="7" t="s">
        <v>33060</v>
      </c>
      <c r="K2610" s="7" t="s">
        <v>47</v>
      </c>
      <c r="L2610" s="7">
        <v>10</v>
      </c>
      <c r="M2610" s="7" t="s">
        <v>33760</v>
      </c>
      <c r="N2610" s="7">
        <v>46499</v>
      </c>
      <c r="O2610" s="7" t="s">
        <v>46397</v>
      </c>
      <c r="P2610" s="7">
        <v>20150205</v>
      </c>
      <c r="Q2610" s="7">
        <v>50</v>
      </c>
      <c r="R2610" s="7">
        <v>201903</v>
      </c>
    </row>
    <row r="2611" spans="1:18" ht="16.5" customHeight="1">
      <c r="A2611" s="8">
        <v>3638800059</v>
      </c>
      <c r="B2611" s="7">
        <v>6543421</v>
      </c>
      <c r="C2611" s="12">
        <v>1501110203731</v>
      </c>
      <c r="D2611" s="7" t="s">
        <v>47767</v>
      </c>
      <c r="E2611" s="7" t="s">
        <v>47768</v>
      </c>
      <c r="F2611" s="7" t="s">
        <v>47769</v>
      </c>
      <c r="G2611" s="7" t="s">
        <v>47770</v>
      </c>
      <c r="H2611" s="7" t="s">
        <v>47771</v>
      </c>
      <c r="I2611" s="7" t="s">
        <v>65</v>
      </c>
      <c r="J2611" s="7" t="s">
        <v>33060</v>
      </c>
      <c r="K2611" s="7" t="s">
        <v>47</v>
      </c>
      <c r="L2611" s="7">
        <v>10</v>
      </c>
      <c r="M2611" s="7" t="s">
        <v>33076</v>
      </c>
      <c r="N2611" s="7">
        <v>26290</v>
      </c>
      <c r="O2611" s="7" t="s">
        <v>38295</v>
      </c>
      <c r="P2611" s="7">
        <v>20150520</v>
      </c>
      <c r="Q2611" s="7">
        <v>139</v>
      </c>
      <c r="R2611" s="7">
        <v>201903</v>
      </c>
    </row>
    <row r="2612" spans="1:18" ht="16.5" customHeight="1">
      <c r="A2612" s="8">
        <v>8828600162</v>
      </c>
      <c r="B2612" s="7">
        <v>6517156</v>
      </c>
      <c r="C2612" s="12">
        <v>1501110208351</v>
      </c>
      <c r="D2612" s="7" t="s">
        <v>47772</v>
      </c>
      <c r="E2612" s="7" t="s">
        <v>47773</v>
      </c>
      <c r="F2612" s="7" t="s">
        <v>47774</v>
      </c>
      <c r="G2612" s="7" t="s">
        <v>47775</v>
      </c>
      <c r="H2612" s="7" t="s">
        <v>47776</v>
      </c>
      <c r="I2612" s="7" t="s">
        <v>65</v>
      </c>
      <c r="J2612" s="7" t="s">
        <v>33060</v>
      </c>
      <c r="K2612" s="7" t="s">
        <v>47</v>
      </c>
      <c r="L2612" s="7">
        <v>10</v>
      </c>
      <c r="M2612" s="7" t="s">
        <v>457</v>
      </c>
      <c r="N2612" s="7">
        <v>38110</v>
      </c>
      <c r="O2612" s="7" t="s">
        <v>42265</v>
      </c>
      <c r="P2612" s="7">
        <v>20150824</v>
      </c>
      <c r="Q2612" s="7">
        <v>53</v>
      </c>
      <c r="R2612" s="7">
        <v>201903</v>
      </c>
    </row>
    <row r="2613" spans="1:18" ht="16.5" customHeight="1">
      <c r="A2613" s="8">
        <v>6448100115</v>
      </c>
      <c r="B2613" s="7">
        <v>6533034</v>
      </c>
      <c r="C2613" s="12">
        <v>1501110209979</v>
      </c>
      <c r="D2613" s="7" t="s">
        <v>8785</v>
      </c>
      <c r="E2613" s="7" t="s">
        <v>16140</v>
      </c>
      <c r="F2613" s="7" t="s">
        <v>47777</v>
      </c>
      <c r="G2613" s="7" t="s">
        <v>47778</v>
      </c>
      <c r="H2613" s="7" t="s">
        <v>47779</v>
      </c>
      <c r="I2613" s="7" t="s">
        <v>65</v>
      </c>
      <c r="J2613" s="7" t="s">
        <v>33060</v>
      </c>
      <c r="K2613" s="7" t="s">
        <v>47</v>
      </c>
      <c r="L2613" s="7">
        <v>10</v>
      </c>
      <c r="M2613" s="7" t="s">
        <v>33076</v>
      </c>
      <c r="N2613" s="7">
        <v>28202</v>
      </c>
      <c r="O2613" s="7" t="s">
        <v>5436</v>
      </c>
      <c r="P2613" s="7">
        <v>20151001</v>
      </c>
      <c r="Q2613" s="7">
        <v>313</v>
      </c>
      <c r="R2613" s="7">
        <v>201903</v>
      </c>
    </row>
    <row r="2614" spans="1:18" ht="16.5" customHeight="1">
      <c r="A2614" s="8">
        <v>4588700272</v>
      </c>
      <c r="B2614" s="7">
        <v>6558136</v>
      </c>
      <c r="C2614" s="12">
        <v>1501110212534</v>
      </c>
      <c r="D2614" s="7" t="s">
        <v>47780</v>
      </c>
      <c r="E2614" s="7" t="s">
        <v>7249</v>
      </c>
      <c r="F2614" s="7" t="s">
        <v>47781</v>
      </c>
      <c r="G2614" s="7" t="s">
        <v>4469</v>
      </c>
      <c r="H2614" s="7" t="s">
        <v>47782</v>
      </c>
      <c r="I2614" s="7" t="s">
        <v>65</v>
      </c>
      <c r="J2614" s="7" t="s">
        <v>33060</v>
      </c>
      <c r="K2614" s="7" t="s">
        <v>47</v>
      </c>
      <c r="L2614" s="7">
        <v>10</v>
      </c>
      <c r="M2614" s="7" t="s">
        <v>33076</v>
      </c>
      <c r="N2614" s="7">
        <v>26299</v>
      </c>
      <c r="O2614" s="7" t="s">
        <v>33440</v>
      </c>
      <c r="P2614" s="7">
        <v>20151207</v>
      </c>
      <c r="Q2614" s="7">
        <v>68</v>
      </c>
      <c r="R2614" s="7">
        <v>201903</v>
      </c>
    </row>
    <row r="2615" spans="1:18" ht="16.5" customHeight="1">
      <c r="A2615" s="8">
        <v>3438700441</v>
      </c>
      <c r="B2615" s="7">
        <v>6729501</v>
      </c>
      <c r="C2615" s="12">
        <v>1501110219655</v>
      </c>
      <c r="D2615" s="7" t="s">
        <v>47783</v>
      </c>
      <c r="E2615" s="7" t="s">
        <v>47784</v>
      </c>
      <c r="F2615" s="7" t="s">
        <v>47785</v>
      </c>
      <c r="G2615" s="7" t="s">
        <v>47786</v>
      </c>
      <c r="H2615" s="7" t="s">
        <v>47787</v>
      </c>
      <c r="I2615" s="7" t="s">
        <v>65</v>
      </c>
      <c r="J2615" s="7" t="s">
        <v>33060</v>
      </c>
      <c r="K2615" s="7" t="s">
        <v>47</v>
      </c>
      <c r="L2615" s="7">
        <v>10</v>
      </c>
      <c r="M2615" s="7" t="s">
        <v>33076</v>
      </c>
      <c r="N2615" s="7">
        <v>26299</v>
      </c>
      <c r="O2615" s="7" t="s">
        <v>33440</v>
      </c>
      <c r="P2615" s="7">
        <v>20160516</v>
      </c>
      <c r="Q2615" s="7">
        <v>119</v>
      </c>
      <c r="R2615" s="7">
        <v>201903</v>
      </c>
    </row>
    <row r="2616" spans="1:18" ht="16.5" customHeight="1">
      <c r="A2616" s="8">
        <v>4858600340</v>
      </c>
      <c r="B2616" s="7">
        <v>6798951</v>
      </c>
      <c r="C2616" s="12">
        <v>1501110224084</v>
      </c>
      <c r="D2616" s="7" t="s">
        <v>47788</v>
      </c>
      <c r="E2616" s="7" t="s">
        <v>47789</v>
      </c>
      <c r="F2616" s="7" t="s">
        <v>47790</v>
      </c>
      <c r="G2616" s="7" t="s">
        <v>47791</v>
      </c>
      <c r="H2616" s="7" t="s">
        <v>47792</v>
      </c>
      <c r="I2616" s="7" t="s">
        <v>65</v>
      </c>
      <c r="J2616" s="7" t="s">
        <v>33060</v>
      </c>
      <c r="K2616" s="7" t="s">
        <v>47</v>
      </c>
      <c r="L2616" s="7">
        <v>10</v>
      </c>
      <c r="M2616" s="7" t="s">
        <v>34319</v>
      </c>
      <c r="N2616" s="7">
        <v>56111</v>
      </c>
      <c r="O2616" s="7" t="s">
        <v>34383</v>
      </c>
      <c r="P2616" s="7">
        <v>20160824</v>
      </c>
      <c r="Q2616" s="7">
        <v>67</v>
      </c>
      <c r="R2616" s="7">
        <v>201903</v>
      </c>
    </row>
    <row r="2617" spans="1:18" ht="16.5" customHeight="1">
      <c r="A2617" s="8">
        <v>3018102031</v>
      </c>
      <c r="B2617" s="7">
        <v>1197088</v>
      </c>
      <c r="C2617" s="12">
        <v>1501130000357</v>
      </c>
      <c r="D2617" s="7" t="s">
        <v>24500</v>
      </c>
      <c r="E2617" s="7" t="s">
        <v>24501</v>
      </c>
      <c r="F2617" s="7" t="s">
        <v>24502</v>
      </c>
      <c r="G2617" s="7" t="s">
        <v>24503</v>
      </c>
      <c r="H2617" s="7" t="s">
        <v>24504</v>
      </c>
      <c r="I2617" s="7" t="s">
        <v>65</v>
      </c>
      <c r="J2617" s="7" t="s">
        <v>33060</v>
      </c>
      <c r="K2617" s="7" t="s">
        <v>47</v>
      </c>
      <c r="L2617" s="7">
        <v>10</v>
      </c>
      <c r="M2617" s="7" t="s">
        <v>34194</v>
      </c>
      <c r="N2617" s="7">
        <v>49231</v>
      </c>
      <c r="O2617" s="7" t="s">
        <v>22958</v>
      </c>
      <c r="P2617" s="7">
        <v>19790312</v>
      </c>
      <c r="Q2617" s="7">
        <v>72</v>
      </c>
      <c r="R2617" s="7">
        <v>201903</v>
      </c>
    </row>
    <row r="2618" spans="1:18" ht="16.5" customHeight="1">
      <c r="A2618" s="8">
        <v>3018203416</v>
      </c>
      <c r="B2618" s="7">
        <v>1781276</v>
      </c>
      <c r="C2618" s="12">
        <v>1501330000181</v>
      </c>
      <c r="D2618" s="7" t="s">
        <v>47793</v>
      </c>
      <c r="E2618" s="7" t="s">
        <v>47794</v>
      </c>
      <c r="F2618" s="7" t="s">
        <v>5955</v>
      </c>
      <c r="G2618" s="7" t="s">
        <v>47795</v>
      </c>
      <c r="H2618" s="7" t="s">
        <v>47796</v>
      </c>
      <c r="I2618" s="7" t="s">
        <v>45</v>
      </c>
      <c r="J2618" s="7" t="s">
        <v>33060</v>
      </c>
      <c r="K2618" s="7" t="s">
        <v>47</v>
      </c>
      <c r="L2618" s="7">
        <v>10</v>
      </c>
      <c r="M2618" s="7" t="s">
        <v>105</v>
      </c>
      <c r="N2618" s="7">
        <v>86100</v>
      </c>
      <c r="O2618" s="7" t="s">
        <v>5955</v>
      </c>
      <c r="P2618" s="7">
        <v>19790728</v>
      </c>
      <c r="Q2618" s="7">
        <v>73</v>
      </c>
      <c r="R2618" s="7">
        <v>201903</v>
      </c>
    </row>
    <row r="2619" spans="1:18" ht="16.5" customHeight="1">
      <c r="A2619" s="8">
        <v>3018622070</v>
      </c>
      <c r="B2619" s="7">
        <v>4208069</v>
      </c>
      <c r="C2619" s="12">
        <v>1501340009967</v>
      </c>
      <c r="D2619" s="7" t="s">
        <v>28678</v>
      </c>
      <c r="E2619" s="7" t="s">
        <v>28679</v>
      </c>
      <c r="F2619" s="7" t="s">
        <v>28680</v>
      </c>
      <c r="G2619" s="7" t="s">
        <v>28681</v>
      </c>
      <c r="H2619" s="7" t="s">
        <v>28682</v>
      </c>
      <c r="I2619" s="7" t="s">
        <v>65</v>
      </c>
      <c r="J2619" s="7" t="s">
        <v>33060</v>
      </c>
      <c r="K2619" s="7" t="s">
        <v>47</v>
      </c>
      <c r="L2619" s="7">
        <v>10</v>
      </c>
      <c r="M2619" s="7" t="s">
        <v>363</v>
      </c>
      <c r="N2619" s="7">
        <v>71200</v>
      </c>
      <c r="O2619" s="7" t="s">
        <v>28550</v>
      </c>
      <c r="P2619" s="7">
        <v>20120401</v>
      </c>
      <c r="Q2619" s="7">
        <v>53</v>
      </c>
      <c r="R2619" s="7">
        <v>201903</v>
      </c>
    </row>
    <row r="2620" spans="1:18" ht="16.5" customHeight="1">
      <c r="A2620" s="8">
        <v>3018219145</v>
      </c>
      <c r="B2620" s="7">
        <v>4092739</v>
      </c>
      <c r="C2620" s="12">
        <v>1501710009406</v>
      </c>
      <c r="D2620" s="7" t="s">
        <v>47797</v>
      </c>
      <c r="E2620" s="7" t="s">
        <v>47798</v>
      </c>
      <c r="F2620" s="7" t="s">
        <v>47799</v>
      </c>
      <c r="G2620" s="7" t="s">
        <v>47800</v>
      </c>
      <c r="H2620" s="7" t="s">
        <v>5788</v>
      </c>
      <c r="I2620" s="7" t="s">
        <v>45</v>
      </c>
      <c r="J2620" s="7" t="s">
        <v>33060</v>
      </c>
      <c r="K2620" s="7" t="s">
        <v>47</v>
      </c>
      <c r="L2620" s="7">
        <v>10</v>
      </c>
      <c r="M2620" s="7" t="s">
        <v>105</v>
      </c>
      <c r="N2620" s="7">
        <v>87299</v>
      </c>
      <c r="O2620" s="7" t="s">
        <v>37831</v>
      </c>
      <c r="P2620" s="7">
        <v>20120322</v>
      </c>
      <c r="Q2620" s="7">
        <v>58</v>
      </c>
      <c r="R2620" s="7">
        <v>201903</v>
      </c>
    </row>
    <row r="2621" spans="1:18" ht="16.5" customHeight="1">
      <c r="A2621" s="8">
        <v>3038100010</v>
      </c>
      <c r="B2621" s="7">
        <v>1593289</v>
      </c>
      <c r="C2621" s="12">
        <v>1511110000029</v>
      </c>
      <c r="D2621" s="7" t="s">
        <v>24492</v>
      </c>
      <c r="E2621" s="7" t="s">
        <v>24493</v>
      </c>
      <c r="F2621" s="7" t="s">
        <v>10886</v>
      </c>
      <c r="G2621" s="7" t="s">
        <v>24494</v>
      </c>
      <c r="H2621" s="7" t="s">
        <v>24495</v>
      </c>
      <c r="I2621" s="7" t="s">
        <v>65</v>
      </c>
      <c r="J2621" s="7" t="s">
        <v>33060</v>
      </c>
      <c r="K2621" s="7" t="s">
        <v>47</v>
      </c>
      <c r="L2621" s="7">
        <v>10</v>
      </c>
      <c r="M2621" s="7" t="s">
        <v>34194</v>
      </c>
      <c r="N2621" s="7">
        <v>49220</v>
      </c>
      <c r="O2621" s="7" t="s">
        <v>10760</v>
      </c>
      <c r="P2621" s="7">
        <v>19570115</v>
      </c>
      <c r="Q2621" s="7">
        <v>80</v>
      </c>
      <c r="R2621" s="7">
        <v>201903</v>
      </c>
    </row>
    <row r="2622" spans="1:18" ht="16.5" customHeight="1">
      <c r="A2622" s="8">
        <v>3038100096</v>
      </c>
      <c r="B2622" s="7">
        <v>1341507</v>
      </c>
      <c r="C2622" s="12">
        <v>1511110000045</v>
      </c>
      <c r="D2622" s="7" t="s">
        <v>24488</v>
      </c>
      <c r="E2622" s="7" t="s">
        <v>24489</v>
      </c>
      <c r="F2622" s="7" t="s">
        <v>23219</v>
      </c>
      <c r="G2622" s="7" t="s">
        <v>24490</v>
      </c>
      <c r="H2622" s="7" t="s">
        <v>24491</v>
      </c>
      <c r="I2622" s="7" t="s">
        <v>65</v>
      </c>
      <c r="J2622" s="7" t="s">
        <v>33060</v>
      </c>
      <c r="K2622" s="7" t="s">
        <v>47</v>
      </c>
      <c r="L2622" s="7">
        <v>10</v>
      </c>
      <c r="M2622" s="7" t="s">
        <v>34194</v>
      </c>
      <c r="N2622" s="7">
        <v>49231</v>
      </c>
      <c r="O2622" s="7" t="s">
        <v>22958</v>
      </c>
      <c r="P2622" s="7">
        <v>19660403</v>
      </c>
      <c r="Q2622" s="7">
        <v>56</v>
      </c>
      <c r="R2622" s="7">
        <v>201903</v>
      </c>
    </row>
    <row r="2623" spans="1:18" ht="16.5" customHeight="1">
      <c r="A2623" s="8">
        <v>3038100193</v>
      </c>
      <c r="B2623" s="7">
        <v>1902940</v>
      </c>
      <c r="C2623" s="12">
        <v>1511110000186</v>
      </c>
      <c r="D2623" s="7" t="s">
        <v>24485</v>
      </c>
      <c r="E2623" s="7" t="s">
        <v>24486</v>
      </c>
      <c r="F2623" s="7" t="s">
        <v>10867</v>
      </c>
      <c r="G2623" s="7" t="s">
        <v>24487</v>
      </c>
      <c r="H2623" s="7" t="s">
        <v>24484</v>
      </c>
      <c r="I2623" s="7" t="s">
        <v>65</v>
      </c>
      <c r="J2623" s="7" t="s">
        <v>33060</v>
      </c>
      <c r="K2623" s="7" t="s">
        <v>47</v>
      </c>
      <c r="L2623" s="7">
        <v>10</v>
      </c>
      <c r="M2623" s="7" t="s">
        <v>34194</v>
      </c>
      <c r="N2623" s="7">
        <v>49220</v>
      </c>
      <c r="O2623" s="7" t="s">
        <v>10760</v>
      </c>
      <c r="P2623" s="7">
        <v>19660216</v>
      </c>
      <c r="Q2623" s="7">
        <v>59</v>
      </c>
      <c r="R2623" s="7">
        <v>201903</v>
      </c>
    </row>
    <row r="2624" spans="1:18" ht="16.5" customHeight="1">
      <c r="A2624" s="8">
        <v>3038100723</v>
      </c>
      <c r="B2624" s="7">
        <v>1838122</v>
      </c>
      <c r="C2624" s="12">
        <v>1511110000384</v>
      </c>
      <c r="D2624" s="7" t="s">
        <v>24481</v>
      </c>
      <c r="E2624" s="7" t="s">
        <v>24482</v>
      </c>
      <c r="F2624" s="7" t="s">
        <v>11022</v>
      </c>
      <c r="G2624" s="7" t="s">
        <v>24483</v>
      </c>
      <c r="H2624" s="7" t="s">
        <v>24484</v>
      </c>
      <c r="I2624" s="7" t="s">
        <v>65</v>
      </c>
      <c r="J2624" s="7" t="s">
        <v>33060</v>
      </c>
      <c r="K2624" s="7" t="s">
        <v>47</v>
      </c>
      <c r="L2624" s="7">
        <v>10</v>
      </c>
      <c r="M2624" s="7" t="s">
        <v>34194</v>
      </c>
      <c r="N2624" s="7">
        <v>49212</v>
      </c>
      <c r="O2624" s="7" t="s">
        <v>10754</v>
      </c>
      <c r="P2624" s="7">
        <v>19790701</v>
      </c>
      <c r="Q2624" s="7">
        <v>57</v>
      </c>
      <c r="R2624" s="7">
        <v>201903</v>
      </c>
    </row>
    <row r="2625" spans="1:18" ht="16.5" customHeight="1">
      <c r="A2625" s="8">
        <v>3038100892</v>
      </c>
      <c r="B2625" s="7">
        <v>1301894</v>
      </c>
      <c r="C2625" s="12">
        <v>1511110000516</v>
      </c>
      <c r="D2625" s="7" t="s">
        <v>24477</v>
      </c>
      <c r="E2625" s="7" t="s">
        <v>24478</v>
      </c>
      <c r="F2625" s="7" t="s">
        <v>22958</v>
      </c>
      <c r="G2625" s="7" t="s">
        <v>24479</v>
      </c>
      <c r="H2625" s="7" t="s">
        <v>24480</v>
      </c>
      <c r="I2625" s="7" t="s">
        <v>65</v>
      </c>
      <c r="J2625" s="7" t="s">
        <v>33060</v>
      </c>
      <c r="K2625" s="7" t="s">
        <v>47</v>
      </c>
      <c r="L2625" s="7">
        <v>10</v>
      </c>
      <c r="M2625" s="7" t="s">
        <v>34194</v>
      </c>
      <c r="N2625" s="7">
        <v>49230</v>
      </c>
      <c r="O2625" s="7" t="s">
        <v>42429</v>
      </c>
      <c r="P2625" s="7">
        <v>19810301</v>
      </c>
      <c r="Q2625" s="7">
        <v>75</v>
      </c>
      <c r="R2625" s="7">
        <v>201903</v>
      </c>
    </row>
    <row r="2626" spans="1:18" ht="16.5" customHeight="1">
      <c r="A2626" s="8">
        <v>3038122799</v>
      </c>
      <c r="B2626" s="7">
        <v>1660925</v>
      </c>
      <c r="C2626" s="12">
        <v>1511110012090</v>
      </c>
      <c r="D2626" s="7" t="s">
        <v>16611</v>
      </c>
      <c r="E2626" s="7" t="s">
        <v>16612</v>
      </c>
      <c r="F2626" s="7" t="s">
        <v>16613</v>
      </c>
      <c r="G2626" s="7" t="s">
        <v>16614</v>
      </c>
      <c r="H2626" s="7" t="s">
        <v>16615</v>
      </c>
      <c r="I2626" s="7" t="s">
        <v>65</v>
      </c>
      <c r="J2626" s="7" t="s">
        <v>33060</v>
      </c>
      <c r="K2626" s="7" t="s">
        <v>47</v>
      </c>
      <c r="L2626" s="7">
        <v>10</v>
      </c>
      <c r="M2626" s="7" t="s">
        <v>33076</v>
      </c>
      <c r="N2626" s="7">
        <v>10713</v>
      </c>
      <c r="O2626" s="7" t="s">
        <v>483</v>
      </c>
      <c r="P2626" s="7">
        <v>19990413</v>
      </c>
      <c r="Q2626" s="7">
        <v>64</v>
      </c>
      <c r="R2626" s="7">
        <v>201903</v>
      </c>
    </row>
    <row r="2627" spans="1:18" ht="16.5" customHeight="1">
      <c r="A2627" s="8">
        <v>3038141194</v>
      </c>
      <c r="B2627" s="7">
        <v>2241907</v>
      </c>
      <c r="C2627" s="12">
        <v>1511110024904</v>
      </c>
      <c r="D2627" s="7" t="s">
        <v>18952</v>
      </c>
      <c r="E2627" s="7" t="s">
        <v>18953</v>
      </c>
      <c r="F2627" s="7" t="s">
        <v>18954</v>
      </c>
      <c r="G2627" s="7" t="s">
        <v>18955</v>
      </c>
      <c r="H2627" s="7" t="s">
        <v>18956</v>
      </c>
      <c r="I2627" s="7" t="s">
        <v>65</v>
      </c>
      <c r="J2627" s="7" t="s">
        <v>33060</v>
      </c>
      <c r="K2627" s="7" t="s">
        <v>47</v>
      </c>
      <c r="L2627" s="7">
        <v>10</v>
      </c>
      <c r="M2627" s="7" t="s">
        <v>33076</v>
      </c>
      <c r="N2627" s="7">
        <v>29180</v>
      </c>
      <c r="O2627" s="7" t="s">
        <v>45991</v>
      </c>
      <c r="P2627" s="7">
        <v>20050104</v>
      </c>
      <c r="Q2627" s="7">
        <v>161</v>
      </c>
      <c r="R2627" s="7">
        <v>201903</v>
      </c>
    </row>
    <row r="2628" spans="1:18" ht="16.5" customHeight="1">
      <c r="A2628" s="8">
        <v>3038208101</v>
      </c>
      <c r="B2628" s="7">
        <v>3145941</v>
      </c>
      <c r="C2628" s="12">
        <v>1511330002409</v>
      </c>
      <c r="D2628" s="7" t="s">
        <v>47801</v>
      </c>
      <c r="E2628" s="7" t="s">
        <v>47802</v>
      </c>
      <c r="F2628" s="7" t="s">
        <v>47803</v>
      </c>
      <c r="G2628" s="7" t="s">
        <v>47804</v>
      </c>
      <c r="H2628" s="7" t="s">
        <v>47805</v>
      </c>
      <c r="I2628" s="7" t="s">
        <v>45</v>
      </c>
      <c r="J2628" s="7" t="s">
        <v>33060</v>
      </c>
      <c r="K2628" s="7" t="s">
        <v>47</v>
      </c>
      <c r="L2628" s="7">
        <v>10</v>
      </c>
      <c r="M2628" s="7" t="s">
        <v>105</v>
      </c>
      <c r="N2628" s="7">
        <v>86100</v>
      </c>
      <c r="O2628" s="7" t="s">
        <v>5955</v>
      </c>
      <c r="P2628" s="7">
        <v>20070907</v>
      </c>
      <c r="Q2628" s="7">
        <v>56</v>
      </c>
      <c r="R2628" s="7">
        <v>201903</v>
      </c>
    </row>
    <row r="2629" spans="1:18" ht="16.5" customHeight="1">
      <c r="A2629" s="8">
        <v>3048100202</v>
      </c>
      <c r="B2629" s="7">
        <v>1825589</v>
      </c>
      <c r="C2629" s="12">
        <v>1512110000085</v>
      </c>
      <c r="D2629" s="7" t="s">
        <v>24470</v>
      </c>
      <c r="E2629" s="7" t="s">
        <v>24471</v>
      </c>
      <c r="F2629" s="7" t="s">
        <v>10938</v>
      </c>
      <c r="G2629" s="7" t="s">
        <v>24472</v>
      </c>
      <c r="H2629" s="7" t="s">
        <v>24473</v>
      </c>
      <c r="I2629" s="7" t="s">
        <v>65</v>
      </c>
      <c r="J2629" s="7" t="s">
        <v>33060</v>
      </c>
      <c r="K2629" s="7" t="s">
        <v>47</v>
      </c>
      <c r="L2629" s="7">
        <v>10</v>
      </c>
      <c r="M2629" s="7" t="s">
        <v>34194</v>
      </c>
      <c r="N2629" s="7">
        <v>49212</v>
      </c>
      <c r="O2629" s="7" t="s">
        <v>10754</v>
      </c>
      <c r="P2629" s="7">
        <v>19690917</v>
      </c>
      <c r="Q2629" s="7">
        <v>62</v>
      </c>
      <c r="R2629" s="7">
        <v>201903</v>
      </c>
    </row>
    <row r="2630" spans="1:18" ht="16.5" customHeight="1">
      <c r="A2630" s="8">
        <v>3048101079</v>
      </c>
      <c r="B2630" s="7">
        <v>1510241</v>
      </c>
      <c r="C2630" s="12">
        <v>1512110000275</v>
      </c>
      <c r="D2630" s="7" t="s">
        <v>24466</v>
      </c>
      <c r="E2630" s="7" t="s">
        <v>24467</v>
      </c>
      <c r="F2630" s="7" t="s">
        <v>10757</v>
      </c>
      <c r="G2630" s="7" t="s">
        <v>24468</v>
      </c>
      <c r="H2630" s="7" t="s">
        <v>24469</v>
      </c>
      <c r="I2630" s="7" t="s">
        <v>65</v>
      </c>
      <c r="J2630" s="7" t="s">
        <v>33060</v>
      </c>
      <c r="K2630" s="7" t="s">
        <v>47</v>
      </c>
      <c r="L2630" s="7">
        <v>10</v>
      </c>
      <c r="M2630" s="7" t="s">
        <v>34194</v>
      </c>
      <c r="N2630" s="7">
        <v>49212</v>
      </c>
      <c r="O2630" s="7" t="s">
        <v>10754</v>
      </c>
      <c r="P2630" s="7">
        <v>19790701</v>
      </c>
      <c r="Q2630" s="7">
        <v>59</v>
      </c>
      <c r="R2630" s="7">
        <v>201903</v>
      </c>
    </row>
    <row r="2631" spans="1:18" ht="16.5" customHeight="1">
      <c r="A2631" s="8">
        <v>3048201305</v>
      </c>
      <c r="B2631" s="7">
        <v>1570546</v>
      </c>
      <c r="C2631" s="12">
        <v>1512320001336</v>
      </c>
      <c r="D2631" s="7" t="s">
        <v>47806</v>
      </c>
      <c r="E2631" s="7" t="s">
        <v>47807</v>
      </c>
      <c r="F2631" s="7" t="s">
        <v>47808</v>
      </c>
      <c r="G2631" s="7" t="s">
        <v>47809</v>
      </c>
      <c r="H2631" s="7" t="s">
        <v>47810</v>
      </c>
      <c r="I2631" s="7" t="s">
        <v>45</v>
      </c>
      <c r="J2631" s="7" t="s">
        <v>33060</v>
      </c>
      <c r="K2631" s="7" t="s">
        <v>47</v>
      </c>
      <c r="L2631" s="7">
        <v>10</v>
      </c>
      <c r="M2631" s="7" t="s">
        <v>105</v>
      </c>
      <c r="N2631" s="7">
        <v>86100</v>
      </c>
      <c r="O2631" s="7" t="s">
        <v>5955</v>
      </c>
      <c r="P2631" s="7">
        <v>19980413</v>
      </c>
      <c r="Q2631" s="7">
        <v>156</v>
      </c>
      <c r="R2631" s="7">
        <v>201903</v>
      </c>
    </row>
    <row r="2632" spans="1:18" ht="16.5" customHeight="1">
      <c r="A2632" s="8">
        <v>3028200066</v>
      </c>
      <c r="B2632" s="7">
        <v>2169172</v>
      </c>
      <c r="C2632" s="12">
        <v>1513360000164</v>
      </c>
      <c r="D2632" s="7" t="s">
        <v>47811</v>
      </c>
      <c r="E2632" s="7" t="s">
        <v>25830</v>
      </c>
      <c r="F2632" s="7" t="s">
        <v>23588</v>
      </c>
      <c r="G2632" s="7" t="s">
        <v>47812</v>
      </c>
      <c r="H2632" s="7" t="s">
        <v>47813</v>
      </c>
      <c r="I2632" s="7" t="s">
        <v>45</v>
      </c>
      <c r="J2632" s="7" t="s">
        <v>33060</v>
      </c>
      <c r="K2632" s="7" t="s">
        <v>47</v>
      </c>
      <c r="L2632" s="7">
        <v>10</v>
      </c>
      <c r="M2632" s="7" t="s">
        <v>33760</v>
      </c>
      <c r="N2632" s="7">
        <v>47129</v>
      </c>
      <c r="O2632" s="7" t="s">
        <v>10479</v>
      </c>
      <c r="P2632" s="7">
        <v>19711228</v>
      </c>
      <c r="Q2632" s="7">
        <v>56</v>
      </c>
      <c r="R2632" s="7">
        <v>201903</v>
      </c>
    </row>
    <row r="2633" spans="1:18" ht="16.5" customHeight="1">
      <c r="A2633" s="8">
        <v>3028203796</v>
      </c>
      <c r="B2633" s="7">
        <v>3199271</v>
      </c>
      <c r="C2633" s="12">
        <v>1541330002042</v>
      </c>
      <c r="D2633" s="7" t="s">
        <v>47814</v>
      </c>
      <c r="E2633" s="7" t="s">
        <v>5522</v>
      </c>
      <c r="F2633" s="7" t="s">
        <v>249</v>
      </c>
      <c r="G2633" s="7" t="s">
        <v>47815</v>
      </c>
      <c r="H2633" s="7" t="s">
        <v>47816</v>
      </c>
      <c r="I2633" s="7" t="s">
        <v>45</v>
      </c>
      <c r="J2633" s="7" t="s">
        <v>33060</v>
      </c>
      <c r="K2633" s="7" t="s">
        <v>47</v>
      </c>
      <c r="L2633" s="7">
        <v>10</v>
      </c>
      <c r="M2633" s="7" t="s">
        <v>105</v>
      </c>
      <c r="N2633" s="7">
        <v>86100</v>
      </c>
      <c r="O2633" s="7" t="s">
        <v>5955</v>
      </c>
      <c r="P2633" s="7">
        <v>20031120</v>
      </c>
      <c r="Q2633" s="7">
        <v>51</v>
      </c>
      <c r="R2633" s="7">
        <v>201903</v>
      </c>
    </row>
    <row r="2634" spans="1:18" ht="16.5" customHeight="1">
      <c r="A2634" s="8">
        <v>3028124116</v>
      </c>
      <c r="B2634" s="7">
        <v>3742451</v>
      </c>
      <c r="C2634" s="12">
        <v>1541710002753</v>
      </c>
      <c r="D2634" s="7" t="s">
        <v>23449</v>
      </c>
      <c r="E2634" s="7" t="s">
        <v>23450</v>
      </c>
      <c r="F2634" s="7" t="s">
        <v>23451</v>
      </c>
      <c r="G2634" s="7" t="s">
        <v>23452</v>
      </c>
      <c r="H2634" s="7" t="s">
        <v>23453</v>
      </c>
      <c r="I2634" s="7" t="s">
        <v>65</v>
      </c>
      <c r="J2634" s="7" t="s">
        <v>33060</v>
      </c>
      <c r="K2634" s="7" t="s">
        <v>47</v>
      </c>
      <c r="L2634" s="7">
        <v>10</v>
      </c>
      <c r="M2634" s="7" t="s">
        <v>33760</v>
      </c>
      <c r="N2634" s="7">
        <v>46311</v>
      </c>
      <c r="O2634" s="7" t="s">
        <v>33832</v>
      </c>
      <c r="P2634" s="7">
        <v>20100604</v>
      </c>
      <c r="Q2634" s="7">
        <v>68</v>
      </c>
      <c r="R2634" s="7">
        <v>201903</v>
      </c>
    </row>
    <row r="2635" spans="1:18" ht="16.5" customHeight="1">
      <c r="A2635" s="8">
        <v>3028114923</v>
      </c>
      <c r="B2635" s="7">
        <v>2238435</v>
      </c>
      <c r="C2635" s="12">
        <v>1542110008440</v>
      </c>
      <c r="D2635" s="7" t="s">
        <v>20288</v>
      </c>
      <c r="E2635" s="7" t="s">
        <v>20289</v>
      </c>
      <c r="F2635" s="7" t="s">
        <v>3007</v>
      </c>
      <c r="G2635" s="7" t="s">
        <v>20290</v>
      </c>
      <c r="H2635" s="7" t="s">
        <v>20291</v>
      </c>
      <c r="I2635" s="7" t="s">
        <v>65</v>
      </c>
      <c r="J2635" s="7" t="s">
        <v>33060</v>
      </c>
      <c r="K2635" s="7" t="s">
        <v>47</v>
      </c>
      <c r="L2635" s="7">
        <v>10</v>
      </c>
      <c r="M2635" s="7" t="s">
        <v>33076</v>
      </c>
      <c r="N2635" s="7">
        <v>30310</v>
      </c>
      <c r="O2635" s="7" t="s">
        <v>6731</v>
      </c>
      <c r="P2635" s="7">
        <v>20041210</v>
      </c>
      <c r="Q2635" s="7">
        <v>183</v>
      </c>
      <c r="R2635" s="7">
        <v>201903</v>
      </c>
    </row>
    <row r="2636" spans="1:18" ht="16.5" customHeight="1">
      <c r="A2636" s="8">
        <v>3028205061</v>
      </c>
      <c r="B2636" s="7">
        <v>3096259</v>
      </c>
      <c r="C2636" s="12">
        <v>1542330002537</v>
      </c>
      <c r="D2636" s="7" t="s">
        <v>47817</v>
      </c>
      <c r="E2636" s="7" t="s">
        <v>47818</v>
      </c>
      <c r="F2636" s="7" t="s">
        <v>249</v>
      </c>
      <c r="G2636" s="7" t="s">
        <v>47819</v>
      </c>
      <c r="H2636" s="7" t="s">
        <v>47820</v>
      </c>
      <c r="I2636" s="7" t="s">
        <v>45</v>
      </c>
      <c r="J2636" s="7" t="s">
        <v>33060</v>
      </c>
      <c r="K2636" s="7" t="s">
        <v>47</v>
      </c>
      <c r="L2636" s="7">
        <v>10</v>
      </c>
      <c r="M2636" s="7" t="s">
        <v>105</v>
      </c>
      <c r="N2636" s="7">
        <v>86100</v>
      </c>
      <c r="O2636" s="7" t="s">
        <v>5955</v>
      </c>
      <c r="P2636" s="7">
        <v>20080102</v>
      </c>
      <c r="Q2636" s="7">
        <v>50</v>
      </c>
      <c r="R2636" s="7">
        <v>201903</v>
      </c>
    </row>
    <row r="2637" spans="1:18" ht="16.5" customHeight="1">
      <c r="A2637" s="8">
        <v>3018115332</v>
      </c>
      <c r="B2637" s="7">
        <v>1845314</v>
      </c>
      <c r="C2637" s="12">
        <v>1543110002557</v>
      </c>
      <c r="D2637" s="7" t="s">
        <v>7677</v>
      </c>
      <c r="E2637" s="7" t="s">
        <v>17930</v>
      </c>
      <c r="F2637" s="7" t="s">
        <v>17931</v>
      </c>
      <c r="G2637" s="7" t="s">
        <v>17932</v>
      </c>
      <c r="H2637" s="7" t="s">
        <v>17933</v>
      </c>
      <c r="I2637" s="7" t="s">
        <v>65</v>
      </c>
      <c r="J2637" s="7" t="s">
        <v>33060</v>
      </c>
      <c r="K2637" s="7" t="s">
        <v>47</v>
      </c>
      <c r="L2637" s="7">
        <v>10</v>
      </c>
      <c r="M2637" s="7" t="s">
        <v>33076</v>
      </c>
      <c r="N2637" s="7">
        <v>29294</v>
      </c>
      <c r="O2637" s="7" t="s">
        <v>6497</v>
      </c>
      <c r="P2637" s="7">
        <v>19920713</v>
      </c>
      <c r="Q2637" s="7">
        <v>72</v>
      </c>
      <c r="R2637" s="7">
        <v>201903</v>
      </c>
    </row>
    <row r="2638" spans="1:18" ht="16.5" customHeight="1">
      <c r="A2638" s="8">
        <v>3018611646</v>
      </c>
      <c r="B2638" s="7">
        <v>4004743</v>
      </c>
      <c r="C2638" s="12">
        <v>1543110028058</v>
      </c>
      <c r="D2638" s="7" t="s">
        <v>20292</v>
      </c>
      <c r="E2638" s="7" t="s">
        <v>20293</v>
      </c>
      <c r="F2638" s="7" t="s">
        <v>20294</v>
      </c>
      <c r="G2638" s="7" t="s">
        <v>20295</v>
      </c>
      <c r="H2638" s="7" t="s">
        <v>20296</v>
      </c>
      <c r="I2638" s="7" t="s">
        <v>65</v>
      </c>
      <c r="J2638" s="7" t="s">
        <v>33060</v>
      </c>
      <c r="K2638" s="7" t="s">
        <v>47</v>
      </c>
      <c r="L2638" s="7">
        <v>10</v>
      </c>
      <c r="M2638" s="7" t="s">
        <v>33076</v>
      </c>
      <c r="N2638" s="7">
        <v>30390</v>
      </c>
      <c r="O2638" s="7" t="s">
        <v>33587</v>
      </c>
      <c r="P2638" s="7">
        <v>20110511</v>
      </c>
      <c r="Q2638" s="7">
        <v>81</v>
      </c>
      <c r="R2638" s="7">
        <v>201903</v>
      </c>
    </row>
    <row r="2639" spans="1:18" ht="16.5" customHeight="1">
      <c r="A2639" s="8">
        <v>3018212915</v>
      </c>
      <c r="B2639" s="7">
        <v>1912758</v>
      </c>
      <c r="C2639" s="12">
        <v>1543330001165</v>
      </c>
      <c r="D2639" s="7" t="s">
        <v>47821</v>
      </c>
      <c r="E2639" s="7" t="s">
        <v>47822</v>
      </c>
      <c r="F2639" s="7" t="s">
        <v>47823</v>
      </c>
      <c r="G2639" s="7" t="s">
        <v>47824</v>
      </c>
      <c r="H2639" s="7" t="s">
        <v>47825</v>
      </c>
      <c r="I2639" s="7" t="s">
        <v>45</v>
      </c>
      <c r="J2639" s="7" t="s">
        <v>33060</v>
      </c>
      <c r="K2639" s="7" t="s">
        <v>47</v>
      </c>
      <c r="L2639" s="7">
        <v>10</v>
      </c>
      <c r="M2639" s="7" t="s">
        <v>105</v>
      </c>
      <c r="N2639" s="7">
        <v>86102</v>
      </c>
      <c r="O2639" s="7" t="s">
        <v>30448</v>
      </c>
      <c r="P2639" s="7">
        <v>20020724</v>
      </c>
      <c r="Q2639" s="7">
        <v>73</v>
      </c>
      <c r="R2639" s="7">
        <v>201903</v>
      </c>
    </row>
    <row r="2640" spans="1:18" ht="16.5" customHeight="1">
      <c r="A2640" s="8">
        <v>7368200013</v>
      </c>
      <c r="B2640" s="7">
        <v>6392242</v>
      </c>
      <c r="C2640" s="12">
        <v>1543330002676</v>
      </c>
      <c r="D2640" s="7" t="s">
        <v>47826</v>
      </c>
      <c r="E2640" s="7" t="s">
        <v>47827</v>
      </c>
      <c r="F2640" s="7" t="s">
        <v>47828</v>
      </c>
      <c r="G2640" s="7" t="s">
        <v>47829</v>
      </c>
      <c r="H2640" s="7" t="s">
        <v>47830</v>
      </c>
      <c r="I2640" s="7" t="s">
        <v>45</v>
      </c>
      <c r="J2640" s="7" t="s">
        <v>33060</v>
      </c>
      <c r="K2640" s="7" t="s">
        <v>47</v>
      </c>
      <c r="L2640" s="7">
        <v>10</v>
      </c>
      <c r="M2640" s="7" t="s">
        <v>105</v>
      </c>
      <c r="N2640" s="7">
        <v>86102</v>
      </c>
      <c r="O2640" s="7" t="s">
        <v>30448</v>
      </c>
      <c r="P2640" s="7">
        <v>20150212</v>
      </c>
      <c r="Q2640" s="7">
        <v>187</v>
      </c>
      <c r="R2640" s="7">
        <v>201903</v>
      </c>
    </row>
    <row r="2641" spans="1:18" ht="16.5" customHeight="1">
      <c r="A2641" s="8">
        <v>3158200266</v>
      </c>
      <c r="B2641" s="7">
        <v>1577521</v>
      </c>
      <c r="C2641" s="12">
        <v>1544360000789</v>
      </c>
      <c r="D2641" s="7" t="s">
        <v>47831</v>
      </c>
      <c r="E2641" s="7" t="s">
        <v>47832</v>
      </c>
      <c r="F2641" s="7" t="s">
        <v>47833</v>
      </c>
      <c r="G2641" s="7" t="s">
        <v>47834</v>
      </c>
      <c r="H2641" s="7" t="s">
        <v>47835</v>
      </c>
      <c r="I2641" s="7" t="s">
        <v>45</v>
      </c>
      <c r="J2641" s="7" t="s">
        <v>33060</v>
      </c>
      <c r="K2641" s="7" t="s">
        <v>47</v>
      </c>
      <c r="L2641" s="7">
        <v>10</v>
      </c>
      <c r="M2641" s="7" t="s">
        <v>33760</v>
      </c>
      <c r="N2641" s="7">
        <v>46209</v>
      </c>
      <c r="O2641" s="7" t="s">
        <v>33806</v>
      </c>
      <c r="P2641" s="7">
        <v>20070228</v>
      </c>
      <c r="Q2641" s="7">
        <v>111</v>
      </c>
      <c r="R2641" s="7">
        <v>201903</v>
      </c>
    </row>
    <row r="2642" spans="1:18" ht="16.5" customHeight="1">
      <c r="A2642" s="8">
        <v>3038104258</v>
      </c>
      <c r="B2642" s="7">
        <v>1969099</v>
      </c>
      <c r="C2642" s="12">
        <v>1545110001662</v>
      </c>
      <c r="D2642" s="7" t="s">
        <v>17920</v>
      </c>
      <c r="E2642" s="7" t="s">
        <v>17921</v>
      </c>
      <c r="F2642" s="7" t="s">
        <v>17922</v>
      </c>
      <c r="G2642" s="7" t="s">
        <v>17923</v>
      </c>
      <c r="H2642" s="7" t="s">
        <v>17924</v>
      </c>
      <c r="I2642" s="7" t="s">
        <v>65</v>
      </c>
      <c r="J2642" s="7" t="s">
        <v>33060</v>
      </c>
      <c r="K2642" s="7" t="s">
        <v>47</v>
      </c>
      <c r="L2642" s="7">
        <v>10</v>
      </c>
      <c r="M2642" s="7" t="s">
        <v>33076</v>
      </c>
      <c r="N2642" s="7">
        <v>22299</v>
      </c>
      <c r="O2642" s="7" t="s">
        <v>33340</v>
      </c>
      <c r="P2642" s="7">
        <v>19900701</v>
      </c>
      <c r="Q2642" s="7">
        <v>53</v>
      </c>
      <c r="R2642" s="7">
        <v>201903</v>
      </c>
    </row>
    <row r="2643" spans="1:18" ht="16.5" customHeight="1">
      <c r="A2643" s="8">
        <v>3038130208</v>
      </c>
      <c r="B2643" s="7">
        <v>1887130</v>
      </c>
      <c r="C2643" s="12">
        <v>1545110020399</v>
      </c>
      <c r="D2643" s="7" t="s">
        <v>17138</v>
      </c>
      <c r="E2643" s="7" t="s">
        <v>17139</v>
      </c>
      <c r="F2643" s="7" t="s">
        <v>17140</v>
      </c>
      <c r="G2643" s="7" t="s">
        <v>17141</v>
      </c>
      <c r="H2643" s="7" t="s">
        <v>17142</v>
      </c>
      <c r="I2643" s="7" t="s">
        <v>65</v>
      </c>
      <c r="J2643" s="7" t="s">
        <v>33060</v>
      </c>
      <c r="K2643" s="7" t="s">
        <v>47</v>
      </c>
      <c r="L2643" s="7">
        <v>10</v>
      </c>
      <c r="M2643" s="7" t="s">
        <v>33076</v>
      </c>
      <c r="N2643" s="7">
        <v>14190</v>
      </c>
      <c r="O2643" s="7" t="s">
        <v>1241</v>
      </c>
      <c r="P2643" s="7">
        <v>20010604</v>
      </c>
      <c r="Q2643" s="7">
        <v>78</v>
      </c>
      <c r="R2643" s="7">
        <v>201903</v>
      </c>
    </row>
    <row r="2644" spans="1:18" ht="16.5" customHeight="1">
      <c r="A2644" s="8">
        <v>3038144982</v>
      </c>
      <c r="B2644" s="7">
        <v>2629332</v>
      </c>
      <c r="C2644" s="12">
        <v>1545110032352</v>
      </c>
      <c r="D2644" s="7" t="s">
        <v>47836</v>
      </c>
      <c r="E2644" s="7" t="s">
        <v>7454</v>
      </c>
      <c r="F2644" s="7" t="s">
        <v>47837</v>
      </c>
      <c r="G2644" s="7" t="s">
        <v>47838</v>
      </c>
      <c r="H2644" s="7" t="s">
        <v>47839</v>
      </c>
      <c r="I2644" s="7" t="s">
        <v>65</v>
      </c>
      <c r="J2644" s="7" t="s">
        <v>33060</v>
      </c>
      <c r="K2644" s="7" t="s">
        <v>47</v>
      </c>
      <c r="L2644" s="7">
        <v>10</v>
      </c>
      <c r="M2644" s="7" t="s">
        <v>33076</v>
      </c>
      <c r="N2644" s="7">
        <v>30391</v>
      </c>
      <c r="O2644" s="7" t="s">
        <v>7087</v>
      </c>
      <c r="P2644" s="7">
        <v>20060203</v>
      </c>
      <c r="Q2644" s="7">
        <v>56</v>
      </c>
      <c r="R2644" s="7">
        <v>201903</v>
      </c>
    </row>
    <row r="2645" spans="1:18" ht="16.5" customHeight="1">
      <c r="A2645" s="8">
        <v>3038152518</v>
      </c>
      <c r="B2645" s="7">
        <v>3147811</v>
      </c>
      <c r="C2645" s="12">
        <v>1545110039994</v>
      </c>
      <c r="D2645" s="7" t="s">
        <v>25811</v>
      </c>
      <c r="E2645" s="7" t="s">
        <v>25812</v>
      </c>
      <c r="F2645" s="7" t="s">
        <v>25813</v>
      </c>
      <c r="G2645" s="7" t="s">
        <v>25814</v>
      </c>
      <c r="H2645" s="7" t="s">
        <v>17739</v>
      </c>
      <c r="I2645" s="7" t="s">
        <v>65</v>
      </c>
      <c r="J2645" s="7" t="s">
        <v>33060</v>
      </c>
      <c r="K2645" s="7" t="s">
        <v>47</v>
      </c>
      <c r="L2645" s="7">
        <v>10</v>
      </c>
      <c r="M2645" s="7" t="s">
        <v>33076</v>
      </c>
      <c r="N2645" s="7">
        <v>10712</v>
      </c>
      <c r="O2645" s="7" t="s">
        <v>45301</v>
      </c>
      <c r="P2645" s="7">
        <v>20080918</v>
      </c>
      <c r="Q2645" s="7">
        <v>151</v>
      </c>
      <c r="R2645" s="7">
        <v>201903</v>
      </c>
    </row>
    <row r="2646" spans="1:18" ht="16.5" customHeight="1">
      <c r="A2646" s="8">
        <v>3038168247</v>
      </c>
      <c r="B2646" s="7">
        <v>6710961</v>
      </c>
      <c r="C2646" s="12">
        <v>1545110053788</v>
      </c>
      <c r="D2646" s="7" t="s">
        <v>19988</v>
      </c>
      <c r="E2646" s="7" t="s">
        <v>6937</v>
      </c>
      <c r="F2646" s="7" t="s">
        <v>19989</v>
      </c>
      <c r="G2646" s="7" t="s">
        <v>19990</v>
      </c>
      <c r="H2646" s="7" t="s">
        <v>19991</v>
      </c>
      <c r="I2646" s="7" t="s">
        <v>65</v>
      </c>
      <c r="J2646" s="7" t="s">
        <v>33060</v>
      </c>
      <c r="K2646" s="7" t="s">
        <v>47</v>
      </c>
      <c r="L2646" s="7">
        <v>10</v>
      </c>
      <c r="M2646" s="7" t="s">
        <v>33076</v>
      </c>
      <c r="N2646" s="7">
        <v>28909</v>
      </c>
      <c r="O2646" s="7" t="s">
        <v>38319</v>
      </c>
      <c r="P2646" s="7">
        <v>20121224</v>
      </c>
      <c r="Q2646" s="7">
        <v>56</v>
      </c>
      <c r="R2646" s="7">
        <v>201903</v>
      </c>
    </row>
    <row r="2647" spans="1:18" ht="16.5" customHeight="1">
      <c r="A2647" s="8">
        <v>3038170710</v>
      </c>
      <c r="B2647" s="7">
        <v>4326243</v>
      </c>
      <c r="C2647" s="12">
        <v>1545110055875</v>
      </c>
      <c r="D2647" s="7" t="s">
        <v>2934</v>
      </c>
      <c r="E2647" s="7" t="s">
        <v>3135</v>
      </c>
      <c r="F2647" s="7" t="s">
        <v>2149</v>
      </c>
      <c r="G2647" s="7" t="s">
        <v>17738</v>
      </c>
      <c r="H2647" s="7" t="s">
        <v>17739</v>
      </c>
      <c r="I2647" s="7" t="s">
        <v>65</v>
      </c>
      <c r="J2647" s="7" t="s">
        <v>33060</v>
      </c>
      <c r="K2647" s="7" t="s">
        <v>47</v>
      </c>
      <c r="L2647" s="7">
        <v>10</v>
      </c>
      <c r="M2647" s="7" t="s">
        <v>33076</v>
      </c>
      <c r="N2647" s="7">
        <v>21210</v>
      </c>
      <c r="O2647" s="7" t="s">
        <v>2255</v>
      </c>
      <c r="P2647" s="7">
        <v>20130628</v>
      </c>
      <c r="Q2647" s="7">
        <v>146</v>
      </c>
      <c r="R2647" s="7">
        <v>201903</v>
      </c>
    </row>
    <row r="2648" spans="1:18" ht="16.5" customHeight="1">
      <c r="A2648" s="8">
        <v>3038100591</v>
      </c>
      <c r="B2648" s="7">
        <v>2119163</v>
      </c>
      <c r="C2648" s="12">
        <v>1545130000040</v>
      </c>
      <c r="D2648" s="7" t="s">
        <v>47840</v>
      </c>
      <c r="E2648" s="7" t="s">
        <v>47841</v>
      </c>
      <c r="F2648" s="7" t="s">
        <v>22958</v>
      </c>
      <c r="G2648" s="7" t="s">
        <v>47842</v>
      </c>
      <c r="H2648" s="7" t="s">
        <v>47843</v>
      </c>
      <c r="I2648" s="7" t="s">
        <v>65</v>
      </c>
      <c r="J2648" s="7" t="s">
        <v>33060</v>
      </c>
      <c r="K2648" s="7" t="s">
        <v>47</v>
      </c>
      <c r="L2648" s="7">
        <v>10</v>
      </c>
      <c r="M2648" s="7" t="s">
        <v>34194</v>
      </c>
      <c r="N2648" s="7">
        <v>49231</v>
      </c>
      <c r="O2648" s="7" t="s">
        <v>22958</v>
      </c>
      <c r="P2648" s="7">
        <v>19790223</v>
      </c>
      <c r="Q2648" s="7">
        <v>50</v>
      </c>
      <c r="R2648" s="7">
        <v>201903</v>
      </c>
    </row>
    <row r="2649" spans="1:18" ht="16.5" customHeight="1">
      <c r="A2649" s="8">
        <v>3038153588</v>
      </c>
      <c r="B2649" s="7">
        <v>3909282</v>
      </c>
      <c r="C2649" s="12">
        <v>1545150000070</v>
      </c>
      <c r="D2649" s="7" t="s">
        <v>47844</v>
      </c>
      <c r="E2649" s="7" t="s">
        <v>13051</v>
      </c>
      <c r="F2649" s="7" t="s">
        <v>47845</v>
      </c>
      <c r="G2649" s="7" t="s">
        <v>47846</v>
      </c>
      <c r="H2649" s="7" t="s">
        <v>20287</v>
      </c>
      <c r="I2649" s="7" t="s">
        <v>65</v>
      </c>
      <c r="J2649" s="7" t="s">
        <v>33060</v>
      </c>
      <c r="K2649" s="7" t="s">
        <v>47</v>
      </c>
      <c r="L2649" s="7">
        <v>10</v>
      </c>
      <c r="M2649" s="7" t="s">
        <v>33076</v>
      </c>
      <c r="N2649" s="7">
        <v>30391</v>
      </c>
      <c r="O2649" s="7" t="s">
        <v>7087</v>
      </c>
      <c r="P2649" s="7">
        <v>20090122</v>
      </c>
      <c r="Q2649" s="7">
        <v>91</v>
      </c>
      <c r="R2649" s="7">
        <v>201903</v>
      </c>
    </row>
    <row r="2650" spans="1:18" ht="16.5" customHeight="1">
      <c r="A2650" s="8">
        <v>3038103507</v>
      </c>
      <c r="B2650" s="7">
        <v>1974448</v>
      </c>
      <c r="C2650" s="12">
        <v>1545150000088</v>
      </c>
      <c r="D2650" s="7" t="s">
        <v>20284</v>
      </c>
      <c r="E2650" s="7" t="s">
        <v>13051</v>
      </c>
      <c r="F2650" s="7" t="s">
        <v>20285</v>
      </c>
      <c r="G2650" s="7" t="s">
        <v>20286</v>
      </c>
      <c r="H2650" s="7" t="s">
        <v>20287</v>
      </c>
      <c r="I2650" s="7" t="s">
        <v>65</v>
      </c>
      <c r="J2650" s="7" t="s">
        <v>33060</v>
      </c>
      <c r="K2650" s="7" t="s">
        <v>47</v>
      </c>
      <c r="L2650" s="7">
        <v>10</v>
      </c>
      <c r="M2650" s="7" t="s">
        <v>33076</v>
      </c>
      <c r="N2650" s="7">
        <v>30331</v>
      </c>
      <c r="O2650" s="7" t="s">
        <v>6938</v>
      </c>
      <c r="P2650" s="7">
        <v>19880307</v>
      </c>
      <c r="Q2650" s="7">
        <v>286</v>
      </c>
      <c r="R2650" s="7">
        <v>201903</v>
      </c>
    </row>
    <row r="2651" spans="1:18" ht="16.5" customHeight="1">
      <c r="A2651" s="8">
        <v>3038202825</v>
      </c>
      <c r="B2651" s="7">
        <v>1745628</v>
      </c>
      <c r="C2651" s="12">
        <v>1545330000124</v>
      </c>
      <c r="D2651" s="7" t="s">
        <v>47847</v>
      </c>
      <c r="E2651" s="7" t="s">
        <v>32950</v>
      </c>
      <c r="F2651" s="7" t="s">
        <v>249</v>
      </c>
      <c r="G2651" s="7" t="s">
        <v>47848</v>
      </c>
      <c r="H2651" s="7" t="s">
        <v>47849</v>
      </c>
      <c r="I2651" s="7" t="s">
        <v>45</v>
      </c>
      <c r="J2651" s="7" t="s">
        <v>33060</v>
      </c>
      <c r="K2651" s="7" t="s">
        <v>47</v>
      </c>
      <c r="L2651" s="7">
        <v>10</v>
      </c>
      <c r="M2651" s="7" t="s">
        <v>105</v>
      </c>
      <c r="N2651" s="7">
        <v>86102</v>
      </c>
      <c r="O2651" s="7" t="s">
        <v>30448</v>
      </c>
      <c r="P2651" s="7">
        <v>19900503</v>
      </c>
      <c r="Q2651" s="7">
        <v>103</v>
      </c>
      <c r="R2651" s="7">
        <v>201903</v>
      </c>
    </row>
    <row r="2652" spans="1:18" ht="16.5" customHeight="1">
      <c r="A2652" s="8">
        <v>3048121885</v>
      </c>
      <c r="B2652" s="7">
        <v>3606221</v>
      </c>
      <c r="C2652" s="12">
        <v>1546110008450</v>
      </c>
      <c r="D2652" s="7" t="s">
        <v>47850</v>
      </c>
      <c r="E2652" s="7" t="s">
        <v>47851</v>
      </c>
      <c r="F2652" s="7" t="s">
        <v>47852</v>
      </c>
      <c r="G2652" s="7" t="s">
        <v>47853</v>
      </c>
      <c r="H2652" s="7" t="s">
        <v>47854</v>
      </c>
      <c r="I2652" s="7" t="s">
        <v>65</v>
      </c>
      <c r="J2652" s="7" t="s">
        <v>33060</v>
      </c>
      <c r="K2652" s="7" t="s">
        <v>47</v>
      </c>
      <c r="L2652" s="7">
        <v>10</v>
      </c>
      <c r="M2652" s="7" t="s">
        <v>33760</v>
      </c>
      <c r="N2652" s="7">
        <v>46599</v>
      </c>
      <c r="O2652" s="7" t="s">
        <v>44623</v>
      </c>
      <c r="P2652" s="7">
        <v>20090617</v>
      </c>
      <c r="Q2652" s="7">
        <v>52</v>
      </c>
      <c r="R2652" s="7">
        <v>201903</v>
      </c>
    </row>
    <row r="2653" spans="1:18" ht="16.5" customHeight="1">
      <c r="A2653" s="8">
        <v>3178200054</v>
      </c>
      <c r="B2653" s="7">
        <v>3617027</v>
      </c>
      <c r="C2653" s="12">
        <v>1547710003501</v>
      </c>
      <c r="D2653" s="7" t="s">
        <v>47855</v>
      </c>
      <c r="E2653" s="7" t="s">
        <v>47856</v>
      </c>
      <c r="F2653" s="7" t="s">
        <v>46912</v>
      </c>
      <c r="G2653" s="7" t="s">
        <v>47857</v>
      </c>
      <c r="H2653" s="7" t="s">
        <v>47858</v>
      </c>
      <c r="I2653" s="7" t="s">
        <v>45</v>
      </c>
      <c r="J2653" s="7" t="s">
        <v>33060</v>
      </c>
      <c r="K2653" s="7" t="s">
        <v>47</v>
      </c>
      <c r="L2653" s="7">
        <v>10</v>
      </c>
      <c r="M2653" s="7" t="s">
        <v>33760</v>
      </c>
      <c r="N2653" s="7">
        <v>46329</v>
      </c>
      <c r="O2653" s="7" t="s">
        <v>9470</v>
      </c>
      <c r="P2653" s="7">
        <v>20060511</v>
      </c>
      <c r="Q2653" s="7">
        <v>58</v>
      </c>
      <c r="R2653" s="7">
        <v>201903</v>
      </c>
    </row>
    <row r="2654" spans="1:18" ht="16.5" customHeight="1">
      <c r="A2654" s="8">
        <v>3068104733</v>
      </c>
      <c r="B2654" s="7">
        <v>1980610</v>
      </c>
      <c r="C2654" s="12">
        <v>1601110003527</v>
      </c>
      <c r="D2654" s="7" t="s">
        <v>24450</v>
      </c>
      <c r="E2654" s="7" t="s">
        <v>24451</v>
      </c>
      <c r="F2654" s="7" t="s">
        <v>24452</v>
      </c>
      <c r="G2654" s="7" t="s">
        <v>24453</v>
      </c>
      <c r="H2654" s="7" t="s">
        <v>24454</v>
      </c>
      <c r="I2654" s="7" t="s">
        <v>65</v>
      </c>
      <c r="J2654" s="7" t="s">
        <v>33060</v>
      </c>
      <c r="K2654" s="7" t="s">
        <v>47</v>
      </c>
      <c r="L2654" s="7">
        <v>10</v>
      </c>
      <c r="M2654" s="7" t="s">
        <v>34194</v>
      </c>
      <c r="N2654" s="7">
        <v>49212</v>
      </c>
      <c r="O2654" s="7" t="s">
        <v>10754</v>
      </c>
      <c r="P2654" s="7">
        <v>19790801</v>
      </c>
      <c r="Q2654" s="7">
        <v>103</v>
      </c>
      <c r="R2654" s="7">
        <v>201903</v>
      </c>
    </row>
    <row r="2655" spans="1:18" ht="16.5" customHeight="1">
      <c r="A2655" s="8">
        <v>3148100437</v>
      </c>
      <c r="B2655" s="7">
        <v>1679241</v>
      </c>
      <c r="C2655" s="12">
        <v>1601110003692</v>
      </c>
      <c r="D2655" s="7" t="s">
        <v>24375</v>
      </c>
      <c r="E2655" s="7" t="s">
        <v>1436</v>
      </c>
      <c r="F2655" s="7" t="s">
        <v>11170</v>
      </c>
      <c r="G2655" s="7" t="s">
        <v>24376</v>
      </c>
      <c r="H2655" s="7" t="s">
        <v>24377</v>
      </c>
      <c r="I2655" s="7" t="s">
        <v>65</v>
      </c>
      <c r="J2655" s="7" t="s">
        <v>33060</v>
      </c>
      <c r="K2655" s="7" t="s">
        <v>47</v>
      </c>
      <c r="L2655" s="7">
        <v>10</v>
      </c>
      <c r="M2655" s="7" t="s">
        <v>34194</v>
      </c>
      <c r="N2655" s="7">
        <v>49212</v>
      </c>
      <c r="O2655" s="7" t="s">
        <v>10754</v>
      </c>
      <c r="P2655" s="7">
        <v>19791224</v>
      </c>
      <c r="Q2655" s="7">
        <v>92</v>
      </c>
      <c r="R2655" s="7">
        <v>201903</v>
      </c>
    </row>
    <row r="2656" spans="1:18" ht="16.5" customHeight="1">
      <c r="A2656" s="8">
        <v>3068104975</v>
      </c>
      <c r="B2656" s="7">
        <v>1865997</v>
      </c>
      <c r="C2656" s="12">
        <v>1601110003733</v>
      </c>
      <c r="D2656" s="7" t="s">
        <v>24445</v>
      </c>
      <c r="E2656" s="7" t="s">
        <v>24446</v>
      </c>
      <c r="F2656" s="7" t="s">
        <v>24447</v>
      </c>
      <c r="G2656" s="7" t="s">
        <v>24448</v>
      </c>
      <c r="H2656" s="7" t="s">
        <v>24449</v>
      </c>
      <c r="I2656" s="7" t="s">
        <v>65</v>
      </c>
      <c r="J2656" s="7" t="s">
        <v>33060</v>
      </c>
      <c r="K2656" s="7" t="s">
        <v>47</v>
      </c>
      <c r="L2656" s="7">
        <v>10</v>
      </c>
      <c r="M2656" s="7" t="s">
        <v>34194</v>
      </c>
      <c r="N2656" s="7">
        <v>49212</v>
      </c>
      <c r="O2656" s="7" t="s">
        <v>10754</v>
      </c>
      <c r="P2656" s="7">
        <v>19800107</v>
      </c>
      <c r="Q2656" s="7">
        <v>97</v>
      </c>
      <c r="R2656" s="7">
        <v>201903</v>
      </c>
    </row>
    <row r="2657" spans="1:18" ht="16.5" customHeight="1">
      <c r="A2657" s="8">
        <v>3068102604</v>
      </c>
      <c r="B2657" s="7">
        <v>2166605</v>
      </c>
      <c r="C2657" s="12">
        <v>1601110005573</v>
      </c>
      <c r="D2657" s="7" t="s">
        <v>24455</v>
      </c>
      <c r="E2657" s="7" t="s">
        <v>20992</v>
      </c>
      <c r="F2657" s="7" t="s">
        <v>10754</v>
      </c>
      <c r="G2657" s="7" t="s">
        <v>24456</v>
      </c>
      <c r="H2657" s="7" t="s">
        <v>24457</v>
      </c>
      <c r="I2657" s="7" t="s">
        <v>65</v>
      </c>
      <c r="J2657" s="7" t="s">
        <v>33060</v>
      </c>
      <c r="K2657" s="7" t="s">
        <v>47</v>
      </c>
      <c r="L2657" s="7">
        <v>10</v>
      </c>
      <c r="M2657" s="7" t="s">
        <v>34194</v>
      </c>
      <c r="N2657" s="7">
        <v>49212</v>
      </c>
      <c r="O2657" s="7" t="s">
        <v>10754</v>
      </c>
      <c r="P2657" s="7">
        <v>19790101</v>
      </c>
      <c r="Q2657" s="7">
        <v>92</v>
      </c>
      <c r="R2657" s="7">
        <v>201903</v>
      </c>
    </row>
    <row r="2658" spans="1:18" ht="16.5" customHeight="1">
      <c r="A2658" s="8">
        <v>3158118610</v>
      </c>
      <c r="B2658" s="7">
        <v>1704483</v>
      </c>
      <c r="C2658" s="12">
        <v>1601110040644</v>
      </c>
      <c r="D2658" s="7" t="s">
        <v>47859</v>
      </c>
      <c r="E2658" s="7" t="s">
        <v>47860</v>
      </c>
      <c r="F2658" s="7" t="s">
        <v>47861</v>
      </c>
      <c r="G2658" s="7" t="s">
        <v>47862</v>
      </c>
      <c r="H2658" s="7" t="s">
        <v>47863</v>
      </c>
      <c r="I2658" s="7" t="s">
        <v>65</v>
      </c>
      <c r="J2658" s="7" t="s">
        <v>33060</v>
      </c>
      <c r="K2658" s="7" t="s">
        <v>47</v>
      </c>
      <c r="L2658" s="7">
        <v>10</v>
      </c>
      <c r="M2658" s="7" t="s">
        <v>966</v>
      </c>
      <c r="N2658" s="7">
        <v>68210</v>
      </c>
      <c r="O2658" s="7" t="s">
        <v>11947</v>
      </c>
      <c r="P2658" s="7">
        <v>19940623</v>
      </c>
      <c r="Q2658" s="7">
        <v>52</v>
      </c>
      <c r="R2658" s="7">
        <v>201903</v>
      </c>
    </row>
    <row r="2659" spans="1:18" ht="16.5" customHeight="1">
      <c r="A2659" s="8">
        <v>3148120369</v>
      </c>
      <c r="B2659" s="7">
        <v>1162996</v>
      </c>
      <c r="C2659" s="12">
        <v>1601110067002</v>
      </c>
      <c r="D2659" s="7" t="s">
        <v>20239</v>
      </c>
      <c r="E2659" s="7" t="s">
        <v>20240</v>
      </c>
      <c r="F2659" s="7" t="s">
        <v>20241</v>
      </c>
      <c r="G2659" s="7" t="s">
        <v>20242</v>
      </c>
      <c r="H2659" s="7" t="s">
        <v>20243</v>
      </c>
      <c r="I2659" s="7" t="s">
        <v>65</v>
      </c>
      <c r="J2659" s="7" t="s">
        <v>33060</v>
      </c>
      <c r="K2659" s="7" t="s">
        <v>47</v>
      </c>
      <c r="L2659" s="7">
        <v>10</v>
      </c>
      <c r="M2659" s="7" t="s">
        <v>33076</v>
      </c>
      <c r="N2659" s="7">
        <v>30390</v>
      </c>
      <c r="O2659" s="7" t="s">
        <v>33587</v>
      </c>
      <c r="P2659" s="7">
        <v>19971114</v>
      </c>
      <c r="Q2659" s="7">
        <v>81</v>
      </c>
      <c r="R2659" s="7">
        <v>201903</v>
      </c>
    </row>
    <row r="2660" spans="1:18" ht="16.5" customHeight="1">
      <c r="A2660" s="8">
        <v>3148123560</v>
      </c>
      <c r="B2660" s="7">
        <v>1539532</v>
      </c>
      <c r="C2660" s="12">
        <v>1601110075675</v>
      </c>
      <c r="D2660" s="7" t="s">
        <v>23381</v>
      </c>
      <c r="E2660" s="7" t="s">
        <v>23382</v>
      </c>
      <c r="F2660" s="7" t="s">
        <v>4878</v>
      </c>
      <c r="G2660" s="7" t="s">
        <v>23383</v>
      </c>
      <c r="H2660" s="7" t="s">
        <v>23384</v>
      </c>
      <c r="I2660" s="7" t="s">
        <v>65</v>
      </c>
      <c r="J2660" s="7" t="s">
        <v>33060</v>
      </c>
      <c r="K2660" s="7" t="s">
        <v>47</v>
      </c>
      <c r="L2660" s="7">
        <v>10</v>
      </c>
      <c r="M2660" s="7" t="s">
        <v>33760</v>
      </c>
      <c r="N2660" s="7">
        <v>46510</v>
      </c>
      <c r="O2660" s="7" t="s">
        <v>9952</v>
      </c>
      <c r="P2660" s="7">
        <v>19981114</v>
      </c>
      <c r="Q2660" s="7">
        <v>56</v>
      </c>
      <c r="R2660" s="7">
        <v>201903</v>
      </c>
    </row>
    <row r="2661" spans="1:18" ht="16.5" customHeight="1">
      <c r="A2661" s="8">
        <v>3148124953</v>
      </c>
      <c r="B2661" s="7">
        <v>1884381</v>
      </c>
      <c r="C2661" s="12">
        <v>1601110079031</v>
      </c>
      <c r="D2661" s="7" t="s">
        <v>47864</v>
      </c>
      <c r="E2661" s="7" t="s">
        <v>47865</v>
      </c>
      <c r="F2661" s="7" t="s">
        <v>47866</v>
      </c>
      <c r="G2661" s="7" t="s">
        <v>47867</v>
      </c>
      <c r="H2661" s="7" t="s">
        <v>47868</v>
      </c>
      <c r="I2661" s="7" t="s">
        <v>65</v>
      </c>
      <c r="J2661" s="7" t="s">
        <v>33060</v>
      </c>
      <c r="K2661" s="7" t="s">
        <v>47</v>
      </c>
      <c r="L2661" s="7">
        <v>10</v>
      </c>
      <c r="M2661" s="7" t="s">
        <v>34433</v>
      </c>
      <c r="N2661" s="7">
        <v>58221</v>
      </c>
      <c r="O2661" s="7" t="s">
        <v>12995</v>
      </c>
      <c r="P2661" s="7">
        <v>19990225</v>
      </c>
      <c r="Q2661" s="7">
        <v>53</v>
      </c>
      <c r="R2661" s="7">
        <v>201903</v>
      </c>
    </row>
    <row r="2662" spans="1:18" ht="16.5" customHeight="1">
      <c r="A2662" s="8">
        <v>3148126500</v>
      </c>
      <c r="B2662" s="7">
        <v>1571943</v>
      </c>
      <c r="C2662" s="12">
        <v>1601110083371</v>
      </c>
      <c r="D2662" s="7" t="s">
        <v>28650</v>
      </c>
      <c r="E2662" s="7" t="s">
        <v>28651</v>
      </c>
      <c r="F2662" s="7" t="s">
        <v>28652</v>
      </c>
      <c r="G2662" s="7" t="s">
        <v>28653</v>
      </c>
      <c r="H2662" s="7" t="s">
        <v>28654</v>
      </c>
      <c r="I2662" s="7" t="s">
        <v>65</v>
      </c>
      <c r="J2662" s="7" t="s">
        <v>33060</v>
      </c>
      <c r="K2662" s="7" t="s">
        <v>47</v>
      </c>
      <c r="L2662" s="7">
        <v>10</v>
      </c>
      <c r="M2662" s="7" t="s">
        <v>363</v>
      </c>
      <c r="N2662" s="7">
        <v>72121</v>
      </c>
      <c r="O2662" s="7" t="s">
        <v>35913</v>
      </c>
      <c r="P2662" s="7">
        <v>19990712</v>
      </c>
      <c r="Q2662" s="7">
        <v>55</v>
      </c>
      <c r="R2662" s="7">
        <v>201903</v>
      </c>
    </row>
    <row r="2663" spans="1:18" ht="16.5" customHeight="1">
      <c r="A2663" s="8">
        <v>3148159850</v>
      </c>
      <c r="B2663" s="7">
        <v>1735703</v>
      </c>
      <c r="C2663" s="12">
        <v>1601110090342</v>
      </c>
      <c r="D2663" s="7" t="s">
        <v>18234</v>
      </c>
      <c r="E2663" s="7" t="s">
        <v>13803</v>
      </c>
      <c r="F2663" s="7" t="s">
        <v>18235</v>
      </c>
      <c r="G2663" s="7" t="s">
        <v>18236</v>
      </c>
      <c r="H2663" s="7" t="s">
        <v>18237</v>
      </c>
      <c r="I2663" s="7" t="s">
        <v>65</v>
      </c>
      <c r="J2663" s="7" t="s">
        <v>33060</v>
      </c>
      <c r="K2663" s="7" t="s">
        <v>47</v>
      </c>
      <c r="L2663" s="7">
        <v>10</v>
      </c>
      <c r="M2663" s="7" t="s">
        <v>105</v>
      </c>
      <c r="N2663" s="7">
        <v>87000</v>
      </c>
      <c r="O2663" s="7" t="s">
        <v>16479</v>
      </c>
      <c r="P2663" s="7">
        <v>19991207</v>
      </c>
      <c r="Q2663" s="7">
        <v>107</v>
      </c>
      <c r="R2663" s="7">
        <v>201903</v>
      </c>
    </row>
    <row r="2664" spans="1:18" ht="16.5" customHeight="1">
      <c r="A2664" s="8">
        <v>3148133087</v>
      </c>
      <c r="B2664" s="7">
        <v>1723310</v>
      </c>
      <c r="C2664" s="12">
        <v>1601110097356</v>
      </c>
      <c r="D2664" s="7" t="s">
        <v>28645</v>
      </c>
      <c r="E2664" s="7" t="s">
        <v>28646</v>
      </c>
      <c r="F2664" s="7" t="s">
        <v>28647</v>
      </c>
      <c r="G2664" s="7" t="s">
        <v>28648</v>
      </c>
      <c r="H2664" s="7" t="s">
        <v>28649</v>
      </c>
      <c r="I2664" s="7" t="s">
        <v>65</v>
      </c>
      <c r="J2664" s="7" t="s">
        <v>33060</v>
      </c>
      <c r="K2664" s="7" t="s">
        <v>47</v>
      </c>
      <c r="L2664" s="7">
        <v>10</v>
      </c>
      <c r="M2664" s="7" t="s">
        <v>363</v>
      </c>
      <c r="N2664" s="7">
        <v>72111</v>
      </c>
      <c r="O2664" s="7" t="s">
        <v>15320</v>
      </c>
      <c r="P2664" s="7">
        <v>20000427</v>
      </c>
      <c r="Q2664" s="7">
        <v>112</v>
      </c>
      <c r="R2664" s="7">
        <v>201903</v>
      </c>
    </row>
    <row r="2665" spans="1:18" ht="16.5" customHeight="1">
      <c r="A2665" s="8">
        <v>3058146889</v>
      </c>
      <c r="B2665" s="7">
        <v>1209813</v>
      </c>
      <c r="C2665" s="12">
        <v>1601110119621</v>
      </c>
      <c r="D2665" s="7" t="s">
        <v>26410</v>
      </c>
      <c r="E2665" s="7" t="s">
        <v>26411</v>
      </c>
      <c r="F2665" s="7" t="s">
        <v>26412</v>
      </c>
      <c r="G2665" s="7" t="s">
        <v>26413</v>
      </c>
      <c r="H2665" s="7" t="s">
        <v>26414</v>
      </c>
      <c r="I2665" s="7" t="s">
        <v>65</v>
      </c>
      <c r="J2665" s="7" t="s">
        <v>33060</v>
      </c>
      <c r="K2665" s="7" t="s">
        <v>47</v>
      </c>
      <c r="L2665" s="7">
        <v>10</v>
      </c>
      <c r="M2665" s="7" t="s">
        <v>34433</v>
      </c>
      <c r="N2665" s="7">
        <v>58121</v>
      </c>
      <c r="O2665" s="7" t="s">
        <v>12528</v>
      </c>
      <c r="P2665" s="7">
        <v>20010626</v>
      </c>
      <c r="Q2665" s="7">
        <v>85</v>
      </c>
      <c r="R2665" s="7">
        <v>201903</v>
      </c>
    </row>
    <row r="2666" spans="1:18" ht="16.5" customHeight="1">
      <c r="A2666" s="8">
        <v>3148146317</v>
      </c>
      <c r="B2666" s="7">
        <v>1894732</v>
      </c>
      <c r="C2666" s="12">
        <v>1601110127153</v>
      </c>
      <c r="D2666" s="7" t="s">
        <v>26395</v>
      </c>
      <c r="E2666" s="7" t="s">
        <v>26396</v>
      </c>
      <c r="F2666" s="7" t="s">
        <v>26397</v>
      </c>
      <c r="G2666" s="7" t="s">
        <v>26398</v>
      </c>
      <c r="H2666" s="7" t="s">
        <v>26399</v>
      </c>
      <c r="I2666" s="7" t="s">
        <v>65</v>
      </c>
      <c r="J2666" s="7" t="s">
        <v>33060</v>
      </c>
      <c r="K2666" s="7" t="s">
        <v>47</v>
      </c>
      <c r="L2666" s="7">
        <v>10</v>
      </c>
      <c r="M2666" s="7" t="s">
        <v>34433</v>
      </c>
      <c r="N2666" s="7">
        <v>58121</v>
      </c>
      <c r="O2666" s="7" t="s">
        <v>12528</v>
      </c>
      <c r="P2666" s="7">
        <v>20011106</v>
      </c>
      <c r="Q2666" s="7">
        <v>64</v>
      </c>
      <c r="R2666" s="7">
        <v>201903</v>
      </c>
    </row>
    <row r="2667" spans="1:18" ht="16.5" customHeight="1">
      <c r="A2667" s="8">
        <v>3148163413</v>
      </c>
      <c r="B2667" s="7">
        <v>1619835</v>
      </c>
      <c r="C2667" s="12">
        <v>1601110167448</v>
      </c>
      <c r="D2667" s="7" t="s">
        <v>47869</v>
      </c>
      <c r="E2667" s="7" t="s">
        <v>47870</v>
      </c>
      <c r="F2667" s="7" t="s">
        <v>14237</v>
      </c>
      <c r="G2667" s="7" t="s">
        <v>47871</v>
      </c>
      <c r="H2667" s="7" t="s">
        <v>47872</v>
      </c>
      <c r="I2667" s="7" t="s">
        <v>65</v>
      </c>
      <c r="J2667" s="7" t="s">
        <v>33060</v>
      </c>
      <c r="K2667" s="7" t="s">
        <v>47</v>
      </c>
      <c r="L2667" s="7">
        <v>10</v>
      </c>
      <c r="M2667" s="7" t="s">
        <v>966</v>
      </c>
      <c r="N2667" s="7">
        <v>68210</v>
      </c>
      <c r="O2667" s="7" t="s">
        <v>11947</v>
      </c>
      <c r="P2667" s="7">
        <v>20040108</v>
      </c>
      <c r="Q2667" s="7">
        <v>65</v>
      </c>
      <c r="R2667" s="7">
        <v>201903</v>
      </c>
    </row>
    <row r="2668" spans="1:18" ht="16.5" customHeight="1">
      <c r="A2668" s="8">
        <v>3148163558</v>
      </c>
      <c r="B2668" s="7">
        <v>1266022</v>
      </c>
      <c r="C2668" s="12">
        <v>1601110167571</v>
      </c>
      <c r="D2668" s="7" t="s">
        <v>25802</v>
      </c>
      <c r="E2668" s="7" t="s">
        <v>25803</v>
      </c>
      <c r="F2668" s="7" t="s">
        <v>25804</v>
      </c>
      <c r="G2668" s="7" t="s">
        <v>25805</v>
      </c>
      <c r="H2668" s="7" t="s">
        <v>25806</v>
      </c>
      <c r="I2668" s="7" t="s">
        <v>65</v>
      </c>
      <c r="J2668" s="7" t="s">
        <v>33060</v>
      </c>
      <c r="K2668" s="7" t="s">
        <v>47</v>
      </c>
      <c r="L2668" s="7">
        <v>10</v>
      </c>
      <c r="M2668" s="7" t="s">
        <v>34194</v>
      </c>
      <c r="N2668" s="7">
        <v>52990</v>
      </c>
      <c r="O2668" s="7" t="s">
        <v>42690</v>
      </c>
      <c r="P2668" s="7">
        <v>20040107</v>
      </c>
      <c r="Q2668" s="7">
        <v>69</v>
      </c>
      <c r="R2668" s="7">
        <v>201903</v>
      </c>
    </row>
    <row r="2669" spans="1:18" ht="16.5" customHeight="1">
      <c r="A2669" s="8">
        <v>3148177178</v>
      </c>
      <c r="B2669" s="7">
        <v>2466933</v>
      </c>
      <c r="C2669" s="12">
        <v>1601110196132</v>
      </c>
      <c r="D2669" s="7" t="s">
        <v>47873</v>
      </c>
      <c r="E2669" s="7" t="s">
        <v>47874</v>
      </c>
      <c r="F2669" s="7" t="s">
        <v>3054</v>
      </c>
      <c r="G2669" s="7" t="s">
        <v>47875</v>
      </c>
      <c r="H2669" s="7" t="s">
        <v>47876</v>
      </c>
      <c r="I2669" s="7" t="s">
        <v>65</v>
      </c>
      <c r="J2669" s="7" t="s">
        <v>33060</v>
      </c>
      <c r="K2669" s="7" t="s">
        <v>47</v>
      </c>
      <c r="L2669" s="7">
        <v>10</v>
      </c>
      <c r="M2669" s="7" t="s">
        <v>33076</v>
      </c>
      <c r="N2669" s="7">
        <v>26121</v>
      </c>
      <c r="O2669" s="7" t="s">
        <v>4203</v>
      </c>
      <c r="P2669" s="7">
        <v>20050914</v>
      </c>
      <c r="Q2669" s="7">
        <v>52</v>
      </c>
      <c r="R2669" s="7">
        <v>201903</v>
      </c>
    </row>
    <row r="2670" spans="1:18" ht="16.5" customHeight="1">
      <c r="A2670" s="8">
        <v>3058181187</v>
      </c>
      <c r="B2670" s="7">
        <v>2648498</v>
      </c>
      <c r="C2670" s="12">
        <v>1601110206072</v>
      </c>
      <c r="D2670" s="7" t="s">
        <v>47877</v>
      </c>
      <c r="E2670" s="7" t="s">
        <v>27444</v>
      </c>
      <c r="F2670" s="7" t="s">
        <v>47878</v>
      </c>
      <c r="G2670" s="7" t="s">
        <v>47879</v>
      </c>
      <c r="H2670" s="7" t="s">
        <v>47880</v>
      </c>
      <c r="I2670" s="7" t="s">
        <v>65</v>
      </c>
      <c r="J2670" s="7" t="s">
        <v>33060</v>
      </c>
      <c r="K2670" s="7" t="s">
        <v>47</v>
      </c>
      <c r="L2670" s="7">
        <v>10</v>
      </c>
      <c r="M2670" s="7" t="s">
        <v>33760</v>
      </c>
      <c r="N2670" s="7">
        <v>46452</v>
      </c>
      <c r="O2670" s="7" t="s">
        <v>45903</v>
      </c>
      <c r="P2670" s="7">
        <v>20060414</v>
      </c>
      <c r="Q2670" s="7">
        <v>92</v>
      </c>
      <c r="R2670" s="7">
        <v>201903</v>
      </c>
    </row>
    <row r="2671" spans="1:18" ht="16.5" customHeight="1">
      <c r="A2671" s="8">
        <v>3148187531</v>
      </c>
      <c r="B2671" s="7">
        <v>2784997</v>
      </c>
      <c r="C2671" s="12">
        <v>1601110218803</v>
      </c>
      <c r="D2671" s="7" t="s">
        <v>26392</v>
      </c>
      <c r="E2671" s="7" t="s">
        <v>7416</v>
      </c>
      <c r="F2671" s="7" t="s">
        <v>12698</v>
      </c>
      <c r="G2671" s="7" t="s">
        <v>26393</v>
      </c>
      <c r="H2671" s="7" t="s">
        <v>26394</v>
      </c>
      <c r="I2671" s="7" t="s">
        <v>63</v>
      </c>
      <c r="J2671" s="7" t="s">
        <v>33060</v>
      </c>
      <c r="K2671" s="7" t="s">
        <v>47</v>
      </c>
      <c r="L2671" s="7">
        <v>10</v>
      </c>
      <c r="M2671" s="7" t="s">
        <v>34433</v>
      </c>
      <c r="N2671" s="7">
        <v>58220</v>
      </c>
      <c r="O2671" s="7" t="s">
        <v>34437</v>
      </c>
      <c r="P2671" s="7">
        <v>20070131</v>
      </c>
      <c r="Q2671" s="7">
        <v>69</v>
      </c>
      <c r="R2671" s="7">
        <v>201903</v>
      </c>
    </row>
    <row r="2672" spans="1:18" ht="16.5" customHeight="1">
      <c r="A2672" s="8">
        <v>3148191262</v>
      </c>
      <c r="B2672" s="7">
        <v>2819004</v>
      </c>
      <c r="C2672" s="12">
        <v>1601110227581</v>
      </c>
      <c r="D2672" s="7" t="s">
        <v>21974</v>
      </c>
      <c r="E2672" s="7" t="s">
        <v>2661</v>
      </c>
      <c r="F2672" s="7" t="s">
        <v>21975</v>
      </c>
      <c r="G2672" s="7" t="s">
        <v>21976</v>
      </c>
      <c r="H2672" s="7" t="s">
        <v>21977</v>
      </c>
      <c r="I2672" s="7" t="s">
        <v>65</v>
      </c>
      <c r="J2672" s="7" t="s">
        <v>33060</v>
      </c>
      <c r="K2672" s="7" t="s">
        <v>47</v>
      </c>
      <c r="L2672" s="7">
        <v>10</v>
      </c>
      <c r="M2672" s="7" t="s">
        <v>34433</v>
      </c>
      <c r="N2672" s="7">
        <v>61290</v>
      </c>
      <c r="O2672" s="7" t="s">
        <v>43754</v>
      </c>
      <c r="P2672" s="7">
        <v>20070709</v>
      </c>
      <c r="Q2672" s="7">
        <v>68</v>
      </c>
      <c r="R2672" s="7">
        <v>201903</v>
      </c>
    </row>
    <row r="2673" spans="1:18" ht="16.5" customHeight="1">
      <c r="A2673" s="8">
        <v>3058194848</v>
      </c>
      <c r="B2673" s="7">
        <v>3169479</v>
      </c>
      <c r="C2673" s="12">
        <v>1601110248305</v>
      </c>
      <c r="D2673" s="7" t="s">
        <v>18424</v>
      </c>
      <c r="E2673" s="7" t="s">
        <v>18425</v>
      </c>
      <c r="F2673" s="7" t="s">
        <v>18426</v>
      </c>
      <c r="G2673" s="7" t="s">
        <v>18427</v>
      </c>
      <c r="H2673" s="7" t="s">
        <v>18428</v>
      </c>
      <c r="I2673" s="7" t="s">
        <v>65</v>
      </c>
      <c r="J2673" s="7" t="s">
        <v>33060</v>
      </c>
      <c r="K2673" s="7" t="s">
        <v>47</v>
      </c>
      <c r="L2673" s="7">
        <v>10</v>
      </c>
      <c r="M2673" s="7" t="s">
        <v>33076</v>
      </c>
      <c r="N2673" s="7">
        <v>33990</v>
      </c>
      <c r="O2673" s="7" t="s">
        <v>33637</v>
      </c>
      <c r="P2673" s="7">
        <v>20080929</v>
      </c>
      <c r="Q2673" s="7">
        <v>83</v>
      </c>
      <c r="R2673" s="7">
        <v>201903</v>
      </c>
    </row>
    <row r="2674" spans="1:18" ht="16.5" customHeight="1">
      <c r="A2674" s="8">
        <v>3148601033</v>
      </c>
      <c r="B2674" s="7">
        <v>3173984</v>
      </c>
      <c r="C2674" s="12">
        <v>1601110248868</v>
      </c>
      <c r="D2674" s="7" t="s">
        <v>20236</v>
      </c>
      <c r="E2674" s="7" t="s">
        <v>20237</v>
      </c>
      <c r="F2674" s="7" t="s">
        <v>20011</v>
      </c>
      <c r="G2674" s="7" t="s">
        <v>20238</v>
      </c>
      <c r="H2674" s="7" t="s">
        <v>20231</v>
      </c>
      <c r="I2674" s="7" t="s">
        <v>65</v>
      </c>
      <c r="J2674" s="7" t="s">
        <v>33060</v>
      </c>
      <c r="K2674" s="7" t="s">
        <v>47</v>
      </c>
      <c r="L2674" s="7">
        <v>10</v>
      </c>
      <c r="M2674" s="7" t="s">
        <v>33076</v>
      </c>
      <c r="N2674" s="7">
        <v>30300</v>
      </c>
      <c r="O2674" s="7" t="s">
        <v>33568</v>
      </c>
      <c r="P2674" s="7">
        <v>20081013</v>
      </c>
      <c r="Q2674" s="7">
        <v>69</v>
      </c>
      <c r="R2674" s="7">
        <v>201903</v>
      </c>
    </row>
    <row r="2675" spans="1:18" ht="16.5" customHeight="1">
      <c r="A2675" s="8">
        <v>3148608303</v>
      </c>
      <c r="B2675" s="7">
        <v>3660797</v>
      </c>
      <c r="C2675" s="12">
        <v>1601110264450</v>
      </c>
      <c r="D2675" s="7" t="s">
        <v>27181</v>
      </c>
      <c r="E2675" s="7" t="s">
        <v>27182</v>
      </c>
      <c r="F2675" s="7" t="s">
        <v>27183</v>
      </c>
      <c r="G2675" s="7" t="s">
        <v>27184</v>
      </c>
      <c r="H2675" s="7" t="s">
        <v>27185</v>
      </c>
      <c r="I2675" s="7" t="s">
        <v>65</v>
      </c>
      <c r="J2675" s="7" t="s">
        <v>33060</v>
      </c>
      <c r="K2675" s="7" t="s">
        <v>47</v>
      </c>
      <c r="L2675" s="7">
        <v>10</v>
      </c>
      <c r="M2675" s="7" t="s">
        <v>34433</v>
      </c>
      <c r="N2675" s="7">
        <v>58221</v>
      </c>
      <c r="O2675" s="7" t="s">
        <v>12995</v>
      </c>
      <c r="P2675" s="7">
        <v>20090828</v>
      </c>
      <c r="Q2675" s="7">
        <v>83</v>
      </c>
      <c r="R2675" s="7">
        <v>201903</v>
      </c>
    </row>
    <row r="2676" spans="1:18" ht="16.5" customHeight="1">
      <c r="A2676" s="8">
        <v>3058601984</v>
      </c>
      <c r="B2676" s="7">
        <v>3689728</v>
      </c>
      <c r="C2676" s="12">
        <v>1601110270358</v>
      </c>
      <c r="D2676" s="7" t="s">
        <v>47881</v>
      </c>
      <c r="E2676" s="7" t="s">
        <v>47882</v>
      </c>
      <c r="F2676" s="7" t="s">
        <v>28213</v>
      </c>
      <c r="G2676" s="7" t="s">
        <v>47883</v>
      </c>
      <c r="H2676" s="7" t="s">
        <v>47884</v>
      </c>
      <c r="I2676" s="7" t="s">
        <v>65</v>
      </c>
      <c r="J2676" s="7" t="s">
        <v>33060</v>
      </c>
      <c r="K2676" s="7" t="s">
        <v>47</v>
      </c>
      <c r="L2676" s="7">
        <v>10</v>
      </c>
      <c r="M2676" s="7" t="s">
        <v>966</v>
      </c>
      <c r="N2676" s="7">
        <v>68212</v>
      </c>
      <c r="O2676" s="7" t="s">
        <v>43364</v>
      </c>
      <c r="P2676" s="7">
        <v>20091214</v>
      </c>
      <c r="Q2676" s="7">
        <v>80</v>
      </c>
      <c r="R2676" s="7">
        <v>201903</v>
      </c>
    </row>
    <row r="2677" spans="1:18" ht="16.5" customHeight="1">
      <c r="A2677" s="8">
        <v>3058603930</v>
      </c>
      <c r="B2677" s="7">
        <v>3714937</v>
      </c>
      <c r="C2677" s="12">
        <v>1601110276512</v>
      </c>
      <c r="D2677" s="7" t="s">
        <v>47885</v>
      </c>
      <c r="E2677" s="7" t="s">
        <v>47886</v>
      </c>
      <c r="F2677" s="7" t="s">
        <v>12555</v>
      </c>
      <c r="G2677" s="7" t="s">
        <v>47887</v>
      </c>
      <c r="H2677" s="7" t="s">
        <v>47888</v>
      </c>
      <c r="I2677" s="7" t="s">
        <v>65</v>
      </c>
      <c r="J2677" s="7" t="s">
        <v>33060</v>
      </c>
      <c r="K2677" s="7" t="s">
        <v>47</v>
      </c>
      <c r="L2677" s="7">
        <v>10</v>
      </c>
      <c r="M2677" s="7" t="s">
        <v>33760</v>
      </c>
      <c r="N2677" s="7">
        <v>46453</v>
      </c>
      <c r="O2677" s="7" t="s">
        <v>33895</v>
      </c>
      <c r="P2677" s="7">
        <v>20100323</v>
      </c>
      <c r="Q2677" s="7">
        <v>57</v>
      </c>
      <c r="R2677" s="7">
        <v>201903</v>
      </c>
    </row>
    <row r="2678" spans="1:18" ht="16.5" customHeight="1">
      <c r="A2678" s="8">
        <v>3058612972</v>
      </c>
      <c r="B2678" s="7">
        <v>4030797</v>
      </c>
      <c r="C2678" s="12">
        <v>1601110305296</v>
      </c>
      <c r="D2678" s="7" t="s">
        <v>22682</v>
      </c>
      <c r="E2678" s="7" t="s">
        <v>3267</v>
      </c>
      <c r="F2678" s="7" t="s">
        <v>9670</v>
      </c>
      <c r="G2678" s="7" t="s">
        <v>22683</v>
      </c>
      <c r="H2678" s="7" t="s">
        <v>22684</v>
      </c>
      <c r="I2678" s="7" t="s">
        <v>65</v>
      </c>
      <c r="J2678" s="7" t="s">
        <v>33060</v>
      </c>
      <c r="K2678" s="7" t="s">
        <v>47</v>
      </c>
      <c r="L2678" s="7">
        <v>10</v>
      </c>
      <c r="M2678" s="7" t="s">
        <v>33760</v>
      </c>
      <c r="N2678" s="7">
        <v>46441</v>
      </c>
      <c r="O2678" s="7" t="s">
        <v>5161</v>
      </c>
      <c r="P2678" s="7">
        <v>20110809</v>
      </c>
      <c r="Q2678" s="7">
        <v>59</v>
      </c>
      <c r="R2678" s="7">
        <v>201903</v>
      </c>
    </row>
    <row r="2679" spans="1:18" ht="16.5" customHeight="1">
      <c r="A2679" s="8">
        <v>3058615815</v>
      </c>
      <c r="B2679" s="7">
        <v>4071213</v>
      </c>
      <c r="C2679" s="12">
        <v>1601110314255</v>
      </c>
      <c r="D2679" s="7" t="s">
        <v>17596</v>
      </c>
      <c r="E2679" s="7" t="s">
        <v>6253</v>
      </c>
      <c r="F2679" s="7" t="s">
        <v>17597</v>
      </c>
      <c r="H2679" s="7" t="s">
        <v>1855</v>
      </c>
      <c r="I2679" s="7" t="s">
        <v>65</v>
      </c>
      <c r="J2679" s="7" t="s">
        <v>33060</v>
      </c>
      <c r="K2679" s="7" t="s">
        <v>47</v>
      </c>
      <c r="L2679" s="7">
        <v>10</v>
      </c>
      <c r="M2679" s="7" t="s">
        <v>33076</v>
      </c>
      <c r="N2679" s="7">
        <v>20423</v>
      </c>
      <c r="O2679" s="7" t="s">
        <v>1799</v>
      </c>
      <c r="P2679" s="7">
        <v>20120110</v>
      </c>
      <c r="Q2679" s="7">
        <v>73</v>
      </c>
      <c r="R2679" s="7">
        <v>201903</v>
      </c>
    </row>
    <row r="2680" spans="1:18" ht="16.5" customHeight="1">
      <c r="A2680" s="8">
        <v>3148638340</v>
      </c>
      <c r="B2680" s="7">
        <v>4154008</v>
      </c>
      <c r="C2680" s="12">
        <v>1601110328206</v>
      </c>
      <c r="D2680" s="7" t="s">
        <v>47889</v>
      </c>
      <c r="E2680" s="7" t="s">
        <v>2482</v>
      </c>
      <c r="F2680" s="7" t="s">
        <v>13985</v>
      </c>
      <c r="G2680" s="7" t="s">
        <v>47890</v>
      </c>
      <c r="H2680" s="7" t="s">
        <v>47891</v>
      </c>
      <c r="I2680" s="7" t="s">
        <v>65</v>
      </c>
      <c r="J2680" s="7" t="s">
        <v>33060</v>
      </c>
      <c r="K2680" s="7" t="s">
        <v>47</v>
      </c>
      <c r="L2680" s="7">
        <v>10</v>
      </c>
      <c r="M2680" s="7" t="s">
        <v>34433</v>
      </c>
      <c r="N2680" s="7">
        <v>63991</v>
      </c>
      <c r="O2680" s="7" t="s">
        <v>13994</v>
      </c>
      <c r="P2680" s="7">
        <v>20120726</v>
      </c>
      <c r="Q2680" s="7">
        <v>83</v>
      </c>
      <c r="R2680" s="7">
        <v>201903</v>
      </c>
    </row>
    <row r="2681" spans="1:18" ht="16.5" customHeight="1">
      <c r="A2681" s="8">
        <v>3188105491</v>
      </c>
      <c r="B2681" s="7">
        <v>5985678</v>
      </c>
      <c r="C2681" s="12">
        <v>1601110385131</v>
      </c>
      <c r="D2681" s="7" t="s">
        <v>47892</v>
      </c>
      <c r="E2681" s="7" t="s">
        <v>10678</v>
      </c>
      <c r="F2681" s="7" t="s">
        <v>40710</v>
      </c>
      <c r="G2681" s="7" t="s">
        <v>47893</v>
      </c>
      <c r="H2681" s="7" t="s">
        <v>47894</v>
      </c>
      <c r="I2681" s="7" t="s">
        <v>65</v>
      </c>
      <c r="J2681" s="7" t="s">
        <v>33060</v>
      </c>
      <c r="K2681" s="7" t="s">
        <v>47</v>
      </c>
      <c r="L2681" s="7">
        <v>10</v>
      </c>
      <c r="M2681" s="7" t="s">
        <v>33076</v>
      </c>
      <c r="N2681" s="7">
        <v>20423</v>
      </c>
      <c r="O2681" s="7" t="s">
        <v>1799</v>
      </c>
      <c r="P2681" s="7">
        <v>20141118</v>
      </c>
      <c r="Q2681" s="7">
        <v>58</v>
      </c>
      <c r="R2681" s="7">
        <v>201903</v>
      </c>
    </row>
    <row r="2682" spans="1:18" ht="16.5" customHeight="1">
      <c r="A2682" s="8">
        <v>3188106336</v>
      </c>
      <c r="B2682" s="7">
        <v>5994059</v>
      </c>
      <c r="C2682" s="12">
        <v>1601110387260</v>
      </c>
      <c r="D2682" s="7" t="s">
        <v>17787</v>
      </c>
      <c r="E2682" s="7" t="s">
        <v>17788</v>
      </c>
      <c r="F2682" s="7" t="s">
        <v>17789</v>
      </c>
      <c r="G2682" s="7" t="s">
        <v>7061</v>
      </c>
      <c r="H2682" s="7" t="s">
        <v>17790</v>
      </c>
      <c r="I2682" s="7" t="s">
        <v>65</v>
      </c>
      <c r="J2682" s="7" t="s">
        <v>33060</v>
      </c>
      <c r="K2682" s="7" t="s">
        <v>47</v>
      </c>
      <c r="L2682" s="7">
        <v>10</v>
      </c>
      <c r="M2682" s="7" t="s">
        <v>33076</v>
      </c>
      <c r="N2682" s="7">
        <v>22199</v>
      </c>
      <c r="O2682" s="7" t="s">
        <v>38598</v>
      </c>
      <c r="P2682" s="7">
        <v>20141217</v>
      </c>
      <c r="Q2682" s="7">
        <v>54</v>
      </c>
      <c r="R2682" s="7">
        <v>201903</v>
      </c>
    </row>
    <row r="2683" spans="1:18" ht="16.5" customHeight="1">
      <c r="A2683" s="8">
        <v>3188107413</v>
      </c>
      <c r="B2683" s="7">
        <v>6058279</v>
      </c>
      <c r="C2683" s="12">
        <v>1601110389688</v>
      </c>
      <c r="D2683" s="7" t="s">
        <v>17582</v>
      </c>
      <c r="E2683" s="7" t="s">
        <v>17583</v>
      </c>
      <c r="F2683" s="7" t="s">
        <v>17584</v>
      </c>
      <c r="H2683" s="7" t="s">
        <v>1855</v>
      </c>
      <c r="I2683" s="7" t="s">
        <v>65</v>
      </c>
      <c r="J2683" s="7" t="s">
        <v>33060</v>
      </c>
      <c r="K2683" s="7" t="s">
        <v>47</v>
      </c>
      <c r="L2683" s="7">
        <v>10</v>
      </c>
      <c r="M2683" s="7" t="s">
        <v>33076</v>
      </c>
      <c r="N2683" s="7">
        <v>20423</v>
      </c>
      <c r="O2683" s="7" t="s">
        <v>1799</v>
      </c>
      <c r="P2683" s="7">
        <v>20150120</v>
      </c>
      <c r="Q2683" s="7">
        <v>66</v>
      </c>
      <c r="R2683" s="7">
        <v>201903</v>
      </c>
    </row>
    <row r="2684" spans="1:18" ht="16.5" customHeight="1">
      <c r="A2684" s="8">
        <v>3188107368</v>
      </c>
      <c r="B2684" s="7">
        <v>6061077</v>
      </c>
      <c r="C2684" s="12">
        <v>1601110390320</v>
      </c>
      <c r="D2684" s="7" t="s">
        <v>17585</v>
      </c>
      <c r="E2684" s="7" t="s">
        <v>17586</v>
      </c>
      <c r="F2684" s="7" t="s">
        <v>17587</v>
      </c>
      <c r="G2684" s="7" t="s">
        <v>17588</v>
      </c>
      <c r="H2684" s="7" t="s">
        <v>17589</v>
      </c>
      <c r="I2684" s="7" t="s">
        <v>65</v>
      </c>
      <c r="J2684" s="7" t="s">
        <v>33060</v>
      </c>
      <c r="K2684" s="7" t="s">
        <v>47</v>
      </c>
      <c r="L2684" s="7">
        <v>10</v>
      </c>
      <c r="M2684" s="7" t="s">
        <v>33076</v>
      </c>
      <c r="N2684" s="7">
        <v>20423</v>
      </c>
      <c r="O2684" s="7" t="s">
        <v>1799</v>
      </c>
      <c r="P2684" s="7">
        <v>20150127</v>
      </c>
      <c r="Q2684" s="7">
        <v>117</v>
      </c>
      <c r="R2684" s="7">
        <v>201903</v>
      </c>
    </row>
    <row r="2685" spans="1:18" ht="16.5" customHeight="1">
      <c r="A2685" s="8">
        <v>4908100288</v>
      </c>
      <c r="B2685" s="7">
        <v>6646109</v>
      </c>
      <c r="C2685" s="12">
        <v>1601110416366</v>
      </c>
      <c r="D2685" s="7" t="s">
        <v>47895</v>
      </c>
      <c r="E2685" s="7" t="s">
        <v>47896</v>
      </c>
      <c r="F2685" s="7" t="s">
        <v>47897</v>
      </c>
      <c r="G2685" s="7" t="s">
        <v>47898</v>
      </c>
      <c r="H2685" s="7" t="s">
        <v>47899</v>
      </c>
      <c r="I2685" s="7" t="s">
        <v>65</v>
      </c>
      <c r="J2685" s="7" t="s">
        <v>33060</v>
      </c>
      <c r="K2685" s="7" t="s">
        <v>47</v>
      </c>
      <c r="L2685" s="7">
        <v>10</v>
      </c>
      <c r="M2685" s="7" t="s">
        <v>33076</v>
      </c>
      <c r="N2685" s="7">
        <v>33999</v>
      </c>
      <c r="O2685" s="7" t="s">
        <v>33644</v>
      </c>
      <c r="P2685" s="7">
        <v>20160105</v>
      </c>
      <c r="Q2685" s="7">
        <v>117</v>
      </c>
      <c r="R2685" s="7">
        <v>201903</v>
      </c>
    </row>
    <row r="2686" spans="1:18" ht="16.5" customHeight="1">
      <c r="A2686" s="8">
        <v>4578700380</v>
      </c>
      <c r="B2686" s="7">
        <v>6666807</v>
      </c>
      <c r="C2686" s="12">
        <v>1601110420086</v>
      </c>
      <c r="D2686" s="7" t="s">
        <v>28575</v>
      </c>
      <c r="E2686" s="7" t="s">
        <v>1832</v>
      </c>
      <c r="F2686" s="7" t="s">
        <v>21008</v>
      </c>
      <c r="G2686" s="7" t="s">
        <v>28576</v>
      </c>
      <c r="H2686" s="7" t="s">
        <v>28577</v>
      </c>
      <c r="I2686" s="7" t="s">
        <v>65</v>
      </c>
      <c r="J2686" s="7" t="s">
        <v>33060</v>
      </c>
      <c r="K2686" s="7" t="s">
        <v>47</v>
      </c>
      <c r="L2686" s="7">
        <v>10</v>
      </c>
      <c r="M2686" s="7" t="s">
        <v>363</v>
      </c>
      <c r="N2686" s="7">
        <v>72129</v>
      </c>
      <c r="O2686" s="7" t="s">
        <v>42519</v>
      </c>
      <c r="P2686" s="7">
        <v>20160223</v>
      </c>
      <c r="Q2686" s="7">
        <v>85</v>
      </c>
      <c r="R2686" s="7">
        <v>201903</v>
      </c>
    </row>
    <row r="2687" spans="1:18" ht="16.5" customHeight="1">
      <c r="A2687" s="8">
        <v>3058101882</v>
      </c>
      <c r="B2687" s="7">
        <v>1340131</v>
      </c>
      <c r="C2687" s="12">
        <v>1601130002111</v>
      </c>
      <c r="D2687" s="7" t="s">
        <v>24458</v>
      </c>
      <c r="E2687" s="7" t="s">
        <v>24459</v>
      </c>
      <c r="F2687" s="7" t="s">
        <v>24460</v>
      </c>
      <c r="G2687" s="7" t="s">
        <v>24461</v>
      </c>
      <c r="H2687" s="7" t="s">
        <v>24462</v>
      </c>
      <c r="I2687" s="7" t="s">
        <v>65</v>
      </c>
      <c r="J2687" s="7" t="s">
        <v>33060</v>
      </c>
      <c r="K2687" s="7" t="s">
        <v>47</v>
      </c>
      <c r="L2687" s="7">
        <v>10</v>
      </c>
      <c r="M2687" s="7" t="s">
        <v>34194</v>
      </c>
      <c r="N2687" s="7">
        <v>49231</v>
      </c>
      <c r="O2687" s="7" t="s">
        <v>22958</v>
      </c>
      <c r="P2687" s="7">
        <v>19620614</v>
      </c>
      <c r="Q2687" s="7">
        <v>60</v>
      </c>
      <c r="R2687" s="7">
        <v>201903</v>
      </c>
    </row>
    <row r="2688" spans="1:18" ht="16.5" customHeight="1">
      <c r="A2688" s="8">
        <v>3148646909</v>
      </c>
      <c r="B2688" s="7">
        <v>6712842</v>
      </c>
      <c r="C2688" s="12">
        <v>1601140010948</v>
      </c>
      <c r="D2688" s="7" t="s">
        <v>47900</v>
      </c>
      <c r="E2688" s="7" t="s">
        <v>47901</v>
      </c>
      <c r="F2688" s="7" t="s">
        <v>42618</v>
      </c>
      <c r="G2688" s="7" t="s">
        <v>47902</v>
      </c>
      <c r="H2688" s="7" t="s">
        <v>47903</v>
      </c>
      <c r="I2688" s="7" t="s">
        <v>65</v>
      </c>
      <c r="J2688" s="7" t="s">
        <v>33060</v>
      </c>
      <c r="K2688" s="7" t="s">
        <v>47</v>
      </c>
      <c r="L2688" s="7">
        <v>10</v>
      </c>
      <c r="M2688" s="7" t="s">
        <v>33076</v>
      </c>
      <c r="N2688" s="7">
        <v>17909</v>
      </c>
      <c r="O2688" s="7" t="s">
        <v>47635</v>
      </c>
      <c r="P2688" s="7">
        <v>20130502</v>
      </c>
      <c r="Q2688" s="7">
        <v>99</v>
      </c>
      <c r="R2688" s="7">
        <v>201903</v>
      </c>
    </row>
    <row r="2689" spans="1:18" ht="16.5" customHeight="1">
      <c r="A2689" s="8">
        <v>6408800086</v>
      </c>
      <c r="B2689" s="7">
        <v>6410789</v>
      </c>
      <c r="C2689" s="12">
        <v>1601140012366</v>
      </c>
      <c r="D2689" s="7" t="s">
        <v>47904</v>
      </c>
      <c r="E2689" s="7" t="s">
        <v>47905</v>
      </c>
      <c r="F2689" s="7" t="s">
        <v>47906</v>
      </c>
      <c r="G2689" s="7" t="s">
        <v>47907</v>
      </c>
      <c r="H2689" s="7" t="s">
        <v>47908</v>
      </c>
      <c r="I2689" s="7" t="s">
        <v>65</v>
      </c>
      <c r="J2689" s="7" t="s">
        <v>33060</v>
      </c>
      <c r="K2689" s="7" t="s">
        <v>47</v>
      </c>
      <c r="L2689" s="7">
        <v>10</v>
      </c>
      <c r="M2689" s="7" t="s">
        <v>33076</v>
      </c>
      <c r="N2689" s="7">
        <v>17909</v>
      </c>
      <c r="O2689" s="7" t="s">
        <v>47635</v>
      </c>
      <c r="P2689" s="7">
        <v>20150414</v>
      </c>
      <c r="Q2689" s="7">
        <v>85</v>
      </c>
      <c r="R2689" s="7">
        <v>201903</v>
      </c>
    </row>
    <row r="2690" spans="1:18" ht="16.5" customHeight="1">
      <c r="A2690" s="8">
        <v>3058169465</v>
      </c>
      <c r="B2690" s="7">
        <v>2113504</v>
      </c>
      <c r="C2690" s="12">
        <v>1601150000278</v>
      </c>
      <c r="D2690" s="7" t="s">
        <v>22687</v>
      </c>
      <c r="E2690" s="7" t="s">
        <v>22688</v>
      </c>
      <c r="F2690" s="7" t="s">
        <v>22689</v>
      </c>
      <c r="G2690" s="7" t="s">
        <v>22690</v>
      </c>
      <c r="H2690" s="7" t="s">
        <v>22691</v>
      </c>
      <c r="I2690" s="7" t="s">
        <v>65</v>
      </c>
      <c r="J2690" s="7" t="s">
        <v>33060</v>
      </c>
      <c r="K2690" s="7" t="s">
        <v>47</v>
      </c>
      <c r="L2690" s="7">
        <v>10</v>
      </c>
      <c r="M2690" s="7" t="s">
        <v>33760</v>
      </c>
      <c r="N2690" s="7">
        <v>46591</v>
      </c>
      <c r="O2690" s="7" t="s">
        <v>11908</v>
      </c>
      <c r="P2690" s="7">
        <v>20040524</v>
      </c>
      <c r="Q2690" s="7">
        <v>58</v>
      </c>
      <c r="R2690" s="7">
        <v>201903</v>
      </c>
    </row>
    <row r="2691" spans="1:18" ht="16.5" customHeight="1">
      <c r="A2691" s="8">
        <v>3148206457</v>
      </c>
      <c r="B2691" s="7">
        <v>1827190</v>
      </c>
      <c r="C2691" s="12">
        <v>1601220002170</v>
      </c>
      <c r="D2691" s="7" t="s">
        <v>47909</v>
      </c>
      <c r="E2691" s="7" t="s">
        <v>47910</v>
      </c>
      <c r="F2691" s="7" t="s">
        <v>47911</v>
      </c>
      <c r="G2691" s="7" t="s">
        <v>47912</v>
      </c>
      <c r="H2691" s="7" t="s">
        <v>2245</v>
      </c>
      <c r="I2691" s="7" t="s">
        <v>45</v>
      </c>
      <c r="J2691" s="7" t="s">
        <v>33060</v>
      </c>
      <c r="K2691" s="7" t="s">
        <v>47</v>
      </c>
      <c r="L2691" s="7">
        <v>10</v>
      </c>
      <c r="M2691" s="7" t="s">
        <v>363</v>
      </c>
      <c r="N2691" s="7">
        <v>70000</v>
      </c>
      <c r="O2691" s="7" t="s">
        <v>13555</v>
      </c>
      <c r="P2691" s="7">
        <v>20000101</v>
      </c>
      <c r="Q2691" s="7">
        <v>493</v>
      </c>
      <c r="R2691" s="7">
        <v>201903</v>
      </c>
    </row>
    <row r="2692" spans="1:18" ht="16.5" customHeight="1">
      <c r="A2692" s="8">
        <v>3148214826</v>
      </c>
      <c r="B2692" s="7">
        <v>3988160</v>
      </c>
      <c r="C2692" s="12">
        <v>1601220007584</v>
      </c>
      <c r="D2692" s="7" t="s">
        <v>47913</v>
      </c>
      <c r="E2692" s="7" t="s">
        <v>47914</v>
      </c>
      <c r="F2692" s="7" t="s">
        <v>47915</v>
      </c>
      <c r="G2692" s="7" t="s">
        <v>47916</v>
      </c>
      <c r="H2692" s="7" t="s">
        <v>47917</v>
      </c>
      <c r="I2692" s="7" t="s">
        <v>45</v>
      </c>
      <c r="J2692" s="7" t="s">
        <v>33060</v>
      </c>
      <c r="K2692" s="7" t="s">
        <v>47</v>
      </c>
      <c r="L2692" s="7">
        <v>10</v>
      </c>
      <c r="M2692" s="7" t="s">
        <v>34433</v>
      </c>
      <c r="N2692" s="7">
        <v>63120</v>
      </c>
      <c r="O2692" s="7" t="s">
        <v>34587</v>
      </c>
      <c r="P2692" s="7">
        <v>20110325</v>
      </c>
      <c r="Q2692" s="7">
        <v>80</v>
      </c>
      <c r="R2692" s="7">
        <v>201903</v>
      </c>
    </row>
    <row r="2693" spans="1:18" ht="16.5" customHeight="1">
      <c r="A2693" s="8">
        <v>3148207403</v>
      </c>
      <c r="B2693" s="7">
        <v>2555848</v>
      </c>
      <c r="C2693" s="12">
        <v>1601330001921</v>
      </c>
      <c r="D2693" s="7" t="s">
        <v>47918</v>
      </c>
      <c r="E2693" s="7" t="s">
        <v>11118</v>
      </c>
      <c r="F2693" s="7" t="s">
        <v>249</v>
      </c>
      <c r="G2693" s="7" t="s">
        <v>47919</v>
      </c>
      <c r="H2693" s="7" t="s">
        <v>47920</v>
      </c>
      <c r="I2693" s="7" t="s">
        <v>45</v>
      </c>
      <c r="J2693" s="7" t="s">
        <v>33060</v>
      </c>
      <c r="K2693" s="7" t="s">
        <v>47</v>
      </c>
      <c r="L2693" s="7">
        <v>10</v>
      </c>
      <c r="M2693" s="7" t="s">
        <v>105</v>
      </c>
      <c r="N2693" s="7">
        <v>86100</v>
      </c>
      <c r="O2693" s="7" t="s">
        <v>5955</v>
      </c>
      <c r="P2693" s="7">
        <v>20010303</v>
      </c>
      <c r="Q2693" s="7">
        <v>60</v>
      </c>
      <c r="R2693" s="7">
        <v>201903</v>
      </c>
    </row>
    <row r="2694" spans="1:18" ht="16.5" customHeight="1">
      <c r="A2694" s="8">
        <v>3148211703</v>
      </c>
      <c r="B2694" s="7">
        <v>2817246</v>
      </c>
      <c r="C2694" s="12">
        <v>1601330005098</v>
      </c>
      <c r="D2694" s="7" t="s">
        <v>47921</v>
      </c>
      <c r="E2694" s="7" t="s">
        <v>47922</v>
      </c>
      <c r="F2694" s="7" t="s">
        <v>9692</v>
      </c>
      <c r="G2694" s="7" t="s">
        <v>47923</v>
      </c>
      <c r="H2694" s="7" t="s">
        <v>47924</v>
      </c>
      <c r="I2694" s="7" t="s">
        <v>45</v>
      </c>
      <c r="J2694" s="7" t="s">
        <v>33060</v>
      </c>
      <c r="K2694" s="7" t="s">
        <v>47</v>
      </c>
      <c r="L2694" s="7">
        <v>10</v>
      </c>
      <c r="M2694" s="7" t="s">
        <v>105</v>
      </c>
      <c r="N2694" s="7">
        <v>86100</v>
      </c>
      <c r="O2694" s="7" t="s">
        <v>5955</v>
      </c>
      <c r="P2694" s="7">
        <v>20070330</v>
      </c>
      <c r="Q2694" s="7">
        <v>72</v>
      </c>
      <c r="R2694" s="7">
        <v>201903</v>
      </c>
    </row>
    <row r="2695" spans="1:18" ht="16.5" customHeight="1">
      <c r="A2695" s="8">
        <v>3148212702</v>
      </c>
      <c r="B2695" s="7">
        <v>3248328</v>
      </c>
      <c r="C2695" s="12">
        <v>1601330005618</v>
      </c>
      <c r="D2695" s="7" t="s">
        <v>47925</v>
      </c>
      <c r="E2695" s="7" t="s">
        <v>47926</v>
      </c>
      <c r="F2695" s="7" t="s">
        <v>47927</v>
      </c>
      <c r="G2695" s="7" t="s">
        <v>47928</v>
      </c>
      <c r="H2695" s="7" t="s">
        <v>47929</v>
      </c>
      <c r="I2695" s="7" t="s">
        <v>45</v>
      </c>
      <c r="J2695" s="7" t="s">
        <v>33060</v>
      </c>
      <c r="K2695" s="7" t="s">
        <v>47</v>
      </c>
      <c r="L2695" s="7">
        <v>10</v>
      </c>
      <c r="M2695" s="7" t="s">
        <v>105</v>
      </c>
      <c r="N2695" s="7">
        <v>86300</v>
      </c>
      <c r="O2695" s="7" t="s">
        <v>36811</v>
      </c>
      <c r="P2695" s="7">
        <v>20080924</v>
      </c>
      <c r="Q2695" s="7">
        <v>98</v>
      </c>
      <c r="R2695" s="7">
        <v>201903</v>
      </c>
    </row>
    <row r="2696" spans="1:18" ht="16.5" customHeight="1">
      <c r="A2696" s="8">
        <v>3148216616</v>
      </c>
      <c r="B2696" s="7">
        <v>4221565</v>
      </c>
      <c r="C2696" s="12">
        <v>1601330007523</v>
      </c>
      <c r="D2696" s="7" t="s">
        <v>47930</v>
      </c>
      <c r="E2696" s="7" t="s">
        <v>47931</v>
      </c>
      <c r="F2696" s="7" t="s">
        <v>47932</v>
      </c>
      <c r="G2696" s="7" t="s">
        <v>47933</v>
      </c>
      <c r="H2696" s="7" t="s">
        <v>47934</v>
      </c>
      <c r="I2696" s="7" t="s">
        <v>45</v>
      </c>
      <c r="J2696" s="7" t="s">
        <v>33060</v>
      </c>
      <c r="K2696" s="7" t="s">
        <v>47</v>
      </c>
      <c r="L2696" s="7">
        <v>10</v>
      </c>
      <c r="M2696" s="7" t="s">
        <v>105</v>
      </c>
      <c r="N2696" s="7">
        <v>86102</v>
      </c>
      <c r="O2696" s="7" t="s">
        <v>30448</v>
      </c>
      <c r="P2696" s="7">
        <v>20130416</v>
      </c>
      <c r="Q2696" s="7">
        <v>208</v>
      </c>
      <c r="R2696" s="7">
        <v>201903</v>
      </c>
    </row>
    <row r="2697" spans="1:18" ht="16.5" customHeight="1">
      <c r="A2697" s="8">
        <v>3148209809</v>
      </c>
      <c r="B2697" s="7">
        <v>3202724</v>
      </c>
      <c r="C2697" s="12">
        <v>1601710004181</v>
      </c>
      <c r="D2697" s="7" t="s">
        <v>47935</v>
      </c>
      <c r="E2697" s="7" t="s">
        <v>28535</v>
      </c>
      <c r="F2697" s="7" t="s">
        <v>47936</v>
      </c>
      <c r="G2697" s="7" t="s">
        <v>47937</v>
      </c>
      <c r="H2697" s="7" t="s">
        <v>47938</v>
      </c>
      <c r="I2697" s="7" t="s">
        <v>45</v>
      </c>
      <c r="J2697" s="7" t="s">
        <v>33060</v>
      </c>
      <c r="K2697" s="7" t="s">
        <v>47</v>
      </c>
      <c r="L2697" s="7">
        <v>10</v>
      </c>
      <c r="M2697" s="7" t="s">
        <v>33760</v>
      </c>
      <c r="N2697" s="7">
        <v>46311</v>
      </c>
      <c r="O2697" s="7" t="s">
        <v>33832</v>
      </c>
      <c r="P2697" s="7">
        <v>20040701</v>
      </c>
      <c r="Q2697" s="7">
        <v>68</v>
      </c>
      <c r="R2697" s="7">
        <v>201903</v>
      </c>
    </row>
    <row r="2698" spans="1:18" ht="16.5" customHeight="1">
      <c r="A2698" s="8">
        <v>3148215956</v>
      </c>
      <c r="B2698" s="7">
        <v>4144994</v>
      </c>
      <c r="C2698" s="12">
        <v>1601710007078</v>
      </c>
      <c r="D2698" s="7" t="s">
        <v>47939</v>
      </c>
      <c r="E2698" s="7" t="s">
        <v>47940</v>
      </c>
      <c r="F2698" s="7" t="s">
        <v>47941</v>
      </c>
      <c r="G2698" s="7" t="s">
        <v>47942</v>
      </c>
      <c r="H2698" s="7" t="s">
        <v>47943</v>
      </c>
      <c r="I2698" s="7" t="s">
        <v>45</v>
      </c>
      <c r="J2698" s="7" t="s">
        <v>33060</v>
      </c>
      <c r="K2698" s="7" t="s">
        <v>47</v>
      </c>
      <c r="L2698" s="7">
        <v>10</v>
      </c>
      <c r="M2698" s="7" t="s">
        <v>105</v>
      </c>
      <c r="N2698" s="7">
        <v>87299</v>
      </c>
      <c r="O2698" s="7" t="s">
        <v>37831</v>
      </c>
      <c r="P2698" s="7">
        <v>20120621</v>
      </c>
      <c r="Q2698" s="7">
        <v>88</v>
      </c>
      <c r="R2698" s="7">
        <v>201903</v>
      </c>
    </row>
    <row r="2699" spans="1:18" ht="16.5" customHeight="1">
      <c r="A2699" s="8">
        <v>3148663664</v>
      </c>
      <c r="B2699" s="7">
        <v>6030433</v>
      </c>
      <c r="C2699" s="12">
        <v>1601710009420</v>
      </c>
      <c r="D2699" s="7" t="s">
        <v>47944</v>
      </c>
      <c r="E2699" s="7" t="s">
        <v>47945</v>
      </c>
      <c r="F2699" s="7" t="s">
        <v>28855</v>
      </c>
      <c r="G2699" s="7" t="s">
        <v>47946</v>
      </c>
      <c r="H2699" s="7" t="s">
        <v>47947</v>
      </c>
      <c r="I2699" s="7" t="s">
        <v>65</v>
      </c>
      <c r="J2699" s="7" t="s">
        <v>33060</v>
      </c>
      <c r="K2699" s="7" t="s">
        <v>47</v>
      </c>
      <c r="L2699" s="7">
        <v>10</v>
      </c>
      <c r="M2699" s="7" t="s">
        <v>363</v>
      </c>
      <c r="N2699" s="7">
        <v>71102</v>
      </c>
      <c r="O2699" s="7" t="s">
        <v>14934</v>
      </c>
      <c r="P2699" s="7">
        <v>20141226</v>
      </c>
      <c r="Q2699" s="7">
        <v>51</v>
      </c>
      <c r="R2699" s="7">
        <v>201903</v>
      </c>
    </row>
    <row r="2700" spans="1:18" ht="16.5" customHeight="1">
      <c r="A2700" s="8">
        <v>5028210669</v>
      </c>
      <c r="B2700" s="7">
        <v>2282338</v>
      </c>
      <c r="C2700" s="12">
        <v>1606022790010</v>
      </c>
      <c r="D2700" s="7" t="s">
        <v>47948</v>
      </c>
      <c r="E2700" s="7" t="s">
        <v>7728</v>
      </c>
      <c r="F2700" s="7" t="s">
        <v>47949</v>
      </c>
      <c r="G2700" s="7" t="s">
        <v>47950</v>
      </c>
      <c r="H2700" s="7" t="s">
        <v>47951</v>
      </c>
      <c r="I2700" s="7" t="s">
        <v>45</v>
      </c>
      <c r="J2700" s="7" t="s">
        <v>33060</v>
      </c>
      <c r="K2700" s="7" t="s">
        <v>47</v>
      </c>
      <c r="L2700" s="7">
        <v>10</v>
      </c>
      <c r="M2700" s="7" t="s">
        <v>105</v>
      </c>
      <c r="N2700" s="7">
        <v>87120</v>
      </c>
      <c r="O2700" s="7" t="s">
        <v>37493</v>
      </c>
      <c r="P2700" s="7">
        <v>19560119</v>
      </c>
      <c r="Q2700" s="7">
        <v>80</v>
      </c>
      <c r="R2700" s="7">
        <v>201903</v>
      </c>
    </row>
    <row r="2701" spans="1:18" ht="16.5" customHeight="1">
      <c r="A2701" s="8">
        <v>3108100814</v>
      </c>
      <c r="B2701" s="7">
        <v>1932414</v>
      </c>
      <c r="C2701" s="12">
        <v>1611110000209</v>
      </c>
      <c r="D2701" s="7" t="s">
        <v>24433</v>
      </c>
      <c r="E2701" s="7" t="s">
        <v>24434</v>
      </c>
      <c r="F2701" s="7" t="s">
        <v>24435</v>
      </c>
      <c r="G2701" s="7" t="s">
        <v>24436</v>
      </c>
      <c r="H2701" s="7" t="s">
        <v>24437</v>
      </c>
      <c r="I2701" s="7" t="s">
        <v>65</v>
      </c>
      <c r="J2701" s="7" t="s">
        <v>33060</v>
      </c>
      <c r="K2701" s="7" t="s">
        <v>47</v>
      </c>
      <c r="L2701" s="7">
        <v>10</v>
      </c>
      <c r="M2701" s="7" t="s">
        <v>34194</v>
      </c>
      <c r="N2701" s="7">
        <v>49212</v>
      </c>
      <c r="O2701" s="7" t="s">
        <v>10754</v>
      </c>
      <c r="P2701" s="7">
        <v>19801218</v>
      </c>
      <c r="Q2701" s="7">
        <v>72</v>
      </c>
      <c r="R2701" s="7">
        <v>201903</v>
      </c>
    </row>
    <row r="2702" spans="1:18" ht="16.5" customHeight="1">
      <c r="A2702" s="8">
        <v>3108123025</v>
      </c>
      <c r="B2702" s="7">
        <v>2880449</v>
      </c>
      <c r="C2702" s="12">
        <v>1611110012288</v>
      </c>
      <c r="D2702" s="7" t="s">
        <v>47952</v>
      </c>
      <c r="E2702" s="7" t="s">
        <v>47953</v>
      </c>
      <c r="F2702" s="7" t="s">
        <v>47954</v>
      </c>
      <c r="G2702" s="7" t="s">
        <v>47955</v>
      </c>
      <c r="H2702" s="7" t="s">
        <v>47956</v>
      </c>
      <c r="I2702" s="7" t="s">
        <v>65</v>
      </c>
      <c r="J2702" s="7" t="s">
        <v>33060</v>
      </c>
      <c r="K2702" s="7" t="s">
        <v>47</v>
      </c>
      <c r="L2702" s="7">
        <v>10</v>
      </c>
      <c r="M2702" s="7" t="s">
        <v>33076</v>
      </c>
      <c r="N2702" s="7">
        <v>29160</v>
      </c>
      <c r="O2702" s="7" t="s">
        <v>45326</v>
      </c>
      <c r="P2702" s="7">
        <v>20071011</v>
      </c>
      <c r="Q2702" s="7">
        <v>72</v>
      </c>
      <c r="R2702" s="7">
        <v>201903</v>
      </c>
    </row>
    <row r="2703" spans="1:18" ht="16.5" customHeight="1">
      <c r="A2703" s="8">
        <v>3078140635</v>
      </c>
      <c r="B2703" s="7">
        <v>4221573</v>
      </c>
      <c r="C2703" s="12">
        <v>1612110029819</v>
      </c>
      <c r="D2703" s="7" t="s">
        <v>22673</v>
      </c>
      <c r="E2703" s="7" t="s">
        <v>22674</v>
      </c>
      <c r="F2703" s="7" t="s">
        <v>22675</v>
      </c>
      <c r="G2703" s="7" t="s">
        <v>22676</v>
      </c>
      <c r="H2703" s="7" t="s">
        <v>22677</v>
      </c>
      <c r="I2703" s="7" t="s">
        <v>65</v>
      </c>
      <c r="J2703" s="7" t="s">
        <v>33060</v>
      </c>
      <c r="K2703" s="7" t="s">
        <v>47</v>
      </c>
      <c r="L2703" s="7">
        <v>10</v>
      </c>
      <c r="M2703" s="7" t="s">
        <v>33076</v>
      </c>
      <c r="N2703" s="7">
        <v>10799</v>
      </c>
      <c r="O2703" s="7" t="s">
        <v>33150</v>
      </c>
      <c r="P2703" s="7">
        <v>20130417</v>
      </c>
      <c r="Q2703" s="7">
        <v>52</v>
      </c>
      <c r="R2703" s="7">
        <v>201903</v>
      </c>
    </row>
    <row r="2704" spans="1:18" ht="16.5" customHeight="1">
      <c r="A2704" s="8">
        <v>3078206328</v>
      </c>
      <c r="B2704" s="7">
        <v>2613962</v>
      </c>
      <c r="C2704" s="12">
        <v>1612330002794</v>
      </c>
      <c r="D2704" s="7" t="s">
        <v>30537</v>
      </c>
      <c r="E2704" s="7" t="s">
        <v>5425</v>
      </c>
      <c r="F2704" s="7" t="s">
        <v>249</v>
      </c>
      <c r="G2704" s="7" t="s">
        <v>30538</v>
      </c>
      <c r="H2704" s="7" t="s">
        <v>30539</v>
      </c>
      <c r="I2704" s="7" t="s">
        <v>45</v>
      </c>
      <c r="J2704" s="7" t="s">
        <v>33060</v>
      </c>
      <c r="K2704" s="7" t="s">
        <v>47</v>
      </c>
      <c r="L2704" s="7">
        <v>10</v>
      </c>
      <c r="M2704" s="7" t="s">
        <v>105</v>
      </c>
      <c r="N2704" s="7">
        <v>86100</v>
      </c>
      <c r="O2704" s="7" t="s">
        <v>5955</v>
      </c>
      <c r="P2704" s="7">
        <v>20041119</v>
      </c>
      <c r="Q2704" s="7">
        <v>141</v>
      </c>
      <c r="R2704" s="7">
        <v>201903</v>
      </c>
    </row>
    <row r="2705" spans="1:18" ht="16.5" customHeight="1">
      <c r="A2705" s="8">
        <v>3078207778</v>
      </c>
      <c r="B2705" s="7">
        <v>3648864</v>
      </c>
      <c r="C2705" s="12">
        <v>1612330003552</v>
      </c>
      <c r="D2705" s="7" t="s">
        <v>47957</v>
      </c>
      <c r="E2705" s="7" t="s">
        <v>47958</v>
      </c>
      <c r="F2705" s="7" t="s">
        <v>7921</v>
      </c>
      <c r="G2705" s="7" t="s">
        <v>47959</v>
      </c>
      <c r="H2705" s="7" t="s">
        <v>47960</v>
      </c>
      <c r="I2705" s="7" t="s">
        <v>45</v>
      </c>
      <c r="J2705" s="7" t="s">
        <v>33060</v>
      </c>
      <c r="K2705" s="7" t="s">
        <v>47</v>
      </c>
      <c r="L2705" s="7">
        <v>10</v>
      </c>
      <c r="M2705" s="7" t="s">
        <v>105</v>
      </c>
      <c r="N2705" s="7">
        <v>86100</v>
      </c>
      <c r="O2705" s="7" t="s">
        <v>5955</v>
      </c>
      <c r="P2705" s="7">
        <v>20090209</v>
      </c>
      <c r="Q2705" s="7">
        <v>64</v>
      </c>
      <c r="R2705" s="7">
        <v>201903</v>
      </c>
    </row>
    <row r="2706" spans="1:18" ht="16.5" customHeight="1">
      <c r="A2706" s="8">
        <v>3078200187</v>
      </c>
      <c r="B2706" s="7">
        <v>2151791</v>
      </c>
      <c r="C2706" s="12">
        <v>1612360000239</v>
      </c>
      <c r="D2706" s="7" t="s">
        <v>23586</v>
      </c>
      <c r="E2706" s="7" t="s">
        <v>23587</v>
      </c>
      <c r="F2706" s="7" t="s">
        <v>23588</v>
      </c>
      <c r="G2706" s="7" t="s">
        <v>23589</v>
      </c>
      <c r="H2706" s="7" t="s">
        <v>23590</v>
      </c>
      <c r="I2706" s="7" t="s">
        <v>45</v>
      </c>
      <c r="J2706" s="7" t="s">
        <v>33060</v>
      </c>
      <c r="K2706" s="7" t="s">
        <v>47</v>
      </c>
      <c r="L2706" s="7">
        <v>10</v>
      </c>
      <c r="M2706" s="7" t="s">
        <v>33760</v>
      </c>
      <c r="N2706" s="7">
        <v>47129</v>
      </c>
      <c r="O2706" s="7" t="s">
        <v>10479</v>
      </c>
      <c r="P2706" s="7">
        <v>19730401</v>
      </c>
      <c r="Q2706" s="7">
        <v>56</v>
      </c>
      <c r="R2706" s="7">
        <v>201903</v>
      </c>
    </row>
    <row r="2707" spans="1:18" ht="16.5" customHeight="1">
      <c r="A2707" s="8">
        <v>3088100766</v>
      </c>
      <c r="B2707" s="7">
        <v>1749575</v>
      </c>
      <c r="C2707" s="12">
        <v>1613110000239</v>
      </c>
      <c r="D2707" s="7" t="s">
        <v>24442</v>
      </c>
      <c r="E2707" s="7" t="s">
        <v>440</v>
      </c>
      <c r="F2707" s="7" t="s">
        <v>10758</v>
      </c>
      <c r="G2707" s="7" t="s">
        <v>24443</v>
      </c>
      <c r="H2707" s="7" t="s">
        <v>24444</v>
      </c>
      <c r="I2707" s="7" t="s">
        <v>65</v>
      </c>
      <c r="J2707" s="7" t="s">
        <v>33060</v>
      </c>
      <c r="K2707" s="7" t="s">
        <v>47</v>
      </c>
      <c r="L2707" s="7">
        <v>10</v>
      </c>
      <c r="M2707" s="7" t="s">
        <v>34194</v>
      </c>
      <c r="N2707" s="7">
        <v>49212</v>
      </c>
      <c r="O2707" s="7" t="s">
        <v>10754</v>
      </c>
      <c r="P2707" s="7">
        <v>19800101</v>
      </c>
      <c r="Q2707" s="7">
        <v>95</v>
      </c>
      <c r="R2707" s="7">
        <v>201903</v>
      </c>
    </row>
    <row r="2708" spans="1:18" ht="16.5" customHeight="1">
      <c r="A2708" s="8">
        <v>5868600639</v>
      </c>
      <c r="B2708" s="7">
        <v>8076614</v>
      </c>
      <c r="C2708" s="12">
        <v>1613110046788</v>
      </c>
      <c r="D2708" s="7" t="s">
        <v>20120</v>
      </c>
      <c r="E2708" s="7" t="s">
        <v>20121</v>
      </c>
      <c r="F2708" s="7" t="s">
        <v>3683</v>
      </c>
      <c r="G2708" s="7" t="s">
        <v>20122</v>
      </c>
      <c r="H2708" s="7" t="s">
        <v>20123</v>
      </c>
      <c r="I2708" s="7" t="s">
        <v>65</v>
      </c>
      <c r="J2708" s="7" t="s">
        <v>33060</v>
      </c>
      <c r="K2708" s="7" t="s">
        <v>47</v>
      </c>
      <c r="L2708" s="7">
        <v>10</v>
      </c>
      <c r="M2708" s="7" t="s">
        <v>33076</v>
      </c>
      <c r="N2708" s="7">
        <v>30391</v>
      </c>
      <c r="O2708" s="7" t="s">
        <v>7087</v>
      </c>
      <c r="P2708" s="7">
        <v>20161221</v>
      </c>
      <c r="Q2708" s="7">
        <v>78</v>
      </c>
      <c r="R2708" s="7">
        <v>201903</v>
      </c>
    </row>
    <row r="2709" spans="1:18" ht="16.5" customHeight="1">
      <c r="A2709" s="8">
        <v>3088207543</v>
      </c>
      <c r="B2709" s="7">
        <v>5393175</v>
      </c>
      <c r="C2709" s="12">
        <v>1613330004251</v>
      </c>
      <c r="D2709" s="7" t="s">
        <v>47961</v>
      </c>
      <c r="E2709" s="7" t="s">
        <v>47962</v>
      </c>
      <c r="F2709" s="7" t="s">
        <v>36116</v>
      </c>
      <c r="G2709" s="7" t="s">
        <v>47963</v>
      </c>
      <c r="H2709" s="7" t="s">
        <v>47964</v>
      </c>
      <c r="I2709" s="7" t="s">
        <v>45</v>
      </c>
      <c r="J2709" s="7" t="s">
        <v>33060</v>
      </c>
      <c r="K2709" s="7" t="s">
        <v>47</v>
      </c>
      <c r="L2709" s="7">
        <v>10</v>
      </c>
      <c r="M2709" s="7" t="s">
        <v>105</v>
      </c>
      <c r="N2709" s="7">
        <v>86200</v>
      </c>
      <c r="O2709" s="7" t="s">
        <v>30500</v>
      </c>
      <c r="P2709" s="7">
        <v>20090101</v>
      </c>
      <c r="Q2709" s="7">
        <v>58</v>
      </c>
      <c r="R2709" s="7">
        <v>201903</v>
      </c>
    </row>
    <row r="2710" spans="1:18" ht="16.5" customHeight="1">
      <c r="A2710" s="8">
        <v>3088207859</v>
      </c>
      <c r="B2710" s="7">
        <v>3758452</v>
      </c>
      <c r="C2710" s="12">
        <v>1613330004459</v>
      </c>
      <c r="D2710" s="7" t="s">
        <v>47965</v>
      </c>
      <c r="E2710" s="7" t="s">
        <v>47966</v>
      </c>
      <c r="F2710" s="7" t="s">
        <v>47967</v>
      </c>
      <c r="G2710" s="7" t="s">
        <v>47968</v>
      </c>
      <c r="H2710" s="7" t="s">
        <v>47969</v>
      </c>
      <c r="I2710" s="7" t="s">
        <v>45</v>
      </c>
      <c r="J2710" s="7" t="s">
        <v>33060</v>
      </c>
      <c r="K2710" s="7" t="s">
        <v>47</v>
      </c>
      <c r="L2710" s="7">
        <v>10</v>
      </c>
      <c r="M2710" s="7" t="s">
        <v>105</v>
      </c>
      <c r="N2710" s="7">
        <v>86300</v>
      </c>
      <c r="O2710" s="7" t="s">
        <v>36811</v>
      </c>
      <c r="P2710" s="7">
        <v>20070705</v>
      </c>
      <c r="Q2710" s="7">
        <v>52</v>
      </c>
      <c r="R2710" s="7">
        <v>201903</v>
      </c>
    </row>
    <row r="2711" spans="1:18" ht="16.5" customHeight="1">
      <c r="A2711" s="8">
        <v>3088208182</v>
      </c>
      <c r="B2711" s="7">
        <v>3246874</v>
      </c>
      <c r="C2711" s="12">
        <v>1613330004920</v>
      </c>
      <c r="D2711" s="7" t="s">
        <v>47970</v>
      </c>
      <c r="E2711" s="7" t="s">
        <v>47971</v>
      </c>
      <c r="F2711" s="7" t="s">
        <v>249</v>
      </c>
      <c r="G2711" s="7" t="s">
        <v>47972</v>
      </c>
      <c r="H2711" s="7" t="s">
        <v>47973</v>
      </c>
      <c r="I2711" s="7" t="s">
        <v>45</v>
      </c>
      <c r="J2711" s="7" t="s">
        <v>33060</v>
      </c>
      <c r="K2711" s="7" t="s">
        <v>47</v>
      </c>
      <c r="L2711" s="7">
        <v>10</v>
      </c>
      <c r="M2711" s="7" t="s">
        <v>105</v>
      </c>
      <c r="N2711" s="7">
        <v>86102</v>
      </c>
      <c r="O2711" s="7" t="s">
        <v>30448</v>
      </c>
      <c r="P2711" s="7">
        <v>20080901</v>
      </c>
      <c r="Q2711" s="7">
        <v>71</v>
      </c>
      <c r="R2711" s="7">
        <v>201903</v>
      </c>
    </row>
    <row r="2712" spans="1:18" ht="16.5" customHeight="1">
      <c r="A2712" s="8">
        <v>3088209425</v>
      </c>
      <c r="B2712" s="7">
        <v>4221581</v>
      </c>
      <c r="C2712" s="12">
        <v>1613330006546</v>
      </c>
      <c r="D2712" s="7" t="s">
        <v>47974</v>
      </c>
      <c r="E2712" s="7" t="s">
        <v>47975</v>
      </c>
      <c r="F2712" s="7" t="s">
        <v>47976</v>
      </c>
      <c r="G2712" s="7" t="s">
        <v>47977</v>
      </c>
      <c r="H2712" s="7" t="s">
        <v>47978</v>
      </c>
      <c r="I2712" s="7" t="s">
        <v>45</v>
      </c>
      <c r="J2712" s="7" t="s">
        <v>33060</v>
      </c>
      <c r="K2712" s="7" t="s">
        <v>47</v>
      </c>
      <c r="L2712" s="7">
        <v>10</v>
      </c>
      <c r="M2712" s="7" t="s">
        <v>105</v>
      </c>
      <c r="N2712" s="7">
        <v>86102</v>
      </c>
      <c r="O2712" s="7" t="s">
        <v>30448</v>
      </c>
      <c r="P2712" s="7">
        <v>20130422</v>
      </c>
      <c r="Q2712" s="7">
        <v>64</v>
      </c>
      <c r="R2712" s="7">
        <v>201903</v>
      </c>
    </row>
    <row r="2713" spans="1:18" ht="16.5" customHeight="1">
      <c r="A2713" s="8">
        <v>3168116779</v>
      </c>
      <c r="B2713" s="7">
        <v>3983191</v>
      </c>
      <c r="C2713" s="12">
        <v>1614110024857</v>
      </c>
      <c r="D2713" s="7" t="s">
        <v>20229</v>
      </c>
      <c r="E2713" s="7" t="s">
        <v>7208</v>
      </c>
      <c r="F2713" s="7" t="s">
        <v>2798</v>
      </c>
      <c r="G2713" s="7" t="s">
        <v>20230</v>
      </c>
      <c r="H2713" s="7" t="s">
        <v>20231</v>
      </c>
      <c r="I2713" s="7" t="s">
        <v>65</v>
      </c>
      <c r="J2713" s="7" t="s">
        <v>33060</v>
      </c>
      <c r="K2713" s="7" t="s">
        <v>47</v>
      </c>
      <c r="L2713" s="7">
        <v>10</v>
      </c>
      <c r="M2713" s="7" t="s">
        <v>33076</v>
      </c>
      <c r="N2713" s="7">
        <v>30391</v>
      </c>
      <c r="O2713" s="7" t="s">
        <v>7087</v>
      </c>
      <c r="P2713" s="7">
        <v>20110310</v>
      </c>
      <c r="Q2713" s="7">
        <v>81</v>
      </c>
      <c r="R2713" s="7">
        <v>201903</v>
      </c>
    </row>
    <row r="2714" spans="1:18" ht="16.5" customHeight="1">
      <c r="A2714" s="8">
        <v>3168118248</v>
      </c>
      <c r="B2714" s="7">
        <v>4066193</v>
      </c>
      <c r="C2714" s="12">
        <v>1614110026233</v>
      </c>
      <c r="D2714" s="7" t="s">
        <v>19984</v>
      </c>
      <c r="E2714" s="7" t="s">
        <v>19985</v>
      </c>
      <c r="F2714" s="7" t="s">
        <v>19986</v>
      </c>
      <c r="G2714" s="7" t="s">
        <v>19987</v>
      </c>
      <c r="H2714" s="7" t="s">
        <v>19983</v>
      </c>
      <c r="I2714" s="7" t="s">
        <v>65</v>
      </c>
      <c r="J2714" s="7" t="s">
        <v>33060</v>
      </c>
      <c r="K2714" s="7" t="s">
        <v>47</v>
      </c>
      <c r="L2714" s="7">
        <v>10</v>
      </c>
      <c r="M2714" s="7" t="s">
        <v>33076</v>
      </c>
      <c r="N2714" s="7">
        <v>30121</v>
      </c>
      <c r="O2714" s="7" t="s">
        <v>22582</v>
      </c>
      <c r="P2714" s="7">
        <v>20111215</v>
      </c>
      <c r="Q2714" s="7">
        <v>86</v>
      </c>
      <c r="R2714" s="7">
        <v>201903</v>
      </c>
    </row>
    <row r="2715" spans="1:18" ht="16.5" customHeight="1">
      <c r="A2715" s="8">
        <v>3168119927</v>
      </c>
      <c r="B2715" s="7">
        <v>4145019</v>
      </c>
      <c r="C2715" s="12">
        <v>1614110027546</v>
      </c>
      <c r="D2715" s="7" t="s">
        <v>20222</v>
      </c>
      <c r="E2715" s="7" t="s">
        <v>3836</v>
      </c>
      <c r="F2715" s="7" t="s">
        <v>2798</v>
      </c>
      <c r="G2715" s="7" t="s">
        <v>20223</v>
      </c>
      <c r="H2715" s="7" t="s">
        <v>20224</v>
      </c>
      <c r="I2715" s="7" t="s">
        <v>65</v>
      </c>
      <c r="J2715" s="7" t="s">
        <v>33060</v>
      </c>
      <c r="K2715" s="7" t="s">
        <v>47</v>
      </c>
      <c r="L2715" s="7">
        <v>10</v>
      </c>
      <c r="M2715" s="7" t="s">
        <v>33076</v>
      </c>
      <c r="N2715" s="7">
        <v>30391</v>
      </c>
      <c r="O2715" s="7" t="s">
        <v>7087</v>
      </c>
      <c r="P2715" s="7">
        <v>20120625</v>
      </c>
      <c r="Q2715" s="7">
        <v>92</v>
      </c>
      <c r="R2715" s="7">
        <v>201903</v>
      </c>
    </row>
    <row r="2716" spans="1:18" ht="16.5" customHeight="1">
      <c r="A2716" s="8">
        <v>3168120860</v>
      </c>
      <c r="B2716" s="7">
        <v>4192853</v>
      </c>
      <c r="C2716" s="12">
        <v>1614110028453</v>
      </c>
      <c r="D2716" s="7" t="s">
        <v>21481</v>
      </c>
      <c r="E2716" s="7" t="s">
        <v>21482</v>
      </c>
      <c r="F2716" s="7" t="s">
        <v>21483</v>
      </c>
      <c r="G2716" s="7" t="s">
        <v>21484</v>
      </c>
      <c r="H2716" s="7" t="s">
        <v>19983</v>
      </c>
      <c r="I2716" s="7" t="s">
        <v>65</v>
      </c>
      <c r="J2716" s="7" t="s">
        <v>33060</v>
      </c>
      <c r="K2716" s="7" t="s">
        <v>47</v>
      </c>
      <c r="L2716" s="7">
        <v>10</v>
      </c>
      <c r="M2716" s="7" t="s">
        <v>33076</v>
      </c>
      <c r="N2716" s="7">
        <v>20499</v>
      </c>
      <c r="O2716" s="7" t="s">
        <v>2038</v>
      </c>
      <c r="P2716" s="7">
        <v>20130108</v>
      </c>
      <c r="Q2716" s="7">
        <v>88</v>
      </c>
      <c r="R2716" s="7">
        <v>201903</v>
      </c>
    </row>
    <row r="2717" spans="1:18" ht="16.5" customHeight="1">
      <c r="A2717" s="8">
        <v>3168121229</v>
      </c>
      <c r="B2717" s="7">
        <v>4205618</v>
      </c>
      <c r="C2717" s="12">
        <v>1614110028742</v>
      </c>
      <c r="D2717" s="7" t="s">
        <v>18415</v>
      </c>
      <c r="E2717" s="7" t="s">
        <v>18416</v>
      </c>
      <c r="F2717" s="7" t="s">
        <v>2798</v>
      </c>
      <c r="G2717" s="7" t="s">
        <v>18417</v>
      </c>
      <c r="H2717" s="7" t="s">
        <v>18418</v>
      </c>
      <c r="I2717" s="7" t="s">
        <v>65</v>
      </c>
      <c r="J2717" s="7" t="s">
        <v>33060</v>
      </c>
      <c r="K2717" s="7" t="s">
        <v>47</v>
      </c>
      <c r="L2717" s="7">
        <v>10</v>
      </c>
      <c r="M2717" s="7" t="s">
        <v>33076</v>
      </c>
      <c r="N2717" s="7">
        <v>30391</v>
      </c>
      <c r="O2717" s="7" t="s">
        <v>7087</v>
      </c>
      <c r="P2717" s="7">
        <v>20130221</v>
      </c>
      <c r="Q2717" s="7">
        <v>83</v>
      </c>
      <c r="R2717" s="7">
        <v>201903</v>
      </c>
    </row>
    <row r="2718" spans="1:18" ht="16.5" customHeight="1">
      <c r="A2718" s="8">
        <v>3168121350</v>
      </c>
      <c r="B2718" s="7">
        <v>4210494</v>
      </c>
      <c r="C2718" s="12">
        <v>1614110028883</v>
      </c>
      <c r="D2718" s="7" t="s">
        <v>20219</v>
      </c>
      <c r="E2718" s="7" t="s">
        <v>20220</v>
      </c>
      <c r="F2718" s="7" t="s">
        <v>2798</v>
      </c>
      <c r="G2718" s="7" t="s">
        <v>20221</v>
      </c>
      <c r="H2718" s="7" t="s">
        <v>20013</v>
      </c>
      <c r="I2718" s="7" t="s">
        <v>65</v>
      </c>
      <c r="J2718" s="7" t="s">
        <v>33060</v>
      </c>
      <c r="K2718" s="7" t="s">
        <v>47</v>
      </c>
      <c r="L2718" s="7">
        <v>10</v>
      </c>
      <c r="M2718" s="7" t="s">
        <v>33076</v>
      </c>
      <c r="N2718" s="7">
        <v>30391</v>
      </c>
      <c r="O2718" s="7" t="s">
        <v>7087</v>
      </c>
      <c r="P2718" s="7">
        <v>20130315</v>
      </c>
      <c r="Q2718" s="7">
        <v>87</v>
      </c>
      <c r="R2718" s="7">
        <v>201903</v>
      </c>
    </row>
    <row r="2719" spans="1:18" ht="16.5" customHeight="1">
      <c r="A2719" s="8">
        <v>3168121914</v>
      </c>
      <c r="B2719" s="7">
        <v>6713012</v>
      </c>
      <c r="C2719" s="12">
        <v>1614110029378</v>
      </c>
      <c r="D2719" s="7" t="s">
        <v>20216</v>
      </c>
      <c r="E2719" s="7" t="s">
        <v>7420</v>
      </c>
      <c r="F2719" s="7" t="s">
        <v>2798</v>
      </c>
      <c r="G2719" s="7" t="s">
        <v>20217</v>
      </c>
      <c r="H2719" s="7" t="s">
        <v>20218</v>
      </c>
      <c r="I2719" s="7" t="s">
        <v>65</v>
      </c>
      <c r="J2719" s="7" t="s">
        <v>33060</v>
      </c>
      <c r="K2719" s="7" t="s">
        <v>47</v>
      </c>
      <c r="L2719" s="7">
        <v>10</v>
      </c>
      <c r="M2719" s="7" t="s">
        <v>33076</v>
      </c>
      <c r="N2719" s="7">
        <v>30391</v>
      </c>
      <c r="O2719" s="7" t="s">
        <v>7087</v>
      </c>
      <c r="P2719" s="7">
        <v>20130521</v>
      </c>
      <c r="Q2719" s="7">
        <v>67</v>
      </c>
      <c r="R2719" s="7">
        <v>201903</v>
      </c>
    </row>
    <row r="2720" spans="1:18" ht="16.5" customHeight="1">
      <c r="A2720" s="8">
        <v>3168122136</v>
      </c>
      <c r="B2720" s="7">
        <v>6713015</v>
      </c>
      <c r="C2720" s="12">
        <v>1614110029518</v>
      </c>
      <c r="D2720" s="7" t="s">
        <v>19979</v>
      </c>
      <c r="E2720" s="7" t="s">
        <v>19980</v>
      </c>
      <c r="F2720" s="7" t="s">
        <v>19981</v>
      </c>
      <c r="G2720" s="7" t="s">
        <v>19982</v>
      </c>
      <c r="H2720" s="7" t="s">
        <v>19983</v>
      </c>
      <c r="I2720" s="7" t="s">
        <v>65</v>
      </c>
      <c r="J2720" s="7" t="s">
        <v>33060</v>
      </c>
      <c r="K2720" s="7" t="s">
        <v>47</v>
      </c>
      <c r="L2720" s="7">
        <v>10</v>
      </c>
      <c r="M2720" s="7" t="s">
        <v>33076</v>
      </c>
      <c r="N2720" s="7">
        <v>30121</v>
      </c>
      <c r="O2720" s="7" t="s">
        <v>22582</v>
      </c>
      <c r="P2720" s="7">
        <v>20130614</v>
      </c>
      <c r="Q2720" s="7">
        <v>71</v>
      </c>
      <c r="R2720" s="7">
        <v>201903</v>
      </c>
    </row>
    <row r="2721" spans="1:18" ht="16.5" customHeight="1">
      <c r="A2721" s="8">
        <v>3168122140</v>
      </c>
      <c r="B2721" s="7">
        <v>6713016</v>
      </c>
      <c r="C2721" s="12">
        <v>1614110029534</v>
      </c>
      <c r="D2721" s="7" t="s">
        <v>21477</v>
      </c>
      <c r="E2721" s="7" t="s">
        <v>21478</v>
      </c>
      <c r="F2721" s="7" t="s">
        <v>19981</v>
      </c>
      <c r="G2721" s="7" t="s">
        <v>21479</v>
      </c>
      <c r="H2721" s="7" t="s">
        <v>21480</v>
      </c>
      <c r="I2721" s="7" t="s">
        <v>65</v>
      </c>
      <c r="J2721" s="7" t="s">
        <v>33060</v>
      </c>
      <c r="K2721" s="7" t="s">
        <v>47</v>
      </c>
      <c r="L2721" s="7">
        <v>10</v>
      </c>
      <c r="M2721" s="7" t="s">
        <v>33076</v>
      </c>
      <c r="N2721" s="7">
        <v>30121</v>
      </c>
      <c r="O2721" s="7" t="s">
        <v>22582</v>
      </c>
      <c r="P2721" s="7">
        <v>20130619</v>
      </c>
      <c r="Q2721" s="7">
        <v>63</v>
      </c>
      <c r="R2721" s="7">
        <v>201903</v>
      </c>
    </row>
    <row r="2722" spans="1:18" ht="16.5" customHeight="1">
      <c r="A2722" s="8">
        <v>3168124721</v>
      </c>
      <c r="B2722" s="7">
        <v>6713035</v>
      </c>
      <c r="C2722" s="12">
        <v>1614110031604</v>
      </c>
      <c r="D2722" s="7" t="s">
        <v>47979</v>
      </c>
      <c r="E2722" s="7" t="s">
        <v>19548</v>
      </c>
      <c r="F2722" s="7" t="s">
        <v>22582</v>
      </c>
      <c r="G2722" s="7" t="s">
        <v>47980</v>
      </c>
      <c r="H2722" s="7" t="s">
        <v>6580</v>
      </c>
      <c r="I2722" s="7" t="s">
        <v>65</v>
      </c>
      <c r="J2722" s="7" t="s">
        <v>33060</v>
      </c>
      <c r="K2722" s="7" t="s">
        <v>47</v>
      </c>
      <c r="L2722" s="7">
        <v>10</v>
      </c>
      <c r="M2722" s="7" t="s">
        <v>33076</v>
      </c>
      <c r="N2722" s="7">
        <v>30121</v>
      </c>
      <c r="O2722" s="7" t="s">
        <v>22582</v>
      </c>
      <c r="P2722" s="7">
        <v>20140617</v>
      </c>
      <c r="Q2722" s="7">
        <v>89</v>
      </c>
      <c r="R2722" s="7">
        <v>201903</v>
      </c>
    </row>
    <row r="2723" spans="1:18" ht="16.5" customHeight="1">
      <c r="A2723" s="8">
        <v>3168124925</v>
      </c>
      <c r="B2723" s="7">
        <v>5946888</v>
      </c>
      <c r="C2723" s="12">
        <v>1614110031810</v>
      </c>
      <c r="D2723" s="7" t="s">
        <v>17909</v>
      </c>
      <c r="E2723" s="7" t="s">
        <v>17910</v>
      </c>
      <c r="F2723" s="7" t="s">
        <v>17911</v>
      </c>
      <c r="H2723" s="7" t="s">
        <v>17912</v>
      </c>
      <c r="I2723" s="7" t="s">
        <v>65</v>
      </c>
      <c r="J2723" s="7" t="s">
        <v>33060</v>
      </c>
      <c r="K2723" s="7" t="s">
        <v>47</v>
      </c>
      <c r="L2723" s="7">
        <v>10</v>
      </c>
      <c r="M2723" s="7" t="s">
        <v>33076</v>
      </c>
      <c r="N2723" s="7">
        <v>30391</v>
      </c>
      <c r="O2723" s="7" t="s">
        <v>7087</v>
      </c>
      <c r="P2723" s="7">
        <v>20140717</v>
      </c>
      <c r="Q2723" s="7">
        <v>91</v>
      </c>
      <c r="R2723" s="7">
        <v>201903</v>
      </c>
    </row>
    <row r="2724" spans="1:18" ht="16.5" customHeight="1">
      <c r="A2724" s="8">
        <v>8458800115</v>
      </c>
      <c r="B2724" s="7">
        <v>6427940</v>
      </c>
      <c r="C2724" s="12">
        <v>1614110034236</v>
      </c>
      <c r="D2724" s="7" t="s">
        <v>4363</v>
      </c>
      <c r="E2724" s="7" t="s">
        <v>20014</v>
      </c>
      <c r="F2724" s="7" t="s">
        <v>2798</v>
      </c>
      <c r="G2724" s="7" t="s">
        <v>20015</v>
      </c>
      <c r="H2724" s="7" t="s">
        <v>20016</v>
      </c>
      <c r="I2724" s="7" t="s">
        <v>65</v>
      </c>
      <c r="J2724" s="7" t="s">
        <v>33060</v>
      </c>
      <c r="K2724" s="7" t="s">
        <v>47</v>
      </c>
      <c r="L2724" s="7">
        <v>10</v>
      </c>
      <c r="M2724" s="7" t="s">
        <v>33076</v>
      </c>
      <c r="N2724" s="7">
        <v>30391</v>
      </c>
      <c r="O2724" s="7" t="s">
        <v>7087</v>
      </c>
      <c r="P2724" s="7">
        <v>20150605</v>
      </c>
      <c r="Q2724" s="7">
        <v>54</v>
      </c>
      <c r="R2724" s="7">
        <v>201903</v>
      </c>
    </row>
    <row r="2725" spans="1:18" ht="16.5" customHeight="1">
      <c r="A2725" s="8">
        <v>2168600098</v>
      </c>
      <c r="B2725" s="7">
        <v>6430347</v>
      </c>
      <c r="C2725" s="12">
        <v>1614110034286</v>
      </c>
      <c r="D2725" s="7" t="s">
        <v>47981</v>
      </c>
      <c r="E2725" s="7" t="s">
        <v>7265</v>
      </c>
      <c r="F2725" s="7" t="s">
        <v>47982</v>
      </c>
      <c r="H2725" s="7" t="s">
        <v>47983</v>
      </c>
      <c r="I2725" s="7" t="s">
        <v>65</v>
      </c>
      <c r="J2725" s="7" t="s">
        <v>33060</v>
      </c>
      <c r="K2725" s="7" t="s">
        <v>47</v>
      </c>
      <c r="L2725" s="7">
        <v>10</v>
      </c>
      <c r="M2725" s="7" t="s">
        <v>34194</v>
      </c>
      <c r="N2725" s="7">
        <v>52993</v>
      </c>
      <c r="O2725" s="7" t="s">
        <v>44546</v>
      </c>
      <c r="P2725" s="7">
        <v>20150615</v>
      </c>
      <c r="Q2725" s="7">
        <v>72</v>
      </c>
      <c r="R2725" s="7">
        <v>201903</v>
      </c>
    </row>
    <row r="2726" spans="1:18" ht="16.5" customHeight="1">
      <c r="A2726" s="8">
        <v>3098800147</v>
      </c>
      <c r="B2726" s="7">
        <v>6497282</v>
      </c>
      <c r="C2726" s="12">
        <v>1614110034509</v>
      </c>
      <c r="D2726" s="7" t="s">
        <v>19104</v>
      </c>
      <c r="E2726" s="7" t="s">
        <v>8085</v>
      </c>
      <c r="F2726" s="7" t="s">
        <v>7325</v>
      </c>
      <c r="G2726" s="7" t="s">
        <v>20274</v>
      </c>
      <c r="H2726" s="7" t="s">
        <v>20275</v>
      </c>
      <c r="I2726" s="7" t="s">
        <v>65</v>
      </c>
      <c r="J2726" s="7" t="s">
        <v>33060</v>
      </c>
      <c r="K2726" s="7" t="s">
        <v>47</v>
      </c>
      <c r="L2726" s="7">
        <v>10</v>
      </c>
      <c r="M2726" s="7" t="s">
        <v>33076</v>
      </c>
      <c r="N2726" s="7">
        <v>30391</v>
      </c>
      <c r="O2726" s="7" t="s">
        <v>7087</v>
      </c>
      <c r="P2726" s="7">
        <v>20150703</v>
      </c>
      <c r="Q2726" s="7">
        <v>77</v>
      </c>
      <c r="R2726" s="7">
        <v>201903</v>
      </c>
    </row>
    <row r="2727" spans="1:18" ht="16.5" customHeight="1">
      <c r="A2727" s="8">
        <v>6078619094</v>
      </c>
      <c r="B2727" s="7">
        <v>6497283</v>
      </c>
      <c r="C2727" s="12">
        <v>1614110034517</v>
      </c>
      <c r="D2727" s="7" t="s">
        <v>2969</v>
      </c>
      <c r="E2727" s="7" t="s">
        <v>18050</v>
      </c>
      <c r="F2727" s="7" t="s">
        <v>7325</v>
      </c>
      <c r="G2727" s="7" t="s">
        <v>18051</v>
      </c>
      <c r="H2727" s="7" t="s">
        <v>18052</v>
      </c>
      <c r="I2727" s="7" t="s">
        <v>65</v>
      </c>
      <c r="J2727" s="7" t="s">
        <v>33060</v>
      </c>
      <c r="K2727" s="7" t="s">
        <v>47</v>
      </c>
      <c r="L2727" s="7">
        <v>10</v>
      </c>
      <c r="M2727" s="7" t="s">
        <v>33076</v>
      </c>
      <c r="N2727" s="7">
        <v>30391</v>
      </c>
      <c r="O2727" s="7" t="s">
        <v>7087</v>
      </c>
      <c r="P2727" s="7">
        <v>20150703</v>
      </c>
      <c r="Q2727" s="7">
        <v>106</v>
      </c>
      <c r="R2727" s="7">
        <v>201903</v>
      </c>
    </row>
    <row r="2728" spans="1:18" ht="16.5" customHeight="1">
      <c r="A2728" s="8">
        <v>8768100274</v>
      </c>
      <c r="B2728" s="7">
        <v>6558224</v>
      </c>
      <c r="C2728" s="12">
        <v>1614110035713</v>
      </c>
      <c r="D2728" s="7" t="s">
        <v>20009</v>
      </c>
      <c r="E2728" s="7" t="s">
        <v>20010</v>
      </c>
      <c r="F2728" s="7" t="s">
        <v>20011</v>
      </c>
      <c r="G2728" s="7" t="s">
        <v>20012</v>
      </c>
      <c r="H2728" s="7" t="s">
        <v>20013</v>
      </c>
      <c r="I2728" s="7" t="s">
        <v>65</v>
      </c>
      <c r="J2728" s="7" t="s">
        <v>33060</v>
      </c>
      <c r="K2728" s="7" t="s">
        <v>47</v>
      </c>
      <c r="L2728" s="7">
        <v>10</v>
      </c>
      <c r="M2728" s="7" t="s">
        <v>33076</v>
      </c>
      <c r="N2728" s="7">
        <v>30391</v>
      </c>
      <c r="O2728" s="7" t="s">
        <v>7087</v>
      </c>
      <c r="P2728" s="7">
        <v>20151210</v>
      </c>
      <c r="Q2728" s="7">
        <v>98</v>
      </c>
      <c r="R2728" s="7">
        <v>201903</v>
      </c>
    </row>
    <row r="2729" spans="1:18" ht="16.5" customHeight="1">
      <c r="A2729" s="8">
        <v>4418100326</v>
      </c>
      <c r="B2729" s="7">
        <v>6676438</v>
      </c>
      <c r="C2729" s="12">
        <v>1614110036597</v>
      </c>
      <c r="D2729" s="7" t="s">
        <v>21454</v>
      </c>
      <c r="E2729" s="7" t="s">
        <v>21455</v>
      </c>
      <c r="F2729" s="7" t="s">
        <v>21456</v>
      </c>
      <c r="H2729" s="7" t="s">
        <v>21457</v>
      </c>
      <c r="I2729" s="7" t="s">
        <v>65</v>
      </c>
      <c r="J2729" s="7" t="s">
        <v>33060</v>
      </c>
      <c r="K2729" s="7" t="s">
        <v>47</v>
      </c>
      <c r="L2729" s="7">
        <v>10</v>
      </c>
      <c r="M2729" s="7" t="s">
        <v>33076</v>
      </c>
      <c r="N2729" s="7">
        <v>27216</v>
      </c>
      <c r="O2729" s="7" t="s">
        <v>5191</v>
      </c>
      <c r="P2729" s="7">
        <v>20160317</v>
      </c>
      <c r="Q2729" s="7">
        <v>82</v>
      </c>
      <c r="R2729" s="7">
        <v>201903</v>
      </c>
    </row>
    <row r="2730" spans="1:18" ht="16.5" customHeight="1">
      <c r="A2730" s="8">
        <v>1538100526</v>
      </c>
      <c r="B2730" s="7">
        <v>6807035</v>
      </c>
      <c r="C2730" s="12">
        <v>1614110038048</v>
      </c>
      <c r="D2730" s="7" t="s">
        <v>20342</v>
      </c>
      <c r="E2730" s="7" t="s">
        <v>20343</v>
      </c>
      <c r="F2730" s="7" t="s">
        <v>2798</v>
      </c>
      <c r="G2730" s="7" t="s">
        <v>20344</v>
      </c>
      <c r="H2730" s="7" t="s">
        <v>20231</v>
      </c>
      <c r="I2730" s="7" t="s">
        <v>65</v>
      </c>
      <c r="J2730" s="7" t="s">
        <v>33060</v>
      </c>
      <c r="K2730" s="7" t="s">
        <v>47</v>
      </c>
      <c r="L2730" s="7">
        <v>10</v>
      </c>
      <c r="M2730" s="7" t="s">
        <v>33076</v>
      </c>
      <c r="N2730" s="7">
        <v>30391</v>
      </c>
      <c r="O2730" s="7" t="s">
        <v>7087</v>
      </c>
      <c r="P2730" s="7">
        <v>20160919</v>
      </c>
      <c r="Q2730" s="7">
        <v>67</v>
      </c>
      <c r="R2730" s="7">
        <v>201903</v>
      </c>
    </row>
    <row r="2731" spans="1:18" ht="16.5" customHeight="1">
      <c r="A2731" s="8">
        <v>3108201896</v>
      </c>
      <c r="B2731" s="7">
        <v>3044426</v>
      </c>
      <c r="C2731" s="12">
        <v>1614320000051</v>
      </c>
      <c r="D2731" s="7" t="s">
        <v>47984</v>
      </c>
      <c r="E2731" s="7" t="s">
        <v>47985</v>
      </c>
      <c r="F2731" s="7" t="s">
        <v>6163</v>
      </c>
      <c r="G2731" s="7" t="s">
        <v>47986</v>
      </c>
      <c r="H2731" s="7" t="s">
        <v>47987</v>
      </c>
      <c r="I2731" s="7" t="s">
        <v>45</v>
      </c>
      <c r="J2731" s="7" t="s">
        <v>33060</v>
      </c>
      <c r="K2731" s="7" t="s">
        <v>47</v>
      </c>
      <c r="L2731" s="7">
        <v>10</v>
      </c>
      <c r="M2731" s="7" t="s">
        <v>105</v>
      </c>
      <c r="N2731" s="7">
        <v>87120</v>
      </c>
      <c r="O2731" s="7" t="s">
        <v>37493</v>
      </c>
      <c r="P2731" s="7">
        <v>19841204</v>
      </c>
      <c r="Q2731" s="7">
        <v>101</v>
      </c>
      <c r="R2731" s="7">
        <v>201903</v>
      </c>
    </row>
    <row r="2732" spans="1:18" ht="16.5" customHeight="1">
      <c r="A2732" s="8">
        <v>3108200432</v>
      </c>
      <c r="B2732" s="7">
        <v>2553640</v>
      </c>
      <c r="C2732" s="12">
        <v>1614370000241</v>
      </c>
      <c r="D2732" s="7" t="s">
        <v>47988</v>
      </c>
      <c r="E2732" s="7" t="s">
        <v>47989</v>
      </c>
      <c r="F2732" s="7" t="s">
        <v>825</v>
      </c>
      <c r="G2732" s="7" t="s">
        <v>47990</v>
      </c>
      <c r="H2732" s="7" t="s">
        <v>47991</v>
      </c>
      <c r="I2732" s="7" t="s">
        <v>45</v>
      </c>
      <c r="J2732" s="7" t="s">
        <v>33060</v>
      </c>
      <c r="K2732" s="7" t="s">
        <v>47</v>
      </c>
      <c r="L2732" s="7">
        <v>10</v>
      </c>
      <c r="M2732" s="7" t="s">
        <v>33760</v>
      </c>
      <c r="N2732" s="7">
        <v>46203</v>
      </c>
      <c r="O2732" s="7" t="s">
        <v>842</v>
      </c>
      <c r="P2732" s="7">
        <v>20080215</v>
      </c>
      <c r="Q2732" s="7">
        <v>104</v>
      </c>
      <c r="R2732" s="7">
        <v>201903</v>
      </c>
    </row>
    <row r="2733" spans="1:18" ht="16.5" customHeight="1">
      <c r="A2733" s="8">
        <v>3108200446</v>
      </c>
      <c r="B2733" s="7">
        <v>2553641</v>
      </c>
      <c r="C2733" s="12">
        <v>1614380000257</v>
      </c>
      <c r="D2733" s="7" t="s">
        <v>47992</v>
      </c>
      <c r="E2733" s="7" t="s">
        <v>47993</v>
      </c>
      <c r="F2733" s="7" t="s">
        <v>10276</v>
      </c>
      <c r="G2733" s="7" t="s">
        <v>47994</v>
      </c>
      <c r="H2733" s="7" t="s">
        <v>47995</v>
      </c>
      <c r="I2733" s="7" t="s">
        <v>45</v>
      </c>
      <c r="J2733" s="7" t="s">
        <v>33060</v>
      </c>
      <c r="K2733" s="7" t="s">
        <v>47</v>
      </c>
      <c r="L2733" s="7">
        <v>10</v>
      </c>
      <c r="M2733" s="7" t="s">
        <v>966</v>
      </c>
      <c r="N2733" s="7">
        <v>68112</v>
      </c>
      <c r="O2733" s="7" t="s">
        <v>14141</v>
      </c>
      <c r="P2733" s="7">
        <v>19880101</v>
      </c>
      <c r="Q2733" s="7">
        <v>85</v>
      </c>
      <c r="R2733" s="7">
        <v>201903</v>
      </c>
    </row>
    <row r="2734" spans="1:18" ht="16.5" customHeight="1">
      <c r="A2734" s="8">
        <v>3128101648</v>
      </c>
      <c r="B2734" s="7">
        <v>1953716</v>
      </c>
      <c r="C2734" s="12">
        <v>1615110000897</v>
      </c>
      <c r="D2734" s="7" t="s">
        <v>24192</v>
      </c>
      <c r="E2734" s="7" t="s">
        <v>24193</v>
      </c>
      <c r="F2734" s="7" t="s">
        <v>22958</v>
      </c>
      <c r="G2734" s="7" t="s">
        <v>24194</v>
      </c>
      <c r="H2734" s="7" t="s">
        <v>24195</v>
      </c>
      <c r="I2734" s="7" t="s">
        <v>65</v>
      </c>
      <c r="J2734" s="7" t="s">
        <v>33060</v>
      </c>
      <c r="K2734" s="7" t="s">
        <v>47</v>
      </c>
      <c r="L2734" s="7">
        <v>10</v>
      </c>
      <c r="M2734" s="7" t="s">
        <v>34194</v>
      </c>
      <c r="N2734" s="7">
        <v>49231</v>
      </c>
      <c r="O2734" s="7" t="s">
        <v>22958</v>
      </c>
      <c r="P2734" s="7">
        <v>19790610</v>
      </c>
      <c r="Q2734" s="7">
        <v>122</v>
      </c>
      <c r="R2734" s="7">
        <v>201903</v>
      </c>
    </row>
    <row r="2735" spans="1:18" ht="16.5" customHeight="1">
      <c r="A2735" s="8">
        <v>3128101594</v>
      </c>
      <c r="B2735" s="7">
        <v>1885100</v>
      </c>
      <c r="C2735" s="12">
        <v>1615110000954</v>
      </c>
      <c r="D2735" s="7" t="s">
        <v>24407</v>
      </c>
      <c r="E2735" s="7" t="s">
        <v>24408</v>
      </c>
      <c r="F2735" s="7" t="s">
        <v>22958</v>
      </c>
      <c r="G2735" s="7" t="s">
        <v>24409</v>
      </c>
      <c r="H2735" s="7" t="s">
        <v>24410</v>
      </c>
      <c r="I2735" s="7" t="s">
        <v>65</v>
      </c>
      <c r="J2735" s="7" t="s">
        <v>33060</v>
      </c>
      <c r="K2735" s="7" t="s">
        <v>47</v>
      </c>
      <c r="L2735" s="7">
        <v>10</v>
      </c>
      <c r="M2735" s="7" t="s">
        <v>34194</v>
      </c>
      <c r="N2735" s="7">
        <v>49231</v>
      </c>
      <c r="O2735" s="7" t="s">
        <v>22958</v>
      </c>
      <c r="P2735" s="7">
        <v>19790727</v>
      </c>
      <c r="Q2735" s="7">
        <v>132</v>
      </c>
      <c r="R2735" s="7">
        <v>201903</v>
      </c>
    </row>
    <row r="2736" spans="1:18" ht="16.5" customHeight="1">
      <c r="A2736" s="8">
        <v>3128102180</v>
      </c>
      <c r="B2736" s="7">
        <v>1262655</v>
      </c>
      <c r="C2736" s="12">
        <v>1615110001233</v>
      </c>
      <c r="D2736" s="7" t="s">
        <v>24395</v>
      </c>
      <c r="E2736" s="7" t="s">
        <v>24396</v>
      </c>
      <c r="F2736" s="7" t="s">
        <v>14795</v>
      </c>
      <c r="G2736" s="7" t="s">
        <v>24397</v>
      </c>
      <c r="H2736" s="7" t="s">
        <v>24398</v>
      </c>
      <c r="I2736" s="7" t="s">
        <v>65</v>
      </c>
      <c r="J2736" s="7" t="s">
        <v>33060</v>
      </c>
      <c r="K2736" s="7" t="s">
        <v>47</v>
      </c>
      <c r="L2736" s="7">
        <v>10</v>
      </c>
      <c r="M2736" s="7" t="s">
        <v>34194</v>
      </c>
      <c r="N2736" s="7">
        <v>49231</v>
      </c>
      <c r="O2736" s="7" t="s">
        <v>22958</v>
      </c>
      <c r="P2736" s="7">
        <v>19810201</v>
      </c>
      <c r="Q2736" s="7">
        <v>91</v>
      </c>
      <c r="R2736" s="7">
        <v>201903</v>
      </c>
    </row>
    <row r="2737" spans="1:18" ht="16.5" customHeight="1">
      <c r="A2737" s="8">
        <v>3128102574</v>
      </c>
      <c r="B2737" s="7">
        <v>1730475</v>
      </c>
      <c r="C2737" s="12">
        <v>1615110001423</v>
      </c>
      <c r="D2737" s="7" t="s">
        <v>24391</v>
      </c>
      <c r="E2737" s="7" t="s">
        <v>24392</v>
      </c>
      <c r="F2737" s="7" t="s">
        <v>22958</v>
      </c>
      <c r="G2737" s="7" t="s">
        <v>24393</v>
      </c>
      <c r="H2737" s="7" t="s">
        <v>24394</v>
      </c>
      <c r="I2737" s="7" t="s">
        <v>65</v>
      </c>
      <c r="J2737" s="7" t="s">
        <v>33060</v>
      </c>
      <c r="K2737" s="7" t="s">
        <v>47</v>
      </c>
      <c r="L2737" s="7">
        <v>10</v>
      </c>
      <c r="M2737" s="7" t="s">
        <v>34194</v>
      </c>
      <c r="N2737" s="7">
        <v>49231</v>
      </c>
      <c r="O2737" s="7" t="s">
        <v>22958</v>
      </c>
      <c r="P2737" s="7">
        <v>19820722</v>
      </c>
      <c r="Q2737" s="7">
        <v>83</v>
      </c>
      <c r="R2737" s="7">
        <v>201903</v>
      </c>
    </row>
    <row r="2738" spans="1:18" ht="16.5" customHeight="1">
      <c r="A2738" s="8">
        <v>3128114221</v>
      </c>
      <c r="B2738" s="7">
        <v>1663052</v>
      </c>
      <c r="C2738" s="12">
        <v>1615110012090</v>
      </c>
      <c r="D2738" s="7" t="s">
        <v>21730</v>
      </c>
      <c r="E2738" s="7" t="s">
        <v>3631</v>
      </c>
      <c r="F2738" s="7" t="s">
        <v>8086</v>
      </c>
      <c r="G2738" s="7" t="s">
        <v>21731</v>
      </c>
      <c r="H2738" s="7" t="s">
        <v>21732</v>
      </c>
      <c r="I2738" s="7" t="s">
        <v>65</v>
      </c>
      <c r="J2738" s="7" t="s">
        <v>33060</v>
      </c>
      <c r="K2738" s="7" t="s">
        <v>47</v>
      </c>
      <c r="L2738" s="7">
        <v>10</v>
      </c>
      <c r="M2738" s="7" t="s">
        <v>457</v>
      </c>
      <c r="N2738" s="7">
        <v>38110</v>
      </c>
      <c r="O2738" s="7" t="s">
        <v>42265</v>
      </c>
      <c r="P2738" s="7">
        <v>19930316</v>
      </c>
      <c r="Q2738" s="7">
        <v>67</v>
      </c>
      <c r="R2738" s="7">
        <v>201903</v>
      </c>
    </row>
    <row r="2739" spans="1:18" ht="16.5" customHeight="1">
      <c r="A2739" s="8">
        <v>3128126765</v>
      </c>
      <c r="B2739" s="7">
        <v>1627679</v>
      </c>
      <c r="C2739" s="12">
        <v>1615110023526</v>
      </c>
      <c r="D2739" s="7" t="s">
        <v>26211</v>
      </c>
      <c r="E2739" s="7" t="s">
        <v>26212</v>
      </c>
      <c r="F2739" s="7" t="s">
        <v>26213</v>
      </c>
      <c r="G2739" s="7" t="s">
        <v>26214</v>
      </c>
      <c r="H2739" s="7" t="s">
        <v>26215</v>
      </c>
      <c r="I2739" s="7" t="s">
        <v>65</v>
      </c>
      <c r="J2739" s="7" t="s">
        <v>33060</v>
      </c>
      <c r="K2739" s="7" t="s">
        <v>47</v>
      </c>
      <c r="L2739" s="7">
        <v>10</v>
      </c>
      <c r="M2739" s="7" t="s">
        <v>34319</v>
      </c>
      <c r="N2739" s="7">
        <v>56130</v>
      </c>
      <c r="O2739" s="7" t="s">
        <v>26141</v>
      </c>
      <c r="P2739" s="7">
        <v>19970601</v>
      </c>
      <c r="Q2739" s="7">
        <v>61</v>
      </c>
      <c r="R2739" s="7">
        <v>201903</v>
      </c>
    </row>
    <row r="2740" spans="1:18" ht="16.5" customHeight="1">
      <c r="A2740" s="8">
        <v>3128140409</v>
      </c>
      <c r="B2740" s="7">
        <v>1577774</v>
      </c>
      <c r="C2740" s="12">
        <v>1615110034755</v>
      </c>
      <c r="D2740" s="7" t="s">
        <v>47996</v>
      </c>
      <c r="E2740" s="7" t="s">
        <v>736</v>
      </c>
      <c r="F2740" s="7" t="s">
        <v>47997</v>
      </c>
      <c r="G2740" s="7" t="s">
        <v>47998</v>
      </c>
      <c r="H2740" s="7" t="s">
        <v>47999</v>
      </c>
      <c r="I2740" s="7" t="s">
        <v>65</v>
      </c>
      <c r="J2740" s="7" t="s">
        <v>33060</v>
      </c>
      <c r="K2740" s="7" t="s">
        <v>47</v>
      </c>
      <c r="L2740" s="7">
        <v>10</v>
      </c>
      <c r="M2740" s="7" t="s">
        <v>33760</v>
      </c>
      <c r="N2740" s="7">
        <v>45210</v>
      </c>
      <c r="O2740" s="7" t="s">
        <v>48000</v>
      </c>
      <c r="P2740" s="7">
        <v>20000128</v>
      </c>
      <c r="Q2740" s="7">
        <v>62</v>
      </c>
      <c r="R2740" s="7">
        <v>201903</v>
      </c>
    </row>
    <row r="2741" spans="1:18" ht="16.5" customHeight="1">
      <c r="A2741" s="8">
        <v>3128143008</v>
      </c>
      <c r="B2741" s="7">
        <v>1997909</v>
      </c>
      <c r="C2741" s="12">
        <v>1615110037577</v>
      </c>
      <c r="D2741" s="7" t="s">
        <v>48001</v>
      </c>
      <c r="E2741" s="7" t="s">
        <v>48002</v>
      </c>
      <c r="F2741" s="7" t="s">
        <v>48003</v>
      </c>
      <c r="G2741" s="7" t="s">
        <v>48004</v>
      </c>
      <c r="H2741" s="7" t="s">
        <v>48005</v>
      </c>
      <c r="I2741" s="7" t="s">
        <v>65</v>
      </c>
      <c r="J2741" s="7" t="s">
        <v>33060</v>
      </c>
      <c r="K2741" s="7" t="s">
        <v>47</v>
      </c>
      <c r="L2741" s="7">
        <v>10</v>
      </c>
      <c r="M2741" s="7" t="s">
        <v>33076</v>
      </c>
      <c r="N2741" s="7">
        <v>25934</v>
      </c>
      <c r="O2741" s="7" t="s">
        <v>47365</v>
      </c>
      <c r="P2741" s="7">
        <v>20000701</v>
      </c>
      <c r="Q2741" s="7">
        <v>53</v>
      </c>
      <c r="R2741" s="7">
        <v>201903</v>
      </c>
    </row>
    <row r="2742" spans="1:18" ht="16.5" customHeight="1">
      <c r="A2742" s="8">
        <v>3128163402</v>
      </c>
      <c r="B2742" s="7">
        <v>1644136</v>
      </c>
      <c r="C2742" s="12">
        <v>1615110057997</v>
      </c>
      <c r="D2742" s="7" t="s">
        <v>48006</v>
      </c>
      <c r="E2742" s="7" t="s">
        <v>48007</v>
      </c>
      <c r="F2742" s="7" t="s">
        <v>41335</v>
      </c>
      <c r="G2742" s="7" t="s">
        <v>48008</v>
      </c>
      <c r="H2742" s="7" t="s">
        <v>48009</v>
      </c>
      <c r="I2742" s="7" t="s">
        <v>65</v>
      </c>
      <c r="J2742" s="7" t="s">
        <v>33060</v>
      </c>
      <c r="K2742" s="7" t="s">
        <v>47</v>
      </c>
      <c r="L2742" s="7">
        <v>10</v>
      </c>
      <c r="M2742" s="7" t="s">
        <v>33076</v>
      </c>
      <c r="N2742" s="7">
        <v>28123</v>
      </c>
      <c r="O2742" s="7" t="s">
        <v>42947</v>
      </c>
      <c r="P2742" s="7">
        <v>20030625</v>
      </c>
      <c r="Q2742" s="7">
        <v>54</v>
      </c>
      <c r="R2742" s="7">
        <v>201903</v>
      </c>
    </row>
    <row r="2743" spans="1:18" ht="16.5" customHeight="1">
      <c r="A2743" s="8">
        <v>3128608646</v>
      </c>
      <c r="B2743" s="7">
        <v>3619650</v>
      </c>
      <c r="C2743" s="12">
        <v>1615110108493</v>
      </c>
      <c r="D2743" s="7" t="s">
        <v>48010</v>
      </c>
      <c r="E2743" s="7" t="s">
        <v>4156</v>
      </c>
      <c r="F2743" s="7" t="s">
        <v>48011</v>
      </c>
      <c r="G2743" s="7" t="s">
        <v>48012</v>
      </c>
      <c r="H2743" s="7" t="s">
        <v>4159</v>
      </c>
      <c r="I2743" s="7" t="s">
        <v>65</v>
      </c>
      <c r="J2743" s="7" t="s">
        <v>33060</v>
      </c>
      <c r="K2743" s="7" t="s">
        <v>47</v>
      </c>
      <c r="L2743" s="7">
        <v>10</v>
      </c>
      <c r="M2743" s="7" t="s">
        <v>33076</v>
      </c>
      <c r="N2743" s="7">
        <v>26121</v>
      </c>
      <c r="O2743" s="7" t="s">
        <v>4203</v>
      </c>
      <c r="P2743" s="7">
        <v>20090626</v>
      </c>
      <c r="Q2743" s="7">
        <v>365</v>
      </c>
      <c r="R2743" s="7">
        <v>201903</v>
      </c>
    </row>
    <row r="2744" spans="1:18" ht="16.5" customHeight="1">
      <c r="A2744" s="8">
        <v>3128618260</v>
      </c>
      <c r="B2744" s="7">
        <v>3836124</v>
      </c>
      <c r="C2744" s="12">
        <v>1615110119359</v>
      </c>
      <c r="D2744" s="7" t="s">
        <v>48013</v>
      </c>
      <c r="E2744" s="7" t="s">
        <v>48014</v>
      </c>
      <c r="F2744" s="7" t="s">
        <v>1706</v>
      </c>
      <c r="G2744" s="7" t="s">
        <v>48015</v>
      </c>
      <c r="H2744" s="7" t="s">
        <v>48016</v>
      </c>
      <c r="I2744" s="7" t="s">
        <v>65</v>
      </c>
      <c r="J2744" s="7" t="s">
        <v>33060</v>
      </c>
      <c r="K2744" s="7" t="s">
        <v>47</v>
      </c>
      <c r="L2744" s="7">
        <v>10</v>
      </c>
      <c r="M2744" s="7" t="s">
        <v>313</v>
      </c>
      <c r="N2744" s="7">
        <v>42202</v>
      </c>
      <c r="O2744" s="7" t="s">
        <v>43975</v>
      </c>
      <c r="P2744" s="7">
        <v>20100629</v>
      </c>
      <c r="Q2744" s="7">
        <v>60</v>
      </c>
      <c r="R2744" s="7">
        <v>201903</v>
      </c>
    </row>
    <row r="2745" spans="1:18" ht="16.5" customHeight="1">
      <c r="A2745" s="8">
        <v>3128623481</v>
      </c>
      <c r="B2745" s="7">
        <v>3963585</v>
      </c>
      <c r="C2745" s="12">
        <v>1615110125265</v>
      </c>
      <c r="D2745" s="7" t="s">
        <v>18419</v>
      </c>
      <c r="E2745" s="7" t="s">
        <v>18420</v>
      </c>
      <c r="F2745" s="7" t="s">
        <v>18421</v>
      </c>
      <c r="G2745" s="7" t="s">
        <v>18422</v>
      </c>
      <c r="H2745" s="7" t="s">
        <v>18423</v>
      </c>
      <c r="I2745" s="7" t="s">
        <v>65</v>
      </c>
      <c r="J2745" s="7" t="s">
        <v>33060</v>
      </c>
      <c r="K2745" s="7" t="s">
        <v>47</v>
      </c>
      <c r="L2745" s="7">
        <v>10</v>
      </c>
      <c r="M2745" s="7" t="s">
        <v>33760</v>
      </c>
      <c r="N2745" s="7">
        <v>46800</v>
      </c>
      <c r="O2745" s="7" t="s">
        <v>22863</v>
      </c>
      <c r="P2745" s="7">
        <v>20110401</v>
      </c>
      <c r="Q2745" s="7">
        <v>112</v>
      </c>
      <c r="R2745" s="7">
        <v>201903</v>
      </c>
    </row>
    <row r="2746" spans="1:18" ht="16.5" customHeight="1">
      <c r="A2746" s="8">
        <v>3128627094</v>
      </c>
      <c r="B2746" s="7">
        <v>3999121</v>
      </c>
      <c r="C2746" s="12">
        <v>1615110128996</v>
      </c>
      <c r="D2746" s="7" t="s">
        <v>48017</v>
      </c>
      <c r="E2746" s="7" t="s">
        <v>48018</v>
      </c>
      <c r="F2746" s="7" t="s">
        <v>48019</v>
      </c>
      <c r="G2746" s="7" t="s">
        <v>48020</v>
      </c>
      <c r="H2746" s="7" t="s">
        <v>48021</v>
      </c>
      <c r="I2746" s="7" t="s">
        <v>65</v>
      </c>
      <c r="J2746" s="7" t="s">
        <v>33060</v>
      </c>
      <c r="K2746" s="7" t="s">
        <v>47</v>
      </c>
      <c r="L2746" s="7">
        <v>10</v>
      </c>
      <c r="M2746" s="7" t="s">
        <v>34194</v>
      </c>
      <c r="N2746" s="7">
        <v>49219</v>
      </c>
      <c r="O2746" s="7" t="s">
        <v>24426</v>
      </c>
      <c r="P2746" s="7">
        <v>20110428</v>
      </c>
      <c r="Q2746" s="7">
        <v>67</v>
      </c>
      <c r="R2746" s="7">
        <v>201903</v>
      </c>
    </row>
    <row r="2747" spans="1:18" ht="16.5" customHeight="1">
      <c r="A2747" s="8">
        <v>3128633878</v>
      </c>
      <c r="B2747" s="7">
        <v>4060952</v>
      </c>
      <c r="C2747" s="12">
        <v>1615110135933</v>
      </c>
      <c r="D2747" s="7" t="s">
        <v>48022</v>
      </c>
      <c r="E2747" s="7" t="s">
        <v>48023</v>
      </c>
      <c r="F2747" s="7" t="s">
        <v>48024</v>
      </c>
      <c r="G2747" s="7" t="s">
        <v>48025</v>
      </c>
      <c r="H2747" s="7" t="s">
        <v>48026</v>
      </c>
      <c r="I2747" s="7" t="s">
        <v>65</v>
      </c>
      <c r="J2747" s="7" t="s">
        <v>33060</v>
      </c>
      <c r="K2747" s="7" t="s">
        <v>47</v>
      </c>
      <c r="L2747" s="7">
        <v>10</v>
      </c>
      <c r="M2747" s="7" t="s">
        <v>34194</v>
      </c>
      <c r="N2747" s="7">
        <v>49301</v>
      </c>
      <c r="O2747" s="7" t="s">
        <v>11304</v>
      </c>
      <c r="P2747" s="7">
        <v>20111207</v>
      </c>
      <c r="Q2747" s="7">
        <v>67</v>
      </c>
      <c r="R2747" s="7">
        <v>201903</v>
      </c>
    </row>
    <row r="2748" spans="1:18" ht="16.5" customHeight="1">
      <c r="A2748" s="8">
        <v>3128639741</v>
      </c>
      <c r="B2748" s="7">
        <v>4132068</v>
      </c>
      <c r="C2748" s="12">
        <v>1615110141740</v>
      </c>
      <c r="D2748" s="7" t="s">
        <v>19597</v>
      </c>
      <c r="E2748" s="7" t="s">
        <v>19598</v>
      </c>
      <c r="F2748" s="7" t="s">
        <v>19599</v>
      </c>
      <c r="G2748" s="7" t="s">
        <v>19600</v>
      </c>
      <c r="H2748" s="7" t="s">
        <v>19601</v>
      </c>
      <c r="I2748" s="7" t="s">
        <v>65</v>
      </c>
      <c r="J2748" s="7" t="s">
        <v>33060</v>
      </c>
      <c r="K2748" s="7" t="s">
        <v>47</v>
      </c>
      <c r="L2748" s="7">
        <v>10</v>
      </c>
      <c r="M2748" s="7" t="s">
        <v>33760</v>
      </c>
      <c r="N2748" s="7">
        <v>46721</v>
      </c>
      <c r="O2748" s="7" t="s">
        <v>7818</v>
      </c>
      <c r="P2748" s="7">
        <v>20120525</v>
      </c>
      <c r="Q2748" s="7">
        <v>58</v>
      </c>
      <c r="R2748" s="7">
        <v>201903</v>
      </c>
    </row>
    <row r="2749" spans="1:18" ht="16.5" customHeight="1">
      <c r="A2749" s="8">
        <v>3128647260</v>
      </c>
      <c r="B2749" s="7">
        <v>4192907</v>
      </c>
      <c r="C2749" s="12">
        <v>1615110149041</v>
      </c>
      <c r="D2749" s="7" t="s">
        <v>48027</v>
      </c>
      <c r="E2749" s="7" t="s">
        <v>2952</v>
      </c>
      <c r="F2749" s="7" t="s">
        <v>2798</v>
      </c>
      <c r="G2749" s="7" t="s">
        <v>48028</v>
      </c>
      <c r="H2749" s="7" t="s">
        <v>3002</v>
      </c>
      <c r="I2749" s="7" t="s">
        <v>65</v>
      </c>
      <c r="J2749" s="7" t="s">
        <v>33060</v>
      </c>
      <c r="K2749" s="7" t="s">
        <v>47</v>
      </c>
      <c r="L2749" s="7">
        <v>10</v>
      </c>
      <c r="M2749" s="7" t="s">
        <v>33076</v>
      </c>
      <c r="N2749" s="7">
        <v>30391</v>
      </c>
      <c r="O2749" s="7" t="s">
        <v>7087</v>
      </c>
      <c r="P2749" s="7">
        <v>20130110</v>
      </c>
      <c r="Q2749" s="7">
        <v>62</v>
      </c>
      <c r="R2749" s="7">
        <v>201903</v>
      </c>
    </row>
    <row r="2750" spans="1:18" ht="16.5" customHeight="1">
      <c r="A2750" s="8">
        <v>3128650668</v>
      </c>
      <c r="B2750" s="7">
        <v>4221604</v>
      </c>
      <c r="C2750" s="12">
        <v>1615110152440</v>
      </c>
      <c r="D2750" s="7" t="s">
        <v>20252</v>
      </c>
      <c r="E2750" s="7" t="s">
        <v>20253</v>
      </c>
      <c r="F2750" s="7" t="s">
        <v>20254</v>
      </c>
      <c r="G2750" s="7" t="s">
        <v>20255</v>
      </c>
      <c r="H2750" s="7" t="s">
        <v>6626</v>
      </c>
      <c r="I2750" s="7" t="s">
        <v>65</v>
      </c>
      <c r="J2750" s="7" t="s">
        <v>33060</v>
      </c>
      <c r="K2750" s="7" t="s">
        <v>47</v>
      </c>
      <c r="L2750" s="7">
        <v>10</v>
      </c>
      <c r="M2750" s="7" t="s">
        <v>33076</v>
      </c>
      <c r="N2750" s="7">
        <v>30391</v>
      </c>
      <c r="O2750" s="7" t="s">
        <v>7087</v>
      </c>
      <c r="P2750" s="7">
        <v>20130419</v>
      </c>
      <c r="Q2750" s="7">
        <v>51</v>
      </c>
      <c r="R2750" s="7">
        <v>201903</v>
      </c>
    </row>
    <row r="2751" spans="1:18" ht="16.5" customHeight="1">
      <c r="A2751" s="8">
        <v>3128656809</v>
      </c>
      <c r="B2751" s="7">
        <v>5879534</v>
      </c>
      <c r="C2751" s="12">
        <v>1615110157490</v>
      </c>
      <c r="D2751" s="7" t="s">
        <v>48029</v>
      </c>
      <c r="E2751" s="7" t="s">
        <v>48030</v>
      </c>
      <c r="F2751" s="7" t="s">
        <v>48031</v>
      </c>
      <c r="G2751" s="7" t="s">
        <v>48032</v>
      </c>
      <c r="H2751" s="7" t="s">
        <v>48033</v>
      </c>
      <c r="I2751" s="7" t="s">
        <v>65</v>
      </c>
      <c r="J2751" s="7" t="s">
        <v>33060</v>
      </c>
      <c r="K2751" s="7" t="s">
        <v>47</v>
      </c>
      <c r="L2751" s="7">
        <v>10</v>
      </c>
      <c r="M2751" s="7" t="s">
        <v>33076</v>
      </c>
      <c r="N2751" s="7">
        <v>33999</v>
      </c>
      <c r="O2751" s="7" t="s">
        <v>33644</v>
      </c>
      <c r="P2751" s="7">
        <v>20130906</v>
      </c>
      <c r="Q2751" s="7">
        <v>57</v>
      </c>
      <c r="R2751" s="7">
        <v>201903</v>
      </c>
    </row>
    <row r="2752" spans="1:18" ht="16.5" customHeight="1">
      <c r="A2752" s="8">
        <v>3128673720</v>
      </c>
      <c r="B2752" s="7">
        <v>5982415</v>
      </c>
      <c r="C2752" s="12">
        <v>1615110174212</v>
      </c>
      <c r="D2752" s="7" t="s">
        <v>48034</v>
      </c>
      <c r="E2752" s="7" t="s">
        <v>1400</v>
      </c>
      <c r="F2752" s="7" t="s">
        <v>8739</v>
      </c>
      <c r="G2752" s="7" t="s">
        <v>48035</v>
      </c>
      <c r="H2752" s="7" t="s">
        <v>48036</v>
      </c>
      <c r="I2752" s="7" t="s">
        <v>65</v>
      </c>
      <c r="J2752" s="7" t="s">
        <v>33060</v>
      </c>
      <c r="K2752" s="7" t="s">
        <v>47</v>
      </c>
      <c r="L2752" s="7">
        <v>10</v>
      </c>
      <c r="M2752" s="7" t="s">
        <v>313</v>
      </c>
      <c r="N2752" s="7">
        <v>41220</v>
      </c>
      <c r="O2752" s="7" t="s">
        <v>33715</v>
      </c>
      <c r="P2752" s="7">
        <v>20141114</v>
      </c>
      <c r="Q2752" s="7">
        <v>78</v>
      </c>
      <c r="R2752" s="7">
        <v>201903</v>
      </c>
    </row>
    <row r="2753" spans="1:18" ht="16.5" customHeight="1">
      <c r="A2753" s="8">
        <v>5708600084</v>
      </c>
      <c r="B2753" s="7">
        <v>6421790</v>
      </c>
      <c r="C2753" s="12">
        <v>1615110181506</v>
      </c>
      <c r="D2753" s="7" t="s">
        <v>48037</v>
      </c>
      <c r="E2753" s="7" t="s">
        <v>48038</v>
      </c>
      <c r="F2753" s="7" t="s">
        <v>48039</v>
      </c>
      <c r="G2753" s="7" t="s">
        <v>48040</v>
      </c>
      <c r="H2753" s="7" t="s">
        <v>48041</v>
      </c>
      <c r="I2753" s="7" t="s">
        <v>65</v>
      </c>
      <c r="J2753" s="7" t="s">
        <v>33060</v>
      </c>
      <c r="K2753" s="7" t="s">
        <v>47</v>
      </c>
      <c r="L2753" s="7">
        <v>10</v>
      </c>
      <c r="M2753" s="7" t="s">
        <v>457</v>
      </c>
      <c r="N2753" s="7">
        <v>38110</v>
      </c>
      <c r="O2753" s="7" t="s">
        <v>42265</v>
      </c>
      <c r="P2753" s="7">
        <v>20150513</v>
      </c>
      <c r="Q2753" s="7">
        <v>81</v>
      </c>
      <c r="R2753" s="7">
        <v>201903</v>
      </c>
    </row>
    <row r="2754" spans="1:18" ht="16.5" customHeight="1">
      <c r="A2754" s="8">
        <v>4548600439</v>
      </c>
      <c r="B2754" s="7">
        <v>6796444</v>
      </c>
      <c r="C2754" s="12">
        <v>1615110201536</v>
      </c>
      <c r="D2754" s="7" t="s">
        <v>48042</v>
      </c>
      <c r="E2754" s="7" t="s">
        <v>48043</v>
      </c>
      <c r="F2754" s="7" t="s">
        <v>48044</v>
      </c>
      <c r="G2754" s="7" t="s">
        <v>43791</v>
      </c>
      <c r="H2754" s="7" t="s">
        <v>48045</v>
      </c>
      <c r="I2754" s="7" t="s">
        <v>65</v>
      </c>
      <c r="J2754" s="7" t="s">
        <v>33060</v>
      </c>
      <c r="K2754" s="7" t="s">
        <v>47</v>
      </c>
      <c r="L2754" s="7">
        <v>10</v>
      </c>
      <c r="M2754" s="7" t="s">
        <v>33076</v>
      </c>
      <c r="N2754" s="7">
        <v>22249</v>
      </c>
      <c r="O2754" s="7" t="s">
        <v>38287</v>
      </c>
      <c r="P2754" s="7">
        <v>20160818</v>
      </c>
      <c r="Q2754" s="7">
        <v>62</v>
      </c>
      <c r="R2754" s="7">
        <v>201903</v>
      </c>
    </row>
    <row r="2755" spans="1:18" ht="16.5" customHeight="1">
      <c r="A2755" s="8">
        <v>5158800494</v>
      </c>
      <c r="B2755" s="7">
        <v>8022073</v>
      </c>
      <c r="C2755" s="12">
        <v>1615110205695</v>
      </c>
      <c r="D2755" s="7" t="s">
        <v>48046</v>
      </c>
      <c r="E2755" s="7" t="s">
        <v>48047</v>
      </c>
      <c r="F2755" s="7" t="s">
        <v>21651</v>
      </c>
      <c r="G2755" s="7" t="s">
        <v>48048</v>
      </c>
      <c r="H2755" s="7" t="s">
        <v>48049</v>
      </c>
      <c r="I2755" s="7" t="s">
        <v>65</v>
      </c>
      <c r="J2755" s="7" t="s">
        <v>33060</v>
      </c>
      <c r="K2755" s="7" t="s">
        <v>47</v>
      </c>
      <c r="L2755" s="7">
        <v>10</v>
      </c>
      <c r="M2755" s="7" t="s">
        <v>457</v>
      </c>
      <c r="N2755" s="7">
        <v>38110</v>
      </c>
      <c r="O2755" s="7" t="s">
        <v>42265</v>
      </c>
      <c r="P2755" s="7">
        <v>20161130</v>
      </c>
      <c r="Q2755" s="7">
        <v>67</v>
      </c>
      <c r="R2755" s="7">
        <v>201903</v>
      </c>
    </row>
    <row r="2756" spans="1:18" ht="16.5" customHeight="1">
      <c r="A2756" s="8">
        <v>6318600716</v>
      </c>
      <c r="B2756" s="7">
        <v>8061895</v>
      </c>
      <c r="C2756" s="12">
        <v>1615110205885</v>
      </c>
      <c r="D2756" s="7" t="s">
        <v>48050</v>
      </c>
      <c r="E2756" s="7" t="s">
        <v>48051</v>
      </c>
      <c r="F2756" s="7" t="s">
        <v>48052</v>
      </c>
      <c r="G2756" s="7" t="s">
        <v>48053</v>
      </c>
      <c r="H2756" s="7" t="s">
        <v>48054</v>
      </c>
      <c r="I2756" s="7" t="s">
        <v>65</v>
      </c>
      <c r="J2756" s="7" t="s">
        <v>33060</v>
      </c>
      <c r="K2756" s="7" t="s">
        <v>47</v>
      </c>
      <c r="L2756" s="7">
        <v>10</v>
      </c>
      <c r="M2756" s="7" t="s">
        <v>33076</v>
      </c>
      <c r="N2756" s="7">
        <v>26121</v>
      </c>
      <c r="O2756" s="7" t="s">
        <v>4203</v>
      </c>
      <c r="P2756" s="7">
        <v>20161206</v>
      </c>
      <c r="Q2756" s="7">
        <v>93</v>
      </c>
      <c r="R2756" s="7">
        <v>201903</v>
      </c>
    </row>
    <row r="2757" spans="1:18" ht="16.5" customHeight="1">
      <c r="A2757" s="8">
        <v>3128100386</v>
      </c>
      <c r="B2757" s="7">
        <v>1436973</v>
      </c>
      <c r="C2757" s="12">
        <v>1615130000083</v>
      </c>
      <c r="D2757" s="7" t="s">
        <v>24415</v>
      </c>
      <c r="E2757" s="7" t="s">
        <v>24416</v>
      </c>
      <c r="F2757" s="7" t="s">
        <v>24417</v>
      </c>
      <c r="G2757" s="7" t="s">
        <v>24418</v>
      </c>
      <c r="H2757" s="7" t="s">
        <v>24419</v>
      </c>
      <c r="I2757" s="7" t="s">
        <v>65</v>
      </c>
      <c r="J2757" s="7" t="s">
        <v>33060</v>
      </c>
      <c r="K2757" s="7" t="s">
        <v>47</v>
      </c>
      <c r="L2757" s="7">
        <v>10</v>
      </c>
      <c r="M2757" s="7" t="s">
        <v>34194</v>
      </c>
      <c r="N2757" s="7">
        <v>49231</v>
      </c>
      <c r="O2757" s="7" t="s">
        <v>22958</v>
      </c>
      <c r="P2757" s="7">
        <v>19720915</v>
      </c>
      <c r="Q2757" s="7">
        <v>81</v>
      </c>
      <c r="R2757" s="7">
        <v>201903</v>
      </c>
    </row>
    <row r="2758" spans="1:18" ht="16.5" customHeight="1">
      <c r="A2758" s="8">
        <v>3128100770</v>
      </c>
      <c r="B2758" s="7">
        <v>1331687</v>
      </c>
      <c r="C2758" s="12">
        <v>1615130000124</v>
      </c>
      <c r="D2758" s="7" t="s">
        <v>24411</v>
      </c>
      <c r="E2758" s="7" t="s">
        <v>24412</v>
      </c>
      <c r="F2758" s="7" t="s">
        <v>22958</v>
      </c>
      <c r="G2758" s="7" t="s">
        <v>24413</v>
      </c>
      <c r="H2758" s="7" t="s">
        <v>24414</v>
      </c>
      <c r="I2758" s="7" t="s">
        <v>65</v>
      </c>
      <c r="J2758" s="7" t="s">
        <v>33060</v>
      </c>
      <c r="K2758" s="7" t="s">
        <v>47</v>
      </c>
      <c r="L2758" s="7">
        <v>10</v>
      </c>
      <c r="M2758" s="7" t="s">
        <v>34194</v>
      </c>
      <c r="N2758" s="7">
        <v>49231</v>
      </c>
      <c r="O2758" s="7" t="s">
        <v>22958</v>
      </c>
      <c r="P2758" s="7">
        <v>19751016</v>
      </c>
      <c r="Q2758" s="7">
        <v>79</v>
      </c>
      <c r="R2758" s="7">
        <v>201903</v>
      </c>
    </row>
    <row r="2759" spans="1:18" ht="16.5" customHeight="1">
      <c r="A2759" s="8">
        <v>3128101916</v>
      </c>
      <c r="B2759" s="7">
        <v>2202479</v>
      </c>
      <c r="C2759" s="12">
        <v>1615130000231</v>
      </c>
      <c r="D2759" s="7" t="s">
        <v>24399</v>
      </c>
      <c r="E2759" s="7" t="s">
        <v>24400</v>
      </c>
      <c r="F2759" s="7" t="s">
        <v>22958</v>
      </c>
      <c r="G2759" s="7" t="s">
        <v>24401</v>
      </c>
      <c r="H2759" s="7" t="s">
        <v>24402</v>
      </c>
      <c r="I2759" s="7" t="s">
        <v>65</v>
      </c>
      <c r="J2759" s="7" t="s">
        <v>33060</v>
      </c>
      <c r="K2759" s="7" t="s">
        <v>47</v>
      </c>
      <c r="L2759" s="7">
        <v>10</v>
      </c>
      <c r="M2759" s="7" t="s">
        <v>34194</v>
      </c>
      <c r="N2759" s="7">
        <v>49231</v>
      </c>
      <c r="O2759" s="7" t="s">
        <v>22958</v>
      </c>
      <c r="P2759" s="7">
        <v>19791208</v>
      </c>
      <c r="Q2759" s="7">
        <v>79</v>
      </c>
      <c r="R2759" s="7">
        <v>201903</v>
      </c>
    </row>
    <row r="2760" spans="1:18" ht="16.5" customHeight="1">
      <c r="A2760" s="8">
        <v>3128103758</v>
      </c>
      <c r="B2760" s="7">
        <v>1773956</v>
      </c>
      <c r="C2760" s="12">
        <v>1615130000504</v>
      </c>
      <c r="D2760" s="7" t="s">
        <v>24387</v>
      </c>
      <c r="E2760" s="7" t="s">
        <v>24388</v>
      </c>
      <c r="F2760" s="7" t="s">
        <v>14795</v>
      </c>
      <c r="G2760" s="7" t="s">
        <v>24389</v>
      </c>
      <c r="H2760" s="7" t="s">
        <v>24390</v>
      </c>
      <c r="I2760" s="7" t="s">
        <v>65</v>
      </c>
      <c r="J2760" s="7" t="s">
        <v>33060</v>
      </c>
      <c r="K2760" s="7" t="s">
        <v>47</v>
      </c>
      <c r="L2760" s="7">
        <v>10</v>
      </c>
      <c r="M2760" s="7" t="s">
        <v>34194</v>
      </c>
      <c r="N2760" s="7">
        <v>49231</v>
      </c>
      <c r="O2760" s="7" t="s">
        <v>22958</v>
      </c>
      <c r="P2760" s="7">
        <v>19850915</v>
      </c>
      <c r="Q2760" s="7">
        <v>91</v>
      </c>
      <c r="R2760" s="7">
        <v>201903</v>
      </c>
    </row>
    <row r="2761" spans="1:18" ht="16.5" customHeight="1">
      <c r="A2761" s="8">
        <v>3128103893</v>
      </c>
      <c r="B2761" s="7">
        <v>2206075</v>
      </c>
      <c r="C2761" s="12">
        <v>1615130000653</v>
      </c>
      <c r="D2761" s="7" t="s">
        <v>21733</v>
      </c>
      <c r="E2761" s="7" t="s">
        <v>6100</v>
      </c>
      <c r="F2761" s="7" t="s">
        <v>21734</v>
      </c>
      <c r="G2761" s="7" t="s">
        <v>21735</v>
      </c>
      <c r="H2761" s="7" t="s">
        <v>21736</v>
      </c>
      <c r="I2761" s="7" t="s">
        <v>65</v>
      </c>
      <c r="J2761" s="7" t="s">
        <v>33060</v>
      </c>
      <c r="K2761" s="7" t="s">
        <v>47</v>
      </c>
      <c r="L2761" s="7">
        <v>10</v>
      </c>
      <c r="M2761" s="7" t="s">
        <v>457</v>
      </c>
      <c r="N2761" s="7">
        <v>38110</v>
      </c>
      <c r="O2761" s="7" t="s">
        <v>42265</v>
      </c>
      <c r="P2761" s="7">
        <v>19860101</v>
      </c>
      <c r="Q2761" s="7">
        <v>82</v>
      </c>
      <c r="R2761" s="7">
        <v>201903</v>
      </c>
    </row>
    <row r="2762" spans="1:18" ht="16.5" customHeight="1">
      <c r="A2762" s="8">
        <v>1308707566</v>
      </c>
      <c r="B2762" s="7">
        <v>6408301</v>
      </c>
      <c r="C2762" s="12">
        <v>1615140003209</v>
      </c>
      <c r="D2762" s="7" t="s">
        <v>21504</v>
      </c>
      <c r="E2762" s="7" t="s">
        <v>21505</v>
      </c>
      <c r="F2762" s="7" t="s">
        <v>21506</v>
      </c>
      <c r="H2762" s="7" t="s">
        <v>21507</v>
      </c>
      <c r="I2762" s="7" t="s">
        <v>65</v>
      </c>
      <c r="J2762" s="7" t="s">
        <v>33060</v>
      </c>
      <c r="K2762" s="7" t="s">
        <v>47</v>
      </c>
      <c r="L2762" s="7">
        <v>10</v>
      </c>
      <c r="M2762" s="7" t="s">
        <v>33076</v>
      </c>
      <c r="N2762" s="7">
        <v>17129</v>
      </c>
      <c r="O2762" s="7" t="s">
        <v>42615</v>
      </c>
      <c r="P2762" s="7">
        <v>20150403</v>
      </c>
      <c r="Q2762" s="7">
        <v>52</v>
      </c>
      <c r="R2762" s="7">
        <v>201903</v>
      </c>
    </row>
    <row r="2763" spans="1:18" ht="16.5" customHeight="1">
      <c r="A2763" s="8">
        <v>3128143027</v>
      </c>
      <c r="B2763" s="7">
        <v>1162701</v>
      </c>
      <c r="C2763" s="12">
        <v>1615150000295</v>
      </c>
      <c r="D2763" s="7" t="s">
        <v>17471</v>
      </c>
      <c r="E2763" s="7" t="s">
        <v>17472</v>
      </c>
      <c r="F2763" s="7" t="s">
        <v>17473</v>
      </c>
      <c r="G2763" s="7" t="s">
        <v>17474</v>
      </c>
      <c r="H2763" s="7" t="s">
        <v>17475</v>
      </c>
      <c r="I2763" s="7" t="s">
        <v>52</v>
      </c>
      <c r="J2763" s="7" t="s">
        <v>33060</v>
      </c>
      <c r="K2763" s="7" t="s">
        <v>47</v>
      </c>
      <c r="L2763" s="7">
        <v>10</v>
      </c>
      <c r="M2763" s="7" t="s">
        <v>33076</v>
      </c>
      <c r="N2763" s="7">
        <v>28202</v>
      </c>
      <c r="O2763" s="7" t="s">
        <v>5436</v>
      </c>
      <c r="P2763" s="7">
        <v>19990902</v>
      </c>
      <c r="Q2763" s="7">
        <v>277</v>
      </c>
      <c r="R2763" s="7">
        <v>201903</v>
      </c>
    </row>
    <row r="2764" spans="1:18" ht="16.5" customHeight="1">
      <c r="A2764" s="8">
        <v>3128208973</v>
      </c>
      <c r="B2764" s="7">
        <v>3101097</v>
      </c>
      <c r="C2764" s="12">
        <v>1615330004215</v>
      </c>
      <c r="D2764" s="7" t="s">
        <v>48055</v>
      </c>
      <c r="E2764" s="7" t="s">
        <v>48056</v>
      </c>
      <c r="F2764" s="7" t="s">
        <v>5955</v>
      </c>
      <c r="G2764" s="7" t="s">
        <v>48057</v>
      </c>
      <c r="H2764" s="7" t="s">
        <v>48058</v>
      </c>
      <c r="I2764" s="7" t="s">
        <v>45</v>
      </c>
      <c r="J2764" s="7" t="s">
        <v>33060</v>
      </c>
      <c r="K2764" s="7" t="s">
        <v>47</v>
      </c>
      <c r="L2764" s="7">
        <v>10</v>
      </c>
      <c r="M2764" s="7" t="s">
        <v>105</v>
      </c>
      <c r="N2764" s="7">
        <v>86100</v>
      </c>
      <c r="O2764" s="7" t="s">
        <v>5955</v>
      </c>
      <c r="P2764" s="7">
        <v>19951001</v>
      </c>
      <c r="Q2764" s="7">
        <v>71</v>
      </c>
      <c r="R2764" s="7">
        <v>201903</v>
      </c>
    </row>
    <row r="2765" spans="1:18" ht="16.5" customHeight="1">
      <c r="A2765" s="8">
        <v>3128218210</v>
      </c>
      <c r="B2765" s="7">
        <v>5829213</v>
      </c>
      <c r="C2765" s="12">
        <v>1615330008423</v>
      </c>
      <c r="D2765" s="7" t="s">
        <v>48059</v>
      </c>
      <c r="E2765" s="7" t="s">
        <v>21372</v>
      </c>
      <c r="F2765" s="7" t="s">
        <v>249</v>
      </c>
      <c r="G2765" s="7" t="s">
        <v>48060</v>
      </c>
      <c r="H2765" s="7" t="s">
        <v>48061</v>
      </c>
      <c r="I2765" s="7" t="s">
        <v>45</v>
      </c>
      <c r="J2765" s="7" t="s">
        <v>33060</v>
      </c>
      <c r="K2765" s="7" t="s">
        <v>47</v>
      </c>
      <c r="L2765" s="7">
        <v>10</v>
      </c>
      <c r="M2765" s="7" t="s">
        <v>105</v>
      </c>
      <c r="N2765" s="7">
        <v>86102</v>
      </c>
      <c r="O2765" s="7" t="s">
        <v>30448</v>
      </c>
      <c r="P2765" s="7">
        <v>20131028</v>
      </c>
      <c r="Q2765" s="7">
        <v>111</v>
      </c>
      <c r="R2765" s="7">
        <v>201903</v>
      </c>
    </row>
    <row r="2766" spans="1:18" ht="16.5" customHeight="1">
      <c r="A2766" s="8">
        <v>4788200081</v>
      </c>
      <c r="B2766" s="7">
        <v>6646159</v>
      </c>
      <c r="C2766" s="12">
        <v>1615330009554</v>
      </c>
      <c r="D2766" s="7" t="s">
        <v>48062</v>
      </c>
      <c r="E2766" s="7" t="s">
        <v>48063</v>
      </c>
      <c r="F2766" s="7" t="s">
        <v>249</v>
      </c>
      <c r="H2766" s="7" t="s">
        <v>48064</v>
      </c>
      <c r="I2766" s="7" t="s">
        <v>45</v>
      </c>
      <c r="J2766" s="7" t="s">
        <v>33060</v>
      </c>
      <c r="K2766" s="7" t="s">
        <v>47</v>
      </c>
      <c r="L2766" s="7">
        <v>10</v>
      </c>
      <c r="M2766" s="7" t="s">
        <v>105</v>
      </c>
      <c r="N2766" s="7">
        <v>86102</v>
      </c>
      <c r="O2766" s="7" t="s">
        <v>30448</v>
      </c>
      <c r="P2766" s="7">
        <v>20151231</v>
      </c>
      <c r="Q2766" s="7">
        <v>59</v>
      </c>
      <c r="R2766" s="7">
        <v>201903</v>
      </c>
    </row>
    <row r="2767" spans="1:18" ht="16.5" customHeight="1">
      <c r="A2767" s="8">
        <v>3128210197</v>
      </c>
      <c r="B2767" s="7">
        <v>2746864</v>
      </c>
      <c r="C2767" s="12">
        <v>1615710004637</v>
      </c>
      <c r="D2767" s="7" t="s">
        <v>48065</v>
      </c>
      <c r="E2767" s="7" t="s">
        <v>48066</v>
      </c>
      <c r="F2767" s="7" t="s">
        <v>1902</v>
      </c>
      <c r="G2767" s="7" t="s">
        <v>48067</v>
      </c>
      <c r="H2767" s="7" t="s">
        <v>48068</v>
      </c>
      <c r="I2767" s="7" t="s">
        <v>45</v>
      </c>
      <c r="J2767" s="7" t="s">
        <v>33060</v>
      </c>
      <c r="K2767" s="7" t="s">
        <v>47</v>
      </c>
      <c r="L2767" s="7">
        <v>10</v>
      </c>
      <c r="M2767" s="7" t="s">
        <v>363</v>
      </c>
      <c r="N2767" s="7">
        <v>70209</v>
      </c>
      <c r="O2767" s="7" t="s">
        <v>1902</v>
      </c>
      <c r="P2767" s="7">
        <v>20060914</v>
      </c>
      <c r="Q2767" s="7">
        <v>118</v>
      </c>
      <c r="R2767" s="7">
        <v>201903</v>
      </c>
    </row>
    <row r="2768" spans="1:18" ht="16.5" customHeight="1">
      <c r="A2768" s="8">
        <v>3128213573</v>
      </c>
      <c r="B2768" s="7">
        <v>3247580</v>
      </c>
      <c r="C2768" s="12">
        <v>1615710005924</v>
      </c>
      <c r="D2768" s="7" t="s">
        <v>48069</v>
      </c>
      <c r="E2768" s="7" t="s">
        <v>48070</v>
      </c>
      <c r="F2768" s="7" t="s">
        <v>48071</v>
      </c>
      <c r="G2768" s="7" t="s">
        <v>48072</v>
      </c>
      <c r="H2768" s="7" t="s">
        <v>48073</v>
      </c>
      <c r="I2768" s="7" t="s">
        <v>45</v>
      </c>
      <c r="J2768" s="7" t="s">
        <v>33060</v>
      </c>
      <c r="K2768" s="7" t="s">
        <v>47</v>
      </c>
      <c r="L2768" s="7">
        <v>10</v>
      </c>
      <c r="M2768" s="7" t="s">
        <v>33760</v>
      </c>
      <c r="N2768" s="7">
        <v>46329</v>
      </c>
      <c r="O2768" s="7" t="s">
        <v>9470</v>
      </c>
      <c r="P2768" s="7">
        <v>20080901</v>
      </c>
      <c r="Q2768" s="7">
        <v>85</v>
      </c>
      <c r="R2768" s="7">
        <v>201903</v>
      </c>
    </row>
    <row r="2769" spans="1:18" ht="16.5" customHeight="1">
      <c r="A2769" s="8">
        <v>3068204195</v>
      </c>
      <c r="B2769" s="7">
        <v>2552877</v>
      </c>
      <c r="C2769" s="12">
        <v>1641210001518</v>
      </c>
      <c r="D2769" s="7" t="s">
        <v>48074</v>
      </c>
      <c r="E2769" s="7" t="s">
        <v>9989</v>
      </c>
      <c r="F2769" s="7" t="s">
        <v>48075</v>
      </c>
      <c r="G2769" s="7" t="s">
        <v>48076</v>
      </c>
      <c r="H2769" s="7" t="s">
        <v>755</v>
      </c>
      <c r="I2769" s="7" t="s">
        <v>45</v>
      </c>
      <c r="J2769" s="7" t="s">
        <v>33060</v>
      </c>
      <c r="K2769" s="7" t="s">
        <v>47</v>
      </c>
      <c r="L2769" s="7">
        <v>10</v>
      </c>
      <c r="M2769" s="7" t="s">
        <v>105</v>
      </c>
      <c r="N2769" s="7">
        <v>87000</v>
      </c>
      <c r="O2769" s="7" t="s">
        <v>16479</v>
      </c>
      <c r="P2769" s="7">
        <v>19720920</v>
      </c>
      <c r="Q2769" s="7">
        <v>236</v>
      </c>
      <c r="R2769" s="7">
        <v>201903</v>
      </c>
    </row>
    <row r="2770" spans="1:18" ht="16.5" customHeight="1">
      <c r="A2770" s="8">
        <v>5948700660</v>
      </c>
      <c r="B2770" s="7">
        <v>8076666</v>
      </c>
      <c r="C2770" s="12">
        <v>1642110029650</v>
      </c>
      <c r="D2770" s="7" t="s">
        <v>48077</v>
      </c>
      <c r="E2770" s="7" t="s">
        <v>48078</v>
      </c>
      <c r="F2770" s="7" t="s">
        <v>2760</v>
      </c>
      <c r="G2770" s="7" t="s">
        <v>48079</v>
      </c>
      <c r="H2770" s="7" t="s">
        <v>48080</v>
      </c>
      <c r="I2770" s="7" t="s">
        <v>65</v>
      </c>
      <c r="J2770" s="7" t="s">
        <v>33060</v>
      </c>
      <c r="K2770" s="7" t="s">
        <v>47</v>
      </c>
      <c r="L2770" s="7">
        <v>10</v>
      </c>
      <c r="M2770" s="7" t="s">
        <v>33076</v>
      </c>
      <c r="N2770" s="7">
        <v>22111</v>
      </c>
      <c r="O2770" s="7" t="s">
        <v>48081</v>
      </c>
      <c r="P2770" s="7">
        <v>20161220</v>
      </c>
      <c r="Q2770" s="7">
        <v>74</v>
      </c>
      <c r="R2770" s="7">
        <v>201903</v>
      </c>
    </row>
    <row r="2771" spans="1:18" ht="16.5" customHeight="1">
      <c r="A2771" s="8">
        <v>3448600485</v>
      </c>
      <c r="B2771" s="7">
        <v>8076667</v>
      </c>
      <c r="C2771" s="12">
        <v>1642110029668</v>
      </c>
      <c r="D2771" s="7" t="s">
        <v>48082</v>
      </c>
      <c r="E2771" s="7" t="s">
        <v>48083</v>
      </c>
      <c r="F2771" s="7" t="s">
        <v>2760</v>
      </c>
      <c r="G2771" s="7" t="s">
        <v>48084</v>
      </c>
      <c r="H2771" s="7" t="s">
        <v>48085</v>
      </c>
      <c r="I2771" s="7" t="s">
        <v>65</v>
      </c>
      <c r="J2771" s="7" t="s">
        <v>33060</v>
      </c>
      <c r="K2771" s="7" t="s">
        <v>47</v>
      </c>
      <c r="L2771" s="7">
        <v>10</v>
      </c>
      <c r="M2771" s="7" t="s">
        <v>33076</v>
      </c>
      <c r="N2771" s="7">
        <v>22111</v>
      </c>
      <c r="O2771" s="7" t="s">
        <v>48081</v>
      </c>
      <c r="P2771" s="7">
        <v>20161220</v>
      </c>
      <c r="Q2771" s="7">
        <v>77</v>
      </c>
      <c r="R2771" s="7">
        <v>201903</v>
      </c>
    </row>
    <row r="2772" spans="1:18" ht="16.5" customHeight="1">
      <c r="A2772" s="8">
        <v>3138110761</v>
      </c>
      <c r="B2772" s="7">
        <v>1868795</v>
      </c>
      <c r="C2772" s="12">
        <v>1644110003361</v>
      </c>
      <c r="D2772" s="7" t="s">
        <v>16592</v>
      </c>
      <c r="E2772" s="7" t="s">
        <v>16593</v>
      </c>
      <c r="F2772" s="7" t="s">
        <v>16594</v>
      </c>
      <c r="G2772" s="7" t="s">
        <v>16595</v>
      </c>
      <c r="H2772" s="7" t="s">
        <v>16596</v>
      </c>
      <c r="I2772" s="7" t="s">
        <v>65</v>
      </c>
      <c r="J2772" s="7" t="s">
        <v>33060</v>
      </c>
      <c r="K2772" s="7" t="s">
        <v>47</v>
      </c>
      <c r="L2772" s="7">
        <v>10</v>
      </c>
      <c r="M2772" s="7" t="s">
        <v>33076</v>
      </c>
      <c r="N2772" s="7">
        <v>30390</v>
      </c>
      <c r="O2772" s="7" t="s">
        <v>33587</v>
      </c>
      <c r="P2772" s="7">
        <v>20010811</v>
      </c>
      <c r="Q2772" s="7">
        <v>77</v>
      </c>
      <c r="R2772" s="7">
        <v>201903</v>
      </c>
    </row>
    <row r="2773" spans="1:18" ht="16.5" customHeight="1">
      <c r="A2773" s="8">
        <v>3138117444</v>
      </c>
      <c r="B2773" s="7">
        <v>2623130</v>
      </c>
      <c r="C2773" s="12">
        <v>1644110005911</v>
      </c>
      <c r="D2773" s="7" t="s">
        <v>48086</v>
      </c>
      <c r="E2773" s="7" t="s">
        <v>9963</v>
      </c>
      <c r="F2773" s="7" t="s">
        <v>48087</v>
      </c>
      <c r="G2773" s="7" t="s">
        <v>48088</v>
      </c>
      <c r="H2773" s="7" t="s">
        <v>3136</v>
      </c>
      <c r="I2773" s="7" t="s">
        <v>65</v>
      </c>
      <c r="J2773" s="7" t="s">
        <v>33060</v>
      </c>
      <c r="K2773" s="7" t="s">
        <v>47</v>
      </c>
      <c r="L2773" s="7">
        <v>10</v>
      </c>
      <c r="M2773" s="7" t="s">
        <v>33076</v>
      </c>
      <c r="N2773" s="7">
        <v>23190</v>
      </c>
      <c r="O2773" s="7" t="s">
        <v>42637</v>
      </c>
      <c r="P2773" s="7">
        <v>20060104</v>
      </c>
      <c r="Q2773" s="7">
        <v>116</v>
      </c>
      <c r="R2773" s="7">
        <v>201903</v>
      </c>
    </row>
    <row r="2774" spans="1:18" ht="16.5" customHeight="1">
      <c r="A2774" s="8">
        <v>3098100416</v>
      </c>
      <c r="B2774" s="7">
        <v>1991139</v>
      </c>
      <c r="C2774" s="12">
        <v>1644130000090</v>
      </c>
      <c r="D2774" s="7" t="s">
        <v>25663</v>
      </c>
      <c r="E2774" s="7" t="s">
        <v>6529</v>
      </c>
      <c r="F2774" s="7" t="s">
        <v>25664</v>
      </c>
      <c r="G2774" s="7" t="s">
        <v>25665</v>
      </c>
      <c r="H2774" s="7" t="s">
        <v>25666</v>
      </c>
      <c r="I2774" s="7" t="s">
        <v>65</v>
      </c>
      <c r="J2774" s="7" t="s">
        <v>33060</v>
      </c>
      <c r="K2774" s="7" t="s">
        <v>47</v>
      </c>
      <c r="L2774" s="7">
        <v>10</v>
      </c>
      <c r="M2774" s="7" t="s">
        <v>34194</v>
      </c>
      <c r="N2774" s="7">
        <v>50130</v>
      </c>
      <c r="O2774" s="7" t="s">
        <v>11464</v>
      </c>
      <c r="P2774" s="7">
        <v>19760101</v>
      </c>
      <c r="Q2774" s="7">
        <v>70</v>
      </c>
      <c r="R2774" s="7">
        <v>201903</v>
      </c>
    </row>
    <row r="2775" spans="1:18" ht="16.5" customHeight="1">
      <c r="A2775" s="8">
        <v>3138122122</v>
      </c>
      <c r="B2775" s="7">
        <v>4104008</v>
      </c>
      <c r="C2775" s="12">
        <v>1644140001393</v>
      </c>
      <c r="D2775" s="7" t="s">
        <v>48089</v>
      </c>
      <c r="E2775" s="7" t="s">
        <v>48090</v>
      </c>
      <c r="F2775" s="7" t="s">
        <v>48091</v>
      </c>
      <c r="G2775" s="7" t="s">
        <v>48092</v>
      </c>
      <c r="H2775" s="7" t="s">
        <v>48093</v>
      </c>
      <c r="I2775" s="7" t="s">
        <v>65</v>
      </c>
      <c r="J2775" s="7" t="s">
        <v>33060</v>
      </c>
      <c r="K2775" s="7" t="s">
        <v>47</v>
      </c>
      <c r="L2775" s="7">
        <v>10</v>
      </c>
      <c r="M2775" s="7" t="s">
        <v>313</v>
      </c>
      <c r="N2775" s="7">
        <v>42201</v>
      </c>
      <c r="O2775" s="7" t="s">
        <v>38780</v>
      </c>
      <c r="P2775" s="7">
        <v>20090501</v>
      </c>
      <c r="Q2775" s="7">
        <v>105</v>
      </c>
      <c r="R2775" s="7">
        <v>201903</v>
      </c>
    </row>
    <row r="2776" spans="1:18" ht="16.5" customHeight="1">
      <c r="A2776" s="8">
        <v>3138123723</v>
      </c>
      <c r="B2776" s="7">
        <v>3720438</v>
      </c>
      <c r="C2776" s="12">
        <v>1644140001450</v>
      </c>
      <c r="D2776" s="7" t="s">
        <v>48094</v>
      </c>
      <c r="E2776" s="7" t="s">
        <v>48095</v>
      </c>
      <c r="F2776" s="7" t="s">
        <v>48096</v>
      </c>
      <c r="G2776" s="7" t="s">
        <v>48097</v>
      </c>
      <c r="H2776" s="7" t="s">
        <v>48098</v>
      </c>
      <c r="I2776" s="7" t="s">
        <v>65</v>
      </c>
      <c r="J2776" s="7" t="s">
        <v>33060</v>
      </c>
      <c r="K2776" s="7" t="s">
        <v>47</v>
      </c>
      <c r="L2776" s="7">
        <v>10</v>
      </c>
      <c r="M2776" s="7" t="s">
        <v>33076</v>
      </c>
      <c r="N2776" s="7">
        <v>17124</v>
      </c>
      <c r="O2776" s="7" t="s">
        <v>46779</v>
      </c>
      <c r="P2776" s="7">
        <v>20100414</v>
      </c>
      <c r="Q2776" s="7">
        <v>103</v>
      </c>
      <c r="R2776" s="7">
        <v>201903</v>
      </c>
    </row>
    <row r="2777" spans="1:18" ht="16.5" customHeight="1">
      <c r="A2777" s="8">
        <v>3138203059</v>
      </c>
      <c r="B2777" s="7">
        <v>5023238</v>
      </c>
      <c r="C2777" s="12">
        <v>1644330003422</v>
      </c>
      <c r="D2777" s="7" t="s">
        <v>48099</v>
      </c>
      <c r="E2777" s="7" t="s">
        <v>38043</v>
      </c>
      <c r="F2777" s="7" t="s">
        <v>48100</v>
      </c>
      <c r="G2777" s="7" t="s">
        <v>48101</v>
      </c>
      <c r="H2777" s="7" t="s">
        <v>48102</v>
      </c>
      <c r="I2777" s="7" t="s">
        <v>45</v>
      </c>
      <c r="J2777" s="7" t="s">
        <v>33060</v>
      </c>
      <c r="K2777" s="7" t="s">
        <v>47</v>
      </c>
      <c r="L2777" s="7">
        <v>10</v>
      </c>
      <c r="M2777" s="7" t="s">
        <v>105</v>
      </c>
      <c r="N2777" s="7">
        <v>86200</v>
      </c>
      <c r="O2777" s="7" t="s">
        <v>30500</v>
      </c>
      <c r="P2777" s="7">
        <v>20061220</v>
      </c>
      <c r="Q2777" s="7">
        <v>67</v>
      </c>
      <c r="R2777" s="7">
        <v>201903</v>
      </c>
    </row>
    <row r="2778" spans="1:18" ht="16.5" customHeight="1">
      <c r="A2778" s="8">
        <v>3138100171</v>
      </c>
      <c r="B2778" s="7">
        <v>1653293</v>
      </c>
      <c r="C2778" s="12">
        <v>1645110000480</v>
      </c>
      <c r="D2778" s="7" t="s">
        <v>24378</v>
      </c>
      <c r="E2778" s="7" t="s">
        <v>24379</v>
      </c>
      <c r="F2778" s="7" t="s">
        <v>10724</v>
      </c>
      <c r="G2778" s="7" t="s">
        <v>24380</v>
      </c>
      <c r="H2778" s="7" t="s">
        <v>24381</v>
      </c>
      <c r="I2778" s="7" t="s">
        <v>65</v>
      </c>
      <c r="J2778" s="7" t="s">
        <v>33060</v>
      </c>
      <c r="K2778" s="7" t="s">
        <v>47</v>
      </c>
      <c r="L2778" s="7">
        <v>10</v>
      </c>
      <c r="M2778" s="7" t="s">
        <v>34194</v>
      </c>
      <c r="N2778" s="7">
        <v>49212</v>
      </c>
      <c r="O2778" s="7" t="s">
        <v>10754</v>
      </c>
      <c r="P2778" s="7">
        <v>19800101</v>
      </c>
      <c r="Q2778" s="7">
        <v>93</v>
      </c>
      <c r="R2778" s="7">
        <v>201903</v>
      </c>
    </row>
    <row r="2779" spans="1:18" ht="16.5" customHeight="1">
      <c r="A2779" s="8">
        <v>3138200391</v>
      </c>
      <c r="B2779" s="7">
        <v>2554898</v>
      </c>
      <c r="C2779" s="12">
        <v>1645380000195</v>
      </c>
      <c r="D2779" s="7" t="s">
        <v>48103</v>
      </c>
      <c r="E2779" s="7" t="s">
        <v>48104</v>
      </c>
      <c r="F2779" s="7" t="s">
        <v>33868</v>
      </c>
      <c r="G2779" s="7" t="s">
        <v>48105</v>
      </c>
      <c r="H2779" s="7" t="s">
        <v>48106</v>
      </c>
      <c r="I2779" s="7" t="s">
        <v>45</v>
      </c>
      <c r="J2779" s="7" t="s">
        <v>33060</v>
      </c>
      <c r="K2779" s="7" t="s">
        <v>47</v>
      </c>
      <c r="L2779" s="7">
        <v>10</v>
      </c>
      <c r="M2779" s="7" t="s">
        <v>33760</v>
      </c>
      <c r="N2779" s="7">
        <v>46329</v>
      </c>
      <c r="O2779" s="7" t="s">
        <v>9470</v>
      </c>
      <c r="P2779" s="7">
        <v>19820101</v>
      </c>
      <c r="Q2779" s="7">
        <v>85</v>
      </c>
      <c r="R2779" s="7">
        <v>201903</v>
      </c>
    </row>
    <row r="2780" spans="1:18" ht="16.5" customHeight="1">
      <c r="A2780" s="8">
        <v>3078125385</v>
      </c>
      <c r="B2780" s="7">
        <v>2779014</v>
      </c>
      <c r="C2780" s="12">
        <v>1647110015906</v>
      </c>
      <c r="D2780" s="7" t="s">
        <v>48107</v>
      </c>
      <c r="E2780" s="7" t="s">
        <v>1982</v>
      </c>
      <c r="F2780" s="7" t="s">
        <v>48108</v>
      </c>
      <c r="G2780" s="7" t="s">
        <v>48109</v>
      </c>
      <c r="H2780" s="7" t="s">
        <v>48110</v>
      </c>
      <c r="I2780" s="7" t="s">
        <v>65</v>
      </c>
      <c r="J2780" s="7" t="s">
        <v>33060</v>
      </c>
      <c r="K2780" s="7" t="s">
        <v>47</v>
      </c>
      <c r="L2780" s="7">
        <v>10</v>
      </c>
      <c r="M2780" s="7" t="s">
        <v>34194</v>
      </c>
      <c r="N2780" s="7">
        <v>49231</v>
      </c>
      <c r="O2780" s="7" t="s">
        <v>22958</v>
      </c>
      <c r="P2780" s="7">
        <v>20070115</v>
      </c>
      <c r="Q2780" s="7">
        <v>58</v>
      </c>
      <c r="R2780" s="7">
        <v>201903</v>
      </c>
    </row>
    <row r="2781" spans="1:18" ht="16.5" customHeight="1">
      <c r="A2781" s="8">
        <v>3078143307</v>
      </c>
      <c r="B2781" s="7">
        <v>6711558</v>
      </c>
      <c r="C2781" s="12">
        <v>1647110040101</v>
      </c>
      <c r="D2781" s="7" t="s">
        <v>48111</v>
      </c>
      <c r="E2781" s="7" t="s">
        <v>48112</v>
      </c>
      <c r="F2781" s="7" t="s">
        <v>48113</v>
      </c>
      <c r="G2781" s="7" t="s">
        <v>48114</v>
      </c>
      <c r="H2781" s="7" t="s">
        <v>48115</v>
      </c>
      <c r="I2781" s="7" t="s">
        <v>65</v>
      </c>
      <c r="J2781" s="7" t="s">
        <v>33060</v>
      </c>
      <c r="K2781" s="7" t="s">
        <v>47</v>
      </c>
      <c r="L2781" s="7">
        <v>10</v>
      </c>
      <c r="M2781" s="7" t="s">
        <v>33076</v>
      </c>
      <c r="N2781" s="7">
        <v>22192</v>
      </c>
      <c r="O2781" s="7" t="s">
        <v>45356</v>
      </c>
      <c r="P2781" s="7">
        <v>20131216</v>
      </c>
      <c r="Q2781" s="7">
        <v>53</v>
      </c>
      <c r="R2781" s="7">
        <v>201903</v>
      </c>
    </row>
    <row r="2782" spans="1:18" ht="16.5" customHeight="1">
      <c r="A2782" s="8">
        <v>3078100327</v>
      </c>
      <c r="B2782" s="7">
        <v>2202850</v>
      </c>
      <c r="C2782" s="12">
        <v>1647130000078</v>
      </c>
      <c r="D2782" s="7" t="s">
        <v>48116</v>
      </c>
      <c r="E2782" s="7" t="s">
        <v>48117</v>
      </c>
      <c r="F2782" s="7" t="s">
        <v>22958</v>
      </c>
      <c r="G2782" s="7" t="s">
        <v>48118</v>
      </c>
      <c r="H2782" s="7" t="s">
        <v>48119</v>
      </c>
      <c r="I2782" s="7" t="s">
        <v>65</v>
      </c>
      <c r="J2782" s="7" t="s">
        <v>33060</v>
      </c>
      <c r="K2782" s="7" t="s">
        <v>47</v>
      </c>
      <c r="L2782" s="7">
        <v>10</v>
      </c>
      <c r="M2782" s="7" t="s">
        <v>34194</v>
      </c>
      <c r="N2782" s="7">
        <v>49231</v>
      </c>
      <c r="O2782" s="7" t="s">
        <v>22958</v>
      </c>
      <c r="P2782" s="7">
        <v>19750715</v>
      </c>
      <c r="Q2782" s="7">
        <v>50</v>
      </c>
      <c r="R2782" s="7">
        <v>201903</v>
      </c>
    </row>
    <row r="2783" spans="1:18" ht="16.5" customHeight="1">
      <c r="A2783" s="8">
        <v>3078209553</v>
      </c>
      <c r="B2783" s="7">
        <v>6260171</v>
      </c>
      <c r="C2783" s="12">
        <v>1647330005688</v>
      </c>
      <c r="D2783" s="7" t="s">
        <v>48120</v>
      </c>
      <c r="E2783" s="7" t="s">
        <v>48121</v>
      </c>
      <c r="F2783" s="7" t="s">
        <v>249</v>
      </c>
      <c r="G2783" s="7" t="s">
        <v>48122</v>
      </c>
      <c r="H2783" s="7" t="s">
        <v>48123</v>
      </c>
      <c r="I2783" s="7" t="s">
        <v>45</v>
      </c>
      <c r="J2783" s="7" t="s">
        <v>33060</v>
      </c>
      <c r="K2783" s="7" t="s">
        <v>47</v>
      </c>
      <c r="L2783" s="7">
        <v>10</v>
      </c>
      <c r="M2783" s="7" t="s">
        <v>105</v>
      </c>
      <c r="N2783" s="7">
        <v>86102</v>
      </c>
      <c r="O2783" s="7" t="s">
        <v>30448</v>
      </c>
      <c r="P2783" s="7">
        <v>20131216</v>
      </c>
      <c r="Q2783" s="7">
        <v>52</v>
      </c>
      <c r="R2783" s="7">
        <v>201903</v>
      </c>
    </row>
    <row r="2784" spans="1:18" ht="16.5" customHeight="1">
      <c r="A2784" s="8">
        <v>3128100751</v>
      </c>
      <c r="B2784" s="7">
        <v>1916232</v>
      </c>
      <c r="C2784" s="12">
        <v>1648110000228</v>
      </c>
      <c r="D2784" s="7" t="s">
        <v>48124</v>
      </c>
      <c r="E2784" s="7" t="s">
        <v>48125</v>
      </c>
      <c r="F2784" s="7" t="s">
        <v>23954</v>
      </c>
      <c r="G2784" s="7" t="s">
        <v>48126</v>
      </c>
      <c r="H2784" s="7" t="s">
        <v>48127</v>
      </c>
      <c r="I2784" s="7" t="s">
        <v>65</v>
      </c>
      <c r="J2784" s="7" t="s">
        <v>33060</v>
      </c>
      <c r="K2784" s="7" t="s">
        <v>47</v>
      </c>
      <c r="L2784" s="7">
        <v>10</v>
      </c>
      <c r="M2784" s="7" t="s">
        <v>34194</v>
      </c>
      <c r="N2784" s="7">
        <v>49231</v>
      </c>
      <c r="O2784" s="7" t="s">
        <v>22958</v>
      </c>
      <c r="P2784" s="7">
        <v>19750701</v>
      </c>
      <c r="Q2784" s="7">
        <v>51</v>
      </c>
      <c r="R2784" s="7">
        <v>201903</v>
      </c>
    </row>
    <row r="2785" spans="1:18" ht="16.5" customHeight="1">
      <c r="A2785" s="8">
        <v>3128101901</v>
      </c>
      <c r="B2785" s="7">
        <v>1604680</v>
      </c>
      <c r="C2785" s="12">
        <v>1648110000541</v>
      </c>
      <c r="D2785" s="7" t="s">
        <v>48128</v>
      </c>
      <c r="E2785" s="7" t="s">
        <v>25257</v>
      </c>
      <c r="F2785" s="7" t="s">
        <v>10760</v>
      </c>
      <c r="G2785" s="7" t="s">
        <v>48129</v>
      </c>
      <c r="H2785" s="7" t="s">
        <v>48130</v>
      </c>
      <c r="I2785" s="7" t="s">
        <v>65</v>
      </c>
      <c r="J2785" s="7" t="s">
        <v>33060</v>
      </c>
      <c r="K2785" s="7" t="s">
        <v>47</v>
      </c>
      <c r="L2785" s="7">
        <v>10</v>
      </c>
      <c r="M2785" s="7" t="s">
        <v>34194</v>
      </c>
      <c r="N2785" s="7">
        <v>49231</v>
      </c>
      <c r="O2785" s="7" t="s">
        <v>22958</v>
      </c>
      <c r="P2785" s="7">
        <v>19791201</v>
      </c>
      <c r="Q2785" s="7">
        <v>88</v>
      </c>
      <c r="R2785" s="7">
        <v>201903</v>
      </c>
    </row>
    <row r="2786" spans="1:18" ht="16.5" customHeight="1">
      <c r="A2786" s="8">
        <v>3128107448</v>
      </c>
      <c r="B2786" s="7">
        <v>1339192</v>
      </c>
      <c r="C2786" s="12">
        <v>1648110003149</v>
      </c>
      <c r="D2786" s="7" t="s">
        <v>21786</v>
      </c>
      <c r="E2786" s="7" t="s">
        <v>21787</v>
      </c>
      <c r="F2786" s="7" t="s">
        <v>21718</v>
      </c>
      <c r="G2786" s="7" t="s">
        <v>21788</v>
      </c>
      <c r="H2786" s="7" t="s">
        <v>21789</v>
      </c>
      <c r="I2786" s="7" t="s">
        <v>65</v>
      </c>
      <c r="J2786" s="7" t="s">
        <v>33060</v>
      </c>
      <c r="K2786" s="7" t="s">
        <v>47</v>
      </c>
      <c r="L2786" s="7">
        <v>10</v>
      </c>
      <c r="M2786" s="7" t="s">
        <v>457</v>
      </c>
      <c r="N2786" s="7">
        <v>38110</v>
      </c>
      <c r="O2786" s="7" t="s">
        <v>42265</v>
      </c>
      <c r="P2786" s="7">
        <v>19891227</v>
      </c>
      <c r="Q2786" s="7">
        <v>71</v>
      </c>
      <c r="R2786" s="7">
        <v>201903</v>
      </c>
    </row>
    <row r="2787" spans="1:18" ht="16.5" customHeight="1">
      <c r="A2787" s="8">
        <v>3128123638</v>
      </c>
      <c r="B2787" s="7">
        <v>1277090</v>
      </c>
      <c r="C2787" s="12">
        <v>1648110011035</v>
      </c>
      <c r="D2787" s="7" t="s">
        <v>20265</v>
      </c>
      <c r="E2787" s="7" t="s">
        <v>20266</v>
      </c>
      <c r="F2787" s="7" t="s">
        <v>20267</v>
      </c>
      <c r="G2787" s="7" t="s">
        <v>20268</v>
      </c>
      <c r="H2787" s="7" t="s">
        <v>20269</v>
      </c>
      <c r="I2787" s="7" t="s">
        <v>65</v>
      </c>
      <c r="J2787" s="7" t="s">
        <v>33060</v>
      </c>
      <c r="K2787" s="7" t="s">
        <v>47</v>
      </c>
      <c r="L2787" s="7">
        <v>10</v>
      </c>
      <c r="M2787" s="7" t="s">
        <v>33076</v>
      </c>
      <c r="N2787" s="7">
        <v>30391</v>
      </c>
      <c r="O2787" s="7" t="s">
        <v>7087</v>
      </c>
      <c r="P2787" s="7">
        <v>19881212</v>
      </c>
      <c r="Q2787" s="7">
        <v>58</v>
      </c>
      <c r="R2787" s="7">
        <v>201903</v>
      </c>
    </row>
    <row r="2788" spans="1:18" ht="16.5" customHeight="1">
      <c r="A2788" s="8">
        <v>3128126770</v>
      </c>
      <c r="B2788" s="7">
        <v>1536675</v>
      </c>
      <c r="C2788" s="12">
        <v>1648110011324</v>
      </c>
      <c r="D2788" s="7" t="s">
        <v>24382</v>
      </c>
      <c r="E2788" s="7" t="s">
        <v>24383</v>
      </c>
      <c r="F2788" s="7" t="s">
        <v>24384</v>
      </c>
      <c r="G2788" s="7" t="s">
        <v>24385</v>
      </c>
      <c r="H2788" s="7" t="s">
        <v>24386</v>
      </c>
      <c r="I2788" s="7" t="s">
        <v>65</v>
      </c>
      <c r="J2788" s="7" t="s">
        <v>33060</v>
      </c>
      <c r="K2788" s="7" t="s">
        <v>47</v>
      </c>
      <c r="L2788" s="7">
        <v>10</v>
      </c>
      <c r="M2788" s="7" t="s">
        <v>34194</v>
      </c>
      <c r="N2788" s="7">
        <v>49212</v>
      </c>
      <c r="O2788" s="7" t="s">
        <v>10754</v>
      </c>
      <c r="P2788" s="7">
        <v>19970701</v>
      </c>
      <c r="Q2788" s="7">
        <v>80</v>
      </c>
      <c r="R2788" s="7">
        <v>201903</v>
      </c>
    </row>
    <row r="2789" spans="1:18" ht="16.5" customHeight="1">
      <c r="A2789" s="8">
        <v>3128135468</v>
      </c>
      <c r="B2789" s="7">
        <v>1640223</v>
      </c>
      <c r="C2789" s="12">
        <v>1648110014005</v>
      </c>
      <c r="D2789" s="7" t="s">
        <v>48131</v>
      </c>
      <c r="E2789" s="7" t="s">
        <v>16718</v>
      </c>
      <c r="F2789" s="7" t="s">
        <v>48132</v>
      </c>
      <c r="G2789" s="7" t="s">
        <v>48133</v>
      </c>
      <c r="H2789" s="7" t="s">
        <v>48134</v>
      </c>
      <c r="I2789" s="7" t="s">
        <v>65</v>
      </c>
      <c r="J2789" s="7" t="s">
        <v>33060</v>
      </c>
      <c r="K2789" s="7" t="s">
        <v>47</v>
      </c>
      <c r="L2789" s="7">
        <v>10</v>
      </c>
      <c r="M2789" s="7" t="s">
        <v>33076</v>
      </c>
      <c r="N2789" s="7">
        <v>10713</v>
      </c>
      <c r="O2789" s="7" t="s">
        <v>483</v>
      </c>
      <c r="P2789" s="7">
        <v>19990427</v>
      </c>
      <c r="Q2789" s="7">
        <v>77</v>
      </c>
      <c r="R2789" s="7">
        <v>201903</v>
      </c>
    </row>
    <row r="2790" spans="1:18" ht="16.5" customHeight="1">
      <c r="A2790" s="8">
        <v>3128143575</v>
      </c>
      <c r="B2790" s="7">
        <v>1878624</v>
      </c>
      <c r="C2790" s="12">
        <v>1648110017091</v>
      </c>
      <c r="D2790" s="7" t="s">
        <v>21991</v>
      </c>
      <c r="E2790" s="7" t="s">
        <v>21992</v>
      </c>
      <c r="F2790" s="7" t="s">
        <v>8936</v>
      </c>
      <c r="G2790" s="7" t="s">
        <v>21993</v>
      </c>
      <c r="H2790" s="7" t="s">
        <v>21994</v>
      </c>
      <c r="I2790" s="7" t="s">
        <v>65</v>
      </c>
      <c r="J2790" s="7" t="s">
        <v>33060</v>
      </c>
      <c r="K2790" s="7" t="s">
        <v>47</v>
      </c>
      <c r="L2790" s="7">
        <v>10</v>
      </c>
      <c r="M2790" s="7" t="s">
        <v>313</v>
      </c>
      <c r="N2790" s="7">
        <v>42320</v>
      </c>
      <c r="O2790" s="7" t="s">
        <v>8931</v>
      </c>
      <c r="P2790" s="7">
        <v>20000531</v>
      </c>
      <c r="Q2790" s="7">
        <v>91</v>
      </c>
      <c r="R2790" s="7">
        <v>201903</v>
      </c>
    </row>
    <row r="2791" spans="1:18" ht="16.5" customHeight="1">
      <c r="A2791" s="8">
        <v>3128195199</v>
      </c>
      <c r="B2791" s="7">
        <v>2886020</v>
      </c>
      <c r="C2791" s="12">
        <v>1648110043020</v>
      </c>
      <c r="D2791" s="7" t="s">
        <v>21986</v>
      </c>
      <c r="E2791" s="7" t="s">
        <v>21987</v>
      </c>
      <c r="F2791" s="7" t="s">
        <v>21988</v>
      </c>
      <c r="G2791" s="7" t="s">
        <v>21989</v>
      </c>
      <c r="H2791" s="7" t="s">
        <v>21990</v>
      </c>
      <c r="I2791" s="7" t="s">
        <v>65</v>
      </c>
      <c r="J2791" s="7" t="s">
        <v>33060</v>
      </c>
      <c r="K2791" s="7" t="s">
        <v>47</v>
      </c>
      <c r="L2791" s="7">
        <v>10</v>
      </c>
      <c r="M2791" s="7" t="s">
        <v>34194</v>
      </c>
      <c r="N2791" s="7">
        <v>52940</v>
      </c>
      <c r="O2791" s="7" t="s">
        <v>34304</v>
      </c>
      <c r="P2791" s="7">
        <v>20071120</v>
      </c>
      <c r="Q2791" s="7">
        <v>56</v>
      </c>
      <c r="R2791" s="7">
        <v>201903</v>
      </c>
    </row>
    <row r="2792" spans="1:18" ht="16.5" customHeight="1">
      <c r="A2792" s="8">
        <v>3128621163</v>
      </c>
      <c r="B2792" s="7">
        <v>3852271</v>
      </c>
      <c r="C2792" s="12">
        <v>1648110056601</v>
      </c>
      <c r="D2792" s="7" t="s">
        <v>25807</v>
      </c>
      <c r="E2792" s="7" t="s">
        <v>175</v>
      </c>
      <c r="F2792" s="7" t="s">
        <v>25808</v>
      </c>
      <c r="G2792" s="7" t="s">
        <v>25809</v>
      </c>
      <c r="H2792" s="7" t="s">
        <v>25810</v>
      </c>
      <c r="I2792" s="7" t="s">
        <v>65</v>
      </c>
      <c r="J2792" s="7" t="s">
        <v>33060</v>
      </c>
      <c r="K2792" s="7" t="s">
        <v>47</v>
      </c>
      <c r="L2792" s="7">
        <v>10</v>
      </c>
      <c r="M2792" s="7" t="s">
        <v>34194</v>
      </c>
      <c r="N2792" s="7">
        <v>49301</v>
      </c>
      <c r="O2792" s="7" t="s">
        <v>11304</v>
      </c>
      <c r="P2792" s="7">
        <v>20101021</v>
      </c>
      <c r="Q2792" s="7">
        <v>110</v>
      </c>
      <c r="R2792" s="7">
        <v>201903</v>
      </c>
    </row>
    <row r="2793" spans="1:18" ht="16.5" customHeight="1">
      <c r="A2793" s="8">
        <v>3128638169</v>
      </c>
      <c r="B2793" s="7">
        <v>6712207</v>
      </c>
      <c r="C2793" s="12">
        <v>1648110065230</v>
      </c>
      <c r="D2793" s="7" t="s">
        <v>19149</v>
      </c>
      <c r="E2793" s="7" t="s">
        <v>4870</v>
      </c>
      <c r="F2793" s="7" t="s">
        <v>19150</v>
      </c>
      <c r="G2793" s="7" t="s">
        <v>19151</v>
      </c>
      <c r="H2793" s="7" t="s">
        <v>19152</v>
      </c>
      <c r="I2793" s="7" t="s">
        <v>65</v>
      </c>
      <c r="J2793" s="7" t="s">
        <v>33060</v>
      </c>
      <c r="K2793" s="7" t="s">
        <v>47</v>
      </c>
      <c r="L2793" s="7">
        <v>10</v>
      </c>
      <c r="M2793" s="7" t="s">
        <v>33076</v>
      </c>
      <c r="N2793" s="7">
        <v>27216</v>
      </c>
      <c r="O2793" s="7" t="s">
        <v>5191</v>
      </c>
      <c r="P2793" s="7">
        <v>20120405</v>
      </c>
      <c r="Q2793" s="7">
        <v>85</v>
      </c>
      <c r="R2793" s="7">
        <v>201903</v>
      </c>
    </row>
    <row r="2794" spans="1:18" ht="16.5" customHeight="1">
      <c r="A2794" s="8">
        <v>3128639566</v>
      </c>
      <c r="B2794" s="7">
        <v>4132122</v>
      </c>
      <c r="C2794" s="12">
        <v>1648110066113</v>
      </c>
      <c r="D2794" s="7" t="s">
        <v>3246</v>
      </c>
      <c r="E2794" s="7" t="s">
        <v>48135</v>
      </c>
      <c r="F2794" s="7" t="s">
        <v>48136</v>
      </c>
      <c r="G2794" s="7" t="s">
        <v>48137</v>
      </c>
      <c r="H2794" s="7" t="s">
        <v>48138</v>
      </c>
      <c r="I2794" s="7" t="s">
        <v>65</v>
      </c>
      <c r="J2794" s="7" t="s">
        <v>33060</v>
      </c>
      <c r="K2794" s="7" t="s">
        <v>47</v>
      </c>
      <c r="L2794" s="7">
        <v>10</v>
      </c>
      <c r="M2794" s="7" t="s">
        <v>34194</v>
      </c>
      <c r="N2794" s="7">
        <v>49301</v>
      </c>
      <c r="O2794" s="7" t="s">
        <v>11304</v>
      </c>
      <c r="P2794" s="7">
        <v>20120518</v>
      </c>
      <c r="Q2794" s="7">
        <v>53</v>
      </c>
      <c r="R2794" s="7">
        <v>201903</v>
      </c>
    </row>
    <row r="2795" spans="1:18" ht="16.5" customHeight="1">
      <c r="A2795" s="8">
        <v>3128643454</v>
      </c>
      <c r="B2795" s="7">
        <v>4166648</v>
      </c>
      <c r="C2795" s="12">
        <v>1648110068143</v>
      </c>
      <c r="D2795" s="7" t="s">
        <v>48139</v>
      </c>
      <c r="E2795" s="7" t="s">
        <v>48140</v>
      </c>
      <c r="F2795" s="7" t="s">
        <v>48141</v>
      </c>
      <c r="G2795" s="7" t="s">
        <v>48142</v>
      </c>
      <c r="H2795" s="7" t="s">
        <v>48143</v>
      </c>
      <c r="I2795" s="7" t="s">
        <v>65</v>
      </c>
      <c r="J2795" s="7" t="s">
        <v>33060</v>
      </c>
      <c r="K2795" s="7" t="s">
        <v>47</v>
      </c>
      <c r="L2795" s="7">
        <v>10</v>
      </c>
      <c r="M2795" s="7" t="s">
        <v>33076</v>
      </c>
      <c r="N2795" s="7">
        <v>26222</v>
      </c>
      <c r="O2795" s="7" t="s">
        <v>44957</v>
      </c>
      <c r="P2795" s="7">
        <v>20120913</v>
      </c>
      <c r="Q2795" s="7">
        <v>55</v>
      </c>
      <c r="R2795" s="7">
        <v>201903</v>
      </c>
    </row>
    <row r="2796" spans="1:18" ht="16.5" customHeight="1">
      <c r="A2796" s="8">
        <v>3128664594</v>
      </c>
      <c r="B2796" s="7">
        <v>6712407</v>
      </c>
      <c r="C2796" s="12">
        <v>1648110079140</v>
      </c>
      <c r="D2796" s="7" t="s">
        <v>20245</v>
      </c>
      <c r="E2796" s="7" t="s">
        <v>20246</v>
      </c>
      <c r="F2796" s="7" t="s">
        <v>7087</v>
      </c>
      <c r="G2796" s="7" t="s">
        <v>20247</v>
      </c>
      <c r="H2796" s="7" t="s">
        <v>20248</v>
      </c>
      <c r="I2796" s="7" t="s">
        <v>65</v>
      </c>
      <c r="J2796" s="7" t="s">
        <v>33060</v>
      </c>
      <c r="K2796" s="7" t="s">
        <v>47</v>
      </c>
      <c r="L2796" s="7">
        <v>10</v>
      </c>
      <c r="M2796" s="7" t="s">
        <v>33076</v>
      </c>
      <c r="N2796" s="7">
        <v>30391</v>
      </c>
      <c r="O2796" s="7" t="s">
        <v>7087</v>
      </c>
      <c r="P2796" s="7">
        <v>20140424</v>
      </c>
      <c r="Q2796" s="7">
        <v>62</v>
      </c>
      <c r="R2796" s="7">
        <v>201903</v>
      </c>
    </row>
    <row r="2797" spans="1:18" ht="16.5" customHeight="1">
      <c r="A2797" s="8">
        <v>3128673322</v>
      </c>
      <c r="B2797" s="7">
        <v>5987505</v>
      </c>
      <c r="C2797" s="12">
        <v>1648110083349</v>
      </c>
      <c r="D2797" s="7" t="s">
        <v>18698</v>
      </c>
      <c r="E2797" s="7" t="s">
        <v>18699</v>
      </c>
      <c r="F2797" s="7" t="s">
        <v>18696</v>
      </c>
      <c r="G2797" s="7" t="s">
        <v>18700</v>
      </c>
      <c r="H2797" s="7" t="s">
        <v>18701</v>
      </c>
      <c r="I2797" s="7" t="s">
        <v>65</v>
      </c>
      <c r="J2797" s="7" t="s">
        <v>33060</v>
      </c>
      <c r="K2797" s="7" t="s">
        <v>47</v>
      </c>
      <c r="L2797" s="7">
        <v>10</v>
      </c>
      <c r="M2797" s="7" t="s">
        <v>33076</v>
      </c>
      <c r="N2797" s="7">
        <v>26211</v>
      </c>
      <c r="O2797" s="7" t="s">
        <v>5655</v>
      </c>
      <c r="P2797" s="7">
        <v>20141201</v>
      </c>
      <c r="Q2797" s="7">
        <v>142</v>
      </c>
      <c r="R2797" s="7">
        <v>201903</v>
      </c>
    </row>
    <row r="2798" spans="1:18" ht="16.5" customHeight="1">
      <c r="A2798" s="8">
        <v>3128673526</v>
      </c>
      <c r="B2798" s="7">
        <v>5987506</v>
      </c>
      <c r="C2798" s="12">
        <v>1648110083381</v>
      </c>
      <c r="D2798" s="7" t="s">
        <v>1317</v>
      </c>
      <c r="E2798" s="7" t="s">
        <v>18549</v>
      </c>
      <c r="F2798" s="7" t="s">
        <v>18550</v>
      </c>
      <c r="G2798" s="7" t="s">
        <v>18551</v>
      </c>
      <c r="H2798" s="7" t="s">
        <v>18552</v>
      </c>
      <c r="I2798" s="7" t="s">
        <v>65</v>
      </c>
      <c r="J2798" s="7" t="s">
        <v>33060</v>
      </c>
      <c r="K2798" s="7" t="s">
        <v>47</v>
      </c>
      <c r="L2798" s="7">
        <v>10</v>
      </c>
      <c r="M2798" s="7" t="s">
        <v>33076</v>
      </c>
      <c r="N2798" s="7">
        <v>26121</v>
      </c>
      <c r="O2798" s="7" t="s">
        <v>4203</v>
      </c>
      <c r="P2798" s="7">
        <v>20141202</v>
      </c>
      <c r="Q2798" s="7">
        <v>192</v>
      </c>
      <c r="R2798" s="7">
        <v>201903</v>
      </c>
    </row>
    <row r="2799" spans="1:18" ht="16.5" customHeight="1">
      <c r="A2799" s="8">
        <v>3128673642</v>
      </c>
      <c r="B2799" s="7">
        <v>5990017</v>
      </c>
      <c r="C2799" s="12">
        <v>1648110083456</v>
      </c>
      <c r="D2799" s="7" t="s">
        <v>18694</v>
      </c>
      <c r="E2799" s="7" t="s">
        <v>18695</v>
      </c>
      <c r="F2799" s="7" t="s">
        <v>18696</v>
      </c>
      <c r="H2799" s="7" t="s">
        <v>18697</v>
      </c>
      <c r="I2799" s="7" t="s">
        <v>65</v>
      </c>
      <c r="J2799" s="7" t="s">
        <v>33060</v>
      </c>
      <c r="K2799" s="7" t="s">
        <v>47</v>
      </c>
      <c r="L2799" s="7">
        <v>10</v>
      </c>
      <c r="M2799" s="7" t="s">
        <v>33076</v>
      </c>
      <c r="N2799" s="7">
        <v>26211</v>
      </c>
      <c r="O2799" s="7" t="s">
        <v>5655</v>
      </c>
      <c r="P2799" s="7">
        <v>20141205</v>
      </c>
      <c r="Q2799" s="7">
        <v>194</v>
      </c>
      <c r="R2799" s="7">
        <v>201903</v>
      </c>
    </row>
    <row r="2800" spans="1:18" ht="16.5" customHeight="1">
      <c r="A2800" s="8">
        <v>3128675806</v>
      </c>
      <c r="B2800" s="7">
        <v>6058367</v>
      </c>
      <c r="C2800" s="12">
        <v>1648110084462</v>
      </c>
      <c r="D2800" s="7" t="s">
        <v>48144</v>
      </c>
      <c r="E2800" s="7" t="s">
        <v>48145</v>
      </c>
      <c r="F2800" s="7" t="s">
        <v>48146</v>
      </c>
      <c r="H2800" s="7" t="s">
        <v>48147</v>
      </c>
      <c r="I2800" s="7" t="s">
        <v>65</v>
      </c>
      <c r="J2800" s="7" t="s">
        <v>33060</v>
      </c>
      <c r="K2800" s="7" t="s">
        <v>47</v>
      </c>
      <c r="L2800" s="7">
        <v>10</v>
      </c>
      <c r="M2800" s="7" t="s">
        <v>33076</v>
      </c>
      <c r="N2800" s="7">
        <v>20499</v>
      </c>
      <c r="O2800" s="7" t="s">
        <v>2038</v>
      </c>
      <c r="P2800" s="7">
        <v>20150119</v>
      </c>
      <c r="Q2800" s="7">
        <v>51</v>
      </c>
      <c r="R2800" s="7">
        <v>201903</v>
      </c>
    </row>
    <row r="2801" spans="1:18" ht="16.5" customHeight="1">
      <c r="A2801" s="8">
        <v>7558800170</v>
      </c>
      <c r="B2801" s="7">
        <v>6507484</v>
      </c>
      <c r="C2801" s="12">
        <v>1648110088935</v>
      </c>
      <c r="D2801" s="7" t="s">
        <v>48148</v>
      </c>
      <c r="E2801" s="7" t="s">
        <v>48149</v>
      </c>
      <c r="F2801" s="7" t="s">
        <v>2798</v>
      </c>
      <c r="G2801" s="7" t="s">
        <v>48150</v>
      </c>
      <c r="H2801" s="7" t="s">
        <v>48151</v>
      </c>
      <c r="I2801" s="7" t="s">
        <v>65</v>
      </c>
      <c r="J2801" s="7" t="s">
        <v>33060</v>
      </c>
      <c r="K2801" s="7" t="s">
        <v>47</v>
      </c>
      <c r="L2801" s="7">
        <v>10</v>
      </c>
      <c r="M2801" s="7" t="s">
        <v>33076</v>
      </c>
      <c r="N2801" s="7">
        <v>30391</v>
      </c>
      <c r="O2801" s="7" t="s">
        <v>7087</v>
      </c>
      <c r="P2801" s="7">
        <v>20150723</v>
      </c>
      <c r="Q2801" s="7">
        <v>76</v>
      </c>
      <c r="R2801" s="7">
        <v>201903</v>
      </c>
    </row>
    <row r="2802" spans="1:18" ht="16.5" customHeight="1">
      <c r="A2802" s="8">
        <v>5138700278</v>
      </c>
      <c r="B2802" s="7">
        <v>6529300</v>
      </c>
      <c r="C2802" s="12">
        <v>1648110090196</v>
      </c>
      <c r="D2802" s="7" t="s">
        <v>48152</v>
      </c>
      <c r="E2802" s="7" t="s">
        <v>48153</v>
      </c>
      <c r="F2802" s="7" t="s">
        <v>2798</v>
      </c>
      <c r="G2802" s="7" t="s">
        <v>48154</v>
      </c>
      <c r="H2802" s="7" t="s">
        <v>48155</v>
      </c>
      <c r="I2802" s="7" t="s">
        <v>65</v>
      </c>
      <c r="J2802" s="7" t="s">
        <v>33060</v>
      </c>
      <c r="K2802" s="7" t="s">
        <v>47</v>
      </c>
      <c r="L2802" s="7">
        <v>10</v>
      </c>
      <c r="M2802" s="7" t="s">
        <v>33076</v>
      </c>
      <c r="N2802" s="7">
        <v>30391</v>
      </c>
      <c r="O2802" s="7" t="s">
        <v>7087</v>
      </c>
      <c r="P2802" s="7">
        <v>20150915</v>
      </c>
      <c r="Q2802" s="7">
        <v>81</v>
      </c>
      <c r="R2802" s="7">
        <v>201903</v>
      </c>
    </row>
    <row r="2803" spans="1:18" ht="16.5" customHeight="1">
      <c r="A2803" s="8">
        <v>1548700481</v>
      </c>
      <c r="B2803" s="7">
        <v>8064213</v>
      </c>
      <c r="C2803" s="12">
        <v>1648110100672</v>
      </c>
      <c r="D2803" s="7" t="s">
        <v>7035</v>
      </c>
      <c r="E2803" s="7" t="s">
        <v>3778</v>
      </c>
      <c r="F2803" s="7" t="s">
        <v>2031</v>
      </c>
      <c r="G2803" s="7" t="s">
        <v>48156</v>
      </c>
      <c r="H2803" s="7" t="s">
        <v>48157</v>
      </c>
      <c r="I2803" s="7" t="s">
        <v>65</v>
      </c>
      <c r="J2803" s="7" t="s">
        <v>33060</v>
      </c>
      <c r="K2803" s="7" t="s">
        <v>47</v>
      </c>
      <c r="L2803" s="7">
        <v>10</v>
      </c>
      <c r="M2803" s="7" t="s">
        <v>33076</v>
      </c>
      <c r="N2803" s="7">
        <v>26299</v>
      </c>
      <c r="O2803" s="7" t="s">
        <v>33440</v>
      </c>
      <c r="P2803" s="7">
        <v>20161214</v>
      </c>
      <c r="Q2803" s="7">
        <v>203</v>
      </c>
      <c r="R2803" s="7">
        <v>201903</v>
      </c>
    </row>
    <row r="2804" spans="1:18" ht="16.5" customHeight="1">
      <c r="A2804" s="8">
        <v>8898600557</v>
      </c>
      <c r="B2804" s="7">
        <v>8064216</v>
      </c>
      <c r="C2804" s="12">
        <v>1648110100705</v>
      </c>
      <c r="D2804" s="7" t="s">
        <v>48158</v>
      </c>
      <c r="E2804" s="7" t="s">
        <v>48159</v>
      </c>
      <c r="F2804" s="7" t="s">
        <v>48160</v>
      </c>
      <c r="H2804" s="7" t="s">
        <v>48161</v>
      </c>
      <c r="I2804" s="7" t="s">
        <v>65</v>
      </c>
      <c r="J2804" s="7" t="s">
        <v>33060</v>
      </c>
      <c r="K2804" s="7" t="s">
        <v>47</v>
      </c>
      <c r="L2804" s="7">
        <v>10</v>
      </c>
      <c r="M2804" s="7" t="s">
        <v>33076</v>
      </c>
      <c r="N2804" s="7">
        <v>26219</v>
      </c>
      <c r="O2804" s="7" t="s">
        <v>47251</v>
      </c>
      <c r="P2804" s="7">
        <v>20161214</v>
      </c>
      <c r="Q2804" s="7">
        <v>191</v>
      </c>
      <c r="R2804" s="7">
        <v>201903</v>
      </c>
    </row>
    <row r="2805" spans="1:18" ht="16.5" customHeight="1">
      <c r="A2805" s="8">
        <v>2108178138</v>
      </c>
      <c r="B2805" s="7">
        <v>8064217</v>
      </c>
      <c r="C2805" s="12">
        <v>1648110100713</v>
      </c>
      <c r="D2805" s="7" t="s">
        <v>48162</v>
      </c>
      <c r="E2805" s="7" t="s">
        <v>48163</v>
      </c>
      <c r="F2805" s="7" t="s">
        <v>48164</v>
      </c>
      <c r="H2805" s="7" t="s">
        <v>48165</v>
      </c>
      <c r="I2805" s="7" t="s">
        <v>65</v>
      </c>
      <c r="J2805" s="7" t="s">
        <v>33060</v>
      </c>
      <c r="K2805" s="7" t="s">
        <v>47</v>
      </c>
      <c r="L2805" s="7">
        <v>10</v>
      </c>
      <c r="M2805" s="7" t="s">
        <v>33076</v>
      </c>
      <c r="N2805" s="7">
        <v>29192</v>
      </c>
      <c r="O2805" s="7" t="s">
        <v>48166</v>
      </c>
      <c r="P2805" s="7">
        <v>20161215</v>
      </c>
      <c r="Q2805" s="7">
        <v>92</v>
      </c>
      <c r="R2805" s="7">
        <v>201903</v>
      </c>
    </row>
    <row r="2806" spans="1:18" ht="16.5" customHeight="1">
      <c r="A2806" s="8">
        <v>3128126746</v>
      </c>
      <c r="B2806" s="7">
        <v>2116791</v>
      </c>
      <c r="C2806" s="12">
        <v>1648140000131</v>
      </c>
      <c r="D2806" s="7" t="s">
        <v>48167</v>
      </c>
      <c r="E2806" s="7" t="s">
        <v>48168</v>
      </c>
      <c r="F2806" s="7" t="s">
        <v>3220</v>
      </c>
      <c r="G2806" s="7" t="s">
        <v>48169</v>
      </c>
      <c r="H2806" s="7" t="s">
        <v>48170</v>
      </c>
      <c r="I2806" s="7" t="s">
        <v>65</v>
      </c>
      <c r="J2806" s="7" t="s">
        <v>33060</v>
      </c>
      <c r="K2806" s="7" t="s">
        <v>47</v>
      </c>
      <c r="L2806" s="7">
        <v>10</v>
      </c>
      <c r="M2806" s="7" t="s">
        <v>33076</v>
      </c>
      <c r="N2806" s="7">
        <v>23322</v>
      </c>
      <c r="O2806" s="7" t="s">
        <v>3220</v>
      </c>
      <c r="P2806" s="7">
        <v>19970601</v>
      </c>
      <c r="Q2806" s="7">
        <v>51</v>
      </c>
      <c r="R2806" s="7">
        <v>201903</v>
      </c>
    </row>
    <row r="2807" spans="1:18" ht="16.5" customHeight="1">
      <c r="A2807" s="8">
        <v>3118150321</v>
      </c>
      <c r="B2807" s="7">
        <v>5985762</v>
      </c>
      <c r="C2807" s="12">
        <v>1649110021610</v>
      </c>
      <c r="D2807" s="7" t="s">
        <v>48171</v>
      </c>
      <c r="E2807" s="7" t="s">
        <v>48172</v>
      </c>
      <c r="F2807" s="7" t="s">
        <v>2798</v>
      </c>
      <c r="G2807" s="7" t="s">
        <v>48173</v>
      </c>
      <c r="H2807" s="7" t="s">
        <v>7474</v>
      </c>
      <c r="I2807" s="7" t="s">
        <v>65</v>
      </c>
      <c r="J2807" s="7" t="s">
        <v>33060</v>
      </c>
      <c r="K2807" s="7" t="s">
        <v>47</v>
      </c>
      <c r="L2807" s="7">
        <v>10</v>
      </c>
      <c r="M2807" s="7" t="s">
        <v>33076</v>
      </c>
      <c r="N2807" s="7">
        <v>30391</v>
      </c>
      <c r="O2807" s="7" t="s">
        <v>7087</v>
      </c>
      <c r="P2807" s="7">
        <v>20141119</v>
      </c>
      <c r="Q2807" s="7">
        <v>70</v>
      </c>
      <c r="R2807" s="7">
        <v>201903</v>
      </c>
    </row>
    <row r="2808" spans="1:18" ht="16.5" customHeight="1">
      <c r="A2808" s="8">
        <v>1718700088</v>
      </c>
      <c r="B2808" s="7">
        <v>6413145</v>
      </c>
      <c r="C2808" s="12">
        <v>1649110022387</v>
      </c>
      <c r="D2808" s="7" t="s">
        <v>20335</v>
      </c>
      <c r="E2808" s="7" t="s">
        <v>20336</v>
      </c>
      <c r="F2808" s="7" t="s">
        <v>7490</v>
      </c>
      <c r="H2808" s="7" t="s">
        <v>20337</v>
      </c>
      <c r="I2808" s="7" t="s">
        <v>65</v>
      </c>
      <c r="J2808" s="7" t="s">
        <v>33060</v>
      </c>
      <c r="K2808" s="7" t="s">
        <v>47</v>
      </c>
      <c r="L2808" s="7">
        <v>10</v>
      </c>
      <c r="M2808" s="7" t="s">
        <v>33076</v>
      </c>
      <c r="N2808" s="7">
        <v>30391</v>
      </c>
      <c r="O2808" s="7" t="s">
        <v>7087</v>
      </c>
      <c r="P2808" s="7">
        <v>20150415</v>
      </c>
      <c r="Q2808" s="7">
        <v>73</v>
      </c>
      <c r="R2808" s="7">
        <v>201903</v>
      </c>
    </row>
    <row r="2809" spans="1:18" ht="16.5" customHeight="1">
      <c r="A2809" s="8">
        <v>3138800092</v>
      </c>
      <c r="B2809" s="7">
        <v>6425103</v>
      </c>
      <c r="C2809" s="12">
        <v>1649110022692</v>
      </c>
      <c r="D2809" s="7" t="s">
        <v>48174</v>
      </c>
      <c r="E2809" s="7" t="s">
        <v>48175</v>
      </c>
      <c r="F2809" s="7" t="s">
        <v>3683</v>
      </c>
      <c r="H2809" s="7" t="s">
        <v>20337</v>
      </c>
      <c r="I2809" s="7" t="s">
        <v>65</v>
      </c>
      <c r="J2809" s="7" t="s">
        <v>33060</v>
      </c>
      <c r="K2809" s="7" t="s">
        <v>47</v>
      </c>
      <c r="L2809" s="7">
        <v>10</v>
      </c>
      <c r="M2809" s="7" t="s">
        <v>33076</v>
      </c>
      <c r="N2809" s="7">
        <v>30391</v>
      </c>
      <c r="O2809" s="7" t="s">
        <v>7087</v>
      </c>
      <c r="P2809" s="7">
        <v>20150527</v>
      </c>
      <c r="Q2809" s="7">
        <v>69</v>
      </c>
      <c r="R2809" s="7">
        <v>201903</v>
      </c>
    </row>
    <row r="2810" spans="1:18" ht="16.5" customHeight="1">
      <c r="A2810" s="8">
        <v>7258700075</v>
      </c>
      <c r="B2810" s="7">
        <v>6430405</v>
      </c>
      <c r="C2810" s="12">
        <v>1649110022759</v>
      </c>
      <c r="D2810" s="7" t="s">
        <v>20028</v>
      </c>
      <c r="E2810" s="7" t="s">
        <v>13667</v>
      </c>
      <c r="F2810" s="7" t="s">
        <v>7490</v>
      </c>
      <c r="H2810" s="7" t="s">
        <v>20029</v>
      </c>
      <c r="I2810" s="7" t="s">
        <v>65</v>
      </c>
      <c r="J2810" s="7" t="s">
        <v>33060</v>
      </c>
      <c r="K2810" s="7" t="s">
        <v>47</v>
      </c>
      <c r="L2810" s="7">
        <v>10</v>
      </c>
      <c r="M2810" s="7" t="s">
        <v>33076</v>
      </c>
      <c r="N2810" s="7">
        <v>30391</v>
      </c>
      <c r="O2810" s="7" t="s">
        <v>7087</v>
      </c>
      <c r="P2810" s="7">
        <v>20150609</v>
      </c>
      <c r="Q2810" s="7">
        <v>73</v>
      </c>
      <c r="R2810" s="7">
        <v>201903</v>
      </c>
    </row>
    <row r="2811" spans="1:18" ht="16.5" customHeight="1">
      <c r="A2811" s="8">
        <v>6838800685</v>
      </c>
      <c r="B2811" s="7">
        <v>6799135</v>
      </c>
      <c r="C2811" s="12">
        <v>1649110024929</v>
      </c>
      <c r="D2811" s="7" t="s">
        <v>48176</v>
      </c>
      <c r="E2811" s="7" t="s">
        <v>48177</v>
      </c>
      <c r="F2811" s="7" t="s">
        <v>48178</v>
      </c>
      <c r="H2811" s="7" t="s">
        <v>48179</v>
      </c>
      <c r="I2811" s="7" t="s">
        <v>65</v>
      </c>
      <c r="J2811" s="7" t="s">
        <v>33060</v>
      </c>
      <c r="K2811" s="7" t="s">
        <v>47</v>
      </c>
      <c r="L2811" s="7">
        <v>10</v>
      </c>
      <c r="M2811" s="7" t="s">
        <v>33076</v>
      </c>
      <c r="N2811" s="7">
        <v>28301</v>
      </c>
      <c r="O2811" s="7" t="s">
        <v>43823</v>
      </c>
      <c r="P2811" s="7">
        <v>20160824</v>
      </c>
      <c r="Q2811" s="7">
        <v>77</v>
      </c>
      <c r="R2811" s="7">
        <v>201903</v>
      </c>
    </row>
    <row r="2812" spans="1:18" ht="16.5" customHeight="1">
      <c r="A2812" s="8">
        <v>3118100587</v>
      </c>
      <c r="B2812" s="7">
        <v>1164666</v>
      </c>
      <c r="C2812" s="12">
        <v>1650110000223</v>
      </c>
      <c r="D2812" s="7" t="s">
        <v>24424</v>
      </c>
      <c r="E2812" s="7" t="s">
        <v>24425</v>
      </c>
      <c r="F2812" s="7" t="s">
        <v>24426</v>
      </c>
      <c r="G2812" s="7" t="s">
        <v>24427</v>
      </c>
      <c r="H2812" s="7" t="s">
        <v>24428</v>
      </c>
      <c r="I2812" s="7" t="s">
        <v>65</v>
      </c>
      <c r="J2812" s="7" t="s">
        <v>33060</v>
      </c>
      <c r="K2812" s="7" t="s">
        <v>47</v>
      </c>
      <c r="L2812" s="7">
        <v>10</v>
      </c>
      <c r="M2812" s="7" t="s">
        <v>34194</v>
      </c>
      <c r="N2812" s="7">
        <v>49212</v>
      </c>
      <c r="O2812" s="7" t="s">
        <v>10754</v>
      </c>
      <c r="P2812" s="7">
        <v>19801229</v>
      </c>
      <c r="Q2812" s="7">
        <v>126</v>
      </c>
      <c r="R2812" s="7">
        <v>201903</v>
      </c>
    </row>
    <row r="2813" spans="1:18" ht="16.5" customHeight="1">
      <c r="A2813" s="8">
        <v>3118114572</v>
      </c>
      <c r="B2813" s="7">
        <v>2613692</v>
      </c>
      <c r="C2813" s="12">
        <v>1650110006453</v>
      </c>
      <c r="D2813" s="7" t="s">
        <v>21737</v>
      </c>
      <c r="E2813" s="7" t="s">
        <v>4618</v>
      </c>
      <c r="F2813" s="7" t="s">
        <v>21645</v>
      </c>
      <c r="G2813" s="7" t="s">
        <v>21738</v>
      </c>
      <c r="H2813" s="7" t="s">
        <v>21739</v>
      </c>
      <c r="I2813" s="7" t="s">
        <v>65</v>
      </c>
      <c r="J2813" s="7" t="s">
        <v>33060</v>
      </c>
      <c r="K2813" s="7" t="s">
        <v>47</v>
      </c>
      <c r="L2813" s="7">
        <v>10</v>
      </c>
      <c r="M2813" s="7" t="s">
        <v>457</v>
      </c>
      <c r="N2813" s="7">
        <v>39000</v>
      </c>
      <c r="O2813" s="7" t="s">
        <v>46602</v>
      </c>
      <c r="P2813" s="7">
        <v>20001001</v>
      </c>
      <c r="Q2813" s="7">
        <v>70</v>
      </c>
      <c r="R2813" s="7">
        <v>201903</v>
      </c>
    </row>
    <row r="2814" spans="1:18" ht="16.5" customHeight="1">
      <c r="A2814" s="8">
        <v>3118113248</v>
      </c>
      <c r="B2814" s="7">
        <v>1327563</v>
      </c>
      <c r="C2814" s="12">
        <v>1650110006560</v>
      </c>
      <c r="D2814" s="7" t="s">
        <v>48180</v>
      </c>
      <c r="E2814" s="7" t="s">
        <v>48181</v>
      </c>
      <c r="F2814" s="7" t="s">
        <v>14795</v>
      </c>
      <c r="G2814" s="7" t="s">
        <v>48182</v>
      </c>
      <c r="H2814" s="7" t="s">
        <v>48183</v>
      </c>
      <c r="I2814" s="7" t="s">
        <v>65</v>
      </c>
      <c r="J2814" s="7" t="s">
        <v>33060</v>
      </c>
      <c r="K2814" s="7" t="s">
        <v>47</v>
      </c>
      <c r="L2814" s="7">
        <v>10</v>
      </c>
      <c r="M2814" s="7" t="s">
        <v>34194</v>
      </c>
      <c r="N2814" s="7">
        <v>49232</v>
      </c>
      <c r="O2814" s="7" t="s">
        <v>24293</v>
      </c>
      <c r="P2814" s="7">
        <v>19990909</v>
      </c>
      <c r="Q2814" s="7">
        <v>72</v>
      </c>
      <c r="R2814" s="7">
        <v>201903</v>
      </c>
    </row>
    <row r="2815" spans="1:18" ht="16.5" customHeight="1">
      <c r="A2815" s="8">
        <v>3118115678</v>
      </c>
      <c r="B2815" s="7">
        <v>1971214</v>
      </c>
      <c r="C2815" s="12">
        <v>1650110007807</v>
      </c>
      <c r="D2815" s="7" t="s">
        <v>20270</v>
      </c>
      <c r="E2815" s="7" t="s">
        <v>20271</v>
      </c>
      <c r="F2815" s="7" t="s">
        <v>3071</v>
      </c>
      <c r="G2815" s="7" t="s">
        <v>20272</v>
      </c>
      <c r="H2815" s="7" t="s">
        <v>20273</v>
      </c>
      <c r="I2815" s="7" t="s">
        <v>65</v>
      </c>
      <c r="J2815" s="7" t="s">
        <v>33060</v>
      </c>
      <c r="K2815" s="7" t="s">
        <v>47</v>
      </c>
      <c r="L2815" s="7">
        <v>10</v>
      </c>
      <c r="M2815" s="7" t="s">
        <v>33076</v>
      </c>
      <c r="N2815" s="7">
        <v>30390</v>
      </c>
      <c r="O2815" s="7" t="s">
        <v>33587</v>
      </c>
      <c r="P2815" s="7">
        <v>20010409</v>
      </c>
      <c r="Q2815" s="7">
        <v>119</v>
      </c>
      <c r="R2815" s="7">
        <v>201903</v>
      </c>
    </row>
    <row r="2816" spans="1:18" ht="16.5" customHeight="1">
      <c r="A2816" s="8">
        <v>3118119280</v>
      </c>
      <c r="B2816" s="7">
        <v>1149909</v>
      </c>
      <c r="C2816" s="12">
        <v>1650110013408</v>
      </c>
      <c r="D2816" s="7" t="s">
        <v>21995</v>
      </c>
      <c r="E2816" s="7" t="s">
        <v>21996</v>
      </c>
      <c r="F2816" s="7" t="s">
        <v>8163</v>
      </c>
      <c r="G2816" s="7" t="s">
        <v>21997</v>
      </c>
      <c r="H2816" s="7" t="s">
        <v>21998</v>
      </c>
      <c r="I2816" s="7" t="s">
        <v>65</v>
      </c>
      <c r="J2816" s="7" t="s">
        <v>33060</v>
      </c>
      <c r="K2816" s="7" t="s">
        <v>47</v>
      </c>
      <c r="L2816" s="7">
        <v>10</v>
      </c>
      <c r="M2816" s="7" t="s">
        <v>313</v>
      </c>
      <c r="N2816" s="7">
        <v>41226</v>
      </c>
      <c r="O2816" s="7" t="s">
        <v>48184</v>
      </c>
      <c r="P2816" s="7">
        <v>20030626</v>
      </c>
      <c r="Q2816" s="7">
        <v>50</v>
      </c>
      <c r="R2816" s="7">
        <v>201903</v>
      </c>
    </row>
    <row r="2817" spans="1:18" ht="16.5" customHeight="1">
      <c r="A2817" s="8">
        <v>3118126554</v>
      </c>
      <c r="B2817" s="7">
        <v>2819034</v>
      </c>
      <c r="C2817" s="12">
        <v>1650110021641</v>
      </c>
      <c r="D2817" s="7" t="s">
        <v>48185</v>
      </c>
      <c r="E2817" s="7" t="s">
        <v>48186</v>
      </c>
      <c r="F2817" s="7" t="s">
        <v>48187</v>
      </c>
      <c r="G2817" s="7" t="s">
        <v>48188</v>
      </c>
      <c r="H2817" s="7" t="s">
        <v>48189</v>
      </c>
      <c r="I2817" s="7" t="s">
        <v>65</v>
      </c>
      <c r="J2817" s="7" t="s">
        <v>33060</v>
      </c>
      <c r="K2817" s="7" t="s">
        <v>47</v>
      </c>
      <c r="L2817" s="7">
        <v>10</v>
      </c>
      <c r="M2817" s="7" t="s">
        <v>457</v>
      </c>
      <c r="N2817" s="7">
        <v>38300</v>
      </c>
      <c r="O2817" s="7" t="s">
        <v>48190</v>
      </c>
      <c r="P2817" s="7">
        <v>20070706</v>
      </c>
      <c r="Q2817" s="7">
        <v>61</v>
      </c>
      <c r="R2817" s="7">
        <v>201903</v>
      </c>
    </row>
    <row r="2818" spans="1:18" ht="16.5" customHeight="1">
      <c r="A2818" s="8">
        <v>3118135674</v>
      </c>
      <c r="B2818" s="7">
        <v>3837888</v>
      </c>
      <c r="C2818" s="12">
        <v>1650110032359</v>
      </c>
      <c r="D2818" s="7" t="s">
        <v>48191</v>
      </c>
      <c r="E2818" s="7" t="s">
        <v>48192</v>
      </c>
      <c r="F2818" s="7" t="s">
        <v>48193</v>
      </c>
      <c r="G2818" s="7" t="s">
        <v>48194</v>
      </c>
      <c r="H2818" s="7" t="s">
        <v>48195</v>
      </c>
      <c r="I2818" s="7" t="s">
        <v>65</v>
      </c>
      <c r="J2818" s="7" t="s">
        <v>33060</v>
      </c>
      <c r="K2818" s="7" t="s">
        <v>47</v>
      </c>
      <c r="L2818" s="7">
        <v>10</v>
      </c>
      <c r="M2818" s="7" t="s">
        <v>33076</v>
      </c>
      <c r="N2818" s="7">
        <v>24199</v>
      </c>
      <c r="O2818" s="7" t="s">
        <v>38528</v>
      </c>
      <c r="P2818" s="7">
        <v>20100826</v>
      </c>
      <c r="Q2818" s="7">
        <v>69</v>
      </c>
      <c r="R2818" s="7">
        <v>201903</v>
      </c>
    </row>
    <row r="2819" spans="1:18" ht="16.5" customHeight="1">
      <c r="A2819" s="8">
        <v>3118138119</v>
      </c>
      <c r="B2819" s="7">
        <v>3978632</v>
      </c>
      <c r="C2819" s="12">
        <v>1650110033935</v>
      </c>
      <c r="D2819" s="7" t="s">
        <v>48196</v>
      </c>
      <c r="E2819" s="7" t="s">
        <v>48197</v>
      </c>
      <c r="F2819" s="7" t="s">
        <v>48198</v>
      </c>
      <c r="G2819" s="7" t="s">
        <v>48199</v>
      </c>
      <c r="H2819" s="7" t="s">
        <v>48200</v>
      </c>
      <c r="I2819" s="7" t="s">
        <v>65</v>
      </c>
      <c r="J2819" s="7" t="s">
        <v>33060</v>
      </c>
      <c r="K2819" s="7" t="s">
        <v>47</v>
      </c>
      <c r="L2819" s="7">
        <v>10</v>
      </c>
      <c r="M2819" s="7" t="s">
        <v>966</v>
      </c>
      <c r="N2819" s="7">
        <v>68211</v>
      </c>
      <c r="O2819" s="7" t="s">
        <v>35630</v>
      </c>
      <c r="P2819" s="7">
        <v>20110223</v>
      </c>
      <c r="Q2819" s="7">
        <v>95</v>
      </c>
      <c r="R2819" s="7">
        <v>201903</v>
      </c>
    </row>
    <row r="2820" spans="1:18" ht="16.5" customHeight="1">
      <c r="A2820" s="8">
        <v>3118143645</v>
      </c>
      <c r="B2820" s="7">
        <v>4178925</v>
      </c>
      <c r="C2820" s="12">
        <v>1650110040279</v>
      </c>
      <c r="D2820" s="7" t="s">
        <v>48201</v>
      </c>
      <c r="E2820" s="7" t="s">
        <v>13775</v>
      </c>
      <c r="F2820" s="7" t="s">
        <v>48202</v>
      </c>
      <c r="G2820" s="7" t="s">
        <v>48203</v>
      </c>
      <c r="H2820" s="7" t="s">
        <v>48204</v>
      </c>
      <c r="I2820" s="7" t="s">
        <v>65</v>
      </c>
      <c r="J2820" s="7" t="s">
        <v>33060</v>
      </c>
      <c r="K2820" s="7" t="s">
        <v>47</v>
      </c>
      <c r="L2820" s="7">
        <v>10</v>
      </c>
      <c r="M2820" s="7" t="s">
        <v>33076</v>
      </c>
      <c r="N2820" s="7">
        <v>24122</v>
      </c>
      <c r="O2820" s="7" t="s">
        <v>48205</v>
      </c>
      <c r="P2820" s="7">
        <v>20121114</v>
      </c>
      <c r="Q2820" s="7">
        <v>137</v>
      </c>
      <c r="R2820" s="7">
        <v>201903</v>
      </c>
    </row>
    <row r="2821" spans="1:18" ht="16.5" customHeight="1">
      <c r="A2821" s="8">
        <v>3118148785</v>
      </c>
      <c r="B2821" s="7">
        <v>6711824</v>
      </c>
      <c r="C2821" s="12">
        <v>1650110045758</v>
      </c>
      <c r="D2821" s="7" t="s">
        <v>48206</v>
      </c>
      <c r="E2821" s="7" t="s">
        <v>30477</v>
      </c>
      <c r="F2821" s="7" t="s">
        <v>3683</v>
      </c>
      <c r="G2821" s="7" t="s">
        <v>48207</v>
      </c>
      <c r="H2821" s="7" t="s">
        <v>48208</v>
      </c>
      <c r="I2821" s="7" t="s">
        <v>65</v>
      </c>
      <c r="J2821" s="7" t="s">
        <v>33060</v>
      </c>
      <c r="K2821" s="7" t="s">
        <v>47</v>
      </c>
      <c r="L2821" s="7">
        <v>10</v>
      </c>
      <c r="M2821" s="7" t="s">
        <v>33076</v>
      </c>
      <c r="N2821" s="7">
        <v>30391</v>
      </c>
      <c r="O2821" s="7" t="s">
        <v>7087</v>
      </c>
      <c r="P2821" s="7">
        <v>20140603</v>
      </c>
      <c r="Q2821" s="7">
        <v>56</v>
      </c>
      <c r="R2821" s="7">
        <v>201903</v>
      </c>
    </row>
    <row r="2822" spans="1:18" ht="16.5" customHeight="1">
      <c r="A2822" s="8">
        <v>3118149300</v>
      </c>
      <c r="B2822" s="7">
        <v>6711828</v>
      </c>
      <c r="C2822" s="12">
        <v>1650110046425</v>
      </c>
      <c r="D2822" s="7" t="s">
        <v>21023</v>
      </c>
      <c r="E2822" s="7" t="s">
        <v>21024</v>
      </c>
      <c r="F2822" s="7" t="s">
        <v>21025</v>
      </c>
      <c r="G2822" s="7" t="s">
        <v>21026</v>
      </c>
      <c r="H2822" s="7" t="s">
        <v>21027</v>
      </c>
      <c r="I2822" s="7" t="s">
        <v>65</v>
      </c>
      <c r="J2822" s="7" t="s">
        <v>33060</v>
      </c>
      <c r="K2822" s="7" t="s">
        <v>47</v>
      </c>
      <c r="L2822" s="7">
        <v>10</v>
      </c>
      <c r="M2822" s="7" t="s">
        <v>33076</v>
      </c>
      <c r="N2822" s="7">
        <v>29175</v>
      </c>
      <c r="O2822" s="7" t="s">
        <v>38666</v>
      </c>
      <c r="P2822" s="7">
        <v>20140728</v>
      </c>
      <c r="Q2822" s="7">
        <v>157</v>
      </c>
      <c r="R2822" s="7">
        <v>201903</v>
      </c>
    </row>
    <row r="2823" spans="1:18" ht="16.5" customHeight="1">
      <c r="A2823" s="8">
        <v>3118151131</v>
      </c>
      <c r="B2823" s="7">
        <v>6061187</v>
      </c>
      <c r="C2823" s="12">
        <v>1650110048504</v>
      </c>
      <c r="D2823" s="7" t="s">
        <v>18207</v>
      </c>
      <c r="E2823" s="7" t="s">
        <v>18208</v>
      </c>
      <c r="F2823" s="7" t="s">
        <v>18209</v>
      </c>
      <c r="G2823" s="7" t="s">
        <v>18210</v>
      </c>
      <c r="H2823" s="7" t="s">
        <v>18211</v>
      </c>
      <c r="I2823" s="7" t="s">
        <v>65</v>
      </c>
      <c r="J2823" s="7" t="s">
        <v>33060</v>
      </c>
      <c r="K2823" s="7" t="s">
        <v>47</v>
      </c>
      <c r="L2823" s="7">
        <v>10</v>
      </c>
      <c r="M2823" s="7" t="s">
        <v>33076</v>
      </c>
      <c r="N2823" s="7">
        <v>24119</v>
      </c>
      <c r="O2823" s="7" t="s">
        <v>48209</v>
      </c>
      <c r="P2823" s="7">
        <v>20150120</v>
      </c>
      <c r="Q2823" s="7">
        <v>60</v>
      </c>
      <c r="R2823" s="7">
        <v>201903</v>
      </c>
    </row>
    <row r="2824" spans="1:18" ht="16.5" customHeight="1">
      <c r="A2824" s="8">
        <v>4778700176</v>
      </c>
      <c r="B2824" s="7">
        <v>6503053</v>
      </c>
      <c r="C2824" s="12">
        <v>1650110051060</v>
      </c>
      <c r="D2824" s="7" t="s">
        <v>48210</v>
      </c>
      <c r="E2824" s="7" t="s">
        <v>48211</v>
      </c>
      <c r="F2824" s="7" t="s">
        <v>48212</v>
      </c>
      <c r="H2824" s="7" t="s">
        <v>6042</v>
      </c>
      <c r="I2824" s="7" t="s">
        <v>65</v>
      </c>
      <c r="J2824" s="7" t="s">
        <v>33060</v>
      </c>
      <c r="K2824" s="7" t="s">
        <v>47</v>
      </c>
      <c r="L2824" s="7">
        <v>10</v>
      </c>
      <c r="M2824" s="7" t="s">
        <v>33076</v>
      </c>
      <c r="N2824" s="7">
        <v>28909</v>
      </c>
      <c r="O2824" s="7" t="s">
        <v>38319</v>
      </c>
      <c r="P2824" s="7">
        <v>20150721</v>
      </c>
      <c r="Q2824" s="7">
        <v>78</v>
      </c>
      <c r="R2824" s="7">
        <v>201903</v>
      </c>
    </row>
    <row r="2825" spans="1:18" ht="16.5" customHeight="1">
      <c r="A2825" s="8">
        <v>4358100239</v>
      </c>
      <c r="B2825" s="7">
        <v>6522277</v>
      </c>
      <c r="C2825" s="12">
        <v>1650110051515</v>
      </c>
      <c r="D2825" s="7" t="s">
        <v>48213</v>
      </c>
      <c r="E2825" s="7" t="s">
        <v>48214</v>
      </c>
      <c r="F2825" s="7" t="s">
        <v>48215</v>
      </c>
      <c r="G2825" s="7" t="s">
        <v>48216</v>
      </c>
      <c r="H2825" s="7" t="s">
        <v>48217</v>
      </c>
      <c r="I2825" s="7" t="s">
        <v>65</v>
      </c>
      <c r="J2825" s="7" t="s">
        <v>33060</v>
      </c>
      <c r="K2825" s="7" t="s">
        <v>47</v>
      </c>
      <c r="L2825" s="7">
        <v>10</v>
      </c>
      <c r="M2825" s="7" t="s">
        <v>33076</v>
      </c>
      <c r="N2825" s="7">
        <v>24213</v>
      </c>
      <c r="O2825" s="7" t="s">
        <v>3590</v>
      </c>
      <c r="P2825" s="7">
        <v>20150902</v>
      </c>
      <c r="Q2825" s="7">
        <v>79</v>
      </c>
      <c r="R2825" s="7">
        <v>201903</v>
      </c>
    </row>
    <row r="2826" spans="1:18" ht="16.5" customHeight="1">
      <c r="A2826" s="8">
        <v>5708600371</v>
      </c>
      <c r="B2826" s="7">
        <v>6666916</v>
      </c>
      <c r="C2826" s="12">
        <v>1650110053347</v>
      </c>
      <c r="D2826" s="7" t="s">
        <v>48218</v>
      </c>
      <c r="E2826" s="7" t="s">
        <v>48219</v>
      </c>
      <c r="F2826" s="7" t="s">
        <v>45014</v>
      </c>
      <c r="G2826" s="7" t="s">
        <v>48220</v>
      </c>
      <c r="H2826" s="7" t="s">
        <v>48221</v>
      </c>
      <c r="I2826" s="7" t="s">
        <v>65</v>
      </c>
      <c r="J2826" s="7" t="s">
        <v>33060</v>
      </c>
      <c r="K2826" s="7" t="s">
        <v>47</v>
      </c>
      <c r="L2826" s="7">
        <v>10</v>
      </c>
      <c r="M2826" s="7" t="s">
        <v>33076</v>
      </c>
      <c r="N2826" s="7">
        <v>29199</v>
      </c>
      <c r="O2826" s="7" t="s">
        <v>33542</v>
      </c>
      <c r="P2826" s="7">
        <v>20160223</v>
      </c>
      <c r="Q2826" s="7">
        <v>121</v>
      </c>
      <c r="R2826" s="7">
        <v>201903</v>
      </c>
    </row>
    <row r="2827" spans="1:18" ht="16.5" customHeight="1">
      <c r="A2827" s="8">
        <v>3118203811</v>
      </c>
      <c r="B2827" s="7">
        <v>7476284</v>
      </c>
      <c r="C2827" s="12">
        <v>1650320000071</v>
      </c>
      <c r="D2827" s="7" t="s">
        <v>48222</v>
      </c>
      <c r="E2827" s="7" t="s">
        <v>48223</v>
      </c>
      <c r="F2827" s="7" t="s">
        <v>48224</v>
      </c>
      <c r="G2827" s="7" t="s">
        <v>48225</v>
      </c>
      <c r="H2827" s="7" t="s">
        <v>48226</v>
      </c>
      <c r="I2827" s="7" t="s">
        <v>45</v>
      </c>
      <c r="J2827" s="7" t="s">
        <v>33060</v>
      </c>
      <c r="K2827" s="7" t="s">
        <v>47</v>
      </c>
      <c r="L2827" s="7">
        <v>10</v>
      </c>
      <c r="M2827" s="7" t="s">
        <v>105</v>
      </c>
      <c r="N2827" s="7">
        <v>87000</v>
      </c>
      <c r="O2827" s="7" t="s">
        <v>16479</v>
      </c>
      <c r="Q2827" s="7">
        <v>53</v>
      </c>
      <c r="R2827" s="7">
        <v>201903</v>
      </c>
    </row>
    <row r="2828" spans="1:18" ht="16.5" customHeight="1">
      <c r="A2828" s="8">
        <v>3108121954</v>
      </c>
      <c r="B2828" s="7">
        <v>1311095</v>
      </c>
      <c r="C2828" s="12">
        <v>1651110000883</v>
      </c>
      <c r="D2828" s="7" t="s">
        <v>24429</v>
      </c>
      <c r="E2828" s="7" t="s">
        <v>24430</v>
      </c>
      <c r="F2828" s="7" t="s">
        <v>24306</v>
      </c>
      <c r="G2828" s="7" t="s">
        <v>24431</v>
      </c>
      <c r="H2828" s="7" t="s">
        <v>24432</v>
      </c>
      <c r="I2828" s="7" t="s">
        <v>65</v>
      </c>
      <c r="J2828" s="7" t="s">
        <v>33060</v>
      </c>
      <c r="K2828" s="7" t="s">
        <v>47</v>
      </c>
      <c r="L2828" s="7">
        <v>10</v>
      </c>
      <c r="M2828" s="7" t="s">
        <v>34194</v>
      </c>
      <c r="N2828" s="7">
        <v>49210</v>
      </c>
      <c r="O2828" s="7" t="s">
        <v>10757</v>
      </c>
      <c r="P2828" s="7">
        <v>19950101</v>
      </c>
      <c r="Q2828" s="7">
        <v>71</v>
      </c>
      <c r="R2828" s="7">
        <v>201903</v>
      </c>
    </row>
    <row r="2829" spans="1:18" ht="16.5" customHeight="1">
      <c r="A2829" s="8">
        <v>3168101198</v>
      </c>
      <c r="B2829" s="7">
        <v>1102160</v>
      </c>
      <c r="C2829" s="12">
        <v>1651110003671</v>
      </c>
      <c r="D2829" s="7" t="s">
        <v>16392</v>
      </c>
      <c r="E2829" s="7" t="s">
        <v>48227</v>
      </c>
      <c r="F2829" s="7" t="s">
        <v>48228</v>
      </c>
      <c r="G2829" s="7" t="s">
        <v>48229</v>
      </c>
      <c r="H2829" s="7" t="s">
        <v>48230</v>
      </c>
      <c r="I2829" s="7" t="s">
        <v>65</v>
      </c>
      <c r="J2829" s="7" t="s">
        <v>33060</v>
      </c>
      <c r="K2829" s="7" t="s">
        <v>47</v>
      </c>
      <c r="L2829" s="7">
        <v>10</v>
      </c>
      <c r="M2829" s="7" t="s">
        <v>363</v>
      </c>
      <c r="N2829" s="7">
        <v>71310</v>
      </c>
      <c r="O2829" s="7" t="s">
        <v>15027</v>
      </c>
      <c r="P2829" s="7">
        <v>20010605</v>
      </c>
      <c r="Q2829" s="7">
        <v>50</v>
      </c>
      <c r="R2829" s="7">
        <v>201903</v>
      </c>
    </row>
    <row r="2830" spans="1:18" ht="16.5" customHeight="1">
      <c r="A2830" s="8">
        <v>3058210812</v>
      </c>
      <c r="B2830" s="7">
        <v>1794935</v>
      </c>
      <c r="C2830" s="12">
        <v>1652330001867</v>
      </c>
      <c r="D2830" s="7" t="s">
        <v>48231</v>
      </c>
      <c r="E2830" s="7" t="s">
        <v>48232</v>
      </c>
      <c r="F2830" s="7" t="s">
        <v>30448</v>
      </c>
      <c r="G2830" s="7" t="s">
        <v>48233</v>
      </c>
      <c r="H2830" s="7" t="s">
        <v>48234</v>
      </c>
      <c r="I2830" s="7" t="s">
        <v>45</v>
      </c>
      <c r="J2830" s="7" t="s">
        <v>33060</v>
      </c>
      <c r="K2830" s="7" t="s">
        <v>47</v>
      </c>
      <c r="L2830" s="7">
        <v>10</v>
      </c>
      <c r="M2830" s="7" t="s">
        <v>105</v>
      </c>
      <c r="N2830" s="7">
        <v>86102</v>
      </c>
      <c r="O2830" s="7" t="s">
        <v>30448</v>
      </c>
      <c r="P2830" s="7">
        <v>20000719</v>
      </c>
      <c r="Q2830" s="7">
        <v>55</v>
      </c>
      <c r="R2830" s="7">
        <v>201903</v>
      </c>
    </row>
    <row r="2831" spans="1:18" ht="16.5" customHeight="1">
      <c r="A2831" s="8">
        <v>5028100859</v>
      </c>
      <c r="B2831" s="7">
        <v>1893575</v>
      </c>
      <c r="C2831" s="12">
        <v>1701110000456</v>
      </c>
      <c r="D2831" s="7" t="s">
        <v>24129</v>
      </c>
      <c r="E2831" s="7" t="s">
        <v>24130</v>
      </c>
      <c r="F2831" s="7" t="s">
        <v>24131</v>
      </c>
      <c r="G2831" s="7" t="s">
        <v>24132</v>
      </c>
      <c r="H2831" s="7" t="s">
        <v>24133</v>
      </c>
      <c r="I2831" s="7" t="s">
        <v>65</v>
      </c>
      <c r="J2831" s="7" t="s">
        <v>33060</v>
      </c>
      <c r="K2831" s="7" t="s">
        <v>47</v>
      </c>
      <c r="L2831" s="7">
        <v>10</v>
      </c>
      <c r="M2831" s="7" t="s">
        <v>34194</v>
      </c>
      <c r="N2831" s="7">
        <v>49220</v>
      </c>
      <c r="O2831" s="7" t="s">
        <v>10760</v>
      </c>
      <c r="P2831" s="7">
        <v>19640829</v>
      </c>
      <c r="Q2831" s="7">
        <v>113</v>
      </c>
      <c r="R2831" s="7">
        <v>201903</v>
      </c>
    </row>
    <row r="2832" spans="1:18" ht="16.5" customHeight="1">
      <c r="A2832" s="8">
        <v>5028100499</v>
      </c>
      <c r="B2832" s="7">
        <v>2216258</v>
      </c>
      <c r="C2832" s="12">
        <v>1701110001173</v>
      </c>
      <c r="D2832" s="7" t="s">
        <v>25586</v>
      </c>
      <c r="E2832" s="7" t="s">
        <v>24130</v>
      </c>
      <c r="F2832" s="7" t="s">
        <v>10760</v>
      </c>
      <c r="G2832" s="7" t="s">
        <v>25587</v>
      </c>
      <c r="H2832" s="7" t="s">
        <v>24133</v>
      </c>
      <c r="I2832" s="7" t="s">
        <v>65</v>
      </c>
      <c r="J2832" s="7" t="s">
        <v>33060</v>
      </c>
      <c r="K2832" s="7" t="s">
        <v>47</v>
      </c>
      <c r="L2832" s="7">
        <v>10</v>
      </c>
      <c r="M2832" s="7" t="s">
        <v>34194</v>
      </c>
      <c r="N2832" s="7">
        <v>49200</v>
      </c>
      <c r="O2832" s="7" t="s">
        <v>11194</v>
      </c>
      <c r="P2832" s="7">
        <v>19620817</v>
      </c>
      <c r="Q2832" s="7">
        <v>110</v>
      </c>
      <c r="R2832" s="7">
        <v>201903</v>
      </c>
    </row>
    <row r="2833" spans="1:18" ht="16.5" customHeight="1">
      <c r="A2833" s="8">
        <v>5028107930</v>
      </c>
      <c r="B2833" s="7">
        <v>1775180</v>
      </c>
      <c r="C2833" s="12">
        <v>1701110002593</v>
      </c>
      <c r="D2833" s="7" t="s">
        <v>24110</v>
      </c>
      <c r="E2833" s="7" t="s">
        <v>24111</v>
      </c>
      <c r="F2833" s="7" t="s">
        <v>22958</v>
      </c>
      <c r="G2833" s="7" t="s">
        <v>24112</v>
      </c>
      <c r="H2833" s="7" t="s">
        <v>24113</v>
      </c>
      <c r="I2833" s="7" t="s">
        <v>65</v>
      </c>
      <c r="J2833" s="7" t="s">
        <v>33060</v>
      </c>
      <c r="K2833" s="7" t="s">
        <v>47</v>
      </c>
      <c r="L2833" s="7">
        <v>10</v>
      </c>
      <c r="M2833" s="7" t="s">
        <v>34194</v>
      </c>
      <c r="N2833" s="7">
        <v>49231</v>
      </c>
      <c r="O2833" s="7" t="s">
        <v>22958</v>
      </c>
      <c r="P2833" s="7">
        <v>19691108</v>
      </c>
      <c r="Q2833" s="7">
        <v>52</v>
      </c>
      <c r="R2833" s="7">
        <v>201903</v>
      </c>
    </row>
    <row r="2834" spans="1:18" ht="16.5" customHeight="1">
      <c r="A2834" s="8">
        <v>5038101851</v>
      </c>
      <c r="B2834" s="7">
        <v>1479739</v>
      </c>
      <c r="C2834" s="12">
        <v>1701110003624</v>
      </c>
      <c r="D2834" s="7" t="s">
        <v>8174</v>
      </c>
      <c r="E2834" s="7" t="s">
        <v>11868</v>
      </c>
      <c r="F2834" s="7" t="s">
        <v>16540</v>
      </c>
      <c r="G2834" s="7" t="s">
        <v>16541</v>
      </c>
      <c r="H2834" s="7" t="s">
        <v>16542</v>
      </c>
      <c r="I2834" s="7" t="s">
        <v>65</v>
      </c>
      <c r="J2834" s="7" t="s">
        <v>33060</v>
      </c>
      <c r="K2834" s="7" t="s">
        <v>47</v>
      </c>
      <c r="L2834" s="7">
        <v>10</v>
      </c>
      <c r="M2834" s="7" t="s">
        <v>33076</v>
      </c>
      <c r="N2834" s="7">
        <v>10111</v>
      </c>
      <c r="O2834" s="7" t="s">
        <v>92</v>
      </c>
      <c r="P2834" s="7">
        <v>19690418</v>
      </c>
      <c r="Q2834" s="7">
        <v>82</v>
      </c>
      <c r="R2834" s="7">
        <v>201903</v>
      </c>
    </row>
    <row r="2835" spans="1:18" ht="16.5" customHeight="1">
      <c r="A2835" s="8">
        <v>5038106161</v>
      </c>
      <c r="B2835" s="7">
        <v>1336569</v>
      </c>
      <c r="C2835" s="12">
        <v>1701110003830</v>
      </c>
      <c r="D2835" s="7" t="s">
        <v>48235</v>
      </c>
      <c r="E2835" s="7" t="s">
        <v>24068</v>
      </c>
      <c r="F2835" s="7" t="s">
        <v>22958</v>
      </c>
      <c r="G2835" s="7" t="s">
        <v>48236</v>
      </c>
      <c r="H2835" s="7" t="s">
        <v>48237</v>
      </c>
      <c r="I2835" s="7" t="s">
        <v>65</v>
      </c>
      <c r="J2835" s="7" t="s">
        <v>33060</v>
      </c>
      <c r="K2835" s="7" t="s">
        <v>47</v>
      </c>
      <c r="L2835" s="7">
        <v>10</v>
      </c>
      <c r="M2835" s="7" t="s">
        <v>34194</v>
      </c>
      <c r="N2835" s="7">
        <v>49231</v>
      </c>
      <c r="O2835" s="7" t="s">
        <v>22958</v>
      </c>
      <c r="P2835" s="7">
        <v>19691227</v>
      </c>
      <c r="Q2835" s="7">
        <v>51</v>
      </c>
      <c r="R2835" s="7">
        <v>201903</v>
      </c>
    </row>
    <row r="2836" spans="1:18" ht="16.5" customHeight="1">
      <c r="A2836" s="8">
        <v>5028106815</v>
      </c>
      <c r="B2836" s="7">
        <v>1529935</v>
      </c>
      <c r="C2836" s="12">
        <v>1701110007923</v>
      </c>
      <c r="D2836" s="7" t="s">
        <v>24114</v>
      </c>
      <c r="E2836" s="7" t="s">
        <v>24115</v>
      </c>
      <c r="F2836" s="7" t="s">
        <v>11762</v>
      </c>
      <c r="G2836" s="7" t="s">
        <v>24116</v>
      </c>
      <c r="H2836" s="7" t="s">
        <v>24117</v>
      </c>
      <c r="I2836" s="7" t="s">
        <v>65</v>
      </c>
      <c r="J2836" s="7" t="s">
        <v>33060</v>
      </c>
      <c r="K2836" s="7" t="s">
        <v>47</v>
      </c>
      <c r="L2836" s="7">
        <v>10</v>
      </c>
      <c r="M2836" s="7" t="s">
        <v>34194</v>
      </c>
      <c r="N2836" s="7">
        <v>49231</v>
      </c>
      <c r="O2836" s="7" t="s">
        <v>22958</v>
      </c>
      <c r="P2836" s="7">
        <v>19770901</v>
      </c>
      <c r="Q2836" s="7">
        <v>84</v>
      </c>
      <c r="R2836" s="7">
        <v>201903</v>
      </c>
    </row>
    <row r="2837" spans="1:18" ht="16.5" customHeight="1">
      <c r="A2837" s="8">
        <v>5028102968</v>
      </c>
      <c r="B2837" s="7">
        <v>2121218</v>
      </c>
      <c r="C2837" s="12">
        <v>1701110010190</v>
      </c>
      <c r="D2837" s="7" t="s">
        <v>48238</v>
      </c>
      <c r="E2837" s="7" t="s">
        <v>48239</v>
      </c>
      <c r="F2837" s="7" t="s">
        <v>22958</v>
      </c>
      <c r="G2837" s="7" t="s">
        <v>48240</v>
      </c>
      <c r="H2837" s="7" t="s">
        <v>48241</v>
      </c>
      <c r="I2837" s="7" t="s">
        <v>65</v>
      </c>
      <c r="J2837" s="7" t="s">
        <v>33060</v>
      </c>
      <c r="K2837" s="7" t="s">
        <v>47</v>
      </c>
      <c r="L2837" s="7">
        <v>10</v>
      </c>
      <c r="M2837" s="7" t="s">
        <v>34194</v>
      </c>
      <c r="N2837" s="7">
        <v>49231</v>
      </c>
      <c r="O2837" s="7" t="s">
        <v>22958</v>
      </c>
      <c r="P2837" s="7">
        <v>19790501</v>
      </c>
      <c r="Q2837" s="7">
        <v>50</v>
      </c>
      <c r="R2837" s="7">
        <v>201903</v>
      </c>
    </row>
    <row r="2838" spans="1:18" ht="16.5" customHeight="1">
      <c r="A2838" s="8">
        <v>5038107670</v>
      </c>
      <c r="B2838" s="7">
        <v>1964610</v>
      </c>
      <c r="C2838" s="12">
        <v>1701110010645</v>
      </c>
      <c r="D2838" s="7" t="s">
        <v>25642</v>
      </c>
      <c r="E2838" s="7" t="s">
        <v>25643</v>
      </c>
      <c r="F2838" s="7" t="s">
        <v>10760</v>
      </c>
      <c r="G2838" s="7" t="s">
        <v>25644</v>
      </c>
      <c r="H2838" s="7" t="s">
        <v>25645</v>
      </c>
      <c r="I2838" s="7" t="s">
        <v>65</v>
      </c>
      <c r="J2838" s="7" t="s">
        <v>33060</v>
      </c>
      <c r="K2838" s="7" t="s">
        <v>47</v>
      </c>
      <c r="L2838" s="7">
        <v>10</v>
      </c>
      <c r="M2838" s="7" t="s">
        <v>34194</v>
      </c>
      <c r="N2838" s="7">
        <v>49212</v>
      </c>
      <c r="O2838" s="7" t="s">
        <v>10754</v>
      </c>
      <c r="P2838" s="7">
        <v>19791024</v>
      </c>
      <c r="Q2838" s="7">
        <v>103</v>
      </c>
      <c r="R2838" s="7">
        <v>201903</v>
      </c>
    </row>
    <row r="2839" spans="1:18" ht="16.5" customHeight="1">
      <c r="A2839" s="8">
        <v>5028103308</v>
      </c>
      <c r="B2839" s="7">
        <v>1130508</v>
      </c>
      <c r="C2839" s="12">
        <v>1701110010835</v>
      </c>
      <c r="D2839" s="7" t="s">
        <v>48242</v>
      </c>
      <c r="E2839" s="7" t="s">
        <v>48243</v>
      </c>
      <c r="F2839" s="7" t="s">
        <v>10754</v>
      </c>
      <c r="G2839" s="7" t="s">
        <v>48244</v>
      </c>
      <c r="H2839" s="7" t="s">
        <v>48245</v>
      </c>
      <c r="I2839" s="7" t="s">
        <v>65</v>
      </c>
      <c r="J2839" s="7" t="s">
        <v>33060</v>
      </c>
      <c r="K2839" s="7" t="s">
        <v>47</v>
      </c>
      <c r="L2839" s="7">
        <v>10</v>
      </c>
      <c r="M2839" s="7" t="s">
        <v>34194</v>
      </c>
      <c r="N2839" s="7">
        <v>49212</v>
      </c>
      <c r="O2839" s="7" t="s">
        <v>10754</v>
      </c>
      <c r="P2839" s="7">
        <v>19800110</v>
      </c>
      <c r="Q2839" s="7">
        <v>78</v>
      </c>
      <c r="R2839" s="7">
        <v>201903</v>
      </c>
    </row>
    <row r="2840" spans="1:18" ht="16.5" customHeight="1">
      <c r="A2840" s="8">
        <v>5038104770</v>
      </c>
      <c r="B2840" s="7">
        <v>1769977</v>
      </c>
      <c r="C2840" s="12">
        <v>1701110010905</v>
      </c>
      <c r="D2840" s="7" t="s">
        <v>24094</v>
      </c>
      <c r="E2840" s="7" t="s">
        <v>24095</v>
      </c>
      <c r="F2840" s="7" t="s">
        <v>11037</v>
      </c>
      <c r="G2840" s="7" t="s">
        <v>24096</v>
      </c>
      <c r="H2840" s="7" t="s">
        <v>24097</v>
      </c>
      <c r="I2840" s="7" t="s">
        <v>65</v>
      </c>
      <c r="J2840" s="7" t="s">
        <v>33060</v>
      </c>
      <c r="K2840" s="7" t="s">
        <v>47</v>
      </c>
      <c r="L2840" s="7">
        <v>10</v>
      </c>
      <c r="M2840" s="7" t="s">
        <v>34194</v>
      </c>
      <c r="N2840" s="7">
        <v>49212</v>
      </c>
      <c r="O2840" s="7" t="s">
        <v>10754</v>
      </c>
      <c r="P2840" s="7">
        <v>19791204</v>
      </c>
      <c r="Q2840" s="7">
        <v>88</v>
      </c>
      <c r="R2840" s="7">
        <v>201903</v>
      </c>
    </row>
    <row r="2841" spans="1:18" ht="16.5" customHeight="1">
      <c r="A2841" s="8">
        <v>5038104483</v>
      </c>
      <c r="B2841" s="7">
        <v>1777958</v>
      </c>
      <c r="C2841" s="12">
        <v>1701110011883</v>
      </c>
      <c r="D2841" s="7" t="s">
        <v>16944</v>
      </c>
      <c r="E2841" s="7" t="s">
        <v>7601</v>
      </c>
      <c r="F2841" s="7" t="s">
        <v>16945</v>
      </c>
      <c r="G2841" s="7" t="s">
        <v>16946</v>
      </c>
      <c r="H2841" s="7" t="s">
        <v>16947</v>
      </c>
      <c r="I2841" s="7" t="s">
        <v>65</v>
      </c>
      <c r="J2841" s="7" t="s">
        <v>33060</v>
      </c>
      <c r="K2841" s="7" t="s">
        <v>47</v>
      </c>
      <c r="L2841" s="7">
        <v>10</v>
      </c>
      <c r="M2841" s="7" t="s">
        <v>33076</v>
      </c>
      <c r="N2841" s="7">
        <v>13402</v>
      </c>
      <c r="O2841" s="7" t="s">
        <v>42658</v>
      </c>
      <c r="P2841" s="7">
        <v>19810101</v>
      </c>
      <c r="Q2841" s="7">
        <v>70</v>
      </c>
      <c r="R2841" s="7">
        <v>201903</v>
      </c>
    </row>
    <row r="2842" spans="1:18" ht="16.5" customHeight="1">
      <c r="A2842" s="8">
        <v>5038104708</v>
      </c>
      <c r="B2842" s="7">
        <v>1492316</v>
      </c>
      <c r="C2842" s="12">
        <v>1701110012625</v>
      </c>
      <c r="D2842" s="7" t="s">
        <v>24098</v>
      </c>
      <c r="E2842" s="7" t="s">
        <v>578</v>
      </c>
      <c r="F2842" s="7" t="s">
        <v>22958</v>
      </c>
      <c r="G2842" s="7" t="s">
        <v>24099</v>
      </c>
      <c r="H2842" s="7" t="s">
        <v>24100</v>
      </c>
      <c r="I2842" s="7" t="s">
        <v>65</v>
      </c>
      <c r="J2842" s="7" t="s">
        <v>33060</v>
      </c>
      <c r="K2842" s="7" t="s">
        <v>47</v>
      </c>
      <c r="L2842" s="7">
        <v>10</v>
      </c>
      <c r="M2842" s="7" t="s">
        <v>34194</v>
      </c>
      <c r="N2842" s="7">
        <v>49231</v>
      </c>
      <c r="O2842" s="7" t="s">
        <v>22958</v>
      </c>
      <c r="P2842" s="7">
        <v>19810222</v>
      </c>
      <c r="Q2842" s="7">
        <v>64</v>
      </c>
      <c r="R2842" s="7">
        <v>201903</v>
      </c>
    </row>
    <row r="2843" spans="1:18" ht="16.5" customHeight="1">
      <c r="A2843" s="8">
        <v>5148105686</v>
      </c>
      <c r="B2843" s="7">
        <v>2142513</v>
      </c>
      <c r="C2843" s="12">
        <v>1701110012659</v>
      </c>
      <c r="D2843" s="7" t="s">
        <v>48246</v>
      </c>
      <c r="E2843" s="7" t="s">
        <v>48247</v>
      </c>
      <c r="F2843" s="7" t="s">
        <v>22958</v>
      </c>
      <c r="G2843" s="7" t="s">
        <v>48248</v>
      </c>
      <c r="H2843" s="7" t="s">
        <v>48249</v>
      </c>
      <c r="I2843" s="7" t="s">
        <v>65</v>
      </c>
      <c r="J2843" s="7" t="s">
        <v>33060</v>
      </c>
      <c r="K2843" s="7" t="s">
        <v>47</v>
      </c>
      <c r="L2843" s="7">
        <v>10</v>
      </c>
      <c r="M2843" s="7" t="s">
        <v>34194</v>
      </c>
      <c r="N2843" s="7">
        <v>49231</v>
      </c>
      <c r="O2843" s="7" t="s">
        <v>22958</v>
      </c>
      <c r="P2843" s="7">
        <v>19810129</v>
      </c>
      <c r="Q2843" s="7">
        <v>52</v>
      </c>
      <c r="R2843" s="7">
        <v>201903</v>
      </c>
    </row>
    <row r="2844" spans="1:18" ht="16.5" customHeight="1">
      <c r="A2844" s="8">
        <v>5148105672</v>
      </c>
      <c r="B2844" s="7">
        <v>2145443</v>
      </c>
      <c r="C2844" s="12">
        <v>1701110012691</v>
      </c>
      <c r="D2844" s="7" t="s">
        <v>24007</v>
      </c>
      <c r="E2844" s="7" t="s">
        <v>21431</v>
      </c>
      <c r="F2844" s="7" t="s">
        <v>22958</v>
      </c>
      <c r="G2844" s="7" t="s">
        <v>24008</v>
      </c>
      <c r="H2844" s="7" t="s">
        <v>24009</v>
      </c>
      <c r="I2844" s="7" t="s">
        <v>65</v>
      </c>
      <c r="J2844" s="7" t="s">
        <v>33060</v>
      </c>
      <c r="K2844" s="7" t="s">
        <v>47</v>
      </c>
      <c r="L2844" s="7">
        <v>10</v>
      </c>
      <c r="M2844" s="7" t="s">
        <v>34194</v>
      </c>
      <c r="N2844" s="7">
        <v>49231</v>
      </c>
      <c r="O2844" s="7" t="s">
        <v>22958</v>
      </c>
      <c r="P2844" s="7">
        <v>19810129</v>
      </c>
      <c r="Q2844" s="7">
        <v>55</v>
      </c>
      <c r="R2844" s="7">
        <v>201903</v>
      </c>
    </row>
    <row r="2845" spans="1:18" ht="16.5" customHeight="1">
      <c r="A2845" s="8">
        <v>5048104619</v>
      </c>
      <c r="B2845" s="7">
        <v>1840328</v>
      </c>
      <c r="C2845" s="12">
        <v>1701110012708</v>
      </c>
      <c r="D2845" s="7" t="s">
        <v>24067</v>
      </c>
      <c r="E2845" s="7" t="s">
        <v>24068</v>
      </c>
      <c r="F2845" s="7" t="s">
        <v>24069</v>
      </c>
      <c r="G2845" s="7" t="s">
        <v>24070</v>
      </c>
      <c r="H2845" s="7" t="s">
        <v>24071</v>
      </c>
      <c r="I2845" s="7" t="s">
        <v>65</v>
      </c>
      <c r="J2845" s="7" t="s">
        <v>33060</v>
      </c>
      <c r="K2845" s="7" t="s">
        <v>47</v>
      </c>
      <c r="L2845" s="7">
        <v>10</v>
      </c>
      <c r="M2845" s="7" t="s">
        <v>34194</v>
      </c>
      <c r="N2845" s="7">
        <v>49231</v>
      </c>
      <c r="O2845" s="7" t="s">
        <v>22958</v>
      </c>
      <c r="P2845" s="7">
        <v>19920101</v>
      </c>
      <c r="Q2845" s="7">
        <v>55</v>
      </c>
      <c r="R2845" s="7">
        <v>201903</v>
      </c>
    </row>
    <row r="2846" spans="1:18" ht="16.5" customHeight="1">
      <c r="A2846" s="8">
        <v>5038105070</v>
      </c>
      <c r="B2846" s="7">
        <v>1490243</v>
      </c>
      <c r="C2846" s="12">
        <v>1701110013508</v>
      </c>
      <c r="D2846" s="7" t="s">
        <v>28562</v>
      </c>
      <c r="E2846" s="7" t="s">
        <v>17121</v>
      </c>
      <c r="F2846" s="7" t="s">
        <v>28563</v>
      </c>
      <c r="G2846" s="7" t="s">
        <v>28564</v>
      </c>
      <c r="H2846" s="7" t="s">
        <v>28565</v>
      </c>
      <c r="I2846" s="7" t="s">
        <v>65</v>
      </c>
      <c r="J2846" s="7" t="s">
        <v>33060</v>
      </c>
      <c r="K2846" s="7" t="s">
        <v>47</v>
      </c>
      <c r="L2846" s="7">
        <v>10</v>
      </c>
      <c r="M2846" s="7" t="s">
        <v>363</v>
      </c>
      <c r="N2846" s="7">
        <v>72910</v>
      </c>
      <c r="O2846" s="7" t="s">
        <v>35919</v>
      </c>
      <c r="P2846" s="7">
        <v>19811001</v>
      </c>
      <c r="Q2846" s="7">
        <v>54</v>
      </c>
      <c r="R2846" s="7">
        <v>201903</v>
      </c>
    </row>
    <row r="2847" spans="1:18" ht="16.5" customHeight="1">
      <c r="A2847" s="8">
        <v>5048101441</v>
      </c>
      <c r="B2847" s="7">
        <v>2122587</v>
      </c>
      <c r="C2847" s="12">
        <v>1701110022955</v>
      </c>
      <c r="D2847" s="7" t="s">
        <v>5398</v>
      </c>
      <c r="E2847" s="7" t="s">
        <v>24080</v>
      </c>
      <c r="F2847" s="7" t="s">
        <v>11816</v>
      </c>
      <c r="G2847" s="7" t="s">
        <v>24081</v>
      </c>
      <c r="H2847" s="7" t="s">
        <v>24082</v>
      </c>
      <c r="I2847" s="7" t="s">
        <v>65</v>
      </c>
      <c r="J2847" s="7" t="s">
        <v>33060</v>
      </c>
      <c r="K2847" s="7" t="s">
        <v>47</v>
      </c>
      <c r="L2847" s="7">
        <v>10</v>
      </c>
      <c r="M2847" s="7" t="s">
        <v>34194</v>
      </c>
      <c r="N2847" s="7">
        <v>49301</v>
      </c>
      <c r="O2847" s="7" t="s">
        <v>11304</v>
      </c>
      <c r="P2847" s="7">
        <v>19741005</v>
      </c>
      <c r="Q2847" s="7">
        <v>67</v>
      </c>
      <c r="R2847" s="7">
        <v>201903</v>
      </c>
    </row>
    <row r="2848" spans="1:18" ht="16.5" customHeight="1">
      <c r="A2848" s="8">
        <v>5148102976</v>
      </c>
      <c r="B2848" s="7">
        <v>1880426</v>
      </c>
      <c r="C2848" s="12">
        <v>1701110023200</v>
      </c>
      <c r="D2848" s="7" t="s">
        <v>24014</v>
      </c>
      <c r="E2848" s="7" t="s">
        <v>24015</v>
      </c>
      <c r="F2848" s="7" t="s">
        <v>10724</v>
      </c>
      <c r="G2848" s="7" t="s">
        <v>24016</v>
      </c>
      <c r="H2848" s="7" t="s">
        <v>24017</v>
      </c>
      <c r="I2848" s="7" t="s">
        <v>65</v>
      </c>
      <c r="J2848" s="7" t="s">
        <v>33060</v>
      </c>
      <c r="K2848" s="7" t="s">
        <v>47</v>
      </c>
      <c r="L2848" s="7">
        <v>10</v>
      </c>
      <c r="M2848" s="7" t="s">
        <v>34194</v>
      </c>
      <c r="N2848" s="7">
        <v>49212</v>
      </c>
      <c r="O2848" s="7" t="s">
        <v>10754</v>
      </c>
      <c r="P2848" s="7">
        <v>19791212</v>
      </c>
      <c r="Q2848" s="7">
        <v>98</v>
      </c>
      <c r="R2848" s="7">
        <v>201903</v>
      </c>
    </row>
    <row r="2849" spans="1:18" ht="16.5" customHeight="1">
      <c r="A2849" s="8">
        <v>5038110286</v>
      </c>
      <c r="B2849" s="7">
        <v>1679275</v>
      </c>
      <c r="C2849" s="12">
        <v>1701110037235</v>
      </c>
      <c r="D2849" s="7" t="s">
        <v>16934</v>
      </c>
      <c r="E2849" s="7" t="s">
        <v>16935</v>
      </c>
      <c r="F2849" s="7" t="s">
        <v>16936</v>
      </c>
      <c r="G2849" s="7" t="s">
        <v>16937</v>
      </c>
      <c r="H2849" s="7" t="s">
        <v>16938</v>
      </c>
      <c r="I2849" s="7" t="s">
        <v>65</v>
      </c>
      <c r="J2849" s="7" t="s">
        <v>33060</v>
      </c>
      <c r="K2849" s="7" t="s">
        <v>47</v>
      </c>
      <c r="L2849" s="7">
        <v>10</v>
      </c>
      <c r="M2849" s="7" t="s">
        <v>33076</v>
      </c>
      <c r="N2849" s="7">
        <v>13402</v>
      </c>
      <c r="O2849" s="7" t="s">
        <v>42658</v>
      </c>
      <c r="P2849" s="7">
        <v>19890101</v>
      </c>
      <c r="Q2849" s="7">
        <v>69</v>
      </c>
      <c r="R2849" s="7">
        <v>201903</v>
      </c>
    </row>
    <row r="2850" spans="1:18" ht="16.5" customHeight="1">
      <c r="A2850" s="8">
        <v>5038128393</v>
      </c>
      <c r="B2850" s="7">
        <v>1513793</v>
      </c>
      <c r="C2850" s="12">
        <v>1701110091124</v>
      </c>
      <c r="D2850" s="7" t="s">
        <v>16917</v>
      </c>
      <c r="E2850" s="7" t="s">
        <v>16918</v>
      </c>
      <c r="F2850" s="7" t="s">
        <v>16919</v>
      </c>
      <c r="G2850" s="7" t="s">
        <v>16920</v>
      </c>
      <c r="H2850" s="7" t="s">
        <v>16921</v>
      </c>
      <c r="I2850" s="7" t="s">
        <v>65</v>
      </c>
      <c r="J2850" s="7" t="s">
        <v>33060</v>
      </c>
      <c r="K2850" s="7" t="s">
        <v>47</v>
      </c>
      <c r="L2850" s="7">
        <v>10</v>
      </c>
      <c r="M2850" s="7" t="s">
        <v>33076</v>
      </c>
      <c r="N2850" s="7">
        <v>13402</v>
      </c>
      <c r="O2850" s="7" t="s">
        <v>42658</v>
      </c>
      <c r="P2850" s="7">
        <v>19951001</v>
      </c>
      <c r="Q2850" s="7">
        <v>70</v>
      </c>
      <c r="R2850" s="7">
        <v>201903</v>
      </c>
    </row>
    <row r="2851" spans="1:18" ht="16.5" customHeight="1">
      <c r="A2851" s="8">
        <v>5028132588</v>
      </c>
      <c r="B2851" s="7">
        <v>1298171</v>
      </c>
      <c r="C2851" s="12">
        <v>1701110092718</v>
      </c>
      <c r="D2851" s="7" t="s">
        <v>27324</v>
      </c>
      <c r="E2851" s="7" t="s">
        <v>4353</v>
      </c>
      <c r="F2851" s="7" t="s">
        <v>27325</v>
      </c>
      <c r="G2851" s="7" t="s">
        <v>27326</v>
      </c>
      <c r="H2851" s="7" t="s">
        <v>27327</v>
      </c>
      <c r="I2851" s="7" t="s">
        <v>65</v>
      </c>
      <c r="J2851" s="7" t="s">
        <v>33060</v>
      </c>
      <c r="K2851" s="7" t="s">
        <v>47</v>
      </c>
      <c r="L2851" s="7">
        <v>10</v>
      </c>
      <c r="M2851" s="7" t="s">
        <v>34433</v>
      </c>
      <c r="N2851" s="7">
        <v>59100</v>
      </c>
      <c r="O2851" s="7" t="s">
        <v>15094</v>
      </c>
      <c r="P2851" s="7">
        <v>19951205</v>
      </c>
      <c r="Q2851" s="7">
        <v>77</v>
      </c>
      <c r="R2851" s="7">
        <v>201903</v>
      </c>
    </row>
    <row r="2852" spans="1:18" ht="16.5" customHeight="1">
      <c r="A2852" s="8">
        <v>5148123836</v>
      </c>
      <c r="B2852" s="7">
        <v>1487022</v>
      </c>
      <c r="C2852" s="12">
        <v>1701110097578</v>
      </c>
      <c r="D2852" s="7" t="s">
        <v>20139</v>
      </c>
      <c r="E2852" s="7" t="s">
        <v>20140</v>
      </c>
      <c r="F2852" s="7" t="s">
        <v>20141</v>
      </c>
      <c r="G2852" s="7" t="s">
        <v>20142</v>
      </c>
      <c r="H2852" s="7" t="s">
        <v>20143</v>
      </c>
      <c r="I2852" s="7" t="s">
        <v>65</v>
      </c>
      <c r="J2852" s="7" t="s">
        <v>33060</v>
      </c>
      <c r="K2852" s="7" t="s">
        <v>47</v>
      </c>
      <c r="L2852" s="7">
        <v>10</v>
      </c>
      <c r="M2852" s="7" t="s">
        <v>33076</v>
      </c>
      <c r="N2852" s="7">
        <v>30390</v>
      </c>
      <c r="O2852" s="7" t="s">
        <v>33587</v>
      </c>
      <c r="P2852" s="7">
        <v>19960328</v>
      </c>
      <c r="Q2852" s="7">
        <v>61</v>
      </c>
      <c r="R2852" s="7">
        <v>201903</v>
      </c>
    </row>
    <row r="2853" spans="1:18" ht="16.5" customHeight="1">
      <c r="A2853" s="8">
        <v>5148127958</v>
      </c>
      <c r="B2853" s="7">
        <v>1181601</v>
      </c>
      <c r="C2853" s="12">
        <v>1701110122432</v>
      </c>
      <c r="D2853" s="7" t="s">
        <v>20136</v>
      </c>
      <c r="E2853" s="7" t="s">
        <v>13915</v>
      </c>
      <c r="F2853" s="7" t="s">
        <v>2987</v>
      </c>
      <c r="G2853" s="7" t="s">
        <v>20137</v>
      </c>
      <c r="H2853" s="7" t="s">
        <v>20138</v>
      </c>
      <c r="I2853" s="7" t="s">
        <v>65</v>
      </c>
      <c r="J2853" s="7" t="s">
        <v>33060</v>
      </c>
      <c r="K2853" s="7" t="s">
        <v>47</v>
      </c>
      <c r="L2853" s="7">
        <v>10</v>
      </c>
      <c r="M2853" s="7" t="s">
        <v>33076</v>
      </c>
      <c r="N2853" s="7">
        <v>22192</v>
      </c>
      <c r="O2853" s="7" t="s">
        <v>45356</v>
      </c>
      <c r="P2853" s="7">
        <v>19970625</v>
      </c>
      <c r="Q2853" s="7">
        <v>54</v>
      </c>
      <c r="R2853" s="7">
        <v>201903</v>
      </c>
    </row>
    <row r="2854" spans="1:18" ht="16.5" customHeight="1">
      <c r="A2854" s="8">
        <v>5038135875</v>
      </c>
      <c r="B2854" s="7">
        <v>1123005</v>
      </c>
      <c r="C2854" s="12">
        <v>1701110130386</v>
      </c>
      <c r="D2854" s="7" t="s">
        <v>18497</v>
      </c>
      <c r="E2854" s="7" t="s">
        <v>18498</v>
      </c>
      <c r="F2854" s="7" t="s">
        <v>3842</v>
      </c>
      <c r="G2854" s="7" t="s">
        <v>18499</v>
      </c>
      <c r="H2854" s="7" t="s">
        <v>18500</v>
      </c>
      <c r="I2854" s="7" t="s">
        <v>65</v>
      </c>
      <c r="J2854" s="7" t="s">
        <v>33060</v>
      </c>
      <c r="K2854" s="7" t="s">
        <v>47</v>
      </c>
      <c r="L2854" s="7">
        <v>10</v>
      </c>
      <c r="M2854" s="7" t="s">
        <v>33076</v>
      </c>
      <c r="N2854" s="7">
        <v>25922</v>
      </c>
      <c r="O2854" s="7" t="s">
        <v>3842</v>
      </c>
      <c r="P2854" s="7">
        <v>19980123</v>
      </c>
      <c r="Q2854" s="7">
        <v>59</v>
      </c>
      <c r="R2854" s="7">
        <v>201903</v>
      </c>
    </row>
    <row r="2855" spans="1:18" ht="16.5" customHeight="1">
      <c r="A2855" s="8">
        <v>5028146739</v>
      </c>
      <c r="B2855" s="7">
        <v>1219358</v>
      </c>
      <c r="C2855" s="12">
        <v>1701110149064</v>
      </c>
      <c r="D2855" s="7" t="s">
        <v>48250</v>
      </c>
      <c r="E2855" s="7" t="s">
        <v>10254</v>
      </c>
      <c r="F2855" s="7" t="s">
        <v>23693</v>
      </c>
      <c r="G2855" s="7" t="s">
        <v>48251</v>
      </c>
      <c r="H2855" s="7" t="s">
        <v>48252</v>
      </c>
      <c r="I2855" s="7" t="s">
        <v>65</v>
      </c>
      <c r="J2855" s="7" t="s">
        <v>33060</v>
      </c>
      <c r="K2855" s="7" t="s">
        <v>47</v>
      </c>
      <c r="L2855" s="7">
        <v>10</v>
      </c>
      <c r="M2855" s="7" t="s">
        <v>34194</v>
      </c>
      <c r="N2855" s="7">
        <v>49230</v>
      </c>
      <c r="O2855" s="7" t="s">
        <v>42429</v>
      </c>
      <c r="P2855" s="7">
        <v>19990414</v>
      </c>
      <c r="Q2855" s="7">
        <v>54</v>
      </c>
      <c r="R2855" s="7">
        <v>201903</v>
      </c>
    </row>
    <row r="2856" spans="1:18" ht="16.5" customHeight="1">
      <c r="A2856" s="8">
        <v>5148133085</v>
      </c>
      <c r="B2856" s="7">
        <v>1104306</v>
      </c>
      <c r="C2856" s="12">
        <v>1701110150243</v>
      </c>
      <c r="D2856" s="7" t="s">
        <v>48253</v>
      </c>
      <c r="E2856" s="7" t="s">
        <v>48254</v>
      </c>
      <c r="F2856" s="7" t="s">
        <v>14795</v>
      </c>
      <c r="G2856" s="7" t="s">
        <v>48255</v>
      </c>
      <c r="H2856" s="7" t="s">
        <v>48256</v>
      </c>
      <c r="I2856" s="7" t="s">
        <v>65</v>
      </c>
      <c r="J2856" s="7" t="s">
        <v>33060</v>
      </c>
      <c r="K2856" s="7" t="s">
        <v>47</v>
      </c>
      <c r="L2856" s="7">
        <v>10</v>
      </c>
      <c r="M2856" s="7" t="s">
        <v>34194</v>
      </c>
      <c r="N2856" s="7">
        <v>49231</v>
      </c>
      <c r="O2856" s="7" t="s">
        <v>22958</v>
      </c>
      <c r="P2856" s="7">
        <v>19990503</v>
      </c>
      <c r="Q2856" s="7">
        <v>52</v>
      </c>
      <c r="R2856" s="7">
        <v>201903</v>
      </c>
    </row>
    <row r="2857" spans="1:18" ht="16.5" customHeight="1">
      <c r="A2857" s="8">
        <v>5048129565</v>
      </c>
      <c r="B2857" s="7">
        <v>1522522</v>
      </c>
      <c r="C2857" s="12">
        <v>1701110151895</v>
      </c>
      <c r="D2857" s="7" t="s">
        <v>26344</v>
      </c>
      <c r="E2857" s="7" t="s">
        <v>23977</v>
      </c>
      <c r="F2857" s="7" t="s">
        <v>26345</v>
      </c>
      <c r="G2857" s="7" t="s">
        <v>26346</v>
      </c>
      <c r="H2857" s="7" t="s">
        <v>26347</v>
      </c>
      <c r="I2857" s="7" t="s">
        <v>65</v>
      </c>
      <c r="J2857" s="7" t="s">
        <v>33060</v>
      </c>
      <c r="K2857" s="7" t="s">
        <v>47</v>
      </c>
      <c r="L2857" s="7">
        <v>10</v>
      </c>
      <c r="M2857" s="7" t="s">
        <v>34433</v>
      </c>
      <c r="N2857" s="7">
        <v>58222</v>
      </c>
      <c r="O2857" s="7" t="s">
        <v>13163</v>
      </c>
      <c r="P2857" s="7">
        <v>19990701</v>
      </c>
      <c r="Q2857" s="7">
        <v>81</v>
      </c>
      <c r="R2857" s="7">
        <v>201903</v>
      </c>
    </row>
    <row r="2858" spans="1:18" ht="16.5" customHeight="1">
      <c r="A2858" s="8">
        <v>5038141912</v>
      </c>
      <c r="B2858" s="7">
        <v>1654461</v>
      </c>
      <c r="C2858" s="12">
        <v>1701110156150</v>
      </c>
      <c r="D2858" s="7" t="s">
        <v>22109</v>
      </c>
      <c r="E2858" s="7" t="s">
        <v>21236</v>
      </c>
      <c r="F2858" s="7" t="s">
        <v>5851</v>
      </c>
      <c r="G2858" s="7" t="s">
        <v>48257</v>
      </c>
      <c r="H2858" s="7" t="s">
        <v>48258</v>
      </c>
      <c r="I2858" s="7" t="s">
        <v>65</v>
      </c>
      <c r="J2858" s="7" t="s">
        <v>33060</v>
      </c>
      <c r="K2858" s="7" t="s">
        <v>47</v>
      </c>
      <c r="L2858" s="7">
        <v>10</v>
      </c>
      <c r="M2858" s="7" t="s">
        <v>33076</v>
      </c>
      <c r="N2858" s="7">
        <v>29163</v>
      </c>
      <c r="O2858" s="7" t="s">
        <v>44461</v>
      </c>
      <c r="P2858" s="7">
        <v>19990824</v>
      </c>
      <c r="Q2858" s="7">
        <v>58</v>
      </c>
      <c r="R2858" s="7">
        <v>201903</v>
      </c>
    </row>
    <row r="2859" spans="1:18" ht="16.5" customHeight="1">
      <c r="A2859" s="8">
        <v>5028148945</v>
      </c>
      <c r="B2859" s="7">
        <v>1574167</v>
      </c>
      <c r="C2859" s="12">
        <v>1701110159633</v>
      </c>
      <c r="D2859" s="7" t="s">
        <v>26197</v>
      </c>
      <c r="E2859" s="7" t="s">
        <v>26198</v>
      </c>
      <c r="F2859" s="7" t="s">
        <v>26199</v>
      </c>
      <c r="G2859" s="7" t="s">
        <v>26200</v>
      </c>
      <c r="H2859" s="7" t="s">
        <v>26201</v>
      </c>
      <c r="I2859" s="7" t="s">
        <v>65</v>
      </c>
      <c r="J2859" s="7" t="s">
        <v>33060</v>
      </c>
      <c r="K2859" s="7" t="s">
        <v>47</v>
      </c>
      <c r="L2859" s="7">
        <v>10</v>
      </c>
      <c r="M2859" s="7" t="s">
        <v>34319</v>
      </c>
      <c r="N2859" s="7">
        <v>56123</v>
      </c>
      <c r="O2859" s="7" t="s">
        <v>34395</v>
      </c>
      <c r="P2859" s="7">
        <v>19991007</v>
      </c>
      <c r="Q2859" s="7">
        <v>56</v>
      </c>
      <c r="R2859" s="7">
        <v>201903</v>
      </c>
    </row>
    <row r="2860" spans="1:18" ht="16.5" customHeight="1">
      <c r="A2860" s="8">
        <v>5038143579</v>
      </c>
      <c r="B2860" s="7">
        <v>1597936</v>
      </c>
      <c r="C2860" s="12">
        <v>1701110164070</v>
      </c>
      <c r="D2860" s="7" t="s">
        <v>20166</v>
      </c>
      <c r="E2860" s="7" t="s">
        <v>20167</v>
      </c>
      <c r="F2860" s="7" t="s">
        <v>3781</v>
      </c>
      <c r="G2860" s="7" t="s">
        <v>20168</v>
      </c>
      <c r="H2860" s="7" t="s">
        <v>20169</v>
      </c>
      <c r="I2860" s="7" t="s">
        <v>65</v>
      </c>
      <c r="J2860" s="7" t="s">
        <v>33060</v>
      </c>
      <c r="K2860" s="7" t="s">
        <v>47</v>
      </c>
      <c r="L2860" s="7">
        <v>10</v>
      </c>
      <c r="M2860" s="7" t="s">
        <v>33076</v>
      </c>
      <c r="N2860" s="7">
        <v>30391</v>
      </c>
      <c r="O2860" s="7" t="s">
        <v>7087</v>
      </c>
      <c r="P2860" s="7">
        <v>19991223</v>
      </c>
      <c r="Q2860" s="7">
        <v>66</v>
      </c>
      <c r="R2860" s="7">
        <v>201903</v>
      </c>
    </row>
    <row r="2861" spans="1:18" ht="16.5" customHeight="1">
      <c r="A2861" s="8">
        <v>5028151173</v>
      </c>
      <c r="B2861" s="7">
        <v>1363095</v>
      </c>
      <c r="C2861" s="12">
        <v>1701110167727</v>
      </c>
      <c r="D2861" s="7" t="s">
        <v>17128</v>
      </c>
      <c r="E2861" s="7" t="s">
        <v>17129</v>
      </c>
      <c r="F2861" s="7" t="s">
        <v>17130</v>
      </c>
      <c r="G2861" s="7" t="s">
        <v>17131</v>
      </c>
      <c r="H2861" s="7" t="s">
        <v>17132</v>
      </c>
      <c r="I2861" s="7" t="s">
        <v>65</v>
      </c>
      <c r="J2861" s="7" t="s">
        <v>33060</v>
      </c>
      <c r="K2861" s="7" t="s">
        <v>47</v>
      </c>
      <c r="L2861" s="7">
        <v>10</v>
      </c>
      <c r="M2861" s="7" t="s">
        <v>33076</v>
      </c>
      <c r="N2861" s="7">
        <v>14112</v>
      </c>
      <c r="O2861" s="7" t="s">
        <v>33183</v>
      </c>
      <c r="P2861" s="7">
        <v>20110301</v>
      </c>
      <c r="Q2861" s="7">
        <v>114</v>
      </c>
      <c r="R2861" s="7">
        <v>201903</v>
      </c>
    </row>
    <row r="2862" spans="1:18" ht="16.5" customHeight="1">
      <c r="A2862" s="8">
        <v>5028151926</v>
      </c>
      <c r="B2862" s="7">
        <v>1240469</v>
      </c>
      <c r="C2862" s="12">
        <v>1701110171249</v>
      </c>
      <c r="D2862" s="7" t="s">
        <v>26353</v>
      </c>
      <c r="E2862" s="7" t="s">
        <v>26354</v>
      </c>
      <c r="F2862" s="7" t="s">
        <v>26355</v>
      </c>
      <c r="G2862" s="7" t="s">
        <v>26356</v>
      </c>
      <c r="H2862" s="7" t="s">
        <v>26357</v>
      </c>
      <c r="I2862" s="7" t="s">
        <v>65</v>
      </c>
      <c r="J2862" s="7" t="s">
        <v>33060</v>
      </c>
      <c r="K2862" s="7" t="s">
        <v>47</v>
      </c>
      <c r="L2862" s="7">
        <v>10</v>
      </c>
      <c r="M2862" s="7" t="s">
        <v>34433</v>
      </c>
      <c r="N2862" s="7">
        <v>58200</v>
      </c>
      <c r="O2862" s="7" t="s">
        <v>4942</v>
      </c>
      <c r="P2862" s="7">
        <v>20000418</v>
      </c>
      <c r="Q2862" s="7">
        <v>73</v>
      </c>
      <c r="R2862" s="7">
        <v>201903</v>
      </c>
    </row>
    <row r="2863" spans="1:18" ht="16.5" customHeight="1">
      <c r="A2863" s="8">
        <v>5048136917</v>
      </c>
      <c r="B2863" s="7">
        <v>2229426</v>
      </c>
      <c r="C2863" s="12">
        <v>1701110183583</v>
      </c>
      <c r="D2863" s="7" t="s">
        <v>48259</v>
      </c>
      <c r="E2863" s="7" t="s">
        <v>9057</v>
      </c>
      <c r="F2863" s="7" t="s">
        <v>48260</v>
      </c>
      <c r="G2863" s="7" t="s">
        <v>48261</v>
      </c>
      <c r="H2863" s="7" t="s">
        <v>48262</v>
      </c>
      <c r="I2863" s="7" t="s">
        <v>65</v>
      </c>
      <c r="J2863" s="7" t="s">
        <v>33060</v>
      </c>
      <c r="K2863" s="7" t="s">
        <v>47</v>
      </c>
      <c r="L2863" s="7">
        <v>10</v>
      </c>
      <c r="M2863" s="7" t="s">
        <v>313</v>
      </c>
      <c r="N2863" s="7">
        <v>42320</v>
      </c>
      <c r="O2863" s="7" t="s">
        <v>8931</v>
      </c>
      <c r="P2863" s="7">
        <v>20001030</v>
      </c>
      <c r="Q2863" s="7">
        <v>69</v>
      </c>
      <c r="R2863" s="7">
        <v>201903</v>
      </c>
    </row>
    <row r="2864" spans="1:18" ht="16.5" customHeight="1">
      <c r="A2864" s="8">
        <v>5028158818</v>
      </c>
      <c r="B2864" s="7">
        <v>1215216</v>
      </c>
      <c r="C2864" s="12">
        <v>1701110190512</v>
      </c>
      <c r="D2864" s="7" t="s">
        <v>26348</v>
      </c>
      <c r="E2864" s="7" t="s">
        <v>26349</v>
      </c>
      <c r="F2864" s="7" t="s">
        <v>26350</v>
      </c>
      <c r="G2864" s="7" t="s">
        <v>26351</v>
      </c>
      <c r="H2864" s="7" t="s">
        <v>26352</v>
      </c>
      <c r="I2864" s="7" t="s">
        <v>65</v>
      </c>
      <c r="J2864" s="7" t="s">
        <v>33060</v>
      </c>
      <c r="K2864" s="7" t="s">
        <v>47</v>
      </c>
      <c r="L2864" s="7">
        <v>10</v>
      </c>
      <c r="M2864" s="7" t="s">
        <v>34433</v>
      </c>
      <c r="N2864" s="7">
        <v>58121</v>
      </c>
      <c r="O2864" s="7" t="s">
        <v>12528</v>
      </c>
      <c r="P2864" s="7">
        <v>20010213</v>
      </c>
      <c r="Q2864" s="7">
        <v>64</v>
      </c>
      <c r="R2864" s="7">
        <v>201903</v>
      </c>
    </row>
    <row r="2865" spans="1:18" ht="16.5" customHeight="1">
      <c r="A2865" s="8">
        <v>5148139721</v>
      </c>
      <c r="B2865" s="7">
        <v>1432299</v>
      </c>
      <c r="C2865" s="12">
        <v>1701110191198</v>
      </c>
      <c r="D2865" s="7" t="s">
        <v>20132</v>
      </c>
      <c r="E2865" s="7" t="s">
        <v>20133</v>
      </c>
      <c r="F2865" s="7" t="s">
        <v>5883</v>
      </c>
      <c r="G2865" s="7" t="s">
        <v>20134</v>
      </c>
      <c r="H2865" s="7" t="s">
        <v>20135</v>
      </c>
      <c r="I2865" s="7" t="s">
        <v>65</v>
      </c>
      <c r="J2865" s="7" t="s">
        <v>33060</v>
      </c>
      <c r="K2865" s="7" t="s">
        <v>47</v>
      </c>
      <c r="L2865" s="7">
        <v>10</v>
      </c>
      <c r="M2865" s="7" t="s">
        <v>33076</v>
      </c>
      <c r="N2865" s="7">
        <v>30300</v>
      </c>
      <c r="O2865" s="7" t="s">
        <v>33568</v>
      </c>
      <c r="P2865" s="7">
        <v>20010221</v>
      </c>
      <c r="Q2865" s="7">
        <v>67</v>
      </c>
      <c r="R2865" s="7">
        <v>201903</v>
      </c>
    </row>
    <row r="2866" spans="1:18" ht="16.5" customHeight="1">
      <c r="A2866" s="8">
        <v>5048140217</v>
      </c>
      <c r="B2866" s="7">
        <v>1374049</v>
      </c>
      <c r="C2866" s="12">
        <v>1701110198293</v>
      </c>
      <c r="D2866" s="7" t="s">
        <v>19587</v>
      </c>
      <c r="E2866" s="7" t="s">
        <v>19588</v>
      </c>
      <c r="F2866" s="7" t="s">
        <v>19589</v>
      </c>
      <c r="G2866" s="7" t="s">
        <v>19590</v>
      </c>
      <c r="H2866" s="7" t="s">
        <v>19591</v>
      </c>
      <c r="I2866" s="7" t="s">
        <v>65</v>
      </c>
      <c r="J2866" s="7" t="s">
        <v>33060</v>
      </c>
      <c r="K2866" s="7" t="s">
        <v>47</v>
      </c>
      <c r="L2866" s="7">
        <v>10</v>
      </c>
      <c r="M2866" s="7" t="s">
        <v>33076</v>
      </c>
      <c r="N2866" s="7">
        <v>29172</v>
      </c>
      <c r="O2866" s="7" t="s">
        <v>42903</v>
      </c>
      <c r="P2866" s="7">
        <v>19961202</v>
      </c>
      <c r="Q2866" s="7">
        <v>54</v>
      </c>
      <c r="R2866" s="7">
        <v>201903</v>
      </c>
    </row>
    <row r="2867" spans="1:18" ht="16.5" customHeight="1">
      <c r="A2867" s="8">
        <v>5048144362</v>
      </c>
      <c r="B2867" s="7">
        <v>1130240</v>
      </c>
      <c r="C2867" s="12">
        <v>1701110215386</v>
      </c>
      <c r="D2867" s="7" t="s">
        <v>48263</v>
      </c>
      <c r="E2867" s="7" t="s">
        <v>32842</v>
      </c>
      <c r="F2867" s="7" t="s">
        <v>48264</v>
      </c>
      <c r="G2867" s="7" t="s">
        <v>48265</v>
      </c>
      <c r="H2867" s="7" t="s">
        <v>48266</v>
      </c>
      <c r="I2867" s="7" t="s">
        <v>65</v>
      </c>
      <c r="J2867" s="7" t="s">
        <v>33060</v>
      </c>
      <c r="K2867" s="7" t="s">
        <v>47</v>
      </c>
      <c r="L2867" s="7">
        <v>10</v>
      </c>
      <c r="M2867" s="7" t="s">
        <v>34194</v>
      </c>
      <c r="N2867" s="7">
        <v>49301</v>
      </c>
      <c r="O2867" s="7" t="s">
        <v>11304</v>
      </c>
      <c r="P2867" s="7">
        <v>20020128</v>
      </c>
      <c r="Q2867" s="7">
        <v>112</v>
      </c>
      <c r="R2867" s="7">
        <v>201903</v>
      </c>
    </row>
    <row r="2868" spans="1:18" ht="16.5" customHeight="1">
      <c r="A2868" s="8">
        <v>5038156429</v>
      </c>
      <c r="B2868" s="7">
        <v>1236501</v>
      </c>
      <c r="C2868" s="12">
        <v>1701110226838</v>
      </c>
      <c r="D2868" s="7" t="s">
        <v>17883</v>
      </c>
      <c r="E2868" s="7" t="s">
        <v>17884</v>
      </c>
      <c r="F2868" s="7" t="s">
        <v>3844</v>
      </c>
      <c r="G2868" s="7" t="s">
        <v>17885</v>
      </c>
      <c r="H2868" s="7" t="s">
        <v>17886</v>
      </c>
      <c r="I2868" s="7" t="s">
        <v>65</v>
      </c>
      <c r="J2868" s="7" t="s">
        <v>33060</v>
      </c>
      <c r="K2868" s="7" t="s">
        <v>47</v>
      </c>
      <c r="L2868" s="7">
        <v>10</v>
      </c>
      <c r="M2868" s="7" t="s">
        <v>33076</v>
      </c>
      <c r="N2868" s="7">
        <v>25922</v>
      </c>
      <c r="O2868" s="7" t="s">
        <v>3842</v>
      </c>
      <c r="P2868" s="7">
        <v>20020701</v>
      </c>
      <c r="Q2868" s="7">
        <v>50</v>
      </c>
      <c r="R2868" s="7">
        <v>201903</v>
      </c>
    </row>
    <row r="2869" spans="1:18" ht="16.5" customHeight="1">
      <c r="A2869" s="8">
        <v>5028167845</v>
      </c>
      <c r="B2869" s="7">
        <v>1131740</v>
      </c>
      <c r="C2869" s="12">
        <v>1701110237330</v>
      </c>
      <c r="D2869" s="7" t="s">
        <v>48267</v>
      </c>
      <c r="E2869" s="7" t="s">
        <v>9482</v>
      </c>
      <c r="F2869" s="7" t="s">
        <v>9007</v>
      </c>
      <c r="G2869" s="7" t="s">
        <v>48268</v>
      </c>
      <c r="H2869" s="7" t="s">
        <v>48269</v>
      </c>
      <c r="I2869" s="7" t="s">
        <v>65</v>
      </c>
      <c r="J2869" s="7" t="s">
        <v>33060</v>
      </c>
      <c r="K2869" s="7" t="s">
        <v>47</v>
      </c>
      <c r="L2869" s="7">
        <v>10</v>
      </c>
      <c r="M2869" s="7" t="s">
        <v>313</v>
      </c>
      <c r="N2869" s="7">
        <v>42320</v>
      </c>
      <c r="O2869" s="7" t="s">
        <v>8931</v>
      </c>
      <c r="P2869" s="7">
        <v>20021202</v>
      </c>
      <c r="Q2869" s="7">
        <v>82</v>
      </c>
      <c r="R2869" s="7">
        <v>201903</v>
      </c>
    </row>
    <row r="2870" spans="1:18" ht="16.5" customHeight="1">
      <c r="A2870" s="8">
        <v>5048156359</v>
      </c>
      <c r="B2870" s="7">
        <v>2107818</v>
      </c>
      <c r="C2870" s="12">
        <v>1701110264359</v>
      </c>
      <c r="D2870" s="7" t="s">
        <v>19324</v>
      </c>
      <c r="E2870" s="7" t="s">
        <v>19325</v>
      </c>
      <c r="F2870" s="7" t="s">
        <v>19321</v>
      </c>
      <c r="G2870" s="7" t="s">
        <v>19326</v>
      </c>
      <c r="H2870" s="7" t="s">
        <v>4831</v>
      </c>
      <c r="I2870" s="7" t="s">
        <v>65</v>
      </c>
      <c r="J2870" s="7" t="s">
        <v>33060</v>
      </c>
      <c r="K2870" s="7" t="s">
        <v>47</v>
      </c>
      <c r="L2870" s="7">
        <v>10</v>
      </c>
      <c r="M2870" s="7" t="s">
        <v>33076</v>
      </c>
      <c r="N2870" s="7">
        <v>30390</v>
      </c>
      <c r="O2870" s="7" t="s">
        <v>33587</v>
      </c>
      <c r="P2870" s="7">
        <v>20040325</v>
      </c>
      <c r="Q2870" s="7">
        <v>172</v>
      </c>
      <c r="R2870" s="7">
        <v>201903</v>
      </c>
    </row>
    <row r="2871" spans="1:18" ht="16.5" customHeight="1">
      <c r="A2871" s="8">
        <v>5038167590</v>
      </c>
      <c r="B2871" s="7">
        <v>2257894</v>
      </c>
      <c r="C2871" s="12">
        <v>1701110284000</v>
      </c>
      <c r="D2871" s="7" t="s">
        <v>16907</v>
      </c>
      <c r="E2871" s="7" t="s">
        <v>16908</v>
      </c>
      <c r="F2871" s="7" t="s">
        <v>16909</v>
      </c>
      <c r="G2871" s="7" t="s">
        <v>16910</v>
      </c>
      <c r="H2871" s="7" t="s">
        <v>16911</v>
      </c>
      <c r="I2871" s="7" t="s">
        <v>65</v>
      </c>
      <c r="J2871" s="7" t="s">
        <v>33060</v>
      </c>
      <c r="K2871" s="7" t="s">
        <v>47</v>
      </c>
      <c r="L2871" s="7">
        <v>10</v>
      </c>
      <c r="M2871" s="7" t="s">
        <v>33076</v>
      </c>
      <c r="N2871" s="7">
        <v>13409</v>
      </c>
      <c r="O2871" s="7" t="s">
        <v>43235</v>
      </c>
      <c r="P2871" s="7">
        <v>20050324</v>
      </c>
      <c r="Q2871" s="7">
        <v>57</v>
      </c>
      <c r="R2871" s="7">
        <v>201903</v>
      </c>
    </row>
    <row r="2872" spans="1:18" ht="16.5" customHeight="1">
      <c r="A2872" s="8">
        <v>5048163073</v>
      </c>
      <c r="B2872" s="7">
        <v>2278457</v>
      </c>
      <c r="C2872" s="12">
        <v>1701110291758</v>
      </c>
      <c r="D2872" s="7" t="s">
        <v>48270</v>
      </c>
      <c r="E2872" s="7" t="s">
        <v>48271</v>
      </c>
      <c r="F2872" s="7" t="s">
        <v>21283</v>
      </c>
      <c r="G2872" s="7" t="s">
        <v>21284</v>
      </c>
      <c r="H2872" s="7" t="s">
        <v>21285</v>
      </c>
      <c r="I2872" s="7" t="s">
        <v>65</v>
      </c>
      <c r="J2872" s="7" t="s">
        <v>33060</v>
      </c>
      <c r="K2872" s="7" t="s">
        <v>47</v>
      </c>
      <c r="L2872" s="7">
        <v>10</v>
      </c>
      <c r="M2872" s="7" t="s">
        <v>363</v>
      </c>
      <c r="N2872" s="7">
        <v>72921</v>
      </c>
      <c r="O2872" s="7" t="s">
        <v>28442</v>
      </c>
      <c r="P2872" s="7">
        <v>20050719</v>
      </c>
      <c r="Q2872" s="7">
        <v>61</v>
      </c>
      <c r="R2872" s="7">
        <v>201903</v>
      </c>
    </row>
    <row r="2873" spans="1:18" ht="16.5" customHeight="1">
      <c r="A2873" s="8">
        <v>5028183641</v>
      </c>
      <c r="B2873" s="7">
        <v>2650241</v>
      </c>
      <c r="C2873" s="12">
        <v>1701110301656</v>
      </c>
      <c r="D2873" s="7" t="s">
        <v>24106</v>
      </c>
      <c r="E2873" s="7" t="s">
        <v>24107</v>
      </c>
      <c r="F2873" s="7" t="s">
        <v>11230</v>
      </c>
      <c r="G2873" s="7" t="s">
        <v>24108</v>
      </c>
      <c r="H2873" s="7" t="s">
        <v>24109</v>
      </c>
      <c r="I2873" s="7" t="s">
        <v>65</v>
      </c>
      <c r="J2873" s="7" t="s">
        <v>33060</v>
      </c>
      <c r="K2873" s="7" t="s">
        <v>47</v>
      </c>
      <c r="L2873" s="7">
        <v>10</v>
      </c>
      <c r="M2873" s="7" t="s">
        <v>34194</v>
      </c>
      <c r="N2873" s="7">
        <v>49300</v>
      </c>
      <c r="O2873" s="7" t="s">
        <v>22934</v>
      </c>
      <c r="P2873" s="7">
        <v>20060103</v>
      </c>
      <c r="Q2873" s="7">
        <v>57</v>
      </c>
      <c r="R2873" s="7">
        <v>201903</v>
      </c>
    </row>
    <row r="2874" spans="1:18" ht="16.5" customHeight="1">
      <c r="A2874" s="8">
        <v>5038176385</v>
      </c>
      <c r="B2874" s="7">
        <v>3254505</v>
      </c>
      <c r="C2874" s="12">
        <v>1701110333188</v>
      </c>
      <c r="D2874" s="7" t="s">
        <v>48272</v>
      </c>
      <c r="E2874" s="7" t="s">
        <v>2932</v>
      </c>
      <c r="F2874" s="7" t="s">
        <v>6772</v>
      </c>
      <c r="G2874" s="7" t="s">
        <v>48273</v>
      </c>
      <c r="H2874" s="7" t="s">
        <v>7443</v>
      </c>
      <c r="I2874" s="7" t="s">
        <v>65</v>
      </c>
      <c r="J2874" s="7" t="s">
        <v>33060</v>
      </c>
      <c r="K2874" s="7" t="s">
        <v>47</v>
      </c>
      <c r="L2874" s="7">
        <v>10</v>
      </c>
      <c r="M2874" s="7" t="s">
        <v>33076</v>
      </c>
      <c r="N2874" s="7">
        <v>30300</v>
      </c>
      <c r="O2874" s="7" t="s">
        <v>33568</v>
      </c>
      <c r="P2874" s="7">
        <v>20070601</v>
      </c>
      <c r="Q2874" s="7">
        <v>58</v>
      </c>
      <c r="R2874" s="7">
        <v>201903</v>
      </c>
    </row>
    <row r="2875" spans="1:18" ht="16.5" customHeight="1">
      <c r="A2875" s="8">
        <v>5038177079</v>
      </c>
      <c r="B2875" s="7">
        <v>2820002</v>
      </c>
      <c r="C2875" s="12">
        <v>1701110336736</v>
      </c>
      <c r="D2875" s="7" t="s">
        <v>48274</v>
      </c>
      <c r="E2875" s="7" t="s">
        <v>48275</v>
      </c>
      <c r="F2875" s="7" t="s">
        <v>48276</v>
      </c>
      <c r="G2875" s="7" t="s">
        <v>48277</v>
      </c>
      <c r="H2875" s="7" t="s">
        <v>48278</v>
      </c>
      <c r="I2875" s="7" t="s">
        <v>65</v>
      </c>
      <c r="J2875" s="7" t="s">
        <v>33060</v>
      </c>
      <c r="K2875" s="7" t="s">
        <v>47</v>
      </c>
      <c r="L2875" s="7">
        <v>10</v>
      </c>
      <c r="M2875" s="7" t="s">
        <v>33076</v>
      </c>
      <c r="N2875" s="7">
        <v>18110</v>
      </c>
      <c r="O2875" s="7" t="s">
        <v>978</v>
      </c>
      <c r="P2875" s="7">
        <v>20070718</v>
      </c>
      <c r="Q2875" s="7">
        <v>70</v>
      </c>
      <c r="R2875" s="7">
        <v>201903</v>
      </c>
    </row>
    <row r="2876" spans="1:18" ht="16.5" customHeight="1">
      <c r="A2876" s="8">
        <v>5148163366</v>
      </c>
      <c r="B2876" s="7">
        <v>2895496</v>
      </c>
      <c r="C2876" s="12">
        <v>1701110344846</v>
      </c>
      <c r="D2876" s="7" t="s">
        <v>21883</v>
      </c>
      <c r="E2876" s="7" t="s">
        <v>21884</v>
      </c>
      <c r="F2876" s="7" t="s">
        <v>21885</v>
      </c>
      <c r="G2876" s="7" t="s">
        <v>21886</v>
      </c>
      <c r="H2876" s="7" t="s">
        <v>21887</v>
      </c>
      <c r="I2876" s="7" t="s">
        <v>65</v>
      </c>
      <c r="J2876" s="7" t="s">
        <v>33060</v>
      </c>
      <c r="K2876" s="7" t="s">
        <v>47</v>
      </c>
      <c r="L2876" s="7">
        <v>10</v>
      </c>
      <c r="M2876" s="7" t="s">
        <v>313</v>
      </c>
      <c r="N2876" s="7">
        <v>42320</v>
      </c>
      <c r="O2876" s="7" t="s">
        <v>8931</v>
      </c>
      <c r="P2876" s="7">
        <v>20071204</v>
      </c>
      <c r="Q2876" s="7">
        <v>111</v>
      </c>
      <c r="R2876" s="7">
        <v>201903</v>
      </c>
    </row>
    <row r="2877" spans="1:18" ht="16.5" customHeight="1">
      <c r="A2877" s="8">
        <v>5048174677</v>
      </c>
      <c r="B2877" s="7">
        <v>3117875</v>
      </c>
      <c r="C2877" s="12">
        <v>1701110345399</v>
      </c>
      <c r="D2877" s="7" t="s">
        <v>48279</v>
      </c>
      <c r="E2877" s="7" t="s">
        <v>48280</v>
      </c>
      <c r="F2877" s="7" t="s">
        <v>48281</v>
      </c>
      <c r="G2877" s="7" t="s">
        <v>48282</v>
      </c>
      <c r="H2877" s="7" t="s">
        <v>48283</v>
      </c>
      <c r="I2877" s="7" t="s">
        <v>65</v>
      </c>
      <c r="J2877" s="7" t="s">
        <v>33060</v>
      </c>
      <c r="K2877" s="7" t="s">
        <v>47</v>
      </c>
      <c r="L2877" s="7">
        <v>10</v>
      </c>
      <c r="M2877" s="7" t="s">
        <v>33760</v>
      </c>
      <c r="N2877" s="7">
        <v>47214</v>
      </c>
      <c r="O2877" s="7" t="s">
        <v>48284</v>
      </c>
      <c r="P2877" s="7">
        <v>20071213</v>
      </c>
      <c r="Q2877" s="7">
        <v>57</v>
      </c>
      <c r="R2877" s="7">
        <v>201903</v>
      </c>
    </row>
    <row r="2878" spans="1:18" ht="16.5" customHeight="1">
      <c r="A2878" s="8">
        <v>5048177562</v>
      </c>
      <c r="B2878" s="7">
        <v>3037647</v>
      </c>
      <c r="C2878" s="12">
        <v>1701110358045</v>
      </c>
      <c r="D2878" s="7" t="s">
        <v>17878</v>
      </c>
      <c r="E2878" s="7" t="s">
        <v>17879</v>
      </c>
      <c r="F2878" s="7" t="s">
        <v>17880</v>
      </c>
      <c r="G2878" s="7" t="s">
        <v>17881</v>
      </c>
      <c r="H2878" s="7" t="s">
        <v>17882</v>
      </c>
      <c r="I2878" s="7" t="s">
        <v>65</v>
      </c>
      <c r="J2878" s="7" t="s">
        <v>33060</v>
      </c>
      <c r="K2878" s="7" t="s">
        <v>47</v>
      </c>
      <c r="L2878" s="7">
        <v>10</v>
      </c>
      <c r="M2878" s="7" t="s">
        <v>33076</v>
      </c>
      <c r="N2878" s="7">
        <v>22232</v>
      </c>
      <c r="O2878" s="7" t="s">
        <v>2931</v>
      </c>
      <c r="P2878" s="7">
        <v>20080620</v>
      </c>
      <c r="Q2878" s="7">
        <v>82</v>
      </c>
      <c r="R2878" s="7">
        <v>201903</v>
      </c>
    </row>
    <row r="2879" spans="1:18" ht="16.5" customHeight="1">
      <c r="A2879" s="8">
        <v>5028197000</v>
      </c>
      <c r="B2879" s="7">
        <v>3040177</v>
      </c>
      <c r="C2879" s="12">
        <v>1701110359184</v>
      </c>
      <c r="D2879" s="7" t="s">
        <v>28566</v>
      </c>
      <c r="E2879" s="7" t="s">
        <v>28567</v>
      </c>
      <c r="F2879" s="7" t="s">
        <v>28568</v>
      </c>
      <c r="G2879" s="7" t="s">
        <v>28569</v>
      </c>
      <c r="H2879" s="7" t="s">
        <v>28570</v>
      </c>
      <c r="I2879" s="7" t="s">
        <v>65</v>
      </c>
      <c r="J2879" s="7" t="s">
        <v>33060</v>
      </c>
      <c r="K2879" s="7" t="s">
        <v>47</v>
      </c>
      <c r="L2879" s="7">
        <v>10</v>
      </c>
      <c r="M2879" s="7" t="s">
        <v>33760</v>
      </c>
      <c r="N2879" s="7">
        <v>46100</v>
      </c>
      <c r="O2879" s="7" t="s">
        <v>1296</v>
      </c>
      <c r="P2879" s="7">
        <v>20080708</v>
      </c>
      <c r="Q2879" s="7">
        <v>291</v>
      </c>
      <c r="R2879" s="7">
        <v>201903</v>
      </c>
    </row>
    <row r="2880" spans="1:18" ht="16.5" customHeight="1">
      <c r="A2880" s="8">
        <v>5038182271</v>
      </c>
      <c r="B2880" s="7">
        <v>3177267</v>
      </c>
      <c r="C2880" s="12">
        <v>1701110365537</v>
      </c>
      <c r="D2880" s="7" t="s">
        <v>16903</v>
      </c>
      <c r="E2880" s="7" t="s">
        <v>16904</v>
      </c>
      <c r="F2880" s="7" t="s">
        <v>1109</v>
      </c>
      <c r="G2880" s="7" t="s">
        <v>16905</v>
      </c>
      <c r="H2880" s="7" t="s">
        <v>16906</v>
      </c>
      <c r="I2880" s="7" t="s">
        <v>65</v>
      </c>
      <c r="J2880" s="7" t="s">
        <v>33060</v>
      </c>
      <c r="K2880" s="7" t="s">
        <v>47</v>
      </c>
      <c r="L2880" s="7">
        <v>10</v>
      </c>
      <c r="M2880" s="7" t="s">
        <v>33076</v>
      </c>
      <c r="N2880" s="7">
        <v>14190</v>
      </c>
      <c r="O2880" s="7" t="s">
        <v>1241</v>
      </c>
      <c r="P2880" s="7">
        <v>20081029</v>
      </c>
      <c r="Q2880" s="7">
        <v>52</v>
      </c>
      <c r="R2880" s="7">
        <v>201903</v>
      </c>
    </row>
    <row r="2881" spans="1:18" ht="16.5" customHeight="1">
      <c r="A2881" s="8">
        <v>5028198576</v>
      </c>
      <c r="B2881" s="7">
        <v>3198939</v>
      </c>
      <c r="C2881" s="12">
        <v>1701110366444</v>
      </c>
      <c r="D2881" s="7" t="s">
        <v>17124</v>
      </c>
      <c r="E2881" s="7" t="s">
        <v>17125</v>
      </c>
      <c r="F2881" s="7" t="s">
        <v>1121</v>
      </c>
      <c r="G2881" s="7" t="s">
        <v>17126</v>
      </c>
      <c r="H2881" s="7" t="s">
        <v>17127</v>
      </c>
      <c r="I2881" s="7" t="s">
        <v>65</v>
      </c>
      <c r="J2881" s="7" t="s">
        <v>33060</v>
      </c>
      <c r="K2881" s="7" t="s">
        <v>47</v>
      </c>
      <c r="L2881" s="7">
        <v>10</v>
      </c>
      <c r="M2881" s="7" t="s">
        <v>33076</v>
      </c>
      <c r="N2881" s="7">
        <v>14192</v>
      </c>
      <c r="O2881" s="7" t="s">
        <v>38558</v>
      </c>
      <c r="P2881" s="7">
        <v>20081113</v>
      </c>
      <c r="Q2881" s="7">
        <v>63</v>
      </c>
      <c r="R2881" s="7">
        <v>201903</v>
      </c>
    </row>
    <row r="2882" spans="1:18" ht="16.5" customHeight="1">
      <c r="A2882" s="8">
        <v>5038183004</v>
      </c>
      <c r="B2882" s="7">
        <v>3212585</v>
      </c>
      <c r="C2882" s="12">
        <v>1701110369787</v>
      </c>
      <c r="D2882" s="7" t="s">
        <v>20162</v>
      </c>
      <c r="E2882" s="7" t="s">
        <v>20163</v>
      </c>
      <c r="F2882" s="7" t="s">
        <v>6650</v>
      </c>
      <c r="G2882" s="7" t="s">
        <v>20164</v>
      </c>
      <c r="H2882" s="7" t="s">
        <v>20165</v>
      </c>
      <c r="I2882" s="7" t="s">
        <v>65</v>
      </c>
      <c r="J2882" s="7" t="s">
        <v>33060</v>
      </c>
      <c r="K2882" s="7" t="s">
        <v>47</v>
      </c>
      <c r="L2882" s="7">
        <v>10</v>
      </c>
      <c r="M2882" s="7" t="s">
        <v>33076</v>
      </c>
      <c r="N2882" s="7">
        <v>30390</v>
      </c>
      <c r="O2882" s="7" t="s">
        <v>33587</v>
      </c>
      <c r="P2882" s="7">
        <v>20090115</v>
      </c>
      <c r="Q2882" s="7">
        <v>115</v>
      </c>
      <c r="R2882" s="7">
        <v>201903</v>
      </c>
    </row>
    <row r="2883" spans="1:18" ht="16.5" customHeight="1">
      <c r="A2883" s="8">
        <v>5028601187</v>
      </c>
      <c r="B2883" s="7">
        <v>3654682</v>
      </c>
      <c r="C2883" s="12">
        <v>1701110383597</v>
      </c>
      <c r="D2883" s="7" t="s">
        <v>48285</v>
      </c>
      <c r="E2883" s="7" t="s">
        <v>48286</v>
      </c>
      <c r="F2883" s="7" t="s">
        <v>48287</v>
      </c>
      <c r="G2883" s="7" t="s">
        <v>48288</v>
      </c>
      <c r="H2883" s="7" t="s">
        <v>48289</v>
      </c>
      <c r="I2883" s="7" t="s">
        <v>65</v>
      </c>
      <c r="J2883" s="7" t="s">
        <v>33060</v>
      </c>
      <c r="K2883" s="7" t="s">
        <v>47</v>
      </c>
      <c r="L2883" s="7">
        <v>10</v>
      </c>
      <c r="M2883" s="7" t="s">
        <v>34194</v>
      </c>
      <c r="N2883" s="7">
        <v>52993</v>
      </c>
      <c r="O2883" s="7" t="s">
        <v>44546</v>
      </c>
      <c r="P2883" s="7">
        <v>20090730</v>
      </c>
      <c r="Q2883" s="7">
        <v>53</v>
      </c>
      <c r="R2883" s="7">
        <v>201903</v>
      </c>
    </row>
    <row r="2884" spans="1:18" ht="16.5" customHeight="1">
      <c r="A2884" s="8">
        <v>5028606839</v>
      </c>
      <c r="B2884" s="7">
        <v>3841139</v>
      </c>
      <c r="C2884" s="12">
        <v>1701110411083</v>
      </c>
      <c r="D2884" s="7" t="s">
        <v>48290</v>
      </c>
      <c r="E2884" s="7" t="s">
        <v>48291</v>
      </c>
      <c r="F2884" s="7" t="s">
        <v>48292</v>
      </c>
      <c r="G2884" s="7" t="s">
        <v>48293</v>
      </c>
      <c r="H2884" s="7" t="s">
        <v>48294</v>
      </c>
      <c r="I2884" s="7" t="s">
        <v>65</v>
      </c>
      <c r="J2884" s="7" t="s">
        <v>33060</v>
      </c>
      <c r="K2884" s="7" t="s">
        <v>47</v>
      </c>
      <c r="L2884" s="7">
        <v>10</v>
      </c>
      <c r="M2884" s="7" t="s">
        <v>33760</v>
      </c>
      <c r="N2884" s="7">
        <v>47422</v>
      </c>
      <c r="O2884" s="7" t="s">
        <v>48295</v>
      </c>
      <c r="P2884" s="7">
        <v>20100902</v>
      </c>
      <c r="Q2884" s="7">
        <v>129</v>
      </c>
      <c r="R2884" s="7">
        <v>201903</v>
      </c>
    </row>
    <row r="2885" spans="1:18" ht="16.5" customHeight="1">
      <c r="A2885" s="8">
        <v>5038191687</v>
      </c>
      <c r="B2885" s="7">
        <v>3857230</v>
      </c>
      <c r="C2885" s="12">
        <v>1701110416033</v>
      </c>
      <c r="D2885" s="7" t="s">
        <v>48296</v>
      </c>
      <c r="E2885" s="7" t="s">
        <v>48297</v>
      </c>
      <c r="F2885" s="7" t="s">
        <v>48298</v>
      </c>
      <c r="G2885" s="7" t="s">
        <v>48299</v>
      </c>
      <c r="H2885" s="7" t="s">
        <v>48300</v>
      </c>
      <c r="I2885" s="7" t="s">
        <v>65</v>
      </c>
      <c r="J2885" s="7" t="s">
        <v>33060</v>
      </c>
      <c r="K2885" s="7" t="s">
        <v>47</v>
      </c>
      <c r="L2885" s="7">
        <v>10</v>
      </c>
      <c r="M2885" s="7" t="s">
        <v>34319</v>
      </c>
      <c r="N2885" s="7">
        <v>56130</v>
      </c>
      <c r="O2885" s="7" t="s">
        <v>26141</v>
      </c>
      <c r="P2885" s="7">
        <v>20101115</v>
      </c>
      <c r="Q2885" s="7">
        <v>51</v>
      </c>
      <c r="R2885" s="7">
        <v>201903</v>
      </c>
    </row>
    <row r="2886" spans="1:18" ht="16.5" customHeight="1">
      <c r="A2886" s="8">
        <v>5048194028</v>
      </c>
      <c r="B2886" s="7">
        <v>4027460</v>
      </c>
      <c r="C2886" s="12">
        <v>1701110435835</v>
      </c>
      <c r="D2886" s="7" t="s">
        <v>19320</v>
      </c>
      <c r="E2886" s="7" t="s">
        <v>4830</v>
      </c>
      <c r="F2886" s="7" t="s">
        <v>19321</v>
      </c>
      <c r="G2886" s="7" t="s">
        <v>19322</v>
      </c>
      <c r="H2886" s="7" t="s">
        <v>19323</v>
      </c>
      <c r="I2886" s="7" t="s">
        <v>65</v>
      </c>
      <c r="J2886" s="7" t="s">
        <v>33060</v>
      </c>
      <c r="K2886" s="7" t="s">
        <v>47</v>
      </c>
      <c r="L2886" s="7">
        <v>10</v>
      </c>
      <c r="M2886" s="7" t="s">
        <v>33760</v>
      </c>
      <c r="N2886" s="7">
        <v>46522</v>
      </c>
      <c r="O2886" s="7" t="s">
        <v>44125</v>
      </c>
      <c r="P2886" s="7">
        <v>20110727</v>
      </c>
      <c r="Q2886" s="7">
        <v>97</v>
      </c>
      <c r="R2886" s="7">
        <v>201903</v>
      </c>
    </row>
    <row r="2887" spans="1:18" ht="16.5" customHeight="1">
      <c r="A2887" s="8">
        <v>5148178419</v>
      </c>
      <c r="B2887" s="7">
        <v>4038134</v>
      </c>
      <c r="C2887" s="12">
        <v>1701110438805</v>
      </c>
      <c r="D2887" s="7" t="s">
        <v>20128</v>
      </c>
      <c r="E2887" s="7" t="s">
        <v>20129</v>
      </c>
      <c r="F2887" s="7" t="s">
        <v>3781</v>
      </c>
      <c r="G2887" s="7" t="s">
        <v>20130</v>
      </c>
      <c r="H2887" s="7" t="s">
        <v>20131</v>
      </c>
      <c r="I2887" s="7" t="s">
        <v>65</v>
      </c>
      <c r="J2887" s="7" t="s">
        <v>33060</v>
      </c>
      <c r="K2887" s="7" t="s">
        <v>47</v>
      </c>
      <c r="L2887" s="7">
        <v>10</v>
      </c>
      <c r="M2887" s="7" t="s">
        <v>33076</v>
      </c>
      <c r="N2887" s="7">
        <v>30391</v>
      </c>
      <c r="O2887" s="7" t="s">
        <v>7087</v>
      </c>
      <c r="P2887" s="7">
        <v>20110907</v>
      </c>
      <c r="Q2887" s="7">
        <v>61</v>
      </c>
      <c r="R2887" s="7">
        <v>201903</v>
      </c>
    </row>
    <row r="2888" spans="1:18" ht="16.5" customHeight="1">
      <c r="A2888" s="8">
        <v>5038196417</v>
      </c>
      <c r="B2888" s="7">
        <v>4046602</v>
      </c>
      <c r="C2888" s="12">
        <v>1701110440850</v>
      </c>
      <c r="D2888" s="7" t="s">
        <v>22627</v>
      </c>
      <c r="E2888" s="7" t="s">
        <v>1958</v>
      </c>
      <c r="F2888" s="7" t="s">
        <v>22628</v>
      </c>
      <c r="G2888" s="7" t="s">
        <v>22629</v>
      </c>
      <c r="H2888" s="7" t="s">
        <v>22630</v>
      </c>
      <c r="I2888" s="7" t="s">
        <v>65</v>
      </c>
      <c r="J2888" s="7" t="s">
        <v>33060</v>
      </c>
      <c r="K2888" s="7" t="s">
        <v>47</v>
      </c>
      <c r="L2888" s="7">
        <v>10</v>
      </c>
      <c r="M2888" s="7" t="s">
        <v>33760</v>
      </c>
      <c r="N2888" s="7">
        <v>46522</v>
      </c>
      <c r="O2888" s="7" t="s">
        <v>44125</v>
      </c>
      <c r="P2888" s="7">
        <v>20111010</v>
      </c>
      <c r="Q2888" s="7">
        <v>52</v>
      </c>
      <c r="R2888" s="7">
        <v>201903</v>
      </c>
    </row>
    <row r="2889" spans="1:18" ht="16.5" customHeight="1">
      <c r="A2889" s="8">
        <v>5038198282</v>
      </c>
      <c r="B2889" s="7">
        <v>4080738</v>
      </c>
      <c r="C2889" s="12">
        <v>1701110450677</v>
      </c>
      <c r="D2889" s="7" t="s">
        <v>19463</v>
      </c>
      <c r="E2889" s="7" t="s">
        <v>19464</v>
      </c>
      <c r="F2889" s="7" t="s">
        <v>19465</v>
      </c>
      <c r="G2889" s="7" t="s">
        <v>19466</v>
      </c>
      <c r="H2889" s="7" t="s">
        <v>19467</v>
      </c>
      <c r="I2889" s="7" t="s">
        <v>65</v>
      </c>
      <c r="J2889" s="7" t="s">
        <v>33060</v>
      </c>
      <c r="K2889" s="7" t="s">
        <v>47</v>
      </c>
      <c r="L2889" s="7">
        <v>10</v>
      </c>
      <c r="M2889" s="7" t="s">
        <v>33076</v>
      </c>
      <c r="N2889" s="7">
        <v>28422</v>
      </c>
      <c r="O2889" s="7" t="s">
        <v>33505</v>
      </c>
      <c r="P2889" s="7">
        <v>20120201</v>
      </c>
      <c r="Q2889" s="7">
        <v>73</v>
      </c>
      <c r="R2889" s="7">
        <v>201903</v>
      </c>
    </row>
    <row r="2890" spans="1:18" ht="16.5" customHeight="1">
      <c r="A2890" s="8">
        <v>5048197781</v>
      </c>
      <c r="B2890" s="7">
        <v>4083815</v>
      </c>
      <c r="C2890" s="12">
        <v>1701110452756</v>
      </c>
      <c r="D2890" s="7" t="s">
        <v>19140</v>
      </c>
      <c r="E2890" s="7" t="s">
        <v>19141</v>
      </c>
      <c r="F2890" s="7" t="s">
        <v>19142</v>
      </c>
      <c r="G2890" s="7" t="s">
        <v>19143</v>
      </c>
      <c r="H2890" s="7" t="s">
        <v>19144</v>
      </c>
      <c r="I2890" s="7" t="s">
        <v>65</v>
      </c>
      <c r="J2890" s="7" t="s">
        <v>33060</v>
      </c>
      <c r="K2890" s="7" t="s">
        <v>47</v>
      </c>
      <c r="L2890" s="7">
        <v>10</v>
      </c>
      <c r="M2890" s="7" t="s">
        <v>33076</v>
      </c>
      <c r="N2890" s="7">
        <v>27193</v>
      </c>
      <c r="O2890" s="7" t="s">
        <v>45274</v>
      </c>
      <c r="P2890" s="7">
        <v>20120222</v>
      </c>
      <c r="Q2890" s="7">
        <v>50</v>
      </c>
      <c r="R2890" s="7">
        <v>201903</v>
      </c>
    </row>
    <row r="2891" spans="1:18" ht="16.5" customHeight="1">
      <c r="A2891" s="8">
        <v>5028617879</v>
      </c>
      <c r="B2891" s="7">
        <v>4138001</v>
      </c>
      <c r="C2891" s="12">
        <v>1701110462549</v>
      </c>
      <c r="D2891" s="7" t="s">
        <v>22514</v>
      </c>
      <c r="E2891" s="7" t="s">
        <v>22515</v>
      </c>
      <c r="F2891" s="7" t="s">
        <v>9148</v>
      </c>
      <c r="G2891" s="7" t="s">
        <v>22516</v>
      </c>
      <c r="H2891" s="7" t="s">
        <v>22517</v>
      </c>
      <c r="I2891" s="7" t="s">
        <v>65</v>
      </c>
      <c r="J2891" s="7" t="s">
        <v>33060</v>
      </c>
      <c r="K2891" s="7" t="s">
        <v>47</v>
      </c>
      <c r="L2891" s="7">
        <v>10</v>
      </c>
      <c r="M2891" s="7" t="s">
        <v>33760</v>
      </c>
      <c r="N2891" s="7">
        <v>45110</v>
      </c>
      <c r="O2891" s="7" t="s">
        <v>9138</v>
      </c>
      <c r="P2891" s="7">
        <v>20120605</v>
      </c>
      <c r="Q2891" s="7">
        <v>54</v>
      </c>
      <c r="R2891" s="7">
        <v>201903</v>
      </c>
    </row>
    <row r="2892" spans="1:18" ht="16.5" customHeight="1">
      <c r="A2892" s="8">
        <v>5028619222</v>
      </c>
      <c r="B2892" s="7">
        <v>4145256</v>
      </c>
      <c r="C2892" s="12">
        <v>1701110464644</v>
      </c>
      <c r="D2892" s="7" t="s">
        <v>48301</v>
      </c>
      <c r="E2892" s="7" t="s">
        <v>32836</v>
      </c>
      <c r="F2892" s="7" t="s">
        <v>48302</v>
      </c>
      <c r="H2892" s="7" t="s">
        <v>24117</v>
      </c>
      <c r="I2892" s="7" t="s">
        <v>65</v>
      </c>
      <c r="J2892" s="7" t="s">
        <v>33060</v>
      </c>
      <c r="K2892" s="7" t="s">
        <v>47</v>
      </c>
      <c r="L2892" s="7">
        <v>10</v>
      </c>
      <c r="M2892" s="7" t="s">
        <v>34194</v>
      </c>
      <c r="N2892" s="7">
        <v>49231</v>
      </c>
      <c r="O2892" s="7" t="s">
        <v>22958</v>
      </c>
      <c r="P2892" s="7">
        <v>20120627</v>
      </c>
      <c r="Q2892" s="7">
        <v>65</v>
      </c>
      <c r="R2892" s="7">
        <v>201903</v>
      </c>
    </row>
    <row r="2893" spans="1:18" ht="16.5" customHeight="1">
      <c r="A2893" s="8">
        <v>5148184570</v>
      </c>
      <c r="B2893" s="7">
        <v>4171125</v>
      </c>
      <c r="C2893" s="12">
        <v>1701110473364</v>
      </c>
      <c r="D2893" s="7" t="s">
        <v>48303</v>
      </c>
      <c r="E2893" s="7" t="s">
        <v>48304</v>
      </c>
      <c r="F2893" s="7" t="s">
        <v>48305</v>
      </c>
      <c r="G2893" s="7" t="s">
        <v>48306</v>
      </c>
      <c r="H2893" s="7" t="s">
        <v>48307</v>
      </c>
      <c r="I2893" s="7" t="s">
        <v>65</v>
      </c>
      <c r="J2893" s="7" t="s">
        <v>33060</v>
      </c>
      <c r="K2893" s="7" t="s">
        <v>47</v>
      </c>
      <c r="L2893" s="7">
        <v>10</v>
      </c>
      <c r="M2893" s="7" t="s">
        <v>33076</v>
      </c>
      <c r="N2893" s="7">
        <v>30391</v>
      </c>
      <c r="O2893" s="7" t="s">
        <v>7087</v>
      </c>
      <c r="P2893" s="7">
        <v>20121005</v>
      </c>
      <c r="Q2893" s="7">
        <v>60</v>
      </c>
      <c r="R2893" s="7">
        <v>201903</v>
      </c>
    </row>
    <row r="2894" spans="1:18" ht="16.5" customHeight="1">
      <c r="A2894" s="8">
        <v>5148191431</v>
      </c>
      <c r="B2894" s="7">
        <v>5862294</v>
      </c>
      <c r="C2894" s="12">
        <v>1701110515207</v>
      </c>
      <c r="D2894" s="7" t="s">
        <v>48308</v>
      </c>
      <c r="E2894" s="7" t="s">
        <v>48309</v>
      </c>
      <c r="F2894" s="7" t="s">
        <v>3007</v>
      </c>
      <c r="G2894" s="7" t="s">
        <v>48310</v>
      </c>
      <c r="H2894" s="7" t="s">
        <v>48311</v>
      </c>
      <c r="I2894" s="7" t="s">
        <v>65</v>
      </c>
      <c r="J2894" s="7" t="s">
        <v>33060</v>
      </c>
      <c r="K2894" s="7" t="s">
        <v>47</v>
      </c>
      <c r="L2894" s="7">
        <v>10</v>
      </c>
      <c r="M2894" s="7" t="s">
        <v>33076</v>
      </c>
      <c r="N2894" s="7">
        <v>30391</v>
      </c>
      <c r="O2894" s="7" t="s">
        <v>7087</v>
      </c>
      <c r="P2894" s="7">
        <v>20140103</v>
      </c>
      <c r="Q2894" s="7">
        <v>68</v>
      </c>
      <c r="R2894" s="7">
        <v>201903</v>
      </c>
    </row>
    <row r="2895" spans="1:18" ht="16.5" customHeight="1">
      <c r="A2895" s="8">
        <v>5038612877</v>
      </c>
      <c r="B2895" s="7">
        <v>5896617</v>
      </c>
      <c r="C2895" s="12">
        <v>1701110525214</v>
      </c>
      <c r="D2895" s="7" t="s">
        <v>48312</v>
      </c>
      <c r="E2895" s="7" t="s">
        <v>48313</v>
      </c>
      <c r="F2895" s="7" t="s">
        <v>2031</v>
      </c>
      <c r="G2895" s="7" t="s">
        <v>48314</v>
      </c>
      <c r="H2895" s="7" t="s">
        <v>48315</v>
      </c>
      <c r="I2895" s="7" t="s">
        <v>65</v>
      </c>
      <c r="J2895" s="7" t="s">
        <v>33060</v>
      </c>
      <c r="K2895" s="7" t="s">
        <v>47</v>
      </c>
      <c r="L2895" s="7">
        <v>10</v>
      </c>
      <c r="M2895" s="7" t="s">
        <v>33076</v>
      </c>
      <c r="N2895" s="7">
        <v>26299</v>
      </c>
      <c r="O2895" s="7" t="s">
        <v>33440</v>
      </c>
      <c r="P2895" s="7">
        <v>20140409</v>
      </c>
      <c r="Q2895" s="7">
        <v>81</v>
      </c>
      <c r="R2895" s="7">
        <v>201903</v>
      </c>
    </row>
    <row r="2896" spans="1:18" ht="16.5" customHeight="1">
      <c r="A2896" s="8">
        <v>1978600235</v>
      </c>
      <c r="B2896" s="7">
        <v>6541812</v>
      </c>
      <c r="C2896" s="12">
        <v>1701110583759</v>
      </c>
      <c r="D2896" s="7" t="s">
        <v>48316</v>
      </c>
      <c r="E2896" s="7" t="s">
        <v>24068</v>
      </c>
      <c r="F2896" s="7" t="s">
        <v>48317</v>
      </c>
      <c r="G2896" s="7" t="s">
        <v>48318</v>
      </c>
      <c r="H2896" s="7" t="s">
        <v>48319</v>
      </c>
      <c r="I2896" s="7" t="s">
        <v>65</v>
      </c>
      <c r="J2896" s="7" t="s">
        <v>33060</v>
      </c>
      <c r="K2896" s="7" t="s">
        <v>47</v>
      </c>
      <c r="L2896" s="7">
        <v>10</v>
      </c>
      <c r="M2896" s="7" t="s">
        <v>34194</v>
      </c>
      <c r="N2896" s="7">
        <v>49231</v>
      </c>
      <c r="O2896" s="7" t="s">
        <v>22958</v>
      </c>
      <c r="P2896" s="7">
        <v>20151029</v>
      </c>
      <c r="Q2896" s="7">
        <v>52</v>
      </c>
      <c r="R2896" s="7">
        <v>201903</v>
      </c>
    </row>
    <row r="2897" spans="1:18" ht="16.5" customHeight="1">
      <c r="A2897" s="8">
        <v>1888600283</v>
      </c>
      <c r="B2897" s="7">
        <v>6551093</v>
      </c>
      <c r="C2897" s="12">
        <v>1701110586109</v>
      </c>
      <c r="D2897" s="7" t="s">
        <v>48320</v>
      </c>
      <c r="E2897" s="7" t="s">
        <v>48321</v>
      </c>
      <c r="F2897" s="7" t="s">
        <v>2787</v>
      </c>
      <c r="G2897" s="7" t="s">
        <v>48322</v>
      </c>
      <c r="H2897" s="7" t="s">
        <v>48323</v>
      </c>
      <c r="I2897" s="7" t="s">
        <v>65</v>
      </c>
      <c r="J2897" s="7" t="s">
        <v>33060</v>
      </c>
      <c r="K2897" s="7" t="s">
        <v>47</v>
      </c>
      <c r="L2897" s="7">
        <v>10</v>
      </c>
      <c r="M2897" s="7" t="s">
        <v>33760</v>
      </c>
      <c r="N2897" s="7">
        <v>45200</v>
      </c>
      <c r="O2897" s="7" t="s">
        <v>48324</v>
      </c>
      <c r="P2897" s="7">
        <v>20151123</v>
      </c>
      <c r="Q2897" s="7">
        <v>56</v>
      </c>
      <c r="R2897" s="7">
        <v>201903</v>
      </c>
    </row>
    <row r="2898" spans="1:18" ht="16.5" customHeight="1">
      <c r="A2898" s="8">
        <v>8308100394</v>
      </c>
      <c r="B2898" s="7">
        <v>6691826</v>
      </c>
      <c r="C2898" s="12">
        <v>1701110602343</v>
      </c>
      <c r="D2898" s="7" t="s">
        <v>20021</v>
      </c>
      <c r="E2898" s="7" t="s">
        <v>13228</v>
      </c>
      <c r="F2898" s="7" t="s">
        <v>20022</v>
      </c>
      <c r="H2898" s="7" t="s">
        <v>20023</v>
      </c>
      <c r="I2898" s="7" t="s">
        <v>65</v>
      </c>
      <c r="J2898" s="7" t="s">
        <v>33060</v>
      </c>
      <c r="K2898" s="7" t="s">
        <v>47</v>
      </c>
      <c r="L2898" s="7">
        <v>10</v>
      </c>
      <c r="M2898" s="7" t="s">
        <v>33076</v>
      </c>
      <c r="N2898" s="7">
        <v>30391</v>
      </c>
      <c r="O2898" s="7" t="s">
        <v>7087</v>
      </c>
      <c r="P2898" s="7">
        <v>20160427</v>
      </c>
      <c r="Q2898" s="7">
        <v>70</v>
      </c>
      <c r="R2898" s="7">
        <v>201903</v>
      </c>
    </row>
    <row r="2899" spans="1:18" ht="16.5" customHeight="1">
      <c r="A2899" s="8">
        <v>5148102092</v>
      </c>
      <c r="B2899" s="7">
        <v>1685494</v>
      </c>
      <c r="C2899" s="12">
        <v>1701120000503</v>
      </c>
      <c r="D2899" s="7" t="s">
        <v>48325</v>
      </c>
      <c r="E2899" s="7" t="s">
        <v>29306</v>
      </c>
      <c r="F2899" s="7" t="s">
        <v>14795</v>
      </c>
      <c r="G2899" s="7" t="s">
        <v>48326</v>
      </c>
      <c r="H2899" s="7" t="s">
        <v>48327</v>
      </c>
      <c r="I2899" s="7" t="s">
        <v>65</v>
      </c>
      <c r="J2899" s="7" t="s">
        <v>33060</v>
      </c>
      <c r="K2899" s="7" t="s">
        <v>47</v>
      </c>
      <c r="L2899" s="7">
        <v>10</v>
      </c>
      <c r="M2899" s="7" t="s">
        <v>34194</v>
      </c>
      <c r="N2899" s="7">
        <v>49231</v>
      </c>
      <c r="O2899" s="7" t="s">
        <v>22958</v>
      </c>
      <c r="P2899" s="7">
        <v>19810301</v>
      </c>
      <c r="Q2899" s="7">
        <v>50</v>
      </c>
      <c r="R2899" s="7">
        <v>201903</v>
      </c>
    </row>
    <row r="2900" spans="1:18" ht="16.5" customHeight="1">
      <c r="A2900" s="8">
        <v>5148145897</v>
      </c>
      <c r="B2900" s="7">
        <v>1496974</v>
      </c>
      <c r="C2900" s="12">
        <v>1701140005575</v>
      </c>
      <c r="D2900" s="7" t="s">
        <v>28499</v>
      </c>
      <c r="E2900" s="7" t="s">
        <v>28500</v>
      </c>
      <c r="F2900" s="7" t="s">
        <v>28501</v>
      </c>
      <c r="G2900" s="7" t="s">
        <v>28502</v>
      </c>
      <c r="H2900" s="7" t="s">
        <v>28503</v>
      </c>
      <c r="I2900" s="7" t="s">
        <v>65</v>
      </c>
      <c r="J2900" s="7" t="s">
        <v>33060</v>
      </c>
      <c r="K2900" s="7" t="s">
        <v>47</v>
      </c>
      <c r="L2900" s="7">
        <v>10</v>
      </c>
      <c r="M2900" s="7" t="s">
        <v>363</v>
      </c>
      <c r="N2900" s="7">
        <v>71201</v>
      </c>
      <c r="O2900" s="7" t="s">
        <v>634</v>
      </c>
      <c r="P2900" s="7">
        <v>20020902</v>
      </c>
      <c r="Q2900" s="7">
        <v>74</v>
      </c>
      <c r="R2900" s="7">
        <v>201903</v>
      </c>
    </row>
    <row r="2901" spans="1:18" ht="16.5" customHeight="1">
      <c r="A2901" s="8">
        <v>5028200894</v>
      </c>
      <c r="B2901" s="7">
        <v>1114578</v>
      </c>
      <c r="C2901" s="12">
        <v>1701320000270</v>
      </c>
      <c r="D2901" s="7" t="s">
        <v>48328</v>
      </c>
      <c r="E2901" s="7" t="s">
        <v>48329</v>
      </c>
      <c r="F2901" s="7" t="s">
        <v>6163</v>
      </c>
      <c r="G2901" s="7" t="s">
        <v>48330</v>
      </c>
      <c r="H2901" s="7" t="s">
        <v>48331</v>
      </c>
      <c r="I2901" s="7" t="s">
        <v>45</v>
      </c>
      <c r="J2901" s="7" t="s">
        <v>33060</v>
      </c>
      <c r="K2901" s="7" t="s">
        <v>47</v>
      </c>
      <c r="L2901" s="7">
        <v>10</v>
      </c>
      <c r="M2901" s="7" t="s">
        <v>105</v>
      </c>
      <c r="N2901" s="7">
        <v>87000</v>
      </c>
      <c r="O2901" s="7" t="s">
        <v>16479</v>
      </c>
      <c r="P2901" s="7">
        <v>19730101</v>
      </c>
      <c r="Q2901" s="7">
        <v>64</v>
      </c>
      <c r="R2901" s="7">
        <v>201903</v>
      </c>
    </row>
    <row r="2902" spans="1:18" ht="16.5" customHeight="1">
      <c r="A2902" s="8">
        <v>5028215984</v>
      </c>
      <c r="B2902" s="7">
        <v>2974194</v>
      </c>
      <c r="C2902" s="12">
        <v>1701330006052</v>
      </c>
      <c r="D2902" s="7" t="s">
        <v>48332</v>
      </c>
      <c r="E2902" s="7" t="s">
        <v>1826</v>
      </c>
      <c r="F2902" s="7" t="s">
        <v>249</v>
      </c>
      <c r="G2902" s="7" t="s">
        <v>48333</v>
      </c>
      <c r="H2902" s="7" t="s">
        <v>48334</v>
      </c>
      <c r="I2902" s="7" t="s">
        <v>45</v>
      </c>
      <c r="J2902" s="7" t="s">
        <v>33060</v>
      </c>
      <c r="K2902" s="7" t="s">
        <v>47</v>
      </c>
      <c r="L2902" s="7">
        <v>10</v>
      </c>
      <c r="M2902" s="7" t="s">
        <v>105</v>
      </c>
      <c r="N2902" s="7">
        <v>86100</v>
      </c>
      <c r="O2902" s="7" t="s">
        <v>5955</v>
      </c>
      <c r="P2902" s="7">
        <v>20040622</v>
      </c>
      <c r="Q2902" s="7">
        <v>118</v>
      </c>
      <c r="R2902" s="7">
        <v>201903</v>
      </c>
    </row>
    <row r="2903" spans="1:18" ht="16.5" customHeight="1">
      <c r="A2903" s="8">
        <v>5028216829</v>
      </c>
      <c r="B2903" s="7">
        <v>3115045</v>
      </c>
      <c r="C2903" s="12">
        <v>1701330006440</v>
      </c>
      <c r="D2903" s="7" t="s">
        <v>48335</v>
      </c>
      <c r="E2903" s="7" t="s">
        <v>48336</v>
      </c>
      <c r="F2903" s="7" t="s">
        <v>16354</v>
      </c>
      <c r="G2903" s="7" t="s">
        <v>48337</v>
      </c>
      <c r="H2903" s="7" t="s">
        <v>48338</v>
      </c>
      <c r="I2903" s="7" t="s">
        <v>45</v>
      </c>
      <c r="J2903" s="7" t="s">
        <v>33060</v>
      </c>
      <c r="K2903" s="7" t="s">
        <v>47</v>
      </c>
      <c r="L2903" s="7">
        <v>10</v>
      </c>
      <c r="M2903" s="7" t="s">
        <v>105</v>
      </c>
      <c r="N2903" s="7">
        <v>86102</v>
      </c>
      <c r="O2903" s="7" t="s">
        <v>30448</v>
      </c>
      <c r="P2903" s="7">
        <v>20060112</v>
      </c>
      <c r="Q2903" s="7">
        <v>131</v>
      </c>
      <c r="R2903" s="7">
        <v>201903</v>
      </c>
    </row>
    <row r="2904" spans="1:18" ht="16.5" customHeight="1">
      <c r="A2904" s="8">
        <v>5028219700</v>
      </c>
      <c r="B2904" s="7">
        <v>3755506</v>
      </c>
      <c r="C2904" s="12">
        <v>1701330006987</v>
      </c>
      <c r="D2904" s="7" t="s">
        <v>48339</v>
      </c>
      <c r="E2904" s="7" t="s">
        <v>48340</v>
      </c>
      <c r="F2904" s="7" t="s">
        <v>249</v>
      </c>
      <c r="G2904" s="7" t="s">
        <v>48341</v>
      </c>
      <c r="H2904" s="7" t="s">
        <v>48342</v>
      </c>
      <c r="I2904" s="7" t="s">
        <v>45</v>
      </c>
      <c r="J2904" s="7" t="s">
        <v>33060</v>
      </c>
      <c r="K2904" s="7" t="s">
        <v>47</v>
      </c>
      <c r="L2904" s="7">
        <v>10</v>
      </c>
      <c r="M2904" s="7" t="s">
        <v>105</v>
      </c>
      <c r="N2904" s="7">
        <v>86102</v>
      </c>
      <c r="O2904" s="7" t="s">
        <v>30448</v>
      </c>
      <c r="P2904" s="7">
        <v>20100723</v>
      </c>
      <c r="Q2904" s="7">
        <v>232</v>
      </c>
      <c r="R2904" s="7">
        <v>201903</v>
      </c>
    </row>
    <row r="2905" spans="1:18" ht="16.5" customHeight="1">
      <c r="A2905" s="8">
        <v>5048208102</v>
      </c>
      <c r="B2905" s="7">
        <v>2717885</v>
      </c>
      <c r="C2905" s="12">
        <v>1702320000337</v>
      </c>
      <c r="D2905" s="7" t="s">
        <v>48343</v>
      </c>
      <c r="E2905" s="7" t="s">
        <v>43132</v>
      </c>
      <c r="F2905" s="7" t="s">
        <v>37759</v>
      </c>
      <c r="G2905" s="7" t="s">
        <v>48344</v>
      </c>
      <c r="H2905" s="7" t="s">
        <v>48345</v>
      </c>
      <c r="I2905" s="7" t="s">
        <v>45</v>
      </c>
      <c r="J2905" s="7" t="s">
        <v>33060</v>
      </c>
      <c r="K2905" s="7" t="s">
        <v>47</v>
      </c>
      <c r="L2905" s="7">
        <v>10</v>
      </c>
      <c r="M2905" s="7" t="s">
        <v>105</v>
      </c>
      <c r="N2905" s="7">
        <v>87290</v>
      </c>
      <c r="O2905" s="7" t="s">
        <v>37639</v>
      </c>
      <c r="P2905" s="7">
        <v>19920501</v>
      </c>
      <c r="Q2905" s="7">
        <v>92</v>
      </c>
      <c r="R2905" s="7">
        <v>201903</v>
      </c>
    </row>
    <row r="2906" spans="1:18" ht="16.5" customHeight="1">
      <c r="A2906" s="8">
        <v>5088100309</v>
      </c>
      <c r="B2906" s="7">
        <v>1121310</v>
      </c>
      <c r="C2906" s="12">
        <v>1711110000231</v>
      </c>
      <c r="D2906" s="7" t="s">
        <v>48346</v>
      </c>
      <c r="E2906" s="7" t="s">
        <v>8881</v>
      </c>
      <c r="F2906" s="7" t="s">
        <v>10938</v>
      </c>
      <c r="G2906" s="7" t="s">
        <v>48347</v>
      </c>
      <c r="H2906" s="7" t="s">
        <v>48348</v>
      </c>
      <c r="I2906" s="7" t="s">
        <v>65</v>
      </c>
      <c r="J2906" s="7" t="s">
        <v>33060</v>
      </c>
      <c r="K2906" s="7" t="s">
        <v>47</v>
      </c>
      <c r="L2906" s="7">
        <v>10</v>
      </c>
      <c r="M2906" s="7" t="s">
        <v>34194</v>
      </c>
      <c r="N2906" s="7">
        <v>49212</v>
      </c>
      <c r="O2906" s="7" t="s">
        <v>10754</v>
      </c>
      <c r="P2906" s="7">
        <v>19730101</v>
      </c>
      <c r="Q2906" s="7">
        <v>62</v>
      </c>
      <c r="R2906" s="7">
        <v>201903</v>
      </c>
    </row>
    <row r="2907" spans="1:18" ht="16.5" customHeight="1">
      <c r="A2907" s="8">
        <v>5088206159</v>
      </c>
      <c r="B2907" s="7">
        <v>2570821</v>
      </c>
      <c r="C2907" s="12">
        <v>1711220001145</v>
      </c>
      <c r="D2907" s="7" t="s">
        <v>48349</v>
      </c>
      <c r="E2907" s="7" t="s">
        <v>48350</v>
      </c>
      <c r="F2907" s="7" t="s">
        <v>48351</v>
      </c>
      <c r="G2907" s="7" t="s">
        <v>48352</v>
      </c>
      <c r="H2907" s="7" t="s">
        <v>48353</v>
      </c>
      <c r="I2907" s="7" t="s">
        <v>45</v>
      </c>
      <c r="J2907" s="7" t="s">
        <v>33060</v>
      </c>
      <c r="K2907" s="7" t="s">
        <v>47</v>
      </c>
      <c r="L2907" s="7">
        <v>10</v>
      </c>
      <c r="M2907" s="7" t="s">
        <v>363</v>
      </c>
      <c r="N2907" s="7">
        <v>70111</v>
      </c>
      <c r="O2907" s="7" t="s">
        <v>1839</v>
      </c>
      <c r="P2907" s="7">
        <v>20040727</v>
      </c>
      <c r="Q2907" s="7">
        <v>60</v>
      </c>
      <c r="R2907" s="7">
        <v>201903</v>
      </c>
    </row>
    <row r="2908" spans="1:18" ht="16.5" customHeight="1">
      <c r="A2908" s="8">
        <v>5088206692</v>
      </c>
      <c r="B2908" s="7">
        <v>6423332</v>
      </c>
      <c r="C2908" s="12">
        <v>1711320000229</v>
      </c>
      <c r="D2908" s="7" t="s">
        <v>48354</v>
      </c>
      <c r="E2908" s="7" t="s">
        <v>48355</v>
      </c>
      <c r="F2908" s="7" t="s">
        <v>6163</v>
      </c>
      <c r="G2908" s="7" t="s">
        <v>48356</v>
      </c>
      <c r="H2908" s="7" t="s">
        <v>48357</v>
      </c>
      <c r="I2908" s="7" t="s">
        <v>45</v>
      </c>
      <c r="J2908" s="7" t="s">
        <v>33060</v>
      </c>
      <c r="K2908" s="7" t="s">
        <v>47</v>
      </c>
      <c r="L2908" s="7">
        <v>10</v>
      </c>
      <c r="M2908" s="7" t="s">
        <v>105</v>
      </c>
      <c r="N2908" s="7">
        <v>87122</v>
      </c>
      <c r="O2908" s="7" t="s">
        <v>37553</v>
      </c>
      <c r="P2908" s="7">
        <v>19880101</v>
      </c>
      <c r="Q2908" s="7">
        <v>50</v>
      </c>
      <c r="R2908" s="7">
        <v>201903</v>
      </c>
    </row>
    <row r="2909" spans="1:18" ht="16.5" customHeight="1">
      <c r="A2909" s="8">
        <v>5088210158</v>
      </c>
      <c r="B2909" s="7">
        <v>3952501</v>
      </c>
      <c r="C2909" s="12">
        <v>1711320002316</v>
      </c>
      <c r="D2909" s="7" t="s">
        <v>48358</v>
      </c>
      <c r="E2909" s="7" t="s">
        <v>7731</v>
      </c>
      <c r="F2909" s="7" t="s">
        <v>48359</v>
      </c>
      <c r="G2909" s="7" t="s">
        <v>48360</v>
      </c>
      <c r="H2909" s="7" t="s">
        <v>48361</v>
      </c>
      <c r="I2909" s="7" t="s">
        <v>45</v>
      </c>
      <c r="J2909" s="7" t="s">
        <v>33060</v>
      </c>
      <c r="K2909" s="7" t="s">
        <v>47</v>
      </c>
      <c r="L2909" s="7">
        <v>10</v>
      </c>
      <c r="M2909" s="7" t="s">
        <v>33076</v>
      </c>
      <c r="N2909" s="7">
        <v>33910</v>
      </c>
      <c r="O2909" s="7" t="s">
        <v>44349</v>
      </c>
      <c r="P2909" s="7">
        <v>20090101</v>
      </c>
      <c r="Q2909" s="7">
        <v>51</v>
      </c>
      <c r="R2909" s="7">
        <v>201903</v>
      </c>
    </row>
    <row r="2910" spans="1:18" ht="16.5" customHeight="1">
      <c r="A2910" s="8">
        <v>5088205785</v>
      </c>
      <c r="B2910" s="7">
        <v>3614720</v>
      </c>
      <c r="C2910" s="12">
        <v>1711330002364</v>
      </c>
      <c r="D2910" s="7" t="s">
        <v>48362</v>
      </c>
      <c r="E2910" s="7" t="s">
        <v>48363</v>
      </c>
      <c r="F2910" s="7" t="s">
        <v>249</v>
      </c>
      <c r="G2910" s="7" t="s">
        <v>48364</v>
      </c>
      <c r="H2910" s="7" t="s">
        <v>48365</v>
      </c>
      <c r="I2910" s="7" t="s">
        <v>45</v>
      </c>
      <c r="J2910" s="7" t="s">
        <v>33060</v>
      </c>
      <c r="K2910" s="7" t="s">
        <v>47</v>
      </c>
      <c r="L2910" s="7">
        <v>10</v>
      </c>
      <c r="M2910" s="7" t="s">
        <v>105</v>
      </c>
      <c r="N2910" s="7">
        <v>86300</v>
      </c>
      <c r="O2910" s="7" t="s">
        <v>36811</v>
      </c>
      <c r="P2910" s="7">
        <v>20030322</v>
      </c>
      <c r="Q2910" s="7">
        <v>58</v>
      </c>
      <c r="R2910" s="7">
        <v>201903</v>
      </c>
    </row>
    <row r="2911" spans="1:18" ht="16.5" customHeight="1">
      <c r="A2911" s="8">
        <v>5088200311</v>
      </c>
      <c r="B2911" s="7">
        <v>2134262</v>
      </c>
      <c r="C2911" s="12">
        <v>1711360000354</v>
      </c>
      <c r="D2911" s="7" t="s">
        <v>48366</v>
      </c>
      <c r="E2911" s="7" t="s">
        <v>48367</v>
      </c>
      <c r="F2911" s="7" t="s">
        <v>261</v>
      </c>
      <c r="G2911" s="7" t="s">
        <v>48368</v>
      </c>
      <c r="H2911" s="7" t="s">
        <v>48369</v>
      </c>
      <c r="I2911" s="7" t="s">
        <v>45</v>
      </c>
      <c r="J2911" s="7" t="s">
        <v>33060</v>
      </c>
      <c r="K2911" s="7" t="s">
        <v>47</v>
      </c>
      <c r="L2911" s="7">
        <v>10</v>
      </c>
      <c r="M2911" s="7" t="s">
        <v>33076</v>
      </c>
      <c r="N2911" s="7">
        <v>10300</v>
      </c>
      <c r="O2911" s="7" t="s">
        <v>42837</v>
      </c>
      <c r="P2911" s="7">
        <v>19691230</v>
      </c>
      <c r="Q2911" s="7">
        <v>55</v>
      </c>
      <c r="R2911" s="7">
        <v>201903</v>
      </c>
    </row>
    <row r="2912" spans="1:18" ht="16.5" customHeight="1">
      <c r="A2912" s="8">
        <v>5058100178</v>
      </c>
      <c r="B2912" s="7">
        <v>1811998</v>
      </c>
      <c r="C2912" s="12">
        <v>1712110000156</v>
      </c>
      <c r="D2912" s="7" t="s">
        <v>24064</v>
      </c>
      <c r="E2912" s="7" t="s">
        <v>1946</v>
      </c>
      <c r="F2912" s="7" t="s">
        <v>14795</v>
      </c>
      <c r="G2912" s="7" t="s">
        <v>24065</v>
      </c>
      <c r="H2912" s="7" t="s">
        <v>24066</v>
      </c>
      <c r="I2912" s="7" t="s">
        <v>65</v>
      </c>
      <c r="J2912" s="7" t="s">
        <v>33060</v>
      </c>
      <c r="K2912" s="7" t="s">
        <v>47</v>
      </c>
      <c r="L2912" s="7">
        <v>10</v>
      </c>
      <c r="M2912" s="7" t="s">
        <v>34194</v>
      </c>
      <c r="N2912" s="7">
        <v>49231</v>
      </c>
      <c r="O2912" s="7" t="s">
        <v>22958</v>
      </c>
      <c r="P2912" s="7">
        <v>19660806</v>
      </c>
      <c r="Q2912" s="7">
        <v>68</v>
      </c>
      <c r="R2912" s="7">
        <v>201903</v>
      </c>
    </row>
    <row r="2913" spans="1:18" ht="16.5" customHeight="1">
      <c r="A2913" s="8">
        <v>5058150469</v>
      </c>
      <c r="B2913" s="7">
        <v>2915705</v>
      </c>
      <c r="C2913" s="12">
        <v>1712110049865</v>
      </c>
      <c r="D2913" s="7" t="s">
        <v>48370</v>
      </c>
      <c r="E2913" s="7" t="s">
        <v>9256</v>
      </c>
      <c r="F2913" s="7" t="s">
        <v>3781</v>
      </c>
      <c r="G2913" s="7" t="s">
        <v>48371</v>
      </c>
      <c r="H2913" s="7" t="s">
        <v>48372</v>
      </c>
      <c r="I2913" s="7" t="s">
        <v>65</v>
      </c>
      <c r="J2913" s="7" t="s">
        <v>33060</v>
      </c>
      <c r="K2913" s="7" t="s">
        <v>47</v>
      </c>
      <c r="L2913" s="7">
        <v>10</v>
      </c>
      <c r="M2913" s="7" t="s">
        <v>33076</v>
      </c>
      <c r="N2913" s="7">
        <v>30390</v>
      </c>
      <c r="O2913" s="7" t="s">
        <v>33587</v>
      </c>
      <c r="P2913" s="7">
        <v>20080104</v>
      </c>
      <c r="Q2913" s="7">
        <v>99</v>
      </c>
      <c r="R2913" s="7">
        <v>201903</v>
      </c>
    </row>
    <row r="2914" spans="1:18" ht="16.5" customHeight="1">
      <c r="A2914" s="8">
        <v>5058183029</v>
      </c>
      <c r="B2914" s="7">
        <v>5985852</v>
      </c>
      <c r="C2914" s="12">
        <v>1712110082469</v>
      </c>
      <c r="D2914" s="7" t="s">
        <v>48373</v>
      </c>
      <c r="E2914" s="7" t="s">
        <v>48374</v>
      </c>
      <c r="F2914" s="7" t="s">
        <v>6870</v>
      </c>
      <c r="G2914" s="7" t="s">
        <v>48375</v>
      </c>
      <c r="H2914" s="7" t="s">
        <v>48376</v>
      </c>
      <c r="I2914" s="7" t="s">
        <v>65</v>
      </c>
      <c r="J2914" s="7" t="s">
        <v>33060</v>
      </c>
      <c r="K2914" s="7" t="s">
        <v>47</v>
      </c>
      <c r="L2914" s="7">
        <v>10</v>
      </c>
      <c r="M2914" s="7" t="s">
        <v>33076</v>
      </c>
      <c r="N2914" s="7">
        <v>30391</v>
      </c>
      <c r="O2914" s="7" t="s">
        <v>7087</v>
      </c>
      <c r="P2914" s="7">
        <v>20141125</v>
      </c>
      <c r="Q2914" s="7">
        <v>156</v>
      </c>
      <c r="R2914" s="7">
        <v>201903</v>
      </c>
    </row>
    <row r="2915" spans="1:18" ht="16.5" customHeight="1">
      <c r="A2915" s="8">
        <v>5968100024</v>
      </c>
      <c r="B2915" s="7">
        <v>6400346</v>
      </c>
      <c r="C2915" s="12">
        <v>1712110084358</v>
      </c>
      <c r="D2915" s="7" t="s">
        <v>48377</v>
      </c>
      <c r="E2915" s="7" t="s">
        <v>48378</v>
      </c>
      <c r="F2915" s="7" t="s">
        <v>21407</v>
      </c>
      <c r="G2915" s="7" t="s">
        <v>44734</v>
      </c>
      <c r="H2915" s="7" t="s">
        <v>48379</v>
      </c>
      <c r="I2915" s="7" t="s">
        <v>65</v>
      </c>
      <c r="J2915" s="7" t="s">
        <v>33060</v>
      </c>
      <c r="K2915" s="7" t="s">
        <v>47</v>
      </c>
      <c r="L2915" s="7">
        <v>10</v>
      </c>
      <c r="M2915" s="7" t="s">
        <v>33076</v>
      </c>
      <c r="N2915" s="7">
        <v>31114</v>
      </c>
      <c r="O2915" s="7" t="s">
        <v>7681</v>
      </c>
      <c r="P2915" s="7">
        <v>20150311</v>
      </c>
      <c r="Q2915" s="7">
        <v>109</v>
      </c>
      <c r="R2915" s="7">
        <v>201903</v>
      </c>
    </row>
    <row r="2916" spans="1:18" ht="16.5" customHeight="1">
      <c r="A2916" s="8">
        <v>5058207692</v>
      </c>
      <c r="B2916" s="7">
        <v>3118702</v>
      </c>
      <c r="C2916" s="12">
        <v>1712220002406</v>
      </c>
      <c r="D2916" s="7" t="s">
        <v>30459</v>
      </c>
      <c r="E2916" s="7" t="s">
        <v>30460</v>
      </c>
      <c r="F2916" s="7" t="s">
        <v>30461</v>
      </c>
      <c r="G2916" s="7" t="s">
        <v>30462</v>
      </c>
      <c r="H2916" s="7" t="s">
        <v>30463</v>
      </c>
      <c r="I2916" s="7" t="s">
        <v>45</v>
      </c>
      <c r="J2916" s="7" t="s">
        <v>33060</v>
      </c>
      <c r="K2916" s="7" t="s">
        <v>47</v>
      </c>
      <c r="L2916" s="7">
        <v>10</v>
      </c>
      <c r="M2916" s="7" t="s">
        <v>105</v>
      </c>
      <c r="N2916" s="7">
        <v>86101</v>
      </c>
      <c r="O2916" s="7" t="s">
        <v>615</v>
      </c>
      <c r="P2916" s="7">
        <v>20061101</v>
      </c>
      <c r="Q2916" s="7">
        <v>65</v>
      </c>
      <c r="R2916" s="7">
        <v>201903</v>
      </c>
    </row>
    <row r="2917" spans="1:18" ht="16.5" customHeight="1">
      <c r="A2917" s="8">
        <v>5058210159</v>
      </c>
      <c r="B2917" s="7">
        <v>3669242</v>
      </c>
      <c r="C2917" s="12">
        <v>1712320003320</v>
      </c>
      <c r="D2917" s="7" t="s">
        <v>48380</v>
      </c>
      <c r="E2917" s="7" t="s">
        <v>48381</v>
      </c>
      <c r="F2917" s="7" t="s">
        <v>48382</v>
      </c>
      <c r="G2917" s="7" t="s">
        <v>48383</v>
      </c>
      <c r="H2917" s="7" t="s">
        <v>48384</v>
      </c>
      <c r="I2917" s="7" t="s">
        <v>45</v>
      </c>
      <c r="J2917" s="7" t="s">
        <v>33060</v>
      </c>
      <c r="K2917" s="7" t="s">
        <v>47</v>
      </c>
      <c r="L2917" s="7">
        <v>10</v>
      </c>
      <c r="M2917" s="7" t="s">
        <v>105</v>
      </c>
      <c r="N2917" s="7">
        <v>87121</v>
      </c>
      <c r="O2917" s="7" t="s">
        <v>37510</v>
      </c>
      <c r="P2917" s="7">
        <v>20091008</v>
      </c>
      <c r="Q2917" s="7">
        <v>201903</v>
      </c>
      <c r="R2917" s="7">
        <v>201903</v>
      </c>
    </row>
    <row r="2918" spans="1:18" ht="16.5" customHeight="1">
      <c r="A2918" s="8">
        <v>5058206640</v>
      </c>
      <c r="B2918" s="7">
        <v>3118692</v>
      </c>
      <c r="C2918" s="12">
        <v>1712330002015</v>
      </c>
      <c r="D2918" s="7" t="s">
        <v>30464</v>
      </c>
      <c r="E2918" s="7" t="s">
        <v>30465</v>
      </c>
      <c r="F2918" s="7" t="s">
        <v>30466</v>
      </c>
      <c r="G2918" s="7" t="s">
        <v>30467</v>
      </c>
      <c r="H2918" s="7" t="s">
        <v>30468</v>
      </c>
      <c r="I2918" s="7" t="s">
        <v>45</v>
      </c>
      <c r="J2918" s="7" t="s">
        <v>33060</v>
      </c>
      <c r="K2918" s="7" t="s">
        <v>47</v>
      </c>
      <c r="L2918" s="7">
        <v>10</v>
      </c>
      <c r="M2918" s="7" t="s">
        <v>105</v>
      </c>
      <c r="N2918" s="7">
        <v>86101</v>
      </c>
      <c r="O2918" s="7" t="s">
        <v>615</v>
      </c>
      <c r="P2918" s="7">
        <v>20030401</v>
      </c>
      <c r="Q2918" s="7">
        <v>62</v>
      </c>
      <c r="R2918" s="7">
        <v>201903</v>
      </c>
    </row>
    <row r="2919" spans="1:18" ht="16.5" customHeight="1">
      <c r="A2919" s="8">
        <v>5108100016</v>
      </c>
      <c r="B2919" s="7">
        <v>1190741</v>
      </c>
      <c r="C2919" s="12">
        <v>1713110000021</v>
      </c>
      <c r="D2919" s="7" t="s">
        <v>24126</v>
      </c>
      <c r="E2919" s="7" t="s">
        <v>4035</v>
      </c>
      <c r="F2919" s="7" t="s">
        <v>10757</v>
      </c>
      <c r="G2919" s="7" t="s">
        <v>24127</v>
      </c>
      <c r="H2919" s="7" t="s">
        <v>24128</v>
      </c>
      <c r="I2919" s="7" t="s">
        <v>65</v>
      </c>
      <c r="J2919" s="7" t="s">
        <v>33060</v>
      </c>
      <c r="K2919" s="7" t="s">
        <v>47</v>
      </c>
      <c r="L2919" s="7">
        <v>10</v>
      </c>
      <c r="M2919" s="7" t="s">
        <v>34194</v>
      </c>
      <c r="N2919" s="7">
        <v>49212</v>
      </c>
      <c r="O2919" s="7" t="s">
        <v>10754</v>
      </c>
      <c r="P2919" s="7">
        <v>19651211</v>
      </c>
      <c r="Q2919" s="7">
        <v>111</v>
      </c>
      <c r="R2919" s="7">
        <v>201903</v>
      </c>
    </row>
    <row r="2920" spans="1:18" ht="16.5" customHeight="1">
      <c r="A2920" s="8">
        <v>7358700335</v>
      </c>
      <c r="B2920" s="7">
        <v>6649378</v>
      </c>
      <c r="C2920" s="12">
        <v>1713110030854</v>
      </c>
      <c r="D2920" s="7" t="s">
        <v>25720</v>
      </c>
      <c r="E2920" s="7" t="s">
        <v>25721</v>
      </c>
      <c r="F2920" s="7" t="s">
        <v>25722</v>
      </c>
      <c r="G2920" s="7" t="s">
        <v>25723</v>
      </c>
      <c r="H2920" s="7" t="s">
        <v>25724</v>
      </c>
      <c r="I2920" s="7" t="s">
        <v>65</v>
      </c>
      <c r="J2920" s="7" t="s">
        <v>33060</v>
      </c>
      <c r="K2920" s="7" t="s">
        <v>47</v>
      </c>
      <c r="L2920" s="7">
        <v>10</v>
      </c>
      <c r="M2920" s="7" t="s">
        <v>34194</v>
      </c>
      <c r="N2920" s="7">
        <v>52109</v>
      </c>
      <c r="O2920" s="7" t="s">
        <v>44592</v>
      </c>
      <c r="P2920" s="7">
        <v>20160107</v>
      </c>
      <c r="Q2920" s="7">
        <v>164</v>
      </c>
      <c r="R2920" s="7">
        <v>201903</v>
      </c>
    </row>
    <row r="2921" spans="1:18" ht="16.5" customHeight="1">
      <c r="A2921" s="8">
        <v>5118102400</v>
      </c>
      <c r="B2921" s="7">
        <v>1377564</v>
      </c>
      <c r="C2921" s="12">
        <v>1714110002900</v>
      </c>
      <c r="D2921" s="7" t="s">
        <v>25651</v>
      </c>
      <c r="E2921" s="7" t="s">
        <v>25652</v>
      </c>
      <c r="F2921" s="7" t="s">
        <v>25653</v>
      </c>
      <c r="G2921" s="7" t="s">
        <v>25654</v>
      </c>
      <c r="H2921" s="7" t="s">
        <v>25655</v>
      </c>
      <c r="I2921" s="7" t="s">
        <v>65</v>
      </c>
      <c r="J2921" s="7" t="s">
        <v>33060</v>
      </c>
      <c r="K2921" s="7" t="s">
        <v>47</v>
      </c>
      <c r="L2921" s="7">
        <v>10</v>
      </c>
      <c r="M2921" s="7" t="s">
        <v>34194</v>
      </c>
      <c r="N2921" s="7">
        <v>49212</v>
      </c>
      <c r="O2921" s="7" t="s">
        <v>10754</v>
      </c>
      <c r="P2921" s="7">
        <v>19920201</v>
      </c>
      <c r="Q2921" s="7">
        <v>70</v>
      </c>
      <c r="R2921" s="7">
        <v>201903</v>
      </c>
    </row>
    <row r="2922" spans="1:18" ht="16.5" customHeight="1">
      <c r="A2922" s="8">
        <v>5098200333</v>
      </c>
      <c r="B2922" s="7">
        <v>1240134</v>
      </c>
      <c r="C2922" s="12">
        <v>1715370000263</v>
      </c>
      <c r="D2922" s="7" t="s">
        <v>48385</v>
      </c>
      <c r="E2922" s="7" t="s">
        <v>48386</v>
      </c>
      <c r="F2922" s="7" t="s">
        <v>48387</v>
      </c>
      <c r="G2922" s="7" t="s">
        <v>48388</v>
      </c>
      <c r="H2922" s="7" t="s">
        <v>48389</v>
      </c>
      <c r="I2922" s="7" t="s">
        <v>45</v>
      </c>
      <c r="J2922" s="7" t="s">
        <v>33060</v>
      </c>
      <c r="K2922" s="7" t="s">
        <v>47</v>
      </c>
      <c r="L2922" s="7">
        <v>10</v>
      </c>
      <c r="M2922" s="7" t="s">
        <v>33760</v>
      </c>
      <c r="N2922" s="7">
        <v>47122</v>
      </c>
      <c r="O2922" s="7" t="s">
        <v>34029</v>
      </c>
      <c r="P2922" s="7">
        <v>19880101</v>
      </c>
      <c r="Q2922" s="7">
        <v>52</v>
      </c>
      <c r="R2922" s="7">
        <v>201903</v>
      </c>
    </row>
    <row r="2923" spans="1:18" ht="16.5" customHeight="1">
      <c r="A2923" s="8">
        <v>5068130511</v>
      </c>
      <c r="B2923" s="7">
        <v>1763045</v>
      </c>
      <c r="C2923" s="12">
        <v>1717110034634</v>
      </c>
      <c r="D2923" s="7" t="s">
        <v>21689</v>
      </c>
      <c r="E2923" s="7" t="s">
        <v>21690</v>
      </c>
      <c r="F2923" s="7" t="s">
        <v>1977</v>
      </c>
      <c r="G2923" s="7" t="s">
        <v>21691</v>
      </c>
      <c r="H2923" s="7" t="s">
        <v>21692</v>
      </c>
      <c r="I2923" s="7" t="s">
        <v>65</v>
      </c>
      <c r="J2923" s="7" t="s">
        <v>33060</v>
      </c>
      <c r="K2923" s="7" t="s">
        <v>47</v>
      </c>
      <c r="L2923" s="7">
        <v>10</v>
      </c>
      <c r="M2923" s="7" t="s">
        <v>33076</v>
      </c>
      <c r="N2923" s="7">
        <v>10800</v>
      </c>
      <c r="O2923" s="7" t="s">
        <v>834</v>
      </c>
      <c r="P2923" s="7">
        <v>19861001</v>
      </c>
      <c r="Q2923" s="7">
        <v>50</v>
      </c>
      <c r="R2923" s="7">
        <v>201903</v>
      </c>
    </row>
    <row r="2924" spans="1:18" ht="16.5" customHeight="1">
      <c r="A2924" s="8">
        <v>5068132197</v>
      </c>
      <c r="B2924" s="7">
        <v>2194649</v>
      </c>
      <c r="C2924" s="12">
        <v>1717110036804</v>
      </c>
      <c r="D2924" s="7" t="s">
        <v>25782</v>
      </c>
      <c r="E2924" s="7" t="s">
        <v>25783</v>
      </c>
      <c r="F2924" s="7" t="s">
        <v>11304</v>
      </c>
      <c r="G2924" s="7" t="s">
        <v>25784</v>
      </c>
      <c r="I2924" s="7" t="s">
        <v>52</v>
      </c>
      <c r="J2924" s="7" t="s">
        <v>33060</v>
      </c>
      <c r="K2924" s="7" t="s">
        <v>47</v>
      </c>
      <c r="L2924" s="7">
        <v>10</v>
      </c>
      <c r="M2924" s="7" t="s">
        <v>34194</v>
      </c>
      <c r="N2924" s="7">
        <v>52940</v>
      </c>
      <c r="O2924" s="7" t="s">
        <v>34304</v>
      </c>
      <c r="P2924" s="7">
        <v>19990610</v>
      </c>
      <c r="Q2924" s="7">
        <v>50</v>
      </c>
      <c r="R2924" s="7">
        <v>201903</v>
      </c>
    </row>
    <row r="2925" spans="1:18" ht="16.5" customHeight="1">
      <c r="A2925" s="8">
        <v>5068132988</v>
      </c>
      <c r="B2925" s="7">
        <v>1264070</v>
      </c>
      <c r="C2925" s="12">
        <v>1717110037646</v>
      </c>
      <c r="D2925" s="7" t="s">
        <v>21685</v>
      </c>
      <c r="E2925" s="7" t="s">
        <v>11472</v>
      </c>
      <c r="F2925" s="7" t="s">
        <v>21686</v>
      </c>
      <c r="G2925" s="7" t="s">
        <v>21687</v>
      </c>
      <c r="H2925" s="7" t="s">
        <v>21688</v>
      </c>
      <c r="I2925" s="7" t="s">
        <v>65</v>
      </c>
      <c r="J2925" s="7" t="s">
        <v>33060</v>
      </c>
      <c r="K2925" s="7" t="s">
        <v>47</v>
      </c>
      <c r="L2925" s="7">
        <v>10</v>
      </c>
      <c r="M2925" s="7" t="s">
        <v>457</v>
      </c>
      <c r="N2925" s="7">
        <v>38120</v>
      </c>
      <c r="O2925" s="7" t="s">
        <v>33667</v>
      </c>
      <c r="P2925" s="7">
        <v>19990807</v>
      </c>
      <c r="Q2925" s="7">
        <v>54</v>
      </c>
      <c r="R2925" s="7">
        <v>201903</v>
      </c>
    </row>
    <row r="2926" spans="1:18" ht="16.5" customHeight="1">
      <c r="A2926" s="8">
        <v>5068141186</v>
      </c>
      <c r="B2926" s="7">
        <v>1388704</v>
      </c>
      <c r="C2926" s="12">
        <v>1717110047421</v>
      </c>
      <c r="D2926" s="7" t="s">
        <v>25778</v>
      </c>
      <c r="E2926" s="7" t="s">
        <v>25779</v>
      </c>
      <c r="F2926" s="7" t="s">
        <v>3476</v>
      </c>
      <c r="G2926" s="7" t="s">
        <v>25780</v>
      </c>
      <c r="H2926" s="7" t="s">
        <v>25781</v>
      </c>
      <c r="I2926" s="7" t="s">
        <v>65</v>
      </c>
      <c r="J2926" s="7" t="s">
        <v>33060</v>
      </c>
      <c r="K2926" s="7" t="s">
        <v>47</v>
      </c>
      <c r="L2926" s="7">
        <v>10</v>
      </c>
      <c r="M2926" s="7" t="s">
        <v>33076</v>
      </c>
      <c r="N2926" s="7">
        <v>24229</v>
      </c>
      <c r="O2926" s="7" t="s">
        <v>48390</v>
      </c>
      <c r="P2926" s="7">
        <v>20010629</v>
      </c>
      <c r="Q2926" s="7">
        <v>100</v>
      </c>
      <c r="R2926" s="7">
        <v>201903</v>
      </c>
    </row>
    <row r="2927" spans="1:18" ht="16.5" customHeight="1">
      <c r="A2927" s="8">
        <v>5068144806</v>
      </c>
      <c r="B2927" s="7">
        <v>1802791</v>
      </c>
      <c r="C2927" s="12">
        <v>1717110052305</v>
      </c>
      <c r="D2927" s="7" t="s">
        <v>6707</v>
      </c>
      <c r="E2927" s="7" t="s">
        <v>20148</v>
      </c>
      <c r="F2927" s="7" t="s">
        <v>2798</v>
      </c>
      <c r="G2927" s="7" t="s">
        <v>20149</v>
      </c>
      <c r="H2927" s="7" t="s">
        <v>20150</v>
      </c>
      <c r="I2927" s="7" t="s">
        <v>65</v>
      </c>
      <c r="J2927" s="7" t="s">
        <v>33060</v>
      </c>
      <c r="K2927" s="7" t="s">
        <v>47</v>
      </c>
      <c r="L2927" s="7">
        <v>10</v>
      </c>
      <c r="M2927" s="7" t="s">
        <v>33076</v>
      </c>
      <c r="N2927" s="7">
        <v>28302</v>
      </c>
      <c r="O2927" s="7" t="s">
        <v>38262</v>
      </c>
      <c r="P2927" s="7">
        <v>20020424</v>
      </c>
      <c r="Q2927" s="7">
        <v>95</v>
      </c>
      <c r="R2927" s="7">
        <v>201903</v>
      </c>
    </row>
    <row r="2928" spans="1:18" ht="16.5" customHeight="1">
      <c r="A2928" s="8">
        <v>5068150633</v>
      </c>
      <c r="B2928" s="7">
        <v>3017957</v>
      </c>
      <c r="C2928" s="12">
        <v>1717110059492</v>
      </c>
      <c r="D2928" s="7" t="s">
        <v>18114</v>
      </c>
      <c r="E2928" s="7" t="s">
        <v>18115</v>
      </c>
      <c r="F2928" s="7" t="s">
        <v>18116</v>
      </c>
      <c r="G2928" s="7" t="s">
        <v>18117</v>
      </c>
      <c r="H2928" s="7" t="s">
        <v>3146</v>
      </c>
      <c r="I2928" s="7" t="s">
        <v>65</v>
      </c>
      <c r="J2928" s="7" t="s">
        <v>33060</v>
      </c>
      <c r="K2928" s="7" t="s">
        <v>47</v>
      </c>
      <c r="L2928" s="7">
        <v>10</v>
      </c>
      <c r="M2928" s="7" t="s">
        <v>33076</v>
      </c>
      <c r="N2928" s="7">
        <v>23211</v>
      </c>
      <c r="O2928" s="7" t="s">
        <v>33346</v>
      </c>
      <c r="P2928" s="7">
        <v>20031226</v>
      </c>
      <c r="Q2928" s="7">
        <v>69</v>
      </c>
      <c r="R2928" s="7">
        <v>201903</v>
      </c>
    </row>
    <row r="2929" spans="1:18" ht="16.5" customHeight="1">
      <c r="A2929" s="8">
        <v>5068151137</v>
      </c>
      <c r="B2929" s="7">
        <v>2224776</v>
      </c>
      <c r="C2929" s="12">
        <v>1717110060043</v>
      </c>
      <c r="D2929" s="7" t="s">
        <v>48391</v>
      </c>
      <c r="E2929" s="7" t="s">
        <v>32783</v>
      </c>
      <c r="F2929" s="7" t="s">
        <v>48392</v>
      </c>
      <c r="G2929" s="7" t="s">
        <v>48393</v>
      </c>
      <c r="H2929" s="7" t="s">
        <v>48394</v>
      </c>
      <c r="I2929" s="7" t="s">
        <v>65</v>
      </c>
      <c r="J2929" s="7" t="s">
        <v>33060</v>
      </c>
      <c r="K2929" s="7" t="s">
        <v>47</v>
      </c>
      <c r="L2929" s="7">
        <v>10</v>
      </c>
      <c r="M2929" s="7" t="s">
        <v>966</v>
      </c>
      <c r="N2929" s="7">
        <v>68210</v>
      </c>
      <c r="O2929" s="7" t="s">
        <v>11947</v>
      </c>
      <c r="P2929" s="7">
        <v>20040204</v>
      </c>
      <c r="Q2929" s="7">
        <v>63</v>
      </c>
      <c r="R2929" s="7">
        <v>201903</v>
      </c>
    </row>
    <row r="2930" spans="1:18" ht="16.5" customHeight="1">
      <c r="A2930" s="8">
        <v>5068153926</v>
      </c>
      <c r="B2930" s="7">
        <v>2241989</v>
      </c>
      <c r="C2930" s="12">
        <v>1717110063493</v>
      </c>
      <c r="D2930" s="7" t="s">
        <v>21386</v>
      </c>
      <c r="E2930" s="7" t="s">
        <v>21387</v>
      </c>
      <c r="F2930" s="7" t="s">
        <v>21388</v>
      </c>
      <c r="G2930" s="7" t="s">
        <v>21389</v>
      </c>
      <c r="H2930" s="7" t="s">
        <v>21390</v>
      </c>
      <c r="I2930" s="7" t="s">
        <v>65</v>
      </c>
      <c r="J2930" s="7" t="s">
        <v>33060</v>
      </c>
      <c r="K2930" s="7" t="s">
        <v>47</v>
      </c>
      <c r="L2930" s="7">
        <v>10</v>
      </c>
      <c r="M2930" s="7" t="s">
        <v>33076</v>
      </c>
      <c r="N2930" s="7">
        <v>31200</v>
      </c>
      <c r="O2930" s="7" t="s">
        <v>33591</v>
      </c>
      <c r="P2930" s="7">
        <v>20050104</v>
      </c>
      <c r="Q2930" s="7">
        <v>82</v>
      </c>
      <c r="R2930" s="7">
        <v>201903</v>
      </c>
    </row>
    <row r="2931" spans="1:18" ht="16.5" customHeight="1">
      <c r="A2931" s="8">
        <v>5068158090</v>
      </c>
      <c r="B2931" s="7">
        <v>2654130</v>
      </c>
      <c r="C2931" s="12">
        <v>1717110069524</v>
      </c>
      <c r="D2931" s="7" t="s">
        <v>48395</v>
      </c>
      <c r="E2931" s="7" t="s">
        <v>23225</v>
      </c>
      <c r="F2931" s="7" t="s">
        <v>20215</v>
      </c>
      <c r="G2931" s="7" t="s">
        <v>48396</v>
      </c>
      <c r="H2931" s="7" t="s">
        <v>48397</v>
      </c>
      <c r="I2931" s="7" t="s">
        <v>65</v>
      </c>
      <c r="J2931" s="7" t="s">
        <v>33060</v>
      </c>
      <c r="K2931" s="7" t="s">
        <v>47</v>
      </c>
      <c r="L2931" s="7">
        <v>10</v>
      </c>
      <c r="M2931" s="7" t="s">
        <v>34194</v>
      </c>
      <c r="N2931" s="7">
        <v>52919</v>
      </c>
      <c r="O2931" s="7" t="s">
        <v>45563</v>
      </c>
      <c r="P2931" s="7">
        <v>20060522</v>
      </c>
      <c r="Q2931" s="7">
        <v>71</v>
      </c>
      <c r="R2931" s="7">
        <v>201903</v>
      </c>
    </row>
    <row r="2932" spans="1:18" ht="16.5" customHeight="1">
      <c r="A2932" s="8">
        <v>5068165801</v>
      </c>
      <c r="B2932" s="7">
        <v>3200351</v>
      </c>
      <c r="C2932" s="12">
        <v>1717110080265</v>
      </c>
      <c r="D2932" s="7" t="s">
        <v>48398</v>
      </c>
      <c r="E2932" s="7" t="s">
        <v>4647</v>
      </c>
      <c r="F2932" s="7" t="s">
        <v>48399</v>
      </c>
      <c r="G2932" s="7" t="s">
        <v>48400</v>
      </c>
      <c r="H2932" s="7" t="s">
        <v>48401</v>
      </c>
      <c r="I2932" s="7" t="s">
        <v>65</v>
      </c>
      <c r="J2932" s="7" t="s">
        <v>33060</v>
      </c>
      <c r="K2932" s="7" t="s">
        <v>47</v>
      </c>
      <c r="L2932" s="7">
        <v>10</v>
      </c>
      <c r="M2932" s="7" t="s">
        <v>33076</v>
      </c>
      <c r="N2932" s="7">
        <v>23210</v>
      </c>
      <c r="O2932" s="7" t="s">
        <v>48402</v>
      </c>
      <c r="P2932" s="7">
        <v>20081120</v>
      </c>
      <c r="Q2932" s="7">
        <v>72</v>
      </c>
      <c r="R2932" s="7">
        <v>201903</v>
      </c>
    </row>
    <row r="2933" spans="1:18" ht="16.5" customHeight="1">
      <c r="A2933" s="8">
        <v>5068166187</v>
      </c>
      <c r="B2933" s="7">
        <v>3208146</v>
      </c>
      <c r="C2933" s="12">
        <v>1717110080827</v>
      </c>
      <c r="D2933" s="7" t="s">
        <v>21888</v>
      </c>
      <c r="E2933" s="7" t="s">
        <v>8878</v>
      </c>
      <c r="F2933" s="7" t="s">
        <v>8879</v>
      </c>
      <c r="G2933" s="7" t="s">
        <v>21889</v>
      </c>
      <c r="H2933" s="7" t="s">
        <v>21890</v>
      </c>
      <c r="I2933" s="7" t="s">
        <v>65</v>
      </c>
      <c r="J2933" s="7" t="s">
        <v>33060</v>
      </c>
      <c r="K2933" s="7" t="s">
        <v>47</v>
      </c>
      <c r="L2933" s="7">
        <v>10</v>
      </c>
      <c r="M2933" s="7" t="s">
        <v>313</v>
      </c>
      <c r="N2933" s="7">
        <v>42200</v>
      </c>
      <c r="O2933" s="7" t="s">
        <v>8536</v>
      </c>
      <c r="P2933" s="7">
        <v>20081229</v>
      </c>
      <c r="Q2933" s="7">
        <v>96</v>
      </c>
      <c r="R2933" s="7">
        <v>201903</v>
      </c>
    </row>
    <row r="2934" spans="1:18" ht="16.5" customHeight="1">
      <c r="A2934" s="8">
        <v>5068177554</v>
      </c>
      <c r="B2934" s="7">
        <v>4053146</v>
      </c>
      <c r="C2934" s="12">
        <v>1717110096395</v>
      </c>
      <c r="D2934" s="7" t="s">
        <v>18947</v>
      </c>
      <c r="E2934" s="7" t="s">
        <v>18948</v>
      </c>
      <c r="F2934" s="7" t="s">
        <v>18949</v>
      </c>
      <c r="G2934" s="7" t="s">
        <v>18950</v>
      </c>
      <c r="H2934" s="7" t="s">
        <v>18951</v>
      </c>
      <c r="I2934" s="7" t="s">
        <v>65</v>
      </c>
      <c r="J2934" s="7" t="s">
        <v>33060</v>
      </c>
      <c r="K2934" s="7" t="s">
        <v>47</v>
      </c>
      <c r="L2934" s="7">
        <v>10</v>
      </c>
      <c r="M2934" s="7" t="s">
        <v>34433</v>
      </c>
      <c r="N2934" s="7">
        <v>62000</v>
      </c>
      <c r="O2934" s="7" t="s">
        <v>13556</v>
      </c>
      <c r="P2934" s="7">
        <v>20111101</v>
      </c>
      <c r="Q2934" s="7">
        <v>69</v>
      </c>
      <c r="R2934" s="7">
        <v>201903</v>
      </c>
    </row>
    <row r="2935" spans="1:18" ht="16.5" customHeight="1">
      <c r="A2935" s="8">
        <v>5068182377</v>
      </c>
      <c r="B2935" s="7">
        <v>7704446</v>
      </c>
      <c r="C2935" s="12">
        <v>1717110103182</v>
      </c>
      <c r="D2935" s="7" t="s">
        <v>23976</v>
      </c>
      <c r="E2935" s="7" t="s">
        <v>12879</v>
      </c>
      <c r="F2935" s="7" t="s">
        <v>48403</v>
      </c>
      <c r="G2935" s="7" t="s">
        <v>48404</v>
      </c>
      <c r="H2935" s="7" t="s">
        <v>48405</v>
      </c>
      <c r="I2935" s="7" t="s">
        <v>65</v>
      </c>
      <c r="J2935" s="7" t="s">
        <v>33060</v>
      </c>
      <c r="K2935" s="7" t="s">
        <v>47</v>
      </c>
      <c r="L2935" s="7">
        <v>10</v>
      </c>
      <c r="M2935" s="7" t="s">
        <v>34194</v>
      </c>
      <c r="N2935" s="7">
        <v>49309</v>
      </c>
      <c r="O2935" s="7" t="s">
        <v>11566</v>
      </c>
      <c r="P2935" s="7">
        <v>20121221</v>
      </c>
      <c r="Q2935" s="7">
        <v>53</v>
      </c>
      <c r="R2935" s="7">
        <v>201903</v>
      </c>
    </row>
    <row r="2936" spans="1:18" ht="16.5" customHeight="1">
      <c r="A2936" s="8">
        <v>5068184604</v>
      </c>
      <c r="B2936" s="7">
        <v>4326644</v>
      </c>
      <c r="C2936" s="12">
        <v>1717110106342</v>
      </c>
      <c r="D2936" s="7" t="s">
        <v>48406</v>
      </c>
      <c r="E2936" s="7" t="s">
        <v>48407</v>
      </c>
      <c r="F2936" s="7" t="s">
        <v>48408</v>
      </c>
      <c r="G2936" s="7" t="s">
        <v>48400</v>
      </c>
      <c r="H2936" s="7" t="s">
        <v>48401</v>
      </c>
      <c r="I2936" s="7" t="s">
        <v>65</v>
      </c>
      <c r="J2936" s="7" t="s">
        <v>33060</v>
      </c>
      <c r="K2936" s="7" t="s">
        <v>47</v>
      </c>
      <c r="L2936" s="7">
        <v>10</v>
      </c>
      <c r="M2936" s="7" t="s">
        <v>33076</v>
      </c>
      <c r="N2936" s="7">
        <v>29230</v>
      </c>
      <c r="O2936" s="7" t="s">
        <v>48409</v>
      </c>
      <c r="P2936" s="7">
        <v>20130624</v>
      </c>
      <c r="Q2936" s="7">
        <v>64</v>
      </c>
      <c r="R2936" s="7">
        <v>201903</v>
      </c>
    </row>
    <row r="2937" spans="1:18" ht="16.5" customHeight="1">
      <c r="A2937" s="8">
        <v>6948600226</v>
      </c>
      <c r="B2937" s="7">
        <v>6503256</v>
      </c>
      <c r="C2937" s="12">
        <v>1717110119080</v>
      </c>
      <c r="D2937" s="7" t="s">
        <v>48410</v>
      </c>
      <c r="E2937" s="7" t="s">
        <v>48411</v>
      </c>
      <c r="F2937" s="7" t="s">
        <v>48412</v>
      </c>
      <c r="G2937" s="7" t="s">
        <v>48413</v>
      </c>
      <c r="H2937" s="7" t="s">
        <v>48414</v>
      </c>
      <c r="I2937" s="7" t="s">
        <v>65</v>
      </c>
      <c r="J2937" s="7" t="s">
        <v>33060</v>
      </c>
      <c r="K2937" s="7" t="s">
        <v>47</v>
      </c>
      <c r="L2937" s="7">
        <v>10</v>
      </c>
      <c r="M2937" s="7" t="s">
        <v>33076</v>
      </c>
      <c r="N2937" s="7">
        <v>29199</v>
      </c>
      <c r="O2937" s="7" t="s">
        <v>33542</v>
      </c>
      <c r="P2937" s="7">
        <v>20150721</v>
      </c>
      <c r="Q2937" s="7">
        <v>137</v>
      </c>
      <c r="R2937" s="7">
        <v>201903</v>
      </c>
    </row>
    <row r="2938" spans="1:18" ht="16.5" customHeight="1">
      <c r="A2938" s="8">
        <v>2258800136</v>
      </c>
      <c r="B2938" s="7">
        <v>6503257</v>
      </c>
      <c r="C2938" s="12">
        <v>1717110119098</v>
      </c>
      <c r="D2938" s="7" t="s">
        <v>48415</v>
      </c>
      <c r="E2938" s="7" t="s">
        <v>48416</v>
      </c>
      <c r="F2938" s="7" t="s">
        <v>48417</v>
      </c>
      <c r="G2938" s="7" t="s">
        <v>48418</v>
      </c>
      <c r="H2938" s="7" t="s">
        <v>48419</v>
      </c>
      <c r="I2938" s="7" t="s">
        <v>65</v>
      </c>
      <c r="J2938" s="7" t="s">
        <v>33060</v>
      </c>
      <c r="K2938" s="7" t="s">
        <v>47</v>
      </c>
      <c r="L2938" s="7">
        <v>10</v>
      </c>
      <c r="M2938" s="7" t="s">
        <v>33076</v>
      </c>
      <c r="N2938" s="7">
        <v>24112</v>
      </c>
      <c r="O2938" s="7" t="s">
        <v>3310</v>
      </c>
      <c r="P2938" s="7">
        <v>20150722</v>
      </c>
      <c r="Q2938" s="7">
        <v>73</v>
      </c>
      <c r="R2938" s="7">
        <v>201903</v>
      </c>
    </row>
    <row r="2939" spans="1:18" ht="16.5" customHeight="1">
      <c r="A2939" s="8">
        <v>6808600402</v>
      </c>
      <c r="B2939" s="7">
        <v>6678996</v>
      </c>
      <c r="C2939" s="12">
        <v>1717110124146</v>
      </c>
      <c r="D2939" s="7" t="s">
        <v>48420</v>
      </c>
      <c r="E2939" s="7" t="s">
        <v>48421</v>
      </c>
      <c r="F2939" s="7" t="s">
        <v>3554</v>
      </c>
      <c r="H2939" s="7" t="s">
        <v>48422</v>
      </c>
      <c r="I2939" s="7" t="s">
        <v>65</v>
      </c>
      <c r="J2939" s="7" t="s">
        <v>33060</v>
      </c>
      <c r="K2939" s="7" t="s">
        <v>47</v>
      </c>
      <c r="L2939" s="7">
        <v>10</v>
      </c>
      <c r="M2939" s="7" t="s">
        <v>33076</v>
      </c>
      <c r="N2939" s="7">
        <v>24199</v>
      </c>
      <c r="O2939" s="7" t="s">
        <v>38528</v>
      </c>
      <c r="P2939" s="7">
        <v>20160328</v>
      </c>
      <c r="Q2939" s="7">
        <v>122</v>
      </c>
      <c r="R2939" s="7">
        <v>201903</v>
      </c>
    </row>
    <row r="2940" spans="1:18" ht="16.5" customHeight="1">
      <c r="A2940" s="8">
        <v>1978800447</v>
      </c>
      <c r="B2940" s="7">
        <v>6783263</v>
      </c>
      <c r="C2940" s="12">
        <v>1717110126605</v>
      </c>
      <c r="D2940" s="7" t="s">
        <v>48423</v>
      </c>
      <c r="E2940" s="7" t="s">
        <v>48424</v>
      </c>
      <c r="F2940" s="7" t="s">
        <v>48425</v>
      </c>
      <c r="G2940" s="7" t="s">
        <v>48426</v>
      </c>
      <c r="H2940" s="7" t="s">
        <v>48427</v>
      </c>
      <c r="I2940" s="7" t="s">
        <v>65</v>
      </c>
      <c r="J2940" s="7" t="s">
        <v>33060</v>
      </c>
      <c r="K2940" s="7" t="s">
        <v>47</v>
      </c>
      <c r="L2940" s="7">
        <v>10</v>
      </c>
      <c r="M2940" s="7" t="s">
        <v>33076</v>
      </c>
      <c r="N2940" s="7">
        <v>24112</v>
      </c>
      <c r="O2940" s="7" t="s">
        <v>3310</v>
      </c>
      <c r="P2940" s="7">
        <v>20160719</v>
      </c>
      <c r="Q2940" s="7">
        <v>155</v>
      </c>
      <c r="R2940" s="7">
        <v>201903</v>
      </c>
    </row>
    <row r="2941" spans="1:18" ht="16.5" customHeight="1">
      <c r="A2941" s="8">
        <v>7078600444</v>
      </c>
      <c r="B2941" s="7">
        <v>6783264</v>
      </c>
      <c r="C2941" s="12">
        <v>1717110126613</v>
      </c>
      <c r="D2941" s="7" t="s">
        <v>48428</v>
      </c>
      <c r="E2941" s="7" t="s">
        <v>48429</v>
      </c>
      <c r="F2941" s="7" t="s">
        <v>48425</v>
      </c>
      <c r="H2941" s="7" t="s">
        <v>48430</v>
      </c>
      <c r="I2941" s="7" t="s">
        <v>65</v>
      </c>
      <c r="J2941" s="7" t="s">
        <v>33060</v>
      </c>
      <c r="K2941" s="7" t="s">
        <v>47</v>
      </c>
      <c r="L2941" s="7">
        <v>10</v>
      </c>
      <c r="M2941" s="7" t="s">
        <v>33076</v>
      </c>
      <c r="N2941" s="7">
        <v>24112</v>
      </c>
      <c r="O2941" s="7" t="s">
        <v>3310</v>
      </c>
      <c r="P2941" s="7">
        <v>20160719</v>
      </c>
      <c r="Q2941" s="7">
        <v>53</v>
      </c>
      <c r="R2941" s="7">
        <v>201903</v>
      </c>
    </row>
    <row r="2942" spans="1:18" ht="16.5" customHeight="1">
      <c r="A2942" s="8">
        <v>5068210924</v>
      </c>
      <c r="B2942" s="7">
        <v>4174610</v>
      </c>
      <c r="C2942" s="12">
        <v>1717330005358</v>
      </c>
      <c r="D2942" s="7" t="s">
        <v>48431</v>
      </c>
      <c r="E2942" s="7" t="s">
        <v>48432</v>
      </c>
      <c r="F2942" s="7" t="s">
        <v>249</v>
      </c>
      <c r="G2942" s="7" t="s">
        <v>48433</v>
      </c>
      <c r="H2942" s="7" t="s">
        <v>48434</v>
      </c>
      <c r="I2942" s="7" t="s">
        <v>45</v>
      </c>
      <c r="J2942" s="7" t="s">
        <v>33060</v>
      </c>
      <c r="K2942" s="7" t="s">
        <v>47</v>
      </c>
      <c r="L2942" s="7">
        <v>10</v>
      </c>
      <c r="M2942" s="7" t="s">
        <v>105</v>
      </c>
      <c r="N2942" s="7">
        <v>86102</v>
      </c>
      <c r="O2942" s="7" t="s">
        <v>30448</v>
      </c>
      <c r="P2942" s="7">
        <v>20121029</v>
      </c>
      <c r="Q2942" s="7">
        <v>107</v>
      </c>
      <c r="R2942" s="7">
        <v>201903</v>
      </c>
    </row>
    <row r="2943" spans="1:18" ht="16.5" customHeight="1">
      <c r="A2943" s="8">
        <v>5068211559</v>
      </c>
      <c r="B2943" s="7">
        <v>5877441</v>
      </c>
      <c r="C2943" s="12">
        <v>1717330005887</v>
      </c>
      <c r="D2943" s="7" t="s">
        <v>48435</v>
      </c>
      <c r="E2943" s="7" t="s">
        <v>48436</v>
      </c>
      <c r="F2943" s="7" t="s">
        <v>7921</v>
      </c>
      <c r="G2943" s="7" t="s">
        <v>48437</v>
      </c>
      <c r="H2943" s="7" t="s">
        <v>48438</v>
      </c>
      <c r="I2943" s="7" t="s">
        <v>45</v>
      </c>
      <c r="J2943" s="7" t="s">
        <v>33060</v>
      </c>
      <c r="K2943" s="7" t="s">
        <v>47</v>
      </c>
      <c r="L2943" s="7">
        <v>10</v>
      </c>
      <c r="M2943" s="7" t="s">
        <v>105</v>
      </c>
      <c r="N2943" s="7">
        <v>86102</v>
      </c>
      <c r="O2943" s="7" t="s">
        <v>30448</v>
      </c>
      <c r="P2943" s="7">
        <v>20140218</v>
      </c>
      <c r="Q2943" s="7">
        <v>57</v>
      </c>
      <c r="R2943" s="7">
        <v>201903</v>
      </c>
    </row>
    <row r="2944" spans="1:18" ht="16.5" customHeight="1">
      <c r="A2944" s="8">
        <v>5068210676</v>
      </c>
      <c r="B2944" s="7">
        <v>4120809</v>
      </c>
      <c r="C2944" s="12">
        <v>1717710005283</v>
      </c>
      <c r="D2944" s="7" t="s">
        <v>48439</v>
      </c>
      <c r="E2944" s="7" t="s">
        <v>48440</v>
      </c>
      <c r="F2944" s="7" t="s">
        <v>48441</v>
      </c>
      <c r="G2944" s="7" t="s">
        <v>48442</v>
      </c>
      <c r="H2944" s="7" t="s">
        <v>48443</v>
      </c>
      <c r="I2944" s="7" t="s">
        <v>45</v>
      </c>
      <c r="J2944" s="7" t="s">
        <v>33060</v>
      </c>
      <c r="K2944" s="7" t="s">
        <v>47</v>
      </c>
      <c r="L2944" s="7">
        <v>10</v>
      </c>
      <c r="M2944" s="7" t="s">
        <v>363</v>
      </c>
      <c r="N2944" s="7">
        <v>70129</v>
      </c>
      <c r="O2944" s="7" t="s">
        <v>38215</v>
      </c>
      <c r="P2944" s="7">
        <v>20120402</v>
      </c>
      <c r="Q2944" s="7">
        <v>93</v>
      </c>
      <c r="R2944" s="7">
        <v>201903</v>
      </c>
    </row>
    <row r="2945" spans="1:18" ht="16.5" customHeight="1">
      <c r="A2945" s="8">
        <v>5038612329</v>
      </c>
      <c r="B2945" s="7">
        <v>5894245</v>
      </c>
      <c r="C2945" s="12">
        <v>1718340006287</v>
      </c>
      <c r="D2945" s="7" t="s">
        <v>28553</v>
      </c>
      <c r="E2945" s="7" t="s">
        <v>28554</v>
      </c>
      <c r="F2945" s="7" t="s">
        <v>9667</v>
      </c>
      <c r="G2945" s="7" t="s">
        <v>28555</v>
      </c>
      <c r="H2945" s="7" t="s">
        <v>28556</v>
      </c>
      <c r="I2945" s="7" t="s">
        <v>65</v>
      </c>
      <c r="J2945" s="7" t="s">
        <v>33060</v>
      </c>
      <c r="K2945" s="7" t="s">
        <v>47</v>
      </c>
      <c r="L2945" s="7">
        <v>10</v>
      </c>
      <c r="M2945" s="7" t="s">
        <v>363</v>
      </c>
      <c r="N2945" s="7">
        <v>71201</v>
      </c>
      <c r="O2945" s="7" t="s">
        <v>634</v>
      </c>
      <c r="P2945" s="7">
        <v>20140402</v>
      </c>
      <c r="Q2945" s="7">
        <v>58</v>
      </c>
      <c r="R2945" s="7">
        <v>201903</v>
      </c>
    </row>
    <row r="2946" spans="1:18" ht="16.5" customHeight="1">
      <c r="A2946" s="8">
        <v>5148200053</v>
      </c>
      <c r="B2946" s="7">
        <v>1787407</v>
      </c>
      <c r="C2946" s="12">
        <v>1741330000307</v>
      </c>
      <c r="D2946" s="7" t="s">
        <v>48444</v>
      </c>
      <c r="E2946" s="7" t="s">
        <v>393</v>
      </c>
      <c r="F2946" s="7" t="s">
        <v>48445</v>
      </c>
      <c r="G2946" s="7" t="s">
        <v>48446</v>
      </c>
      <c r="H2946" s="7" t="s">
        <v>48447</v>
      </c>
      <c r="I2946" s="7" t="s">
        <v>45</v>
      </c>
      <c r="J2946" s="7" t="s">
        <v>33060</v>
      </c>
      <c r="K2946" s="7" t="s">
        <v>47</v>
      </c>
      <c r="L2946" s="7">
        <v>10</v>
      </c>
      <c r="M2946" s="7" t="s">
        <v>105</v>
      </c>
      <c r="N2946" s="7">
        <v>86101</v>
      </c>
      <c r="O2946" s="7" t="s">
        <v>615</v>
      </c>
      <c r="P2946" s="7">
        <v>19760109</v>
      </c>
      <c r="Q2946" s="7">
        <v>184</v>
      </c>
      <c r="R2946" s="7">
        <v>201903</v>
      </c>
    </row>
    <row r="2947" spans="1:18" ht="16.5" customHeight="1">
      <c r="A2947" s="8">
        <v>5048176151</v>
      </c>
      <c r="B2947" s="7">
        <v>3054191</v>
      </c>
      <c r="C2947" s="12">
        <v>1741340004943</v>
      </c>
      <c r="D2947" s="7" t="s">
        <v>28544</v>
      </c>
      <c r="E2947" s="7" t="s">
        <v>28545</v>
      </c>
      <c r="F2947" s="7" t="s">
        <v>28501</v>
      </c>
      <c r="G2947" s="7" t="s">
        <v>28546</v>
      </c>
      <c r="H2947" s="7" t="s">
        <v>28547</v>
      </c>
      <c r="I2947" s="7" t="s">
        <v>65</v>
      </c>
      <c r="J2947" s="7" t="s">
        <v>33060</v>
      </c>
      <c r="K2947" s="7" t="s">
        <v>47</v>
      </c>
      <c r="L2947" s="7">
        <v>10</v>
      </c>
      <c r="M2947" s="7" t="s">
        <v>363</v>
      </c>
      <c r="N2947" s="7">
        <v>71201</v>
      </c>
      <c r="O2947" s="7" t="s">
        <v>634</v>
      </c>
      <c r="P2947" s="7">
        <v>20080401</v>
      </c>
      <c r="Q2947" s="7">
        <v>51</v>
      </c>
      <c r="R2947" s="7">
        <v>201903</v>
      </c>
    </row>
    <row r="2948" spans="1:18" ht="16.5" customHeight="1">
      <c r="A2948" s="8">
        <v>5148213806</v>
      </c>
      <c r="B2948" s="7">
        <v>4896361</v>
      </c>
      <c r="C2948" s="12">
        <v>1741710000662</v>
      </c>
      <c r="D2948" s="7" t="s">
        <v>48448</v>
      </c>
      <c r="E2948" s="7" t="s">
        <v>48449</v>
      </c>
      <c r="F2948" s="7" t="s">
        <v>249</v>
      </c>
      <c r="G2948" s="7" t="s">
        <v>48450</v>
      </c>
      <c r="H2948" s="7" t="s">
        <v>48451</v>
      </c>
      <c r="I2948" s="7" t="s">
        <v>45</v>
      </c>
      <c r="J2948" s="7" t="s">
        <v>33060</v>
      </c>
      <c r="K2948" s="7" t="s">
        <v>47</v>
      </c>
      <c r="L2948" s="7">
        <v>10</v>
      </c>
      <c r="M2948" s="7" t="s">
        <v>105</v>
      </c>
      <c r="N2948" s="7">
        <v>86100</v>
      </c>
      <c r="O2948" s="7" t="s">
        <v>5955</v>
      </c>
      <c r="P2948" s="7">
        <v>19980324</v>
      </c>
      <c r="Q2948" s="7">
        <v>51</v>
      </c>
      <c r="R2948" s="7">
        <v>201903</v>
      </c>
    </row>
    <row r="2949" spans="1:18" ht="16.5" customHeight="1">
      <c r="A2949" s="8">
        <v>5048201303</v>
      </c>
      <c r="B2949" s="7">
        <v>1842619</v>
      </c>
      <c r="C2949" s="12">
        <v>1742310000094</v>
      </c>
      <c r="D2949" s="7" t="s">
        <v>48452</v>
      </c>
      <c r="E2949" s="7" t="s">
        <v>48453</v>
      </c>
      <c r="F2949" s="7" t="s">
        <v>48454</v>
      </c>
      <c r="G2949" s="7" t="s">
        <v>48455</v>
      </c>
      <c r="H2949" s="7" t="s">
        <v>48456</v>
      </c>
      <c r="I2949" s="7" t="s">
        <v>45</v>
      </c>
      <c r="J2949" s="7" t="s">
        <v>33060</v>
      </c>
      <c r="K2949" s="7" t="s">
        <v>47</v>
      </c>
      <c r="L2949" s="7">
        <v>10</v>
      </c>
      <c r="M2949" s="7" t="s">
        <v>33076</v>
      </c>
      <c r="N2949" s="7">
        <v>10713</v>
      </c>
      <c r="O2949" s="7" t="s">
        <v>483</v>
      </c>
      <c r="P2949" s="7">
        <v>19600501</v>
      </c>
      <c r="Q2949" s="7">
        <v>117</v>
      </c>
      <c r="R2949" s="7">
        <v>201903</v>
      </c>
    </row>
    <row r="2950" spans="1:18" ht="16.5" customHeight="1">
      <c r="A2950" s="8">
        <v>5048204445</v>
      </c>
      <c r="B2950" s="7">
        <v>3117882</v>
      </c>
      <c r="C2950" s="12">
        <v>1742320000232</v>
      </c>
      <c r="D2950" s="7" t="s">
        <v>48457</v>
      </c>
      <c r="E2950" s="7" t="s">
        <v>7728</v>
      </c>
      <c r="F2950" s="7" t="s">
        <v>48458</v>
      </c>
      <c r="G2950" s="7" t="s">
        <v>48459</v>
      </c>
      <c r="H2950" s="7" t="s">
        <v>48460</v>
      </c>
      <c r="I2950" s="7" t="s">
        <v>45</v>
      </c>
      <c r="J2950" s="7" t="s">
        <v>33060</v>
      </c>
      <c r="K2950" s="7" t="s">
        <v>47</v>
      </c>
      <c r="L2950" s="7">
        <v>10</v>
      </c>
      <c r="M2950" s="7" t="s">
        <v>105</v>
      </c>
      <c r="N2950" s="7">
        <v>87000</v>
      </c>
      <c r="O2950" s="7" t="s">
        <v>16479</v>
      </c>
      <c r="P2950" s="7">
        <v>19880101</v>
      </c>
      <c r="Q2950" s="7">
        <v>79</v>
      </c>
      <c r="R2950" s="7">
        <v>201903</v>
      </c>
    </row>
    <row r="2951" spans="1:18" ht="16.5" customHeight="1">
      <c r="A2951" s="8">
        <v>5048151219</v>
      </c>
      <c r="B2951" s="7">
        <v>1250339</v>
      </c>
      <c r="C2951" s="12">
        <v>1742340002424</v>
      </c>
      <c r="D2951" s="7" t="s">
        <v>28548</v>
      </c>
      <c r="E2951" s="7" t="s">
        <v>28549</v>
      </c>
      <c r="F2951" s="7" t="s">
        <v>28550</v>
      </c>
      <c r="G2951" s="7" t="s">
        <v>28551</v>
      </c>
      <c r="H2951" s="7" t="s">
        <v>28552</v>
      </c>
      <c r="I2951" s="7" t="s">
        <v>65</v>
      </c>
      <c r="J2951" s="7" t="s">
        <v>33060</v>
      </c>
      <c r="K2951" s="7" t="s">
        <v>47</v>
      </c>
      <c r="L2951" s="7">
        <v>10</v>
      </c>
      <c r="M2951" s="7" t="s">
        <v>363</v>
      </c>
      <c r="N2951" s="7">
        <v>71201</v>
      </c>
      <c r="O2951" s="7" t="s">
        <v>634</v>
      </c>
      <c r="P2951" s="7">
        <v>20050412</v>
      </c>
      <c r="Q2951" s="7">
        <v>61</v>
      </c>
      <c r="R2951" s="7">
        <v>201903</v>
      </c>
    </row>
    <row r="2952" spans="1:18" ht="16.5" customHeight="1">
      <c r="A2952" s="8">
        <v>5038204888</v>
      </c>
      <c r="B2952" s="7">
        <v>2402602</v>
      </c>
      <c r="C2952" s="12">
        <v>1742360000250</v>
      </c>
      <c r="D2952" s="7" t="s">
        <v>48461</v>
      </c>
      <c r="E2952" s="7" t="s">
        <v>48462</v>
      </c>
      <c r="F2952" s="7" t="s">
        <v>48463</v>
      </c>
      <c r="G2952" s="7" t="s">
        <v>48464</v>
      </c>
      <c r="H2952" s="7" t="s">
        <v>48465</v>
      </c>
      <c r="I2952" s="7" t="s">
        <v>45</v>
      </c>
      <c r="J2952" s="7" t="s">
        <v>33060</v>
      </c>
      <c r="K2952" s="7" t="s">
        <v>47</v>
      </c>
      <c r="L2952" s="7">
        <v>10</v>
      </c>
      <c r="M2952" s="7" t="s">
        <v>33760</v>
      </c>
      <c r="N2952" s="7">
        <v>47129</v>
      </c>
      <c r="O2952" s="7" t="s">
        <v>10479</v>
      </c>
      <c r="P2952" s="7">
        <v>19730131</v>
      </c>
      <c r="Q2952" s="7">
        <v>111</v>
      </c>
      <c r="R2952" s="7">
        <v>201903</v>
      </c>
    </row>
    <row r="2953" spans="1:18" ht="16.5" customHeight="1">
      <c r="A2953" s="8">
        <v>5038207089</v>
      </c>
      <c r="B2953" s="7">
        <v>1450256</v>
      </c>
      <c r="C2953" s="12">
        <v>1742710002468</v>
      </c>
      <c r="D2953" s="7" t="s">
        <v>48466</v>
      </c>
      <c r="E2953" s="7" t="s">
        <v>48467</v>
      </c>
      <c r="F2953" s="7" t="s">
        <v>48468</v>
      </c>
      <c r="G2953" s="7" t="s">
        <v>48469</v>
      </c>
      <c r="H2953" s="7" t="s">
        <v>48470</v>
      </c>
      <c r="I2953" s="7" t="s">
        <v>45</v>
      </c>
      <c r="J2953" s="7" t="s">
        <v>33060</v>
      </c>
      <c r="K2953" s="7" t="s">
        <v>47</v>
      </c>
      <c r="L2953" s="7">
        <v>10</v>
      </c>
      <c r="M2953" s="7" t="s">
        <v>363</v>
      </c>
      <c r="N2953" s="7">
        <v>73909</v>
      </c>
      <c r="O2953" s="7" t="s">
        <v>16232</v>
      </c>
      <c r="P2953" s="7">
        <v>19950328</v>
      </c>
      <c r="Q2953" s="7">
        <v>108</v>
      </c>
      <c r="R2953" s="7">
        <v>201903</v>
      </c>
    </row>
    <row r="2954" spans="1:18" ht="16.5" customHeight="1">
      <c r="A2954" s="8">
        <v>5068100190</v>
      </c>
      <c r="B2954" s="7">
        <v>2152698</v>
      </c>
      <c r="C2954" s="12">
        <v>1746110000501</v>
      </c>
      <c r="D2954" s="7" t="s">
        <v>24052</v>
      </c>
      <c r="E2954" s="7" t="s">
        <v>2745</v>
      </c>
      <c r="F2954" s="7" t="s">
        <v>22958</v>
      </c>
      <c r="G2954" s="7" t="s">
        <v>24053</v>
      </c>
      <c r="H2954" s="7" t="s">
        <v>24054</v>
      </c>
      <c r="I2954" s="7" t="s">
        <v>65</v>
      </c>
      <c r="J2954" s="7" t="s">
        <v>33060</v>
      </c>
      <c r="K2954" s="7" t="s">
        <v>47</v>
      </c>
      <c r="L2954" s="7">
        <v>10</v>
      </c>
      <c r="M2954" s="7" t="s">
        <v>34194</v>
      </c>
      <c r="N2954" s="7">
        <v>49231</v>
      </c>
      <c r="O2954" s="7" t="s">
        <v>22958</v>
      </c>
      <c r="P2954" s="7">
        <v>19660505</v>
      </c>
      <c r="Q2954" s="7">
        <v>71</v>
      </c>
      <c r="R2954" s="7">
        <v>201903</v>
      </c>
    </row>
    <row r="2955" spans="1:18" ht="16.5" customHeight="1">
      <c r="A2955" s="8">
        <v>5068100792</v>
      </c>
      <c r="B2955" s="7">
        <v>1190896</v>
      </c>
      <c r="C2955" s="12">
        <v>1746110001286</v>
      </c>
      <c r="D2955" s="7" t="s">
        <v>16804</v>
      </c>
      <c r="E2955" s="7" t="s">
        <v>16805</v>
      </c>
      <c r="F2955" s="7" t="s">
        <v>16806</v>
      </c>
      <c r="G2955" s="7" t="s">
        <v>16807</v>
      </c>
      <c r="H2955" s="7" t="s">
        <v>16808</v>
      </c>
      <c r="I2955" s="7" t="s">
        <v>65</v>
      </c>
      <c r="J2955" s="7" t="s">
        <v>33060</v>
      </c>
      <c r="K2955" s="7" t="s">
        <v>47</v>
      </c>
      <c r="L2955" s="7">
        <v>10</v>
      </c>
      <c r="M2955" s="7" t="s">
        <v>33076</v>
      </c>
      <c r="N2955" s="7">
        <v>10211</v>
      </c>
      <c r="O2955" s="7" t="s">
        <v>33091</v>
      </c>
      <c r="P2955" s="7">
        <v>19760316</v>
      </c>
      <c r="Q2955" s="7">
        <v>56</v>
      </c>
      <c r="R2955" s="7">
        <v>201903</v>
      </c>
    </row>
    <row r="2956" spans="1:18" ht="16.5" customHeight="1">
      <c r="A2956" s="8">
        <v>5068104876</v>
      </c>
      <c r="B2956" s="7">
        <v>1239709</v>
      </c>
      <c r="C2956" s="12">
        <v>1746110006004</v>
      </c>
      <c r="D2956" s="7" t="s">
        <v>48471</v>
      </c>
      <c r="E2956" s="7" t="s">
        <v>2026</v>
      </c>
      <c r="F2956" s="7" t="s">
        <v>48472</v>
      </c>
      <c r="G2956" s="7" t="s">
        <v>48473</v>
      </c>
      <c r="H2956" s="7" t="s">
        <v>3525</v>
      </c>
      <c r="I2956" s="7" t="s">
        <v>65</v>
      </c>
      <c r="J2956" s="7" t="s">
        <v>33060</v>
      </c>
      <c r="K2956" s="7" t="s">
        <v>47</v>
      </c>
      <c r="L2956" s="7">
        <v>10</v>
      </c>
      <c r="M2956" s="7" t="s">
        <v>363</v>
      </c>
      <c r="N2956" s="7">
        <v>72120</v>
      </c>
      <c r="O2956" s="7" t="s">
        <v>6302</v>
      </c>
      <c r="P2956" s="7">
        <v>19870418</v>
      </c>
      <c r="Q2956" s="7">
        <v>51</v>
      </c>
      <c r="R2956" s="7">
        <v>201903</v>
      </c>
    </row>
    <row r="2957" spans="1:18" ht="16.5" customHeight="1">
      <c r="A2957" s="8">
        <v>5068107567</v>
      </c>
      <c r="B2957" s="7">
        <v>1486039</v>
      </c>
      <c r="C2957" s="12">
        <v>1746110009412</v>
      </c>
      <c r="D2957" s="7" t="s">
        <v>48474</v>
      </c>
      <c r="E2957" s="7" t="s">
        <v>8914</v>
      </c>
      <c r="F2957" s="7" t="s">
        <v>12536</v>
      </c>
      <c r="G2957" s="7" t="s">
        <v>48475</v>
      </c>
      <c r="H2957" s="7" t="s">
        <v>48476</v>
      </c>
      <c r="I2957" s="7" t="s">
        <v>65</v>
      </c>
      <c r="J2957" s="7" t="s">
        <v>33060</v>
      </c>
      <c r="K2957" s="7" t="s">
        <v>47</v>
      </c>
      <c r="L2957" s="7">
        <v>10</v>
      </c>
      <c r="M2957" s="7" t="s">
        <v>34433</v>
      </c>
      <c r="N2957" s="7">
        <v>58121</v>
      </c>
      <c r="O2957" s="7" t="s">
        <v>12528</v>
      </c>
      <c r="P2957" s="7">
        <v>19891127</v>
      </c>
      <c r="Q2957" s="7">
        <v>51</v>
      </c>
      <c r="R2957" s="7">
        <v>201903</v>
      </c>
    </row>
    <row r="2958" spans="1:18" ht="16.5" customHeight="1">
      <c r="A2958" s="8">
        <v>5068112435</v>
      </c>
      <c r="B2958" s="7">
        <v>1543912</v>
      </c>
      <c r="C2958" s="12">
        <v>1746110014966</v>
      </c>
      <c r="D2958" s="7" t="s">
        <v>26334</v>
      </c>
      <c r="E2958" s="7" t="s">
        <v>26335</v>
      </c>
      <c r="F2958" s="7" t="s">
        <v>26336</v>
      </c>
      <c r="G2958" s="7" t="s">
        <v>26337</v>
      </c>
      <c r="H2958" s="7" t="s">
        <v>26338</v>
      </c>
      <c r="I2958" s="7" t="s">
        <v>65</v>
      </c>
      <c r="J2958" s="7" t="s">
        <v>33060</v>
      </c>
      <c r="K2958" s="7" t="s">
        <v>47</v>
      </c>
      <c r="L2958" s="7">
        <v>10</v>
      </c>
      <c r="M2958" s="7" t="s">
        <v>34433</v>
      </c>
      <c r="N2958" s="7">
        <v>58120</v>
      </c>
      <c r="O2958" s="7" t="s">
        <v>45072</v>
      </c>
      <c r="P2958" s="7">
        <v>19920731</v>
      </c>
      <c r="Q2958" s="7">
        <v>53</v>
      </c>
      <c r="R2958" s="7">
        <v>201903</v>
      </c>
    </row>
    <row r="2959" spans="1:18" ht="16.5" customHeight="1">
      <c r="A2959" s="8">
        <v>5068113190</v>
      </c>
      <c r="B2959" s="7">
        <v>1725568</v>
      </c>
      <c r="C2959" s="12">
        <v>1746110015576</v>
      </c>
      <c r="D2959" s="7" t="s">
        <v>48477</v>
      </c>
      <c r="E2959" s="7" t="s">
        <v>32762</v>
      </c>
      <c r="F2959" s="7" t="s">
        <v>48478</v>
      </c>
      <c r="G2959" s="7" t="s">
        <v>48479</v>
      </c>
      <c r="H2959" s="7" t="s">
        <v>33272</v>
      </c>
      <c r="I2959" s="7" t="s">
        <v>65</v>
      </c>
      <c r="J2959" s="7" t="s">
        <v>33060</v>
      </c>
      <c r="K2959" s="7" t="s">
        <v>47</v>
      </c>
      <c r="L2959" s="7">
        <v>10</v>
      </c>
      <c r="M2959" s="7" t="s">
        <v>313</v>
      </c>
      <c r="N2959" s="7">
        <v>42209</v>
      </c>
      <c r="O2959" s="7" t="s">
        <v>8820</v>
      </c>
      <c r="P2959" s="7">
        <v>19921216</v>
      </c>
      <c r="Q2959" s="7">
        <v>80</v>
      </c>
      <c r="R2959" s="7">
        <v>201903</v>
      </c>
    </row>
    <row r="2960" spans="1:18" ht="16.5" customHeight="1">
      <c r="A2960" s="8">
        <v>5068114243</v>
      </c>
      <c r="B2960" s="7">
        <v>1722317</v>
      </c>
      <c r="C2960" s="12">
        <v>1746110015972</v>
      </c>
      <c r="D2960" s="7" t="s">
        <v>28524</v>
      </c>
      <c r="E2960" s="7" t="s">
        <v>3238</v>
      </c>
      <c r="F2960" s="7" t="s">
        <v>28525</v>
      </c>
      <c r="G2960" s="7" t="s">
        <v>28526</v>
      </c>
      <c r="H2960" s="7" t="s">
        <v>28527</v>
      </c>
      <c r="I2960" s="7" t="s">
        <v>65</v>
      </c>
      <c r="J2960" s="7" t="s">
        <v>33060</v>
      </c>
      <c r="K2960" s="7" t="s">
        <v>47</v>
      </c>
      <c r="L2960" s="7">
        <v>10</v>
      </c>
      <c r="M2960" s="7" t="s">
        <v>363</v>
      </c>
      <c r="N2960" s="7">
        <v>72919</v>
      </c>
      <c r="O2960" s="7" t="s">
        <v>16141</v>
      </c>
      <c r="P2960" s="7">
        <v>19930819</v>
      </c>
      <c r="Q2960" s="7">
        <v>103</v>
      </c>
      <c r="R2960" s="7">
        <v>201903</v>
      </c>
    </row>
    <row r="2961" spans="1:18" ht="16.5" customHeight="1">
      <c r="A2961" s="8">
        <v>5068115621</v>
      </c>
      <c r="B2961" s="7">
        <v>2152615</v>
      </c>
      <c r="C2961" s="12">
        <v>1746110018223</v>
      </c>
      <c r="D2961" s="7" t="s">
        <v>7579</v>
      </c>
      <c r="E2961" s="7" t="s">
        <v>48480</v>
      </c>
      <c r="F2961" s="7" t="s">
        <v>48481</v>
      </c>
      <c r="G2961" s="7" t="s">
        <v>48482</v>
      </c>
      <c r="H2961" s="7" t="s">
        <v>48401</v>
      </c>
      <c r="I2961" s="7" t="s">
        <v>65</v>
      </c>
      <c r="J2961" s="7" t="s">
        <v>33060</v>
      </c>
      <c r="K2961" s="7" t="s">
        <v>47</v>
      </c>
      <c r="L2961" s="7">
        <v>10</v>
      </c>
      <c r="M2961" s="7" t="s">
        <v>33076</v>
      </c>
      <c r="N2961" s="7">
        <v>24190</v>
      </c>
      <c r="O2961" s="7" t="s">
        <v>42459</v>
      </c>
      <c r="P2961" s="7">
        <v>19940412</v>
      </c>
      <c r="Q2961" s="7">
        <v>57</v>
      </c>
      <c r="R2961" s="7">
        <v>201903</v>
      </c>
    </row>
    <row r="2962" spans="1:18" ht="16.5" customHeight="1">
      <c r="A2962" s="8">
        <v>5068118803</v>
      </c>
      <c r="B2962" s="7">
        <v>1473135</v>
      </c>
      <c r="C2962" s="12">
        <v>1746110021622</v>
      </c>
      <c r="D2962" s="7" t="s">
        <v>27466</v>
      </c>
      <c r="E2962" s="7" t="s">
        <v>26639</v>
      </c>
      <c r="F2962" s="7" t="s">
        <v>27467</v>
      </c>
      <c r="G2962" s="7" t="s">
        <v>26641</v>
      </c>
      <c r="H2962" s="7" t="s">
        <v>26642</v>
      </c>
      <c r="I2962" s="7" t="s">
        <v>65</v>
      </c>
      <c r="J2962" s="7" t="s">
        <v>33060</v>
      </c>
      <c r="K2962" s="7" t="s">
        <v>47</v>
      </c>
      <c r="L2962" s="7">
        <v>10</v>
      </c>
      <c r="M2962" s="7" t="s">
        <v>34433</v>
      </c>
      <c r="N2962" s="7">
        <v>58200</v>
      </c>
      <c r="O2962" s="7" t="s">
        <v>4942</v>
      </c>
      <c r="P2962" s="7">
        <v>19950413</v>
      </c>
      <c r="Q2962" s="7">
        <v>111</v>
      </c>
      <c r="R2962" s="7">
        <v>201903</v>
      </c>
    </row>
    <row r="2963" spans="1:18" ht="16.5" customHeight="1">
      <c r="A2963" s="8">
        <v>5068125546</v>
      </c>
      <c r="B2963" s="7">
        <v>1130385</v>
      </c>
      <c r="C2963" s="12">
        <v>1746110028363</v>
      </c>
      <c r="D2963" s="7" t="s">
        <v>21693</v>
      </c>
      <c r="E2963" s="7" t="s">
        <v>21694</v>
      </c>
      <c r="F2963" s="7" t="s">
        <v>21695</v>
      </c>
      <c r="G2963" s="7" t="s">
        <v>21696</v>
      </c>
      <c r="H2963" s="7" t="s">
        <v>21697</v>
      </c>
      <c r="I2963" s="7" t="s">
        <v>65</v>
      </c>
      <c r="J2963" s="7" t="s">
        <v>33060</v>
      </c>
      <c r="K2963" s="7" t="s">
        <v>47</v>
      </c>
      <c r="L2963" s="7">
        <v>10</v>
      </c>
      <c r="M2963" s="7" t="s">
        <v>457</v>
      </c>
      <c r="N2963" s="7">
        <v>38322</v>
      </c>
      <c r="O2963" s="7" t="s">
        <v>38765</v>
      </c>
      <c r="P2963" s="7">
        <v>19970408</v>
      </c>
      <c r="Q2963" s="7">
        <v>72</v>
      </c>
      <c r="R2963" s="7">
        <v>201903</v>
      </c>
    </row>
    <row r="2964" spans="1:18" ht="16.5" customHeight="1">
      <c r="A2964" s="8">
        <v>5068202443</v>
      </c>
      <c r="B2964" s="7">
        <v>1411825</v>
      </c>
      <c r="C2964" s="12">
        <v>1746310004155</v>
      </c>
      <c r="D2964" s="7" t="s">
        <v>4962</v>
      </c>
      <c r="E2964" s="7" t="s">
        <v>4963</v>
      </c>
      <c r="F2964" s="7" t="s">
        <v>4964</v>
      </c>
      <c r="G2964" s="7" t="s">
        <v>4965</v>
      </c>
      <c r="H2964" s="7" t="s">
        <v>4966</v>
      </c>
      <c r="I2964" s="7" t="s">
        <v>45</v>
      </c>
      <c r="J2964" s="7" t="s">
        <v>33060</v>
      </c>
      <c r="K2964" s="7" t="s">
        <v>47</v>
      </c>
      <c r="L2964" s="7">
        <v>10</v>
      </c>
      <c r="M2964" s="7" t="s">
        <v>363</v>
      </c>
      <c r="N2964" s="7">
        <v>73900</v>
      </c>
      <c r="O2964" s="7" t="s">
        <v>45758</v>
      </c>
      <c r="P2964" s="7">
        <v>19870303</v>
      </c>
      <c r="Q2964" s="7">
        <v>405</v>
      </c>
      <c r="R2964" s="7">
        <v>201903</v>
      </c>
    </row>
    <row r="2965" spans="1:18" ht="16.5" customHeight="1">
      <c r="A2965" s="8">
        <v>5068204330</v>
      </c>
      <c r="B2965" s="7">
        <v>1870103</v>
      </c>
      <c r="C2965" s="12">
        <v>1746330001579</v>
      </c>
      <c r="D2965" s="7" t="s">
        <v>48483</v>
      </c>
      <c r="E2965" s="7" t="s">
        <v>5094</v>
      </c>
      <c r="F2965" s="7" t="s">
        <v>249</v>
      </c>
      <c r="G2965" s="7" t="s">
        <v>48484</v>
      </c>
      <c r="H2965" s="7" t="s">
        <v>48485</v>
      </c>
      <c r="I2965" s="7" t="s">
        <v>45</v>
      </c>
      <c r="J2965" s="7" t="s">
        <v>33060</v>
      </c>
      <c r="K2965" s="7" t="s">
        <v>47</v>
      </c>
      <c r="L2965" s="7">
        <v>10</v>
      </c>
      <c r="M2965" s="7" t="s">
        <v>105</v>
      </c>
      <c r="N2965" s="7">
        <v>86100</v>
      </c>
      <c r="O2965" s="7" t="s">
        <v>5955</v>
      </c>
      <c r="P2965" s="7">
        <v>19950624</v>
      </c>
      <c r="Q2965" s="7">
        <v>88</v>
      </c>
      <c r="R2965" s="7">
        <v>201903</v>
      </c>
    </row>
    <row r="2966" spans="1:18" ht="16.5" customHeight="1">
      <c r="A2966" s="8">
        <v>5068200538</v>
      </c>
      <c r="B2966" s="7">
        <v>3044046</v>
      </c>
      <c r="C2966" s="12">
        <v>1746380000612</v>
      </c>
      <c r="D2966" s="7" t="s">
        <v>48486</v>
      </c>
      <c r="E2966" s="7" t="s">
        <v>3516</v>
      </c>
      <c r="F2966" s="7" t="s">
        <v>47089</v>
      </c>
      <c r="G2966" s="7" t="s">
        <v>48487</v>
      </c>
      <c r="H2966" s="7" t="s">
        <v>48488</v>
      </c>
      <c r="I2966" s="7" t="s">
        <v>45</v>
      </c>
      <c r="J2966" s="7" t="s">
        <v>33060</v>
      </c>
      <c r="K2966" s="7" t="s">
        <v>47</v>
      </c>
      <c r="L2966" s="7">
        <v>10</v>
      </c>
      <c r="M2966" s="7" t="s">
        <v>33760</v>
      </c>
      <c r="N2966" s="7">
        <v>46315</v>
      </c>
      <c r="O2966" s="7" t="s">
        <v>45737</v>
      </c>
      <c r="P2966" s="7">
        <v>19620705</v>
      </c>
      <c r="Q2966" s="7">
        <v>77</v>
      </c>
      <c r="R2966" s="7">
        <v>201903</v>
      </c>
    </row>
    <row r="2967" spans="1:18" ht="16.5" customHeight="1">
      <c r="A2967" s="8">
        <v>5058104776</v>
      </c>
      <c r="B2967" s="7">
        <v>1693418</v>
      </c>
      <c r="C2967" s="12">
        <v>1747110000773</v>
      </c>
      <c r="D2967" s="7" t="s">
        <v>24060</v>
      </c>
      <c r="E2967" s="7" t="s">
        <v>24061</v>
      </c>
      <c r="F2967" s="7" t="s">
        <v>10885</v>
      </c>
      <c r="G2967" s="7" t="s">
        <v>24062</v>
      </c>
      <c r="H2967" s="7" t="s">
        <v>24063</v>
      </c>
      <c r="I2967" s="7" t="s">
        <v>65</v>
      </c>
      <c r="J2967" s="7" t="s">
        <v>33060</v>
      </c>
      <c r="K2967" s="7" t="s">
        <v>47</v>
      </c>
      <c r="L2967" s="7">
        <v>10</v>
      </c>
      <c r="M2967" s="7" t="s">
        <v>34194</v>
      </c>
      <c r="N2967" s="7">
        <v>49212</v>
      </c>
      <c r="O2967" s="7" t="s">
        <v>10754</v>
      </c>
      <c r="P2967" s="7">
        <v>19860401</v>
      </c>
      <c r="Q2967" s="7">
        <v>85</v>
      </c>
      <c r="R2967" s="7">
        <v>201903</v>
      </c>
    </row>
    <row r="2968" spans="1:18" ht="16.5" customHeight="1">
      <c r="A2968" s="8">
        <v>5058141427</v>
      </c>
      <c r="B2968" s="7">
        <v>2263399</v>
      </c>
      <c r="C2968" s="12">
        <v>1747110018437</v>
      </c>
      <c r="D2968" s="7" t="s">
        <v>18188</v>
      </c>
      <c r="E2968" s="7" t="s">
        <v>18189</v>
      </c>
      <c r="F2968" s="7" t="s">
        <v>18190</v>
      </c>
      <c r="G2968" s="7" t="s">
        <v>18191</v>
      </c>
      <c r="H2968" s="7" t="s">
        <v>18192</v>
      </c>
      <c r="I2968" s="7" t="s">
        <v>65</v>
      </c>
      <c r="J2968" s="7" t="s">
        <v>33060</v>
      </c>
      <c r="K2968" s="7" t="s">
        <v>47</v>
      </c>
      <c r="L2968" s="7">
        <v>10</v>
      </c>
      <c r="M2968" s="7" t="s">
        <v>33076</v>
      </c>
      <c r="N2968" s="7">
        <v>24312</v>
      </c>
      <c r="O2968" s="7" t="s">
        <v>38620</v>
      </c>
      <c r="P2968" s="7">
        <v>20050425</v>
      </c>
      <c r="Q2968" s="7">
        <v>52</v>
      </c>
      <c r="R2968" s="7">
        <v>201903</v>
      </c>
    </row>
    <row r="2969" spans="1:18" ht="16.5" customHeight="1">
      <c r="A2969" s="8">
        <v>5058152676</v>
      </c>
      <c r="B2969" s="7">
        <v>3040216</v>
      </c>
      <c r="C2969" s="12">
        <v>1747110024153</v>
      </c>
      <c r="D2969" s="7" t="s">
        <v>17874</v>
      </c>
      <c r="E2969" s="7" t="s">
        <v>5422</v>
      </c>
      <c r="F2969" s="7" t="s">
        <v>17875</v>
      </c>
      <c r="G2969" s="7" t="s">
        <v>17876</v>
      </c>
      <c r="H2969" s="7" t="s">
        <v>17877</v>
      </c>
      <c r="I2969" s="7" t="s">
        <v>65</v>
      </c>
      <c r="J2969" s="7" t="s">
        <v>33060</v>
      </c>
      <c r="K2969" s="7" t="s">
        <v>47</v>
      </c>
      <c r="L2969" s="7">
        <v>10</v>
      </c>
      <c r="M2969" s="7" t="s">
        <v>33076</v>
      </c>
      <c r="N2969" s="7">
        <v>30310</v>
      </c>
      <c r="O2969" s="7" t="s">
        <v>6731</v>
      </c>
      <c r="P2969" s="7">
        <v>20080704</v>
      </c>
      <c r="Q2969" s="7">
        <v>64</v>
      </c>
      <c r="R2969" s="7">
        <v>201903</v>
      </c>
    </row>
    <row r="2970" spans="1:18" ht="16.5" customHeight="1">
      <c r="A2970" s="8">
        <v>5058206918</v>
      </c>
      <c r="B2970" s="7">
        <v>3028826</v>
      </c>
      <c r="C2970" s="12">
        <v>1747330002096</v>
      </c>
      <c r="D2970" s="7" t="s">
        <v>48489</v>
      </c>
      <c r="E2970" s="7" t="s">
        <v>48490</v>
      </c>
      <c r="F2970" s="7" t="s">
        <v>249</v>
      </c>
      <c r="G2970" s="7" t="s">
        <v>48491</v>
      </c>
      <c r="H2970" s="7" t="s">
        <v>48492</v>
      </c>
      <c r="I2970" s="7" t="s">
        <v>45</v>
      </c>
      <c r="J2970" s="7" t="s">
        <v>33060</v>
      </c>
      <c r="K2970" s="7" t="s">
        <v>47</v>
      </c>
      <c r="L2970" s="7">
        <v>10</v>
      </c>
      <c r="M2970" s="7" t="s">
        <v>105</v>
      </c>
      <c r="N2970" s="7">
        <v>86300</v>
      </c>
      <c r="O2970" s="7" t="s">
        <v>36811</v>
      </c>
      <c r="P2970" s="7">
        <v>20040517</v>
      </c>
      <c r="Q2970" s="7">
        <v>62</v>
      </c>
      <c r="R2970" s="7">
        <v>201903</v>
      </c>
    </row>
    <row r="2971" spans="1:18" ht="16.5" customHeight="1">
      <c r="A2971" s="8">
        <v>5058208537</v>
      </c>
      <c r="B2971" s="7">
        <v>3255529</v>
      </c>
      <c r="C2971" s="12">
        <v>1747330002913</v>
      </c>
      <c r="D2971" s="7" t="s">
        <v>48493</v>
      </c>
      <c r="E2971" s="7" t="s">
        <v>32833</v>
      </c>
      <c r="F2971" s="7" t="s">
        <v>249</v>
      </c>
      <c r="G2971" s="7" t="s">
        <v>48494</v>
      </c>
      <c r="H2971" s="7" t="s">
        <v>48495</v>
      </c>
      <c r="I2971" s="7" t="s">
        <v>45</v>
      </c>
      <c r="J2971" s="7" t="s">
        <v>33060</v>
      </c>
      <c r="K2971" s="7" t="s">
        <v>47</v>
      </c>
      <c r="L2971" s="7">
        <v>10</v>
      </c>
      <c r="M2971" s="7" t="s">
        <v>105</v>
      </c>
      <c r="N2971" s="7">
        <v>86102</v>
      </c>
      <c r="O2971" s="7" t="s">
        <v>30448</v>
      </c>
      <c r="P2971" s="7">
        <v>20080520</v>
      </c>
      <c r="Q2971" s="7">
        <v>57</v>
      </c>
      <c r="R2971" s="7">
        <v>201903</v>
      </c>
    </row>
    <row r="2972" spans="1:18" ht="16.5" customHeight="1">
      <c r="A2972" s="8">
        <v>5158100398</v>
      </c>
      <c r="B2972" s="7">
        <v>1365908</v>
      </c>
      <c r="C2972" s="12">
        <v>1748110000391</v>
      </c>
      <c r="D2972" s="7" t="s">
        <v>48496</v>
      </c>
      <c r="E2972" s="7" t="s">
        <v>48497</v>
      </c>
      <c r="F2972" s="7" t="s">
        <v>22958</v>
      </c>
      <c r="G2972" s="7" t="s">
        <v>48498</v>
      </c>
      <c r="H2972" s="7" t="s">
        <v>48499</v>
      </c>
      <c r="I2972" s="7" t="s">
        <v>65</v>
      </c>
      <c r="J2972" s="7" t="s">
        <v>33060</v>
      </c>
      <c r="K2972" s="7" t="s">
        <v>47</v>
      </c>
      <c r="L2972" s="7">
        <v>10</v>
      </c>
      <c r="M2972" s="7" t="s">
        <v>34194</v>
      </c>
      <c r="N2972" s="7">
        <v>49231</v>
      </c>
      <c r="O2972" s="7" t="s">
        <v>22958</v>
      </c>
      <c r="P2972" s="7">
        <v>19780913</v>
      </c>
      <c r="Q2972" s="7">
        <v>63</v>
      </c>
      <c r="R2972" s="7">
        <v>201903</v>
      </c>
    </row>
    <row r="2973" spans="1:18" ht="16.5" customHeight="1">
      <c r="A2973" s="8">
        <v>5158105374</v>
      </c>
      <c r="B2973" s="7">
        <v>1404494</v>
      </c>
      <c r="C2973" s="12">
        <v>1748110007850</v>
      </c>
      <c r="D2973" s="7" t="s">
        <v>48500</v>
      </c>
      <c r="E2973" s="7" t="s">
        <v>48501</v>
      </c>
      <c r="F2973" s="7" t="s">
        <v>11762</v>
      </c>
      <c r="G2973" s="7" t="s">
        <v>48502</v>
      </c>
      <c r="H2973" s="7" t="s">
        <v>11211</v>
      </c>
      <c r="I2973" s="7" t="s">
        <v>65</v>
      </c>
      <c r="J2973" s="7" t="s">
        <v>33060</v>
      </c>
      <c r="K2973" s="7" t="s">
        <v>47</v>
      </c>
      <c r="L2973" s="7">
        <v>10</v>
      </c>
      <c r="M2973" s="7" t="s">
        <v>34194</v>
      </c>
      <c r="N2973" s="7">
        <v>49231</v>
      </c>
      <c r="O2973" s="7" t="s">
        <v>22958</v>
      </c>
      <c r="P2973" s="7">
        <v>19931126</v>
      </c>
      <c r="Q2973" s="7">
        <v>115</v>
      </c>
      <c r="R2973" s="7">
        <v>201903</v>
      </c>
    </row>
    <row r="2974" spans="1:18" ht="16.5" customHeight="1">
      <c r="A2974" s="8">
        <v>5158128703</v>
      </c>
      <c r="B2974" s="7">
        <v>2277222</v>
      </c>
      <c r="C2974" s="12">
        <v>1748110039259</v>
      </c>
      <c r="D2974" s="7" t="s">
        <v>22345</v>
      </c>
      <c r="E2974" s="7" t="s">
        <v>22346</v>
      </c>
      <c r="F2974" s="7" t="s">
        <v>4521</v>
      </c>
      <c r="G2974" s="7" t="s">
        <v>22347</v>
      </c>
      <c r="H2974" s="7" t="s">
        <v>22348</v>
      </c>
      <c r="I2974" s="7" t="s">
        <v>65</v>
      </c>
      <c r="J2974" s="7" t="s">
        <v>33060</v>
      </c>
      <c r="K2974" s="7" t="s">
        <v>47</v>
      </c>
      <c r="L2974" s="7">
        <v>10</v>
      </c>
      <c r="M2974" s="7" t="s">
        <v>313</v>
      </c>
      <c r="N2974" s="7">
        <v>42201</v>
      </c>
      <c r="O2974" s="7" t="s">
        <v>38780</v>
      </c>
      <c r="P2974" s="7">
        <v>20050705</v>
      </c>
      <c r="Q2974" s="7">
        <v>55</v>
      </c>
      <c r="R2974" s="7">
        <v>201903</v>
      </c>
    </row>
    <row r="2975" spans="1:18" ht="16.5" customHeight="1">
      <c r="A2975" s="8">
        <v>5158132298</v>
      </c>
      <c r="B2975" s="7">
        <v>2804119</v>
      </c>
      <c r="C2975" s="12">
        <v>1748110044977</v>
      </c>
      <c r="D2975" s="7" t="s">
        <v>18347</v>
      </c>
      <c r="E2975" s="7" t="s">
        <v>18348</v>
      </c>
      <c r="F2975" s="7" t="s">
        <v>18349</v>
      </c>
      <c r="G2975" s="7" t="s">
        <v>18350</v>
      </c>
      <c r="H2975" s="7" t="s">
        <v>18351</v>
      </c>
      <c r="I2975" s="7" t="s">
        <v>65</v>
      </c>
      <c r="J2975" s="7" t="s">
        <v>33060</v>
      </c>
      <c r="K2975" s="7" t="s">
        <v>47</v>
      </c>
      <c r="L2975" s="7">
        <v>10</v>
      </c>
      <c r="M2975" s="7" t="s">
        <v>33076</v>
      </c>
      <c r="N2975" s="7">
        <v>25990</v>
      </c>
      <c r="O2975" s="7" t="s">
        <v>33409</v>
      </c>
      <c r="P2975" s="7">
        <v>20070426</v>
      </c>
      <c r="Q2975" s="7">
        <v>72</v>
      </c>
      <c r="R2975" s="7">
        <v>201903</v>
      </c>
    </row>
    <row r="2976" spans="1:18" ht="16.5" customHeight="1">
      <c r="A2976" s="8">
        <v>5158144571</v>
      </c>
      <c r="B2976" s="7">
        <v>4093189</v>
      </c>
      <c r="C2976" s="12">
        <v>1748110061939</v>
      </c>
      <c r="D2976" s="7" t="s">
        <v>48503</v>
      </c>
      <c r="E2976" s="7" t="s">
        <v>18315</v>
      </c>
      <c r="F2976" s="7" t="s">
        <v>48504</v>
      </c>
      <c r="G2976" s="7" t="s">
        <v>48505</v>
      </c>
      <c r="H2976" s="7" t="s">
        <v>48506</v>
      </c>
      <c r="I2976" s="7" t="s">
        <v>65</v>
      </c>
      <c r="J2976" s="7" t="s">
        <v>33060</v>
      </c>
      <c r="K2976" s="7" t="s">
        <v>47</v>
      </c>
      <c r="L2976" s="7">
        <v>10</v>
      </c>
      <c r="M2976" s="7" t="s">
        <v>33076</v>
      </c>
      <c r="N2976" s="7">
        <v>27190</v>
      </c>
      <c r="O2976" s="7" t="s">
        <v>38449</v>
      </c>
      <c r="P2976" s="7">
        <v>20120322</v>
      </c>
      <c r="Q2976" s="7">
        <v>103</v>
      </c>
      <c r="R2976" s="7">
        <v>201903</v>
      </c>
    </row>
    <row r="2977" spans="1:18" ht="16.5" customHeight="1">
      <c r="A2977" s="8">
        <v>5158144552</v>
      </c>
      <c r="B2977" s="7">
        <v>4093190</v>
      </c>
      <c r="C2977" s="12">
        <v>1748110061947</v>
      </c>
      <c r="D2977" s="7" t="s">
        <v>19311</v>
      </c>
      <c r="E2977" s="7" t="s">
        <v>19312</v>
      </c>
      <c r="F2977" s="7" t="s">
        <v>2031</v>
      </c>
      <c r="G2977" s="7" t="s">
        <v>19313</v>
      </c>
      <c r="H2977" s="7" t="s">
        <v>19314</v>
      </c>
      <c r="I2977" s="7" t="s">
        <v>65</v>
      </c>
      <c r="J2977" s="7" t="s">
        <v>33060</v>
      </c>
      <c r="K2977" s="7" t="s">
        <v>47</v>
      </c>
      <c r="L2977" s="7">
        <v>10</v>
      </c>
      <c r="M2977" s="7" t="s">
        <v>33076</v>
      </c>
      <c r="N2977" s="7">
        <v>26224</v>
      </c>
      <c r="O2977" s="7" t="s">
        <v>48507</v>
      </c>
      <c r="P2977" s="7">
        <v>20120321</v>
      </c>
      <c r="Q2977" s="7">
        <v>186</v>
      </c>
      <c r="R2977" s="7">
        <v>201903</v>
      </c>
    </row>
    <row r="2978" spans="1:18" ht="16.5" customHeight="1">
      <c r="A2978" s="8">
        <v>2078600056</v>
      </c>
      <c r="B2978" s="7">
        <v>6408432</v>
      </c>
      <c r="C2978" s="12">
        <v>1748110076102</v>
      </c>
      <c r="D2978" s="7" t="s">
        <v>48508</v>
      </c>
      <c r="E2978" s="7" t="s">
        <v>48509</v>
      </c>
      <c r="F2978" s="7" t="s">
        <v>48510</v>
      </c>
      <c r="G2978" s="7" t="s">
        <v>48511</v>
      </c>
      <c r="H2978" s="7" t="s">
        <v>48512</v>
      </c>
      <c r="I2978" s="7" t="s">
        <v>65</v>
      </c>
      <c r="J2978" s="7" t="s">
        <v>33060</v>
      </c>
      <c r="K2978" s="7" t="s">
        <v>47</v>
      </c>
      <c r="L2978" s="7">
        <v>10</v>
      </c>
      <c r="M2978" s="7" t="s">
        <v>34194</v>
      </c>
      <c r="N2978" s="7">
        <v>52914</v>
      </c>
      <c r="O2978" s="7" t="s">
        <v>34264</v>
      </c>
      <c r="P2978" s="7">
        <v>20150402</v>
      </c>
      <c r="Q2978" s="7">
        <v>179</v>
      </c>
      <c r="R2978" s="7">
        <v>201903</v>
      </c>
    </row>
    <row r="2979" spans="1:18" ht="16.5" customHeight="1">
      <c r="A2979" s="8">
        <v>8908800100</v>
      </c>
      <c r="B2979" s="7">
        <v>6503285</v>
      </c>
      <c r="C2979" s="12">
        <v>1748110077895</v>
      </c>
      <c r="D2979" s="7" t="s">
        <v>48513</v>
      </c>
      <c r="E2979" s="7" t="s">
        <v>48514</v>
      </c>
      <c r="F2979" s="7" t="s">
        <v>48515</v>
      </c>
      <c r="G2979" s="7" t="s">
        <v>48516</v>
      </c>
      <c r="H2979" s="7" t="s">
        <v>48517</v>
      </c>
      <c r="I2979" s="7" t="s">
        <v>65</v>
      </c>
      <c r="J2979" s="7" t="s">
        <v>33060</v>
      </c>
      <c r="K2979" s="7" t="s">
        <v>47</v>
      </c>
      <c r="L2979" s="7">
        <v>10</v>
      </c>
      <c r="M2979" s="7" t="s">
        <v>33076</v>
      </c>
      <c r="N2979" s="7">
        <v>28909</v>
      </c>
      <c r="O2979" s="7" t="s">
        <v>38319</v>
      </c>
      <c r="P2979" s="7">
        <v>20150713</v>
      </c>
      <c r="Q2979" s="7">
        <v>68</v>
      </c>
      <c r="R2979" s="7">
        <v>201903</v>
      </c>
    </row>
    <row r="2980" spans="1:18" ht="16.5" customHeight="1">
      <c r="A2980" s="8">
        <v>8758600484</v>
      </c>
      <c r="B2980" s="7">
        <v>6804606</v>
      </c>
      <c r="C2980" s="12">
        <v>1748110084197</v>
      </c>
      <c r="D2980" s="7" t="s">
        <v>48518</v>
      </c>
      <c r="E2980" s="7" t="s">
        <v>48519</v>
      </c>
      <c r="F2980" s="7" t="s">
        <v>48520</v>
      </c>
      <c r="G2980" s="7" t="s">
        <v>48521</v>
      </c>
      <c r="H2980" s="7" t="s">
        <v>48522</v>
      </c>
      <c r="I2980" s="7" t="s">
        <v>65</v>
      </c>
      <c r="J2980" s="7" t="s">
        <v>33060</v>
      </c>
      <c r="K2980" s="7" t="s">
        <v>47</v>
      </c>
      <c r="L2980" s="7">
        <v>10</v>
      </c>
      <c r="M2980" s="7" t="s">
        <v>33076</v>
      </c>
      <c r="N2980" s="7">
        <v>28111</v>
      </c>
      <c r="O2980" s="7" t="s">
        <v>5326</v>
      </c>
      <c r="P2980" s="7">
        <v>20160909</v>
      </c>
      <c r="Q2980" s="7">
        <v>152</v>
      </c>
      <c r="R2980" s="7">
        <v>201903</v>
      </c>
    </row>
    <row r="2981" spans="1:18" ht="16.5" customHeight="1">
      <c r="A2981" s="8">
        <v>5158206948</v>
      </c>
      <c r="B2981" s="7">
        <v>3004975</v>
      </c>
      <c r="C2981" s="12">
        <v>1748330003828</v>
      </c>
      <c r="D2981" s="7" t="s">
        <v>48523</v>
      </c>
      <c r="E2981" s="7" t="s">
        <v>48524</v>
      </c>
      <c r="F2981" s="7" t="s">
        <v>249</v>
      </c>
      <c r="G2981" s="7" t="s">
        <v>48525</v>
      </c>
      <c r="H2981" s="7" t="s">
        <v>48526</v>
      </c>
      <c r="I2981" s="7" t="s">
        <v>45</v>
      </c>
      <c r="J2981" s="7" t="s">
        <v>33060</v>
      </c>
      <c r="K2981" s="7" t="s">
        <v>47</v>
      </c>
      <c r="L2981" s="7">
        <v>10</v>
      </c>
      <c r="M2981" s="7" t="s">
        <v>105</v>
      </c>
      <c r="N2981" s="7">
        <v>86102</v>
      </c>
      <c r="O2981" s="7" t="s">
        <v>30448</v>
      </c>
      <c r="P2981" s="7">
        <v>20040525</v>
      </c>
      <c r="Q2981" s="7">
        <v>53</v>
      </c>
      <c r="R2981" s="7">
        <v>201903</v>
      </c>
    </row>
    <row r="2982" spans="1:18" ht="16.5" customHeight="1">
      <c r="A2982" s="8">
        <v>5158206593</v>
      </c>
      <c r="B2982" s="7">
        <v>2257038</v>
      </c>
      <c r="C2982" s="12">
        <v>1748710003729</v>
      </c>
      <c r="D2982" s="7" t="s">
        <v>48527</v>
      </c>
      <c r="E2982" s="7" t="s">
        <v>48528</v>
      </c>
      <c r="F2982" s="7" t="s">
        <v>35758</v>
      </c>
      <c r="G2982" s="7" t="s">
        <v>48529</v>
      </c>
      <c r="H2982" s="7" t="s">
        <v>48530</v>
      </c>
      <c r="I2982" s="7" t="s">
        <v>45</v>
      </c>
      <c r="J2982" s="7" t="s">
        <v>33060</v>
      </c>
      <c r="K2982" s="7" t="s">
        <v>47</v>
      </c>
      <c r="L2982" s="7">
        <v>10</v>
      </c>
      <c r="M2982" s="7" t="s">
        <v>363</v>
      </c>
      <c r="N2982" s="7">
        <v>70209</v>
      </c>
      <c r="O2982" s="7" t="s">
        <v>1902</v>
      </c>
      <c r="P2982" s="7">
        <v>20040226</v>
      </c>
      <c r="Q2982" s="7">
        <v>78</v>
      </c>
      <c r="R2982" s="7">
        <v>201903</v>
      </c>
    </row>
    <row r="2983" spans="1:18" ht="16.5" customHeight="1">
      <c r="A2983" s="8">
        <v>5158204839</v>
      </c>
      <c r="B2983" s="7">
        <v>2456075</v>
      </c>
      <c r="C2983" s="12">
        <v>1749320000296</v>
      </c>
      <c r="D2983" s="7" t="s">
        <v>48531</v>
      </c>
      <c r="E2983" s="7" t="s">
        <v>48532</v>
      </c>
      <c r="F2983" s="7" t="s">
        <v>48533</v>
      </c>
      <c r="G2983" s="7" t="s">
        <v>48534</v>
      </c>
      <c r="H2983" s="7" t="s">
        <v>48535</v>
      </c>
      <c r="I2983" s="7" t="s">
        <v>45</v>
      </c>
      <c r="J2983" s="7" t="s">
        <v>33060</v>
      </c>
      <c r="K2983" s="7" t="s">
        <v>47</v>
      </c>
      <c r="L2983" s="7">
        <v>10</v>
      </c>
      <c r="M2983" s="7" t="s">
        <v>105</v>
      </c>
      <c r="N2983" s="7">
        <v>87110</v>
      </c>
      <c r="O2983" s="7" t="s">
        <v>37314</v>
      </c>
      <c r="P2983" s="7">
        <v>19960821</v>
      </c>
      <c r="Q2983" s="7">
        <v>103</v>
      </c>
      <c r="R2983" s="7">
        <v>201903</v>
      </c>
    </row>
    <row r="2984" spans="1:18" ht="16.5" customHeight="1">
      <c r="A2984" s="8">
        <v>5038166475</v>
      </c>
      <c r="B2984" s="7">
        <v>2248260</v>
      </c>
      <c r="C2984" s="12">
        <v>1750110008382</v>
      </c>
      <c r="D2984" s="7" t="s">
        <v>18264</v>
      </c>
      <c r="E2984" s="7" t="s">
        <v>18265</v>
      </c>
      <c r="F2984" s="7" t="s">
        <v>18266</v>
      </c>
      <c r="G2984" s="7" t="s">
        <v>18267</v>
      </c>
      <c r="H2984" s="7" t="s">
        <v>18268</v>
      </c>
      <c r="I2984" s="7" t="s">
        <v>65</v>
      </c>
      <c r="J2984" s="7" t="s">
        <v>33060</v>
      </c>
      <c r="K2984" s="7" t="s">
        <v>47</v>
      </c>
      <c r="L2984" s="7">
        <v>10</v>
      </c>
      <c r="M2984" s="7" t="s">
        <v>33076</v>
      </c>
      <c r="N2984" s="7">
        <v>24329</v>
      </c>
      <c r="O2984" s="7" t="s">
        <v>48536</v>
      </c>
      <c r="P2984" s="7">
        <v>20050101</v>
      </c>
      <c r="Q2984" s="7">
        <v>50</v>
      </c>
      <c r="R2984" s="7">
        <v>201903</v>
      </c>
    </row>
    <row r="2985" spans="1:18" ht="16.5" customHeight="1">
      <c r="A2985" s="8">
        <v>5038213752</v>
      </c>
      <c r="B2985" s="7">
        <v>5883988</v>
      </c>
      <c r="C2985" s="12">
        <v>1750330003071</v>
      </c>
      <c r="D2985" s="7" t="s">
        <v>48537</v>
      </c>
      <c r="E2985" s="7" t="s">
        <v>48538</v>
      </c>
      <c r="F2985" s="7" t="s">
        <v>249</v>
      </c>
      <c r="G2985" s="7" t="s">
        <v>48539</v>
      </c>
      <c r="H2985" s="7" t="s">
        <v>48540</v>
      </c>
      <c r="I2985" s="7" t="s">
        <v>45</v>
      </c>
      <c r="J2985" s="7" t="s">
        <v>33060</v>
      </c>
      <c r="K2985" s="7" t="s">
        <v>47</v>
      </c>
      <c r="L2985" s="7">
        <v>10</v>
      </c>
      <c r="M2985" s="7" t="s">
        <v>105</v>
      </c>
      <c r="N2985" s="7">
        <v>86102</v>
      </c>
      <c r="O2985" s="7" t="s">
        <v>30448</v>
      </c>
      <c r="P2985" s="7">
        <v>20140305</v>
      </c>
      <c r="Q2985" s="7">
        <v>138</v>
      </c>
      <c r="R2985" s="7">
        <v>201903</v>
      </c>
    </row>
    <row r="2986" spans="1:18" ht="16.5" customHeight="1">
      <c r="A2986" s="8">
        <v>5048101489</v>
      </c>
      <c r="B2986" s="7">
        <v>1505591</v>
      </c>
      <c r="C2986" s="12">
        <v>1752110000087</v>
      </c>
      <c r="D2986" s="7" t="s">
        <v>24076</v>
      </c>
      <c r="E2986" s="7" t="s">
        <v>24077</v>
      </c>
      <c r="F2986" s="7" t="s">
        <v>22958</v>
      </c>
      <c r="G2986" s="7" t="s">
        <v>24078</v>
      </c>
      <c r="H2986" s="7" t="s">
        <v>24079</v>
      </c>
      <c r="I2986" s="7" t="s">
        <v>65</v>
      </c>
      <c r="J2986" s="7" t="s">
        <v>33060</v>
      </c>
      <c r="K2986" s="7" t="s">
        <v>47</v>
      </c>
      <c r="L2986" s="7">
        <v>10</v>
      </c>
      <c r="M2986" s="7" t="s">
        <v>34194</v>
      </c>
      <c r="N2986" s="7">
        <v>49231</v>
      </c>
      <c r="O2986" s="7" t="s">
        <v>22958</v>
      </c>
      <c r="P2986" s="7">
        <v>19760501</v>
      </c>
      <c r="Q2986" s="7">
        <v>66</v>
      </c>
      <c r="R2986" s="7">
        <v>201903</v>
      </c>
    </row>
    <row r="2987" spans="1:18" ht="16.5" customHeight="1">
      <c r="A2987" s="8">
        <v>5138119023</v>
      </c>
      <c r="B2987" s="7">
        <v>1884579</v>
      </c>
      <c r="C2987" s="12">
        <v>1752110009724</v>
      </c>
      <c r="D2987" s="7" t="s">
        <v>48541</v>
      </c>
      <c r="E2987" s="7" t="s">
        <v>48542</v>
      </c>
      <c r="F2987" s="7" t="s">
        <v>48543</v>
      </c>
      <c r="G2987" s="7" t="s">
        <v>48544</v>
      </c>
      <c r="H2987" s="7" t="s">
        <v>48545</v>
      </c>
      <c r="I2987" s="7" t="s">
        <v>65</v>
      </c>
      <c r="J2987" s="7" t="s">
        <v>33060</v>
      </c>
      <c r="K2987" s="7" t="s">
        <v>47</v>
      </c>
      <c r="L2987" s="7">
        <v>10</v>
      </c>
      <c r="M2987" s="7" t="s">
        <v>33076</v>
      </c>
      <c r="N2987" s="7">
        <v>26221</v>
      </c>
      <c r="O2987" s="7" t="s">
        <v>43255</v>
      </c>
      <c r="P2987" s="7">
        <v>20000726</v>
      </c>
      <c r="Q2987" s="7">
        <v>65</v>
      </c>
      <c r="R2987" s="7">
        <v>201903</v>
      </c>
    </row>
    <row r="2988" spans="1:18" ht="16.5" customHeight="1">
      <c r="A2988" s="8">
        <v>5138125127</v>
      </c>
      <c r="B2988" s="7">
        <v>1827944</v>
      </c>
      <c r="C2988" s="12">
        <v>1752110011521</v>
      </c>
      <c r="D2988" s="7" t="s">
        <v>25774</v>
      </c>
      <c r="E2988" s="7" t="s">
        <v>15007</v>
      </c>
      <c r="F2988" s="7" t="s">
        <v>25775</v>
      </c>
      <c r="G2988" s="7" t="s">
        <v>25776</v>
      </c>
      <c r="H2988" s="7" t="s">
        <v>25777</v>
      </c>
      <c r="I2988" s="7" t="s">
        <v>65</v>
      </c>
      <c r="J2988" s="7" t="s">
        <v>33060</v>
      </c>
      <c r="K2988" s="7" t="s">
        <v>47</v>
      </c>
      <c r="L2988" s="7">
        <v>10</v>
      </c>
      <c r="M2988" s="7" t="s">
        <v>34194</v>
      </c>
      <c r="N2988" s="7">
        <v>52100</v>
      </c>
      <c r="O2988" s="7" t="s">
        <v>42499</v>
      </c>
      <c r="P2988" s="7">
        <v>20020119</v>
      </c>
      <c r="Q2988" s="7">
        <v>104</v>
      </c>
      <c r="R2988" s="7">
        <v>201903</v>
      </c>
    </row>
    <row r="2989" spans="1:18" ht="16.5" customHeight="1">
      <c r="A2989" s="8">
        <v>5138131288</v>
      </c>
      <c r="B2989" s="7">
        <v>2206228</v>
      </c>
      <c r="C2989" s="12">
        <v>1752110016901</v>
      </c>
      <c r="D2989" s="7" t="s">
        <v>16895</v>
      </c>
      <c r="E2989" s="7" t="s">
        <v>1137</v>
      </c>
      <c r="F2989" s="7" t="s">
        <v>16896</v>
      </c>
      <c r="G2989" s="7" t="s">
        <v>16897</v>
      </c>
      <c r="H2989" s="7" t="s">
        <v>16898</v>
      </c>
      <c r="I2989" s="7" t="s">
        <v>65</v>
      </c>
      <c r="J2989" s="7" t="s">
        <v>33060</v>
      </c>
      <c r="K2989" s="7" t="s">
        <v>47</v>
      </c>
      <c r="L2989" s="7">
        <v>10</v>
      </c>
      <c r="M2989" s="7" t="s">
        <v>33076</v>
      </c>
      <c r="N2989" s="7">
        <v>13922</v>
      </c>
      <c r="O2989" s="7" t="s">
        <v>48546</v>
      </c>
      <c r="P2989" s="7">
        <v>20031101</v>
      </c>
      <c r="Q2989" s="7">
        <v>75</v>
      </c>
      <c r="R2989" s="7">
        <v>201903</v>
      </c>
    </row>
    <row r="2990" spans="1:18" ht="16.5" customHeight="1">
      <c r="A2990" s="8">
        <v>5138142183</v>
      </c>
      <c r="B2990" s="7">
        <v>2753254</v>
      </c>
      <c r="C2990" s="12">
        <v>1752110023188</v>
      </c>
      <c r="D2990" s="7" t="s">
        <v>18652</v>
      </c>
      <c r="E2990" s="7" t="s">
        <v>18653</v>
      </c>
      <c r="F2990" s="7" t="s">
        <v>18654</v>
      </c>
      <c r="G2990" s="7" t="s">
        <v>18655</v>
      </c>
      <c r="H2990" s="7" t="s">
        <v>18656</v>
      </c>
      <c r="I2990" s="7" t="s">
        <v>65</v>
      </c>
      <c r="J2990" s="7" t="s">
        <v>33060</v>
      </c>
      <c r="K2990" s="7" t="s">
        <v>47</v>
      </c>
      <c r="L2990" s="7">
        <v>10</v>
      </c>
      <c r="M2990" s="7" t="s">
        <v>33076</v>
      </c>
      <c r="N2990" s="7">
        <v>26290</v>
      </c>
      <c r="O2990" s="7" t="s">
        <v>38295</v>
      </c>
      <c r="P2990" s="7">
        <v>20060926</v>
      </c>
      <c r="Q2990" s="7">
        <v>61</v>
      </c>
      <c r="R2990" s="7">
        <v>201903</v>
      </c>
    </row>
    <row r="2991" spans="1:18" ht="16.5" customHeight="1">
      <c r="A2991" s="8">
        <v>5138189397</v>
      </c>
      <c r="B2991" s="7">
        <v>6392586</v>
      </c>
      <c r="C2991" s="12">
        <v>1752110047047</v>
      </c>
      <c r="D2991" s="7" t="s">
        <v>48547</v>
      </c>
      <c r="E2991" s="7" t="s">
        <v>7857</v>
      </c>
      <c r="F2991" s="7" t="s">
        <v>48548</v>
      </c>
      <c r="H2991" s="7" t="s">
        <v>48549</v>
      </c>
      <c r="I2991" s="7" t="s">
        <v>65</v>
      </c>
      <c r="J2991" s="7" t="s">
        <v>33060</v>
      </c>
      <c r="K2991" s="7" t="s">
        <v>47</v>
      </c>
      <c r="L2991" s="7">
        <v>10</v>
      </c>
      <c r="M2991" s="7" t="s">
        <v>34194</v>
      </c>
      <c r="N2991" s="7">
        <v>52914</v>
      </c>
      <c r="O2991" s="7" t="s">
        <v>34264</v>
      </c>
      <c r="P2991" s="7">
        <v>20150212</v>
      </c>
      <c r="Q2991" s="7">
        <v>128</v>
      </c>
      <c r="R2991" s="7">
        <v>201903</v>
      </c>
    </row>
    <row r="2992" spans="1:18" ht="16.5" customHeight="1">
      <c r="A2992" s="8">
        <v>8348800435</v>
      </c>
      <c r="B2992" s="7">
        <v>6751017</v>
      </c>
      <c r="C2992" s="12">
        <v>1752110052319</v>
      </c>
      <c r="D2992" s="7" t="s">
        <v>48550</v>
      </c>
      <c r="E2992" s="7" t="s">
        <v>48551</v>
      </c>
      <c r="F2992" s="7" t="s">
        <v>48552</v>
      </c>
      <c r="G2992" s="7" t="s">
        <v>48553</v>
      </c>
      <c r="H2992" s="7" t="s">
        <v>48554</v>
      </c>
      <c r="I2992" s="7" t="s">
        <v>65</v>
      </c>
      <c r="J2992" s="7" t="s">
        <v>33060</v>
      </c>
      <c r="K2992" s="7" t="s">
        <v>47</v>
      </c>
      <c r="L2992" s="7">
        <v>10</v>
      </c>
      <c r="M2992" s="7" t="s">
        <v>34319</v>
      </c>
      <c r="N2992" s="7">
        <v>55901</v>
      </c>
      <c r="O2992" s="7" t="s">
        <v>48555</v>
      </c>
      <c r="P2992" s="7">
        <v>20160627</v>
      </c>
      <c r="Q2992" s="7">
        <v>73</v>
      </c>
      <c r="R2992" s="7">
        <v>201903</v>
      </c>
    </row>
    <row r="2993" spans="1:18" ht="16.5" customHeight="1">
      <c r="A2993" s="8">
        <v>5138207918</v>
      </c>
      <c r="B2993" s="7">
        <v>3267646</v>
      </c>
      <c r="C2993" s="12">
        <v>1752330006469</v>
      </c>
      <c r="D2993" s="7" t="s">
        <v>48556</v>
      </c>
      <c r="E2993" s="7" t="s">
        <v>48557</v>
      </c>
      <c r="F2993" s="7" t="s">
        <v>36133</v>
      </c>
      <c r="G2993" s="7" t="s">
        <v>48558</v>
      </c>
      <c r="H2993" s="7" t="s">
        <v>48559</v>
      </c>
      <c r="I2993" s="7" t="s">
        <v>45</v>
      </c>
      <c r="J2993" s="7" t="s">
        <v>33060</v>
      </c>
      <c r="K2993" s="7" t="s">
        <v>47</v>
      </c>
      <c r="L2993" s="7">
        <v>10</v>
      </c>
      <c r="M2993" s="7" t="s">
        <v>105</v>
      </c>
      <c r="N2993" s="7">
        <v>86900</v>
      </c>
      <c r="O2993" s="7" t="s">
        <v>43120</v>
      </c>
      <c r="P2993" s="7">
        <v>20060817</v>
      </c>
      <c r="Q2993" s="7">
        <v>58</v>
      </c>
      <c r="R2993" s="7">
        <v>201903</v>
      </c>
    </row>
    <row r="2994" spans="1:18" ht="16.5" customHeight="1">
      <c r="A2994" s="8">
        <v>5138100427</v>
      </c>
      <c r="B2994" s="7">
        <v>2117991</v>
      </c>
      <c r="C2994" s="12">
        <v>1753110000291</v>
      </c>
      <c r="D2994" s="7" t="s">
        <v>24026</v>
      </c>
      <c r="E2994" s="7" t="s">
        <v>24027</v>
      </c>
      <c r="F2994" s="7" t="s">
        <v>11022</v>
      </c>
      <c r="G2994" s="7" t="s">
        <v>24028</v>
      </c>
      <c r="H2994" s="7" t="s">
        <v>24029</v>
      </c>
      <c r="I2994" s="7" t="s">
        <v>65</v>
      </c>
      <c r="J2994" s="7" t="s">
        <v>33060</v>
      </c>
      <c r="K2994" s="7" t="s">
        <v>47</v>
      </c>
      <c r="L2994" s="7">
        <v>10</v>
      </c>
      <c r="M2994" s="7" t="s">
        <v>34194</v>
      </c>
      <c r="N2994" s="7">
        <v>49231</v>
      </c>
      <c r="O2994" s="7" t="s">
        <v>22958</v>
      </c>
      <c r="P2994" s="7">
        <v>19761229</v>
      </c>
      <c r="Q2994" s="7">
        <v>130</v>
      </c>
      <c r="R2994" s="7">
        <v>201903</v>
      </c>
    </row>
    <row r="2995" spans="1:18" ht="16.5" customHeight="1">
      <c r="A2995" s="8">
        <v>5138101275</v>
      </c>
      <c r="B2995" s="7">
        <v>1603943</v>
      </c>
      <c r="C2995" s="12">
        <v>1753110000754</v>
      </c>
      <c r="D2995" s="7" t="s">
        <v>48560</v>
      </c>
      <c r="E2995" s="7" t="s">
        <v>48561</v>
      </c>
      <c r="F2995" s="7" t="s">
        <v>22958</v>
      </c>
      <c r="G2995" s="7" t="s">
        <v>48562</v>
      </c>
      <c r="H2995" s="7" t="s">
        <v>48563</v>
      </c>
      <c r="I2995" s="7" t="s">
        <v>65</v>
      </c>
      <c r="J2995" s="7" t="s">
        <v>33060</v>
      </c>
      <c r="K2995" s="7" t="s">
        <v>47</v>
      </c>
      <c r="L2995" s="7">
        <v>10</v>
      </c>
      <c r="M2995" s="7" t="s">
        <v>34194</v>
      </c>
      <c r="N2995" s="7">
        <v>49231</v>
      </c>
      <c r="O2995" s="7" t="s">
        <v>22958</v>
      </c>
      <c r="P2995" s="7">
        <v>19810401</v>
      </c>
      <c r="Q2995" s="7">
        <v>95</v>
      </c>
      <c r="R2995" s="7">
        <v>201903</v>
      </c>
    </row>
    <row r="2996" spans="1:18" ht="16.5" customHeight="1">
      <c r="A2996" s="8">
        <v>5138101498</v>
      </c>
      <c r="B2996" s="7">
        <v>1745973</v>
      </c>
      <c r="C2996" s="12">
        <v>1753110000895</v>
      </c>
      <c r="D2996" s="7" t="s">
        <v>17066</v>
      </c>
      <c r="E2996" s="7" t="s">
        <v>17067</v>
      </c>
      <c r="F2996" s="7" t="s">
        <v>17068</v>
      </c>
      <c r="G2996" s="7" t="s">
        <v>17069</v>
      </c>
      <c r="H2996" s="7" t="s">
        <v>17070</v>
      </c>
      <c r="I2996" s="7" t="s">
        <v>65</v>
      </c>
      <c r="J2996" s="7" t="s">
        <v>33060</v>
      </c>
      <c r="K2996" s="7" t="s">
        <v>47</v>
      </c>
      <c r="L2996" s="7">
        <v>10</v>
      </c>
      <c r="M2996" s="7" t="s">
        <v>33076</v>
      </c>
      <c r="N2996" s="7">
        <v>13103</v>
      </c>
      <c r="O2996" s="7" t="s">
        <v>44931</v>
      </c>
      <c r="P2996" s="7">
        <v>19820325</v>
      </c>
      <c r="Q2996" s="7">
        <v>63</v>
      </c>
      <c r="R2996" s="7">
        <v>201903</v>
      </c>
    </row>
    <row r="2997" spans="1:18" ht="16.5" customHeight="1">
      <c r="A2997" s="8">
        <v>5138107264</v>
      </c>
      <c r="B2997" s="7">
        <v>1211912</v>
      </c>
      <c r="C2997" s="12">
        <v>1753110003823</v>
      </c>
      <c r="D2997" s="7" t="s">
        <v>19015</v>
      </c>
      <c r="E2997" s="7" t="s">
        <v>19016</v>
      </c>
      <c r="F2997" s="7" t="s">
        <v>19017</v>
      </c>
      <c r="G2997" s="7" t="s">
        <v>19018</v>
      </c>
      <c r="H2997" s="7" t="s">
        <v>19019</v>
      </c>
      <c r="I2997" s="7" t="s">
        <v>65</v>
      </c>
      <c r="J2997" s="7" t="s">
        <v>33060</v>
      </c>
      <c r="K2997" s="7" t="s">
        <v>47</v>
      </c>
      <c r="L2997" s="7">
        <v>10</v>
      </c>
      <c r="M2997" s="7" t="s">
        <v>33076</v>
      </c>
      <c r="N2997" s="7">
        <v>26200</v>
      </c>
      <c r="O2997" s="7" t="s">
        <v>2031</v>
      </c>
      <c r="P2997" s="7">
        <v>19931001</v>
      </c>
      <c r="Q2997" s="7">
        <v>123</v>
      </c>
      <c r="R2997" s="7">
        <v>201903</v>
      </c>
    </row>
    <row r="2998" spans="1:18" ht="16.5" customHeight="1">
      <c r="A2998" s="8">
        <v>5118100848</v>
      </c>
      <c r="B2998" s="7">
        <v>1107904</v>
      </c>
      <c r="C2998" s="12">
        <v>1754110000413</v>
      </c>
      <c r="D2998" s="7" t="s">
        <v>48564</v>
      </c>
      <c r="E2998" s="7" t="s">
        <v>25652</v>
      </c>
      <c r="F2998" s="7" t="s">
        <v>24255</v>
      </c>
      <c r="G2998" s="7" t="s">
        <v>48565</v>
      </c>
      <c r="H2998" s="7" t="s">
        <v>48566</v>
      </c>
      <c r="I2998" s="7" t="s">
        <v>65</v>
      </c>
      <c r="J2998" s="7" t="s">
        <v>33060</v>
      </c>
      <c r="K2998" s="7" t="s">
        <v>47</v>
      </c>
      <c r="L2998" s="7">
        <v>10</v>
      </c>
      <c r="M2998" s="7" t="s">
        <v>34194</v>
      </c>
      <c r="N2998" s="7">
        <v>49212</v>
      </c>
      <c r="O2998" s="7" t="s">
        <v>10754</v>
      </c>
      <c r="P2998" s="7">
        <v>19850420</v>
      </c>
      <c r="Q2998" s="7">
        <v>57</v>
      </c>
      <c r="R2998" s="7">
        <v>201903</v>
      </c>
    </row>
    <row r="2999" spans="1:18" ht="16.5" customHeight="1">
      <c r="A2999" s="8">
        <v>5118200904</v>
      </c>
      <c r="B2999" s="7">
        <v>1492916</v>
      </c>
      <c r="C2999" s="12">
        <v>1754220000014</v>
      </c>
      <c r="D2999" s="7" t="s">
        <v>13989</v>
      </c>
      <c r="E2999" s="7" t="s">
        <v>13990</v>
      </c>
      <c r="F2999" s="7" t="s">
        <v>249</v>
      </c>
      <c r="G2999" s="7" t="s">
        <v>13991</v>
      </c>
      <c r="H2999" s="7" t="s">
        <v>13992</v>
      </c>
      <c r="I2999" s="7" t="s">
        <v>45</v>
      </c>
      <c r="J2999" s="7" t="s">
        <v>33060</v>
      </c>
      <c r="K2999" s="7" t="s">
        <v>47</v>
      </c>
      <c r="L2999" s="7">
        <v>10</v>
      </c>
      <c r="M2999" s="7" t="s">
        <v>105</v>
      </c>
      <c r="N2999" s="7">
        <v>86101</v>
      </c>
      <c r="O2999" s="7" t="s">
        <v>615</v>
      </c>
      <c r="P2999" s="7">
        <v>19790419</v>
      </c>
      <c r="Q2999" s="7">
        <v>421</v>
      </c>
      <c r="R2999" s="7">
        <v>201903</v>
      </c>
    </row>
    <row r="3000" spans="1:18" ht="16.5" customHeight="1">
      <c r="A3000" s="8">
        <v>5128100157</v>
      </c>
      <c r="B3000" s="7">
        <v>1206817</v>
      </c>
      <c r="C3000" s="12">
        <v>1756130000019</v>
      </c>
      <c r="D3000" s="7" t="s">
        <v>24034</v>
      </c>
      <c r="E3000" s="7" t="s">
        <v>24035</v>
      </c>
      <c r="F3000" s="7" t="s">
        <v>24036</v>
      </c>
      <c r="G3000" s="7" t="s">
        <v>24037</v>
      </c>
      <c r="H3000" s="7" t="s">
        <v>24038</v>
      </c>
      <c r="I3000" s="7" t="s">
        <v>65</v>
      </c>
      <c r="J3000" s="7" t="s">
        <v>33060</v>
      </c>
      <c r="K3000" s="7" t="s">
        <v>47</v>
      </c>
      <c r="L3000" s="7">
        <v>10</v>
      </c>
      <c r="M3000" s="7" t="s">
        <v>34194</v>
      </c>
      <c r="N3000" s="7">
        <v>49212</v>
      </c>
      <c r="O3000" s="7" t="s">
        <v>10754</v>
      </c>
      <c r="P3000" s="7">
        <v>19580726</v>
      </c>
      <c r="Q3000" s="7">
        <v>118</v>
      </c>
      <c r="R3000" s="7">
        <v>201903</v>
      </c>
    </row>
    <row r="3001" spans="1:18" ht="16.5" customHeight="1">
      <c r="A3001" s="8">
        <v>5128103324</v>
      </c>
      <c r="B3001" s="7">
        <v>1294257</v>
      </c>
      <c r="C3001" s="12">
        <v>1756130000663</v>
      </c>
      <c r="D3001" s="7" t="s">
        <v>18357</v>
      </c>
      <c r="E3001" s="7" t="s">
        <v>18358</v>
      </c>
      <c r="F3001" s="7" t="s">
        <v>18359</v>
      </c>
      <c r="G3001" s="7" t="s">
        <v>18360</v>
      </c>
      <c r="H3001" s="7" t="s">
        <v>18361</v>
      </c>
      <c r="I3001" s="7" t="s">
        <v>65</v>
      </c>
      <c r="J3001" s="7" t="s">
        <v>33060</v>
      </c>
      <c r="K3001" s="7" t="s">
        <v>47</v>
      </c>
      <c r="L3001" s="7">
        <v>10</v>
      </c>
      <c r="M3001" s="7" t="s">
        <v>33076</v>
      </c>
      <c r="N3001" s="7">
        <v>24130</v>
      </c>
      <c r="O3001" s="7" t="s">
        <v>48567</v>
      </c>
      <c r="P3001" s="7">
        <v>19941014</v>
      </c>
      <c r="Q3001" s="7">
        <v>59</v>
      </c>
      <c r="R3001" s="7">
        <v>201903</v>
      </c>
    </row>
    <row r="3002" spans="1:18" ht="16.5" customHeight="1">
      <c r="A3002" s="8">
        <v>5128205275</v>
      </c>
      <c r="B3002" s="7">
        <v>2914595</v>
      </c>
      <c r="C3002" s="12">
        <v>1756330001403</v>
      </c>
      <c r="D3002" s="7" t="s">
        <v>48568</v>
      </c>
      <c r="E3002" s="7" t="s">
        <v>48569</v>
      </c>
      <c r="F3002" s="7" t="s">
        <v>249</v>
      </c>
      <c r="G3002" s="7" t="s">
        <v>48570</v>
      </c>
      <c r="H3002" s="7" t="s">
        <v>48571</v>
      </c>
      <c r="I3002" s="7" t="s">
        <v>45</v>
      </c>
      <c r="J3002" s="7" t="s">
        <v>33060</v>
      </c>
      <c r="K3002" s="7" t="s">
        <v>47</v>
      </c>
      <c r="L3002" s="7">
        <v>10</v>
      </c>
      <c r="M3002" s="7" t="s">
        <v>105</v>
      </c>
      <c r="N3002" s="7">
        <v>86100</v>
      </c>
      <c r="O3002" s="7" t="s">
        <v>5955</v>
      </c>
      <c r="P3002" s="7">
        <v>20040331</v>
      </c>
      <c r="Q3002" s="7">
        <v>58</v>
      </c>
      <c r="R3002" s="7">
        <v>201903</v>
      </c>
    </row>
    <row r="3003" spans="1:18" ht="16.5" customHeight="1">
      <c r="A3003" s="8">
        <v>5128104610</v>
      </c>
      <c r="B3003" s="7">
        <v>1692497</v>
      </c>
      <c r="C3003" s="12">
        <v>1756710000083</v>
      </c>
      <c r="D3003" s="7" t="s">
        <v>16526</v>
      </c>
      <c r="E3003" s="7" t="s">
        <v>16527</v>
      </c>
      <c r="F3003" s="7" t="s">
        <v>16528</v>
      </c>
      <c r="G3003" s="7" t="s">
        <v>16529</v>
      </c>
      <c r="H3003" s="7" t="s">
        <v>16530</v>
      </c>
      <c r="I3003" s="7" t="s">
        <v>65</v>
      </c>
      <c r="J3003" s="7" t="s">
        <v>33060</v>
      </c>
      <c r="K3003" s="7" t="s">
        <v>47</v>
      </c>
      <c r="L3003" s="7">
        <v>10</v>
      </c>
      <c r="M3003" s="7" t="s">
        <v>33076</v>
      </c>
      <c r="N3003" s="7">
        <v>10795</v>
      </c>
      <c r="O3003" s="7" t="s">
        <v>16528</v>
      </c>
      <c r="P3003" s="7">
        <v>19961020</v>
      </c>
      <c r="Q3003" s="7">
        <v>123</v>
      </c>
      <c r="R3003" s="7">
        <v>201903</v>
      </c>
    </row>
    <row r="3004" spans="1:18" ht="16.5" customHeight="1">
      <c r="A3004" s="8">
        <v>5128200019</v>
      </c>
      <c r="B3004" s="7">
        <v>1623067</v>
      </c>
      <c r="C3004" s="12">
        <v>1756710001536</v>
      </c>
      <c r="D3004" s="7" t="s">
        <v>48572</v>
      </c>
      <c r="E3004" s="7" t="s">
        <v>48573</v>
      </c>
      <c r="F3004" s="7" t="s">
        <v>48574</v>
      </c>
      <c r="G3004" s="7" t="s">
        <v>48575</v>
      </c>
      <c r="H3004" s="7" t="s">
        <v>48576</v>
      </c>
      <c r="I3004" s="7" t="s">
        <v>45</v>
      </c>
      <c r="J3004" s="7" t="s">
        <v>33060</v>
      </c>
      <c r="K3004" s="7" t="s">
        <v>47</v>
      </c>
      <c r="L3004" s="7">
        <v>10</v>
      </c>
      <c r="M3004" s="7" t="s">
        <v>33760</v>
      </c>
      <c r="N3004" s="7">
        <v>47219</v>
      </c>
      <c r="O3004" s="7" t="s">
        <v>34099</v>
      </c>
      <c r="P3004" s="7">
        <v>19080310</v>
      </c>
      <c r="Q3004" s="7">
        <v>92</v>
      </c>
      <c r="R3004" s="7">
        <v>201903</v>
      </c>
    </row>
    <row r="3005" spans="1:18" ht="16.5" customHeight="1">
      <c r="A3005" s="8">
        <v>5078100868</v>
      </c>
      <c r="B3005" s="7">
        <v>1361846</v>
      </c>
      <c r="C3005" s="12">
        <v>1759110001081</v>
      </c>
      <c r="D3005" s="7" t="s">
        <v>16531</v>
      </c>
      <c r="E3005" s="7" t="s">
        <v>6529</v>
      </c>
      <c r="F3005" s="7" t="s">
        <v>16532</v>
      </c>
      <c r="G3005" s="7" t="s">
        <v>16533</v>
      </c>
      <c r="H3005" s="7" t="s">
        <v>16534</v>
      </c>
      <c r="I3005" s="7" t="s">
        <v>65</v>
      </c>
      <c r="J3005" s="7" t="s">
        <v>33060</v>
      </c>
      <c r="K3005" s="7" t="s">
        <v>47</v>
      </c>
      <c r="L3005" s="7">
        <v>10</v>
      </c>
      <c r="M3005" s="7" t="s">
        <v>33076</v>
      </c>
      <c r="N3005" s="7">
        <v>10210</v>
      </c>
      <c r="O3005" s="7" t="s">
        <v>38282</v>
      </c>
      <c r="P3005" s="7">
        <v>19910420</v>
      </c>
      <c r="Q3005" s="7">
        <v>50</v>
      </c>
      <c r="R3005" s="7">
        <v>201903</v>
      </c>
    </row>
    <row r="3006" spans="1:18" ht="16.5" customHeight="1">
      <c r="A3006" s="8">
        <v>5078203561</v>
      </c>
      <c r="B3006" s="7">
        <v>3029097</v>
      </c>
      <c r="C3006" s="12">
        <v>1759330003734</v>
      </c>
      <c r="D3006" s="7" t="s">
        <v>48577</v>
      </c>
      <c r="E3006" s="7" t="s">
        <v>48578</v>
      </c>
      <c r="F3006" s="7" t="s">
        <v>7929</v>
      </c>
      <c r="G3006" s="7" t="s">
        <v>48579</v>
      </c>
      <c r="H3006" s="7" t="s">
        <v>48580</v>
      </c>
      <c r="I3006" s="7" t="s">
        <v>45</v>
      </c>
      <c r="J3006" s="7" t="s">
        <v>33060</v>
      </c>
      <c r="K3006" s="7" t="s">
        <v>47</v>
      </c>
      <c r="L3006" s="7">
        <v>10</v>
      </c>
      <c r="M3006" s="7" t="s">
        <v>105</v>
      </c>
      <c r="N3006" s="7">
        <v>86101</v>
      </c>
      <c r="O3006" s="7" t="s">
        <v>615</v>
      </c>
      <c r="P3006" s="7">
        <v>20061017</v>
      </c>
      <c r="Q3006" s="7">
        <v>52</v>
      </c>
      <c r="R3006" s="7">
        <v>201903</v>
      </c>
    </row>
    <row r="3007" spans="1:18" ht="16.5" customHeight="1">
      <c r="A3007" s="8">
        <v>5138114843</v>
      </c>
      <c r="B3007" s="7">
        <v>1674248</v>
      </c>
      <c r="C3007" s="12">
        <v>1760110018158</v>
      </c>
      <c r="D3007" s="7" t="s">
        <v>48581</v>
      </c>
      <c r="E3007" s="7" t="s">
        <v>48582</v>
      </c>
      <c r="F3007" s="7" t="s">
        <v>48583</v>
      </c>
      <c r="G3007" s="7" t="s">
        <v>48584</v>
      </c>
      <c r="H3007" s="7" t="s">
        <v>48585</v>
      </c>
      <c r="I3007" s="7" t="s">
        <v>65</v>
      </c>
      <c r="J3007" s="7" t="s">
        <v>33060</v>
      </c>
      <c r="K3007" s="7" t="s">
        <v>47</v>
      </c>
      <c r="L3007" s="7">
        <v>10</v>
      </c>
      <c r="M3007" s="7" t="s">
        <v>34194</v>
      </c>
      <c r="N3007" s="7">
        <v>49231</v>
      </c>
      <c r="O3007" s="7" t="s">
        <v>22958</v>
      </c>
      <c r="P3007" s="7">
        <v>19880101</v>
      </c>
      <c r="Q3007" s="7">
        <v>50</v>
      </c>
      <c r="R3007" s="7">
        <v>201903</v>
      </c>
    </row>
    <row r="3008" spans="1:18" ht="16.5" customHeight="1">
      <c r="A3008" s="8">
        <v>5138124754</v>
      </c>
      <c r="B3008" s="7">
        <v>1637351</v>
      </c>
      <c r="C3008" s="12">
        <v>1760110027894</v>
      </c>
      <c r="D3008" s="7" t="s">
        <v>19011</v>
      </c>
      <c r="E3008" s="7" t="s">
        <v>19012</v>
      </c>
      <c r="F3008" s="7" t="s">
        <v>4937</v>
      </c>
      <c r="G3008" s="7" t="s">
        <v>19013</v>
      </c>
      <c r="H3008" s="7" t="s">
        <v>19014</v>
      </c>
      <c r="I3008" s="7" t="s">
        <v>65</v>
      </c>
      <c r="J3008" s="7" t="s">
        <v>33060</v>
      </c>
      <c r="K3008" s="7" t="s">
        <v>47</v>
      </c>
      <c r="L3008" s="7">
        <v>10</v>
      </c>
      <c r="M3008" s="7" t="s">
        <v>33076</v>
      </c>
      <c r="N3008" s="7">
        <v>26422</v>
      </c>
      <c r="O3008" s="7" t="s">
        <v>44099</v>
      </c>
      <c r="P3008" s="7">
        <v>20020102</v>
      </c>
      <c r="Q3008" s="7">
        <v>117</v>
      </c>
      <c r="R3008" s="7">
        <v>201903</v>
      </c>
    </row>
    <row r="3009" spans="1:18" ht="16.5" customHeight="1">
      <c r="A3009" s="8">
        <v>5138126785</v>
      </c>
      <c r="B3009" s="7">
        <v>2784246</v>
      </c>
      <c r="C3009" s="12">
        <v>1760110030889</v>
      </c>
      <c r="D3009" s="7" t="s">
        <v>17377</v>
      </c>
      <c r="E3009" s="7" t="s">
        <v>17378</v>
      </c>
      <c r="F3009" s="7" t="s">
        <v>17379</v>
      </c>
      <c r="G3009" s="7" t="s">
        <v>17380</v>
      </c>
      <c r="H3009" s="7" t="s">
        <v>17381</v>
      </c>
      <c r="I3009" s="7" t="s">
        <v>65</v>
      </c>
      <c r="J3009" s="7" t="s">
        <v>33060</v>
      </c>
      <c r="K3009" s="7" t="s">
        <v>47</v>
      </c>
      <c r="L3009" s="7">
        <v>10</v>
      </c>
      <c r="M3009" s="7" t="s">
        <v>33076</v>
      </c>
      <c r="N3009" s="7">
        <v>18110</v>
      </c>
      <c r="O3009" s="7" t="s">
        <v>978</v>
      </c>
      <c r="P3009" s="7">
        <v>20020725</v>
      </c>
      <c r="Q3009" s="7">
        <v>59</v>
      </c>
      <c r="R3009" s="7">
        <v>201903</v>
      </c>
    </row>
    <row r="3010" spans="1:18" ht="16.5" customHeight="1">
      <c r="A3010" s="8">
        <v>5138128615</v>
      </c>
      <c r="B3010" s="7">
        <v>1979454</v>
      </c>
      <c r="C3010" s="12">
        <v>1760110032372</v>
      </c>
      <c r="D3010" s="7" t="s">
        <v>48586</v>
      </c>
      <c r="E3010" s="7" t="s">
        <v>48587</v>
      </c>
      <c r="F3010" s="7" t="s">
        <v>48588</v>
      </c>
      <c r="G3010" s="7" t="s">
        <v>48589</v>
      </c>
      <c r="H3010" s="7" t="s">
        <v>48590</v>
      </c>
      <c r="I3010" s="7" t="s">
        <v>65</v>
      </c>
      <c r="J3010" s="7" t="s">
        <v>33060</v>
      </c>
      <c r="K3010" s="7" t="s">
        <v>47</v>
      </c>
      <c r="L3010" s="7">
        <v>10</v>
      </c>
      <c r="M3010" s="7" t="s">
        <v>33076</v>
      </c>
      <c r="N3010" s="7">
        <v>29280</v>
      </c>
      <c r="O3010" s="7" t="s">
        <v>48591</v>
      </c>
      <c r="P3010" s="7">
        <v>20030101</v>
      </c>
      <c r="Q3010" s="7">
        <v>63</v>
      </c>
      <c r="R3010" s="7">
        <v>201903</v>
      </c>
    </row>
    <row r="3011" spans="1:18" ht="16.5" customHeight="1">
      <c r="A3011" s="8">
        <v>5138131482</v>
      </c>
      <c r="B3011" s="7">
        <v>1445421</v>
      </c>
      <c r="C3011" s="12">
        <v>1760110035417</v>
      </c>
      <c r="D3011" s="7" t="s">
        <v>24021</v>
      </c>
      <c r="E3011" s="7" t="s">
        <v>24022</v>
      </c>
      <c r="F3011" s="7" t="s">
        <v>24023</v>
      </c>
      <c r="G3011" s="7" t="s">
        <v>24024</v>
      </c>
      <c r="H3011" s="7" t="s">
        <v>24025</v>
      </c>
      <c r="I3011" s="7" t="s">
        <v>65</v>
      </c>
      <c r="J3011" s="7" t="s">
        <v>33060</v>
      </c>
      <c r="K3011" s="7" t="s">
        <v>47</v>
      </c>
      <c r="L3011" s="7">
        <v>10</v>
      </c>
      <c r="M3011" s="7" t="s">
        <v>33076</v>
      </c>
      <c r="N3011" s="7">
        <v>25920</v>
      </c>
      <c r="O3011" s="7" t="s">
        <v>43814</v>
      </c>
      <c r="P3011" s="7">
        <v>20031101</v>
      </c>
      <c r="Q3011" s="7">
        <v>117</v>
      </c>
      <c r="R3011" s="7">
        <v>201903</v>
      </c>
    </row>
    <row r="3012" spans="1:18" ht="16.5" customHeight="1">
      <c r="A3012" s="8">
        <v>5138133059</v>
      </c>
      <c r="B3012" s="7">
        <v>3121492</v>
      </c>
      <c r="C3012" s="12">
        <v>1760110037108</v>
      </c>
      <c r="D3012" s="7" t="s">
        <v>48592</v>
      </c>
      <c r="E3012" s="7" t="s">
        <v>881</v>
      </c>
      <c r="F3012" s="7" t="s">
        <v>48593</v>
      </c>
      <c r="G3012" s="7" t="s">
        <v>48594</v>
      </c>
      <c r="H3012" s="7" t="s">
        <v>48595</v>
      </c>
      <c r="I3012" s="7" t="s">
        <v>65</v>
      </c>
      <c r="J3012" s="7" t="s">
        <v>33060</v>
      </c>
      <c r="K3012" s="7" t="s">
        <v>47</v>
      </c>
      <c r="L3012" s="7">
        <v>10</v>
      </c>
      <c r="M3012" s="7" t="s">
        <v>33076</v>
      </c>
      <c r="N3012" s="7">
        <v>13100</v>
      </c>
      <c r="O3012" s="7" t="s">
        <v>38440</v>
      </c>
      <c r="P3012" s="7">
        <v>20040401</v>
      </c>
      <c r="Q3012" s="7">
        <v>69</v>
      </c>
      <c r="R3012" s="7">
        <v>201903</v>
      </c>
    </row>
    <row r="3013" spans="1:18" ht="16.5" customHeight="1">
      <c r="A3013" s="8">
        <v>5138156130</v>
      </c>
      <c r="B3013" s="7">
        <v>3694423</v>
      </c>
      <c r="C3013" s="12">
        <v>1760110062478</v>
      </c>
      <c r="D3013" s="7" t="s">
        <v>27682</v>
      </c>
      <c r="E3013" s="7" t="s">
        <v>881</v>
      </c>
      <c r="F3013" s="7" t="s">
        <v>13985</v>
      </c>
      <c r="G3013" s="7" t="s">
        <v>27683</v>
      </c>
      <c r="H3013" s="7" t="s">
        <v>27684</v>
      </c>
      <c r="I3013" s="7" t="s">
        <v>65</v>
      </c>
      <c r="J3013" s="7" t="s">
        <v>33060</v>
      </c>
      <c r="K3013" s="7" t="s">
        <v>47</v>
      </c>
      <c r="L3013" s="7">
        <v>10</v>
      </c>
      <c r="M3013" s="7" t="s">
        <v>34433</v>
      </c>
      <c r="N3013" s="7">
        <v>63120</v>
      </c>
      <c r="O3013" s="7" t="s">
        <v>34587</v>
      </c>
      <c r="P3013" s="7">
        <v>20100104</v>
      </c>
      <c r="Q3013" s="7">
        <v>92</v>
      </c>
      <c r="R3013" s="7">
        <v>201903</v>
      </c>
    </row>
    <row r="3014" spans="1:18" ht="16.5" customHeight="1">
      <c r="A3014" s="8">
        <v>5138164173</v>
      </c>
      <c r="B3014" s="7">
        <v>4031026</v>
      </c>
      <c r="C3014" s="12">
        <v>1760110071619</v>
      </c>
      <c r="D3014" s="7" t="s">
        <v>6041</v>
      </c>
      <c r="E3014" s="7" t="s">
        <v>48596</v>
      </c>
      <c r="F3014" s="7" t="s">
        <v>48597</v>
      </c>
      <c r="G3014" s="7" t="s">
        <v>48598</v>
      </c>
      <c r="H3014" s="7" t="s">
        <v>48599</v>
      </c>
      <c r="I3014" s="7" t="s">
        <v>65</v>
      </c>
      <c r="J3014" s="7" t="s">
        <v>33060</v>
      </c>
      <c r="K3014" s="7" t="s">
        <v>47</v>
      </c>
      <c r="L3014" s="7">
        <v>10</v>
      </c>
      <c r="M3014" s="7" t="s">
        <v>33760</v>
      </c>
      <c r="N3014" s="7">
        <v>46599</v>
      </c>
      <c r="O3014" s="7" t="s">
        <v>44623</v>
      </c>
      <c r="P3014" s="7">
        <v>20110809</v>
      </c>
      <c r="Q3014" s="7">
        <v>58</v>
      </c>
      <c r="R3014" s="7">
        <v>201903</v>
      </c>
    </row>
    <row r="3015" spans="1:18" ht="16.5" customHeight="1">
      <c r="A3015" s="8">
        <v>5138170296</v>
      </c>
      <c r="B3015" s="7">
        <v>4148514</v>
      </c>
      <c r="C3015" s="12">
        <v>1760110077758</v>
      </c>
      <c r="D3015" s="7" t="s">
        <v>17851</v>
      </c>
      <c r="E3015" s="7" t="s">
        <v>17852</v>
      </c>
      <c r="F3015" s="7" t="s">
        <v>17853</v>
      </c>
      <c r="G3015" s="7" t="s">
        <v>17854</v>
      </c>
      <c r="H3015" s="7" t="s">
        <v>17855</v>
      </c>
      <c r="I3015" s="7" t="s">
        <v>65</v>
      </c>
      <c r="J3015" s="7" t="s">
        <v>33060</v>
      </c>
      <c r="K3015" s="7" t="s">
        <v>47</v>
      </c>
      <c r="L3015" s="7">
        <v>10</v>
      </c>
      <c r="M3015" s="7" t="s">
        <v>33076</v>
      </c>
      <c r="N3015" s="7">
        <v>29294</v>
      </c>
      <c r="O3015" s="7" t="s">
        <v>6497</v>
      </c>
      <c r="P3015" s="7">
        <v>20120712</v>
      </c>
      <c r="Q3015" s="7">
        <v>58</v>
      </c>
      <c r="R3015" s="7">
        <v>201903</v>
      </c>
    </row>
    <row r="3016" spans="1:18" ht="16.5" customHeight="1">
      <c r="A3016" s="8">
        <v>5138179910</v>
      </c>
      <c r="B3016" s="7">
        <v>5833059</v>
      </c>
      <c r="C3016" s="12">
        <v>1760110086171</v>
      </c>
      <c r="D3016" s="7" t="s">
        <v>48600</v>
      </c>
      <c r="E3016" s="7" t="s">
        <v>18128</v>
      </c>
      <c r="F3016" s="7" t="s">
        <v>48601</v>
      </c>
      <c r="G3016" s="7" t="s">
        <v>48602</v>
      </c>
      <c r="H3016" s="7" t="s">
        <v>48603</v>
      </c>
      <c r="I3016" s="7" t="s">
        <v>65</v>
      </c>
      <c r="J3016" s="7" t="s">
        <v>33060</v>
      </c>
      <c r="K3016" s="7" t="s">
        <v>47</v>
      </c>
      <c r="L3016" s="7">
        <v>10</v>
      </c>
      <c r="M3016" s="7" t="s">
        <v>33076</v>
      </c>
      <c r="N3016" s="7">
        <v>29294</v>
      </c>
      <c r="O3016" s="7" t="s">
        <v>6497</v>
      </c>
      <c r="P3016" s="7">
        <v>20131106</v>
      </c>
      <c r="Q3016" s="7">
        <v>68</v>
      </c>
      <c r="R3016" s="7">
        <v>201903</v>
      </c>
    </row>
    <row r="3017" spans="1:18" ht="16.5" customHeight="1">
      <c r="A3017" s="8">
        <v>5138181911</v>
      </c>
      <c r="B3017" s="7">
        <v>5881879</v>
      </c>
      <c r="C3017" s="12">
        <v>1760110088284</v>
      </c>
      <c r="D3017" s="7" t="s">
        <v>21445</v>
      </c>
      <c r="E3017" s="7" t="s">
        <v>21446</v>
      </c>
      <c r="F3017" s="7" t="s">
        <v>21447</v>
      </c>
      <c r="G3017" s="7" t="s">
        <v>21448</v>
      </c>
      <c r="H3017" s="7" t="s">
        <v>21449</v>
      </c>
      <c r="I3017" s="7" t="s">
        <v>65</v>
      </c>
      <c r="J3017" s="7" t="s">
        <v>33060</v>
      </c>
      <c r="K3017" s="7" t="s">
        <v>47</v>
      </c>
      <c r="L3017" s="7">
        <v>10</v>
      </c>
      <c r="M3017" s="7" t="s">
        <v>34194</v>
      </c>
      <c r="N3017" s="7">
        <v>52109</v>
      </c>
      <c r="O3017" s="7" t="s">
        <v>44592</v>
      </c>
      <c r="P3017" s="7">
        <v>20140227</v>
      </c>
      <c r="Q3017" s="7">
        <v>53</v>
      </c>
      <c r="R3017" s="7">
        <v>201903</v>
      </c>
    </row>
    <row r="3018" spans="1:18" ht="16.5" customHeight="1">
      <c r="A3018" s="8">
        <v>6208157193</v>
      </c>
      <c r="B3018" s="7">
        <v>8944716</v>
      </c>
      <c r="C3018" s="12">
        <v>1760110097326</v>
      </c>
      <c r="D3018" s="7" t="s">
        <v>48604</v>
      </c>
      <c r="E3018" s="7" t="s">
        <v>14310</v>
      </c>
      <c r="F3018" s="7" t="s">
        <v>2031</v>
      </c>
      <c r="H3018" s="7" t="s">
        <v>48605</v>
      </c>
      <c r="I3018" s="7" t="s">
        <v>65</v>
      </c>
      <c r="J3018" s="7" t="s">
        <v>33060</v>
      </c>
      <c r="K3018" s="7" t="s">
        <v>47</v>
      </c>
      <c r="L3018" s="7">
        <v>10</v>
      </c>
      <c r="M3018" s="7" t="s">
        <v>33076</v>
      </c>
      <c r="N3018" s="7">
        <v>26200</v>
      </c>
      <c r="O3018" s="7" t="s">
        <v>2031</v>
      </c>
      <c r="P3018" s="7">
        <v>20150414</v>
      </c>
      <c r="Q3018" s="7">
        <v>125</v>
      </c>
      <c r="R3018" s="7">
        <v>201903</v>
      </c>
    </row>
    <row r="3019" spans="1:18" ht="16.5" customHeight="1">
      <c r="A3019" s="8">
        <v>1748100182</v>
      </c>
      <c r="B3019" s="7">
        <v>6517468</v>
      </c>
      <c r="C3019" s="12">
        <v>1760110100517</v>
      </c>
      <c r="D3019" s="7" t="s">
        <v>48606</v>
      </c>
      <c r="E3019" s="7" t="s">
        <v>32883</v>
      </c>
      <c r="F3019" s="7" t="s">
        <v>48607</v>
      </c>
      <c r="G3019" s="7" t="s">
        <v>48608</v>
      </c>
      <c r="H3019" s="7" t="s">
        <v>48609</v>
      </c>
      <c r="I3019" s="7" t="s">
        <v>65</v>
      </c>
      <c r="J3019" s="7" t="s">
        <v>33060</v>
      </c>
      <c r="K3019" s="7" t="s">
        <v>47</v>
      </c>
      <c r="L3019" s="7">
        <v>10</v>
      </c>
      <c r="M3019" s="7" t="s">
        <v>34194</v>
      </c>
      <c r="N3019" s="7">
        <v>52914</v>
      </c>
      <c r="O3019" s="7" t="s">
        <v>34264</v>
      </c>
      <c r="P3019" s="7">
        <v>20150824</v>
      </c>
      <c r="Q3019" s="7">
        <v>158</v>
      </c>
      <c r="R3019" s="7">
        <v>201903</v>
      </c>
    </row>
    <row r="3020" spans="1:18" ht="16.5" customHeight="1">
      <c r="A3020" s="8">
        <v>8748100278</v>
      </c>
      <c r="B3020" s="7">
        <v>6551293</v>
      </c>
      <c r="C3020" s="12">
        <v>1760110102315</v>
      </c>
      <c r="D3020" s="7" t="s">
        <v>48610</v>
      </c>
      <c r="E3020" s="7" t="s">
        <v>48611</v>
      </c>
      <c r="F3020" s="7" t="s">
        <v>48612</v>
      </c>
      <c r="G3020" s="7" t="s">
        <v>48613</v>
      </c>
      <c r="H3020" s="7" t="s">
        <v>48614</v>
      </c>
      <c r="I3020" s="7" t="s">
        <v>65</v>
      </c>
      <c r="J3020" s="7" t="s">
        <v>33060</v>
      </c>
      <c r="K3020" s="7" t="s">
        <v>47</v>
      </c>
      <c r="L3020" s="7">
        <v>10</v>
      </c>
      <c r="M3020" s="7" t="s">
        <v>33076</v>
      </c>
      <c r="N3020" s="7">
        <v>30391</v>
      </c>
      <c r="O3020" s="7" t="s">
        <v>7087</v>
      </c>
      <c r="P3020" s="7">
        <v>20151116</v>
      </c>
      <c r="Q3020" s="7">
        <v>82</v>
      </c>
      <c r="R3020" s="7">
        <v>201903</v>
      </c>
    </row>
    <row r="3021" spans="1:18" ht="16.5" customHeight="1">
      <c r="A3021" s="8">
        <v>5138205657</v>
      </c>
      <c r="B3021" s="7">
        <v>2572006</v>
      </c>
      <c r="C3021" s="12">
        <v>1760220000996</v>
      </c>
      <c r="D3021" s="7" t="s">
        <v>48615</v>
      </c>
      <c r="E3021" s="7" t="s">
        <v>48616</v>
      </c>
      <c r="F3021" s="7" t="s">
        <v>48617</v>
      </c>
      <c r="G3021" s="7" t="s">
        <v>48618</v>
      </c>
      <c r="H3021" s="7" t="s">
        <v>48619</v>
      </c>
      <c r="I3021" s="7" t="s">
        <v>45</v>
      </c>
      <c r="J3021" s="7" t="s">
        <v>33060</v>
      </c>
      <c r="K3021" s="7" t="s">
        <v>47</v>
      </c>
      <c r="L3021" s="7">
        <v>10</v>
      </c>
      <c r="M3021" s="7" t="s">
        <v>363</v>
      </c>
      <c r="N3021" s="7">
        <v>71532</v>
      </c>
      <c r="O3021" s="7" t="s">
        <v>35885</v>
      </c>
      <c r="P3021" s="7">
        <v>19980928</v>
      </c>
      <c r="Q3021" s="7">
        <v>54</v>
      </c>
      <c r="R3021" s="7">
        <v>201903</v>
      </c>
    </row>
    <row r="3022" spans="1:18" ht="16.5" customHeight="1">
      <c r="A3022" s="8">
        <v>5148208604</v>
      </c>
      <c r="B3022" s="7">
        <v>1767011</v>
      </c>
      <c r="C3022" s="12">
        <v>1761330000074</v>
      </c>
      <c r="D3022" s="7" t="s">
        <v>30440</v>
      </c>
      <c r="E3022" s="7" t="s">
        <v>3551</v>
      </c>
      <c r="F3022" s="7" t="s">
        <v>249</v>
      </c>
      <c r="G3022" s="7" t="s">
        <v>30441</v>
      </c>
      <c r="H3022" s="7" t="s">
        <v>30442</v>
      </c>
      <c r="I3022" s="7" t="s">
        <v>45</v>
      </c>
      <c r="J3022" s="7" t="s">
        <v>33060</v>
      </c>
      <c r="K3022" s="7" t="s">
        <v>47</v>
      </c>
      <c r="L3022" s="7">
        <v>10</v>
      </c>
      <c r="M3022" s="7" t="s">
        <v>105</v>
      </c>
      <c r="N3022" s="7">
        <v>86100</v>
      </c>
      <c r="O3022" s="7" t="s">
        <v>5955</v>
      </c>
      <c r="P3022" s="7">
        <v>20001222</v>
      </c>
      <c r="Q3022" s="7">
        <v>227</v>
      </c>
      <c r="R3022" s="7">
        <v>201903</v>
      </c>
    </row>
    <row r="3023" spans="1:18" ht="16.5" customHeight="1">
      <c r="A3023" s="8">
        <v>5048212173</v>
      </c>
      <c r="B3023" s="7">
        <v>3149213</v>
      </c>
      <c r="C3023" s="12">
        <v>1762330002606</v>
      </c>
      <c r="D3023" s="7" t="s">
        <v>48620</v>
      </c>
      <c r="E3023" s="7" t="s">
        <v>48621</v>
      </c>
      <c r="F3023" s="7" t="s">
        <v>249</v>
      </c>
      <c r="G3023" s="7" t="s">
        <v>48622</v>
      </c>
      <c r="H3023" s="7" t="s">
        <v>48623</v>
      </c>
      <c r="I3023" s="7" t="s">
        <v>45</v>
      </c>
      <c r="J3023" s="7" t="s">
        <v>33060</v>
      </c>
      <c r="K3023" s="7" t="s">
        <v>47</v>
      </c>
      <c r="L3023" s="7">
        <v>10</v>
      </c>
      <c r="M3023" s="7" t="s">
        <v>105</v>
      </c>
      <c r="N3023" s="7">
        <v>86100</v>
      </c>
      <c r="O3023" s="7" t="s">
        <v>5955</v>
      </c>
      <c r="P3023" s="7">
        <v>20080320</v>
      </c>
      <c r="Q3023" s="7">
        <v>72</v>
      </c>
      <c r="R3023" s="7">
        <v>201903</v>
      </c>
    </row>
    <row r="3024" spans="1:18" ht="16.5" customHeight="1">
      <c r="A3024" s="8">
        <v>5048213702</v>
      </c>
      <c r="B3024" s="7">
        <v>3745376</v>
      </c>
      <c r="C3024" s="12">
        <v>1762330002896</v>
      </c>
      <c r="D3024" s="7" t="s">
        <v>48624</v>
      </c>
      <c r="E3024" s="7" t="s">
        <v>48625</v>
      </c>
      <c r="F3024" s="7" t="s">
        <v>249</v>
      </c>
      <c r="G3024" s="7" t="s">
        <v>48626</v>
      </c>
      <c r="H3024" s="7" t="s">
        <v>48627</v>
      </c>
      <c r="I3024" s="7" t="s">
        <v>45</v>
      </c>
      <c r="J3024" s="7" t="s">
        <v>33060</v>
      </c>
      <c r="K3024" s="7" t="s">
        <v>47</v>
      </c>
      <c r="L3024" s="7">
        <v>10</v>
      </c>
      <c r="M3024" s="7" t="s">
        <v>105</v>
      </c>
      <c r="N3024" s="7">
        <v>86102</v>
      </c>
      <c r="O3024" s="7" t="s">
        <v>30448</v>
      </c>
      <c r="P3024" s="7">
        <v>20100615</v>
      </c>
      <c r="Q3024" s="7">
        <v>118</v>
      </c>
      <c r="R3024" s="7">
        <v>201903</v>
      </c>
    </row>
    <row r="3025" spans="1:18" ht="16.5" customHeight="1">
      <c r="A3025" s="8">
        <v>5048214701</v>
      </c>
      <c r="B3025" s="7">
        <v>3988315</v>
      </c>
      <c r="C3025" s="12">
        <v>1762330003109</v>
      </c>
      <c r="D3025" s="7" t="s">
        <v>30469</v>
      </c>
      <c r="E3025" s="7" t="s">
        <v>30470</v>
      </c>
      <c r="F3025" s="7" t="s">
        <v>249</v>
      </c>
      <c r="G3025" s="7" t="s">
        <v>30471</v>
      </c>
      <c r="H3025" s="7" t="s">
        <v>30472</v>
      </c>
      <c r="I3025" s="7" t="s">
        <v>45</v>
      </c>
      <c r="J3025" s="7" t="s">
        <v>33060</v>
      </c>
      <c r="K3025" s="7" t="s">
        <v>47</v>
      </c>
      <c r="L3025" s="7">
        <v>10</v>
      </c>
      <c r="M3025" s="7" t="s">
        <v>105</v>
      </c>
      <c r="N3025" s="7">
        <v>86102</v>
      </c>
      <c r="O3025" s="7" t="s">
        <v>30448</v>
      </c>
      <c r="P3025" s="7">
        <v>20110318</v>
      </c>
      <c r="Q3025" s="7">
        <v>222</v>
      </c>
      <c r="R3025" s="7">
        <v>201903</v>
      </c>
    </row>
    <row r="3026" spans="1:18" ht="16.5" customHeight="1">
      <c r="A3026" s="8">
        <v>5048209358</v>
      </c>
      <c r="B3026" s="7">
        <v>2170752</v>
      </c>
      <c r="C3026" s="12">
        <v>1762400001778</v>
      </c>
      <c r="D3026" s="7" t="s">
        <v>48628</v>
      </c>
      <c r="E3026" s="7" t="s">
        <v>48629</v>
      </c>
      <c r="F3026" s="7" t="s">
        <v>48630</v>
      </c>
      <c r="G3026" s="7" t="s">
        <v>48631</v>
      </c>
      <c r="H3026" s="7" t="s">
        <v>48632</v>
      </c>
      <c r="I3026" s="7" t="s">
        <v>45</v>
      </c>
      <c r="J3026" s="7" t="s">
        <v>33060</v>
      </c>
      <c r="K3026" s="7" t="s">
        <v>47</v>
      </c>
      <c r="L3026" s="7">
        <v>10</v>
      </c>
      <c r="M3026" s="7" t="s">
        <v>33760</v>
      </c>
      <c r="N3026" s="7">
        <v>47190</v>
      </c>
      <c r="O3026" s="7" t="s">
        <v>46842</v>
      </c>
      <c r="P3026" s="7">
        <v>20020901</v>
      </c>
      <c r="Q3026" s="7">
        <v>71</v>
      </c>
      <c r="R3026" s="7">
        <v>201903</v>
      </c>
    </row>
    <row r="3027" spans="1:18" ht="16.5" customHeight="1">
      <c r="A3027" s="8">
        <v>6038100720</v>
      </c>
      <c r="B3027" s="7">
        <v>1169293</v>
      </c>
      <c r="C3027" s="12">
        <v>1801110000165</v>
      </c>
      <c r="D3027" s="7" t="s">
        <v>48633</v>
      </c>
      <c r="E3027" s="7" t="s">
        <v>48634</v>
      </c>
      <c r="F3027" s="7" t="s">
        <v>48635</v>
      </c>
      <c r="G3027" s="7" t="s">
        <v>48636</v>
      </c>
      <c r="H3027" s="7" t="s">
        <v>48637</v>
      </c>
      <c r="I3027" s="7" t="s">
        <v>65</v>
      </c>
      <c r="J3027" s="7" t="s">
        <v>33060</v>
      </c>
      <c r="K3027" s="7" t="s">
        <v>47</v>
      </c>
      <c r="L3027" s="7">
        <v>10</v>
      </c>
      <c r="M3027" s="7" t="s">
        <v>34194</v>
      </c>
      <c r="N3027" s="7">
        <v>49231</v>
      </c>
      <c r="O3027" s="7" t="s">
        <v>22958</v>
      </c>
      <c r="P3027" s="7">
        <v>19670120</v>
      </c>
      <c r="Q3027" s="7">
        <v>50</v>
      </c>
      <c r="R3027" s="7">
        <v>201903</v>
      </c>
    </row>
    <row r="3028" spans="1:18" ht="16.5" customHeight="1">
      <c r="A3028" s="8">
        <v>6178101204</v>
      </c>
      <c r="B3028" s="7">
        <v>1978435</v>
      </c>
      <c r="C3028" s="12">
        <v>1801110000199</v>
      </c>
      <c r="D3028" s="7" t="s">
        <v>23728</v>
      </c>
      <c r="E3028" s="7" t="s">
        <v>23678</v>
      </c>
      <c r="F3028" s="7" t="s">
        <v>11195</v>
      </c>
      <c r="G3028" s="7" t="s">
        <v>23729</v>
      </c>
      <c r="H3028" s="7" t="s">
        <v>23671</v>
      </c>
      <c r="I3028" s="7" t="s">
        <v>65</v>
      </c>
      <c r="J3028" s="7" t="s">
        <v>33060</v>
      </c>
      <c r="K3028" s="7" t="s">
        <v>47</v>
      </c>
      <c r="L3028" s="7">
        <v>10</v>
      </c>
      <c r="M3028" s="7" t="s">
        <v>34194</v>
      </c>
      <c r="N3028" s="7">
        <v>49231</v>
      </c>
      <c r="O3028" s="7" t="s">
        <v>22958</v>
      </c>
      <c r="P3028" s="7">
        <v>19800601</v>
      </c>
      <c r="Q3028" s="7">
        <v>68</v>
      </c>
      <c r="R3028" s="7">
        <v>201903</v>
      </c>
    </row>
    <row r="3029" spans="1:18" ht="16.5" customHeight="1">
      <c r="A3029" s="8">
        <v>6078117368</v>
      </c>
      <c r="B3029" s="7">
        <v>1960834</v>
      </c>
      <c r="C3029" s="12">
        <v>1801110000511</v>
      </c>
      <c r="D3029" s="7" t="s">
        <v>23883</v>
      </c>
      <c r="E3029" s="7" t="s">
        <v>23884</v>
      </c>
      <c r="F3029" s="7" t="s">
        <v>14795</v>
      </c>
      <c r="G3029" s="7" t="s">
        <v>23885</v>
      </c>
      <c r="H3029" s="7" t="s">
        <v>23886</v>
      </c>
      <c r="I3029" s="7" t="s">
        <v>65</v>
      </c>
      <c r="J3029" s="7" t="s">
        <v>33060</v>
      </c>
      <c r="K3029" s="7" t="s">
        <v>47</v>
      </c>
      <c r="L3029" s="7">
        <v>10</v>
      </c>
      <c r="M3029" s="7" t="s">
        <v>34194</v>
      </c>
      <c r="N3029" s="7">
        <v>49231</v>
      </c>
      <c r="O3029" s="7" t="s">
        <v>22958</v>
      </c>
      <c r="P3029" s="7">
        <v>19730301</v>
      </c>
      <c r="Q3029" s="7">
        <v>68</v>
      </c>
      <c r="R3029" s="7">
        <v>201903</v>
      </c>
    </row>
    <row r="3030" spans="1:18" ht="16.5" customHeight="1">
      <c r="A3030" s="8">
        <v>6018123178</v>
      </c>
      <c r="B3030" s="7">
        <v>1977516</v>
      </c>
      <c r="C3030" s="12">
        <v>1801110000834</v>
      </c>
      <c r="D3030" s="7" t="s">
        <v>23973</v>
      </c>
      <c r="E3030" s="7" t="s">
        <v>6176</v>
      </c>
      <c r="F3030" s="7" t="s">
        <v>14795</v>
      </c>
      <c r="G3030" s="7" t="s">
        <v>23974</v>
      </c>
      <c r="H3030" s="7" t="s">
        <v>23975</v>
      </c>
      <c r="I3030" s="7" t="s">
        <v>65</v>
      </c>
      <c r="J3030" s="7" t="s">
        <v>33060</v>
      </c>
      <c r="K3030" s="7" t="s">
        <v>47</v>
      </c>
      <c r="L3030" s="7">
        <v>10</v>
      </c>
      <c r="M3030" s="7" t="s">
        <v>34194</v>
      </c>
      <c r="N3030" s="7">
        <v>49231</v>
      </c>
      <c r="O3030" s="7" t="s">
        <v>22958</v>
      </c>
      <c r="P3030" s="7">
        <v>19780701</v>
      </c>
      <c r="Q3030" s="7">
        <v>88</v>
      </c>
      <c r="R3030" s="7">
        <v>201903</v>
      </c>
    </row>
    <row r="3031" spans="1:18" ht="16.5" customHeight="1">
      <c r="A3031" s="8">
        <v>6018105262</v>
      </c>
      <c r="B3031" s="7">
        <v>1763778</v>
      </c>
      <c r="C3031" s="12">
        <v>1801110000975</v>
      </c>
      <c r="D3031" s="7" t="s">
        <v>48638</v>
      </c>
      <c r="E3031" s="7" t="s">
        <v>48639</v>
      </c>
      <c r="F3031" s="7" t="s">
        <v>6130</v>
      </c>
      <c r="G3031" s="7" t="s">
        <v>48640</v>
      </c>
      <c r="H3031" s="7" t="s">
        <v>48641</v>
      </c>
      <c r="I3031" s="7" t="s">
        <v>65</v>
      </c>
      <c r="J3031" s="7" t="s">
        <v>33060</v>
      </c>
      <c r="K3031" s="7" t="s">
        <v>47</v>
      </c>
      <c r="L3031" s="7">
        <v>10</v>
      </c>
      <c r="M3031" s="7" t="s">
        <v>34194</v>
      </c>
      <c r="N3031" s="7">
        <v>49231</v>
      </c>
      <c r="O3031" s="7" t="s">
        <v>22958</v>
      </c>
      <c r="P3031" s="7">
        <v>19670119</v>
      </c>
      <c r="Q3031" s="7">
        <v>62</v>
      </c>
      <c r="R3031" s="7">
        <v>201903</v>
      </c>
    </row>
    <row r="3032" spans="1:18" ht="16.5" customHeight="1">
      <c r="A3032" s="8">
        <v>6178103783</v>
      </c>
      <c r="B3032" s="7">
        <v>1180556</v>
      </c>
      <c r="C3032" s="12">
        <v>1801110001593</v>
      </c>
      <c r="D3032" s="7" t="s">
        <v>10964</v>
      </c>
      <c r="E3032" s="7" t="s">
        <v>3841</v>
      </c>
      <c r="F3032" s="7" t="s">
        <v>14795</v>
      </c>
      <c r="G3032" s="7" t="s">
        <v>48642</v>
      </c>
      <c r="H3032" s="7" t="s">
        <v>48643</v>
      </c>
      <c r="I3032" s="7" t="s">
        <v>65</v>
      </c>
      <c r="J3032" s="7" t="s">
        <v>33060</v>
      </c>
      <c r="K3032" s="7" t="s">
        <v>47</v>
      </c>
      <c r="L3032" s="7">
        <v>10</v>
      </c>
      <c r="M3032" s="7" t="s">
        <v>34194</v>
      </c>
      <c r="N3032" s="7">
        <v>49231</v>
      </c>
      <c r="O3032" s="7" t="s">
        <v>22958</v>
      </c>
      <c r="P3032" s="7">
        <v>19631130</v>
      </c>
      <c r="Q3032" s="7">
        <v>64</v>
      </c>
      <c r="R3032" s="7">
        <v>201903</v>
      </c>
    </row>
    <row r="3033" spans="1:18" ht="16.5" customHeight="1">
      <c r="A3033" s="8">
        <v>6218103588</v>
      </c>
      <c r="B3033" s="7">
        <v>1439762</v>
      </c>
      <c r="C3033" s="12">
        <v>1801110002145</v>
      </c>
      <c r="D3033" s="7" t="s">
        <v>23707</v>
      </c>
      <c r="E3033" s="7" t="s">
        <v>12137</v>
      </c>
      <c r="F3033" s="7" t="s">
        <v>23708</v>
      </c>
      <c r="G3033" s="7" t="s">
        <v>23709</v>
      </c>
      <c r="H3033" s="7" t="s">
        <v>23710</v>
      </c>
      <c r="I3033" s="7" t="s">
        <v>65</v>
      </c>
      <c r="J3033" s="7" t="s">
        <v>33060</v>
      </c>
      <c r="K3033" s="7" t="s">
        <v>47</v>
      </c>
      <c r="L3033" s="7">
        <v>10</v>
      </c>
      <c r="M3033" s="7" t="s">
        <v>34194</v>
      </c>
      <c r="N3033" s="7">
        <v>49231</v>
      </c>
      <c r="O3033" s="7" t="s">
        <v>22958</v>
      </c>
      <c r="P3033" s="7">
        <v>19740327</v>
      </c>
      <c r="Q3033" s="7">
        <v>65</v>
      </c>
      <c r="R3033" s="7">
        <v>201903</v>
      </c>
    </row>
    <row r="3034" spans="1:18" ht="16.5" customHeight="1">
      <c r="A3034" s="8">
        <v>6218105500</v>
      </c>
      <c r="B3034" s="7">
        <v>2191782</v>
      </c>
      <c r="C3034" s="12">
        <v>1801110003151</v>
      </c>
      <c r="D3034" s="7" t="s">
        <v>23668</v>
      </c>
      <c r="E3034" s="7" t="s">
        <v>11095</v>
      </c>
      <c r="F3034" s="7" t="s">
        <v>23669</v>
      </c>
      <c r="G3034" s="7" t="s">
        <v>23670</v>
      </c>
      <c r="H3034" s="7" t="s">
        <v>23671</v>
      </c>
      <c r="I3034" s="7" t="s">
        <v>65</v>
      </c>
      <c r="J3034" s="7" t="s">
        <v>33060</v>
      </c>
      <c r="K3034" s="7" t="s">
        <v>47</v>
      </c>
      <c r="L3034" s="7">
        <v>10</v>
      </c>
      <c r="M3034" s="7" t="s">
        <v>34194</v>
      </c>
      <c r="N3034" s="7">
        <v>49231</v>
      </c>
      <c r="O3034" s="7" t="s">
        <v>22958</v>
      </c>
      <c r="P3034" s="7">
        <v>19741023</v>
      </c>
      <c r="Q3034" s="7">
        <v>56</v>
      </c>
      <c r="R3034" s="7">
        <v>201903</v>
      </c>
    </row>
    <row r="3035" spans="1:18" ht="16.5" customHeight="1">
      <c r="A3035" s="8">
        <v>6038102771</v>
      </c>
      <c r="B3035" s="7">
        <v>1519498</v>
      </c>
      <c r="C3035" s="12">
        <v>1801110003440</v>
      </c>
      <c r="D3035" s="7" t="s">
        <v>23969</v>
      </c>
      <c r="E3035" s="7" t="s">
        <v>23970</v>
      </c>
      <c r="F3035" s="7" t="s">
        <v>22958</v>
      </c>
      <c r="G3035" s="7" t="s">
        <v>23971</v>
      </c>
      <c r="H3035" s="7" t="s">
        <v>23972</v>
      </c>
      <c r="I3035" s="7" t="s">
        <v>65</v>
      </c>
      <c r="J3035" s="7" t="s">
        <v>33060</v>
      </c>
      <c r="K3035" s="7" t="s">
        <v>47</v>
      </c>
      <c r="L3035" s="7">
        <v>10</v>
      </c>
      <c r="M3035" s="7" t="s">
        <v>34194</v>
      </c>
      <c r="N3035" s="7">
        <v>49231</v>
      </c>
      <c r="O3035" s="7" t="s">
        <v>22958</v>
      </c>
      <c r="P3035" s="7">
        <v>19761202</v>
      </c>
      <c r="Q3035" s="7">
        <v>92</v>
      </c>
      <c r="R3035" s="7">
        <v>201903</v>
      </c>
    </row>
    <row r="3036" spans="1:18" ht="16.5" customHeight="1">
      <c r="A3036" s="8">
        <v>6178100637</v>
      </c>
      <c r="B3036" s="7">
        <v>2219080</v>
      </c>
      <c r="C3036" s="12">
        <v>1801110003557</v>
      </c>
      <c r="D3036" s="7" t="s">
        <v>23734</v>
      </c>
      <c r="E3036" s="7" t="s">
        <v>23735</v>
      </c>
      <c r="F3036" s="7" t="s">
        <v>14795</v>
      </c>
      <c r="G3036" s="7" t="s">
        <v>23736</v>
      </c>
      <c r="H3036" s="7" t="s">
        <v>23737</v>
      </c>
      <c r="I3036" s="7" t="s">
        <v>65</v>
      </c>
      <c r="J3036" s="7" t="s">
        <v>33060</v>
      </c>
      <c r="K3036" s="7" t="s">
        <v>47</v>
      </c>
      <c r="L3036" s="7">
        <v>10</v>
      </c>
      <c r="M3036" s="7" t="s">
        <v>34194</v>
      </c>
      <c r="N3036" s="7">
        <v>49231</v>
      </c>
      <c r="O3036" s="7" t="s">
        <v>22958</v>
      </c>
      <c r="P3036" s="7">
        <v>19690410</v>
      </c>
      <c r="Q3036" s="7">
        <v>114</v>
      </c>
      <c r="R3036" s="7">
        <v>201903</v>
      </c>
    </row>
    <row r="3037" spans="1:18" ht="16.5" customHeight="1">
      <c r="A3037" s="8">
        <v>6068131881</v>
      </c>
      <c r="B3037" s="7">
        <v>1220992</v>
      </c>
      <c r="C3037" s="12">
        <v>1801110003648</v>
      </c>
      <c r="D3037" s="7" t="s">
        <v>23912</v>
      </c>
      <c r="E3037" s="7" t="s">
        <v>23913</v>
      </c>
      <c r="F3037" s="7" t="s">
        <v>22958</v>
      </c>
      <c r="G3037" s="7" t="s">
        <v>23914</v>
      </c>
      <c r="H3037" s="7" t="s">
        <v>23915</v>
      </c>
      <c r="I3037" s="7" t="s">
        <v>65</v>
      </c>
      <c r="J3037" s="7" t="s">
        <v>33060</v>
      </c>
      <c r="K3037" s="7" t="s">
        <v>47</v>
      </c>
      <c r="L3037" s="7">
        <v>10</v>
      </c>
      <c r="M3037" s="7" t="s">
        <v>34194</v>
      </c>
      <c r="N3037" s="7">
        <v>49231</v>
      </c>
      <c r="O3037" s="7" t="s">
        <v>22958</v>
      </c>
      <c r="P3037" s="7">
        <v>19691223</v>
      </c>
      <c r="Q3037" s="7">
        <v>95</v>
      </c>
      <c r="R3037" s="7">
        <v>201903</v>
      </c>
    </row>
    <row r="3038" spans="1:18" ht="16.5" customHeight="1">
      <c r="A3038" s="8">
        <v>6068105947</v>
      </c>
      <c r="B3038" s="7">
        <v>1883865</v>
      </c>
      <c r="C3038" s="12">
        <v>1801110003854</v>
      </c>
      <c r="D3038" s="7" t="s">
        <v>23920</v>
      </c>
      <c r="E3038" s="7" t="s">
        <v>1961</v>
      </c>
      <c r="F3038" s="7" t="s">
        <v>22958</v>
      </c>
      <c r="G3038" s="7" t="s">
        <v>23921</v>
      </c>
      <c r="H3038" s="7" t="s">
        <v>23922</v>
      </c>
      <c r="I3038" s="7" t="s">
        <v>65</v>
      </c>
      <c r="J3038" s="7" t="s">
        <v>33060</v>
      </c>
      <c r="K3038" s="7" t="s">
        <v>47</v>
      </c>
      <c r="L3038" s="7">
        <v>10</v>
      </c>
      <c r="M3038" s="7" t="s">
        <v>34194</v>
      </c>
      <c r="N3038" s="7">
        <v>49231</v>
      </c>
      <c r="O3038" s="7" t="s">
        <v>22958</v>
      </c>
      <c r="P3038" s="7">
        <v>19680520</v>
      </c>
      <c r="Q3038" s="7">
        <v>75</v>
      </c>
      <c r="R3038" s="7">
        <v>201903</v>
      </c>
    </row>
    <row r="3039" spans="1:18" ht="16.5" customHeight="1">
      <c r="A3039" s="8">
        <v>6078117806</v>
      </c>
      <c r="B3039" s="7">
        <v>1555214</v>
      </c>
      <c r="C3039" s="12">
        <v>1801110003896</v>
      </c>
      <c r="D3039" s="7" t="s">
        <v>28445</v>
      </c>
      <c r="E3039" s="7" t="s">
        <v>28446</v>
      </c>
      <c r="F3039" s="7" t="s">
        <v>11761</v>
      </c>
      <c r="G3039" s="7" t="s">
        <v>28447</v>
      </c>
      <c r="H3039" s="7" t="s">
        <v>28448</v>
      </c>
      <c r="I3039" s="7" t="s">
        <v>65</v>
      </c>
      <c r="J3039" s="7" t="s">
        <v>33060</v>
      </c>
      <c r="K3039" s="7" t="s">
        <v>47</v>
      </c>
      <c r="L3039" s="7">
        <v>10</v>
      </c>
      <c r="M3039" s="7" t="s">
        <v>34194</v>
      </c>
      <c r="N3039" s="7">
        <v>49212</v>
      </c>
      <c r="O3039" s="7" t="s">
        <v>10754</v>
      </c>
      <c r="P3039" s="7">
        <v>19691125</v>
      </c>
      <c r="Q3039" s="7">
        <v>88</v>
      </c>
      <c r="R3039" s="7">
        <v>201903</v>
      </c>
    </row>
    <row r="3040" spans="1:18" ht="16.5" customHeight="1">
      <c r="A3040" s="8">
        <v>6038103993</v>
      </c>
      <c r="B3040" s="7">
        <v>1243207</v>
      </c>
      <c r="C3040" s="12">
        <v>1801110003995</v>
      </c>
      <c r="D3040" s="7" t="s">
        <v>23965</v>
      </c>
      <c r="E3040" s="7" t="s">
        <v>23966</v>
      </c>
      <c r="F3040" s="7" t="s">
        <v>23219</v>
      </c>
      <c r="G3040" s="7" t="s">
        <v>23967</v>
      </c>
      <c r="H3040" s="7" t="s">
        <v>23968</v>
      </c>
      <c r="I3040" s="7" t="s">
        <v>65</v>
      </c>
      <c r="J3040" s="7" t="s">
        <v>33060</v>
      </c>
      <c r="K3040" s="7" t="s">
        <v>47</v>
      </c>
      <c r="L3040" s="7">
        <v>10</v>
      </c>
      <c r="M3040" s="7" t="s">
        <v>34194</v>
      </c>
      <c r="N3040" s="7">
        <v>49231</v>
      </c>
      <c r="O3040" s="7" t="s">
        <v>22958</v>
      </c>
      <c r="P3040" s="7">
        <v>19690813</v>
      </c>
      <c r="Q3040" s="7">
        <v>98</v>
      </c>
      <c r="R3040" s="7">
        <v>201903</v>
      </c>
    </row>
    <row r="3041" spans="1:18" ht="16.5" customHeight="1">
      <c r="A3041" s="8">
        <v>6028101920</v>
      </c>
      <c r="B3041" s="7">
        <v>1597438</v>
      </c>
      <c r="C3041" s="12">
        <v>1801110004414</v>
      </c>
      <c r="D3041" s="7" t="s">
        <v>48644</v>
      </c>
      <c r="E3041" s="7" t="s">
        <v>48645</v>
      </c>
      <c r="F3041" s="7" t="s">
        <v>48646</v>
      </c>
      <c r="G3041" s="7" t="s">
        <v>48647</v>
      </c>
      <c r="H3041" s="7" t="s">
        <v>48648</v>
      </c>
      <c r="I3041" s="7" t="s">
        <v>65</v>
      </c>
      <c r="J3041" s="7" t="s">
        <v>33060</v>
      </c>
      <c r="K3041" s="7" t="s">
        <v>47</v>
      </c>
      <c r="L3041" s="7">
        <v>10</v>
      </c>
      <c r="M3041" s="7" t="s">
        <v>34194</v>
      </c>
      <c r="N3041" s="7">
        <v>49231</v>
      </c>
      <c r="O3041" s="7" t="s">
        <v>22958</v>
      </c>
      <c r="P3041" s="7">
        <v>19660621</v>
      </c>
      <c r="Q3041" s="7">
        <v>53</v>
      </c>
      <c r="R3041" s="7">
        <v>201903</v>
      </c>
    </row>
    <row r="3042" spans="1:18" ht="16.5" customHeight="1">
      <c r="A3042" s="8">
        <v>6218104272</v>
      </c>
      <c r="B3042" s="7">
        <v>1769180</v>
      </c>
      <c r="C3042" s="12">
        <v>1801110004703</v>
      </c>
      <c r="D3042" s="7" t="s">
        <v>23699</v>
      </c>
      <c r="E3042" s="7" t="s">
        <v>23700</v>
      </c>
      <c r="F3042" s="7" t="s">
        <v>22958</v>
      </c>
      <c r="G3042" s="7" t="s">
        <v>23701</v>
      </c>
      <c r="H3042" s="7" t="s">
        <v>23702</v>
      </c>
      <c r="I3042" s="7" t="s">
        <v>65</v>
      </c>
      <c r="J3042" s="7" t="s">
        <v>33060</v>
      </c>
      <c r="K3042" s="7" t="s">
        <v>47</v>
      </c>
      <c r="L3042" s="7">
        <v>10</v>
      </c>
      <c r="M3042" s="7" t="s">
        <v>34194</v>
      </c>
      <c r="N3042" s="7">
        <v>49231</v>
      </c>
      <c r="O3042" s="7" t="s">
        <v>22958</v>
      </c>
      <c r="P3042" s="7">
        <v>19780429</v>
      </c>
      <c r="Q3042" s="7">
        <v>66</v>
      </c>
      <c r="R3042" s="7">
        <v>201903</v>
      </c>
    </row>
    <row r="3043" spans="1:18" ht="16.5" customHeight="1">
      <c r="A3043" s="8">
        <v>6038105555</v>
      </c>
      <c r="B3043" s="7">
        <v>1213457</v>
      </c>
      <c r="C3043" s="12">
        <v>1801110005074</v>
      </c>
      <c r="D3043" s="7" t="s">
        <v>23957</v>
      </c>
      <c r="E3043" s="7" t="s">
        <v>23958</v>
      </c>
      <c r="F3043" s="7" t="s">
        <v>14795</v>
      </c>
      <c r="G3043" s="7" t="s">
        <v>23959</v>
      </c>
      <c r="H3043" s="7" t="s">
        <v>23960</v>
      </c>
      <c r="I3043" s="7" t="s">
        <v>65</v>
      </c>
      <c r="J3043" s="7" t="s">
        <v>33060</v>
      </c>
      <c r="K3043" s="7" t="s">
        <v>47</v>
      </c>
      <c r="L3043" s="7">
        <v>10</v>
      </c>
      <c r="M3043" s="7" t="s">
        <v>34194</v>
      </c>
      <c r="N3043" s="7">
        <v>49231</v>
      </c>
      <c r="O3043" s="7" t="s">
        <v>22958</v>
      </c>
      <c r="P3043" s="7">
        <v>19820525</v>
      </c>
      <c r="Q3043" s="7">
        <v>67</v>
      </c>
      <c r="R3043" s="7">
        <v>201903</v>
      </c>
    </row>
    <row r="3044" spans="1:18" ht="16.5" customHeight="1">
      <c r="A3044" s="8">
        <v>6178100113</v>
      </c>
      <c r="B3044" s="7">
        <v>2197993</v>
      </c>
      <c r="C3044" s="12">
        <v>1801110005107</v>
      </c>
      <c r="D3044" s="7" t="s">
        <v>23738</v>
      </c>
      <c r="E3044" s="7" t="s">
        <v>23739</v>
      </c>
      <c r="F3044" s="7" t="s">
        <v>22958</v>
      </c>
      <c r="G3044" s="7" t="s">
        <v>23740</v>
      </c>
      <c r="H3044" s="7" t="s">
        <v>23741</v>
      </c>
      <c r="I3044" s="7" t="s">
        <v>65</v>
      </c>
      <c r="J3044" s="7" t="s">
        <v>33060</v>
      </c>
      <c r="K3044" s="7" t="s">
        <v>47</v>
      </c>
      <c r="L3044" s="7">
        <v>10</v>
      </c>
      <c r="M3044" s="7" t="s">
        <v>34194</v>
      </c>
      <c r="N3044" s="7">
        <v>49231</v>
      </c>
      <c r="O3044" s="7" t="s">
        <v>22958</v>
      </c>
      <c r="P3044" s="7">
        <v>19690425</v>
      </c>
      <c r="Q3044" s="7">
        <v>51</v>
      </c>
      <c r="R3044" s="7">
        <v>201903</v>
      </c>
    </row>
    <row r="3045" spans="1:18" ht="16.5" customHeight="1">
      <c r="A3045" s="8">
        <v>6078106084</v>
      </c>
      <c r="B3045" s="7">
        <v>2120566</v>
      </c>
      <c r="C3045" s="12">
        <v>1801110005214</v>
      </c>
      <c r="D3045" s="7" t="s">
        <v>23891</v>
      </c>
      <c r="E3045" s="7" t="s">
        <v>6176</v>
      </c>
      <c r="F3045" s="7" t="s">
        <v>22958</v>
      </c>
      <c r="G3045" s="7" t="s">
        <v>23892</v>
      </c>
      <c r="H3045" s="7" t="s">
        <v>23893</v>
      </c>
      <c r="I3045" s="7" t="s">
        <v>65</v>
      </c>
      <c r="J3045" s="7" t="s">
        <v>33060</v>
      </c>
      <c r="K3045" s="7" t="s">
        <v>47</v>
      </c>
      <c r="L3045" s="7">
        <v>10</v>
      </c>
      <c r="M3045" s="7" t="s">
        <v>34194</v>
      </c>
      <c r="N3045" s="7">
        <v>49231</v>
      </c>
      <c r="O3045" s="7" t="s">
        <v>22958</v>
      </c>
      <c r="P3045" s="7">
        <v>19670530</v>
      </c>
      <c r="Q3045" s="7">
        <v>53</v>
      </c>
      <c r="R3045" s="7">
        <v>201903</v>
      </c>
    </row>
    <row r="3046" spans="1:18" ht="16.5" customHeight="1">
      <c r="A3046" s="8">
        <v>6218101843</v>
      </c>
      <c r="B3046" s="7">
        <v>1862259</v>
      </c>
      <c r="C3046" s="12">
        <v>1801110005933</v>
      </c>
      <c r="D3046" s="7" t="s">
        <v>48649</v>
      </c>
      <c r="E3046" s="7" t="s">
        <v>11095</v>
      </c>
      <c r="F3046" s="7" t="s">
        <v>22958</v>
      </c>
      <c r="G3046" s="7" t="s">
        <v>48650</v>
      </c>
      <c r="H3046" s="7" t="s">
        <v>23671</v>
      </c>
      <c r="I3046" s="7" t="s">
        <v>65</v>
      </c>
      <c r="J3046" s="7" t="s">
        <v>33060</v>
      </c>
      <c r="K3046" s="7" t="s">
        <v>47</v>
      </c>
      <c r="L3046" s="7">
        <v>10</v>
      </c>
      <c r="M3046" s="7" t="s">
        <v>34194</v>
      </c>
      <c r="N3046" s="7">
        <v>49231</v>
      </c>
      <c r="O3046" s="7" t="s">
        <v>22958</v>
      </c>
      <c r="P3046" s="7">
        <v>19770127</v>
      </c>
      <c r="Q3046" s="7">
        <v>64</v>
      </c>
      <c r="R3046" s="7">
        <v>201903</v>
      </c>
    </row>
    <row r="3047" spans="1:18" ht="16.5" customHeight="1">
      <c r="A3047" s="8">
        <v>6018117415</v>
      </c>
      <c r="B3047" s="7">
        <v>1453001</v>
      </c>
      <c r="C3047" s="12">
        <v>1801110006444</v>
      </c>
      <c r="D3047" s="7" t="s">
        <v>23976</v>
      </c>
      <c r="E3047" s="7" t="s">
        <v>23977</v>
      </c>
      <c r="F3047" s="7" t="s">
        <v>14795</v>
      </c>
      <c r="G3047" s="7" t="s">
        <v>23978</v>
      </c>
      <c r="H3047" s="7" t="s">
        <v>23979</v>
      </c>
      <c r="I3047" s="7" t="s">
        <v>65</v>
      </c>
      <c r="J3047" s="7" t="s">
        <v>33060</v>
      </c>
      <c r="K3047" s="7" t="s">
        <v>47</v>
      </c>
      <c r="L3047" s="7">
        <v>10</v>
      </c>
      <c r="M3047" s="7" t="s">
        <v>34194</v>
      </c>
      <c r="N3047" s="7">
        <v>49231</v>
      </c>
      <c r="O3047" s="7" t="s">
        <v>22958</v>
      </c>
      <c r="P3047" s="7">
        <v>19680715</v>
      </c>
      <c r="Q3047" s="7">
        <v>67</v>
      </c>
      <c r="R3047" s="7">
        <v>201903</v>
      </c>
    </row>
    <row r="3048" spans="1:18" ht="16.5" customHeight="1">
      <c r="A3048" s="8">
        <v>6068103425</v>
      </c>
      <c r="B3048" s="7">
        <v>1422949</v>
      </c>
      <c r="C3048" s="12">
        <v>1801110006840</v>
      </c>
      <c r="D3048" s="7" t="s">
        <v>11154</v>
      </c>
      <c r="E3048" s="7" t="s">
        <v>24403</v>
      </c>
      <c r="F3048" s="7" t="s">
        <v>24404</v>
      </c>
      <c r="G3048" s="7" t="s">
        <v>24405</v>
      </c>
      <c r="H3048" s="7" t="s">
        <v>24406</v>
      </c>
      <c r="I3048" s="7" t="s">
        <v>65</v>
      </c>
      <c r="J3048" s="7" t="s">
        <v>33060</v>
      </c>
      <c r="K3048" s="7" t="s">
        <v>47</v>
      </c>
      <c r="L3048" s="7">
        <v>10</v>
      </c>
      <c r="M3048" s="7" t="s">
        <v>34194</v>
      </c>
      <c r="N3048" s="7">
        <v>49231</v>
      </c>
      <c r="O3048" s="7" t="s">
        <v>22958</v>
      </c>
      <c r="P3048" s="7">
        <v>19670926</v>
      </c>
      <c r="Q3048" s="7">
        <v>195</v>
      </c>
      <c r="R3048" s="7">
        <v>201903</v>
      </c>
    </row>
    <row r="3049" spans="1:18" ht="16.5" customHeight="1">
      <c r="A3049" s="8">
        <v>6038100808</v>
      </c>
      <c r="B3049" s="7">
        <v>1580538</v>
      </c>
      <c r="C3049" s="12">
        <v>1801110007335</v>
      </c>
      <c r="D3049" s="7" t="s">
        <v>48651</v>
      </c>
      <c r="E3049" s="7" t="s">
        <v>48652</v>
      </c>
      <c r="F3049" s="7" t="s">
        <v>14795</v>
      </c>
      <c r="G3049" s="7" t="s">
        <v>48653</v>
      </c>
      <c r="H3049" s="7" t="s">
        <v>48654</v>
      </c>
      <c r="I3049" s="7" t="s">
        <v>65</v>
      </c>
      <c r="J3049" s="7" t="s">
        <v>33060</v>
      </c>
      <c r="K3049" s="7" t="s">
        <v>47</v>
      </c>
      <c r="L3049" s="7">
        <v>10</v>
      </c>
      <c r="M3049" s="7" t="s">
        <v>34194</v>
      </c>
      <c r="N3049" s="7">
        <v>49231</v>
      </c>
      <c r="O3049" s="7" t="s">
        <v>22958</v>
      </c>
      <c r="P3049" s="7">
        <v>19681001</v>
      </c>
      <c r="Q3049" s="7">
        <v>75</v>
      </c>
      <c r="R3049" s="7">
        <v>201903</v>
      </c>
    </row>
    <row r="3050" spans="1:18" ht="16.5" customHeight="1">
      <c r="A3050" s="8">
        <v>6068142807</v>
      </c>
      <c r="B3050" s="7">
        <v>1142409</v>
      </c>
      <c r="C3050" s="12">
        <v>1801110007343</v>
      </c>
      <c r="D3050" s="7" t="s">
        <v>23899</v>
      </c>
      <c r="E3050" s="7" t="s">
        <v>23900</v>
      </c>
      <c r="F3050" s="7" t="s">
        <v>22958</v>
      </c>
      <c r="G3050" s="7" t="s">
        <v>23901</v>
      </c>
      <c r="H3050" s="7" t="s">
        <v>23902</v>
      </c>
      <c r="I3050" s="7" t="s">
        <v>65</v>
      </c>
      <c r="J3050" s="7" t="s">
        <v>33060</v>
      </c>
      <c r="K3050" s="7" t="s">
        <v>47</v>
      </c>
      <c r="L3050" s="7">
        <v>10</v>
      </c>
      <c r="M3050" s="7" t="s">
        <v>34194</v>
      </c>
      <c r="N3050" s="7">
        <v>49231</v>
      </c>
      <c r="O3050" s="7" t="s">
        <v>22958</v>
      </c>
      <c r="P3050" s="7">
        <v>19770131</v>
      </c>
      <c r="Q3050" s="7">
        <v>71</v>
      </c>
      <c r="R3050" s="7">
        <v>201903</v>
      </c>
    </row>
    <row r="3051" spans="1:18" ht="16.5" customHeight="1">
      <c r="A3051" s="8">
        <v>6038100642</v>
      </c>
      <c r="B3051" s="7">
        <v>2219516</v>
      </c>
      <c r="C3051" s="12">
        <v>1801110008903</v>
      </c>
      <c r="D3051" s="7" t="s">
        <v>48655</v>
      </c>
      <c r="E3051" s="7" t="s">
        <v>48656</v>
      </c>
      <c r="F3051" s="7" t="s">
        <v>10859</v>
      </c>
      <c r="G3051" s="7" t="s">
        <v>48657</v>
      </c>
      <c r="H3051" s="7" t="s">
        <v>48658</v>
      </c>
      <c r="I3051" s="7" t="s">
        <v>65</v>
      </c>
      <c r="J3051" s="7" t="s">
        <v>33060</v>
      </c>
      <c r="K3051" s="7" t="s">
        <v>47</v>
      </c>
      <c r="L3051" s="7">
        <v>10</v>
      </c>
      <c r="M3051" s="7" t="s">
        <v>34194</v>
      </c>
      <c r="N3051" s="7">
        <v>52900</v>
      </c>
      <c r="O3051" s="7" t="s">
        <v>33873</v>
      </c>
      <c r="P3051" s="7">
        <v>19670519</v>
      </c>
      <c r="Q3051" s="7">
        <v>83</v>
      </c>
      <c r="R3051" s="7">
        <v>201903</v>
      </c>
    </row>
    <row r="3052" spans="1:18" ht="16.5" customHeight="1">
      <c r="A3052" s="8">
        <v>6068105419</v>
      </c>
      <c r="B3052" s="7">
        <v>2167556</v>
      </c>
      <c r="C3052" s="12">
        <v>1801110008937</v>
      </c>
      <c r="D3052" s="7" t="s">
        <v>23923</v>
      </c>
      <c r="E3052" s="7" t="s">
        <v>23924</v>
      </c>
      <c r="F3052" s="7" t="s">
        <v>22958</v>
      </c>
      <c r="G3052" s="7" t="s">
        <v>23925</v>
      </c>
      <c r="H3052" s="7" t="s">
        <v>23926</v>
      </c>
      <c r="I3052" s="7" t="s">
        <v>65</v>
      </c>
      <c r="J3052" s="7" t="s">
        <v>33060</v>
      </c>
      <c r="K3052" s="7" t="s">
        <v>47</v>
      </c>
      <c r="L3052" s="7">
        <v>10</v>
      </c>
      <c r="M3052" s="7" t="s">
        <v>34194</v>
      </c>
      <c r="N3052" s="7">
        <v>49231</v>
      </c>
      <c r="O3052" s="7" t="s">
        <v>22958</v>
      </c>
      <c r="P3052" s="7">
        <v>19670701</v>
      </c>
      <c r="Q3052" s="7">
        <v>63</v>
      </c>
      <c r="R3052" s="7">
        <v>201903</v>
      </c>
    </row>
    <row r="3053" spans="1:18" ht="16.5" customHeight="1">
      <c r="A3053" s="8">
        <v>6218105631</v>
      </c>
      <c r="B3053" s="7">
        <v>1626623</v>
      </c>
      <c r="C3053" s="12">
        <v>1801110009141</v>
      </c>
      <c r="D3053" s="7" t="s">
        <v>23684</v>
      </c>
      <c r="E3053" s="7" t="s">
        <v>23685</v>
      </c>
      <c r="F3053" s="7" t="s">
        <v>14795</v>
      </c>
      <c r="G3053" s="7" t="s">
        <v>23686</v>
      </c>
      <c r="H3053" s="7" t="s">
        <v>23687</v>
      </c>
      <c r="I3053" s="7" t="s">
        <v>65</v>
      </c>
      <c r="J3053" s="7" t="s">
        <v>33060</v>
      </c>
      <c r="K3053" s="7" t="s">
        <v>47</v>
      </c>
      <c r="L3053" s="7">
        <v>10</v>
      </c>
      <c r="M3053" s="7" t="s">
        <v>34194</v>
      </c>
      <c r="N3053" s="7">
        <v>49231</v>
      </c>
      <c r="O3053" s="7" t="s">
        <v>22958</v>
      </c>
      <c r="P3053" s="7">
        <v>19670227</v>
      </c>
      <c r="Q3053" s="7">
        <v>57</v>
      </c>
      <c r="R3053" s="7">
        <v>201903</v>
      </c>
    </row>
    <row r="3054" spans="1:18" ht="16.5" customHeight="1">
      <c r="A3054" s="8">
        <v>6218105077</v>
      </c>
      <c r="B3054" s="7">
        <v>1423245</v>
      </c>
      <c r="C3054" s="12">
        <v>1801110016708</v>
      </c>
      <c r="D3054" s="7" t="s">
        <v>8915</v>
      </c>
      <c r="E3054" s="7" t="s">
        <v>23692</v>
      </c>
      <c r="F3054" s="7" t="s">
        <v>23693</v>
      </c>
      <c r="G3054" s="7" t="s">
        <v>23694</v>
      </c>
      <c r="H3054" s="7" t="s">
        <v>23695</v>
      </c>
      <c r="I3054" s="7" t="s">
        <v>65</v>
      </c>
      <c r="J3054" s="7" t="s">
        <v>33060</v>
      </c>
      <c r="K3054" s="7" t="s">
        <v>47</v>
      </c>
      <c r="L3054" s="7">
        <v>10</v>
      </c>
      <c r="M3054" s="7" t="s">
        <v>34194</v>
      </c>
      <c r="N3054" s="7">
        <v>49231</v>
      </c>
      <c r="O3054" s="7" t="s">
        <v>22958</v>
      </c>
      <c r="P3054" s="7">
        <v>19720627</v>
      </c>
      <c r="Q3054" s="7">
        <v>161</v>
      </c>
      <c r="R3054" s="7">
        <v>201903</v>
      </c>
    </row>
    <row r="3055" spans="1:18" ht="16.5" customHeight="1">
      <c r="A3055" s="8">
        <v>6058101216</v>
      </c>
      <c r="B3055" s="7">
        <v>1951131</v>
      </c>
      <c r="C3055" s="12">
        <v>1801110017045</v>
      </c>
      <c r="D3055" s="7" t="s">
        <v>23935</v>
      </c>
      <c r="E3055" s="7" t="s">
        <v>23936</v>
      </c>
      <c r="F3055" s="7" t="s">
        <v>14795</v>
      </c>
      <c r="G3055" s="7" t="s">
        <v>23937</v>
      </c>
      <c r="H3055" s="7" t="s">
        <v>23938</v>
      </c>
      <c r="I3055" s="7" t="s">
        <v>65</v>
      </c>
      <c r="J3055" s="7" t="s">
        <v>33060</v>
      </c>
      <c r="K3055" s="7" t="s">
        <v>47</v>
      </c>
      <c r="L3055" s="7">
        <v>10</v>
      </c>
      <c r="M3055" s="7" t="s">
        <v>34194</v>
      </c>
      <c r="N3055" s="7">
        <v>49231</v>
      </c>
      <c r="O3055" s="7" t="s">
        <v>22958</v>
      </c>
      <c r="P3055" s="7">
        <v>19740701</v>
      </c>
      <c r="Q3055" s="7">
        <v>79</v>
      </c>
      <c r="R3055" s="7">
        <v>201903</v>
      </c>
    </row>
    <row r="3056" spans="1:18" ht="16.5" customHeight="1">
      <c r="A3056" s="8">
        <v>6048103579</v>
      </c>
      <c r="B3056" s="7">
        <v>1672325</v>
      </c>
      <c r="C3056" s="12">
        <v>1801110023042</v>
      </c>
      <c r="D3056" s="7" t="s">
        <v>48659</v>
      </c>
      <c r="E3056" s="7" t="s">
        <v>1978</v>
      </c>
      <c r="F3056" s="7" t="s">
        <v>48660</v>
      </c>
      <c r="G3056" s="7" t="s">
        <v>48661</v>
      </c>
      <c r="H3056" s="7" t="s">
        <v>48662</v>
      </c>
      <c r="I3056" s="7" t="s">
        <v>65</v>
      </c>
      <c r="J3056" s="7" t="s">
        <v>33060</v>
      </c>
      <c r="K3056" s="7" t="s">
        <v>47</v>
      </c>
      <c r="L3056" s="7">
        <v>10</v>
      </c>
      <c r="M3056" s="7" t="s">
        <v>34194</v>
      </c>
      <c r="N3056" s="7">
        <v>52929</v>
      </c>
      <c r="O3056" s="7" t="s">
        <v>48663</v>
      </c>
      <c r="P3056" s="7">
        <v>19750826</v>
      </c>
      <c r="Q3056" s="7">
        <v>84</v>
      </c>
      <c r="R3056" s="7">
        <v>201903</v>
      </c>
    </row>
    <row r="3057" spans="1:18" ht="16.5" customHeight="1">
      <c r="A3057" s="8">
        <v>6018108162</v>
      </c>
      <c r="B3057" s="7">
        <v>1789572</v>
      </c>
      <c r="C3057" s="12">
        <v>1801110023555</v>
      </c>
      <c r="D3057" s="7" t="s">
        <v>19006</v>
      </c>
      <c r="E3057" s="7" t="s">
        <v>19007</v>
      </c>
      <c r="F3057" s="7" t="s">
        <v>19008</v>
      </c>
      <c r="G3057" s="7" t="s">
        <v>19009</v>
      </c>
      <c r="H3057" s="7" t="s">
        <v>19010</v>
      </c>
      <c r="I3057" s="7" t="s">
        <v>65</v>
      </c>
      <c r="J3057" s="7" t="s">
        <v>33060</v>
      </c>
      <c r="K3057" s="7" t="s">
        <v>47</v>
      </c>
      <c r="L3057" s="7">
        <v>10</v>
      </c>
      <c r="M3057" s="7" t="s">
        <v>33076</v>
      </c>
      <c r="N3057" s="7">
        <v>26421</v>
      </c>
      <c r="O3057" s="7" t="s">
        <v>48664</v>
      </c>
      <c r="P3057" s="7">
        <v>19751125</v>
      </c>
      <c r="Q3057" s="7">
        <v>73</v>
      </c>
      <c r="R3057" s="7">
        <v>201903</v>
      </c>
    </row>
    <row r="3058" spans="1:18" ht="16.5" customHeight="1">
      <c r="A3058" s="8">
        <v>6018101437</v>
      </c>
      <c r="B3058" s="7">
        <v>2206360</v>
      </c>
      <c r="C3058" s="12">
        <v>1801110026723</v>
      </c>
      <c r="D3058" s="7" t="s">
        <v>28481</v>
      </c>
      <c r="E3058" s="7" t="s">
        <v>28482</v>
      </c>
      <c r="F3058" s="7" t="s">
        <v>11912</v>
      </c>
      <c r="G3058" s="7" t="s">
        <v>28483</v>
      </c>
      <c r="H3058" s="7" t="s">
        <v>28484</v>
      </c>
      <c r="I3058" s="7" t="s">
        <v>65</v>
      </c>
      <c r="J3058" s="7" t="s">
        <v>33060</v>
      </c>
      <c r="K3058" s="7" t="s">
        <v>47</v>
      </c>
      <c r="L3058" s="7">
        <v>10</v>
      </c>
      <c r="M3058" s="7" t="s">
        <v>34194</v>
      </c>
      <c r="N3058" s="7">
        <v>52999</v>
      </c>
      <c r="O3058" s="7" t="s">
        <v>48665</v>
      </c>
      <c r="P3058" s="7">
        <v>19770502</v>
      </c>
      <c r="Q3058" s="7">
        <v>55</v>
      </c>
      <c r="R3058" s="7">
        <v>201903</v>
      </c>
    </row>
    <row r="3059" spans="1:18" ht="16.5" customHeight="1">
      <c r="A3059" s="8">
        <v>6038106613</v>
      </c>
      <c r="B3059" s="7">
        <v>1145998</v>
      </c>
      <c r="C3059" s="12">
        <v>1801110026749</v>
      </c>
      <c r="D3059" s="7" t="s">
        <v>23953</v>
      </c>
      <c r="E3059" s="7" t="s">
        <v>5208</v>
      </c>
      <c r="F3059" s="7" t="s">
        <v>23954</v>
      </c>
      <c r="G3059" s="7" t="s">
        <v>23955</v>
      </c>
      <c r="H3059" s="7" t="s">
        <v>23956</v>
      </c>
      <c r="I3059" s="7" t="s">
        <v>65</v>
      </c>
      <c r="J3059" s="7" t="s">
        <v>33060</v>
      </c>
      <c r="K3059" s="7" t="s">
        <v>47</v>
      </c>
      <c r="L3059" s="7">
        <v>10</v>
      </c>
      <c r="M3059" s="7" t="s">
        <v>34194</v>
      </c>
      <c r="N3059" s="7">
        <v>49500</v>
      </c>
      <c r="O3059" s="7" t="s">
        <v>11397</v>
      </c>
      <c r="P3059" s="7">
        <v>19770401</v>
      </c>
      <c r="Q3059" s="7">
        <v>95</v>
      </c>
      <c r="R3059" s="7">
        <v>201903</v>
      </c>
    </row>
    <row r="3060" spans="1:18" ht="16.5" customHeight="1">
      <c r="A3060" s="8">
        <v>6178102498</v>
      </c>
      <c r="B3060" s="7">
        <v>1766831</v>
      </c>
      <c r="C3060" s="12">
        <v>1801110030857</v>
      </c>
      <c r="D3060" s="7" t="s">
        <v>23721</v>
      </c>
      <c r="E3060" s="7" t="s">
        <v>15107</v>
      </c>
      <c r="F3060" s="7" t="s">
        <v>22958</v>
      </c>
      <c r="G3060" s="7" t="s">
        <v>23722</v>
      </c>
      <c r="H3060" s="7" t="s">
        <v>23723</v>
      </c>
      <c r="I3060" s="7" t="s">
        <v>65</v>
      </c>
      <c r="J3060" s="7" t="s">
        <v>33060</v>
      </c>
      <c r="K3060" s="7" t="s">
        <v>47</v>
      </c>
      <c r="L3060" s="7">
        <v>10</v>
      </c>
      <c r="M3060" s="7" t="s">
        <v>34194</v>
      </c>
      <c r="N3060" s="7">
        <v>49231</v>
      </c>
      <c r="O3060" s="7" t="s">
        <v>22958</v>
      </c>
      <c r="P3060" s="7">
        <v>19780901</v>
      </c>
      <c r="Q3060" s="7">
        <v>70</v>
      </c>
      <c r="R3060" s="7">
        <v>201903</v>
      </c>
    </row>
    <row r="3061" spans="1:18" ht="16.5" customHeight="1">
      <c r="A3061" s="8">
        <v>6068131557</v>
      </c>
      <c r="B3061" s="7">
        <v>1327871</v>
      </c>
      <c r="C3061" s="12">
        <v>1801110032217</v>
      </c>
      <c r="D3061" s="7" t="s">
        <v>21677</v>
      </c>
      <c r="E3061" s="7" t="s">
        <v>21678</v>
      </c>
      <c r="F3061" s="7" t="s">
        <v>8067</v>
      </c>
      <c r="G3061" s="7" t="s">
        <v>21679</v>
      </c>
      <c r="H3061" s="7" t="s">
        <v>21680</v>
      </c>
      <c r="I3061" s="7" t="s">
        <v>65</v>
      </c>
      <c r="J3061" s="7" t="s">
        <v>33060</v>
      </c>
      <c r="K3061" s="7" t="s">
        <v>47</v>
      </c>
      <c r="L3061" s="7">
        <v>10</v>
      </c>
      <c r="M3061" s="7" t="s">
        <v>457</v>
      </c>
      <c r="N3061" s="7">
        <v>38110</v>
      </c>
      <c r="O3061" s="7" t="s">
        <v>42265</v>
      </c>
      <c r="P3061" s="7">
        <v>19980602</v>
      </c>
      <c r="Q3061" s="7">
        <v>50</v>
      </c>
      <c r="R3061" s="7">
        <v>201903</v>
      </c>
    </row>
    <row r="3062" spans="1:18" ht="16.5" customHeight="1">
      <c r="A3062" s="8">
        <v>6018111857</v>
      </c>
      <c r="B3062" s="7">
        <v>1991752</v>
      </c>
      <c r="C3062" s="12">
        <v>1801110034461</v>
      </c>
      <c r="D3062" s="7" t="s">
        <v>23980</v>
      </c>
      <c r="E3062" s="7" t="s">
        <v>23981</v>
      </c>
      <c r="F3062" s="7" t="s">
        <v>23982</v>
      </c>
      <c r="G3062" s="7" t="s">
        <v>23983</v>
      </c>
      <c r="H3062" s="7" t="s">
        <v>23984</v>
      </c>
      <c r="I3062" s="7" t="s">
        <v>65</v>
      </c>
      <c r="J3062" s="7" t="s">
        <v>33060</v>
      </c>
      <c r="K3062" s="7" t="s">
        <v>47</v>
      </c>
      <c r="L3062" s="7">
        <v>10</v>
      </c>
      <c r="M3062" s="7" t="s">
        <v>34194</v>
      </c>
      <c r="N3062" s="7">
        <v>49231</v>
      </c>
      <c r="O3062" s="7" t="s">
        <v>22958</v>
      </c>
      <c r="P3062" s="7">
        <v>19880808</v>
      </c>
      <c r="Q3062" s="7">
        <v>70</v>
      </c>
      <c r="R3062" s="7">
        <v>201903</v>
      </c>
    </row>
    <row r="3063" spans="1:18" ht="16.5" customHeight="1">
      <c r="A3063" s="8">
        <v>6178101072</v>
      </c>
      <c r="B3063" s="7">
        <v>1503204</v>
      </c>
      <c r="C3063" s="12">
        <v>1801110035964</v>
      </c>
      <c r="D3063" s="7" t="s">
        <v>48666</v>
      </c>
      <c r="E3063" s="7" t="s">
        <v>48667</v>
      </c>
      <c r="F3063" s="7" t="s">
        <v>10754</v>
      </c>
      <c r="G3063" s="7" t="s">
        <v>48668</v>
      </c>
      <c r="H3063" s="7" t="s">
        <v>48669</v>
      </c>
      <c r="I3063" s="7" t="s">
        <v>65</v>
      </c>
      <c r="J3063" s="7" t="s">
        <v>33060</v>
      </c>
      <c r="K3063" s="7" t="s">
        <v>47</v>
      </c>
      <c r="L3063" s="7">
        <v>10</v>
      </c>
      <c r="M3063" s="7" t="s">
        <v>34194</v>
      </c>
      <c r="N3063" s="7">
        <v>49212</v>
      </c>
      <c r="O3063" s="7" t="s">
        <v>10754</v>
      </c>
      <c r="P3063" s="7">
        <v>19800122</v>
      </c>
      <c r="Q3063" s="7">
        <v>83</v>
      </c>
      <c r="R3063" s="7">
        <v>201903</v>
      </c>
    </row>
    <row r="3064" spans="1:18" ht="16.5" customHeight="1">
      <c r="A3064" s="8">
        <v>6018111221</v>
      </c>
      <c r="B3064" s="7">
        <v>1573664</v>
      </c>
      <c r="C3064" s="12">
        <v>1801110037803</v>
      </c>
      <c r="D3064" s="7" t="s">
        <v>23985</v>
      </c>
      <c r="E3064" s="7" t="s">
        <v>23986</v>
      </c>
      <c r="F3064" s="7" t="s">
        <v>23987</v>
      </c>
      <c r="G3064" s="7" t="s">
        <v>23988</v>
      </c>
      <c r="H3064" s="7" t="s">
        <v>23968</v>
      </c>
      <c r="I3064" s="7" t="s">
        <v>65</v>
      </c>
      <c r="J3064" s="7" t="s">
        <v>33060</v>
      </c>
      <c r="K3064" s="7" t="s">
        <v>47</v>
      </c>
      <c r="L3064" s="7">
        <v>10</v>
      </c>
      <c r="M3064" s="7" t="s">
        <v>34194</v>
      </c>
      <c r="N3064" s="7">
        <v>49231</v>
      </c>
      <c r="O3064" s="7" t="s">
        <v>22958</v>
      </c>
      <c r="P3064" s="7">
        <v>19800812</v>
      </c>
      <c r="Q3064" s="7">
        <v>56</v>
      </c>
      <c r="R3064" s="7">
        <v>201903</v>
      </c>
    </row>
    <row r="3065" spans="1:18" ht="16.5" customHeight="1">
      <c r="A3065" s="8">
        <v>6048109781</v>
      </c>
      <c r="B3065" s="7">
        <v>2161903</v>
      </c>
      <c r="C3065" s="12">
        <v>1801110039635</v>
      </c>
      <c r="D3065" s="7" t="s">
        <v>23939</v>
      </c>
      <c r="E3065" s="7" t="s">
        <v>23940</v>
      </c>
      <c r="F3065" s="7" t="s">
        <v>22958</v>
      </c>
      <c r="G3065" s="7" t="s">
        <v>23941</v>
      </c>
      <c r="H3065" s="7" t="s">
        <v>23942</v>
      </c>
      <c r="I3065" s="7" t="s">
        <v>65</v>
      </c>
      <c r="J3065" s="7" t="s">
        <v>33060</v>
      </c>
      <c r="K3065" s="7" t="s">
        <v>47</v>
      </c>
      <c r="L3065" s="7">
        <v>10</v>
      </c>
      <c r="M3065" s="7" t="s">
        <v>34194</v>
      </c>
      <c r="N3065" s="7">
        <v>49231</v>
      </c>
      <c r="O3065" s="7" t="s">
        <v>22958</v>
      </c>
      <c r="P3065" s="7">
        <v>19811005</v>
      </c>
      <c r="Q3065" s="7">
        <v>63</v>
      </c>
      <c r="R3065" s="7">
        <v>201903</v>
      </c>
    </row>
    <row r="3066" spans="1:18" ht="16.5" customHeight="1">
      <c r="A3066" s="8">
        <v>6038105138</v>
      </c>
      <c r="B3066" s="7">
        <v>1360503</v>
      </c>
      <c r="C3066" s="12">
        <v>1801110039669</v>
      </c>
      <c r="D3066" s="7" t="s">
        <v>23961</v>
      </c>
      <c r="E3066" s="7" t="s">
        <v>23962</v>
      </c>
      <c r="F3066" s="7" t="s">
        <v>14795</v>
      </c>
      <c r="G3066" s="7" t="s">
        <v>23963</v>
      </c>
      <c r="H3066" s="7" t="s">
        <v>23964</v>
      </c>
      <c r="I3066" s="7" t="s">
        <v>65</v>
      </c>
      <c r="J3066" s="7" t="s">
        <v>33060</v>
      </c>
      <c r="K3066" s="7" t="s">
        <v>47</v>
      </c>
      <c r="L3066" s="7">
        <v>10</v>
      </c>
      <c r="M3066" s="7" t="s">
        <v>34194</v>
      </c>
      <c r="N3066" s="7">
        <v>49231</v>
      </c>
      <c r="O3066" s="7" t="s">
        <v>22958</v>
      </c>
      <c r="P3066" s="7">
        <v>19810101</v>
      </c>
      <c r="Q3066" s="7">
        <v>66</v>
      </c>
      <c r="R3066" s="7">
        <v>201903</v>
      </c>
    </row>
    <row r="3067" spans="1:18" ht="16.5" customHeight="1">
      <c r="A3067" s="8">
        <v>6018120865</v>
      </c>
      <c r="B3067" s="7">
        <v>1196844</v>
      </c>
      <c r="C3067" s="12">
        <v>1801110039700</v>
      </c>
      <c r="D3067" s="7" t="s">
        <v>48670</v>
      </c>
      <c r="E3067" s="7" t="s">
        <v>48671</v>
      </c>
      <c r="F3067" s="7" t="s">
        <v>22958</v>
      </c>
      <c r="G3067" s="7" t="s">
        <v>48672</v>
      </c>
      <c r="H3067" s="7" t="s">
        <v>48673</v>
      </c>
      <c r="I3067" s="7" t="s">
        <v>65</v>
      </c>
      <c r="J3067" s="7" t="s">
        <v>33060</v>
      </c>
      <c r="K3067" s="7" t="s">
        <v>47</v>
      </c>
      <c r="L3067" s="7">
        <v>10</v>
      </c>
      <c r="M3067" s="7" t="s">
        <v>34194</v>
      </c>
      <c r="N3067" s="7">
        <v>49231</v>
      </c>
      <c r="O3067" s="7" t="s">
        <v>22958</v>
      </c>
      <c r="P3067" s="7">
        <v>19810430</v>
      </c>
      <c r="Q3067" s="7">
        <v>59</v>
      </c>
      <c r="R3067" s="7">
        <v>201903</v>
      </c>
    </row>
    <row r="3068" spans="1:18" ht="16.5" customHeight="1">
      <c r="A3068" s="8">
        <v>6218104331</v>
      </c>
      <c r="B3068" s="7">
        <v>1890771</v>
      </c>
      <c r="C3068" s="12">
        <v>1801110039966</v>
      </c>
      <c r="D3068" s="7" t="s">
        <v>23696</v>
      </c>
      <c r="E3068" s="7" t="s">
        <v>23697</v>
      </c>
      <c r="F3068" s="7" t="s">
        <v>22958</v>
      </c>
      <c r="G3068" s="7" t="s">
        <v>23694</v>
      </c>
      <c r="H3068" s="7" t="s">
        <v>23698</v>
      </c>
      <c r="I3068" s="7" t="s">
        <v>65</v>
      </c>
      <c r="J3068" s="7" t="s">
        <v>33060</v>
      </c>
      <c r="K3068" s="7" t="s">
        <v>47</v>
      </c>
      <c r="L3068" s="7">
        <v>10</v>
      </c>
      <c r="M3068" s="7" t="s">
        <v>34194</v>
      </c>
      <c r="N3068" s="7">
        <v>49231</v>
      </c>
      <c r="O3068" s="7" t="s">
        <v>22958</v>
      </c>
      <c r="P3068" s="7">
        <v>19810331</v>
      </c>
      <c r="Q3068" s="7">
        <v>137</v>
      </c>
      <c r="R3068" s="7">
        <v>201903</v>
      </c>
    </row>
    <row r="3069" spans="1:18" ht="16.5" customHeight="1">
      <c r="A3069" s="8">
        <v>6068106868</v>
      </c>
      <c r="B3069" s="7">
        <v>1430212</v>
      </c>
      <c r="C3069" s="12">
        <v>1801110041408</v>
      </c>
      <c r="D3069" s="7" t="s">
        <v>48674</v>
      </c>
      <c r="E3069" s="7" t="s">
        <v>48675</v>
      </c>
      <c r="F3069" s="7" t="s">
        <v>11304</v>
      </c>
      <c r="G3069" s="7" t="s">
        <v>48676</v>
      </c>
      <c r="H3069" s="7" t="s">
        <v>48677</v>
      </c>
      <c r="I3069" s="7" t="s">
        <v>65</v>
      </c>
      <c r="J3069" s="7" t="s">
        <v>33060</v>
      </c>
      <c r="K3069" s="7" t="s">
        <v>47</v>
      </c>
      <c r="L3069" s="7">
        <v>10</v>
      </c>
      <c r="M3069" s="7" t="s">
        <v>34194</v>
      </c>
      <c r="N3069" s="7">
        <v>49302</v>
      </c>
      <c r="O3069" s="7" t="s">
        <v>42888</v>
      </c>
      <c r="P3069" s="7">
        <v>19810801</v>
      </c>
      <c r="Q3069" s="7">
        <v>62</v>
      </c>
      <c r="R3069" s="7">
        <v>201903</v>
      </c>
    </row>
    <row r="3070" spans="1:18" ht="16.5" customHeight="1">
      <c r="A3070" s="8">
        <v>6178101408</v>
      </c>
      <c r="B3070" s="7">
        <v>1757808</v>
      </c>
      <c r="C3070" s="12">
        <v>1801110042092</v>
      </c>
      <c r="D3070" s="7" t="s">
        <v>23783</v>
      </c>
      <c r="E3070" s="7" t="s">
        <v>23784</v>
      </c>
      <c r="F3070" s="7" t="s">
        <v>14795</v>
      </c>
      <c r="G3070" s="7" t="s">
        <v>23785</v>
      </c>
      <c r="H3070" s="7" t="s">
        <v>23786</v>
      </c>
      <c r="I3070" s="7" t="s">
        <v>65</v>
      </c>
      <c r="J3070" s="7" t="s">
        <v>33060</v>
      </c>
      <c r="K3070" s="7" t="s">
        <v>47</v>
      </c>
      <c r="L3070" s="7">
        <v>10</v>
      </c>
      <c r="M3070" s="7" t="s">
        <v>34194</v>
      </c>
      <c r="N3070" s="7">
        <v>49231</v>
      </c>
      <c r="O3070" s="7" t="s">
        <v>22958</v>
      </c>
      <c r="P3070" s="7">
        <v>19811029</v>
      </c>
      <c r="Q3070" s="7">
        <v>72</v>
      </c>
      <c r="R3070" s="7">
        <v>201903</v>
      </c>
    </row>
    <row r="3071" spans="1:18" ht="16.5" customHeight="1">
      <c r="A3071" s="8">
        <v>6178103032</v>
      </c>
      <c r="B3071" s="7">
        <v>1413607</v>
      </c>
      <c r="C3071" s="12">
        <v>1801110043347</v>
      </c>
      <c r="D3071" s="7" t="s">
        <v>23717</v>
      </c>
      <c r="E3071" s="7" t="s">
        <v>4057</v>
      </c>
      <c r="F3071" s="7" t="s">
        <v>23718</v>
      </c>
      <c r="G3071" s="7" t="s">
        <v>23719</v>
      </c>
      <c r="H3071" s="7" t="s">
        <v>23720</v>
      </c>
      <c r="I3071" s="7" t="s">
        <v>65</v>
      </c>
      <c r="J3071" s="7" t="s">
        <v>33060</v>
      </c>
      <c r="K3071" s="7" t="s">
        <v>47</v>
      </c>
      <c r="L3071" s="7">
        <v>10</v>
      </c>
      <c r="M3071" s="7" t="s">
        <v>34194</v>
      </c>
      <c r="N3071" s="7">
        <v>49231</v>
      </c>
      <c r="O3071" s="7" t="s">
        <v>22958</v>
      </c>
      <c r="P3071" s="7">
        <v>19820315</v>
      </c>
      <c r="Q3071" s="7">
        <v>63</v>
      </c>
      <c r="R3071" s="7">
        <v>201903</v>
      </c>
    </row>
    <row r="3072" spans="1:18" ht="16.5" customHeight="1">
      <c r="A3072" s="8">
        <v>6068132390</v>
      </c>
      <c r="B3072" s="7">
        <v>1780556</v>
      </c>
      <c r="C3072" s="12">
        <v>1801110058552</v>
      </c>
      <c r="D3072" s="7" t="s">
        <v>23907</v>
      </c>
      <c r="E3072" s="7" t="s">
        <v>23908</v>
      </c>
      <c r="F3072" s="7" t="s">
        <v>23909</v>
      </c>
      <c r="G3072" s="7" t="s">
        <v>23910</v>
      </c>
      <c r="H3072" s="7" t="s">
        <v>23911</v>
      </c>
      <c r="I3072" s="7" t="s">
        <v>65</v>
      </c>
      <c r="J3072" s="7" t="s">
        <v>33060</v>
      </c>
      <c r="K3072" s="7" t="s">
        <v>47</v>
      </c>
      <c r="L3072" s="7">
        <v>10</v>
      </c>
      <c r="M3072" s="7" t="s">
        <v>34194</v>
      </c>
      <c r="N3072" s="7">
        <v>49231</v>
      </c>
      <c r="O3072" s="7" t="s">
        <v>22958</v>
      </c>
      <c r="P3072" s="7">
        <v>19851025</v>
      </c>
      <c r="Q3072" s="7">
        <v>86</v>
      </c>
      <c r="R3072" s="7">
        <v>201903</v>
      </c>
    </row>
    <row r="3073" spans="1:18" ht="16.5" customHeight="1">
      <c r="A3073" s="8">
        <v>6178102237</v>
      </c>
      <c r="B3073" s="7">
        <v>2148050</v>
      </c>
      <c r="C3073" s="12">
        <v>1801110062115</v>
      </c>
      <c r="D3073" s="7" t="s">
        <v>23724</v>
      </c>
      <c r="E3073" s="7" t="s">
        <v>23725</v>
      </c>
      <c r="F3073" s="7" t="s">
        <v>10938</v>
      </c>
      <c r="G3073" s="7" t="s">
        <v>23726</v>
      </c>
      <c r="H3073" s="7" t="s">
        <v>23727</v>
      </c>
      <c r="I3073" s="7" t="s">
        <v>65</v>
      </c>
      <c r="J3073" s="7" t="s">
        <v>33060</v>
      </c>
      <c r="K3073" s="7" t="s">
        <v>47</v>
      </c>
      <c r="L3073" s="7">
        <v>10</v>
      </c>
      <c r="M3073" s="7" t="s">
        <v>34194</v>
      </c>
      <c r="N3073" s="7">
        <v>49231</v>
      </c>
      <c r="O3073" s="7" t="s">
        <v>22958</v>
      </c>
      <c r="P3073" s="7">
        <v>19840901</v>
      </c>
      <c r="Q3073" s="7">
        <v>78</v>
      </c>
      <c r="R3073" s="7">
        <v>201903</v>
      </c>
    </row>
    <row r="3074" spans="1:18" ht="16.5" customHeight="1">
      <c r="A3074" s="8">
        <v>6068132895</v>
      </c>
      <c r="B3074" s="7">
        <v>1563005</v>
      </c>
      <c r="C3074" s="12">
        <v>1801110068600</v>
      </c>
      <c r="D3074" s="7" t="s">
        <v>23903</v>
      </c>
      <c r="E3074" s="7" t="s">
        <v>23904</v>
      </c>
      <c r="F3074" s="7" t="s">
        <v>10760</v>
      </c>
      <c r="G3074" s="7" t="s">
        <v>23905</v>
      </c>
      <c r="H3074" s="7" t="s">
        <v>23906</v>
      </c>
      <c r="I3074" s="7" t="s">
        <v>65</v>
      </c>
      <c r="J3074" s="7" t="s">
        <v>33060</v>
      </c>
      <c r="K3074" s="7" t="s">
        <v>47</v>
      </c>
      <c r="L3074" s="7">
        <v>10</v>
      </c>
      <c r="M3074" s="7" t="s">
        <v>34194</v>
      </c>
      <c r="N3074" s="7">
        <v>49231</v>
      </c>
      <c r="O3074" s="7" t="s">
        <v>22958</v>
      </c>
      <c r="P3074" s="7">
        <v>19860821</v>
      </c>
      <c r="Q3074" s="7">
        <v>74</v>
      </c>
      <c r="R3074" s="7">
        <v>201903</v>
      </c>
    </row>
    <row r="3075" spans="1:18" ht="16.5" customHeight="1">
      <c r="A3075" s="8">
        <v>6038108149</v>
      </c>
      <c r="B3075" s="7">
        <v>1194042</v>
      </c>
      <c r="C3075" s="12">
        <v>1801110070001</v>
      </c>
      <c r="D3075" s="7" t="s">
        <v>48678</v>
      </c>
      <c r="E3075" s="7" t="s">
        <v>2661</v>
      </c>
      <c r="F3075" s="7" t="s">
        <v>22958</v>
      </c>
      <c r="G3075" s="7" t="s">
        <v>48679</v>
      </c>
      <c r="H3075" s="7" t="s">
        <v>23972</v>
      </c>
      <c r="I3075" s="7" t="s">
        <v>65</v>
      </c>
      <c r="J3075" s="7" t="s">
        <v>33060</v>
      </c>
      <c r="K3075" s="7" t="s">
        <v>47</v>
      </c>
      <c r="L3075" s="7">
        <v>10</v>
      </c>
      <c r="M3075" s="7" t="s">
        <v>34194</v>
      </c>
      <c r="N3075" s="7">
        <v>49231</v>
      </c>
      <c r="O3075" s="7" t="s">
        <v>22958</v>
      </c>
      <c r="P3075" s="7">
        <v>19861101</v>
      </c>
      <c r="Q3075" s="7">
        <v>67</v>
      </c>
      <c r="R3075" s="7">
        <v>201903</v>
      </c>
    </row>
    <row r="3076" spans="1:18" ht="16.5" customHeight="1">
      <c r="A3076" s="8">
        <v>6058110113</v>
      </c>
      <c r="B3076" s="7">
        <v>1269382</v>
      </c>
      <c r="C3076" s="12">
        <v>1801110084664</v>
      </c>
      <c r="D3076" s="7" t="s">
        <v>48680</v>
      </c>
      <c r="E3076" s="7" t="s">
        <v>48681</v>
      </c>
      <c r="F3076" s="7" t="s">
        <v>48682</v>
      </c>
      <c r="G3076" s="7" t="s">
        <v>48683</v>
      </c>
      <c r="H3076" s="7" t="s">
        <v>48684</v>
      </c>
      <c r="I3076" s="7" t="s">
        <v>65</v>
      </c>
      <c r="J3076" s="7" t="s">
        <v>33060</v>
      </c>
      <c r="K3076" s="7" t="s">
        <v>47</v>
      </c>
      <c r="L3076" s="7">
        <v>10</v>
      </c>
      <c r="M3076" s="7" t="s">
        <v>363</v>
      </c>
      <c r="N3076" s="7">
        <v>73900</v>
      </c>
      <c r="O3076" s="7" t="s">
        <v>45758</v>
      </c>
      <c r="P3076" s="7">
        <v>19890101</v>
      </c>
      <c r="Q3076" s="7">
        <v>51</v>
      </c>
      <c r="R3076" s="7">
        <v>201903</v>
      </c>
    </row>
    <row r="3077" spans="1:18" ht="16.5" customHeight="1">
      <c r="A3077" s="8">
        <v>6068142485</v>
      </c>
      <c r="B3077" s="7">
        <v>2110199</v>
      </c>
      <c r="C3077" s="12">
        <v>1801110118819</v>
      </c>
      <c r="D3077" s="7" t="s">
        <v>21672</v>
      </c>
      <c r="E3077" s="7" t="s">
        <v>21673</v>
      </c>
      <c r="F3077" s="7" t="s">
        <v>21642</v>
      </c>
      <c r="G3077" s="7" t="s">
        <v>21674</v>
      </c>
      <c r="H3077" s="7" t="s">
        <v>21675</v>
      </c>
      <c r="I3077" s="7" t="s">
        <v>65</v>
      </c>
      <c r="J3077" s="7" t="s">
        <v>33060</v>
      </c>
      <c r="K3077" s="7" t="s">
        <v>47</v>
      </c>
      <c r="L3077" s="7">
        <v>10</v>
      </c>
      <c r="M3077" s="7" t="s">
        <v>457</v>
      </c>
      <c r="N3077" s="7">
        <v>38210</v>
      </c>
      <c r="O3077" s="7" t="s">
        <v>45480</v>
      </c>
      <c r="P3077" s="7">
        <v>19911001</v>
      </c>
      <c r="Q3077" s="7">
        <v>53</v>
      </c>
      <c r="R3077" s="7">
        <v>201903</v>
      </c>
    </row>
    <row r="3078" spans="1:18" ht="16.5" customHeight="1">
      <c r="A3078" s="8">
        <v>4028117685</v>
      </c>
      <c r="B3078" s="7">
        <v>1491794</v>
      </c>
      <c r="C3078" s="12">
        <v>1801110119198</v>
      </c>
      <c r="D3078" s="7" t="s">
        <v>20479</v>
      </c>
      <c r="E3078" s="7" t="s">
        <v>20480</v>
      </c>
      <c r="F3078" s="7" t="s">
        <v>3071</v>
      </c>
      <c r="G3078" s="7" t="s">
        <v>20481</v>
      </c>
      <c r="H3078" s="7" t="s">
        <v>20482</v>
      </c>
      <c r="I3078" s="7" t="s">
        <v>65</v>
      </c>
      <c r="J3078" s="7" t="s">
        <v>33060</v>
      </c>
      <c r="K3078" s="7" t="s">
        <v>47</v>
      </c>
      <c r="L3078" s="7">
        <v>10</v>
      </c>
      <c r="M3078" s="7" t="s">
        <v>33076</v>
      </c>
      <c r="N3078" s="7">
        <v>30390</v>
      </c>
      <c r="O3078" s="7" t="s">
        <v>33587</v>
      </c>
      <c r="P3078" s="7">
        <v>19911011</v>
      </c>
      <c r="Q3078" s="7">
        <v>65</v>
      </c>
      <c r="R3078" s="7">
        <v>201903</v>
      </c>
    </row>
    <row r="3079" spans="1:18" ht="16.5" customHeight="1">
      <c r="A3079" s="8">
        <v>6048125267</v>
      </c>
      <c r="B3079" s="7">
        <v>1707392</v>
      </c>
      <c r="C3079" s="12">
        <v>1801110124238</v>
      </c>
      <c r="D3079" s="7" t="s">
        <v>48685</v>
      </c>
      <c r="E3079" s="7" t="s">
        <v>48686</v>
      </c>
      <c r="F3079" s="7" t="s">
        <v>48687</v>
      </c>
      <c r="G3079" s="7" t="s">
        <v>48688</v>
      </c>
      <c r="H3079" s="7" t="s">
        <v>48689</v>
      </c>
      <c r="I3079" s="7" t="s">
        <v>65</v>
      </c>
      <c r="J3079" s="7" t="s">
        <v>33060</v>
      </c>
      <c r="K3079" s="7" t="s">
        <v>47</v>
      </c>
      <c r="L3079" s="7">
        <v>10</v>
      </c>
      <c r="M3079" s="7" t="s">
        <v>34194</v>
      </c>
      <c r="N3079" s="7">
        <v>52939</v>
      </c>
      <c r="O3079" s="7" t="s">
        <v>44888</v>
      </c>
      <c r="P3079" s="7">
        <v>19900415</v>
      </c>
      <c r="Q3079" s="7">
        <v>56</v>
      </c>
      <c r="R3079" s="7">
        <v>201903</v>
      </c>
    </row>
    <row r="3080" spans="1:18" ht="16.5" customHeight="1">
      <c r="A3080" s="8">
        <v>6188117072</v>
      </c>
      <c r="B3080" s="7">
        <v>1182016</v>
      </c>
      <c r="C3080" s="12">
        <v>1801110142959</v>
      </c>
      <c r="D3080" s="7" t="s">
        <v>25725</v>
      </c>
      <c r="E3080" s="7" t="s">
        <v>25726</v>
      </c>
      <c r="F3080" s="7" t="s">
        <v>11912</v>
      </c>
      <c r="G3080" s="7" t="s">
        <v>25727</v>
      </c>
      <c r="H3080" s="7" t="s">
        <v>25728</v>
      </c>
      <c r="I3080" s="7" t="s">
        <v>65</v>
      </c>
      <c r="J3080" s="7" t="s">
        <v>33060</v>
      </c>
      <c r="K3080" s="7" t="s">
        <v>47</v>
      </c>
      <c r="L3080" s="7">
        <v>10</v>
      </c>
      <c r="M3080" s="7" t="s">
        <v>34194</v>
      </c>
      <c r="N3080" s="7">
        <v>52993</v>
      </c>
      <c r="O3080" s="7" t="s">
        <v>44546</v>
      </c>
      <c r="P3080" s="7">
        <v>19930713</v>
      </c>
      <c r="Q3080" s="7">
        <v>110</v>
      </c>
      <c r="R3080" s="7">
        <v>201903</v>
      </c>
    </row>
    <row r="3081" spans="1:18" ht="16.5" customHeight="1">
      <c r="A3081" s="8">
        <v>6038119762</v>
      </c>
      <c r="B3081" s="7">
        <v>1753708</v>
      </c>
      <c r="C3081" s="12">
        <v>1801110145466</v>
      </c>
      <c r="D3081" s="7" t="s">
        <v>28467</v>
      </c>
      <c r="E3081" s="7" t="s">
        <v>28468</v>
      </c>
      <c r="F3081" s="7" t="s">
        <v>28469</v>
      </c>
      <c r="G3081" s="7" t="s">
        <v>28470</v>
      </c>
      <c r="H3081" s="7" t="s">
        <v>28471</v>
      </c>
      <c r="I3081" s="7" t="s">
        <v>65</v>
      </c>
      <c r="J3081" s="7" t="s">
        <v>33060</v>
      </c>
      <c r="K3081" s="7" t="s">
        <v>47</v>
      </c>
      <c r="L3081" s="7">
        <v>10</v>
      </c>
      <c r="M3081" s="7" t="s">
        <v>363</v>
      </c>
      <c r="N3081" s="7">
        <v>72919</v>
      </c>
      <c r="O3081" s="7" t="s">
        <v>16141</v>
      </c>
      <c r="P3081" s="7">
        <v>19930901</v>
      </c>
      <c r="Q3081" s="7">
        <v>101</v>
      </c>
      <c r="R3081" s="7">
        <v>201903</v>
      </c>
    </row>
    <row r="3082" spans="1:18" ht="16.5" customHeight="1">
      <c r="A3082" s="8">
        <v>6038122632</v>
      </c>
      <c r="B3082" s="7">
        <v>1567062</v>
      </c>
      <c r="C3082" s="12">
        <v>1801110159574</v>
      </c>
      <c r="D3082" s="7" t="s">
        <v>21681</v>
      </c>
      <c r="E3082" s="7" t="s">
        <v>21682</v>
      </c>
      <c r="F3082" s="7" t="s">
        <v>21645</v>
      </c>
      <c r="G3082" s="7" t="s">
        <v>21683</v>
      </c>
      <c r="H3082" s="7" t="s">
        <v>21684</v>
      </c>
      <c r="I3082" s="7" t="s">
        <v>65</v>
      </c>
      <c r="J3082" s="7" t="s">
        <v>33060</v>
      </c>
      <c r="K3082" s="7" t="s">
        <v>47</v>
      </c>
      <c r="L3082" s="7">
        <v>10</v>
      </c>
      <c r="M3082" s="7" t="s">
        <v>457</v>
      </c>
      <c r="N3082" s="7">
        <v>38110</v>
      </c>
      <c r="O3082" s="7" t="s">
        <v>42265</v>
      </c>
      <c r="P3082" s="7">
        <v>19940801</v>
      </c>
      <c r="Q3082" s="7">
        <v>52</v>
      </c>
      <c r="R3082" s="7">
        <v>201903</v>
      </c>
    </row>
    <row r="3083" spans="1:18" ht="16.5" customHeight="1">
      <c r="A3083" s="8">
        <v>6178114903</v>
      </c>
      <c r="B3083" s="7">
        <v>1317051</v>
      </c>
      <c r="C3083" s="12">
        <v>1801110182301</v>
      </c>
      <c r="D3083" s="7" t="s">
        <v>28410</v>
      </c>
      <c r="E3083" s="7" t="s">
        <v>28411</v>
      </c>
      <c r="F3083" s="7" t="s">
        <v>6302</v>
      </c>
      <c r="G3083" s="7" t="s">
        <v>28412</v>
      </c>
      <c r="H3083" s="7" t="s">
        <v>28413</v>
      </c>
      <c r="I3083" s="7" t="s">
        <v>65</v>
      </c>
      <c r="J3083" s="7" t="s">
        <v>33060</v>
      </c>
      <c r="K3083" s="7" t="s">
        <v>47</v>
      </c>
      <c r="L3083" s="7">
        <v>10</v>
      </c>
      <c r="M3083" s="7" t="s">
        <v>363</v>
      </c>
      <c r="N3083" s="7">
        <v>72121</v>
      </c>
      <c r="O3083" s="7" t="s">
        <v>35913</v>
      </c>
      <c r="P3083" s="7">
        <v>19950503</v>
      </c>
      <c r="Q3083" s="7">
        <v>58</v>
      </c>
      <c r="R3083" s="7">
        <v>201903</v>
      </c>
    </row>
    <row r="3084" spans="1:18" ht="16.5" customHeight="1">
      <c r="A3084" s="8">
        <v>6068159313</v>
      </c>
      <c r="B3084" s="7">
        <v>1632272</v>
      </c>
      <c r="C3084" s="12">
        <v>1801110196237</v>
      </c>
      <c r="D3084" s="7" t="s">
        <v>26315</v>
      </c>
      <c r="E3084" s="7" t="s">
        <v>26316</v>
      </c>
      <c r="F3084" s="7" t="s">
        <v>26317</v>
      </c>
      <c r="G3084" s="7" t="s">
        <v>26318</v>
      </c>
      <c r="H3084" s="7" t="s">
        <v>26319</v>
      </c>
      <c r="I3084" s="7" t="s">
        <v>65</v>
      </c>
      <c r="J3084" s="7" t="s">
        <v>33060</v>
      </c>
      <c r="K3084" s="7" t="s">
        <v>47</v>
      </c>
      <c r="L3084" s="7">
        <v>10</v>
      </c>
      <c r="M3084" s="7" t="s">
        <v>34433</v>
      </c>
      <c r="N3084" s="7">
        <v>58222</v>
      </c>
      <c r="O3084" s="7" t="s">
        <v>13163</v>
      </c>
      <c r="P3084" s="7">
        <v>19951221</v>
      </c>
      <c r="Q3084" s="7">
        <v>52</v>
      </c>
      <c r="R3084" s="7">
        <v>201903</v>
      </c>
    </row>
    <row r="3085" spans="1:18" ht="16.5" customHeight="1">
      <c r="A3085" s="8">
        <v>6068160770</v>
      </c>
      <c r="B3085" s="7">
        <v>1340238</v>
      </c>
      <c r="C3085" s="12">
        <v>1801110203561</v>
      </c>
      <c r="D3085" s="7" t="s">
        <v>16500</v>
      </c>
      <c r="E3085" s="7" t="s">
        <v>16501</v>
      </c>
      <c r="F3085" s="7" t="s">
        <v>16502</v>
      </c>
      <c r="G3085" s="7" t="s">
        <v>16503</v>
      </c>
      <c r="H3085" s="7" t="s">
        <v>16504</v>
      </c>
      <c r="I3085" s="7" t="s">
        <v>65</v>
      </c>
      <c r="J3085" s="7" t="s">
        <v>33060</v>
      </c>
      <c r="K3085" s="7" t="s">
        <v>47</v>
      </c>
      <c r="L3085" s="7">
        <v>10</v>
      </c>
      <c r="M3085" s="7" t="s">
        <v>33076</v>
      </c>
      <c r="N3085" s="7">
        <v>10120</v>
      </c>
      <c r="O3085" s="7" t="s">
        <v>188</v>
      </c>
      <c r="P3085" s="7">
        <v>19930412</v>
      </c>
      <c r="Q3085" s="7">
        <v>96</v>
      </c>
      <c r="R3085" s="7">
        <v>201903</v>
      </c>
    </row>
    <row r="3086" spans="1:18" ht="16.5" customHeight="1">
      <c r="A3086" s="8">
        <v>6058125315</v>
      </c>
      <c r="B3086" s="7">
        <v>1946489</v>
      </c>
      <c r="C3086" s="12">
        <v>1801110214287</v>
      </c>
      <c r="D3086" s="7" t="s">
        <v>17843</v>
      </c>
      <c r="E3086" s="7" t="s">
        <v>10189</v>
      </c>
      <c r="F3086" s="7" t="s">
        <v>17844</v>
      </c>
      <c r="G3086" s="7" t="s">
        <v>17845</v>
      </c>
      <c r="H3086" s="7" t="s">
        <v>17846</v>
      </c>
      <c r="I3086" s="7" t="s">
        <v>65</v>
      </c>
      <c r="J3086" s="7" t="s">
        <v>33060</v>
      </c>
      <c r="K3086" s="7" t="s">
        <v>47</v>
      </c>
      <c r="L3086" s="7">
        <v>10</v>
      </c>
      <c r="M3086" s="7" t="s">
        <v>33076</v>
      </c>
      <c r="N3086" s="7">
        <v>22299</v>
      </c>
      <c r="O3086" s="7" t="s">
        <v>33340</v>
      </c>
      <c r="P3086" s="7">
        <v>19961001</v>
      </c>
      <c r="Q3086" s="7">
        <v>53</v>
      </c>
      <c r="R3086" s="7">
        <v>201903</v>
      </c>
    </row>
    <row r="3087" spans="1:18" ht="16.5" customHeight="1">
      <c r="A3087" s="8">
        <v>6178118006</v>
      </c>
      <c r="B3087" s="7">
        <v>1927703</v>
      </c>
      <c r="C3087" s="12">
        <v>1801110216902</v>
      </c>
      <c r="D3087" s="7" t="s">
        <v>26297</v>
      </c>
      <c r="E3087" s="7" t="s">
        <v>26298</v>
      </c>
      <c r="F3087" s="7" t="s">
        <v>26299</v>
      </c>
      <c r="G3087" s="7" t="s">
        <v>26300</v>
      </c>
      <c r="H3087" s="7" t="s">
        <v>26301</v>
      </c>
      <c r="I3087" s="7" t="s">
        <v>52</v>
      </c>
      <c r="J3087" s="7" t="s">
        <v>33060</v>
      </c>
      <c r="K3087" s="7" t="s">
        <v>47</v>
      </c>
      <c r="L3087" s="7">
        <v>10</v>
      </c>
      <c r="M3087" s="7" t="s">
        <v>34433</v>
      </c>
      <c r="N3087" s="7">
        <v>58200</v>
      </c>
      <c r="O3087" s="7" t="s">
        <v>4942</v>
      </c>
      <c r="P3087" s="7">
        <v>19961026</v>
      </c>
      <c r="Q3087" s="7">
        <v>88</v>
      </c>
      <c r="R3087" s="7">
        <v>201903</v>
      </c>
    </row>
    <row r="3088" spans="1:18" ht="16.5" customHeight="1">
      <c r="A3088" s="8">
        <v>6068115329</v>
      </c>
      <c r="B3088" s="7">
        <v>1441040</v>
      </c>
      <c r="C3088" s="12">
        <v>1801110235910</v>
      </c>
      <c r="D3088" s="7" t="s">
        <v>23916</v>
      </c>
      <c r="E3088" s="7" t="s">
        <v>23917</v>
      </c>
      <c r="F3088" s="7" t="s">
        <v>23866</v>
      </c>
      <c r="G3088" s="7" t="s">
        <v>23918</v>
      </c>
      <c r="H3088" s="7" t="s">
        <v>23919</v>
      </c>
      <c r="I3088" s="7" t="s">
        <v>65</v>
      </c>
      <c r="J3088" s="7" t="s">
        <v>33060</v>
      </c>
      <c r="K3088" s="7" t="s">
        <v>47</v>
      </c>
      <c r="L3088" s="7">
        <v>10</v>
      </c>
      <c r="M3088" s="7" t="s">
        <v>34194</v>
      </c>
      <c r="N3088" s="7">
        <v>49231</v>
      </c>
      <c r="O3088" s="7" t="s">
        <v>22958</v>
      </c>
      <c r="P3088" s="7">
        <v>19980324</v>
      </c>
      <c r="Q3088" s="7">
        <v>70</v>
      </c>
      <c r="R3088" s="7">
        <v>201903</v>
      </c>
    </row>
    <row r="3089" spans="1:18" ht="16.5" customHeight="1">
      <c r="A3089" s="8">
        <v>6218129313</v>
      </c>
      <c r="B3089" s="7">
        <v>1457134</v>
      </c>
      <c r="C3089" s="12">
        <v>1801110248939</v>
      </c>
      <c r="D3089" s="7" t="s">
        <v>23681</v>
      </c>
      <c r="E3089" s="7" t="s">
        <v>23678</v>
      </c>
      <c r="F3089" s="7" t="s">
        <v>23682</v>
      </c>
      <c r="G3089" s="7" t="s">
        <v>23683</v>
      </c>
      <c r="H3089" s="7" t="s">
        <v>23671</v>
      </c>
      <c r="I3089" s="7" t="s">
        <v>65</v>
      </c>
      <c r="J3089" s="7" t="s">
        <v>33060</v>
      </c>
      <c r="K3089" s="7" t="s">
        <v>47</v>
      </c>
      <c r="L3089" s="7">
        <v>10</v>
      </c>
      <c r="M3089" s="7" t="s">
        <v>34194</v>
      </c>
      <c r="N3089" s="7">
        <v>49231</v>
      </c>
      <c r="O3089" s="7" t="s">
        <v>22958</v>
      </c>
      <c r="P3089" s="7">
        <v>19980109</v>
      </c>
      <c r="Q3089" s="7">
        <v>75</v>
      </c>
      <c r="R3089" s="7">
        <v>201903</v>
      </c>
    </row>
    <row r="3090" spans="1:18" ht="16.5" customHeight="1">
      <c r="A3090" s="8">
        <v>6178122494</v>
      </c>
      <c r="B3090" s="7">
        <v>1700545</v>
      </c>
      <c r="C3090" s="12">
        <v>1801110270601</v>
      </c>
      <c r="D3090" s="7" t="s">
        <v>25734</v>
      </c>
      <c r="E3090" s="7" t="s">
        <v>15036</v>
      </c>
      <c r="F3090" s="7" t="s">
        <v>11448</v>
      </c>
      <c r="G3090" s="7" t="s">
        <v>25735</v>
      </c>
      <c r="H3090" s="7" t="s">
        <v>25736</v>
      </c>
      <c r="I3090" s="7" t="s">
        <v>65</v>
      </c>
      <c r="J3090" s="7" t="s">
        <v>33060</v>
      </c>
      <c r="K3090" s="7" t="s">
        <v>47</v>
      </c>
      <c r="L3090" s="7">
        <v>10</v>
      </c>
      <c r="M3090" s="7" t="s">
        <v>34194</v>
      </c>
      <c r="N3090" s="7">
        <v>52929</v>
      </c>
      <c r="O3090" s="7" t="s">
        <v>48663</v>
      </c>
      <c r="P3090" s="7">
        <v>19981201</v>
      </c>
      <c r="Q3090" s="7">
        <v>56</v>
      </c>
      <c r="R3090" s="7">
        <v>201903</v>
      </c>
    </row>
    <row r="3091" spans="1:18" ht="16.5" customHeight="1">
      <c r="A3091" s="8">
        <v>6018136014</v>
      </c>
      <c r="B3091" s="7">
        <v>1282876</v>
      </c>
      <c r="C3091" s="12">
        <v>1801110290857</v>
      </c>
      <c r="D3091" s="7" t="s">
        <v>48690</v>
      </c>
      <c r="E3091" s="7" t="s">
        <v>48691</v>
      </c>
      <c r="F3091" s="7" t="s">
        <v>11470</v>
      </c>
      <c r="G3091" s="7" t="s">
        <v>48692</v>
      </c>
      <c r="H3091" s="7" t="s">
        <v>25687</v>
      </c>
      <c r="I3091" s="7" t="s">
        <v>65</v>
      </c>
      <c r="J3091" s="7" t="s">
        <v>33060</v>
      </c>
      <c r="K3091" s="7" t="s">
        <v>47</v>
      </c>
      <c r="L3091" s="7">
        <v>10</v>
      </c>
      <c r="M3091" s="7" t="s">
        <v>34194</v>
      </c>
      <c r="N3091" s="7">
        <v>52929</v>
      </c>
      <c r="O3091" s="7" t="s">
        <v>48663</v>
      </c>
      <c r="P3091" s="7">
        <v>19830402</v>
      </c>
      <c r="Q3091" s="7">
        <v>119</v>
      </c>
      <c r="R3091" s="7">
        <v>201903</v>
      </c>
    </row>
    <row r="3092" spans="1:18" ht="16.5" customHeight="1">
      <c r="A3092" s="8">
        <v>6178126957</v>
      </c>
      <c r="B3092" s="7">
        <v>1179658</v>
      </c>
      <c r="C3092" s="12">
        <v>1801110315241</v>
      </c>
      <c r="D3092" s="7" t="s">
        <v>23714</v>
      </c>
      <c r="E3092" s="7" t="s">
        <v>23715</v>
      </c>
      <c r="F3092" s="7" t="s">
        <v>11107</v>
      </c>
      <c r="G3092" s="7" t="s">
        <v>23716</v>
      </c>
      <c r="H3092" s="7" t="s">
        <v>8250</v>
      </c>
      <c r="I3092" s="7" t="s">
        <v>65</v>
      </c>
      <c r="J3092" s="7" t="s">
        <v>33060</v>
      </c>
      <c r="K3092" s="7" t="s">
        <v>47</v>
      </c>
      <c r="L3092" s="7">
        <v>10</v>
      </c>
      <c r="M3092" s="7" t="s">
        <v>34194</v>
      </c>
      <c r="N3092" s="7">
        <v>49231</v>
      </c>
      <c r="O3092" s="7" t="s">
        <v>22958</v>
      </c>
      <c r="P3092" s="7">
        <v>20000229</v>
      </c>
      <c r="Q3092" s="7">
        <v>79</v>
      </c>
      <c r="R3092" s="7">
        <v>201903</v>
      </c>
    </row>
    <row r="3093" spans="1:18" ht="16.5" customHeight="1">
      <c r="A3093" s="8">
        <v>6178128917</v>
      </c>
      <c r="B3093" s="7">
        <v>1668358</v>
      </c>
      <c r="C3093" s="12">
        <v>1801110331700</v>
      </c>
      <c r="D3093" s="7" t="s">
        <v>17097</v>
      </c>
      <c r="E3093" s="7" t="s">
        <v>3857</v>
      </c>
      <c r="F3093" s="7" t="s">
        <v>17098</v>
      </c>
      <c r="G3093" s="7" t="s">
        <v>17099</v>
      </c>
      <c r="H3093" s="7" t="s">
        <v>17100</v>
      </c>
      <c r="I3093" s="7" t="s">
        <v>65</v>
      </c>
      <c r="J3093" s="7" t="s">
        <v>33060</v>
      </c>
      <c r="K3093" s="7" t="s">
        <v>47</v>
      </c>
      <c r="L3093" s="7">
        <v>10</v>
      </c>
      <c r="M3093" s="7" t="s">
        <v>33076</v>
      </c>
      <c r="N3093" s="7">
        <v>14192</v>
      </c>
      <c r="O3093" s="7" t="s">
        <v>38558</v>
      </c>
      <c r="P3093" s="7">
        <v>20000727</v>
      </c>
      <c r="Q3093" s="7">
        <v>68</v>
      </c>
      <c r="R3093" s="7">
        <v>201903</v>
      </c>
    </row>
    <row r="3094" spans="1:18" ht="16.5" customHeight="1">
      <c r="A3094" s="8">
        <v>6038144034</v>
      </c>
      <c r="B3094" s="7">
        <v>1789594</v>
      </c>
      <c r="C3094" s="12">
        <v>1801110345058</v>
      </c>
      <c r="D3094" s="7" t="s">
        <v>23950</v>
      </c>
      <c r="E3094" s="7" t="s">
        <v>14159</v>
      </c>
      <c r="F3094" s="7" t="s">
        <v>14795</v>
      </c>
      <c r="G3094" s="7" t="s">
        <v>23951</v>
      </c>
      <c r="H3094" s="7" t="s">
        <v>23952</v>
      </c>
      <c r="I3094" s="7" t="s">
        <v>65</v>
      </c>
      <c r="J3094" s="7" t="s">
        <v>33060</v>
      </c>
      <c r="K3094" s="7" t="s">
        <v>47</v>
      </c>
      <c r="L3094" s="7">
        <v>10</v>
      </c>
      <c r="M3094" s="7" t="s">
        <v>34194</v>
      </c>
      <c r="N3094" s="7">
        <v>49231</v>
      </c>
      <c r="O3094" s="7" t="s">
        <v>22958</v>
      </c>
      <c r="P3094" s="7">
        <v>20010101</v>
      </c>
      <c r="Q3094" s="7">
        <v>93</v>
      </c>
      <c r="R3094" s="7">
        <v>201903</v>
      </c>
    </row>
    <row r="3095" spans="1:18" ht="16.5" customHeight="1">
      <c r="A3095" s="8">
        <v>6058143972</v>
      </c>
      <c r="B3095" s="7">
        <v>1525164</v>
      </c>
      <c r="C3095" s="12">
        <v>1801110357136</v>
      </c>
      <c r="D3095" s="7" t="s">
        <v>23930</v>
      </c>
      <c r="E3095" s="7" t="s">
        <v>23931</v>
      </c>
      <c r="F3095" s="7" t="s">
        <v>23932</v>
      </c>
      <c r="G3095" s="7" t="s">
        <v>23933</v>
      </c>
      <c r="H3095" s="7" t="s">
        <v>23934</v>
      </c>
      <c r="I3095" s="7" t="s">
        <v>65</v>
      </c>
      <c r="J3095" s="7" t="s">
        <v>33060</v>
      </c>
      <c r="K3095" s="7" t="s">
        <v>47</v>
      </c>
      <c r="L3095" s="7">
        <v>10</v>
      </c>
      <c r="M3095" s="7" t="s">
        <v>34194</v>
      </c>
      <c r="N3095" s="7">
        <v>49231</v>
      </c>
      <c r="O3095" s="7" t="s">
        <v>22958</v>
      </c>
      <c r="P3095" s="7">
        <v>20010522</v>
      </c>
      <c r="Q3095" s="7">
        <v>81</v>
      </c>
      <c r="R3095" s="7">
        <v>201903</v>
      </c>
    </row>
    <row r="3096" spans="1:18" ht="16.5" customHeight="1">
      <c r="A3096" s="8">
        <v>6028120698</v>
      </c>
      <c r="B3096" s="7">
        <v>1504369</v>
      </c>
      <c r="C3096" s="12">
        <v>1801110358829</v>
      </c>
      <c r="D3096" s="7" t="s">
        <v>48693</v>
      </c>
      <c r="E3096" s="7" t="s">
        <v>48694</v>
      </c>
      <c r="F3096" s="7" t="s">
        <v>11471</v>
      </c>
      <c r="G3096" s="7" t="s">
        <v>48695</v>
      </c>
      <c r="H3096" s="7" t="s">
        <v>48696</v>
      </c>
      <c r="I3096" s="7" t="s">
        <v>65</v>
      </c>
      <c r="J3096" s="7" t="s">
        <v>33060</v>
      </c>
      <c r="K3096" s="7" t="s">
        <v>47</v>
      </c>
      <c r="L3096" s="7">
        <v>10</v>
      </c>
      <c r="M3096" s="7" t="s">
        <v>34194</v>
      </c>
      <c r="N3096" s="7">
        <v>52920</v>
      </c>
      <c r="O3096" s="7" t="s">
        <v>48697</v>
      </c>
      <c r="P3096" s="7">
        <v>20010418</v>
      </c>
      <c r="Q3096" s="7">
        <v>96</v>
      </c>
      <c r="R3096" s="7">
        <v>201903</v>
      </c>
    </row>
    <row r="3097" spans="1:18" ht="16.5" customHeight="1">
      <c r="A3097" s="8">
        <v>6178103046</v>
      </c>
      <c r="B3097" s="7">
        <v>1340587</v>
      </c>
      <c r="C3097" s="12">
        <v>1801110364967</v>
      </c>
      <c r="D3097" s="7" t="s">
        <v>48698</v>
      </c>
      <c r="E3097" s="7" t="s">
        <v>3632</v>
      </c>
      <c r="F3097" s="7" t="s">
        <v>48699</v>
      </c>
      <c r="G3097" s="7" t="s">
        <v>48700</v>
      </c>
      <c r="H3097" s="7" t="s">
        <v>48701</v>
      </c>
      <c r="I3097" s="7" t="s">
        <v>65</v>
      </c>
      <c r="J3097" s="7" t="s">
        <v>33060</v>
      </c>
      <c r="K3097" s="7" t="s">
        <v>47</v>
      </c>
      <c r="L3097" s="7">
        <v>10</v>
      </c>
      <c r="M3097" s="7" t="s">
        <v>363</v>
      </c>
      <c r="N3097" s="7">
        <v>72121</v>
      </c>
      <c r="O3097" s="7" t="s">
        <v>35913</v>
      </c>
      <c r="P3097" s="7">
        <v>19780410</v>
      </c>
      <c r="Q3097" s="7">
        <v>106</v>
      </c>
      <c r="R3097" s="7">
        <v>201903</v>
      </c>
    </row>
    <row r="3098" spans="1:18" ht="16.5" customHeight="1">
      <c r="A3098" s="8">
        <v>6058151701</v>
      </c>
      <c r="B3098" s="7">
        <v>2874950</v>
      </c>
      <c r="C3098" s="12">
        <v>1801110398180</v>
      </c>
      <c r="D3098" s="7" t="s">
        <v>48702</v>
      </c>
      <c r="E3098" s="7" t="s">
        <v>1995</v>
      </c>
      <c r="F3098" s="7" t="s">
        <v>48697</v>
      </c>
      <c r="G3098" s="7" t="s">
        <v>48703</v>
      </c>
      <c r="H3098" s="7" t="s">
        <v>48704</v>
      </c>
      <c r="I3098" s="7" t="s">
        <v>65</v>
      </c>
      <c r="J3098" s="7" t="s">
        <v>33060</v>
      </c>
      <c r="K3098" s="7" t="s">
        <v>47</v>
      </c>
      <c r="L3098" s="7">
        <v>10</v>
      </c>
      <c r="M3098" s="7" t="s">
        <v>34194</v>
      </c>
      <c r="N3098" s="7">
        <v>52929</v>
      </c>
      <c r="O3098" s="7" t="s">
        <v>48663</v>
      </c>
      <c r="P3098" s="7">
        <v>19911007</v>
      </c>
      <c r="Q3098" s="7">
        <v>85</v>
      </c>
      <c r="R3098" s="7">
        <v>201903</v>
      </c>
    </row>
    <row r="3099" spans="1:18" ht="16.5" customHeight="1">
      <c r="A3099" s="8">
        <v>6038150007</v>
      </c>
      <c r="B3099" s="7">
        <v>1617020</v>
      </c>
      <c r="C3099" s="12">
        <v>1801110403989</v>
      </c>
      <c r="D3099" s="7" t="s">
        <v>23946</v>
      </c>
      <c r="E3099" s="7" t="s">
        <v>23947</v>
      </c>
      <c r="F3099" s="7" t="s">
        <v>11022</v>
      </c>
      <c r="G3099" s="7" t="s">
        <v>23948</v>
      </c>
      <c r="H3099" s="7" t="s">
        <v>23949</v>
      </c>
      <c r="I3099" s="7" t="s">
        <v>65</v>
      </c>
      <c r="J3099" s="7" t="s">
        <v>33060</v>
      </c>
      <c r="K3099" s="7" t="s">
        <v>47</v>
      </c>
      <c r="L3099" s="7">
        <v>10</v>
      </c>
      <c r="M3099" s="7" t="s">
        <v>34194</v>
      </c>
      <c r="N3099" s="7">
        <v>49231</v>
      </c>
      <c r="O3099" s="7" t="s">
        <v>22958</v>
      </c>
      <c r="P3099" s="7">
        <v>20020507</v>
      </c>
      <c r="Q3099" s="7">
        <v>99</v>
      </c>
      <c r="R3099" s="7">
        <v>201903</v>
      </c>
    </row>
    <row r="3100" spans="1:18" ht="16.5" customHeight="1">
      <c r="A3100" s="8">
        <v>6038150012</v>
      </c>
      <c r="B3100" s="7">
        <v>1367134</v>
      </c>
      <c r="C3100" s="12">
        <v>1801110404028</v>
      </c>
      <c r="D3100" s="7" t="s">
        <v>23943</v>
      </c>
      <c r="E3100" s="7" t="s">
        <v>23715</v>
      </c>
      <c r="F3100" s="7" t="s">
        <v>23944</v>
      </c>
      <c r="G3100" s="7" t="s">
        <v>23945</v>
      </c>
      <c r="H3100" s="7" t="s">
        <v>8250</v>
      </c>
      <c r="I3100" s="7" t="s">
        <v>65</v>
      </c>
      <c r="J3100" s="7" t="s">
        <v>33060</v>
      </c>
      <c r="K3100" s="7" t="s">
        <v>47</v>
      </c>
      <c r="L3100" s="7">
        <v>10</v>
      </c>
      <c r="M3100" s="7" t="s">
        <v>34194</v>
      </c>
      <c r="N3100" s="7">
        <v>49231</v>
      </c>
      <c r="O3100" s="7" t="s">
        <v>22958</v>
      </c>
      <c r="P3100" s="7">
        <v>20020410</v>
      </c>
      <c r="Q3100" s="7">
        <v>68</v>
      </c>
      <c r="R3100" s="7">
        <v>201903</v>
      </c>
    </row>
    <row r="3101" spans="1:18" ht="16.5" customHeight="1">
      <c r="A3101" s="8">
        <v>6038150327</v>
      </c>
      <c r="B3101" s="7">
        <v>1241962</v>
      </c>
      <c r="C3101" s="12">
        <v>1801110413186</v>
      </c>
      <c r="D3101" s="7" t="s">
        <v>17847</v>
      </c>
      <c r="E3101" s="7" t="s">
        <v>17848</v>
      </c>
      <c r="F3101" s="7" t="s">
        <v>2798</v>
      </c>
      <c r="G3101" s="7" t="s">
        <v>17849</v>
      </c>
      <c r="H3101" s="7" t="s">
        <v>17850</v>
      </c>
      <c r="I3101" s="7" t="s">
        <v>65</v>
      </c>
      <c r="J3101" s="7" t="s">
        <v>33060</v>
      </c>
      <c r="K3101" s="7" t="s">
        <v>47</v>
      </c>
      <c r="L3101" s="7">
        <v>10</v>
      </c>
      <c r="M3101" s="7" t="s">
        <v>33076</v>
      </c>
      <c r="N3101" s="7">
        <v>22232</v>
      </c>
      <c r="O3101" s="7" t="s">
        <v>2931</v>
      </c>
      <c r="P3101" s="7">
        <v>20020709</v>
      </c>
      <c r="Q3101" s="7">
        <v>53</v>
      </c>
      <c r="R3101" s="7">
        <v>201903</v>
      </c>
    </row>
    <row r="3102" spans="1:18" ht="16.5" customHeight="1">
      <c r="A3102" s="8">
        <v>6068177704</v>
      </c>
      <c r="B3102" s="7">
        <v>2870887</v>
      </c>
      <c r="C3102" s="12">
        <v>1801110427260</v>
      </c>
      <c r="D3102" s="7" t="s">
        <v>25752</v>
      </c>
      <c r="E3102" s="7" t="s">
        <v>25753</v>
      </c>
      <c r="F3102" s="7" t="s">
        <v>25754</v>
      </c>
      <c r="G3102" s="7" t="s">
        <v>25755</v>
      </c>
      <c r="H3102" s="7" t="s">
        <v>25756</v>
      </c>
      <c r="I3102" s="7" t="s">
        <v>65</v>
      </c>
      <c r="J3102" s="7" t="s">
        <v>33060</v>
      </c>
      <c r="K3102" s="7" t="s">
        <v>47</v>
      </c>
      <c r="L3102" s="7">
        <v>10</v>
      </c>
      <c r="M3102" s="7" t="s">
        <v>33076</v>
      </c>
      <c r="N3102" s="7">
        <v>10219</v>
      </c>
      <c r="O3102" s="7" t="s">
        <v>44848</v>
      </c>
      <c r="P3102" s="7">
        <v>20021101</v>
      </c>
      <c r="Q3102" s="7">
        <v>53</v>
      </c>
      <c r="R3102" s="7">
        <v>201903</v>
      </c>
    </row>
    <row r="3103" spans="1:18" ht="16.5" customHeight="1">
      <c r="A3103" s="8">
        <v>6218152416</v>
      </c>
      <c r="B3103" s="7">
        <v>1478118</v>
      </c>
      <c r="C3103" s="12">
        <v>1801110433150</v>
      </c>
      <c r="D3103" s="7" t="s">
        <v>23677</v>
      </c>
      <c r="E3103" s="7" t="s">
        <v>23678</v>
      </c>
      <c r="F3103" s="7" t="s">
        <v>23679</v>
      </c>
      <c r="G3103" s="7" t="s">
        <v>23680</v>
      </c>
      <c r="H3103" s="7" t="s">
        <v>23671</v>
      </c>
      <c r="I3103" s="7" t="s">
        <v>65</v>
      </c>
      <c r="J3103" s="7" t="s">
        <v>33060</v>
      </c>
      <c r="K3103" s="7" t="s">
        <v>47</v>
      </c>
      <c r="L3103" s="7">
        <v>10</v>
      </c>
      <c r="M3103" s="7" t="s">
        <v>34194</v>
      </c>
      <c r="N3103" s="7">
        <v>49231</v>
      </c>
      <c r="O3103" s="7" t="s">
        <v>22958</v>
      </c>
      <c r="P3103" s="7">
        <v>20030102</v>
      </c>
      <c r="Q3103" s="7">
        <v>64</v>
      </c>
      <c r="R3103" s="7">
        <v>201903</v>
      </c>
    </row>
    <row r="3104" spans="1:18" ht="16.5" customHeight="1">
      <c r="A3104" s="8">
        <v>6178146176</v>
      </c>
      <c r="B3104" s="7">
        <v>1754688</v>
      </c>
      <c r="C3104" s="12">
        <v>1801110446434</v>
      </c>
      <c r="D3104" s="7" t="s">
        <v>21820</v>
      </c>
      <c r="E3104" s="7" t="s">
        <v>21821</v>
      </c>
      <c r="F3104" s="7" t="s">
        <v>21822</v>
      </c>
      <c r="G3104" s="7" t="s">
        <v>21823</v>
      </c>
      <c r="H3104" s="7" t="s">
        <v>21824</v>
      </c>
      <c r="I3104" s="7" t="s">
        <v>65</v>
      </c>
      <c r="J3104" s="7" t="s">
        <v>33060</v>
      </c>
      <c r="K3104" s="7" t="s">
        <v>47</v>
      </c>
      <c r="L3104" s="7">
        <v>10</v>
      </c>
      <c r="M3104" s="7" t="s">
        <v>313</v>
      </c>
      <c r="N3104" s="7">
        <v>42321</v>
      </c>
      <c r="O3104" s="7" t="s">
        <v>38771</v>
      </c>
      <c r="P3104" s="7">
        <v>20030414</v>
      </c>
      <c r="Q3104" s="7">
        <v>61</v>
      </c>
      <c r="R3104" s="7">
        <v>201903</v>
      </c>
    </row>
    <row r="3105" spans="1:18" ht="16.5" customHeight="1">
      <c r="A3105" s="8">
        <v>6028132802</v>
      </c>
      <c r="B3105" s="7">
        <v>2592422</v>
      </c>
      <c r="C3105" s="12">
        <v>1801110481761</v>
      </c>
      <c r="D3105" s="7" t="s">
        <v>26188</v>
      </c>
      <c r="E3105" s="7" t="s">
        <v>3526</v>
      </c>
      <c r="F3105" s="7" t="s">
        <v>26189</v>
      </c>
      <c r="G3105" s="7" t="s">
        <v>26190</v>
      </c>
      <c r="H3105" s="7" t="s">
        <v>26191</v>
      </c>
      <c r="I3105" s="7" t="s">
        <v>65</v>
      </c>
      <c r="J3105" s="7" t="s">
        <v>33060</v>
      </c>
      <c r="K3105" s="7" t="s">
        <v>47</v>
      </c>
      <c r="L3105" s="7">
        <v>10</v>
      </c>
      <c r="M3105" s="7" t="s">
        <v>34319</v>
      </c>
      <c r="N3105" s="7">
        <v>56111</v>
      </c>
      <c r="O3105" s="7" t="s">
        <v>34383</v>
      </c>
      <c r="P3105" s="7">
        <v>20040501</v>
      </c>
      <c r="Q3105" s="7">
        <v>61</v>
      </c>
      <c r="R3105" s="7">
        <v>201903</v>
      </c>
    </row>
    <row r="3106" spans="1:18" ht="16.5" customHeight="1">
      <c r="A3106" s="8">
        <v>6068187032</v>
      </c>
      <c r="B3106" s="7">
        <v>2170493</v>
      </c>
      <c r="C3106" s="12">
        <v>1801110487230</v>
      </c>
      <c r="D3106" s="7" t="s">
        <v>29715</v>
      </c>
      <c r="E3106" s="7" t="s">
        <v>33020</v>
      </c>
      <c r="F3106" s="7" t="s">
        <v>48705</v>
      </c>
      <c r="G3106" s="7" t="s">
        <v>48706</v>
      </c>
      <c r="H3106" s="7" t="s">
        <v>48707</v>
      </c>
      <c r="I3106" s="7" t="s">
        <v>65</v>
      </c>
      <c r="J3106" s="7" t="s">
        <v>33060</v>
      </c>
      <c r="K3106" s="7" t="s">
        <v>47</v>
      </c>
      <c r="L3106" s="7">
        <v>10</v>
      </c>
      <c r="M3106" s="7" t="s">
        <v>33076</v>
      </c>
      <c r="N3106" s="7">
        <v>26520</v>
      </c>
      <c r="O3106" s="7" t="s">
        <v>33465</v>
      </c>
      <c r="P3106" s="7">
        <v>20040611</v>
      </c>
      <c r="Q3106" s="7">
        <v>73</v>
      </c>
      <c r="R3106" s="7">
        <v>201903</v>
      </c>
    </row>
    <row r="3107" spans="1:18" ht="16.5" customHeight="1">
      <c r="A3107" s="8">
        <v>6038157427</v>
      </c>
      <c r="B3107" s="7">
        <v>2215520</v>
      </c>
      <c r="C3107" s="12">
        <v>1801110497198</v>
      </c>
      <c r="D3107" s="7" t="s">
        <v>18541</v>
      </c>
      <c r="E3107" s="7" t="s">
        <v>18542</v>
      </c>
      <c r="F3107" s="7" t="s">
        <v>2031</v>
      </c>
      <c r="G3107" s="7" t="s">
        <v>18543</v>
      </c>
      <c r="H3107" s="7" t="s">
        <v>18544</v>
      </c>
      <c r="I3107" s="7" t="s">
        <v>65</v>
      </c>
      <c r="J3107" s="7" t="s">
        <v>33060</v>
      </c>
      <c r="K3107" s="7" t="s">
        <v>47</v>
      </c>
      <c r="L3107" s="7">
        <v>10</v>
      </c>
      <c r="M3107" s="7" t="s">
        <v>363</v>
      </c>
      <c r="N3107" s="7">
        <v>72910</v>
      </c>
      <c r="O3107" s="7" t="s">
        <v>35919</v>
      </c>
      <c r="P3107" s="7">
        <v>20041004</v>
      </c>
      <c r="Q3107" s="7">
        <v>69</v>
      </c>
      <c r="R3107" s="7">
        <v>201903</v>
      </c>
    </row>
    <row r="3108" spans="1:18" ht="16.5" customHeight="1">
      <c r="A3108" s="8">
        <v>6028135997</v>
      </c>
      <c r="B3108" s="7">
        <v>3173057</v>
      </c>
      <c r="C3108" s="12">
        <v>1801110510594</v>
      </c>
      <c r="D3108" s="7" t="s">
        <v>48708</v>
      </c>
      <c r="E3108" s="7" t="s">
        <v>48709</v>
      </c>
      <c r="F3108" s="7" t="s">
        <v>41090</v>
      </c>
      <c r="G3108" s="7" t="s">
        <v>48710</v>
      </c>
      <c r="H3108" s="7" t="s">
        <v>48711</v>
      </c>
      <c r="I3108" s="7" t="s">
        <v>65</v>
      </c>
      <c r="J3108" s="7" t="s">
        <v>33060</v>
      </c>
      <c r="K3108" s="7" t="s">
        <v>47</v>
      </c>
      <c r="L3108" s="7">
        <v>10</v>
      </c>
      <c r="M3108" s="7" t="s">
        <v>34194</v>
      </c>
      <c r="N3108" s="7">
        <v>52920</v>
      </c>
      <c r="O3108" s="7" t="s">
        <v>48697</v>
      </c>
      <c r="P3108" s="7">
        <v>20050218</v>
      </c>
      <c r="Q3108" s="7">
        <v>197</v>
      </c>
      <c r="R3108" s="7">
        <v>201903</v>
      </c>
    </row>
    <row r="3109" spans="1:18" ht="16.5" customHeight="1">
      <c r="A3109" s="8">
        <v>6218163077</v>
      </c>
      <c r="B3109" s="7">
        <v>3044655</v>
      </c>
      <c r="C3109" s="12">
        <v>1801110523901</v>
      </c>
      <c r="D3109" s="7" t="s">
        <v>48712</v>
      </c>
      <c r="E3109" s="7" t="s">
        <v>7913</v>
      </c>
      <c r="F3109" s="7" t="s">
        <v>7016</v>
      </c>
      <c r="G3109" s="7" t="s">
        <v>48713</v>
      </c>
      <c r="H3109" s="7" t="s">
        <v>48714</v>
      </c>
      <c r="I3109" s="7" t="s">
        <v>65</v>
      </c>
      <c r="J3109" s="7" t="s">
        <v>33060</v>
      </c>
      <c r="K3109" s="7" t="s">
        <v>47</v>
      </c>
      <c r="L3109" s="7">
        <v>10</v>
      </c>
      <c r="M3109" s="7" t="s">
        <v>33076</v>
      </c>
      <c r="N3109" s="7">
        <v>25941</v>
      </c>
      <c r="O3109" s="7" t="s">
        <v>38359</v>
      </c>
      <c r="P3109" s="7">
        <v>20050630</v>
      </c>
      <c r="Q3109" s="7">
        <v>53</v>
      </c>
      <c r="R3109" s="7">
        <v>201903</v>
      </c>
    </row>
    <row r="3110" spans="1:18" ht="16.5" customHeight="1">
      <c r="A3110" s="8">
        <v>6078175617</v>
      </c>
      <c r="B3110" s="7">
        <v>2603331</v>
      </c>
      <c r="C3110" s="12">
        <v>1801110539312</v>
      </c>
      <c r="D3110" s="7" t="s">
        <v>23869</v>
      </c>
      <c r="E3110" s="7" t="s">
        <v>23870</v>
      </c>
      <c r="F3110" s="7" t="s">
        <v>10938</v>
      </c>
      <c r="H3110" s="7" t="s">
        <v>23871</v>
      </c>
      <c r="I3110" s="7" t="s">
        <v>65</v>
      </c>
      <c r="J3110" s="7" t="s">
        <v>33060</v>
      </c>
      <c r="K3110" s="7" t="s">
        <v>47</v>
      </c>
      <c r="L3110" s="7">
        <v>10</v>
      </c>
      <c r="M3110" s="7" t="s">
        <v>34194</v>
      </c>
      <c r="N3110" s="7">
        <v>49300</v>
      </c>
      <c r="O3110" s="7" t="s">
        <v>22934</v>
      </c>
      <c r="P3110" s="7">
        <v>20051207</v>
      </c>
      <c r="Q3110" s="7">
        <v>74</v>
      </c>
      <c r="R3110" s="7">
        <v>201903</v>
      </c>
    </row>
    <row r="3111" spans="1:18" ht="16.5" customHeight="1">
      <c r="A3111" s="8">
        <v>6028139163</v>
      </c>
      <c r="B3111" s="7">
        <v>2648787</v>
      </c>
      <c r="C3111" s="12">
        <v>1801110553495</v>
      </c>
      <c r="D3111" s="7" t="s">
        <v>48715</v>
      </c>
      <c r="E3111" s="7" t="s">
        <v>48716</v>
      </c>
      <c r="F3111" s="7" t="s">
        <v>48717</v>
      </c>
      <c r="G3111" s="7" t="s">
        <v>48718</v>
      </c>
      <c r="H3111" s="7" t="s">
        <v>48719</v>
      </c>
      <c r="I3111" s="7" t="s">
        <v>65</v>
      </c>
      <c r="J3111" s="7" t="s">
        <v>33060</v>
      </c>
      <c r="K3111" s="7" t="s">
        <v>47</v>
      </c>
      <c r="L3111" s="7">
        <v>10</v>
      </c>
      <c r="M3111" s="7" t="s">
        <v>34194</v>
      </c>
      <c r="N3111" s="7">
        <v>52929</v>
      </c>
      <c r="O3111" s="7" t="s">
        <v>48663</v>
      </c>
      <c r="P3111" s="7">
        <v>20060420</v>
      </c>
      <c r="Q3111" s="7">
        <v>192</v>
      </c>
      <c r="R3111" s="7">
        <v>201903</v>
      </c>
    </row>
    <row r="3112" spans="1:18" ht="16.5" customHeight="1">
      <c r="A3112" s="8">
        <v>6068199009</v>
      </c>
      <c r="B3112" s="7">
        <v>2713604</v>
      </c>
      <c r="C3112" s="12">
        <v>1801110560820</v>
      </c>
      <c r="D3112" s="7" t="s">
        <v>474</v>
      </c>
      <c r="E3112" s="7" t="s">
        <v>13756</v>
      </c>
      <c r="F3112" s="7" t="s">
        <v>26175</v>
      </c>
      <c r="G3112" s="7" t="s">
        <v>26176</v>
      </c>
      <c r="H3112" s="7" t="s">
        <v>26177</v>
      </c>
      <c r="I3112" s="7" t="s">
        <v>65</v>
      </c>
      <c r="J3112" s="7" t="s">
        <v>33060</v>
      </c>
      <c r="K3112" s="7" t="s">
        <v>47</v>
      </c>
      <c r="L3112" s="7">
        <v>10</v>
      </c>
      <c r="M3112" s="7" t="s">
        <v>34319</v>
      </c>
      <c r="N3112" s="7">
        <v>56130</v>
      </c>
      <c r="O3112" s="7" t="s">
        <v>26141</v>
      </c>
      <c r="P3112" s="7">
        <v>20060704</v>
      </c>
      <c r="Q3112" s="7">
        <v>59</v>
      </c>
      <c r="R3112" s="7">
        <v>201903</v>
      </c>
    </row>
    <row r="3113" spans="1:18" ht="16.5" customHeight="1">
      <c r="A3113" s="8">
        <v>6218169071</v>
      </c>
      <c r="B3113" s="7">
        <v>2760323</v>
      </c>
      <c r="C3113" s="12">
        <v>1801110574227</v>
      </c>
      <c r="D3113" s="7" t="s">
        <v>48720</v>
      </c>
      <c r="E3113" s="7" t="s">
        <v>20523</v>
      </c>
      <c r="F3113" s="7" t="s">
        <v>48721</v>
      </c>
      <c r="G3113" s="7" t="s">
        <v>48722</v>
      </c>
      <c r="H3113" s="7" t="s">
        <v>48723</v>
      </c>
      <c r="I3113" s="7" t="s">
        <v>65</v>
      </c>
      <c r="J3113" s="7" t="s">
        <v>33060</v>
      </c>
      <c r="K3113" s="7" t="s">
        <v>47</v>
      </c>
      <c r="L3113" s="7">
        <v>10</v>
      </c>
      <c r="M3113" s="7" t="s">
        <v>33076</v>
      </c>
      <c r="N3113" s="7">
        <v>29190</v>
      </c>
      <c r="O3113" s="7" t="s">
        <v>45551</v>
      </c>
      <c r="P3113" s="7">
        <v>20061121</v>
      </c>
      <c r="Q3113" s="7">
        <v>57</v>
      </c>
      <c r="R3113" s="7">
        <v>201903</v>
      </c>
    </row>
    <row r="3114" spans="1:18" ht="16.5" customHeight="1">
      <c r="A3114" s="8">
        <v>6068603454</v>
      </c>
      <c r="B3114" s="7">
        <v>2810352</v>
      </c>
      <c r="C3114" s="12">
        <v>1801110593227</v>
      </c>
      <c r="D3114" s="7" t="s">
        <v>23894</v>
      </c>
      <c r="E3114" s="7" t="s">
        <v>23895</v>
      </c>
      <c r="F3114" s="7" t="s">
        <v>23896</v>
      </c>
      <c r="G3114" s="7" t="s">
        <v>23897</v>
      </c>
      <c r="H3114" s="7" t="s">
        <v>23898</v>
      </c>
      <c r="I3114" s="7" t="s">
        <v>65</v>
      </c>
      <c r="J3114" s="7" t="s">
        <v>33060</v>
      </c>
      <c r="K3114" s="7" t="s">
        <v>47</v>
      </c>
      <c r="L3114" s="7">
        <v>10</v>
      </c>
      <c r="M3114" s="7" t="s">
        <v>34194</v>
      </c>
      <c r="N3114" s="7">
        <v>49210</v>
      </c>
      <c r="O3114" s="7" t="s">
        <v>10757</v>
      </c>
      <c r="P3114" s="7">
        <v>20070514</v>
      </c>
      <c r="Q3114" s="7">
        <v>89</v>
      </c>
      <c r="R3114" s="7">
        <v>201903</v>
      </c>
    </row>
    <row r="3115" spans="1:18" ht="16.5" customHeight="1">
      <c r="A3115" s="8">
        <v>6178167846</v>
      </c>
      <c r="B3115" s="7">
        <v>2857596</v>
      </c>
      <c r="C3115" s="12">
        <v>1801110604389</v>
      </c>
      <c r="D3115" s="7" t="s">
        <v>20695</v>
      </c>
      <c r="E3115" s="7" t="s">
        <v>20696</v>
      </c>
      <c r="F3115" s="7" t="s">
        <v>20697</v>
      </c>
      <c r="G3115" s="7" t="s">
        <v>20698</v>
      </c>
      <c r="H3115" s="7" t="s">
        <v>20699</v>
      </c>
      <c r="I3115" s="7" t="s">
        <v>65</v>
      </c>
      <c r="J3115" s="7" t="s">
        <v>33060</v>
      </c>
      <c r="K3115" s="7" t="s">
        <v>47</v>
      </c>
      <c r="L3115" s="7">
        <v>10</v>
      </c>
      <c r="M3115" s="7" t="s">
        <v>33076</v>
      </c>
      <c r="N3115" s="7">
        <v>28301</v>
      </c>
      <c r="O3115" s="7" t="s">
        <v>43823</v>
      </c>
      <c r="P3115" s="7">
        <v>20070824</v>
      </c>
      <c r="Q3115" s="7">
        <v>97</v>
      </c>
      <c r="R3115" s="7">
        <v>201903</v>
      </c>
    </row>
    <row r="3116" spans="1:18" ht="16.5" customHeight="1">
      <c r="A3116" s="8">
        <v>6038167319</v>
      </c>
      <c r="B3116" s="7">
        <v>2895561</v>
      </c>
      <c r="C3116" s="12">
        <v>1801110614049</v>
      </c>
      <c r="D3116" s="7" t="s">
        <v>48724</v>
      </c>
      <c r="E3116" s="7" t="s">
        <v>5208</v>
      </c>
      <c r="F3116" s="7" t="s">
        <v>11204</v>
      </c>
      <c r="G3116" s="7" t="s">
        <v>48725</v>
      </c>
      <c r="H3116" s="7" t="s">
        <v>23956</v>
      </c>
      <c r="I3116" s="7" t="s">
        <v>65</v>
      </c>
      <c r="J3116" s="7" t="s">
        <v>33060</v>
      </c>
      <c r="K3116" s="7" t="s">
        <v>47</v>
      </c>
      <c r="L3116" s="7">
        <v>10</v>
      </c>
      <c r="M3116" s="7" t="s">
        <v>34194</v>
      </c>
      <c r="N3116" s="7">
        <v>49231</v>
      </c>
      <c r="O3116" s="7" t="s">
        <v>22958</v>
      </c>
      <c r="P3116" s="7">
        <v>20071129</v>
      </c>
      <c r="Q3116" s="7">
        <v>61</v>
      </c>
      <c r="R3116" s="7">
        <v>201903</v>
      </c>
    </row>
    <row r="3117" spans="1:18" ht="16.5" customHeight="1">
      <c r="A3117" s="8">
        <v>6038167186</v>
      </c>
      <c r="B3117" s="7">
        <v>3258134</v>
      </c>
      <c r="C3117" s="12">
        <v>1801110616673</v>
      </c>
      <c r="D3117" s="7" t="s">
        <v>20112</v>
      </c>
      <c r="E3117" s="7" t="s">
        <v>7488</v>
      </c>
      <c r="F3117" s="7" t="s">
        <v>20113</v>
      </c>
      <c r="G3117" s="7" t="s">
        <v>20114</v>
      </c>
      <c r="H3117" s="7" t="s">
        <v>20115</v>
      </c>
      <c r="I3117" s="7" t="s">
        <v>65</v>
      </c>
      <c r="J3117" s="7" t="s">
        <v>33060</v>
      </c>
      <c r="K3117" s="7" t="s">
        <v>47</v>
      </c>
      <c r="L3117" s="7">
        <v>10</v>
      </c>
      <c r="M3117" s="7" t="s">
        <v>33076</v>
      </c>
      <c r="N3117" s="7">
        <v>22299</v>
      </c>
      <c r="O3117" s="7" t="s">
        <v>33340</v>
      </c>
      <c r="P3117" s="7">
        <v>20071224</v>
      </c>
      <c r="Q3117" s="7">
        <v>114</v>
      </c>
      <c r="R3117" s="7">
        <v>201903</v>
      </c>
    </row>
    <row r="3118" spans="1:18" ht="16.5" customHeight="1">
      <c r="A3118" s="8">
        <v>6028148717</v>
      </c>
      <c r="B3118" s="7">
        <v>3659146</v>
      </c>
      <c r="C3118" s="12">
        <v>1801110670596</v>
      </c>
      <c r="D3118" s="7" t="s">
        <v>48726</v>
      </c>
      <c r="E3118" s="7" t="s">
        <v>48727</v>
      </c>
      <c r="F3118" s="7" t="s">
        <v>11471</v>
      </c>
      <c r="G3118" s="7" t="s">
        <v>48728</v>
      </c>
      <c r="H3118" s="7" t="s">
        <v>48729</v>
      </c>
      <c r="I3118" s="7" t="s">
        <v>65</v>
      </c>
      <c r="J3118" s="7" t="s">
        <v>33060</v>
      </c>
      <c r="K3118" s="7" t="s">
        <v>47</v>
      </c>
      <c r="L3118" s="7">
        <v>10</v>
      </c>
      <c r="M3118" s="7" t="s">
        <v>363</v>
      </c>
      <c r="N3118" s="7">
        <v>72919</v>
      </c>
      <c r="O3118" s="7" t="s">
        <v>16141</v>
      </c>
      <c r="P3118" s="7">
        <v>20090507</v>
      </c>
      <c r="Q3118" s="7">
        <v>57</v>
      </c>
      <c r="R3118" s="7">
        <v>201903</v>
      </c>
    </row>
    <row r="3119" spans="1:18" ht="16.5" customHeight="1">
      <c r="A3119" s="8">
        <v>6038171996</v>
      </c>
      <c r="B3119" s="7">
        <v>3618085</v>
      </c>
      <c r="C3119" s="12">
        <v>1801110675596</v>
      </c>
      <c r="D3119" s="7" t="s">
        <v>16505</v>
      </c>
      <c r="E3119" s="7" t="s">
        <v>5931</v>
      </c>
      <c r="F3119" s="7" t="s">
        <v>7860</v>
      </c>
      <c r="G3119" s="7" t="s">
        <v>16506</v>
      </c>
      <c r="H3119" s="7" t="s">
        <v>16507</v>
      </c>
      <c r="I3119" s="7" t="s">
        <v>65</v>
      </c>
      <c r="J3119" s="7" t="s">
        <v>33060</v>
      </c>
      <c r="K3119" s="7" t="s">
        <v>47</v>
      </c>
      <c r="L3119" s="7">
        <v>10</v>
      </c>
      <c r="M3119" s="7" t="s">
        <v>33076</v>
      </c>
      <c r="N3119" s="7">
        <v>10211</v>
      </c>
      <c r="O3119" s="7" t="s">
        <v>33091</v>
      </c>
      <c r="P3119" s="7">
        <v>20090618</v>
      </c>
      <c r="Q3119" s="7">
        <v>52</v>
      </c>
      <c r="R3119" s="7">
        <v>201903</v>
      </c>
    </row>
    <row r="3120" spans="1:18" ht="16.5" customHeight="1">
      <c r="A3120" s="8">
        <v>6068618388</v>
      </c>
      <c r="B3120" s="7">
        <v>3657731</v>
      </c>
      <c r="C3120" s="12">
        <v>1801110683242</v>
      </c>
      <c r="D3120" s="7" t="s">
        <v>28449</v>
      </c>
      <c r="E3120" s="7" t="s">
        <v>8621</v>
      </c>
      <c r="F3120" s="7" t="s">
        <v>28450</v>
      </c>
      <c r="G3120" s="7" t="s">
        <v>28451</v>
      </c>
      <c r="H3120" s="7" t="s">
        <v>28452</v>
      </c>
      <c r="I3120" s="7" t="s">
        <v>65</v>
      </c>
      <c r="J3120" s="7" t="s">
        <v>33060</v>
      </c>
      <c r="K3120" s="7" t="s">
        <v>47</v>
      </c>
      <c r="L3120" s="7">
        <v>10</v>
      </c>
      <c r="M3120" s="7" t="s">
        <v>363</v>
      </c>
      <c r="N3120" s="7">
        <v>72919</v>
      </c>
      <c r="O3120" s="7" t="s">
        <v>16141</v>
      </c>
      <c r="P3120" s="7">
        <v>20090813</v>
      </c>
      <c r="Q3120" s="7">
        <v>79</v>
      </c>
      <c r="R3120" s="7">
        <v>201903</v>
      </c>
    </row>
    <row r="3121" spans="1:18" ht="16.5" customHeight="1">
      <c r="A3121" s="8">
        <v>6218181191</v>
      </c>
      <c r="B3121" s="7">
        <v>3660954</v>
      </c>
      <c r="C3121" s="12">
        <v>1801110685123</v>
      </c>
      <c r="D3121" s="7" t="s">
        <v>24182</v>
      </c>
      <c r="E3121" s="7" t="s">
        <v>11207</v>
      </c>
      <c r="F3121" s="7" t="s">
        <v>48730</v>
      </c>
      <c r="G3121" s="7" t="s">
        <v>48731</v>
      </c>
      <c r="H3121" s="7" t="s">
        <v>23671</v>
      </c>
      <c r="I3121" s="7" t="s">
        <v>65</v>
      </c>
      <c r="J3121" s="7" t="s">
        <v>33060</v>
      </c>
      <c r="K3121" s="7" t="s">
        <v>47</v>
      </c>
      <c r="L3121" s="7">
        <v>10</v>
      </c>
      <c r="M3121" s="7" t="s">
        <v>34194</v>
      </c>
      <c r="N3121" s="7">
        <v>49220</v>
      </c>
      <c r="O3121" s="7" t="s">
        <v>10760</v>
      </c>
      <c r="P3121" s="7">
        <v>20090828</v>
      </c>
      <c r="Q3121" s="7">
        <v>87</v>
      </c>
      <c r="R3121" s="7">
        <v>201903</v>
      </c>
    </row>
    <row r="3122" spans="1:18" ht="16.5" customHeight="1">
      <c r="A3122" s="8">
        <v>6058197497</v>
      </c>
      <c r="B3122" s="7">
        <v>3678108</v>
      </c>
      <c r="C3122" s="12">
        <v>1801110692285</v>
      </c>
      <c r="D3122" s="7" t="s">
        <v>48732</v>
      </c>
      <c r="E3122" s="7" t="s">
        <v>48733</v>
      </c>
      <c r="F3122" s="7" t="s">
        <v>12103</v>
      </c>
      <c r="G3122" s="7" t="s">
        <v>48734</v>
      </c>
      <c r="H3122" s="7" t="s">
        <v>48735</v>
      </c>
      <c r="I3122" s="7" t="s">
        <v>65</v>
      </c>
      <c r="J3122" s="7" t="s">
        <v>33060</v>
      </c>
      <c r="K3122" s="7" t="s">
        <v>47</v>
      </c>
      <c r="L3122" s="7">
        <v>10</v>
      </c>
      <c r="M3122" s="7" t="s">
        <v>34319</v>
      </c>
      <c r="N3122" s="7">
        <v>56199</v>
      </c>
      <c r="O3122" s="7" t="s">
        <v>43957</v>
      </c>
      <c r="P3122" s="7">
        <v>20091102</v>
      </c>
      <c r="Q3122" s="7">
        <v>50</v>
      </c>
      <c r="R3122" s="7">
        <v>201903</v>
      </c>
    </row>
    <row r="3123" spans="1:18" ht="16.5" customHeight="1">
      <c r="A3123" s="8">
        <v>6068620322</v>
      </c>
      <c r="B3123" s="7">
        <v>3685868</v>
      </c>
      <c r="C3123" s="12">
        <v>1801110695461</v>
      </c>
      <c r="D3123" s="7" t="s">
        <v>21381</v>
      </c>
      <c r="E3123" s="7" t="s">
        <v>21382</v>
      </c>
      <c r="F3123" s="7" t="s">
        <v>21383</v>
      </c>
      <c r="G3123" s="7" t="s">
        <v>21384</v>
      </c>
      <c r="H3123" s="7" t="s">
        <v>21385</v>
      </c>
      <c r="I3123" s="7" t="s">
        <v>65</v>
      </c>
      <c r="J3123" s="7" t="s">
        <v>33060</v>
      </c>
      <c r="K3123" s="7" t="s">
        <v>47</v>
      </c>
      <c r="L3123" s="7">
        <v>10</v>
      </c>
      <c r="M3123" s="7" t="s">
        <v>33076</v>
      </c>
      <c r="N3123" s="7">
        <v>29169</v>
      </c>
      <c r="O3123" s="7" t="s">
        <v>43045</v>
      </c>
      <c r="P3123" s="7">
        <v>20091127</v>
      </c>
      <c r="Q3123" s="7">
        <v>172</v>
      </c>
      <c r="R3123" s="7">
        <v>201903</v>
      </c>
    </row>
    <row r="3124" spans="1:18" ht="16.5" customHeight="1">
      <c r="A3124" s="8">
        <v>6178181213</v>
      </c>
      <c r="B3124" s="7">
        <v>3689904</v>
      </c>
      <c r="C3124" s="12">
        <v>1801110696881</v>
      </c>
      <c r="D3124" s="7" t="s">
        <v>26158</v>
      </c>
      <c r="E3124" s="7" t="s">
        <v>26159</v>
      </c>
      <c r="F3124" s="7" t="s">
        <v>385</v>
      </c>
      <c r="G3124" s="7" t="s">
        <v>26160</v>
      </c>
      <c r="H3124" s="7" t="s">
        <v>26161</v>
      </c>
      <c r="I3124" s="7" t="s">
        <v>65</v>
      </c>
      <c r="J3124" s="7" t="s">
        <v>33060</v>
      </c>
      <c r="K3124" s="7" t="s">
        <v>47</v>
      </c>
      <c r="L3124" s="7">
        <v>10</v>
      </c>
      <c r="M3124" s="7" t="s">
        <v>33076</v>
      </c>
      <c r="N3124" s="7">
        <v>10799</v>
      </c>
      <c r="O3124" s="7" t="s">
        <v>33150</v>
      </c>
      <c r="P3124" s="7">
        <v>20091211</v>
      </c>
      <c r="Q3124" s="7">
        <v>82</v>
      </c>
      <c r="R3124" s="7">
        <v>201903</v>
      </c>
    </row>
    <row r="3125" spans="1:18" ht="16.5" customHeight="1">
      <c r="A3125" s="8">
        <v>6068621675</v>
      </c>
      <c r="B3125" s="7">
        <v>3702534</v>
      </c>
      <c r="C3125" s="12">
        <v>1801110702547</v>
      </c>
      <c r="D3125" s="7" t="s">
        <v>16778</v>
      </c>
      <c r="E3125" s="7" t="s">
        <v>2186</v>
      </c>
      <c r="F3125" s="7" t="s">
        <v>16779</v>
      </c>
      <c r="G3125" s="7" t="s">
        <v>16780</v>
      </c>
      <c r="H3125" s="7" t="s">
        <v>16781</v>
      </c>
      <c r="I3125" s="7" t="s">
        <v>65</v>
      </c>
      <c r="J3125" s="7" t="s">
        <v>33060</v>
      </c>
      <c r="K3125" s="7" t="s">
        <v>47</v>
      </c>
      <c r="L3125" s="7">
        <v>10</v>
      </c>
      <c r="M3125" s="7" t="s">
        <v>33760</v>
      </c>
      <c r="N3125" s="7">
        <v>46313</v>
      </c>
      <c r="O3125" s="7" t="s">
        <v>221</v>
      </c>
      <c r="P3125" s="7">
        <v>20100127</v>
      </c>
      <c r="Q3125" s="7">
        <v>69</v>
      </c>
      <c r="R3125" s="7">
        <v>201903</v>
      </c>
    </row>
    <row r="3126" spans="1:18" ht="16.5" customHeight="1">
      <c r="A3126" s="8">
        <v>6058198725</v>
      </c>
      <c r="B3126" s="7">
        <v>3705937</v>
      </c>
      <c r="C3126" s="12">
        <v>1801110704452</v>
      </c>
      <c r="D3126" s="7" t="s">
        <v>48736</v>
      </c>
      <c r="E3126" s="7" t="s">
        <v>48737</v>
      </c>
      <c r="F3126" s="7" t="s">
        <v>48738</v>
      </c>
      <c r="G3126" s="7">
        <v>15997862</v>
      </c>
      <c r="H3126" s="7" t="s">
        <v>48739</v>
      </c>
      <c r="I3126" s="7" t="s">
        <v>65</v>
      </c>
      <c r="J3126" s="7" t="s">
        <v>33060</v>
      </c>
      <c r="K3126" s="7" t="s">
        <v>47</v>
      </c>
      <c r="L3126" s="7">
        <v>10</v>
      </c>
      <c r="M3126" s="7" t="s">
        <v>33760</v>
      </c>
      <c r="N3126" s="7">
        <v>47911</v>
      </c>
      <c r="O3126" s="7" t="s">
        <v>10645</v>
      </c>
      <c r="P3126" s="7">
        <v>20100211</v>
      </c>
      <c r="Q3126" s="7">
        <v>126</v>
      </c>
      <c r="R3126" s="7">
        <v>201903</v>
      </c>
    </row>
    <row r="3127" spans="1:18" ht="16.5" customHeight="1">
      <c r="A3127" s="8">
        <v>6028151420</v>
      </c>
      <c r="B3127" s="7">
        <v>3709362</v>
      </c>
      <c r="C3127" s="12">
        <v>1801110705715</v>
      </c>
      <c r="D3127" s="7" t="s">
        <v>48740</v>
      </c>
      <c r="E3127" s="7" t="s">
        <v>12794</v>
      </c>
      <c r="F3127" s="7" t="s">
        <v>11850</v>
      </c>
      <c r="G3127" s="7" t="s">
        <v>48741</v>
      </c>
      <c r="H3127" s="7" t="s">
        <v>48742</v>
      </c>
      <c r="I3127" s="7" t="s">
        <v>52</v>
      </c>
      <c r="J3127" s="7" t="s">
        <v>33060</v>
      </c>
      <c r="K3127" s="7" t="s">
        <v>47</v>
      </c>
      <c r="L3127" s="7">
        <v>10</v>
      </c>
      <c r="M3127" s="7" t="s">
        <v>34194</v>
      </c>
      <c r="N3127" s="7">
        <v>52991</v>
      </c>
      <c r="O3127" s="7" t="s">
        <v>38799</v>
      </c>
      <c r="P3127" s="7">
        <v>20100224</v>
      </c>
      <c r="Q3127" s="7">
        <v>52</v>
      </c>
      <c r="R3127" s="7">
        <v>201903</v>
      </c>
    </row>
    <row r="3128" spans="1:18" ht="16.5" customHeight="1">
      <c r="A3128" s="8">
        <v>6038175314</v>
      </c>
      <c r="B3128" s="7">
        <v>3754351</v>
      </c>
      <c r="C3128" s="12">
        <v>1801110723311</v>
      </c>
      <c r="D3128" s="7" t="s">
        <v>48743</v>
      </c>
      <c r="E3128" s="7" t="s">
        <v>19510</v>
      </c>
      <c r="F3128" s="7" t="s">
        <v>48744</v>
      </c>
      <c r="G3128" s="7" t="s">
        <v>11763</v>
      </c>
      <c r="H3128" s="7" t="s">
        <v>48745</v>
      </c>
      <c r="I3128" s="7" t="s">
        <v>65</v>
      </c>
      <c r="J3128" s="7" t="s">
        <v>33060</v>
      </c>
      <c r="K3128" s="7" t="s">
        <v>47</v>
      </c>
      <c r="L3128" s="7">
        <v>10</v>
      </c>
      <c r="M3128" s="7" t="s">
        <v>33076</v>
      </c>
      <c r="N3128" s="7">
        <v>30121</v>
      </c>
      <c r="O3128" s="7" t="s">
        <v>22582</v>
      </c>
      <c r="P3128" s="7">
        <v>20100716</v>
      </c>
      <c r="Q3128" s="7">
        <v>99</v>
      </c>
      <c r="R3128" s="7">
        <v>201903</v>
      </c>
    </row>
    <row r="3129" spans="1:18" ht="16.5" customHeight="1">
      <c r="A3129" s="8">
        <v>6058601642</v>
      </c>
      <c r="B3129" s="7">
        <v>3755586</v>
      </c>
      <c r="C3129" s="12">
        <v>1801110723858</v>
      </c>
      <c r="D3129" s="7" t="s">
        <v>25758</v>
      </c>
      <c r="E3129" s="7" t="s">
        <v>25759</v>
      </c>
      <c r="F3129" s="7" t="s">
        <v>11675</v>
      </c>
      <c r="G3129" s="7" t="s">
        <v>25760</v>
      </c>
      <c r="H3129" s="7" t="s">
        <v>25761</v>
      </c>
      <c r="I3129" s="7" t="s">
        <v>65</v>
      </c>
      <c r="J3129" s="7" t="s">
        <v>33060</v>
      </c>
      <c r="K3129" s="7" t="s">
        <v>47</v>
      </c>
      <c r="L3129" s="7">
        <v>10</v>
      </c>
      <c r="M3129" s="7" t="s">
        <v>363</v>
      </c>
      <c r="N3129" s="7">
        <v>72919</v>
      </c>
      <c r="O3129" s="7" t="s">
        <v>16141</v>
      </c>
      <c r="P3129" s="7">
        <v>20100722</v>
      </c>
      <c r="Q3129" s="7">
        <v>61</v>
      </c>
      <c r="R3129" s="7">
        <v>201903</v>
      </c>
    </row>
    <row r="3130" spans="1:18" ht="16.5" customHeight="1">
      <c r="A3130" s="8">
        <v>6068626078</v>
      </c>
      <c r="B3130" s="7">
        <v>3846586</v>
      </c>
      <c r="C3130" s="12">
        <v>1801110731322</v>
      </c>
      <c r="D3130" s="7" t="s">
        <v>48746</v>
      </c>
      <c r="E3130" s="7" t="s">
        <v>48747</v>
      </c>
      <c r="F3130" s="7" t="s">
        <v>3007</v>
      </c>
      <c r="G3130" s="7" t="s">
        <v>48748</v>
      </c>
      <c r="H3130" s="7" t="s">
        <v>48749</v>
      </c>
      <c r="I3130" s="7" t="s">
        <v>65</v>
      </c>
      <c r="J3130" s="7" t="s">
        <v>33060</v>
      </c>
      <c r="K3130" s="7" t="s">
        <v>47</v>
      </c>
      <c r="L3130" s="7">
        <v>10</v>
      </c>
      <c r="M3130" s="7" t="s">
        <v>33760</v>
      </c>
      <c r="N3130" s="7">
        <v>45219</v>
      </c>
      <c r="O3130" s="7" t="s">
        <v>47231</v>
      </c>
      <c r="P3130" s="7">
        <v>20101004</v>
      </c>
      <c r="Q3130" s="7">
        <v>135</v>
      </c>
      <c r="R3130" s="7">
        <v>201903</v>
      </c>
    </row>
    <row r="3131" spans="1:18" ht="16.5" customHeight="1">
      <c r="A3131" s="8">
        <v>6038177286</v>
      </c>
      <c r="B3131" s="7">
        <v>4001425</v>
      </c>
      <c r="C3131" s="12">
        <v>1801110757493</v>
      </c>
      <c r="D3131" s="7" t="s">
        <v>20108</v>
      </c>
      <c r="E3131" s="7" t="s">
        <v>20109</v>
      </c>
      <c r="F3131" s="7" t="s">
        <v>7287</v>
      </c>
      <c r="G3131" s="7" t="s">
        <v>20110</v>
      </c>
      <c r="H3131" s="7" t="s">
        <v>20111</v>
      </c>
      <c r="I3131" s="7" t="s">
        <v>65</v>
      </c>
      <c r="J3131" s="7" t="s">
        <v>33060</v>
      </c>
      <c r="K3131" s="7" t="s">
        <v>47</v>
      </c>
      <c r="L3131" s="7">
        <v>10</v>
      </c>
      <c r="M3131" s="7" t="s">
        <v>33076</v>
      </c>
      <c r="N3131" s="7">
        <v>30320</v>
      </c>
      <c r="O3131" s="7" t="s">
        <v>33581</v>
      </c>
      <c r="P3131" s="7">
        <v>20110504</v>
      </c>
      <c r="Q3131" s="7">
        <v>70</v>
      </c>
      <c r="R3131" s="7">
        <v>201903</v>
      </c>
    </row>
    <row r="3132" spans="1:18" ht="16.5" customHeight="1">
      <c r="A3132" s="8">
        <v>6218190045</v>
      </c>
      <c r="B3132" s="7">
        <v>4007652</v>
      </c>
      <c r="C3132" s="12">
        <v>1801110759986</v>
      </c>
      <c r="D3132" s="7" t="s">
        <v>48750</v>
      </c>
      <c r="E3132" s="7" t="s">
        <v>10024</v>
      </c>
      <c r="F3132" s="7" t="s">
        <v>48751</v>
      </c>
      <c r="G3132" s="7" t="s">
        <v>48752</v>
      </c>
      <c r="H3132" s="7" t="s">
        <v>48753</v>
      </c>
      <c r="I3132" s="7" t="s">
        <v>65</v>
      </c>
      <c r="J3132" s="7" t="s">
        <v>33060</v>
      </c>
      <c r="K3132" s="7" t="s">
        <v>47</v>
      </c>
      <c r="L3132" s="7">
        <v>10</v>
      </c>
      <c r="M3132" s="7" t="s">
        <v>33076</v>
      </c>
      <c r="N3132" s="7">
        <v>33120</v>
      </c>
      <c r="O3132" s="7" t="s">
        <v>48754</v>
      </c>
      <c r="P3132" s="7">
        <v>20110524</v>
      </c>
      <c r="Q3132" s="7">
        <v>64</v>
      </c>
      <c r="R3132" s="7">
        <v>201903</v>
      </c>
    </row>
    <row r="3133" spans="1:18" ht="16.5" customHeight="1">
      <c r="A3133" s="8">
        <v>6178194173</v>
      </c>
      <c r="B3133" s="7">
        <v>4046697</v>
      </c>
      <c r="C3133" s="12">
        <v>1801110777483</v>
      </c>
      <c r="D3133" s="7" t="s">
        <v>48755</v>
      </c>
      <c r="E3133" s="7" t="s">
        <v>48756</v>
      </c>
      <c r="F3133" s="7" t="s">
        <v>14054</v>
      </c>
      <c r="G3133" s="7" t="s">
        <v>48757</v>
      </c>
      <c r="H3133" s="7" t="s">
        <v>48758</v>
      </c>
      <c r="I3133" s="7" t="s">
        <v>63</v>
      </c>
      <c r="J3133" s="7" t="s">
        <v>33060</v>
      </c>
      <c r="K3133" s="7" t="s">
        <v>47</v>
      </c>
      <c r="L3133" s="7">
        <v>10</v>
      </c>
      <c r="M3133" s="7" t="s">
        <v>33076</v>
      </c>
      <c r="N3133" s="7">
        <v>18200</v>
      </c>
      <c r="O3133" s="7" t="s">
        <v>48759</v>
      </c>
      <c r="P3133" s="7">
        <v>20111007</v>
      </c>
      <c r="Q3133" s="7">
        <v>65</v>
      </c>
      <c r="R3133" s="7">
        <v>201903</v>
      </c>
    </row>
    <row r="3134" spans="1:18" ht="16.5" customHeight="1">
      <c r="A3134" s="8">
        <v>6038180495</v>
      </c>
      <c r="B3134" s="7">
        <v>4121054</v>
      </c>
      <c r="C3134" s="12">
        <v>1801110802438</v>
      </c>
      <c r="D3134" s="7" t="s">
        <v>22592</v>
      </c>
      <c r="E3134" s="7" t="s">
        <v>16853</v>
      </c>
      <c r="F3134" s="7" t="s">
        <v>22593</v>
      </c>
      <c r="G3134" s="7" t="s">
        <v>22594</v>
      </c>
      <c r="H3134" s="7" t="s">
        <v>22595</v>
      </c>
      <c r="I3134" s="7" t="s">
        <v>65</v>
      </c>
      <c r="J3134" s="7" t="s">
        <v>33060</v>
      </c>
      <c r="K3134" s="7" t="s">
        <v>47</v>
      </c>
      <c r="L3134" s="7">
        <v>10</v>
      </c>
      <c r="M3134" s="7" t="s">
        <v>33760</v>
      </c>
      <c r="N3134" s="7">
        <v>46522</v>
      </c>
      <c r="O3134" s="7" t="s">
        <v>44125</v>
      </c>
      <c r="P3134" s="7">
        <v>20120402</v>
      </c>
      <c r="Q3134" s="7">
        <v>84</v>
      </c>
      <c r="R3134" s="7">
        <v>201903</v>
      </c>
    </row>
    <row r="3135" spans="1:18" ht="16.5" customHeight="1">
      <c r="A3135" s="8">
        <v>6068639267</v>
      </c>
      <c r="B3135" s="7">
        <v>4145523</v>
      </c>
      <c r="C3135" s="12">
        <v>1801110813055</v>
      </c>
      <c r="D3135" s="7" t="s">
        <v>48760</v>
      </c>
      <c r="E3135" s="7" t="s">
        <v>48761</v>
      </c>
      <c r="F3135" s="7" t="s">
        <v>48762</v>
      </c>
      <c r="G3135" s="7" t="s">
        <v>48763</v>
      </c>
      <c r="H3135" s="7" t="s">
        <v>48764</v>
      </c>
      <c r="I3135" s="7" t="s">
        <v>65</v>
      </c>
      <c r="J3135" s="7" t="s">
        <v>33060</v>
      </c>
      <c r="K3135" s="7" t="s">
        <v>47</v>
      </c>
      <c r="L3135" s="7">
        <v>10</v>
      </c>
      <c r="M3135" s="7" t="s">
        <v>33076</v>
      </c>
      <c r="N3135" s="7">
        <v>28123</v>
      </c>
      <c r="O3135" s="7" t="s">
        <v>42947</v>
      </c>
      <c r="P3135" s="7">
        <v>20120618</v>
      </c>
      <c r="Q3135" s="7">
        <v>54</v>
      </c>
      <c r="R3135" s="7">
        <v>201903</v>
      </c>
    </row>
    <row r="3136" spans="1:18" ht="16.5" customHeight="1">
      <c r="A3136" s="8">
        <v>6178616357</v>
      </c>
      <c r="B3136" s="7">
        <v>5856266</v>
      </c>
      <c r="C3136" s="12">
        <v>1801110891093</v>
      </c>
      <c r="D3136" s="7" t="s">
        <v>21649</v>
      </c>
      <c r="E3136" s="7" t="s">
        <v>21650</v>
      </c>
      <c r="F3136" s="7" t="s">
        <v>21651</v>
      </c>
      <c r="G3136" s="7" t="s">
        <v>21652</v>
      </c>
      <c r="H3136" s="7" t="s">
        <v>21653</v>
      </c>
      <c r="I3136" s="7" t="s">
        <v>65</v>
      </c>
      <c r="J3136" s="7" t="s">
        <v>33060</v>
      </c>
      <c r="K3136" s="7" t="s">
        <v>47</v>
      </c>
      <c r="L3136" s="7">
        <v>10</v>
      </c>
      <c r="M3136" s="7" t="s">
        <v>457</v>
      </c>
      <c r="N3136" s="7">
        <v>38110</v>
      </c>
      <c r="O3136" s="7" t="s">
        <v>42265</v>
      </c>
      <c r="P3136" s="7">
        <v>20131219</v>
      </c>
      <c r="Q3136" s="7">
        <v>66</v>
      </c>
      <c r="R3136" s="7">
        <v>201903</v>
      </c>
    </row>
    <row r="3137" spans="1:18" ht="16.5" customHeight="1">
      <c r="A3137" s="8">
        <v>4728600140</v>
      </c>
      <c r="B3137" s="7">
        <v>6514035</v>
      </c>
      <c r="C3137" s="12">
        <v>1801110986860</v>
      </c>
      <c r="D3137" s="7" t="s">
        <v>23377</v>
      </c>
      <c r="E3137" s="7" t="s">
        <v>282</v>
      </c>
      <c r="F3137" s="7" t="s">
        <v>23378</v>
      </c>
      <c r="G3137" s="7" t="s">
        <v>23379</v>
      </c>
      <c r="H3137" s="7" t="s">
        <v>23380</v>
      </c>
      <c r="I3137" s="7" t="s">
        <v>65</v>
      </c>
      <c r="J3137" s="7" t="s">
        <v>33060</v>
      </c>
      <c r="K3137" s="7" t="s">
        <v>47</v>
      </c>
      <c r="L3137" s="7">
        <v>10</v>
      </c>
      <c r="M3137" s="7" t="s">
        <v>33760</v>
      </c>
      <c r="N3137" s="7">
        <v>46315</v>
      </c>
      <c r="O3137" s="7" t="s">
        <v>45737</v>
      </c>
      <c r="P3137" s="7">
        <v>20150810</v>
      </c>
      <c r="Q3137" s="7">
        <v>73</v>
      </c>
      <c r="R3137" s="7">
        <v>201903</v>
      </c>
    </row>
    <row r="3138" spans="1:18" ht="16.5" customHeight="1">
      <c r="A3138" s="8">
        <v>3078800345</v>
      </c>
      <c r="B3138" s="7">
        <v>6748348</v>
      </c>
      <c r="C3138" s="12">
        <v>1801111039212</v>
      </c>
      <c r="D3138" s="7" t="s">
        <v>48765</v>
      </c>
      <c r="E3138" s="7" t="s">
        <v>48766</v>
      </c>
      <c r="F3138" s="7" t="s">
        <v>20884</v>
      </c>
      <c r="H3138" s="7" t="s">
        <v>48767</v>
      </c>
      <c r="I3138" s="7" t="s">
        <v>65</v>
      </c>
      <c r="J3138" s="7" t="s">
        <v>33060</v>
      </c>
      <c r="K3138" s="7" t="s">
        <v>47</v>
      </c>
      <c r="L3138" s="7">
        <v>10</v>
      </c>
      <c r="M3138" s="7" t="s">
        <v>457</v>
      </c>
      <c r="N3138" s="7">
        <v>38110</v>
      </c>
      <c r="O3138" s="7" t="s">
        <v>42265</v>
      </c>
      <c r="P3138" s="7">
        <v>20160614</v>
      </c>
      <c r="Q3138" s="7">
        <v>50</v>
      </c>
      <c r="R3138" s="7">
        <v>201903</v>
      </c>
    </row>
    <row r="3139" spans="1:18" ht="16.5" customHeight="1">
      <c r="A3139" s="8">
        <v>1478800613</v>
      </c>
      <c r="B3139" s="7">
        <v>8081808</v>
      </c>
      <c r="C3139" s="12">
        <v>1801111071636</v>
      </c>
      <c r="D3139" s="7" t="s">
        <v>48768</v>
      </c>
      <c r="E3139" s="7" t="s">
        <v>48769</v>
      </c>
      <c r="F3139" s="7" t="s">
        <v>48770</v>
      </c>
      <c r="G3139" s="7" t="s">
        <v>48771</v>
      </c>
      <c r="H3139" s="7" t="s">
        <v>11073</v>
      </c>
      <c r="I3139" s="7" t="s">
        <v>65</v>
      </c>
      <c r="J3139" s="7" t="s">
        <v>33060</v>
      </c>
      <c r="K3139" s="7" t="s">
        <v>47</v>
      </c>
      <c r="L3139" s="7">
        <v>10</v>
      </c>
      <c r="M3139" s="7" t="s">
        <v>34194</v>
      </c>
      <c r="N3139" s="7">
        <v>49219</v>
      </c>
      <c r="O3139" s="7" t="s">
        <v>24426</v>
      </c>
      <c r="P3139" s="7">
        <v>20170102</v>
      </c>
      <c r="Q3139" s="7">
        <v>92</v>
      </c>
      <c r="R3139" s="7">
        <v>201903</v>
      </c>
    </row>
    <row r="3140" spans="1:18" ht="16.5" customHeight="1">
      <c r="A3140" s="8">
        <v>6038103130</v>
      </c>
      <c r="B3140" s="7">
        <v>1883649</v>
      </c>
      <c r="C3140" s="12">
        <v>1801130000179</v>
      </c>
      <c r="D3140" s="7" t="s">
        <v>21866</v>
      </c>
      <c r="E3140" s="7" t="s">
        <v>21867</v>
      </c>
      <c r="F3140" s="7" t="s">
        <v>8833</v>
      </c>
      <c r="G3140" s="7" t="s">
        <v>21868</v>
      </c>
      <c r="H3140" s="7" t="s">
        <v>21869</v>
      </c>
      <c r="I3140" s="7" t="s">
        <v>65</v>
      </c>
      <c r="J3140" s="7" t="s">
        <v>33060</v>
      </c>
      <c r="K3140" s="7" t="s">
        <v>47</v>
      </c>
      <c r="L3140" s="7">
        <v>10</v>
      </c>
      <c r="M3140" s="7" t="s">
        <v>313</v>
      </c>
      <c r="N3140" s="7">
        <v>42321</v>
      </c>
      <c r="O3140" s="7" t="s">
        <v>38771</v>
      </c>
      <c r="P3140" s="7">
        <v>19790628</v>
      </c>
      <c r="Q3140" s="7">
        <v>77</v>
      </c>
      <c r="R3140" s="7">
        <v>201903</v>
      </c>
    </row>
    <row r="3141" spans="1:18" ht="16.5" customHeight="1">
      <c r="A3141" s="8">
        <v>6018103037</v>
      </c>
      <c r="B3141" s="7">
        <v>1330246</v>
      </c>
      <c r="C3141" s="12">
        <v>1801130000327</v>
      </c>
      <c r="D3141" s="7" t="s">
        <v>25762</v>
      </c>
      <c r="E3141" s="7" t="s">
        <v>25763</v>
      </c>
      <c r="F3141" s="7" t="s">
        <v>25764</v>
      </c>
      <c r="G3141" s="7" t="s">
        <v>25765</v>
      </c>
      <c r="H3141" s="7" t="s">
        <v>25766</v>
      </c>
      <c r="I3141" s="7" t="s">
        <v>65</v>
      </c>
      <c r="J3141" s="7" t="s">
        <v>33060</v>
      </c>
      <c r="K3141" s="7" t="s">
        <v>47</v>
      </c>
      <c r="L3141" s="7">
        <v>10</v>
      </c>
      <c r="M3141" s="7" t="s">
        <v>34194</v>
      </c>
      <c r="N3141" s="7">
        <v>52999</v>
      </c>
      <c r="O3141" s="7" t="s">
        <v>48665</v>
      </c>
      <c r="P3141" s="7">
        <v>19650630</v>
      </c>
      <c r="Q3141" s="7">
        <v>299</v>
      </c>
      <c r="R3141" s="7">
        <v>201903</v>
      </c>
    </row>
    <row r="3142" spans="1:18" ht="16.5" customHeight="1">
      <c r="A3142" s="8">
        <v>6078117771</v>
      </c>
      <c r="B3142" s="7">
        <v>2188252</v>
      </c>
      <c r="C3142" s="12">
        <v>1801130001234</v>
      </c>
      <c r="D3142" s="7" t="s">
        <v>23872</v>
      </c>
      <c r="E3142" s="7" t="s">
        <v>23873</v>
      </c>
      <c r="F3142" s="7" t="s">
        <v>23693</v>
      </c>
      <c r="G3142" s="7" t="s">
        <v>23874</v>
      </c>
      <c r="H3142" s="7" t="s">
        <v>23875</v>
      </c>
      <c r="I3142" s="7" t="s">
        <v>65</v>
      </c>
      <c r="J3142" s="7" t="s">
        <v>33060</v>
      </c>
      <c r="K3142" s="7" t="s">
        <v>47</v>
      </c>
      <c r="L3142" s="7">
        <v>10</v>
      </c>
      <c r="M3142" s="7" t="s">
        <v>34194</v>
      </c>
      <c r="N3142" s="7">
        <v>49231</v>
      </c>
      <c r="O3142" s="7" t="s">
        <v>22958</v>
      </c>
      <c r="P3142" s="7">
        <v>19680320</v>
      </c>
      <c r="Q3142" s="7">
        <v>54</v>
      </c>
      <c r="R3142" s="7">
        <v>201903</v>
      </c>
    </row>
    <row r="3143" spans="1:18" ht="16.5" customHeight="1">
      <c r="A3143" s="8">
        <v>6078118197</v>
      </c>
      <c r="B3143" s="7">
        <v>2431410</v>
      </c>
      <c r="C3143" s="12">
        <v>1801130011895</v>
      </c>
      <c r="D3143" s="7" t="s">
        <v>48772</v>
      </c>
      <c r="E3143" s="7" t="s">
        <v>48773</v>
      </c>
      <c r="F3143" s="7" t="s">
        <v>48774</v>
      </c>
      <c r="G3143" s="7" t="s">
        <v>48775</v>
      </c>
      <c r="H3143" s="7" t="s">
        <v>48776</v>
      </c>
      <c r="I3143" s="7" t="s">
        <v>65</v>
      </c>
      <c r="J3143" s="7" t="s">
        <v>33060</v>
      </c>
      <c r="K3143" s="7" t="s">
        <v>47</v>
      </c>
      <c r="L3143" s="7">
        <v>10</v>
      </c>
      <c r="M3143" s="7" t="s">
        <v>33760</v>
      </c>
      <c r="N3143" s="7">
        <v>46331</v>
      </c>
      <c r="O3143" s="7" t="s">
        <v>9472</v>
      </c>
      <c r="P3143" s="7">
        <v>20060703</v>
      </c>
      <c r="Q3143" s="7">
        <v>53</v>
      </c>
      <c r="R3143" s="7">
        <v>201903</v>
      </c>
    </row>
    <row r="3144" spans="1:18" ht="16.5" customHeight="1">
      <c r="A3144" s="8">
        <v>6028151681</v>
      </c>
      <c r="B3144" s="7">
        <v>3720604</v>
      </c>
      <c r="C3144" s="12">
        <v>1801140010241</v>
      </c>
      <c r="D3144" s="7" t="s">
        <v>18341</v>
      </c>
      <c r="E3144" s="7" t="s">
        <v>1831</v>
      </c>
      <c r="F3144" s="7" t="s">
        <v>18342</v>
      </c>
      <c r="G3144" s="7" t="s">
        <v>18343</v>
      </c>
      <c r="H3144" s="7" t="s">
        <v>18344</v>
      </c>
      <c r="I3144" s="7" t="s">
        <v>65</v>
      </c>
      <c r="J3144" s="7" t="s">
        <v>33060</v>
      </c>
      <c r="K3144" s="7" t="s">
        <v>47</v>
      </c>
      <c r="L3144" s="7">
        <v>10</v>
      </c>
      <c r="M3144" s="7" t="s">
        <v>313</v>
      </c>
      <c r="N3144" s="7">
        <v>42411</v>
      </c>
      <c r="O3144" s="7" t="s">
        <v>43867</v>
      </c>
      <c r="P3144" s="7">
        <v>20100416</v>
      </c>
      <c r="Q3144" s="7">
        <v>52</v>
      </c>
      <c r="R3144" s="7">
        <v>201903</v>
      </c>
    </row>
    <row r="3145" spans="1:18" ht="16.5" customHeight="1">
      <c r="A3145" s="8">
        <v>6068659910</v>
      </c>
      <c r="B3145" s="7">
        <v>5980533</v>
      </c>
      <c r="C3145" s="12">
        <v>1801140013964</v>
      </c>
      <c r="D3145" s="7" t="s">
        <v>48777</v>
      </c>
      <c r="E3145" s="7" t="s">
        <v>48778</v>
      </c>
      <c r="F3145" s="7" t="s">
        <v>48779</v>
      </c>
      <c r="G3145" s="7" t="s">
        <v>48780</v>
      </c>
      <c r="H3145" s="7" t="s">
        <v>48781</v>
      </c>
      <c r="I3145" s="7" t="s">
        <v>65</v>
      </c>
      <c r="J3145" s="7" t="s">
        <v>33060</v>
      </c>
      <c r="K3145" s="7" t="s">
        <v>47</v>
      </c>
      <c r="L3145" s="7">
        <v>10</v>
      </c>
      <c r="M3145" s="7" t="s">
        <v>33760</v>
      </c>
      <c r="N3145" s="7">
        <v>46599</v>
      </c>
      <c r="O3145" s="7" t="s">
        <v>44623</v>
      </c>
      <c r="P3145" s="7">
        <v>20141111</v>
      </c>
      <c r="Q3145" s="7">
        <v>53</v>
      </c>
      <c r="R3145" s="7">
        <v>201903</v>
      </c>
    </row>
    <row r="3146" spans="1:18" ht="16.5" customHeight="1">
      <c r="A3146" s="8">
        <v>6048123842</v>
      </c>
      <c r="B3146" s="7">
        <v>1938770</v>
      </c>
      <c r="C3146" s="12">
        <v>1801150000878</v>
      </c>
      <c r="D3146" s="7" t="s">
        <v>48782</v>
      </c>
      <c r="E3146" s="7" t="s">
        <v>48783</v>
      </c>
      <c r="F3146" s="7" t="s">
        <v>48784</v>
      </c>
      <c r="G3146" s="7" t="s">
        <v>48785</v>
      </c>
      <c r="H3146" s="7" t="s">
        <v>48786</v>
      </c>
      <c r="I3146" s="7" t="s">
        <v>65</v>
      </c>
      <c r="J3146" s="7" t="s">
        <v>33060</v>
      </c>
      <c r="K3146" s="7" t="s">
        <v>47</v>
      </c>
      <c r="L3146" s="7">
        <v>10</v>
      </c>
      <c r="M3146" s="7" t="s">
        <v>33760</v>
      </c>
      <c r="N3146" s="7">
        <v>46420</v>
      </c>
      <c r="O3146" s="7" t="s">
        <v>43640</v>
      </c>
      <c r="P3146" s="7">
        <v>19931222</v>
      </c>
      <c r="Q3146" s="7">
        <v>65</v>
      </c>
      <c r="R3146" s="7">
        <v>201903</v>
      </c>
    </row>
    <row r="3147" spans="1:18" ht="16.5" customHeight="1">
      <c r="A3147" s="8">
        <v>6218155261</v>
      </c>
      <c r="B3147" s="7">
        <v>2587204</v>
      </c>
      <c r="C3147" s="12">
        <v>1801150001214</v>
      </c>
      <c r="D3147" s="7" t="s">
        <v>48787</v>
      </c>
      <c r="E3147" s="7" t="s">
        <v>48788</v>
      </c>
      <c r="F3147" s="7" t="s">
        <v>48789</v>
      </c>
      <c r="G3147" s="7" t="s">
        <v>48790</v>
      </c>
      <c r="H3147" s="7" t="s">
        <v>48791</v>
      </c>
      <c r="I3147" s="7" t="s">
        <v>52</v>
      </c>
      <c r="J3147" s="7" t="s">
        <v>33060</v>
      </c>
      <c r="K3147" s="7" t="s">
        <v>47</v>
      </c>
      <c r="L3147" s="7">
        <v>10</v>
      </c>
      <c r="M3147" s="7" t="s">
        <v>33076</v>
      </c>
      <c r="N3147" s="7">
        <v>30391</v>
      </c>
      <c r="O3147" s="7" t="s">
        <v>7087</v>
      </c>
      <c r="P3147" s="7">
        <v>20030626</v>
      </c>
      <c r="Q3147" s="7">
        <v>71</v>
      </c>
      <c r="R3147" s="7">
        <v>201903</v>
      </c>
    </row>
    <row r="3148" spans="1:18" ht="16.5" customHeight="1">
      <c r="A3148" s="8">
        <v>6078209147</v>
      </c>
      <c r="B3148" s="7">
        <v>2181088</v>
      </c>
      <c r="C3148" s="12">
        <v>1801330006828</v>
      </c>
      <c r="D3148" s="7" t="s">
        <v>48792</v>
      </c>
      <c r="E3148" s="7" t="s">
        <v>48793</v>
      </c>
      <c r="F3148" s="7" t="s">
        <v>30448</v>
      </c>
      <c r="G3148" s="7" t="s">
        <v>48794</v>
      </c>
      <c r="H3148" s="7" t="s">
        <v>48795</v>
      </c>
      <c r="I3148" s="7" t="s">
        <v>45</v>
      </c>
      <c r="J3148" s="7" t="s">
        <v>33060</v>
      </c>
      <c r="K3148" s="7" t="s">
        <v>47</v>
      </c>
      <c r="L3148" s="7">
        <v>10</v>
      </c>
      <c r="M3148" s="7" t="s">
        <v>105</v>
      </c>
      <c r="N3148" s="7">
        <v>86100</v>
      </c>
      <c r="O3148" s="7" t="s">
        <v>5955</v>
      </c>
      <c r="P3148" s="7">
        <v>20011012</v>
      </c>
      <c r="Q3148" s="7">
        <v>76</v>
      </c>
      <c r="R3148" s="7">
        <v>201903</v>
      </c>
    </row>
    <row r="3149" spans="1:18" ht="16.5" customHeight="1">
      <c r="A3149" s="8">
        <v>6078211769</v>
      </c>
      <c r="B3149" s="7">
        <v>3147226</v>
      </c>
      <c r="C3149" s="12">
        <v>1801330008535</v>
      </c>
      <c r="D3149" s="7" t="s">
        <v>48796</v>
      </c>
      <c r="E3149" s="7" t="s">
        <v>48797</v>
      </c>
      <c r="F3149" s="7" t="s">
        <v>249</v>
      </c>
      <c r="G3149" s="7" t="s">
        <v>48798</v>
      </c>
      <c r="H3149" s="7" t="s">
        <v>48799</v>
      </c>
      <c r="I3149" s="7" t="s">
        <v>45</v>
      </c>
      <c r="J3149" s="7" t="s">
        <v>33060</v>
      </c>
      <c r="K3149" s="7" t="s">
        <v>47</v>
      </c>
      <c r="L3149" s="7">
        <v>10</v>
      </c>
      <c r="M3149" s="7" t="s">
        <v>105</v>
      </c>
      <c r="N3149" s="7">
        <v>86101</v>
      </c>
      <c r="O3149" s="7" t="s">
        <v>615</v>
      </c>
      <c r="P3149" s="7">
        <v>20071224</v>
      </c>
      <c r="Q3149" s="7">
        <v>105</v>
      </c>
      <c r="R3149" s="7">
        <v>201903</v>
      </c>
    </row>
    <row r="3150" spans="1:18" ht="16.5" customHeight="1">
      <c r="A3150" s="8">
        <v>6078212453</v>
      </c>
      <c r="B3150" s="7">
        <v>3660982</v>
      </c>
      <c r="C3150" s="12">
        <v>1801330009012</v>
      </c>
      <c r="D3150" s="7" t="s">
        <v>48800</v>
      </c>
      <c r="E3150" s="7" t="s">
        <v>48801</v>
      </c>
      <c r="F3150" s="7" t="s">
        <v>249</v>
      </c>
      <c r="G3150" s="7" t="s">
        <v>48802</v>
      </c>
      <c r="H3150" s="7" t="s">
        <v>48803</v>
      </c>
      <c r="I3150" s="7" t="s">
        <v>45</v>
      </c>
      <c r="J3150" s="7" t="s">
        <v>33060</v>
      </c>
      <c r="K3150" s="7" t="s">
        <v>47</v>
      </c>
      <c r="L3150" s="7">
        <v>10</v>
      </c>
      <c r="M3150" s="7" t="s">
        <v>105</v>
      </c>
      <c r="N3150" s="7">
        <v>86300</v>
      </c>
      <c r="O3150" s="7" t="s">
        <v>36811</v>
      </c>
      <c r="P3150" s="7">
        <v>20090827</v>
      </c>
      <c r="Q3150" s="7">
        <v>57</v>
      </c>
      <c r="R3150" s="7">
        <v>201903</v>
      </c>
    </row>
    <row r="3151" spans="1:18" ht="16.5" customHeight="1">
      <c r="A3151" s="8">
        <v>6078212720</v>
      </c>
      <c r="B3151" s="7">
        <v>3736705</v>
      </c>
      <c r="C3151" s="12">
        <v>1801330009210</v>
      </c>
      <c r="D3151" s="7" t="s">
        <v>48804</v>
      </c>
      <c r="E3151" s="7" t="s">
        <v>48805</v>
      </c>
      <c r="F3151" s="7" t="s">
        <v>48806</v>
      </c>
      <c r="G3151" s="7" t="s">
        <v>48807</v>
      </c>
      <c r="H3151" s="7" t="s">
        <v>48808</v>
      </c>
      <c r="I3151" s="7" t="s">
        <v>45</v>
      </c>
      <c r="J3151" s="7" t="s">
        <v>33060</v>
      </c>
      <c r="K3151" s="7" t="s">
        <v>47</v>
      </c>
      <c r="L3151" s="7">
        <v>10</v>
      </c>
      <c r="M3151" s="7" t="s">
        <v>105</v>
      </c>
      <c r="N3151" s="7">
        <v>86300</v>
      </c>
      <c r="O3151" s="7" t="s">
        <v>36811</v>
      </c>
      <c r="P3151" s="7">
        <v>20100408</v>
      </c>
      <c r="Q3151" s="7">
        <v>71</v>
      </c>
      <c r="R3151" s="7">
        <v>201903</v>
      </c>
    </row>
    <row r="3152" spans="1:18" ht="16.5" customHeight="1">
      <c r="A3152" s="8">
        <v>6078213016</v>
      </c>
      <c r="B3152" s="7">
        <v>3857337</v>
      </c>
      <c r="C3152" s="12">
        <v>1801330009286</v>
      </c>
      <c r="D3152" s="7" t="s">
        <v>36188</v>
      </c>
      <c r="E3152" s="7" t="s">
        <v>980</v>
      </c>
      <c r="F3152" s="7" t="s">
        <v>249</v>
      </c>
      <c r="G3152" s="7" t="s">
        <v>48809</v>
      </c>
      <c r="H3152" s="7" t="s">
        <v>48810</v>
      </c>
      <c r="I3152" s="7" t="s">
        <v>45</v>
      </c>
      <c r="J3152" s="7" t="s">
        <v>33060</v>
      </c>
      <c r="K3152" s="7" t="s">
        <v>47</v>
      </c>
      <c r="L3152" s="7">
        <v>10</v>
      </c>
      <c r="M3152" s="7" t="s">
        <v>105</v>
      </c>
      <c r="N3152" s="7">
        <v>86102</v>
      </c>
      <c r="O3152" s="7" t="s">
        <v>30448</v>
      </c>
      <c r="P3152" s="7">
        <v>20101111</v>
      </c>
      <c r="Q3152" s="7">
        <v>63</v>
      </c>
      <c r="R3152" s="7">
        <v>201903</v>
      </c>
    </row>
    <row r="3153" spans="1:18" ht="16.5" customHeight="1">
      <c r="A3153" s="8">
        <v>6078213447</v>
      </c>
      <c r="B3153" s="7">
        <v>4048191</v>
      </c>
      <c r="C3153" s="12">
        <v>1801330009533</v>
      </c>
      <c r="D3153" s="7" t="s">
        <v>48811</v>
      </c>
      <c r="E3153" s="7" t="s">
        <v>48812</v>
      </c>
      <c r="F3153" s="7" t="s">
        <v>249</v>
      </c>
      <c r="G3153" s="7" t="s">
        <v>48813</v>
      </c>
      <c r="H3153" s="7" t="s">
        <v>48814</v>
      </c>
      <c r="I3153" s="7" t="s">
        <v>45</v>
      </c>
      <c r="J3153" s="7" t="s">
        <v>33060</v>
      </c>
      <c r="K3153" s="7" t="s">
        <v>47</v>
      </c>
      <c r="L3153" s="7">
        <v>10</v>
      </c>
      <c r="M3153" s="7" t="s">
        <v>105</v>
      </c>
      <c r="N3153" s="7">
        <v>86101</v>
      </c>
      <c r="O3153" s="7" t="s">
        <v>615</v>
      </c>
      <c r="P3153" s="7">
        <v>20111018</v>
      </c>
      <c r="Q3153" s="7">
        <v>60</v>
      </c>
      <c r="R3153" s="7">
        <v>201903</v>
      </c>
    </row>
    <row r="3154" spans="1:18" ht="16.5" customHeight="1">
      <c r="A3154" s="8">
        <v>6078214733</v>
      </c>
      <c r="B3154" s="7">
        <v>5976193</v>
      </c>
      <c r="C3154" s="12">
        <v>1801330010994</v>
      </c>
      <c r="D3154" s="7" t="s">
        <v>48815</v>
      </c>
      <c r="E3154" s="7" t="s">
        <v>5562</v>
      </c>
      <c r="F3154" s="7" t="s">
        <v>249</v>
      </c>
      <c r="G3154" s="7" t="s">
        <v>48816</v>
      </c>
      <c r="H3154" s="7" t="s">
        <v>48817</v>
      </c>
      <c r="I3154" s="7" t="s">
        <v>45</v>
      </c>
      <c r="J3154" s="7" t="s">
        <v>33060</v>
      </c>
      <c r="K3154" s="7" t="s">
        <v>47</v>
      </c>
      <c r="L3154" s="7">
        <v>10</v>
      </c>
      <c r="M3154" s="7" t="s">
        <v>105</v>
      </c>
      <c r="N3154" s="7">
        <v>86102</v>
      </c>
      <c r="O3154" s="7" t="s">
        <v>30448</v>
      </c>
      <c r="P3154" s="7">
        <v>20141022</v>
      </c>
      <c r="Q3154" s="7">
        <v>111</v>
      </c>
      <c r="R3154" s="7">
        <v>201903</v>
      </c>
    </row>
    <row r="3155" spans="1:18" ht="16.5" customHeight="1">
      <c r="A3155" s="8">
        <v>5428800292</v>
      </c>
      <c r="B3155" s="7">
        <v>6533636</v>
      </c>
      <c r="C3155" s="12">
        <v>1801330011413</v>
      </c>
      <c r="D3155" s="7" t="s">
        <v>30436</v>
      </c>
      <c r="E3155" s="7" t="s">
        <v>30437</v>
      </c>
      <c r="F3155" s="7" t="s">
        <v>249</v>
      </c>
      <c r="G3155" s="7" t="s">
        <v>30438</v>
      </c>
      <c r="H3155" s="7" t="s">
        <v>30439</v>
      </c>
      <c r="I3155" s="7" t="s">
        <v>65</v>
      </c>
      <c r="J3155" s="7" t="s">
        <v>33060</v>
      </c>
      <c r="K3155" s="7" t="s">
        <v>47</v>
      </c>
      <c r="L3155" s="7">
        <v>10</v>
      </c>
      <c r="M3155" s="7" t="s">
        <v>105</v>
      </c>
      <c r="N3155" s="7">
        <v>86102</v>
      </c>
      <c r="O3155" s="7" t="s">
        <v>30448</v>
      </c>
      <c r="P3155" s="7">
        <v>20151001</v>
      </c>
      <c r="Q3155" s="7">
        <v>58</v>
      </c>
      <c r="R3155" s="7">
        <v>201903</v>
      </c>
    </row>
    <row r="3156" spans="1:18" ht="16.5" customHeight="1">
      <c r="A3156" s="8">
        <v>6018124560</v>
      </c>
      <c r="B3156" s="7">
        <v>2132836</v>
      </c>
      <c r="C3156" s="12">
        <v>1801460000039</v>
      </c>
      <c r="D3156" s="7" t="s">
        <v>48818</v>
      </c>
      <c r="E3156" s="7" t="s">
        <v>48819</v>
      </c>
      <c r="F3156" s="7" t="s">
        <v>29332</v>
      </c>
      <c r="G3156" s="7" t="s">
        <v>48820</v>
      </c>
      <c r="H3156" s="7" t="s">
        <v>48821</v>
      </c>
      <c r="I3156" s="7" t="s">
        <v>65</v>
      </c>
      <c r="J3156" s="7" t="s">
        <v>33060</v>
      </c>
      <c r="K3156" s="7" t="s">
        <v>47</v>
      </c>
      <c r="L3156" s="7">
        <v>10</v>
      </c>
      <c r="M3156" s="7" t="s">
        <v>363</v>
      </c>
      <c r="N3156" s="7">
        <v>71101</v>
      </c>
      <c r="O3156" s="7" t="s">
        <v>13181</v>
      </c>
      <c r="P3156" s="7">
        <v>19940402</v>
      </c>
      <c r="Q3156" s="7">
        <v>65</v>
      </c>
      <c r="R3156" s="7">
        <v>201903</v>
      </c>
    </row>
    <row r="3157" spans="1:18" ht="16.5" customHeight="1">
      <c r="A3157" s="8">
        <v>6048202897</v>
      </c>
      <c r="B3157" s="7">
        <v>2197036</v>
      </c>
      <c r="C3157" s="12">
        <v>1801470003007</v>
      </c>
      <c r="D3157" s="7" t="s">
        <v>48822</v>
      </c>
      <c r="E3157" s="7" t="s">
        <v>12970</v>
      </c>
      <c r="F3157" s="7" t="s">
        <v>48823</v>
      </c>
      <c r="G3157" s="7" t="s">
        <v>48824</v>
      </c>
      <c r="H3157" s="7" t="s">
        <v>48825</v>
      </c>
      <c r="I3157" s="7" t="s">
        <v>45</v>
      </c>
      <c r="J3157" s="7" t="s">
        <v>33060</v>
      </c>
      <c r="K3157" s="7" t="s">
        <v>47</v>
      </c>
      <c r="L3157" s="7">
        <v>10</v>
      </c>
      <c r="M3157" s="7" t="s">
        <v>966</v>
      </c>
      <c r="N3157" s="7">
        <v>68112</v>
      </c>
      <c r="O3157" s="7" t="s">
        <v>14141</v>
      </c>
      <c r="P3157" s="7">
        <v>19770624</v>
      </c>
      <c r="Q3157" s="7">
        <v>73</v>
      </c>
      <c r="R3157" s="7">
        <v>201903</v>
      </c>
    </row>
    <row r="3158" spans="1:18" ht="16.5" customHeight="1">
      <c r="A3158" s="8">
        <v>6038200159</v>
      </c>
      <c r="B3158" s="7">
        <v>2615470</v>
      </c>
      <c r="C3158" s="12">
        <v>1801710003486</v>
      </c>
      <c r="D3158" s="7" t="s">
        <v>48826</v>
      </c>
      <c r="E3158" s="7" t="s">
        <v>48827</v>
      </c>
      <c r="F3158" s="7" t="s">
        <v>48828</v>
      </c>
      <c r="G3158" s="7" t="s">
        <v>48829</v>
      </c>
      <c r="H3158" s="7" t="s">
        <v>48830</v>
      </c>
      <c r="I3158" s="7" t="s">
        <v>45</v>
      </c>
      <c r="J3158" s="7" t="s">
        <v>33060</v>
      </c>
      <c r="K3158" s="7" t="s">
        <v>47</v>
      </c>
      <c r="L3158" s="7">
        <v>10</v>
      </c>
      <c r="M3158" s="7" t="s">
        <v>33760</v>
      </c>
      <c r="N3158" s="7">
        <v>46310</v>
      </c>
      <c r="O3158" s="7" t="s">
        <v>33826</v>
      </c>
      <c r="P3158" s="7">
        <v>19620725</v>
      </c>
      <c r="Q3158" s="7">
        <v>83</v>
      </c>
      <c r="R3158" s="7">
        <v>201903</v>
      </c>
    </row>
    <row r="3159" spans="1:18" ht="16.5" customHeight="1">
      <c r="A3159" s="8">
        <v>6018400176</v>
      </c>
      <c r="B3159" s="7">
        <v>1684491</v>
      </c>
      <c r="C3159" s="12">
        <v>1801850002215</v>
      </c>
      <c r="D3159" s="7" t="s">
        <v>28477</v>
      </c>
      <c r="E3159" s="7" t="s">
        <v>28478</v>
      </c>
      <c r="F3159" s="7" t="s">
        <v>10886</v>
      </c>
      <c r="G3159" s="7" t="s">
        <v>28479</v>
      </c>
      <c r="H3159" s="7" t="s">
        <v>28480</v>
      </c>
      <c r="I3159" s="7" t="s">
        <v>45</v>
      </c>
      <c r="J3159" s="7" t="s">
        <v>33060</v>
      </c>
      <c r="K3159" s="7" t="s">
        <v>47</v>
      </c>
      <c r="L3159" s="7">
        <v>10</v>
      </c>
      <c r="M3159" s="7" t="s">
        <v>363</v>
      </c>
      <c r="N3159" s="7">
        <v>72910</v>
      </c>
      <c r="O3159" s="7" t="s">
        <v>35919</v>
      </c>
      <c r="P3159" s="7">
        <v>19780101</v>
      </c>
      <c r="Q3159" s="7">
        <v>64</v>
      </c>
      <c r="R3159" s="7">
        <v>201903</v>
      </c>
    </row>
    <row r="3160" spans="1:18" ht="16.5" customHeight="1">
      <c r="A3160" s="8">
        <v>1268220420</v>
      </c>
      <c r="B3160" s="7">
        <v>8206895</v>
      </c>
      <c r="C3160" s="12">
        <v>1811320002869</v>
      </c>
      <c r="D3160" s="7" t="s">
        <v>48831</v>
      </c>
      <c r="E3160" s="7" t="s">
        <v>48832</v>
      </c>
      <c r="F3160" s="7" t="s">
        <v>48833</v>
      </c>
      <c r="H3160" s="7" t="s">
        <v>48834</v>
      </c>
      <c r="I3160" s="7" t="s">
        <v>45</v>
      </c>
      <c r="J3160" s="7" t="s">
        <v>33060</v>
      </c>
      <c r="K3160" s="7" t="s">
        <v>47</v>
      </c>
      <c r="L3160" s="7">
        <v>10</v>
      </c>
      <c r="M3160" s="7" t="s">
        <v>105</v>
      </c>
      <c r="N3160" s="7">
        <v>87299</v>
      </c>
      <c r="O3160" s="7" t="s">
        <v>37831</v>
      </c>
      <c r="P3160" s="7">
        <v>20110628</v>
      </c>
      <c r="Q3160" s="7">
        <v>96</v>
      </c>
      <c r="R3160" s="7">
        <v>201903</v>
      </c>
    </row>
    <row r="3161" spans="1:18" ht="16.5" customHeight="1">
      <c r="A3161" s="8">
        <v>6178209353</v>
      </c>
      <c r="B3161" s="7">
        <v>3701413</v>
      </c>
      <c r="C3161" s="12">
        <v>1811330002297</v>
      </c>
      <c r="D3161" s="7" t="s">
        <v>48835</v>
      </c>
      <c r="E3161" s="7" t="s">
        <v>48836</v>
      </c>
      <c r="F3161" s="7" t="s">
        <v>36116</v>
      </c>
      <c r="G3161" s="7" t="s">
        <v>48837</v>
      </c>
      <c r="H3161" s="7" t="s">
        <v>48838</v>
      </c>
      <c r="I3161" s="7" t="s">
        <v>45</v>
      </c>
      <c r="J3161" s="7" t="s">
        <v>33060</v>
      </c>
      <c r="K3161" s="7" t="s">
        <v>47</v>
      </c>
      <c r="L3161" s="7">
        <v>10</v>
      </c>
      <c r="M3161" s="7" t="s">
        <v>105</v>
      </c>
      <c r="N3161" s="7">
        <v>86101</v>
      </c>
      <c r="O3161" s="7" t="s">
        <v>615</v>
      </c>
      <c r="P3161" s="7">
        <v>20081126</v>
      </c>
      <c r="Q3161" s="7">
        <v>71</v>
      </c>
      <c r="R3161" s="7">
        <v>201903</v>
      </c>
    </row>
    <row r="3162" spans="1:18" ht="16.5" customHeight="1">
      <c r="A3162" s="8">
        <v>6108101824</v>
      </c>
      <c r="B3162" s="7">
        <v>1293300</v>
      </c>
      <c r="C3162" s="12">
        <v>1812110001425</v>
      </c>
      <c r="D3162" s="7" t="s">
        <v>23825</v>
      </c>
      <c r="E3162" s="7" t="s">
        <v>23826</v>
      </c>
      <c r="F3162" s="7" t="s">
        <v>14795</v>
      </c>
      <c r="G3162" s="7" t="s">
        <v>23827</v>
      </c>
      <c r="H3162" s="7" t="s">
        <v>23828</v>
      </c>
      <c r="I3162" s="7" t="s">
        <v>65</v>
      </c>
      <c r="J3162" s="7" t="s">
        <v>33060</v>
      </c>
      <c r="K3162" s="7" t="s">
        <v>47</v>
      </c>
      <c r="L3162" s="7">
        <v>10</v>
      </c>
      <c r="M3162" s="7" t="s">
        <v>34194</v>
      </c>
      <c r="N3162" s="7">
        <v>49231</v>
      </c>
      <c r="O3162" s="7" t="s">
        <v>22958</v>
      </c>
      <c r="P3162" s="7">
        <v>19790919</v>
      </c>
      <c r="Q3162" s="7">
        <v>92</v>
      </c>
      <c r="R3162" s="7">
        <v>201903</v>
      </c>
    </row>
    <row r="3163" spans="1:18" ht="16.5" customHeight="1">
      <c r="A3163" s="8">
        <v>6208104056</v>
      </c>
      <c r="B3163" s="7">
        <v>1720790</v>
      </c>
      <c r="C3163" s="12">
        <v>1812110013511</v>
      </c>
      <c r="D3163" s="7" t="s">
        <v>18305</v>
      </c>
      <c r="E3163" s="7" t="s">
        <v>18306</v>
      </c>
      <c r="F3163" s="7" t="s">
        <v>18307</v>
      </c>
      <c r="G3163" s="7" t="s">
        <v>18308</v>
      </c>
      <c r="H3163" s="7" t="s">
        <v>18309</v>
      </c>
      <c r="I3163" s="7" t="s">
        <v>65</v>
      </c>
      <c r="J3163" s="7" t="s">
        <v>33060</v>
      </c>
      <c r="K3163" s="7" t="s">
        <v>47</v>
      </c>
      <c r="L3163" s="7">
        <v>10</v>
      </c>
      <c r="M3163" s="7" t="s">
        <v>33076</v>
      </c>
      <c r="N3163" s="7">
        <v>25923</v>
      </c>
      <c r="O3163" s="7" t="s">
        <v>4014</v>
      </c>
      <c r="P3163" s="7">
        <v>19901101</v>
      </c>
      <c r="Q3163" s="7">
        <v>52</v>
      </c>
      <c r="R3163" s="7">
        <v>201903</v>
      </c>
    </row>
    <row r="3164" spans="1:18" ht="16.5" customHeight="1">
      <c r="A3164" s="8">
        <v>6108125879</v>
      </c>
      <c r="B3164" s="7">
        <v>1766685</v>
      </c>
      <c r="C3164" s="12">
        <v>1812110038981</v>
      </c>
      <c r="D3164" s="7" t="s">
        <v>28423</v>
      </c>
      <c r="E3164" s="7" t="s">
        <v>28424</v>
      </c>
      <c r="F3164" s="7" t="s">
        <v>15777</v>
      </c>
      <c r="G3164" s="7" t="s">
        <v>28425</v>
      </c>
      <c r="H3164" s="7" t="s">
        <v>28426</v>
      </c>
      <c r="I3164" s="7" t="s">
        <v>65</v>
      </c>
      <c r="J3164" s="7" t="s">
        <v>33060</v>
      </c>
      <c r="K3164" s="7" t="s">
        <v>47</v>
      </c>
      <c r="L3164" s="7">
        <v>10</v>
      </c>
      <c r="M3164" s="7" t="s">
        <v>363</v>
      </c>
      <c r="N3164" s="7">
        <v>72121</v>
      </c>
      <c r="O3164" s="7" t="s">
        <v>35913</v>
      </c>
      <c r="P3164" s="7">
        <v>19960821</v>
      </c>
      <c r="Q3164" s="7">
        <v>71</v>
      </c>
      <c r="R3164" s="7">
        <v>201903</v>
      </c>
    </row>
    <row r="3165" spans="1:18" ht="16.5" customHeight="1">
      <c r="A3165" s="8">
        <v>6208116421</v>
      </c>
      <c r="B3165" s="7">
        <v>1881944</v>
      </c>
      <c r="C3165" s="12">
        <v>1812110046299</v>
      </c>
      <c r="D3165" s="7" t="s">
        <v>17820</v>
      </c>
      <c r="E3165" s="7" t="s">
        <v>17821</v>
      </c>
      <c r="F3165" s="7" t="s">
        <v>2031</v>
      </c>
      <c r="G3165" s="7" t="s">
        <v>17822</v>
      </c>
      <c r="H3165" s="7" t="s">
        <v>17823</v>
      </c>
      <c r="I3165" s="7" t="s">
        <v>65</v>
      </c>
      <c r="J3165" s="7" t="s">
        <v>33060</v>
      </c>
      <c r="K3165" s="7" t="s">
        <v>47</v>
      </c>
      <c r="L3165" s="7">
        <v>10</v>
      </c>
      <c r="M3165" s="7" t="s">
        <v>33076</v>
      </c>
      <c r="N3165" s="7">
        <v>28121</v>
      </c>
      <c r="O3165" s="7" t="s">
        <v>33495</v>
      </c>
      <c r="P3165" s="7">
        <v>19970908</v>
      </c>
      <c r="Q3165" s="7">
        <v>111</v>
      </c>
      <c r="R3165" s="7">
        <v>201903</v>
      </c>
    </row>
    <row r="3166" spans="1:18" ht="16.5" customHeight="1">
      <c r="A3166" s="8">
        <v>6108165828</v>
      </c>
      <c r="B3166" s="7">
        <v>3261596</v>
      </c>
      <c r="C3166" s="12">
        <v>1812110046439</v>
      </c>
      <c r="D3166" s="7" t="s">
        <v>20852</v>
      </c>
      <c r="E3166" s="7" t="s">
        <v>20853</v>
      </c>
      <c r="F3166" s="7" t="s">
        <v>7725</v>
      </c>
      <c r="G3166" s="7" t="s">
        <v>20854</v>
      </c>
      <c r="H3166" s="7" t="s">
        <v>3715</v>
      </c>
      <c r="I3166" s="7" t="s">
        <v>65</v>
      </c>
      <c r="J3166" s="7" t="s">
        <v>33060</v>
      </c>
      <c r="K3166" s="7" t="s">
        <v>47</v>
      </c>
      <c r="L3166" s="7">
        <v>10</v>
      </c>
      <c r="M3166" s="7" t="s">
        <v>33076</v>
      </c>
      <c r="N3166" s="7">
        <v>31110</v>
      </c>
      <c r="O3166" s="7" t="s">
        <v>43003</v>
      </c>
      <c r="P3166" s="7">
        <v>20060801</v>
      </c>
      <c r="Q3166" s="7">
        <v>107</v>
      </c>
      <c r="R3166" s="7">
        <v>201903</v>
      </c>
    </row>
    <row r="3167" spans="1:18" ht="16.5" customHeight="1">
      <c r="A3167" s="8">
        <v>6108102594</v>
      </c>
      <c r="B3167" s="7">
        <v>1173757</v>
      </c>
      <c r="C3167" s="12">
        <v>1812130000423</v>
      </c>
      <c r="D3167" s="7" t="s">
        <v>23658</v>
      </c>
      <c r="E3167" s="7" t="s">
        <v>1923</v>
      </c>
      <c r="F3167" s="7" t="s">
        <v>23659</v>
      </c>
      <c r="G3167" s="7" t="s">
        <v>23660</v>
      </c>
      <c r="H3167" s="7" t="s">
        <v>23661</v>
      </c>
      <c r="I3167" s="7" t="s">
        <v>65</v>
      </c>
      <c r="J3167" s="7" t="s">
        <v>33060</v>
      </c>
      <c r="K3167" s="7" t="s">
        <v>47</v>
      </c>
      <c r="L3167" s="7">
        <v>10</v>
      </c>
      <c r="M3167" s="7" t="s">
        <v>34194</v>
      </c>
      <c r="N3167" s="7">
        <v>49231</v>
      </c>
      <c r="O3167" s="7" t="s">
        <v>22958</v>
      </c>
      <c r="P3167" s="7">
        <v>19810601</v>
      </c>
      <c r="Q3167" s="7">
        <v>50</v>
      </c>
      <c r="R3167" s="7">
        <v>201903</v>
      </c>
    </row>
    <row r="3168" spans="1:18" ht="16.5" customHeight="1">
      <c r="A3168" s="8">
        <v>6208200246</v>
      </c>
      <c r="B3168" s="7">
        <v>1874325</v>
      </c>
      <c r="C3168" s="12">
        <v>1812360000326</v>
      </c>
      <c r="D3168" s="7" t="s">
        <v>48839</v>
      </c>
      <c r="E3168" s="7" t="s">
        <v>48840</v>
      </c>
      <c r="F3168" s="7" t="s">
        <v>48841</v>
      </c>
      <c r="G3168" s="7" t="s">
        <v>48842</v>
      </c>
      <c r="H3168" s="7" t="s">
        <v>48843</v>
      </c>
      <c r="I3168" s="7" t="s">
        <v>45</v>
      </c>
      <c r="J3168" s="7" t="s">
        <v>33060</v>
      </c>
      <c r="K3168" s="7" t="s">
        <v>47</v>
      </c>
      <c r="L3168" s="7">
        <v>10</v>
      </c>
      <c r="M3168" s="7" t="s">
        <v>33760</v>
      </c>
      <c r="N3168" s="7">
        <v>46329</v>
      </c>
      <c r="O3168" s="7" t="s">
        <v>9470</v>
      </c>
      <c r="P3168" s="7">
        <v>19730628</v>
      </c>
      <c r="Q3168" s="7">
        <v>147</v>
      </c>
      <c r="R3168" s="7">
        <v>201903</v>
      </c>
    </row>
    <row r="3169" spans="1:18" ht="16.5" customHeight="1">
      <c r="A3169" s="8">
        <v>6048203917</v>
      </c>
      <c r="B3169" s="7">
        <v>2575803</v>
      </c>
      <c r="C3169" s="12">
        <v>1841330000032</v>
      </c>
      <c r="D3169" s="7" t="s">
        <v>7318</v>
      </c>
      <c r="E3169" s="7" t="s">
        <v>7319</v>
      </c>
      <c r="F3169" s="7" t="s">
        <v>7320</v>
      </c>
      <c r="G3169" s="7" t="s">
        <v>7321</v>
      </c>
      <c r="H3169" s="7" t="s">
        <v>7322</v>
      </c>
      <c r="I3169" s="7" t="s">
        <v>45</v>
      </c>
      <c r="J3169" s="7" t="s">
        <v>33060</v>
      </c>
      <c r="K3169" s="7" t="s">
        <v>47</v>
      </c>
      <c r="L3169" s="7">
        <v>10</v>
      </c>
      <c r="M3169" s="7" t="s">
        <v>105</v>
      </c>
      <c r="N3169" s="7">
        <v>86300</v>
      </c>
      <c r="O3169" s="7" t="s">
        <v>36811</v>
      </c>
      <c r="P3169" s="7">
        <v>19930817</v>
      </c>
      <c r="Q3169" s="7">
        <v>594</v>
      </c>
      <c r="R3169" s="7">
        <v>201903</v>
      </c>
    </row>
    <row r="3170" spans="1:18" ht="16.5" customHeight="1">
      <c r="A3170" s="8">
        <v>6058210105</v>
      </c>
      <c r="B3170" s="7">
        <v>3615367</v>
      </c>
      <c r="C3170" s="12">
        <v>1841330004703</v>
      </c>
      <c r="D3170" s="7" t="s">
        <v>48844</v>
      </c>
      <c r="E3170" s="7" t="s">
        <v>36349</v>
      </c>
      <c r="F3170" s="7" t="s">
        <v>5955</v>
      </c>
      <c r="G3170" s="7" t="s">
        <v>36469</v>
      </c>
      <c r="H3170" s="7" t="s">
        <v>48845</v>
      </c>
      <c r="I3170" s="7" t="s">
        <v>45</v>
      </c>
      <c r="J3170" s="7" t="s">
        <v>33060</v>
      </c>
      <c r="K3170" s="7" t="s">
        <v>47</v>
      </c>
      <c r="L3170" s="7">
        <v>10</v>
      </c>
      <c r="M3170" s="7" t="s">
        <v>105</v>
      </c>
      <c r="N3170" s="7">
        <v>86100</v>
      </c>
      <c r="O3170" s="7" t="s">
        <v>5955</v>
      </c>
      <c r="P3170" s="7">
        <v>20070901</v>
      </c>
      <c r="Q3170" s="7">
        <v>69</v>
      </c>
      <c r="R3170" s="7">
        <v>201903</v>
      </c>
    </row>
    <row r="3171" spans="1:18" ht="16.5" customHeight="1">
      <c r="A3171" s="8">
        <v>6058209914</v>
      </c>
      <c r="B3171" s="7">
        <v>3736311</v>
      </c>
      <c r="C3171" s="12">
        <v>1841330005280</v>
      </c>
      <c r="D3171" s="7" t="s">
        <v>23631</v>
      </c>
      <c r="E3171" s="7" t="s">
        <v>48846</v>
      </c>
      <c r="F3171" s="7" t="s">
        <v>5955</v>
      </c>
      <c r="G3171" s="7" t="s">
        <v>48847</v>
      </c>
      <c r="H3171" s="7" t="s">
        <v>48848</v>
      </c>
      <c r="I3171" s="7" t="s">
        <v>45</v>
      </c>
      <c r="J3171" s="7" t="s">
        <v>33060</v>
      </c>
      <c r="K3171" s="7" t="s">
        <v>47</v>
      </c>
      <c r="L3171" s="7">
        <v>10</v>
      </c>
      <c r="M3171" s="7" t="s">
        <v>105</v>
      </c>
      <c r="N3171" s="7">
        <v>86100</v>
      </c>
      <c r="O3171" s="7" t="s">
        <v>5955</v>
      </c>
      <c r="P3171" s="7">
        <v>20070404</v>
      </c>
      <c r="Q3171" s="7">
        <v>83</v>
      </c>
      <c r="R3171" s="7">
        <v>201903</v>
      </c>
    </row>
    <row r="3172" spans="1:18" ht="16.5" customHeight="1">
      <c r="A3172" s="8">
        <v>6058214867</v>
      </c>
      <c r="B3172" s="7">
        <v>6029218</v>
      </c>
      <c r="C3172" s="12">
        <v>1841330007814</v>
      </c>
      <c r="D3172" s="7" t="s">
        <v>48849</v>
      </c>
      <c r="E3172" s="7" t="s">
        <v>43523</v>
      </c>
      <c r="G3172" s="7" t="s">
        <v>48850</v>
      </c>
      <c r="H3172" s="7" t="s">
        <v>48851</v>
      </c>
      <c r="I3172" s="7" t="s">
        <v>45</v>
      </c>
      <c r="J3172" s="7" t="s">
        <v>33060</v>
      </c>
      <c r="K3172" s="7" t="s">
        <v>47</v>
      </c>
      <c r="L3172" s="7">
        <v>10</v>
      </c>
      <c r="M3172" s="7" t="s">
        <v>105</v>
      </c>
      <c r="N3172" s="7">
        <v>86000</v>
      </c>
      <c r="O3172" s="7" t="s">
        <v>16390</v>
      </c>
      <c r="P3172" s="7">
        <v>20141229</v>
      </c>
      <c r="Q3172" s="7">
        <v>89</v>
      </c>
      <c r="R3172" s="7">
        <v>201903</v>
      </c>
    </row>
    <row r="3173" spans="1:18" ht="16.5" customHeight="1">
      <c r="A3173" s="8">
        <v>5638200017</v>
      </c>
      <c r="B3173" s="7">
        <v>6514132</v>
      </c>
      <c r="C3173" s="12">
        <v>1841330008127</v>
      </c>
      <c r="D3173" s="7" t="s">
        <v>48852</v>
      </c>
      <c r="E3173" s="7" t="s">
        <v>48853</v>
      </c>
      <c r="F3173" s="7" t="s">
        <v>249</v>
      </c>
      <c r="G3173" s="7" t="s">
        <v>48854</v>
      </c>
      <c r="H3173" s="7" t="s">
        <v>48855</v>
      </c>
      <c r="I3173" s="7" t="s">
        <v>45</v>
      </c>
      <c r="J3173" s="7" t="s">
        <v>33060</v>
      </c>
      <c r="K3173" s="7" t="s">
        <v>47</v>
      </c>
      <c r="L3173" s="7">
        <v>10</v>
      </c>
      <c r="M3173" s="7" t="s">
        <v>105</v>
      </c>
      <c r="N3173" s="7">
        <v>86102</v>
      </c>
      <c r="O3173" s="7" t="s">
        <v>30448</v>
      </c>
      <c r="P3173" s="7">
        <v>20150804</v>
      </c>
      <c r="Q3173" s="7">
        <v>91</v>
      </c>
      <c r="R3173" s="7">
        <v>201903</v>
      </c>
    </row>
    <row r="3174" spans="1:18" ht="16.5" customHeight="1">
      <c r="A3174" s="8">
        <v>6058182257</v>
      </c>
      <c r="B3174" s="7">
        <v>2892737</v>
      </c>
      <c r="C3174" s="12">
        <v>1841340005270</v>
      </c>
      <c r="D3174" s="7" t="s">
        <v>28456</v>
      </c>
      <c r="E3174" s="7" t="s">
        <v>5773</v>
      </c>
      <c r="F3174" s="7" t="s">
        <v>634</v>
      </c>
      <c r="G3174" s="7" t="s">
        <v>28457</v>
      </c>
      <c r="H3174" s="7" t="s">
        <v>28458</v>
      </c>
      <c r="I3174" s="7" t="s">
        <v>65</v>
      </c>
      <c r="J3174" s="7" t="s">
        <v>33060</v>
      </c>
      <c r="K3174" s="7" t="s">
        <v>47</v>
      </c>
      <c r="L3174" s="7">
        <v>10</v>
      </c>
      <c r="M3174" s="7" t="s">
        <v>363</v>
      </c>
      <c r="N3174" s="7">
        <v>71201</v>
      </c>
      <c r="O3174" s="7" t="s">
        <v>634</v>
      </c>
      <c r="P3174" s="7">
        <v>20070402</v>
      </c>
      <c r="Q3174" s="7">
        <v>83</v>
      </c>
      <c r="R3174" s="7">
        <v>201903</v>
      </c>
    </row>
    <row r="3175" spans="1:18" ht="16.5" customHeight="1">
      <c r="A3175" s="8">
        <v>6058626468</v>
      </c>
      <c r="B3175" s="7">
        <v>5872062</v>
      </c>
      <c r="C3175" s="12">
        <v>1841340007250</v>
      </c>
      <c r="D3175" s="7" t="s">
        <v>28453</v>
      </c>
      <c r="E3175" s="7" t="s">
        <v>16172</v>
      </c>
      <c r="F3175" s="7" t="s">
        <v>9667</v>
      </c>
      <c r="G3175" s="7" t="s">
        <v>28454</v>
      </c>
      <c r="H3175" s="7" t="s">
        <v>28455</v>
      </c>
      <c r="I3175" s="7" t="s">
        <v>65</v>
      </c>
      <c r="J3175" s="7" t="s">
        <v>33060</v>
      </c>
      <c r="K3175" s="7" t="s">
        <v>47</v>
      </c>
      <c r="L3175" s="7">
        <v>10</v>
      </c>
      <c r="M3175" s="7" t="s">
        <v>363</v>
      </c>
      <c r="N3175" s="7">
        <v>71201</v>
      </c>
      <c r="O3175" s="7" t="s">
        <v>634</v>
      </c>
      <c r="P3175" s="7">
        <v>20140205</v>
      </c>
      <c r="Q3175" s="7">
        <v>94</v>
      </c>
      <c r="R3175" s="7">
        <v>201903</v>
      </c>
    </row>
    <row r="3176" spans="1:18" ht="16.5" customHeight="1">
      <c r="A3176" s="8">
        <v>6218200287</v>
      </c>
      <c r="B3176" s="7">
        <v>1516402</v>
      </c>
      <c r="C3176" s="12">
        <v>1842320000488</v>
      </c>
      <c r="D3176" s="7" t="s">
        <v>30381</v>
      </c>
      <c r="E3176" s="7" t="s">
        <v>30382</v>
      </c>
      <c r="F3176" s="7" t="s">
        <v>30383</v>
      </c>
      <c r="G3176" s="7" t="s">
        <v>30384</v>
      </c>
      <c r="H3176" s="7" t="s">
        <v>30385</v>
      </c>
      <c r="I3176" s="7" t="s">
        <v>45</v>
      </c>
      <c r="J3176" s="7" t="s">
        <v>33060</v>
      </c>
      <c r="K3176" s="7" t="s">
        <v>47</v>
      </c>
      <c r="L3176" s="7">
        <v>10</v>
      </c>
      <c r="M3176" s="7" t="s">
        <v>105</v>
      </c>
      <c r="N3176" s="7">
        <v>86100</v>
      </c>
      <c r="O3176" s="7" t="s">
        <v>5955</v>
      </c>
      <c r="P3176" s="7">
        <v>19521203</v>
      </c>
      <c r="Q3176" s="7">
        <v>53</v>
      </c>
      <c r="R3176" s="7">
        <v>201903</v>
      </c>
    </row>
    <row r="3177" spans="1:18" ht="16.5" customHeight="1">
      <c r="A3177" s="8">
        <v>6078210983</v>
      </c>
      <c r="B3177" s="7">
        <v>3736703</v>
      </c>
      <c r="C3177" s="12">
        <v>1842320000579</v>
      </c>
      <c r="D3177" s="7" t="s">
        <v>48856</v>
      </c>
      <c r="E3177" s="7" t="s">
        <v>48857</v>
      </c>
      <c r="F3177" s="7" t="s">
        <v>48858</v>
      </c>
      <c r="G3177" s="7" t="s">
        <v>48859</v>
      </c>
      <c r="H3177" s="7" t="s">
        <v>48860</v>
      </c>
      <c r="I3177" s="7" t="s">
        <v>45</v>
      </c>
      <c r="J3177" s="7" t="s">
        <v>33060</v>
      </c>
      <c r="K3177" s="7" t="s">
        <v>47</v>
      </c>
      <c r="L3177" s="7">
        <v>10</v>
      </c>
      <c r="M3177" s="7" t="s">
        <v>105</v>
      </c>
      <c r="N3177" s="7">
        <v>87110</v>
      </c>
      <c r="O3177" s="7" t="s">
        <v>37314</v>
      </c>
      <c r="P3177" s="7">
        <v>19980729</v>
      </c>
      <c r="Q3177" s="7">
        <v>74</v>
      </c>
      <c r="R3177" s="7">
        <v>201903</v>
      </c>
    </row>
    <row r="3178" spans="1:18" ht="16.5" customHeight="1">
      <c r="A3178" s="8">
        <v>6178204663</v>
      </c>
      <c r="B3178" s="7">
        <v>2109717</v>
      </c>
      <c r="C3178" s="12">
        <v>1843320000105</v>
      </c>
      <c r="D3178" s="7" t="s">
        <v>48861</v>
      </c>
      <c r="E3178" s="7" t="s">
        <v>48862</v>
      </c>
      <c r="F3178" s="7" t="s">
        <v>48863</v>
      </c>
      <c r="G3178" s="7" t="s">
        <v>48864</v>
      </c>
      <c r="H3178" s="7" t="s">
        <v>48865</v>
      </c>
      <c r="I3178" s="7" t="s">
        <v>45</v>
      </c>
      <c r="J3178" s="7" t="s">
        <v>33060</v>
      </c>
      <c r="K3178" s="7" t="s">
        <v>47</v>
      </c>
      <c r="L3178" s="7">
        <v>10</v>
      </c>
      <c r="M3178" s="7" t="s">
        <v>105</v>
      </c>
      <c r="N3178" s="7">
        <v>86100</v>
      </c>
      <c r="O3178" s="7" t="s">
        <v>5955</v>
      </c>
      <c r="P3178" s="7">
        <v>20030724</v>
      </c>
      <c r="Q3178" s="7">
        <v>81</v>
      </c>
      <c r="R3178" s="7">
        <v>201903</v>
      </c>
    </row>
    <row r="3179" spans="1:18" ht="16.5" customHeight="1">
      <c r="A3179" s="8">
        <v>6178205191</v>
      </c>
      <c r="B3179" s="7">
        <v>2221698</v>
      </c>
      <c r="C3179" s="12">
        <v>1843330000343</v>
      </c>
      <c r="D3179" s="7" t="s">
        <v>11379</v>
      </c>
      <c r="E3179" s="7" t="s">
        <v>11380</v>
      </c>
      <c r="F3179" s="7" t="s">
        <v>249</v>
      </c>
      <c r="G3179" s="7" t="s">
        <v>11381</v>
      </c>
      <c r="H3179" s="7" t="s">
        <v>11382</v>
      </c>
      <c r="I3179" s="7" t="s">
        <v>45</v>
      </c>
      <c r="J3179" s="7" t="s">
        <v>33060</v>
      </c>
      <c r="K3179" s="7" t="s">
        <v>47</v>
      </c>
      <c r="L3179" s="7">
        <v>10</v>
      </c>
      <c r="M3179" s="7" t="s">
        <v>105</v>
      </c>
      <c r="N3179" s="7">
        <v>86100</v>
      </c>
      <c r="O3179" s="7" t="s">
        <v>5955</v>
      </c>
      <c r="P3179" s="7">
        <v>20001106</v>
      </c>
      <c r="Q3179" s="7">
        <v>409</v>
      </c>
      <c r="R3179" s="7">
        <v>201903</v>
      </c>
    </row>
    <row r="3180" spans="1:18" ht="16.5" customHeight="1">
      <c r="A3180" s="8">
        <v>6178208029</v>
      </c>
      <c r="B3180" s="7">
        <v>3039226</v>
      </c>
      <c r="C3180" s="12">
        <v>1843330001474</v>
      </c>
      <c r="D3180" s="7" t="s">
        <v>48866</v>
      </c>
      <c r="E3180" s="7" t="s">
        <v>686</v>
      </c>
      <c r="F3180" s="7" t="s">
        <v>127</v>
      </c>
      <c r="G3180" s="7" t="s">
        <v>48867</v>
      </c>
      <c r="H3180" s="7" t="s">
        <v>48868</v>
      </c>
      <c r="I3180" s="7" t="s">
        <v>45</v>
      </c>
      <c r="J3180" s="7" t="s">
        <v>33060</v>
      </c>
      <c r="K3180" s="7" t="s">
        <v>47</v>
      </c>
      <c r="L3180" s="7">
        <v>10</v>
      </c>
      <c r="M3180" s="7" t="s">
        <v>105</v>
      </c>
      <c r="N3180" s="7">
        <v>86101</v>
      </c>
      <c r="O3180" s="7" t="s">
        <v>615</v>
      </c>
      <c r="P3180" s="7">
        <v>20070123</v>
      </c>
      <c r="Q3180" s="7">
        <v>57</v>
      </c>
      <c r="R3180" s="7">
        <v>201903</v>
      </c>
    </row>
    <row r="3181" spans="1:18" ht="16.5" customHeight="1">
      <c r="A3181" s="8">
        <v>6078213883</v>
      </c>
      <c r="B3181" s="7">
        <v>3710892</v>
      </c>
      <c r="C3181" s="12">
        <v>1843330001929</v>
      </c>
      <c r="D3181" s="7" t="s">
        <v>48869</v>
      </c>
      <c r="E3181" s="7" t="s">
        <v>6126</v>
      </c>
      <c r="F3181" s="7" t="s">
        <v>47828</v>
      </c>
      <c r="G3181" s="7" t="s">
        <v>48870</v>
      </c>
      <c r="H3181" s="7" t="s">
        <v>48871</v>
      </c>
      <c r="I3181" s="7" t="s">
        <v>45</v>
      </c>
      <c r="J3181" s="7" t="s">
        <v>33060</v>
      </c>
      <c r="K3181" s="7" t="s">
        <v>47</v>
      </c>
      <c r="L3181" s="7">
        <v>10</v>
      </c>
      <c r="M3181" s="7" t="s">
        <v>105</v>
      </c>
      <c r="N3181" s="7">
        <v>86101</v>
      </c>
      <c r="O3181" s="7" t="s">
        <v>615</v>
      </c>
      <c r="P3181" s="7">
        <v>20100305</v>
      </c>
      <c r="Q3181" s="7">
        <v>70</v>
      </c>
      <c r="R3181" s="7">
        <v>201903</v>
      </c>
    </row>
    <row r="3182" spans="1:18" ht="16.5" customHeight="1">
      <c r="A3182" s="8">
        <v>6178210807</v>
      </c>
      <c r="B3182" s="7">
        <v>3960285</v>
      </c>
      <c r="C3182" s="12">
        <v>1843330002034</v>
      </c>
      <c r="D3182" s="7" t="s">
        <v>48872</v>
      </c>
      <c r="E3182" s="7" t="s">
        <v>48873</v>
      </c>
      <c r="F3182" s="7" t="s">
        <v>48874</v>
      </c>
      <c r="G3182" s="7" t="s">
        <v>48875</v>
      </c>
      <c r="H3182" s="7" t="s">
        <v>48876</v>
      </c>
      <c r="I3182" s="7" t="s">
        <v>45</v>
      </c>
      <c r="J3182" s="7" t="s">
        <v>33060</v>
      </c>
      <c r="K3182" s="7" t="s">
        <v>47</v>
      </c>
      <c r="L3182" s="7">
        <v>10</v>
      </c>
      <c r="M3182" s="7" t="s">
        <v>105</v>
      </c>
      <c r="N3182" s="7">
        <v>86102</v>
      </c>
      <c r="O3182" s="7" t="s">
        <v>30448</v>
      </c>
      <c r="P3182" s="7">
        <v>20101224</v>
      </c>
      <c r="Q3182" s="7">
        <v>69</v>
      </c>
      <c r="R3182" s="7">
        <v>201903</v>
      </c>
    </row>
    <row r="3183" spans="1:18" ht="16.5" customHeight="1">
      <c r="A3183" s="8">
        <v>6178211543</v>
      </c>
      <c r="B3183" s="7">
        <v>4048194</v>
      </c>
      <c r="C3183" s="12">
        <v>1843330002141</v>
      </c>
      <c r="D3183" s="7" t="s">
        <v>48877</v>
      </c>
      <c r="E3183" s="7" t="s">
        <v>48878</v>
      </c>
      <c r="F3183" s="7" t="s">
        <v>7921</v>
      </c>
      <c r="G3183" s="7" t="s">
        <v>48879</v>
      </c>
      <c r="H3183" s="7" t="s">
        <v>48880</v>
      </c>
      <c r="I3183" s="7" t="s">
        <v>45</v>
      </c>
      <c r="J3183" s="7" t="s">
        <v>33060</v>
      </c>
      <c r="K3183" s="7" t="s">
        <v>47</v>
      </c>
      <c r="L3183" s="7">
        <v>10</v>
      </c>
      <c r="M3183" s="7" t="s">
        <v>105</v>
      </c>
      <c r="N3183" s="7">
        <v>86102</v>
      </c>
      <c r="O3183" s="7" t="s">
        <v>30448</v>
      </c>
      <c r="P3183" s="7">
        <v>20111010</v>
      </c>
      <c r="Q3183" s="7">
        <v>97</v>
      </c>
      <c r="R3183" s="7">
        <v>201903</v>
      </c>
    </row>
    <row r="3184" spans="1:18" ht="16.5" customHeight="1">
      <c r="A3184" s="8">
        <v>6068209601</v>
      </c>
      <c r="B3184" s="7">
        <v>3259629</v>
      </c>
      <c r="C3184" s="12">
        <v>1844330003692</v>
      </c>
      <c r="D3184" s="7" t="s">
        <v>48881</v>
      </c>
      <c r="E3184" s="7" t="s">
        <v>15095</v>
      </c>
      <c r="F3184" s="7" t="s">
        <v>16354</v>
      </c>
      <c r="G3184" s="7" t="s">
        <v>48882</v>
      </c>
      <c r="H3184" s="7" t="s">
        <v>48883</v>
      </c>
      <c r="I3184" s="7" t="s">
        <v>45</v>
      </c>
      <c r="J3184" s="7" t="s">
        <v>33060</v>
      </c>
      <c r="K3184" s="7" t="s">
        <v>47</v>
      </c>
      <c r="L3184" s="7">
        <v>10</v>
      </c>
      <c r="M3184" s="7" t="s">
        <v>105</v>
      </c>
      <c r="N3184" s="7">
        <v>86102</v>
      </c>
      <c r="O3184" s="7" t="s">
        <v>30448</v>
      </c>
      <c r="P3184" s="7">
        <v>20080826</v>
      </c>
      <c r="Q3184" s="7">
        <v>89</v>
      </c>
      <c r="R3184" s="7">
        <v>201903</v>
      </c>
    </row>
    <row r="3185" spans="1:18" ht="16.5" customHeight="1">
      <c r="A3185" s="8">
        <v>6068211470</v>
      </c>
      <c r="B3185" s="7">
        <v>4005289</v>
      </c>
      <c r="C3185" s="12">
        <v>1844330004137</v>
      </c>
      <c r="D3185" s="7" t="s">
        <v>48884</v>
      </c>
      <c r="E3185" s="7" t="s">
        <v>48885</v>
      </c>
      <c r="F3185" s="7" t="s">
        <v>249</v>
      </c>
      <c r="G3185" s="7" t="s">
        <v>48886</v>
      </c>
      <c r="H3185" s="7" t="s">
        <v>48887</v>
      </c>
      <c r="I3185" s="7" t="s">
        <v>45</v>
      </c>
      <c r="J3185" s="7" t="s">
        <v>33060</v>
      </c>
      <c r="K3185" s="7" t="s">
        <v>47</v>
      </c>
      <c r="L3185" s="7">
        <v>10</v>
      </c>
      <c r="M3185" s="7" t="s">
        <v>105</v>
      </c>
      <c r="N3185" s="7">
        <v>86102</v>
      </c>
      <c r="O3185" s="7" t="s">
        <v>30448</v>
      </c>
      <c r="P3185" s="7">
        <v>20110523</v>
      </c>
      <c r="Q3185" s="7">
        <v>68</v>
      </c>
      <c r="R3185" s="7">
        <v>201903</v>
      </c>
    </row>
    <row r="3186" spans="1:18" ht="16.5" customHeight="1">
      <c r="A3186" s="8">
        <v>6038211597</v>
      </c>
      <c r="B3186" s="7">
        <v>4009551</v>
      </c>
      <c r="C3186" s="12">
        <v>1844330004145</v>
      </c>
      <c r="D3186" s="7" t="s">
        <v>48888</v>
      </c>
      <c r="E3186" s="7" t="s">
        <v>757</v>
      </c>
      <c r="F3186" s="7" t="s">
        <v>249</v>
      </c>
      <c r="G3186" s="7" t="s">
        <v>48889</v>
      </c>
      <c r="H3186" s="7" t="s">
        <v>48890</v>
      </c>
      <c r="I3186" s="7" t="s">
        <v>45</v>
      </c>
      <c r="J3186" s="7" t="s">
        <v>33060</v>
      </c>
      <c r="K3186" s="7" t="s">
        <v>47</v>
      </c>
      <c r="L3186" s="7">
        <v>10</v>
      </c>
      <c r="M3186" s="7" t="s">
        <v>105</v>
      </c>
      <c r="N3186" s="7">
        <v>86102</v>
      </c>
      <c r="O3186" s="7" t="s">
        <v>30448</v>
      </c>
      <c r="P3186" s="7">
        <v>20110601</v>
      </c>
      <c r="Q3186" s="7">
        <v>61</v>
      </c>
      <c r="R3186" s="7">
        <v>201903</v>
      </c>
    </row>
    <row r="3187" spans="1:18" ht="16.5" customHeight="1">
      <c r="A3187" s="8">
        <v>6068211918</v>
      </c>
      <c r="B3187" s="7">
        <v>4067024</v>
      </c>
      <c r="C3187" s="12">
        <v>1844330004202</v>
      </c>
      <c r="D3187" s="7" t="s">
        <v>30424</v>
      </c>
      <c r="E3187" s="7" t="s">
        <v>30425</v>
      </c>
      <c r="F3187" s="7" t="s">
        <v>16354</v>
      </c>
      <c r="G3187" s="7" t="s">
        <v>30426</v>
      </c>
      <c r="H3187" s="7" t="s">
        <v>30427</v>
      </c>
      <c r="I3187" s="7" t="s">
        <v>45</v>
      </c>
      <c r="J3187" s="7" t="s">
        <v>33060</v>
      </c>
      <c r="K3187" s="7" t="s">
        <v>47</v>
      </c>
      <c r="L3187" s="7">
        <v>10</v>
      </c>
      <c r="M3187" s="7" t="s">
        <v>105</v>
      </c>
      <c r="N3187" s="7">
        <v>86105</v>
      </c>
      <c r="O3187" s="7" t="s">
        <v>16354</v>
      </c>
      <c r="P3187" s="7">
        <v>20111226</v>
      </c>
      <c r="Q3187" s="7">
        <v>64</v>
      </c>
      <c r="R3187" s="7">
        <v>201903</v>
      </c>
    </row>
    <row r="3188" spans="1:18" ht="16.5" customHeight="1">
      <c r="A3188" s="8">
        <v>6068211844</v>
      </c>
      <c r="B3188" s="7">
        <v>4067025</v>
      </c>
      <c r="C3188" s="12">
        <v>1844330004210</v>
      </c>
      <c r="D3188" s="7" t="s">
        <v>48891</v>
      </c>
      <c r="E3188" s="7" t="s">
        <v>19904</v>
      </c>
      <c r="F3188" s="7" t="s">
        <v>249</v>
      </c>
      <c r="G3188" s="7" t="s">
        <v>48892</v>
      </c>
      <c r="H3188" s="7" t="s">
        <v>48893</v>
      </c>
      <c r="I3188" s="7" t="s">
        <v>45</v>
      </c>
      <c r="J3188" s="7" t="s">
        <v>33060</v>
      </c>
      <c r="K3188" s="7" t="s">
        <v>47</v>
      </c>
      <c r="L3188" s="7">
        <v>10</v>
      </c>
      <c r="M3188" s="7" t="s">
        <v>105</v>
      </c>
      <c r="N3188" s="7">
        <v>86300</v>
      </c>
      <c r="O3188" s="7" t="s">
        <v>36811</v>
      </c>
      <c r="P3188" s="7">
        <v>20111230</v>
      </c>
      <c r="Q3188" s="7">
        <v>73</v>
      </c>
      <c r="R3188" s="7">
        <v>201903</v>
      </c>
    </row>
    <row r="3189" spans="1:18" ht="16.5" customHeight="1">
      <c r="A3189" s="8">
        <v>6068212843</v>
      </c>
      <c r="B3189" s="7">
        <v>4338080</v>
      </c>
      <c r="C3189" s="12">
        <v>1844330004674</v>
      </c>
      <c r="D3189" s="7" t="s">
        <v>48894</v>
      </c>
      <c r="E3189" s="7" t="s">
        <v>48895</v>
      </c>
      <c r="F3189" s="7" t="s">
        <v>249</v>
      </c>
      <c r="G3189" s="7" t="s">
        <v>48896</v>
      </c>
      <c r="H3189" s="7" t="s">
        <v>48897</v>
      </c>
      <c r="I3189" s="7" t="s">
        <v>45</v>
      </c>
      <c r="J3189" s="7" t="s">
        <v>33060</v>
      </c>
      <c r="K3189" s="7" t="s">
        <v>47</v>
      </c>
      <c r="L3189" s="7">
        <v>10</v>
      </c>
      <c r="M3189" s="7" t="s">
        <v>105</v>
      </c>
      <c r="N3189" s="7">
        <v>86102</v>
      </c>
      <c r="O3189" s="7" t="s">
        <v>30448</v>
      </c>
      <c r="P3189" s="7">
        <v>20130814</v>
      </c>
      <c r="Q3189" s="7">
        <v>54</v>
      </c>
      <c r="R3189" s="7">
        <v>201903</v>
      </c>
    </row>
    <row r="3190" spans="1:18" ht="16.5" customHeight="1">
      <c r="A3190" s="8">
        <v>6158105219</v>
      </c>
      <c r="B3190" s="7">
        <v>1267456</v>
      </c>
      <c r="C3190" s="12">
        <v>1845110000262</v>
      </c>
      <c r="D3190" s="7" t="s">
        <v>17543</v>
      </c>
      <c r="E3190" s="7" t="s">
        <v>17544</v>
      </c>
      <c r="F3190" s="7" t="s">
        <v>17545</v>
      </c>
      <c r="G3190" s="7" t="s">
        <v>17546</v>
      </c>
      <c r="H3190" s="7" t="s">
        <v>17547</v>
      </c>
      <c r="I3190" s="7" t="s">
        <v>65</v>
      </c>
      <c r="J3190" s="7" t="s">
        <v>33060</v>
      </c>
      <c r="K3190" s="7" t="s">
        <v>47</v>
      </c>
      <c r="L3190" s="7">
        <v>10</v>
      </c>
      <c r="M3190" s="7" t="s">
        <v>33076</v>
      </c>
      <c r="N3190" s="7">
        <v>20312</v>
      </c>
      <c r="O3190" s="7" t="s">
        <v>48898</v>
      </c>
      <c r="P3190" s="7">
        <v>19771227</v>
      </c>
      <c r="Q3190" s="7">
        <v>79</v>
      </c>
      <c r="R3190" s="7">
        <v>201903</v>
      </c>
    </row>
    <row r="3191" spans="1:18" ht="16.5" customHeight="1">
      <c r="A3191" s="8">
        <v>6218101260</v>
      </c>
      <c r="B3191" s="7">
        <v>1836746</v>
      </c>
      <c r="C3191" s="12">
        <v>1845110000395</v>
      </c>
      <c r="D3191" s="7" t="s">
        <v>23711</v>
      </c>
      <c r="E3191" s="7" t="s">
        <v>9257</v>
      </c>
      <c r="F3191" s="7" t="s">
        <v>22958</v>
      </c>
      <c r="G3191" s="7" t="s">
        <v>23712</v>
      </c>
      <c r="H3191" s="7" t="s">
        <v>23713</v>
      </c>
      <c r="I3191" s="7" t="s">
        <v>65</v>
      </c>
      <c r="J3191" s="7" t="s">
        <v>33060</v>
      </c>
      <c r="K3191" s="7" t="s">
        <v>47</v>
      </c>
      <c r="L3191" s="7">
        <v>10</v>
      </c>
      <c r="M3191" s="7" t="s">
        <v>34194</v>
      </c>
      <c r="N3191" s="7">
        <v>49231</v>
      </c>
      <c r="O3191" s="7" t="s">
        <v>22958</v>
      </c>
      <c r="P3191" s="7">
        <v>19790626</v>
      </c>
      <c r="Q3191" s="7">
        <v>61</v>
      </c>
      <c r="R3191" s="7">
        <v>201903</v>
      </c>
    </row>
    <row r="3192" spans="1:18" ht="16.5" customHeight="1">
      <c r="A3192" s="8">
        <v>6218103744</v>
      </c>
      <c r="B3192" s="7">
        <v>1750711</v>
      </c>
      <c r="C3192" s="12">
        <v>1845110000808</v>
      </c>
      <c r="D3192" s="7" t="s">
        <v>23703</v>
      </c>
      <c r="E3192" s="7" t="s">
        <v>23704</v>
      </c>
      <c r="F3192" s="7" t="s">
        <v>22958</v>
      </c>
      <c r="G3192" s="7" t="s">
        <v>23705</v>
      </c>
      <c r="H3192" s="7" t="s">
        <v>23706</v>
      </c>
      <c r="I3192" s="7" t="s">
        <v>65</v>
      </c>
      <c r="J3192" s="7" t="s">
        <v>33060</v>
      </c>
      <c r="K3192" s="7" t="s">
        <v>47</v>
      </c>
      <c r="L3192" s="7">
        <v>10</v>
      </c>
      <c r="M3192" s="7" t="s">
        <v>34194</v>
      </c>
      <c r="N3192" s="7">
        <v>49231</v>
      </c>
      <c r="O3192" s="7" t="s">
        <v>22958</v>
      </c>
      <c r="P3192" s="7">
        <v>19820901</v>
      </c>
      <c r="Q3192" s="7">
        <v>58</v>
      </c>
      <c r="R3192" s="7">
        <v>201903</v>
      </c>
    </row>
    <row r="3193" spans="1:18" ht="16.5" customHeight="1">
      <c r="A3193" s="8">
        <v>6188113149</v>
      </c>
      <c r="B3193" s="7">
        <v>2859879</v>
      </c>
      <c r="C3193" s="12">
        <v>1845110003084</v>
      </c>
      <c r="D3193" s="7" t="s">
        <v>48899</v>
      </c>
      <c r="E3193" s="7" t="s">
        <v>23700</v>
      </c>
      <c r="F3193" s="7" t="s">
        <v>14795</v>
      </c>
      <c r="G3193" s="7" t="s">
        <v>48900</v>
      </c>
      <c r="H3193" s="7" t="s">
        <v>48901</v>
      </c>
      <c r="I3193" s="7" t="s">
        <v>65</v>
      </c>
      <c r="J3193" s="7" t="s">
        <v>33060</v>
      </c>
      <c r="K3193" s="7" t="s">
        <v>47</v>
      </c>
      <c r="L3193" s="7">
        <v>10</v>
      </c>
      <c r="M3193" s="7" t="s">
        <v>34194</v>
      </c>
      <c r="N3193" s="7">
        <v>49231</v>
      </c>
      <c r="O3193" s="7" t="s">
        <v>22958</v>
      </c>
      <c r="P3193" s="7">
        <v>19871212</v>
      </c>
      <c r="Q3193" s="7">
        <v>51</v>
      </c>
      <c r="R3193" s="7">
        <v>201903</v>
      </c>
    </row>
    <row r="3194" spans="1:18" ht="16.5" customHeight="1">
      <c r="A3194" s="8">
        <v>6218139918</v>
      </c>
      <c r="B3194" s="7">
        <v>1839495</v>
      </c>
      <c r="C3194" s="12">
        <v>1845110023834</v>
      </c>
      <c r="D3194" s="7" t="s">
        <v>20030</v>
      </c>
      <c r="E3194" s="7" t="s">
        <v>20031</v>
      </c>
      <c r="F3194" s="7" t="s">
        <v>20032</v>
      </c>
      <c r="G3194" s="7" t="s">
        <v>20033</v>
      </c>
      <c r="H3194" s="7" t="s">
        <v>20034</v>
      </c>
      <c r="I3194" s="7" t="s">
        <v>65</v>
      </c>
      <c r="J3194" s="7" t="s">
        <v>33060</v>
      </c>
      <c r="K3194" s="7" t="s">
        <v>47</v>
      </c>
      <c r="L3194" s="7">
        <v>10</v>
      </c>
      <c r="M3194" s="7" t="s">
        <v>457</v>
      </c>
      <c r="N3194" s="7">
        <v>37010</v>
      </c>
      <c r="O3194" s="7" t="s">
        <v>43098</v>
      </c>
      <c r="P3194" s="7">
        <v>20000630</v>
      </c>
      <c r="Q3194" s="7">
        <v>102</v>
      </c>
      <c r="R3194" s="7">
        <v>201903</v>
      </c>
    </row>
    <row r="3195" spans="1:18" ht="16.5" customHeight="1">
      <c r="A3195" s="8">
        <v>6218203488</v>
      </c>
      <c r="B3195" s="7">
        <v>1115819</v>
      </c>
      <c r="C3195" s="12">
        <v>1845330000646</v>
      </c>
      <c r="D3195" s="7" t="s">
        <v>48902</v>
      </c>
      <c r="E3195" s="7" t="s">
        <v>48903</v>
      </c>
      <c r="F3195" s="7" t="s">
        <v>249</v>
      </c>
      <c r="G3195" s="7" t="s">
        <v>48904</v>
      </c>
      <c r="H3195" s="7" t="s">
        <v>48905</v>
      </c>
      <c r="I3195" s="7" t="s">
        <v>45</v>
      </c>
      <c r="J3195" s="7" t="s">
        <v>33060</v>
      </c>
      <c r="K3195" s="7" t="s">
        <v>47</v>
      </c>
      <c r="L3195" s="7">
        <v>10</v>
      </c>
      <c r="M3195" s="7" t="s">
        <v>105</v>
      </c>
      <c r="N3195" s="7">
        <v>86100</v>
      </c>
      <c r="O3195" s="7" t="s">
        <v>5955</v>
      </c>
      <c r="P3195" s="7">
        <v>19960129</v>
      </c>
      <c r="Q3195" s="7">
        <v>92</v>
      </c>
      <c r="R3195" s="7">
        <v>201903</v>
      </c>
    </row>
    <row r="3196" spans="1:18" ht="16.5" customHeight="1">
      <c r="A3196" s="8">
        <v>6218200706</v>
      </c>
      <c r="B3196" s="7">
        <v>2965840</v>
      </c>
      <c r="C3196" s="12">
        <v>1845360000210</v>
      </c>
      <c r="D3196" s="7" t="s">
        <v>48906</v>
      </c>
      <c r="E3196" s="7" t="s">
        <v>48907</v>
      </c>
      <c r="F3196" s="7" t="s">
        <v>48908</v>
      </c>
      <c r="G3196" s="7" t="s">
        <v>48909</v>
      </c>
      <c r="H3196" s="7" t="s">
        <v>48910</v>
      </c>
      <c r="I3196" s="7" t="s">
        <v>45</v>
      </c>
      <c r="J3196" s="7" t="s">
        <v>33060</v>
      </c>
      <c r="K3196" s="7" t="s">
        <v>47</v>
      </c>
      <c r="L3196" s="7">
        <v>10</v>
      </c>
      <c r="M3196" s="7" t="s">
        <v>33760</v>
      </c>
      <c r="N3196" s="7">
        <v>47121</v>
      </c>
      <c r="O3196" s="7" t="s">
        <v>253</v>
      </c>
      <c r="P3196" s="7">
        <v>20091209</v>
      </c>
      <c r="Q3196" s="7">
        <v>82</v>
      </c>
      <c r="R3196" s="7">
        <v>201903</v>
      </c>
    </row>
    <row r="3197" spans="1:18" ht="16.5" customHeight="1">
      <c r="A3197" s="8">
        <v>6218202039</v>
      </c>
      <c r="B3197" s="7">
        <v>1356462</v>
      </c>
      <c r="C3197" s="12">
        <v>1845360000369</v>
      </c>
      <c r="D3197" s="7" t="s">
        <v>48911</v>
      </c>
      <c r="E3197" s="7" t="s">
        <v>48912</v>
      </c>
      <c r="F3197" s="7" t="s">
        <v>249</v>
      </c>
      <c r="G3197" s="7" t="s">
        <v>48913</v>
      </c>
      <c r="H3197" s="7" t="s">
        <v>48914</v>
      </c>
      <c r="I3197" s="7" t="s">
        <v>45</v>
      </c>
      <c r="J3197" s="7" t="s">
        <v>33060</v>
      </c>
      <c r="K3197" s="7" t="s">
        <v>47</v>
      </c>
      <c r="L3197" s="7">
        <v>10</v>
      </c>
      <c r="M3197" s="7" t="s">
        <v>105</v>
      </c>
      <c r="N3197" s="7">
        <v>86100</v>
      </c>
      <c r="O3197" s="7" t="s">
        <v>5955</v>
      </c>
      <c r="P3197" s="7">
        <v>19901212</v>
      </c>
      <c r="Q3197" s="7">
        <v>245</v>
      </c>
      <c r="R3197" s="7">
        <v>201903</v>
      </c>
    </row>
    <row r="3198" spans="1:18" ht="16.5" customHeight="1">
      <c r="A3198" s="8">
        <v>6228101133</v>
      </c>
      <c r="B3198" s="7">
        <v>2149913</v>
      </c>
      <c r="C3198" s="12">
        <v>1846110000252</v>
      </c>
      <c r="D3198" s="7" t="s">
        <v>23775</v>
      </c>
      <c r="E3198" s="7" t="s">
        <v>23776</v>
      </c>
      <c r="F3198" s="7" t="s">
        <v>22958</v>
      </c>
      <c r="G3198" s="7" t="s">
        <v>23777</v>
      </c>
      <c r="H3198" s="7" t="s">
        <v>23778</v>
      </c>
      <c r="I3198" s="7" t="s">
        <v>65</v>
      </c>
      <c r="J3198" s="7" t="s">
        <v>33060</v>
      </c>
      <c r="K3198" s="7" t="s">
        <v>47</v>
      </c>
      <c r="L3198" s="7">
        <v>10</v>
      </c>
      <c r="M3198" s="7" t="s">
        <v>34194</v>
      </c>
      <c r="N3198" s="7">
        <v>49231</v>
      </c>
      <c r="O3198" s="7" t="s">
        <v>22958</v>
      </c>
      <c r="P3198" s="7">
        <v>19750428</v>
      </c>
      <c r="Q3198" s="7">
        <v>70</v>
      </c>
      <c r="R3198" s="7">
        <v>201903</v>
      </c>
    </row>
    <row r="3199" spans="1:18" ht="16.5" customHeight="1">
      <c r="A3199" s="8">
        <v>6228106439</v>
      </c>
      <c r="B3199" s="7">
        <v>2126329</v>
      </c>
      <c r="C3199" s="12">
        <v>1846110000327</v>
      </c>
      <c r="D3199" s="7" t="s">
        <v>48678</v>
      </c>
      <c r="E3199" s="7" t="s">
        <v>48915</v>
      </c>
      <c r="F3199" s="7" t="s">
        <v>48916</v>
      </c>
      <c r="G3199" s="7" t="s">
        <v>48917</v>
      </c>
      <c r="H3199" s="7" t="s">
        <v>48918</v>
      </c>
      <c r="I3199" s="7" t="s">
        <v>65</v>
      </c>
      <c r="J3199" s="7" t="s">
        <v>33060</v>
      </c>
      <c r="K3199" s="7" t="s">
        <v>47</v>
      </c>
      <c r="L3199" s="7">
        <v>10</v>
      </c>
      <c r="M3199" s="7" t="s">
        <v>34194</v>
      </c>
      <c r="N3199" s="7">
        <v>49230</v>
      </c>
      <c r="O3199" s="7" t="s">
        <v>42429</v>
      </c>
      <c r="P3199" s="7">
        <v>19780801</v>
      </c>
      <c r="Q3199" s="7">
        <v>77</v>
      </c>
      <c r="R3199" s="7">
        <v>201903</v>
      </c>
    </row>
    <row r="3200" spans="1:18" ht="16.5" customHeight="1">
      <c r="A3200" s="8">
        <v>6228101040</v>
      </c>
      <c r="B3200" s="7">
        <v>1586108</v>
      </c>
      <c r="C3200" s="12">
        <v>1846110000377</v>
      </c>
      <c r="D3200" s="7" t="s">
        <v>23672</v>
      </c>
      <c r="E3200" s="7" t="s">
        <v>555</v>
      </c>
      <c r="F3200" s="7" t="s">
        <v>23673</v>
      </c>
      <c r="G3200" s="7" t="s">
        <v>23674</v>
      </c>
      <c r="H3200" s="7" t="s">
        <v>23675</v>
      </c>
      <c r="I3200" s="7" t="s">
        <v>65</v>
      </c>
      <c r="J3200" s="7" t="s">
        <v>33060</v>
      </c>
      <c r="K3200" s="7" t="s">
        <v>47</v>
      </c>
      <c r="L3200" s="7">
        <v>10</v>
      </c>
      <c r="M3200" s="7" t="s">
        <v>34194</v>
      </c>
      <c r="N3200" s="7">
        <v>49231</v>
      </c>
      <c r="O3200" s="7" t="s">
        <v>22958</v>
      </c>
      <c r="P3200" s="7">
        <v>19790205</v>
      </c>
      <c r="Q3200" s="7">
        <v>90</v>
      </c>
      <c r="R3200" s="7">
        <v>201903</v>
      </c>
    </row>
    <row r="3201" spans="1:18" ht="16.5" customHeight="1">
      <c r="A3201" s="8">
        <v>6228106711</v>
      </c>
      <c r="B3201" s="7">
        <v>1981813</v>
      </c>
      <c r="C3201" s="12">
        <v>1846110003959</v>
      </c>
      <c r="D3201" s="7" t="s">
        <v>19307</v>
      </c>
      <c r="E3201" s="7" t="s">
        <v>19308</v>
      </c>
      <c r="F3201" s="7" t="s">
        <v>5528</v>
      </c>
      <c r="G3201" s="7" t="s">
        <v>19309</v>
      </c>
      <c r="H3201" s="7" t="s">
        <v>19310</v>
      </c>
      <c r="I3201" s="7" t="s">
        <v>65</v>
      </c>
      <c r="J3201" s="7" t="s">
        <v>33060</v>
      </c>
      <c r="K3201" s="7" t="s">
        <v>47</v>
      </c>
      <c r="L3201" s="7">
        <v>10</v>
      </c>
      <c r="M3201" s="7" t="s">
        <v>33076</v>
      </c>
      <c r="N3201" s="7">
        <v>29162</v>
      </c>
      <c r="O3201" s="7" t="s">
        <v>38446</v>
      </c>
      <c r="P3201" s="7">
        <v>19910101</v>
      </c>
      <c r="Q3201" s="7">
        <v>58</v>
      </c>
      <c r="R3201" s="7">
        <v>201903</v>
      </c>
    </row>
    <row r="3202" spans="1:18" ht="16.5" customHeight="1">
      <c r="A3202" s="8">
        <v>6228112606</v>
      </c>
      <c r="B3202" s="7">
        <v>1955646</v>
      </c>
      <c r="C3202" s="12">
        <v>1846110017570</v>
      </c>
      <c r="D3202" s="7" t="s">
        <v>21811</v>
      </c>
      <c r="E3202" s="7" t="s">
        <v>21812</v>
      </c>
      <c r="F3202" s="7" t="s">
        <v>9007</v>
      </c>
      <c r="G3202" s="7" t="s">
        <v>21813</v>
      </c>
      <c r="H3202" s="7" t="s">
        <v>21814</v>
      </c>
      <c r="I3202" s="7" t="s">
        <v>65</v>
      </c>
      <c r="J3202" s="7" t="s">
        <v>33060</v>
      </c>
      <c r="K3202" s="7" t="s">
        <v>47</v>
      </c>
      <c r="L3202" s="7">
        <v>10</v>
      </c>
      <c r="M3202" s="7" t="s">
        <v>313</v>
      </c>
      <c r="N3202" s="7">
        <v>42320</v>
      </c>
      <c r="O3202" s="7" t="s">
        <v>8931</v>
      </c>
      <c r="P3202" s="7">
        <v>19960320</v>
      </c>
      <c r="Q3202" s="7">
        <v>91</v>
      </c>
      <c r="R3202" s="7">
        <v>201903</v>
      </c>
    </row>
    <row r="3203" spans="1:18" ht="16.5" customHeight="1">
      <c r="A3203" s="8">
        <v>6228121158</v>
      </c>
      <c r="B3203" s="7">
        <v>1621071</v>
      </c>
      <c r="C3203" s="12">
        <v>1846110027868</v>
      </c>
      <c r="D3203" s="7" t="s">
        <v>22562</v>
      </c>
      <c r="E3203" s="7" t="s">
        <v>22563</v>
      </c>
      <c r="F3203" s="7" t="s">
        <v>22564</v>
      </c>
      <c r="G3203" s="7" t="s">
        <v>22565</v>
      </c>
      <c r="H3203" s="7" t="s">
        <v>22566</v>
      </c>
      <c r="I3203" s="7" t="s">
        <v>65</v>
      </c>
      <c r="J3203" s="7" t="s">
        <v>33060</v>
      </c>
      <c r="K3203" s="7" t="s">
        <v>47</v>
      </c>
      <c r="L3203" s="7">
        <v>10</v>
      </c>
      <c r="M3203" s="7" t="s">
        <v>33760</v>
      </c>
      <c r="N3203" s="7">
        <v>46329</v>
      </c>
      <c r="O3203" s="7" t="s">
        <v>9470</v>
      </c>
      <c r="P3203" s="7">
        <v>19980801</v>
      </c>
      <c r="Q3203" s="7">
        <v>79</v>
      </c>
      <c r="R3203" s="7">
        <v>201903</v>
      </c>
    </row>
    <row r="3204" spans="1:18" ht="16.5" customHeight="1">
      <c r="A3204" s="8">
        <v>6158113572</v>
      </c>
      <c r="B3204" s="7">
        <v>1908741</v>
      </c>
      <c r="C3204" s="12">
        <v>1846110040034</v>
      </c>
      <c r="D3204" s="7" t="s">
        <v>48919</v>
      </c>
      <c r="E3204" s="7" t="s">
        <v>48920</v>
      </c>
      <c r="F3204" s="7" t="s">
        <v>4521</v>
      </c>
      <c r="G3204" s="7" t="s">
        <v>48921</v>
      </c>
      <c r="H3204" s="7" t="s">
        <v>48922</v>
      </c>
      <c r="I3204" s="7" t="s">
        <v>65</v>
      </c>
      <c r="J3204" s="7" t="s">
        <v>33060</v>
      </c>
      <c r="K3204" s="7" t="s">
        <v>47</v>
      </c>
      <c r="L3204" s="7">
        <v>10</v>
      </c>
      <c r="M3204" s="7" t="s">
        <v>313</v>
      </c>
      <c r="N3204" s="7">
        <v>42320</v>
      </c>
      <c r="O3204" s="7" t="s">
        <v>8931</v>
      </c>
      <c r="P3204" s="7">
        <v>20000515</v>
      </c>
      <c r="Q3204" s="7">
        <v>88</v>
      </c>
      <c r="R3204" s="7">
        <v>201903</v>
      </c>
    </row>
    <row r="3205" spans="1:18" ht="16.5" customHeight="1">
      <c r="A3205" s="8">
        <v>6228101147</v>
      </c>
      <c r="B3205" s="7">
        <v>2154396</v>
      </c>
      <c r="C3205" s="12">
        <v>1846130000159</v>
      </c>
      <c r="D3205" s="7" t="s">
        <v>23664</v>
      </c>
      <c r="E3205" s="7" t="s">
        <v>23665</v>
      </c>
      <c r="F3205" s="7" t="s">
        <v>22958</v>
      </c>
      <c r="G3205" s="7" t="s">
        <v>23666</v>
      </c>
      <c r="H3205" s="7" t="s">
        <v>23667</v>
      </c>
      <c r="I3205" s="7" t="s">
        <v>65</v>
      </c>
      <c r="J3205" s="7" t="s">
        <v>33060</v>
      </c>
      <c r="K3205" s="7" t="s">
        <v>47</v>
      </c>
      <c r="L3205" s="7">
        <v>10</v>
      </c>
      <c r="M3205" s="7" t="s">
        <v>34194</v>
      </c>
      <c r="N3205" s="7">
        <v>49231</v>
      </c>
      <c r="O3205" s="7" t="s">
        <v>22958</v>
      </c>
      <c r="P3205" s="7">
        <v>19760218</v>
      </c>
      <c r="Q3205" s="7">
        <v>80</v>
      </c>
      <c r="R3205" s="7">
        <v>201903</v>
      </c>
    </row>
    <row r="3206" spans="1:18" ht="16.5" customHeight="1">
      <c r="A3206" s="8">
        <v>6228100134</v>
      </c>
      <c r="B3206" s="7">
        <v>2119062</v>
      </c>
      <c r="C3206" s="12">
        <v>1846140000024</v>
      </c>
      <c r="D3206" s="7" t="s">
        <v>48923</v>
      </c>
      <c r="E3206" s="7" t="s">
        <v>48924</v>
      </c>
      <c r="F3206" s="7" t="s">
        <v>22958</v>
      </c>
      <c r="G3206" s="7" t="s">
        <v>48925</v>
      </c>
      <c r="H3206" s="7" t="s">
        <v>48926</v>
      </c>
      <c r="I3206" s="7" t="s">
        <v>65</v>
      </c>
      <c r="J3206" s="7" t="s">
        <v>33060</v>
      </c>
      <c r="K3206" s="7" t="s">
        <v>47</v>
      </c>
      <c r="L3206" s="7">
        <v>10</v>
      </c>
      <c r="M3206" s="7" t="s">
        <v>34194</v>
      </c>
      <c r="N3206" s="7">
        <v>49231</v>
      </c>
      <c r="O3206" s="7" t="s">
        <v>22958</v>
      </c>
      <c r="P3206" s="7">
        <v>19791001</v>
      </c>
      <c r="Q3206" s="7">
        <v>68</v>
      </c>
      <c r="R3206" s="7">
        <v>201903</v>
      </c>
    </row>
    <row r="3207" spans="1:18" ht="16.5" customHeight="1">
      <c r="A3207" s="8">
        <v>6228102388</v>
      </c>
      <c r="B3207" s="7">
        <v>1340108</v>
      </c>
      <c r="C3207" s="12">
        <v>1846140000082</v>
      </c>
      <c r="D3207" s="7" t="s">
        <v>21640</v>
      </c>
      <c r="E3207" s="7" t="s">
        <v>21641</v>
      </c>
      <c r="F3207" s="7" t="s">
        <v>21642</v>
      </c>
      <c r="G3207" s="7" t="s">
        <v>21643</v>
      </c>
      <c r="H3207" s="7" t="s">
        <v>21644</v>
      </c>
      <c r="I3207" s="7" t="s">
        <v>65</v>
      </c>
      <c r="J3207" s="7" t="s">
        <v>33060</v>
      </c>
      <c r="K3207" s="7" t="s">
        <v>47</v>
      </c>
      <c r="L3207" s="7">
        <v>10</v>
      </c>
      <c r="M3207" s="7" t="s">
        <v>457</v>
      </c>
      <c r="N3207" s="7">
        <v>38110</v>
      </c>
      <c r="O3207" s="7" t="s">
        <v>42265</v>
      </c>
      <c r="P3207" s="7">
        <v>19891001</v>
      </c>
      <c r="Q3207" s="7">
        <v>52</v>
      </c>
      <c r="R3207" s="7">
        <v>201903</v>
      </c>
    </row>
    <row r="3208" spans="1:18" ht="16.5" customHeight="1">
      <c r="A3208" s="8">
        <v>6228202008</v>
      </c>
      <c r="B3208" s="7">
        <v>1211965</v>
      </c>
      <c r="C3208" s="12">
        <v>1846320000076</v>
      </c>
      <c r="D3208" s="7" t="s">
        <v>48927</v>
      </c>
      <c r="E3208" s="7" t="s">
        <v>48928</v>
      </c>
      <c r="F3208" s="7" t="s">
        <v>47808</v>
      </c>
      <c r="G3208" s="7" t="s">
        <v>48929</v>
      </c>
      <c r="H3208" s="7" t="s">
        <v>48930</v>
      </c>
      <c r="I3208" s="7" t="s">
        <v>45</v>
      </c>
      <c r="J3208" s="7" t="s">
        <v>33060</v>
      </c>
      <c r="K3208" s="7" t="s">
        <v>47</v>
      </c>
      <c r="L3208" s="7">
        <v>10</v>
      </c>
      <c r="M3208" s="7" t="s">
        <v>105</v>
      </c>
      <c r="N3208" s="7">
        <v>86100</v>
      </c>
      <c r="O3208" s="7" t="s">
        <v>5955</v>
      </c>
      <c r="P3208" s="7">
        <v>19730803</v>
      </c>
      <c r="Q3208" s="7">
        <v>71</v>
      </c>
      <c r="R3208" s="7">
        <v>201903</v>
      </c>
    </row>
    <row r="3209" spans="1:18" ht="16.5" customHeight="1">
      <c r="A3209" s="8">
        <v>6228200728</v>
      </c>
      <c r="B3209" s="7">
        <v>2587967</v>
      </c>
      <c r="C3209" s="12">
        <v>1846370000258</v>
      </c>
      <c r="D3209" s="7" t="s">
        <v>48931</v>
      </c>
      <c r="E3209" s="7" t="s">
        <v>48932</v>
      </c>
      <c r="F3209" s="7" t="s">
        <v>48933</v>
      </c>
      <c r="G3209" s="7" t="s">
        <v>48934</v>
      </c>
      <c r="H3209" s="7" t="s">
        <v>48935</v>
      </c>
      <c r="I3209" s="7" t="s">
        <v>45</v>
      </c>
      <c r="J3209" s="7" t="s">
        <v>33060</v>
      </c>
      <c r="K3209" s="7" t="s">
        <v>47</v>
      </c>
      <c r="L3209" s="7">
        <v>10</v>
      </c>
      <c r="M3209" s="7" t="s">
        <v>33076</v>
      </c>
      <c r="N3209" s="7">
        <v>10000</v>
      </c>
      <c r="O3209" s="7" t="s">
        <v>787</v>
      </c>
      <c r="P3209" s="7">
        <v>19570727</v>
      </c>
      <c r="Q3209" s="7">
        <v>258</v>
      </c>
      <c r="R3209" s="7">
        <v>201903</v>
      </c>
    </row>
    <row r="3210" spans="1:18" ht="16.5" customHeight="1">
      <c r="A3210" s="8">
        <v>6218204487</v>
      </c>
      <c r="B3210" s="7">
        <v>2587257</v>
      </c>
      <c r="C3210" s="12">
        <v>1847330000030</v>
      </c>
      <c r="D3210" s="7" t="s">
        <v>48936</v>
      </c>
      <c r="E3210" s="7" t="s">
        <v>9963</v>
      </c>
      <c r="F3210" s="7" t="s">
        <v>30383</v>
      </c>
      <c r="G3210" s="7" t="s">
        <v>48937</v>
      </c>
      <c r="H3210" s="7" t="s">
        <v>30385</v>
      </c>
      <c r="I3210" s="7" t="s">
        <v>45</v>
      </c>
      <c r="J3210" s="7" t="s">
        <v>33060</v>
      </c>
      <c r="K3210" s="7" t="s">
        <v>47</v>
      </c>
      <c r="L3210" s="7">
        <v>10</v>
      </c>
      <c r="M3210" s="7" t="s">
        <v>105</v>
      </c>
      <c r="N3210" s="7">
        <v>86102</v>
      </c>
      <c r="O3210" s="7" t="s">
        <v>30448</v>
      </c>
      <c r="Q3210" s="7">
        <v>93</v>
      </c>
      <c r="R3210" s="7">
        <v>201903</v>
      </c>
    </row>
    <row r="3211" spans="1:18" ht="16.5" customHeight="1">
      <c r="A3211" s="8">
        <v>6218212013</v>
      </c>
      <c r="B3211" s="7">
        <v>3983426</v>
      </c>
      <c r="C3211" s="12">
        <v>1847330001153</v>
      </c>
      <c r="D3211" s="7" t="s">
        <v>48938</v>
      </c>
      <c r="E3211" s="7" t="s">
        <v>5562</v>
      </c>
      <c r="F3211" s="7" t="s">
        <v>249</v>
      </c>
      <c r="G3211" s="7" t="s">
        <v>48939</v>
      </c>
      <c r="H3211" s="7" t="s">
        <v>48940</v>
      </c>
      <c r="I3211" s="7" t="s">
        <v>45</v>
      </c>
      <c r="J3211" s="7" t="s">
        <v>33060</v>
      </c>
      <c r="K3211" s="7" t="s">
        <v>47</v>
      </c>
      <c r="L3211" s="7">
        <v>10</v>
      </c>
      <c r="M3211" s="7" t="s">
        <v>105</v>
      </c>
      <c r="N3211" s="7">
        <v>86102</v>
      </c>
      <c r="O3211" s="7" t="s">
        <v>30448</v>
      </c>
      <c r="P3211" s="7">
        <v>20110310</v>
      </c>
      <c r="Q3211" s="7">
        <v>53</v>
      </c>
      <c r="R3211" s="7">
        <v>201903</v>
      </c>
    </row>
    <row r="3212" spans="1:18" ht="16.5" customHeight="1">
      <c r="A3212" s="8">
        <v>6218212497</v>
      </c>
      <c r="B3212" s="7">
        <v>4074922</v>
      </c>
      <c r="C3212" s="12">
        <v>1847330001335</v>
      </c>
      <c r="D3212" s="7" t="s">
        <v>48941</v>
      </c>
      <c r="E3212" s="7" t="s">
        <v>37938</v>
      </c>
      <c r="F3212" s="7" t="s">
        <v>249</v>
      </c>
      <c r="G3212" s="7" t="s">
        <v>48942</v>
      </c>
      <c r="H3212" s="7" t="s">
        <v>48943</v>
      </c>
      <c r="I3212" s="7" t="s">
        <v>45</v>
      </c>
      <c r="J3212" s="7" t="s">
        <v>33060</v>
      </c>
      <c r="K3212" s="7" t="s">
        <v>47</v>
      </c>
      <c r="L3212" s="7">
        <v>10</v>
      </c>
      <c r="M3212" s="7" t="s">
        <v>105</v>
      </c>
      <c r="N3212" s="7">
        <v>86102</v>
      </c>
      <c r="O3212" s="7" t="s">
        <v>30448</v>
      </c>
      <c r="P3212" s="7">
        <v>20120119</v>
      </c>
      <c r="Q3212" s="7">
        <v>60</v>
      </c>
      <c r="R3212" s="7">
        <v>201903</v>
      </c>
    </row>
    <row r="3213" spans="1:18" ht="16.5" customHeight="1">
      <c r="A3213" s="8">
        <v>5938200003</v>
      </c>
      <c r="B3213" s="7">
        <v>6392754</v>
      </c>
      <c r="C3213" s="12">
        <v>1847510001725</v>
      </c>
      <c r="D3213" s="7" t="s">
        <v>48944</v>
      </c>
      <c r="E3213" s="7" t="s">
        <v>48945</v>
      </c>
      <c r="F3213" s="7" t="s">
        <v>48946</v>
      </c>
      <c r="H3213" s="7" t="s">
        <v>48947</v>
      </c>
      <c r="I3213" s="7" t="s">
        <v>45</v>
      </c>
      <c r="J3213" s="7" t="s">
        <v>33060</v>
      </c>
      <c r="K3213" s="7" t="s">
        <v>47</v>
      </c>
      <c r="L3213" s="7">
        <v>10</v>
      </c>
      <c r="M3213" s="7" t="s">
        <v>105</v>
      </c>
      <c r="N3213" s="7">
        <v>87299</v>
      </c>
      <c r="O3213" s="7" t="s">
        <v>37831</v>
      </c>
      <c r="P3213" s="7">
        <v>20150212</v>
      </c>
      <c r="Q3213" s="7">
        <v>55</v>
      </c>
      <c r="R3213" s="7">
        <v>201903</v>
      </c>
    </row>
    <row r="3214" spans="1:18" ht="16.5" customHeight="1">
      <c r="A3214" s="8">
        <v>6038207545</v>
      </c>
      <c r="B3214" s="7">
        <v>3198375</v>
      </c>
      <c r="C3214" s="12">
        <v>1850210005096</v>
      </c>
      <c r="D3214" s="7" t="s">
        <v>48948</v>
      </c>
      <c r="E3214" s="7" t="s">
        <v>48949</v>
      </c>
      <c r="F3214" s="7" t="s">
        <v>37493</v>
      </c>
      <c r="G3214" s="7" t="s">
        <v>48950</v>
      </c>
      <c r="H3214" s="7" t="s">
        <v>48951</v>
      </c>
      <c r="I3214" s="7" t="s">
        <v>45</v>
      </c>
      <c r="J3214" s="7" t="s">
        <v>33060</v>
      </c>
      <c r="K3214" s="7" t="s">
        <v>47</v>
      </c>
      <c r="L3214" s="7">
        <v>10</v>
      </c>
      <c r="M3214" s="7" t="s">
        <v>105</v>
      </c>
      <c r="N3214" s="7">
        <v>87120</v>
      </c>
      <c r="O3214" s="7" t="s">
        <v>37493</v>
      </c>
      <c r="P3214" s="7">
        <v>20031015</v>
      </c>
      <c r="Q3214" s="7">
        <v>78</v>
      </c>
      <c r="R3214" s="7">
        <v>201903</v>
      </c>
    </row>
    <row r="3215" spans="1:18" ht="16.5" customHeight="1">
      <c r="A3215" s="8">
        <v>6038209596</v>
      </c>
      <c r="B3215" s="7">
        <v>2932627</v>
      </c>
      <c r="C3215" s="12">
        <v>1850330005596</v>
      </c>
      <c r="D3215" s="7" t="s">
        <v>48952</v>
      </c>
      <c r="E3215" s="7" t="s">
        <v>48953</v>
      </c>
      <c r="F3215" s="7" t="s">
        <v>48954</v>
      </c>
      <c r="G3215" s="7" t="s">
        <v>48955</v>
      </c>
      <c r="H3215" s="7" t="s">
        <v>48956</v>
      </c>
      <c r="I3215" s="7" t="s">
        <v>45</v>
      </c>
      <c r="J3215" s="7" t="s">
        <v>33060</v>
      </c>
      <c r="K3215" s="7" t="s">
        <v>47</v>
      </c>
      <c r="L3215" s="7">
        <v>10</v>
      </c>
      <c r="M3215" s="7" t="s">
        <v>105</v>
      </c>
      <c r="N3215" s="7">
        <v>86102</v>
      </c>
      <c r="O3215" s="7" t="s">
        <v>30448</v>
      </c>
      <c r="P3215" s="7">
        <v>20070305</v>
      </c>
      <c r="Q3215" s="7">
        <v>156</v>
      </c>
      <c r="R3215" s="7">
        <v>201903</v>
      </c>
    </row>
    <row r="3216" spans="1:18" ht="16.5" customHeight="1">
      <c r="A3216" s="8">
        <v>6038210472</v>
      </c>
      <c r="B3216" s="7">
        <v>3892942</v>
      </c>
      <c r="C3216" s="12">
        <v>1850330005794</v>
      </c>
      <c r="D3216" s="7" t="s">
        <v>48957</v>
      </c>
      <c r="E3216" s="7" t="s">
        <v>48958</v>
      </c>
      <c r="F3216" s="7" t="s">
        <v>249</v>
      </c>
      <c r="G3216" s="7" t="s">
        <v>48959</v>
      </c>
      <c r="H3216" s="7" t="s">
        <v>48960</v>
      </c>
      <c r="I3216" s="7" t="s">
        <v>45</v>
      </c>
      <c r="J3216" s="7" t="s">
        <v>33060</v>
      </c>
      <c r="K3216" s="7" t="s">
        <v>47</v>
      </c>
      <c r="L3216" s="7">
        <v>10</v>
      </c>
      <c r="M3216" s="7" t="s">
        <v>105</v>
      </c>
      <c r="N3216" s="7">
        <v>86300</v>
      </c>
      <c r="O3216" s="7" t="s">
        <v>36811</v>
      </c>
      <c r="P3216" s="7">
        <v>20091120</v>
      </c>
      <c r="Q3216" s="7">
        <v>72</v>
      </c>
      <c r="R3216" s="7">
        <v>201903</v>
      </c>
    </row>
    <row r="3217" spans="1:18" ht="16.5" customHeight="1">
      <c r="A3217" s="8">
        <v>6038211694</v>
      </c>
      <c r="B3217" s="7">
        <v>4171454</v>
      </c>
      <c r="C3217" s="12">
        <v>1850330006114</v>
      </c>
      <c r="D3217" s="7" t="s">
        <v>48961</v>
      </c>
      <c r="E3217" s="7" t="s">
        <v>14672</v>
      </c>
      <c r="F3217" s="7" t="s">
        <v>249</v>
      </c>
      <c r="G3217" s="7" t="s">
        <v>48962</v>
      </c>
      <c r="H3217" s="7" t="s">
        <v>48963</v>
      </c>
      <c r="I3217" s="7" t="s">
        <v>45</v>
      </c>
      <c r="J3217" s="7" t="s">
        <v>33060</v>
      </c>
      <c r="K3217" s="7" t="s">
        <v>47</v>
      </c>
      <c r="L3217" s="7">
        <v>10</v>
      </c>
      <c r="M3217" s="7" t="s">
        <v>105</v>
      </c>
      <c r="N3217" s="7">
        <v>86102</v>
      </c>
      <c r="O3217" s="7" t="s">
        <v>30448</v>
      </c>
      <c r="P3217" s="7">
        <v>20121002</v>
      </c>
      <c r="Q3217" s="7">
        <v>72</v>
      </c>
      <c r="R3217" s="7">
        <v>201903</v>
      </c>
    </row>
    <row r="3218" spans="1:18" ht="16.5" customHeight="1">
      <c r="A3218" s="8">
        <v>7518200031</v>
      </c>
      <c r="B3218" s="7">
        <v>7967782</v>
      </c>
      <c r="C3218" s="12">
        <v>1850330006594</v>
      </c>
      <c r="D3218" s="7" t="s">
        <v>30366</v>
      </c>
      <c r="E3218" s="7" t="s">
        <v>30367</v>
      </c>
      <c r="F3218" s="7" t="s">
        <v>30368</v>
      </c>
      <c r="G3218" s="7" t="s">
        <v>30369</v>
      </c>
      <c r="H3218" s="7" t="s">
        <v>30370</v>
      </c>
      <c r="I3218" s="7" t="s">
        <v>45</v>
      </c>
      <c r="J3218" s="7" t="s">
        <v>33060</v>
      </c>
      <c r="K3218" s="7" t="s">
        <v>47</v>
      </c>
      <c r="L3218" s="7">
        <v>10</v>
      </c>
      <c r="M3218" s="7" t="s">
        <v>105</v>
      </c>
      <c r="N3218" s="7">
        <v>86101</v>
      </c>
      <c r="O3218" s="7" t="s">
        <v>615</v>
      </c>
      <c r="P3218" s="7">
        <v>20150602</v>
      </c>
      <c r="Q3218" s="7">
        <v>77</v>
      </c>
      <c r="R3218" s="7">
        <v>201903</v>
      </c>
    </row>
    <row r="3219" spans="1:18" ht="16.5" customHeight="1">
      <c r="A3219" s="8">
        <v>6028208901</v>
      </c>
      <c r="B3219" s="7">
        <v>6097779</v>
      </c>
      <c r="C3219" s="12">
        <v>1851210004658</v>
      </c>
      <c r="D3219" s="7" t="s">
        <v>48964</v>
      </c>
      <c r="E3219" s="7" t="s">
        <v>1290</v>
      </c>
      <c r="F3219" s="7" t="s">
        <v>48965</v>
      </c>
      <c r="G3219" s="7" t="s">
        <v>48966</v>
      </c>
      <c r="H3219" s="7" t="s">
        <v>48967</v>
      </c>
      <c r="I3219" s="7" t="s">
        <v>45</v>
      </c>
      <c r="J3219" s="7" t="s">
        <v>33060</v>
      </c>
      <c r="K3219" s="7" t="s">
        <v>47</v>
      </c>
      <c r="L3219" s="7">
        <v>10</v>
      </c>
      <c r="M3219" s="7" t="s">
        <v>34194</v>
      </c>
      <c r="N3219" s="7">
        <v>52921</v>
      </c>
      <c r="O3219" s="7" t="s">
        <v>11648</v>
      </c>
      <c r="P3219" s="7">
        <v>20140101</v>
      </c>
      <c r="Q3219" s="7">
        <v>240</v>
      </c>
      <c r="R3219" s="7">
        <v>201903</v>
      </c>
    </row>
    <row r="3220" spans="1:18" ht="16.5" customHeight="1">
      <c r="A3220" s="8">
        <v>6028207450</v>
      </c>
      <c r="B3220" s="7">
        <v>3701271</v>
      </c>
      <c r="C3220" s="12">
        <v>1851330003928</v>
      </c>
      <c r="D3220" s="7" t="s">
        <v>48968</v>
      </c>
      <c r="E3220" s="7" t="s">
        <v>22777</v>
      </c>
      <c r="F3220" s="7" t="s">
        <v>249</v>
      </c>
      <c r="G3220" s="7" t="s">
        <v>48969</v>
      </c>
      <c r="H3220" s="7" t="s">
        <v>48970</v>
      </c>
      <c r="I3220" s="7" t="s">
        <v>45</v>
      </c>
      <c r="J3220" s="7" t="s">
        <v>33060</v>
      </c>
      <c r="K3220" s="7" t="s">
        <v>47</v>
      </c>
      <c r="L3220" s="7">
        <v>10</v>
      </c>
      <c r="M3220" s="7" t="s">
        <v>105</v>
      </c>
      <c r="N3220" s="7">
        <v>86300</v>
      </c>
      <c r="O3220" s="7" t="s">
        <v>36811</v>
      </c>
      <c r="P3220" s="7">
        <v>20081014</v>
      </c>
      <c r="Q3220" s="7">
        <v>146</v>
      </c>
      <c r="R3220" s="7">
        <v>201903</v>
      </c>
    </row>
    <row r="3221" spans="1:18" ht="16.5" customHeight="1">
      <c r="A3221" s="8">
        <v>6028208177</v>
      </c>
      <c r="B3221" s="7">
        <v>3999274</v>
      </c>
      <c r="C3221" s="12">
        <v>1851330004687</v>
      </c>
      <c r="D3221" s="7" t="s">
        <v>48971</v>
      </c>
      <c r="E3221" s="7" t="s">
        <v>36317</v>
      </c>
      <c r="F3221" s="7" t="s">
        <v>249</v>
      </c>
      <c r="G3221" s="7" t="s">
        <v>48972</v>
      </c>
      <c r="H3221" s="7" t="s">
        <v>48973</v>
      </c>
      <c r="I3221" s="7" t="s">
        <v>45</v>
      </c>
      <c r="J3221" s="7" t="s">
        <v>33060</v>
      </c>
      <c r="K3221" s="7" t="s">
        <v>47</v>
      </c>
      <c r="L3221" s="7">
        <v>10</v>
      </c>
      <c r="M3221" s="7" t="s">
        <v>105</v>
      </c>
      <c r="N3221" s="7">
        <v>86102</v>
      </c>
      <c r="O3221" s="7" t="s">
        <v>30448</v>
      </c>
      <c r="P3221" s="7">
        <v>20110428</v>
      </c>
      <c r="Q3221" s="7">
        <v>110</v>
      </c>
      <c r="R3221" s="7">
        <v>201903</v>
      </c>
    </row>
    <row r="3222" spans="1:18" ht="16.5" customHeight="1">
      <c r="A3222" s="8">
        <v>6028206349</v>
      </c>
      <c r="B3222" s="7">
        <v>2108694</v>
      </c>
      <c r="C3222" s="12">
        <v>1851710002946</v>
      </c>
      <c r="D3222" s="7" t="s">
        <v>29855</v>
      </c>
      <c r="E3222" s="7" t="s">
        <v>29856</v>
      </c>
      <c r="F3222" s="7" t="s">
        <v>29857</v>
      </c>
      <c r="G3222" s="7" t="s">
        <v>29858</v>
      </c>
      <c r="H3222" s="7" t="s">
        <v>29859</v>
      </c>
      <c r="I3222" s="7" t="s">
        <v>45</v>
      </c>
      <c r="J3222" s="7" t="s">
        <v>33060</v>
      </c>
      <c r="K3222" s="7" t="s">
        <v>47</v>
      </c>
      <c r="L3222" s="7">
        <v>10</v>
      </c>
      <c r="M3222" s="7" t="s">
        <v>363</v>
      </c>
      <c r="N3222" s="7">
        <v>70119</v>
      </c>
      <c r="O3222" s="7" t="s">
        <v>35732</v>
      </c>
      <c r="P3222" s="7">
        <v>20040316</v>
      </c>
      <c r="Q3222" s="7">
        <v>109</v>
      </c>
      <c r="R3222" s="7">
        <v>201903</v>
      </c>
    </row>
    <row r="3223" spans="1:18" ht="16.5" customHeight="1">
      <c r="A3223" s="8">
        <v>6018400079</v>
      </c>
      <c r="B3223" s="7">
        <v>1968901</v>
      </c>
      <c r="C3223" s="12">
        <v>1851850001379</v>
      </c>
      <c r="D3223" s="7" t="s">
        <v>48974</v>
      </c>
      <c r="E3223" s="7" t="s">
        <v>48975</v>
      </c>
      <c r="F3223" s="7" t="s">
        <v>48976</v>
      </c>
      <c r="G3223" s="7" t="s">
        <v>48977</v>
      </c>
      <c r="H3223" s="7" t="s">
        <v>48978</v>
      </c>
      <c r="I3223" s="7" t="s">
        <v>45</v>
      </c>
      <c r="J3223" s="7" t="s">
        <v>33060</v>
      </c>
      <c r="K3223" s="7" t="s">
        <v>47</v>
      </c>
      <c r="L3223" s="7">
        <v>10</v>
      </c>
      <c r="M3223" s="7" t="s">
        <v>34194</v>
      </c>
      <c r="N3223" s="7">
        <v>50130</v>
      </c>
      <c r="O3223" s="7" t="s">
        <v>11464</v>
      </c>
      <c r="P3223" s="7">
        <v>18620422</v>
      </c>
      <c r="Q3223" s="7">
        <v>215</v>
      </c>
      <c r="R3223" s="7">
        <v>201903</v>
      </c>
    </row>
    <row r="3224" spans="1:18" ht="16.5" customHeight="1">
      <c r="A3224" s="8">
        <v>6088106151</v>
      </c>
      <c r="B3224" s="7">
        <v>1363441</v>
      </c>
      <c r="C3224" s="12">
        <v>1901110002408</v>
      </c>
      <c r="D3224" s="7" t="s">
        <v>17772</v>
      </c>
      <c r="E3224" s="7" t="s">
        <v>17773</v>
      </c>
      <c r="F3224" s="7" t="s">
        <v>17774</v>
      </c>
      <c r="G3224" s="7" t="s">
        <v>17775</v>
      </c>
      <c r="H3224" s="7" t="s">
        <v>17776</v>
      </c>
      <c r="I3224" s="7" t="s">
        <v>65</v>
      </c>
      <c r="J3224" s="7" t="s">
        <v>33060</v>
      </c>
      <c r="K3224" s="7" t="s">
        <v>47</v>
      </c>
      <c r="L3224" s="7">
        <v>10</v>
      </c>
      <c r="M3224" s="7" t="s">
        <v>33076</v>
      </c>
      <c r="N3224" s="7">
        <v>22110</v>
      </c>
      <c r="O3224" s="7" t="s">
        <v>38265</v>
      </c>
      <c r="P3224" s="7">
        <v>19740701</v>
      </c>
      <c r="Q3224" s="7">
        <v>55</v>
      </c>
      <c r="R3224" s="7">
        <v>201903</v>
      </c>
    </row>
    <row r="3225" spans="1:18" ht="16.5" customHeight="1">
      <c r="A3225" s="8">
        <v>6088107107</v>
      </c>
      <c r="B3225" s="7">
        <v>2165614</v>
      </c>
      <c r="C3225" s="12">
        <v>1901110004438</v>
      </c>
      <c r="D3225" s="7" t="s">
        <v>23848</v>
      </c>
      <c r="E3225" s="7" t="s">
        <v>23849</v>
      </c>
      <c r="F3225" s="7" t="s">
        <v>22958</v>
      </c>
      <c r="G3225" s="7" t="s">
        <v>23850</v>
      </c>
      <c r="H3225" s="7" t="s">
        <v>23851</v>
      </c>
      <c r="I3225" s="7" t="s">
        <v>65</v>
      </c>
      <c r="J3225" s="7" t="s">
        <v>33060</v>
      </c>
      <c r="K3225" s="7" t="s">
        <v>47</v>
      </c>
      <c r="L3225" s="7">
        <v>10</v>
      </c>
      <c r="M3225" s="7" t="s">
        <v>34194</v>
      </c>
      <c r="N3225" s="7">
        <v>49231</v>
      </c>
      <c r="O3225" s="7" t="s">
        <v>22958</v>
      </c>
      <c r="P3225" s="7">
        <v>19810401</v>
      </c>
      <c r="Q3225" s="7">
        <v>62</v>
      </c>
      <c r="R3225" s="7">
        <v>201903</v>
      </c>
    </row>
    <row r="3226" spans="1:18" ht="16.5" customHeight="1">
      <c r="A3226" s="8">
        <v>6088106807</v>
      </c>
      <c r="B3226" s="7">
        <v>1620289</v>
      </c>
      <c r="C3226" s="12">
        <v>1901110004826</v>
      </c>
      <c r="D3226" s="7" t="s">
        <v>20877</v>
      </c>
      <c r="E3226" s="7" t="s">
        <v>20878</v>
      </c>
      <c r="F3226" s="7" t="s">
        <v>20879</v>
      </c>
      <c r="G3226" s="7" t="s">
        <v>20880</v>
      </c>
      <c r="H3226" s="7" t="s">
        <v>20881</v>
      </c>
      <c r="I3226" s="7" t="s">
        <v>65</v>
      </c>
      <c r="J3226" s="7" t="s">
        <v>33060</v>
      </c>
      <c r="K3226" s="7" t="s">
        <v>47</v>
      </c>
      <c r="L3226" s="7">
        <v>10</v>
      </c>
      <c r="M3226" s="7" t="s">
        <v>363</v>
      </c>
      <c r="N3226" s="7">
        <v>72911</v>
      </c>
      <c r="O3226" s="7" t="s">
        <v>45040</v>
      </c>
      <c r="P3226" s="7">
        <v>19820614</v>
      </c>
      <c r="Q3226" s="7">
        <v>57</v>
      </c>
      <c r="R3226" s="7">
        <v>201903</v>
      </c>
    </row>
    <row r="3227" spans="1:18" ht="16.5" customHeight="1">
      <c r="A3227" s="8">
        <v>6088143573</v>
      </c>
      <c r="B3227" s="7">
        <v>2120345</v>
      </c>
      <c r="C3227" s="12">
        <v>1901110043501</v>
      </c>
      <c r="D3227" s="7" t="s">
        <v>48979</v>
      </c>
      <c r="E3227" s="7" t="s">
        <v>48980</v>
      </c>
      <c r="F3227" s="7" t="s">
        <v>4937</v>
      </c>
      <c r="G3227" s="7" t="s">
        <v>48981</v>
      </c>
      <c r="H3227" s="7" t="s">
        <v>3582</v>
      </c>
      <c r="I3227" s="7" t="s">
        <v>65</v>
      </c>
      <c r="J3227" s="7" t="s">
        <v>33060</v>
      </c>
      <c r="K3227" s="7" t="s">
        <v>47</v>
      </c>
      <c r="L3227" s="7">
        <v>10</v>
      </c>
      <c r="M3227" s="7" t="s">
        <v>33076</v>
      </c>
      <c r="N3227" s="7">
        <v>26420</v>
      </c>
      <c r="O3227" s="7" t="s">
        <v>3070</v>
      </c>
      <c r="P3227" s="7">
        <v>20010808</v>
      </c>
      <c r="Q3227" s="7">
        <v>85</v>
      </c>
      <c r="R3227" s="7">
        <v>201903</v>
      </c>
    </row>
    <row r="3228" spans="1:18" ht="16.5" customHeight="1">
      <c r="A3228" s="8">
        <v>6088155098</v>
      </c>
      <c r="B3228" s="7">
        <v>2108699</v>
      </c>
      <c r="C3228" s="12">
        <v>1901110053419</v>
      </c>
      <c r="D3228" s="7" t="s">
        <v>26165</v>
      </c>
      <c r="E3228" s="7" t="s">
        <v>26166</v>
      </c>
      <c r="F3228" s="7" t="s">
        <v>26167</v>
      </c>
      <c r="G3228" s="7" t="s">
        <v>26168</v>
      </c>
      <c r="H3228" s="7" t="s">
        <v>26169</v>
      </c>
      <c r="I3228" s="7" t="s">
        <v>65</v>
      </c>
      <c r="J3228" s="7" t="s">
        <v>33060</v>
      </c>
      <c r="K3228" s="7" t="s">
        <v>47</v>
      </c>
      <c r="L3228" s="7">
        <v>10</v>
      </c>
      <c r="M3228" s="7" t="s">
        <v>34319</v>
      </c>
      <c r="N3228" s="7">
        <v>56130</v>
      </c>
      <c r="O3228" s="7" t="s">
        <v>26141</v>
      </c>
      <c r="P3228" s="7">
        <v>20040226</v>
      </c>
      <c r="Q3228" s="7">
        <v>70</v>
      </c>
      <c r="R3228" s="7">
        <v>201903</v>
      </c>
    </row>
    <row r="3229" spans="1:18" ht="16.5" customHeight="1">
      <c r="A3229" s="8">
        <v>6088155424</v>
      </c>
      <c r="B3229" s="7">
        <v>2108711</v>
      </c>
      <c r="C3229" s="12">
        <v>1901110053641</v>
      </c>
      <c r="D3229" s="7" t="s">
        <v>3047</v>
      </c>
      <c r="E3229" s="7" t="s">
        <v>27946</v>
      </c>
      <c r="F3229" s="7" t="s">
        <v>27947</v>
      </c>
      <c r="G3229" s="7" t="s">
        <v>27948</v>
      </c>
      <c r="H3229" s="7" t="s">
        <v>27949</v>
      </c>
      <c r="I3229" s="7" t="s">
        <v>65</v>
      </c>
      <c r="J3229" s="7" t="s">
        <v>33060</v>
      </c>
      <c r="K3229" s="7" t="s">
        <v>47</v>
      </c>
      <c r="L3229" s="7">
        <v>10</v>
      </c>
      <c r="M3229" s="7" t="s">
        <v>966</v>
      </c>
      <c r="N3229" s="7">
        <v>68210</v>
      </c>
      <c r="O3229" s="7" t="s">
        <v>11947</v>
      </c>
      <c r="P3229" s="7">
        <v>20040323</v>
      </c>
      <c r="Q3229" s="7">
        <v>59</v>
      </c>
      <c r="R3229" s="7">
        <v>201903</v>
      </c>
    </row>
    <row r="3230" spans="1:18" ht="16.5" customHeight="1">
      <c r="A3230" s="8">
        <v>6088157422</v>
      </c>
      <c r="B3230" s="7">
        <v>2230352</v>
      </c>
      <c r="C3230" s="12">
        <v>1901110055332</v>
      </c>
      <c r="D3230" s="7" t="s">
        <v>19784</v>
      </c>
      <c r="E3230" s="7" t="s">
        <v>1203</v>
      </c>
      <c r="F3230" s="7" t="s">
        <v>19785</v>
      </c>
      <c r="G3230" s="7" t="s">
        <v>19786</v>
      </c>
      <c r="H3230" s="7" t="s">
        <v>19787</v>
      </c>
      <c r="I3230" s="7" t="s">
        <v>65</v>
      </c>
      <c r="J3230" s="7" t="s">
        <v>33060</v>
      </c>
      <c r="K3230" s="7" t="s">
        <v>47</v>
      </c>
      <c r="L3230" s="7">
        <v>10</v>
      </c>
      <c r="M3230" s="7" t="s">
        <v>33076</v>
      </c>
      <c r="N3230" s="7">
        <v>29120</v>
      </c>
      <c r="O3230" s="7" t="s">
        <v>46885</v>
      </c>
      <c r="P3230" s="7">
        <v>20041028</v>
      </c>
      <c r="Q3230" s="7">
        <v>57</v>
      </c>
      <c r="R3230" s="7">
        <v>201903</v>
      </c>
    </row>
    <row r="3231" spans="1:18" ht="16.5" customHeight="1">
      <c r="A3231" s="8">
        <v>6088100991</v>
      </c>
      <c r="B3231" s="7">
        <v>1225177</v>
      </c>
      <c r="C3231" s="12">
        <v>1901140000349</v>
      </c>
      <c r="D3231" s="7" t="s">
        <v>23865</v>
      </c>
      <c r="E3231" s="7" t="s">
        <v>5158</v>
      </c>
      <c r="F3231" s="7" t="s">
        <v>23866</v>
      </c>
      <c r="G3231" s="7" t="s">
        <v>23867</v>
      </c>
      <c r="H3231" s="7" t="s">
        <v>23868</v>
      </c>
      <c r="I3231" s="7" t="s">
        <v>65</v>
      </c>
      <c r="J3231" s="7" t="s">
        <v>33060</v>
      </c>
      <c r="K3231" s="7" t="s">
        <v>47</v>
      </c>
      <c r="L3231" s="7">
        <v>10</v>
      </c>
      <c r="M3231" s="7" t="s">
        <v>34194</v>
      </c>
      <c r="N3231" s="7">
        <v>49231</v>
      </c>
      <c r="O3231" s="7" t="s">
        <v>22958</v>
      </c>
      <c r="P3231" s="7">
        <v>19730802</v>
      </c>
      <c r="Q3231" s="7">
        <v>62</v>
      </c>
      <c r="R3231" s="7">
        <v>201903</v>
      </c>
    </row>
    <row r="3232" spans="1:18" ht="16.5" customHeight="1">
      <c r="A3232" s="8">
        <v>6088107198</v>
      </c>
      <c r="B3232" s="7">
        <v>1704700</v>
      </c>
      <c r="C3232" s="12">
        <v>1901140000422</v>
      </c>
      <c r="D3232" s="7" t="s">
        <v>23845</v>
      </c>
      <c r="E3232" s="7" t="s">
        <v>7736</v>
      </c>
      <c r="F3232" s="7" t="s">
        <v>22958</v>
      </c>
      <c r="G3232" s="7" t="s">
        <v>23846</v>
      </c>
      <c r="H3232" s="7" t="s">
        <v>23847</v>
      </c>
      <c r="I3232" s="7" t="s">
        <v>65</v>
      </c>
      <c r="J3232" s="7" t="s">
        <v>33060</v>
      </c>
      <c r="K3232" s="7" t="s">
        <v>47</v>
      </c>
      <c r="L3232" s="7">
        <v>10</v>
      </c>
      <c r="M3232" s="7" t="s">
        <v>34194</v>
      </c>
      <c r="N3232" s="7">
        <v>49231</v>
      </c>
      <c r="O3232" s="7" t="s">
        <v>22958</v>
      </c>
      <c r="P3232" s="7">
        <v>19810528</v>
      </c>
      <c r="Q3232" s="7">
        <v>55</v>
      </c>
      <c r="R3232" s="7">
        <v>201903</v>
      </c>
    </row>
    <row r="3233" spans="1:18" ht="16.5" customHeight="1">
      <c r="A3233" s="8">
        <v>6088102816</v>
      </c>
      <c r="B3233" s="7">
        <v>2138210</v>
      </c>
      <c r="C3233" s="12">
        <v>1901140000430</v>
      </c>
      <c r="D3233" s="7" t="s">
        <v>23861</v>
      </c>
      <c r="E3233" s="7" t="s">
        <v>23862</v>
      </c>
      <c r="F3233" s="7" t="s">
        <v>22958</v>
      </c>
      <c r="G3233" s="7" t="s">
        <v>23863</v>
      </c>
      <c r="H3233" s="7" t="s">
        <v>23864</v>
      </c>
      <c r="I3233" s="7" t="s">
        <v>65</v>
      </c>
      <c r="J3233" s="7" t="s">
        <v>33060</v>
      </c>
      <c r="K3233" s="7" t="s">
        <v>47</v>
      </c>
      <c r="L3233" s="7">
        <v>10</v>
      </c>
      <c r="M3233" s="7" t="s">
        <v>34194</v>
      </c>
      <c r="N3233" s="7">
        <v>49231</v>
      </c>
      <c r="O3233" s="7" t="s">
        <v>22958</v>
      </c>
      <c r="P3233" s="7">
        <v>19810519</v>
      </c>
      <c r="Q3233" s="7">
        <v>71</v>
      </c>
      <c r="R3233" s="7">
        <v>201903</v>
      </c>
    </row>
    <row r="3234" spans="1:18" ht="16.5" customHeight="1">
      <c r="A3234" s="8">
        <v>6098103026</v>
      </c>
      <c r="B3234" s="7">
        <v>1197044</v>
      </c>
      <c r="C3234" s="12">
        <v>1901140000688</v>
      </c>
      <c r="D3234" s="7" t="s">
        <v>48982</v>
      </c>
      <c r="E3234" s="7" t="s">
        <v>841</v>
      </c>
      <c r="F3234" s="7" t="s">
        <v>24069</v>
      </c>
      <c r="G3234" s="7" t="s">
        <v>48983</v>
      </c>
      <c r="H3234" s="7" t="s">
        <v>48984</v>
      </c>
      <c r="I3234" s="7" t="s">
        <v>65</v>
      </c>
      <c r="J3234" s="7" t="s">
        <v>33060</v>
      </c>
      <c r="K3234" s="7" t="s">
        <v>47</v>
      </c>
      <c r="L3234" s="7">
        <v>10</v>
      </c>
      <c r="M3234" s="7" t="s">
        <v>34194</v>
      </c>
      <c r="N3234" s="7">
        <v>49231</v>
      </c>
      <c r="O3234" s="7" t="s">
        <v>22958</v>
      </c>
      <c r="P3234" s="7">
        <v>19791002</v>
      </c>
      <c r="Q3234" s="7">
        <v>57</v>
      </c>
      <c r="R3234" s="7">
        <v>201903</v>
      </c>
    </row>
    <row r="3235" spans="1:18" ht="16.5" customHeight="1">
      <c r="A3235" s="8">
        <v>6088120793</v>
      </c>
      <c r="B3235" s="7">
        <v>1694968</v>
      </c>
      <c r="C3235" s="12">
        <v>1901140002204</v>
      </c>
      <c r="D3235" s="7" t="s">
        <v>48985</v>
      </c>
      <c r="E3235" s="7" t="s">
        <v>48986</v>
      </c>
      <c r="F3235" s="7" t="s">
        <v>48987</v>
      </c>
      <c r="G3235" s="7" t="s">
        <v>48988</v>
      </c>
      <c r="H3235" s="7" t="s">
        <v>48989</v>
      </c>
      <c r="I3235" s="7" t="s">
        <v>65</v>
      </c>
      <c r="J3235" s="7" t="s">
        <v>33060</v>
      </c>
      <c r="K3235" s="7" t="s">
        <v>47</v>
      </c>
      <c r="L3235" s="7">
        <v>10</v>
      </c>
      <c r="M3235" s="7" t="s">
        <v>33076</v>
      </c>
      <c r="N3235" s="7">
        <v>25941</v>
      </c>
      <c r="O3235" s="7" t="s">
        <v>38359</v>
      </c>
      <c r="P3235" s="7">
        <v>19941108</v>
      </c>
      <c r="Q3235" s="7">
        <v>69</v>
      </c>
      <c r="R3235" s="7">
        <v>201903</v>
      </c>
    </row>
    <row r="3236" spans="1:18" ht="16.5" customHeight="1">
      <c r="A3236" s="8">
        <v>6088210706</v>
      </c>
      <c r="B3236" s="7">
        <v>2963198</v>
      </c>
      <c r="C3236" s="12">
        <v>1901330003997</v>
      </c>
      <c r="D3236" s="7" t="s">
        <v>48990</v>
      </c>
      <c r="E3236" s="7" t="s">
        <v>4725</v>
      </c>
      <c r="F3236" s="7" t="s">
        <v>249</v>
      </c>
      <c r="G3236" s="7" t="s">
        <v>48991</v>
      </c>
      <c r="H3236" s="7" t="s">
        <v>48992</v>
      </c>
      <c r="I3236" s="7" t="s">
        <v>45</v>
      </c>
      <c r="J3236" s="7" t="s">
        <v>33060</v>
      </c>
      <c r="K3236" s="7" t="s">
        <v>47</v>
      </c>
      <c r="L3236" s="7">
        <v>10</v>
      </c>
      <c r="M3236" s="7" t="s">
        <v>105</v>
      </c>
      <c r="N3236" s="7">
        <v>86100</v>
      </c>
      <c r="O3236" s="7" t="s">
        <v>5955</v>
      </c>
      <c r="P3236" s="7">
        <v>20041116</v>
      </c>
      <c r="Q3236" s="7">
        <v>110</v>
      </c>
      <c r="R3236" s="7">
        <v>201903</v>
      </c>
    </row>
    <row r="3237" spans="1:18" ht="16.5" customHeight="1">
      <c r="A3237" s="8">
        <v>6088213042</v>
      </c>
      <c r="B3237" s="7">
        <v>3199177</v>
      </c>
      <c r="C3237" s="12">
        <v>1901330004672</v>
      </c>
      <c r="D3237" s="7" t="s">
        <v>48993</v>
      </c>
      <c r="E3237" s="7" t="s">
        <v>48994</v>
      </c>
      <c r="F3237" s="7" t="s">
        <v>249</v>
      </c>
      <c r="G3237" s="7" t="s">
        <v>48995</v>
      </c>
      <c r="H3237" s="7" t="s">
        <v>48996</v>
      </c>
      <c r="I3237" s="7" t="s">
        <v>45</v>
      </c>
      <c r="J3237" s="7" t="s">
        <v>33060</v>
      </c>
      <c r="K3237" s="7" t="s">
        <v>47</v>
      </c>
      <c r="L3237" s="7">
        <v>10</v>
      </c>
      <c r="M3237" s="7" t="s">
        <v>105</v>
      </c>
      <c r="N3237" s="7">
        <v>86100</v>
      </c>
      <c r="O3237" s="7" t="s">
        <v>5955</v>
      </c>
      <c r="P3237" s="7">
        <v>20080801</v>
      </c>
      <c r="Q3237" s="7">
        <v>59</v>
      </c>
      <c r="R3237" s="7">
        <v>201903</v>
      </c>
    </row>
    <row r="3238" spans="1:18" ht="16.5" customHeight="1">
      <c r="A3238" s="8">
        <v>6088200760</v>
      </c>
      <c r="B3238" s="7">
        <v>2579713</v>
      </c>
      <c r="C3238" s="12">
        <v>1901360000327</v>
      </c>
      <c r="D3238" s="7" t="s">
        <v>48997</v>
      </c>
      <c r="E3238" s="7" t="s">
        <v>3775</v>
      </c>
      <c r="F3238" s="7" t="s">
        <v>47089</v>
      </c>
      <c r="G3238" s="7" t="s">
        <v>48998</v>
      </c>
      <c r="H3238" s="7" t="s">
        <v>48999</v>
      </c>
      <c r="I3238" s="7" t="s">
        <v>45</v>
      </c>
      <c r="J3238" s="7" t="s">
        <v>33060</v>
      </c>
      <c r="K3238" s="7" t="s">
        <v>47</v>
      </c>
      <c r="L3238" s="7">
        <v>10</v>
      </c>
      <c r="M3238" s="7" t="s">
        <v>33760</v>
      </c>
      <c r="N3238" s="7">
        <v>46329</v>
      </c>
      <c r="O3238" s="7" t="s">
        <v>9470</v>
      </c>
      <c r="P3238" s="7">
        <v>20080122</v>
      </c>
      <c r="Q3238" s="7">
        <v>178</v>
      </c>
      <c r="R3238" s="7">
        <v>201903</v>
      </c>
    </row>
    <row r="3239" spans="1:18" ht="16.5" customHeight="1">
      <c r="A3239" s="8">
        <v>6138100241</v>
      </c>
      <c r="B3239" s="7">
        <v>1905951</v>
      </c>
      <c r="C3239" s="12">
        <v>1911110000386</v>
      </c>
      <c r="D3239" s="7" t="s">
        <v>24360</v>
      </c>
      <c r="E3239" s="7" t="s">
        <v>3598</v>
      </c>
      <c r="F3239" s="7" t="s">
        <v>10754</v>
      </c>
      <c r="G3239" s="7" t="s">
        <v>24361</v>
      </c>
      <c r="H3239" s="7" t="s">
        <v>24362</v>
      </c>
      <c r="I3239" s="7" t="s">
        <v>65</v>
      </c>
      <c r="J3239" s="7" t="s">
        <v>33060</v>
      </c>
      <c r="K3239" s="7" t="s">
        <v>47</v>
      </c>
      <c r="L3239" s="7">
        <v>10</v>
      </c>
      <c r="M3239" s="7" t="s">
        <v>34194</v>
      </c>
      <c r="N3239" s="7">
        <v>49212</v>
      </c>
      <c r="O3239" s="7" t="s">
        <v>10754</v>
      </c>
      <c r="P3239" s="7">
        <v>19650413</v>
      </c>
      <c r="Q3239" s="7">
        <v>163</v>
      </c>
      <c r="R3239" s="7">
        <v>201903</v>
      </c>
    </row>
    <row r="3240" spans="1:18" ht="16.5" customHeight="1">
      <c r="A3240" s="8">
        <v>6138108578</v>
      </c>
      <c r="B3240" s="7">
        <v>1154675</v>
      </c>
      <c r="C3240" s="12">
        <v>1911110008885</v>
      </c>
      <c r="D3240" s="7" t="s">
        <v>21658</v>
      </c>
      <c r="E3240" s="7" t="s">
        <v>21659</v>
      </c>
      <c r="F3240" s="7" t="s">
        <v>8086</v>
      </c>
      <c r="G3240" s="7" t="s">
        <v>21660</v>
      </c>
      <c r="H3240" s="7" t="s">
        <v>21661</v>
      </c>
      <c r="I3240" s="7" t="s">
        <v>65</v>
      </c>
      <c r="J3240" s="7" t="s">
        <v>33060</v>
      </c>
      <c r="K3240" s="7" t="s">
        <v>47</v>
      </c>
      <c r="L3240" s="7">
        <v>10</v>
      </c>
      <c r="M3240" s="7" t="s">
        <v>457</v>
      </c>
      <c r="N3240" s="7">
        <v>38110</v>
      </c>
      <c r="O3240" s="7" t="s">
        <v>42265</v>
      </c>
      <c r="P3240" s="7">
        <v>19940228</v>
      </c>
      <c r="Q3240" s="7">
        <v>55</v>
      </c>
      <c r="R3240" s="7">
        <v>201903</v>
      </c>
    </row>
    <row r="3241" spans="1:18" ht="16.5" customHeight="1">
      <c r="A3241" s="8">
        <v>6138121080</v>
      </c>
      <c r="B3241" s="7">
        <v>1494693</v>
      </c>
      <c r="C3241" s="12">
        <v>1911110019618</v>
      </c>
      <c r="D3241" s="7" t="s">
        <v>27431</v>
      </c>
      <c r="E3241" s="7" t="s">
        <v>27432</v>
      </c>
      <c r="F3241" s="7" t="s">
        <v>27433</v>
      </c>
      <c r="G3241" s="7" t="s">
        <v>27434</v>
      </c>
      <c r="H3241" s="7" t="s">
        <v>27435</v>
      </c>
      <c r="I3241" s="7" t="s">
        <v>65</v>
      </c>
      <c r="J3241" s="7" t="s">
        <v>33060</v>
      </c>
      <c r="K3241" s="7" t="s">
        <v>47</v>
      </c>
      <c r="L3241" s="7">
        <v>10</v>
      </c>
      <c r="M3241" s="7" t="s">
        <v>34433</v>
      </c>
      <c r="N3241" s="7">
        <v>60221</v>
      </c>
      <c r="O3241" s="7" t="s">
        <v>49000</v>
      </c>
      <c r="P3241" s="7">
        <v>20000501</v>
      </c>
      <c r="Q3241" s="7">
        <v>71</v>
      </c>
      <c r="R3241" s="7">
        <v>201903</v>
      </c>
    </row>
    <row r="3242" spans="1:18" ht="16.5" customHeight="1">
      <c r="A3242" s="8">
        <v>6138142479</v>
      </c>
      <c r="B3242" s="7">
        <v>2759348</v>
      </c>
      <c r="C3242" s="12">
        <v>1911110037959</v>
      </c>
      <c r="D3242" s="7" t="s">
        <v>23767</v>
      </c>
      <c r="E3242" s="7" t="s">
        <v>23768</v>
      </c>
      <c r="F3242" s="7" t="s">
        <v>10938</v>
      </c>
      <c r="G3242" s="7" t="s">
        <v>23769</v>
      </c>
      <c r="H3242" s="7" t="s">
        <v>23770</v>
      </c>
      <c r="I3242" s="7" t="s">
        <v>65</v>
      </c>
      <c r="J3242" s="7" t="s">
        <v>33060</v>
      </c>
      <c r="K3242" s="7" t="s">
        <v>47</v>
      </c>
      <c r="L3242" s="7">
        <v>10</v>
      </c>
      <c r="M3242" s="7" t="s">
        <v>34194</v>
      </c>
      <c r="N3242" s="7">
        <v>49212</v>
      </c>
      <c r="O3242" s="7" t="s">
        <v>10754</v>
      </c>
      <c r="P3242" s="7">
        <v>20061110</v>
      </c>
      <c r="Q3242" s="7">
        <v>154</v>
      </c>
      <c r="R3242" s="7">
        <v>201903</v>
      </c>
    </row>
    <row r="3243" spans="1:18" ht="16.5" customHeight="1">
      <c r="A3243" s="8">
        <v>6138143901</v>
      </c>
      <c r="B3243" s="7">
        <v>2798352</v>
      </c>
      <c r="C3243" s="12">
        <v>1911110039385</v>
      </c>
      <c r="D3243" s="7" t="s">
        <v>20705</v>
      </c>
      <c r="E3243" s="7" t="s">
        <v>20706</v>
      </c>
      <c r="F3243" s="7" t="s">
        <v>20707</v>
      </c>
      <c r="G3243" s="7" t="s">
        <v>20708</v>
      </c>
      <c r="H3243" s="7" t="s">
        <v>20709</v>
      </c>
      <c r="I3243" s="7" t="s">
        <v>65</v>
      </c>
      <c r="J3243" s="7" t="s">
        <v>33060</v>
      </c>
      <c r="K3243" s="7" t="s">
        <v>47</v>
      </c>
      <c r="L3243" s="7">
        <v>10</v>
      </c>
      <c r="M3243" s="7" t="s">
        <v>363</v>
      </c>
      <c r="N3243" s="7">
        <v>73900</v>
      </c>
      <c r="O3243" s="7" t="s">
        <v>45758</v>
      </c>
      <c r="P3243" s="7">
        <v>20070405</v>
      </c>
      <c r="Q3243" s="7">
        <v>61</v>
      </c>
      <c r="R3243" s="7">
        <v>201903</v>
      </c>
    </row>
    <row r="3244" spans="1:18" ht="16.5" customHeight="1">
      <c r="A3244" s="8">
        <v>6138165211</v>
      </c>
      <c r="B3244" s="7">
        <v>4121317</v>
      </c>
      <c r="C3244" s="12">
        <v>1911110054474</v>
      </c>
      <c r="D3244" s="7" t="s">
        <v>8249</v>
      </c>
      <c r="E3244" s="7" t="s">
        <v>1351</v>
      </c>
      <c r="F3244" s="7" t="s">
        <v>23788</v>
      </c>
      <c r="G3244" s="7" t="s">
        <v>49001</v>
      </c>
      <c r="H3244" s="7" t="s">
        <v>10764</v>
      </c>
      <c r="I3244" s="7" t="s">
        <v>65</v>
      </c>
      <c r="J3244" s="7" t="s">
        <v>33060</v>
      </c>
      <c r="K3244" s="7" t="s">
        <v>47</v>
      </c>
      <c r="L3244" s="7">
        <v>10</v>
      </c>
      <c r="M3244" s="7" t="s">
        <v>34194</v>
      </c>
      <c r="N3244" s="7">
        <v>49219</v>
      </c>
      <c r="O3244" s="7" t="s">
        <v>24426</v>
      </c>
      <c r="P3244" s="7">
        <v>20120419</v>
      </c>
      <c r="Q3244" s="7">
        <v>79</v>
      </c>
      <c r="R3244" s="7">
        <v>201903</v>
      </c>
    </row>
    <row r="3245" spans="1:18" ht="16.5" customHeight="1">
      <c r="A3245" s="8">
        <v>6138100557</v>
      </c>
      <c r="B3245" s="7">
        <v>1195668</v>
      </c>
      <c r="C3245" s="12">
        <v>1911130000051</v>
      </c>
      <c r="D3245" s="7" t="s">
        <v>23800</v>
      </c>
      <c r="E3245" s="7" t="s">
        <v>23801</v>
      </c>
      <c r="F3245" s="7" t="s">
        <v>14795</v>
      </c>
      <c r="G3245" s="7" t="s">
        <v>23802</v>
      </c>
      <c r="H3245" s="7" t="s">
        <v>23803</v>
      </c>
      <c r="I3245" s="7" t="s">
        <v>65</v>
      </c>
      <c r="J3245" s="7" t="s">
        <v>33060</v>
      </c>
      <c r="K3245" s="7" t="s">
        <v>47</v>
      </c>
      <c r="L3245" s="7">
        <v>10</v>
      </c>
      <c r="M3245" s="7" t="s">
        <v>34194</v>
      </c>
      <c r="N3245" s="7">
        <v>49230</v>
      </c>
      <c r="O3245" s="7" t="s">
        <v>42429</v>
      </c>
      <c r="P3245" s="7">
        <v>19570123</v>
      </c>
      <c r="Q3245" s="7">
        <v>89</v>
      </c>
      <c r="R3245" s="7">
        <v>201903</v>
      </c>
    </row>
    <row r="3246" spans="1:18" ht="16.5" customHeight="1">
      <c r="A3246" s="8">
        <v>6138100519</v>
      </c>
      <c r="B3246" s="7">
        <v>1647999</v>
      </c>
      <c r="C3246" s="12">
        <v>1911130000457</v>
      </c>
      <c r="D3246" s="7" t="s">
        <v>23779</v>
      </c>
      <c r="E3246" s="7" t="s">
        <v>23780</v>
      </c>
      <c r="F3246" s="7" t="s">
        <v>14795</v>
      </c>
      <c r="G3246" s="7" t="s">
        <v>23781</v>
      </c>
      <c r="H3246" s="7" t="s">
        <v>23782</v>
      </c>
      <c r="I3246" s="7" t="s">
        <v>65</v>
      </c>
      <c r="J3246" s="7" t="s">
        <v>33060</v>
      </c>
      <c r="K3246" s="7" t="s">
        <v>47</v>
      </c>
      <c r="L3246" s="7">
        <v>10</v>
      </c>
      <c r="M3246" s="7" t="s">
        <v>34194</v>
      </c>
      <c r="N3246" s="7">
        <v>49230</v>
      </c>
      <c r="O3246" s="7" t="s">
        <v>42429</v>
      </c>
      <c r="P3246" s="7">
        <v>19560317</v>
      </c>
      <c r="Q3246" s="7">
        <v>60</v>
      </c>
      <c r="R3246" s="7">
        <v>201903</v>
      </c>
    </row>
    <row r="3247" spans="1:18" ht="16.5" customHeight="1">
      <c r="A3247" s="8">
        <v>6138100620</v>
      </c>
      <c r="B3247" s="7">
        <v>1666692</v>
      </c>
      <c r="C3247" s="12">
        <v>1911140000017</v>
      </c>
      <c r="D3247" s="7" t="s">
        <v>23771</v>
      </c>
      <c r="E3247" s="7" t="s">
        <v>23772</v>
      </c>
      <c r="F3247" s="7" t="s">
        <v>22958</v>
      </c>
      <c r="G3247" s="7" t="s">
        <v>23773</v>
      </c>
      <c r="H3247" s="7" t="s">
        <v>23774</v>
      </c>
      <c r="I3247" s="7" t="s">
        <v>65</v>
      </c>
      <c r="J3247" s="7" t="s">
        <v>33060</v>
      </c>
      <c r="K3247" s="7" t="s">
        <v>47</v>
      </c>
      <c r="L3247" s="7">
        <v>10</v>
      </c>
      <c r="M3247" s="7" t="s">
        <v>34194</v>
      </c>
      <c r="N3247" s="7">
        <v>49231</v>
      </c>
      <c r="O3247" s="7" t="s">
        <v>22958</v>
      </c>
      <c r="P3247" s="7">
        <v>19720306</v>
      </c>
      <c r="Q3247" s="7">
        <v>62</v>
      </c>
      <c r="R3247" s="7">
        <v>201903</v>
      </c>
    </row>
    <row r="3248" spans="1:18" ht="16.5" customHeight="1">
      <c r="A3248" s="8">
        <v>6138101691</v>
      </c>
      <c r="B3248" s="7">
        <v>1347794</v>
      </c>
      <c r="C3248" s="12">
        <v>1911140000166</v>
      </c>
      <c r="D3248" s="7" t="s">
        <v>21662</v>
      </c>
      <c r="E3248" s="7" t="s">
        <v>21663</v>
      </c>
      <c r="F3248" s="7" t="s">
        <v>21664</v>
      </c>
      <c r="G3248" s="7" t="s">
        <v>21665</v>
      </c>
      <c r="H3248" s="7" t="s">
        <v>21666</v>
      </c>
      <c r="I3248" s="7" t="s">
        <v>65</v>
      </c>
      <c r="J3248" s="7" t="s">
        <v>33060</v>
      </c>
      <c r="K3248" s="7" t="s">
        <v>47</v>
      </c>
      <c r="L3248" s="7">
        <v>10</v>
      </c>
      <c r="M3248" s="7" t="s">
        <v>457</v>
      </c>
      <c r="N3248" s="7">
        <v>38110</v>
      </c>
      <c r="O3248" s="7" t="s">
        <v>42265</v>
      </c>
      <c r="P3248" s="7">
        <v>19820525</v>
      </c>
      <c r="Q3248" s="7">
        <v>54</v>
      </c>
      <c r="R3248" s="7">
        <v>201903</v>
      </c>
    </row>
    <row r="3249" spans="1:18" ht="16.5" customHeight="1">
      <c r="A3249" s="8">
        <v>6138207052</v>
      </c>
      <c r="B3249" s="7">
        <v>1155740</v>
      </c>
      <c r="C3249" s="12">
        <v>1911330000588</v>
      </c>
      <c r="D3249" s="7" t="s">
        <v>6332</v>
      </c>
      <c r="E3249" s="7" t="s">
        <v>6333</v>
      </c>
      <c r="F3249" s="7" t="s">
        <v>6334</v>
      </c>
      <c r="G3249" s="7" t="s">
        <v>6335</v>
      </c>
      <c r="H3249" s="7" t="s">
        <v>6336</v>
      </c>
      <c r="I3249" s="7" t="s">
        <v>45</v>
      </c>
      <c r="J3249" s="7" t="s">
        <v>33060</v>
      </c>
      <c r="K3249" s="7" t="s">
        <v>47</v>
      </c>
      <c r="L3249" s="7">
        <v>10</v>
      </c>
      <c r="M3249" s="7" t="s">
        <v>105</v>
      </c>
      <c r="N3249" s="7">
        <v>86902</v>
      </c>
      <c r="O3249" s="7" t="s">
        <v>45306</v>
      </c>
      <c r="P3249" s="7">
        <v>19991020</v>
      </c>
      <c r="Q3249" s="7">
        <v>326</v>
      </c>
      <c r="R3249" s="7">
        <v>201903</v>
      </c>
    </row>
    <row r="3250" spans="1:18" ht="16.5" customHeight="1">
      <c r="A3250" s="8">
        <v>6138214761</v>
      </c>
      <c r="B3250" s="7">
        <v>5602846</v>
      </c>
      <c r="C3250" s="12">
        <v>1911710003516</v>
      </c>
      <c r="D3250" s="7" t="s">
        <v>49002</v>
      </c>
      <c r="E3250" s="7" t="s">
        <v>49003</v>
      </c>
      <c r="F3250" s="7" t="s">
        <v>30500</v>
      </c>
      <c r="G3250" s="7" t="s">
        <v>49004</v>
      </c>
      <c r="H3250" s="7" t="s">
        <v>49005</v>
      </c>
      <c r="I3250" s="7" t="s">
        <v>45</v>
      </c>
      <c r="J3250" s="7" t="s">
        <v>33060</v>
      </c>
      <c r="K3250" s="7" t="s">
        <v>47</v>
      </c>
      <c r="L3250" s="7">
        <v>10</v>
      </c>
      <c r="M3250" s="7" t="s">
        <v>105</v>
      </c>
      <c r="N3250" s="7">
        <v>86200</v>
      </c>
      <c r="O3250" s="7" t="s">
        <v>30500</v>
      </c>
      <c r="P3250" s="7">
        <v>20110501</v>
      </c>
      <c r="Q3250" s="7">
        <v>159</v>
      </c>
      <c r="R3250" s="7">
        <v>201903</v>
      </c>
    </row>
    <row r="3251" spans="1:18" ht="16.5" customHeight="1">
      <c r="A3251" s="8">
        <v>6128125405</v>
      </c>
      <c r="B3251" s="7">
        <v>2600470</v>
      </c>
      <c r="C3251" s="12">
        <v>1912110012313</v>
      </c>
      <c r="D3251" s="7" t="s">
        <v>23787</v>
      </c>
      <c r="E3251" s="7" t="s">
        <v>10763</v>
      </c>
      <c r="F3251" s="7" t="s">
        <v>23788</v>
      </c>
      <c r="G3251" s="7" t="s">
        <v>23789</v>
      </c>
      <c r="H3251" s="7" t="s">
        <v>23790</v>
      </c>
      <c r="I3251" s="7" t="s">
        <v>65</v>
      </c>
      <c r="J3251" s="7" t="s">
        <v>33060</v>
      </c>
      <c r="K3251" s="7" t="s">
        <v>47</v>
      </c>
      <c r="L3251" s="7">
        <v>10</v>
      </c>
      <c r="M3251" s="7" t="s">
        <v>34194</v>
      </c>
      <c r="N3251" s="7">
        <v>52912</v>
      </c>
      <c r="O3251" s="7" t="s">
        <v>45124</v>
      </c>
      <c r="P3251" s="7">
        <v>20051124</v>
      </c>
      <c r="Q3251" s="7">
        <v>92</v>
      </c>
      <c r="R3251" s="7">
        <v>201903</v>
      </c>
    </row>
    <row r="3252" spans="1:18" ht="16.5" customHeight="1">
      <c r="A3252" s="8">
        <v>6128150447</v>
      </c>
      <c r="B3252" s="7">
        <v>5968264</v>
      </c>
      <c r="C3252" s="12">
        <v>1912110024441</v>
      </c>
      <c r="D3252" s="7" t="s">
        <v>29583</v>
      </c>
      <c r="E3252" s="7" t="s">
        <v>8694</v>
      </c>
      <c r="F3252" s="7" t="s">
        <v>28593</v>
      </c>
      <c r="G3252" s="7" t="s">
        <v>29584</v>
      </c>
      <c r="H3252" s="7" t="s">
        <v>29585</v>
      </c>
      <c r="I3252" s="7" t="s">
        <v>65</v>
      </c>
      <c r="J3252" s="7" t="s">
        <v>33060</v>
      </c>
      <c r="K3252" s="7" t="s">
        <v>47</v>
      </c>
      <c r="L3252" s="7">
        <v>10</v>
      </c>
      <c r="M3252" s="7" t="s">
        <v>363</v>
      </c>
      <c r="N3252" s="7">
        <v>72919</v>
      </c>
      <c r="O3252" s="7" t="s">
        <v>16141</v>
      </c>
      <c r="P3252" s="7">
        <v>20141002</v>
      </c>
      <c r="Q3252" s="7">
        <v>66</v>
      </c>
      <c r="R3252" s="7">
        <v>201903</v>
      </c>
    </row>
    <row r="3253" spans="1:18" ht="16.5" customHeight="1">
      <c r="A3253" s="8">
        <v>6128100480</v>
      </c>
      <c r="B3253" s="7">
        <v>1346699</v>
      </c>
      <c r="C3253" s="12">
        <v>1912140000031</v>
      </c>
      <c r="D3253" s="7" t="s">
        <v>49006</v>
      </c>
      <c r="E3253" s="7" t="s">
        <v>49007</v>
      </c>
      <c r="F3253" s="7" t="s">
        <v>10859</v>
      </c>
      <c r="G3253" s="7" t="s">
        <v>49008</v>
      </c>
      <c r="H3253" s="7" t="s">
        <v>49009</v>
      </c>
      <c r="I3253" s="7" t="s">
        <v>65</v>
      </c>
      <c r="J3253" s="7" t="s">
        <v>33060</v>
      </c>
      <c r="K3253" s="7" t="s">
        <v>47</v>
      </c>
      <c r="L3253" s="7">
        <v>10</v>
      </c>
      <c r="M3253" s="7" t="s">
        <v>34194</v>
      </c>
      <c r="N3253" s="7">
        <v>49231</v>
      </c>
      <c r="O3253" s="7" t="s">
        <v>22958</v>
      </c>
      <c r="P3253" s="7">
        <v>19770510</v>
      </c>
      <c r="Q3253" s="7">
        <v>64</v>
      </c>
      <c r="R3253" s="7">
        <v>201903</v>
      </c>
    </row>
    <row r="3254" spans="1:18" ht="16.5" customHeight="1">
      <c r="A3254" s="8">
        <v>6128207272</v>
      </c>
      <c r="B3254" s="7">
        <v>3691984</v>
      </c>
      <c r="C3254" s="12">
        <v>1912330002037</v>
      </c>
      <c r="D3254" s="7" t="s">
        <v>49010</v>
      </c>
      <c r="E3254" s="7" t="s">
        <v>48453</v>
      </c>
      <c r="F3254" s="7" t="s">
        <v>49011</v>
      </c>
      <c r="G3254" s="7" t="s">
        <v>49012</v>
      </c>
      <c r="H3254" s="7" t="s">
        <v>49013</v>
      </c>
      <c r="I3254" s="7" t="s">
        <v>45</v>
      </c>
      <c r="J3254" s="7" t="s">
        <v>33060</v>
      </c>
      <c r="K3254" s="7" t="s">
        <v>47</v>
      </c>
      <c r="L3254" s="7">
        <v>10</v>
      </c>
      <c r="M3254" s="7" t="s">
        <v>363</v>
      </c>
      <c r="N3254" s="7">
        <v>71531</v>
      </c>
      <c r="O3254" s="7" t="s">
        <v>15169</v>
      </c>
      <c r="P3254" s="7">
        <v>20091214</v>
      </c>
      <c r="Q3254" s="7">
        <v>58</v>
      </c>
      <c r="R3254" s="7">
        <v>201903</v>
      </c>
    </row>
    <row r="3255" spans="1:18" ht="16.5" customHeight="1">
      <c r="A3255" s="8">
        <v>6158100193</v>
      </c>
      <c r="B3255" s="7">
        <v>1120438</v>
      </c>
      <c r="C3255" s="12">
        <v>1913110000085</v>
      </c>
      <c r="D3255" s="7" t="s">
        <v>49014</v>
      </c>
      <c r="E3255" s="7" t="s">
        <v>49015</v>
      </c>
      <c r="F3255" s="7" t="s">
        <v>11086</v>
      </c>
      <c r="G3255" s="7" t="s">
        <v>49016</v>
      </c>
      <c r="H3255" s="7" t="s">
        <v>49017</v>
      </c>
      <c r="I3255" s="7" t="s">
        <v>65</v>
      </c>
      <c r="J3255" s="7" t="s">
        <v>33060</v>
      </c>
      <c r="K3255" s="7" t="s">
        <v>47</v>
      </c>
      <c r="L3255" s="7">
        <v>10</v>
      </c>
      <c r="M3255" s="7" t="s">
        <v>34194</v>
      </c>
      <c r="N3255" s="7">
        <v>49212</v>
      </c>
      <c r="O3255" s="7" t="s">
        <v>10754</v>
      </c>
      <c r="P3255" s="7">
        <v>19700829</v>
      </c>
      <c r="Q3255" s="7">
        <v>58</v>
      </c>
      <c r="R3255" s="7">
        <v>201903</v>
      </c>
    </row>
    <row r="3256" spans="1:18" ht="16.5" customHeight="1">
      <c r="A3256" s="8">
        <v>6158209809</v>
      </c>
      <c r="B3256" s="7">
        <v>3669364</v>
      </c>
      <c r="C3256" s="12">
        <v>1913330006037</v>
      </c>
      <c r="D3256" s="7" t="s">
        <v>49018</v>
      </c>
      <c r="E3256" s="7" t="s">
        <v>36349</v>
      </c>
      <c r="F3256" s="7" t="s">
        <v>7921</v>
      </c>
      <c r="G3256" s="7" t="s">
        <v>49019</v>
      </c>
      <c r="H3256" s="7" t="s">
        <v>49020</v>
      </c>
      <c r="I3256" s="7" t="s">
        <v>45</v>
      </c>
      <c r="J3256" s="7" t="s">
        <v>33060</v>
      </c>
      <c r="K3256" s="7" t="s">
        <v>47</v>
      </c>
      <c r="L3256" s="7">
        <v>10</v>
      </c>
      <c r="M3256" s="7" t="s">
        <v>363</v>
      </c>
      <c r="N3256" s="7">
        <v>71531</v>
      </c>
      <c r="O3256" s="7" t="s">
        <v>15169</v>
      </c>
      <c r="P3256" s="7">
        <v>20091009</v>
      </c>
      <c r="Q3256" s="7">
        <v>60</v>
      </c>
      <c r="R3256" s="7">
        <v>201903</v>
      </c>
    </row>
    <row r="3257" spans="1:18" ht="16.5" customHeight="1">
      <c r="A3257" s="8">
        <v>6118100115</v>
      </c>
      <c r="B3257" s="7">
        <v>1707141</v>
      </c>
      <c r="C3257" s="12">
        <v>1914110000108</v>
      </c>
      <c r="D3257" s="7" t="s">
        <v>23688</v>
      </c>
      <c r="E3257" s="7" t="s">
        <v>23689</v>
      </c>
      <c r="F3257" s="7" t="s">
        <v>10758</v>
      </c>
      <c r="G3257" s="7" t="s">
        <v>23690</v>
      </c>
      <c r="H3257" s="7" t="s">
        <v>23691</v>
      </c>
      <c r="I3257" s="7" t="s">
        <v>65</v>
      </c>
      <c r="J3257" s="7" t="s">
        <v>33060</v>
      </c>
      <c r="K3257" s="7" t="s">
        <v>47</v>
      </c>
      <c r="L3257" s="7">
        <v>10</v>
      </c>
      <c r="M3257" s="7" t="s">
        <v>34194</v>
      </c>
      <c r="N3257" s="7">
        <v>49212</v>
      </c>
      <c r="O3257" s="7" t="s">
        <v>10754</v>
      </c>
      <c r="P3257" s="7">
        <v>19790601</v>
      </c>
      <c r="Q3257" s="7">
        <v>62</v>
      </c>
      <c r="R3257" s="7">
        <v>201903</v>
      </c>
    </row>
    <row r="3258" spans="1:18" ht="16.5" customHeight="1">
      <c r="A3258" s="8">
        <v>6118108631</v>
      </c>
      <c r="B3258" s="7">
        <v>1834200</v>
      </c>
      <c r="C3258" s="12">
        <v>1914110003251</v>
      </c>
      <c r="D3258" s="7" t="s">
        <v>23804</v>
      </c>
      <c r="E3258" s="7" t="s">
        <v>23805</v>
      </c>
      <c r="F3258" s="7" t="s">
        <v>10789</v>
      </c>
      <c r="G3258" s="7" t="s">
        <v>23806</v>
      </c>
      <c r="H3258" s="7" t="s">
        <v>23807</v>
      </c>
      <c r="I3258" s="7" t="s">
        <v>65</v>
      </c>
      <c r="J3258" s="7" t="s">
        <v>33060</v>
      </c>
      <c r="K3258" s="7" t="s">
        <v>47</v>
      </c>
      <c r="L3258" s="7">
        <v>10</v>
      </c>
      <c r="M3258" s="7" t="s">
        <v>34194</v>
      </c>
      <c r="N3258" s="7">
        <v>49220</v>
      </c>
      <c r="O3258" s="7" t="s">
        <v>10760</v>
      </c>
      <c r="P3258" s="7">
        <v>20010804</v>
      </c>
      <c r="Q3258" s="7">
        <v>89</v>
      </c>
      <c r="R3258" s="7">
        <v>201903</v>
      </c>
    </row>
    <row r="3259" spans="1:18" ht="16.5" customHeight="1">
      <c r="A3259" s="8">
        <v>6118200280</v>
      </c>
      <c r="B3259" s="7">
        <v>1968294</v>
      </c>
      <c r="C3259" s="12">
        <v>1914360000099</v>
      </c>
      <c r="D3259" s="7" t="s">
        <v>49021</v>
      </c>
      <c r="E3259" s="7" t="s">
        <v>49022</v>
      </c>
      <c r="F3259" s="7" t="s">
        <v>49023</v>
      </c>
      <c r="G3259" s="7" t="s">
        <v>49024</v>
      </c>
      <c r="H3259" s="7" t="s">
        <v>49025</v>
      </c>
      <c r="I3259" s="7" t="s">
        <v>45</v>
      </c>
      <c r="J3259" s="7" t="s">
        <v>33060</v>
      </c>
      <c r="K3259" s="7" t="s">
        <v>47</v>
      </c>
      <c r="L3259" s="7">
        <v>10</v>
      </c>
      <c r="M3259" s="7" t="s">
        <v>33760</v>
      </c>
      <c r="N3259" s="7">
        <v>47215</v>
      </c>
      <c r="O3259" s="7" t="s">
        <v>34094</v>
      </c>
      <c r="P3259" s="7">
        <v>19970701</v>
      </c>
      <c r="Q3259" s="7">
        <v>72</v>
      </c>
      <c r="R3259" s="7">
        <v>201903</v>
      </c>
    </row>
    <row r="3260" spans="1:18" ht="16.5" customHeight="1">
      <c r="A3260" s="8">
        <v>6088215638</v>
      </c>
      <c r="B3260" s="7">
        <v>4071867</v>
      </c>
      <c r="C3260" s="12">
        <v>1915330005176</v>
      </c>
      <c r="D3260" s="7" t="s">
        <v>49026</v>
      </c>
      <c r="E3260" s="7" t="s">
        <v>1031</v>
      </c>
      <c r="F3260" s="7" t="s">
        <v>249</v>
      </c>
      <c r="G3260" s="7" t="s">
        <v>49027</v>
      </c>
      <c r="H3260" s="7" t="s">
        <v>49028</v>
      </c>
      <c r="I3260" s="7" t="s">
        <v>45</v>
      </c>
      <c r="J3260" s="7" t="s">
        <v>33060</v>
      </c>
      <c r="K3260" s="7" t="s">
        <v>47</v>
      </c>
      <c r="L3260" s="7">
        <v>10</v>
      </c>
      <c r="M3260" s="7" t="s">
        <v>105</v>
      </c>
      <c r="N3260" s="7">
        <v>86102</v>
      </c>
      <c r="O3260" s="7" t="s">
        <v>30448</v>
      </c>
      <c r="P3260" s="7">
        <v>20120104</v>
      </c>
      <c r="Q3260" s="7">
        <v>60</v>
      </c>
      <c r="R3260" s="7">
        <v>201903</v>
      </c>
    </row>
    <row r="3261" spans="1:18" ht="16.5" customHeight="1">
      <c r="A3261" s="8">
        <v>6098106154</v>
      </c>
      <c r="B3261" s="7">
        <v>2127002</v>
      </c>
      <c r="C3261" s="12">
        <v>1941110000317</v>
      </c>
      <c r="D3261" s="7" t="s">
        <v>21667</v>
      </c>
      <c r="E3261" s="7" t="s">
        <v>21668</v>
      </c>
      <c r="F3261" s="7" t="s">
        <v>21669</v>
      </c>
      <c r="G3261" s="7" t="s">
        <v>21670</v>
      </c>
      <c r="H3261" s="7" t="s">
        <v>21671</v>
      </c>
      <c r="I3261" s="7" t="s">
        <v>65</v>
      </c>
      <c r="J3261" s="7" t="s">
        <v>33060</v>
      </c>
      <c r="K3261" s="7" t="s">
        <v>47</v>
      </c>
      <c r="L3261" s="7">
        <v>10</v>
      </c>
      <c r="M3261" s="7" t="s">
        <v>457</v>
      </c>
      <c r="N3261" s="7">
        <v>38110</v>
      </c>
      <c r="O3261" s="7" t="s">
        <v>42265</v>
      </c>
      <c r="P3261" s="7">
        <v>19851125</v>
      </c>
      <c r="Q3261" s="7">
        <v>77</v>
      </c>
      <c r="R3261" s="7">
        <v>201903</v>
      </c>
    </row>
    <row r="3262" spans="1:18" ht="16.5" customHeight="1">
      <c r="A3262" s="8">
        <v>6098146990</v>
      </c>
      <c r="B3262" s="7">
        <v>1543080</v>
      </c>
      <c r="C3262" s="12">
        <v>1941110006456</v>
      </c>
      <c r="D3262" s="7" t="s">
        <v>25622</v>
      </c>
      <c r="E3262" s="7" t="s">
        <v>25623</v>
      </c>
      <c r="F3262" s="7" t="s">
        <v>10789</v>
      </c>
      <c r="G3262" s="7" t="s">
        <v>25624</v>
      </c>
      <c r="H3262" s="7" t="s">
        <v>25625</v>
      </c>
      <c r="I3262" s="7" t="s">
        <v>65</v>
      </c>
      <c r="J3262" s="7" t="s">
        <v>33060</v>
      </c>
      <c r="K3262" s="7" t="s">
        <v>47</v>
      </c>
      <c r="L3262" s="7">
        <v>10</v>
      </c>
      <c r="M3262" s="7" t="s">
        <v>34194</v>
      </c>
      <c r="N3262" s="7">
        <v>49220</v>
      </c>
      <c r="O3262" s="7" t="s">
        <v>10760</v>
      </c>
      <c r="P3262" s="7">
        <v>20010309</v>
      </c>
      <c r="Q3262" s="7">
        <v>74</v>
      </c>
      <c r="R3262" s="7">
        <v>201903</v>
      </c>
    </row>
    <row r="3263" spans="1:18" ht="16.5" customHeight="1">
      <c r="A3263" s="8">
        <v>6098101635</v>
      </c>
      <c r="B3263" s="7">
        <v>1933987</v>
      </c>
      <c r="C3263" s="12">
        <v>1941140000022</v>
      </c>
      <c r="D3263" s="7" t="s">
        <v>23833</v>
      </c>
      <c r="E3263" s="7" t="s">
        <v>4734</v>
      </c>
      <c r="F3263" s="7" t="s">
        <v>23834</v>
      </c>
      <c r="G3263" s="7" t="s">
        <v>23835</v>
      </c>
      <c r="H3263" s="7" t="s">
        <v>23836</v>
      </c>
      <c r="I3263" s="7" t="s">
        <v>65</v>
      </c>
      <c r="J3263" s="7" t="s">
        <v>33060</v>
      </c>
      <c r="K3263" s="7" t="s">
        <v>47</v>
      </c>
      <c r="L3263" s="7">
        <v>10</v>
      </c>
      <c r="M3263" s="7" t="s">
        <v>34194</v>
      </c>
      <c r="N3263" s="7">
        <v>49230</v>
      </c>
      <c r="O3263" s="7" t="s">
        <v>42429</v>
      </c>
      <c r="P3263" s="7">
        <v>19751201</v>
      </c>
      <c r="Q3263" s="7">
        <v>73</v>
      </c>
      <c r="R3263" s="7">
        <v>201903</v>
      </c>
    </row>
    <row r="3264" spans="1:18" ht="16.5" customHeight="1">
      <c r="A3264" s="8">
        <v>6098213195</v>
      </c>
      <c r="B3264" s="7">
        <v>3261083</v>
      </c>
      <c r="C3264" s="12">
        <v>1941330001236</v>
      </c>
      <c r="D3264" s="7" t="s">
        <v>49029</v>
      </c>
      <c r="E3264" s="7" t="s">
        <v>3685</v>
      </c>
      <c r="F3264" s="7" t="s">
        <v>49030</v>
      </c>
      <c r="G3264" s="7" t="s">
        <v>49031</v>
      </c>
      <c r="H3264" s="7" t="s">
        <v>49032</v>
      </c>
      <c r="I3264" s="7" t="s">
        <v>45</v>
      </c>
      <c r="J3264" s="7" t="s">
        <v>33060</v>
      </c>
      <c r="K3264" s="7" t="s">
        <v>47</v>
      </c>
      <c r="L3264" s="7">
        <v>10</v>
      </c>
      <c r="M3264" s="7" t="s">
        <v>105</v>
      </c>
      <c r="N3264" s="7">
        <v>86101</v>
      </c>
      <c r="O3264" s="7" t="s">
        <v>615</v>
      </c>
      <c r="P3264" s="7">
        <v>20090201</v>
      </c>
      <c r="Q3264" s="7">
        <v>63</v>
      </c>
      <c r="R3264" s="7">
        <v>201903</v>
      </c>
    </row>
    <row r="3265" spans="1:18" ht="16.5" customHeight="1">
      <c r="A3265" s="8">
        <v>6098216265</v>
      </c>
      <c r="B3265" s="7">
        <v>3857348</v>
      </c>
      <c r="C3265" s="12">
        <v>1941330001319</v>
      </c>
      <c r="D3265" s="7" t="s">
        <v>49033</v>
      </c>
      <c r="E3265" s="7" t="s">
        <v>49034</v>
      </c>
      <c r="F3265" s="7" t="s">
        <v>249</v>
      </c>
      <c r="G3265" s="7" t="s">
        <v>49035</v>
      </c>
      <c r="H3265" s="7" t="s">
        <v>49036</v>
      </c>
      <c r="I3265" s="7" t="s">
        <v>45</v>
      </c>
      <c r="J3265" s="7" t="s">
        <v>33060</v>
      </c>
      <c r="K3265" s="7" t="s">
        <v>47</v>
      </c>
      <c r="L3265" s="7">
        <v>10</v>
      </c>
      <c r="M3265" s="7" t="s">
        <v>105</v>
      </c>
      <c r="N3265" s="7">
        <v>86102</v>
      </c>
      <c r="O3265" s="7" t="s">
        <v>30448</v>
      </c>
      <c r="P3265" s="7">
        <v>20101111</v>
      </c>
      <c r="Q3265" s="7">
        <v>89</v>
      </c>
      <c r="R3265" s="7">
        <v>201903</v>
      </c>
    </row>
    <row r="3266" spans="1:18" ht="16.5" customHeight="1">
      <c r="A3266" s="8">
        <v>6098103123</v>
      </c>
      <c r="B3266" s="7">
        <v>1390178</v>
      </c>
      <c r="C3266" s="12">
        <v>1942110000539</v>
      </c>
      <c r="D3266" s="7" t="s">
        <v>23829</v>
      </c>
      <c r="E3266" s="7" t="s">
        <v>23830</v>
      </c>
      <c r="F3266" s="7" t="s">
        <v>22958</v>
      </c>
      <c r="G3266" s="7" t="s">
        <v>23831</v>
      </c>
      <c r="H3266" s="7" t="s">
        <v>23832</v>
      </c>
      <c r="I3266" s="7" t="s">
        <v>65</v>
      </c>
      <c r="J3266" s="7" t="s">
        <v>33060</v>
      </c>
      <c r="K3266" s="7" t="s">
        <v>47</v>
      </c>
      <c r="L3266" s="7">
        <v>10</v>
      </c>
      <c r="M3266" s="7" t="s">
        <v>34194</v>
      </c>
      <c r="N3266" s="7">
        <v>49231</v>
      </c>
      <c r="O3266" s="7" t="s">
        <v>22958</v>
      </c>
      <c r="P3266" s="7">
        <v>19791021</v>
      </c>
      <c r="Q3266" s="7">
        <v>57</v>
      </c>
      <c r="R3266" s="7">
        <v>201903</v>
      </c>
    </row>
    <row r="3267" spans="1:18" ht="16.5" customHeight="1">
      <c r="A3267" s="8">
        <v>6098117762</v>
      </c>
      <c r="B3267" s="7">
        <v>1856371</v>
      </c>
      <c r="C3267" s="12">
        <v>1942110014259</v>
      </c>
      <c r="D3267" s="7" t="s">
        <v>20096</v>
      </c>
      <c r="E3267" s="7" t="s">
        <v>20097</v>
      </c>
      <c r="F3267" s="7" t="s">
        <v>2798</v>
      </c>
      <c r="G3267" s="7" t="s">
        <v>20098</v>
      </c>
      <c r="H3267" s="7" t="s">
        <v>20099</v>
      </c>
      <c r="I3267" s="7" t="s">
        <v>65</v>
      </c>
      <c r="J3267" s="7" t="s">
        <v>33060</v>
      </c>
      <c r="K3267" s="7" t="s">
        <v>47</v>
      </c>
      <c r="L3267" s="7">
        <v>10</v>
      </c>
      <c r="M3267" s="7" t="s">
        <v>33076</v>
      </c>
      <c r="N3267" s="7">
        <v>30391</v>
      </c>
      <c r="O3267" s="7" t="s">
        <v>7087</v>
      </c>
      <c r="P3267" s="7">
        <v>19931201</v>
      </c>
      <c r="Q3267" s="7">
        <v>61</v>
      </c>
      <c r="R3267" s="7">
        <v>201903</v>
      </c>
    </row>
    <row r="3268" spans="1:18" ht="16.5" customHeight="1">
      <c r="A3268" s="8">
        <v>6098129496</v>
      </c>
      <c r="B3268" s="7">
        <v>1543345</v>
      </c>
      <c r="C3268" s="12">
        <v>1942110025511</v>
      </c>
      <c r="D3268" s="7" t="s">
        <v>19559</v>
      </c>
      <c r="E3268" s="7" t="s">
        <v>3049</v>
      </c>
      <c r="F3268" s="7" t="s">
        <v>3605</v>
      </c>
      <c r="G3268" s="7" t="s">
        <v>19560</v>
      </c>
      <c r="H3268" s="7" t="s">
        <v>19561</v>
      </c>
      <c r="I3268" s="7" t="s">
        <v>65</v>
      </c>
      <c r="J3268" s="7" t="s">
        <v>33060</v>
      </c>
      <c r="K3268" s="7" t="s">
        <v>47</v>
      </c>
      <c r="L3268" s="7">
        <v>10</v>
      </c>
      <c r="M3268" s="7" t="s">
        <v>313</v>
      </c>
      <c r="N3268" s="7">
        <v>42202</v>
      </c>
      <c r="O3268" s="7" t="s">
        <v>43975</v>
      </c>
      <c r="P3268" s="7">
        <v>19970305</v>
      </c>
      <c r="Q3268" s="7">
        <v>85</v>
      </c>
      <c r="R3268" s="7">
        <v>201903</v>
      </c>
    </row>
    <row r="3269" spans="1:18" ht="16.5" customHeight="1">
      <c r="A3269" s="8">
        <v>6098132098</v>
      </c>
      <c r="B3269" s="7">
        <v>2206974</v>
      </c>
      <c r="C3269" s="12">
        <v>1942110028747</v>
      </c>
      <c r="D3269" s="7" t="s">
        <v>2942</v>
      </c>
      <c r="E3269" s="7" t="s">
        <v>18338</v>
      </c>
      <c r="F3269" s="7" t="s">
        <v>3476</v>
      </c>
      <c r="G3269" s="7" t="s">
        <v>18339</v>
      </c>
      <c r="H3269" s="7" t="s">
        <v>18340</v>
      </c>
      <c r="I3269" s="7" t="s">
        <v>65</v>
      </c>
      <c r="J3269" s="7" t="s">
        <v>33060</v>
      </c>
      <c r="K3269" s="7" t="s">
        <v>47</v>
      </c>
      <c r="L3269" s="7">
        <v>10</v>
      </c>
      <c r="M3269" s="7" t="s">
        <v>33076</v>
      </c>
      <c r="N3269" s="7">
        <v>24132</v>
      </c>
      <c r="O3269" s="7" t="s">
        <v>3476</v>
      </c>
      <c r="P3269" s="7">
        <v>19971211</v>
      </c>
      <c r="Q3269" s="7">
        <v>81</v>
      </c>
      <c r="R3269" s="7">
        <v>201903</v>
      </c>
    </row>
    <row r="3270" spans="1:18" ht="16.5" customHeight="1">
      <c r="A3270" s="8">
        <v>6098136997</v>
      </c>
      <c r="B3270" s="7">
        <v>2611236</v>
      </c>
      <c r="C3270" s="12">
        <v>1942110034661</v>
      </c>
      <c r="D3270" s="7" t="s">
        <v>49037</v>
      </c>
      <c r="E3270" s="7" t="s">
        <v>49038</v>
      </c>
      <c r="F3270" s="7" t="s">
        <v>28706</v>
      </c>
      <c r="G3270" s="7" t="s">
        <v>49039</v>
      </c>
      <c r="H3270" s="7" t="s">
        <v>49040</v>
      </c>
      <c r="I3270" s="7" t="s">
        <v>65</v>
      </c>
      <c r="J3270" s="7" t="s">
        <v>33060</v>
      </c>
      <c r="K3270" s="7" t="s">
        <v>47</v>
      </c>
      <c r="L3270" s="7">
        <v>10</v>
      </c>
      <c r="M3270" s="7" t="s">
        <v>33076</v>
      </c>
      <c r="N3270" s="7">
        <v>29160</v>
      </c>
      <c r="O3270" s="7" t="s">
        <v>45326</v>
      </c>
      <c r="P3270" s="7">
        <v>19990423</v>
      </c>
      <c r="Q3270" s="7">
        <v>50</v>
      </c>
      <c r="R3270" s="7">
        <v>201903</v>
      </c>
    </row>
    <row r="3271" spans="1:18" ht="16.5" customHeight="1">
      <c r="A3271" s="8">
        <v>6098140792</v>
      </c>
      <c r="B3271" s="7">
        <v>1668584</v>
      </c>
      <c r="C3271" s="12">
        <v>1942110039215</v>
      </c>
      <c r="D3271" s="7" t="s">
        <v>49041</v>
      </c>
      <c r="E3271" s="7" t="s">
        <v>32782</v>
      </c>
      <c r="F3271" s="7" t="s">
        <v>49042</v>
      </c>
      <c r="G3271" s="7" t="s">
        <v>49043</v>
      </c>
      <c r="H3271" s="7" t="s">
        <v>49044</v>
      </c>
      <c r="I3271" s="7" t="s">
        <v>65</v>
      </c>
      <c r="J3271" s="7" t="s">
        <v>33060</v>
      </c>
      <c r="K3271" s="7" t="s">
        <v>47</v>
      </c>
      <c r="L3271" s="7">
        <v>10</v>
      </c>
      <c r="M3271" s="7" t="s">
        <v>363</v>
      </c>
      <c r="N3271" s="7">
        <v>72121</v>
      </c>
      <c r="O3271" s="7" t="s">
        <v>35913</v>
      </c>
      <c r="P3271" s="7">
        <v>20000221</v>
      </c>
      <c r="Q3271" s="7">
        <v>52</v>
      </c>
      <c r="R3271" s="7">
        <v>201903</v>
      </c>
    </row>
    <row r="3272" spans="1:18" ht="16.5" customHeight="1">
      <c r="A3272" s="8">
        <v>6098147077</v>
      </c>
      <c r="B3272" s="7">
        <v>1588838</v>
      </c>
      <c r="C3272" s="12">
        <v>1942110046939</v>
      </c>
      <c r="D3272" s="7" t="s">
        <v>19974</v>
      </c>
      <c r="E3272" s="7" t="s">
        <v>19975</v>
      </c>
      <c r="F3272" s="7" t="s">
        <v>19976</v>
      </c>
      <c r="G3272" s="7" t="s">
        <v>19977</v>
      </c>
      <c r="H3272" s="7" t="s">
        <v>19978</v>
      </c>
      <c r="I3272" s="7" t="s">
        <v>65</v>
      </c>
      <c r="J3272" s="7" t="s">
        <v>33060</v>
      </c>
      <c r="K3272" s="7" t="s">
        <v>47</v>
      </c>
      <c r="L3272" s="7">
        <v>10</v>
      </c>
      <c r="M3272" s="7" t="s">
        <v>33076</v>
      </c>
      <c r="N3272" s="7">
        <v>29223</v>
      </c>
      <c r="O3272" s="7" t="s">
        <v>42401</v>
      </c>
      <c r="P3272" s="7">
        <v>20010402</v>
      </c>
      <c r="Q3272" s="7">
        <v>61</v>
      </c>
      <c r="R3272" s="7">
        <v>201903</v>
      </c>
    </row>
    <row r="3273" spans="1:18" ht="16.5" customHeight="1">
      <c r="A3273" s="8">
        <v>6098160600</v>
      </c>
      <c r="B3273" s="7">
        <v>1822521</v>
      </c>
      <c r="C3273" s="12">
        <v>1942110063735</v>
      </c>
      <c r="D3273" s="7" t="s">
        <v>5951</v>
      </c>
      <c r="E3273" s="7" t="s">
        <v>18644</v>
      </c>
      <c r="F3273" s="7" t="s">
        <v>18645</v>
      </c>
      <c r="G3273" s="7" t="s">
        <v>18646</v>
      </c>
      <c r="H3273" s="7" t="s">
        <v>18647</v>
      </c>
      <c r="I3273" s="7" t="s">
        <v>65</v>
      </c>
      <c r="J3273" s="7" t="s">
        <v>33060</v>
      </c>
      <c r="K3273" s="7" t="s">
        <v>47</v>
      </c>
      <c r="L3273" s="7">
        <v>10</v>
      </c>
      <c r="M3273" s="7" t="s">
        <v>966</v>
      </c>
      <c r="N3273" s="7">
        <v>68210</v>
      </c>
      <c r="O3273" s="7" t="s">
        <v>11947</v>
      </c>
      <c r="P3273" s="7">
        <v>20030929</v>
      </c>
      <c r="Q3273" s="7">
        <v>58</v>
      </c>
      <c r="R3273" s="7">
        <v>201903</v>
      </c>
    </row>
    <row r="3274" spans="1:18" ht="16.5" customHeight="1">
      <c r="A3274" s="8">
        <v>6098161031</v>
      </c>
      <c r="B3274" s="7">
        <v>1146556</v>
      </c>
      <c r="C3274" s="12">
        <v>1942110064212</v>
      </c>
      <c r="D3274" s="7" t="s">
        <v>28435</v>
      </c>
      <c r="E3274" s="7" t="s">
        <v>28436</v>
      </c>
      <c r="F3274" s="7" t="s">
        <v>28437</v>
      </c>
      <c r="G3274" s="7" t="s">
        <v>28438</v>
      </c>
      <c r="H3274" s="7" t="s">
        <v>28439</v>
      </c>
      <c r="I3274" s="7" t="s">
        <v>65</v>
      </c>
      <c r="J3274" s="7" t="s">
        <v>33060</v>
      </c>
      <c r="K3274" s="7" t="s">
        <v>47</v>
      </c>
      <c r="L3274" s="7">
        <v>10</v>
      </c>
      <c r="M3274" s="7" t="s">
        <v>363</v>
      </c>
      <c r="N3274" s="7">
        <v>72919</v>
      </c>
      <c r="O3274" s="7" t="s">
        <v>16141</v>
      </c>
      <c r="P3274" s="7">
        <v>20031103</v>
      </c>
      <c r="Q3274" s="7">
        <v>123</v>
      </c>
      <c r="R3274" s="7">
        <v>201903</v>
      </c>
    </row>
    <row r="3275" spans="1:18" ht="16.5" customHeight="1">
      <c r="A3275" s="8">
        <v>6098165376</v>
      </c>
      <c r="B3275" s="7">
        <v>2221414</v>
      </c>
      <c r="C3275" s="12">
        <v>1942110069874</v>
      </c>
      <c r="D3275" s="7" t="s">
        <v>6869</v>
      </c>
      <c r="E3275" s="7" t="s">
        <v>49045</v>
      </c>
      <c r="F3275" s="7" t="s">
        <v>2031</v>
      </c>
      <c r="G3275" s="7" t="s">
        <v>49046</v>
      </c>
      <c r="H3275" s="7" t="s">
        <v>49047</v>
      </c>
      <c r="I3275" s="7" t="s">
        <v>65</v>
      </c>
      <c r="J3275" s="7" t="s">
        <v>33060</v>
      </c>
      <c r="K3275" s="7" t="s">
        <v>47</v>
      </c>
      <c r="L3275" s="7">
        <v>10</v>
      </c>
      <c r="M3275" s="7" t="s">
        <v>33076</v>
      </c>
      <c r="N3275" s="7">
        <v>26200</v>
      </c>
      <c r="O3275" s="7" t="s">
        <v>2031</v>
      </c>
      <c r="P3275" s="7">
        <v>20041015</v>
      </c>
      <c r="Q3275" s="7">
        <v>68</v>
      </c>
      <c r="R3275" s="7">
        <v>201903</v>
      </c>
    </row>
    <row r="3276" spans="1:18" ht="16.5" customHeight="1">
      <c r="A3276" s="8">
        <v>6098168636</v>
      </c>
      <c r="B3276" s="7">
        <v>2274759</v>
      </c>
      <c r="C3276" s="12">
        <v>1942110074120</v>
      </c>
      <c r="D3276" s="7" t="s">
        <v>49048</v>
      </c>
      <c r="E3276" s="7" t="s">
        <v>8995</v>
      </c>
      <c r="F3276" s="7" t="s">
        <v>49049</v>
      </c>
      <c r="G3276" s="7" t="s">
        <v>49050</v>
      </c>
      <c r="H3276" s="7" t="s">
        <v>49051</v>
      </c>
      <c r="I3276" s="7" t="s">
        <v>65</v>
      </c>
      <c r="J3276" s="7" t="s">
        <v>33060</v>
      </c>
      <c r="K3276" s="7" t="s">
        <v>47</v>
      </c>
      <c r="L3276" s="7">
        <v>10</v>
      </c>
      <c r="M3276" s="7" t="s">
        <v>34433</v>
      </c>
      <c r="N3276" s="7">
        <v>61290</v>
      </c>
      <c r="O3276" s="7" t="s">
        <v>43754</v>
      </c>
      <c r="P3276" s="7">
        <v>20050621</v>
      </c>
      <c r="Q3276" s="7">
        <v>52</v>
      </c>
      <c r="R3276" s="7">
        <v>201903</v>
      </c>
    </row>
    <row r="3277" spans="1:18" ht="16.5" customHeight="1">
      <c r="A3277" s="8">
        <v>6098195716</v>
      </c>
      <c r="B3277" s="7">
        <v>3850069</v>
      </c>
      <c r="C3277" s="12">
        <v>1942110178526</v>
      </c>
      <c r="D3277" s="7" t="s">
        <v>21376</v>
      </c>
      <c r="E3277" s="7" t="s">
        <v>21377</v>
      </c>
      <c r="F3277" s="7" t="s">
        <v>21378</v>
      </c>
      <c r="G3277" s="7" t="s">
        <v>21379</v>
      </c>
      <c r="H3277" s="7" t="s">
        <v>21380</v>
      </c>
      <c r="I3277" s="7" t="s">
        <v>65</v>
      </c>
      <c r="J3277" s="7" t="s">
        <v>33060</v>
      </c>
      <c r="K3277" s="7" t="s">
        <v>47</v>
      </c>
      <c r="L3277" s="7">
        <v>10</v>
      </c>
      <c r="M3277" s="7" t="s">
        <v>33076</v>
      </c>
      <c r="N3277" s="7">
        <v>31322</v>
      </c>
      <c r="O3277" s="7" t="s">
        <v>38761</v>
      </c>
      <c r="P3277" s="7">
        <v>20100916</v>
      </c>
      <c r="Q3277" s="7">
        <v>62</v>
      </c>
      <c r="R3277" s="7">
        <v>201903</v>
      </c>
    </row>
    <row r="3278" spans="1:18" ht="16.5" customHeight="1">
      <c r="A3278" s="8">
        <v>6098600043</v>
      </c>
      <c r="B3278" s="7">
        <v>4016044</v>
      </c>
      <c r="C3278" s="12">
        <v>1942110187907</v>
      </c>
      <c r="D3278" s="7" t="s">
        <v>49052</v>
      </c>
      <c r="E3278" s="7" t="s">
        <v>49053</v>
      </c>
      <c r="F3278" s="7" t="s">
        <v>21421</v>
      </c>
      <c r="G3278" s="7" t="s">
        <v>49054</v>
      </c>
      <c r="H3278" s="7" t="s">
        <v>49055</v>
      </c>
      <c r="I3278" s="7" t="s">
        <v>65</v>
      </c>
      <c r="J3278" s="7" t="s">
        <v>33060</v>
      </c>
      <c r="K3278" s="7" t="s">
        <v>47</v>
      </c>
      <c r="L3278" s="7">
        <v>10</v>
      </c>
      <c r="M3278" s="7" t="s">
        <v>33076</v>
      </c>
      <c r="N3278" s="7">
        <v>30320</v>
      </c>
      <c r="O3278" s="7" t="s">
        <v>33581</v>
      </c>
      <c r="P3278" s="7">
        <v>20110624</v>
      </c>
      <c r="Q3278" s="7">
        <v>68</v>
      </c>
      <c r="R3278" s="7">
        <v>201903</v>
      </c>
    </row>
    <row r="3279" spans="1:18" ht="16.5" customHeight="1">
      <c r="A3279" s="8">
        <v>6098608050</v>
      </c>
      <c r="B3279" s="7">
        <v>4162375</v>
      </c>
      <c r="C3279" s="12">
        <v>1942110204066</v>
      </c>
      <c r="D3279" s="7" t="s">
        <v>49056</v>
      </c>
      <c r="E3279" s="7" t="s">
        <v>49057</v>
      </c>
      <c r="F3279" s="7" t="s">
        <v>49058</v>
      </c>
      <c r="G3279" s="7" t="s">
        <v>49059</v>
      </c>
      <c r="H3279" s="7" t="s">
        <v>18340</v>
      </c>
      <c r="I3279" s="7" t="s">
        <v>65</v>
      </c>
      <c r="J3279" s="7" t="s">
        <v>33060</v>
      </c>
      <c r="K3279" s="7" t="s">
        <v>47</v>
      </c>
      <c r="L3279" s="7">
        <v>10</v>
      </c>
      <c r="M3279" s="7" t="s">
        <v>33076</v>
      </c>
      <c r="N3279" s="7">
        <v>25113</v>
      </c>
      <c r="O3279" s="7" t="s">
        <v>33393</v>
      </c>
      <c r="P3279" s="7">
        <v>20120828</v>
      </c>
      <c r="Q3279" s="7">
        <v>84</v>
      </c>
      <c r="R3279" s="7">
        <v>201903</v>
      </c>
    </row>
    <row r="3280" spans="1:18" ht="16.5" customHeight="1">
      <c r="A3280" s="8">
        <v>6098618179</v>
      </c>
      <c r="B3280" s="7">
        <v>5890483</v>
      </c>
      <c r="C3280" s="12">
        <v>1942110224402</v>
      </c>
      <c r="D3280" s="7" t="s">
        <v>49060</v>
      </c>
      <c r="E3280" s="7" t="s">
        <v>2298</v>
      </c>
      <c r="F3280" s="7" t="s">
        <v>49061</v>
      </c>
      <c r="G3280" s="7" t="s">
        <v>49062</v>
      </c>
      <c r="H3280" s="7" t="s">
        <v>49063</v>
      </c>
      <c r="I3280" s="7" t="s">
        <v>65</v>
      </c>
      <c r="J3280" s="7" t="s">
        <v>33060</v>
      </c>
      <c r="K3280" s="7" t="s">
        <v>47</v>
      </c>
      <c r="L3280" s="7">
        <v>10</v>
      </c>
      <c r="M3280" s="7" t="s">
        <v>33076</v>
      </c>
      <c r="N3280" s="7">
        <v>28909</v>
      </c>
      <c r="O3280" s="7" t="s">
        <v>38319</v>
      </c>
      <c r="P3280" s="7">
        <v>20140320</v>
      </c>
      <c r="Q3280" s="7">
        <v>148</v>
      </c>
      <c r="R3280" s="7">
        <v>201903</v>
      </c>
    </row>
    <row r="3281" spans="1:18" ht="16.5" customHeight="1">
      <c r="A3281" s="8">
        <v>6098618859</v>
      </c>
      <c r="B3281" s="7">
        <v>5899749</v>
      </c>
      <c r="C3281" s="12">
        <v>1942110225616</v>
      </c>
      <c r="D3281" s="7" t="s">
        <v>26162</v>
      </c>
      <c r="E3281" s="7" t="s">
        <v>5886</v>
      </c>
      <c r="F3281" s="7" t="s">
        <v>12093</v>
      </c>
      <c r="G3281" s="7" t="s">
        <v>26163</v>
      </c>
      <c r="H3281" s="7" t="s">
        <v>26164</v>
      </c>
      <c r="I3281" s="7" t="s">
        <v>65</v>
      </c>
      <c r="J3281" s="7" t="s">
        <v>33060</v>
      </c>
      <c r="K3281" s="7" t="s">
        <v>47</v>
      </c>
      <c r="L3281" s="7">
        <v>10</v>
      </c>
      <c r="M3281" s="7" t="s">
        <v>34319</v>
      </c>
      <c r="N3281" s="7">
        <v>56111</v>
      </c>
      <c r="O3281" s="7" t="s">
        <v>34383</v>
      </c>
      <c r="P3281" s="7">
        <v>20140422</v>
      </c>
      <c r="Q3281" s="7">
        <v>60</v>
      </c>
      <c r="R3281" s="7">
        <v>201903</v>
      </c>
    </row>
    <row r="3282" spans="1:18" ht="16.5" customHeight="1">
      <c r="A3282" s="8">
        <v>6098624588</v>
      </c>
      <c r="B3282" s="7">
        <v>6061471</v>
      </c>
      <c r="C3282" s="12">
        <v>1942110236978</v>
      </c>
      <c r="D3282" s="7" t="s">
        <v>49064</v>
      </c>
      <c r="E3282" s="7" t="s">
        <v>49065</v>
      </c>
      <c r="F3282" s="7" t="s">
        <v>49066</v>
      </c>
      <c r="H3282" s="7" t="s">
        <v>49067</v>
      </c>
      <c r="I3282" s="7" t="s">
        <v>65</v>
      </c>
      <c r="J3282" s="7" t="s">
        <v>33060</v>
      </c>
      <c r="K3282" s="7" t="s">
        <v>47</v>
      </c>
      <c r="L3282" s="7">
        <v>10</v>
      </c>
      <c r="M3282" s="7" t="s">
        <v>313</v>
      </c>
      <c r="N3282" s="7">
        <v>42600</v>
      </c>
      <c r="O3282" s="7" t="s">
        <v>44444</v>
      </c>
      <c r="P3282" s="7">
        <v>20150126</v>
      </c>
      <c r="Q3282" s="7">
        <v>68</v>
      </c>
      <c r="R3282" s="7">
        <v>201903</v>
      </c>
    </row>
    <row r="3283" spans="1:18" ht="16.5" customHeight="1">
      <c r="A3283" s="8">
        <v>1668100110</v>
      </c>
      <c r="B3283" s="7">
        <v>6428274</v>
      </c>
      <c r="C3283" s="12">
        <v>1942110242793</v>
      </c>
      <c r="D3283" s="7" t="s">
        <v>18429</v>
      </c>
      <c r="E3283" s="7" t="s">
        <v>18430</v>
      </c>
      <c r="F3283" s="7" t="s">
        <v>18431</v>
      </c>
      <c r="G3283" s="7" t="s">
        <v>18432</v>
      </c>
      <c r="H3283" s="7" t="s">
        <v>18433</v>
      </c>
      <c r="I3283" s="7" t="s">
        <v>65</v>
      </c>
      <c r="J3283" s="7" t="s">
        <v>33060</v>
      </c>
      <c r="K3283" s="7" t="s">
        <v>47</v>
      </c>
      <c r="L3283" s="7">
        <v>10</v>
      </c>
      <c r="M3283" s="7" t="s">
        <v>313</v>
      </c>
      <c r="N3283" s="7">
        <v>42412</v>
      </c>
      <c r="O3283" s="7" t="s">
        <v>44111</v>
      </c>
      <c r="P3283" s="7">
        <v>20150609</v>
      </c>
      <c r="Q3283" s="7">
        <v>61</v>
      </c>
      <c r="R3283" s="7">
        <v>201903</v>
      </c>
    </row>
    <row r="3284" spans="1:18" ht="16.5" customHeight="1">
      <c r="A3284" s="8">
        <v>8158700096</v>
      </c>
      <c r="B3284" s="7">
        <v>6430695</v>
      </c>
      <c r="C3284" s="12">
        <v>1942110242917</v>
      </c>
      <c r="D3284" s="7" t="s">
        <v>49068</v>
      </c>
      <c r="E3284" s="7" t="s">
        <v>49069</v>
      </c>
      <c r="F3284" s="7" t="s">
        <v>49070</v>
      </c>
      <c r="H3284" s="7" t="s">
        <v>49071</v>
      </c>
      <c r="I3284" s="7" t="s">
        <v>65</v>
      </c>
      <c r="J3284" s="7" t="s">
        <v>33060</v>
      </c>
      <c r="K3284" s="7" t="s">
        <v>47</v>
      </c>
      <c r="L3284" s="7">
        <v>10</v>
      </c>
      <c r="M3284" s="7" t="s">
        <v>33076</v>
      </c>
      <c r="N3284" s="7">
        <v>24132</v>
      </c>
      <c r="O3284" s="7" t="s">
        <v>3476</v>
      </c>
      <c r="P3284" s="7">
        <v>20150611</v>
      </c>
      <c r="Q3284" s="7">
        <v>79</v>
      </c>
      <c r="R3284" s="7">
        <v>201903</v>
      </c>
    </row>
    <row r="3285" spans="1:18" ht="16.5" customHeight="1">
      <c r="A3285" s="8">
        <v>4368700137</v>
      </c>
      <c r="B3285" s="7">
        <v>6514233</v>
      </c>
      <c r="C3285" s="12">
        <v>1942110245515</v>
      </c>
      <c r="D3285" s="7" t="s">
        <v>49072</v>
      </c>
      <c r="E3285" s="7" t="s">
        <v>49073</v>
      </c>
      <c r="F3285" s="7" t="s">
        <v>49074</v>
      </c>
      <c r="G3285" s="7" t="s">
        <v>49075</v>
      </c>
      <c r="H3285" s="7" t="s">
        <v>7635</v>
      </c>
      <c r="I3285" s="7" t="s">
        <v>65</v>
      </c>
      <c r="J3285" s="7" t="s">
        <v>33060</v>
      </c>
      <c r="K3285" s="7" t="s">
        <v>47</v>
      </c>
      <c r="L3285" s="7">
        <v>10</v>
      </c>
      <c r="M3285" s="7" t="s">
        <v>33076</v>
      </c>
      <c r="N3285" s="7">
        <v>31114</v>
      </c>
      <c r="O3285" s="7" t="s">
        <v>7681</v>
      </c>
      <c r="P3285" s="7">
        <v>20150813</v>
      </c>
      <c r="Q3285" s="7">
        <v>74</v>
      </c>
      <c r="R3285" s="7">
        <v>201903</v>
      </c>
    </row>
    <row r="3286" spans="1:18" ht="16.5" customHeight="1">
      <c r="A3286" s="8">
        <v>3898600421</v>
      </c>
      <c r="B3286" s="7">
        <v>6727667</v>
      </c>
      <c r="C3286" s="12">
        <v>1942110256934</v>
      </c>
      <c r="D3286" s="7" t="s">
        <v>19407</v>
      </c>
      <c r="E3286" s="7" t="s">
        <v>19408</v>
      </c>
      <c r="F3286" s="7" t="s">
        <v>19409</v>
      </c>
      <c r="G3286" s="7" t="s">
        <v>19410</v>
      </c>
      <c r="H3286" s="7" t="s">
        <v>19411</v>
      </c>
      <c r="I3286" s="7" t="s">
        <v>65</v>
      </c>
      <c r="J3286" s="7" t="s">
        <v>33060</v>
      </c>
      <c r="K3286" s="7" t="s">
        <v>47</v>
      </c>
      <c r="L3286" s="7">
        <v>10</v>
      </c>
      <c r="M3286" s="7" t="s">
        <v>33076</v>
      </c>
      <c r="N3286" s="7">
        <v>28909</v>
      </c>
      <c r="O3286" s="7" t="s">
        <v>38319</v>
      </c>
      <c r="P3286" s="7">
        <v>20160504</v>
      </c>
      <c r="Q3286" s="7">
        <v>102</v>
      </c>
      <c r="R3286" s="7">
        <v>201903</v>
      </c>
    </row>
    <row r="3287" spans="1:18" ht="16.5" customHeight="1">
      <c r="A3287" s="8">
        <v>3858600341</v>
      </c>
      <c r="B3287" s="7">
        <v>6748474</v>
      </c>
      <c r="C3287" s="12">
        <v>1942110258683</v>
      </c>
      <c r="D3287" s="7" t="s">
        <v>49076</v>
      </c>
      <c r="E3287" s="7" t="s">
        <v>8295</v>
      </c>
      <c r="F3287" s="7" t="s">
        <v>49077</v>
      </c>
      <c r="H3287" s="7" t="s">
        <v>49078</v>
      </c>
      <c r="I3287" s="7" t="s">
        <v>65</v>
      </c>
      <c r="J3287" s="7" t="s">
        <v>33060</v>
      </c>
      <c r="K3287" s="7" t="s">
        <v>47</v>
      </c>
      <c r="L3287" s="7">
        <v>10</v>
      </c>
      <c r="M3287" s="7" t="s">
        <v>33076</v>
      </c>
      <c r="N3287" s="7">
        <v>24199</v>
      </c>
      <c r="O3287" s="7" t="s">
        <v>38528</v>
      </c>
      <c r="P3287" s="7">
        <v>20160617</v>
      </c>
      <c r="Q3287" s="7">
        <v>51</v>
      </c>
      <c r="R3287" s="7">
        <v>201903</v>
      </c>
    </row>
    <row r="3288" spans="1:18" ht="16.5" customHeight="1">
      <c r="A3288" s="8">
        <v>1188700637</v>
      </c>
      <c r="B3288" s="7">
        <v>8064509</v>
      </c>
      <c r="C3288" s="12">
        <v>1942110265711</v>
      </c>
      <c r="D3288" s="7" t="s">
        <v>25929</v>
      </c>
      <c r="E3288" s="7" t="s">
        <v>3811</v>
      </c>
      <c r="F3288" s="7" t="s">
        <v>25930</v>
      </c>
      <c r="G3288" s="7" t="s">
        <v>25931</v>
      </c>
      <c r="H3288" s="7" t="s">
        <v>25932</v>
      </c>
      <c r="I3288" s="7" t="s">
        <v>65</v>
      </c>
      <c r="J3288" s="7" t="s">
        <v>33060</v>
      </c>
      <c r="K3288" s="7" t="s">
        <v>47</v>
      </c>
      <c r="L3288" s="7">
        <v>10</v>
      </c>
      <c r="M3288" s="7" t="s">
        <v>34194</v>
      </c>
      <c r="N3288" s="7">
        <v>49301</v>
      </c>
      <c r="O3288" s="7" t="s">
        <v>11304</v>
      </c>
      <c r="P3288" s="7">
        <v>20161215</v>
      </c>
      <c r="Q3288" s="7">
        <v>73</v>
      </c>
      <c r="R3288" s="7">
        <v>201903</v>
      </c>
    </row>
    <row r="3289" spans="1:18" ht="16.5" customHeight="1">
      <c r="A3289" s="8">
        <v>6098178298</v>
      </c>
      <c r="B3289" s="7">
        <v>2889041</v>
      </c>
      <c r="C3289" s="12">
        <v>1942140004246</v>
      </c>
      <c r="D3289" s="7" t="s">
        <v>28432</v>
      </c>
      <c r="E3289" s="7" t="s">
        <v>19245</v>
      </c>
      <c r="F3289" s="7" t="s">
        <v>9667</v>
      </c>
      <c r="G3289" s="7" t="s">
        <v>28433</v>
      </c>
      <c r="H3289" s="7" t="s">
        <v>28434</v>
      </c>
      <c r="I3289" s="7" t="s">
        <v>65</v>
      </c>
      <c r="J3289" s="7" t="s">
        <v>33060</v>
      </c>
      <c r="K3289" s="7" t="s">
        <v>47</v>
      </c>
      <c r="L3289" s="7">
        <v>10</v>
      </c>
      <c r="M3289" s="7" t="s">
        <v>363</v>
      </c>
      <c r="N3289" s="7">
        <v>71201</v>
      </c>
      <c r="O3289" s="7" t="s">
        <v>634</v>
      </c>
      <c r="P3289" s="7">
        <v>20070604</v>
      </c>
      <c r="Q3289" s="7">
        <v>71</v>
      </c>
      <c r="R3289" s="7">
        <v>201903</v>
      </c>
    </row>
    <row r="3290" spans="1:18" ht="16.5" customHeight="1">
      <c r="A3290" s="8">
        <v>6098102309</v>
      </c>
      <c r="B3290" s="7">
        <v>1958092</v>
      </c>
      <c r="C3290" s="12">
        <v>1942150000242</v>
      </c>
      <c r="D3290" s="7" t="s">
        <v>49079</v>
      </c>
      <c r="E3290" s="7" t="s">
        <v>23394</v>
      </c>
      <c r="F3290" s="7" t="s">
        <v>49080</v>
      </c>
      <c r="G3290" s="7" t="s">
        <v>49081</v>
      </c>
      <c r="H3290" s="7" t="s">
        <v>49082</v>
      </c>
      <c r="I3290" s="7" t="s">
        <v>65</v>
      </c>
      <c r="J3290" s="7" t="s">
        <v>33060</v>
      </c>
      <c r="K3290" s="7" t="s">
        <v>47</v>
      </c>
      <c r="L3290" s="7">
        <v>10</v>
      </c>
      <c r="M3290" s="7" t="s">
        <v>33076</v>
      </c>
      <c r="N3290" s="7">
        <v>30310</v>
      </c>
      <c r="O3290" s="7" t="s">
        <v>6731</v>
      </c>
      <c r="P3290" s="7">
        <v>19771021</v>
      </c>
      <c r="Q3290" s="7">
        <v>149</v>
      </c>
      <c r="R3290" s="7">
        <v>201903</v>
      </c>
    </row>
    <row r="3291" spans="1:18" ht="16.5" customHeight="1">
      <c r="A3291" s="8">
        <v>6098204959</v>
      </c>
      <c r="B3291" s="7">
        <v>1603768</v>
      </c>
      <c r="C3291" s="12">
        <v>1942220000244</v>
      </c>
      <c r="D3291" s="7" t="s">
        <v>49083</v>
      </c>
      <c r="E3291" s="7" t="s">
        <v>49084</v>
      </c>
      <c r="F3291" s="7" t="s">
        <v>49085</v>
      </c>
      <c r="G3291" s="7" t="s">
        <v>49086</v>
      </c>
      <c r="H3291" s="7" t="s">
        <v>49087</v>
      </c>
      <c r="I3291" s="7" t="s">
        <v>45</v>
      </c>
      <c r="J3291" s="7" t="s">
        <v>33060</v>
      </c>
      <c r="K3291" s="7" t="s">
        <v>47</v>
      </c>
      <c r="L3291" s="7">
        <v>10</v>
      </c>
      <c r="M3291" s="7" t="s">
        <v>363</v>
      </c>
      <c r="N3291" s="7">
        <v>70201</v>
      </c>
      <c r="O3291" s="7" t="s">
        <v>46754</v>
      </c>
      <c r="P3291" s="7">
        <v>19920718</v>
      </c>
      <c r="Q3291" s="7">
        <v>85</v>
      </c>
      <c r="R3291" s="7">
        <v>201903</v>
      </c>
    </row>
    <row r="3292" spans="1:18" ht="16.5" customHeight="1">
      <c r="A3292" s="8">
        <v>6098208668</v>
      </c>
      <c r="B3292" s="7">
        <v>2580673</v>
      </c>
      <c r="C3292" s="12">
        <v>1942330003933</v>
      </c>
      <c r="D3292" s="7" t="s">
        <v>49088</v>
      </c>
      <c r="E3292" s="7" t="s">
        <v>49089</v>
      </c>
      <c r="F3292" s="7" t="s">
        <v>249</v>
      </c>
      <c r="G3292" s="7" t="s">
        <v>49090</v>
      </c>
      <c r="H3292" s="7" t="s">
        <v>49091</v>
      </c>
      <c r="I3292" s="7" t="s">
        <v>45</v>
      </c>
      <c r="J3292" s="7" t="s">
        <v>33060</v>
      </c>
      <c r="K3292" s="7" t="s">
        <v>47</v>
      </c>
      <c r="L3292" s="7">
        <v>10</v>
      </c>
      <c r="M3292" s="7" t="s">
        <v>105</v>
      </c>
      <c r="N3292" s="7">
        <v>86100</v>
      </c>
      <c r="O3292" s="7" t="s">
        <v>5955</v>
      </c>
      <c r="P3292" s="7">
        <v>20020201</v>
      </c>
      <c r="Q3292" s="7">
        <v>67</v>
      </c>
      <c r="R3292" s="7">
        <v>201903</v>
      </c>
    </row>
    <row r="3293" spans="1:18" ht="16.5" customHeight="1">
      <c r="A3293" s="8">
        <v>6098218002</v>
      </c>
      <c r="B3293" s="7">
        <v>4189553</v>
      </c>
      <c r="C3293" s="12">
        <v>1942330006581</v>
      </c>
      <c r="D3293" s="7" t="s">
        <v>49092</v>
      </c>
      <c r="E3293" s="7" t="s">
        <v>32982</v>
      </c>
      <c r="F3293" s="7" t="s">
        <v>5955</v>
      </c>
      <c r="G3293" s="7" t="s">
        <v>49093</v>
      </c>
      <c r="H3293" s="7" t="s">
        <v>49094</v>
      </c>
      <c r="I3293" s="7" t="s">
        <v>45</v>
      </c>
      <c r="J3293" s="7" t="s">
        <v>33060</v>
      </c>
      <c r="K3293" s="7" t="s">
        <v>47</v>
      </c>
      <c r="L3293" s="7">
        <v>10</v>
      </c>
      <c r="M3293" s="7" t="s">
        <v>105</v>
      </c>
      <c r="N3293" s="7">
        <v>86100</v>
      </c>
      <c r="O3293" s="7" t="s">
        <v>5955</v>
      </c>
      <c r="P3293" s="7">
        <v>20130104</v>
      </c>
      <c r="Q3293" s="7">
        <v>60</v>
      </c>
      <c r="R3293" s="7">
        <v>201903</v>
      </c>
    </row>
    <row r="3294" spans="1:18" ht="16.5" customHeight="1">
      <c r="A3294" s="8">
        <v>6098218939</v>
      </c>
      <c r="B3294" s="7">
        <v>6191881</v>
      </c>
      <c r="C3294" s="12">
        <v>1942330007315</v>
      </c>
      <c r="D3294" s="7" t="s">
        <v>49095</v>
      </c>
      <c r="E3294" s="7" t="s">
        <v>49096</v>
      </c>
      <c r="F3294" s="7" t="s">
        <v>37473</v>
      </c>
      <c r="G3294" s="7" t="s">
        <v>49097</v>
      </c>
      <c r="H3294" s="7" t="s">
        <v>49098</v>
      </c>
      <c r="I3294" s="7" t="s">
        <v>45</v>
      </c>
      <c r="J3294" s="7" t="s">
        <v>33060</v>
      </c>
      <c r="K3294" s="7" t="s">
        <v>47</v>
      </c>
      <c r="L3294" s="7">
        <v>10</v>
      </c>
      <c r="M3294" s="7" t="s">
        <v>105</v>
      </c>
      <c r="N3294" s="7">
        <v>87112</v>
      </c>
      <c r="O3294" s="7" t="s">
        <v>37473</v>
      </c>
      <c r="P3294" s="7">
        <v>20140828</v>
      </c>
      <c r="Q3294" s="7">
        <v>56</v>
      </c>
      <c r="R3294" s="7">
        <v>201903</v>
      </c>
    </row>
    <row r="3295" spans="1:18" ht="16.5" customHeight="1">
      <c r="A3295" s="8">
        <v>7348200021</v>
      </c>
      <c r="B3295" s="7">
        <v>7963577</v>
      </c>
      <c r="C3295" s="12">
        <v>1942330007703</v>
      </c>
      <c r="D3295" s="7" t="s">
        <v>49099</v>
      </c>
      <c r="E3295" s="7" t="s">
        <v>9438</v>
      </c>
      <c r="F3295" s="7" t="s">
        <v>36018</v>
      </c>
      <c r="G3295" s="7" t="s">
        <v>49100</v>
      </c>
      <c r="H3295" s="7" t="s">
        <v>49101</v>
      </c>
      <c r="I3295" s="7" t="s">
        <v>45</v>
      </c>
      <c r="J3295" s="7" t="s">
        <v>33060</v>
      </c>
      <c r="K3295" s="7" t="s">
        <v>47</v>
      </c>
      <c r="L3295" s="7">
        <v>10</v>
      </c>
      <c r="M3295" s="7" t="s">
        <v>105</v>
      </c>
      <c r="N3295" s="7">
        <v>86000</v>
      </c>
      <c r="O3295" s="7" t="s">
        <v>16390</v>
      </c>
      <c r="P3295" s="7">
        <v>20150526</v>
      </c>
      <c r="Q3295" s="7">
        <v>74</v>
      </c>
      <c r="R3295" s="7">
        <v>201903</v>
      </c>
    </row>
    <row r="3296" spans="1:18" ht="16.5" customHeight="1">
      <c r="A3296" s="8">
        <v>6098204342</v>
      </c>
      <c r="B3296" s="7">
        <v>2181060</v>
      </c>
      <c r="C3296" s="12">
        <v>1942710002852</v>
      </c>
      <c r="D3296" s="7" t="s">
        <v>49102</v>
      </c>
      <c r="E3296" s="7" t="s">
        <v>49103</v>
      </c>
      <c r="F3296" s="7" t="s">
        <v>49104</v>
      </c>
      <c r="G3296" s="7" t="s">
        <v>49105</v>
      </c>
      <c r="H3296" s="7" t="s">
        <v>49106</v>
      </c>
      <c r="I3296" s="7" t="s">
        <v>45</v>
      </c>
      <c r="J3296" s="7" t="s">
        <v>33060</v>
      </c>
      <c r="K3296" s="7" t="s">
        <v>47</v>
      </c>
      <c r="L3296" s="7">
        <v>10</v>
      </c>
      <c r="M3296" s="7" t="s">
        <v>33760</v>
      </c>
      <c r="N3296" s="7">
        <v>47219</v>
      </c>
      <c r="O3296" s="7" t="s">
        <v>34099</v>
      </c>
      <c r="P3296" s="7">
        <v>19860913</v>
      </c>
      <c r="Q3296" s="7">
        <v>79</v>
      </c>
      <c r="R3296" s="7">
        <v>201903</v>
      </c>
    </row>
    <row r="3297" spans="1:18" ht="16.5" customHeight="1">
      <c r="A3297" s="8">
        <v>6088134735</v>
      </c>
      <c r="B3297" s="7">
        <v>2138947</v>
      </c>
      <c r="C3297" s="12">
        <v>1943110007202</v>
      </c>
      <c r="D3297" s="7" t="s">
        <v>23841</v>
      </c>
      <c r="E3297" s="7" t="s">
        <v>23842</v>
      </c>
      <c r="F3297" s="7" t="s">
        <v>23676</v>
      </c>
      <c r="G3297" s="7" t="s">
        <v>23843</v>
      </c>
      <c r="H3297" s="7" t="s">
        <v>23844</v>
      </c>
      <c r="I3297" s="7" t="s">
        <v>65</v>
      </c>
      <c r="J3297" s="7" t="s">
        <v>33060</v>
      </c>
      <c r="K3297" s="7" t="s">
        <v>47</v>
      </c>
      <c r="L3297" s="7">
        <v>10</v>
      </c>
      <c r="M3297" s="7" t="s">
        <v>34194</v>
      </c>
      <c r="N3297" s="7">
        <v>49232</v>
      </c>
      <c r="O3297" s="7" t="s">
        <v>24293</v>
      </c>
      <c r="P3297" s="7">
        <v>19990622</v>
      </c>
      <c r="Q3297" s="7">
        <v>50</v>
      </c>
      <c r="R3297" s="7">
        <v>201903</v>
      </c>
    </row>
    <row r="3298" spans="1:18" ht="16.5" customHeight="1">
      <c r="A3298" s="8">
        <v>6088170046</v>
      </c>
      <c r="B3298" s="7">
        <v>2806994</v>
      </c>
      <c r="C3298" s="12">
        <v>1943110019900</v>
      </c>
      <c r="D3298" s="7" t="s">
        <v>23837</v>
      </c>
      <c r="E3298" s="7" t="s">
        <v>23838</v>
      </c>
      <c r="F3298" s="7" t="s">
        <v>10794</v>
      </c>
      <c r="G3298" s="7" t="s">
        <v>23839</v>
      </c>
      <c r="H3298" s="7" t="s">
        <v>23840</v>
      </c>
      <c r="I3298" s="7" t="s">
        <v>65</v>
      </c>
      <c r="J3298" s="7" t="s">
        <v>33060</v>
      </c>
      <c r="K3298" s="7" t="s">
        <v>47</v>
      </c>
      <c r="L3298" s="7">
        <v>10</v>
      </c>
      <c r="M3298" s="7" t="s">
        <v>34194</v>
      </c>
      <c r="N3298" s="7">
        <v>49220</v>
      </c>
      <c r="O3298" s="7" t="s">
        <v>10760</v>
      </c>
      <c r="P3298" s="7">
        <v>20070611</v>
      </c>
      <c r="Q3298" s="7">
        <v>110</v>
      </c>
      <c r="R3298" s="7">
        <v>201903</v>
      </c>
    </row>
    <row r="3299" spans="1:18" ht="16.5" customHeight="1">
      <c r="A3299" s="8">
        <v>6088171201</v>
      </c>
      <c r="B3299" s="7">
        <v>2977994</v>
      </c>
      <c r="C3299" s="12">
        <v>1943110022383</v>
      </c>
      <c r="D3299" s="7" t="s">
        <v>18141</v>
      </c>
      <c r="E3299" s="7" t="s">
        <v>18142</v>
      </c>
      <c r="F3299" s="7" t="s">
        <v>18143</v>
      </c>
      <c r="G3299" s="7" t="s">
        <v>18144</v>
      </c>
      <c r="H3299" s="7" t="s">
        <v>18145</v>
      </c>
      <c r="I3299" s="7" t="s">
        <v>65</v>
      </c>
      <c r="J3299" s="7" t="s">
        <v>33060</v>
      </c>
      <c r="K3299" s="7" t="s">
        <v>47</v>
      </c>
      <c r="L3299" s="7">
        <v>10</v>
      </c>
      <c r="M3299" s="7" t="s">
        <v>33076</v>
      </c>
      <c r="N3299" s="7">
        <v>23210</v>
      </c>
      <c r="O3299" s="7" t="s">
        <v>48402</v>
      </c>
      <c r="P3299" s="7">
        <v>20080328</v>
      </c>
      <c r="Q3299" s="7">
        <v>50</v>
      </c>
      <c r="R3299" s="7">
        <v>201903</v>
      </c>
    </row>
    <row r="3300" spans="1:18" ht="16.5" customHeight="1">
      <c r="A3300" s="8">
        <v>6198100351</v>
      </c>
      <c r="B3300" s="7">
        <v>1140988</v>
      </c>
      <c r="C3300" s="12">
        <v>1944110000379</v>
      </c>
      <c r="D3300" s="7" t="s">
        <v>49107</v>
      </c>
      <c r="E3300" s="7" t="s">
        <v>49108</v>
      </c>
      <c r="F3300" s="7" t="s">
        <v>14795</v>
      </c>
      <c r="G3300" s="7" t="s">
        <v>49109</v>
      </c>
      <c r="H3300" s="7" t="s">
        <v>49110</v>
      </c>
      <c r="I3300" s="7" t="s">
        <v>65</v>
      </c>
      <c r="J3300" s="7" t="s">
        <v>33060</v>
      </c>
      <c r="K3300" s="7" t="s">
        <v>47</v>
      </c>
      <c r="L3300" s="7">
        <v>10</v>
      </c>
      <c r="M3300" s="7" t="s">
        <v>34194</v>
      </c>
      <c r="N3300" s="7">
        <v>49220</v>
      </c>
      <c r="O3300" s="7" t="s">
        <v>10760</v>
      </c>
      <c r="P3300" s="7">
        <v>19880101</v>
      </c>
      <c r="Q3300" s="7">
        <v>51</v>
      </c>
      <c r="R3300" s="7">
        <v>201903</v>
      </c>
    </row>
    <row r="3301" spans="1:18" ht="16.5" customHeight="1">
      <c r="A3301" s="8">
        <v>6198100458</v>
      </c>
      <c r="B3301" s="7">
        <v>2206040</v>
      </c>
      <c r="C3301" s="12">
        <v>1944130000151</v>
      </c>
      <c r="D3301" s="7" t="s">
        <v>49111</v>
      </c>
      <c r="E3301" s="7" t="s">
        <v>1260</v>
      </c>
      <c r="F3301" s="7" t="s">
        <v>22958</v>
      </c>
      <c r="G3301" s="7" t="s">
        <v>49112</v>
      </c>
      <c r="H3301" s="7" t="s">
        <v>49113</v>
      </c>
      <c r="I3301" s="7" t="s">
        <v>65</v>
      </c>
      <c r="J3301" s="7" t="s">
        <v>33060</v>
      </c>
      <c r="K3301" s="7" t="s">
        <v>47</v>
      </c>
      <c r="L3301" s="7">
        <v>10</v>
      </c>
      <c r="M3301" s="7" t="s">
        <v>34194</v>
      </c>
      <c r="N3301" s="7">
        <v>49231</v>
      </c>
      <c r="O3301" s="7" t="s">
        <v>22958</v>
      </c>
      <c r="P3301" s="7">
        <v>19791001</v>
      </c>
      <c r="Q3301" s="7">
        <v>64</v>
      </c>
      <c r="R3301" s="7">
        <v>201903</v>
      </c>
    </row>
    <row r="3302" spans="1:18" ht="16.5" customHeight="1">
      <c r="A3302" s="8">
        <v>6088215303</v>
      </c>
      <c r="B3302" s="7">
        <v>4005360</v>
      </c>
      <c r="C3302" s="12">
        <v>1945330001692</v>
      </c>
      <c r="D3302" s="7" t="s">
        <v>49114</v>
      </c>
      <c r="E3302" s="7" t="s">
        <v>3555</v>
      </c>
      <c r="F3302" s="7" t="s">
        <v>249</v>
      </c>
      <c r="G3302" s="7" t="s">
        <v>49115</v>
      </c>
      <c r="H3302" s="7" t="s">
        <v>49116</v>
      </c>
      <c r="I3302" s="7" t="s">
        <v>45</v>
      </c>
      <c r="J3302" s="7" t="s">
        <v>33060</v>
      </c>
      <c r="K3302" s="7" t="s">
        <v>47</v>
      </c>
      <c r="L3302" s="7">
        <v>10</v>
      </c>
      <c r="M3302" s="7" t="s">
        <v>105</v>
      </c>
      <c r="N3302" s="7">
        <v>86102</v>
      </c>
      <c r="O3302" s="7" t="s">
        <v>30448</v>
      </c>
      <c r="P3302" s="7">
        <v>20110518</v>
      </c>
      <c r="Q3302" s="7">
        <v>104</v>
      </c>
      <c r="R3302" s="7">
        <v>201903</v>
      </c>
    </row>
    <row r="3303" spans="1:18" ht="16.5" customHeight="1">
      <c r="A3303" s="8">
        <v>6088201323</v>
      </c>
      <c r="B3303" s="7">
        <v>3332317</v>
      </c>
      <c r="C3303" s="12">
        <v>1945360000185</v>
      </c>
      <c r="D3303" s="7" t="s">
        <v>49117</v>
      </c>
      <c r="E3303" s="7" t="s">
        <v>49118</v>
      </c>
      <c r="F3303" s="7" t="s">
        <v>49119</v>
      </c>
      <c r="G3303" s="7" t="s">
        <v>49120</v>
      </c>
      <c r="H3303" s="7" t="s">
        <v>49121</v>
      </c>
      <c r="I3303" s="7" t="s">
        <v>45</v>
      </c>
      <c r="J3303" s="7" t="s">
        <v>33060</v>
      </c>
      <c r="K3303" s="7" t="s">
        <v>47</v>
      </c>
      <c r="L3303" s="7">
        <v>10</v>
      </c>
      <c r="M3303" s="7" t="s">
        <v>33076</v>
      </c>
      <c r="N3303" s="7">
        <v>19102</v>
      </c>
      <c r="O3303" s="7" t="s">
        <v>49122</v>
      </c>
      <c r="P3303" s="7">
        <v>19980630</v>
      </c>
      <c r="Q3303" s="7">
        <v>53</v>
      </c>
      <c r="R3303" s="7">
        <v>201903</v>
      </c>
    </row>
    <row r="3304" spans="1:18" ht="16.5" customHeight="1">
      <c r="A3304" s="8">
        <v>6088201018</v>
      </c>
      <c r="B3304" s="7">
        <v>2579715</v>
      </c>
      <c r="C3304" s="12">
        <v>1945370000191</v>
      </c>
      <c r="D3304" s="7" t="s">
        <v>9317</v>
      </c>
      <c r="E3304" s="7" t="s">
        <v>49123</v>
      </c>
      <c r="F3304" s="7" t="s">
        <v>47089</v>
      </c>
      <c r="G3304" s="7" t="s">
        <v>49124</v>
      </c>
      <c r="H3304" s="7" t="s">
        <v>49125</v>
      </c>
      <c r="I3304" s="7" t="s">
        <v>45</v>
      </c>
      <c r="J3304" s="7" t="s">
        <v>33060</v>
      </c>
      <c r="K3304" s="7" t="s">
        <v>47</v>
      </c>
      <c r="L3304" s="7">
        <v>10</v>
      </c>
      <c r="M3304" s="7" t="s">
        <v>33076</v>
      </c>
      <c r="N3304" s="7">
        <v>10801</v>
      </c>
      <c r="O3304" s="7" t="s">
        <v>844</v>
      </c>
      <c r="P3304" s="7">
        <v>19720402</v>
      </c>
      <c r="Q3304" s="7">
        <v>63</v>
      </c>
      <c r="R3304" s="7">
        <v>201903</v>
      </c>
    </row>
    <row r="3305" spans="1:18" ht="16.5" customHeight="1">
      <c r="A3305" s="8">
        <v>6148100282</v>
      </c>
      <c r="B3305" s="7">
        <v>1863783</v>
      </c>
      <c r="C3305" s="12">
        <v>1946110000010</v>
      </c>
      <c r="D3305" s="7" t="s">
        <v>23813</v>
      </c>
      <c r="E3305" s="7" t="s">
        <v>1328</v>
      </c>
      <c r="F3305" s="7" t="s">
        <v>23814</v>
      </c>
      <c r="G3305" s="7" t="s">
        <v>23815</v>
      </c>
      <c r="H3305" s="7" t="s">
        <v>23816</v>
      </c>
      <c r="I3305" s="7" t="s">
        <v>65</v>
      </c>
      <c r="J3305" s="7" t="s">
        <v>33060</v>
      </c>
      <c r="K3305" s="7" t="s">
        <v>47</v>
      </c>
      <c r="L3305" s="7">
        <v>10</v>
      </c>
      <c r="M3305" s="7" t="s">
        <v>34194</v>
      </c>
      <c r="N3305" s="7">
        <v>49220</v>
      </c>
      <c r="O3305" s="7" t="s">
        <v>10760</v>
      </c>
      <c r="P3305" s="7">
        <v>19660210</v>
      </c>
      <c r="Q3305" s="7">
        <v>92</v>
      </c>
      <c r="R3305" s="7">
        <v>201903</v>
      </c>
    </row>
    <row r="3306" spans="1:18" ht="16.5" customHeight="1">
      <c r="A3306" s="8">
        <v>6138109301</v>
      </c>
      <c r="B3306" s="7">
        <v>1455402</v>
      </c>
      <c r="C3306" s="12">
        <v>1948110000727</v>
      </c>
      <c r="D3306" s="7" t="s">
        <v>49126</v>
      </c>
      <c r="E3306" s="7" t="s">
        <v>49127</v>
      </c>
      <c r="F3306" s="7" t="s">
        <v>24293</v>
      </c>
      <c r="G3306" s="7" t="s">
        <v>49128</v>
      </c>
      <c r="H3306" s="7" t="s">
        <v>49129</v>
      </c>
      <c r="I3306" s="7" t="s">
        <v>65</v>
      </c>
      <c r="J3306" s="7" t="s">
        <v>33060</v>
      </c>
      <c r="K3306" s="7" t="s">
        <v>47</v>
      </c>
      <c r="L3306" s="7">
        <v>10</v>
      </c>
      <c r="M3306" s="7" t="s">
        <v>34194</v>
      </c>
      <c r="N3306" s="7">
        <v>49301</v>
      </c>
      <c r="O3306" s="7" t="s">
        <v>11304</v>
      </c>
      <c r="P3306" s="7">
        <v>19990515</v>
      </c>
      <c r="Q3306" s="7">
        <v>76</v>
      </c>
      <c r="R3306" s="7">
        <v>201903</v>
      </c>
    </row>
    <row r="3307" spans="1:18" ht="16.5" customHeight="1">
      <c r="A3307" s="8">
        <v>6128100699</v>
      </c>
      <c r="B3307" s="7">
        <v>2115677</v>
      </c>
      <c r="C3307" s="12">
        <v>1949110000113</v>
      </c>
      <c r="D3307" s="7" t="s">
        <v>23759</v>
      </c>
      <c r="E3307" s="7" t="s">
        <v>23760</v>
      </c>
      <c r="F3307" s="7" t="s">
        <v>22958</v>
      </c>
      <c r="G3307" s="7" t="s">
        <v>23761</v>
      </c>
      <c r="H3307" s="7" t="s">
        <v>23762</v>
      </c>
      <c r="I3307" s="7" t="s">
        <v>65</v>
      </c>
      <c r="J3307" s="7" t="s">
        <v>33060</v>
      </c>
      <c r="K3307" s="7" t="s">
        <v>47</v>
      </c>
      <c r="L3307" s="7">
        <v>10</v>
      </c>
      <c r="M3307" s="7" t="s">
        <v>34194</v>
      </c>
      <c r="N3307" s="7">
        <v>49231</v>
      </c>
      <c r="O3307" s="7" t="s">
        <v>22958</v>
      </c>
      <c r="P3307" s="7">
        <v>19790901</v>
      </c>
      <c r="Q3307" s="7">
        <v>69</v>
      </c>
      <c r="R3307" s="7">
        <v>201903</v>
      </c>
    </row>
    <row r="3308" spans="1:18" ht="16.5" customHeight="1">
      <c r="A3308" s="8">
        <v>6128102227</v>
      </c>
      <c r="B3308" s="7">
        <v>2613689</v>
      </c>
      <c r="C3308" s="12">
        <v>1949110000890</v>
      </c>
      <c r="D3308" s="7" t="s">
        <v>23791</v>
      </c>
      <c r="E3308" s="7" t="s">
        <v>23792</v>
      </c>
      <c r="F3308" s="7" t="s">
        <v>23793</v>
      </c>
      <c r="G3308" s="7" t="s">
        <v>23794</v>
      </c>
      <c r="H3308" s="7" t="s">
        <v>23795</v>
      </c>
      <c r="I3308" s="7" t="s">
        <v>65</v>
      </c>
      <c r="J3308" s="7" t="s">
        <v>33060</v>
      </c>
      <c r="K3308" s="7" t="s">
        <v>47</v>
      </c>
      <c r="L3308" s="7">
        <v>10</v>
      </c>
      <c r="M3308" s="7" t="s">
        <v>34194</v>
      </c>
      <c r="N3308" s="7">
        <v>49231</v>
      </c>
      <c r="O3308" s="7" t="s">
        <v>22958</v>
      </c>
      <c r="P3308" s="7">
        <v>19871005</v>
      </c>
      <c r="Q3308" s="7">
        <v>64</v>
      </c>
      <c r="R3308" s="7">
        <v>201903</v>
      </c>
    </row>
    <row r="3309" spans="1:18" ht="16.5" customHeight="1">
      <c r="A3309" s="8">
        <v>6128102528</v>
      </c>
      <c r="B3309" s="7">
        <v>1160750</v>
      </c>
      <c r="C3309" s="12">
        <v>1949110000957</v>
      </c>
      <c r="D3309" s="7" t="s">
        <v>21782</v>
      </c>
      <c r="E3309" s="7" t="s">
        <v>1705</v>
      </c>
      <c r="F3309" s="7" t="s">
        <v>21783</v>
      </c>
      <c r="G3309" s="7" t="s">
        <v>21784</v>
      </c>
      <c r="H3309" s="7" t="s">
        <v>21785</v>
      </c>
      <c r="I3309" s="7" t="s">
        <v>65</v>
      </c>
      <c r="J3309" s="7" t="s">
        <v>33060</v>
      </c>
      <c r="K3309" s="7" t="s">
        <v>47</v>
      </c>
      <c r="L3309" s="7">
        <v>10</v>
      </c>
      <c r="M3309" s="7" t="s">
        <v>457</v>
      </c>
      <c r="N3309" s="7">
        <v>37021</v>
      </c>
      <c r="O3309" s="7" t="s">
        <v>49130</v>
      </c>
      <c r="P3309" s="7">
        <v>19871209</v>
      </c>
      <c r="Q3309" s="7">
        <v>55</v>
      </c>
      <c r="R3309" s="7">
        <v>201903</v>
      </c>
    </row>
    <row r="3310" spans="1:18" ht="16.5" customHeight="1">
      <c r="A3310" s="8">
        <v>6128120467</v>
      </c>
      <c r="B3310" s="7">
        <v>1370844</v>
      </c>
      <c r="C3310" s="12">
        <v>1949110001921</v>
      </c>
      <c r="D3310" s="7" t="s">
        <v>18846</v>
      </c>
      <c r="E3310" s="7" t="s">
        <v>49131</v>
      </c>
      <c r="F3310" s="7" t="s">
        <v>49132</v>
      </c>
      <c r="G3310" s="7" t="s">
        <v>49133</v>
      </c>
      <c r="H3310" s="7" t="s">
        <v>49134</v>
      </c>
      <c r="I3310" s="7" t="s">
        <v>65</v>
      </c>
      <c r="J3310" s="7" t="s">
        <v>33060</v>
      </c>
      <c r="K3310" s="7" t="s">
        <v>47</v>
      </c>
      <c r="L3310" s="7">
        <v>10</v>
      </c>
      <c r="M3310" s="7" t="s">
        <v>33076</v>
      </c>
      <c r="N3310" s="7">
        <v>25110</v>
      </c>
      <c r="O3310" s="7" t="s">
        <v>20814</v>
      </c>
      <c r="P3310" s="7">
        <v>19920418</v>
      </c>
      <c r="Q3310" s="7">
        <v>101</v>
      </c>
      <c r="R3310" s="7">
        <v>201903</v>
      </c>
    </row>
    <row r="3311" spans="1:18" ht="16.5" customHeight="1">
      <c r="A3311" s="8">
        <v>6128121578</v>
      </c>
      <c r="B3311" s="7">
        <v>1834304</v>
      </c>
      <c r="C3311" s="12">
        <v>1949110003191</v>
      </c>
      <c r="D3311" s="7" t="s">
        <v>20803</v>
      </c>
      <c r="E3311" s="7" t="s">
        <v>20804</v>
      </c>
      <c r="F3311" s="7" t="s">
        <v>20805</v>
      </c>
      <c r="G3311" s="7" t="s">
        <v>20806</v>
      </c>
      <c r="H3311" s="7" t="s">
        <v>7637</v>
      </c>
      <c r="I3311" s="7" t="s">
        <v>65</v>
      </c>
      <c r="J3311" s="7" t="s">
        <v>33060</v>
      </c>
      <c r="K3311" s="7" t="s">
        <v>47</v>
      </c>
      <c r="L3311" s="7">
        <v>10</v>
      </c>
      <c r="M3311" s="7" t="s">
        <v>313</v>
      </c>
      <c r="N3311" s="7">
        <v>42310</v>
      </c>
      <c r="O3311" s="7" t="s">
        <v>8852</v>
      </c>
      <c r="P3311" s="7">
        <v>19950914</v>
      </c>
      <c r="Q3311" s="7">
        <v>79</v>
      </c>
      <c r="R3311" s="7">
        <v>201903</v>
      </c>
    </row>
    <row r="3312" spans="1:18" ht="16.5" customHeight="1">
      <c r="A3312" s="8">
        <v>6128108920</v>
      </c>
      <c r="B3312" s="7">
        <v>2146538</v>
      </c>
      <c r="C3312" s="12">
        <v>1949110005395</v>
      </c>
      <c r="D3312" s="7" t="s">
        <v>49135</v>
      </c>
      <c r="E3312" s="7" t="s">
        <v>49136</v>
      </c>
      <c r="F3312" s="7" t="s">
        <v>10257</v>
      </c>
      <c r="G3312" s="7" t="s">
        <v>49137</v>
      </c>
      <c r="H3312" s="7" t="s">
        <v>7670</v>
      </c>
      <c r="I3312" s="7" t="s">
        <v>65</v>
      </c>
      <c r="J3312" s="7" t="s">
        <v>33060</v>
      </c>
      <c r="K3312" s="7" t="s">
        <v>47</v>
      </c>
      <c r="L3312" s="7">
        <v>10</v>
      </c>
      <c r="M3312" s="7" t="s">
        <v>33076</v>
      </c>
      <c r="N3312" s="7">
        <v>31114</v>
      </c>
      <c r="O3312" s="7" t="s">
        <v>7681</v>
      </c>
      <c r="P3312" s="7">
        <v>19981210</v>
      </c>
      <c r="Q3312" s="7">
        <v>64</v>
      </c>
      <c r="R3312" s="7">
        <v>201903</v>
      </c>
    </row>
    <row r="3313" spans="1:18" ht="16.5" customHeight="1">
      <c r="A3313" s="8">
        <v>6128109026</v>
      </c>
      <c r="B3313" s="7">
        <v>1868858</v>
      </c>
      <c r="C3313" s="12">
        <v>1949110005478</v>
      </c>
      <c r="D3313" s="7" t="s">
        <v>18314</v>
      </c>
      <c r="E3313" s="7" t="s">
        <v>18315</v>
      </c>
      <c r="F3313" s="7" t="s">
        <v>18316</v>
      </c>
      <c r="G3313" s="7" t="s">
        <v>18317</v>
      </c>
      <c r="H3313" s="7" t="s">
        <v>7637</v>
      </c>
      <c r="I3313" s="7" t="s">
        <v>65</v>
      </c>
      <c r="J3313" s="7" t="s">
        <v>33060</v>
      </c>
      <c r="K3313" s="7" t="s">
        <v>47</v>
      </c>
      <c r="L3313" s="7">
        <v>10</v>
      </c>
      <c r="M3313" s="7" t="s">
        <v>33076</v>
      </c>
      <c r="N3313" s="7">
        <v>31114</v>
      </c>
      <c r="O3313" s="7" t="s">
        <v>7681</v>
      </c>
      <c r="P3313" s="7">
        <v>19990101</v>
      </c>
      <c r="Q3313" s="7">
        <v>65</v>
      </c>
      <c r="R3313" s="7">
        <v>201903</v>
      </c>
    </row>
    <row r="3314" spans="1:18" ht="16.5" customHeight="1">
      <c r="A3314" s="8">
        <v>6128115979</v>
      </c>
      <c r="B3314" s="7">
        <v>1215658</v>
      </c>
      <c r="C3314" s="12">
        <v>1949110009793</v>
      </c>
      <c r="D3314" s="7" t="s">
        <v>20823</v>
      </c>
      <c r="E3314" s="7" t="s">
        <v>1026</v>
      </c>
      <c r="F3314" s="7" t="s">
        <v>3752</v>
      </c>
      <c r="G3314" s="7" t="s">
        <v>20824</v>
      </c>
      <c r="H3314" s="7" t="s">
        <v>7637</v>
      </c>
      <c r="I3314" s="7" t="s">
        <v>65</v>
      </c>
      <c r="J3314" s="7" t="s">
        <v>33060</v>
      </c>
      <c r="K3314" s="7" t="s">
        <v>47</v>
      </c>
      <c r="L3314" s="7">
        <v>10</v>
      </c>
      <c r="M3314" s="7" t="s">
        <v>33076</v>
      </c>
      <c r="N3314" s="7">
        <v>31114</v>
      </c>
      <c r="O3314" s="7" t="s">
        <v>7681</v>
      </c>
      <c r="P3314" s="7">
        <v>20020701</v>
      </c>
      <c r="Q3314" s="7">
        <v>68</v>
      </c>
      <c r="R3314" s="7">
        <v>201903</v>
      </c>
    </row>
    <row r="3315" spans="1:18" ht="16.5" customHeight="1">
      <c r="A3315" s="8">
        <v>6128118582</v>
      </c>
      <c r="B3315" s="7">
        <v>1598738</v>
      </c>
      <c r="C3315" s="12">
        <v>1949110011871</v>
      </c>
      <c r="D3315" s="7" t="s">
        <v>20812</v>
      </c>
      <c r="E3315" s="7" t="s">
        <v>20813</v>
      </c>
      <c r="F3315" s="7" t="s">
        <v>20814</v>
      </c>
      <c r="G3315" s="7" t="s">
        <v>20815</v>
      </c>
      <c r="H3315" s="7" t="s">
        <v>7733</v>
      </c>
      <c r="I3315" s="7" t="s">
        <v>65</v>
      </c>
      <c r="J3315" s="7" t="s">
        <v>33060</v>
      </c>
      <c r="K3315" s="7" t="s">
        <v>47</v>
      </c>
      <c r="L3315" s="7">
        <v>10</v>
      </c>
      <c r="M3315" s="7" t="s">
        <v>33076</v>
      </c>
      <c r="N3315" s="7">
        <v>25119</v>
      </c>
      <c r="O3315" s="7" t="s">
        <v>33397</v>
      </c>
      <c r="P3315" s="7">
        <v>20040101</v>
      </c>
      <c r="Q3315" s="7">
        <v>52</v>
      </c>
      <c r="R3315" s="7">
        <v>201903</v>
      </c>
    </row>
    <row r="3316" spans="1:18" ht="16.5" customHeight="1">
      <c r="A3316" s="8">
        <v>6128123106</v>
      </c>
      <c r="B3316" s="7">
        <v>2268552</v>
      </c>
      <c r="C3316" s="12">
        <v>1949110014213</v>
      </c>
      <c r="D3316" s="7" t="s">
        <v>49138</v>
      </c>
      <c r="E3316" s="7" t="s">
        <v>7722</v>
      </c>
      <c r="F3316" s="7" t="s">
        <v>49139</v>
      </c>
      <c r="G3316" s="7" t="s">
        <v>49140</v>
      </c>
      <c r="H3316" s="7" t="s">
        <v>49141</v>
      </c>
      <c r="I3316" s="7" t="s">
        <v>65</v>
      </c>
      <c r="J3316" s="7" t="s">
        <v>33060</v>
      </c>
      <c r="K3316" s="7" t="s">
        <v>47</v>
      </c>
      <c r="L3316" s="7">
        <v>10</v>
      </c>
      <c r="M3316" s="7" t="s">
        <v>33076</v>
      </c>
      <c r="N3316" s="7">
        <v>31114</v>
      </c>
      <c r="O3316" s="7" t="s">
        <v>7681</v>
      </c>
      <c r="P3316" s="7">
        <v>20050523</v>
      </c>
      <c r="Q3316" s="7">
        <v>111</v>
      </c>
      <c r="R3316" s="7">
        <v>201903</v>
      </c>
    </row>
    <row r="3317" spans="1:18" ht="16.5" customHeight="1">
      <c r="A3317" s="8">
        <v>6128124648</v>
      </c>
      <c r="B3317" s="7">
        <v>2650112</v>
      </c>
      <c r="C3317" s="12">
        <v>1949110015287</v>
      </c>
      <c r="D3317" s="7" t="s">
        <v>20781</v>
      </c>
      <c r="E3317" s="7" t="s">
        <v>20782</v>
      </c>
      <c r="F3317" s="7" t="s">
        <v>20783</v>
      </c>
      <c r="G3317" s="7" t="s">
        <v>20784</v>
      </c>
      <c r="H3317" s="7" t="s">
        <v>20785</v>
      </c>
      <c r="I3317" s="7" t="s">
        <v>65</v>
      </c>
      <c r="J3317" s="7" t="s">
        <v>33060</v>
      </c>
      <c r="K3317" s="7" t="s">
        <v>47</v>
      </c>
      <c r="L3317" s="7">
        <v>10</v>
      </c>
      <c r="M3317" s="7" t="s">
        <v>313</v>
      </c>
      <c r="N3317" s="7">
        <v>42203</v>
      </c>
      <c r="O3317" s="7" t="s">
        <v>46013</v>
      </c>
      <c r="P3317" s="7">
        <v>20060426</v>
      </c>
      <c r="Q3317" s="7">
        <v>68</v>
      </c>
      <c r="R3317" s="7">
        <v>201903</v>
      </c>
    </row>
    <row r="3318" spans="1:18" ht="16.5" customHeight="1">
      <c r="A3318" s="8">
        <v>6128129186</v>
      </c>
      <c r="B3318" s="7">
        <v>2952116</v>
      </c>
      <c r="C3318" s="12">
        <v>1949110018489</v>
      </c>
      <c r="D3318" s="7" t="s">
        <v>49142</v>
      </c>
      <c r="E3318" s="7" t="s">
        <v>49143</v>
      </c>
      <c r="F3318" s="7" t="s">
        <v>49144</v>
      </c>
      <c r="G3318" s="7" t="s">
        <v>49145</v>
      </c>
      <c r="H3318" s="7" t="s">
        <v>7637</v>
      </c>
      <c r="I3318" s="7" t="s">
        <v>65</v>
      </c>
      <c r="J3318" s="7" t="s">
        <v>33060</v>
      </c>
      <c r="K3318" s="7" t="s">
        <v>47</v>
      </c>
      <c r="L3318" s="7">
        <v>10</v>
      </c>
      <c r="M3318" s="7" t="s">
        <v>33076</v>
      </c>
      <c r="N3318" s="7">
        <v>31110</v>
      </c>
      <c r="O3318" s="7" t="s">
        <v>43003</v>
      </c>
      <c r="P3318" s="7">
        <v>20080313</v>
      </c>
      <c r="Q3318" s="7">
        <v>154</v>
      </c>
      <c r="R3318" s="7">
        <v>201903</v>
      </c>
    </row>
    <row r="3319" spans="1:18" ht="16.5" customHeight="1">
      <c r="A3319" s="8">
        <v>6128130209</v>
      </c>
      <c r="B3319" s="7">
        <v>3149375</v>
      </c>
      <c r="C3319" s="12">
        <v>1949110019073</v>
      </c>
      <c r="D3319" s="7" t="s">
        <v>49146</v>
      </c>
      <c r="E3319" s="7" t="s">
        <v>36044</v>
      </c>
      <c r="F3319" s="7" t="s">
        <v>49147</v>
      </c>
      <c r="G3319" s="7" t="s">
        <v>49148</v>
      </c>
      <c r="H3319" s="7" t="s">
        <v>7637</v>
      </c>
      <c r="I3319" s="7" t="s">
        <v>65</v>
      </c>
      <c r="J3319" s="7" t="s">
        <v>33060</v>
      </c>
      <c r="K3319" s="7" t="s">
        <v>47</v>
      </c>
      <c r="L3319" s="7">
        <v>10</v>
      </c>
      <c r="M3319" s="7" t="s">
        <v>33076</v>
      </c>
      <c r="N3319" s="7">
        <v>31114</v>
      </c>
      <c r="O3319" s="7" t="s">
        <v>7681</v>
      </c>
      <c r="P3319" s="7">
        <v>20080625</v>
      </c>
      <c r="Q3319" s="7">
        <v>157</v>
      </c>
      <c r="R3319" s="7">
        <v>201903</v>
      </c>
    </row>
    <row r="3320" spans="1:18" ht="16.5" customHeight="1">
      <c r="A3320" s="8">
        <v>6128141142</v>
      </c>
      <c r="B3320" s="7">
        <v>4145999</v>
      </c>
      <c r="C3320" s="12">
        <v>1949110026375</v>
      </c>
      <c r="D3320" s="7" t="s">
        <v>49149</v>
      </c>
      <c r="E3320" s="7" t="s">
        <v>49150</v>
      </c>
      <c r="F3320" s="7" t="s">
        <v>3752</v>
      </c>
      <c r="G3320" s="7" t="s">
        <v>49151</v>
      </c>
      <c r="H3320" s="7" t="s">
        <v>49152</v>
      </c>
      <c r="I3320" s="7" t="s">
        <v>65</v>
      </c>
      <c r="J3320" s="7" t="s">
        <v>33060</v>
      </c>
      <c r="K3320" s="7" t="s">
        <v>47</v>
      </c>
      <c r="L3320" s="7">
        <v>10</v>
      </c>
      <c r="M3320" s="7" t="s">
        <v>33076</v>
      </c>
      <c r="N3320" s="7">
        <v>31114</v>
      </c>
      <c r="O3320" s="7" t="s">
        <v>7681</v>
      </c>
      <c r="P3320" s="7">
        <v>20120629</v>
      </c>
      <c r="Q3320" s="7">
        <v>71</v>
      </c>
      <c r="R3320" s="7">
        <v>201903</v>
      </c>
    </row>
    <row r="3321" spans="1:18" ht="16.5" customHeight="1">
      <c r="A3321" s="8">
        <v>6128151446</v>
      </c>
      <c r="B3321" s="7">
        <v>5992958</v>
      </c>
      <c r="C3321" s="12">
        <v>1949110034485</v>
      </c>
      <c r="D3321" s="7" t="s">
        <v>49153</v>
      </c>
      <c r="E3321" s="7" t="s">
        <v>4184</v>
      </c>
      <c r="F3321" s="7" t="s">
        <v>49154</v>
      </c>
      <c r="G3321" s="7" t="s">
        <v>49155</v>
      </c>
      <c r="H3321" s="7" t="s">
        <v>49156</v>
      </c>
      <c r="I3321" s="7" t="s">
        <v>65</v>
      </c>
      <c r="J3321" s="7" t="s">
        <v>33060</v>
      </c>
      <c r="K3321" s="7" t="s">
        <v>47</v>
      </c>
      <c r="L3321" s="7">
        <v>10</v>
      </c>
      <c r="M3321" s="7" t="s">
        <v>33076</v>
      </c>
      <c r="N3321" s="7">
        <v>31114</v>
      </c>
      <c r="O3321" s="7" t="s">
        <v>7681</v>
      </c>
      <c r="P3321" s="7">
        <v>20141215</v>
      </c>
      <c r="Q3321" s="7">
        <v>56</v>
      </c>
      <c r="R3321" s="7">
        <v>201903</v>
      </c>
    </row>
    <row r="3322" spans="1:18" ht="16.5" customHeight="1">
      <c r="A3322" s="8">
        <v>4728100198</v>
      </c>
      <c r="B3322" s="7">
        <v>6522596</v>
      </c>
      <c r="C3322" s="12">
        <v>1949110037520</v>
      </c>
      <c r="D3322" s="7" t="s">
        <v>20911</v>
      </c>
      <c r="E3322" s="7" t="s">
        <v>20912</v>
      </c>
      <c r="F3322" s="7" t="s">
        <v>20913</v>
      </c>
      <c r="G3322" s="7" t="s">
        <v>20914</v>
      </c>
      <c r="H3322" s="7" t="s">
        <v>20915</v>
      </c>
      <c r="I3322" s="7" t="s">
        <v>65</v>
      </c>
      <c r="J3322" s="7" t="s">
        <v>33060</v>
      </c>
      <c r="K3322" s="7" t="s">
        <v>47</v>
      </c>
      <c r="L3322" s="7">
        <v>10</v>
      </c>
      <c r="M3322" s="7" t="s">
        <v>363</v>
      </c>
      <c r="N3322" s="7">
        <v>72129</v>
      </c>
      <c r="O3322" s="7" t="s">
        <v>42519</v>
      </c>
      <c r="P3322" s="7">
        <v>20150901</v>
      </c>
      <c r="Q3322" s="7">
        <v>64</v>
      </c>
      <c r="R3322" s="7">
        <v>201903</v>
      </c>
    </row>
    <row r="3323" spans="1:18" ht="16.5" customHeight="1">
      <c r="A3323" s="8">
        <v>8398600284</v>
      </c>
      <c r="B3323" s="7">
        <v>6542055</v>
      </c>
      <c r="C3323" s="12">
        <v>1949110038172</v>
      </c>
      <c r="D3323" s="7" t="s">
        <v>49157</v>
      </c>
      <c r="E3323" s="7" t="s">
        <v>49158</v>
      </c>
      <c r="F3323" s="7" t="s">
        <v>7660</v>
      </c>
      <c r="G3323" s="7" t="s">
        <v>49159</v>
      </c>
      <c r="H3323" s="7" t="s">
        <v>49160</v>
      </c>
      <c r="I3323" s="7" t="s">
        <v>65</v>
      </c>
      <c r="J3323" s="7" t="s">
        <v>33060</v>
      </c>
      <c r="K3323" s="7" t="s">
        <v>47</v>
      </c>
      <c r="L3323" s="7">
        <v>10</v>
      </c>
      <c r="M3323" s="7" t="s">
        <v>33076</v>
      </c>
      <c r="N3323" s="7">
        <v>31114</v>
      </c>
      <c r="O3323" s="7" t="s">
        <v>7681</v>
      </c>
      <c r="P3323" s="7">
        <v>20151029</v>
      </c>
      <c r="Q3323" s="7">
        <v>98</v>
      </c>
      <c r="R3323" s="7">
        <v>201903</v>
      </c>
    </row>
    <row r="3324" spans="1:18" ht="16.5" customHeight="1">
      <c r="A3324" s="8">
        <v>6128208271</v>
      </c>
      <c r="B3324" s="7">
        <v>4206695</v>
      </c>
      <c r="C3324" s="12">
        <v>1949330002288</v>
      </c>
      <c r="D3324" s="7" t="s">
        <v>49161</v>
      </c>
      <c r="E3324" s="7" t="s">
        <v>49162</v>
      </c>
      <c r="F3324" s="7" t="s">
        <v>249</v>
      </c>
      <c r="G3324" s="7" t="s">
        <v>49163</v>
      </c>
      <c r="H3324" s="7" t="s">
        <v>49164</v>
      </c>
      <c r="I3324" s="7" t="s">
        <v>45</v>
      </c>
      <c r="J3324" s="7" t="s">
        <v>33060</v>
      </c>
      <c r="K3324" s="7" t="s">
        <v>47</v>
      </c>
      <c r="L3324" s="7">
        <v>10</v>
      </c>
      <c r="M3324" s="7" t="s">
        <v>105</v>
      </c>
      <c r="N3324" s="7">
        <v>86102</v>
      </c>
      <c r="O3324" s="7" t="s">
        <v>30448</v>
      </c>
      <c r="P3324" s="7">
        <v>20130207</v>
      </c>
      <c r="Q3324" s="7">
        <v>199</v>
      </c>
      <c r="R3324" s="7">
        <v>201903</v>
      </c>
    </row>
    <row r="3325" spans="1:18" ht="16.5" customHeight="1">
      <c r="A3325" s="8">
        <v>6158106130</v>
      </c>
      <c r="B3325" s="7">
        <v>1638993</v>
      </c>
      <c r="C3325" s="12">
        <v>1951110002487</v>
      </c>
      <c r="D3325" s="7" t="s">
        <v>19685</v>
      </c>
      <c r="E3325" s="7" t="s">
        <v>19686</v>
      </c>
      <c r="F3325" s="7" t="s">
        <v>19687</v>
      </c>
      <c r="G3325" s="7" t="s">
        <v>19688</v>
      </c>
      <c r="H3325" s="7" t="s">
        <v>19689</v>
      </c>
      <c r="I3325" s="7" t="s">
        <v>65</v>
      </c>
      <c r="J3325" s="7" t="s">
        <v>33060</v>
      </c>
      <c r="K3325" s="7" t="s">
        <v>47</v>
      </c>
      <c r="L3325" s="7">
        <v>10</v>
      </c>
      <c r="M3325" s="7" t="s">
        <v>33076</v>
      </c>
      <c r="N3325" s="7">
        <v>29171</v>
      </c>
      <c r="O3325" s="7" t="s">
        <v>42318</v>
      </c>
      <c r="P3325" s="7">
        <v>19961101</v>
      </c>
      <c r="Q3325" s="7">
        <v>53</v>
      </c>
      <c r="R3325" s="7">
        <v>201903</v>
      </c>
    </row>
    <row r="3326" spans="1:18" ht="16.5" customHeight="1">
      <c r="A3326" s="8">
        <v>6088136392</v>
      </c>
      <c r="B3326" s="7">
        <v>1102370</v>
      </c>
      <c r="C3326" s="12">
        <v>1951110003617</v>
      </c>
      <c r="D3326" s="7" t="s">
        <v>20100</v>
      </c>
      <c r="E3326" s="7" t="s">
        <v>20101</v>
      </c>
      <c r="F3326" s="7" t="s">
        <v>20102</v>
      </c>
      <c r="G3326" s="7" t="s">
        <v>20103</v>
      </c>
      <c r="H3326" s="7" t="s">
        <v>20104</v>
      </c>
      <c r="I3326" s="7" t="s">
        <v>65</v>
      </c>
      <c r="J3326" s="7" t="s">
        <v>33060</v>
      </c>
      <c r="K3326" s="7" t="s">
        <v>47</v>
      </c>
      <c r="L3326" s="7">
        <v>10</v>
      </c>
      <c r="M3326" s="7" t="s">
        <v>33076</v>
      </c>
      <c r="N3326" s="7">
        <v>30391</v>
      </c>
      <c r="O3326" s="7" t="s">
        <v>7087</v>
      </c>
      <c r="P3326" s="7">
        <v>19991201</v>
      </c>
      <c r="Q3326" s="7">
        <v>53</v>
      </c>
      <c r="R3326" s="7">
        <v>201903</v>
      </c>
    </row>
    <row r="3327" spans="1:18" ht="16.5" customHeight="1">
      <c r="A3327" s="8">
        <v>6088150278</v>
      </c>
      <c r="B3327" s="7">
        <v>2608151</v>
      </c>
      <c r="C3327" s="12">
        <v>1951110006504</v>
      </c>
      <c r="D3327" s="7" t="s">
        <v>49165</v>
      </c>
      <c r="E3327" s="7" t="s">
        <v>4647</v>
      </c>
      <c r="F3327" s="7" t="s">
        <v>16594</v>
      </c>
      <c r="G3327" s="7" t="s">
        <v>49166</v>
      </c>
      <c r="H3327" s="7" t="s">
        <v>49167</v>
      </c>
      <c r="I3327" s="7" t="s">
        <v>65</v>
      </c>
      <c r="J3327" s="7" t="s">
        <v>33060</v>
      </c>
      <c r="K3327" s="7" t="s">
        <v>47</v>
      </c>
      <c r="L3327" s="7">
        <v>10</v>
      </c>
      <c r="M3327" s="7" t="s">
        <v>33076</v>
      </c>
      <c r="N3327" s="7">
        <v>10300</v>
      </c>
      <c r="O3327" s="7" t="s">
        <v>42837</v>
      </c>
      <c r="P3327" s="7">
        <v>20021010</v>
      </c>
      <c r="Q3327" s="7">
        <v>55</v>
      </c>
      <c r="R3327" s="7">
        <v>201903</v>
      </c>
    </row>
    <row r="3328" spans="1:18" ht="16.5" customHeight="1">
      <c r="A3328" s="8">
        <v>6118100473</v>
      </c>
      <c r="B3328" s="7">
        <v>1816714</v>
      </c>
      <c r="C3328" s="12">
        <v>1952110000166</v>
      </c>
      <c r="D3328" s="7" t="s">
        <v>23808</v>
      </c>
      <c r="E3328" s="7" t="s">
        <v>23809</v>
      </c>
      <c r="F3328" s="7" t="s">
        <v>23810</v>
      </c>
      <c r="G3328" s="7" t="s">
        <v>23811</v>
      </c>
      <c r="H3328" s="7" t="s">
        <v>23812</v>
      </c>
      <c r="I3328" s="7" t="s">
        <v>65</v>
      </c>
      <c r="J3328" s="7" t="s">
        <v>33060</v>
      </c>
      <c r="K3328" s="7" t="s">
        <v>47</v>
      </c>
      <c r="L3328" s="7">
        <v>10</v>
      </c>
      <c r="M3328" s="7" t="s">
        <v>34194</v>
      </c>
      <c r="N3328" s="7">
        <v>49212</v>
      </c>
      <c r="O3328" s="7" t="s">
        <v>10754</v>
      </c>
      <c r="P3328" s="7">
        <v>19800401</v>
      </c>
      <c r="Q3328" s="7">
        <v>63</v>
      </c>
      <c r="R3328" s="7">
        <v>201903</v>
      </c>
    </row>
    <row r="3329" spans="1:18" ht="16.5" customHeight="1">
      <c r="A3329" s="8">
        <v>6198103488</v>
      </c>
      <c r="B3329" s="7">
        <v>1114267</v>
      </c>
      <c r="C3329" s="12">
        <v>1954110003075</v>
      </c>
      <c r="D3329" s="7" t="s">
        <v>19774</v>
      </c>
      <c r="E3329" s="7" t="s">
        <v>19775</v>
      </c>
      <c r="F3329" s="7" t="s">
        <v>19776</v>
      </c>
      <c r="G3329" s="7" t="s">
        <v>19777</v>
      </c>
      <c r="H3329" s="7" t="s">
        <v>19778</v>
      </c>
      <c r="I3329" s="7" t="s">
        <v>65</v>
      </c>
      <c r="J3329" s="7" t="s">
        <v>33060</v>
      </c>
      <c r="K3329" s="7" t="s">
        <v>47</v>
      </c>
      <c r="L3329" s="7">
        <v>10</v>
      </c>
      <c r="M3329" s="7" t="s">
        <v>33076</v>
      </c>
      <c r="N3329" s="7">
        <v>25122</v>
      </c>
      <c r="O3329" s="7" t="s">
        <v>42356</v>
      </c>
      <c r="P3329" s="7">
        <v>19950701</v>
      </c>
      <c r="Q3329" s="7">
        <v>82</v>
      </c>
      <c r="R3329" s="7">
        <v>201903</v>
      </c>
    </row>
    <row r="3330" spans="1:18" ht="16.5" customHeight="1">
      <c r="A3330" s="8">
        <v>6198105754</v>
      </c>
      <c r="B3330" s="7">
        <v>1900726</v>
      </c>
      <c r="C3330" s="12">
        <v>1954110004891</v>
      </c>
      <c r="D3330" s="7" t="s">
        <v>47218</v>
      </c>
      <c r="E3330" s="7" t="s">
        <v>49168</v>
      </c>
      <c r="F3330" s="7" t="s">
        <v>49169</v>
      </c>
      <c r="G3330" s="7" t="s">
        <v>42624</v>
      </c>
      <c r="H3330" s="7" t="s">
        <v>49170</v>
      </c>
      <c r="I3330" s="7" t="s">
        <v>65</v>
      </c>
      <c r="J3330" s="7" t="s">
        <v>33060</v>
      </c>
      <c r="K3330" s="7" t="s">
        <v>47</v>
      </c>
      <c r="L3330" s="7">
        <v>10</v>
      </c>
      <c r="M3330" s="7" t="s">
        <v>33076</v>
      </c>
      <c r="N3330" s="7">
        <v>30391</v>
      </c>
      <c r="O3330" s="7" t="s">
        <v>7087</v>
      </c>
      <c r="P3330" s="7">
        <v>19981001</v>
      </c>
      <c r="Q3330" s="7">
        <v>51</v>
      </c>
      <c r="R3330" s="7">
        <v>201903</v>
      </c>
    </row>
    <row r="3331" spans="1:18" ht="16.5" customHeight="1">
      <c r="A3331" s="8">
        <v>6138143589</v>
      </c>
      <c r="B3331" s="7">
        <v>2240888</v>
      </c>
      <c r="C3331" s="12">
        <v>1954110011060</v>
      </c>
      <c r="D3331" s="7" t="s">
        <v>23763</v>
      </c>
      <c r="E3331" s="7" t="s">
        <v>23764</v>
      </c>
      <c r="F3331" s="7" t="s">
        <v>10987</v>
      </c>
      <c r="G3331" s="7" t="s">
        <v>23765</v>
      </c>
      <c r="H3331" s="7" t="s">
        <v>23766</v>
      </c>
      <c r="I3331" s="7" t="s">
        <v>65</v>
      </c>
      <c r="J3331" s="7" t="s">
        <v>33060</v>
      </c>
      <c r="K3331" s="7" t="s">
        <v>47</v>
      </c>
      <c r="L3331" s="7">
        <v>10</v>
      </c>
      <c r="M3331" s="7" t="s">
        <v>34194</v>
      </c>
      <c r="N3331" s="7">
        <v>52912</v>
      </c>
      <c r="O3331" s="7" t="s">
        <v>45124</v>
      </c>
      <c r="P3331" s="7">
        <v>20041223</v>
      </c>
      <c r="Q3331" s="7">
        <v>50</v>
      </c>
      <c r="R3331" s="7">
        <v>201903</v>
      </c>
    </row>
    <row r="3332" spans="1:18" ht="16.5" customHeight="1">
      <c r="A3332" s="8">
        <v>6138154427</v>
      </c>
      <c r="B3332" s="7">
        <v>3679587</v>
      </c>
      <c r="C3332" s="12">
        <v>1954110018735</v>
      </c>
      <c r="D3332" s="7" t="s">
        <v>49171</v>
      </c>
      <c r="E3332" s="7" t="s">
        <v>17084</v>
      </c>
      <c r="F3332" s="7" t="s">
        <v>49172</v>
      </c>
      <c r="G3332" s="7" t="s">
        <v>49173</v>
      </c>
      <c r="H3332" s="7" t="s">
        <v>49174</v>
      </c>
      <c r="I3332" s="7" t="s">
        <v>65</v>
      </c>
      <c r="J3332" s="7" t="s">
        <v>33060</v>
      </c>
      <c r="K3332" s="7" t="s">
        <v>47</v>
      </c>
      <c r="L3332" s="7">
        <v>10</v>
      </c>
      <c r="M3332" s="7" t="s">
        <v>313</v>
      </c>
      <c r="N3332" s="7">
        <v>41229</v>
      </c>
      <c r="O3332" s="7" t="s">
        <v>33722</v>
      </c>
      <c r="P3332" s="7">
        <v>20091110</v>
      </c>
      <c r="Q3332" s="7">
        <v>70</v>
      </c>
      <c r="R3332" s="7">
        <v>201903</v>
      </c>
    </row>
    <row r="3333" spans="1:18" ht="16.5" customHeight="1">
      <c r="A3333" s="8">
        <v>6138104363</v>
      </c>
      <c r="B3333" s="7">
        <v>1674097</v>
      </c>
      <c r="C3333" s="12">
        <v>1954150000057</v>
      </c>
      <c r="D3333" s="7" t="s">
        <v>19779</v>
      </c>
      <c r="E3333" s="7" t="s">
        <v>19780</v>
      </c>
      <c r="F3333" s="7" t="s">
        <v>19781</v>
      </c>
      <c r="G3333" s="7" t="s">
        <v>19782</v>
      </c>
      <c r="H3333" s="7" t="s">
        <v>19783</v>
      </c>
      <c r="I3333" s="7" t="s">
        <v>65</v>
      </c>
      <c r="J3333" s="7" t="s">
        <v>33060</v>
      </c>
      <c r="K3333" s="7" t="s">
        <v>47</v>
      </c>
      <c r="L3333" s="7">
        <v>10</v>
      </c>
      <c r="M3333" s="7" t="s">
        <v>33076</v>
      </c>
      <c r="N3333" s="7">
        <v>29210</v>
      </c>
      <c r="O3333" s="7" t="s">
        <v>6052</v>
      </c>
      <c r="P3333" s="7">
        <v>19900401</v>
      </c>
      <c r="Q3333" s="7">
        <v>64</v>
      </c>
      <c r="R3333" s="7">
        <v>201903</v>
      </c>
    </row>
    <row r="3334" spans="1:18" ht="16.5" customHeight="1">
      <c r="A3334" s="8">
        <v>6138216376</v>
      </c>
      <c r="B3334" s="7">
        <v>5829473</v>
      </c>
      <c r="C3334" s="12">
        <v>1954330002386</v>
      </c>
      <c r="D3334" s="7" t="s">
        <v>30405</v>
      </c>
      <c r="E3334" s="7" t="s">
        <v>15778</v>
      </c>
      <c r="F3334" s="7" t="s">
        <v>249</v>
      </c>
      <c r="G3334" s="7" t="s">
        <v>30406</v>
      </c>
      <c r="H3334" s="7" t="s">
        <v>30407</v>
      </c>
      <c r="I3334" s="7" t="s">
        <v>45</v>
      </c>
      <c r="J3334" s="7" t="s">
        <v>33060</v>
      </c>
      <c r="K3334" s="7" t="s">
        <v>47</v>
      </c>
      <c r="L3334" s="7">
        <v>10</v>
      </c>
      <c r="M3334" s="7" t="s">
        <v>105</v>
      </c>
      <c r="N3334" s="7">
        <v>86101</v>
      </c>
      <c r="O3334" s="7" t="s">
        <v>615</v>
      </c>
      <c r="P3334" s="7">
        <v>20131025</v>
      </c>
      <c r="Q3334" s="7">
        <v>55</v>
      </c>
      <c r="R3334" s="7">
        <v>201903</v>
      </c>
    </row>
    <row r="3335" spans="1:18" ht="16.5" customHeight="1">
      <c r="A3335" s="8">
        <v>6138207329</v>
      </c>
      <c r="B3335" s="7">
        <v>1272516</v>
      </c>
      <c r="C3335" s="12">
        <v>1954710000869</v>
      </c>
      <c r="D3335" s="7" t="s">
        <v>28001</v>
      </c>
      <c r="E3335" s="7" t="s">
        <v>49175</v>
      </c>
      <c r="F3335" s="7" t="s">
        <v>44699</v>
      </c>
      <c r="G3335" s="7" t="s">
        <v>49176</v>
      </c>
      <c r="H3335" s="7" t="s">
        <v>49177</v>
      </c>
      <c r="I3335" s="7" t="s">
        <v>45</v>
      </c>
      <c r="J3335" s="7" t="s">
        <v>33060</v>
      </c>
      <c r="K3335" s="7" t="s">
        <v>47</v>
      </c>
      <c r="L3335" s="7">
        <v>10</v>
      </c>
      <c r="M3335" s="7" t="s">
        <v>105</v>
      </c>
      <c r="N3335" s="7">
        <v>86101</v>
      </c>
      <c r="O3335" s="7" t="s">
        <v>615</v>
      </c>
      <c r="P3335" s="7">
        <v>20000125</v>
      </c>
      <c r="Q3335" s="7">
        <v>77</v>
      </c>
      <c r="R3335" s="7">
        <v>201903</v>
      </c>
    </row>
    <row r="3336" spans="1:18" ht="16.5" customHeight="1">
      <c r="A3336" s="8">
        <v>6158141063</v>
      </c>
      <c r="B3336" s="7">
        <v>2242096</v>
      </c>
      <c r="C3336" s="12">
        <v>1955110076335</v>
      </c>
      <c r="D3336" s="7" t="s">
        <v>49178</v>
      </c>
      <c r="E3336" s="7" t="s">
        <v>275</v>
      </c>
      <c r="F3336" s="7" t="s">
        <v>49179</v>
      </c>
      <c r="G3336" s="7" t="s">
        <v>49180</v>
      </c>
      <c r="H3336" s="7" t="s">
        <v>49181</v>
      </c>
      <c r="I3336" s="7" t="s">
        <v>65</v>
      </c>
      <c r="J3336" s="7" t="s">
        <v>33060</v>
      </c>
      <c r="K3336" s="7" t="s">
        <v>47</v>
      </c>
      <c r="L3336" s="7">
        <v>10</v>
      </c>
      <c r="M3336" s="7" t="s">
        <v>33760</v>
      </c>
      <c r="N3336" s="7">
        <v>47129</v>
      </c>
      <c r="O3336" s="7" t="s">
        <v>10479</v>
      </c>
      <c r="P3336" s="7">
        <v>20041229</v>
      </c>
      <c r="Q3336" s="7">
        <v>51</v>
      </c>
      <c r="R3336" s="7">
        <v>201903</v>
      </c>
    </row>
    <row r="3337" spans="1:18" ht="16.5" customHeight="1">
      <c r="A3337" s="8">
        <v>6158144089</v>
      </c>
      <c r="B3337" s="7">
        <v>2276123</v>
      </c>
      <c r="C3337" s="12">
        <v>1955110080667</v>
      </c>
      <c r="D3337" s="7" t="s">
        <v>29691</v>
      </c>
      <c r="E3337" s="7" t="s">
        <v>29692</v>
      </c>
      <c r="F3337" s="7" t="s">
        <v>29693</v>
      </c>
      <c r="G3337" s="7" t="s">
        <v>29694</v>
      </c>
      <c r="H3337" s="7" t="s">
        <v>29695</v>
      </c>
      <c r="I3337" s="7" t="s">
        <v>65</v>
      </c>
      <c r="J3337" s="7" t="s">
        <v>33060</v>
      </c>
      <c r="K3337" s="7" t="s">
        <v>47</v>
      </c>
      <c r="L3337" s="7">
        <v>10</v>
      </c>
      <c r="M3337" s="7" t="s">
        <v>363</v>
      </c>
      <c r="N3337" s="7">
        <v>72120</v>
      </c>
      <c r="O3337" s="7" t="s">
        <v>6302</v>
      </c>
      <c r="P3337" s="7">
        <v>20050701</v>
      </c>
      <c r="Q3337" s="7">
        <v>58</v>
      </c>
      <c r="R3337" s="7">
        <v>201903</v>
      </c>
    </row>
    <row r="3338" spans="1:18" ht="16.5" customHeight="1">
      <c r="A3338" s="8">
        <v>6158148014</v>
      </c>
      <c r="B3338" s="7">
        <v>2925548</v>
      </c>
      <c r="C3338" s="12">
        <v>1955110086277</v>
      </c>
      <c r="D3338" s="7" t="s">
        <v>49182</v>
      </c>
      <c r="E3338" s="7" t="s">
        <v>7726</v>
      </c>
      <c r="F3338" s="7" t="s">
        <v>49183</v>
      </c>
      <c r="G3338" s="7" t="s">
        <v>49184</v>
      </c>
      <c r="H3338" s="7" t="s">
        <v>49185</v>
      </c>
      <c r="I3338" s="7" t="s">
        <v>65</v>
      </c>
      <c r="J3338" s="7" t="s">
        <v>33060</v>
      </c>
      <c r="K3338" s="7" t="s">
        <v>47</v>
      </c>
      <c r="L3338" s="7">
        <v>10</v>
      </c>
      <c r="M3338" s="7" t="s">
        <v>33076</v>
      </c>
      <c r="N3338" s="7">
        <v>30390</v>
      </c>
      <c r="O3338" s="7" t="s">
        <v>33587</v>
      </c>
      <c r="P3338" s="7">
        <v>20060401</v>
      </c>
      <c r="Q3338" s="7">
        <v>54</v>
      </c>
      <c r="R3338" s="7">
        <v>201903</v>
      </c>
    </row>
    <row r="3339" spans="1:18" ht="16.5" customHeight="1">
      <c r="A3339" s="8">
        <v>6158151654</v>
      </c>
      <c r="B3339" s="7">
        <v>2757348</v>
      </c>
      <c r="C3339" s="12">
        <v>1955110091953</v>
      </c>
      <c r="D3339" s="7" t="s">
        <v>17827</v>
      </c>
      <c r="E3339" s="7" t="s">
        <v>17828</v>
      </c>
      <c r="F3339" s="7" t="s">
        <v>17829</v>
      </c>
      <c r="G3339" s="7" t="s">
        <v>17830</v>
      </c>
      <c r="H3339" s="7" t="s">
        <v>17831</v>
      </c>
      <c r="I3339" s="7" t="s">
        <v>65</v>
      </c>
      <c r="J3339" s="7" t="s">
        <v>33060</v>
      </c>
      <c r="K3339" s="7" t="s">
        <v>47</v>
      </c>
      <c r="L3339" s="7">
        <v>10</v>
      </c>
      <c r="M3339" s="7" t="s">
        <v>33076</v>
      </c>
      <c r="N3339" s="7">
        <v>22249</v>
      </c>
      <c r="O3339" s="7" t="s">
        <v>38287</v>
      </c>
      <c r="P3339" s="7">
        <v>20061025</v>
      </c>
      <c r="Q3339" s="7">
        <v>83</v>
      </c>
      <c r="R3339" s="7">
        <v>201903</v>
      </c>
    </row>
    <row r="3340" spans="1:18" ht="16.5" customHeight="1">
      <c r="A3340" s="8">
        <v>6158152629</v>
      </c>
      <c r="B3340" s="7">
        <v>2776557</v>
      </c>
      <c r="C3340" s="12">
        <v>1955110093488</v>
      </c>
      <c r="D3340" s="7" t="s">
        <v>49186</v>
      </c>
      <c r="E3340" s="7" t="s">
        <v>49187</v>
      </c>
      <c r="F3340" s="7" t="s">
        <v>49188</v>
      </c>
      <c r="G3340" s="7" t="s">
        <v>49189</v>
      </c>
      <c r="H3340" s="7" t="s">
        <v>49190</v>
      </c>
      <c r="I3340" s="7" t="s">
        <v>52</v>
      </c>
      <c r="J3340" s="7" t="s">
        <v>33060</v>
      </c>
      <c r="K3340" s="7" t="s">
        <v>47</v>
      </c>
      <c r="L3340" s="7">
        <v>10</v>
      </c>
      <c r="M3340" s="7" t="s">
        <v>33760</v>
      </c>
      <c r="N3340" s="7">
        <v>46441</v>
      </c>
      <c r="O3340" s="7" t="s">
        <v>5161</v>
      </c>
      <c r="P3340" s="7">
        <v>20061226</v>
      </c>
      <c r="Q3340" s="7">
        <v>59</v>
      </c>
      <c r="R3340" s="7">
        <v>201903</v>
      </c>
    </row>
    <row r="3341" spans="1:18" ht="16.5" customHeight="1">
      <c r="A3341" s="8">
        <v>6158154272</v>
      </c>
      <c r="B3341" s="7">
        <v>2947665</v>
      </c>
      <c r="C3341" s="12">
        <v>1955110095707</v>
      </c>
      <c r="D3341" s="7" t="s">
        <v>2993</v>
      </c>
      <c r="E3341" s="7" t="s">
        <v>18892</v>
      </c>
      <c r="F3341" s="7" t="s">
        <v>18893</v>
      </c>
      <c r="G3341" s="7" t="s">
        <v>18894</v>
      </c>
      <c r="H3341" s="7" t="s">
        <v>18895</v>
      </c>
      <c r="I3341" s="7" t="s">
        <v>65</v>
      </c>
      <c r="J3341" s="7" t="s">
        <v>33060</v>
      </c>
      <c r="K3341" s="7" t="s">
        <v>47</v>
      </c>
      <c r="L3341" s="7">
        <v>10</v>
      </c>
      <c r="M3341" s="7" t="s">
        <v>33076</v>
      </c>
      <c r="N3341" s="7">
        <v>26220</v>
      </c>
      <c r="O3341" s="7" t="s">
        <v>38270</v>
      </c>
      <c r="P3341" s="7">
        <v>20070305</v>
      </c>
      <c r="Q3341" s="7">
        <v>65</v>
      </c>
      <c r="R3341" s="7">
        <v>201903</v>
      </c>
    </row>
    <row r="3342" spans="1:18" ht="16.5" customHeight="1">
      <c r="A3342" s="8">
        <v>6158163295</v>
      </c>
      <c r="B3342" s="7">
        <v>2982693</v>
      </c>
      <c r="C3342" s="12">
        <v>1955110107362</v>
      </c>
      <c r="D3342" s="7" t="s">
        <v>23755</v>
      </c>
      <c r="E3342" s="7" t="s">
        <v>23756</v>
      </c>
      <c r="F3342" s="7" t="s">
        <v>23757</v>
      </c>
      <c r="G3342" s="7" t="s">
        <v>23758</v>
      </c>
      <c r="H3342" s="7" t="s">
        <v>11105</v>
      </c>
      <c r="I3342" s="7" t="s">
        <v>65</v>
      </c>
      <c r="J3342" s="7" t="s">
        <v>33060</v>
      </c>
      <c r="K3342" s="7" t="s">
        <v>47</v>
      </c>
      <c r="L3342" s="7">
        <v>10</v>
      </c>
      <c r="M3342" s="7" t="s">
        <v>34194</v>
      </c>
      <c r="N3342" s="7">
        <v>49300</v>
      </c>
      <c r="O3342" s="7" t="s">
        <v>22934</v>
      </c>
      <c r="P3342" s="7">
        <v>20080410</v>
      </c>
      <c r="Q3342" s="7">
        <v>60</v>
      </c>
      <c r="R3342" s="7">
        <v>201903</v>
      </c>
    </row>
    <row r="3343" spans="1:18" ht="16.5" customHeight="1">
      <c r="A3343" s="8">
        <v>6158168062</v>
      </c>
      <c r="B3343" s="7">
        <v>3221618</v>
      </c>
      <c r="C3343" s="12">
        <v>1955110115399</v>
      </c>
      <c r="D3343" s="7" t="s">
        <v>20700</v>
      </c>
      <c r="E3343" s="7" t="s">
        <v>20701</v>
      </c>
      <c r="F3343" s="7" t="s">
        <v>20702</v>
      </c>
      <c r="G3343" s="7" t="s">
        <v>20703</v>
      </c>
      <c r="H3343" s="7" t="s">
        <v>20704</v>
      </c>
      <c r="I3343" s="7" t="s">
        <v>65</v>
      </c>
      <c r="J3343" s="7" t="s">
        <v>33060</v>
      </c>
      <c r="K3343" s="7" t="s">
        <v>47</v>
      </c>
      <c r="L3343" s="7">
        <v>10</v>
      </c>
      <c r="M3343" s="7" t="s">
        <v>33760</v>
      </c>
      <c r="N3343" s="7">
        <v>46590</v>
      </c>
      <c r="O3343" s="7" t="s">
        <v>5542</v>
      </c>
      <c r="P3343" s="7">
        <v>20090219</v>
      </c>
      <c r="Q3343" s="7">
        <v>58</v>
      </c>
      <c r="R3343" s="7">
        <v>201903</v>
      </c>
    </row>
    <row r="3344" spans="1:18" ht="16.5" customHeight="1">
      <c r="A3344" s="8">
        <v>6158179593</v>
      </c>
      <c r="B3344" s="7">
        <v>3848151</v>
      </c>
      <c r="C3344" s="12">
        <v>1955110131197</v>
      </c>
      <c r="D3344" s="7" t="s">
        <v>20059</v>
      </c>
      <c r="E3344" s="7" t="s">
        <v>20060</v>
      </c>
      <c r="F3344" s="7" t="s">
        <v>20061</v>
      </c>
      <c r="G3344" s="7" t="s">
        <v>20062</v>
      </c>
      <c r="H3344" s="7" t="s">
        <v>20063</v>
      </c>
      <c r="I3344" s="7" t="s">
        <v>65</v>
      </c>
      <c r="J3344" s="7" t="s">
        <v>33060</v>
      </c>
      <c r="K3344" s="7" t="s">
        <v>47</v>
      </c>
      <c r="L3344" s="7">
        <v>10</v>
      </c>
      <c r="M3344" s="7" t="s">
        <v>33076</v>
      </c>
      <c r="N3344" s="7">
        <v>26511</v>
      </c>
      <c r="O3344" s="7" t="s">
        <v>19095</v>
      </c>
      <c r="P3344" s="7">
        <v>20101005</v>
      </c>
      <c r="Q3344" s="7">
        <v>77</v>
      </c>
      <c r="R3344" s="7">
        <v>201903</v>
      </c>
    </row>
    <row r="3345" spans="1:18" ht="16.5" customHeight="1">
      <c r="A3345" s="8">
        <v>6158600086</v>
      </c>
      <c r="B3345" s="7">
        <v>4218874</v>
      </c>
      <c r="C3345" s="12">
        <v>1955110158878</v>
      </c>
      <c r="D3345" s="7" t="s">
        <v>22570</v>
      </c>
      <c r="E3345" s="7" t="s">
        <v>5477</v>
      </c>
      <c r="F3345" s="7" t="s">
        <v>22571</v>
      </c>
      <c r="G3345" s="7" t="s">
        <v>22572</v>
      </c>
      <c r="H3345" s="7" t="s">
        <v>22573</v>
      </c>
      <c r="I3345" s="7" t="s">
        <v>65</v>
      </c>
      <c r="J3345" s="7" t="s">
        <v>33060</v>
      </c>
      <c r="K3345" s="7" t="s">
        <v>47</v>
      </c>
      <c r="L3345" s="7">
        <v>10</v>
      </c>
      <c r="M3345" s="7" t="s">
        <v>34319</v>
      </c>
      <c r="N3345" s="7">
        <v>56130</v>
      </c>
      <c r="O3345" s="7" t="s">
        <v>26141</v>
      </c>
      <c r="P3345" s="7">
        <v>20130412</v>
      </c>
      <c r="Q3345" s="7">
        <v>74</v>
      </c>
      <c r="R3345" s="7">
        <v>201903</v>
      </c>
    </row>
    <row r="3346" spans="1:18" ht="16.5" customHeight="1">
      <c r="A3346" s="8">
        <v>6158607736</v>
      </c>
      <c r="B3346" s="7">
        <v>5890517</v>
      </c>
      <c r="C3346" s="12">
        <v>1955110169768</v>
      </c>
      <c r="D3346" s="7" t="s">
        <v>49191</v>
      </c>
      <c r="E3346" s="7" t="s">
        <v>6001</v>
      </c>
      <c r="F3346" s="7" t="s">
        <v>14282</v>
      </c>
      <c r="G3346" s="7" t="s">
        <v>49192</v>
      </c>
      <c r="H3346" s="7" t="s">
        <v>49193</v>
      </c>
      <c r="I3346" s="7" t="s">
        <v>65</v>
      </c>
      <c r="J3346" s="7" t="s">
        <v>33060</v>
      </c>
      <c r="K3346" s="7" t="s">
        <v>47</v>
      </c>
      <c r="L3346" s="7">
        <v>10</v>
      </c>
      <c r="M3346" s="7" t="s">
        <v>966</v>
      </c>
      <c r="N3346" s="7">
        <v>68211</v>
      </c>
      <c r="O3346" s="7" t="s">
        <v>35630</v>
      </c>
      <c r="P3346" s="7">
        <v>20140319</v>
      </c>
      <c r="Q3346" s="7">
        <v>51</v>
      </c>
      <c r="R3346" s="7">
        <v>201903</v>
      </c>
    </row>
    <row r="3347" spans="1:18" ht="16.5" customHeight="1">
      <c r="A3347" s="8">
        <v>6158614843</v>
      </c>
      <c r="B3347" s="7">
        <v>6028694</v>
      </c>
      <c r="C3347" s="12">
        <v>1955110178959</v>
      </c>
      <c r="D3347" s="7" t="s">
        <v>49194</v>
      </c>
      <c r="E3347" s="7" t="s">
        <v>49195</v>
      </c>
      <c r="F3347" s="7" t="s">
        <v>49196</v>
      </c>
      <c r="G3347" s="7" t="s">
        <v>49197</v>
      </c>
      <c r="H3347" s="7" t="s">
        <v>49198</v>
      </c>
      <c r="I3347" s="7" t="s">
        <v>65</v>
      </c>
      <c r="J3347" s="7" t="s">
        <v>33060</v>
      </c>
      <c r="K3347" s="7" t="s">
        <v>47</v>
      </c>
      <c r="L3347" s="7">
        <v>10</v>
      </c>
      <c r="M3347" s="7" t="s">
        <v>33076</v>
      </c>
      <c r="N3347" s="7">
        <v>22192</v>
      </c>
      <c r="O3347" s="7" t="s">
        <v>45356</v>
      </c>
      <c r="P3347" s="7">
        <v>20141223</v>
      </c>
      <c r="Q3347" s="7">
        <v>85</v>
      </c>
      <c r="R3347" s="7">
        <v>201903</v>
      </c>
    </row>
    <row r="3348" spans="1:18" ht="16.5" customHeight="1">
      <c r="A3348" s="8">
        <v>6938600145</v>
      </c>
      <c r="B3348" s="7">
        <v>6529821</v>
      </c>
      <c r="C3348" s="12">
        <v>1955110187736</v>
      </c>
      <c r="D3348" s="7" t="s">
        <v>49199</v>
      </c>
      <c r="E3348" s="7" t="s">
        <v>8686</v>
      </c>
      <c r="F3348" s="7" t="s">
        <v>49200</v>
      </c>
      <c r="G3348" s="7" t="s">
        <v>49201</v>
      </c>
      <c r="H3348" s="7" t="s">
        <v>49202</v>
      </c>
      <c r="I3348" s="7" t="s">
        <v>65</v>
      </c>
      <c r="J3348" s="7" t="s">
        <v>33060</v>
      </c>
      <c r="K3348" s="7" t="s">
        <v>47</v>
      </c>
      <c r="L3348" s="7">
        <v>10</v>
      </c>
      <c r="M3348" s="7" t="s">
        <v>1247</v>
      </c>
      <c r="N3348" s="7">
        <v>35200</v>
      </c>
      <c r="O3348" s="7" t="s">
        <v>7976</v>
      </c>
      <c r="P3348" s="7">
        <v>20150915</v>
      </c>
      <c r="Q3348" s="7">
        <v>77</v>
      </c>
      <c r="R3348" s="7">
        <v>201903</v>
      </c>
    </row>
    <row r="3349" spans="1:18" ht="16.5" customHeight="1">
      <c r="A3349" s="8">
        <v>6158210010</v>
      </c>
      <c r="B3349" s="7">
        <v>3895353</v>
      </c>
      <c r="C3349" s="12">
        <v>1955330004249</v>
      </c>
      <c r="D3349" s="7" t="s">
        <v>49203</v>
      </c>
      <c r="E3349" s="7" t="s">
        <v>49204</v>
      </c>
      <c r="F3349" s="7" t="s">
        <v>49205</v>
      </c>
      <c r="G3349" s="7" t="s">
        <v>49206</v>
      </c>
      <c r="H3349" s="7" t="s">
        <v>49207</v>
      </c>
      <c r="I3349" s="7" t="s">
        <v>45</v>
      </c>
      <c r="J3349" s="7" t="s">
        <v>33060</v>
      </c>
      <c r="K3349" s="7" t="s">
        <v>47</v>
      </c>
      <c r="L3349" s="7">
        <v>10</v>
      </c>
      <c r="M3349" s="7" t="s">
        <v>105</v>
      </c>
      <c r="N3349" s="7">
        <v>86101</v>
      </c>
      <c r="O3349" s="7" t="s">
        <v>615</v>
      </c>
      <c r="P3349" s="7">
        <v>20100201</v>
      </c>
      <c r="Q3349" s="7">
        <v>56</v>
      </c>
      <c r="R3349" s="7">
        <v>201903</v>
      </c>
    </row>
    <row r="3350" spans="1:18" ht="16.5" customHeight="1">
      <c r="A3350" s="8">
        <v>6158211310</v>
      </c>
      <c r="B3350" s="7">
        <v>4157722</v>
      </c>
      <c r="C3350" s="12">
        <v>1955330004851</v>
      </c>
      <c r="D3350" s="7" t="s">
        <v>49208</v>
      </c>
      <c r="E3350" s="7" t="s">
        <v>49209</v>
      </c>
      <c r="F3350" s="7" t="s">
        <v>249</v>
      </c>
      <c r="G3350" s="7" t="s">
        <v>49210</v>
      </c>
      <c r="H3350" s="7" t="s">
        <v>49211</v>
      </c>
      <c r="I3350" s="7" t="s">
        <v>45</v>
      </c>
      <c r="J3350" s="7" t="s">
        <v>33060</v>
      </c>
      <c r="K3350" s="7" t="s">
        <v>47</v>
      </c>
      <c r="L3350" s="7">
        <v>10</v>
      </c>
      <c r="M3350" s="7" t="s">
        <v>105</v>
      </c>
      <c r="N3350" s="7">
        <v>86102</v>
      </c>
      <c r="O3350" s="7" t="s">
        <v>30448</v>
      </c>
      <c r="P3350" s="7">
        <v>20120808</v>
      </c>
      <c r="Q3350" s="7">
        <v>66</v>
      </c>
      <c r="R3350" s="7">
        <v>201903</v>
      </c>
    </row>
    <row r="3351" spans="1:18" ht="16.5" customHeight="1">
      <c r="A3351" s="8">
        <v>6158211682</v>
      </c>
      <c r="B3351" s="7">
        <v>4193861</v>
      </c>
      <c r="C3351" s="12">
        <v>1955330004942</v>
      </c>
      <c r="D3351" s="7" t="s">
        <v>49212</v>
      </c>
      <c r="E3351" s="7" t="s">
        <v>49213</v>
      </c>
      <c r="F3351" s="7" t="s">
        <v>249</v>
      </c>
      <c r="G3351" s="7" t="s">
        <v>49214</v>
      </c>
      <c r="H3351" s="7" t="s">
        <v>49215</v>
      </c>
      <c r="I3351" s="7" t="s">
        <v>45</v>
      </c>
      <c r="J3351" s="7" t="s">
        <v>33060</v>
      </c>
      <c r="K3351" s="7" t="s">
        <v>47</v>
      </c>
      <c r="L3351" s="7">
        <v>10</v>
      </c>
      <c r="M3351" s="7" t="s">
        <v>105</v>
      </c>
      <c r="N3351" s="7">
        <v>86102</v>
      </c>
      <c r="O3351" s="7" t="s">
        <v>30448</v>
      </c>
      <c r="P3351" s="7">
        <v>20130201</v>
      </c>
      <c r="Q3351" s="7">
        <v>154</v>
      </c>
      <c r="R3351" s="7">
        <v>201903</v>
      </c>
    </row>
    <row r="3352" spans="1:18" ht="16.5" customHeight="1">
      <c r="A3352" s="8">
        <v>6158212599</v>
      </c>
      <c r="B3352" s="7">
        <v>5966907</v>
      </c>
      <c r="C3352" s="12">
        <v>1955330005560</v>
      </c>
      <c r="D3352" s="7" t="s">
        <v>49216</v>
      </c>
      <c r="E3352" s="7" t="s">
        <v>49217</v>
      </c>
      <c r="F3352" s="7" t="s">
        <v>249</v>
      </c>
      <c r="G3352" s="7" t="s">
        <v>49218</v>
      </c>
      <c r="H3352" s="7" t="s">
        <v>49219</v>
      </c>
      <c r="I3352" s="7" t="s">
        <v>45</v>
      </c>
      <c r="J3352" s="7" t="s">
        <v>33060</v>
      </c>
      <c r="K3352" s="7" t="s">
        <v>47</v>
      </c>
      <c r="L3352" s="7">
        <v>10</v>
      </c>
      <c r="M3352" s="7" t="s">
        <v>105</v>
      </c>
      <c r="N3352" s="7">
        <v>86102</v>
      </c>
      <c r="O3352" s="7" t="s">
        <v>30448</v>
      </c>
      <c r="P3352" s="7">
        <v>20140929</v>
      </c>
      <c r="Q3352" s="7">
        <v>67</v>
      </c>
      <c r="R3352" s="7">
        <v>201903</v>
      </c>
    </row>
    <row r="3353" spans="1:18" ht="16.5" customHeight="1">
      <c r="A3353" s="8">
        <v>4108117371</v>
      </c>
      <c r="B3353" s="7">
        <v>1976021</v>
      </c>
      <c r="C3353" s="12">
        <v>2001110000334</v>
      </c>
      <c r="D3353" s="7" t="s">
        <v>49220</v>
      </c>
      <c r="E3353" s="7" t="s">
        <v>49221</v>
      </c>
      <c r="F3353" s="7" t="s">
        <v>49222</v>
      </c>
      <c r="G3353" s="7" t="s">
        <v>49223</v>
      </c>
      <c r="H3353" s="7" t="s">
        <v>49224</v>
      </c>
      <c r="I3353" s="7" t="s">
        <v>65</v>
      </c>
      <c r="J3353" s="7" t="s">
        <v>33060</v>
      </c>
      <c r="K3353" s="7" t="s">
        <v>47</v>
      </c>
      <c r="L3353" s="7">
        <v>10</v>
      </c>
      <c r="M3353" s="7" t="s">
        <v>34194</v>
      </c>
      <c r="N3353" s="7">
        <v>49220</v>
      </c>
      <c r="O3353" s="7" t="s">
        <v>10760</v>
      </c>
      <c r="P3353" s="7">
        <v>19490511</v>
      </c>
      <c r="Q3353" s="7">
        <v>52</v>
      </c>
      <c r="R3353" s="7">
        <v>201903</v>
      </c>
    </row>
    <row r="3354" spans="1:18" ht="16.5" customHeight="1">
      <c r="A3354" s="8">
        <v>4098108703</v>
      </c>
      <c r="B3354" s="7">
        <v>1581627</v>
      </c>
      <c r="C3354" s="12">
        <v>2001110002751</v>
      </c>
      <c r="D3354" s="7" t="s">
        <v>26378</v>
      </c>
      <c r="E3354" s="7" t="s">
        <v>1896</v>
      </c>
      <c r="F3354" s="7" t="s">
        <v>26379</v>
      </c>
      <c r="G3354" s="7" t="s">
        <v>26380</v>
      </c>
      <c r="H3354" s="7" t="s">
        <v>26381</v>
      </c>
      <c r="I3354" s="7" t="s">
        <v>65</v>
      </c>
      <c r="J3354" s="7" t="s">
        <v>33060</v>
      </c>
      <c r="K3354" s="7" t="s">
        <v>47</v>
      </c>
      <c r="L3354" s="7">
        <v>10</v>
      </c>
      <c r="M3354" s="7" t="s">
        <v>34433</v>
      </c>
      <c r="N3354" s="7">
        <v>58121</v>
      </c>
      <c r="O3354" s="7" t="s">
        <v>12528</v>
      </c>
      <c r="P3354" s="7">
        <v>19880901</v>
      </c>
      <c r="Q3354" s="7">
        <v>58</v>
      </c>
      <c r="R3354" s="7">
        <v>201903</v>
      </c>
    </row>
    <row r="3355" spans="1:18" ht="16.5" customHeight="1">
      <c r="A3355" s="8">
        <v>4088104214</v>
      </c>
      <c r="B3355" s="7">
        <v>1643526</v>
      </c>
      <c r="C3355" s="12">
        <v>2001110004956</v>
      </c>
      <c r="D3355" s="7" t="s">
        <v>21949</v>
      </c>
      <c r="E3355" s="7" t="s">
        <v>21950</v>
      </c>
      <c r="F3355" s="7" t="s">
        <v>21951</v>
      </c>
      <c r="G3355" s="7" t="s">
        <v>21952</v>
      </c>
      <c r="H3355" s="7" t="s">
        <v>21953</v>
      </c>
      <c r="I3355" s="7" t="s">
        <v>65</v>
      </c>
      <c r="J3355" s="7" t="s">
        <v>33060</v>
      </c>
      <c r="K3355" s="7" t="s">
        <v>47</v>
      </c>
      <c r="L3355" s="7">
        <v>10</v>
      </c>
      <c r="M3355" s="7" t="s">
        <v>33760</v>
      </c>
      <c r="N3355" s="7">
        <v>47310</v>
      </c>
      <c r="O3355" s="7" t="s">
        <v>46565</v>
      </c>
      <c r="P3355" s="7">
        <v>19890822</v>
      </c>
      <c r="Q3355" s="7">
        <v>73</v>
      </c>
      <c r="R3355" s="7">
        <v>201903</v>
      </c>
    </row>
    <row r="3356" spans="1:18" ht="16.5" customHeight="1">
      <c r="A3356" s="8">
        <v>4098125319</v>
      </c>
      <c r="B3356" s="7">
        <v>1721140</v>
      </c>
      <c r="C3356" s="12">
        <v>2001110025251</v>
      </c>
      <c r="D3356" s="7" t="s">
        <v>21940</v>
      </c>
      <c r="E3356" s="7" t="s">
        <v>15910</v>
      </c>
      <c r="F3356" s="7" t="s">
        <v>21941</v>
      </c>
      <c r="G3356" s="7" t="s">
        <v>21942</v>
      </c>
      <c r="H3356" s="7" t="s">
        <v>21943</v>
      </c>
      <c r="I3356" s="7" t="s">
        <v>65</v>
      </c>
      <c r="J3356" s="7" t="s">
        <v>33060</v>
      </c>
      <c r="K3356" s="7" t="s">
        <v>47</v>
      </c>
      <c r="L3356" s="7">
        <v>10</v>
      </c>
      <c r="M3356" s="7" t="s">
        <v>313</v>
      </c>
      <c r="N3356" s="7">
        <v>42320</v>
      </c>
      <c r="O3356" s="7" t="s">
        <v>8931</v>
      </c>
      <c r="P3356" s="7">
        <v>19910801</v>
      </c>
      <c r="Q3356" s="7">
        <v>74</v>
      </c>
      <c r="R3356" s="7">
        <v>201903</v>
      </c>
    </row>
    <row r="3357" spans="1:18" ht="16.5" customHeight="1">
      <c r="A3357" s="8">
        <v>4098118502</v>
      </c>
      <c r="B3357" s="7">
        <v>1586532</v>
      </c>
      <c r="C3357" s="12">
        <v>2001110038096</v>
      </c>
      <c r="D3357" s="7" t="s">
        <v>21944</v>
      </c>
      <c r="E3357" s="7" t="s">
        <v>21945</v>
      </c>
      <c r="F3357" s="7" t="s">
        <v>21946</v>
      </c>
      <c r="G3357" s="7" t="s">
        <v>21947</v>
      </c>
      <c r="H3357" s="7" t="s">
        <v>21948</v>
      </c>
      <c r="I3357" s="7" t="s">
        <v>65</v>
      </c>
      <c r="J3357" s="7" t="s">
        <v>33060</v>
      </c>
      <c r="K3357" s="7" t="s">
        <v>47</v>
      </c>
      <c r="L3357" s="7">
        <v>10</v>
      </c>
      <c r="M3357" s="7" t="s">
        <v>313</v>
      </c>
      <c r="N3357" s="7">
        <v>42320</v>
      </c>
      <c r="O3357" s="7" t="s">
        <v>8931</v>
      </c>
      <c r="P3357" s="7">
        <v>19930203</v>
      </c>
      <c r="Q3357" s="7">
        <v>95</v>
      </c>
      <c r="R3357" s="7">
        <v>201903</v>
      </c>
    </row>
    <row r="3358" spans="1:18" ht="16.5" customHeight="1">
      <c r="A3358" s="8">
        <v>4108140663</v>
      </c>
      <c r="B3358" s="7">
        <v>1390521</v>
      </c>
      <c r="C3358" s="12">
        <v>2001110076674</v>
      </c>
      <c r="D3358" s="7" t="s">
        <v>28596</v>
      </c>
      <c r="E3358" s="7" t="s">
        <v>28597</v>
      </c>
      <c r="F3358" s="7" t="s">
        <v>28598</v>
      </c>
      <c r="G3358" s="7" t="s">
        <v>28599</v>
      </c>
      <c r="H3358" s="7" t="s">
        <v>28600</v>
      </c>
      <c r="I3358" s="7" t="s">
        <v>65</v>
      </c>
      <c r="J3358" s="7" t="s">
        <v>33060</v>
      </c>
      <c r="K3358" s="7" t="s">
        <v>47</v>
      </c>
      <c r="L3358" s="7">
        <v>10</v>
      </c>
      <c r="M3358" s="7" t="s">
        <v>33760</v>
      </c>
      <c r="N3358" s="7">
        <v>47129</v>
      </c>
      <c r="O3358" s="7" t="s">
        <v>10479</v>
      </c>
      <c r="P3358" s="7">
        <v>19970620</v>
      </c>
      <c r="Q3358" s="7">
        <v>54</v>
      </c>
      <c r="R3358" s="7">
        <v>201903</v>
      </c>
    </row>
    <row r="3359" spans="1:18" ht="16.5" customHeight="1">
      <c r="A3359" s="8">
        <v>4108140741</v>
      </c>
      <c r="B3359" s="7">
        <v>2878633</v>
      </c>
      <c r="C3359" s="12">
        <v>2001110076690</v>
      </c>
      <c r="D3359" s="7" t="s">
        <v>49225</v>
      </c>
      <c r="E3359" s="7" t="s">
        <v>32739</v>
      </c>
      <c r="F3359" s="7" t="s">
        <v>49226</v>
      </c>
      <c r="G3359" s="7" t="s">
        <v>49227</v>
      </c>
      <c r="H3359" s="7" t="s">
        <v>49228</v>
      </c>
      <c r="I3359" s="7" t="s">
        <v>65</v>
      </c>
      <c r="J3359" s="7" t="s">
        <v>33060</v>
      </c>
      <c r="K3359" s="7" t="s">
        <v>47</v>
      </c>
      <c r="L3359" s="7">
        <v>10</v>
      </c>
      <c r="M3359" s="7" t="s">
        <v>363</v>
      </c>
      <c r="N3359" s="7">
        <v>71109</v>
      </c>
      <c r="O3359" s="7" t="s">
        <v>35810</v>
      </c>
      <c r="P3359" s="7">
        <v>19970701</v>
      </c>
      <c r="Q3359" s="7">
        <v>72</v>
      </c>
      <c r="R3359" s="7">
        <v>201903</v>
      </c>
    </row>
    <row r="3360" spans="1:18" ht="16.5" customHeight="1">
      <c r="A3360" s="8">
        <v>4088133999</v>
      </c>
      <c r="B3360" s="7">
        <v>1490665</v>
      </c>
      <c r="C3360" s="12">
        <v>2001110093610</v>
      </c>
      <c r="D3360" s="7" t="s">
        <v>17385</v>
      </c>
      <c r="E3360" s="7" t="s">
        <v>3358</v>
      </c>
      <c r="F3360" s="7" t="s">
        <v>17386</v>
      </c>
      <c r="G3360" s="7" t="s">
        <v>17387</v>
      </c>
      <c r="H3360" s="7" t="s">
        <v>17388</v>
      </c>
      <c r="I3360" s="7" t="s">
        <v>65</v>
      </c>
      <c r="J3360" s="7" t="s">
        <v>33060</v>
      </c>
      <c r="K3360" s="7" t="s">
        <v>47</v>
      </c>
      <c r="L3360" s="7">
        <v>10</v>
      </c>
      <c r="M3360" s="7" t="s">
        <v>33076</v>
      </c>
      <c r="N3360" s="7">
        <v>18119</v>
      </c>
      <c r="O3360" s="7" t="s">
        <v>1401</v>
      </c>
      <c r="P3360" s="7">
        <v>19990113</v>
      </c>
      <c r="Q3360" s="7">
        <v>61</v>
      </c>
      <c r="R3360" s="7">
        <v>201903</v>
      </c>
    </row>
    <row r="3361" spans="1:18" ht="16.5" customHeight="1">
      <c r="A3361" s="8">
        <v>4098155749</v>
      </c>
      <c r="B3361" s="7">
        <v>1426799</v>
      </c>
      <c r="C3361" s="12">
        <v>2001110120091</v>
      </c>
      <c r="D3361" s="7" t="s">
        <v>19514</v>
      </c>
      <c r="E3361" s="7" t="s">
        <v>19515</v>
      </c>
      <c r="F3361" s="7" t="s">
        <v>19516</v>
      </c>
      <c r="G3361" s="7" t="s">
        <v>19517</v>
      </c>
      <c r="H3361" s="7" t="s">
        <v>19518</v>
      </c>
      <c r="I3361" s="7" t="s">
        <v>65</v>
      </c>
      <c r="J3361" s="7" t="s">
        <v>33060</v>
      </c>
      <c r="K3361" s="7" t="s">
        <v>47</v>
      </c>
      <c r="L3361" s="7">
        <v>10</v>
      </c>
      <c r="M3361" s="7" t="s">
        <v>33076</v>
      </c>
      <c r="N3361" s="7">
        <v>26200</v>
      </c>
      <c r="O3361" s="7" t="s">
        <v>2031</v>
      </c>
      <c r="P3361" s="7">
        <v>20000725</v>
      </c>
      <c r="Q3361" s="7">
        <v>113</v>
      </c>
      <c r="R3361" s="7">
        <v>201903</v>
      </c>
    </row>
    <row r="3362" spans="1:18" ht="16.5" customHeight="1">
      <c r="A3362" s="8">
        <v>4108161687</v>
      </c>
      <c r="B3362" s="7">
        <v>1476053</v>
      </c>
      <c r="C3362" s="12">
        <v>2001110126445</v>
      </c>
      <c r="D3362" s="7" t="s">
        <v>21702</v>
      </c>
      <c r="E3362" s="7" t="s">
        <v>21703</v>
      </c>
      <c r="F3362" s="7" t="s">
        <v>21704</v>
      </c>
      <c r="G3362" s="7" t="s">
        <v>21705</v>
      </c>
      <c r="H3362" s="7" t="s">
        <v>21706</v>
      </c>
      <c r="I3362" s="7" t="s">
        <v>65</v>
      </c>
      <c r="J3362" s="7" t="s">
        <v>33060</v>
      </c>
      <c r="K3362" s="7" t="s">
        <v>47</v>
      </c>
      <c r="L3362" s="7">
        <v>10</v>
      </c>
      <c r="M3362" s="7" t="s">
        <v>457</v>
      </c>
      <c r="N3362" s="7">
        <v>38110</v>
      </c>
      <c r="O3362" s="7" t="s">
        <v>42265</v>
      </c>
      <c r="P3362" s="7">
        <v>20001219</v>
      </c>
      <c r="Q3362" s="7">
        <v>113</v>
      </c>
      <c r="R3362" s="7">
        <v>201903</v>
      </c>
    </row>
    <row r="3363" spans="1:18" ht="16.5" customHeight="1">
      <c r="A3363" s="8">
        <v>4098158799</v>
      </c>
      <c r="B3363" s="7">
        <v>1930053</v>
      </c>
      <c r="C3363" s="12">
        <v>2001110126784</v>
      </c>
      <c r="D3363" s="7" t="s">
        <v>49229</v>
      </c>
      <c r="E3363" s="7" t="s">
        <v>49230</v>
      </c>
      <c r="F3363" s="7" t="s">
        <v>14947</v>
      </c>
      <c r="G3363" s="7" t="s">
        <v>49231</v>
      </c>
      <c r="H3363" s="7" t="s">
        <v>49232</v>
      </c>
      <c r="I3363" s="7" t="s">
        <v>65</v>
      </c>
      <c r="J3363" s="7" t="s">
        <v>33060</v>
      </c>
      <c r="K3363" s="7" t="s">
        <v>47</v>
      </c>
      <c r="L3363" s="7">
        <v>10</v>
      </c>
      <c r="M3363" s="7" t="s">
        <v>34433</v>
      </c>
      <c r="N3363" s="7">
        <v>58220</v>
      </c>
      <c r="O3363" s="7" t="s">
        <v>34437</v>
      </c>
      <c r="P3363" s="7">
        <v>20001223</v>
      </c>
      <c r="Q3363" s="7">
        <v>59</v>
      </c>
      <c r="R3363" s="7">
        <v>201903</v>
      </c>
    </row>
    <row r="3364" spans="1:18" ht="16.5" customHeight="1">
      <c r="A3364" s="8">
        <v>4108164438</v>
      </c>
      <c r="B3364" s="7">
        <v>1411587</v>
      </c>
      <c r="C3364" s="12">
        <v>2001110133515</v>
      </c>
      <c r="D3364" s="7" t="s">
        <v>49233</v>
      </c>
      <c r="E3364" s="7" t="s">
        <v>49234</v>
      </c>
      <c r="F3364" s="7" t="s">
        <v>45615</v>
      </c>
      <c r="G3364" s="7" t="s">
        <v>49235</v>
      </c>
      <c r="H3364" s="7" t="s">
        <v>49236</v>
      </c>
      <c r="I3364" s="7" t="s">
        <v>65</v>
      </c>
      <c r="J3364" s="7" t="s">
        <v>33060</v>
      </c>
      <c r="K3364" s="7" t="s">
        <v>47</v>
      </c>
      <c r="L3364" s="7">
        <v>10</v>
      </c>
      <c r="M3364" s="7" t="s">
        <v>33076</v>
      </c>
      <c r="N3364" s="7">
        <v>30393</v>
      </c>
      <c r="O3364" s="7" t="s">
        <v>7421</v>
      </c>
      <c r="P3364" s="7">
        <v>20010502</v>
      </c>
      <c r="Q3364" s="7">
        <v>75</v>
      </c>
      <c r="R3364" s="7">
        <v>201903</v>
      </c>
    </row>
    <row r="3365" spans="1:18" ht="16.5" customHeight="1">
      <c r="A3365" s="8">
        <v>4108167681</v>
      </c>
      <c r="B3365" s="7">
        <v>1332558</v>
      </c>
      <c r="C3365" s="12">
        <v>2001110143605</v>
      </c>
      <c r="D3365" s="7" t="s">
        <v>28592</v>
      </c>
      <c r="E3365" s="7" t="s">
        <v>9930</v>
      </c>
      <c r="F3365" s="7" t="s">
        <v>28593</v>
      </c>
      <c r="G3365" s="7" t="s">
        <v>28594</v>
      </c>
      <c r="H3365" s="7" t="s">
        <v>28595</v>
      </c>
      <c r="I3365" s="7" t="s">
        <v>65</v>
      </c>
      <c r="J3365" s="7" t="s">
        <v>33060</v>
      </c>
      <c r="K3365" s="7" t="s">
        <v>47</v>
      </c>
      <c r="L3365" s="7">
        <v>10</v>
      </c>
      <c r="M3365" s="7" t="s">
        <v>363</v>
      </c>
      <c r="N3365" s="7">
        <v>72919</v>
      </c>
      <c r="O3365" s="7" t="s">
        <v>16141</v>
      </c>
      <c r="P3365" s="7">
        <v>20011023</v>
      </c>
      <c r="Q3365" s="7">
        <v>54</v>
      </c>
      <c r="R3365" s="7">
        <v>201903</v>
      </c>
    </row>
    <row r="3366" spans="1:18" ht="16.5" customHeight="1">
      <c r="A3366" s="8">
        <v>4108168579</v>
      </c>
      <c r="B3366" s="7">
        <v>1426596</v>
      </c>
      <c r="C3366" s="12">
        <v>2001110146112</v>
      </c>
      <c r="D3366" s="7" t="s">
        <v>20191</v>
      </c>
      <c r="E3366" s="7" t="s">
        <v>20192</v>
      </c>
      <c r="F3366" s="7" t="s">
        <v>20193</v>
      </c>
      <c r="G3366" s="7" t="s">
        <v>20194</v>
      </c>
      <c r="H3366" s="7" t="s">
        <v>20195</v>
      </c>
      <c r="I3366" s="7" t="s">
        <v>65</v>
      </c>
      <c r="J3366" s="7" t="s">
        <v>33060</v>
      </c>
      <c r="K3366" s="7" t="s">
        <v>47</v>
      </c>
      <c r="L3366" s="7">
        <v>10</v>
      </c>
      <c r="M3366" s="7" t="s">
        <v>33076</v>
      </c>
      <c r="N3366" s="7">
        <v>20202</v>
      </c>
      <c r="O3366" s="7" t="s">
        <v>38337</v>
      </c>
      <c r="P3366" s="7">
        <v>20011218</v>
      </c>
      <c r="Q3366" s="7">
        <v>109</v>
      </c>
      <c r="R3366" s="7">
        <v>201903</v>
      </c>
    </row>
    <row r="3367" spans="1:18" ht="16.5" customHeight="1">
      <c r="A3367" s="8">
        <v>4108168827</v>
      </c>
      <c r="B3367" s="7">
        <v>1670584</v>
      </c>
      <c r="C3367" s="12">
        <v>2001110146641</v>
      </c>
      <c r="D3367" s="7" t="s">
        <v>17896</v>
      </c>
      <c r="E3367" s="7" t="s">
        <v>17897</v>
      </c>
      <c r="F3367" s="7" t="s">
        <v>17898</v>
      </c>
      <c r="G3367" s="7" t="s">
        <v>17899</v>
      </c>
      <c r="H3367" s="7" t="s">
        <v>17900</v>
      </c>
      <c r="I3367" s="7" t="s">
        <v>65</v>
      </c>
      <c r="J3367" s="7" t="s">
        <v>33060</v>
      </c>
      <c r="K3367" s="7" t="s">
        <v>47</v>
      </c>
      <c r="L3367" s="7">
        <v>10</v>
      </c>
      <c r="M3367" s="7" t="s">
        <v>33076</v>
      </c>
      <c r="N3367" s="7">
        <v>30390</v>
      </c>
      <c r="O3367" s="7" t="s">
        <v>33587</v>
      </c>
      <c r="P3367" s="7">
        <v>19981114</v>
      </c>
      <c r="Q3367" s="7">
        <v>109</v>
      </c>
      <c r="R3367" s="7">
        <v>201903</v>
      </c>
    </row>
    <row r="3368" spans="1:18" ht="16.5" customHeight="1">
      <c r="A3368" s="8">
        <v>4108177777</v>
      </c>
      <c r="B3368" s="7">
        <v>1171015</v>
      </c>
      <c r="C3368" s="12">
        <v>2001110168455</v>
      </c>
      <c r="D3368" s="7" t="s">
        <v>20186</v>
      </c>
      <c r="E3368" s="7" t="s">
        <v>20187</v>
      </c>
      <c r="F3368" s="7" t="s">
        <v>20188</v>
      </c>
      <c r="G3368" s="7" t="s">
        <v>20189</v>
      </c>
      <c r="H3368" s="7" t="s">
        <v>20190</v>
      </c>
      <c r="I3368" s="7" t="s">
        <v>65</v>
      </c>
      <c r="J3368" s="7" t="s">
        <v>33060</v>
      </c>
      <c r="K3368" s="7" t="s">
        <v>47</v>
      </c>
      <c r="L3368" s="7">
        <v>10</v>
      </c>
      <c r="M3368" s="7" t="s">
        <v>33076</v>
      </c>
      <c r="N3368" s="7">
        <v>30391</v>
      </c>
      <c r="O3368" s="7" t="s">
        <v>7087</v>
      </c>
      <c r="P3368" s="7">
        <v>20030101</v>
      </c>
      <c r="Q3368" s="7">
        <v>80</v>
      </c>
      <c r="R3368" s="7">
        <v>201903</v>
      </c>
    </row>
    <row r="3369" spans="1:18" ht="16.5" customHeight="1">
      <c r="A3369" s="8">
        <v>4108180398</v>
      </c>
      <c r="B3369" s="7">
        <v>1818134</v>
      </c>
      <c r="C3369" s="12">
        <v>2001110175145</v>
      </c>
      <c r="D3369" s="7" t="s">
        <v>49237</v>
      </c>
      <c r="E3369" s="7" t="s">
        <v>9562</v>
      </c>
      <c r="F3369" s="7" t="s">
        <v>618</v>
      </c>
      <c r="G3369" s="7" t="s">
        <v>49238</v>
      </c>
      <c r="H3369" s="7" t="s">
        <v>49239</v>
      </c>
      <c r="I3369" s="7" t="s">
        <v>65</v>
      </c>
      <c r="J3369" s="7" t="s">
        <v>33060</v>
      </c>
      <c r="K3369" s="7" t="s">
        <v>47</v>
      </c>
      <c r="L3369" s="7">
        <v>10</v>
      </c>
      <c r="M3369" s="7" t="s">
        <v>33076</v>
      </c>
      <c r="N3369" s="7">
        <v>10612</v>
      </c>
      <c r="O3369" s="7" t="s">
        <v>41948</v>
      </c>
      <c r="P3369" s="7">
        <v>20030501</v>
      </c>
      <c r="Q3369" s="7">
        <v>69</v>
      </c>
      <c r="R3369" s="7">
        <v>201903</v>
      </c>
    </row>
    <row r="3370" spans="1:18" ht="16.5" customHeight="1">
      <c r="A3370" s="8">
        <v>4098176652</v>
      </c>
      <c r="B3370" s="7">
        <v>1623941</v>
      </c>
      <c r="C3370" s="12">
        <v>2001110180037</v>
      </c>
      <c r="D3370" s="7" t="s">
        <v>19020</v>
      </c>
      <c r="E3370" s="7" t="s">
        <v>19021</v>
      </c>
      <c r="F3370" s="7" t="s">
        <v>19022</v>
      </c>
      <c r="G3370" s="7" t="s">
        <v>19023</v>
      </c>
      <c r="H3370" s="7" t="s">
        <v>19024</v>
      </c>
      <c r="I3370" s="7" t="s">
        <v>65</v>
      </c>
      <c r="J3370" s="7" t="s">
        <v>33060</v>
      </c>
      <c r="K3370" s="7" t="s">
        <v>47</v>
      </c>
      <c r="L3370" s="7">
        <v>10</v>
      </c>
      <c r="M3370" s="7" t="s">
        <v>33076</v>
      </c>
      <c r="N3370" s="7">
        <v>28301</v>
      </c>
      <c r="O3370" s="7" t="s">
        <v>43823</v>
      </c>
      <c r="P3370" s="7">
        <v>20030731</v>
      </c>
      <c r="Q3370" s="7">
        <v>115</v>
      </c>
      <c r="R3370" s="7">
        <v>201903</v>
      </c>
    </row>
    <row r="3371" spans="1:18" ht="16.5" customHeight="1">
      <c r="A3371" s="8">
        <v>4108192502</v>
      </c>
      <c r="B3371" s="7">
        <v>2240924</v>
      </c>
      <c r="C3371" s="12">
        <v>2001110203293</v>
      </c>
      <c r="D3371" s="7" t="s">
        <v>20983</v>
      </c>
      <c r="E3371" s="7" t="s">
        <v>20984</v>
      </c>
      <c r="F3371" s="7" t="s">
        <v>20985</v>
      </c>
      <c r="G3371" s="7" t="s">
        <v>20986</v>
      </c>
      <c r="H3371" s="7" t="s">
        <v>20987</v>
      </c>
      <c r="I3371" s="7" t="s">
        <v>65</v>
      </c>
      <c r="J3371" s="7" t="s">
        <v>33060</v>
      </c>
      <c r="K3371" s="7" t="s">
        <v>47</v>
      </c>
      <c r="L3371" s="7">
        <v>10</v>
      </c>
      <c r="M3371" s="7" t="s">
        <v>363</v>
      </c>
      <c r="N3371" s="7">
        <v>72112</v>
      </c>
      <c r="O3371" s="7" t="s">
        <v>49240</v>
      </c>
      <c r="P3371" s="7">
        <v>20041224</v>
      </c>
      <c r="Q3371" s="7">
        <v>78</v>
      </c>
      <c r="R3371" s="7">
        <v>201903</v>
      </c>
    </row>
    <row r="3372" spans="1:18" ht="16.5" customHeight="1">
      <c r="A3372" s="8">
        <v>4108624256</v>
      </c>
      <c r="B3372" s="7">
        <v>3204064</v>
      </c>
      <c r="C3372" s="12">
        <v>2001110269071</v>
      </c>
      <c r="D3372" s="7" t="s">
        <v>49241</v>
      </c>
      <c r="E3372" s="7" t="s">
        <v>49242</v>
      </c>
      <c r="F3372" s="7" t="s">
        <v>49243</v>
      </c>
      <c r="G3372" s="7" t="s">
        <v>49244</v>
      </c>
      <c r="H3372" s="7" t="s">
        <v>49245</v>
      </c>
      <c r="I3372" s="7" t="s">
        <v>65</v>
      </c>
      <c r="J3372" s="7" t="s">
        <v>33060</v>
      </c>
      <c r="K3372" s="7" t="s">
        <v>47</v>
      </c>
      <c r="L3372" s="7">
        <v>10</v>
      </c>
      <c r="M3372" s="7" t="s">
        <v>34194</v>
      </c>
      <c r="N3372" s="7">
        <v>52941</v>
      </c>
      <c r="O3372" s="7" t="s">
        <v>25906</v>
      </c>
      <c r="P3372" s="7">
        <v>20081209</v>
      </c>
      <c r="Q3372" s="7">
        <v>60</v>
      </c>
      <c r="R3372" s="7">
        <v>201903</v>
      </c>
    </row>
    <row r="3373" spans="1:18" ht="16.5" customHeight="1">
      <c r="A3373" s="8">
        <v>4108635772</v>
      </c>
      <c r="B3373" s="7">
        <v>3692040</v>
      </c>
      <c r="C3373" s="12">
        <v>2001110289201</v>
      </c>
      <c r="D3373" s="7" t="s">
        <v>49246</v>
      </c>
      <c r="E3373" s="7" t="s">
        <v>49247</v>
      </c>
      <c r="F3373" s="7" t="s">
        <v>49248</v>
      </c>
      <c r="G3373" s="7" t="s">
        <v>49249</v>
      </c>
      <c r="H3373" s="7" t="s">
        <v>49250</v>
      </c>
      <c r="I3373" s="7" t="s">
        <v>65</v>
      </c>
      <c r="J3373" s="7" t="s">
        <v>33060</v>
      </c>
      <c r="K3373" s="7" t="s">
        <v>47</v>
      </c>
      <c r="L3373" s="7">
        <v>10</v>
      </c>
      <c r="M3373" s="7" t="s">
        <v>33076</v>
      </c>
      <c r="N3373" s="7">
        <v>26299</v>
      </c>
      <c r="O3373" s="7" t="s">
        <v>33440</v>
      </c>
      <c r="P3373" s="7">
        <v>20091217</v>
      </c>
      <c r="Q3373" s="7">
        <v>54</v>
      </c>
      <c r="R3373" s="7">
        <v>201903</v>
      </c>
    </row>
    <row r="3374" spans="1:18" ht="16.5" customHeight="1">
      <c r="A3374" s="8">
        <v>4098618623</v>
      </c>
      <c r="B3374" s="7">
        <v>3964841</v>
      </c>
      <c r="C3374" s="12">
        <v>2001110310741</v>
      </c>
      <c r="D3374" s="7" t="s">
        <v>49251</v>
      </c>
      <c r="E3374" s="7" t="s">
        <v>10487</v>
      </c>
      <c r="F3374" s="7" t="s">
        <v>49252</v>
      </c>
      <c r="G3374" s="7" t="s">
        <v>49253</v>
      </c>
      <c r="I3374" s="7" t="s">
        <v>65</v>
      </c>
      <c r="J3374" s="7" t="s">
        <v>33060</v>
      </c>
      <c r="K3374" s="7" t="s">
        <v>47</v>
      </c>
      <c r="L3374" s="7">
        <v>10</v>
      </c>
      <c r="M3374" s="7" t="s">
        <v>33760</v>
      </c>
      <c r="N3374" s="7">
        <v>46322</v>
      </c>
      <c r="O3374" s="7" t="s">
        <v>45397</v>
      </c>
      <c r="P3374" s="7">
        <v>20110105</v>
      </c>
      <c r="Q3374" s="7">
        <v>53</v>
      </c>
      <c r="R3374" s="7">
        <v>201903</v>
      </c>
    </row>
    <row r="3375" spans="1:18" ht="16.5" customHeight="1">
      <c r="A3375" s="8">
        <v>4108645931</v>
      </c>
      <c r="B3375" s="7">
        <v>3966971</v>
      </c>
      <c r="C3375" s="12">
        <v>2001110311202</v>
      </c>
      <c r="D3375" s="7" t="s">
        <v>49254</v>
      </c>
      <c r="E3375" s="7" t="s">
        <v>49255</v>
      </c>
      <c r="F3375" s="7" t="s">
        <v>49256</v>
      </c>
      <c r="G3375" s="7" t="s">
        <v>49257</v>
      </c>
      <c r="H3375" s="7" t="s">
        <v>7093</v>
      </c>
      <c r="I3375" s="7" t="s">
        <v>65</v>
      </c>
      <c r="J3375" s="7" t="s">
        <v>33060</v>
      </c>
      <c r="K3375" s="7" t="s">
        <v>47</v>
      </c>
      <c r="L3375" s="7">
        <v>10</v>
      </c>
      <c r="M3375" s="7" t="s">
        <v>33760</v>
      </c>
      <c r="N3375" s="7">
        <v>45219</v>
      </c>
      <c r="O3375" s="7" t="s">
        <v>47231</v>
      </c>
      <c r="P3375" s="7">
        <v>20110112</v>
      </c>
      <c r="Q3375" s="7">
        <v>52</v>
      </c>
      <c r="R3375" s="7">
        <v>201903</v>
      </c>
    </row>
    <row r="3376" spans="1:18" ht="16.5" customHeight="1">
      <c r="A3376" s="8">
        <v>4108651369</v>
      </c>
      <c r="B3376" s="7">
        <v>4018812</v>
      </c>
      <c r="C3376" s="12">
        <v>2001110322259</v>
      </c>
      <c r="D3376" s="7" t="s">
        <v>49258</v>
      </c>
      <c r="E3376" s="7" t="s">
        <v>8787</v>
      </c>
      <c r="F3376" s="7" t="s">
        <v>2031</v>
      </c>
      <c r="G3376" s="7" t="s">
        <v>49259</v>
      </c>
      <c r="H3376" s="7" t="s">
        <v>49260</v>
      </c>
      <c r="I3376" s="7" t="s">
        <v>65</v>
      </c>
      <c r="J3376" s="7" t="s">
        <v>33060</v>
      </c>
      <c r="K3376" s="7" t="s">
        <v>47</v>
      </c>
      <c r="L3376" s="7">
        <v>10</v>
      </c>
      <c r="M3376" s="7" t="s">
        <v>33076</v>
      </c>
      <c r="N3376" s="7">
        <v>26299</v>
      </c>
      <c r="O3376" s="7" t="s">
        <v>33440</v>
      </c>
      <c r="P3376" s="7">
        <v>20110630</v>
      </c>
      <c r="Q3376" s="7">
        <v>132</v>
      </c>
      <c r="R3376" s="7">
        <v>201903</v>
      </c>
    </row>
    <row r="3377" spans="1:18" ht="16.5" customHeight="1">
      <c r="A3377" s="8">
        <v>4098622544</v>
      </c>
      <c r="B3377" s="7">
        <v>4023537</v>
      </c>
      <c r="C3377" s="12">
        <v>2001110323166</v>
      </c>
      <c r="D3377" s="7" t="s">
        <v>49261</v>
      </c>
      <c r="E3377" s="7" t="s">
        <v>49262</v>
      </c>
      <c r="F3377" s="7" t="s">
        <v>49263</v>
      </c>
      <c r="G3377" s="7" t="s">
        <v>49264</v>
      </c>
      <c r="H3377" s="7" t="s">
        <v>49265</v>
      </c>
      <c r="I3377" s="7" t="s">
        <v>65</v>
      </c>
      <c r="J3377" s="7" t="s">
        <v>33060</v>
      </c>
      <c r="K3377" s="7" t="s">
        <v>47</v>
      </c>
      <c r="L3377" s="7">
        <v>10</v>
      </c>
      <c r="M3377" s="7" t="s">
        <v>33076</v>
      </c>
      <c r="N3377" s="7">
        <v>26299</v>
      </c>
      <c r="O3377" s="7" t="s">
        <v>33440</v>
      </c>
      <c r="P3377" s="7">
        <v>20110715</v>
      </c>
      <c r="Q3377" s="7">
        <v>165</v>
      </c>
      <c r="R3377" s="7">
        <v>201903</v>
      </c>
    </row>
    <row r="3378" spans="1:18" ht="16.5" customHeight="1">
      <c r="A3378" s="8">
        <v>4108655652</v>
      </c>
      <c r="B3378" s="7">
        <v>4061814</v>
      </c>
      <c r="C3378" s="12">
        <v>2001110331086</v>
      </c>
      <c r="D3378" s="7" t="s">
        <v>21458</v>
      </c>
      <c r="E3378" s="7" t="s">
        <v>21459</v>
      </c>
      <c r="F3378" s="7" t="s">
        <v>21460</v>
      </c>
      <c r="G3378" s="7" t="s">
        <v>21461</v>
      </c>
      <c r="H3378" s="7" t="s">
        <v>21462</v>
      </c>
      <c r="I3378" s="7" t="s">
        <v>65</v>
      </c>
      <c r="J3378" s="7" t="s">
        <v>33060</v>
      </c>
      <c r="K3378" s="7" t="s">
        <v>47</v>
      </c>
      <c r="L3378" s="7">
        <v>10</v>
      </c>
      <c r="M3378" s="7" t="s">
        <v>33760</v>
      </c>
      <c r="N3378" s="7">
        <v>45219</v>
      </c>
      <c r="O3378" s="7" t="s">
        <v>47231</v>
      </c>
      <c r="P3378" s="7">
        <v>20111129</v>
      </c>
      <c r="Q3378" s="7">
        <v>209</v>
      </c>
      <c r="R3378" s="7">
        <v>201903</v>
      </c>
    </row>
    <row r="3379" spans="1:18" ht="16.5" customHeight="1">
      <c r="A3379" s="8">
        <v>4088195961</v>
      </c>
      <c r="B3379" s="7">
        <v>4121611</v>
      </c>
      <c r="C3379" s="12">
        <v>2001110340540</v>
      </c>
      <c r="D3379" s="7" t="s">
        <v>27685</v>
      </c>
      <c r="E3379" s="7" t="s">
        <v>27686</v>
      </c>
      <c r="F3379" s="7" t="s">
        <v>12557</v>
      </c>
      <c r="G3379" s="7" t="s">
        <v>27687</v>
      </c>
      <c r="H3379" s="7" t="s">
        <v>27688</v>
      </c>
      <c r="I3379" s="7" t="s">
        <v>65</v>
      </c>
      <c r="J3379" s="7" t="s">
        <v>33060</v>
      </c>
      <c r="K3379" s="7" t="s">
        <v>47</v>
      </c>
      <c r="L3379" s="7">
        <v>10</v>
      </c>
      <c r="M3379" s="7" t="s">
        <v>34433</v>
      </c>
      <c r="N3379" s="7">
        <v>58121</v>
      </c>
      <c r="O3379" s="7" t="s">
        <v>12528</v>
      </c>
      <c r="P3379" s="7">
        <v>20120405</v>
      </c>
      <c r="Q3379" s="7">
        <v>54</v>
      </c>
      <c r="R3379" s="7">
        <v>201903</v>
      </c>
    </row>
    <row r="3380" spans="1:18" ht="16.5" customHeight="1">
      <c r="A3380" s="8">
        <v>4108668929</v>
      </c>
      <c r="B3380" s="7">
        <v>4193880</v>
      </c>
      <c r="C3380" s="12">
        <v>2001110357264</v>
      </c>
      <c r="D3380" s="7" t="s">
        <v>20182</v>
      </c>
      <c r="E3380" s="7" t="s">
        <v>20183</v>
      </c>
      <c r="F3380" s="7" t="s">
        <v>2798</v>
      </c>
      <c r="G3380" s="7" t="s">
        <v>20184</v>
      </c>
      <c r="H3380" s="7" t="s">
        <v>20185</v>
      </c>
      <c r="I3380" s="7" t="s">
        <v>65</v>
      </c>
      <c r="J3380" s="7" t="s">
        <v>33060</v>
      </c>
      <c r="K3380" s="7" t="s">
        <v>47</v>
      </c>
      <c r="L3380" s="7">
        <v>10</v>
      </c>
      <c r="M3380" s="7" t="s">
        <v>33076</v>
      </c>
      <c r="N3380" s="7">
        <v>30120</v>
      </c>
      <c r="O3380" s="7" t="s">
        <v>19981</v>
      </c>
      <c r="P3380" s="7">
        <v>20121224</v>
      </c>
      <c r="Q3380" s="7">
        <v>56</v>
      </c>
      <c r="R3380" s="7">
        <v>201903</v>
      </c>
    </row>
    <row r="3381" spans="1:18" ht="16.5" customHeight="1">
      <c r="A3381" s="8">
        <v>4108682431</v>
      </c>
      <c r="B3381" s="7">
        <v>5829494</v>
      </c>
      <c r="C3381" s="12">
        <v>2001110381213</v>
      </c>
      <c r="D3381" s="7" t="s">
        <v>49266</v>
      </c>
      <c r="E3381" s="7" t="s">
        <v>8223</v>
      </c>
      <c r="F3381" s="7" t="s">
        <v>49267</v>
      </c>
      <c r="H3381" s="7" t="s">
        <v>49268</v>
      </c>
      <c r="I3381" s="7" t="s">
        <v>65</v>
      </c>
      <c r="J3381" s="7" t="s">
        <v>33060</v>
      </c>
      <c r="K3381" s="7" t="s">
        <v>47</v>
      </c>
      <c r="L3381" s="7">
        <v>10</v>
      </c>
      <c r="M3381" s="7" t="s">
        <v>33076</v>
      </c>
      <c r="N3381" s="7">
        <v>28909</v>
      </c>
      <c r="O3381" s="7" t="s">
        <v>38319</v>
      </c>
      <c r="P3381" s="7">
        <v>20131023</v>
      </c>
      <c r="Q3381" s="7">
        <v>230</v>
      </c>
      <c r="R3381" s="7">
        <v>201903</v>
      </c>
    </row>
    <row r="3382" spans="1:18" ht="16.5" customHeight="1">
      <c r="A3382" s="8">
        <v>4108705635</v>
      </c>
      <c r="B3382" s="7">
        <v>5994377</v>
      </c>
      <c r="C3382" s="12">
        <v>2001110415674</v>
      </c>
      <c r="D3382" s="7" t="s">
        <v>49269</v>
      </c>
      <c r="E3382" s="7" t="s">
        <v>49270</v>
      </c>
      <c r="F3382" s="7" t="s">
        <v>11367</v>
      </c>
      <c r="G3382" s="7" t="s">
        <v>49271</v>
      </c>
      <c r="H3382" s="7" t="s">
        <v>49272</v>
      </c>
      <c r="I3382" s="7" t="s">
        <v>65</v>
      </c>
      <c r="J3382" s="7" t="s">
        <v>33060</v>
      </c>
      <c r="K3382" s="7" t="s">
        <v>47</v>
      </c>
      <c r="L3382" s="7">
        <v>10</v>
      </c>
      <c r="M3382" s="7" t="s">
        <v>34194</v>
      </c>
      <c r="N3382" s="7">
        <v>49309</v>
      </c>
      <c r="O3382" s="7" t="s">
        <v>11566</v>
      </c>
      <c r="P3382" s="7">
        <v>20141222</v>
      </c>
      <c r="Q3382" s="7">
        <v>64</v>
      </c>
      <c r="R3382" s="7">
        <v>201903</v>
      </c>
    </row>
    <row r="3383" spans="1:18" ht="16.5" customHeight="1">
      <c r="A3383" s="8">
        <v>8788600144</v>
      </c>
      <c r="B3383" s="7">
        <v>6503810</v>
      </c>
      <c r="C3383" s="12">
        <v>2001110435119</v>
      </c>
      <c r="D3383" s="7" t="s">
        <v>20005</v>
      </c>
      <c r="E3383" s="7" t="s">
        <v>20006</v>
      </c>
      <c r="F3383" s="7" t="s">
        <v>20007</v>
      </c>
      <c r="G3383" s="7" t="s">
        <v>16323</v>
      </c>
      <c r="H3383" s="7" t="s">
        <v>20008</v>
      </c>
      <c r="I3383" s="7" t="s">
        <v>65</v>
      </c>
      <c r="J3383" s="7" t="s">
        <v>33060</v>
      </c>
      <c r="K3383" s="7" t="s">
        <v>47</v>
      </c>
      <c r="L3383" s="7">
        <v>10</v>
      </c>
      <c r="M3383" s="7" t="s">
        <v>33076</v>
      </c>
      <c r="N3383" s="7">
        <v>28909</v>
      </c>
      <c r="O3383" s="7" t="s">
        <v>38319</v>
      </c>
      <c r="P3383" s="7">
        <v>20150716</v>
      </c>
      <c r="Q3383" s="7">
        <v>80</v>
      </c>
      <c r="R3383" s="7">
        <v>201903</v>
      </c>
    </row>
    <row r="3384" spans="1:18" ht="16.5" customHeight="1">
      <c r="A3384" s="8">
        <v>4098101336</v>
      </c>
      <c r="B3384" s="7">
        <v>1725954</v>
      </c>
      <c r="C3384" s="12">
        <v>2001120000051</v>
      </c>
      <c r="D3384" s="7" t="s">
        <v>24277</v>
      </c>
      <c r="E3384" s="7" t="s">
        <v>24278</v>
      </c>
      <c r="F3384" s="7" t="s">
        <v>24279</v>
      </c>
      <c r="G3384" s="7" t="s">
        <v>24280</v>
      </c>
      <c r="H3384" s="7" t="s">
        <v>24281</v>
      </c>
      <c r="I3384" s="7" t="s">
        <v>65</v>
      </c>
      <c r="J3384" s="7" t="s">
        <v>33060</v>
      </c>
      <c r="K3384" s="7" t="s">
        <v>47</v>
      </c>
      <c r="L3384" s="7">
        <v>10</v>
      </c>
      <c r="M3384" s="7" t="s">
        <v>34194</v>
      </c>
      <c r="N3384" s="7">
        <v>49231</v>
      </c>
      <c r="O3384" s="7" t="s">
        <v>22958</v>
      </c>
      <c r="P3384" s="7">
        <v>19690601</v>
      </c>
      <c r="Q3384" s="7">
        <v>69</v>
      </c>
      <c r="R3384" s="7">
        <v>201903</v>
      </c>
    </row>
    <row r="3385" spans="1:18" ht="16.5" customHeight="1">
      <c r="A3385" s="8">
        <v>4098102204</v>
      </c>
      <c r="B3385" s="7">
        <v>2456092</v>
      </c>
      <c r="C3385" s="12">
        <v>2001130000249</v>
      </c>
      <c r="D3385" s="7" t="s">
        <v>24274</v>
      </c>
      <c r="E3385" s="7" t="s">
        <v>24270</v>
      </c>
      <c r="F3385" s="7" t="s">
        <v>24275</v>
      </c>
      <c r="G3385" s="7" t="s">
        <v>24276</v>
      </c>
      <c r="H3385" s="7" t="s">
        <v>24273</v>
      </c>
      <c r="I3385" s="7" t="s">
        <v>65</v>
      </c>
      <c r="J3385" s="7" t="s">
        <v>33060</v>
      </c>
      <c r="K3385" s="7" t="s">
        <v>47</v>
      </c>
      <c r="L3385" s="7">
        <v>10</v>
      </c>
      <c r="M3385" s="7" t="s">
        <v>34194</v>
      </c>
      <c r="N3385" s="7">
        <v>49231</v>
      </c>
      <c r="O3385" s="7" t="s">
        <v>22958</v>
      </c>
      <c r="P3385" s="7">
        <v>19680501</v>
      </c>
      <c r="Q3385" s="7">
        <v>56</v>
      </c>
      <c r="R3385" s="7">
        <v>201903</v>
      </c>
    </row>
    <row r="3386" spans="1:18" ht="16.5" customHeight="1">
      <c r="A3386" s="8">
        <v>4088180304</v>
      </c>
      <c r="B3386" s="7">
        <v>3205226</v>
      </c>
      <c r="C3386" s="12">
        <v>2001130006213</v>
      </c>
      <c r="D3386" s="7" t="s">
        <v>23075</v>
      </c>
      <c r="E3386" s="7" t="s">
        <v>11041</v>
      </c>
      <c r="F3386" s="7" t="s">
        <v>10938</v>
      </c>
      <c r="G3386" s="7" t="s">
        <v>23077</v>
      </c>
      <c r="H3386" s="7" t="s">
        <v>23078</v>
      </c>
      <c r="I3386" s="7" t="s">
        <v>65</v>
      </c>
      <c r="J3386" s="7" t="s">
        <v>33060</v>
      </c>
      <c r="K3386" s="7" t="s">
        <v>47</v>
      </c>
      <c r="L3386" s="7">
        <v>10</v>
      </c>
      <c r="M3386" s="7" t="s">
        <v>34194</v>
      </c>
      <c r="N3386" s="7">
        <v>49212</v>
      </c>
      <c r="O3386" s="7" t="s">
        <v>10754</v>
      </c>
      <c r="P3386" s="7">
        <v>20081215</v>
      </c>
      <c r="Q3386" s="7">
        <v>371</v>
      </c>
      <c r="R3386" s="7">
        <v>201903</v>
      </c>
    </row>
    <row r="3387" spans="1:18" ht="16.5" customHeight="1">
      <c r="A3387" s="8">
        <v>4098100190</v>
      </c>
      <c r="B3387" s="7">
        <v>1931345</v>
      </c>
      <c r="C3387" s="12">
        <v>2001140000031</v>
      </c>
      <c r="D3387" s="7" t="s">
        <v>24287</v>
      </c>
      <c r="E3387" s="7" t="s">
        <v>24288</v>
      </c>
      <c r="F3387" s="7" t="s">
        <v>10745</v>
      </c>
      <c r="G3387" s="7" t="s">
        <v>24289</v>
      </c>
      <c r="H3387" s="7" t="s">
        <v>24290</v>
      </c>
      <c r="I3387" s="7" t="s">
        <v>65</v>
      </c>
      <c r="J3387" s="7" t="s">
        <v>33060</v>
      </c>
      <c r="K3387" s="7" t="s">
        <v>47</v>
      </c>
      <c r="L3387" s="7">
        <v>10</v>
      </c>
      <c r="M3387" s="7" t="s">
        <v>34194</v>
      </c>
      <c r="N3387" s="7">
        <v>49212</v>
      </c>
      <c r="O3387" s="7" t="s">
        <v>10754</v>
      </c>
      <c r="P3387" s="7">
        <v>19540923</v>
      </c>
      <c r="Q3387" s="7">
        <v>127</v>
      </c>
      <c r="R3387" s="7">
        <v>201903</v>
      </c>
    </row>
    <row r="3388" spans="1:18" ht="16.5" customHeight="1">
      <c r="A3388" s="8">
        <v>4098105540</v>
      </c>
      <c r="B3388" s="7">
        <v>1828069</v>
      </c>
      <c r="C3388" s="12">
        <v>2001140000114</v>
      </c>
      <c r="D3388" s="7" t="s">
        <v>24269</v>
      </c>
      <c r="E3388" s="7" t="s">
        <v>24270</v>
      </c>
      <c r="F3388" s="7" t="s">
        <v>24271</v>
      </c>
      <c r="G3388" s="7" t="s">
        <v>24272</v>
      </c>
      <c r="H3388" s="7" t="s">
        <v>24273</v>
      </c>
      <c r="I3388" s="7" t="s">
        <v>65</v>
      </c>
      <c r="J3388" s="7" t="s">
        <v>33060</v>
      </c>
      <c r="K3388" s="7" t="s">
        <v>47</v>
      </c>
      <c r="L3388" s="7">
        <v>10</v>
      </c>
      <c r="M3388" s="7" t="s">
        <v>34194</v>
      </c>
      <c r="N3388" s="7">
        <v>49231</v>
      </c>
      <c r="O3388" s="7" t="s">
        <v>22958</v>
      </c>
      <c r="P3388" s="7">
        <v>19730924</v>
      </c>
      <c r="Q3388" s="7">
        <v>59</v>
      </c>
      <c r="R3388" s="7">
        <v>201903</v>
      </c>
    </row>
    <row r="3389" spans="1:18" ht="16.5" customHeight="1">
      <c r="A3389" s="8">
        <v>4108101452</v>
      </c>
      <c r="B3389" s="7">
        <v>1616354</v>
      </c>
      <c r="C3389" s="12">
        <v>2001140000338</v>
      </c>
      <c r="D3389" s="7" t="s">
        <v>49273</v>
      </c>
      <c r="E3389" s="7" t="s">
        <v>49274</v>
      </c>
      <c r="F3389" s="7" t="s">
        <v>49275</v>
      </c>
      <c r="G3389" s="7" t="s">
        <v>49276</v>
      </c>
      <c r="H3389" s="7" t="s">
        <v>49277</v>
      </c>
      <c r="I3389" s="7" t="s">
        <v>65</v>
      </c>
      <c r="J3389" s="7" t="s">
        <v>33060</v>
      </c>
      <c r="K3389" s="7" t="s">
        <v>47</v>
      </c>
      <c r="L3389" s="7">
        <v>10</v>
      </c>
      <c r="M3389" s="7" t="s">
        <v>34194</v>
      </c>
      <c r="N3389" s="7">
        <v>49212</v>
      </c>
      <c r="O3389" s="7" t="s">
        <v>10754</v>
      </c>
      <c r="P3389" s="7">
        <v>19800101</v>
      </c>
      <c r="Q3389" s="7">
        <v>146</v>
      </c>
      <c r="R3389" s="7">
        <v>201903</v>
      </c>
    </row>
    <row r="3390" spans="1:18" ht="16.5" customHeight="1">
      <c r="A3390" s="8">
        <v>4108126356</v>
      </c>
      <c r="B3390" s="7">
        <v>1938391</v>
      </c>
      <c r="C3390" s="12">
        <v>2001140001005</v>
      </c>
      <c r="D3390" s="7" t="s">
        <v>24151</v>
      </c>
      <c r="E3390" s="7" t="s">
        <v>24152</v>
      </c>
      <c r="F3390" s="7" t="s">
        <v>24153</v>
      </c>
      <c r="G3390" s="7" t="s">
        <v>24154</v>
      </c>
      <c r="H3390" s="7" t="s">
        <v>24155</v>
      </c>
      <c r="I3390" s="7" t="s">
        <v>65</v>
      </c>
      <c r="J3390" s="7" t="s">
        <v>33060</v>
      </c>
      <c r="K3390" s="7" t="s">
        <v>47</v>
      </c>
      <c r="L3390" s="7">
        <v>10</v>
      </c>
      <c r="M3390" s="7" t="s">
        <v>34194</v>
      </c>
      <c r="N3390" s="7">
        <v>49212</v>
      </c>
      <c r="O3390" s="7" t="s">
        <v>10754</v>
      </c>
      <c r="P3390" s="7">
        <v>19850610</v>
      </c>
      <c r="Q3390" s="7">
        <v>116</v>
      </c>
      <c r="R3390" s="7">
        <v>201903</v>
      </c>
    </row>
    <row r="3391" spans="1:18" ht="16.5" customHeight="1">
      <c r="A3391" s="8">
        <v>4108105007</v>
      </c>
      <c r="B3391" s="7">
        <v>1779660</v>
      </c>
      <c r="C3391" s="12">
        <v>2001140001443</v>
      </c>
      <c r="D3391" s="7" t="s">
        <v>49278</v>
      </c>
      <c r="E3391" s="7" t="s">
        <v>11041</v>
      </c>
      <c r="F3391" s="7" t="s">
        <v>49279</v>
      </c>
      <c r="G3391" s="7" t="s">
        <v>49280</v>
      </c>
      <c r="H3391" s="7" t="s">
        <v>49281</v>
      </c>
      <c r="I3391" s="7" t="s">
        <v>65</v>
      </c>
      <c r="J3391" s="7" t="s">
        <v>33060</v>
      </c>
      <c r="K3391" s="7" t="s">
        <v>47</v>
      </c>
      <c r="L3391" s="7">
        <v>10</v>
      </c>
      <c r="M3391" s="7" t="s">
        <v>34194</v>
      </c>
      <c r="N3391" s="7">
        <v>49212</v>
      </c>
      <c r="O3391" s="7" t="s">
        <v>10754</v>
      </c>
      <c r="P3391" s="7">
        <v>19840301</v>
      </c>
      <c r="Q3391" s="7">
        <v>113</v>
      </c>
      <c r="R3391" s="7">
        <v>201903</v>
      </c>
    </row>
    <row r="3392" spans="1:18" ht="16.5" customHeight="1">
      <c r="A3392" s="8">
        <v>4108117518</v>
      </c>
      <c r="B3392" s="7">
        <v>2128507</v>
      </c>
      <c r="C3392" s="12">
        <v>2001140002417</v>
      </c>
      <c r="D3392" s="7" t="s">
        <v>24246</v>
      </c>
      <c r="E3392" s="7" t="s">
        <v>24247</v>
      </c>
      <c r="F3392" s="7" t="s">
        <v>10754</v>
      </c>
      <c r="G3392" s="7" t="s">
        <v>24248</v>
      </c>
      <c r="H3392" s="7" t="s">
        <v>24249</v>
      </c>
      <c r="I3392" s="7" t="s">
        <v>65</v>
      </c>
      <c r="J3392" s="7" t="s">
        <v>33060</v>
      </c>
      <c r="K3392" s="7" t="s">
        <v>47</v>
      </c>
      <c r="L3392" s="7">
        <v>10</v>
      </c>
      <c r="M3392" s="7" t="s">
        <v>34194</v>
      </c>
      <c r="N3392" s="7">
        <v>49212</v>
      </c>
      <c r="O3392" s="7" t="s">
        <v>10754</v>
      </c>
      <c r="P3392" s="7">
        <v>19890301</v>
      </c>
      <c r="Q3392" s="7">
        <v>131</v>
      </c>
      <c r="R3392" s="7">
        <v>201903</v>
      </c>
    </row>
    <row r="3393" spans="1:18" ht="16.5" customHeight="1">
      <c r="A3393" s="8">
        <v>4108115223</v>
      </c>
      <c r="B3393" s="7">
        <v>1106793</v>
      </c>
      <c r="C3393" s="12">
        <v>2001140005255</v>
      </c>
      <c r="D3393" s="7" t="s">
        <v>24258</v>
      </c>
      <c r="E3393" s="7" t="s">
        <v>7728</v>
      </c>
      <c r="F3393" s="7" t="s">
        <v>10789</v>
      </c>
      <c r="G3393" s="7" t="s">
        <v>24259</v>
      </c>
      <c r="H3393" s="7" t="s">
        <v>24260</v>
      </c>
      <c r="I3393" s="7" t="s">
        <v>65</v>
      </c>
      <c r="J3393" s="7" t="s">
        <v>33060</v>
      </c>
      <c r="K3393" s="7" t="s">
        <v>47</v>
      </c>
      <c r="L3393" s="7">
        <v>10</v>
      </c>
      <c r="M3393" s="7" t="s">
        <v>34194</v>
      </c>
      <c r="N3393" s="7">
        <v>49212</v>
      </c>
      <c r="O3393" s="7" t="s">
        <v>10754</v>
      </c>
      <c r="P3393" s="7">
        <v>19920601</v>
      </c>
      <c r="Q3393" s="7">
        <v>106</v>
      </c>
      <c r="R3393" s="7">
        <v>201903</v>
      </c>
    </row>
    <row r="3394" spans="1:18" ht="16.5" customHeight="1">
      <c r="A3394" s="8">
        <v>4088164186</v>
      </c>
      <c r="B3394" s="7">
        <v>3044169</v>
      </c>
      <c r="C3394" s="12">
        <v>2001140021110</v>
      </c>
      <c r="D3394" s="7" t="s">
        <v>24301</v>
      </c>
      <c r="E3394" s="7" t="s">
        <v>24302</v>
      </c>
      <c r="F3394" s="7" t="s">
        <v>10724</v>
      </c>
      <c r="G3394" s="7" t="s">
        <v>24303</v>
      </c>
      <c r="H3394" s="7" t="s">
        <v>24304</v>
      </c>
      <c r="I3394" s="7" t="s">
        <v>65</v>
      </c>
      <c r="J3394" s="7" t="s">
        <v>33060</v>
      </c>
      <c r="K3394" s="7" t="s">
        <v>47</v>
      </c>
      <c r="L3394" s="7">
        <v>10</v>
      </c>
      <c r="M3394" s="7" t="s">
        <v>34194</v>
      </c>
      <c r="N3394" s="7">
        <v>49212</v>
      </c>
      <c r="O3394" s="7" t="s">
        <v>10754</v>
      </c>
      <c r="P3394" s="7">
        <v>20041101</v>
      </c>
      <c r="Q3394" s="7">
        <v>121</v>
      </c>
      <c r="R3394" s="7">
        <v>201903</v>
      </c>
    </row>
    <row r="3395" spans="1:18" ht="16.5" customHeight="1">
      <c r="A3395" s="8">
        <v>4108641575</v>
      </c>
      <c r="B3395" s="7">
        <v>3756916</v>
      </c>
      <c r="C3395" s="12">
        <v>2001140035731</v>
      </c>
      <c r="D3395" s="7" t="s">
        <v>49282</v>
      </c>
      <c r="E3395" s="7" t="s">
        <v>49283</v>
      </c>
      <c r="F3395" s="7" t="s">
        <v>49284</v>
      </c>
      <c r="G3395" s="7" t="s">
        <v>49285</v>
      </c>
      <c r="H3395" s="7" t="s">
        <v>49286</v>
      </c>
      <c r="I3395" s="7" t="s">
        <v>65</v>
      </c>
      <c r="J3395" s="7" t="s">
        <v>33060</v>
      </c>
      <c r="K3395" s="7" t="s">
        <v>47</v>
      </c>
      <c r="L3395" s="7">
        <v>10</v>
      </c>
      <c r="M3395" s="7" t="s">
        <v>33760</v>
      </c>
      <c r="N3395" s="7">
        <v>46692</v>
      </c>
      <c r="O3395" s="7" t="s">
        <v>49287</v>
      </c>
      <c r="P3395" s="7">
        <v>20100727</v>
      </c>
      <c r="Q3395" s="7">
        <v>55</v>
      </c>
      <c r="R3395" s="7">
        <v>201903</v>
      </c>
    </row>
    <row r="3396" spans="1:18" ht="16.5" customHeight="1">
      <c r="A3396" s="8">
        <v>4108665470</v>
      </c>
      <c r="B3396" s="7">
        <v>4162624</v>
      </c>
      <c r="C3396" s="12">
        <v>2001140043974</v>
      </c>
      <c r="D3396" s="7" t="s">
        <v>49288</v>
      </c>
      <c r="E3396" s="7" t="s">
        <v>49289</v>
      </c>
      <c r="F3396" s="7" t="s">
        <v>49290</v>
      </c>
      <c r="G3396" s="7" t="s">
        <v>49291</v>
      </c>
      <c r="H3396" s="7" t="s">
        <v>49292</v>
      </c>
      <c r="I3396" s="7" t="s">
        <v>65</v>
      </c>
      <c r="J3396" s="7" t="s">
        <v>33060</v>
      </c>
      <c r="K3396" s="7" t="s">
        <v>47</v>
      </c>
      <c r="L3396" s="7">
        <v>10</v>
      </c>
      <c r="M3396" s="7" t="s">
        <v>34433</v>
      </c>
      <c r="N3396" s="7">
        <v>59141</v>
      </c>
      <c r="O3396" s="7" t="s">
        <v>13379</v>
      </c>
      <c r="P3396" s="7">
        <v>20120828</v>
      </c>
      <c r="Q3396" s="7">
        <v>53</v>
      </c>
      <c r="R3396" s="7">
        <v>201903</v>
      </c>
    </row>
    <row r="3397" spans="1:18" ht="16.5" customHeight="1">
      <c r="A3397" s="8">
        <v>4088197988</v>
      </c>
      <c r="B3397" s="7">
        <v>4162630</v>
      </c>
      <c r="C3397" s="12">
        <v>2001140044039</v>
      </c>
      <c r="D3397" s="7" t="s">
        <v>24291</v>
      </c>
      <c r="E3397" s="7" t="s">
        <v>24292</v>
      </c>
      <c r="F3397" s="7" t="s">
        <v>24293</v>
      </c>
      <c r="G3397" s="7" t="s">
        <v>24294</v>
      </c>
      <c r="H3397" s="7" t="s">
        <v>24295</v>
      </c>
      <c r="I3397" s="7" t="s">
        <v>65</v>
      </c>
      <c r="J3397" s="7" t="s">
        <v>33060</v>
      </c>
      <c r="K3397" s="7" t="s">
        <v>47</v>
      </c>
      <c r="L3397" s="7">
        <v>10</v>
      </c>
      <c r="M3397" s="7" t="s">
        <v>34194</v>
      </c>
      <c r="N3397" s="7">
        <v>49232</v>
      </c>
      <c r="O3397" s="7" t="s">
        <v>24293</v>
      </c>
      <c r="P3397" s="7">
        <v>20120926</v>
      </c>
      <c r="Q3397" s="7">
        <v>89</v>
      </c>
      <c r="R3397" s="7">
        <v>201903</v>
      </c>
    </row>
    <row r="3398" spans="1:18" ht="16.5" customHeight="1">
      <c r="A3398" s="8">
        <v>4108216326</v>
      </c>
      <c r="B3398" s="7">
        <v>3143194</v>
      </c>
      <c r="C3398" s="12">
        <v>2001210015952</v>
      </c>
      <c r="D3398" s="7" t="s">
        <v>49293</v>
      </c>
      <c r="E3398" s="7" t="s">
        <v>49294</v>
      </c>
      <c r="F3398" s="7" t="s">
        <v>49295</v>
      </c>
      <c r="G3398" s="7" t="s">
        <v>49296</v>
      </c>
      <c r="H3398" s="7" t="s">
        <v>49297</v>
      </c>
      <c r="I3398" s="7" t="s">
        <v>45</v>
      </c>
      <c r="J3398" s="7" t="s">
        <v>33060</v>
      </c>
      <c r="K3398" s="7" t="s">
        <v>47</v>
      </c>
      <c r="L3398" s="7">
        <v>10</v>
      </c>
      <c r="M3398" s="7" t="s">
        <v>34194</v>
      </c>
      <c r="N3398" s="7">
        <v>49231</v>
      </c>
      <c r="O3398" s="7" t="s">
        <v>22958</v>
      </c>
      <c r="P3398" s="7">
        <v>20080829</v>
      </c>
      <c r="Q3398" s="7">
        <v>138</v>
      </c>
      <c r="R3398" s="7">
        <v>201903</v>
      </c>
    </row>
    <row r="3399" spans="1:18" ht="16.5" customHeight="1">
      <c r="A3399" s="8">
        <v>4108200687</v>
      </c>
      <c r="B3399" s="7">
        <v>1443728</v>
      </c>
      <c r="C3399" s="12">
        <v>2001220000042</v>
      </c>
      <c r="D3399" s="7" t="s">
        <v>23045</v>
      </c>
      <c r="E3399" s="7" t="s">
        <v>23047</v>
      </c>
      <c r="F3399" s="7" t="s">
        <v>23048</v>
      </c>
      <c r="G3399" s="7" t="s">
        <v>23049</v>
      </c>
      <c r="H3399" s="7" t="s">
        <v>23050</v>
      </c>
      <c r="I3399" s="7" t="s">
        <v>45</v>
      </c>
      <c r="J3399" s="7" t="s">
        <v>33060</v>
      </c>
      <c r="K3399" s="7" t="s">
        <v>47</v>
      </c>
      <c r="L3399" s="7">
        <v>10</v>
      </c>
      <c r="M3399" s="7" t="s">
        <v>105</v>
      </c>
      <c r="N3399" s="7">
        <v>86100</v>
      </c>
      <c r="O3399" s="7" t="s">
        <v>5955</v>
      </c>
      <c r="P3399" s="7">
        <v>19701228</v>
      </c>
      <c r="Q3399" s="7">
        <v>834</v>
      </c>
      <c r="R3399" s="7">
        <v>201903</v>
      </c>
    </row>
    <row r="3400" spans="1:18" ht="16.5" customHeight="1">
      <c r="A3400" s="8">
        <v>4168201331</v>
      </c>
      <c r="B3400" s="7">
        <v>1617612</v>
      </c>
      <c r="C3400" s="12">
        <v>2001220000141</v>
      </c>
      <c r="D3400" s="7" t="s">
        <v>49298</v>
      </c>
      <c r="E3400" s="7" t="s">
        <v>49299</v>
      </c>
      <c r="F3400" s="7" t="s">
        <v>615</v>
      </c>
      <c r="G3400" s="7" t="s">
        <v>49300</v>
      </c>
      <c r="H3400" s="7" t="s">
        <v>49301</v>
      </c>
      <c r="I3400" s="7" t="s">
        <v>45</v>
      </c>
      <c r="J3400" s="7" t="s">
        <v>33060</v>
      </c>
      <c r="K3400" s="7" t="s">
        <v>47</v>
      </c>
      <c r="L3400" s="7">
        <v>10</v>
      </c>
      <c r="M3400" s="7" t="s">
        <v>105</v>
      </c>
      <c r="N3400" s="7">
        <v>86101</v>
      </c>
      <c r="O3400" s="7" t="s">
        <v>615</v>
      </c>
      <c r="P3400" s="7">
        <v>19810101</v>
      </c>
      <c r="Q3400" s="7">
        <v>925</v>
      </c>
      <c r="R3400" s="7">
        <v>201903</v>
      </c>
    </row>
    <row r="3401" spans="1:18" ht="16.5" customHeight="1">
      <c r="A3401" s="8">
        <v>4108214992</v>
      </c>
      <c r="B3401" s="7">
        <v>3044142</v>
      </c>
      <c r="C3401" s="12">
        <v>2001330017060</v>
      </c>
      <c r="D3401" s="7" t="s">
        <v>49302</v>
      </c>
      <c r="E3401" s="7" t="s">
        <v>49303</v>
      </c>
      <c r="F3401" s="7" t="s">
        <v>30448</v>
      </c>
      <c r="G3401" s="7" t="s">
        <v>49304</v>
      </c>
      <c r="H3401" s="7" t="s">
        <v>49305</v>
      </c>
      <c r="I3401" s="7" t="s">
        <v>45</v>
      </c>
      <c r="J3401" s="7" t="s">
        <v>33060</v>
      </c>
      <c r="K3401" s="7" t="s">
        <v>47</v>
      </c>
      <c r="L3401" s="7">
        <v>10</v>
      </c>
      <c r="M3401" s="7" t="s">
        <v>105</v>
      </c>
      <c r="N3401" s="7">
        <v>86100</v>
      </c>
      <c r="O3401" s="7" t="s">
        <v>5955</v>
      </c>
      <c r="P3401" s="7">
        <v>20070201</v>
      </c>
      <c r="Q3401" s="7">
        <v>63</v>
      </c>
      <c r="R3401" s="7">
        <v>201903</v>
      </c>
    </row>
    <row r="3402" spans="1:18" ht="16.5" customHeight="1">
      <c r="A3402" s="8">
        <v>4088219349</v>
      </c>
      <c r="B3402" s="7">
        <v>4061901</v>
      </c>
      <c r="C3402" s="12">
        <v>2001330020196</v>
      </c>
      <c r="D3402" s="7" t="s">
        <v>30517</v>
      </c>
      <c r="E3402" s="7" t="s">
        <v>30518</v>
      </c>
      <c r="F3402" s="7" t="s">
        <v>30519</v>
      </c>
      <c r="G3402" s="7" t="s">
        <v>30520</v>
      </c>
      <c r="H3402" s="7" t="s">
        <v>30521</v>
      </c>
      <c r="I3402" s="7" t="s">
        <v>45</v>
      </c>
      <c r="J3402" s="7" t="s">
        <v>33060</v>
      </c>
      <c r="K3402" s="7" t="s">
        <v>47</v>
      </c>
      <c r="L3402" s="7">
        <v>10</v>
      </c>
      <c r="M3402" s="7" t="s">
        <v>105</v>
      </c>
      <c r="N3402" s="7">
        <v>86102</v>
      </c>
      <c r="O3402" s="7" t="s">
        <v>30448</v>
      </c>
      <c r="P3402" s="7">
        <v>20111209</v>
      </c>
      <c r="Q3402" s="7">
        <v>74</v>
      </c>
      <c r="R3402" s="7">
        <v>201903</v>
      </c>
    </row>
    <row r="3403" spans="1:18" ht="16.5" customHeight="1">
      <c r="A3403" s="8">
        <v>4108220422</v>
      </c>
      <c r="B3403" s="7">
        <v>4133038</v>
      </c>
      <c r="C3403" s="12">
        <v>2001330020500</v>
      </c>
      <c r="D3403" s="7" t="s">
        <v>49306</v>
      </c>
      <c r="E3403" s="7" t="s">
        <v>49307</v>
      </c>
      <c r="F3403" s="7" t="s">
        <v>249</v>
      </c>
      <c r="G3403" s="7" t="s">
        <v>49308</v>
      </c>
      <c r="H3403" s="7" t="s">
        <v>49309</v>
      </c>
      <c r="I3403" s="7" t="s">
        <v>45</v>
      </c>
      <c r="J3403" s="7" t="s">
        <v>33060</v>
      </c>
      <c r="K3403" s="7" t="s">
        <v>47</v>
      </c>
      <c r="L3403" s="7">
        <v>10</v>
      </c>
      <c r="M3403" s="7" t="s">
        <v>105</v>
      </c>
      <c r="N3403" s="7">
        <v>86102</v>
      </c>
      <c r="O3403" s="7" t="s">
        <v>30448</v>
      </c>
      <c r="P3403" s="7">
        <v>20120521</v>
      </c>
      <c r="Q3403" s="7">
        <v>96</v>
      </c>
      <c r="R3403" s="7">
        <v>201903</v>
      </c>
    </row>
    <row r="3404" spans="1:18" ht="16.5" customHeight="1">
      <c r="A3404" s="8">
        <v>4088220230</v>
      </c>
      <c r="B3404" s="7">
        <v>4187807</v>
      </c>
      <c r="C3404" s="12">
        <v>2001330020823</v>
      </c>
      <c r="D3404" s="7" t="s">
        <v>49310</v>
      </c>
      <c r="E3404" s="7" t="s">
        <v>49311</v>
      </c>
      <c r="F3404" s="7" t="s">
        <v>7921</v>
      </c>
      <c r="G3404" s="7" t="s">
        <v>49312</v>
      </c>
      <c r="H3404" s="7" t="s">
        <v>49313</v>
      </c>
      <c r="I3404" s="7" t="s">
        <v>45</v>
      </c>
      <c r="J3404" s="7" t="s">
        <v>33060</v>
      </c>
      <c r="K3404" s="7" t="s">
        <v>47</v>
      </c>
      <c r="L3404" s="7">
        <v>10</v>
      </c>
      <c r="M3404" s="7" t="s">
        <v>105</v>
      </c>
      <c r="N3404" s="7">
        <v>86102</v>
      </c>
      <c r="O3404" s="7" t="s">
        <v>30448</v>
      </c>
      <c r="P3404" s="7">
        <v>20121210</v>
      </c>
      <c r="Q3404" s="7">
        <v>52</v>
      </c>
      <c r="R3404" s="7">
        <v>201903</v>
      </c>
    </row>
    <row r="3405" spans="1:18" ht="16.5" customHeight="1">
      <c r="A3405" s="8">
        <v>4118101339</v>
      </c>
      <c r="B3405" s="7">
        <v>1703909</v>
      </c>
      <c r="C3405" s="12">
        <v>2011110001159</v>
      </c>
      <c r="D3405" s="7" t="s">
        <v>24225</v>
      </c>
      <c r="E3405" s="7" t="s">
        <v>21423</v>
      </c>
      <c r="F3405" s="7" t="s">
        <v>24226</v>
      </c>
      <c r="G3405" s="7" t="s">
        <v>24227</v>
      </c>
      <c r="H3405" s="7" t="s">
        <v>24228</v>
      </c>
      <c r="I3405" s="7" t="s">
        <v>65</v>
      </c>
      <c r="J3405" s="7" t="s">
        <v>33060</v>
      </c>
      <c r="K3405" s="7" t="s">
        <v>47</v>
      </c>
      <c r="L3405" s="7">
        <v>10</v>
      </c>
      <c r="M3405" s="7" t="s">
        <v>34194</v>
      </c>
      <c r="N3405" s="7">
        <v>49231</v>
      </c>
      <c r="O3405" s="7" t="s">
        <v>22958</v>
      </c>
      <c r="P3405" s="7">
        <v>19800909</v>
      </c>
      <c r="Q3405" s="7">
        <v>59</v>
      </c>
      <c r="R3405" s="7">
        <v>201903</v>
      </c>
    </row>
    <row r="3406" spans="1:18" ht="16.5" customHeight="1">
      <c r="A3406" s="8">
        <v>4118100193</v>
      </c>
      <c r="B3406" s="7">
        <v>1223854</v>
      </c>
      <c r="C3406" s="12">
        <v>2011140000048</v>
      </c>
      <c r="D3406" s="7" t="s">
        <v>49314</v>
      </c>
      <c r="E3406" s="7" t="s">
        <v>49315</v>
      </c>
      <c r="F3406" s="7" t="s">
        <v>22958</v>
      </c>
      <c r="G3406" s="7" t="s">
        <v>49316</v>
      </c>
      <c r="H3406" s="7" t="s">
        <v>49317</v>
      </c>
      <c r="I3406" s="7" t="s">
        <v>65</v>
      </c>
      <c r="J3406" s="7" t="s">
        <v>33060</v>
      </c>
      <c r="K3406" s="7" t="s">
        <v>47</v>
      </c>
      <c r="L3406" s="7">
        <v>10</v>
      </c>
      <c r="M3406" s="7" t="s">
        <v>34194</v>
      </c>
      <c r="N3406" s="7">
        <v>49231</v>
      </c>
      <c r="O3406" s="7" t="s">
        <v>22958</v>
      </c>
      <c r="P3406" s="7">
        <v>19590207</v>
      </c>
      <c r="Q3406" s="7">
        <v>51</v>
      </c>
      <c r="R3406" s="7">
        <v>201903</v>
      </c>
    </row>
    <row r="3407" spans="1:18" ht="16.5" customHeight="1">
      <c r="A3407" s="8">
        <v>4118100344</v>
      </c>
      <c r="B3407" s="7">
        <v>1233836</v>
      </c>
      <c r="C3407" s="12">
        <v>2011140000072</v>
      </c>
      <c r="D3407" s="7" t="s">
        <v>24236</v>
      </c>
      <c r="E3407" s="7" t="s">
        <v>16805</v>
      </c>
      <c r="F3407" s="7" t="s">
        <v>22958</v>
      </c>
      <c r="G3407" s="7" t="s">
        <v>24237</v>
      </c>
      <c r="H3407" s="7" t="s">
        <v>24238</v>
      </c>
      <c r="I3407" s="7" t="s">
        <v>65</v>
      </c>
      <c r="J3407" s="7" t="s">
        <v>33060</v>
      </c>
      <c r="K3407" s="7" t="s">
        <v>47</v>
      </c>
      <c r="L3407" s="7">
        <v>10</v>
      </c>
      <c r="M3407" s="7" t="s">
        <v>34194</v>
      </c>
      <c r="N3407" s="7">
        <v>49231</v>
      </c>
      <c r="O3407" s="7" t="s">
        <v>22958</v>
      </c>
      <c r="P3407" s="7">
        <v>19700713</v>
      </c>
      <c r="Q3407" s="7">
        <v>68</v>
      </c>
      <c r="R3407" s="7">
        <v>201903</v>
      </c>
    </row>
    <row r="3408" spans="1:18" ht="16.5" customHeight="1">
      <c r="A3408" s="8">
        <v>4118100359</v>
      </c>
      <c r="B3408" s="7">
        <v>1710223</v>
      </c>
      <c r="C3408" s="12">
        <v>2011140000080</v>
      </c>
      <c r="D3408" s="7" t="s">
        <v>24232</v>
      </c>
      <c r="E3408" s="7" t="s">
        <v>24233</v>
      </c>
      <c r="F3408" s="7" t="s">
        <v>14795</v>
      </c>
      <c r="G3408" s="7" t="s">
        <v>24234</v>
      </c>
      <c r="H3408" s="7" t="s">
        <v>24235</v>
      </c>
      <c r="I3408" s="7" t="s">
        <v>65</v>
      </c>
      <c r="J3408" s="7" t="s">
        <v>33060</v>
      </c>
      <c r="K3408" s="7" t="s">
        <v>47</v>
      </c>
      <c r="L3408" s="7">
        <v>10</v>
      </c>
      <c r="M3408" s="7" t="s">
        <v>34194</v>
      </c>
      <c r="N3408" s="7">
        <v>49231</v>
      </c>
      <c r="O3408" s="7" t="s">
        <v>22958</v>
      </c>
      <c r="P3408" s="7">
        <v>19700101</v>
      </c>
      <c r="Q3408" s="7">
        <v>81</v>
      </c>
      <c r="R3408" s="7">
        <v>201903</v>
      </c>
    </row>
    <row r="3409" spans="1:18" ht="16.5" customHeight="1">
      <c r="A3409" s="8">
        <v>4118101192</v>
      </c>
      <c r="B3409" s="7">
        <v>1194911</v>
      </c>
      <c r="C3409" s="12">
        <v>2011140000197</v>
      </c>
      <c r="D3409" s="7" t="s">
        <v>24229</v>
      </c>
      <c r="E3409" s="7" t="s">
        <v>4467</v>
      </c>
      <c r="F3409" s="7" t="s">
        <v>23954</v>
      </c>
      <c r="G3409" s="7" t="s">
        <v>24230</v>
      </c>
      <c r="H3409" s="7" t="s">
        <v>24231</v>
      </c>
      <c r="I3409" s="7" t="s">
        <v>65</v>
      </c>
      <c r="J3409" s="7" t="s">
        <v>33060</v>
      </c>
      <c r="K3409" s="7" t="s">
        <v>47</v>
      </c>
      <c r="L3409" s="7">
        <v>10</v>
      </c>
      <c r="M3409" s="7" t="s">
        <v>34194</v>
      </c>
      <c r="N3409" s="7">
        <v>49231</v>
      </c>
      <c r="O3409" s="7" t="s">
        <v>22958</v>
      </c>
      <c r="P3409" s="7">
        <v>19791218</v>
      </c>
      <c r="Q3409" s="7">
        <v>65</v>
      </c>
      <c r="R3409" s="7">
        <v>201903</v>
      </c>
    </row>
    <row r="3410" spans="1:18" ht="16.5" customHeight="1">
      <c r="A3410" s="8">
        <v>4118101682</v>
      </c>
      <c r="B3410" s="7">
        <v>1677155</v>
      </c>
      <c r="C3410" s="12">
        <v>2011140000220</v>
      </c>
      <c r="D3410" s="7" t="s">
        <v>24221</v>
      </c>
      <c r="E3410" s="7" t="s">
        <v>24222</v>
      </c>
      <c r="F3410" s="7" t="s">
        <v>14795</v>
      </c>
      <c r="G3410" s="7" t="s">
        <v>24223</v>
      </c>
      <c r="H3410" s="7" t="s">
        <v>24224</v>
      </c>
      <c r="I3410" s="7" t="s">
        <v>65</v>
      </c>
      <c r="J3410" s="7" t="s">
        <v>33060</v>
      </c>
      <c r="K3410" s="7" t="s">
        <v>47</v>
      </c>
      <c r="L3410" s="7">
        <v>10</v>
      </c>
      <c r="M3410" s="7" t="s">
        <v>34194</v>
      </c>
      <c r="N3410" s="7">
        <v>49231</v>
      </c>
      <c r="O3410" s="7" t="s">
        <v>22958</v>
      </c>
      <c r="P3410" s="7">
        <v>19820712</v>
      </c>
      <c r="Q3410" s="7">
        <v>57</v>
      </c>
      <c r="R3410" s="7">
        <v>201903</v>
      </c>
    </row>
    <row r="3411" spans="1:18" ht="16.5" customHeight="1">
      <c r="A3411" s="8">
        <v>4118212702</v>
      </c>
      <c r="B3411" s="7">
        <v>4138838</v>
      </c>
      <c r="C3411" s="12">
        <v>2011330006278</v>
      </c>
      <c r="D3411" s="7" t="s">
        <v>49318</v>
      </c>
      <c r="E3411" s="7" t="s">
        <v>49319</v>
      </c>
      <c r="F3411" s="7" t="s">
        <v>249</v>
      </c>
      <c r="G3411" s="7" t="s">
        <v>49320</v>
      </c>
      <c r="H3411" s="7" t="s">
        <v>49321</v>
      </c>
      <c r="I3411" s="7" t="s">
        <v>45</v>
      </c>
      <c r="J3411" s="7" t="s">
        <v>33060</v>
      </c>
      <c r="K3411" s="7" t="s">
        <v>47</v>
      </c>
      <c r="L3411" s="7">
        <v>10</v>
      </c>
      <c r="M3411" s="7" t="s">
        <v>105</v>
      </c>
      <c r="N3411" s="7">
        <v>86102</v>
      </c>
      <c r="O3411" s="7" t="s">
        <v>30448</v>
      </c>
      <c r="P3411" s="7">
        <v>20120605</v>
      </c>
      <c r="Q3411" s="7">
        <v>88</v>
      </c>
      <c r="R3411" s="7">
        <v>201903</v>
      </c>
    </row>
    <row r="3412" spans="1:18" ht="16.5" customHeight="1">
      <c r="A3412" s="8">
        <v>4118213040</v>
      </c>
      <c r="B3412" s="7">
        <v>4199819</v>
      </c>
      <c r="C3412" s="12">
        <v>2011330006492</v>
      </c>
      <c r="D3412" s="7" t="s">
        <v>49322</v>
      </c>
      <c r="E3412" s="7" t="s">
        <v>49323</v>
      </c>
      <c r="F3412" s="7" t="s">
        <v>47438</v>
      </c>
      <c r="G3412" s="7" t="s">
        <v>49324</v>
      </c>
      <c r="H3412" s="7" t="s">
        <v>49325</v>
      </c>
      <c r="I3412" s="7" t="s">
        <v>45</v>
      </c>
      <c r="J3412" s="7" t="s">
        <v>33060</v>
      </c>
      <c r="K3412" s="7" t="s">
        <v>47</v>
      </c>
      <c r="L3412" s="7">
        <v>10</v>
      </c>
      <c r="M3412" s="7" t="s">
        <v>105</v>
      </c>
      <c r="N3412" s="7">
        <v>86102</v>
      </c>
      <c r="O3412" s="7" t="s">
        <v>30448</v>
      </c>
      <c r="P3412" s="7">
        <v>20130121</v>
      </c>
      <c r="Q3412" s="7">
        <v>165</v>
      </c>
      <c r="R3412" s="7">
        <v>201903</v>
      </c>
    </row>
    <row r="3413" spans="1:18" ht="16.5" customHeight="1">
      <c r="A3413" s="8">
        <v>4118213507</v>
      </c>
      <c r="B3413" s="7">
        <v>6096152</v>
      </c>
      <c r="C3413" s="12">
        <v>2011330006939</v>
      </c>
      <c r="D3413" s="7" t="s">
        <v>49326</v>
      </c>
      <c r="E3413" s="7" t="s">
        <v>49327</v>
      </c>
      <c r="F3413" s="7" t="s">
        <v>249</v>
      </c>
      <c r="G3413" s="7" t="s">
        <v>49328</v>
      </c>
      <c r="H3413" s="7" t="s">
        <v>49329</v>
      </c>
      <c r="I3413" s="7" t="s">
        <v>45</v>
      </c>
      <c r="J3413" s="7" t="s">
        <v>33060</v>
      </c>
      <c r="K3413" s="7" t="s">
        <v>47</v>
      </c>
      <c r="L3413" s="7">
        <v>10</v>
      </c>
      <c r="M3413" s="7" t="s">
        <v>105</v>
      </c>
      <c r="N3413" s="7">
        <v>86102</v>
      </c>
      <c r="O3413" s="7" t="s">
        <v>30448</v>
      </c>
      <c r="P3413" s="7">
        <v>20131120</v>
      </c>
      <c r="Q3413" s="7">
        <v>98</v>
      </c>
      <c r="R3413" s="7">
        <v>201903</v>
      </c>
    </row>
    <row r="3414" spans="1:18" ht="16.5" customHeight="1">
      <c r="A3414" s="8">
        <v>6058215037</v>
      </c>
      <c r="B3414" s="7">
        <v>6783537</v>
      </c>
      <c r="C3414" s="12">
        <v>2012330007026</v>
      </c>
      <c r="D3414" s="7" t="s">
        <v>30432</v>
      </c>
      <c r="E3414" s="7" t="s">
        <v>30433</v>
      </c>
      <c r="F3414" s="7" t="s">
        <v>249</v>
      </c>
      <c r="G3414" s="7" t="s">
        <v>30434</v>
      </c>
      <c r="H3414" s="7" t="s">
        <v>30435</v>
      </c>
      <c r="I3414" s="7" t="s">
        <v>45</v>
      </c>
      <c r="J3414" s="7" t="s">
        <v>33060</v>
      </c>
      <c r="K3414" s="7" t="s">
        <v>47</v>
      </c>
      <c r="L3414" s="7">
        <v>10</v>
      </c>
      <c r="M3414" s="7" t="s">
        <v>105</v>
      </c>
      <c r="N3414" s="7">
        <v>86102</v>
      </c>
      <c r="O3414" s="7" t="s">
        <v>30448</v>
      </c>
      <c r="P3414" s="7">
        <v>20160713</v>
      </c>
      <c r="Q3414" s="7">
        <v>97</v>
      </c>
      <c r="R3414" s="7">
        <v>201903</v>
      </c>
    </row>
    <row r="3415" spans="1:18" ht="16.5" customHeight="1">
      <c r="A3415" s="8">
        <v>4168100335</v>
      </c>
      <c r="B3415" s="7">
        <v>1488793</v>
      </c>
      <c r="C3415" s="12">
        <v>2013110000256</v>
      </c>
      <c r="D3415" s="7" t="s">
        <v>24206</v>
      </c>
      <c r="E3415" s="7" t="s">
        <v>24207</v>
      </c>
      <c r="F3415" s="7" t="s">
        <v>24208</v>
      </c>
      <c r="G3415" s="7" t="s">
        <v>24209</v>
      </c>
      <c r="H3415" s="7" t="s">
        <v>24210</v>
      </c>
      <c r="I3415" s="7" t="s">
        <v>65</v>
      </c>
      <c r="J3415" s="7" t="s">
        <v>33060</v>
      </c>
      <c r="K3415" s="7" t="s">
        <v>47</v>
      </c>
      <c r="L3415" s="7">
        <v>10</v>
      </c>
      <c r="M3415" s="7" t="s">
        <v>34194</v>
      </c>
      <c r="N3415" s="7">
        <v>49220</v>
      </c>
      <c r="O3415" s="7" t="s">
        <v>10760</v>
      </c>
      <c r="P3415" s="7">
        <v>19760101</v>
      </c>
      <c r="Q3415" s="7">
        <v>69</v>
      </c>
      <c r="R3415" s="7">
        <v>201903</v>
      </c>
    </row>
    <row r="3416" spans="1:18" ht="16.5" customHeight="1">
      <c r="A3416" s="8">
        <v>4168144691</v>
      </c>
      <c r="B3416" s="7">
        <v>2114393</v>
      </c>
      <c r="C3416" s="12">
        <v>2013110027838</v>
      </c>
      <c r="D3416" s="7" t="s">
        <v>21921</v>
      </c>
      <c r="E3416" s="7" t="s">
        <v>8433</v>
      </c>
      <c r="F3416" s="7" t="s">
        <v>21922</v>
      </c>
      <c r="G3416" s="7" t="s">
        <v>21923</v>
      </c>
      <c r="H3416" s="7" t="s">
        <v>21924</v>
      </c>
      <c r="I3416" s="7" t="s">
        <v>65</v>
      </c>
      <c r="J3416" s="7" t="s">
        <v>33060</v>
      </c>
      <c r="K3416" s="7" t="s">
        <v>47</v>
      </c>
      <c r="L3416" s="7">
        <v>10</v>
      </c>
      <c r="M3416" s="7" t="s">
        <v>313</v>
      </c>
      <c r="N3416" s="7">
        <v>42320</v>
      </c>
      <c r="O3416" s="7" t="s">
        <v>8931</v>
      </c>
      <c r="P3416" s="7">
        <v>20040601</v>
      </c>
      <c r="Q3416" s="7">
        <v>67</v>
      </c>
      <c r="R3416" s="7">
        <v>201903</v>
      </c>
    </row>
    <row r="3417" spans="1:18" ht="16.5" customHeight="1">
      <c r="A3417" s="8">
        <v>8678100116</v>
      </c>
      <c r="B3417" s="7">
        <v>6503911</v>
      </c>
      <c r="C3417" s="12">
        <v>2013110061026</v>
      </c>
      <c r="D3417" s="7" t="s">
        <v>18165</v>
      </c>
      <c r="E3417" s="7" t="s">
        <v>18166</v>
      </c>
      <c r="F3417" s="7" t="s">
        <v>18167</v>
      </c>
      <c r="G3417" s="7" t="s">
        <v>18168</v>
      </c>
      <c r="H3417" s="7" t="s">
        <v>18169</v>
      </c>
      <c r="I3417" s="7" t="s">
        <v>65</v>
      </c>
      <c r="J3417" s="7" t="s">
        <v>33060</v>
      </c>
      <c r="K3417" s="7" t="s">
        <v>47</v>
      </c>
      <c r="L3417" s="7">
        <v>10</v>
      </c>
      <c r="M3417" s="7" t="s">
        <v>33076</v>
      </c>
      <c r="N3417" s="7">
        <v>24199</v>
      </c>
      <c r="O3417" s="7" t="s">
        <v>38528</v>
      </c>
      <c r="P3417" s="7">
        <v>20150721</v>
      </c>
      <c r="Q3417" s="7">
        <v>112</v>
      </c>
      <c r="R3417" s="7">
        <v>201903</v>
      </c>
    </row>
    <row r="3418" spans="1:18" ht="16.5" customHeight="1">
      <c r="A3418" s="8">
        <v>4168100164</v>
      </c>
      <c r="B3418" s="7">
        <v>1172720</v>
      </c>
      <c r="C3418" s="12">
        <v>2013130000038</v>
      </c>
      <c r="D3418" s="7" t="s">
        <v>24211</v>
      </c>
      <c r="E3418" s="7" t="s">
        <v>11041</v>
      </c>
      <c r="F3418" s="7" t="s">
        <v>10762</v>
      </c>
      <c r="G3418" s="7" t="s">
        <v>24212</v>
      </c>
      <c r="H3418" s="7" t="s">
        <v>24210</v>
      </c>
      <c r="I3418" s="7" t="s">
        <v>65</v>
      </c>
      <c r="J3418" s="7" t="s">
        <v>33060</v>
      </c>
      <c r="K3418" s="7" t="s">
        <v>47</v>
      </c>
      <c r="L3418" s="7">
        <v>10</v>
      </c>
      <c r="M3418" s="7" t="s">
        <v>34194</v>
      </c>
      <c r="N3418" s="7">
        <v>49212</v>
      </c>
      <c r="O3418" s="7" t="s">
        <v>10754</v>
      </c>
      <c r="P3418" s="7">
        <v>19640325</v>
      </c>
      <c r="Q3418" s="7">
        <v>241</v>
      </c>
      <c r="R3418" s="7">
        <v>201903</v>
      </c>
    </row>
    <row r="3419" spans="1:18" ht="16.5" customHeight="1">
      <c r="A3419" s="8">
        <v>4168187948</v>
      </c>
      <c r="B3419" s="7">
        <v>4183659</v>
      </c>
      <c r="C3419" s="12">
        <v>2013140007800</v>
      </c>
      <c r="D3419" s="7" t="s">
        <v>49330</v>
      </c>
      <c r="E3419" s="7" t="s">
        <v>49289</v>
      </c>
      <c r="F3419" s="7" t="s">
        <v>49290</v>
      </c>
      <c r="G3419" s="7" t="s">
        <v>49331</v>
      </c>
      <c r="H3419" s="7" t="s">
        <v>49332</v>
      </c>
      <c r="I3419" s="7" t="s">
        <v>65</v>
      </c>
      <c r="J3419" s="7" t="s">
        <v>33060</v>
      </c>
      <c r="K3419" s="7" t="s">
        <v>47</v>
      </c>
      <c r="L3419" s="7">
        <v>10</v>
      </c>
      <c r="M3419" s="7" t="s">
        <v>34433</v>
      </c>
      <c r="N3419" s="7">
        <v>59141</v>
      </c>
      <c r="O3419" s="7" t="s">
        <v>13379</v>
      </c>
      <c r="P3419" s="7">
        <v>20121122</v>
      </c>
      <c r="Q3419" s="7">
        <v>56</v>
      </c>
      <c r="R3419" s="7">
        <v>201903</v>
      </c>
    </row>
    <row r="3420" spans="1:18" ht="16.5" customHeight="1">
      <c r="A3420" s="8">
        <v>4168216514</v>
      </c>
      <c r="B3420" s="7">
        <v>2801865</v>
      </c>
      <c r="C3420" s="12">
        <v>2013330004062</v>
      </c>
      <c r="D3420" s="7" t="s">
        <v>49333</v>
      </c>
      <c r="E3420" s="7" t="s">
        <v>49334</v>
      </c>
      <c r="F3420" s="7" t="s">
        <v>249</v>
      </c>
      <c r="G3420" s="7" t="s">
        <v>49335</v>
      </c>
      <c r="H3420" s="7" t="s">
        <v>49336</v>
      </c>
      <c r="I3420" s="7" t="s">
        <v>45</v>
      </c>
      <c r="J3420" s="7" t="s">
        <v>33060</v>
      </c>
      <c r="K3420" s="7" t="s">
        <v>47</v>
      </c>
      <c r="L3420" s="7">
        <v>10</v>
      </c>
      <c r="M3420" s="7" t="s">
        <v>105</v>
      </c>
      <c r="N3420" s="7">
        <v>86100</v>
      </c>
      <c r="O3420" s="7" t="s">
        <v>5955</v>
      </c>
      <c r="P3420" s="7">
        <v>20070226</v>
      </c>
      <c r="Q3420" s="7">
        <v>226</v>
      </c>
      <c r="R3420" s="7">
        <v>201903</v>
      </c>
    </row>
    <row r="3421" spans="1:18" ht="16.5" customHeight="1">
      <c r="A3421" s="8">
        <v>4168217191</v>
      </c>
      <c r="B3421" s="7">
        <v>3252920</v>
      </c>
      <c r="C3421" s="12">
        <v>2013330004335</v>
      </c>
      <c r="D3421" s="7" t="s">
        <v>30480</v>
      </c>
      <c r="E3421" s="7" t="s">
        <v>5568</v>
      </c>
      <c r="F3421" s="7" t="s">
        <v>7921</v>
      </c>
      <c r="G3421" s="7" t="s">
        <v>30481</v>
      </c>
      <c r="H3421" s="7" t="s">
        <v>30482</v>
      </c>
      <c r="I3421" s="7" t="s">
        <v>45</v>
      </c>
      <c r="J3421" s="7" t="s">
        <v>33060</v>
      </c>
      <c r="K3421" s="7" t="s">
        <v>47</v>
      </c>
      <c r="L3421" s="7">
        <v>10</v>
      </c>
      <c r="M3421" s="7" t="s">
        <v>105</v>
      </c>
      <c r="N3421" s="7">
        <v>86102</v>
      </c>
      <c r="O3421" s="7" t="s">
        <v>30448</v>
      </c>
      <c r="P3421" s="7">
        <v>20080317</v>
      </c>
      <c r="Q3421" s="7">
        <v>141</v>
      </c>
      <c r="R3421" s="7">
        <v>201903</v>
      </c>
    </row>
    <row r="3422" spans="1:18" ht="16.5" customHeight="1">
      <c r="A3422" s="8">
        <v>4098219153</v>
      </c>
      <c r="B3422" s="7">
        <v>7587562</v>
      </c>
      <c r="C3422" s="12">
        <v>2013510005814</v>
      </c>
      <c r="D3422" s="7" t="s">
        <v>49337</v>
      </c>
      <c r="E3422" s="7" t="s">
        <v>49338</v>
      </c>
      <c r="F3422" s="7" t="s">
        <v>49339</v>
      </c>
      <c r="G3422" s="7" t="s">
        <v>49340</v>
      </c>
      <c r="H3422" s="7" t="s">
        <v>49341</v>
      </c>
      <c r="I3422" s="7" t="s">
        <v>45</v>
      </c>
      <c r="J3422" s="7" t="s">
        <v>33060</v>
      </c>
      <c r="K3422" s="7" t="s">
        <v>47</v>
      </c>
      <c r="L3422" s="7">
        <v>10</v>
      </c>
      <c r="M3422" s="7" t="s">
        <v>105</v>
      </c>
      <c r="N3422" s="7">
        <v>86105</v>
      </c>
      <c r="O3422" s="7" t="s">
        <v>16354</v>
      </c>
      <c r="P3422" s="7">
        <v>20160415</v>
      </c>
      <c r="Q3422" s="7">
        <v>124</v>
      </c>
      <c r="R3422" s="7">
        <v>201903</v>
      </c>
    </row>
    <row r="3423" spans="1:18" ht="16.5" customHeight="1">
      <c r="A3423" s="8">
        <v>4168139368</v>
      </c>
      <c r="B3423" s="7">
        <v>2870858</v>
      </c>
      <c r="C3423" s="12">
        <v>2013710002032</v>
      </c>
      <c r="D3423" s="7" t="s">
        <v>16548</v>
      </c>
      <c r="E3423" s="7" t="s">
        <v>3197</v>
      </c>
      <c r="F3423" s="7" t="s">
        <v>792</v>
      </c>
      <c r="G3423" s="7" t="s">
        <v>16549</v>
      </c>
      <c r="H3423" s="7" t="s">
        <v>16550</v>
      </c>
      <c r="I3423" s="7" t="s">
        <v>65</v>
      </c>
      <c r="J3423" s="7" t="s">
        <v>33060</v>
      </c>
      <c r="K3423" s="7" t="s">
        <v>47</v>
      </c>
      <c r="L3423" s="7">
        <v>10</v>
      </c>
      <c r="M3423" s="7" t="s">
        <v>33076</v>
      </c>
      <c r="N3423" s="7">
        <v>10792</v>
      </c>
      <c r="O3423" s="7" t="s">
        <v>49342</v>
      </c>
      <c r="P3423" s="7">
        <v>20030101</v>
      </c>
      <c r="Q3423" s="7">
        <v>50</v>
      </c>
      <c r="R3423" s="7">
        <v>201903</v>
      </c>
    </row>
    <row r="3424" spans="1:18" ht="16.5" customHeight="1">
      <c r="A3424" s="8">
        <v>4118187865</v>
      </c>
      <c r="B3424" s="7">
        <v>5968358</v>
      </c>
      <c r="C3424" s="12">
        <v>2014140005141</v>
      </c>
      <c r="D3424" s="7" t="s">
        <v>20932</v>
      </c>
      <c r="E3424" s="7" t="s">
        <v>20933</v>
      </c>
      <c r="F3424" s="7" t="s">
        <v>3752</v>
      </c>
      <c r="G3424" s="7" t="s">
        <v>20934</v>
      </c>
      <c r="H3424" s="7" t="s">
        <v>7650</v>
      </c>
      <c r="I3424" s="7" t="s">
        <v>65</v>
      </c>
      <c r="J3424" s="7" t="s">
        <v>33060</v>
      </c>
      <c r="K3424" s="7" t="s">
        <v>47</v>
      </c>
      <c r="L3424" s="7">
        <v>10</v>
      </c>
      <c r="M3424" s="7" t="s">
        <v>33076</v>
      </c>
      <c r="N3424" s="7">
        <v>31114</v>
      </c>
      <c r="O3424" s="7" t="s">
        <v>7681</v>
      </c>
      <c r="P3424" s="7">
        <v>20141001</v>
      </c>
      <c r="Q3424" s="7">
        <v>90</v>
      </c>
      <c r="R3424" s="7">
        <v>201903</v>
      </c>
    </row>
    <row r="3425" spans="1:18" ht="16.5" customHeight="1">
      <c r="A3425" s="8">
        <v>4158212043</v>
      </c>
      <c r="B3425" s="7">
        <v>3111998</v>
      </c>
      <c r="C3425" s="12">
        <v>2014330006024</v>
      </c>
      <c r="D3425" s="7" t="s">
        <v>49343</v>
      </c>
      <c r="E3425" s="7" t="s">
        <v>49344</v>
      </c>
      <c r="F3425" s="7" t="s">
        <v>49345</v>
      </c>
      <c r="G3425" s="7" t="s">
        <v>49346</v>
      </c>
      <c r="H3425" s="7" t="s">
        <v>49347</v>
      </c>
      <c r="I3425" s="7" t="s">
        <v>45</v>
      </c>
      <c r="J3425" s="7" t="s">
        <v>33060</v>
      </c>
      <c r="K3425" s="7" t="s">
        <v>47</v>
      </c>
      <c r="L3425" s="7">
        <v>10</v>
      </c>
      <c r="M3425" s="7" t="s">
        <v>105</v>
      </c>
      <c r="N3425" s="7">
        <v>86101</v>
      </c>
      <c r="O3425" s="7" t="s">
        <v>615</v>
      </c>
      <c r="P3425" s="7">
        <v>20060623</v>
      </c>
      <c r="Q3425" s="7">
        <v>64</v>
      </c>
      <c r="R3425" s="7">
        <v>201903</v>
      </c>
    </row>
    <row r="3426" spans="1:18" ht="16.5" customHeight="1">
      <c r="A3426" s="8">
        <v>4158208632</v>
      </c>
      <c r="B3426" s="7">
        <v>1537900</v>
      </c>
      <c r="C3426" s="12">
        <v>2014360002935</v>
      </c>
      <c r="D3426" s="7" t="s">
        <v>49348</v>
      </c>
      <c r="E3426" s="7" t="s">
        <v>3976</v>
      </c>
      <c r="F3426" s="7" t="s">
        <v>7921</v>
      </c>
      <c r="G3426" s="7" t="s">
        <v>49349</v>
      </c>
      <c r="H3426" s="7" t="s">
        <v>49350</v>
      </c>
      <c r="I3426" s="7" t="s">
        <v>45</v>
      </c>
      <c r="J3426" s="7" t="s">
        <v>33060</v>
      </c>
      <c r="K3426" s="7" t="s">
        <v>47</v>
      </c>
      <c r="L3426" s="7">
        <v>10</v>
      </c>
      <c r="M3426" s="7" t="s">
        <v>105</v>
      </c>
      <c r="N3426" s="7">
        <v>86102</v>
      </c>
      <c r="O3426" s="7" t="s">
        <v>30448</v>
      </c>
      <c r="P3426" s="7">
        <v>19960420</v>
      </c>
      <c r="Q3426" s="7">
        <v>55</v>
      </c>
      <c r="R3426" s="7">
        <v>201903</v>
      </c>
    </row>
    <row r="3427" spans="1:18" ht="16.5" customHeight="1">
      <c r="A3427" s="8">
        <v>4158200310</v>
      </c>
      <c r="B3427" s="7">
        <v>2742077</v>
      </c>
      <c r="C3427" s="12">
        <v>2014380000240</v>
      </c>
      <c r="D3427" s="7" t="s">
        <v>49351</v>
      </c>
      <c r="E3427" s="7" t="s">
        <v>49352</v>
      </c>
      <c r="F3427" s="7" t="s">
        <v>49353</v>
      </c>
      <c r="G3427" s="7" t="s">
        <v>49354</v>
      </c>
      <c r="H3427" s="7" t="s">
        <v>49355</v>
      </c>
      <c r="I3427" s="7" t="s">
        <v>45</v>
      </c>
      <c r="J3427" s="7" t="s">
        <v>33060</v>
      </c>
      <c r="K3427" s="7" t="s">
        <v>47</v>
      </c>
      <c r="L3427" s="7">
        <v>10</v>
      </c>
      <c r="M3427" s="7" t="s">
        <v>33760</v>
      </c>
      <c r="N3427" s="7">
        <v>46315</v>
      </c>
      <c r="O3427" s="7" t="s">
        <v>45737</v>
      </c>
      <c r="P3427" s="7">
        <v>19770610</v>
      </c>
      <c r="Q3427" s="7">
        <v>89</v>
      </c>
      <c r="R3427" s="7">
        <v>201903</v>
      </c>
    </row>
    <row r="3428" spans="1:18" ht="16.5" customHeight="1">
      <c r="A3428" s="8">
        <v>4098211317</v>
      </c>
      <c r="B3428" s="7">
        <v>2607731</v>
      </c>
      <c r="C3428" s="12">
        <v>2043330000017</v>
      </c>
      <c r="D3428" s="7" t="s">
        <v>49356</v>
      </c>
      <c r="E3428" s="7" t="s">
        <v>49357</v>
      </c>
      <c r="F3428" s="7" t="s">
        <v>8579</v>
      </c>
      <c r="G3428" s="7" t="s">
        <v>49358</v>
      </c>
      <c r="H3428" s="7" t="s">
        <v>49359</v>
      </c>
      <c r="I3428" s="7" t="s">
        <v>45</v>
      </c>
      <c r="J3428" s="7" t="s">
        <v>33060</v>
      </c>
      <c r="K3428" s="7" t="s">
        <v>47</v>
      </c>
      <c r="L3428" s="7">
        <v>10</v>
      </c>
      <c r="M3428" s="7" t="s">
        <v>105</v>
      </c>
      <c r="N3428" s="7">
        <v>86300</v>
      </c>
      <c r="O3428" s="7" t="s">
        <v>36811</v>
      </c>
      <c r="P3428" s="7">
        <v>20011219</v>
      </c>
      <c r="Q3428" s="7">
        <v>52</v>
      </c>
      <c r="R3428" s="7">
        <v>201903</v>
      </c>
    </row>
    <row r="3429" spans="1:18" ht="16.5" customHeight="1">
      <c r="A3429" s="8">
        <v>4098217325</v>
      </c>
      <c r="B3429" s="7">
        <v>4175089</v>
      </c>
      <c r="C3429" s="12">
        <v>2043330003988</v>
      </c>
      <c r="D3429" s="7" t="s">
        <v>49360</v>
      </c>
      <c r="E3429" s="7" t="s">
        <v>30484</v>
      </c>
      <c r="F3429" s="7" t="s">
        <v>249</v>
      </c>
      <c r="G3429" s="7" t="s">
        <v>49361</v>
      </c>
      <c r="H3429" s="7" t="s">
        <v>49362</v>
      </c>
      <c r="I3429" s="7" t="s">
        <v>45</v>
      </c>
      <c r="J3429" s="7" t="s">
        <v>33060</v>
      </c>
      <c r="K3429" s="7" t="s">
        <v>47</v>
      </c>
      <c r="L3429" s="7">
        <v>10</v>
      </c>
      <c r="M3429" s="7" t="s">
        <v>105</v>
      </c>
      <c r="N3429" s="7">
        <v>86102</v>
      </c>
      <c r="O3429" s="7" t="s">
        <v>30448</v>
      </c>
      <c r="P3429" s="7">
        <v>20121025</v>
      </c>
      <c r="Q3429" s="7">
        <v>85</v>
      </c>
      <c r="R3429" s="7">
        <v>201903</v>
      </c>
    </row>
    <row r="3430" spans="1:18" ht="16.5" customHeight="1">
      <c r="A3430" s="8">
        <v>4168214670</v>
      </c>
      <c r="B3430" s="7">
        <v>2609887</v>
      </c>
      <c r="C3430" s="12">
        <v>2045330000790</v>
      </c>
      <c r="D3430" s="7" t="s">
        <v>49363</v>
      </c>
      <c r="E3430" s="7" t="s">
        <v>49364</v>
      </c>
      <c r="F3430" s="7" t="s">
        <v>30448</v>
      </c>
      <c r="G3430" s="7" t="s">
        <v>49365</v>
      </c>
      <c r="H3430" s="7" t="s">
        <v>49366</v>
      </c>
      <c r="I3430" s="7" t="s">
        <v>45</v>
      </c>
      <c r="J3430" s="7" t="s">
        <v>33060</v>
      </c>
      <c r="K3430" s="7" t="s">
        <v>47</v>
      </c>
      <c r="L3430" s="7">
        <v>10</v>
      </c>
      <c r="M3430" s="7" t="s">
        <v>105</v>
      </c>
      <c r="N3430" s="7">
        <v>86100</v>
      </c>
      <c r="O3430" s="7" t="s">
        <v>5955</v>
      </c>
      <c r="P3430" s="7">
        <v>20041011</v>
      </c>
      <c r="Q3430" s="7">
        <v>101</v>
      </c>
      <c r="R3430" s="7">
        <v>201903</v>
      </c>
    </row>
    <row r="3431" spans="1:18" ht="16.5" customHeight="1">
      <c r="A3431" s="8">
        <v>4168106284</v>
      </c>
      <c r="B3431" s="7">
        <v>1440228</v>
      </c>
      <c r="C3431" s="12">
        <v>2046110002653</v>
      </c>
      <c r="D3431" s="7" t="s">
        <v>18202</v>
      </c>
      <c r="E3431" s="7" t="s">
        <v>18203</v>
      </c>
      <c r="F3431" s="7" t="s">
        <v>18204</v>
      </c>
      <c r="G3431" s="7" t="s">
        <v>18205</v>
      </c>
      <c r="H3431" s="7" t="s">
        <v>18206</v>
      </c>
      <c r="I3431" s="7" t="s">
        <v>65</v>
      </c>
      <c r="J3431" s="7" t="s">
        <v>33060</v>
      </c>
      <c r="K3431" s="7" t="s">
        <v>47</v>
      </c>
      <c r="L3431" s="7">
        <v>10</v>
      </c>
      <c r="M3431" s="7" t="s">
        <v>33076</v>
      </c>
      <c r="N3431" s="7">
        <v>29172</v>
      </c>
      <c r="O3431" s="7" t="s">
        <v>42903</v>
      </c>
      <c r="P3431" s="7">
        <v>19920721</v>
      </c>
      <c r="Q3431" s="7">
        <v>68</v>
      </c>
      <c r="R3431" s="7">
        <v>201903</v>
      </c>
    </row>
    <row r="3432" spans="1:18" ht="16.5" customHeight="1">
      <c r="A3432" s="8">
        <v>4168106741</v>
      </c>
      <c r="B3432" s="7">
        <v>1291158</v>
      </c>
      <c r="C3432" s="12">
        <v>2046110002822</v>
      </c>
      <c r="D3432" s="7" t="s">
        <v>18197</v>
      </c>
      <c r="E3432" s="7" t="s">
        <v>18198</v>
      </c>
      <c r="F3432" s="7" t="s">
        <v>18199</v>
      </c>
      <c r="G3432" s="7" t="s">
        <v>18200</v>
      </c>
      <c r="H3432" s="7" t="s">
        <v>18201</v>
      </c>
      <c r="I3432" s="7" t="s">
        <v>65</v>
      </c>
      <c r="J3432" s="7" t="s">
        <v>33060</v>
      </c>
      <c r="K3432" s="7" t="s">
        <v>47</v>
      </c>
      <c r="L3432" s="7">
        <v>10</v>
      </c>
      <c r="M3432" s="7" t="s">
        <v>33076</v>
      </c>
      <c r="N3432" s="7">
        <v>24210</v>
      </c>
      <c r="O3432" s="7" t="s">
        <v>49367</v>
      </c>
      <c r="P3432" s="7">
        <v>19910416</v>
      </c>
      <c r="Q3432" s="7">
        <v>86</v>
      </c>
      <c r="R3432" s="7">
        <v>201903</v>
      </c>
    </row>
    <row r="3433" spans="1:18" ht="16.5" customHeight="1">
      <c r="A3433" s="8">
        <v>4168158327</v>
      </c>
      <c r="B3433" s="7">
        <v>2885095</v>
      </c>
      <c r="C3433" s="12">
        <v>2046110025932</v>
      </c>
      <c r="D3433" s="7" t="s">
        <v>20916</v>
      </c>
      <c r="E3433" s="7" t="s">
        <v>8842</v>
      </c>
      <c r="F3433" s="7" t="s">
        <v>20917</v>
      </c>
      <c r="G3433" s="7" t="s">
        <v>20918</v>
      </c>
      <c r="H3433" s="7" t="s">
        <v>20919</v>
      </c>
      <c r="I3433" s="7" t="s">
        <v>65</v>
      </c>
      <c r="J3433" s="7" t="s">
        <v>33060</v>
      </c>
      <c r="K3433" s="7" t="s">
        <v>47</v>
      </c>
      <c r="L3433" s="7">
        <v>10</v>
      </c>
      <c r="M3433" s="7" t="s">
        <v>313</v>
      </c>
      <c r="N3433" s="7">
        <v>42300</v>
      </c>
      <c r="O3433" s="7" t="s">
        <v>43604</v>
      </c>
      <c r="P3433" s="7">
        <v>20071106</v>
      </c>
      <c r="Q3433" s="7">
        <v>72</v>
      </c>
      <c r="R3433" s="7">
        <v>201903</v>
      </c>
    </row>
    <row r="3434" spans="1:18" ht="16.5" customHeight="1">
      <c r="A3434" s="8">
        <v>4168170622</v>
      </c>
      <c r="B3434" s="7">
        <v>3711002</v>
      </c>
      <c r="C3434" s="12">
        <v>2046110031252</v>
      </c>
      <c r="D3434" s="7" t="s">
        <v>18376</v>
      </c>
      <c r="E3434" s="7" t="s">
        <v>18377</v>
      </c>
      <c r="F3434" s="7" t="s">
        <v>18378</v>
      </c>
      <c r="G3434" s="7" t="s">
        <v>18379</v>
      </c>
      <c r="H3434" s="7" t="s">
        <v>18380</v>
      </c>
      <c r="I3434" s="7" t="s">
        <v>65</v>
      </c>
      <c r="J3434" s="7" t="s">
        <v>33060</v>
      </c>
      <c r="K3434" s="7" t="s">
        <v>47</v>
      </c>
      <c r="L3434" s="7">
        <v>10</v>
      </c>
      <c r="M3434" s="7" t="s">
        <v>33076</v>
      </c>
      <c r="N3434" s="7">
        <v>25113</v>
      </c>
      <c r="O3434" s="7" t="s">
        <v>33393</v>
      </c>
      <c r="P3434" s="7">
        <v>20100122</v>
      </c>
      <c r="Q3434" s="7">
        <v>148</v>
      </c>
      <c r="R3434" s="7">
        <v>201903</v>
      </c>
    </row>
    <row r="3435" spans="1:18" ht="16.5" customHeight="1">
      <c r="A3435" s="8">
        <v>4168174346</v>
      </c>
      <c r="B3435" s="7">
        <v>3852545</v>
      </c>
      <c r="C3435" s="12">
        <v>2046110033159</v>
      </c>
      <c r="D3435" s="7" t="s">
        <v>18123</v>
      </c>
      <c r="E3435" s="7" t="s">
        <v>5543</v>
      </c>
      <c r="F3435" s="7" t="s">
        <v>18124</v>
      </c>
      <c r="G3435" s="7" t="s">
        <v>18125</v>
      </c>
      <c r="H3435" s="7" t="s">
        <v>18126</v>
      </c>
      <c r="I3435" s="7" t="s">
        <v>65</v>
      </c>
      <c r="J3435" s="7" t="s">
        <v>33060</v>
      </c>
      <c r="K3435" s="7" t="s">
        <v>47</v>
      </c>
      <c r="L3435" s="7">
        <v>10</v>
      </c>
      <c r="M3435" s="7" t="s">
        <v>313</v>
      </c>
      <c r="N3435" s="7">
        <v>42203</v>
      </c>
      <c r="O3435" s="7" t="s">
        <v>46013</v>
      </c>
      <c r="P3435" s="7">
        <v>20101022</v>
      </c>
      <c r="Q3435" s="7">
        <v>82</v>
      </c>
      <c r="R3435" s="7">
        <v>201903</v>
      </c>
    </row>
    <row r="3436" spans="1:18" ht="16.5" customHeight="1">
      <c r="A3436" s="8">
        <v>4168180834</v>
      </c>
      <c r="B3436" s="7">
        <v>4061969</v>
      </c>
      <c r="C3436" s="12">
        <v>2046110036426</v>
      </c>
      <c r="D3436" s="7" t="s">
        <v>49368</v>
      </c>
      <c r="E3436" s="7" t="s">
        <v>4725</v>
      </c>
      <c r="F3436" s="7" t="s">
        <v>49369</v>
      </c>
      <c r="G3436" s="7" t="s">
        <v>49370</v>
      </c>
      <c r="H3436" s="7" t="s">
        <v>18201</v>
      </c>
      <c r="I3436" s="7" t="s">
        <v>65</v>
      </c>
      <c r="J3436" s="7" t="s">
        <v>33060</v>
      </c>
      <c r="K3436" s="7" t="s">
        <v>47</v>
      </c>
      <c r="L3436" s="7">
        <v>10</v>
      </c>
      <c r="M3436" s="7" t="s">
        <v>34433</v>
      </c>
      <c r="N3436" s="7">
        <v>58221</v>
      </c>
      <c r="O3436" s="7" t="s">
        <v>12995</v>
      </c>
      <c r="P3436" s="7">
        <v>20111129</v>
      </c>
      <c r="Q3436" s="7">
        <v>51</v>
      </c>
      <c r="R3436" s="7">
        <v>201903</v>
      </c>
    </row>
    <row r="3437" spans="1:18" ht="16.5" customHeight="1">
      <c r="A3437" s="8">
        <v>4168180950</v>
      </c>
      <c r="B3437" s="7">
        <v>4061975</v>
      </c>
      <c r="C3437" s="12">
        <v>2046110036559</v>
      </c>
      <c r="D3437" s="7" t="s">
        <v>7675</v>
      </c>
      <c r="E3437" s="7" t="s">
        <v>26370</v>
      </c>
      <c r="F3437" s="7" t="s">
        <v>26371</v>
      </c>
      <c r="G3437" s="7" t="s">
        <v>26372</v>
      </c>
      <c r="H3437" s="7" t="s">
        <v>26373</v>
      </c>
      <c r="I3437" s="7" t="s">
        <v>65</v>
      </c>
      <c r="J3437" s="7" t="s">
        <v>33060</v>
      </c>
      <c r="K3437" s="7" t="s">
        <v>47</v>
      </c>
      <c r="L3437" s="7">
        <v>10</v>
      </c>
      <c r="M3437" s="7" t="s">
        <v>33760</v>
      </c>
      <c r="N3437" s="7">
        <v>46510</v>
      </c>
      <c r="O3437" s="7" t="s">
        <v>9952</v>
      </c>
      <c r="P3437" s="7">
        <v>20111213</v>
      </c>
      <c r="Q3437" s="7">
        <v>50</v>
      </c>
      <c r="R3437" s="7">
        <v>201903</v>
      </c>
    </row>
    <row r="3438" spans="1:18" ht="16.5" customHeight="1">
      <c r="A3438" s="8">
        <v>7388800229</v>
      </c>
      <c r="B3438" s="7">
        <v>4167500</v>
      </c>
      <c r="C3438" s="12">
        <v>2046110038620</v>
      </c>
      <c r="D3438" s="7" t="s">
        <v>49371</v>
      </c>
      <c r="E3438" s="7" t="s">
        <v>49372</v>
      </c>
      <c r="F3438" s="7" t="s">
        <v>49373</v>
      </c>
      <c r="G3438" s="7" t="s">
        <v>49374</v>
      </c>
      <c r="H3438" s="7" t="s">
        <v>49375</v>
      </c>
      <c r="I3438" s="7" t="s">
        <v>65</v>
      </c>
      <c r="J3438" s="7" t="s">
        <v>33060</v>
      </c>
      <c r="K3438" s="7" t="s">
        <v>47</v>
      </c>
      <c r="L3438" s="7">
        <v>10</v>
      </c>
      <c r="M3438" s="7" t="s">
        <v>33076</v>
      </c>
      <c r="N3438" s="7">
        <v>20499</v>
      </c>
      <c r="O3438" s="7" t="s">
        <v>2038</v>
      </c>
      <c r="P3438" s="7">
        <v>20120912</v>
      </c>
      <c r="Q3438" s="7">
        <v>58</v>
      </c>
      <c r="R3438" s="7">
        <v>201903</v>
      </c>
    </row>
    <row r="3439" spans="1:18" ht="16.5" customHeight="1">
      <c r="A3439" s="8">
        <v>7928800204</v>
      </c>
      <c r="B3439" s="7">
        <v>6536786</v>
      </c>
      <c r="C3439" s="12">
        <v>2046110047358</v>
      </c>
      <c r="D3439" s="7" t="s">
        <v>49376</v>
      </c>
      <c r="E3439" s="7" t="s">
        <v>49377</v>
      </c>
      <c r="F3439" s="7" t="s">
        <v>49378</v>
      </c>
      <c r="G3439" s="7" t="s">
        <v>49379</v>
      </c>
      <c r="H3439" s="7" t="s">
        <v>30400</v>
      </c>
      <c r="I3439" s="7" t="s">
        <v>65</v>
      </c>
      <c r="J3439" s="7" t="s">
        <v>33060</v>
      </c>
      <c r="K3439" s="7" t="s">
        <v>47</v>
      </c>
      <c r="L3439" s="7">
        <v>10</v>
      </c>
      <c r="M3439" s="7" t="s">
        <v>33076</v>
      </c>
      <c r="N3439" s="7">
        <v>24113</v>
      </c>
      <c r="O3439" s="7" t="s">
        <v>49380</v>
      </c>
      <c r="P3439" s="7">
        <v>20151015</v>
      </c>
      <c r="Q3439" s="7">
        <v>72</v>
      </c>
      <c r="R3439" s="7">
        <v>201903</v>
      </c>
    </row>
    <row r="3440" spans="1:18" ht="16.5" customHeight="1">
      <c r="A3440" s="8">
        <v>4168201651</v>
      </c>
      <c r="B3440" s="7">
        <v>2393619</v>
      </c>
      <c r="C3440" s="12">
        <v>2046360000065</v>
      </c>
      <c r="D3440" s="7" t="s">
        <v>49381</v>
      </c>
      <c r="E3440" s="7" t="s">
        <v>49382</v>
      </c>
      <c r="F3440" s="7" t="s">
        <v>15128</v>
      </c>
      <c r="G3440" s="7" t="s">
        <v>49383</v>
      </c>
      <c r="H3440" s="7" t="s">
        <v>49384</v>
      </c>
      <c r="I3440" s="7" t="s">
        <v>45</v>
      </c>
      <c r="J3440" s="7" t="s">
        <v>33060</v>
      </c>
      <c r="K3440" s="7" t="s">
        <v>47</v>
      </c>
      <c r="L3440" s="7">
        <v>10</v>
      </c>
      <c r="M3440" s="7" t="s">
        <v>33760</v>
      </c>
      <c r="N3440" s="7">
        <v>46329</v>
      </c>
      <c r="O3440" s="7" t="s">
        <v>9470</v>
      </c>
      <c r="P3440" s="7">
        <v>19720901</v>
      </c>
      <c r="Q3440" s="7">
        <v>175</v>
      </c>
      <c r="R3440" s="7">
        <v>201903</v>
      </c>
    </row>
    <row r="3441" spans="1:18" ht="16.5" customHeight="1">
      <c r="A3441" s="8">
        <v>4178100060</v>
      </c>
      <c r="B3441" s="7">
        <v>1461539</v>
      </c>
      <c r="C3441" s="12">
        <v>2047110000099</v>
      </c>
      <c r="D3441" s="7" t="s">
        <v>23822</v>
      </c>
      <c r="E3441" s="7" t="s">
        <v>13919</v>
      </c>
      <c r="F3441" s="7" t="s">
        <v>11022</v>
      </c>
      <c r="G3441" s="7" t="s">
        <v>23823</v>
      </c>
      <c r="H3441" s="7" t="s">
        <v>23824</v>
      </c>
      <c r="I3441" s="7" t="s">
        <v>65</v>
      </c>
      <c r="J3441" s="7" t="s">
        <v>33060</v>
      </c>
      <c r="K3441" s="7" t="s">
        <v>47</v>
      </c>
      <c r="L3441" s="7">
        <v>10</v>
      </c>
      <c r="M3441" s="7" t="s">
        <v>34194</v>
      </c>
      <c r="N3441" s="7">
        <v>49212</v>
      </c>
      <c r="O3441" s="7" t="s">
        <v>10754</v>
      </c>
      <c r="P3441" s="7">
        <v>19710826</v>
      </c>
      <c r="Q3441" s="7">
        <v>100</v>
      </c>
      <c r="R3441" s="7">
        <v>201903</v>
      </c>
    </row>
    <row r="3442" spans="1:18" ht="16.5" customHeight="1">
      <c r="A3442" s="8">
        <v>4178101716</v>
      </c>
      <c r="B3442" s="7">
        <v>1178142</v>
      </c>
      <c r="C3442" s="12">
        <v>2047110001310</v>
      </c>
      <c r="D3442" s="7" t="s">
        <v>24186</v>
      </c>
      <c r="E3442" s="7" t="s">
        <v>24187</v>
      </c>
      <c r="F3442" s="7" t="s">
        <v>10754</v>
      </c>
      <c r="G3442" s="7" t="s">
        <v>24188</v>
      </c>
      <c r="H3442" s="7" t="s">
        <v>23824</v>
      </c>
      <c r="I3442" s="7" t="s">
        <v>65</v>
      </c>
      <c r="J3442" s="7" t="s">
        <v>33060</v>
      </c>
      <c r="K3442" s="7" t="s">
        <v>47</v>
      </c>
      <c r="L3442" s="7">
        <v>10</v>
      </c>
      <c r="M3442" s="7" t="s">
        <v>34194</v>
      </c>
      <c r="N3442" s="7">
        <v>49212</v>
      </c>
      <c r="O3442" s="7" t="s">
        <v>10754</v>
      </c>
      <c r="P3442" s="7">
        <v>19821012</v>
      </c>
      <c r="Q3442" s="7">
        <v>82</v>
      </c>
      <c r="R3442" s="7">
        <v>201903</v>
      </c>
    </row>
    <row r="3443" spans="1:18" ht="16.5" customHeight="1">
      <c r="A3443" s="8">
        <v>4178112630</v>
      </c>
      <c r="B3443" s="7">
        <v>1225192</v>
      </c>
      <c r="C3443" s="12">
        <v>2047110007300</v>
      </c>
      <c r="D3443" s="7" t="s">
        <v>18193</v>
      </c>
      <c r="E3443" s="7" t="s">
        <v>13348</v>
      </c>
      <c r="F3443" s="7" t="s">
        <v>18194</v>
      </c>
      <c r="G3443" s="7" t="s">
        <v>18195</v>
      </c>
      <c r="H3443" s="7" t="s">
        <v>18196</v>
      </c>
      <c r="I3443" s="7" t="s">
        <v>65</v>
      </c>
      <c r="J3443" s="7" t="s">
        <v>33060</v>
      </c>
      <c r="K3443" s="7" t="s">
        <v>47</v>
      </c>
      <c r="L3443" s="7">
        <v>10</v>
      </c>
      <c r="M3443" s="7" t="s">
        <v>33076</v>
      </c>
      <c r="N3443" s="7">
        <v>29190</v>
      </c>
      <c r="O3443" s="7" t="s">
        <v>45551</v>
      </c>
      <c r="P3443" s="7">
        <v>19960701</v>
      </c>
      <c r="Q3443" s="7">
        <v>64</v>
      </c>
      <c r="R3443" s="7">
        <v>201903</v>
      </c>
    </row>
    <row r="3444" spans="1:18" ht="16.5" customHeight="1">
      <c r="A3444" s="8">
        <v>4178200499</v>
      </c>
      <c r="B3444" s="7">
        <v>1505831</v>
      </c>
      <c r="C3444" s="12">
        <v>2047220000020</v>
      </c>
      <c r="D3444" s="7" t="s">
        <v>49385</v>
      </c>
      <c r="E3444" s="7" t="s">
        <v>8435</v>
      </c>
      <c r="F3444" s="7" t="s">
        <v>8927</v>
      </c>
      <c r="G3444" s="7" t="s">
        <v>49386</v>
      </c>
      <c r="H3444" s="7" t="s">
        <v>49387</v>
      </c>
      <c r="I3444" s="7" t="s">
        <v>45</v>
      </c>
      <c r="J3444" s="7" t="s">
        <v>33060</v>
      </c>
      <c r="K3444" s="7" t="s">
        <v>47</v>
      </c>
      <c r="L3444" s="7">
        <v>10</v>
      </c>
      <c r="M3444" s="7" t="s">
        <v>105</v>
      </c>
      <c r="N3444" s="7">
        <v>86101</v>
      </c>
      <c r="O3444" s="7" t="s">
        <v>615</v>
      </c>
      <c r="P3444" s="7">
        <v>19810101</v>
      </c>
      <c r="Q3444" s="7">
        <v>128</v>
      </c>
      <c r="R3444" s="7">
        <v>201903</v>
      </c>
    </row>
    <row r="3445" spans="1:18" ht="16.5" customHeight="1">
      <c r="A3445" s="8">
        <v>4178207454</v>
      </c>
      <c r="B3445" s="7">
        <v>5330477</v>
      </c>
      <c r="C3445" s="12">
        <v>2047330002916</v>
      </c>
      <c r="D3445" s="7" t="s">
        <v>49388</v>
      </c>
      <c r="E3445" s="7" t="s">
        <v>3055</v>
      </c>
      <c r="F3445" s="7" t="s">
        <v>36884</v>
      </c>
      <c r="G3445" s="7" t="s">
        <v>49389</v>
      </c>
      <c r="H3445" s="7" t="s">
        <v>49390</v>
      </c>
      <c r="I3445" s="7" t="s">
        <v>45</v>
      </c>
      <c r="J3445" s="7" t="s">
        <v>33060</v>
      </c>
      <c r="K3445" s="7" t="s">
        <v>47</v>
      </c>
      <c r="L3445" s="7">
        <v>10</v>
      </c>
      <c r="M3445" s="7" t="s">
        <v>105</v>
      </c>
      <c r="N3445" s="7">
        <v>86200</v>
      </c>
      <c r="O3445" s="7" t="s">
        <v>30500</v>
      </c>
      <c r="P3445" s="7">
        <v>20091101</v>
      </c>
      <c r="Q3445" s="7">
        <v>106</v>
      </c>
      <c r="R3445" s="7">
        <v>201903</v>
      </c>
    </row>
    <row r="3446" spans="1:18" ht="16.5" customHeight="1">
      <c r="A3446" s="8">
        <v>4138100845</v>
      </c>
      <c r="B3446" s="7">
        <v>2761302</v>
      </c>
      <c r="C3446" s="12">
        <v>2049110000303</v>
      </c>
      <c r="D3446" s="7" t="s">
        <v>24213</v>
      </c>
      <c r="E3446" s="7" t="s">
        <v>3102</v>
      </c>
      <c r="F3446" s="7" t="s">
        <v>10757</v>
      </c>
      <c r="G3446" s="7" t="s">
        <v>24214</v>
      </c>
      <c r="H3446" s="7" t="s">
        <v>24215</v>
      </c>
      <c r="I3446" s="7" t="s">
        <v>65</v>
      </c>
      <c r="J3446" s="7" t="s">
        <v>33060</v>
      </c>
      <c r="K3446" s="7" t="s">
        <v>47</v>
      </c>
      <c r="L3446" s="7">
        <v>10</v>
      </c>
      <c r="M3446" s="7" t="s">
        <v>34194</v>
      </c>
      <c r="N3446" s="7">
        <v>51100</v>
      </c>
      <c r="O3446" s="7" t="s">
        <v>46503</v>
      </c>
      <c r="P3446" s="7">
        <v>19890102</v>
      </c>
      <c r="Q3446" s="7">
        <v>56</v>
      </c>
      <c r="R3446" s="7">
        <v>201903</v>
      </c>
    </row>
    <row r="3447" spans="1:18" ht="16.5" customHeight="1">
      <c r="A3447" s="8">
        <v>4138200196</v>
      </c>
      <c r="B3447" s="7">
        <v>1755374</v>
      </c>
      <c r="C3447" s="12">
        <v>2049380000221</v>
      </c>
      <c r="D3447" s="7" t="s">
        <v>49391</v>
      </c>
      <c r="E3447" s="7" t="s">
        <v>12624</v>
      </c>
      <c r="F3447" s="7" t="s">
        <v>49392</v>
      </c>
      <c r="G3447" s="7" t="s">
        <v>49393</v>
      </c>
      <c r="H3447" s="7" t="s">
        <v>49394</v>
      </c>
      <c r="I3447" s="7" t="s">
        <v>45</v>
      </c>
      <c r="J3447" s="7" t="s">
        <v>33060</v>
      </c>
      <c r="K3447" s="7" t="s">
        <v>47</v>
      </c>
      <c r="L3447" s="7">
        <v>10</v>
      </c>
      <c r="M3447" s="7" t="s">
        <v>33760</v>
      </c>
      <c r="N3447" s="7">
        <v>46315</v>
      </c>
      <c r="O3447" s="7" t="s">
        <v>45737</v>
      </c>
      <c r="P3447" s="7">
        <v>19960101</v>
      </c>
      <c r="Q3447" s="7">
        <v>139</v>
      </c>
      <c r="R3447" s="7">
        <v>201903</v>
      </c>
    </row>
    <row r="3448" spans="1:18" ht="16.5" customHeight="1">
      <c r="A3448" s="8">
        <v>4138106081</v>
      </c>
      <c r="B3448" s="7">
        <v>1860266</v>
      </c>
      <c r="C3448" s="12">
        <v>2050110001529</v>
      </c>
      <c r="D3448" s="7" t="s">
        <v>18086</v>
      </c>
      <c r="E3448" s="7" t="s">
        <v>18087</v>
      </c>
      <c r="F3448" s="7" t="s">
        <v>18088</v>
      </c>
      <c r="G3448" s="7" t="s">
        <v>18089</v>
      </c>
      <c r="H3448" s="7" t="s">
        <v>18090</v>
      </c>
      <c r="I3448" s="7" t="s">
        <v>65</v>
      </c>
      <c r="J3448" s="7" t="s">
        <v>33060</v>
      </c>
      <c r="K3448" s="7" t="s">
        <v>47</v>
      </c>
      <c r="L3448" s="7">
        <v>10</v>
      </c>
      <c r="M3448" s="7" t="s">
        <v>33076</v>
      </c>
      <c r="N3448" s="7">
        <v>22200</v>
      </c>
      <c r="O3448" s="7" t="s">
        <v>2945</v>
      </c>
      <c r="P3448" s="7">
        <v>19990825</v>
      </c>
      <c r="Q3448" s="7">
        <v>54</v>
      </c>
      <c r="R3448" s="7">
        <v>201903</v>
      </c>
    </row>
    <row r="3449" spans="1:18" ht="16.5" customHeight="1">
      <c r="A3449" s="8">
        <v>4168218695</v>
      </c>
      <c r="B3449" s="7">
        <v>6368198</v>
      </c>
      <c r="C3449" s="12">
        <v>2050330000517</v>
      </c>
      <c r="D3449" s="7" t="s">
        <v>49395</v>
      </c>
      <c r="E3449" s="7" t="s">
        <v>49396</v>
      </c>
      <c r="F3449" s="7" t="s">
        <v>7921</v>
      </c>
      <c r="G3449" s="7" t="s">
        <v>49397</v>
      </c>
      <c r="H3449" s="7" t="s">
        <v>49398</v>
      </c>
      <c r="I3449" s="7" t="s">
        <v>45</v>
      </c>
      <c r="J3449" s="7" t="s">
        <v>33060</v>
      </c>
      <c r="K3449" s="7" t="s">
        <v>47</v>
      </c>
      <c r="L3449" s="7">
        <v>10</v>
      </c>
      <c r="M3449" s="7" t="s">
        <v>105</v>
      </c>
      <c r="N3449" s="7">
        <v>86102</v>
      </c>
      <c r="O3449" s="7" t="s">
        <v>30448</v>
      </c>
      <c r="P3449" s="7">
        <v>20100601</v>
      </c>
      <c r="Q3449" s="7">
        <v>60</v>
      </c>
      <c r="R3449" s="7">
        <v>201903</v>
      </c>
    </row>
    <row r="3450" spans="1:18" ht="16.5" customHeight="1">
      <c r="A3450" s="8">
        <v>4168213818</v>
      </c>
      <c r="B3450" s="7">
        <v>2221869</v>
      </c>
      <c r="C3450" s="12">
        <v>2050330002068</v>
      </c>
      <c r="D3450" s="7" t="s">
        <v>30483</v>
      </c>
      <c r="E3450" s="7" t="s">
        <v>30484</v>
      </c>
      <c r="F3450" s="7" t="s">
        <v>7921</v>
      </c>
      <c r="G3450" s="7" t="s">
        <v>30485</v>
      </c>
      <c r="H3450" s="7" t="s">
        <v>30486</v>
      </c>
      <c r="I3450" s="7" t="s">
        <v>45</v>
      </c>
      <c r="J3450" s="7" t="s">
        <v>33060</v>
      </c>
      <c r="K3450" s="7" t="s">
        <v>47</v>
      </c>
      <c r="L3450" s="7">
        <v>10</v>
      </c>
      <c r="M3450" s="7" t="s">
        <v>105</v>
      </c>
      <c r="N3450" s="7">
        <v>86102</v>
      </c>
      <c r="O3450" s="7" t="s">
        <v>30448</v>
      </c>
      <c r="P3450" s="7">
        <v>20030828</v>
      </c>
      <c r="Q3450" s="7">
        <v>116</v>
      </c>
      <c r="R3450" s="7">
        <v>201903</v>
      </c>
    </row>
    <row r="3451" spans="1:18" ht="16.5" customHeight="1">
      <c r="A3451" s="8">
        <v>4168221303</v>
      </c>
      <c r="B3451" s="7">
        <v>5957916</v>
      </c>
      <c r="C3451" s="12">
        <v>2050330004725</v>
      </c>
      <c r="D3451" s="7" t="s">
        <v>49399</v>
      </c>
      <c r="E3451" s="7" t="s">
        <v>32980</v>
      </c>
      <c r="F3451" s="7" t="s">
        <v>7921</v>
      </c>
      <c r="G3451" s="7" t="s">
        <v>49400</v>
      </c>
      <c r="H3451" s="7" t="s">
        <v>49401</v>
      </c>
      <c r="I3451" s="7" t="s">
        <v>45</v>
      </c>
      <c r="J3451" s="7" t="s">
        <v>33060</v>
      </c>
      <c r="K3451" s="7" t="s">
        <v>47</v>
      </c>
      <c r="L3451" s="7">
        <v>10</v>
      </c>
      <c r="M3451" s="7" t="s">
        <v>105</v>
      </c>
      <c r="N3451" s="7">
        <v>86102</v>
      </c>
      <c r="O3451" s="7" t="s">
        <v>30448</v>
      </c>
      <c r="P3451" s="7">
        <v>20150102</v>
      </c>
      <c r="Q3451" s="7">
        <v>65</v>
      </c>
      <c r="R3451" s="7">
        <v>201903</v>
      </c>
    </row>
    <row r="3452" spans="1:18" ht="16.5" customHeight="1">
      <c r="A3452" s="8">
        <v>4088107453</v>
      </c>
      <c r="B3452" s="7">
        <v>1717607</v>
      </c>
      <c r="C3452" s="12">
        <v>2052110000197</v>
      </c>
      <c r="D3452" s="7" t="s">
        <v>24305</v>
      </c>
      <c r="E3452" s="7" t="s">
        <v>5222</v>
      </c>
      <c r="F3452" s="7" t="s">
        <v>24306</v>
      </c>
      <c r="G3452" s="7" t="s">
        <v>24307</v>
      </c>
      <c r="H3452" s="7" t="s">
        <v>24308</v>
      </c>
      <c r="I3452" s="7" t="s">
        <v>65</v>
      </c>
      <c r="J3452" s="7" t="s">
        <v>33060</v>
      </c>
      <c r="K3452" s="7" t="s">
        <v>47</v>
      </c>
      <c r="L3452" s="7">
        <v>10</v>
      </c>
      <c r="M3452" s="7" t="s">
        <v>34194</v>
      </c>
      <c r="N3452" s="7">
        <v>49210</v>
      </c>
      <c r="O3452" s="7" t="s">
        <v>10757</v>
      </c>
      <c r="P3452" s="7">
        <v>19881101</v>
      </c>
      <c r="Q3452" s="7">
        <v>52</v>
      </c>
      <c r="R3452" s="7">
        <v>201903</v>
      </c>
    </row>
    <row r="3453" spans="1:18" ht="16.5" customHeight="1">
      <c r="A3453" s="8">
        <v>4118138724</v>
      </c>
      <c r="B3453" s="7">
        <v>2231490</v>
      </c>
      <c r="C3453" s="12">
        <v>2054110009666</v>
      </c>
      <c r="D3453" s="7" t="s">
        <v>49402</v>
      </c>
      <c r="E3453" s="7" t="s">
        <v>49403</v>
      </c>
      <c r="F3453" s="7" t="s">
        <v>18316</v>
      </c>
      <c r="G3453" s="7" t="s">
        <v>49404</v>
      </c>
      <c r="H3453" s="7" t="s">
        <v>18344</v>
      </c>
      <c r="I3453" s="7" t="s">
        <v>65</v>
      </c>
      <c r="J3453" s="7" t="s">
        <v>33060</v>
      </c>
      <c r="K3453" s="7" t="s">
        <v>47</v>
      </c>
      <c r="L3453" s="7">
        <v>10</v>
      </c>
      <c r="M3453" s="7" t="s">
        <v>33076</v>
      </c>
      <c r="N3453" s="7">
        <v>31114</v>
      </c>
      <c r="O3453" s="7" t="s">
        <v>7681</v>
      </c>
      <c r="P3453" s="7">
        <v>20041104</v>
      </c>
      <c r="Q3453" s="7">
        <v>126</v>
      </c>
      <c r="R3453" s="7">
        <v>201903</v>
      </c>
    </row>
    <row r="3454" spans="1:18" ht="16.5" customHeight="1">
      <c r="A3454" s="8">
        <v>4118149823</v>
      </c>
      <c r="B3454" s="7">
        <v>2948108</v>
      </c>
      <c r="C3454" s="12">
        <v>2054110013493</v>
      </c>
      <c r="D3454" s="7" t="s">
        <v>20970</v>
      </c>
      <c r="E3454" s="7" t="s">
        <v>20971</v>
      </c>
      <c r="F3454" s="7" t="s">
        <v>20627</v>
      </c>
      <c r="G3454" s="7" t="s">
        <v>20972</v>
      </c>
      <c r="H3454" s="7" t="s">
        <v>20973</v>
      </c>
      <c r="I3454" s="7" t="s">
        <v>65</v>
      </c>
      <c r="J3454" s="7" t="s">
        <v>33060</v>
      </c>
      <c r="K3454" s="7" t="s">
        <v>47</v>
      </c>
      <c r="L3454" s="7">
        <v>10</v>
      </c>
      <c r="M3454" s="7" t="s">
        <v>33076</v>
      </c>
      <c r="N3454" s="7">
        <v>31114</v>
      </c>
      <c r="O3454" s="7" t="s">
        <v>7681</v>
      </c>
      <c r="P3454" s="7">
        <v>20070914</v>
      </c>
      <c r="Q3454" s="7">
        <v>76</v>
      </c>
      <c r="R3454" s="7">
        <v>201903</v>
      </c>
    </row>
    <row r="3455" spans="1:18" ht="16.5" customHeight="1">
      <c r="A3455" s="8">
        <v>4118153083</v>
      </c>
      <c r="B3455" s="7">
        <v>3003547</v>
      </c>
      <c r="C3455" s="12">
        <v>2054110014673</v>
      </c>
      <c r="D3455" s="7" t="s">
        <v>49405</v>
      </c>
      <c r="E3455" s="7" t="s">
        <v>49403</v>
      </c>
      <c r="F3455" s="7" t="s">
        <v>49406</v>
      </c>
      <c r="G3455" s="7" t="s">
        <v>49407</v>
      </c>
      <c r="H3455" s="7" t="s">
        <v>49408</v>
      </c>
      <c r="I3455" s="7" t="s">
        <v>65</v>
      </c>
      <c r="J3455" s="7" t="s">
        <v>33060</v>
      </c>
      <c r="K3455" s="7" t="s">
        <v>47</v>
      </c>
      <c r="L3455" s="7">
        <v>10</v>
      </c>
      <c r="M3455" s="7" t="s">
        <v>33076</v>
      </c>
      <c r="N3455" s="7">
        <v>31114</v>
      </c>
      <c r="O3455" s="7" t="s">
        <v>7681</v>
      </c>
      <c r="P3455" s="7">
        <v>20080515</v>
      </c>
      <c r="Q3455" s="7">
        <v>84</v>
      </c>
      <c r="R3455" s="7">
        <v>201903</v>
      </c>
    </row>
    <row r="3456" spans="1:18" ht="16.5" customHeight="1">
      <c r="A3456" s="8">
        <v>4118177329</v>
      </c>
      <c r="B3456" s="7">
        <v>4194144</v>
      </c>
      <c r="C3456" s="12">
        <v>2054110021545</v>
      </c>
      <c r="D3456" s="7" t="s">
        <v>20946</v>
      </c>
      <c r="E3456" s="7" t="s">
        <v>10671</v>
      </c>
      <c r="F3456" s="7" t="s">
        <v>20947</v>
      </c>
      <c r="G3456" s="7" t="s">
        <v>20948</v>
      </c>
      <c r="H3456" s="7" t="s">
        <v>20949</v>
      </c>
      <c r="I3456" s="7" t="s">
        <v>65</v>
      </c>
      <c r="J3456" s="7" t="s">
        <v>33060</v>
      </c>
      <c r="K3456" s="7" t="s">
        <v>47</v>
      </c>
      <c r="L3456" s="7">
        <v>10</v>
      </c>
      <c r="M3456" s="7" t="s">
        <v>33076</v>
      </c>
      <c r="N3456" s="7">
        <v>31113</v>
      </c>
      <c r="O3456" s="7" t="s">
        <v>43833</v>
      </c>
      <c r="P3456" s="7">
        <v>20130107</v>
      </c>
      <c r="Q3456" s="7">
        <v>84</v>
      </c>
      <c r="R3456" s="7">
        <v>201903</v>
      </c>
    </row>
    <row r="3457" spans="1:18" ht="16.5" customHeight="1">
      <c r="A3457" s="8">
        <v>4118190434</v>
      </c>
      <c r="B3457" s="7">
        <v>6061620</v>
      </c>
      <c r="C3457" s="12">
        <v>2054110024739</v>
      </c>
      <c r="D3457" s="7" t="s">
        <v>18381</v>
      </c>
      <c r="E3457" s="7" t="s">
        <v>18382</v>
      </c>
      <c r="F3457" s="7" t="s">
        <v>18383</v>
      </c>
      <c r="G3457" s="7" t="s">
        <v>18384</v>
      </c>
      <c r="H3457" s="7" t="s">
        <v>3717</v>
      </c>
      <c r="I3457" s="7" t="s">
        <v>65</v>
      </c>
      <c r="J3457" s="7" t="s">
        <v>33060</v>
      </c>
      <c r="K3457" s="7" t="s">
        <v>47</v>
      </c>
      <c r="L3457" s="7">
        <v>10</v>
      </c>
      <c r="M3457" s="7" t="s">
        <v>33076</v>
      </c>
      <c r="N3457" s="7">
        <v>31114</v>
      </c>
      <c r="O3457" s="7" t="s">
        <v>7681</v>
      </c>
      <c r="P3457" s="7">
        <v>20150127</v>
      </c>
      <c r="Q3457" s="7">
        <v>58</v>
      </c>
      <c r="R3457" s="7">
        <v>201903</v>
      </c>
    </row>
    <row r="3458" spans="1:18" ht="16.5" customHeight="1">
      <c r="A3458" s="8">
        <v>5228100095</v>
      </c>
      <c r="B3458" s="7">
        <v>6420065</v>
      </c>
      <c r="C3458" s="12">
        <v>2054110025349</v>
      </c>
      <c r="D3458" s="7" t="s">
        <v>20896</v>
      </c>
      <c r="E3458" s="7" t="s">
        <v>20897</v>
      </c>
      <c r="F3458" s="7" t="s">
        <v>20898</v>
      </c>
      <c r="G3458" s="7" t="s">
        <v>20899</v>
      </c>
      <c r="H3458" s="7" t="s">
        <v>20900</v>
      </c>
      <c r="I3458" s="7" t="s">
        <v>65</v>
      </c>
      <c r="J3458" s="7" t="s">
        <v>33060</v>
      </c>
      <c r="K3458" s="7" t="s">
        <v>47</v>
      </c>
      <c r="L3458" s="7">
        <v>10</v>
      </c>
      <c r="M3458" s="7" t="s">
        <v>33076</v>
      </c>
      <c r="N3458" s="7">
        <v>31114</v>
      </c>
      <c r="O3458" s="7" t="s">
        <v>7681</v>
      </c>
      <c r="P3458" s="7">
        <v>20150512</v>
      </c>
      <c r="Q3458" s="7">
        <v>92</v>
      </c>
      <c r="R3458" s="7">
        <v>201903</v>
      </c>
    </row>
    <row r="3459" spans="1:18" ht="16.5" customHeight="1">
      <c r="A3459" s="8">
        <v>4118153778</v>
      </c>
      <c r="B3459" s="7">
        <v>3252275</v>
      </c>
      <c r="C3459" s="12">
        <v>2054140006103</v>
      </c>
      <c r="D3459" s="7" t="s">
        <v>18389</v>
      </c>
      <c r="E3459" s="7" t="s">
        <v>18390</v>
      </c>
      <c r="F3459" s="7" t="s">
        <v>18391</v>
      </c>
      <c r="G3459" s="7" t="s">
        <v>18392</v>
      </c>
      <c r="H3459" s="7" t="s">
        <v>18393</v>
      </c>
      <c r="I3459" s="7" t="s">
        <v>65</v>
      </c>
      <c r="J3459" s="7" t="s">
        <v>33060</v>
      </c>
      <c r="K3459" s="7" t="s">
        <v>47</v>
      </c>
      <c r="L3459" s="7">
        <v>10</v>
      </c>
      <c r="M3459" s="7" t="s">
        <v>33076</v>
      </c>
      <c r="N3459" s="7">
        <v>25923</v>
      </c>
      <c r="O3459" s="7" t="s">
        <v>4014</v>
      </c>
      <c r="P3459" s="7">
        <v>20080707</v>
      </c>
      <c r="Q3459" s="7">
        <v>94</v>
      </c>
      <c r="R3459" s="7">
        <v>201903</v>
      </c>
    </row>
    <row r="3460" spans="1:18" ht="16.5" customHeight="1">
      <c r="A3460" s="8">
        <v>4118154200</v>
      </c>
      <c r="B3460" s="7">
        <v>3701116</v>
      </c>
      <c r="C3460" s="12">
        <v>2054140006187</v>
      </c>
      <c r="D3460" s="7" t="s">
        <v>18385</v>
      </c>
      <c r="E3460" s="7" t="s">
        <v>18386</v>
      </c>
      <c r="F3460" s="7" t="s">
        <v>7723</v>
      </c>
      <c r="G3460" s="7" t="s">
        <v>18387</v>
      </c>
      <c r="H3460" s="7" t="s">
        <v>18388</v>
      </c>
      <c r="I3460" s="7" t="s">
        <v>65</v>
      </c>
      <c r="J3460" s="7" t="s">
        <v>33060</v>
      </c>
      <c r="K3460" s="7" t="s">
        <v>47</v>
      </c>
      <c r="L3460" s="7">
        <v>10</v>
      </c>
      <c r="M3460" s="7" t="s">
        <v>33076</v>
      </c>
      <c r="N3460" s="7">
        <v>31110</v>
      </c>
      <c r="O3460" s="7" t="s">
        <v>43003</v>
      </c>
      <c r="P3460" s="7">
        <v>20080731</v>
      </c>
      <c r="Q3460" s="7">
        <v>124</v>
      </c>
      <c r="R3460" s="7">
        <v>201903</v>
      </c>
    </row>
    <row r="3461" spans="1:18" ht="16.5" customHeight="1">
      <c r="A3461" s="8">
        <v>4118156509</v>
      </c>
      <c r="B3461" s="7">
        <v>4097516</v>
      </c>
      <c r="C3461" s="12">
        <v>2054140006955</v>
      </c>
      <c r="D3461" s="7" t="s">
        <v>49409</v>
      </c>
      <c r="E3461" s="7" t="s">
        <v>49410</v>
      </c>
      <c r="F3461" s="7" t="s">
        <v>40352</v>
      </c>
      <c r="G3461" s="7" t="s">
        <v>49411</v>
      </c>
      <c r="H3461" s="7" t="s">
        <v>20949</v>
      </c>
      <c r="I3461" s="7" t="s">
        <v>65</v>
      </c>
      <c r="J3461" s="7" t="s">
        <v>33060</v>
      </c>
      <c r="K3461" s="7" t="s">
        <v>47</v>
      </c>
      <c r="L3461" s="7">
        <v>10</v>
      </c>
      <c r="M3461" s="7" t="s">
        <v>363</v>
      </c>
      <c r="N3461" s="7">
        <v>73909</v>
      </c>
      <c r="O3461" s="7" t="s">
        <v>16232</v>
      </c>
      <c r="P3461" s="7">
        <v>20090311</v>
      </c>
      <c r="Q3461" s="7">
        <v>79</v>
      </c>
      <c r="R3461" s="7">
        <v>201903</v>
      </c>
    </row>
    <row r="3462" spans="1:18" ht="16.5" customHeight="1">
      <c r="A3462" s="8">
        <v>4118167651</v>
      </c>
      <c r="B3462" s="7">
        <v>3994999</v>
      </c>
      <c r="C3462" s="12">
        <v>2054140009826</v>
      </c>
      <c r="D3462" s="7" t="s">
        <v>24216</v>
      </c>
      <c r="E3462" s="7" t="s">
        <v>24217</v>
      </c>
      <c r="F3462" s="7" t="s">
        <v>24218</v>
      </c>
      <c r="G3462" s="7" t="s">
        <v>24219</v>
      </c>
      <c r="H3462" s="7" t="s">
        <v>24220</v>
      </c>
      <c r="I3462" s="7" t="s">
        <v>65</v>
      </c>
      <c r="J3462" s="7" t="s">
        <v>33060</v>
      </c>
      <c r="K3462" s="7" t="s">
        <v>47</v>
      </c>
      <c r="L3462" s="7">
        <v>10</v>
      </c>
      <c r="M3462" s="7" t="s">
        <v>34194</v>
      </c>
      <c r="N3462" s="7">
        <v>49300</v>
      </c>
      <c r="O3462" s="7" t="s">
        <v>22934</v>
      </c>
      <c r="P3462" s="7">
        <v>20110414</v>
      </c>
      <c r="Q3462" s="7">
        <v>50</v>
      </c>
      <c r="R3462" s="7">
        <v>201903</v>
      </c>
    </row>
    <row r="3463" spans="1:18" ht="16.5" customHeight="1">
      <c r="A3463" s="8">
        <v>4118169815</v>
      </c>
      <c r="B3463" s="7">
        <v>4040995</v>
      </c>
      <c r="C3463" s="12">
        <v>2054140010633</v>
      </c>
      <c r="D3463" s="7" t="s">
        <v>20959</v>
      </c>
      <c r="E3463" s="7" t="s">
        <v>20960</v>
      </c>
      <c r="F3463" s="7" t="s">
        <v>7673</v>
      </c>
      <c r="G3463" s="7" t="s">
        <v>20961</v>
      </c>
      <c r="H3463" s="7" t="s">
        <v>18344</v>
      </c>
      <c r="I3463" s="7" t="s">
        <v>65</v>
      </c>
      <c r="J3463" s="7" t="s">
        <v>33060</v>
      </c>
      <c r="K3463" s="7" t="s">
        <v>47</v>
      </c>
      <c r="L3463" s="7">
        <v>10</v>
      </c>
      <c r="M3463" s="7" t="s">
        <v>33076</v>
      </c>
      <c r="N3463" s="7">
        <v>31113</v>
      </c>
      <c r="O3463" s="7" t="s">
        <v>43833</v>
      </c>
      <c r="P3463" s="7">
        <v>20110916</v>
      </c>
      <c r="Q3463" s="7">
        <v>139</v>
      </c>
      <c r="R3463" s="7">
        <v>201903</v>
      </c>
    </row>
    <row r="3464" spans="1:18" ht="16.5" customHeight="1">
      <c r="A3464" s="8">
        <v>4118171081</v>
      </c>
      <c r="B3464" s="7">
        <v>4062008</v>
      </c>
      <c r="C3464" s="12">
        <v>2054140011136</v>
      </c>
      <c r="D3464" s="7" t="s">
        <v>20956</v>
      </c>
      <c r="E3464" s="7" t="s">
        <v>11867</v>
      </c>
      <c r="F3464" s="7" t="s">
        <v>20957</v>
      </c>
      <c r="G3464" s="7" t="s">
        <v>20958</v>
      </c>
      <c r="H3464" s="7" t="s">
        <v>18393</v>
      </c>
      <c r="I3464" s="7" t="s">
        <v>65</v>
      </c>
      <c r="J3464" s="7" t="s">
        <v>33060</v>
      </c>
      <c r="K3464" s="7" t="s">
        <v>47</v>
      </c>
      <c r="L3464" s="7">
        <v>10</v>
      </c>
      <c r="M3464" s="7" t="s">
        <v>313</v>
      </c>
      <c r="N3464" s="7">
        <v>42411</v>
      </c>
      <c r="O3464" s="7" t="s">
        <v>43867</v>
      </c>
      <c r="P3464" s="7">
        <v>20111202</v>
      </c>
      <c r="Q3464" s="7">
        <v>68</v>
      </c>
      <c r="R3464" s="7">
        <v>201903</v>
      </c>
    </row>
    <row r="3465" spans="1:18" ht="16.5" customHeight="1">
      <c r="A3465" s="8">
        <v>4118173610</v>
      </c>
      <c r="B3465" s="7">
        <v>4121855</v>
      </c>
      <c r="C3465" s="12">
        <v>2054140012051</v>
      </c>
      <c r="D3465" s="7" t="s">
        <v>20953</v>
      </c>
      <c r="E3465" s="7" t="s">
        <v>20954</v>
      </c>
      <c r="F3465" s="7" t="s">
        <v>20608</v>
      </c>
      <c r="G3465" s="7" t="s">
        <v>20955</v>
      </c>
      <c r="H3465" s="7" t="s">
        <v>20900</v>
      </c>
      <c r="I3465" s="7" t="s">
        <v>65</v>
      </c>
      <c r="J3465" s="7" t="s">
        <v>33060</v>
      </c>
      <c r="K3465" s="7" t="s">
        <v>47</v>
      </c>
      <c r="L3465" s="7">
        <v>10</v>
      </c>
      <c r="M3465" s="7" t="s">
        <v>33076</v>
      </c>
      <c r="N3465" s="7">
        <v>31114</v>
      </c>
      <c r="O3465" s="7" t="s">
        <v>7681</v>
      </c>
      <c r="P3465" s="7">
        <v>20120424</v>
      </c>
      <c r="Q3465" s="7">
        <v>129</v>
      </c>
      <c r="R3465" s="7">
        <v>201903</v>
      </c>
    </row>
    <row r="3466" spans="1:18" ht="16.5" customHeight="1">
      <c r="A3466" s="8">
        <v>4118177111</v>
      </c>
      <c r="B3466" s="7">
        <v>4187871</v>
      </c>
      <c r="C3466" s="12">
        <v>2054140013356</v>
      </c>
      <c r="D3466" s="7" t="s">
        <v>20950</v>
      </c>
      <c r="E3466" s="7" t="s">
        <v>20951</v>
      </c>
      <c r="F3466" s="7" t="s">
        <v>20941</v>
      </c>
      <c r="G3466" s="7" t="s">
        <v>20952</v>
      </c>
      <c r="H3466" s="7" t="s">
        <v>20931</v>
      </c>
      <c r="I3466" s="7" t="s">
        <v>65</v>
      </c>
      <c r="J3466" s="7" t="s">
        <v>33060</v>
      </c>
      <c r="K3466" s="7" t="s">
        <v>47</v>
      </c>
      <c r="L3466" s="7">
        <v>10</v>
      </c>
      <c r="M3466" s="7" t="s">
        <v>33076</v>
      </c>
      <c r="N3466" s="7">
        <v>31113</v>
      </c>
      <c r="O3466" s="7" t="s">
        <v>43833</v>
      </c>
      <c r="P3466" s="7">
        <v>20121218</v>
      </c>
      <c r="Q3466" s="7">
        <v>68</v>
      </c>
      <c r="R3466" s="7">
        <v>201903</v>
      </c>
    </row>
    <row r="3467" spans="1:18" ht="16.5" customHeight="1">
      <c r="A3467" s="8">
        <v>4118182370</v>
      </c>
      <c r="B3467" s="7">
        <v>6715316</v>
      </c>
      <c r="C3467" s="12">
        <v>2054140015120</v>
      </c>
      <c r="D3467" s="7" t="s">
        <v>20940</v>
      </c>
      <c r="E3467" s="7" t="s">
        <v>4910</v>
      </c>
      <c r="F3467" s="7" t="s">
        <v>20941</v>
      </c>
      <c r="G3467" s="7" t="s">
        <v>18387</v>
      </c>
      <c r="H3467" s="7" t="s">
        <v>7650</v>
      </c>
      <c r="I3467" s="7" t="s">
        <v>65</v>
      </c>
      <c r="J3467" s="7" t="s">
        <v>33060</v>
      </c>
      <c r="K3467" s="7" t="s">
        <v>47</v>
      </c>
      <c r="L3467" s="7">
        <v>10</v>
      </c>
      <c r="M3467" s="7" t="s">
        <v>33076</v>
      </c>
      <c r="N3467" s="7">
        <v>31114</v>
      </c>
      <c r="O3467" s="7" t="s">
        <v>7681</v>
      </c>
      <c r="P3467" s="7">
        <v>20131204</v>
      </c>
      <c r="Q3467" s="7">
        <v>68</v>
      </c>
      <c r="R3467" s="7">
        <v>201903</v>
      </c>
    </row>
    <row r="3468" spans="1:18" ht="16.5" customHeight="1">
      <c r="A3468" s="8">
        <v>4118183501</v>
      </c>
      <c r="B3468" s="7">
        <v>6715326</v>
      </c>
      <c r="C3468" s="12">
        <v>2054140015493</v>
      </c>
      <c r="D3468" s="7" t="s">
        <v>20935</v>
      </c>
      <c r="E3468" s="7" t="s">
        <v>20936</v>
      </c>
      <c r="F3468" s="7" t="s">
        <v>20937</v>
      </c>
      <c r="G3468" s="7" t="s">
        <v>20938</v>
      </c>
      <c r="H3468" s="7" t="s">
        <v>20939</v>
      </c>
      <c r="I3468" s="7" t="s">
        <v>65</v>
      </c>
      <c r="J3468" s="7" t="s">
        <v>33060</v>
      </c>
      <c r="K3468" s="7" t="s">
        <v>47</v>
      </c>
      <c r="L3468" s="7">
        <v>10</v>
      </c>
      <c r="M3468" s="7" t="s">
        <v>33076</v>
      </c>
      <c r="N3468" s="7">
        <v>31114</v>
      </c>
      <c r="O3468" s="7" t="s">
        <v>7681</v>
      </c>
      <c r="P3468" s="7">
        <v>20140214</v>
      </c>
      <c r="Q3468" s="7">
        <v>117</v>
      </c>
      <c r="R3468" s="7">
        <v>201903</v>
      </c>
    </row>
    <row r="3469" spans="1:18" ht="16.5" customHeight="1">
      <c r="A3469" s="8">
        <v>4118184266</v>
      </c>
      <c r="B3469" s="7">
        <v>5890639</v>
      </c>
      <c r="C3469" s="12">
        <v>2054140015724</v>
      </c>
      <c r="D3469" s="7" t="s">
        <v>49412</v>
      </c>
      <c r="E3469" s="7" t="s">
        <v>49413</v>
      </c>
      <c r="F3469" s="7" t="s">
        <v>3752</v>
      </c>
      <c r="H3469" s="7" t="s">
        <v>3717</v>
      </c>
      <c r="I3469" s="7" t="s">
        <v>65</v>
      </c>
      <c r="J3469" s="7" t="s">
        <v>33060</v>
      </c>
      <c r="K3469" s="7" t="s">
        <v>47</v>
      </c>
      <c r="L3469" s="7">
        <v>10</v>
      </c>
      <c r="M3469" s="7" t="s">
        <v>33076</v>
      </c>
      <c r="N3469" s="7">
        <v>31114</v>
      </c>
      <c r="O3469" s="7" t="s">
        <v>7681</v>
      </c>
      <c r="P3469" s="7">
        <v>20140320</v>
      </c>
      <c r="Q3469" s="7">
        <v>92</v>
      </c>
      <c r="R3469" s="7">
        <v>201903</v>
      </c>
    </row>
    <row r="3470" spans="1:18" ht="16.5" customHeight="1">
      <c r="A3470" s="8">
        <v>4118186094</v>
      </c>
      <c r="B3470" s="7">
        <v>5944397</v>
      </c>
      <c r="C3470" s="12">
        <v>2054140016441</v>
      </c>
      <c r="D3470" s="7" t="s">
        <v>49414</v>
      </c>
      <c r="E3470" s="7" t="s">
        <v>49415</v>
      </c>
      <c r="F3470" s="7" t="s">
        <v>49416</v>
      </c>
      <c r="G3470" s="7" t="s">
        <v>49417</v>
      </c>
      <c r="H3470" s="7" t="s">
        <v>20900</v>
      </c>
      <c r="I3470" s="7" t="s">
        <v>65</v>
      </c>
      <c r="J3470" s="7" t="s">
        <v>33060</v>
      </c>
      <c r="K3470" s="7" t="s">
        <v>47</v>
      </c>
      <c r="L3470" s="7">
        <v>10</v>
      </c>
      <c r="M3470" s="7" t="s">
        <v>33076</v>
      </c>
      <c r="N3470" s="7">
        <v>29199</v>
      </c>
      <c r="O3470" s="7" t="s">
        <v>33542</v>
      </c>
      <c r="P3470" s="7">
        <v>20140707</v>
      </c>
      <c r="Q3470" s="7">
        <v>110</v>
      </c>
      <c r="R3470" s="7">
        <v>201903</v>
      </c>
    </row>
    <row r="3471" spans="1:18" ht="16.5" customHeight="1">
      <c r="A3471" s="8">
        <v>4118189709</v>
      </c>
      <c r="B3471" s="7">
        <v>6058851</v>
      </c>
      <c r="C3471" s="12">
        <v>2054140017704</v>
      </c>
      <c r="D3471" s="7" t="s">
        <v>49418</v>
      </c>
      <c r="E3471" s="7" t="s">
        <v>49419</v>
      </c>
      <c r="F3471" s="7" t="s">
        <v>49420</v>
      </c>
      <c r="G3471" s="7" t="s">
        <v>49421</v>
      </c>
      <c r="H3471" s="7" t="s">
        <v>20900</v>
      </c>
      <c r="I3471" s="7" t="s">
        <v>65</v>
      </c>
      <c r="J3471" s="7" t="s">
        <v>33060</v>
      </c>
      <c r="K3471" s="7" t="s">
        <v>47</v>
      </c>
      <c r="L3471" s="7">
        <v>10</v>
      </c>
      <c r="M3471" s="7" t="s">
        <v>33076</v>
      </c>
      <c r="N3471" s="7">
        <v>29199</v>
      </c>
      <c r="O3471" s="7" t="s">
        <v>33542</v>
      </c>
      <c r="P3471" s="7">
        <v>20150115</v>
      </c>
      <c r="Q3471" s="7">
        <v>72</v>
      </c>
      <c r="R3471" s="7">
        <v>201903</v>
      </c>
    </row>
    <row r="3472" spans="1:18" ht="16.5" customHeight="1">
      <c r="A3472" s="8">
        <v>6718600150</v>
      </c>
      <c r="B3472" s="7">
        <v>6510000</v>
      </c>
      <c r="C3472" s="12">
        <v>2054140018918</v>
      </c>
      <c r="D3472" s="7" t="s">
        <v>20610</v>
      </c>
      <c r="E3472" s="7" t="s">
        <v>20611</v>
      </c>
      <c r="F3472" s="7" t="s">
        <v>20608</v>
      </c>
      <c r="G3472" s="7" t="s">
        <v>20612</v>
      </c>
      <c r="H3472" s="7" t="s">
        <v>18393</v>
      </c>
      <c r="I3472" s="7" t="s">
        <v>65</v>
      </c>
      <c r="J3472" s="7" t="s">
        <v>33060</v>
      </c>
      <c r="K3472" s="7" t="s">
        <v>47</v>
      </c>
      <c r="L3472" s="7">
        <v>10</v>
      </c>
      <c r="M3472" s="7" t="s">
        <v>33076</v>
      </c>
      <c r="N3472" s="7">
        <v>31114</v>
      </c>
      <c r="O3472" s="7" t="s">
        <v>7681</v>
      </c>
      <c r="P3472" s="7">
        <v>20150730</v>
      </c>
      <c r="Q3472" s="7">
        <v>55</v>
      </c>
      <c r="R3472" s="7">
        <v>201903</v>
      </c>
    </row>
    <row r="3473" spans="1:18" ht="16.5" customHeight="1">
      <c r="A3473" s="8">
        <v>8568100149</v>
      </c>
      <c r="B3473" s="7">
        <v>6517777</v>
      </c>
      <c r="C3473" s="12">
        <v>2054140019156</v>
      </c>
      <c r="D3473" s="7" t="s">
        <v>49422</v>
      </c>
      <c r="E3473" s="7" t="s">
        <v>3964</v>
      </c>
      <c r="F3473" s="7" t="s">
        <v>49423</v>
      </c>
      <c r="G3473" s="7" t="s">
        <v>49424</v>
      </c>
      <c r="H3473" s="7" t="s">
        <v>20609</v>
      </c>
      <c r="I3473" s="7" t="s">
        <v>65</v>
      </c>
      <c r="J3473" s="7" t="s">
        <v>33060</v>
      </c>
      <c r="K3473" s="7" t="s">
        <v>47</v>
      </c>
      <c r="L3473" s="7">
        <v>10</v>
      </c>
      <c r="M3473" s="7" t="s">
        <v>33076</v>
      </c>
      <c r="N3473" s="7">
        <v>31114</v>
      </c>
      <c r="O3473" s="7" t="s">
        <v>7681</v>
      </c>
      <c r="P3473" s="7">
        <v>20150826</v>
      </c>
      <c r="Q3473" s="7">
        <v>137</v>
      </c>
      <c r="R3473" s="7">
        <v>201903</v>
      </c>
    </row>
    <row r="3474" spans="1:18" ht="16.5" customHeight="1">
      <c r="A3474" s="8">
        <v>5298700195</v>
      </c>
      <c r="B3474" s="7">
        <v>6522754</v>
      </c>
      <c r="C3474" s="12">
        <v>2054140019255</v>
      </c>
      <c r="D3474" s="7" t="s">
        <v>49425</v>
      </c>
      <c r="E3474" s="7" t="s">
        <v>49426</v>
      </c>
      <c r="F3474" s="7" t="s">
        <v>7712</v>
      </c>
      <c r="G3474" s="7" t="s">
        <v>49427</v>
      </c>
      <c r="H3474" s="7" t="s">
        <v>20609</v>
      </c>
      <c r="I3474" s="7" t="s">
        <v>65</v>
      </c>
      <c r="J3474" s="7" t="s">
        <v>33060</v>
      </c>
      <c r="K3474" s="7" t="s">
        <v>47</v>
      </c>
      <c r="L3474" s="7">
        <v>10</v>
      </c>
      <c r="M3474" s="7" t="s">
        <v>33076</v>
      </c>
      <c r="N3474" s="7">
        <v>31114</v>
      </c>
      <c r="O3474" s="7" t="s">
        <v>7681</v>
      </c>
      <c r="P3474" s="7">
        <v>20150903</v>
      </c>
      <c r="Q3474" s="7">
        <v>131</v>
      </c>
      <c r="R3474" s="7">
        <v>201903</v>
      </c>
    </row>
    <row r="3475" spans="1:18" ht="16.5" customHeight="1">
      <c r="A3475" s="8">
        <v>4048600448</v>
      </c>
      <c r="B3475" s="7">
        <v>6657978</v>
      </c>
      <c r="C3475" s="12">
        <v>2054140020236</v>
      </c>
      <c r="D3475" s="7" t="s">
        <v>20988</v>
      </c>
      <c r="E3475" s="7" t="s">
        <v>12699</v>
      </c>
      <c r="F3475" s="7" t="s">
        <v>20989</v>
      </c>
      <c r="G3475" s="7" t="s">
        <v>20990</v>
      </c>
      <c r="H3475" s="7" t="s">
        <v>20609</v>
      </c>
      <c r="I3475" s="7" t="s">
        <v>65</v>
      </c>
      <c r="J3475" s="7" t="s">
        <v>33060</v>
      </c>
      <c r="K3475" s="7" t="s">
        <v>47</v>
      </c>
      <c r="L3475" s="7">
        <v>10</v>
      </c>
      <c r="M3475" s="7" t="s">
        <v>33076</v>
      </c>
      <c r="N3475" s="7">
        <v>31114</v>
      </c>
      <c r="O3475" s="7" t="s">
        <v>7681</v>
      </c>
      <c r="P3475" s="7">
        <v>20160127</v>
      </c>
      <c r="Q3475" s="7">
        <v>53</v>
      </c>
      <c r="R3475" s="7">
        <v>201903</v>
      </c>
    </row>
    <row r="3476" spans="1:18" ht="16.5" customHeight="1">
      <c r="A3476" s="8">
        <v>7138800458</v>
      </c>
      <c r="B3476" s="7">
        <v>6801900</v>
      </c>
      <c r="C3476" s="12">
        <v>2054140021391</v>
      </c>
      <c r="D3476" s="7" t="s">
        <v>20607</v>
      </c>
      <c r="E3476" s="7" t="s">
        <v>8912</v>
      </c>
      <c r="F3476" s="7" t="s">
        <v>20608</v>
      </c>
      <c r="H3476" s="7" t="s">
        <v>20609</v>
      </c>
      <c r="I3476" s="7" t="s">
        <v>65</v>
      </c>
      <c r="J3476" s="7" t="s">
        <v>33060</v>
      </c>
      <c r="K3476" s="7" t="s">
        <v>47</v>
      </c>
      <c r="L3476" s="7">
        <v>10</v>
      </c>
      <c r="M3476" s="7" t="s">
        <v>33076</v>
      </c>
      <c r="N3476" s="7">
        <v>31114</v>
      </c>
      <c r="O3476" s="7" t="s">
        <v>7681</v>
      </c>
      <c r="P3476" s="7">
        <v>20160831</v>
      </c>
      <c r="Q3476" s="7">
        <v>63</v>
      </c>
      <c r="R3476" s="7">
        <v>201903</v>
      </c>
    </row>
    <row r="3477" spans="1:18" ht="16.5" customHeight="1">
      <c r="A3477" s="8">
        <v>4128143083</v>
      </c>
      <c r="B3477" s="7">
        <v>4044446</v>
      </c>
      <c r="C3477" s="12">
        <v>2055110032491</v>
      </c>
      <c r="D3477" s="7" t="s">
        <v>28587</v>
      </c>
      <c r="E3477" s="7" t="s">
        <v>28588</v>
      </c>
      <c r="F3477" s="7" t="s">
        <v>28589</v>
      </c>
      <c r="G3477" s="7" t="s">
        <v>28590</v>
      </c>
      <c r="H3477" s="7" t="s">
        <v>28591</v>
      </c>
      <c r="I3477" s="7" t="s">
        <v>65</v>
      </c>
      <c r="J3477" s="7" t="s">
        <v>33060</v>
      </c>
      <c r="K3477" s="7" t="s">
        <v>47</v>
      </c>
      <c r="L3477" s="7">
        <v>10</v>
      </c>
      <c r="M3477" s="7" t="s">
        <v>363</v>
      </c>
      <c r="N3477" s="7">
        <v>72121</v>
      </c>
      <c r="O3477" s="7" t="s">
        <v>35913</v>
      </c>
      <c r="P3477" s="7">
        <v>20111004</v>
      </c>
      <c r="Q3477" s="7">
        <v>66</v>
      </c>
      <c r="R3477" s="7">
        <v>201903</v>
      </c>
    </row>
    <row r="3478" spans="1:18" ht="16.5" customHeight="1">
      <c r="A3478" s="8">
        <v>4128148055</v>
      </c>
      <c r="B3478" s="7">
        <v>5840424</v>
      </c>
      <c r="C3478" s="12">
        <v>2055110036906</v>
      </c>
      <c r="D3478" s="7" t="s">
        <v>20926</v>
      </c>
      <c r="E3478" s="7" t="s">
        <v>20927</v>
      </c>
      <c r="F3478" s="7" t="s">
        <v>20928</v>
      </c>
      <c r="G3478" s="7" t="s">
        <v>20929</v>
      </c>
      <c r="H3478" s="7" t="s">
        <v>20930</v>
      </c>
      <c r="I3478" s="7" t="s">
        <v>65</v>
      </c>
      <c r="J3478" s="7" t="s">
        <v>33060</v>
      </c>
      <c r="K3478" s="7" t="s">
        <v>47</v>
      </c>
      <c r="L3478" s="7">
        <v>10</v>
      </c>
      <c r="M3478" s="7" t="s">
        <v>363</v>
      </c>
      <c r="N3478" s="7">
        <v>73900</v>
      </c>
      <c r="O3478" s="7" t="s">
        <v>45758</v>
      </c>
      <c r="P3478" s="7">
        <v>20130523</v>
      </c>
      <c r="Q3478" s="7">
        <v>51</v>
      </c>
      <c r="R3478" s="7">
        <v>201903</v>
      </c>
    </row>
    <row r="3479" spans="1:18" ht="16.5" customHeight="1">
      <c r="A3479" s="8">
        <v>4128205863</v>
      </c>
      <c r="B3479" s="7">
        <v>2711629</v>
      </c>
      <c r="C3479" s="12">
        <v>2055220000099</v>
      </c>
      <c r="D3479" s="7" t="s">
        <v>49428</v>
      </c>
      <c r="E3479" s="7" t="s">
        <v>23460</v>
      </c>
      <c r="F3479" s="7" t="s">
        <v>36543</v>
      </c>
      <c r="G3479" s="7" t="s">
        <v>49429</v>
      </c>
      <c r="H3479" s="7" t="s">
        <v>49430</v>
      </c>
      <c r="I3479" s="7" t="s">
        <v>45</v>
      </c>
      <c r="J3479" s="7" t="s">
        <v>33060</v>
      </c>
      <c r="K3479" s="7" t="s">
        <v>47</v>
      </c>
      <c r="L3479" s="7">
        <v>10</v>
      </c>
      <c r="M3479" s="7" t="s">
        <v>105</v>
      </c>
      <c r="N3479" s="7">
        <v>86101</v>
      </c>
      <c r="O3479" s="7" t="s">
        <v>615</v>
      </c>
      <c r="P3479" s="7">
        <v>20040710</v>
      </c>
      <c r="Q3479" s="7">
        <v>175</v>
      </c>
      <c r="R3479" s="7">
        <v>201903</v>
      </c>
    </row>
    <row r="3480" spans="1:18" ht="16.5" customHeight="1">
      <c r="A3480" s="8">
        <v>4128200117</v>
      </c>
      <c r="B3480" s="7">
        <v>1215273</v>
      </c>
      <c r="C3480" s="12">
        <v>2055360000157</v>
      </c>
      <c r="D3480" s="7" t="s">
        <v>49431</v>
      </c>
      <c r="E3480" s="7" t="s">
        <v>49432</v>
      </c>
      <c r="F3480" s="7" t="s">
        <v>253</v>
      </c>
      <c r="G3480" s="7" t="s">
        <v>49433</v>
      </c>
      <c r="H3480" s="7" t="s">
        <v>49434</v>
      </c>
      <c r="I3480" s="7" t="s">
        <v>45</v>
      </c>
      <c r="J3480" s="7" t="s">
        <v>33060</v>
      </c>
      <c r="K3480" s="7" t="s">
        <v>47</v>
      </c>
      <c r="L3480" s="7">
        <v>10</v>
      </c>
      <c r="M3480" s="7" t="s">
        <v>33760</v>
      </c>
      <c r="N3480" s="7">
        <v>47121</v>
      </c>
      <c r="O3480" s="7" t="s">
        <v>253</v>
      </c>
      <c r="P3480" s="7">
        <v>19690729</v>
      </c>
      <c r="Q3480" s="7">
        <v>105</v>
      </c>
      <c r="R3480" s="7">
        <v>201903</v>
      </c>
    </row>
    <row r="3481" spans="1:18" ht="16.5" customHeight="1">
      <c r="A3481" s="8">
        <v>4128205825</v>
      </c>
      <c r="B3481" s="7">
        <v>2756514</v>
      </c>
      <c r="C3481" s="12">
        <v>2055710003941</v>
      </c>
      <c r="D3481" s="7" t="s">
        <v>49435</v>
      </c>
      <c r="E3481" s="7" t="s">
        <v>49436</v>
      </c>
      <c r="F3481" s="7" t="s">
        <v>49437</v>
      </c>
      <c r="G3481" s="7" t="s">
        <v>49438</v>
      </c>
      <c r="H3481" s="7" t="s">
        <v>49439</v>
      </c>
      <c r="I3481" s="7" t="s">
        <v>45</v>
      </c>
      <c r="J3481" s="7" t="s">
        <v>33060</v>
      </c>
      <c r="K3481" s="7" t="s">
        <v>47</v>
      </c>
      <c r="L3481" s="7">
        <v>10</v>
      </c>
      <c r="M3481" s="7" t="s">
        <v>34433</v>
      </c>
      <c r="N3481" s="7">
        <v>63120</v>
      </c>
      <c r="O3481" s="7" t="s">
        <v>34587</v>
      </c>
      <c r="P3481" s="7">
        <v>20040723</v>
      </c>
      <c r="Q3481" s="7">
        <v>123</v>
      </c>
      <c r="R3481" s="7">
        <v>201903</v>
      </c>
    </row>
    <row r="3482" spans="1:18" ht="16.5" customHeight="1">
      <c r="A3482" s="8">
        <v>4128200330</v>
      </c>
      <c r="B3482" s="7">
        <v>2167173</v>
      </c>
      <c r="C3482" s="12">
        <v>2056360000155</v>
      </c>
      <c r="D3482" s="7" t="s">
        <v>49440</v>
      </c>
      <c r="E3482" s="7" t="s">
        <v>1159</v>
      </c>
      <c r="F3482" s="7" t="s">
        <v>49441</v>
      </c>
      <c r="G3482" s="7" t="s">
        <v>49442</v>
      </c>
      <c r="H3482" s="7" t="s">
        <v>49443</v>
      </c>
      <c r="I3482" s="7" t="s">
        <v>45</v>
      </c>
      <c r="J3482" s="7" t="s">
        <v>33060</v>
      </c>
      <c r="K3482" s="7" t="s">
        <v>47</v>
      </c>
      <c r="L3482" s="7">
        <v>10</v>
      </c>
      <c r="M3482" s="7" t="s">
        <v>33076</v>
      </c>
      <c r="N3482" s="7">
        <v>10402</v>
      </c>
      <c r="O3482" s="7" t="s">
        <v>49441</v>
      </c>
      <c r="P3482" s="7">
        <v>19961001</v>
      </c>
      <c r="Q3482" s="7">
        <v>97</v>
      </c>
      <c r="R3482" s="7">
        <v>201903</v>
      </c>
    </row>
    <row r="3483" spans="1:18" ht="16.5" customHeight="1">
      <c r="A3483" s="8">
        <v>4118125200</v>
      </c>
      <c r="B3483" s="7">
        <v>1757329</v>
      </c>
      <c r="C3483" s="12">
        <v>2057110003886</v>
      </c>
      <c r="D3483" s="7" t="s">
        <v>18131</v>
      </c>
      <c r="E3483" s="7" t="s">
        <v>18132</v>
      </c>
      <c r="F3483" s="7" t="s">
        <v>18133</v>
      </c>
      <c r="G3483" s="7" t="s">
        <v>18134</v>
      </c>
      <c r="H3483" s="7" t="s">
        <v>18135</v>
      </c>
      <c r="I3483" s="7" t="s">
        <v>65</v>
      </c>
      <c r="J3483" s="7" t="s">
        <v>33060</v>
      </c>
      <c r="K3483" s="7" t="s">
        <v>47</v>
      </c>
      <c r="L3483" s="7">
        <v>10</v>
      </c>
      <c r="M3483" s="7" t="s">
        <v>33076</v>
      </c>
      <c r="N3483" s="7">
        <v>23221</v>
      </c>
      <c r="O3483" s="7" t="s">
        <v>33351</v>
      </c>
      <c r="P3483" s="7">
        <v>20000727</v>
      </c>
      <c r="Q3483" s="7">
        <v>52</v>
      </c>
      <c r="R3483" s="7">
        <v>201903</v>
      </c>
    </row>
    <row r="3484" spans="1:18" ht="16.5" customHeight="1">
      <c r="A3484" s="8">
        <v>4118128304</v>
      </c>
      <c r="B3484" s="7">
        <v>1977969</v>
      </c>
      <c r="C3484" s="12">
        <v>2057110005353</v>
      </c>
      <c r="D3484" s="7" t="s">
        <v>4489</v>
      </c>
      <c r="E3484" s="7" t="s">
        <v>49444</v>
      </c>
      <c r="F3484" s="7" t="s">
        <v>49445</v>
      </c>
      <c r="G3484" s="7" t="s">
        <v>49446</v>
      </c>
      <c r="H3484" s="7" t="s">
        <v>49447</v>
      </c>
      <c r="I3484" s="7" t="s">
        <v>65</v>
      </c>
      <c r="J3484" s="7" t="s">
        <v>33060</v>
      </c>
      <c r="K3484" s="7" t="s">
        <v>47</v>
      </c>
      <c r="L3484" s="7">
        <v>10</v>
      </c>
      <c r="M3484" s="7" t="s">
        <v>33076</v>
      </c>
      <c r="N3484" s="7">
        <v>16300</v>
      </c>
      <c r="O3484" s="7" t="s">
        <v>33250</v>
      </c>
      <c r="P3484" s="7">
        <v>20010504</v>
      </c>
      <c r="Q3484" s="7">
        <v>50</v>
      </c>
      <c r="R3484" s="7">
        <v>201903</v>
      </c>
    </row>
    <row r="3485" spans="1:18" ht="16.5" customHeight="1">
      <c r="A3485" s="8">
        <v>4108105220</v>
      </c>
      <c r="B3485" s="7">
        <v>1497310</v>
      </c>
      <c r="C3485" s="12">
        <v>2058140000050</v>
      </c>
      <c r="D3485" s="7" t="s">
        <v>24261</v>
      </c>
      <c r="E3485" s="7" t="s">
        <v>24262</v>
      </c>
      <c r="F3485" s="7" t="s">
        <v>10757</v>
      </c>
      <c r="G3485" s="7" t="s">
        <v>24263</v>
      </c>
      <c r="H3485" s="7" t="s">
        <v>24264</v>
      </c>
      <c r="I3485" s="7" t="s">
        <v>65</v>
      </c>
      <c r="J3485" s="7" t="s">
        <v>33060</v>
      </c>
      <c r="K3485" s="7" t="s">
        <v>47</v>
      </c>
      <c r="L3485" s="7">
        <v>10</v>
      </c>
      <c r="M3485" s="7" t="s">
        <v>34194</v>
      </c>
      <c r="N3485" s="7">
        <v>49220</v>
      </c>
      <c r="O3485" s="7" t="s">
        <v>10760</v>
      </c>
      <c r="P3485" s="7">
        <v>19870803</v>
      </c>
      <c r="Q3485" s="7">
        <v>53</v>
      </c>
      <c r="R3485" s="7">
        <v>201903</v>
      </c>
    </row>
    <row r="3486" spans="1:18" ht="16.5" customHeight="1">
      <c r="A3486" s="8">
        <v>4108207604</v>
      </c>
      <c r="B3486" s="7">
        <v>1304939</v>
      </c>
      <c r="C3486" s="12">
        <v>2058330000024</v>
      </c>
      <c r="D3486" s="7" t="s">
        <v>30511</v>
      </c>
      <c r="E3486" s="7" t="s">
        <v>15551</v>
      </c>
      <c r="F3486" s="7" t="s">
        <v>249</v>
      </c>
      <c r="G3486" s="7" t="s">
        <v>30512</v>
      </c>
      <c r="H3486" s="7" t="s">
        <v>30513</v>
      </c>
      <c r="I3486" s="7" t="s">
        <v>45</v>
      </c>
      <c r="J3486" s="7" t="s">
        <v>33060</v>
      </c>
      <c r="K3486" s="7" t="s">
        <v>47</v>
      </c>
      <c r="L3486" s="7">
        <v>10</v>
      </c>
      <c r="M3486" s="7" t="s">
        <v>105</v>
      </c>
      <c r="N3486" s="7">
        <v>86100</v>
      </c>
      <c r="O3486" s="7" t="s">
        <v>5955</v>
      </c>
      <c r="P3486" s="7">
        <v>19931120</v>
      </c>
      <c r="Q3486" s="7">
        <v>161</v>
      </c>
      <c r="R3486" s="7">
        <v>201903</v>
      </c>
    </row>
    <row r="3487" spans="1:18" ht="16.5" customHeight="1">
      <c r="A3487" s="8">
        <v>4108201008</v>
      </c>
      <c r="B3487" s="7">
        <v>2561698</v>
      </c>
      <c r="C3487" s="12">
        <v>2058370000183</v>
      </c>
      <c r="D3487" s="7" t="s">
        <v>49448</v>
      </c>
      <c r="E3487" s="7" t="s">
        <v>49449</v>
      </c>
      <c r="F3487" s="7" t="s">
        <v>49450</v>
      </c>
      <c r="G3487" s="7" t="s">
        <v>49451</v>
      </c>
      <c r="H3487" s="7" t="s">
        <v>49452</v>
      </c>
      <c r="I3487" s="7" t="s">
        <v>45</v>
      </c>
      <c r="J3487" s="7" t="s">
        <v>33060</v>
      </c>
      <c r="K3487" s="7" t="s">
        <v>47</v>
      </c>
      <c r="L3487" s="7">
        <v>10</v>
      </c>
      <c r="M3487" s="7" t="s">
        <v>33760</v>
      </c>
      <c r="N3487" s="7">
        <v>46329</v>
      </c>
      <c r="O3487" s="7" t="s">
        <v>9470</v>
      </c>
      <c r="P3487" s="7">
        <v>19800101</v>
      </c>
      <c r="Q3487" s="7">
        <v>72</v>
      </c>
      <c r="R3487" s="7">
        <v>201903</v>
      </c>
    </row>
    <row r="3488" spans="1:18" ht="16.5" customHeight="1">
      <c r="A3488" s="8">
        <v>4158201401</v>
      </c>
      <c r="B3488" s="7">
        <v>3044878</v>
      </c>
      <c r="C3488" s="12">
        <v>2061380000176</v>
      </c>
      <c r="D3488" s="7" t="s">
        <v>22650</v>
      </c>
      <c r="E3488" s="7" t="s">
        <v>4887</v>
      </c>
      <c r="F3488" s="7" t="s">
        <v>22651</v>
      </c>
      <c r="G3488" s="7" t="s">
        <v>22652</v>
      </c>
      <c r="H3488" s="7" t="s">
        <v>22653</v>
      </c>
      <c r="I3488" s="7" t="s">
        <v>45</v>
      </c>
      <c r="J3488" s="7" t="s">
        <v>33060</v>
      </c>
      <c r="K3488" s="7" t="s">
        <v>47</v>
      </c>
      <c r="L3488" s="7">
        <v>10</v>
      </c>
      <c r="M3488" s="7" t="s">
        <v>33760</v>
      </c>
      <c r="N3488" s="7">
        <v>46315</v>
      </c>
      <c r="O3488" s="7" t="s">
        <v>45737</v>
      </c>
      <c r="P3488" s="7">
        <v>19800403</v>
      </c>
      <c r="Q3488" s="7">
        <v>61</v>
      </c>
      <c r="R3488" s="7">
        <v>201903</v>
      </c>
    </row>
    <row r="3489" spans="1:18" ht="16.5" customHeight="1">
      <c r="A3489" s="8">
        <v>4178109488</v>
      </c>
      <c r="B3489" s="7">
        <v>1565822</v>
      </c>
      <c r="C3489" s="12">
        <v>2062110003900</v>
      </c>
      <c r="D3489" s="7" t="s">
        <v>49453</v>
      </c>
      <c r="E3489" s="7" t="s">
        <v>49454</v>
      </c>
      <c r="F3489" s="7" t="s">
        <v>34304</v>
      </c>
      <c r="G3489" s="7" t="s">
        <v>49455</v>
      </c>
      <c r="H3489" s="7" t="s">
        <v>49456</v>
      </c>
      <c r="I3489" s="7" t="s">
        <v>65</v>
      </c>
      <c r="J3489" s="7" t="s">
        <v>33060</v>
      </c>
      <c r="K3489" s="7" t="s">
        <v>47</v>
      </c>
      <c r="L3489" s="7">
        <v>10</v>
      </c>
      <c r="M3489" s="7" t="s">
        <v>34194</v>
      </c>
      <c r="N3489" s="7">
        <v>52941</v>
      </c>
      <c r="O3489" s="7" t="s">
        <v>25906</v>
      </c>
      <c r="P3489" s="7">
        <v>19950701</v>
      </c>
      <c r="Q3489" s="7">
        <v>79</v>
      </c>
      <c r="R3489" s="7">
        <v>201903</v>
      </c>
    </row>
    <row r="3490" spans="1:18" ht="16.5" customHeight="1">
      <c r="A3490" s="8">
        <v>4178110326</v>
      </c>
      <c r="B3490" s="7">
        <v>1966339</v>
      </c>
      <c r="C3490" s="12">
        <v>2062110004502</v>
      </c>
      <c r="D3490" s="7" t="s">
        <v>18366</v>
      </c>
      <c r="E3490" s="7" t="s">
        <v>18367</v>
      </c>
      <c r="F3490" s="7" t="s">
        <v>18368</v>
      </c>
      <c r="G3490" s="7" t="s">
        <v>18369</v>
      </c>
      <c r="H3490" s="7" t="s">
        <v>18370</v>
      </c>
      <c r="I3490" s="7" t="s">
        <v>65</v>
      </c>
      <c r="J3490" s="7" t="s">
        <v>33060</v>
      </c>
      <c r="K3490" s="7" t="s">
        <v>47</v>
      </c>
      <c r="L3490" s="7">
        <v>10</v>
      </c>
      <c r="M3490" s="7" t="s">
        <v>33076</v>
      </c>
      <c r="N3490" s="7">
        <v>25113</v>
      </c>
      <c r="O3490" s="7" t="s">
        <v>33393</v>
      </c>
      <c r="P3490" s="7">
        <v>19950301</v>
      </c>
      <c r="Q3490" s="7">
        <v>74</v>
      </c>
      <c r="R3490" s="7">
        <v>201903</v>
      </c>
    </row>
    <row r="3491" spans="1:18" ht="16.5" customHeight="1">
      <c r="A3491" s="8">
        <v>4178115001</v>
      </c>
      <c r="B3491" s="7">
        <v>1362502</v>
      </c>
      <c r="C3491" s="12">
        <v>2062110007481</v>
      </c>
      <c r="D3491" s="7" t="s">
        <v>49457</v>
      </c>
      <c r="E3491" s="7" t="s">
        <v>49458</v>
      </c>
      <c r="F3491" s="7" t="s">
        <v>49459</v>
      </c>
      <c r="G3491" s="7" t="s">
        <v>49460</v>
      </c>
      <c r="H3491" s="7" t="s">
        <v>49461</v>
      </c>
      <c r="I3491" s="7" t="s">
        <v>65</v>
      </c>
      <c r="J3491" s="7" t="s">
        <v>33060</v>
      </c>
      <c r="K3491" s="7" t="s">
        <v>47</v>
      </c>
      <c r="L3491" s="7">
        <v>10</v>
      </c>
      <c r="M3491" s="7" t="s">
        <v>33076</v>
      </c>
      <c r="N3491" s="7">
        <v>10211</v>
      </c>
      <c r="O3491" s="7" t="s">
        <v>33091</v>
      </c>
      <c r="P3491" s="7">
        <v>19890214</v>
      </c>
      <c r="Q3491" s="7">
        <v>89</v>
      </c>
      <c r="R3491" s="7">
        <v>201903</v>
      </c>
    </row>
    <row r="3492" spans="1:18" ht="16.5" customHeight="1">
      <c r="A3492" s="8">
        <v>4108172281</v>
      </c>
      <c r="B3492" s="7">
        <v>1796566</v>
      </c>
      <c r="C3492" s="12">
        <v>2062110021580</v>
      </c>
      <c r="D3492" s="7" t="s">
        <v>26374</v>
      </c>
      <c r="E3492" s="7" t="s">
        <v>5154</v>
      </c>
      <c r="F3492" s="7" t="s">
        <v>26375</v>
      </c>
      <c r="G3492" s="7" t="s">
        <v>26376</v>
      </c>
      <c r="H3492" s="7" t="s">
        <v>26377</v>
      </c>
      <c r="I3492" s="7" t="s">
        <v>65</v>
      </c>
      <c r="J3492" s="7" t="s">
        <v>33060</v>
      </c>
      <c r="K3492" s="7" t="s">
        <v>47</v>
      </c>
      <c r="L3492" s="7">
        <v>10</v>
      </c>
      <c r="M3492" s="7" t="s">
        <v>33760</v>
      </c>
      <c r="N3492" s="7">
        <v>46453</v>
      </c>
      <c r="O3492" s="7" t="s">
        <v>33895</v>
      </c>
      <c r="P3492" s="7">
        <v>20020603</v>
      </c>
      <c r="Q3492" s="7">
        <v>67</v>
      </c>
      <c r="R3492" s="7">
        <v>201903</v>
      </c>
    </row>
    <row r="3493" spans="1:18" ht="16.5" customHeight="1">
      <c r="A3493" s="8">
        <v>4178133066</v>
      </c>
      <c r="B3493" s="7">
        <v>2725201</v>
      </c>
      <c r="C3493" s="12">
        <v>2062110032496</v>
      </c>
      <c r="D3493" s="7" t="s">
        <v>49462</v>
      </c>
      <c r="E3493" s="7" t="s">
        <v>49463</v>
      </c>
      <c r="F3493" s="7" t="s">
        <v>49464</v>
      </c>
      <c r="G3493" s="7" t="s">
        <v>49465</v>
      </c>
      <c r="H3493" s="7" t="s">
        <v>49466</v>
      </c>
      <c r="I3493" s="7" t="s">
        <v>65</v>
      </c>
      <c r="J3493" s="7" t="s">
        <v>33060</v>
      </c>
      <c r="K3493" s="7" t="s">
        <v>47</v>
      </c>
      <c r="L3493" s="7">
        <v>10</v>
      </c>
      <c r="M3493" s="7" t="s">
        <v>34194</v>
      </c>
      <c r="N3493" s="7">
        <v>52920</v>
      </c>
      <c r="O3493" s="7" t="s">
        <v>48697</v>
      </c>
      <c r="P3493" s="7">
        <v>20060718</v>
      </c>
      <c r="Q3493" s="7">
        <v>62</v>
      </c>
      <c r="R3493" s="7">
        <v>201903</v>
      </c>
    </row>
    <row r="3494" spans="1:18" ht="16.5" customHeight="1">
      <c r="A3494" s="8">
        <v>7458600276</v>
      </c>
      <c r="B3494" s="7">
        <v>6561652</v>
      </c>
      <c r="C3494" s="12">
        <v>2062110057311</v>
      </c>
      <c r="D3494" s="7" t="s">
        <v>49467</v>
      </c>
      <c r="E3494" s="7" t="s">
        <v>13105</v>
      </c>
      <c r="F3494" s="7" t="s">
        <v>49468</v>
      </c>
      <c r="H3494" s="7" t="s">
        <v>49469</v>
      </c>
      <c r="I3494" s="7" t="s">
        <v>65</v>
      </c>
      <c r="J3494" s="7" t="s">
        <v>33060</v>
      </c>
      <c r="K3494" s="7" t="s">
        <v>47</v>
      </c>
      <c r="L3494" s="7">
        <v>10</v>
      </c>
      <c r="M3494" s="7" t="s">
        <v>33076</v>
      </c>
      <c r="N3494" s="7">
        <v>20499</v>
      </c>
      <c r="O3494" s="7" t="s">
        <v>2038</v>
      </c>
      <c r="P3494" s="7">
        <v>20151221</v>
      </c>
      <c r="Q3494" s="7">
        <v>110</v>
      </c>
      <c r="R3494" s="7">
        <v>201903</v>
      </c>
    </row>
    <row r="3495" spans="1:18" ht="16.5" customHeight="1">
      <c r="A3495" s="8">
        <v>4178138741</v>
      </c>
      <c r="B3495" s="7">
        <v>7626228</v>
      </c>
      <c r="C3495" s="12">
        <v>2062140010462</v>
      </c>
      <c r="D3495" s="7" t="s">
        <v>49470</v>
      </c>
      <c r="E3495" s="7" t="s">
        <v>3004</v>
      </c>
      <c r="F3495" s="7" t="s">
        <v>49471</v>
      </c>
      <c r="H3495" s="7" t="s">
        <v>49472</v>
      </c>
      <c r="I3495" s="7" t="s">
        <v>65</v>
      </c>
      <c r="J3495" s="7" t="s">
        <v>33060</v>
      </c>
      <c r="K3495" s="7" t="s">
        <v>47</v>
      </c>
      <c r="L3495" s="7">
        <v>10</v>
      </c>
      <c r="M3495" s="7" t="s">
        <v>33076</v>
      </c>
      <c r="N3495" s="7">
        <v>20201</v>
      </c>
      <c r="O3495" s="7" t="s">
        <v>49473</v>
      </c>
      <c r="P3495" s="7">
        <v>20090916</v>
      </c>
      <c r="Q3495" s="7">
        <v>62</v>
      </c>
      <c r="R3495" s="7">
        <v>201903</v>
      </c>
    </row>
    <row r="3496" spans="1:18" ht="16.5" customHeight="1">
      <c r="A3496" s="8">
        <v>4098137756</v>
      </c>
      <c r="B3496" s="7">
        <v>1169731</v>
      </c>
      <c r="C3496" s="12">
        <v>2063340000336</v>
      </c>
      <c r="D3496" s="7" t="s">
        <v>29438</v>
      </c>
      <c r="E3496" s="7" t="s">
        <v>29439</v>
      </c>
      <c r="F3496" s="7" t="s">
        <v>14962</v>
      </c>
      <c r="G3496" s="7" t="s">
        <v>29440</v>
      </c>
      <c r="H3496" s="7" t="s">
        <v>29441</v>
      </c>
      <c r="I3496" s="7" t="s">
        <v>65</v>
      </c>
      <c r="J3496" s="7" t="s">
        <v>33060</v>
      </c>
      <c r="K3496" s="7" t="s">
        <v>47</v>
      </c>
      <c r="L3496" s="7">
        <v>10</v>
      </c>
      <c r="M3496" s="7" t="s">
        <v>363</v>
      </c>
      <c r="N3496" s="7">
        <v>71201</v>
      </c>
      <c r="O3496" s="7" t="s">
        <v>634</v>
      </c>
      <c r="P3496" s="7">
        <v>19970410</v>
      </c>
      <c r="Q3496" s="7">
        <v>51</v>
      </c>
      <c r="R3496" s="7">
        <v>201903</v>
      </c>
    </row>
    <row r="3497" spans="1:18" ht="16.5" customHeight="1">
      <c r="A3497" s="8">
        <v>4168124360</v>
      </c>
      <c r="B3497" s="7">
        <v>1806154</v>
      </c>
      <c r="C3497" s="12">
        <v>2064110006728</v>
      </c>
      <c r="D3497" s="7" t="s">
        <v>49474</v>
      </c>
      <c r="E3497" s="7" t="s">
        <v>33029</v>
      </c>
      <c r="F3497" s="7" t="s">
        <v>47110</v>
      </c>
      <c r="G3497" s="7" t="s">
        <v>49475</v>
      </c>
      <c r="H3497" s="7" t="s">
        <v>49476</v>
      </c>
      <c r="I3497" s="7" t="s">
        <v>65</v>
      </c>
      <c r="J3497" s="7" t="s">
        <v>33060</v>
      </c>
      <c r="K3497" s="7" t="s">
        <v>47</v>
      </c>
      <c r="L3497" s="7">
        <v>10</v>
      </c>
      <c r="M3497" s="7" t="s">
        <v>34194</v>
      </c>
      <c r="N3497" s="7">
        <v>52942</v>
      </c>
      <c r="O3497" s="7" t="s">
        <v>47110</v>
      </c>
      <c r="P3497" s="7">
        <v>19990702</v>
      </c>
      <c r="Q3497" s="7">
        <v>65</v>
      </c>
      <c r="R3497" s="7">
        <v>201903</v>
      </c>
    </row>
    <row r="3498" spans="1:18" ht="16.5" customHeight="1">
      <c r="A3498" s="8">
        <v>4168116690</v>
      </c>
      <c r="B3498" s="7">
        <v>1965449</v>
      </c>
      <c r="C3498" s="12">
        <v>2064110006926</v>
      </c>
      <c r="D3498" s="7" t="s">
        <v>21698</v>
      </c>
      <c r="E3498" s="7" t="s">
        <v>21699</v>
      </c>
      <c r="F3498" s="7" t="s">
        <v>8067</v>
      </c>
      <c r="G3498" s="7" t="s">
        <v>21700</v>
      </c>
      <c r="H3498" s="7" t="s">
        <v>21701</v>
      </c>
      <c r="I3498" s="7" t="s">
        <v>65</v>
      </c>
      <c r="J3498" s="7" t="s">
        <v>33060</v>
      </c>
      <c r="K3498" s="7" t="s">
        <v>47</v>
      </c>
      <c r="L3498" s="7">
        <v>10</v>
      </c>
      <c r="M3498" s="7" t="s">
        <v>457</v>
      </c>
      <c r="N3498" s="7">
        <v>37010</v>
      </c>
      <c r="O3498" s="7" t="s">
        <v>43098</v>
      </c>
      <c r="P3498" s="7">
        <v>19970121</v>
      </c>
      <c r="Q3498" s="7">
        <v>112</v>
      </c>
      <c r="R3498" s="7">
        <v>201903</v>
      </c>
    </row>
    <row r="3499" spans="1:18" ht="16.5" customHeight="1">
      <c r="A3499" s="8">
        <v>4168126617</v>
      </c>
      <c r="B3499" s="7">
        <v>1675361</v>
      </c>
      <c r="C3499" s="12">
        <v>2064110011628</v>
      </c>
      <c r="D3499" s="7" t="s">
        <v>24196</v>
      </c>
      <c r="E3499" s="7" t="s">
        <v>24197</v>
      </c>
      <c r="F3499" s="7" t="s">
        <v>24198</v>
      </c>
      <c r="G3499" s="7" t="s">
        <v>24199</v>
      </c>
      <c r="H3499" s="7" t="s">
        <v>24200</v>
      </c>
      <c r="I3499" s="7" t="s">
        <v>65</v>
      </c>
      <c r="J3499" s="7" t="s">
        <v>33060</v>
      </c>
      <c r="K3499" s="7" t="s">
        <v>47</v>
      </c>
      <c r="L3499" s="7">
        <v>10</v>
      </c>
      <c r="M3499" s="7" t="s">
        <v>34194</v>
      </c>
      <c r="N3499" s="7">
        <v>49212</v>
      </c>
      <c r="O3499" s="7" t="s">
        <v>10754</v>
      </c>
      <c r="P3499" s="7">
        <v>20000110</v>
      </c>
      <c r="Q3499" s="7">
        <v>97</v>
      </c>
      <c r="R3499" s="7">
        <v>201903</v>
      </c>
    </row>
    <row r="3500" spans="1:18" ht="16.5" customHeight="1">
      <c r="A3500" s="8">
        <v>4168121719</v>
      </c>
      <c r="B3500" s="7">
        <v>1796028</v>
      </c>
      <c r="C3500" s="12">
        <v>2064140001293</v>
      </c>
      <c r="D3500" s="7" t="s">
        <v>23494</v>
      </c>
      <c r="E3500" s="7" t="s">
        <v>23495</v>
      </c>
      <c r="F3500" s="7" t="s">
        <v>9998</v>
      </c>
      <c r="G3500" s="7" t="s">
        <v>23496</v>
      </c>
      <c r="H3500" s="7" t="s">
        <v>23497</v>
      </c>
      <c r="I3500" s="7" t="s">
        <v>65</v>
      </c>
      <c r="J3500" s="7" t="s">
        <v>33060</v>
      </c>
      <c r="K3500" s="7" t="s">
        <v>47</v>
      </c>
      <c r="L3500" s="7">
        <v>10</v>
      </c>
      <c r="M3500" s="7" t="s">
        <v>33760</v>
      </c>
      <c r="N3500" s="7">
        <v>47312</v>
      </c>
      <c r="O3500" s="7" t="s">
        <v>9998</v>
      </c>
      <c r="P3500" s="7">
        <v>19980916</v>
      </c>
      <c r="Q3500" s="7">
        <v>56</v>
      </c>
      <c r="R3500" s="7">
        <v>201903</v>
      </c>
    </row>
    <row r="3501" spans="1:18" ht="16.5" customHeight="1">
      <c r="A3501" s="8">
        <v>4188102528</v>
      </c>
      <c r="B3501" s="7">
        <v>1118101</v>
      </c>
      <c r="C3501" s="12">
        <v>2101110000241</v>
      </c>
      <c r="D3501" s="7" t="s">
        <v>24156</v>
      </c>
      <c r="E3501" s="7" t="s">
        <v>24157</v>
      </c>
      <c r="F3501" s="7" t="s">
        <v>10789</v>
      </c>
      <c r="G3501" s="7" t="s">
        <v>24158</v>
      </c>
      <c r="H3501" s="7" t="s">
        <v>11180</v>
      </c>
      <c r="I3501" s="7" t="s">
        <v>65</v>
      </c>
      <c r="J3501" s="7" t="s">
        <v>33060</v>
      </c>
      <c r="K3501" s="7" t="s">
        <v>47</v>
      </c>
      <c r="L3501" s="7">
        <v>10</v>
      </c>
      <c r="M3501" s="7" t="s">
        <v>34194</v>
      </c>
      <c r="N3501" s="7">
        <v>49220</v>
      </c>
      <c r="O3501" s="7" t="s">
        <v>10760</v>
      </c>
      <c r="P3501" s="7">
        <v>19700301</v>
      </c>
      <c r="Q3501" s="7">
        <v>65</v>
      </c>
      <c r="R3501" s="7">
        <v>201903</v>
      </c>
    </row>
    <row r="3502" spans="1:18" ht="16.5" customHeight="1">
      <c r="A3502" s="8">
        <v>4028100471</v>
      </c>
      <c r="B3502" s="7">
        <v>1213272</v>
      </c>
      <c r="C3502" s="12">
        <v>2101110000358</v>
      </c>
      <c r="D3502" s="7" t="s">
        <v>24330</v>
      </c>
      <c r="E3502" s="7" t="s">
        <v>7932</v>
      </c>
      <c r="F3502" s="7" t="s">
        <v>24331</v>
      </c>
      <c r="G3502" s="7" t="s">
        <v>24332</v>
      </c>
      <c r="H3502" s="7" t="s">
        <v>24333</v>
      </c>
      <c r="I3502" s="7" t="s">
        <v>65</v>
      </c>
      <c r="J3502" s="7" t="s">
        <v>33060</v>
      </c>
      <c r="K3502" s="7" t="s">
        <v>47</v>
      </c>
      <c r="L3502" s="7">
        <v>10</v>
      </c>
      <c r="M3502" s="7" t="s">
        <v>34194</v>
      </c>
      <c r="N3502" s="7">
        <v>49212</v>
      </c>
      <c r="O3502" s="7" t="s">
        <v>10754</v>
      </c>
      <c r="P3502" s="7">
        <v>19510901</v>
      </c>
      <c r="Q3502" s="7">
        <v>174</v>
      </c>
      <c r="R3502" s="7">
        <v>201903</v>
      </c>
    </row>
    <row r="3503" spans="1:18" ht="16.5" customHeight="1">
      <c r="A3503" s="8">
        <v>4188102299</v>
      </c>
      <c r="B3503" s="7">
        <v>1989267</v>
      </c>
      <c r="C3503" s="12">
        <v>2101110000390</v>
      </c>
      <c r="D3503" s="7" t="s">
        <v>24182</v>
      </c>
      <c r="E3503" s="7" t="s">
        <v>24183</v>
      </c>
      <c r="F3503" s="7" t="s">
        <v>14795</v>
      </c>
      <c r="G3503" s="7" t="s">
        <v>24184</v>
      </c>
      <c r="H3503" s="7" t="s">
        <v>24185</v>
      </c>
      <c r="I3503" s="7" t="s">
        <v>65</v>
      </c>
      <c r="J3503" s="7" t="s">
        <v>33060</v>
      </c>
      <c r="K3503" s="7" t="s">
        <v>47</v>
      </c>
      <c r="L3503" s="7">
        <v>10</v>
      </c>
      <c r="M3503" s="7" t="s">
        <v>34194</v>
      </c>
      <c r="N3503" s="7">
        <v>49231</v>
      </c>
      <c r="O3503" s="7" t="s">
        <v>22958</v>
      </c>
      <c r="P3503" s="7">
        <v>19660225</v>
      </c>
      <c r="Q3503" s="7">
        <v>50</v>
      </c>
      <c r="R3503" s="7">
        <v>201903</v>
      </c>
    </row>
    <row r="3504" spans="1:18" ht="16.5" customHeight="1">
      <c r="A3504" s="8">
        <v>4188102305</v>
      </c>
      <c r="B3504" s="7">
        <v>2873906</v>
      </c>
      <c r="C3504" s="12">
        <v>2101110000481</v>
      </c>
      <c r="D3504" s="7" t="s">
        <v>24178</v>
      </c>
      <c r="E3504" s="7" t="s">
        <v>24179</v>
      </c>
      <c r="F3504" s="7" t="s">
        <v>14795</v>
      </c>
      <c r="G3504" s="7" t="s">
        <v>24180</v>
      </c>
      <c r="H3504" s="7" t="s">
        <v>24181</v>
      </c>
      <c r="I3504" s="7" t="s">
        <v>65</v>
      </c>
      <c r="J3504" s="7" t="s">
        <v>33060</v>
      </c>
      <c r="K3504" s="7" t="s">
        <v>47</v>
      </c>
      <c r="L3504" s="7">
        <v>10</v>
      </c>
      <c r="M3504" s="7" t="s">
        <v>34194</v>
      </c>
      <c r="N3504" s="7">
        <v>49231</v>
      </c>
      <c r="O3504" s="7" t="s">
        <v>22958</v>
      </c>
      <c r="P3504" s="7">
        <v>19710524</v>
      </c>
      <c r="Q3504" s="7">
        <v>52</v>
      </c>
      <c r="R3504" s="7">
        <v>201903</v>
      </c>
    </row>
    <row r="3505" spans="1:18" ht="16.5" customHeight="1">
      <c r="A3505" s="8">
        <v>4188108876</v>
      </c>
      <c r="B3505" s="7">
        <v>1251831</v>
      </c>
      <c r="C3505" s="12">
        <v>2101110006449</v>
      </c>
      <c r="D3505" s="7" t="s">
        <v>26365</v>
      </c>
      <c r="E3505" s="7" t="s">
        <v>26366</v>
      </c>
      <c r="F3505" s="7" t="s">
        <v>26367</v>
      </c>
      <c r="G3505" s="7" t="s">
        <v>26368</v>
      </c>
      <c r="H3505" s="7" t="s">
        <v>26369</v>
      </c>
      <c r="I3505" s="7" t="s">
        <v>65</v>
      </c>
      <c r="J3505" s="7" t="s">
        <v>33060</v>
      </c>
      <c r="K3505" s="7" t="s">
        <v>47</v>
      </c>
      <c r="L3505" s="7">
        <v>10</v>
      </c>
      <c r="M3505" s="7" t="s">
        <v>34433</v>
      </c>
      <c r="N3505" s="7">
        <v>58121</v>
      </c>
      <c r="O3505" s="7" t="s">
        <v>12528</v>
      </c>
      <c r="P3505" s="7">
        <v>19880513</v>
      </c>
      <c r="Q3505" s="7">
        <v>54</v>
      </c>
      <c r="R3505" s="7">
        <v>201903</v>
      </c>
    </row>
    <row r="3506" spans="1:18" ht="16.5" customHeight="1">
      <c r="A3506" s="8">
        <v>4188105035</v>
      </c>
      <c r="B3506" s="7">
        <v>1959747</v>
      </c>
      <c r="C3506" s="12">
        <v>2101110010844</v>
      </c>
      <c r="D3506" s="7" t="s">
        <v>24148</v>
      </c>
      <c r="E3506" s="7" t="s">
        <v>1834</v>
      </c>
      <c r="F3506" s="7" t="s">
        <v>10754</v>
      </c>
      <c r="G3506" s="7" t="s">
        <v>24149</v>
      </c>
      <c r="H3506" s="7" t="s">
        <v>24150</v>
      </c>
      <c r="I3506" s="7" t="s">
        <v>65</v>
      </c>
      <c r="J3506" s="7" t="s">
        <v>33060</v>
      </c>
      <c r="K3506" s="7" t="s">
        <v>47</v>
      </c>
      <c r="L3506" s="7">
        <v>10</v>
      </c>
      <c r="M3506" s="7" t="s">
        <v>34194</v>
      </c>
      <c r="N3506" s="7">
        <v>49212</v>
      </c>
      <c r="O3506" s="7" t="s">
        <v>10754</v>
      </c>
      <c r="P3506" s="7">
        <v>19920507</v>
      </c>
      <c r="Q3506" s="7">
        <v>56</v>
      </c>
      <c r="R3506" s="7">
        <v>201903</v>
      </c>
    </row>
    <row r="3507" spans="1:18" ht="16.5" customHeight="1">
      <c r="A3507" s="8">
        <v>4188107130</v>
      </c>
      <c r="B3507" s="7">
        <v>5497646</v>
      </c>
      <c r="C3507" s="12">
        <v>2101110011842</v>
      </c>
      <c r="D3507" s="7" t="s">
        <v>49477</v>
      </c>
      <c r="E3507" s="7" t="s">
        <v>49478</v>
      </c>
      <c r="F3507" s="7" t="s">
        <v>22063</v>
      </c>
      <c r="G3507" s="7" t="s">
        <v>49479</v>
      </c>
      <c r="H3507" s="7" t="s">
        <v>49480</v>
      </c>
      <c r="I3507" s="7" t="s">
        <v>65</v>
      </c>
      <c r="J3507" s="7" t="s">
        <v>33060</v>
      </c>
      <c r="K3507" s="7" t="s">
        <v>47</v>
      </c>
      <c r="L3507" s="7">
        <v>10</v>
      </c>
      <c r="M3507" s="7" t="s">
        <v>34319</v>
      </c>
      <c r="N3507" s="7">
        <v>56140</v>
      </c>
      <c r="O3507" s="7" t="s">
        <v>49481</v>
      </c>
      <c r="P3507" s="7">
        <v>19980202</v>
      </c>
      <c r="Q3507" s="7">
        <v>137</v>
      </c>
      <c r="R3507" s="7">
        <v>201903</v>
      </c>
    </row>
    <row r="3508" spans="1:18" ht="16.5" customHeight="1">
      <c r="A3508" s="8">
        <v>4028190895</v>
      </c>
      <c r="B3508" s="7">
        <v>3990653</v>
      </c>
      <c r="C3508" s="12">
        <v>2101110075880</v>
      </c>
      <c r="D3508" s="7" t="s">
        <v>23498</v>
      </c>
      <c r="E3508" s="7" t="s">
        <v>23499</v>
      </c>
      <c r="F3508" s="7" t="s">
        <v>23500</v>
      </c>
      <c r="G3508" s="7" t="s">
        <v>23501</v>
      </c>
      <c r="H3508" s="7" t="s">
        <v>23502</v>
      </c>
      <c r="I3508" s="7" t="s">
        <v>65</v>
      </c>
      <c r="J3508" s="7" t="s">
        <v>33060</v>
      </c>
      <c r="K3508" s="7" t="s">
        <v>47</v>
      </c>
      <c r="L3508" s="7">
        <v>10</v>
      </c>
      <c r="M3508" s="7" t="s">
        <v>33760</v>
      </c>
      <c r="N3508" s="7">
        <v>47911</v>
      </c>
      <c r="O3508" s="7" t="s">
        <v>10645</v>
      </c>
      <c r="P3508" s="7">
        <v>20110401</v>
      </c>
      <c r="Q3508" s="7">
        <v>109</v>
      </c>
      <c r="R3508" s="7">
        <v>201903</v>
      </c>
    </row>
    <row r="3509" spans="1:18" ht="16.5" customHeight="1">
      <c r="A3509" s="8">
        <v>2898700394</v>
      </c>
      <c r="B3509" s="7">
        <v>6730114</v>
      </c>
      <c r="C3509" s="12">
        <v>2101110115420</v>
      </c>
      <c r="D3509" s="7" t="s">
        <v>49482</v>
      </c>
      <c r="E3509" s="7" t="s">
        <v>49483</v>
      </c>
      <c r="F3509" s="7" t="s">
        <v>10508</v>
      </c>
      <c r="G3509" s="7" t="s">
        <v>49484</v>
      </c>
      <c r="H3509" s="7" t="s">
        <v>49485</v>
      </c>
      <c r="I3509" s="7" t="s">
        <v>65</v>
      </c>
      <c r="J3509" s="7" t="s">
        <v>33060</v>
      </c>
      <c r="K3509" s="7" t="s">
        <v>47</v>
      </c>
      <c r="L3509" s="7">
        <v>10</v>
      </c>
      <c r="M3509" s="7" t="s">
        <v>33760</v>
      </c>
      <c r="N3509" s="7">
        <v>47919</v>
      </c>
      <c r="O3509" s="7" t="s">
        <v>44867</v>
      </c>
      <c r="P3509" s="7">
        <v>20160512</v>
      </c>
      <c r="Q3509" s="7">
        <v>72</v>
      </c>
      <c r="R3509" s="7">
        <v>201903</v>
      </c>
    </row>
    <row r="3510" spans="1:18" ht="16.5" customHeight="1">
      <c r="A3510" s="8">
        <v>4128600395</v>
      </c>
      <c r="B3510" s="7">
        <v>6791657</v>
      </c>
      <c r="C3510" s="12">
        <v>2101110117533</v>
      </c>
      <c r="D3510" s="7" t="s">
        <v>49486</v>
      </c>
      <c r="E3510" s="7" t="s">
        <v>33019</v>
      </c>
      <c r="F3510" s="7" t="s">
        <v>39339</v>
      </c>
      <c r="G3510" s="7" t="s">
        <v>49487</v>
      </c>
      <c r="H3510" s="7" t="s">
        <v>49488</v>
      </c>
      <c r="I3510" s="7" t="s">
        <v>65</v>
      </c>
      <c r="J3510" s="7" t="s">
        <v>33060</v>
      </c>
      <c r="K3510" s="7" t="s">
        <v>47</v>
      </c>
      <c r="L3510" s="7">
        <v>10</v>
      </c>
      <c r="M3510" s="7" t="s">
        <v>313</v>
      </c>
      <c r="N3510" s="7">
        <v>42321</v>
      </c>
      <c r="O3510" s="7" t="s">
        <v>38771</v>
      </c>
      <c r="P3510" s="7">
        <v>20160803</v>
      </c>
      <c r="Q3510" s="7">
        <v>50</v>
      </c>
      <c r="R3510" s="7">
        <v>201903</v>
      </c>
    </row>
    <row r="3511" spans="1:18" ht="16.5" customHeight="1">
      <c r="A3511" s="8">
        <v>4028184199</v>
      </c>
      <c r="B3511" s="7">
        <v>3681222</v>
      </c>
      <c r="C3511" s="12">
        <v>2101110189839</v>
      </c>
      <c r="D3511" s="7" t="s">
        <v>49489</v>
      </c>
      <c r="E3511" s="7" t="s">
        <v>49490</v>
      </c>
      <c r="F3511" s="7" t="s">
        <v>1706</v>
      </c>
      <c r="G3511" s="7" t="s">
        <v>49491</v>
      </c>
      <c r="H3511" s="7" t="s">
        <v>49492</v>
      </c>
      <c r="I3511" s="7" t="s">
        <v>65</v>
      </c>
      <c r="J3511" s="7" t="s">
        <v>33060</v>
      </c>
      <c r="K3511" s="7" t="s">
        <v>47</v>
      </c>
      <c r="L3511" s="7">
        <v>10</v>
      </c>
      <c r="M3511" s="7" t="s">
        <v>313</v>
      </c>
      <c r="N3511" s="7">
        <v>42201</v>
      </c>
      <c r="O3511" s="7" t="s">
        <v>38780</v>
      </c>
      <c r="P3511" s="7">
        <v>20090928</v>
      </c>
      <c r="Q3511" s="7">
        <v>53</v>
      </c>
      <c r="R3511" s="7">
        <v>201903</v>
      </c>
    </row>
    <row r="3512" spans="1:18" ht="16.5" customHeight="1">
      <c r="A3512" s="8">
        <v>4188102469</v>
      </c>
      <c r="B3512" s="7">
        <v>1720412</v>
      </c>
      <c r="C3512" s="12">
        <v>2101140000055</v>
      </c>
      <c r="D3512" s="7" t="s">
        <v>24159</v>
      </c>
      <c r="E3512" s="7" t="s">
        <v>24160</v>
      </c>
      <c r="F3512" s="7" t="s">
        <v>23219</v>
      </c>
      <c r="G3512" s="7" t="s">
        <v>24161</v>
      </c>
      <c r="H3512" s="7" t="s">
        <v>24162</v>
      </c>
      <c r="I3512" s="7" t="s">
        <v>65</v>
      </c>
      <c r="J3512" s="7" t="s">
        <v>33060</v>
      </c>
      <c r="K3512" s="7" t="s">
        <v>47</v>
      </c>
      <c r="L3512" s="7">
        <v>10</v>
      </c>
      <c r="M3512" s="7" t="s">
        <v>34194</v>
      </c>
      <c r="N3512" s="7">
        <v>49231</v>
      </c>
      <c r="O3512" s="7" t="s">
        <v>22958</v>
      </c>
      <c r="P3512" s="7">
        <v>19710201</v>
      </c>
      <c r="Q3512" s="7">
        <v>72</v>
      </c>
      <c r="R3512" s="7">
        <v>201903</v>
      </c>
    </row>
    <row r="3513" spans="1:18" ht="16.5" customHeight="1">
      <c r="A3513" s="8">
        <v>4188102436</v>
      </c>
      <c r="B3513" s="7">
        <v>1277124</v>
      </c>
      <c r="C3513" s="12">
        <v>2101140001061</v>
      </c>
      <c r="D3513" s="7" t="s">
        <v>24163</v>
      </c>
      <c r="E3513" s="7" t="s">
        <v>24164</v>
      </c>
      <c r="F3513" s="7" t="s">
        <v>14795</v>
      </c>
      <c r="G3513" s="7" t="s">
        <v>24165</v>
      </c>
      <c r="H3513" s="7" t="s">
        <v>24166</v>
      </c>
      <c r="I3513" s="7" t="s">
        <v>65</v>
      </c>
      <c r="J3513" s="7" t="s">
        <v>33060</v>
      </c>
      <c r="K3513" s="7" t="s">
        <v>47</v>
      </c>
      <c r="L3513" s="7">
        <v>10</v>
      </c>
      <c r="M3513" s="7" t="s">
        <v>34194</v>
      </c>
      <c r="N3513" s="7">
        <v>49230</v>
      </c>
      <c r="O3513" s="7" t="s">
        <v>42429</v>
      </c>
      <c r="P3513" s="7">
        <v>19810312</v>
      </c>
      <c r="Q3513" s="7">
        <v>82</v>
      </c>
      <c r="R3513" s="7">
        <v>201903</v>
      </c>
    </row>
    <row r="3514" spans="1:18" ht="16.5" customHeight="1">
      <c r="A3514" s="8">
        <v>4188102339</v>
      </c>
      <c r="B3514" s="7">
        <v>1965282</v>
      </c>
      <c r="C3514" s="12">
        <v>2101140001590</v>
      </c>
      <c r="D3514" s="7" t="s">
        <v>24170</v>
      </c>
      <c r="E3514" s="7" t="s">
        <v>24171</v>
      </c>
      <c r="F3514" s="7" t="s">
        <v>11210</v>
      </c>
      <c r="G3514" s="7" t="s">
        <v>24172</v>
      </c>
      <c r="H3514" s="7" t="s">
        <v>24173</v>
      </c>
      <c r="I3514" s="7" t="s">
        <v>65</v>
      </c>
      <c r="J3514" s="7" t="s">
        <v>33060</v>
      </c>
      <c r="K3514" s="7" t="s">
        <v>47</v>
      </c>
      <c r="L3514" s="7">
        <v>10</v>
      </c>
      <c r="M3514" s="7" t="s">
        <v>34194</v>
      </c>
      <c r="N3514" s="7">
        <v>49231</v>
      </c>
      <c r="O3514" s="7" t="s">
        <v>22958</v>
      </c>
      <c r="P3514" s="7">
        <v>19821105</v>
      </c>
      <c r="Q3514" s="7">
        <v>50</v>
      </c>
      <c r="R3514" s="7">
        <v>201903</v>
      </c>
    </row>
    <row r="3515" spans="1:18" ht="16.5" customHeight="1">
      <c r="A3515" s="8">
        <v>4188102402</v>
      </c>
      <c r="B3515" s="7">
        <v>1945215</v>
      </c>
      <c r="C3515" s="12">
        <v>2101140002548</v>
      </c>
      <c r="D3515" s="7" t="s">
        <v>24167</v>
      </c>
      <c r="E3515" s="7" t="s">
        <v>6433</v>
      </c>
      <c r="F3515" s="7" t="s">
        <v>11087</v>
      </c>
      <c r="G3515" s="7" t="s">
        <v>24168</v>
      </c>
      <c r="H3515" s="7" t="s">
        <v>24169</v>
      </c>
      <c r="I3515" s="7" t="s">
        <v>65</v>
      </c>
      <c r="J3515" s="7" t="s">
        <v>33060</v>
      </c>
      <c r="K3515" s="7" t="s">
        <v>47</v>
      </c>
      <c r="L3515" s="7">
        <v>10</v>
      </c>
      <c r="M3515" s="7" t="s">
        <v>34194</v>
      </c>
      <c r="N3515" s="7">
        <v>49231</v>
      </c>
      <c r="O3515" s="7" t="s">
        <v>22958</v>
      </c>
      <c r="P3515" s="7">
        <v>19851031</v>
      </c>
      <c r="Q3515" s="7">
        <v>52</v>
      </c>
      <c r="R3515" s="7">
        <v>201903</v>
      </c>
    </row>
    <row r="3516" spans="1:18" ht="16.5" customHeight="1">
      <c r="A3516" s="8">
        <v>4188102324</v>
      </c>
      <c r="B3516" s="7">
        <v>2141623</v>
      </c>
      <c r="C3516" s="12">
        <v>2101140003398</v>
      </c>
      <c r="D3516" s="7" t="s">
        <v>24174</v>
      </c>
      <c r="E3516" s="7" t="s">
        <v>24175</v>
      </c>
      <c r="F3516" s="7" t="s">
        <v>22958</v>
      </c>
      <c r="G3516" s="7" t="s">
        <v>24176</v>
      </c>
      <c r="H3516" s="7" t="s">
        <v>24177</v>
      </c>
      <c r="I3516" s="7" t="s">
        <v>65</v>
      </c>
      <c r="J3516" s="7" t="s">
        <v>33060</v>
      </c>
      <c r="K3516" s="7" t="s">
        <v>47</v>
      </c>
      <c r="L3516" s="7">
        <v>10</v>
      </c>
      <c r="M3516" s="7" t="s">
        <v>34194</v>
      </c>
      <c r="N3516" s="7">
        <v>49231</v>
      </c>
      <c r="O3516" s="7" t="s">
        <v>22958</v>
      </c>
      <c r="P3516" s="7">
        <v>19870113</v>
      </c>
      <c r="Q3516" s="7">
        <v>62</v>
      </c>
      <c r="R3516" s="7">
        <v>201903</v>
      </c>
    </row>
    <row r="3517" spans="1:18" ht="16.5" customHeight="1">
      <c r="A3517" s="8">
        <v>4188107858</v>
      </c>
      <c r="B3517" s="7">
        <v>1451204</v>
      </c>
      <c r="C3517" s="12">
        <v>2101140009974</v>
      </c>
      <c r="D3517" s="7" t="s">
        <v>24144</v>
      </c>
      <c r="E3517" s="7" t="s">
        <v>24145</v>
      </c>
      <c r="F3517" s="7" t="s">
        <v>22958</v>
      </c>
      <c r="G3517" s="7" t="s">
        <v>24146</v>
      </c>
      <c r="H3517" s="7" t="s">
        <v>24147</v>
      </c>
      <c r="I3517" s="7" t="s">
        <v>65</v>
      </c>
      <c r="J3517" s="7" t="s">
        <v>33060</v>
      </c>
      <c r="K3517" s="7" t="s">
        <v>47</v>
      </c>
      <c r="L3517" s="7">
        <v>10</v>
      </c>
      <c r="M3517" s="7" t="s">
        <v>34194</v>
      </c>
      <c r="N3517" s="7">
        <v>49231</v>
      </c>
      <c r="O3517" s="7" t="s">
        <v>22958</v>
      </c>
      <c r="P3517" s="7">
        <v>19931021</v>
      </c>
      <c r="Q3517" s="7">
        <v>57</v>
      </c>
      <c r="R3517" s="7">
        <v>201903</v>
      </c>
    </row>
    <row r="3518" spans="1:18" ht="16.5" customHeight="1">
      <c r="A3518" s="8">
        <v>4028126165</v>
      </c>
      <c r="B3518" s="7">
        <v>2116954</v>
      </c>
      <c r="C3518" s="12">
        <v>2101140024691</v>
      </c>
      <c r="D3518" s="7" t="s">
        <v>21473</v>
      </c>
      <c r="E3518" s="7" t="s">
        <v>21474</v>
      </c>
      <c r="F3518" s="7" t="s">
        <v>17495</v>
      </c>
      <c r="G3518" s="7" t="s">
        <v>21475</v>
      </c>
      <c r="H3518" s="7" t="s">
        <v>21476</v>
      </c>
      <c r="I3518" s="7" t="s">
        <v>65</v>
      </c>
      <c r="J3518" s="7" t="s">
        <v>33060</v>
      </c>
      <c r="K3518" s="7" t="s">
        <v>47</v>
      </c>
      <c r="L3518" s="7">
        <v>10</v>
      </c>
      <c r="M3518" s="7" t="s">
        <v>33076</v>
      </c>
      <c r="N3518" s="7">
        <v>20490</v>
      </c>
      <c r="O3518" s="7" t="s">
        <v>46597</v>
      </c>
      <c r="P3518" s="7">
        <v>19990101</v>
      </c>
      <c r="Q3518" s="7">
        <v>125</v>
      </c>
      <c r="R3518" s="7">
        <v>201903</v>
      </c>
    </row>
    <row r="3519" spans="1:18" ht="16.5" customHeight="1">
      <c r="A3519" s="8">
        <v>4188118302</v>
      </c>
      <c r="B3519" s="7">
        <v>1174599</v>
      </c>
      <c r="C3519" s="12">
        <v>2101140025665</v>
      </c>
      <c r="D3519" s="7" t="s">
        <v>49493</v>
      </c>
      <c r="E3519" s="7" t="s">
        <v>20777</v>
      </c>
      <c r="F3519" s="7" t="s">
        <v>49494</v>
      </c>
      <c r="G3519" s="7" t="s">
        <v>49495</v>
      </c>
      <c r="H3519" s="7" t="s">
        <v>49496</v>
      </c>
      <c r="I3519" s="7" t="s">
        <v>65</v>
      </c>
      <c r="J3519" s="7" t="s">
        <v>33060</v>
      </c>
      <c r="K3519" s="7" t="s">
        <v>47</v>
      </c>
      <c r="L3519" s="7">
        <v>10</v>
      </c>
      <c r="M3519" s="7" t="s">
        <v>33760</v>
      </c>
      <c r="N3519" s="7">
        <v>46510</v>
      </c>
      <c r="O3519" s="7" t="s">
        <v>9952</v>
      </c>
      <c r="P3519" s="7">
        <v>19990315</v>
      </c>
      <c r="Q3519" s="7">
        <v>113</v>
      </c>
      <c r="R3519" s="7">
        <v>201903</v>
      </c>
    </row>
    <row r="3520" spans="1:18" ht="16.5" customHeight="1">
      <c r="A3520" s="8">
        <v>1458100151</v>
      </c>
      <c r="B3520" s="7">
        <v>6520369</v>
      </c>
      <c r="C3520" s="12">
        <v>2101140104732</v>
      </c>
      <c r="D3520" s="7" t="s">
        <v>17339</v>
      </c>
      <c r="E3520" s="7" t="s">
        <v>17340</v>
      </c>
      <c r="F3520" s="7" t="s">
        <v>17341</v>
      </c>
      <c r="G3520" s="7" t="s">
        <v>17342</v>
      </c>
      <c r="H3520" s="7" t="s">
        <v>1342</v>
      </c>
      <c r="I3520" s="7" t="s">
        <v>65</v>
      </c>
      <c r="J3520" s="7" t="s">
        <v>33060</v>
      </c>
      <c r="K3520" s="7" t="s">
        <v>47</v>
      </c>
      <c r="L3520" s="7">
        <v>10</v>
      </c>
      <c r="M3520" s="7" t="s">
        <v>34194</v>
      </c>
      <c r="N3520" s="7">
        <v>49301</v>
      </c>
      <c r="O3520" s="7" t="s">
        <v>11304</v>
      </c>
      <c r="P3520" s="7">
        <v>20150901</v>
      </c>
      <c r="Q3520" s="7">
        <v>58</v>
      </c>
      <c r="R3520" s="7">
        <v>201903</v>
      </c>
    </row>
    <row r="3521" spans="1:18" ht="16.5" customHeight="1">
      <c r="A3521" s="8">
        <v>7608700457</v>
      </c>
      <c r="B3521" s="7">
        <v>6684734</v>
      </c>
      <c r="C3521" s="12">
        <v>2101140109807</v>
      </c>
      <c r="D3521" s="7" t="s">
        <v>25582</v>
      </c>
      <c r="E3521" s="7" t="s">
        <v>25583</v>
      </c>
      <c r="F3521" s="7" t="s">
        <v>10987</v>
      </c>
      <c r="G3521" s="7" t="s">
        <v>25584</v>
      </c>
      <c r="H3521" s="7" t="s">
        <v>25585</v>
      </c>
      <c r="I3521" s="7" t="s">
        <v>65</v>
      </c>
      <c r="J3521" s="7" t="s">
        <v>33060</v>
      </c>
      <c r="K3521" s="7" t="s">
        <v>47</v>
      </c>
      <c r="L3521" s="7">
        <v>10</v>
      </c>
      <c r="M3521" s="7" t="s">
        <v>34194</v>
      </c>
      <c r="N3521" s="7">
        <v>49220</v>
      </c>
      <c r="O3521" s="7" t="s">
        <v>10760</v>
      </c>
      <c r="P3521" s="7">
        <v>20160420</v>
      </c>
      <c r="Q3521" s="7">
        <v>232</v>
      </c>
      <c r="R3521" s="7">
        <v>201903</v>
      </c>
    </row>
    <row r="3522" spans="1:18" ht="16.5" customHeight="1">
      <c r="A3522" s="8">
        <v>4028210700</v>
      </c>
      <c r="B3522" s="7">
        <v>3181121</v>
      </c>
      <c r="C3522" s="12">
        <v>2101210004781</v>
      </c>
      <c r="D3522" s="7" t="s">
        <v>49497</v>
      </c>
      <c r="E3522" s="7" t="s">
        <v>49498</v>
      </c>
      <c r="F3522" s="7" t="s">
        <v>49499</v>
      </c>
      <c r="G3522" s="7" t="s">
        <v>49500</v>
      </c>
      <c r="H3522" s="7" t="s">
        <v>49501</v>
      </c>
      <c r="I3522" s="7" t="s">
        <v>45</v>
      </c>
      <c r="J3522" s="7" t="s">
        <v>33060</v>
      </c>
      <c r="K3522" s="7" t="s">
        <v>47</v>
      </c>
      <c r="L3522" s="7">
        <v>10</v>
      </c>
      <c r="M3522" s="7" t="s">
        <v>34433</v>
      </c>
      <c r="N3522" s="7">
        <v>63900</v>
      </c>
      <c r="O3522" s="7" t="s">
        <v>49502</v>
      </c>
      <c r="P3522" s="7">
        <v>19961128</v>
      </c>
      <c r="Q3522" s="7">
        <v>94</v>
      </c>
      <c r="R3522" s="7">
        <v>201903</v>
      </c>
    </row>
    <row r="3523" spans="1:18" ht="16.5" customHeight="1">
      <c r="A3523" s="8">
        <v>4188208155</v>
      </c>
      <c r="B3523" s="7">
        <v>4150947</v>
      </c>
      <c r="C3523" s="12">
        <v>2101710010012</v>
      </c>
      <c r="D3523" s="7" t="s">
        <v>49503</v>
      </c>
      <c r="E3523" s="7" t="s">
        <v>49504</v>
      </c>
      <c r="F3523" s="7" t="s">
        <v>49505</v>
      </c>
      <c r="G3523" s="7" t="s">
        <v>49506</v>
      </c>
      <c r="H3523" s="7" t="s">
        <v>49507</v>
      </c>
      <c r="I3523" s="7" t="s">
        <v>45</v>
      </c>
      <c r="J3523" s="7" t="s">
        <v>33060</v>
      </c>
      <c r="K3523" s="7" t="s">
        <v>47</v>
      </c>
      <c r="L3523" s="7">
        <v>10</v>
      </c>
      <c r="M3523" s="7" t="s">
        <v>105</v>
      </c>
      <c r="N3523" s="7">
        <v>87299</v>
      </c>
      <c r="O3523" s="7" t="s">
        <v>37831</v>
      </c>
      <c r="P3523" s="7">
        <v>20120704</v>
      </c>
      <c r="Q3523" s="7">
        <v>63</v>
      </c>
      <c r="R3523" s="7">
        <v>201903</v>
      </c>
    </row>
    <row r="3524" spans="1:18" ht="16.5" customHeight="1">
      <c r="A3524" s="8">
        <v>4188208228</v>
      </c>
      <c r="B3524" s="7">
        <v>4171755</v>
      </c>
      <c r="C3524" s="12">
        <v>2101710010161</v>
      </c>
      <c r="D3524" s="7" t="s">
        <v>48944</v>
      </c>
      <c r="E3524" s="7" t="s">
        <v>49508</v>
      </c>
      <c r="F3524" s="7" t="s">
        <v>49509</v>
      </c>
      <c r="G3524" s="7" t="s">
        <v>49510</v>
      </c>
      <c r="H3524" s="7" t="s">
        <v>49511</v>
      </c>
      <c r="I3524" s="7" t="s">
        <v>45</v>
      </c>
      <c r="J3524" s="7" t="s">
        <v>33060</v>
      </c>
      <c r="K3524" s="7" t="s">
        <v>47</v>
      </c>
      <c r="L3524" s="7">
        <v>10</v>
      </c>
      <c r="M3524" s="7" t="s">
        <v>105</v>
      </c>
      <c r="N3524" s="7">
        <v>86201</v>
      </c>
      <c r="O3524" s="7" t="s">
        <v>36789</v>
      </c>
      <c r="P3524" s="7">
        <v>20121008</v>
      </c>
      <c r="Q3524" s="7">
        <v>94</v>
      </c>
      <c r="R3524" s="7">
        <v>201903</v>
      </c>
    </row>
    <row r="3525" spans="1:18" ht="16.5" customHeight="1">
      <c r="A3525" s="8">
        <v>6098208601</v>
      </c>
      <c r="B3525" s="7">
        <v>3332383</v>
      </c>
      <c r="C3525" s="12">
        <v>2110141113116</v>
      </c>
      <c r="D3525" s="7" t="s">
        <v>49512</v>
      </c>
      <c r="E3525" s="7" t="s">
        <v>49513</v>
      </c>
      <c r="F3525" s="7" t="s">
        <v>30448</v>
      </c>
      <c r="G3525" s="7" t="s">
        <v>49514</v>
      </c>
      <c r="H3525" s="7" t="s">
        <v>49515</v>
      </c>
      <c r="I3525" s="7" t="s">
        <v>45</v>
      </c>
      <c r="J3525" s="7" t="s">
        <v>33060</v>
      </c>
      <c r="K3525" s="7" t="s">
        <v>47</v>
      </c>
      <c r="L3525" s="7">
        <v>10</v>
      </c>
      <c r="M3525" s="7" t="s">
        <v>105</v>
      </c>
      <c r="N3525" s="7">
        <v>86101</v>
      </c>
      <c r="O3525" s="7" t="s">
        <v>615</v>
      </c>
      <c r="P3525" s="7">
        <v>20011220</v>
      </c>
      <c r="Q3525" s="7">
        <v>322</v>
      </c>
      <c r="R3525" s="7">
        <v>201903</v>
      </c>
    </row>
    <row r="3526" spans="1:18" ht="16.5" customHeight="1">
      <c r="A3526" s="8">
        <v>4018102874</v>
      </c>
      <c r="B3526" s="7">
        <v>1105232</v>
      </c>
      <c r="C3526" s="12">
        <v>2111110002691</v>
      </c>
      <c r="D3526" s="7" t="s">
        <v>49516</v>
      </c>
      <c r="E3526" s="7" t="s">
        <v>3249</v>
      </c>
      <c r="F3526" s="7" t="s">
        <v>49517</v>
      </c>
      <c r="G3526" s="7" t="s">
        <v>49518</v>
      </c>
      <c r="H3526" s="7" t="s">
        <v>49519</v>
      </c>
      <c r="I3526" s="7" t="s">
        <v>65</v>
      </c>
      <c r="J3526" s="7" t="s">
        <v>33060</v>
      </c>
      <c r="K3526" s="7" t="s">
        <v>47</v>
      </c>
      <c r="L3526" s="7">
        <v>10</v>
      </c>
      <c r="M3526" s="7" t="s">
        <v>34194</v>
      </c>
      <c r="N3526" s="7">
        <v>49212</v>
      </c>
      <c r="O3526" s="7" t="s">
        <v>10754</v>
      </c>
      <c r="P3526" s="7">
        <v>19880101</v>
      </c>
      <c r="Q3526" s="7">
        <v>142</v>
      </c>
      <c r="R3526" s="7">
        <v>201903</v>
      </c>
    </row>
    <row r="3527" spans="1:18" ht="16.5" customHeight="1">
      <c r="A3527" s="8">
        <v>4018102888</v>
      </c>
      <c r="B3527" s="7">
        <v>1949647</v>
      </c>
      <c r="C3527" s="12">
        <v>2111110002733</v>
      </c>
      <c r="D3527" s="7" t="s">
        <v>24334</v>
      </c>
      <c r="E3527" s="7" t="s">
        <v>24335</v>
      </c>
      <c r="F3527" s="7" t="s">
        <v>24336</v>
      </c>
      <c r="G3527" s="7" t="s">
        <v>24337</v>
      </c>
      <c r="H3527" s="7" t="s">
        <v>24338</v>
      </c>
      <c r="I3527" s="7" t="s">
        <v>65</v>
      </c>
      <c r="J3527" s="7" t="s">
        <v>33060</v>
      </c>
      <c r="K3527" s="7" t="s">
        <v>47</v>
      </c>
      <c r="L3527" s="7">
        <v>10</v>
      </c>
      <c r="M3527" s="7" t="s">
        <v>34194</v>
      </c>
      <c r="N3527" s="7">
        <v>49212</v>
      </c>
      <c r="O3527" s="7" t="s">
        <v>10754</v>
      </c>
      <c r="P3527" s="7">
        <v>19880101</v>
      </c>
      <c r="Q3527" s="7">
        <v>109</v>
      </c>
      <c r="R3527" s="7">
        <v>201903</v>
      </c>
    </row>
    <row r="3528" spans="1:18" ht="16.5" customHeight="1">
      <c r="A3528" s="8">
        <v>4018114424</v>
      </c>
      <c r="B3528" s="7">
        <v>1262042</v>
      </c>
      <c r="C3528" s="12">
        <v>2111110010314</v>
      </c>
      <c r="D3528" s="7" t="s">
        <v>16953</v>
      </c>
      <c r="E3528" s="7" t="s">
        <v>16954</v>
      </c>
      <c r="F3528" s="7" t="s">
        <v>16919</v>
      </c>
      <c r="G3528" s="7" t="s">
        <v>16955</v>
      </c>
      <c r="H3528" s="7" t="s">
        <v>16956</v>
      </c>
      <c r="I3528" s="7" t="s">
        <v>65</v>
      </c>
      <c r="J3528" s="7" t="s">
        <v>33060</v>
      </c>
      <c r="K3528" s="7" t="s">
        <v>47</v>
      </c>
      <c r="L3528" s="7">
        <v>10</v>
      </c>
      <c r="M3528" s="7" t="s">
        <v>33076</v>
      </c>
      <c r="N3528" s="7">
        <v>13402</v>
      </c>
      <c r="O3528" s="7" t="s">
        <v>42658</v>
      </c>
      <c r="P3528" s="7">
        <v>19990111</v>
      </c>
      <c r="Q3528" s="7">
        <v>63</v>
      </c>
      <c r="R3528" s="7">
        <v>201903</v>
      </c>
    </row>
    <row r="3529" spans="1:18" ht="16.5" customHeight="1">
      <c r="A3529" s="8">
        <v>4018152689</v>
      </c>
      <c r="B3529" s="7">
        <v>5856675</v>
      </c>
      <c r="C3529" s="12">
        <v>2111110039794</v>
      </c>
      <c r="D3529" s="7" t="s">
        <v>49520</v>
      </c>
      <c r="E3529" s="7" t="s">
        <v>49521</v>
      </c>
      <c r="F3529" s="7" t="s">
        <v>49522</v>
      </c>
      <c r="H3529" s="7" t="s">
        <v>49523</v>
      </c>
      <c r="I3529" s="7" t="s">
        <v>65</v>
      </c>
      <c r="J3529" s="7" t="s">
        <v>33060</v>
      </c>
      <c r="K3529" s="7" t="s">
        <v>47</v>
      </c>
      <c r="L3529" s="7">
        <v>10</v>
      </c>
      <c r="M3529" s="7" t="s">
        <v>457</v>
      </c>
      <c r="N3529" s="7">
        <v>38110</v>
      </c>
      <c r="O3529" s="7" t="s">
        <v>42265</v>
      </c>
      <c r="P3529" s="7">
        <v>20131213</v>
      </c>
      <c r="Q3529" s="7">
        <v>70</v>
      </c>
      <c r="R3529" s="7">
        <v>201903</v>
      </c>
    </row>
    <row r="3530" spans="1:18" ht="16.5" customHeight="1">
      <c r="A3530" s="8">
        <v>4018156759</v>
      </c>
      <c r="B3530" s="7">
        <v>6033472</v>
      </c>
      <c r="C3530" s="12">
        <v>2111110042961</v>
      </c>
      <c r="D3530" s="7" t="s">
        <v>7859</v>
      </c>
      <c r="E3530" s="7" t="s">
        <v>49524</v>
      </c>
      <c r="F3530" s="7" t="s">
        <v>49525</v>
      </c>
      <c r="G3530" s="7" t="s">
        <v>49526</v>
      </c>
      <c r="H3530" s="7" t="s">
        <v>49527</v>
      </c>
      <c r="I3530" s="7" t="s">
        <v>65</v>
      </c>
      <c r="J3530" s="7" t="s">
        <v>33060</v>
      </c>
      <c r="K3530" s="7" t="s">
        <v>47</v>
      </c>
      <c r="L3530" s="7">
        <v>10</v>
      </c>
      <c r="M3530" s="7" t="s">
        <v>363</v>
      </c>
      <c r="N3530" s="7">
        <v>72129</v>
      </c>
      <c r="O3530" s="7" t="s">
        <v>42519</v>
      </c>
      <c r="P3530" s="7">
        <v>20150108</v>
      </c>
      <c r="Q3530" s="7">
        <v>61</v>
      </c>
      <c r="R3530" s="7">
        <v>201903</v>
      </c>
    </row>
    <row r="3531" spans="1:18" ht="16.5" customHeight="1">
      <c r="A3531" s="8">
        <v>4018123942</v>
      </c>
      <c r="B3531" s="7">
        <v>2207673</v>
      </c>
      <c r="C3531" s="12">
        <v>2111140013148</v>
      </c>
      <c r="D3531" s="7" t="s">
        <v>49528</v>
      </c>
      <c r="E3531" s="7" t="s">
        <v>49529</v>
      </c>
      <c r="F3531" s="7" t="s">
        <v>49530</v>
      </c>
      <c r="H3531" s="7" t="s">
        <v>49531</v>
      </c>
      <c r="I3531" s="7" t="s">
        <v>65</v>
      </c>
      <c r="J3531" s="7" t="s">
        <v>33060</v>
      </c>
      <c r="K3531" s="7" t="s">
        <v>47</v>
      </c>
      <c r="L3531" s="7">
        <v>10</v>
      </c>
      <c r="M3531" s="7" t="s">
        <v>33076</v>
      </c>
      <c r="N3531" s="7">
        <v>16210</v>
      </c>
      <c r="O3531" s="7" t="s">
        <v>49532</v>
      </c>
      <c r="P3531" s="7">
        <v>19981226</v>
      </c>
      <c r="Q3531" s="7">
        <v>69</v>
      </c>
      <c r="R3531" s="7">
        <v>201903</v>
      </c>
    </row>
    <row r="3532" spans="1:18" ht="16.5" customHeight="1">
      <c r="A3532" s="8">
        <v>4018126459</v>
      </c>
      <c r="B3532" s="7">
        <v>3025817</v>
      </c>
      <c r="C3532" s="12">
        <v>2111140014790</v>
      </c>
      <c r="D3532" s="7" t="s">
        <v>7012</v>
      </c>
      <c r="E3532" s="7" t="s">
        <v>49533</v>
      </c>
      <c r="F3532" s="7" t="s">
        <v>78</v>
      </c>
      <c r="G3532" s="7" t="s">
        <v>49534</v>
      </c>
      <c r="H3532" s="7" t="s">
        <v>193</v>
      </c>
      <c r="I3532" s="7" t="s">
        <v>65</v>
      </c>
      <c r="J3532" s="7" t="s">
        <v>33060</v>
      </c>
      <c r="K3532" s="7" t="s">
        <v>47</v>
      </c>
      <c r="L3532" s="7">
        <v>10</v>
      </c>
      <c r="M3532" s="7" t="s">
        <v>33076</v>
      </c>
      <c r="N3532" s="7">
        <v>10111</v>
      </c>
      <c r="O3532" s="7" t="s">
        <v>92</v>
      </c>
      <c r="P3532" s="7">
        <v>20041014</v>
      </c>
      <c r="Q3532" s="7">
        <v>83</v>
      </c>
      <c r="R3532" s="7">
        <v>201903</v>
      </c>
    </row>
    <row r="3533" spans="1:18" ht="16.5" customHeight="1">
      <c r="A3533" s="8">
        <v>4018130953</v>
      </c>
      <c r="B3533" s="7">
        <v>3104138</v>
      </c>
      <c r="C3533" s="12">
        <v>2111140018289</v>
      </c>
      <c r="D3533" s="7" t="s">
        <v>49535</v>
      </c>
      <c r="E3533" s="7" t="s">
        <v>18842</v>
      </c>
      <c r="F3533" s="7" t="s">
        <v>49536</v>
      </c>
      <c r="G3533" s="7" t="s">
        <v>49537</v>
      </c>
      <c r="H3533" s="7" t="s">
        <v>49538</v>
      </c>
      <c r="I3533" s="7" t="s">
        <v>65</v>
      </c>
      <c r="J3533" s="7" t="s">
        <v>33060</v>
      </c>
      <c r="K3533" s="7" t="s">
        <v>47</v>
      </c>
      <c r="L3533" s="7">
        <v>10</v>
      </c>
      <c r="M3533" s="7" t="s">
        <v>33076</v>
      </c>
      <c r="N3533" s="7">
        <v>24121</v>
      </c>
      <c r="O3533" s="7" t="s">
        <v>3375</v>
      </c>
      <c r="P3533" s="7">
        <v>20070301</v>
      </c>
      <c r="Q3533" s="7">
        <v>56</v>
      </c>
      <c r="R3533" s="7">
        <v>201903</v>
      </c>
    </row>
    <row r="3534" spans="1:18" ht="16.5" customHeight="1">
      <c r="A3534" s="8">
        <v>4018153636</v>
      </c>
      <c r="B3534" s="7">
        <v>6713495</v>
      </c>
      <c r="C3534" s="12">
        <v>2111140032685</v>
      </c>
      <c r="D3534" s="7" t="s">
        <v>21954</v>
      </c>
      <c r="E3534" s="7" t="s">
        <v>21955</v>
      </c>
      <c r="F3534" s="7" t="s">
        <v>21956</v>
      </c>
      <c r="G3534" s="7" t="s">
        <v>21957</v>
      </c>
      <c r="H3534" s="7" t="s">
        <v>21958</v>
      </c>
      <c r="I3534" s="7" t="s">
        <v>65</v>
      </c>
      <c r="J3534" s="7" t="s">
        <v>33060</v>
      </c>
      <c r="K3534" s="7" t="s">
        <v>47</v>
      </c>
      <c r="L3534" s="7">
        <v>10</v>
      </c>
      <c r="M3534" s="7" t="s">
        <v>313</v>
      </c>
      <c r="N3534" s="7">
        <v>41121</v>
      </c>
      <c r="O3534" s="7" t="s">
        <v>21956</v>
      </c>
      <c r="P3534" s="7">
        <v>20140226</v>
      </c>
      <c r="Q3534" s="7">
        <v>67</v>
      </c>
      <c r="R3534" s="7">
        <v>201903</v>
      </c>
    </row>
    <row r="3535" spans="1:18" ht="16.5" customHeight="1">
      <c r="A3535" s="8">
        <v>4018205446</v>
      </c>
      <c r="B3535" s="7">
        <v>2378735</v>
      </c>
      <c r="C3535" s="12">
        <v>2111330001044</v>
      </c>
      <c r="D3535" s="7" t="s">
        <v>49539</v>
      </c>
      <c r="E3535" s="7" t="s">
        <v>49540</v>
      </c>
      <c r="F3535" s="7" t="s">
        <v>49541</v>
      </c>
      <c r="G3535" s="7" t="s">
        <v>49542</v>
      </c>
      <c r="H3535" s="7" t="s">
        <v>49543</v>
      </c>
      <c r="I3535" s="7" t="s">
        <v>45</v>
      </c>
      <c r="J3535" s="7" t="s">
        <v>33060</v>
      </c>
      <c r="K3535" s="7" t="s">
        <v>47</v>
      </c>
      <c r="L3535" s="7">
        <v>10</v>
      </c>
      <c r="M3535" s="7" t="s">
        <v>105</v>
      </c>
      <c r="N3535" s="7">
        <v>86100</v>
      </c>
      <c r="O3535" s="7" t="s">
        <v>5955</v>
      </c>
      <c r="P3535" s="7">
        <v>19981001</v>
      </c>
      <c r="Q3535" s="7">
        <v>66</v>
      </c>
      <c r="R3535" s="7">
        <v>201903</v>
      </c>
    </row>
    <row r="3536" spans="1:18" ht="16.5" customHeight="1">
      <c r="A3536" s="8">
        <v>4018210366</v>
      </c>
      <c r="B3536" s="7">
        <v>6291519</v>
      </c>
      <c r="C3536" s="12">
        <v>2111330005038</v>
      </c>
      <c r="D3536" s="7" t="s">
        <v>49544</v>
      </c>
      <c r="E3536" s="7" t="s">
        <v>49545</v>
      </c>
      <c r="F3536" s="7" t="s">
        <v>16390</v>
      </c>
      <c r="G3536" s="7" t="s">
        <v>49546</v>
      </c>
      <c r="H3536" s="7" t="s">
        <v>49547</v>
      </c>
      <c r="I3536" s="7" t="s">
        <v>45</v>
      </c>
      <c r="J3536" s="7" t="s">
        <v>33060</v>
      </c>
      <c r="K3536" s="7" t="s">
        <v>47</v>
      </c>
      <c r="L3536" s="7">
        <v>10</v>
      </c>
      <c r="M3536" s="7" t="s">
        <v>105</v>
      </c>
      <c r="N3536" s="7">
        <v>86102</v>
      </c>
      <c r="O3536" s="7" t="s">
        <v>30448</v>
      </c>
      <c r="P3536" s="7">
        <v>20131202</v>
      </c>
      <c r="Q3536" s="7">
        <v>72</v>
      </c>
      <c r="R3536" s="7">
        <v>201903</v>
      </c>
    </row>
    <row r="3537" spans="1:18" ht="16.5" customHeight="1">
      <c r="A3537" s="8">
        <v>4018210594</v>
      </c>
      <c r="B3537" s="7">
        <v>5951330</v>
      </c>
      <c r="C3537" s="12">
        <v>2111330005468</v>
      </c>
      <c r="D3537" s="7" t="s">
        <v>49548</v>
      </c>
      <c r="E3537" s="7" t="s">
        <v>49549</v>
      </c>
      <c r="F3537" s="7" t="s">
        <v>7921</v>
      </c>
      <c r="G3537" s="7" t="s">
        <v>49550</v>
      </c>
      <c r="H3537" s="7" t="s">
        <v>49551</v>
      </c>
      <c r="I3537" s="7" t="s">
        <v>45</v>
      </c>
      <c r="J3537" s="7" t="s">
        <v>33060</v>
      </c>
      <c r="K3537" s="7" t="s">
        <v>47</v>
      </c>
      <c r="L3537" s="7">
        <v>10</v>
      </c>
      <c r="M3537" s="7" t="s">
        <v>105</v>
      </c>
      <c r="N3537" s="7">
        <v>86102</v>
      </c>
      <c r="O3537" s="7" t="s">
        <v>30448</v>
      </c>
      <c r="P3537" s="7">
        <v>20140731</v>
      </c>
      <c r="Q3537" s="7">
        <v>68</v>
      </c>
      <c r="R3537" s="7">
        <v>201903</v>
      </c>
    </row>
    <row r="3538" spans="1:18" ht="16.5" customHeight="1">
      <c r="A3538" s="8">
        <v>1208206018</v>
      </c>
      <c r="B3538" s="7">
        <v>3216855</v>
      </c>
      <c r="C3538" s="12">
        <v>2112330005474</v>
      </c>
      <c r="D3538" s="7" t="s">
        <v>49552</v>
      </c>
      <c r="E3538" s="7" t="s">
        <v>13286</v>
      </c>
      <c r="F3538" s="7" t="s">
        <v>49553</v>
      </c>
      <c r="G3538" s="7" t="s">
        <v>49554</v>
      </c>
      <c r="H3538" s="7" t="s">
        <v>49555</v>
      </c>
      <c r="I3538" s="7" t="s">
        <v>45</v>
      </c>
      <c r="J3538" s="7" t="s">
        <v>33060</v>
      </c>
      <c r="K3538" s="7" t="s">
        <v>47</v>
      </c>
      <c r="L3538" s="7">
        <v>10</v>
      </c>
      <c r="M3538" s="7" t="s">
        <v>105</v>
      </c>
      <c r="N3538" s="7">
        <v>86204</v>
      </c>
      <c r="O3538" s="7" t="s">
        <v>36805</v>
      </c>
      <c r="P3538" s="7">
        <v>20010829</v>
      </c>
      <c r="Q3538" s="7">
        <v>152</v>
      </c>
      <c r="R3538" s="7">
        <v>201903</v>
      </c>
    </row>
    <row r="3539" spans="1:18" ht="16.5" customHeight="1">
      <c r="A3539" s="8">
        <v>4078101330</v>
      </c>
      <c r="B3539" s="7">
        <v>2219513</v>
      </c>
      <c r="C3539" s="12">
        <v>2113110000527</v>
      </c>
      <c r="D3539" s="7" t="s">
        <v>49556</v>
      </c>
      <c r="E3539" s="7" t="s">
        <v>49557</v>
      </c>
      <c r="F3539" s="7" t="s">
        <v>10885</v>
      </c>
      <c r="G3539" s="7" t="s">
        <v>49558</v>
      </c>
      <c r="H3539" s="7" t="s">
        <v>49559</v>
      </c>
      <c r="I3539" s="7" t="s">
        <v>65</v>
      </c>
      <c r="J3539" s="7" t="s">
        <v>33060</v>
      </c>
      <c r="K3539" s="7" t="s">
        <v>47</v>
      </c>
      <c r="L3539" s="7">
        <v>10</v>
      </c>
      <c r="M3539" s="7" t="s">
        <v>34194</v>
      </c>
      <c r="N3539" s="7">
        <v>49212</v>
      </c>
      <c r="O3539" s="7" t="s">
        <v>10754</v>
      </c>
      <c r="P3539" s="7">
        <v>19910401</v>
      </c>
      <c r="Q3539" s="7">
        <v>56</v>
      </c>
      <c r="R3539" s="7">
        <v>201903</v>
      </c>
    </row>
    <row r="3540" spans="1:18" ht="16.5" customHeight="1">
      <c r="A3540" s="8">
        <v>4078205013</v>
      </c>
      <c r="B3540" s="7">
        <v>2383354</v>
      </c>
      <c r="C3540" s="12">
        <v>2113330000026</v>
      </c>
      <c r="D3540" s="7" t="s">
        <v>49560</v>
      </c>
      <c r="E3540" s="7" t="s">
        <v>15339</v>
      </c>
      <c r="F3540" s="7" t="s">
        <v>8073</v>
      </c>
      <c r="G3540" s="7" t="s">
        <v>49561</v>
      </c>
      <c r="H3540" s="7" t="s">
        <v>49562</v>
      </c>
      <c r="I3540" s="7" t="s">
        <v>45</v>
      </c>
      <c r="J3540" s="7" t="s">
        <v>33060</v>
      </c>
      <c r="K3540" s="7" t="s">
        <v>47</v>
      </c>
      <c r="L3540" s="7">
        <v>10</v>
      </c>
      <c r="M3540" s="7" t="s">
        <v>105</v>
      </c>
      <c r="N3540" s="7">
        <v>86900</v>
      </c>
      <c r="O3540" s="7" t="s">
        <v>43120</v>
      </c>
      <c r="P3540" s="7">
        <v>19991102</v>
      </c>
      <c r="Q3540" s="7">
        <v>62</v>
      </c>
      <c r="R3540" s="7">
        <v>201903</v>
      </c>
    </row>
    <row r="3541" spans="1:18" ht="16.5" customHeight="1">
      <c r="A3541" s="8">
        <v>4078206370</v>
      </c>
      <c r="B3541" s="7">
        <v>2607842</v>
      </c>
      <c r="C3541" s="12">
        <v>2113330004466</v>
      </c>
      <c r="D3541" s="7" t="s">
        <v>49563</v>
      </c>
      <c r="E3541" s="7" t="s">
        <v>49564</v>
      </c>
      <c r="F3541" s="7" t="s">
        <v>249</v>
      </c>
      <c r="G3541" s="7" t="s">
        <v>49565</v>
      </c>
      <c r="H3541" s="7" t="s">
        <v>49566</v>
      </c>
      <c r="I3541" s="7" t="s">
        <v>45</v>
      </c>
      <c r="J3541" s="7" t="s">
        <v>33060</v>
      </c>
      <c r="K3541" s="7" t="s">
        <v>47</v>
      </c>
      <c r="L3541" s="7">
        <v>10</v>
      </c>
      <c r="M3541" s="7" t="s">
        <v>105</v>
      </c>
      <c r="N3541" s="7">
        <v>86101</v>
      </c>
      <c r="O3541" s="7" t="s">
        <v>615</v>
      </c>
      <c r="P3541" s="7">
        <v>20050512</v>
      </c>
      <c r="Q3541" s="7">
        <v>171</v>
      </c>
      <c r="R3541" s="7">
        <v>201903</v>
      </c>
    </row>
    <row r="3542" spans="1:18" ht="16.5" customHeight="1">
      <c r="A3542" s="8">
        <v>1328213225</v>
      </c>
      <c r="B3542" s="7">
        <v>6413726</v>
      </c>
      <c r="C3542" s="12">
        <v>2113330007551</v>
      </c>
      <c r="D3542" s="7" t="s">
        <v>49567</v>
      </c>
      <c r="E3542" s="7" t="s">
        <v>49568</v>
      </c>
      <c r="F3542" s="7" t="s">
        <v>49569</v>
      </c>
      <c r="G3542" s="7" t="s">
        <v>49570</v>
      </c>
      <c r="H3542" s="7" t="s">
        <v>49571</v>
      </c>
      <c r="I3542" s="7" t="s">
        <v>45</v>
      </c>
      <c r="J3542" s="7" t="s">
        <v>33060</v>
      </c>
      <c r="K3542" s="7" t="s">
        <v>47</v>
      </c>
      <c r="L3542" s="7">
        <v>10</v>
      </c>
      <c r="M3542" s="7" t="s">
        <v>105</v>
      </c>
      <c r="N3542" s="7">
        <v>86102</v>
      </c>
      <c r="O3542" s="7" t="s">
        <v>30448</v>
      </c>
      <c r="P3542" s="7">
        <v>20150417</v>
      </c>
      <c r="Q3542" s="7">
        <v>119</v>
      </c>
      <c r="R3542" s="7">
        <v>201903</v>
      </c>
    </row>
    <row r="3543" spans="1:18" ht="16.5" customHeight="1">
      <c r="A3543" s="8">
        <v>4068100755</v>
      </c>
      <c r="B3543" s="7">
        <v>2131324</v>
      </c>
      <c r="C3543" s="12">
        <v>2141110000289</v>
      </c>
      <c r="D3543" s="7" t="s">
        <v>49572</v>
      </c>
      <c r="E3543" s="7" t="s">
        <v>5211</v>
      </c>
      <c r="F3543" s="7" t="s">
        <v>10754</v>
      </c>
      <c r="G3543" s="7" t="s">
        <v>49573</v>
      </c>
      <c r="H3543" s="7" t="s">
        <v>49574</v>
      </c>
      <c r="I3543" s="7" t="s">
        <v>65</v>
      </c>
      <c r="J3543" s="7" t="s">
        <v>33060</v>
      </c>
      <c r="K3543" s="7" t="s">
        <v>47</v>
      </c>
      <c r="L3543" s="7">
        <v>10</v>
      </c>
      <c r="M3543" s="7" t="s">
        <v>34194</v>
      </c>
      <c r="N3543" s="7">
        <v>49212</v>
      </c>
      <c r="O3543" s="7" t="s">
        <v>10754</v>
      </c>
      <c r="P3543" s="7">
        <v>19910513</v>
      </c>
      <c r="Q3543" s="7">
        <v>62</v>
      </c>
      <c r="R3543" s="7">
        <v>201903</v>
      </c>
    </row>
    <row r="3544" spans="1:18" ht="16.5" customHeight="1">
      <c r="A3544" s="8">
        <v>4078101382</v>
      </c>
      <c r="B3544" s="7">
        <v>1314035</v>
      </c>
      <c r="C3544" s="12">
        <v>2144110000267</v>
      </c>
      <c r="D3544" s="7" t="s">
        <v>24309</v>
      </c>
      <c r="E3544" s="7" t="s">
        <v>24310</v>
      </c>
      <c r="F3544" s="7" t="s">
        <v>24311</v>
      </c>
      <c r="G3544" s="7" t="s">
        <v>24312</v>
      </c>
      <c r="H3544" s="7" t="s">
        <v>24313</v>
      </c>
      <c r="I3544" s="7" t="s">
        <v>65</v>
      </c>
      <c r="J3544" s="7" t="s">
        <v>33060</v>
      </c>
      <c r="K3544" s="7" t="s">
        <v>47</v>
      </c>
      <c r="L3544" s="7">
        <v>10</v>
      </c>
      <c r="M3544" s="7" t="s">
        <v>34194</v>
      </c>
      <c r="N3544" s="7">
        <v>49200</v>
      </c>
      <c r="O3544" s="7" t="s">
        <v>11194</v>
      </c>
      <c r="P3544" s="7">
        <v>19910509</v>
      </c>
      <c r="Q3544" s="7">
        <v>57</v>
      </c>
      <c r="R3544" s="7">
        <v>201903</v>
      </c>
    </row>
    <row r="3545" spans="1:18" ht="16.5" customHeight="1">
      <c r="A3545" s="8">
        <v>4078200610</v>
      </c>
      <c r="B3545" s="7">
        <v>2383336</v>
      </c>
      <c r="C3545" s="12">
        <v>2144360000083</v>
      </c>
      <c r="D3545" s="7" t="s">
        <v>49575</v>
      </c>
      <c r="E3545" s="7" t="s">
        <v>18367</v>
      </c>
      <c r="F3545" s="7" t="s">
        <v>49450</v>
      </c>
      <c r="G3545" s="7" t="s">
        <v>49576</v>
      </c>
      <c r="H3545" s="7" t="s">
        <v>49577</v>
      </c>
      <c r="I3545" s="7" t="s">
        <v>45</v>
      </c>
      <c r="J3545" s="7" t="s">
        <v>33060</v>
      </c>
      <c r="K3545" s="7" t="s">
        <v>47</v>
      </c>
      <c r="L3545" s="7">
        <v>10</v>
      </c>
      <c r="M3545" s="7" t="s">
        <v>33760</v>
      </c>
      <c r="N3545" s="7">
        <v>46201</v>
      </c>
      <c r="O3545" s="7" t="s">
        <v>33798</v>
      </c>
      <c r="P3545" s="7">
        <v>19721019</v>
      </c>
      <c r="Q3545" s="7">
        <v>64</v>
      </c>
      <c r="R3545" s="7">
        <v>201903</v>
      </c>
    </row>
    <row r="3546" spans="1:18" ht="16.5" customHeight="1">
      <c r="A3546" s="8">
        <v>4048118017</v>
      </c>
      <c r="B3546" s="7">
        <v>2170764</v>
      </c>
      <c r="C3546" s="12">
        <v>2146110002839</v>
      </c>
      <c r="D3546" s="7" t="s">
        <v>7636</v>
      </c>
      <c r="E3546" s="7" t="s">
        <v>28611</v>
      </c>
      <c r="F3546" s="7" t="s">
        <v>28612</v>
      </c>
      <c r="G3546" s="7" t="s">
        <v>28613</v>
      </c>
      <c r="H3546" s="7" t="s">
        <v>28614</v>
      </c>
      <c r="I3546" s="7" t="s">
        <v>65</v>
      </c>
      <c r="J3546" s="7" t="s">
        <v>33060</v>
      </c>
      <c r="K3546" s="7" t="s">
        <v>47</v>
      </c>
      <c r="L3546" s="7">
        <v>10</v>
      </c>
      <c r="M3546" s="7" t="s">
        <v>363</v>
      </c>
      <c r="N3546" s="7">
        <v>72121</v>
      </c>
      <c r="O3546" s="7" t="s">
        <v>35913</v>
      </c>
      <c r="P3546" s="7">
        <v>20040521</v>
      </c>
      <c r="Q3546" s="7">
        <v>53</v>
      </c>
      <c r="R3546" s="7">
        <v>201903</v>
      </c>
    </row>
    <row r="3547" spans="1:18" ht="16.5" customHeight="1">
      <c r="A3547" s="8">
        <v>4028120045</v>
      </c>
      <c r="B3547" s="7">
        <v>1459709</v>
      </c>
      <c r="C3547" s="12">
        <v>2147110639599</v>
      </c>
      <c r="D3547" s="7" t="s">
        <v>21725</v>
      </c>
      <c r="E3547" s="7" t="s">
        <v>21726</v>
      </c>
      <c r="F3547" s="7" t="s">
        <v>21727</v>
      </c>
      <c r="G3547" s="7" t="s">
        <v>21728</v>
      </c>
      <c r="H3547" s="7" t="s">
        <v>21729</v>
      </c>
      <c r="I3547" s="7" t="s">
        <v>65</v>
      </c>
      <c r="J3547" s="7" t="s">
        <v>33060</v>
      </c>
      <c r="K3547" s="7" t="s">
        <v>47</v>
      </c>
      <c r="L3547" s="7">
        <v>10</v>
      </c>
      <c r="M3547" s="7" t="s">
        <v>363</v>
      </c>
      <c r="N3547" s="7">
        <v>72120</v>
      </c>
      <c r="O3547" s="7" t="s">
        <v>6302</v>
      </c>
      <c r="P3547" s="7">
        <v>19951101</v>
      </c>
      <c r="Q3547" s="7">
        <v>71</v>
      </c>
      <c r="R3547" s="7">
        <v>201903</v>
      </c>
    </row>
    <row r="3548" spans="1:18" ht="16.5" customHeight="1">
      <c r="A3548" s="8">
        <v>4058202489</v>
      </c>
      <c r="B3548" s="7">
        <v>1880248</v>
      </c>
      <c r="C3548" s="12">
        <v>2147220000101</v>
      </c>
      <c r="D3548" s="7" t="s">
        <v>49578</v>
      </c>
      <c r="E3548" s="7" t="s">
        <v>49579</v>
      </c>
      <c r="F3548" s="7" t="s">
        <v>8927</v>
      </c>
      <c r="G3548" s="7" t="s">
        <v>49580</v>
      </c>
      <c r="H3548" s="7" t="s">
        <v>49581</v>
      </c>
      <c r="I3548" s="7" t="s">
        <v>45</v>
      </c>
      <c r="J3548" s="7" t="s">
        <v>33060</v>
      </c>
      <c r="K3548" s="7" t="s">
        <v>47</v>
      </c>
      <c r="L3548" s="7">
        <v>10</v>
      </c>
      <c r="M3548" s="7" t="s">
        <v>105</v>
      </c>
      <c r="N3548" s="7">
        <v>86100</v>
      </c>
      <c r="O3548" s="7" t="s">
        <v>5955</v>
      </c>
      <c r="P3548" s="7">
        <v>19910523</v>
      </c>
      <c r="Q3548" s="7">
        <v>53</v>
      </c>
      <c r="R3548" s="7">
        <v>201903</v>
      </c>
    </row>
    <row r="3549" spans="1:18" ht="16.5" customHeight="1">
      <c r="A3549" s="8">
        <v>4038136889</v>
      </c>
      <c r="B3549" s="7">
        <v>3017336</v>
      </c>
      <c r="C3549" s="12">
        <v>2148140007053</v>
      </c>
      <c r="D3549" s="7" t="s">
        <v>49582</v>
      </c>
      <c r="E3549" s="7" t="s">
        <v>49583</v>
      </c>
      <c r="F3549" s="7" t="s">
        <v>49584</v>
      </c>
      <c r="G3549" s="7" t="s">
        <v>49585</v>
      </c>
      <c r="H3549" s="7" t="s">
        <v>193</v>
      </c>
      <c r="I3549" s="7" t="s">
        <v>65</v>
      </c>
      <c r="J3549" s="7" t="s">
        <v>33060</v>
      </c>
      <c r="K3549" s="7" t="s">
        <v>47</v>
      </c>
      <c r="L3549" s="7">
        <v>10</v>
      </c>
      <c r="M3549" s="7" t="s">
        <v>33076</v>
      </c>
      <c r="N3549" s="7">
        <v>10111</v>
      </c>
      <c r="O3549" s="7" t="s">
        <v>92</v>
      </c>
      <c r="P3549" s="7">
        <v>20021101</v>
      </c>
      <c r="Q3549" s="7">
        <v>106</v>
      </c>
      <c r="R3549" s="7">
        <v>201903</v>
      </c>
    </row>
    <row r="3550" spans="1:18" ht="16.5" customHeight="1">
      <c r="A3550" s="8">
        <v>4038163450</v>
      </c>
      <c r="B3550" s="7">
        <v>4016225</v>
      </c>
      <c r="C3550" s="12">
        <v>2148140012193</v>
      </c>
      <c r="D3550" s="7" t="s">
        <v>18407</v>
      </c>
      <c r="E3550" s="7" t="s">
        <v>18408</v>
      </c>
      <c r="F3550" s="7" t="s">
        <v>18409</v>
      </c>
      <c r="G3550" s="7" t="s">
        <v>18410</v>
      </c>
      <c r="H3550" s="7" t="s">
        <v>16582</v>
      </c>
      <c r="I3550" s="7" t="s">
        <v>65</v>
      </c>
      <c r="J3550" s="7" t="s">
        <v>33060</v>
      </c>
      <c r="K3550" s="7" t="s">
        <v>47</v>
      </c>
      <c r="L3550" s="7">
        <v>10</v>
      </c>
      <c r="M3550" s="7" t="s">
        <v>33076</v>
      </c>
      <c r="N3550" s="7">
        <v>10129</v>
      </c>
      <c r="O3550" s="7" t="s">
        <v>33086</v>
      </c>
      <c r="P3550" s="7">
        <v>20110624</v>
      </c>
      <c r="Q3550" s="7">
        <v>89</v>
      </c>
      <c r="R3550" s="7">
        <v>201903</v>
      </c>
    </row>
    <row r="3551" spans="1:18" ht="16.5" customHeight="1">
      <c r="A3551" s="8">
        <v>4038213850</v>
      </c>
      <c r="B3551" s="7">
        <v>4154916</v>
      </c>
      <c r="C3551" s="12">
        <v>2148330008259</v>
      </c>
      <c r="D3551" s="7" t="s">
        <v>49586</v>
      </c>
      <c r="E3551" s="7" t="s">
        <v>32725</v>
      </c>
      <c r="F3551" s="7" t="s">
        <v>249</v>
      </c>
      <c r="G3551" s="7" t="s">
        <v>49587</v>
      </c>
      <c r="H3551" s="7" t="s">
        <v>49588</v>
      </c>
      <c r="I3551" s="7" t="s">
        <v>45</v>
      </c>
      <c r="J3551" s="7" t="s">
        <v>33060</v>
      </c>
      <c r="K3551" s="7" t="s">
        <v>47</v>
      </c>
      <c r="L3551" s="7">
        <v>10</v>
      </c>
      <c r="M3551" s="7" t="s">
        <v>105</v>
      </c>
      <c r="N3551" s="7">
        <v>86102</v>
      </c>
      <c r="O3551" s="7" t="s">
        <v>30448</v>
      </c>
      <c r="P3551" s="7">
        <v>20120726</v>
      </c>
      <c r="Q3551" s="7">
        <v>143</v>
      </c>
      <c r="R3551" s="7">
        <v>201903</v>
      </c>
    </row>
    <row r="3552" spans="1:18" ht="16.5" customHeight="1">
      <c r="A3552" s="8">
        <v>4038100886</v>
      </c>
      <c r="B3552" s="7">
        <v>1834259</v>
      </c>
      <c r="C3552" s="12">
        <v>2149110001108</v>
      </c>
      <c r="D3552" s="7" t="s">
        <v>24322</v>
      </c>
      <c r="E3552" s="7" t="s">
        <v>24323</v>
      </c>
      <c r="F3552" s="7" t="s">
        <v>11547</v>
      </c>
      <c r="G3552" s="7" t="s">
        <v>24324</v>
      </c>
      <c r="H3552" s="7" t="s">
        <v>24325</v>
      </c>
      <c r="I3552" s="7" t="s">
        <v>65</v>
      </c>
      <c r="J3552" s="7" t="s">
        <v>33060</v>
      </c>
      <c r="K3552" s="7" t="s">
        <v>47</v>
      </c>
      <c r="L3552" s="7">
        <v>10</v>
      </c>
      <c r="M3552" s="7" t="s">
        <v>34194</v>
      </c>
      <c r="N3552" s="7">
        <v>49212</v>
      </c>
      <c r="O3552" s="7" t="s">
        <v>10754</v>
      </c>
      <c r="P3552" s="7">
        <v>19780101</v>
      </c>
      <c r="Q3552" s="7">
        <v>172</v>
      </c>
      <c r="R3552" s="7">
        <v>201903</v>
      </c>
    </row>
    <row r="3553" spans="1:18" ht="16.5" customHeight="1">
      <c r="A3553" s="8">
        <v>4038101380</v>
      </c>
      <c r="B3553" s="7">
        <v>1895883</v>
      </c>
      <c r="C3553" s="12">
        <v>2149110001603</v>
      </c>
      <c r="D3553" s="7" t="s">
        <v>24317</v>
      </c>
      <c r="E3553" s="7" t="s">
        <v>24318</v>
      </c>
      <c r="F3553" s="7" t="s">
        <v>24319</v>
      </c>
      <c r="G3553" s="7" t="s">
        <v>24320</v>
      </c>
      <c r="H3553" s="7" t="s">
        <v>24321</v>
      </c>
      <c r="I3553" s="7" t="s">
        <v>65</v>
      </c>
      <c r="J3553" s="7" t="s">
        <v>33060</v>
      </c>
      <c r="K3553" s="7" t="s">
        <v>47</v>
      </c>
      <c r="L3553" s="7">
        <v>10</v>
      </c>
      <c r="M3553" s="7" t="s">
        <v>34194</v>
      </c>
      <c r="N3553" s="7">
        <v>49212</v>
      </c>
      <c r="O3553" s="7" t="s">
        <v>10754</v>
      </c>
      <c r="P3553" s="7">
        <v>19800430</v>
      </c>
      <c r="Q3553" s="7">
        <v>110</v>
      </c>
      <c r="R3553" s="7">
        <v>201903</v>
      </c>
    </row>
    <row r="3554" spans="1:18" ht="16.5" customHeight="1">
      <c r="A3554" s="8">
        <v>4038116409</v>
      </c>
      <c r="B3554" s="7">
        <v>1420045</v>
      </c>
      <c r="C3554" s="12">
        <v>2149110010919</v>
      </c>
      <c r="D3554" s="7" t="s">
        <v>20205</v>
      </c>
      <c r="E3554" s="7" t="s">
        <v>20206</v>
      </c>
      <c r="F3554" s="7" t="s">
        <v>20145</v>
      </c>
      <c r="G3554" s="7" t="s">
        <v>20207</v>
      </c>
      <c r="H3554" s="7" t="s">
        <v>20208</v>
      </c>
      <c r="I3554" s="7" t="s">
        <v>65</v>
      </c>
      <c r="J3554" s="7" t="s">
        <v>33060</v>
      </c>
      <c r="K3554" s="7" t="s">
        <v>47</v>
      </c>
      <c r="L3554" s="7">
        <v>10</v>
      </c>
      <c r="M3554" s="7" t="s">
        <v>33076</v>
      </c>
      <c r="N3554" s="7">
        <v>30391</v>
      </c>
      <c r="O3554" s="7" t="s">
        <v>7087</v>
      </c>
      <c r="P3554" s="7">
        <v>19980211</v>
      </c>
      <c r="Q3554" s="7">
        <v>78</v>
      </c>
      <c r="R3554" s="7">
        <v>201903</v>
      </c>
    </row>
    <row r="3555" spans="1:18" ht="16.5" customHeight="1">
      <c r="A3555" s="8">
        <v>4038121969</v>
      </c>
      <c r="B3555" s="7">
        <v>1449528</v>
      </c>
      <c r="C3555" s="12">
        <v>2149110014010</v>
      </c>
      <c r="D3555" s="7" t="s">
        <v>24314</v>
      </c>
      <c r="E3555" s="7" t="s">
        <v>7726</v>
      </c>
      <c r="F3555" s="7" t="s">
        <v>10760</v>
      </c>
      <c r="G3555" s="7" t="s">
        <v>24315</v>
      </c>
      <c r="H3555" s="7" t="s">
        <v>24316</v>
      </c>
      <c r="I3555" s="7" t="s">
        <v>65</v>
      </c>
      <c r="J3555" s="7" t="s">
        <v>33060</v>
      </c>
      <c r="K3555" s="7" t="s">
        <v>47</v>
      </c>
      <c r="L3555" s="7">
        <v>10</v>
      </c>
      <c r="M3555" s="7" t="s">
        <v>34194</v>
      </c>
      <c r="N3555" s="7">
        <v>49212</v>
      </c>
      <c r="O3555" s="7" t="s">
        <v>10754</v>
      </c>
      <c r="P3555" s="7">
        <v>20000801</v>
      </c>
      <c r="Q3555" s="7">
        <v>71</v>
      </c>
      <c r="R3555" s="7">
        <v>201903</v>
      </c>
    </row>
    <row r="3556" spans="1:18" ht="16.5" customHeight="1">
      <c r="A3556" s="8">
        <v>4038130513</v>
      </c>
      <c r="B3556" s="7">
        <v>2168468</v>
      </c>
      <c r="C3556" s="12">
        <v>2149110018517</v>
      </c>
      <c r="D3556" s="7" t="s">
        <v>20483</v>
      </c>
      <c r="E3556" s="7" t="s">
        <v>20484</v>
      </c>
      <c r="F3556" s="7" t="s">
        <v>20485</v>
      </c>
      <c r="G3556" s="7" t="s">
        <v>20486</v>
      </c>
      <c r="H3556" s="7" t="s">
        <v>20487</v>
      </c>
      <c r="I3556" s="7" t="s">
        <v>65</v>
      </c>
      <c r="J3556" s="7" t="s">
        <v>33060</v>
      </c>
      <c r="K3556" s="7" t="s">
        <v>47</v>
      </c>
      <c r="L3556" s="7">
        <v>10</v>
      </c>
      <c r="M3556" s="7" t="s">
        <v>33076</v>
      </c>
      <c r="N3556" s="7">
        <v>30391</v>
      </c>
      <c r="O3556" s="7" t="s">
        <v>7087</v>
      </c>
      <c r="P3556" s="7">
        <v>20020722</v>
      </c>
      <c r="Q3556" s="7">
        <v>55</v>
      </c>
      <c r="R3556" s="7">
        <v>201903</v>
      </c>
    </row>
    <row r="3557" spans="1:18" ht="16.5" customHeight="1">
      <c r="A3557" s="8">
        <v>4038154757</v>
      </c>
      <c r="B3557" s="7">
        <v>3681735</v>
      </c>
      <c r="C3557" s="12">
        <v>2149110030735</v>
      </c>
      <c r="D3557" s="7" t="s">
        <v>49589</v>
      </c>
      <c r="E3557" s="7" t="s">
        <v>49590</v>
      </c>
      <c r="F3557" s="7" t="s">
        <v>38287</v>
      </c>
      <c r="G3557" s="7" t="s">
        <v>49591</v>
      </c>
      <c r="H3557" s="7" t="s">
        <v>49592</v>
      </c>
      <c r="I3557" s="7" t="s">
        <v>65</v>
      </c>
      <c r="J3557" s="7" t="s">
        <v>33060</v>
      </c>
      <c r="K3557" s="7" t="s">
        <v>47</v>
      </c>
      <c r="L3557" s="7">
        <v>10</v>
      </c>
      <c r="M3557" s="7" t="s">
        <v>33076</v>
      </c>
      <c r="N3557" s="7">
        <v>22249</v>
      </c>
      <c r="O3557" s="7" t="s">
        <v>38287</v>
      </c>
      <c r="P3557" s="7">
        <v>20090630</v>
      </c>
      <c r="Q3557" s="7">
        <v>67</v>
      </c>
      <c r="R3557" s="7">
        <v>201903</v>
      </c>
    </row>
    <row r="3558" spans="1:18" ht="16.5" customHeight="1">
      <c r="A3558" s="8">
        <v>4038176014</v>
      </c>
      <c r="B3558" s="7">
        <v>5856715</v>
      </c>
      <c r="C3558" s="12">
        <v>2149110041732</v>
      </c>
      <c r="D3558" s="7" t="s">
        <v>21463</v>
      </c>
      <c r="E3558" s="7" t="s">
        <v>21464</v>
      </c>
      <c r="F3558" s="7" t="s">
        <v>21465</v>
      </c>
      <c r="G3558" s="7" t="s">
        <v>21466</v>
      </c>
      <c r="H3558" s="7" t="s">
        <v>21467</v>
      </c>
      <c r="I3558" s="7" t="s">
        <v>65</v>
      </c>
      <c r="J3558" s="7" t="s">
        <v>33060</v>
      </c>
      <c r="K3558" s="7" t="s">
        <v>47</v>
      </c>
      <c r="L3558" s="7">
        <v>10</v>
      </c>
      <c r="M3558" s="7" t="s">
        <v>33076</v>
      </c>
      <c r="N3558" s="7">
        <v>33110</v>
      </c>
      <c r="O3558" s="7" t="s">
        <v>45776</v>
      </c>
      <c r="P3558" s="7">
        <v>20131211</v>
      </c>
      <c r="Q3558" s="7">
        <v>61</v>
      </c>
      <c r="R3558" s="7">
        <v>201903</v>
      </c>
    </row>
    <row r="3559" spans="1:18" ht="16.5" customHeight="1">
      <c r="A3559" s="8">
        <v>4038102773</v>
      </c>
      <c r="B3559" s="7">
        <v>2118824</v>
      </c>
      <c r="C3559" s="12">
        <v>2149140000633</v>
      </c>
      <c r="D3559" s="7" t="s">
        <v>21716</v>
      </c>
      <c r="E3559" s="7" t="s">
        <v>21717</v>
      </c>
      <c r="F3559" s="7" t="s">
        <v>21718</v>
      </c>
      <c r="G3559" s="7" t="s">
        <v>21719</v>
      </c>
      <c r="H3559" s="7" t="s">
        <v>21720</v>
      </c>
      <c r="I3559" s="7" t="s">
        <v>65</v>
      </c>
      <c r="J3559" s="7" t="s">
        <v>33060</v>
      </c>
      <c r="K3559" s="7" t="s">
        <v>47</v>
      </c>
      <c r="L3559" s="7">
        <v>10</v>
      </c>
      <c r="M3559" s="7" t="s">
        <v>457</v>
      </c>
      <c r="N3559" s="7">
        <v>38110</v>
      </c>
      <c r="O3559" s="7" t="s">
        <v>42265</v>
      </c>
      <c r="P3559" s="7">
        <v>19840801</v>
      </c>
      <c r="Q3559" s="7">
        <v>170</v>
      </c>
      <c r="R3559" s="7">
        <v>201903</v>
      </c>
    </row>
    <row r="3560" spans="1:18" ht="16.5" customHeight="1">
      <c r="A3560" s="8">
        <v>4038135589</v>
      </c>
      <c r="B3560" s="7">
        <v>3856206</v>
      </c>
      <c r="C3560" s="12">
        <v>2149140015369</v>
      </c>
      <c r="D3560" s="7" t="s">
        <v>21712</v>
      </c>
      <c r="E3560" s="7" t="s">
        <v>3060</v>
      </c>
      <c r="F3560" s="7" t="s">
        <v>21713</v>
      </c>
      <c r="G3560" s="7" t="s">
        <v>21714</v>
      </c>
      <c r="H3560" s="7" t="s">
        <v>21715</v>
      </c>
      <c r="I3560" s="7" t="s">
        <v>65</v>
      </c>
      <c r="J3560" s="7" t="s">
        <v>33060</v>
      </c>
      <c r="K3560" s="7" t="s">
        <v>47</v>
      </c>
      <c r="L3560" s="7">
        <v>10</v>
      </c>
      <c r="M3560" s="7" t="s">
        <v>457</v>
      </c>
      <c r="N3560" s="7">
        <v>38100</v>
      </c>
      <c r="O3560" s="7" t="s">
        <v>33662</v>
      </c>
      <c r="P3560" s="7">
        <v>20040128</v>
      </c>
      <c r="Q3560" s="7">
        <v>51</v>
      </c>
      <c r="R3560" s="7">
        <v>201903</v>
      </c>
    </row>
    <row r="3561" spans="1:18" ht="16.5" customHeight="1">
      <c r="A3561" s="8">
        <v>4038161296</v>
      </c>
      <c r="B3561" s="7">
        <v>3960519</v>
      </c>
      <c r="C3561" s="12">
        <v>2149140026233</v>
      </c>
      <c r="D3561" s="7" t="s">
        <v>23352</v>
      </c>
      <c r="E3561" s="7" t="s">
        <v>23353</v>
      </c>
      <c r="F3561" s="7" t="s">
        <v>23354</v>
      </c>
      <c r="G3561" s="7" t="s">
        <v>23355</v>
      </c>
      <c r="H3561" s="7" t="s">
        <v>23356</v>
      </c>
      <c r="I3561" s="7" t="s">
        <v>65</v>
      </c>
      <c r="J3561" s="7" t="s">
        <v>33060</v>
      </c>
      <c r="K3561" s="7" t="s">
        <v>47</v>
      </c>
      <c r="L3561" s="7">
        <v>10</v>
      </c>
      <c r="M3561" s="7" t="s">
        <v>33760</v>
      </c>
      <c r="N3561" s="7">
        <v>46313</v>
      </c>
      <c r="O3561" s="7" t="s">
        <v>221</v>
      </c>
      <c r="P3561" s="7">
        <v>20101223</v>
      </c>
      <c r="Q3561" s="7">
        <v>54</v>
      </c>
      <c r="R3561" s="7">
        <v>201903</v>
      </c>
    </row>
    <row r="3562" spans="1:18" ht="16.5" customHeight="1">
      <c r="A3562" s="8">
        <v>4038172304</v>
      </c>
      <c r="B3562" s="7">
        <v>4215215</v>
      </c>
      <c r="C3562" s="12">
        <v>2149140031414</v>
      </c>
      <c r="D3562" s="7" t="s">
        <v>16570</v>
      </c>
      <c r="E3562" s="7" t="s">
        <v>16571</v>
      </c>
      <c r="F3562" s="7" t="s">
        <v>16572</v>
      </c>
      <c r="G3562" s="7" t="s">
        <v>16573</v>
      </c>
      <c r="H3562" s="7" t="s">
        <v>16574</v>
      </c>
      <c r="I3562" s="7" t="s">
        <v>65</v>
      </c>
      <c r="J3562" s="7" t="s">
        <v>33060</v>
      </c>
      <c r="K3562" s="7" t="s">
        <v>47</v>
      </c>
      <c r="L3562" s="7">
        <v>10</v>
      </c>
      <c r="M3562" s="7" t="s">
        <v>33076</v>
      </c>
      <c r="N3562" s="7">
        <v>10309</v>
      </c>
      <c r="O3562" s="7" t="s">
        <v>33107</v>
      </c>
      <c r="P3562" s="7">
        <v>20130325</v>
      </c>
      <c r="Q3562" s="7">
        <v>68</v>
      </c>
      <c r="R3562" s="7">
        <v>201903</v>
      </c>
    </row>
    <row r="3563" spans="1:18" ht="16.5" customHeight="1">
      <c r="A3563" s="8">
        <v>4038173303</v>
      </c>
      <c r="B3563" s="7">
        <v>4222452</v>
      </c>
      <c r="C3563" s="12">
        <v>2149140031654</v>
      </c>
      <c r="D3563" s="7" t="s">
        <v>21707</v>
      </c>
      <c r="E3563" s="7" t="s">
        <v>21708</v>
      </c>
      <c r="F3563" s="7" t="s">
        <v>21709</v>
      </c>
      <c r="G3563" s="7" t="s">
        <v>21710</v>
      </c>
      <c r="H3563" s="7" t="s">
        <v>21711</v>
      </c>
      <c r="I3563" s="7" t="s">
        <v>65</v>
      </c>
      <c r="J3563" s="7" t="s">
        <v>33060</v>
      </c>
      <c r="K3563" s="7" t="s">
        <v>47</v>
      </c>
      <c r="L3563" s="7">
        <v>10</v>
      </c>
      <c r="M3563" s="7" t="s">
        <v>457</v>
      </c>
      <c r="N3563" s="7">
        <v>38110</v>
      </c>
      <c r="O3563" s="7" t="s">
        <v>42265</v>
      </c>
      <c r="P3563" s="7">
        <v>20130425</v>
      </c>
      <c r="Q3563" s="7">
        <v>63</v>
      </c>
      <c r="R3563" s="7">
        <v>201903</v>
      </c>
    </row>
    <row r="3564" spans="1:18" ht="16.5" customHeight="1">
      <c r="A3564" s="8">
        <v>4038208639</v>
      </c>
      <c r="B3564" s="7">
        <v>2656455</v>
      </c>
      <c r="C3564" s="12">
        <v>2149330010955</v>
      </c>
      <c r="D3564" s="7" t="s">
        <v>49593</v>
      </c>
      <c r="E3564" s="7" t="s">
        <v>49594</v>
      </c>
      <c r="F3564" s="7" t="s">
        <v>5955</v>
      </c>
      <c r="G3564" s="7" t="s">
        <v>49595</v>
      </c>
      <c r="H3564" s="7" t="s">
        <v>49596</v>
      </c>
      <c r="I3564" s="7" t="s">
        <v>45</v>
      </c>
      <c r="J3564" s="7" t="s">
        <v>33060</v>
      </c>
      <c r="K3564" s="7" t="s">
        <v>47</v>
      </c>
      <c r="L3564" s="7">
        <v>10</v>
      </c>
      <c r="M3564" s="7" t="s">
        <v>105</v>
      </c>
      <c r="N3564" s="7">
        <v>86100</v>
      </c>
      <c r="O3564" s="7" t="s">
        <v>5955</v>
      </c>
      <c r="P3564" s="7">
        <v>19990701</v>
      </c>
      <c r="Q3564" s="7">
        <v>61</v>
      </c>
      <c r="R3564" s="7">
        <v>201903</v>
      </c>
    </row>
    <row r="3565" spans="1:18" ht="16.5" customHeight="1">
      <c r="A3565" s="8">
        <v>4038210606</v>
      </c>
      <c r="B3565" s="7">
        <v>3106964</v>
      </c>
      <c r="C3565" s="12">
        <v>2149330012092</v>
      </c>
      <c r="D3565" s="7" t="s">
        <v>48866</v>
      </c>
      <c r="E3565" s="7" t="s">
        <v>49597</v>
      </c>
      <c r="F3565" s="7" t="s">
        <v>49598</v>
      </c>
      <c r="G3565" s="7" t="s">
        <v>49599</v>
      </c>
      <c r="H3565" s="7" t="s">
        <v>49600</v>
      </c>
      <c r="I3565" s="7" t="s">
        <v>45</v>
      </c>
      <c r="J3565" s="7" t="s">
        <v>33060</v>
      </c>
      <c r="K3565" s="7" t="s">
        <v>47</v>
      </c>
      <c r="L3565" s="7">
        <v>10</v>
      </c>
      <c r="M3565" s="7" t="s">
        <v>105</v>
      </c>
      <c r="N3565" s="7">
        <v>86102</v>
      </c>
      <c r="O3565" s="7" t="s">
        <v>30448</v>
      </c>
      <c r="P3565" s="7">
        <v>20070601</v>
      </c>
      <c r="Q3565" s="7">
        <v>94</v>
      </c>
      <c r="R3565" s="7">
        <v>201903</v>
      </c>
    </row>
    <row r="3566" spans="1:18" ht="16.5" customHeight="1">
      <c r="A3566" s="8">
        <v>4038205011</v>
      </c>
      <c r="B3566" s="7">
        <v>2153149</v>
      </c>
      <c r="C3566" s="12">
        <v>2149360000174</v>
      </c>
      <c r="D3566" s="7" t="s">
        <v>49601</v>
      </c>
      <c r="E3566" s="7" t="s">
        <v>49602</v>
      </c>
      <c r="F3566" s="7" t="s">
        <v>23588</v>
      </c>
      <c r="G3566" s="7" t="s">
        <v>49603</v>
      </c>
      <c r="H3566" s="7" t="s">
        <v>49604</v>
      </c>
      <c r="I3566" s="7" t="s">
        <v>45</v>
      </c>
      <c r="J3566" s="7" t="s">
        <v>33060</v>
      </c>
      <c r="K3566" s="7" t="s">
        <v>47</v>
      </c>
      <c r="L3566" s="7">
        <v>10</v>
      </c>
      <c r="M3566" s="7" t="s">
        <v>33760</v>
      </c>
      <c r="N3566" s="7">
        <v>47129</v>
      </c>
      <c r="O3566" s="7" t="s">
        <v>10479</v>
      </c>
      <c r="P3566" s="7">
        <v>19721026</v>
      </c>
      <c r="Q3566" s="7">
        <v>231</v>
      </c>
      <c r="R3566" s="7">
        <v>201903</v>
      </c>
    </row>
    <row r="3567" spans="1:18" ht="16.5" customHeight="1">
      <c r="A3567" s="8">
        <v>4028218809</v>
      </c>
      <c r="B3567" s="7">
        <v>2804456</v>
      </c>
      <c r="C3567" s="12">
        <v>2151210007697</v>
      </c>
      <c r="D3567" s="7" t="s">
        <v>49605</v>
      </c>
      <c r="E3567" s="7" t="s">
        <v>49606</v>
      </c>
      <c r="F3567" s="7" t="s">
        <v>49607</v>
      </c>
      <c r="G3567" s="7" t="s">
        <v>49608</v>
      </c>
      <c r="H3567" s="7" t="s">
        <v>49609</v>
      </c>
      <c r="I3567" s="7" t="s">
        <v>45</v>
      </c>
      <c r="J3567" s="7" t="s">
        <v>33060</v>
      </c>
      <c r="K3567" s="7" t="s">
        <v>47</v>
      </c>
      <c r="L3567" s="7">
        <v>10</v>
      </c>
      <c r="M3567" s="7" t="s">
        <v>105</v>
      </c>
      <c r="N3567" s="7">
        <v>87110</v>
      </c>
      <c r="O3567" s="7" t="s">
        <v>37314</v>
      </c>
      <c r="P3567" s="7">
        <v>20070503</v>
      </c>
      <c r="Q3567" s="7">
        <v>129</v>
      </c>
      <c r="R3567" s="7">
        <v>201903</v>
      </c>
    </row>
    <row r="3568" spans="1:18" ht="16.5" customHeight="1">
      <c r="A3568" s="8">
        <v>4028215888</v>
      </c>
      <c r="B3568" s="7">
        <v>2611087</v>
      </c>
      <c r="C3568" s="12">
        <v>2151330005779</v>
      </c>
      <c r="D3568" s="7" t="s">
        <v>49610</v>
      </c>
      <c r="E3568" s="7" t="s">
        <v>49611</v>
      </c>
      <c r="F3568" s="7" t="s">
        <v>249</v>
      </c>
      <c r="G3568" s="7" t="s">
        <v>49612</v>
      </c>
      <c r="H3568" s="7" t="s">
        <v>49613</v>
      </c>
      <c r="I3568" s="7" t="s">
        <v>45</v>
      </c>
      <c r="J3568" s="7" t="s">
        <v>33060</v>
      </c>
      <c r="K3568" s="7" t="s">
        <v>47</v>
      </c>
      <c r="L3568" s="7">
        <v>10</v>
      </c>
      <c r="M3568" s="7" t="s">
        <v>105</v>
      </c>
      <c r="N3568" s="7">
        <v>86101</v>
      </c>
      <c r="O3568" s="7" t="s">
        <v>615</v>
      </c>
      <c r="P3568" s="7">
        <v>20040503</v>
      </c>
      <c r="Q3568" s="7">
        <v>80</v>
      </c>
      <c r="R3568" s="7">
        <v>201903</v>
      </c>
    </row>
    <row r="3569" spans="1:18" ht="16.5" customHeight="1">
      <c r="A3569" s="8">
        <v>4028223883</v>
      </c>
      <c r="B3569" s="7">
        <v>4222456</v>
      </c>
      <c r="C3569" s="12">
        <v>2151330007775</v>
      </c>
      <c r="D3569" s="7" t="s">
        <v>49614</v>
      </c>
      <c r="E3569" s="7" t="s">
        <v>49615</v>
      </c>
      <c r="F3569" s="7" t="s">
        <v>249</v>
      </c>
      <c r="G3569" s="7" t="s">
        <v>49616</v>
      </c>
      <c r="H3569" s="7" t="s">
        <v>49617</v>
      </c>
      <c r="I3569" s="7" t="s">
        <v>45</v>
      </c>
      <c r="J3569" s="7" t="s">
        <v>33060</v>
      </c>
      <c r="K3569" s="7" t="s">
        <v>47</v>
      </c>
      <c r="L3569" s="7">
        <v>10</v>
      </c>
      <c r="M3569" s="7" t="s">
        <v>105</v>
      </c>
      <c r="N3569" s="7">
        <v>86102</v>
      </c>
      <c r="O3569" s="7" t="s">
        <v>30448</v>
      </c>
      <c r="P3569" s="7">
        <v>20130418</v>
      </c>
      <c r="Q3569" s="7">
        <v>74</v>
      </c>
      <c r="R3569" s="7">
        <v>201903</v>
      </c>
    </row>
    <row r="3570" spans="1:18" ht="16.5" customHeight="1">
      <c r="A3570" s="8">
        <v>6168100288</v>
      </c>
      <c r="B3570" s="7">
        <v>2126661</v>
      </c>
      <c r="C3570" s="12">
        <v>2201110001239</v>
      </c>
      <c r="D3570" s="7" t="s">
        <v>49618</v>
      </c>
      <c r="E3570" s="7" t="s">
        <v>1836</v>
      </c>
      <c r="F3570" s="7" t="s">
        <v>22958</v>
      </c>
      <c r="G3570" s="7" t="s">
        <v>49619</v>
      </c>
      <c r="H3570" s="7" t="s">
        <v>49620</v>
      </c>
      <c r="I3570" s="7" t="s">
        <v>65</v>
      </c>
      <c r="J3570" s="7" t="s">
        <v>33060</v>
      </c>
      <c r="K3570" s="7" t="s">
        <v>47</v>
      </c>
      <c r="L3570" s="7">
        <v>10</v>
      </c>
      <c r="M3570" s="7" t="s">
        <v>34194</v>
      </c>
      <c r="N3570" s="7">
        <v>49231</v>
      </c>
      <c r="O3570" s="7" t="s">
        <v>22958</v>
      </c>
      <c r="P3570" s="7">
        <v>19630503</v>
      </c>
      <c r="Q3570" s="7">
        <v>54</v>
      </c>
      <c r="R3570" s="7">
        <v>201903</v>
      </c>
    </row>
    <row r="3571" spans="1:18" ht="16.5" customHeight="1">
      <c r="A3571" s="8">
        <v>6168102097</v>
      </c>
      <c r="B3571" s="7">
        <v>2150815</v>
      </c>
      <c r="C3571" s="12">
        <v>2201110002146</v>
      </c>
      <c r="D3571" s="7" t="s">
        <v>49621</v>
      </c>
      <c r="E3571" s="7" t="s">
        <v>49622</v>
      </c>
      <c r="F3571" s="7" t="s">
        <v>22958</v>
      </c>
      <c r="G3571" s="7" t="s">
        <v>49623</v>
      </c>
      <c r="H3571" s="7" t="s">
        <v>49624</v>
      </c>
      <c r="I3571" s="7" t="s">
        <v>65</v>
      </c>
      <c r="J3571" s="7" t="s">
        <v>33060</v>
      </c>
      <c r="K3571" s="7" t="s">
        <v>47</v>
      </c>
      <c r="L3571" s="7">
        <v>10</v>
      </c>
      <c r="M3571" s="7" t="s">
        <v>34194</v>
      </c>
      <c r="N3571" s="7">
        <v>49231</v>
      </c>
      <c r="O3571" s="7" t="s">
        <v>22958</v>
      </c>
      <c r="P3571" s="7">
        <v>19810220</v>
      </c>
      <c r="Q3571" s="7">
        <v>50</v>
      </c>
      <c r="R3571" s="7">
        <v>201903</v>
      </c>
    </row>
    <row r="3572" spans="1:18" ht="16.5" customHeight="1">
      <c r="A3572" s="8">
        <v>6168103290</v>
      </c>
      <c r="B3572" s="7">
        <v>1442865</v>
      </c>
      <c r="C3572" s="12">
        <v>2201110003102</v>
      </c>
      <c r="D3572" s="7" t="s">
        <v>23749</v>
      </c>
      <c r="E3572" s="7" t="s">
        <v>1054</v>
      </c>
      <c r="F3572" s="7" t="s">
        <v>14795</v>
      </c>
      <c r="G3572" s="7" t="s">
        <v>23750</v>
      </c>
      <c r="H3572" s="7" t="s">
        <v>23751</v>
      </c>
      <c r="I3572" s="7" t="s">
        <v>65</v>
      </c>
      <c r="J3572" s="7" t="s">
        <v>33060</v>
      </c>
      <c r="K3572" s="7" t="s">
        <v>47</v>
      </c>
      <c r="L3572" s="7">
        <v>10</v>
      </c>
      <c r="M3572" s="7" t="s">
        <v>34194</v>
      </c>
      <c r="N3572" s="7">
        <v>49231</v>
      </c>
      <c r="O3572" s="7" t="s">
        <v>22958</v>
      </c>
      <c r="P3572" s="7">
        <v>19851031</v>
      </c>
      <c r="Q3572" s="7">
        <v>62</v>
      </c>
      <c r="R3572" s="7">
        <v>201903</v>
      </c>
    </row>
    <row r="3573" spans="1:18" ht="16.5" customHeight="1">
      <c r="A3573" s="8">
        <v>6168104474</v>
      </c>
      <c r="B3573" s="7">
        <v>1892494</v>
      </c>
      <c r="C3573" s="12">
        <v>2201110005976</v>
      </c>
      <c r="D3573" s="7" t="s">
        <v>26302</v>
      </c>
      <c r="E3573" s="7" t="s">
        <v>8922</v>
      </c>
      <c r="F3573" s="7" t="s">
        <v>26303</v>
      </c>
      <c r="G3573" s="7" t="s">
        <v>26304</v>
      </c>
      <c r="H3573" s="7" t="s">
        <v>26305</v>
      </c>
      <c r="I3573" s="7" t="s">
        <v>63</v>
      </c>
      <c r="J3573" s="7" t="s">
        <v>33060</v>
      </c>
      <c r="K3573" s="7" t="s">
        <v>47</v>
      </c>
      <c r="L3573" s="7">
        <v>10</v>
      </c>
      <c r="M3573" s="7" t="s">
        <v>34433</v>
      </c>
      <c r="N3573" s="7">
        <v>58121</v>
      </c>
      <c r="O3573" s="7" t="s">
        <v>12528</v>
      </c>
      <c r="P3573" s="7">
        <v>19880903</v>
      </c>
      <c r="Q3573" s="7">
        <v>51</v>
      </c>
      <c r="R3573" s="7">
        <v>201903</v>
      </c>
    </row>
    <row r="3574" spans="1:18" ht="16.5" customHeight="1">
      <c r="A3574" s="8">
        <v>6168132330</v>
      </c>
      <c r="B3574" s="7">
        <v>2646695</v>
      </c>
      <c r="C3574" s="12">
        <v>2201110031819</v>
      </c>
      <c r="D3574" s="7" t="s">
        <v>23745</v>
      </c>
      <c r="E3574" s="7" t="s">
        <v>23746</v>
      </c>
      <c r="F3574" s="7" t="s">
        <v>14795</v>
      </c>
      <c r="G3574" s="7" t="s">
        <v>23747</v>
      </c>
      <c r="H3574" s="7" t="s">
        <v>23748</v>
      </c>
      <c r="I3574" s="7" t="s">
        <v>65</v>
      </c>
      <c r="J3574" s="7" t="s">
        <v>33060</v>
      </c>
      <c r="K3574" s="7" t="s">
        <v>47</v>
      </c>
      <c r="L3574" s="7">
        <v>10</v>
      </c>
      <c r="M3574" s="7" t="s">
        <v>34194</v>
      </c>
      <c r="N3574" s="7">
        <v>49232</v>
      </c>
      <c r="O3574" s="7" t="s">
        <v>24293</v>
      </c>
      <c r="P3574" s="7">
        <v>20010101</v>
      </c>
      <c r="Q3574" s="7">
        <v>60</v>
      </c>
      <c r="R3574" s="7">
        <v>201903</v>
      </c>
    </row>
    <row r="3575" spans="1:18" ht="16.5" customHeight="1">
      <c r="A3575" s="8">
        <v>6168138085</v>
      </c>
      <c r="B3575" s="7">
        <v>2126650</v>
      </c>
      <c r="C3575" s="12">
        <v>2201110037276</v>
      </c>
      <c r="D3575" s="7" t="s">
        <v>22567</v>
      </c>
      <c r="E3575" s="7" t="s">
        <v>939</v>
      </c>
      <c r="F3575" s="7" t="s">
        <v>9397</v>
      </c>
      <c r="G3575" s="7" t="s">
        <v>22568</v>
      </c>
      <c r="H3575" s="7" t="s">
        <v>22569</v>
      </c>
      <c r="I3575" s="7" t="s">
        <v>65</v>
      </c>
      <c r="J3575" s="7" t="s">
        <v>33060</v>
      </c>
      <c r="K3575" s="7" t="s">
        <v>47</v>
      </c>
      <c r="L3575" s="7">
        <v>10</v>
      </c>
      <c r="M3575" s="7" t="s">
        <v>33760</v>
      </c>
      <c r="N3575" s="7">
        <v>46310</v>
      </c>
      <c r="O3575" s="7" t="s">
        <v>33826</v>
      </c>
      <c r="P3575" s="7">
        <v>20020219</v>
      </c>
      <c r="Q3575" s="7">
        <v>66</v>
      </c>
      <c r="R3575" s="7">
        <v>201903</v>
      </c>
    </row>
    <row r="3576" spans="1:18" ht="16.5" customHeight="1">
      <c r="A3576" s="8">
        <v>6168150717</v>
      </c>
      <c r="B3576" s="7">
        <v>2250045</v>
      </c>
      <c r="C3576" s="12">
        <v>2201110050715</v>
      </c>
      <c r="D3576" s="7" t="s">
        <v>25737</v>
      </c>
      <c r="E3576" s="7" t="s">
        <v>25738</v>
      </c>
      <c r="F3576" s="7" t="s">
        <v>25739</v>
      </c>
      <c r="G3576" s="7" t="s">
        <v>25740</v>
      </c>
      <c r="H3576" s="7" t="s">
        <v>25741</v>
      </c>
      <c r="I3576" s="7" t="s">
        <v>65</v>
      </c>
      <c r="J3576" s="7" t="s">
        <v>33060</v>
      </c>
      <c r="K3576" s="7" t="s">
        <v>47</v>
      </c>
      <c r="L3576" s="7">
        <v>10</v>
      </c>
      <c r="M3576" s="7" t="s">
        <v>34194</v>
      </c>
      <c r="N3576" s="7">
        <v>52939</v>
      </c>
      <c r="O3576" s="7" t="s">
        <v>44888</v>
      </c>
      <c r="P3576" s="7">
        <v>20050207</v>
      </c>
      <c r="Q3576" s="7">
        <v>95</v>
      </c>
      <c r="R3576" s="7">
        <v>201903</v>
      </c>
    </row>
    <row r="3577" spans="1:18" ht="16.5" customHeight="1">
      <c r="A3577" s="8">
        <v>6168188829</v>
      </c>
      <c r="B3577" s="7">
        <v>4038982</v>
      </c>
      <c r="C3577" s="12">
        <v>2201110085762</v>
      </c>
      <c r="D3577" s="7" t="s">
        <v>23742</v>
      </c>
      <c r="E3577" s="7" t="s">
        <v>5642</v>
      </c>
      <c r="F3577" s="7" t="s">
        <v>10230</v>
      </c>
      <c r="G3577" s="7" t="s">
        <v>23743</v>
      </c>
      <c r="H3577" s="7" t="s">
        <v>23744</v>
      </c>
      <c r="I3577" s="7" t="s">
        <v>65</v>
      </c>
      <c r="J3577" s="7" t="s">
        <v>33060</v>
      </c>
      <c r="K3577" s="7" t="s">
        <v>47</v>
      </c>
      <c r="L3577" s="7">
        <v>10</v>
      </c>
      <c r="M3577" s="7" t="s">
        <v>34194</v>
      </c>
      <c r="N3577" s="7">
        <v>52991</v>
      </c>
      <c r="O3577" s="7" t="s">
        <v>38799</v>
      </c>
      <c r="P3577" s="7">
        <v>20110905</v>
      </c>
      <c r="Q3577" s="7">
        <v>74</v>
      </c>
      <c r="R3577" s="7">
        <v>201903</v>
      </c>
    </row>
    <row r="3578" spans="1:18" ht="16.5" customHeight="1">
      <c r="A3578" s="8">
        <v>3138800087</v>
      </c>
      <c r="B3578" s="7">
        <v>6430964</v>
      </c>
      <c r="C3578" s="12">
        <v>2201110129479</v>
      </c>
      <c r="D3578" s="7" t="s">
        <v>49625</v>
      </c>
      <c r="E3578" s="7" t="s">
        <v>49626</v>
      </c>
      <c r="F3578" s="7" t="s">
        <v>43588</v>
      </c>
      <c r="G3578" s="7" t="s">
        <v>11481</v>
      </c>
      <c r="H3578" s="7" t="s">
        <v>49627</v>
      </c>
      <c r="I3578" s="7" t="s">
        <v>65</v>
      </c>
      <c r="J3578" s="7" t="s">
        <v>33060</v>
      </c>
      <c r="K3578" s="7" t="s">
        <v>47</v>
      </c>
      <c r="L3578" s="7">
        <v>10</v>
      </c>
      <c r="M3578" s="7" t="s">
        <v>34194</v>
      </c>
      <c r="N3578" s="7">
        <v>52939</v>
      </c>
      <c r="O3578" s="7" t="s">
        <v>44888</v>
      </c>
      <c r="P3578" s="7">
        <v>20150610</v>
      </c>
      <c r="Q3578" s="7">
        <v>113</v>
      </c>
      <c r="R3578" s="7">
        <v>201903</v>
      </c>
    </row>
    <row r="3579" spans="1:18" ht="16.5" customHeight="1">
      <c r="A3579" s="8">
        <v>6168216278</v>
      </c>
      <c r="B3579" s="7">
        <v>5096163</v>
      </c>
      <c r="C3579" s="12">
        <v>2201320003166</v>
      </c>
      <c r="D3579" s="7" t="s">
        <v>49628</v>
      </c>
      <c r="E3579" s="7" t="s">
        <v>6159</v>
      </c>
      <c r="F3579" s="7" t="s">
        <v>36863</v>
      </c>
      <c r="G3579" s="7" t="s">
        <v>49629</v>
      </c>
      <c r="H3579" s="7" t="s">
        <v>49630</v>
      </c>
      <c r="I3579" s="7" t="s">
        <v>45</v>
      </c>
      <c r="J3579" s="7" t="s">
        <v>33060</v>
      </c>
      <c r="K3579" s="7" t="s">
        <v>47</v>
      </c>
      <c r="L3579" s="7">
        <v>10</v>
      </c>
      <c r="M3579" s="7" t="s">
        <v>105</v>
      </c>
      <c r="N3579" s="7">
        <v>86901</v>
      </c>
      <c r="O3579" s="7" t="s">
        <v>36863</v>
      </c>
      <c r="P3579" s="7">
        <v>20060101</v>
      </c>
      <c r="Q3579" s="7">
        <v>98</v>
      </c>
      <c r="R3579" s="7">
        <v>201903</v>
      </c>
    </row>
    <row r="3580" spans="1:18" ht="16.5" customHeight="1">
      <c r="A3580" s="8">
        <v>6168213311</v>
      </c>
      <c r="B3580" s="7">
        <v>1236671</v>
      </c>
      <c r="C3580" s="12">
        <v>2201330000029</v>
      </c>
      <c r="D3580" s="7" t="s">
        <v>49631</v>
      </c>
      <c r="E3580" s="7" t="s">
        <v>49632</v>
      </c>
      <c r="F3580" s="7" t="s">
        <v>36543</v>
      </c>
      <c r="G3580" s="7" t="s">
        <v>49633</v>
      </c>
      <c r="H3580" s="7" t="s">
        <v>49634</v>
      </c>
      <c r="I3580" s="7" t="s">
        <v>45</v>
      </c>
      <c r="J3580" s="7" t="s">
        <v>33060</v>
      </c>
      <c r="K3580" s="7" t="s">
        <v>47</v>
      </c>
      <c r="L3580" s="7">
        <v>10</v>
      </c>
      <c r="M3580" s="7" t="s">
        <v>105</v>
      </c>
      <c r="N3580" s="7">
        <v>86100</v>
      </c>
      <c r="O3580" s="7" t="s">
        <v>5955</v>
      </c>
      <c r="P3580" s="7">
        <v>19991218</v>
      </c>
      <c r="Q3580" s="7">
        <v>50</v>
      </c>
      <c r="R3580" s="7">
        <v>201903</v>
      </c>
    </row>
    <row r="3581" spans="1:18" ht="16.5" customHeight="1">
      <c r="A3581" s="8">
        <v>6168223916</v>
      </c>
      <c r="B3581" s="7">
        <v>5337427</v>
      </c>
      <c r="C3581" s="12">
        <v>2201330010416</v>
      </c>
      <c r="D3581" s="7" t="s">
        <v>49635</v>
      </c>
      <c r="E3581" s="7" t="s">
        <v>25684</v>
      </c>
      <c r="F3581" s="7" t="s">
        <v>36417</v>
      </c>
      <c r="G3581" s="7" t="s">
        <v>49636</v>
      </c>
      <c r="H3581" s="7" t="s">
        <v>49637</v>
      </c>
      <c r="I3581" s="7" t="s">
        <v>45</v>
      </c>
      <c r="J3581" s="7" t="s">
        <v>33060</v>
      </c>
      <c r="K3581" s="7" t="s">
        <v>47</v>
      </c>
      <c r="L3581" s="7">
        <v>10</v>
      </c>
      <c r="M3581" s="7" t="s">
        <v>105</v>
      </c>
      <c r="N3581" s="7">
        <v>86102</v>
      </c>
      <c r="O3581" s="7" t="s">
        <v>30448</v>
      </c>
      <c r="P3581" s="7">
        <v>20101101</v>
      </c>
      <c r="Q3581" s="7">
        <v>50</v>
      </c>
      <c r="R3581" s="7">
        <v>201903</v>
      </c>
    </row>
    <row r="3582" spans="1:18" ht="16.5" customHeight="1">
      <c r="A3582" s="8">
        <v>6168223949</v>
      </c>
      <c r="B3582" s="7">
        <v>3853903</v>
      </c>
      <c r="C3582" s="12">
        <v>2201710010482</v>
      </c>
      <c r="D3582" s="7" t="s">
        <v>49638</v>
      </c>
      <c r="E3582" s="7" t="s">
        <v>49639</v>
      </c>
      <c r="F3582" s="7" t="s">
        <v>49640</v>
      </c>
      <c r="G3582" s="7" t="s">
        <v>49641</v>
      </c>
      <c r="H3582" s="7" t="s">
        <v>49642</v>
      </c>
      <c r="I3582" s="7" t="s">
        <v>45</v>
      </c>
      <c r="J3582" s="7" t="s">
        <v>33060</v>
      </c>
      <c r="K3582" s="7" t="s">
        <v>47</v>
      </c>
      <c r="L3582" s="7">
        <v>10</v>
      </c>
      <c r="M3582" s="7" t="s">
        <v>34194</v>
      </c>
      <c r="N3582" s="7">
        <v>52919</v>
      </c>
      <c r="O3582" s="7" t="s">
        <v>45563</v>
      </c>
      <c r="P3582" s="7">
        <v>20101027</v>
      </c>
      <c r="Q3582" s="7">
        <v>71</v>
      </c>
      <c r="R3582" s="7">
        <v>201903</v>
      </c>
    </row>
    <row r="3583" spans="1:18" ht="16.5" customHeight="1">
      <c r="A3583" s="8">
        <v>6168100371</v>
      </c>
      <c r="B3583" s="7">
        <v>1397200</v>
      </c>
      <c r="C3583" s="12">
        <v>2241110000261</v>
      </c>
      <c r="D3583" s="7" t="s">
        <v>23752</v>
      </c>
      <c r="E3583" s="7" t="s">
        <v>11213</v>
      </c>
      <c r="F3583" s="7" t="s">
        <v>14795</v>
      </c>
      <c r="G3583" s="7" t="s">
        <v>23753</v>
      </c>
      <c r="H3583" s="7" t="s">
        <v>23754</v>
      </c>
      <c r="I3583" s="7" t="s">
        <v>65</v>
      </c>
      <c r="J3583" s="7" t="s">
        <v>33060</v>
      </c>
      <c r="K3583" s="7" t="s">
        <v>47</v>
      </c>
      <c r="L3583" s="7">
        <v>10</v>
      </c>
      <c r="M3583" s="7" t="s">
        <v>34194</v>
      </c>
      <c r="N3583" s="7">
        <v>49230</v>
      </c>
      <c r="O3583" s="7" t="s">
        <v>42429</v>
      </c>
      <c r="P3583" s="7">
        <v>19700131</v>
      </c>
      <c r="Q3583" s="7">
        <v>50</v>
      </c>
      <c r="R3583" s="7">
        <v>201903</v>
      </c>
    </row>
    <row r="3584" spans="1:18" ht="16.5" customHeight="1">
      <c r="A3584" s="8">
        <v>6168200475</v>
      </c>
      <c r="B3584" s="7">
        <v>4419766</v>
      </c>
      <c r="C3584" s="12">
        <v>2241380000190</v>
      </c>
      <c r="D3584" s="7" t="s">
        <v>49643</v>
      </c>
      <c r="E3584" s="7" t="s">
        <v>49644</v>
      </c>
      <c r="F3584" s="7" t="s">
        <v>33965</v>
      </c>
      <c r="G3584" s="7" t="s">
        <v>49645</v>
      </c>
      <c r="H3584" s="7" t="s">
        <v>49646</v>
      </c>
      <c r="I3584" s="7" t="s">
        <v>45</v>
      </c>
      <c r="J3584" s="7" t="s">
        <v>33060</v>
      </c>
      <c r="K3584" s="7" t="s">
        <v>47</v>
      </c>
      <c r="L3584" s="7">
        <v>10</v>
      </c>
      <c r="M3584" s="7" t="s">
        <v>33760</v>
      </c>
      <c r="N3584" s="7">
        <v>47120</v>
      </c>
      <c r="O3584" s="7" t="s">
        <v>33945</v>
      </c>
      <c r="P3584" s="7">
        <v>19880101</v>
      </c>
      <c r="Q3584" s="7">
        <v>104</v>
      </c>
      <c r="R3584" s="7">
        <v>201903</v>
      </c>
    </row>
    <row r="3585" spans="1:18" ht="16.5" customHeight="1">
      <c r="A3585" s="8">
        <v>6108132249</v>
      </c>
      <c r="B3585" s="7">
        <v>1442944</v>
      </c>
      <c r="C3585" s="12">
        <v>2301110050367</v>
      </c>
      <c r="D3585" s="7" t="s">
        <v>7721</v>
      </c>
      <c r="E3585" s="7" t="s">
        <v>20461</v>
      </c>
      <c r="F3585" s="7" t="s">
        <v>49647</v>
      </c>
      <c r="G3585" s="7" t="s">
        <v>49648</v>
      </c>
      <c r="H3585" s="7" t="s">
        <v>49649</v>
      </c>
      <c r="I3585" s="7" t="s">
        <v>65</v>
      </c>
      <c r="J3585" s="7" t="s">
        <v>33060</v>
      </c>
      <c r="K3585" s="7" t="s">
        <v>47</v>
      </c>
      <c r="L3585" s="7">
        <v>10</v>
      </c>
      <c r="M3585" s="7" t="s">
        <v>33076</v>
      </c>
      <c r="N3585" s="7">
        <v>30391</v>
      </c>
      <c r="O3585" s="7" t="s">
        <v>7087</v>
      </c>
      <c r="P3585" s="7">
        <v>19980529</v>
      </c>
      <c r="Q3585" s="7">
        <v>50</v>
      </c>
      <c r="R3585" s="7">
        <v>201903</v>
      </c>
    </row>
    <row r="3586" spans="1:18" ht="16.5" customHeight="1">
      <c r="A3586" s="8">
        <v>6108138374</v>
      </c>
      <c r="B3586" s="7">
        <v>1532978</v>
      </c>
      <c r="C3586" s="12">
        <v>2301110060754</v>
      </c>
      <c r="D3586" s="7" t="s">
        <v>20864</v>
      </c>
      <c r="E3586" s="7" t="s">
        <v>20865</v>
      </c>
      <c r="F3586" s="7" t="s">
        <v>7648</v>
      </c>
      <c r="G3586" s="7" t="s">
        <v>20866</v>
      </c>
      <c r="H3586" s="7" t="s">
        <v>7674</v>
      </c>
      <c r="I3586" s="7" t="s">
        <v>65</v>
      </c>
      <c r="J3586" s="7" t="s">
        <v>33060</v>
      </c>
      <c r="K3586" s="7" t="s">
        <v>47</v>
      </c>
      <c r="L3586" s="7">
        <v>10</v>
      </c>
      <c r="M3586" s="7" t="s">
        <v>33076</v>
      </c>
      <c r="N3586" s="7">
        <v>31113</v>
      </c>
      <c r="O3586" s="7" t="s">
        <v>43833</v>
      </c>
      <c r="P3586" s="7">
        <v>19991006</v>
      </c>
      <c r="Q3586" s="7">
        <v>180</v>
      </c>
      <c r="R3586" s="7">
        <v>201903</v>
      </c>
    </row>
    <row r="3587" spans="1:18" ht="16.5" customHeight="1">
      <c r="A3587" s="8">
        <v>6108142427</v>
      </c>
      <c r="B3587" s="7">
        <v>1694563</v>
      </c>
      <c r="C3587" s="12">
        <v>2301110066108</v>
      </c>
      <c r="D3587" s="7" t="s">
        <v>20862</v>
      </c>
      <c r="E3587" s="7" t="s">
        <v>12824</v>
      </c>
      <c r="F3587" s="7" t="s">
        <v>10099</v>
      </c>
      <c r="G3587" s="7" t="s">
        <v>20863</v>
      </c>
      <c r="H3587" s="7" t="s">
        <v>3715</v>
      </c>
      <c r="I3587" s="7" t="s">
        <v>65</v>
      </c>
      <c r="J3587" s="7" t="s">
        <v>33060</v>
      </c>
      <c r="K3587" s="7" t="s">
        <v>47</v>
      </c>
      <c r="L3587" s="7">
        <v>10</v>
      </c>
      <c r="M3587" s="7" t="s">
        <v>33076</v>
      </c>
      <c r="N3587" s="7">
        <v>31114</v>
      </c>
      <c r="O3587" s="7" t="s">
        <v>7681</v>
      </c>
      <c r="P3587" s="7">
        <v>20000515</v>
      </c>
      <c r="Q3587" s="7">
        <v>55</v>
      </c>
      <c r="R3587" s="7">
        <v>201903</v>
      </c>
    </row>
    <row r="3588" spans="1:18" ht="16.5" customHeight="1">
      <c r="A3588" s="8">
        <v>6108142752</v>
      </c>
      <c r="B3588" s="7">
        <v>1490794</v>
      </c>
      <c r="C3588" s="12">
        <v>2301110066439</v>
      </c>
      <c r="D3588" s="7" t="s">
        <v>21834</v>
      </c>
      <c r="E3588" s="7" t="s">
        <v>1798</v>
      </c>
      <c r="F3588" s="7" t="s">
        <v>21835</v>
      </c>
      <c r="G3588" s="7" t="s">
        <v>21836</v>
      </c>
      <c r="H3588" s="7" t="s">
        <v>21837</v>
      </c>
      <c r="I3588" s="7" t="s">
        <v>65</v>
      </c>
      <c r="J3588" s="7" t="s">
        <v>33060</v>
      </c>
      <c r="K3588" s="7" t="s">
        <v>47</v>
      </c>
      <c r="L3588" s="7">
        <v>10</v>
      </c>
      <c r="M3588" s="7" t="s">
        <v>313</v>
      </c>
      <c r="N3588" s="7">
        <v>42312</v>
      </c>
      <c r="O3588" s="7" t="s">
        <v>20805</v>
      </c>
      <c r="P3588" s="7">
        <v>20000525</v>
      </c>
      <c r="Q3588" s="7">
        <v>112</v>
      </c>
      <c r="R3588" s="7">
        <v>201903</v>
      </c>
    </row>
    <row r="3589" spans="1:18" ht="16.5" customHeight="1">
      <c r="A3589" s="8">
        <v>6108143877</v>
      </c>
      <c r="B3589" s="7">
        <v>1469313</v>
      </c>
      <c r="C3589" s="12">
        <v>2301110067685</v>
      </c>
      <c r="D3589" s="7" t="s">
        <v>20088</v>
      </c>
      <c r="E3589" s="7" t="s">
        <v>20089</v>
      </c>
      <c r="F3589" s="7" t="s">
        <v>2798</v>
      </c>
      <c r="G3589" s="7" t="s">
        <v>20090</v>
      </c>
      <c r="H3589" s="7" t="s">
        <v>20091</v>
      </c>
      <c r="I3589" s="7" t="s">
        <v>65</v>
      </c>
      <c r="J3589" s="7" t="s">
        <v>33060</v>
      </c>
      <c r="K3589" s="7" t="s">
        <v>47</v>
      </c>
      <c r="L3589" s="7">
        <v>10</v>
      </c>
      <c r="M3589" s="7" t="s">
        <v>33076</v>
      </c>
      <c r="N3589" s="7">
        <v>30320</v>
      </c>
      <c r="O3589" s="7" t="s">
        <v>33581</v>
      </c>
      <c r="P3589" s="7">
        <v>20000707</v>
      </c>
      <c r="Q3589" s="7">
        <v>113</v>
      </c>
      <c r="R3589" s="7">
        <v>201903</v>
      </c>
    </row>
    <row r="3590" spans="1:18" ht="16.5" customHeight="1">
      <c r="A3590" s="8">
        <v>6108151440</v>
      </c>
      <c r="B3590" s="7">
        <v>1685959</v>
      </c>
      <c r="C3590" s="12">
        <v>2301110076892</v>
      </c>
      <c r="D3590" s="7" t="s">
        <v>28419</v>
      </c>
      <c r="E3590" s="7" t="s">
        <v>5985</v>
      </c>
      <c r="F3590" s="7" t="s">
        <v>28420</v>
      </c>
      <c r="G3590" s="7" t="s">
        <v>28421</v>
      </c>
      <c r="H3590" s="7" t="s">
        <v>28422</v>
      </c>
      <c r="I3590" s="7" t="s">
        <v>65</v>
      </c>
      <c r="J3590" s="7" t="s">
        <v>33060</v>
      </c>
      <c r="K3590" s="7" t="s">
        <v>47</v>
      </c>
      <c r="L3590" s="7">
        <v>10</v>
      </c>
      <c r="M3590" s="7" t="s">
        <v>363</v>
      </c>
      <c r="N3590" s="7">
        <v>72919</v>
      </c>
      <c r="O3590" s="7" t="s">
        <v>16141</v>
      </c>
      <c r="P3590" s="7">
        <v>20010705</v>
      </c>
      <c r="Q3590" s="7">
        <v>106</v>
      </c>
      <c r="R3590" s="7">
        <v>201903</v>
      </c>
    </row>
    <row r="3591" spans="1:18" ht="16.5" customHeight="1">
      <c r="A3591" s="8">
        <v>6108152658</v>
      </c>
      <c r="B3591" s="7">
        <v>1200543</v>
      </c>
      <c r="C3591" s="12">
        <v>2301110078278</v>
      </c>
      <c r="D3591" s="7" t="s">
        <v>18326</v>
      </c>
      <c r="E3591" s="7" t="s">
        <v>18327</v>
      </c>
      <c r="F3591" s="7" t="s">
        <v>2859</v>
      </c>
      <c r="G3591" s="7" t="s">
        <v>18328</v>
      </c>
      <c r="H3591" s="7" t="s">
        <v>18329</v>
      </c>
      <c r="I3591" s="7" t="s">
        <v>65</v>
      </c>
      <c r="J3591" s="7" t="s">
        <v>33060</v>
      </c>
      <c r="K3591" s="7" t="s">
        <v>47</v>
      </c>
      <c r="L3591" s="7">
        <v>10</v>
      </c>
      <c r="M3591" s="7" t="s">
        <v>33076</v>
      </c>
      <c r="N3591" s="7">
        <v>13224</v>
      </c>
      <c r="O3591" s="7" t="s">
        <v>38480</v>
      </c>
      <c r="P3591" s="7">
        <v>20010825</v>
      </c>
      <c r="Q3591" s="7">
        <v>55</v>
      </c>
      <c r="R3591" s="7">
        <v>201903</v>
      </c>
    </row>
    <row r="3592" spans="1:18" ht="16.5" customHeight="1">
      <c r="A3592" s="8">
        <v>6108159684</v>
      </c>
      <c r="B3592" s="7">
        <v>1689890</v>
      </c>
      <c r="C3592" s="12">
        <v>2301110087419</v>
      </c>
      <c r="D3592" s="7" t="s">
        <v>49650</v>
      </c>
      <c r="E3592" s="7" t="s">
        <v>8842</v>
      </c>
      <c r="F3592" s="7" t="s">
        <v>23708</v>
      </c>
      <c r="G3592" s="7" t="s">
        <v>49651</v>
      </c>
      <c r="H3592" s="7" t="s">
        <v>49652</v>
      </c>
      <c r="I3592" s="7" t="s">
        <v>65</v>
      </c>
      <c r="J3592" s="7" t="s">
        <v>33060</v>
      </c>
      <c r="K3592" s="7" t="s">
        <v>47</v>
      </c>
      <c r="L3592" s="7">
        <v>10</v>
      </c>
      <c r="M3592" s="7" t="s">
        <v>34194</v>
      </c>
      <c r="N3592" s="7">
        <v>49309</v>
      </c>
      <c r="O3592" s="7" t="s">
        <v>11566</v>
      </c>
      <c r="P3592" s="7">
        <v>20020820</v>
      </c>
      <c r="Q3592" s="7">
        <v>94</v>
      </c>
      <c r="R3592" s="7">
        <v>201903</v>
      </c>
    </row>
    <row r="3593" spans="1:18" ht="16.5" customHeight="1">
      <c r="A3593" s="8">
        <v>6108160482</v>
      </c>
      <c r="B3593" s="7">
        <v>2831613</v>
      </c>
      <c r="C3593" s="12">
        <v>2301110088409</v>
      </c>
      <c r="D3593" s="7" t="s">
        <v>49653</v>
      </c>
      <c r="E3593" s="7" t="s">
        <v>49654</v>
      </c>
      <c r="F3593" s="7" t="s">
        <v>13866</v>
      </c>
      <c r="G3593" s="7" t="s">
        <v>49655</v>
      </c>
      <c r="H3593" s="7" t="s">
        <v>49656</v>
      </c>
      <c r="I3593" s="7" t="s">
        <v>65</v>
      </c>
      <c r="J3593" s="7" t="s">
        <v>33060</v>
      </c>
      <c r="K3593" s="7" t="s">
        <v>47</v>
      </c>
      <c r="L3593" s="7">
        <v>10</v>
      </c>
      <c r="M3593" s="7" t="s">
        <v>34433</v>
      </c>
      <c r="N3593" s="7">
        <v>58190</v>
      </c>
      <c r="O3593" s="7" t="s">
        <v>49657</v>
      </c>
      <c r="P3593" s="7">
        <v>20020812</v>
      </c>
      <c r="Q3593" s="7">
        <v>95</v>
      </c>
      <c r="R3593" s="7">
        <v>201903</v>
      </c>
    </row>
    <row r="3594" spans="1:18" ht="16.5" customHeight="1">
      <c r="A3594" s="8">
        <v>6108161031</v>
      </c>
      <c r="B3594" s="7">
        <v>1134061</v>
      </c>
      <c r="C3594" s="12">
        <v>2301110089225</v>
      </c>
      <c r="D3594" s="7" t="s">
        <v>21830</v>
      </c>
      <c r="E3594" s="7" t="s">
        <v>21831</v>
      </c>
      <c r="F3594" s="7" t="s">
        <v>8833</v>
      </c>
      <c r="G3594" s="7" t="s">
        <v>21832</v>
      </c>
      <c r="H3594" s="7" t="s">
        <v>21833</v>
      </c>
      <c r="I3594" s="7" t="s">
        <v>65</v>
      </c>
      <c r="J3594" s="7" t="s">
        <v>33060</v>
      </c>
      <c r="K3594" s="7" t="s">
        <v>47</v>
      </c>
      <c r="L3594" s="7">
        <v>10</v>
      </c>
      <c r="M3594" s="7" t="s">
        <v>313</v>
      </c>
      <c r="N3594" s="7">
        <v>42312</v>
      </c>
      <c r="O3594" s="7" t="s">
        <v>20805</v>
      </c>
      <c r="P3594" s="7">
        <v>20020925</v>
      </c>
      <c r="Q3594" s="7">
        <v>67</v>
      </c>
      <c r="R3594" s="7">
        <v>201903</v>
      </c>
    </row>
    <row r="3595" spans="1:18" ht="16.5" customHeight="1">
      <c r="A3595" s="8">
        <v>6108162952</v>
      </c>
      <c r="B3595" s="7">
        <v>1635164</v>
      </c>
      <c r="C3595" s="12">
        <v>2301110091824</v>
      </c>
      <c r="D3595" s="7" t="s">
        <v>17565</v>
      </c>
      <c r="E3595" s="7" t="s">
        <v>17566</v>
      </c>
      <c r="F3595" s="7" t="s">
        <v>17567</v>
      </c>
      <c r="G3595" s="7" t="s">
        <v>17568</v>
      </c>
      <c r="H3595" s="7" t="s">
        <v>17569</v>
      </c>
      <c r="I3595" s="7" t="s">
        <v>63</v>
      </c>
      <c r="J3595" s="7" t="s">
        <v>33060</v>
      </c>
      <c r="K3595" s="7" t="s">
        <v>47</v>
      </c>
      <c r="L3595" s="7">
        <v>10</v>
      </c>
      <c r="M3595" s="7" t="s">
        <v>33076</v>
      </c>
      <c r="N3595" s="7">
        <v>22210</v>
      </c>
      <c r="O3595" s="7" t="s">
        <v>33321</v>
      </c>
      <c r="P3595" s="7">
        <v>20021226</v>
      </c>
      <c r="Q3595" s="7">
        <v>61</v>
      </c>
      <c r="R3595" s="7">
        <v>201903</v>
      </c>
    </row>
    <row r="3596" spans="1:18" ht="16.5" customHeight="1">
      <c r="A3596" s="8">
        <v>6108164265</v>
      </c>
      <c r="B3596" s="7">
        <v>1240277</v>
      </c>
      <c r="C3596" s="12">
        <v>2301110093341</v>
      </c>
      <c r="D3596" s="7" t="s">
        <v>49658</v>
      </c>
      <c r="E3596" s="7" t="s">
        <v>5728</v>
      </c>
      <c r="F3596" s="7" t="s">
        <v>49659</v>
      </c>
      <c r="G3596" s="7" t="s">
        <v>49660</v>
      </c>
      <c r="H3596" s="7" t="s">
        <v>49661</v>
      </c>
      <c r="I3596" s="7" t="s">
        <v>65</v>
      </c>
      <c r="J3596" s="7" t="s">
        <v>33060</v>
      </c>
      <c r="K3596" s="7" t="s">
        <v>47</v>
      </c>
      <c r="L3596" s="7">
        <v>10</v>
      </c>
      <c r="M3596" s="7" t="s">
        <v>34194</v>
      </c>
      <c r="N3596" s="7">
        <v>52940</v>
      </c>
      <c r="O3596" s="7" t="s">
        <v>34304</v>
      </c>
      <c r="P3596" s="7">
        <v>20030211</v>
      </c>
      <c r="Q3596" s="7">
        <v>101</v>
      </c>
      <c r="R3596" s="7">
        <v>201903</v>
      </c>
    </row>
    <row r="3597" spans="1:18" ht="16.5" customHeight="1">
      <c r="A3597" s="8">
        <v>6108168373</v>
      </c>
      <c r="B3597" s="7">
        <v>1847885</v>
      </c>
      <c r="C3597" s="12">
        <v>2301110098383</v>
      </c>
      <c r="D3597" s="7" t="s">
        <v>49662</v>
      </c>
      <c r="E3597" s="7" t="s">
        <v>39042</v>
      </c>
      <c r="F3597" s="7" t="s">
        <v>49663</v>
      </c>
      <c r="G3597" s="7" t="s">
        <v>49664</v>
      </c>
      <c r="H3597" s="7" t="s">
        <v>49665</v>
      </c>
      <c r="I3597" s="7" t="s">
        <v>65</v>
      </c>
      <c r="J3597" s="7" t="s">
        <v>33060</v>
      </c>
      <c r="K3597" s="7" t="s">
        <v>47</v>
      </c>
      <c r="L3597" s="7">
        <v>10</v>
      </c>
      <c r="M3597" s="7" t="s">
        <v>33076</v>
      </c>
      <c r="N3597" s="7">
        <v>20490</v>
      </c>
      <c r="O3597" s="7" t="s">
        <v>46597</v>
      </c>
      <c r="P3597" s="7">
        <v>20030916</v>
      </c>
      <c r="Q3597" s="7">
        <v>58</v>
      </c>
      <c r="R3597" s="7">
        <v>201903</v>
      </c>
    </row>
    <row r="3598" spans="1:18" ht="16.5" customHeight="1">
      <c r="A3598" s="8">
        <v>6208120435</v>
      </c>
      <c r="B3598" s="7">
        <v>2712819</v>
      </c>
      <c r="C3598" s="12">
        <v>2301110104552</v>
      </c>
      <c r="D3598" s="7" t="s">
        <v>49666</v>
      </c>
      <c r="E3598" s="7" t="s">
        <v>49667</v>
      </c>
      <c r="F3598" s="7" t="s">
        <v>7673</v>
      </c>
      <c r="G3598" s="7" t="s">
        <v>49668</v>
      </c>
      <c r="H3598" s="7" t="s">
        <v>49669</v>
      </c>
      <c r="I3598" s="7" t="s">
        <v>65</v>
      </c>
      <c r="J3598" s="7" t="s">
        <v>33060</v>
      </c>
      <c r="K3598" s="7" t="s">
        <v>47</v>
      </c>
      <c r="L3598" s="7">
        <v>10</v>
      </c>
      <c r="M3598" s="7" t="s">
        <v>33076</v>
      </c>
      <c r="N3598" s="7">
        <v>31113</v>
      </c>
      <c r="O3598" s="7" t="s">
        <v>43833</v>
      </c>
      <c r="P3598" s="7">
        <v>20040618</v>
      </c>
      <c r="Q3598" s="7">
        <v>112</v>
      </c>
      <c r="R3598" s="7">
        <v>201903</v>
      </c>
    </row>
    <row r="3599" spans="1:18" ht="16.5" customHeight="1">
      <c r="A3599" s="8">
        <v>6208121564</v>
      </c>
      <c r="B3599" s="7">
        <v>2240996</v>
      </c>
      <c r="C3599" s="12">
        <v>2301110108512</v>
      </c>
      <c r="D3599" s="7" t="s">
        <v>18302</v>
      </c>
      <c r="E3599" s="7" t="s">
        <v>18303</v>
      </c>
      <c r="F3599" s="7" t="s">
        <v>7648</v>
      </c>
      <c r="G3599" s="7" t="s">
        <v>18304</v>
      </c>
      <c r="H3599" s="7" t="s">
        <v>7676</v>
      </c>
      <c r="I3599" s="7" t="s">
        <v>65</v>
      </c>
      <c r="J3599" s="7" t="s">
        <v>33060</v>
      </c>
      <c r="K3599" s="7" t="s">
        <v>47</v>
      </c>
      <c r="L3599" s="7">
        <v>10</v>
      </c>
      <c r="M3599" s="7" t="s">
        <v>33076</v>
      </c>
      <c r="N3599" s="7">
        <v>31110</v>
      </c>
      <c r="O3599" s="7" t="s">
        <v>43003</v>
      </c>
      <c r="P3599" s="7">
        <v>20041227</v>
      </c>
      <c r="Q3599" s="7">
        <v>130</v>
      </c>
      <c r="R3599" s="7">
        <v>201903</v>
      </c>
    </row>
    <row r="3600" spans="1:18" ht="16.5" customHeight="1">
      <c r="A3600" s="8">
        <v>6208122525</v>
      </c>
      <c r="B3600" s="7">
        <v>2262267</v>
      </c>
      <c r="C3600" s="12">
        <v>2301110111630</v>
      </c>
      <c r="D3600" s="7" t="s">
        <v>20692</v>
      </c>
      <c r="E3600" s="7" t="s">
        <v>20693</v>
      </c>
      <c r="F3600" s="7" t="s">
        <v>7648</v>
      </c>
      <c r="G3600" s="7" t="s">
        <v>20694</v>
      </c>
      <c r="H3600" s="7" t="s">
        <v>7676</v>
      </c>
      <c r="I3600" s="7" t="s">
        <v>65</v>
      </c>
      <c r="J3600" s="7" t="s">
        <v>33060</v>
      </c>
      <c r="K3600" s="7" t="s">
        <v>47</v>
      </c>
      <c r="L3600" s="7">
        <v>10</v>
      </c>
      <c r="M3600" s="7" t="s">
        <v>33076</v>
      </c>
      <c r="N3600" s="7">
        <v>31110</v>
      </c>
      <c r="O3600" s="7" t="s">
        <v>43003</v>
      </c>
      <c r="P3600" s="7">
        <v>20050415</v>
      </c>
      <c r="Q3600" s="7">
        <v>162</v>
      </c>
      <c r="R3600" s="7">
        <v>201903</v>
      </c>
    </row>
    <row r="3601" spans="1:18" ht="16.5" customHeight="1">
      <c r="A3601" s="8">
        <v>6208122656</v>
      </c>
      <c r="B3601" s="7">
        <v>3265000</v>
      </c>
      <c r="C3601" s="12">
        <v>2301110112084</v>
      </c>
      <c r="D3601" s="7" t="s">
        <v>49670</v>
      </c>
      <c r="E3601" s="7" t="s">
        <v>5212</v>
      </c>
      <c r="F3601" s="7" t="s">
        <v>7660</v>
      </c>
      <c r="G3601" s="7" t="s">
        <v>49671</v>
      </c>
      <c r="H3601" s="7" t="s">
        <v>20624</v>
      </c>
      <c r="I3601" s="7" t="s">
        <v>65</v>
      </c>
      <c r="J3601" s="7" t="s">
        <v>33060</v>
      </c>
      <c r="K3601" s="7" t="s">
        <v>47</v>
      </c>
      <c r="L3601" s="7">
        <v>10</v>
      </c>
      <c r="M3601" s="7" t="s">
        <v>33076</v>
      </c>
      <c r="N3601" s="7">
        <v>31114</v>
      </c>
      <c r="O3601" s="7" t="s">
        <v>7681</v>
      </c>
      <c r="P3601" s="7">
        <v>20050501</v>
      </c>
      <c r="Q3601" s="7">
        <v>91</v>
      </c>
      <c r="R3601" s="7">
        <v>201903</v>
      </c>
    </row>
    <row r="3602" spans="1:18" ht="16.5" customHeight="1">
      <c r="A3602" s="8">
        <v>6208123320</v>
      </c>
      <c r="B3602" s="7">
        <v>2463611</v>
      </c>
      <c r="C3602" s="12">
        <v>2301110115070</v>
      </c>
      <c r="D3602" s="7" t="s">
        <v>49672</v>
      </c>
      <c r="E3602" s="7" t="s">
        <v>49673</v>
      </c>
      <c r="F3602" s="7" t="s">
        <v>49674</v>
      </c>
      <c r="G3602" s="7" t="s">
        <v>49675</v>
      </c>
      <c r="H3602" s="7" t="s">
        <v>49676</v>
      </c>
      <c r="I3602" s="7" t="s">
        <v>65</v>
      </c>
      <c r="J3602" s="7" t="s">
        <v>33060</v>
      </c>
      <c r="K3602" s="7" t="s">
        <v>47</v>
      </c>
      <c r="L3602" s="7">
        <v>10</v>
      </c>
      <c r="M3602" s="7" t="s">
        <v>33076</v>
      </c>
      <c r="N3602" s="7">
        <v>25923</v>
      </c>
      <c r="O3602" s="7" t="s">
        <v>4014</v>
      </c>
      <c r="P3602" s="7">
        <v>20050819</v>
      </c>
      <c r="Q3602" s="7">
        <v>62</v>
      </c>
      <c r="R3602" s="7">
        <v>201903</v>
      </c>
    </row>
    <row r="3603" spans="1:18" ht="16.5" customHeight="1">
      <c r="A3603" s="8">
        <v>6208124746</v>
      </c>
      <c r="B3603" s="7">
        <v>2641853</v>
      </c>
      <c r="C3603" s="12">
        <v>2301110120920</v>
      </c>
      <c r="D3603" s="7" t="s">
        <v>20688</v>
      </c>
      <c r="E3603" s="7" t="s">
        <v>20689</v>
      </c>
      <c r="F3603" s="7" t="s">
        <v>20690</v>
      </c>
      <c r="G3603" s="7" t="s">
        <v>20691</v>
      </c>
      <c r="H3603" s="7" t="s">
        <v>7674</v>
      </c>
      <c r="I3603" s="7" t="s">
        <v>65</v>
      </c>
      <c r="J3603" s="7" t="s">
        <v>33060</v>
      </c>
      <c r="K3603" s="7" t="s">
        <v>47</v>
      </c>
      <c r="L3603" s="7">
        <v>10</v>
      </c>
      <c r="M3603" s="7" t="s">
        <v>33076</v>
      </c>
      <c r="N3603" s="7">
        <v>31110</v>
      </c>
      <c r="O3603" s="7" t="s">
        <v>43003</v>
      </c>
      <c r="P3603" s="7">
        <v>20060327</v>
      </c>
      <c r="Q3603" s="7">
        <v>59</v>
      </c>
      <c r="R3603" s="7">
        <v>201903</v>
      </c>
    </row>
    <row r="3604" spans="1:18" ht="16.5" customHeight="1">
      <c r="A3604" s="8">
        <v>6108181468</v>
      </c>
      <c r="B3604" s="7">
        <v>2642859</v>
      </c>
      <c r="C3604" s="12">
        <v>2301110121051</v>
      </c>
      <c r="D3604" s="7" t="s">
        <v>21419</v>
      </c>
      <c r="E3604" s="7" t="s">
        <v>21420</v>
      </c>
      <c r="F3604" s="7" t="s">
        <v>21421</v>
      </c>
      <c r="G3604" s="7" t="s">
        <v>21422</v>
      </c>
      <c r="H3604" s="7" t="s">
        <v>6953</v>
      </c>
      <c r="I3604" s="7" t="s">
        <v>65</v>
      </c>
      <c r="J3604" s="7" t="s">
        <v>33060</v>
      </c>
      <c r="K3604" s="7" t="s">
        <v>47</v>
      </c>
      <c r="L3604" s="7">
        <v>10</v>
      </c>
      <c r="M3604" s="7" t="s">
        <v>33076</v>
      </c>
      <c r="N3604" s="7">
        <v>30320</v>
      </c>
      <c r="O3604" s="7" t="s">
        <v>33581</v>
      </c>
      <c r="P3604" s="7">
        <v>20060330</v>
      </c>
      <c r="Q3604" s="7">
        <v>58</v>
      </c>
      <c r="R3604" s="7">
        <v>201903</v>
      </c>
    </row>
    <row r="3605" spans="1:18" ht="16.5" customHeight="1">
      <c r="A3605" s="8">
        <v>6108181740</v>
      </c>
      <c r="B3605" s="7">
        <v>2649005</v>
      </c>
      <c r="C3605" s="12">
        <v>2301110121556</v>
      </c>
      <c r="D3605" s="7" t="s">
        <v>25747</v>
      </c>
      <c r="E3605" s="7" t="s">
        <v>25748</v>
      </c>
      <c r="F3605" s="7" t="s">
        <v>25749</v>
      </c>
      <c r="G3605" s="7" t="s">
        <v>25750</v>
      </c>
      <c r="H3605" s="7" t="s">
        <v>25751</v>
      </c>
      <c r="I3605" s="7" t="s">
        <v>65</v>
      </c>
      <c r="J3605" s="7" t="s">
        <v>33060</v>
      </c>
      <c r="K3605" s="7" t="s">
        <v>47</v>
      </c>
      <c r="L3605" s="7">
        <v>10</v>
      </c>
      <c r="M3605" s="7" t="s">
        <v>34194</v>
      </c>
      <c r="N3605" s="7">
        <v>52929</v>
      </c>
      <c r="O3605" s="7" t="s">
        <v>48663</v>
      </c>
      <c r="P3605" s="7">
        <v>20060417</v>
      </c>
      <c r="Q3605" s="7">
        <v>50</v>
      </c>
      <c r="R3605" s="7">
        <v>201903</v>
      </c>
    </row>
    <row r="3606" spans="1:18" ht="16.5" customHeight="1">
      <c r="A3606" s="8">
        <v>6108184295</v>
      </c>
      <c r="B3606" s="7">
        <v>2757426</v>
      </c>
      <c r="C3606" s="12">
        <v>2301110126621</v>
      </c>
      <c r="D3606" s="7" t="s">
        <v>20081</v>
      </c>
      <c r="E3606" s="7" t="s">
        <v>20082</v>
      </c>
      <c r="F3606" s="7" t="s">
        <v>6803</v>
      </c>
      <c r="G3606" s="7" t="s">
        <v>20083</v>
      </c>
      <c r="H3606" s="7" t="s">
        <v>20084</v>
      </c>
      <c r="I3606" s="7" t="s">
        <v>65</v>
      </c>
      <c r="J3606" s="7" t="s">
        <v>33060</v>
      </c>
      <c r="K3606" s="7" t="s">
        <v>47</v>
      </c>
      <c r="L3606" s="7">
        <v>10</v>
      </c>
      <c r="M3606" s="7" t="s">
        <v>33760</v>
      </c>
      <c r="N3606" s="7">
        <v>45211</v>
      </c>
      <c r="O3606" s="7" t="s">
        <v>45187</v>
      </c>
      <c r="P3606" s="7">
        <v>20061027</v>
      </c>
      <c r="Q3606" s="7">
        <v>71</v>
      </c>
      <c r="R3606" s="7">
        <v>201903</v>
      </c>
    </row>
    <row r="3607" spans="1:18" ht="16.5" customHeight="1">
      <c r="A3607" s="8">
        <v>6208127777</v>
      </c>
      <c r="B3607" s="7">
        <v>2801143</v>
      </c>
      <c r="C3607" s="12">
        <v>2301110132339</v>
      </c>
      <c r="D3607" s="7" t="s">
        <v>49677</v>
      </c>
      <c r="E3607" s="7" t="s">
        <v>2952</v>
      </c>
      <c r="F3607" s="7" t="s">
        <v>7673</v>
      </c>
      <c r="G3607" s="7" t="s">
        <v>49678</v>
      </c>
      <c r="H3607" s="7" t="s">
        <v>3715</v>
      </c>
      <c r="I3607" s="7" t="s">
        <v>65</v>
      </c>
      <c r="J3607" s="7" t="s">
        <v>33060</v>
      </c>
      <c r="K3607" s="7" t="s">
        <v>47</v>
      </c>
      <c r="L3607" s="7">
        <v>10</v>
      </c>
      <c r="M3607" s="7" t="s">
        <v>33076</v>
      </c>
      <c r="N3607" s="7">
        <v>31113</v>
      </c>
      <c r="O3607" s="7" t="s">
        <v>43833</v>
      </c>
      <c r="P3607" s="7">
        <v>20070420</v>
      </c>
      <c r="Q3607" s="7">
        <v>75</v>
      </c>
      <c r="R3607" s="7">
        <v>201903</v>
      </c>
    </row>
    <row r="3608" spans="1:18" ht="16.5" customHeight="1">
      <c r="A3608" s="8">
        <v>6108187313</v>
      </c>
      <c r="B3608" s="7">
        <v>2810688</v>
      </c>
      <c r="C3608" s="12">
        <v>2301110132967</v>
      </c>
      <c r="D3608" s="7" t="s">
        <v>49679</v>
      </c>
      <c r="E3608" s="7" t="s">
        <v>49680</v>
      </c>
      <c r="F3608" s="7" t="s">
        <v>49681</v>
      </c>
      <c r="G3608" s="7" t="s">
        <v>49682</v>
      </c>
      <c r="H3608" s="7" t="s">
        <v>49683</v>
      </c>
      <c r="I3608" s="7" t="s">
        <v>65</v>
      </c>
      <c r="J3608" s="7" t="s">
        <v>33060</v>
      </c>
      <c r="K3608" s="7" t="s">
        <v>47</v>
      </c>
      <c r="L3608" s="7">
        <v>10</v>
      </c>
      <c r="M3608" s="7" t="s">
        <v>1247</v>
      </c>
      <c r="N3608" s="7">
        <v>35200</v>
      </c>
      <c r="O3608" s="7" t="s">
        <v>7976</v>
      </c>
      <c r="P3608" s="7">
        <v>20070515</v>
      </c>
      <c r="Q3608" s="7">
        <v>52</v>
      </c>
      <c r="R3608" s="7">
        <v>201903</v>
      </c>
    </row>
    <row r="3609" spans="1:18" ht="16.5" customHeight="1">
      <c r="A3609" s="8">
        <v>6208129722</v>
      </c>
      <c r="B3609" s="7">
        <v>2948547</v>
      </c>
      <c r="C3609" s="12">
        <v>2301110139054</v>
      </c>
      <c r="D3609" s="7" t="s">
        <v>20679</v>
      </c>
      <c r="E3609" s="7" t="s">
        <v>20680</v>
      </c>
      <c r="F3609" s="7" t="s">
        <v>7648</v>
      </c>
      <c r="G3609" s="7" t="s">
        <v>20681</v>
      </c>
      <c r="H3609" s="7" t="s">
        <v>3855</v>
      </c>
      <c r="I3609" s="7" t="s">
        <v>65</v>
      </c>
      <c r="J3609" s="7" t="s">
        <v>33060</v>
      </c>
      <c r="K3609" s="7" t="s">
        <v>47</v>
      </c>
      <c r="L3609" s="7">
        <v>10</v>
      </c>
      <c r="M3609" s="7" t="s">
        <v>33076</v>
      </c>
      <c r="N3609" s="7">
        <v>31113</v>
      </c>
      <c r="O3609" s="7" t="s">
        <v>43833</v>
      </c>
      <c r="P3609" s="7">
        <v>20071211</v>
      </c>
      <c r="Q3609" s="7">
        <v>84</v>
      </c>
      <c r="R3609" s="7">
        <v>201903</v>
      </c>
    </row>
    <row r="3610" spans="1:18" ht="16.5" customHeight="1">
      <c r="A3610" s="8">
        <v>6208129867</v>
      </c>
      <c r="B3610" s="7">
        <v>3265014</v>
      </c>
      <c r="C3610" s="12">
        <v>2301110139509</v>
      </c>
      <c r="D3610" s="7" t="s">
        <v>21416</v>
      </c>
      <c r="E3610" s="7" t="s">
        <v>21417</v>
      </c>
      <c r="F3610" s="7" t="s">
        <v>20809</v>
      </c>
      <c r="G3610" s="7" t="s">
        <v>21418</v>
      </c>
      <c r="H3610" s="7" t="s">
        <v>7658</v>
      </c>
      <c r="I3610" s="7" t="s">
        <v>65</v>
      </c>
      <c r="J3610" s="7" t="s">
        <v>33060</v>
      </c>
      <c r="K3610" s="7" t="s">
        <v>47</v>
      </c>
      <c r="L3610" s="7">
        <v>10</v>
      </c>
      <c r="M3610" s="7" t="s">
        <v>33076</v>
      </c>
      <c r="N3610" s="7">
        <v>31110</v>
      </c>
      <c r="O3610" s="7" t="s">
        <v>43003</v>
      </c>
      <c r="P3610" s="7">
        <v>20080101</v>
      </c>
      <c r="Q3610" s="7">
        <v>79</v>
      </c>
      <c r="R3610" s="7">
        <v>201903</v>
      </c>
    </row>
    <row r="3611" spans="1:18" ht="16.5" customHeight="1">
      <c r="A3611" s="8">
        <v>6108194847</v>
      </c>
      <c r="B3611" s="7">
        <v>3149605</v>
      </c>
      <c r="C3611" s="12">
        <v>2301110148162</v>
      </c>
      <c r="D3611" s="7" t="s">
        <v>49684</v>
      </c>
      <c r="E3611" s="7" t="s">
        <v>12876</v>
      </c>
      <c r="F3611" s="7" t="s">
        <v>49685</v>
      </c>
      <c r="G3611" s="7" t="s">
        <v>49686</v>
      </c>
      <c r="H3611" s="7" t="s">
        <v>49687</v>
      </c>
      <c r="I3611" s="7" t="s">
        <v>65</v>
      </c>
      <c r="J3611" s="7" t="s">
        <v>33060</v>
      </c>
      <c r="K3611" s="7" t="s">
        <v>47</v>
      </c>
      <c r="L3611" s="7">
        <v>10</v>
      </c>
      <c r="M3611" s="7" t="s">
        <v>34194</v>
      </c>
      <c r="N3611" s="7">
        <v>52940</v>
      </c>
      <c r="O3611" s="7" t="s">
        <v>34304</v>
      </c>
      <c r="P3611" s="7">
        <v>20080923</v>
      </c>
      <c r="Q3611" s="7">
        <v>69</v>
      </c>
      <c r="R3611" s="7">
        <v>201903</v>
      </c>
    </row>
    <row r="3612" spans="1:18" ht="16.5" customHeight="1">
      <c r="A3612" s="8">
        <v>6208132488</v>
      </c>
      <c r="B3612" s="7">
        <v>3205270</v>
      </c>
      <c r="C3612" s="12">
        <v>2301110150240</v>
      </c>
      <c r="D3612" s="7" t="s">
        <v>20671</v>
      </c>
      <c r="E3612" s="7" t="s">
        <v>20672</v>
      </c>
      <c r="F3612" s="7" t="s">
        <v>20673</v>
      </c>
      <c r="G3612" s="7" t="s">
        <v>20674</v>
      </c>
      <c r="H3612" s="7" t="s">
        <v>20675</v>
      </c>
      <c r="I3612" s="7" t="s">
        <v>65</v>
      </c>
      <c r="J3612" s="7" t="s">
        <v>33060</v>
      </c>
      <c r="K3612" s="7" t="s">
        <v>47</v>
      </c>
      <c r="L3612" s="7">
        <v>10</v>
      </c>
      <c r="M3612" s="7" t="s">
        <v>33076</v>
      </c>
      <c r="N3612" s="7">
        <v>31110</v>
      </c>
      <c r="O3612" s="7" t="s">
        <v>43003</v>
      </c>
      <c r="P3612" s="7">
        <v>20081211</v>
      </c>
      <c r="Q3612" s="7">
        <v>57</v>
      </c>
      <c r="R3612" s="7">
        <v>201903</v>
      </c>
    </row>
    <row r="3613" spans="1:18" ht="16.5" customHeight="1">
      <c r="A3613" s="8">
        <v>6208133508</v>
      </c>
      <c r="B3613" s="7">
        <v>3327863</v>
      </c>
      <c r="C3613" s="12">
        <v>2301110153872</v>
      </c>
      <c r="D3613" s="7" t="s">
        <v>49688</v>
      </c>
      <c r="E3613" s="7" t="s">
        <v>49689</v>
      </c>
      <c r="F3613" s="7" t="s">
        <v>3683</v>
      </c>
      <c r="G3613" s="7" t="s">
        <v>49690</v>
      </c>
      <c r="H3613" s="7" t="s">
        <v>49691</v>
      </c>
      <c r="I3613" s="7" t="s">
        <v>65</v>
      </c>
      <c r="J3613" s="7" t="s">
        <v>33060</v>
      </c>
      <c r="K3613" s="7" t="s">
        <v>47</v>
      </c>
      <c r="L3613" s="7">
        <v>10</v>
      </c>
      <c r="M3613" s="7" t="s">
        <v>33076</v>
      </c>
      <c r="N3613" s="7">
        <v>30331</v>
      </c>
      <c r="O3613" s="7" t="s">
        <v>6938</v>
      </c>
      <c r="P3613" s="7">
        <v>20090417</v>
      </c>
      <c r="Q3613" s="7">
        <v>52</v>
      </c>
      <c r="R3613" s="7">
        <v>201903</v>
      </c>
    </row>
    <row r="3614" spans="1:18" ht="16.5" customHeight="1">
      <c r="A3614" s="8">
        <v>6108601630</v>
      </c>
      <c r="B3614" s="7">
        <v>3709586</v>
      </c>
      <c r="C3614" s="12">
        <v>2301110163144</v>
      </c>
      <c r="D3614" s="7" t="s">
        <v>23796</v>
      </c>
      <c r="E3614" s="7" t="s">
        <v>23797</v>
      </c>
      <c r="F3614" s="7" t="s">
        <v>23798</v>
      </c>
      <c r="G3614" s="7" t="s">
        <v>11092</v>
      </c>
      <c r="H3614" s="7" t="s">
        <v>23799</v>
      </c>
      <c r="I3614" s="7" t="s">
        <v>65</v>
      </c>
      <c r="J3614" s="7" t="s">
        <v>33060</v>
      </c>
      <c r="K3614" s="7" t="s">
        <v>47</v>
      </c>
      <c r="L3614" s="7">
        <v>10</v>
      </c>
      <c r="M3614" s="7" t="s">
        <v>34194</v>
      </c>
      <c r="N3614" s="7">
        <v>49212</v>
      </c>
      <c r="O3614" s="7" t="s">
        <v>10754</v>
      </c>
      <c r="P3614" s="7">
        <v>20100223</v>
      </c>
      <c r="Q3614" s="7">
        <v>77</v>
      </c>
      <c r="R3614" s="7">
        <v>201903</v>
      </c>
    </row>
    <row r="3615" spans="1:18" ht="16.5" customHeight="1">
      <c r="A3615" s="8">
        <v>6208136145</v>
      </c>
      <c r="B3615" s="7">
        <v>3712627</v>
      </c>
      <c r="C3615" s="12">
        <v>2301110163649</v>
      </c>
      <c r="D3615" s="7" t="s">
        <v>21363</v>
      </c>
      <c r="E3615" s="7" t="s">
        <v>21364</v>
      </c>
      <c r="F3615" s="7" t="s">
        <v>21365</v>
      </c>
      <c r="G3615" s="7" t="s">
        <v>21366</v>
      </c>
      <c r="H3615" s="7" t="s">
        <v>21367</v>
      </c>
      <c r="I3615" s="7" t="s">
        <v>65</v>
      </c>
      <c r="J3615" s="7" t="s">
        <v>33060</v>
      </c>
      <c r="K3615" s="7" t="s">
        <v>47</v>
      </c>
      <c r="L3615" s="7">
        <v>10</v>
      </c>
      <c r="M3615" s="7" t="s">
        <v>363</v>
      </c>
      <c r="N3615" s="7">
        <v>72129</v>
      </c>
      <c r="O3615" s="7" t="s">
        <v>42519</v>
      </c>
      <c r="P3615" s="7">
        <v>20100310</v>
      </c>
      <c r="Q3615" s="7">
        <v>88</v>
      </c>
      <c r="R3615" s="7">
        <v>201903</v>
      </c>
    </row>
    <row r="3616" spans="1:18" ht="16.5" customHeight="1">
      <c r="A3616" s="8">
        <v>6208137955</v>
      </c>
      <c r="B3616" s="7">
        <v>3958526</v>
      </c>
      <c r="C3616" s="12">
        <v>2301110171535</v>
      </c>
      <c r="D3616" s="7" t="s">
        <v>49692</v>
      </c>
      <c r="E3616" s="7" t="s">
        <v>1826</v>
      </c>
      <c r="F3616" s="7" t="s">
        <v>7325</v>
      </c>
      <c r="G3616" s="7" t="s">
        <v>49693</v>
      </c>
      <c r="H3616" s="7" t="s">
        <v>49694</v>
      </c>
      <c r="I3616" s="7" t="s">
        <v>65</v>
      </c>
      <c r="J3616" s="7" t="s">
        <v>33060</v>
      </c>
      <c r="K3616" s="7" t="s">
        <v>47</v>
      </c>
      <c r="L3616" s="7">
        <v>10</v>
      </c>
      <c r="M3616" s="7" t="s">
        <v>33076</v>
      </c>
      <c r="N3616" s="7">
        <v>30391</v>
      </c>
      <c r="O3616" s="7" t="s">
        <v>7087</v>
      </c>
      <c r="P3616" s="7">
        <v>20101216</v>
      </c>
      <c r="Q3616" s="7">
        <v>78</v>
      </c>
      <c r="R3616" s="7">
        <v>201903</v>
      </c>
    </row>
    <row r="3617" spans="1:18" ht="16.5" customHeight="1">
      <c r="A3617" s="8">
        <v>6108605465</v>
      </c>
      <c r="B3617" s="7">
        <v>3962354</v>
      </c>
      <c r="C3617" s="12">
        <v>2301110172038</v>
      </c>
      <c r="D3617" s="7" t="s">
        <v>20077</v>
      </c>
      <c r="E3617" s="7" t="s">
        <v>20078</v>
      </c>
      <c r="F3617" s="7" t="s">
        <v>7043</v>
      </c>
      <c r="G3617" s="7" t="s">
        <v>20079</v>
      </c>
      <c r="H3617" s="7" t="s">
        <v>20080</v>
      </c>
      <c r="I3617" s="7" t="s">
        <v>65</v>
      </c>
      <c r="J3617" s="7" t="s">
        <v>33060</v>
      </c>
      <c r="K3617" s="7" t="s">
        <v>47</v>
      </c>
      <c r="L3617" s="7">
        <v>10</v>
      </c>
      <c r="M3617" s="7" t="s">
        <v>33760</v>
      </c>
      <c r="N3617" s="7">
        <v>45219</v>
      </c>
      <c r="O3617" s="7" t="s">
        <v>47231</v>
      </c>
      <c r="P3617" s="7">
        <v>20101229</v>
      </c>
      <c r="Q3617" s="7">
        <v>58</v>
      </c>
      <c r="R3617" s="7">
        <v>201903</v>
      </c>
    </row>
    <row r="3618" spans="1:18" ht="16.5" customHeight="1">
      <c r="A3618" s="8">
        <v>6208139986</v>
      </c>
      <c r="B3618" s="7">
        <v>4021342</v>
      </c>
      <c r="C3618" s="12">
        <v>2301110179456</v>
      </c>
      <c r="D3618" s="7" t="s">
        <v>20535</v>
      </c>
      <c r="E3618" s="7" t="s">
        <v>20536</v>
      </c>
      <c r="F3618" s="7" t="s">
        <v>20537</v>
      </c>
      <c r="G3618" s="7" t="s">
        <v>20538</v>
      </c>
      <c r="H3618" s="7" t="s">
        <v>20539</v>
      </c>
      <c r="I3618" s="7" t="s">
        <v>65</v>
      </c>
      <c r="J3618" s="7" t="s">
        <v>33060</v>
      </c>
      <c r="K3618" s="7" t="s">
        <v>47</v>
      </c>
      <c r="L3618" s="7">
        <v>10</v>
      </c>
      <c r="M3618" s="7" t="s">
        <v>33076</v>
      </c>
      <c r="N3618" s="7">
        <v>30320</v>
      </c>
      <c r="O3618" s="7" t="s">
        <v>33581</v>
      </c>
      <c r="P3618" s="7">
        <v>20110707</v>
      </c>
      <c r="Q3618" s="7">
        <v>87</v>
      </c>
      <c r="R3618" s="7">
        <v>201903</v>
      </c>
    </row>
    <row r="3619" spans="1:18" ht="16.5" customHeight="1">
      <c r="A3619" s="8">
        <v>6208139991</v>
      </c>
      <c r="B3619" s="7">
        <v>6724964</v>
      </c>
      <c r="C3619" s="12">
        <v>2301110179513</v>
      </c>
      <c r="D3619" s="7" t="s">
        <v>21412</v>
      </c>
      <c r="E3619" s="7" t="s">
        <v>21413</v>
      </c>
      <c r="F3619" s="7" t="s">
        <v>21414</v>
      </c>
      <c r="G3619" s="7" t="s">
        <v>21415</v>
      </c>
      <c r="H3619" s="7" t="s">
        <v>3715</v>
      </c>
      <c r="I3619" s="7" t="s">
        <v>65</v>
      </c>
      <c r="J3619" s="7" t="s">
        <v>33060</v>
      </c>
      <c r="K3619" s="7" t="s">
        <v>47</v>
      </c>
      <c r="L3619" s="7">
        <v>10</v>
      </c>
      <c r="M3619" s="7" t="s">
        <v>313</v>
      </c>
      <c r="N3619" s="7">
        <v>42411</v>
      </c>
      <c r="O3619" s="7" t="s">
        <v>43867</v>
      </c>
      <c r="P3619" s="7">
        <v>20110711</v>
      </c>
      <c r="Q3619" s="7">
        <v>92</v>
      </c>
      <c r="R3619" s="7">
        <v>201903</v>
      </c>
    </row>
    <row r="3620" spans="1:18" ht="16.5" customHeight="1">
      <c r="A3620" s="8">
        <v>6208140391</v>
      </c>
      <c r="B3620" s="7">
        <v>4039020</v>
      </c>
      <c r="C3620" s="12">
        <v>2301110180932</v>
      </c>
      <c r="D3620" s="7" t="s">
        <v>20657</v>
      </c>
      <c r="E3620" s="7" t="s">
        <v>20658</v>
      </c>
      <c r="F3620" s="7" t="s">
        <v>20659</v>
      </c>
      <c r="G3620" s="7" t="s">
        <v>20660</v>
      </c>
      <c r="H3620" s="7" t="s">
        <v>20661</v>
      </c>
      <c r="I3620" s="7" t="s">
        <v>65</v>
      </c>
      <c r="J3620" s="7" t="s">
        <v>33060</v>
      </c>
      <c r="K3620" s="7" t="s">
        <v>47</v>
      </c>
      <c r="L3620" s="7">
        <v>10</v>
      </c>
      <c r="M3620" s="7" t="s">
        <v>33076</v>
      </c>
      <c r="N3620" s="7">
        <v>31113</v>
      </c>
      <c r="O3620" s="7" t="s">
        <v>43833</v>
      </c>
      <c r="P3620" s="7">
        <v>20110829</v>
      </c>
      <c r="Q3620" s="7">
        <v>64</v>
      </c>
      <c r="R3620" s="7">
        <v>201903</v>
      </c>
    </row>
    <row r="3621" spans="1:18" ht="16.5" customHeight="1">
      <c r="A3621" s="8">
        <v>6208140896</v>
      </c>
      <c r="B3621" s="7">
        <v>4048414</v>
      </c>
      <c r="C3621" s="12">
        <v>2301110182607</v>
      </c>
      <c r="D3621" s="7" t="s">
        <v>20651</v>
      </c>
      <c r="E3621" s="7" t="s">
        <v>20652</v>
      </c>
      <c r="F3621" s="7" t="s">
        <v>7673</v>
      </c>
      <c r="G3621" s="7" t="s">
        <v>20653</v>
      </c>
      <c r="H3621" s="7" t="s">
        <v>7658</v>
      </c>
      <c r="I3621" s="7" t="s">
        <v>65</v>
      </c>
      <c r="J3621" s="7" t="s">
        <v>33060</v>
      </c>
      <c r="K3621" s="7" t="s">
        <v>47</v>
      </c>
      <c r="L3621" s="7">
        <v>10</v>
      </c>
      <c r="M3621" s="7" t="s">
        <v>33076</v>
      </c>
      <c r="N3621" s="7">
        <v>31113</v>
      </c>
      <c r="O3621" s="7" t="s">
        <v>43833</v>
      </c>
      <c r="P3621" s="7">
        <v>20111013</v>
      </c>
      <c r="Q3621" s="7">
        <v>78</v>
      </c>
      <c r="R3621" s="7">
        <v>201903</v>
      </c>
    </row>
    <row r="3622" spans="1:18" ht="16.5" customHeight="1">
      <c r="A3622" s="8">
        <v>6208141139</v>
      </c>
      <c r="B3622" s="7">
        <v>4051872</v>
      </c>
      <c r="C3622" s="12">
        <v>2301110183358</v>
      </c>
      <c r="D3622" s="7" t="s">
        <v>20648</v>
      </c>
      <c r="E3622" s="7" t="s">
        <v>20649</v>
      </c>
      <c r="F3622" s="7" t="s">
        <v>18291</v>
      </c>
      <c r="G3622" s="7" t="s">
        <v>20650</v>
      </c>
      <c r="H3622" s="7" t="s">
        <v>3715</v>
      </c>
      <c r="I3622" s="7" t="s">
        <v>65</v>
      </c>
      <c r="J3622" s="7" t="s">
        <v>33060</v>
      </c>
      <c r="K3622" s="7" t="s">
        <v>47</v>
      </c>
      <c r="L3622" s="7">
        <v>10</v>
      </c>
      <c r="M3622" s="7" t="s">
        <v>33076</v>
      </c>
      <c r="N3622" s="7">
        <v>31113</v>
      </c>
      <c r="O3622" s="7" t="s">
        <v>43833</v>
      </c>
      <c r="P3622" s="7">
        <v>20111031</v>
      </c>
      <c r="Q3622" s="7">
        <v>65</v>
      </c>
      <c r="R3622" s="7">
        <v>201903</v>
      </c>
    </row>
    <row r="3623" spans="1:18" ht="16.5" customHeight="1">
      <c r="A3623" s="8">
        <v>6208142517</v>
      </c>
      <c r="B3623" s="7">
        <v>4082281</v>
      </c>
      <c r="C3623" s="12">
        <v>2301110187665</v>
      </c>
      <c r="D3623" s="7" t="s">
        <v>20644</v>
      </c>
      <c r="E3623" s="7" t="s">
        <v>5840</v>
      </c>
      <c r="F3623" s="7" t="s">
        <v>20645</v>
      </c>
      <c r="G3623" s="7" t="s">
        <v>20646</v>
      </c>
      <c r="H3623" s="7" t="s">
        <v>20647</v>
      </c>
      <c r="I3623" s="7" t="s">
        <v>65</v>
      </c>
      <c r="J3623" s="7" t="s">
        <v>33060</v>
      </c>
      <c r="K3623" s="7" t="s">
        <v>47</v>
      </c>
      <c r="L3623" s="7">
        <v>10</v>
      </c>
      <c r="M3623" s="7" t="s">
        <v>313</v>
      </c>
      <c r="N3623" s="7">
        <v>42411</v>
      </c>
      <c r="O3623" s="7" t="s">
        <v>43867</v>
      </c>
      <c r="P3623" s="7">
        <v>20120207</v>
      </c>
      <c r="Q3623" s="7">
        <v>94</v>
      </c>
      <c r="R3623" s="7">
        <v>201903</v>
      </c>
    </row>
    <row r="3624" spans="1:18" ht="16.5" customHeight="1">
      <c r="A3624" s="8">
        <v>6208144247</v>
      </c>
      <c r="B3624" s="7">
        <v>4139210</v>
      </c>
      <c r="C3624" s="12">
        <v>2301110193068</v>
      </c>
      <c r="D3624" s="7" t="s">
        <v>21409</v>
      </c>
      <c r="E3624" s="7" t="s">
        <v>21410</v>
      </c>
      <c r="F3624" s="7" t="s">
        <v>18284</v>
      </c>
      <c r="G3624" s="7" t="s">
        <v>21411</v>
      </c>
      <c r="H3624" s="7" t="s">
        <v>3715</v>
      </c>
      <c r="I3624" s="7" t="s">
        <v>65</v>
      </c>
      <c r="J3624" s="7" t="s">
        <v>33060</v>
      </c>
      <c r="K3624" s="7" t="s">
        <v>47</v>
      </c>
      <c r="L3624" s="7">
        <v>10</v>
      </c>
      <c r="M3624" s="7" t="s">
        <v>313</v>
      </c>
      <c r="N3624" s="7">
        <v>42411</v>
      </c>
      <c r="O3624" s="7" t="s">
        <v>43867</v>
      </c>
      <c r="P3624" s="7">
        <v>20120611</v>
      </c>
      <c r="Q3624" s="7">
        <v>111</v>
      </c>
      <c r="R3624" s="7">
        <v>201903</v>
      </c>
    </row>
    <row r="3625" spans="1:18" ht="16.5" customHeight="1">
      <c r="A3625" s="8">
        <v>6208144403</v>
      </c>
      <c r="B3625" s="7">
        <v>4146698</v>
      </c>
      <c r="C3625" s="12">
        <v>2301110193331</v>
      </c>
      <c r="D3625" s="7" t="s">
        <v>18290</v>
      </c>
      <c r="E3625" s="7" t="s">
        <v>1328</v>
      </c>
      <c r="F3625" s="7" t="s">
        <v>18291</v>
      </c>
      <c r="G3625" s="7" t="s">
        <v>18292</v>
      </c>
      <c r="H3625" s="7" t="s">
        <v>18293</v>
      </c>
      <c r="I3625" s="7" t="s">
        <v>65</v>
      </c>
      <c r="J3625" s="7" t="s">
        <v>33060</v>
      </c>
      <c r="K3625" s="7" t="s">
        <v>47</v>
      </c>
      <c r="L3625" s="7">
        <v>10</v>
      </c>
      <c r="M3625" s="7" t="s">
        <v>33076</v>
      </c>
      <c r="N3625" s="7">
        <v>31113</v>
      </c>
      <c r="O3625" s="7" t="s">
        <v>43833</v>
      </c>
      <c r="P3625" s="7">
        <v>20120615</v>
      </c>
      <c r="Q3625" s="7">
        <v>80</v>
      </c>
      <c r="R3625" s="7">
        <v>201903</v>
      </c>
    </row>
    <row r="3626" spans="1:18" ht="16.5" customHeight="1">
      <c r="A3626" s="8">
        <v>6208144475</v>
      </c>
      <c r="B3626" s="7">
        <v>4139241</v>
      </c>
      <c r="C3626" s="12">
        <v>2301110193521</v>
      </c>
      <c r="D3626" s="7" t="s">
        <v>18286</v>
      </c>
      <c r="E3626" s="7" t="s">
        <v>18287</v>
      </c>
      <c r="F3626" s="7" t="s">
        <v>18288</v>
      </c>
      <c r="G3626" s="7" t="s">
        <v>18289</v>
      </c>
      <c r="H3626" s="7" t="s">
        <v>3715</v>
      </c>
      <c r="I3626" s="7" t="s">
        <v>65</v>
      </c>
      <c r="J3626" s="7" t="s">
        <v>33060</v>
      </c>
      <c r="K3626" s="7" t="s">
        <v>47</v>
      </c>
      <c r="L3626" s="7">
        <v>10</v>
      </c>
      <c r="M3626" s="7" t="s">
        <v>33076</v>
      </c>
      <c r="N3626" s="7">
        <v>31111</v>
      </c>
      <c r="O3626" s="7" t="s">
        <v>43551</v>
      </c>
      <c r="P3626" s="7">
        <v>20120619</v>
      </c>
      <c r="Q3626" s="7">
        <v>84</v>
      </c>
      <c r="R3626" s="7">
        <v>201903</v>
      </c>
    </row>
    <row r="3627" spans="1:18" ht="16.5" customHeight="1">
      <c r="A3627" s="8">
        <v>6208145547</v>
      </c>
      <c r="B3627" s="7">
        <v>4162979</v>
      </c>
      <c r="C3627" s="12">
        <v>2301110196145</v>
      </c>
      <c r="D3627" s="7" t="s">
        <v>20042</v>
      </c>
      <c r="E3627" s="7" t="s">
        <v>20043</v>
      </c>
      <c r="F3627" s="7" t="s">
        <v>2798</v>
      </c>
      <c r="G3627" s="7" t="s">
        <v>20044</v>
      </c>
      <c r="H3627" s="7" t="s">
        <v>20045</v>
      </c>
      <c r="I3627" s="7" t="s">
        <v>65</v>
      </c>
      <c r="J3627" s="7" t="s">
        <v>33060</v>
      </c>
      <c r="K3627" s="7" t="s">
        <v>47</v>
      </c>
      <c r="L3627" s="7">
        <v>10</v>
      </c>
      <c r="M3627" s="7" t="s">
        <v>33076</v>
      </c>
      <c r="N3627" s="7">
        <v>30391</v>
      </c>
      <c r="O3627" s="7" t="s">
        <v>7087</v>
      </c>
      <c r="P3627" s="7">
        <v>20120822</v>
      </c>
      <c r="Q3627" s="7">
        <v>136</v>
      </c>
      <c r="R3627" s="7">
        <v>201903</v>
      </c>
    </row>
    <row r="3628" spans="1:18" ht="16.5" customHeight="1">
      <c r="A3628" s="8">
        <v>6208145834</v>
      </c>
      <c r="B3628" s="7">
        <v>4171865</v>
      </c>
      <c r="C3628" s="12">
        <v>2301110197979</v>
      </c>
      <c r="D3628" s="7" t="s">
        <v>18283</v>
      </c>
      <c r="E3628" s="7" t="s">
        <v>5386</v>
      </c>
      <c r="F3628" s="7" t="s">
        <v>18284</v>
      </c>
      <c r="G3628" s="7" t="s">
        <v>18285</v>
      </c>
      <c r="H3628" s="7" t="s">
        <v>3715</v>
      </c>
      <c r="I3628" s="7" t="s">
        <v>65</v>
      </c>
      <c r="J3628" s="7" t="s">
        <v>33060</v>
      </c>
      <c r="K3628" s="7" t="s">
        <v>47</v>
      </c>
      <c r="L3628" s="7">
        <v>10</v>
      </c>
      <c r="M3628" s="7" t="s">
        <v>313</v>
      </c>
      <c r="N3628" s="7">
        <v>42411</v>
      </c>
      <c r="O3628" s="7" t="s">
        <v>43867</v>
      </c>
      <c r="P3628" s="7">
        <v>20121005</v>
      </c>
      <c r="Q3628" s="7">
        <v>74</v>
      </c>
      <c r="R3628" s="7">
        <v>201903</v>
      </c>
    </row>
    <row r="3629" spans="1:18" ht="16.5" customHeight="1">
      <c r="A3629" s="8">
        <v>6208146814</v>
      </c>
      <c r="B3629" s="7">
        <v>4194506</v>
      </c>
      <c r="C3629" s="12">
        <v>2301110201754</v>
      </c>
      <c r="D3629" s="7" t="s">
        <v>49695</v>
      </c>
      <c r="E3629" s="7" t="s">
        <v>49696</v>
      </c>
      <c r="F3629" s="7" t="s">
        <v>3007</v>
      </c>
      <c r="G3629" s="7" t="s">
        <v>49697</v>
      </c>
      <c r="H3629" s="7" t="s">
        <v>20037</v>
      </c>
      <c r="I3629" s="7" t="s">
        <v>65</v>
      </c>
      <c r="J3629" s="7" t="s">
        <v>33060</v>
      </c>
      <c r="K3629" s="7" t="s">
        <v>47</v>
      </c>
      <c r="L3629" s="7">
        <v>10</v>
      </c>
      <c r="M3629" s="7" t="s">
        <v>33076</v>
      </c>
      <c r="N3629" s="7">
        <v>30391</v>
      </c>
      <c r="O3629" s="7" t="s">
        <v>7087</v>
      </c>
      <c r="P3629" s="7">
        <v>20121227</v>
      </c>
      <c r="Q3629" s="7">
        <v>60</v>
      </c>
      <c r="R3629" s="7">
        <v>201903</v>
      </c>
    </row>
    <row r="3630" spans="1:18" ht="16.5" customHeight="1">
      <c r="A3630" s="8">
        <v>6108618859</v>
      </c>
      <c r="B3630" s="7">
        <v>4194530</v>
      </c>
      <c r="C3630" s="12">
        <v>2301110202091</v>
      </c>
      <c r="D3630" s="7" t="s">
        <v>49698</v>
      </c>
      <c r="E3630" s="7" t="s">
        <v>49699</v>
      </c>
      <c r="F3630" s="7" t="s">
        <v>49700</v>
      </c>
      <c r="G3630" s="7" t="s">
        <v>49701</v>
      </c>
      <c r="H3630" s="7" t="s">
        <v>7674</v>
      </c>
      <c r="I3630" s="7" t="s">
        <v>65</v>
      </c>
      <c r="J3630" s="7" t="s">
        <v>33060</v>
      </c>
      <c r="K3630" s="7" t="s">
        <v>47</v>
      </c>
      <c r="L3630" s="7">
        <v>10</v>
      </c>
      <c r="M3630" s="7" t="s">
        <v>313</v>
      </c>
      <c r="N3630" s="7">
        <v>41225</v>
      </c>
      <c r="O3630" s="7" t="s">
        <v>44455</v>
      </c>
      <c r="P3630" s="7">
        <v>20130108</v>
      </c>
      <c r="Q3630" s="7">
        <v>50</v>
      </c>
      <c r="R3630" s="7">
        <v>201903</v>
      </c>
    </row>
    <row r="3631" spans="1:18" ht="16.5" customHeight="1">
      <c r="A3631" s="8">
        <v>6208147278</v>
      </c>
      <c r="B3631" s="7">
        <v>4200328</v>
      </c>
      <c r="C3631" s="12">
        <v>2301110202801</v>
      </c>
      <c r="D3631" s="7" t="s">
        <v>49702</v>
      </c>
      <c r="E3631" s="7" t="s">
        <v>49703</v>
      </c>
      <c r="F3631" s="7" t="s">
        <v>49704</v>
      </c>
      <c r="G3631" s="7" t="s">
        <v>44092</v>
      </c>
      <c r="H3631" s="7" t="s">
        <v>49705</v>
      </c>
      <c r="I3631" s="7" t="s">
        <v>65</v>
      </c>
      <c r="J3631" s="7" t="s">
        <v>33060</v>
      </c>
      <c r="K3631" s="7" t="s">
        <v>47</v>
      </c>
      <c r="L3631" s="7">
        <v>10</v>
      </c>
      <c r="M3631" s="7" t="s">
        <v>33076</v>
      </c>
      <c r="N3631" s="7">
        <v>30391</v>
      </c>
      <c r="O3631" s="7" t="s">
        <v>7087</v>
      </c>
      <c r="P3631" s="7">
        <v>20130201</v>
      </c>
      <c r="Q3631" s="7">
        <v>56</v>
      </c>
      <c r="R3631" s="7">
        <v>201903</v>
      </c>
    </row>
    <row r="3632" spans="1:18" ht="16.5" customHeight="1">
      <c r="A3632" s="8">
        <v>6208147716</v>
      </c>
      <c r="B3632" s="7">
        <v>4211630</v>
      </c>
      <c r="C3632" s="12">
        <v>2301110204790</v>
      </c>
      <c r="D3632" s="7" t="s">
        <v>20641</v>
      </c>
      <c r="E3632" s="7" t="s">
        <v>20642</v>
      </c>
      <c r="F3632" s="7" t="s">
        <v>20643</v>
      </c>
      <c r="H3632" s="7" t="s">
        <v>3855</v>
      </c>
      <c r="I3632" s="7" t="s">
        <v>65</v>
      </c>
      <c r="J3632" s="7" t="s">
        <v>33060</v>
      </c>
      <c r="K3632" s="7" t="s">
        <v>47</v>
      </c>
      <c r="L3632" s="7">
        <v>10</v>
      </c>
      <c r="M3632" s="7" t="s">
        <v>33076</v>
      </c>
      <c r="N3632" s="7">
        <v>31114</v>
      </c>
      <c r="O3632" s="7" t="s">
        <v>7681</v>
      </c>
      <c r="P3632" s="7">
        <v>20130308</v>
      </c>
      <c r="Q3632" s="7">
        <v>96</v>
      </c>
      <c r="R3632" s="7">
        <v>201903</v>
      </c>
    </row>
    <row r="3633" spans="1:18" ht="16.5" customHeight="1">
      <c r="A3633" s="8">
        <v>6208147832</v>
      </c>
      <c r="B3633" s="7">
        <v>4211648</v>
      </c>
      <c r="C3633" s="12">
        <v>2301110205053</v>
      </c>
      <c r="D3633" s="7" t="s">
        <v>20038</v>
      </c>
      <c r="E3633" s="7" t="s">
        <v>20039</v>
      </c>
      <c r="F3633" s="7" t="s">
        <v>2798</v>
      </c>
      <c r="G3633" s="7" t="s">
        <v>20040</v>
      </c>
      <c r="H3633" s="7" t="s">
        <v>20041</v>
      </c>
      <c r="I3633" s="7" t="s">
        <v>65</v>
      </c>
      <c r="J3633" s="7" t="s">
        <v>33060</v>
      </c>
      <c r="K3633" s="7" t="s">
        <v>47</v>
      </c>
      <c r="L3633" s="7">
        <v>10</v>
      </c>
      <c r="M3633" s="7" t="s">
        <v>33076</v>
      </c>
      <c r="N3633" s="7">
        <v>30391</v>
      </c>
      <c r="O3633" s="7" t="s">
        <v>7087</v>
      </c>
      <c r="P3633" s="7">
        <v>20130318</v>
      </c>
      <c r="Q3633" s="7">
        <v>72</v>
      </c>
      <c r="R3633" s="7">
        <v>201903</v>
      </c>
    </row>
    <row r="3634" spans="1:18" ht="16.5" customHeight="1">
      <c r="A3634" s="8">
        <v>6208148447</v>
      </c>
      <c r="B3634" s="7">
        <v>6724991</v>
      </c>
      <c r="C3634" s="12">
        <v>2301110206051</v>
      </c>
      <c r="D3634" s="7" t="s">
        <v>1594</v>
      </c>
      <c r="E3634" s="7" t="s">
        <v>20637</v>
      </c>
      <c r="F3634" s="7" t="s">
        <v>20638</v>
      </c>
      <c r="G3634" s="7" t="s">
        <v>20639</v>
      </c>
      <c r="H3634" s="7" t="s">
        <v>20640</v>
      </c>
      <c r="I3634" s="7" t="s">
        <v>65</v>
      </c>
      <c r="J3634" s="7" t="s">
        <v>33060</v>
      </c>
      <c r="K3634" s="7" t="s">
        <v>47</v>
      </c>
      <c r="L3634" s="7">
        <v>10</v>
      </c>
      <c r="M3634" s="7" t="s">
        <v>33076</v>
      </c>
      <c r="N3634" s="7">
        <v>31113</v>
      </c>
      <c r="O3634" s="7" t="s">
        <v>43833</v>
      </c>
      <c r="P3634" s="7">
        <v>20130507</v>
      </c>
      <c r="Q3634" s="7">
        <v>112</v>
      </c>
      <c r="R3634" s="7">
        <v>201903</v>
      </c>
    </row>
    <row r="3635" spans="1:18" ht="16.5" customHeight="1">
      <c r="A3635" s="8">
        <v>6208148525</v>
      </c>
      <c r="B3635" s="7">
        <v>4222530</v>
      </c>
      <c r="C3635" s="12">
        <v>2301110206704</v>
      </c>
      <c r="D3635" s="7" t="s">
        <v>49706</v>
      </c>
      <c r="E3635" s="7" t="s">
        <v>5113</v>
      </c>
      <c r="F3635" s="7" t="s">
        <v>7942</v>
      </c>
      <c r="G3635" s="7" t="s">
        <v>49707</v>
      </c>
      <c r="H3635" s="7" t="s">
        <v>3855</v>
      </c>
      <c r="I3635" s="7" t="s">
        <v>65</v>
      </c>
      <c r="J3635" s="7" t="s">
        <v>33060</v>
      </c>
      <c r="K3635" s="7" t="s">
        <v>47</v>
      </c>
      <c r="L3635" s="7">
        <v>10</v>
      </c>
      <c r="M3635" s="7" t="s">
        <v>313</v>
      </c>
      <c r="N3635" s="7">
        <v>42311</v>
      </c>
      <c r="O3635" s="7" t="s">
        <v>43176</v>
      </c>
      <c r="P3635" s="7">
        <v>20130422</v>
      </c>
      <c r="Q3635" s="7">
        <v>60</v>
      </c>
      <c r="R3635" s="7">
        <v>201903</v>
      </c>
    </row>
    <row r="3636" spans="1:18" ht="16.5" customHeight="1">
      <c r="A3636" s="8">
        <v>6208148530</v>
      </c>
      <c r="B3636" s="7">
        <v>6724992</v>
      </c>
      <c r="C3636" s="12">
        <v>2301110207504</v>
      </c>
      <c r="D3636" s="7" t="s">
        <v>18279</v>
      </c>
      <c r="E3636" s="7" t="s">
        <v>18280</v>
      </c>
      <c r="F3636" s="7" t="s">
        <v>18281</v>
      </c>
      <c r="G3636" s="7" t="s">
        <v>18282</v>
      </c>
      <c r="H3636" s="7" t="s">
        <v>3715</v>
      </c>
      <c r="I3636" s="7" t="s">
        <v>65</v>
      </c>
      <c r="J3636" s="7" t="s">
        <v>33060</v>
      </c>
      <c r="K3636" s="7" t="s">
        <v>47</v>
      </c>
      <c r="L3636" s="7">
        <v>10</v>
      </c>
      <c r="M3636" s="7" t="s">
        <v>33076</v>
      </c>
      <c r="N3636" s="7">
        <v>25113</v>
      </c>
      <c r="O3636" s="7" t="s">
        <v>33393</v>
      </c>
      <c r="P3636" s="7">
        <v>20130509</v>
      </c>
      <c r="Q3636" s="7">
        <v>85</v>
      </c>
      <c r="R3636" s="7">
        <v>201903</v>
      </c>
    </row>
    <row r="3637" spans="1:18" ht="16.5" customHeight="1">
      <c r="A3637" s="8">
        <v>6208148582</v>
      </c>
      <c r="B3637" s="7">
        <v>4227994</v>
      </c>
      <c r="C3637" s="12">
        <v>2301110207710</v>
      </c>
      <c r="D3637" s="7" t="s">
        <v>20633</v>
      </c>
      <c r="E3637" s="7" t="s">
        <v>20634</v>
      </c>
      <c r="F3637" s="7" t="s">
        <v>20635</v>
      </c>
      <c r="G3637" s="7" t="s">
        <v>20636</v>
      </c>
      <c r="H3637" s="7" t="s">
        <v>3855</v>
      </c>
      <c r="I3637" s="7" t="s">
        <v>65</v>
      </c>
      <c r="J3637" s="7" t="s">
        <v>33060</v>
      </c>
      <c r="K3637" s="7" t="s">
        <v>47</v>
      </c>
      <c r="L3637" s="7">
        <v>10</v>
      </c>
      <c r="M3637" s="7" t="s">
        <v>33076</v>
      </c>
      <c r="N3637" s="7">
        <v>29290</v>
      </c>
      <c r="O3637" s="7" t="s">
        <v>49708</v>
      </c>
      <c r="P3637" s="7">
        <v>20130515</v>
      </c>
      <c r="Q3637" s="7">
        <v>69</v>
      </c>
      <c r="R3637" s="7">
        <v>201903</v>
      </c>
    </row>
    <row r="3638" spans="1:18" ht="16.5" customHeight="1">
      <c r="A3638" s="8">
        <v>6208148700</v>
      </c>
      <c r="B3638" s="7">
        <v>6724996</v>
      </c>
      <c r="C3638" s="12">
        <v>2301110208122</v>
      </c>
      <c r="D3638" s="7" t="s">
        <v>3059</v>
      </c>
      <c r="E3638" s="7" t="s">
        <v>15029</v>
      </c>
      <c r="F3638" s="7" t="s">
        <v>7740</v>
      </c>
      <c r="G3638" s="7" t="s">
        <v>49709</v>
      </c>
      <c r="H3638" s="7" t="s">
        <v>3715</v>
      </c>
      <c r="I3638" s="7" t="s">
        <v>65</v>
      </c>
      <c r="J3638" s="7" t="s">
        <v>33060</v>
      </c>
      <c r="K3638" s="7" t="s">
        <v>47</v>
      </c>
      <c r="L3638" s="7">
        <v>10</v>
      </c>
      <c r="M3638" s="7" t="s">
        <v>33076</v>
      </c>
      <c r="N3638" s="7">
        <v>31114</v>
      </c>
      <c r="O3638" s="7" t="s">
        <v>7681</v>
      </c>
      <c r="P3638" s="7">
        <v>20130523</v>
      </c>
      <c r="Q3638" s="7">
        <v>99</v>
      </c>
      <c r="R3638" s="7">
        <v>201903</v>
      </c>
    </row>
    <row r="3639" spans="1:18" ht="16.5" customHeight="1">
      <c r="A3639" s="8">
        <v>6208150360</v>
      </c>
      <c r="B3639" s="7">
        <v>6725023</v>
      </c>
      <c r="C3639" s="12">
        <v>2301110212355</v>
      </c>
      <c r="D3639" s="7" t="s">
        <v>20625</v>
      </c>
      <c r="E3639" s="7" t="s">
        <v>20626</v>
      </c>
      <c r="F3639" s="7" t="s">
        <v>20627</v>
      </c>
      <c r="G3639" s="7" t="s">
        <v>20628</v>
      </c>
      <c r="H3639" s="7" t="s">
        <v>7676</v>
      </c>
      <c r="I3639" s="7" t="s">
        <v>65</v>
      </c>
      <c r="J3639" s="7" t="s">
        <v>33060</v>
      </c>
      <c r="K3639" s="7" t="s">
        <v>47</v>
      </c>
      <c r="L3639" s="7">
        <v>10</v>
      </c>
      <c r="M3639" s="7" t="s">
        <v>33076</v>
      </c>
      <c r="N3639" s="7">
        <v>31113</v>
      </c>
      <c r="O3639" s="7" t="s">
        <v>43833</v>
      </c>
      <c r="P3639" s="7">
        <v>20130903</v>
      </c>
      <c r="Q3639" s="7">
        <v>82</v>
      </c>
      <c r="R3639" s="7">
        <v>201903</v>
      </c>
    </row>
    <row r="3640" spans="1:18" ht="16.5" customHeight="1">
      <c r="A3640" s="8">
        <v>6108623819</v>
      </c>
      <c r="B3640" s="7">
        <v>4345110</v>
      </c>
      <c r="C3640" s="12">
        <v>2301110212909</v>
      </c>
      <c r="D3640" s="7" t="s">
        <v>17561</v>
      </c>
      <c r="E3640" s="7" t="s">
        <v>883</v>
      </c>
      <c r="F3640" s="7" t="s">
        <v>17562</v>
      </c>
      <c r="G3640" s="7" t="s">
        <v>17563</v>
      </c>
      <c r="H3640" s="7" t="s">
        <v>17564</v>
      </c>
      <c r="I3640" s="7" t="s">
        <v>65</v>
      </c>
      <c r="J3640" s="7" t="s">
        <v>33060</v>
      </c>
      <c r="K3640" s="7" t="s">
        <v>47</v>
      </c>
      <c r="L3640" s="7">
        <v>10</v>
      </c>
      <c r="M3640" s="7" t="s">
        <v>33076</v>
      </c>
      <c r="N3640" s="7">
        <v>10749</v>
      </c>
      <c r="O3640" s="7" t="s">
        <v>33141</v>
      </c>
      <c r="P3640" s="7">
        <v>20130916</v>
      </c>
      <c r="Q3640" s="7">
        <v>66</v>
      </c>
      <c r="R3640" s="7">
        <v>201903</v>
      </c>
    </row>
    <row r="3641" spans="1:18" ht="16.5" customHeight="1">
      <c r="A3641" s="8">
        <v>6208151073</v>
      </c>
      <c r="B3641" s="7">
        <v>5835436</v>
      </c>
      <c r="C3641" s="12">
        <v>2301110214939</v>
      </c>
      <c r="D3641" s="7" t="s">
        <v>49710</v>
      </c>
      <c r="E3641" s="7" t="s">
        <v>20663</v>
      </c>
      <c r="F3641" s="7" t="s">
        <v>7673</v>
      </c>
      <c r="G3641" s="7" t="s">
        <v>49711</v>
      </c>
      <c r="H3641" s="7" t="s">
        <v>3855</v>
      </c>
      <c r="I3641" s="7" t="s">
        <v>65</v>
      </c>
      <c r="J3641" s="7" t="s">
        <v>33060</v>
      </c>
      <c r="K3641" s="7" t="s">
        <v>47</v>
      </c>
      <c r="L3641" s="7">
        <v>10</v>
      </c>
      <c r="M3641" s="7" t="s">
        <v>33076</v>
      </c>
      <c r="N3641" s="7">
        <v>31114</v>
      </c>
      <c r="O3641" s="7" t="s">
        <v>7681</v>
      </c>
      <c r="P3641" s="7">
        <v>20131201</v>
      </c>
      <c r="Q3641" s="7">
        <v>52</v>
      </c>
      <c r="R3641" s="7">
        <v>201903</v>
      </c>
    </row>
    <row r="3642" spans="1:18" ht="16.5" customHeight="1">
      <c r="A3642" s="8">
        <v>6208151262</v>
      </c>
      <c r="B3642" s="7">
        <v>6725033</v>
      </c>
      <c r="C3642" s="12">
        <v>2301110215424</v>
      </c>
      <c r="D3642" s="7" t="s">
        <v>21405</v>
      </c>
      <c r="E3642" s="7" t="s">
        <v>21406</v>
      </c>
      <c r="F3642" s="7" t="s">
        <v>21407</v>
      </c>
      <c r="G3642" s="7" t="s">
        <v>21408</v>
      </c>
      <c r="H3642" s="7" t="s">
        <v>3715</v>
      </c>
      <c r="I3642" s="7" t="s">
        <v>65</v>
      </c>
      <c r="J3642" s="7" t="s">
        <v>33060</v>
      </c>
      <c r="K3642" s="7" t="s">
        <v>47</v>
      </c>
      <c r="L3642" s="7">
        <v>10</v>
      </c>
      <c r="M3642" s="7" t="s">
        <v>33076</v>
      </c>
      <c r="N3642" s="7">
        <v>31111</v>
      </c>
      <c r="O3642" s="7" t="s">
        <v>43551</v>
      </c>
      <c r="P3642" s="7">
        <v>20131126</v>
      </c>
      <c r="Q3642" s="7">
        <v>59</v>
      </c>
      <c r="R3642" s="7">
        <v>201903</v>
      </c>
    </row>
    <row r="3643" spans="1:18" ht="16.5" customHeight="1">
      <c r="A3643" s="8">
        <v>6208151393</v>
      </c>
      <c r="B3643" s="7">
        <v>5853483</v>
      </c>
      <c r="C3643" s="12">
        <v>2301110215747</v>
      </c>
      <c r="D3643" s="7" t="s">
        <v>1656</v>
      </c>
      <c r="E3643" s="7" t="s">
        <v>4970</v>
      </c>
      <c r="F3643" s="7" t="s">
        <v>49712</v>
      </c>
      <c r="G3643" s="7" t="s">
        <v>49713</v>
      </c>
      <c r="H3643" s="7" t="s">
        <v>3715</v>
      </c>
      <c r="I3643" s="7" t="s">
        <v>65</v>
      </c>
      <c r="J3643" s="7" t="s">
        <v>33060</v>
      </c>
      <c r="K3643" s="7" t="s">
        <v>47</v>
      </c>
      <c r="L3643" s="7">
        <v>10</v>
      </c>
      <c r="M3643" s="7" t="s">
        <v>33076</v>
      </c>
      <c r="N3643" s="7">
        <v>31114</v>
      </c>
      <c r="O3643" s="7" t="s">
        <v>7681</v>
      </c>
      <c r="P3643" s="7">
        <v>20131204</v>
      </c>
      <c r="Q3643" s="7">
        <v>77</v>
      </c>
      <c r="R3643" s="7">
        <v>201903</v>
      </c>
    </row>
    <row r="3644" spans="1:18" ht="16.5" customHeight="1">
      <c r="A3644" s="8">
        <v>6208151603</v>
      </c>
      <c r="B3644" s="7">
        <v>6725038</v>
      </c>
      <c r="C3644" s="12">
        <v>2301110216414</v>
      </c>
      <c r="D3644" s="7" t="s">
        <v>49714</v>
      </c>
      <c r="E3644" s="7" t="s">
        <v>32758</v>
      </c>
      <c r="F3644" s="7" t="s">
        <v>3683</v>
      </c>
      <c r="G3644" s="7" t="s">
        <v>49715</v>
      </c>
      <c r="H3644" s="7" t="s">
        <v>49716</v>
      </c>
      <c r="I3644" s="7" t="s">
        <v>65</v>
      </c>
      <c r="J3644" s="7" t="s">
        <v>33060</v>
      </c>
      <c r="K3644" s="7" t="s">
        <v>47</v>
      </c>
      <c r="L3644" s="7">
        <v>10</v>
      </c>
      <c r="M3644" s="7" t="s">
        <v>33076</v>
      </c>
      <c r="N3644" s="7">
        <v>30391</v>
      </c>
      <c r="O3644" s="7" t="s">
        <v>7087</v>
      </c>
      <c r="P3644" s="7">
        <v>20131219</v>
      </c>
      <c r="Q3644" s="7">
        <v>57</v>
      </c>
      <c r="R3644" s="7">
        <v>201903</v>
      </c>
    </row>
    <row r="3645" spans="1:18" ht="16.5" customHeight="1">
      <c r="A3645" s="8">
        <v>6208152558</v>
      </c>
      <c r="B3645" s="7">
        <v>5888012</v>
      </c>
      <c r="C3645" s="12">
        <v>2301110219757</v>
      </c>
      <c r="D3645" s="7" t="s">
        <v>49717</v>
      </c>
      <c r="E3645" s="7" t="s">
        <v>49718</v>
      </c>
      <c r="F3645" s="7" t="s">
        <v>7660</v>
      </c>
      <c r="G3645" s="7" t="s">
        <v>49719</v>
      </c>
      <c r="H3645" s="7" t="s">
        <v>7674</v>
      </c>
      <c r="I3645" s="7" t="s">
        <v>65</v>
      </c>
      <c r="J3645" s="7" t="s">
        <v>33060</v>
      </c>
      <c r="K3645" s="7" t="s">
        <v>47</v>
      </c>
      <c r="L3645" s="7">
        <v>10</v>
      </c>
      <c r="M3645" s="7" t="s">
        <v>33076</v>
      </c>
      <c r="N3645" s="7">
        <v>31114</v>
      </c>
      <c r="O3645" s="7" t="s">
        <v>7681</v>
      </c>
      <c r="P3645" s="7">
        <v>20140311</v>
      </c>
      <c r="Q3645" s="7">
        <v>79</v>
      </c>
      <c r="R3645" s="7">
        <v>201903</v>
      </c>
    </row>
    <row r="3646" spans="1:18" ht="16.5" customHeight="1">
      <c r="A3646" s="8">
        <v>6108628717</v>
      </c>
      <c r="B3646" s="7">
        <v>5913742</v>
      </c>
      <c r="C3646" s="12">
        <v>2301110223724</v>
      </c>
      <c r="D3646" s="7" t="s">
        <v>20074</v>
      </c>
      <c r="E3646" s="7" t="s">
        <v>20075</v>
      </c>
      <c r="F3646" s="7" t="s">
        <v>3781</v>
      </c>
      <c r="H3646" s="7" t="s">
        <v>20076</v>
      </c>
      <c r="I3646" s="7" t="s">
        <v>65</v>
      </c>
      <c r="J3646" s="7" t="s">
        <v>33060</v>
      </c>
      <c r="K3646" s="7" t="s">
        <v>47</v>
      </c>
      <c r="L3646" s="7">
        <v>10</v>
      </c>
      <c r="M3646" s="7" t="s">
        <v>33076</v>
      </c>
      <c r="N3646" s="7">
        <v>30391</v>
      </c>
      <c r="O3646" s="7" t="s">
        <v>7087</v>
      </c>
      <c r="P3646" s="7">
        <v>20140613</v>
      </c>
      <c r="Q3646" s="7">
        <v>52</v>
      </c>
      <c r="R3646" s="7">
        <v>201903</v>
      </c>
    </row>
    <row r="3647" spans="1:18" ht="16.5" customHeight="1">
      <c r="A3647" s="8">
        <v>6208155399</v>
      </c>
      <c r="B3647" s="7">
        <v>6725068</v>
      </c>
      <c r="C3647" s="12">
        <v>2301110229798</v>
      </c>
      <c r="D3647" s="7" t="s">
        <v>20035</v>
      </c>
      <c r="E3647" s="7" t="s">
        <v>7758</v>
      </c>
      <c r="F3647" s="7" t="s">
        <v>7087</v>
      </c>
      <c r="G3647" s="7" t="s">
        <v>20036</v>
      </c>
      <c r="H3647" s="7" t="s">
        <v>20037</v>
      </c>
      <c r="I3647" s="7" t="s">
        <v>65</v>
      </c>
      <c r="J3647" s="7" t="s">
        <v>33060</v>
      </c>
      <c r="K3647" s="7" t="s">
        <v>47</v>
      </c>
      <c r="L3647" s="7">
        <v>10</v>
      </c>
      <c r="M3647" s="7" t="s">
        <v>33076</v>
      </c>
      <c r="N3647" s="7">
        <v>30391</v>
      </c>
      <c r="O3647" s="7" t="s">
        <v>7087</v>
      </c>
      <c r="P3647" s="7">
        <v>20141027</v>
      </c>
      <c r="Q3647" s="7">
        <v>53</v>
      </c>
      <c r="R3647" s="7">
        <v>201903</v>
      </c>
    </row>
    <row r="3648" spans="1:18" ht="16.5" customHeight="1">
      <c r="A3648" s="8">
        <v>7148600044</v>
      </c>
      <c r="B3648" s="7">
        <v>6403725</v>
      </c>
      <c r="C3648" s="12">
        <v>2301110236545</v>
      </c>
      <c r="D3648" s="7" t="s">
        <v>49720</v>
      </c>
      <c r="E3648" s="7" t="s">
        <v>49721</v>
      </c>
      <c r="F3648" s="7" t="s">
        <v>7648</v>
      </c>
      <c r="G3648" s="7" t="s">
        <v>49722</v>
      </c>
      <c r="H3648" s="7" t="s">
        <v>49723</v>
      </c>
      <c r="I3648" s="7" t="s">
        <v>65</v>
      </c>
      <c r="J3648" s="7" t="s">
        <v>33060</v>
      </c>
      <c r="K3648" s="7" t="s">
        <v>47</v>
      </c>
      <c r="L3648" s="7">
        <v>10</v>
      </c>
      <c r="M3648" s="7" t="s">
        <v>33076</v>
      </c>
      <c r="N3648" s="7">
        <v>31114</v>
      </c>
      <c r="O3648" s="7" t="s">
        <v>7681</v>
      </c>
      <c r="P3648" s="7">
        <v>20150317</v>
      </c>
      <c r="Q3648" s="7">
        <v>70</v>
      </c>
      <c r="R3648" s="7">
        <v>201903</v>
      </c>
    </row>
    <row r="3649" spans="1:18" ht="16.5" customHeight="1">
      <c r="A3649" s="8">
        <v>3028600045</v>
      </c>
      <c r="B3649" s="7">
        <v>6406210</v>
      </c>
      <c r="C3649" s="12">
        <v>2301110236818</v>
      </c>
      <c r="D3649" s="7" t="s">
        <v>49724</v>
      </c>
      <c r="E3649" s="7" t="s">
        <v>49725</v>
      </c>
      <c r="F3649" s="7" t="s">
        <v>49726</v>
      </c>
      <c r="G3649" s="7" t="s">
        <v>49727</v>
      </c>
      <c r="H3649" s="7" t="s">
        <v>3715</v>
      </c>
      <c r="I3649" s="7" t="s">
        <v>65</v>
      </c>
      <c r="J3649" s="7" t="s">
        <v>33060</v>
      </c>
      <c r="K3649" s="7" t="s">
        <v>47</v>
      </c>
      <c r="L3649" s="7">
        <v>10</v>
      </c>
      <c r="M3649" s="7" t="s">
        <v>313</v>
      </c>
      <c r="N3649" s="7">
        <v>41225</v>
      </c>
      <c r="O3649" s="7" t="s">
        <v>44455</v>
      </c>
      <c r="P3649" s="7">
        <v>20150320</v>
      </c>
      <c r="Q3649" s="7">
        <v>66</v>
      </c>
      <c r="R3649" s="7">
        <v>201903</v>
      </c>
    </row>
    <row r="3650" spans="1:18" ht="16.5" customHeight="1">
      <c r="A3650" s="8">
        <v>2418600060</v>
      </c>
      <c r="B3650" s="7">
        <v>6422422</v>
      </c>
      <c r="C3650" s="12">
        <v>2301110239490</v>
      </c>
      <c r="D3650" s="7" t="s">
        <v>21043</v>
      </c>
      <c r="E3650" s="7" t="s">
        <v>21044</v>
      </c>
      <c r="F3650" s="7" t="s">
        <v>18413</v>
      </c>
      <c r="G3650" s="7" t="s">
        <v>21045</v>
      </c>
      <c r="H3650" s="7" t="s">
        <v>7674</v>
      </c>
      <c r="I3650" s="7" t="s">
        <v>65</v>
      </c>
      <c r="J3650" s="7" t="s">
        <v>33060</v>
      </c>
      <c r="K3650" s="7" t="s">
        <v>47</v>
      </c>
      <c r="L3650" s="7">
        <v>10</v>
      </c>
      <c r="M3650" s="7" t="s">
        <v>33076</v>
      </c>
      <c r="N3650" s="7">
        <v>25113</v>
      </c>
      <c r="O3650" s="7" t="s">
        <v>33393</v>
      </c>
      <c r="P3650" s="7">
        <v>20150512</v>
      </c>
      <c r="Q3650" s="7">
        <v>127</v>
      </c>
      <c r="R3650" s="7">
        <v>201903</v>
      </c>
    </row>
    <row r="3651" spans="1:18" ht="16.5" customHeight="1">
      <c r="A3651" s="8">
        <v>8938600084</v>
      </c>
      <c r="B3651" s="7">
        <v>6434343</v>
      </c>
      <c r="C3651" s="12">
        <v>2301110241180</v>
      </c>
      <c r="D3651" s="7" t="s">
        <v>7691</v>
      </c>
      <c r="E3651" s="7" t="s">
        <v>49728</v>
      </c>
      <c r="F3651" s="7" t="s">
        <v>49729</v>
      </c>
      <c r="G3651" s="7" t="s">
        <v>49730</v>
      </c>
      <c r="H3651" s="7" t="s">
        <v>38523</v>
      </c>
      <c r="I3651" s="7" t="s">
        <v>65</v>
      </c>
      <c r="J3651" s="7" t="s">
        <v>33060</v>
      </c>
      <c r="K3651" s="7" t="s">
        <v>47</v>
      </c>
      <c r="L3651" s="7">
        <v>10</v>
      </c>
      <c r="M3651" s="7" t="s">
        <v>34194</v>
      </c>
      <c r="N3651" s="7">
        <v>52991</v>
      </c>
      <c r="O3651" s="7" t="s">
        <v>38799</v>
      </c>
      <c r="P3651" s="7">
        <v>20150616</v>
      </c>
      <c r="Q3651" s="7">
        <v>52</v>
      </c>
      <c r="R3651" s="7">
        <v>201903</v>
      </c>
    </row>
    <row r="3652" spans="1:18" ht="16.5" customHeight="1">
      <c r="A3652" s="8">
        <v>3748700106</v>
      </c>
      <c r="B3652" s="7">
        <v>6497929</v>
      </c>
      <c r="C3652" s="12">
        <v>2301110242261</v>
      </c>
      <c r="D3652" s="7" t="s">
        <v>49731</v>
      </c>
      <c r="E3652" s="7" t="s">
        <v>49732</v>
      </c>
      <c r="F3652" s="7" t="s">
        <v>49733</v>
      </c>
      <c r="H3652" s="7" t="s">
        <v>49734</v>
      </c>
      <c r="I3652" s="7" t="s">
        <v>65</v>
      </c>
      <c r="J3652" s="7" t="s">
        <v>33060</v>
      </c>
      <c r="K3652" s="7" t="s">
        <v>47</v>
      </c>
      <c r="L3652" s="7">
        <v>10</v>
      </c>
      <c r="M3652" s="7" t="s">
        <v>34194</v>
      </c>
      <c r="N3652" s="7">
        <v>52101</v>
      </c>
      <c r="O3652" s="7" t="s">
        <v>11562</v>
      </c>
      <c r="P3652" s="7">
        <v>20150703</v>
      </c>
      <c r="Q3652" s="7">
        <v>58</v>
      </c>
      <c r="R3652" s="7">
        <v>201903</v>
      </c>
    </row>
    <row r="3653" spans="1:18" ht="16.5" customHeight="1">
      <c r="A3653" s="8">
        <v>1268800197</v>
      </c>
      <c r="B3653" s="7">
        <v>6504246</v>
      </c>
      <c r="C3653" s="12">
        <v>2301110242625</v>
      </c>
      <c r="D3653" s="7" t="s">
        <v>49735</v>
      </c>
      <c r="E3653" s="7" t="s">
        <v>8864</v>
      </c>
      <c r="F3653" s="7" t="s">
        <v>49736</v>
      </c>
      <c r="G3653" s="7" t="s">
        <v>49737</v>
      </c>
      <c r="H3653" s="7" t="s">
        <v>49738</v>
      </c>
      <c r="I3653" s="7" t="s">
        <v>65</v>
      </c>
      <c r="J3653" s="7" t="s">
        <v>33060</v>
      </c>
      <c r="K3653" s="7" t="s">
        <v>47</v>
      </c>
      <c r="L3653" s="7">
        <v>10</v>
      </c>
      <c r="M3653" s="7" t="s">
        <v>33076</v>
      </c>
      <c r="N3653" s="7">
        <v>33900</v>
      </c>
      <c r="O3653" s="7" t="s">
        <v>49739</v>
      </c>
      <c r="P3653" s="7">
        <v>20150709</v>
      </c>
      <c r="Q3653" s="7">
        <v>80</v>
      </c>
      <c r="R3653" s="7">
        <v>201903</v>
      </c>
    </row>
    <row r="3654" spans="1:18" ht="16.5" customHeight="1">
      <c r="A3654" s="8">
        <v>5218600156</v>
      </c>
      <c r="B3654" s="7">
        <v>6508029</v>
      </c>
      <c r="C3654" s="12">
        <v>2301110243376</v>
      </c>
      <c r="D3654" s="7" t="s">
        <v>17306</v>
      </c>
      <c r="E3654" s="7" t="s">
        <v>17307</v>
      </c>
      <c r="F3654" s="7" t="s">
        <v>17308</v>
      </c>
      <c r="G3654" s="7" t="s">
        <v>17309</v>
      </c>
      <c r="H3654" s="7" t="s">
        <v>17310</v>
      </c>
      <c r="I3654" s="7" t="s">
        <v>65</v>
      </c>
      <c r="J3654" s="7" t="s">
        <v>33060</v>
      </c>
      <c r="K3654" s="7" t="s">
        <v>47</v>
      </c>
      <c r="L3654" s="7">
        <v>10</v>
      </c>
      <c r="M3654" s="7" t="s">
        <v>33076</v>
      </c>
      <c r="N3654" s="7">
        <v>16232</v>
      </c>
      <c r="O3654" s="7" t="s">
        <v>46970</v>
      </c>
      <c r="P3654" s="7">
        <v>20150722</v>
      </c>
      <c r="Q3654" s="7">
        <v>54</v>
      </c>
      <c r="R3654" s="7">
        <v>201903</v>
      </c>
    </row>
    <row r="3655" spans="1:18" ht="16.5" customHeight="1">
      <c r="A3655" s="8">
        <v>2378700165</v>
      </c>
      <c r="B3655" s="7">
        <v>6536936</v>
      </c>
      <c r="C3655" s="12">
        <v>2301110247302</v>
      </c>
      <c r="D3655" s="7" t="s">
        <v>21046</v>
      </c>
      <c r="E3655" s="7" t="s">
        <v>21047</v>
      </c>
      <c r="F3655" s="7" t="s">
        <v>21048</v>
      </c>
      <c r="G3655" s="7" t="s">
        <v>21049</v>
      </c>
      <c r="H3655" s="7" t="s">
        <v>21050</v>
      </c>
      <c r="I3655" s="7" t="s">
        <v>65</v>
      </c>
      <c r="J3655" s="7" t="s">
        <v>33060</v>
      </c>
      <c r="K3655" s="7" t="s">
        <v>47</v>
      </c>
      <c r="L3655" s="7">
        <v>10</v>
      </c>
      <c r="M3655" s="7" t="s">
        <v>33076</v>
      </c>
      <c r="N3655" s="7">
        <v>31113</v>
      </c>
      <c r="O3655" s="7" t="s">
        <v>43833</v>
      </c>
      <c r="P3655" s="7">
        <v>20151012</v>
      </c>
      <c r="Q3655" s="7">
        <v>164</v>
      </c>
      <c r="R3655" s="7">
        <v>201903</v>
      </c>
    </row>
    <row r="3656" spans="1:18" ht="16.5" customHeight="1">
      <c r="A3656" s="8">
        <v>3758700244</v>
      </c>
      <c r="B3656" s="7">
        <v>6552111</v>
      </c>
      <c r="C3656" s="12">
        <v>2301110249556</v>
      </c>
      <c r="D3656" s="7" t="s">
        <v>49740</v>
      </c>
      <c r="E3656" s="7" t="s">
        <v>33016</v>
      </c>
      <c r="F3656" s="7" t="s">
        <v>3781</v>
      </c>
      <c r="H3656" s="7" t="s">
        <v>7266</v>
      </c>
      <c r="I3656" s="7" t="s">
        <v>65</v>
      </c>
      <c r="J3656" s="7" t="s">
        <v>33060</v>
      </c>
      <c r="K3656" s="7" t="s">
        <v>47</v>
      </c>
      <c r="L3656" s="7">
        <v>10</v>
      </c>
      <c r="M3656" s="7" t="s">
        <v>33076</v>
      </c>
      <c r="N3656" s="7">
        <v>30391</v>
      </c>
      <c r="O3656" s="7" t="s">
        <v>7087</v>
      </c>
      <c r="P3656" s="7">
        <v>20151126</v>
      </c>
      <c r="Q3656" s="7">
        <v>56</v>
      </c>
      <c r="R3656" s="7">
        <v>201903</v>
      </c>
    </row>
    <row r="3657" spans="1:18" ht="16.5" customHeight="1">
      <c r="A3657" s="8">
        <v>5278100300</v>
      </c>
      <c r="B3657" s="7">
        <v>6561782</v>
      </c>
      <c r="C3657" s="12">
        <v>2301110250496</v>
      </c>
      <c r="D3657" s="7" t="s">
        <v>49741</v>
      </c>
      <c r="E3657" s="7" t="s">
        <v>49742</v>
      </c>
      <c r="F3657" s="7" t="s">
        <v>2791</v>
      </c>
      <c r="G3657" s="7" t="s">
        <v>49743</v>
      </c>
      <c r="H3657" s="7" t="s">
        <v>49744</v>
      </c>
      <c r="I3657" s="7" t="s">
        <v>65</v>
      </c>
      <c r="J3657" s="7" t="s">
        <v>33060</v>
      </c>
      <c r="K3657" s="7" t="s">
        <v>47</v>
      </c>
      <c r="L3657" s="7">
        <v>10</v>
      </c>
      <c r="M3657" s="7" t="s">
        <v>33076</v>
      </c>
      <c r="N3657" s="7">
        <v>30391</v>
      </c>
      <c r="O3657" s="7" t="s">
        <v>7087</v>
      </c>
      <c r="P3657" s="7">
        <v>20151215</v>
      </c>
      <c r="Q3657" s="7">
        <v>66</v>
      </c>
      <c r="R3657" s="7">
        <v>201903</v>
      </c>
    </row>
    <row r="3658" spans="1:18" ht="16.5" customHeight="1">
      <c r="A3658" s="8">
        <v>8078100225</v>
      </c>
      <c r="B3658" s="7">
        <v>6652697</v>
      </c>
      <c r="C3658" s="12">
        <v>2301110252004</v>
      </c>
      <c r="D3658" s="7" t="s">
        <v>20600</v>
      </c>
      <c r="E3658" s="7" t="s">
        <v>20601</v>
      </c>
      <c r="F3658" s="7" t="s">
        <v>20602</v>
      </c>
      <c r="H3658" s="7" t="s">
        <v>7676</v>
      </c>
      <c r="I3658" s="7" t="s">
        <v>65</v>
      </c>
      <c r="J3658" s="7" t="s">
        <v>33060</v>
      </c>
      <c r="K3658" s="7" t="s">
        <v>47</v>
      </c>
      <c r="L3658" s="7">
        <v>10</v>
      </c>
      <c r="M3658" s="7" t="s">
        <v>33076</v>
      </c>
      <c r="N3658" s="7">
        <v>31114</v>
      </c>
      <c r="O3658" s="7" t="s">
        <v>7681</v>
      </c>
      <c r="P3658" s="7">
        <v>20160112</v>
      </c>
      <c r="Q3658" s="7">
        <v>71</v>
      </c>
      <c r="R3658" s="7">
        <v>201903</v>
      </c>
    </row>
    <row r="3659" spans="1:18" ht="16.5" customHeight="1">
      <c r="A3659" s="8">
        <v>3718100347</v>
      </c>
      <c r="B3659" s="7">
        <v>6661881</v>
      </c>
      <c r="C3659" s="12">
        <v>2301110253672</v>
      </c>
      <c r="D3659" s="7" t="s">
        <v>20998</v>
      </c>
      <c r="E3659" s="7" t="s">
        <v>20999</v>
      </c>
      <c r="F3659" s="7" t="s">
        <v>18284</v>
      </c>
      <c r="G3659" s="7" t="s">
        <v>21000</v>
      </c>
      <c r="H3659" s="7" t="s">
        <v>3855</v>
      </c>
      <c r="I3659" s="7" t="s">
        <v>65</v>
      </c>
      <c r="J3659" s="7" t="s">
        <v>33060</v>
      </c>
      <c r="K3659" s="7" t="s">
        <v>47</v>
      </c>
      <c r="L3659" s="7">
        <v>10</v>
      </c>
      <c r="M3659" s="7" t="s">
        <v>33076</v>
      </c>
      <c r="N3659" s="7">
        <v>25923</v>
      </c>
      <c r="O3659" s="7" t="s">
        <v>4014</v>
      </c>
      <c r="P3659" s="7">
        <v>20160216</v>
      </c>
      <c r="Q3659" s="7">
        <v>67</v>
      </c>
      <c r="R3659" s="7">
        <v>201903</v>
      </c>
    </row>
    <row r="3660" spans="1:18" ht="16.5" customHeight="1">
      <c r="A3660" s="8">
        <v>1058816009</v>
      </c>
      <c r="B3660" s="7">
        <v>6751514</v>
      </c>
      <c r="C3660" s="12">
        <v>2301110260437</v>
      </c>
      <c r="D3660" s="7" t="s">
        <v>49745</v>
      </c>
      <c r="E3660" s="7" t="s">
        <v>49746</v>
      </c>
      <c r="F3660" s="7" t="s">
        <v>49747</v>
      </c>
      <c r="G3660" s="7" t="s">
        <v>49748</v>
      </c>
      <c r="H3660" s="7" t="s">
        <v>49749</v>
      </c>
      <c r="I3660" s="7" t="s">
        <v>65</v>
      </c>
      <c r="J3660" s="7" t="s">
        <v>33060</v>
      </c>
      <c r="K3660" s="7" t="s">
        <v>47</v>
      </c>
      <c r="L3660" s="7">
        <v>10</v>
      </c>
      <c r="M3660" s="7" t="s">
        <v>33076</v>
      </c>
      <c r="N3660" s="7">
        <v>30391</v>
      </c>
      <c r="O3660" s="7" t="s">
        <v>7087</v>
      </c>
      <c r="P3660" s="7">
        <v>20160623</v>
      </c>
      <c r="Q3660" s="7">
        <v>53</v>
      </c>
      <c r="R3660" s="7">
        <v>201903</v>
      </c>
    </row>
    <row r="3661" spans="1:18" ht="16.5" customHeight="1">
      <c r="A3661" s="8">
        <v>1878100529</v>
      </c>
      <c r="B3661" s="7">
        <v>6786702</v>
      </c>
      <c r="C3661" s="12">
        <v>2301110261790</v>
      </c>
      <c r="D3661" s="7" t="s">
        <v>49750</v>
      </c>
      <c r="E3661" s="7" t="s">
        <v>49751</v>
      </c>
      <c r="F3661" s="7" t="s">
        <v>3683</v>
      </c>
      <c r="G3661" s="7" t="s">
        <v>49752</v>
      </c>
      <c r="H3661" s="7" t="s">
        <v>49753</v>
      </c>
      <c r="I3661" s="7" t="s">
        <v>65</v>
      </c>
      <c r="J3661" s="7" t="s">
        <v>33060</v>
      </c>
      <c r="K3661" s="7" t="s">
        <v>47</v>
      </c>
      <c r="L3661" s="7">
        <v>10</v>
      </c>
      <c r="M3661" s="7" t="s">
        <v>33076</v>
      </c>
      <c r="N3661" s="7">
        <v>30391</v>
      </c>
      <c r="O3661" s="7" t="s">
        <v>7087</v>
      </c>
      <c r="P3661" s="7">
        <v>20160721</v>
      </c>
      <c r="Q3661" s="7">
        <v>62</v>
      </c>
      <c r="R3661" s="7">
        <v>201903</v>
      </c>
    </row>
    <row r="3662" spans="1:18" ht="16.5" customHeight="1">
      <c r="A3662" s="8">
        <v>2968600584</v>
      </c>
      <c r="B3662" s="7">
        <v>6807754</v>
      </c>
      <c r="C3662" s="12">
        <v>2301110264596</v>
      </c>
      <c r="D3662" s="7" t="s">
        <v>49754</v>
      </c>
      <c r="E3662" s="7" t="s">
        <v>49755</v>
      </c>
      <c r="F3662" s="7" t="s">
        <v>7673</v>
      </c>
      <c r="G3662" s="7" t="s">
        <v>49756</v>
      </c>
      <c r="H3662" s="7" t="s">
        <v>3855</v>
      </c>
      <c r="I3662" s="7" t="s">
        <v>65</v>
      </c>
      <c r="J3662" s="7" t="s">
        <v>33060</v>
      </c>
      <c r="K3662" s="7" t="s">
        <v>47</v>
      </c>
      <c r="L3662" s="7">
        <v>10</v>
      </c>
      <c r="M3662" s="7" t="s">
        <v>33076</v>
      </c>
      <c r="N3662" s="7">
        <v>31114</v>
      </c>
      <c r="O3662" s="7" t="s">
        <v>7681</v>
      </c>
      <c r="P3662" s="7">
        <v>20160919</v>
      </c>
      <c r="Q3662" s="7">
        <v>65</v>
      </c>
      <c r="R3662" s="7">
        <v>201903</v>
      </c>
    </row>
    <row r="3663" spans="1:18" ht="16.5" customHeight="1">
      <c r="A3663" s="8">
        <v>2728800530</v>
      </c>
      <c r="B3663" s="7">
        <v>8077275</v>
      </c>
      <c r="C3663" s="12">
        <v>2301110269190</v>
      </c>
      <c r="D3663" s="7" t="s">
        <v>49757</v>
      </c>
      <c r="E3663" s="7" t="s">
        <v>91</v>
      </c>
      <c r="F3663" s="7" t="s">
        <v>3781</v>
      </c>
      <c r="G3663" s="7" t="s">
        <v>49758</v>
      </c>
      <c r="H3663" s="7" t="s">
        <v>49759</v>
      </c>
      <c r="I3663" s="7" t="s">
        <v>65</v>
      </c>
      <c r="J3663" s="7" t="s">
        <v>33060</v>
      </c>
      <c r="K3663" s="7" t="s">
        <v>47</v>
      </c>
      <c r="L3663" s="7">
        <v>10</v>
      </c>
      <c r="M3663" s="7" t="s">
        <v>33076</v>
      </c>
      <c r="N3663" s="7">
        <v>30391</v>
      </c>
      <c r="O3663" s="7" t="s">
        <v>7087</v>
      </c>
      <c r="P3663" s="7">
        <v>20161222</v>
      </c>
      <c r="Q3663" s="7">
        <v>52</v>
      </c>
      <c r="R3663" s="7">
        <v>201903</v>
      </c>
    </row>
    <row r="3664" spans="1:18" ht="16.5" customHeight="1">
      <c r="A3664" s="8">
        <v>6548100669</v>
      </c>
      <c r="B3664" s="7">
        <v>8077285</v>
      </c>
      <c r="C3664" s="12">
        <v>2301110269364</v>
      </c>
      <c r="D3664" s="7" t="s">
        <v>49760</v>
      </c>
      <c r="E3664" s="7" t="s">
        <v>49761</v>
      </c>
      <c r="F3664" s="7" t="s">
        <v>7648</v>
      </c>
      <c r="G3664" s="7" t="s">
        <v>49762</v>
      </c>
      <c r="H3664" s="7" t="s">
        <v>3855</v>
      </c>
      <c r="I3664" s="7" t="s">
        <v>65</v>
      </c>
      <c r="J3664" s="7" t="s">
        <v>33060</v>
      </c>
      <c r="K3664" s="7" t="s">
        <v>47</v>
      </c>
      <c r="L3664" s="7">
        <v>10</v>
      </c>
      <c r="M3664" s="7" t="s">
        <v>33076</v>
      </c>
      <c r="N3664" s="7">
        <v>31114</v>
      </c>
      <c r="O3664" s="7" t="s">
        <v>7681</v>
      </c>
      <c r="P3664" s="7">
        <v>20161226</v>
      </c>
      <c r="Q3664" s="7">
        <v>59</v>
      </c>
      <c r="R3664" s="7">
        <v>201903</v>
      </c>
    </row>
    <row r="3665" spans="1:18" ht="16.5" customHeight="1">
      <c r="A3665" s="8">
        <v>6208208345</v>
      </c>
      <c r="B3665" s="7">
        <v>3999451</v>
      </c>
      <c r="C3665" s="12">
        <v>2301330005192</v>
      </c>
      <c r="D3665" s="7" t="s">
        <v>49763</v>
      </c>
      <c r="E3665" s="7" t="s">
        <v>9314</v>
      </c>
      <c r="F3665" s="7" t="s">
        <v>249</v>
      </c>
      <c r="G3665" s="7" t="s">
        <v>49764</v>
      </c>
      <c r="H3665" s="7" t="s">
        <v>49765</v>
      </c>
      <c r="I3665" s="7" t="s">
        <v>45</v>
      </c>
      <c r="J3665" s="7" t="s">
        <v>33060</v>
      </c>
      <c r="K3665" s="7" t="s">
        <v>47</v>
      </c>
      <c r="L3665" s="7">
        <v>10</v>
      </c>
      <c r="M3665" s="7" t="s">
        <v>105</v>
      </c>
      <c r="N3665" s="7">
        <v>86102</v>
      </c>
      <c r="O3665" s="7" t="s">
        <v>30448</v>
      </c>
      <c r="P3665" s="7">
        <v>20110428</v>
      </c>
      <c r="Q3665" s="7">
        <v>71</v>
      </c>
      <c r="R3665" s="7">
        <v>201903</v>
      </c>
    </row>
    <row r="3666" spans="1:18" ht="16.5" customHeight="1">
      <c r="A3666" s="8">
        <v>6218153638</v>
      </c>
      <c r="B3666" s="7">
        <v>1922731</v>
      </c>
      <c r="C3666" s="12">
        <v>2341110031884</v>
      </c>
      <c r="D3666" s="7" t="s">
        <v>49766</v>
      </c>
      <c r="E3666" s="7" t="s">
        <v>716</v>
      </c>
      <c r="F3666" s="7" t="s">
        <v>48298</v>
      </c>
      <c r="G3666" s="7" t="s">
        <v>49767</v>
      </c>
      <c r="H3666" s="7" t="s">
        <v>49768</v>
      </c>
      <c r="I3666" s="7" t="s">
        <v>65</v>
      </c>
      <c r="J3666" s="7" t="s">
        <v>33060</v>
      </c>
      <c r="K3666" s="7" t="s">
        <v>47</v>
      </c>
      <c r="L3666" s="7">
        <v>10</v>
      </c>
      <c r="M3666" s="7" t="s">
        <v>33076</v>
      </c>
      <c r="N3666" s="7">
        <v>10751</v>
      </c>
      <c r="O3666" s="7" t="s">
        <v>620</v>
      </c>
      <c r="P3666" s="7">
        <v>20030314</v>
      </c>
      <c r="Q3666" s="7">
        <v>64</v>
      </c>
      <c r="R3666" s="7">
        <v>201903</v>
      </c>
    </row>
    <row r="3667" spans="1:18" ht="16.5" customHeight="1">
      <c r="A3667" s="8">
        <v>6218163214</v>
      </c>
      <c r="B3667" s="7">
        <v>2276185</v>
      </c>
      <c r="C3667" s="12">
        <v>2341110038848</v>
      </c>
      <c r="D3667" s="7" t="s">
        <v>18536</v>
      </c>
      <c r="E3667" s="7" t="s">
        <v>18537</v>
      </c>
      <c r="F3667" s="7" t="s">
        <v>18538</v>
      </c>
      <c r="G3667" s="7" t="s">
        <v>18539</v>
      </c>
      <c r="H3667" s="7" t="s">
        <v>18540</v>
      </c>
      <c r="I3667" s="7" t="s">
        <v>65</v>
      </c>
      <c r="J3667" s="7" t="s">
        <v>33060</v>
      </c>
      <c r="K3667" s="7" t="s">
        <v>47</v>
      </c>
      <c r="L3667" s="7">
        <v>10</v>
      </c>
      <c r="M3667" s="7" t="s">
        <v>33076</v>
      </c>
      <c r="N3667" s="7">
        <v>28302</v>
      </c>
      <c r="O3667" s="7" t="s">
        <v>38262</v>
      </c>
      <c r="P3667" s="7">
        <v>20050705</v>
      </c>
      <c r="Q3667" s="7">
        <v>60</v>
      </c>
      <c r="R3667" s="7">
        <v>201903</v>
      </c>
    </row>
    <row r="3668" spans="1:18" ht="16.5" customHeight="1">
      <c r="A3668" s="8">
        <v>6218166486</v>
      </c>
      <c r="B3668" s="7">
        <v>2649026</v>
      </c>
      <c r="C3668" s="12">
        <v>2341110041495</v>
      </c>
      <c r="D3668" s="7" t="s">
        <v>49769</v>
      </c>
      <c r="E3668" s="7" t="s">
        <v>49770</v>
      </c>
      <c r="F3668" s="7" t="s">
        <v>49771</v>
      </c>
      <c r="G3668" s="7" t="s">
        <v>49772</v>
      </c>
      <c r="H3668" s="7" t="s">
        <v>49773</v>
      </c>
      <c r="I3668" s="7" t="s">
        <v>65</v>
      </c>
      <c r="J3668" s="7" t="s">
        <v>33060</v>
      </c>
      <c r="K3668" s="7" t="s">
        <v>47</v>
      </c>
      <c r="L3668" s="7">
        <v>10</v>
      </c>
      <c r="M3668" s="7" t="s">
        <v>34194</v>
      </c>
      <c r="N3668" s="7">
        <v>52991</v>
      </c>
      <c r="O3668" s="7" t="s">
        <v>38799</v>
      </c>
      <c r="P3668" s="7">
        <v>20060414</v>
      </c>
      <c r="Q3668" s="7">
        <v>64</v>
      </c>
      <c r="R3668" s="7">
        <v>201903</v>
      </c>
    </row>
    <row r="3669" spans="1:18" ht="16.5" customHeight="1">
      <c r="A3669" s="8">
        <v>6218198917</v>
      </c>
      <c r="B3669" s="7">
        <v>4175344</v>
      </c>
      <c r="C3669" s="12">
        <v>2341110067508</v>
      </c>
      <c r="D3669" s="7" t="s">
        <v>26153</v>
      </c>
      <c r="E3669" s="7" t="s">
        <v>26154</v>
      </c>
      <c r="F3669" s="7" t="s">
        <v>26155</v>
      </c>
      <c r="G3669" s="7" t="s">
        <v>26156</v>
      </c>
      <c r="H3669" s="7" t="s">
        <v>26157</v>
      </c>
      <c r="I3669" s="7" t="s">
        <v>65</v>
      </c>
      <c r="J3669" s="7" t="s">
        <v>33060</v>
      </c>
      <c r="K3669" s="7" t="s">
        <v>47</v>
      </c>
      <c r="L3669" s="7">
        <v>10</v>
      </c>
      <c r="M3669" s="7" t="s">
        <v>34319</v>
      </c>
      <c r="N3669" s="7">
        <v>56130</v>
      </c>
      <c r="O3669" s="7" t="s">
        <v>26141</v>
      </c>
      <c r="P3669" s="7">
        <v>20121022</v>
      </c>
      <c r="Q3669" s="7">
        <v>71</v>
      </c>
      <c r="R3669" s="7">
        <v>201903</v>
      </c>
    </row>
    <row r="3670" spans="1:18" ht="16.5" customHeight="1">
      <c r="A3670" s="8">
        <v>6218199935</v>
      </c>
      <c r="B3670" s="7">
        <v>4183949</v>
      </c>
      <c r="C3670" s="12">
        <v>2341110067996</v>
      </c>
      <c r="D3670" s="7" t="s">
        <v>49774</v>
      </c>
      <c r="E3670" s="7" t="s">
        <v>2312</v>
      </c>
      <c r="F3670" s="7" t="s">
        <v>1204</v>
      </c>
      <c r="G3670" s="7" t="s">
        <v>49775</v>
      </c>
      <c r="H3670" s="7" t="s">
        <v>49776</v>
      </c>
      <c r="I3670" s="7" t="s">
        <v>65</v>
      </c>
      <c r="J3670" s="7" t="s">
        <v>33060</v>
      </c>
      <c r="K3670" s="7" t="s">
        <v>47</v>
      </c>
      <c r="L3670" s="7">
        <v>10</v>
      </c>
      <c r="M3670" s="7" t="s">
        <v>33076</v>
      </c>
      <c r="N3670" s="7">
        <v>13109</v>
      </c>
      <c r="O3670" s="7" t="s">
        <v>49777</v>
      </c>
      <c r="P3670" s="7">
        <v>20121121</v>
      </c>
      <c r="Q3670" s="7">
        <v>244</v>
      </c>
      <c r="R3670" s="7">
        <v>201903</v>
      </c>
    </row>
    <row r="3671" spans="1:18" ht="16.5" customHeight="1">
      <c r="A3671" s="8">
        <v>6218608797</v>
      </c>
      <c r="B3671" s="7">
        <v>5897120</v>
      </c>
      <c r="C3671" s="12">
        <v>2341110075212</v>
      </c>
      <c r="D3671" s="7" t="s">
        <v>17815</v>
      </c>
      <c r="E3671" s="7" t="s">
        <v>17816</v>
      </c>
      <c r="F3671" s="7" t="s">
        <v>17817</v>
      </c>
      <c r="G3671" s="7" t="s">
        <v>17818</v>
      </c>
      <c r="H3671" s="7" t="s">
        <v>17819</v>
      </c>
      <c r="I3671" s="7" t="s">
        <v>65</v>
      </c>
      <c r="J3671" s="7" t="s">
        <v>33060</v>
      </c>
      <c r="K3671" s="7" t="s">
        <v>47</v>
      </c>
      <c r="L3671" s="7">
        <v>10</v>
      </c>
      <c r="M3671" s="7" t="s">
        <v>33076</v>
      </c>
      <c r="N3671" s="7">
        <v>22299</v>
      </c>
      <c r="O3671" s="7" t="s">
        <v>33340</v>
      </c>
      <c r="P3671" s="7">
        <v>20140410</v>
      </c>
      <c r="Q3671" s="7">
        <v>57</v>
      </c>
      <c r="R3671" s="7">
        <v>201903</v>
      </c>
    </row>
    <row r="3672" spans="1:18" ht="16.5" customHeight="1">
      <c r="A3672" s="8">
        <v>6218610968</v>
      </c>
      <c r="B3672" s="7">
        <v>5949543</v>
      </c>
      <c r="C3672" s="12">
        <v>2341110076690</v>
      </c>
      <c r="D3672" s="7" t="s">
        <v>49778</v>
      </c>
      <c r="E3672" s="7" t="s">
        <v>49779</v>
      </c>
      <c r="F3672" s="7" t="s">
        <v>49780</v>
      </c>
      <c r="G3672" s="7" t="s">
        <v>49781</v>
      </c>
      <c r="H3672" s="7" t="s">
        <v>49782</v>
      </c>
      <c r="I3672" s="7" t="s">
        <v>65</v>
      </c>
      <c r="J3672" s="7" t="s">
        <v>33060</v>
      </c>
      <c r="K3672" s="7" t="s">
        <v>47</v>
      </c>
      <c r="L3672" s="7">
        <v>10</v>
      </c>
      <c r="M3672" s="7" t="s">
        <v>34319</v>
      </c>
      <c r="N3672" s="7">
        <v>56192</v>
      </c>
      <c r="O3672" s="7" t="s">
        <v>45388</v>
      </c>
      <c r="P3672" s="7">
        <v>20140725</v>
      </c>
      <c r="Q3672" s="7">
        <v>52</v>
      </c>
      <c r="R3672" s="7">
        <v>201903</v>
      </c>
    </row>
    <row r="3673" spans="1:18" ht="16.5" customHeight="1">
      <c r="A3673" s="8">
        <v>6218212221</v>
      </c>
      <c r="B3673" s="7">
        <v>4021355</v>
      </c>
      <c r="C3673" s="12">
        <v>2341220001561</v>
      </c>
      <c r="D3673" s="7" t="s">
        <v>49783</v>
      </c>
      <c r="E3673" s="7" t="s">
        <v>49784</v>
      </c>
      <c r="F3673" s="7" t="s">
        <v>49785</v>
      </c>
      <c r="G3673" s="7" t="s">
        <v>49786</v>
      </c>
      <c r="H3673" s="7" t="s">
        <v>49787</v>
      </c>
      <c r="I3673" s="7" t="s">
        <v>45</v>
      </c>
      <c r="J3673" s="7" t="s">
        <v>33060</v>
      </c>
      <c r="K3673" s="7" t="s">
        <v>47</v>
      </c>
      <c r="L3673" s="7">
        <v>10</v>
      </c>
      <c r="M3673" s="7" t="s">
        <v>105</v>
      </c>
      <c r="N3673" s="7">
        <v>87000</v>
      </c>
      <c r="O3673" s="7" t="s">
        <v>16479</v>
      </c>
      <c r="P3673" s="7">
        <v>20110706</v>
      </c>
      <c r="Q3673" s="7">
        <v>57</v>
      </c>
      <c r="R3673" s="7">
        <v>201903</v>
      </c>
    </row>
    <row r="3674" spans="1:18" ht="16.5" customHeight="1">
      <c r="A3674" s="8">
        <v>6208208495</v>
      </c>
      <c r="B3674" s="7">
        <v>4039074</v>
      </c>
      <c r="C3674" s="12">
        <v>2342330003736</v>
      </c>
      <c r="D3674" s="7" t="s">
        <v>49788</v>
      </c>
      <c r="E3674" s="7" t="s">
        <v>36721</v>
      </c>
      <c r="F3674" s="7" t="s">
        <v>16354</v>
      </c>
      <c r="G3674" s="7" t="s">
        <v>49789</v>
      </c>
      <c r="H3674" s="7" t="s">
        <v>49790</v>
      </c>
      <c r="I3674" s="7" t="s">
        <v>45</v>
      </c>
      <c r="J3674" s="7" t="s">
        <v>33060</v>
      </c>
      <c r="K3674" s="7" t="s">
        <v>47</v>
      </c>
      <c r="L3674" s="7">
        <v>10</v>
      </c>
      <c r="M3674" s="7" t="s">
        <v>105</v>
      </c>
      <c r="N3674" s="7">
        <v>86102</v>
      </c>
      <c r="O3674" s="7" t="s">
        <v>30448</v>
      </c>
      <c r="P3674" s="7">
        <v>20110826</v>
      </c>
      <c r="Q3674" s="7">
        <v>51</v>
      </c>
      <c r="R3674" s="7">
        <v>201903</v>
      </c>
    </row>
    <row r="3675" spans="1:18" ht="16.5" customHeight="1">
      <c r="A3675" s="8">
        <v>6208208966</v>
      </c>
      <c r="B3675" s="7">
        <v>4180181</v>
      </c>
      <c r="C3675" s="12">
        <v>2342330003926</v>
      </c>
      <c r="D3675" s="7" t="s">
        <v>30386</v>
      </c>
      <c r="E3675" s="7" t="s">
        <v>30387</v>
      </c>
      <c r="F3675" s="7" t="s">
        <v>249</v>
      </c>
      <c r="G3675" s="7" t="s">
        <v>30388</v>
      </c>
      <c r="H3675" s="7" t="s">
        <v>30389</v>
      </c>
      <c r="I3675" s="7" t="s">
        <v>45</v>
      </c>
      <c r="J3675" s="7" t="s">
        <v>33060</v>
      </c>
      <c r="K3675" s="7" t="s">
        <v>47</v>
      </c>
      <c r="L3675" s="7">
        <v>10</v>
      </c>
      <c r="M3675" s="7" t="s">
        <v>105</v>
      </c>
      <c r="N3675" s="7">
        <v>86102</v>
      </c>
      <c r="O3675" s="7" t="s">
        <v>30448</v>
      </c>
      <c r="P3675" s="7">
        <v>20121031</v>
      </c>
      <c r="Q3675" s="7">
        <v>60</v>
      </c>
      <c r="R3675" s="7">
        <v>201903</v>
      </c>
    </row>
    <row r="3676" spans="1:18" ht="16.5" customHeight="1">
      <c r="A3676" s="8">
        <v>1178204538</v>
      </c>
      <c r="B3676" s="7">
        <v>8209753</v>
      </c>
      <c r="C3676" s="12">
        <v>2501210002769</v>
      </c>
      <c r="D3676" s="7" t="s">
        <v>49791</v>
      </c>
      <c r="E3676" s="7" t="s">
        <v>49792</v>
      </c>
      <c r="F3676" s="7" t="s">
        <v>49793</v>
      </c>
      <c r="G3676" s="7" t="s">
        <v>49794</v>
      </c>
      <c r="H3676" s="7" t="s">
        <v>49795</v>
      </c>
      <c r="I3676" s="7" t="s">
        <v>45</v>
      </c>
      <c r="J3676" s="7" t="s">
        <v>33060</v>
      </c>
      <c r="K3676" s="7" t="s">
        <v>47</v>
      </c>
      <c r="L3676" s="7">
        <v>10</v>
      </c>
      <c r="M3676" s="7" t="s">
        <v>105</v>
      </c>
      <c r="N3676" s="7">
        <v>87299</v>
      </c>
      <c r="O3676" s="7" t="s">
        <v>37831</v>
      </c>
      <c r="P3676" s="7">
        <v>20090911</v>
      </c>
      <c r="Q3676" s="7">
        <v>126</v>
      </c>
      <c r="R3676" s="7">
        <v>201903</v>
      </c>
    </row>
    <row r="3677" spans="1:18" ht="16.5" customHeight="1">
      <c r="A3677" s="8">
        <v>1088178121</v>
      </c>
      <c r="B3677" s="7">
        <v>2879633</v>
      </c>
      <c r="C3677" s="12">
        <v>2541340014854</v>
      </c>
      <c r="D3677" s="7" t="s">
        <v>30152</v>
      </c>
      <c r="E3677" s="7" t="s">
        <v>30153</v>
      </c>
      <c r="F3677" s="7" t="s">
        <v>9667</v>
      </c>
      <c r="G3677" s="7" t="s">
        <v>30154</v>
      </c>
      <c r="H3677" s="7" t="s">
        <v>30155</v>
      </c>
      <c r="I3677" s="7" t="s">
        <v>65</v>
      </c>
      <c r="J3677" s="7" t="s">
        <v>33060</v>
      </c>
      <c r="K3677" s="7" t="s">
        <v>47</v>
      </c>
      <c r="L3677" s="7">
        <v>10</v>
      </c>
      <c r="M3677" s="7" t="s">
        <v>363</v>
      </c>
      <c r="N3677" s="7">
        <v>71201</v>
      </c>
      <c r="O3677" s="7" t="s">
        <v>634</v>
      </c>
      <c r="P3677" s="7">
        <v>20070124</v>
      </c>
      <c r="Q3677" s="7">
        <v>163</v>
      </c>
      <c r="R3677" s="7">
        <v>201903</v>
      </c>
    </row>
    <row r="3678" spans="1:18" ht="16.5" customHeight="1">
      <c r="A3678" s="8">
        <v>1078718699</v>
      </c>
      <c r="B3678" s="7">
        <v>4076440</v>
      </c>
      <c r="C3678" s="12">
        <v>2541340016199</v>
      </c>
      <c r="D3678" s="7" t="s">
        <v>29229</v>
      </c>
      <c r="E3678" s="7" t="s">
        <v>29230</v>
      </c>
      <c r="F3678" s="7" t="s">
        <v>9667</v>
      </c>
      <c r="G3678" s="7" t="s">
        <v>29231</v>
      </c>
      <c r="H3678" s="7" t="s">
        <v>29232</v>
      </c>
      <c r="I3678" s="7" t="s">
        <v>65</v>
      </c>
      <c r="J3678" s="7" t="s">
        <v>33060</v>
      </c>
      <c r="K3678" s="7" t="s">
        <v>47</v>
      </c>
      <c r="L3678" s="7">
        <v>10</v>
      </c>
      <c r="M3678" s="7" t="s">
        <v>363</v>
      </c>
      <c r="N3678" s="7">
        <v>71209</v>
      </c>
      <c r="O3678" s="7" t="s">
        <v>49796</v>
      </c>
      <c r="P3678" s="7">
        <v>20090403</v>
      </c>
      <c r="Q3678" s="7">
        <v>66</v>
      </c>
      <c r="R3678" s="7">
        <v>201903</v>
      </c>
    </row>
    <row r="3679" spans="1:18" ht="16.5" customHeight="1">
      <c r="A3679" s="8">
        <v>1078215042</v>
      </c>
      <c r="B3679" s="7">
        <v>3979038</v>
      </c>
      <c r="C3679" s="12">
        <v>2541710017256</v>
      </c>
      <c r="D3679" s="7" t="s">
        <v>29249</v>
      </c>
      <c r="E3679" s="7" t="s">
        <v>29250</v>
      </c>
      <c r="F3679" s="7" t="s">
        <v>29251</v>
      </c>
      <c r="G3679" s="7" t="s">
        <v>29252</v>
      </c>
      <c r="H3679" s="7" t="s">
        <v>29253</v>
      </c>
      <c r="I3679" s="7" t="s">
        <v>45</v>
      </c>
      <c r="J3679" s="7" t="s">
        <v>33060</v>
      </c>
      <c r="K3679" s="7" t="s">
        <v>47</v>
      </c>
      <c r="L3679" s="7">
        <v>10</v>
      </c>
      <c r="M3679" s="7" t="s">
        <v>363</v>
      </c>
      <c r="N3679" s="7">
        <v>70201</v>
      </c>
      <c r="O3679" s="7" t="s">
        <v>46754</v>
      </c>
      <c r="P3679" s="7">
        <v>20110228</v>
      </c>
      <c r="Q3679" s="7">
        <v>57</v>
      </c>
      <c r="R3679" s="7">
        <v>201903</v>
      </c>
    </row>
    <row r="3680" spans="1:18" ht="16.5" customHeight="1">
      <c r="A3680" s="8">
        <v>1138208925</v>
      </c>
      <c r="B3680" s="7">
        <v>5829696</v>
      </c>
      <c r="C3680" s="12">
        <v>2543330015230</v>
      </c>
      <c r="D3680" s="7" t="s">
        <v>49797</v>
      </c>
      <c r="E3680" s="7" t="s">
        <v>49798</v>
      </c>
      <c r="F3680" s="7" t="s">
        <v>249</v>
      </c>
      <c r="G3680" s="7" t="s">
        <v>49799</v>
      </c>
      <c r="H3680" s="7" t="s">
        <v>49800</v>
      </c>
      <c r="I3680" s="7" t="s">
        <v>45</v>
      </c>
      <c r="J3680" s="7" t="s">
        <v>33060</v>
      </c>
      <c r="K3680" s="7" t="s">
        <v>47</v>
      </c>
      <c r="L3680" s="7">
        <v>10</v>
      </c>
      <c r="M3680" s="7" t="s">
        <v>105</v>
      </c>
      <c r="N3680" s="7">
        <v>86102</v>
      </c>
      <c r="O3680" s="7" t="s">
        <v>30448</v>
      </c>
      <c r="P3680" s="7">
        <v>20131025</v>
      </c>
      <c r="Q3680" s="7">
        <v>99</v>
      </c>
      <c r="R3680" s="7">
        <v>201903</v>
      </c>
    </row>
    <row r="3681" spans="1:18" ht="16.5" customHeight="1">
      <c r="A3681" s="8">
        <v>3288200068</v>
      </c>
      <c r="B3681" s="7">
        <v>6530244</v>
      </c>
      <c r="C3681" s="12">
        <v>2543330017385</v>
      </c>
      <c r="D3681" s="7" t="s">
        <v>49801</v>
      </c>
      <c r="E3681" s="7" t="s">
        <v>36012</v>
      </c>
      <c r="F3681" s="7" t="s">
        <v>249</v>
      </c>
      <c r="G3681" s="7" t="s">
        <v>49802</v>
      </c>
      <c r="H3681" s="7" t="s">
        <v>49803</v>
      </c>
      <c r="I3681" s="7" t="s">
        <v>45</v>
      </c>
      <c r="J3681" s="7" t="s">
        <v>33060</v>
      </c>
      <c r="K3681" s="7" t="s">
        <v>47</v>
      </c>
      <c r="L3681" s="7">
        <v>10</v>
      </c>
      <c r="M3681" s="7" t="s">
        <v>105</v>
      </c>
      <c r="N3681" s="7">
        <v>86102</v>
      </c>
      <c r="O3681" s="7" t="s">
        <v>30448</v>
      </c>
      <c r="P3681" s="7">
        <v>20150911</v>
      </c>
      <c r="Q3681" s="7">
        <v>95</v>
      </c>
      <c r="R3681" s="7">
        <v>201903</v>
      </c>
    </row>
    <row r="3682" spans="1:18" ht="16.5" customHeight="1">
      <c r="A3682" s="8">
        <v>2208713681</v>
      </c>
      <c r="B3682" s="7">
        <v>2278052</v>
      </c>
      <c r="C3682" s="12">
        <v>2641510007637</v>
      </c>
      <c r="D3682" s="7" t="s">
        <v>49804</v>
      </c>
      <c r="E3682" s="7" t="s">
        <v>49805</v>
      </c>
      <c r="F3682" s="7" t="s">
        <v>49806</v>
      </c>
      <c r="G3682" s="7">
        <v>15886020</v>
      </c>
      <c r="H3682" s="7" t="s">
        <v>49807</v>
      </c>
      <c r="I3682" s="7" t="s">
        <v>65</v>
      </c>
      <c r="J3682" s="7" t="s">
        <v>33060</v>
      </c>
      <c r="K3682" s="7" t="s">
        <v>47</v>
      </c>
      <c r="L3682" s="7">
        <v>10</v>
      </c>
      <c r="M3682" s="7" t="s">
        <v>33076</v>
      </c>
      <c r="N3682" s="7">
        <v>10700</v>
      </c>
      <c r="O3682" s="7" t="s">
        <v>33127</v>
      </c>
      <c r="P3682" s="7">
        <v>20050720</v>
      </c>
      <c r="Q3682" s="7">
        <v>90</v>
      </c>
      <c r="R3682" s="7">
        <v>201903</v>
      </c>
    </row>
    <row r="3683" spans="1:18" ht="16.5" customHeight="1">
      <c r="A3683" s="8">
        <v>1108216687</v>
      </c>
      <c r="B3683" s="7">
        <v>4082387</v>
      </c>
      <c r="C3683" s="12">
        <v>2741210009808</v>
      </c>
      <c r="D3683" s="7" t="s">
        <v>49808</v>
      </c>
      <c r="E3683" s="7" t="s">
        <v>49809</v>
      </c>
      <c r="F3683" s="7" t="s">
        <v>49810</v>
      </c>
      <c r="G3683" s="7" t="s">
        <v>49811</v>
      </c>
      <c r="H3683" s="7" t="s">
        <v>49812</v>
      </c>
      <c r="I3683" s="7" t="s">
        <v>45</v>
      </c>
      <c r="J3683" s="7" t="s">
        <v>33060</v>
      </c>
      <c r="K3683" s="7" t="s">
        <v>47</v>
      </c>
      <c r="L3683" s="7">
        <v>10</v>
      </c>
      <c r="M3683" s="7" t="s">
        <v>105</v>
      </c>
      <c r="N3683" s="7">
        <v>87299</v>
      </c>
      <c r="O3683" s="7" t="s">
        <v>37831</v>
      </c>
      <c r="P3683" s="7">
        <v>20120202</v>
      </c>
      <c r="Q3683" s="7">
        <v>133</v>
      </c>
      <c r="R3683" s="7">
        <v>201903</v>
      </c>
    </row>
    <row r="3684" spans="1:18" ht="16.5" customHeight="1">
      <c r="A3684" s="8">
        <v>1108169663</v>
      </c>
      <c r="B3684" s="7">
        <v>2794474</v>
      </c>
      <c r="C3684" s="12">
        <v>2741340006310</v>
      </c>
      <c r="D3684" s="7" t="s">
        <v>29202</v>
      </c>
      <c r="E3684" s="7" t="s">
        <v>29203</v>
      </c>
      <c r="F3684" s="7" t="s">
        <v>9667</v>
      </c>
      <c r="G3684" s="7" t="s">
        <v>29204</v>
      </c>
      <c r="H3684" s="7" t="s">
        <v>29205</v>
      </c>
      <c r="I3684" s="7" t="s">
        <v>65</v>
      </c>
      <c r="J3684" s="7" t="s">
        <v>33060</v>
      </c>
      <c r="K3684" s="7" t="s">
        <v>47</v>
      </c>
      <c r="L3684" s="7">
        <v>10</v>
      </c>
      <c r="M3684" s="7" t="s">
        <v>363</v>
      </c>
      <c r="N3684" s="7">
        <v>71201</v>
      </c>
      <c r="O3684" s="7" t="s">
        <v>634</v>
      </c>
      <c r="P3684" s="7">
        <v>20050307</v>
      </c>
      <c r="Q3684" s="7">
        <v>102</v>
      </c>
      <c r="R3684" s="7">
        <v>201903</v>
      </c>
    </row>
    <row r="3685" spans="1:18" ht="16.5" customHeight="1">
      <c r="A3685" s="8">
        <v>1068213487</v>
      </c>
      <c r="B3685" s="7">
        <v>3055738</v>
      </c>
      <c r="C3685" s="12">
        <v>2743210028789</v>
      </c>
      <c r="D3685" s="7" t="s">
        <v>29283</v>
      </c>
      <c r="E3685" s="7" t="s">
        <v>29284</v>
      </c>
      <c r="F3685" s="7" t="s">
        <v>29285</v>
      </c>
      <c r="G3685" s="7" t="s">
        <v>29286</v>
      </c>
      <c r="H3685" s="7" t="s">
        <v>29287</v>
      </c>
      <c r="I3685" s="7" t="s">
        <v>45</v>
      </c>
      <c r="J3685" s="7" t="s">
        <v>33060</v>
      </c>
      <c r="K3685" s="7" t="s">
        <v>47</v>
      </c>
      <c r="L3685" s="7">
        <v>10</v>
      </c>
      <c r="M3685" s="7" t="s">
        <v>363</v>
      </c>
      <c r="N3685" s="7">
        <v>71531</v>
      </c>
      <c r="O3685" s="7" t="s">
        <v>15169</v>
      </c>
      <c r="P3685" s="7">
        <v>20090525</v>
      </c>
      <c r="Q3685" s="7">
        <v>69</v>
      </c>
      <c r="R3685" s="7">
        <v>201903</v>
      </c>
    </row>
    <row r="3686" spans="1:18" ht="16.5" customHeight="1">
      <c r="A3686" s="8">
        <v>1278197911</v>
      </c>
      <c r="B3686" s="7">
        <v>2637437</v>
      </c>
      <c r="C3686" s="12">
        <v>2801110074044</v>
      </c>
      <c r="D3686" s="7" t="s">
        <v>18799</v>
      </c>
      <c r="E3686" s="7" t="s">
        <v>18800</v>
      </c>
      <c r="F3686" s="7" t="s">
        <v>18801</v>
      </c>
      <c r="G3686" s="7" t="s">
        <v>18802</v>
      </c>
      <c r="H3686" s="7" t="s">
        <v>18803</v>
      </c>
      <c r="I3686" s="7" t="s">
        <v>65</v>
      </c>
      <c r="J3686" s="7" t="s">
        <v>33060</v>
      </c>
      <c r="K3686" s="7" t="s">
        <v>47</v>
      </c>
      <c r="L3686" s="7">
        <v>10</v>
      </c>
      <c r="M3686" s="7" t="s">
        <v>33076</v>
      </c>
      <c r="N3686" s="7">
        <v>26211</v>
      </c>
      <c r="O3686" s="7" t="s">
        <v>5655</v>
      </c>
      <c r="P3686" s="7">
        <v>20060302</v>
      </c>
      <c r="Q3686" s="7">
        <v>97</v>
      </c>
      <c r="R3686" s="7">
        <v>201903</v>
      </c>
    </row>
    <row r="3687" spans="1:18" ht="16.5" customHeight="1">
      <c r="A3687" s="8">
        <v>1278605997</v>
      </c>
      <c r="B3687" s="7">
        <v>2835340</v>
      </c>
      <c r="C3687" s="12">
        <v>2801110082732</v>
      </c>
      <c r="D3687" s="7" t="s">
        <v>19104</v>
      </c>
      <c r="E3687" s="7" t="s">
        <v>19105</v>
      </c>
      <c r="F3687" s="7" t="s">
        <v>19106</v>
      </c>
      <c r="G3687" s="7" t="s">
        <v>19107</v>
      </c>
      <c r="H3687" s="7" t="s">
        <v>19108</v>
      </c>
      <c r="I3687" s="7" t="s">
        <v>65</v>
      </c>
      <c r="J3687" s="7" t="s">
        <v>33060</v>
      </c>
      <c r="K3687" s="7" t="s">
        <v>47</v>
      </c>
      <c r="L3687" s="7">
        <v>10</v>
      </c>
      <c r="M3687" s="7" t="s">
        <v>33076</v>
      </c>
      <c r="N3687" s="7">
        <v>29221</v>
      </c>
      <c r="O3687" s="7" t="s">
        <v>49813</v>
      </c>
      <c r="P3687" s="7">
        <v>20070807</v>
      </c>
      <c r="Q3687" s="7">
        <v>55</v>
      </c>
      <c r="R3687" s="7">
        <v>201903</v>
      </c>
    </row>
    <row r="3688" spans="1:18" ht="16.5" customHeight="1">
      <c r="A3688" s="8">
        <v>1278611602</v>
      </c>
      <c r="B3688" s="7">
        <v>3040434</v>
      </c>
      <c r="C3688" s="12">
        <v>2801110088269</v>
      </c>
      <c r="D3688" s="7" t="s">
        <v>25171</v>
      </c>
      <c r="E3688" s="7" t="s">
        <v>25172</v>
      </c>
      <c r="F3688" s="7" t="s">
        <v>11022</v>
      </c>
      <c r="G3688" s="7" t="s">
        <v>25173</v>
      </c>
      <c r="H3688" s="7" t="s">
        <v>25174</v>
      </c>
      <c r="I3688" s="7" t="s">
        <v>65</v>
      </c>
      <c r="J3688" s="7" t="s">
        <v>33060</v>
      </c>
      <c r="K3688" s="7" t="s">
        <v>47</v>
      </c>
      <c r="L3688" s="7">
        <v>10</v>
      </c>
      <c r="M3688" s="7" t="s">
        <v>34194</v>
      </c>
      <c r="N3688" s="7">
        <v>49210</v>
      </c>
      <c r="O3688" s="7" t="s">
        <v>10757</v>
      </c>
      <c r="P3688" s="7">
        <v>20080702</v>
      </c>
      <c r="Q3688" s="7">
        <v>122</v>
      </c>
      <c r="R3688" s="7">
        <v>201903</v>
      </c>
    </row>
    <row r="3689" spans="1:18" ht="16.5" customHeight="1">
      <c r="A3689" s="8">
        <v>1278649165</v>
      </c>
      <c r="B3689" s="7">
        <v>5514501</v>
      </c>
      <c r="C3689" s="12">
        <v>2802110122669</v>
      </c>
      <c r="D3689" s="7" t="s">
        <v>23550</v>
      </c>
      <c r="E3689" s="7" t="s">
        <v>23551</v>
      </c>
      <c r="F3689" s="7" t="s">
        <v>10517</v>
      </c>
      <c r="G3689" s="7" t="s">
        <v>23552</v>
      </c>
      <c r="H3689" s="7" t="s">
        <v>23553</v>
      </c>
      <c r="I3689" s="7" t="s">
        <v>65</v>
      </c>
      <c r="J3689" s="7" t="s">
        <v>33060</v>
      </c>
      <c r="K3689" s="7" t="s">
        <v>47</v>
      </c>
      <c r="L3689" s="7">
        <v>10</v>
      </c>
      <c r="M3689" s="7" t="s">
        <v>33760</v>
      </c>
      <c r="N3689" s="7">
        <v>46414</v>
      </c>
      <c r="O3689" s="7" t="s">
        <v>39905</v>
      </c>
      <c r="P3689" s="7">
        <v>20130601</v>
      </c>
      <c r="Q3689" s="7">
        <v>116</v>
      </c>
      <c r="R3689" s="7">
        <v>201903</v>
      </c>
    </row>
    <row r="3690" spans="1:18" ht="16.5" customHeight="1">
      <c r="A3690" s="8">
        <v>1278651512</v>
      </c>
      <c r="B3690" s="7">
        <v>4345139</v>
      </c>
      <c r="C3690" s="12">
        <v>2802110126265</v>
      </c>
      <c r="D3690" s="7" t="s">
        <v>49814</v>
      </c>
      <c r="E3690" s="7" t="s">
        <v>49815</v>
      </c>
      <c r="F3690" s="7" t="s">
        <v>49816</v>
      </c>
      <c r="G3690" s="7" t="s">
        <v>49817</v>
      </c>
      <c r="H3690" s="7" t="s">
        <v>49818</v>
      </c>
      <c r="I3690" s="7" t="s">
        <v>65</v>
      </c>
      <c r="J3690" s="7" t="s">
        <v>33060</v>
      </c>
      <c r="K3690" s="7" t="s">
        <v>47</v>
      </c>
      <c r="L3690" s="7">
        <v>10</v>
      </c>
      <c r="M3690" s="7" t="s">
        <v>33076</v>
      </c>
      <c r="N3690" s="7">
        <v>22292</v>
      </c>
      <c r="O3690" s="7" t="s">
        <v>49819</v>
      </c>
      <c r="P3690" s="7">
        <v>20130912</v>
      </c>
      <c r="Q3690" s="7">
        <v>52</v>
      </c>
      <c r="R3690" s="7">
        <v>201903</v>
      </c>
    </row>
    <row r="3691" spans="1:18" ht="16.5" customHeight="1">
      <c r="A3691" s="8">
        <v>6778100250</v>
      </c>
      <c r="B3691" s="7">
        <v>6677231</v>
      </c>
      <c r="C3691" s="12">
        <v>2802110151840</v>
      </c>
      <c r="D3691" s="7" t="s">
        <v>17042</v>
      </c>
      <c r="E3691" s="7" t="s">
        <v>12232</v>
      </c>
      <c r="F3691" s="7" t="s">
        <v>17043</v>
      </c>
      <c r="G3691" s="7" t="s">
        <v>17044</v>
      </c>
      <c r="H3691" s="7" t="s">
        <v>1025</v>
      </c>
      <c r="I3691" s="7" t="s">
        <v>65</v>
      </c>
      <c r="J3691" s="7" t="s">
        <v>33060</v>
      </c>
      <c r="K3691" s="7" t="s">
        <v>47</v>
      </c>
      <c r="L3691" s="7">
        <v>10</v>
      </c>
      <c r="M3691" s="7" t="s">
        <v>33076</v>
      </c>
      <c r="N3691" s="7">
        <v>13219</v>
      </c>
      <c r="O3691" s="7" t="s">
        <v>49820</v>
      </c>
      <c r="P3691" s="7">
        <v>20160311</v>
      </c>
      <c r="Q3691" s="7">
        <v>50</v>
      </c>
      <c r="R3691" s="7">
        <v>201903</v>
      </c>
    </row>
    <row r="3692" spans="1:18" ht="16.5" customHeight="1">
      <c r="A3692" s="8">
        <v>1288609905</v>
      </c>
      <c r="B3692" s="7">
        <v>4028878</v>
      </c>
      <c r="C3692" s="12">
        <v>2811110105567</v>
      </c>
      <c r="D3692" s="7" t="s">
        <v>49821</v>
      </c>
      <c r="E3692" s="7" t="s">
        <v>8881</v>
      </c>
      <c r="F3692" s="7" t="s">
        <v>49822</v>
      </c>
      <c r="G3692" s="7" t="s">
        <v>49823</v>
      </c>
      <c r="H3692" s="7" t="s">
        <v>49824</v>
      </c>
      <c r="I3692" s="7" t="s">
        <v>65</v>
      </c>
      <c r="J3692" s="7" t="s">
        <v>33060</v>
      </c>
      <c r="K3692" s="7" t="s">
        <v>47</v>
      </c>
      <c r="L3692" s="7">
        <v>10</v>
      </c>
      <c r="M3692" s="7" t="s">
        <v>33760</v>
      </c>
      <c r="N3692" s="7">
        <v>47611</v>
      </c>
      <c r="O3692" s="7" t="s">
        <v>49825</v>
      </c>
      <c r="P3692" s="7">
        <v>20051226</v>
      </c>
      <c r="Q3692" s="7">
        <v>59</v>
      </c>
      <c r="R3692" s="7">
        <v>201903</v>
      </c>
    </row>
    <row r="3693" spans="1:18" ht="16.5" customHeight="1">
      <c r="A3693" s="8">
        <v>1288614446</v>
      </c>
      <c r="B3693" s="7">
        <v>2726408</v>
      </c>
      <c r="C3693" s="12">
        <v>2811110114815</v>
      </c>
      <c r="D3693" s="7" t="s">
        <v>17427</v>
      </c>
      <c r="E3693" s="7" t="s">
        <v>17428</v>
      </c>
      <c r="F3693" s="7" t="s">
        <v>49826</v>
      </c>
      <c r="G3693" s="7" t="s">
        <v>17429</v>
      </c>
      <c r="H3693" s="7" t="s">
        <v>17430</v>
      </c>
      <c r="I3693" s="7" t="s">
        <v>65</v>
      </c>
      <c r="J3693" s="7" t="s">
        <v>33060</v>
      </c>
      <c r="K3693" s="7" t="s">
        <v>47</v>
      </c>
      <c r="L3693" s="7">
        <v>10</v>
      </c>
      <c r="M3693" s="7" t="s">
        <v>33760</v>
      </c>
      <c r="N3693" s="7">
        <v>46444</v>
      </c>
      <c r="O3693" s="7" t="s">
        <v>45908</v>
      </c>
      <c r="P3693" s="7">
        <v>20060726</v>
      </c>
      <c r="Q3693" s="7">
        <v>74</v>
      </c>
      <c r="R3693" s="7">
        <v>201903</v>
      </c>
    </row>
    <row r="3694" spans="1:18" ht="16.5" customHeight="1">
      <c r="A3694" s="8">
        <v>1328616652</v>
      </c>
      <c r="B3694" s="7">
        <v>4232554</v>
      </c>
      <c r="C3694" s="12">
        <v>2841110116355</v>
      </c>
      <c r="D3694" s="7" t="s">
        <v>22082</v>
      </c>
      <c r="E3694" s="7" t="s">
        <v>22083</v>
      </c>
      <c r="F3694" s="7" t="s">
        <v>22084</v>
      </c>
      <c r="G3694" s="7" t="s">
        <v>22085</v>
      </c>
      <c r="H3694" s="7" t="s">
        <v>22086</v>
      </c>
      <c r="I3694" s="7" t="s">
        <v>65</v>
      </c>
      <c r="J3694" s="7" t="s">
        <v>33060</v>
      </c>
      <c r="K3694" s="7" t="s">
        <v>47</v>
      </c>
      <c r="L3694" s="7">
        <v>10</v>
      </c>
      <c r="M3694" s="7" t="s">
        <v>313</v>
      </c>
      <c r="N3694" s="7">
        <v>42202</v>
      </c>
      <c r="O3694" s="7" t="s">
        <v>43975</v>
      </c>
      <c r="P3694" s="7">
        <v>20130604</v>
      </c>
      <c r="Q3694" s="7">
        <v>64</v>
      </c>
      <c r="R3694" s="7">
        <v>201903</v>
      </c>
    </row>
    <row r="3695" spans="1:18" ht="16.5" customHeight="1">
      <c r="A3695" s="8">
        <v>1328180862</v>
      </c>
      <c r="B3695" s="7">
        <v>3206867</v>
      </c>
      <c r="C3695" s="12">
        <v>2842110053068</v>
      </c>
      <c r="D3695" s="7" t="s">
        <v>22975</v>
      </c>
      <c r="E3695" s="7" t="s">
        <v>22976</v>
      </c>
      <c r="F3695" s="7" t="s">
        <v>22977</v>
      </c>
      <c r="G3695" s="7" t="s">
        <v>22978</v>
      </c>
      <c r="H3695" s="7" t="s">
        <v>22979</v>
      </c>
      <c r="I3695" s="7" t="s">
        <v>65</v>
      </c>
      <c r="J3695" s="7" t="s">
        <v>33060</v>
      </c>
      <c r="K3695" s="7" t="s">
        <v>47</v>
      </c>
      <c r="L3695" s="7">
        <v>10</v>
      </c>
      <c r="M3695" s="7" t="s">
        <v>33760</v>
      </c>
      <c r="N3695" s="7">
        <v>46310</v>
      </c>
      <c r="O3695" s="7" t="s">
        <v>33826</v>
      </c>
      <c r="P3695" s="7">
        <v>20081218</v>
      </c>
      <c r="Q3695" s="7">
        <v>69</v>
      </c>
      <c r="R3695" s="7">
        <v>201903</v>
      </c>
    </row>
    <row r="3696" spans="1:18" ht="16.5" customHeight="1">
      <c r="A3696" s="8">
        <v>1328211566</v>
      </c>
      <c r="B3696" s="7">
        <v>4184028</v>
      </c>
      <c r="C3696" s="12">
        <v>2842330003158</v>
      </c>
      <c r="D3696" s="7" t="s">
        <v>49827</v>
      </c>
      <c r="E3696" s="7" t="s">
        <v>49828</v>
      </c>
      <c r="F3696" s="7" t="s">
        <v>249</v>
      </c>
      <c r="G3696" s="7" t="s">
        <v>49829</v>
      </c>
      <c r="H3696" s="7" t="s">
        <v>49830</v>
      </c>
      <c r="I3696" s="7" t="s">
        <v>45</v>
      </c>
      <c r="J3696" s="7" t="s">
        <v>33060</v>
      </c>
      <c r="K3696" s="7" t="s">
        <v>47</v>
      </c>
      <c r="L3696" s="7">
        <v>10</v>
      </c>
      <c r="M3696" s="7" t="s">
        <v>105</v>
      </c>
      <c r="N3696" s="7">
        <v>86102</v>
      </c>
      <c r="O3696" s="7" t="s">
        <v>30448</v>
      </c>
      <c r="P3696" s="7">
        <v>20121116</v>
      </c>
      <c r="Q3696" s="7">
        <v>92</v>
      </c>
      <c r="R3696" s="7">
        <v>201903</v>
      </c>
    </row>
    <row r="3697" spans="1:18" ht="16.5" customHeight="1">
      <c r="A3697" s="8">
        <v>1278630308</v>
      </c>
      <c r="B3697" s="7">
        <v>3981416</v>
      </c>
      <c r="C3697" s="12">
        <v>2844110061364</v>
      </c>
      <c r="D3697" s="7" t="s">
        <v>21753</v>
      </c>
      <c r="E3697" s="7" t="s">
        <v>21754</v>
      </c>
      <c r="F3697" s="7" t="s">
        <v>21755</v>
      </c>
      <c r="G3697" s="7" t="s">
        <v>21756</v>
      </c>
      <c r="H3697" s="7" t="s">
        <v>21757</v>
      </c>
      <c r="I3697" s="7" t="s">
        <v>65</v>
      </c>
      <c r="J3697" s="7" t="s">
        <v>33060</v>
      </c>
      <c r="K3697" s="7" t="s">
        <v>47</v>
      </c>
      <c r="L3697" s="7">
        <v>10</v>
      </c>
      <c r="M3697" s="7" t="s">
        <v>457</v>
      </c>
      <c r="N3697" s="7">
        <v>38220</v>
      </c>
      <c r="O3697" s="7" t="s">
        <v>46923</v>
      </c>
      <c r="P3697" s="7">
        <v>20110307</v>
      </c>
      <c r="Q3697" s="7">
        <v>58</v>
      </c>
      <c r="R3697" s="7">
        <v>201903</v>
      </c>
    </row>
    <row r="3698" spans="1:18" ht="16.5" customHeight="1">
      <c r="A3698" s="8">
        <v>1278634570</v>
      </c>
      <c r="B3698" s="7">
        <v>4048451</v>
      </c>
      <c r="C3698" s="12">
        <v>2844110064095</v>
      </c>
      <c r="D3698" s="7" t="s">
        <v>49831</v>
      </c>
      <c r="E3698" s="7" t="s">
        <v>49832</v>
      </c>
      <c r="F3698" s="7" t="s">
        <v>49833</v>
      </c>
      <c r="G3698" s="7" t="s">
        <v>49834</v>
      </c>
      <c r="H3698" s="7" t="s">
        <v>49835</v>
      </c>
      <c r="I3698" s="7" t="s">
        <v>65</v>
      </c>
      <c r="J3698" s="7" t="s">
        <v>33060</v>
      </c>
      <c r="K3698" s="7" t="s">
        <v>47</v>
      </c>
      <c r="L3698" s="7">
        <v>10</v>
      </c>
      <c r="M3698" s="7" t="s">
        <v>313</v>
      </c>
      <c r="N3698" s="7">
        <v>41226</v>
      </c>
      <c r="O3698" s="7" t="s">
        <v>48184</v>
      </c>
      <c r="P3698" s="7">
        <v>20111014</v>
      </c>
      <c r="Q3698" s="7">
        <v>66</v>
      </c>
      <c r="R3698" s="7">
        <v>201903</v>
      </c>
    </row>
    <row r="3699" spans="1:18" ht="16.5" customHeight="1">
      <c r="A3699" s="8">
        <v>1278642202</v>
      </c>
      <c r="B3699" s="7">
        <v>4155125</v>
      </c>
      <c r="C3699" s="12">
        <v>2844110068295</v>
      </c>
      <c r="D3699" s="7" t="s">
        <v>20410</v>
      </c>
      <c r="E3699" s="7" t="s">
        <v>20411</v>
      </c>
      <c r="F3699" s="7" t="s">
        <v>7287</v>
      </c>
      <c r="G3699" s="7" t="s">
        <v>20412</v>
      </c>
      <c r="H3699" s="7" t="s">
        <v>20413</v>
      </c>
      <c r="I3699" s="7" t="s">
        <v>65</v>
      </c>
      <c r="J3699" s="7" t="s">
        <v>33060</v>
      </c>
      <c r="K3699" s="7" t="s">
        <v>47</v>
      </c>
      <c r="L3699" s="7">
        <v>10</v>
      </c>
      <c r="M3699" s="7" t="s">
        <v>33076</v>
      </c>
      <c r="N3699" s="7">
        <v>30391</v>
      </c>
      <c r="O3699" s="7" t="s">
        <v>7087</v>
      </c>
      <c r="P3699" s="7">
        <v>20120806</v>
      </c>
      <c r="Q3699" s="7">
        <v>77</v>
      </c>
      <c r="R3699" s="7">
        <v>201903</v>
      </c>
    </row>
    <row r="3700" spans="1:18" ht="16.5" customHeight="1">
      <c r="A3700" s="8">
        <v>2318105331</v>
      </c>
      <c r="B3700" s="7">
        <v>5907407</v>
      </c>
      <c r="C3700" s="12">
        <v>2844110077254</v>
      </c>
      <c r="D3700" s="7" t="s">
        <v>19412</v>
      </c>
      <c r="E3700" s="7" t="s">
        <v>1278</v>
      </c>
      <c r="F3700" s="7" t="s">
        <v>19413</v>
      </c>
      <c r="G3700" s="7" t="s">
        <v>19414</v>
      </c>
      <c r="H3700" s="7" t="s">
        <v>19415</v>
      </c>
      <c r="I3700" s="7" t="s">
        <v>65</v>
      </c>
      <c r="J3700" s="7" t="s">
        <v>33060</v>
      </c>
      <c r="K3700" s="7" t="s">
        <v>47</v>
      </c>
      <c r="L3700" s="7">
        <v>10</v>
      </c>
      <c r="M3700" s="7" t="s">
        <v>33076</v>
      </c>
      <c r="N3700" s="7">
        <v>30391</v>
      </c>
      <c r="O3700" s="7" t="s">
        <v>7087</v>
      </c>
      <c r="P3700" s="7">
        <v>20140519</v>
      </c>
      <c r="Q3700" s="7">
        <v>80</v>
      </c>
      <c r="R3700" s="7">
        <v>201903</v>
      </c>
    </row>
    <row r="3701" spans="1:18" ht="16.5" customHeight="1">
      <c r="A3701" s="8">
        <v>1278218835</v>
      </c>
      <c r="B3701" s="7">
        <v>3958586</v>
      </c>
      <c r="C3701" s="12">
        <v>2844330017733</v>
      </c>
      <c r="D3701" s="7" t="s">
        <v>49836</v>
      </c>
      <c r="E3701" s="7" t="s">
        <v>49837</v>
      </c>
      <c r="F3701" s="7" t="s">
        <v>249</v>
      </c>
      <c r="G3701" s="7" t="s">
        <v>49838</v>
      </c>
      <c r="H3701" s="7" t="s">
        <v>49839</v>
      </c>
      <c r="I3701" s="7" t="s">
        <v>45</v>
      </c>
      <c r="J3701" s="7" t="s">
        <v>33060</v>
      </c>
      <c r="K3701" s="7" t="s">
        <v>47</v>
      </c>
      <c r="L3701" s="7">
        <v>10</v>
      </c>
      <c r="M3701" s="7" t="s">
        <v>105</v>
      </c>
      <c r="N3701" s="7">
        <v>86102</v>
      </c>
      <c r="O3701" s="7" t="s">
        <v>30448</v>
      </c>
      <c r="P3701" s="7">
        <v>20101220</v>
      </c>
      <c r="Q3701" s="7">
        <v>194</v>
      </c>
      <c r="R3701" s="7">
        <v>201903</v>
      </c>
    </row>
    <row r="3702" spans="1:18" ht="16.5" customHeight="1">
      <c r="A3702" s="8">
        <v>1278219703</v>
      </c>
      <c r="B3702" s="7">
        <v>4062467</v>
      </c>
      <c r="C3702" s="12">
        <v>2844330017973</v>
      </c>
      <c r="D3702" s="7" t="s">
        <v>49840</v>
      </c>
      <c r="E3702" s="7" t="s">
        <v>49841</v>
      </c>
      <c r="F3702" s="7" t="s">
        <v>49842</v>
      </c>
      <c r="G3702" s="7" t="s">
        <v>49843</v>
      </c>
      <c r="H3702" s="7" t="s">
        <v>49844</v>
      </c>
      <c r="I3702" s="7" t="s">
        <v>45</v>
      </c>
      <c r="J3702" s="7" t="s">
        <v>33060</v>
      </c>
      <c r="K3702" s="7" t="s">
        <v>47</v>
      </c>
      <c r="L3702" s="7">
        <v>10</v>
      </c>
      <c r="M3702" s="7" t="s">
        <v>105</v>
      </c>
      <c r="N3702" s="7">
        <v>86102</v>
      </c>
      <c r="O3702" s="7" t="s">
        <v>30448</v>
      </c>
      <c r="P3702" s="7">
        <v>20111202</v>
      </c>
      <c r="Q3702" s="7">
        <v>68</v>
      </c>
      <c r="R3702" s="7">
        <v>201903</v>
      </c>
    </row>
    <row r="3703" spans="1:18" ht="16.5" customHeight="1">
      <c r="A3703" s="8">
        <v>1278214770</v>
      </c>
      <c r="B3703" s="7">
        <v>3215072</v>
      </c>
      <c r="C3703" s="12">
        <v>2846330000974</v>
      </c>
      <c r="D3703" s="7" t="s">
        <v>49845</v>
      </c>
      <c r="E3703" s="7" t="s">
        <v>32877</v>
      </c>
      <c r="F3703" s="7" t="s">
        <v>249</v>
      </c>
      <c r="G3703" s="7" t="s">
        <v>49846</v>
      </c>
      <c r="H3703" s="7" t="s">
        <v>49847</v>
      </c>
      <c r="I3703" s="7" t="s">
        <v>45</v>
      </c>
      <c r="J3703" s="7" t="s">
        <v>33060</v>
      </c>
      <c r="K3703" s="7" t="s">
        <v>47</v>
      </c>
      <c r="L3703" s="7">
        <v>10</v>
      </c>
      <c r="M3703" s="7" t="s">
        <v>105</v>
      </c>
      <c r="N3703" s="7">
        <v>86100</v>
      </c>
      <c r="O3703" s="7" t="s">
        <v>5955</v>
      </c>
      <c r="P3703" s="7">
        <v>20051101</v>
      </c>
      <c r="Q3703" s="7">
        <v>57</v>
      </c>
      <c r="R3703" s="7">
        <v>201903</v>
      </c>
    </row>
    <row r="3704" spans="1:18" ht="16.5" customHeight="1">
      <c r="A3704" s="8">
        <v>1278215352</v>
      </c>
      <c r="B3704" s="7">
        <v>3022316</v>
      </c>
      <c r="C3704" s="12">
        <v>2846330000982</v>
      </c>
      <c r="D3704" s="7" t="s">
        <v>49848</v>
      </c>
      <c r="E3704" s="7" t="s">
        <v>1423</v>
      </c>
      <c r="F3704" s="7" t="s">
        <v>16354</v>
      </c>
      <c r="G3704" s="7" t="s">
        <v>49849</v>
      </c>
      <c r="H3704" s="7" t="s">
        <v>49850</v>
      </c>
      <c r="I3704" s="7" t="s">
        <v>45</v>
      </c>
      <c r="J3704" s="7" t="s">
        <v>33060</v>
      </c>
      <c r="K3704" s="7" t="s">
        <v>47</v>
      </c>
      <c r="L3704" s="7">
        <v>10</v>
      </c>
      <c r="M3704" s="7" t="s">
        <v>105</v>
      </c>
      <c r="N3704" s="7">
        <v>86105</v>
      </c>
      <c r="O3704" s="7" t="s">
        <v>16354</v>
      </c>
      <c r="P3704" s="7">
        <v>20060614</v>
      </c>
      <c r="Q3704" s="7">
        <v>87</v>
      </c>
      <c r="R3704" s="7">
        <v>201903</v>
      </c>
    </row>
    <row r="3705" spans="1:18" ht="16.5" customHeight="1">
      <c r="A3705" s="8">
        <v>1288192068</v>
      </c>
      <c r="B3705" s="7">
        <v>3066108</v>
      </c>
      <c r="C3705" s="12">
        <v>2849110046936</v>
      </c>
      <c r="D3705" s="7" t="s">
        <v>49851</v>
      </c>
      <c r="E3705" s="7" t="s">
        <v>32822</v>
      </c>
      <c r="F3705" s="7" t="s">
        <v>49852</v>
      </c>
      <c r="G3705" s="7" t="s">
        <v>49853</v>
      </c>
      <c r="H3705" s="7" t="s">
        <v>49854</v>
      </c>
      <c r="I3705" s="7" t="s">
        <v>65</v>
      </c>
      <c r="J3705" s="7" t="s">
        <v>33060</v>
      </c>
      <c r="K3705" s="7" t="s">
        <v>47</v>
      </c>
      <c r="L3705" s="7">
        <v>10</v>
      </c>
      <c r="M3705" s="7" t="s">
        <v>33076</v>
      </c>
      <c r="N3705" s="7">
        <v>26290</v>
      </c>
      <c r="O3705" s="7" t="s">
        <v>38295</v>
      </c>
      <c r="P3705" s="7">
        <v>20040305</v>
      </c>
      <c r="Q3705" s="7">
        <v>118</v>
      </c>
      <c r="R3705" s="7">
        <v>201903</v>
      </c>
    </row>
    <row r="3706" spans="1:18" ht="16.5" customHeight="1">
      <c r="A3706" s="8">
        <v>1418106658</v>
      </c>
      <c r="B3706" s="7">
        <v>2654326</v>
      </c>
      <c r="C3706" s="12">
        <v>2849110059319</v>
      </c>
      <c r="D3706" s="7" t="s">
        <v>24887</v>
      </c>
      <c r="E3706" s="7" t="s">
        <v>24888</v>
      </c>
      <c r="F3706" s="7" t="s">
        <v>24889</v>
      </c>
      <c r="G3706" s="7" t="s">
        <v>24890</v>
      </c>
      <c r="H3706" s="7" t="s">
        <v>24891</v>
      </c>
      <c r="I3706" s="7" t="s">
        <v>65</v>
      </c>
      <c r="J3706" s="7" t="s">
        <v>33060</v>
      </c>
      <c r="K3706" s="7" t="s">
        <v>47</v>
      </c>
      <c r="L3706" s="7">
        <v>10</v>
      </c>
      <c r="M3706" s="7" t="s">
        <v>34194</v>
      </c>
      <c r="N3706" s="7">
        <v>49232</v>
      </c>
      <c r="O3706" s="7" t="s">
        <v>24293</v>
      </c>
      <c r="P3706" s="7">
        <v>20060519</v>
      </c>
      <c r="Q3706" s="7">
        <v>51</v>
      </c>
      <c r="R3706" s="7">
        <v>201903</v>
      </c>
    </row>
    <row r="3707" spans="1:18" ht="16.5" customHeight="1">
      <c r="A3707" s="8">
        <v>1418109640</v>
      </c>
      <c r="B3707" s="7">
        <v>2814112</v>
      </c>
      <c r="C3707" s="12">
        <v>2849110066463</v>
      </c>
      <c r="D3707" s="7" t="s">
        <v>49855</v>
      </c>
      <c r="E3707" s="7" t="s">
        <v>49856</v>
      </c>
      <c r="F3707" s="7" t="s">
        <v>49857</v>
      </c>
      <c r="G3707" s="7" t="s">
        <v>49858</v>
      </c>
      <c r="H3707" s="7" t="s">
        <v>49859</v>
      </c>
      <c r="I3707" s="7" t="s">
        <v>65</v>
      </c>
      <c r="J3707" s="7" t="s">
        <v>33060</v>
      </c>
      <c r="K3707" s="7" t="s">
        <v>47</v>
      </c>
      <c r="L3707" s="7">
        <v>10</v>
      </c>
      <c r="M3707" s="7" t="s">
        <v>33076</v>
      </c>
      <c r="N3707" s="7">
        <v>18110</v>
      </c>
      <c r="O3707" s="7" t="s">
        <v>978</v>
      </c>
      <c r="P3707" s="7">
        <v>20070629</v>
      </c>
      <c r="Q3707" s="7">
        <v>101</v>
      </c>
      <c r="R3707" s="7">
        <v>201903</v>
      </c>
    </row>
    <row r="3708" spans="1:18" ht="16.5" customHeight="1">
      <c r="A3708" s="8">
        <v>1418116632</v>
      </c>
      <c r="B3708" s="7">
        <v>3661169</v>
      </c>
      <c r="C3708" s="12">
        <v>2849110081148</v>
      </c>
      <c r="D3708" s="7" t="s">
        <v>16662</v>
      </c>
      <c r="E3708" s="7" t="s">
        <v>16663</v>
      </c>
      <c r="F3708" s="7" t="s">
        <v>16664</v>
      </c>
      <c r="G3708" s="7" t="s">
        <v>16665</v>
      </c>
      <c r="H3708" s="7" t="s">
        <v>16666</v>
      </c>
      <c r="I3708" s="7" t="s">
        <v>65</v>
      </c>
      <c r="J3708" s="7" t="s">
        <v>33060</v>
      </c>
      <c r="K3708" s="7" t="s">
        <v>47</v>
      </c>
      <c r="L3708" s="7">
        <v>10</v>
      </c>
      <c r="M3708" s="7" t="s">
        <v>33076</v>
      </c>
      <c r="N3708" s="7">
        <v>10713</v>
      </c>
      <c r="O3708" s="7" t="s">
        <v>483</v>
      </c>
      <c r="P3708" s="7">
        <v>20090825</v>
      </c>
      <c r="Q3708" s="7">
        <v>70</v>
      </c>
      <c r="R3708" s="7">
        <v>201903</v>
      </c>
    </row>
    <row r="3709" spans="1:18" ht="16.5" customHeight="1">
      <c r="A3709" s="8">
        <v>1418124447</v>
      </c>
      <c r="B3709" s="7">
        <v>4014062</v>
      </c>
      <c r="C3709" s="12">
        <v>2849110096147</v>
      </c>
      <c r="D3709" s="7" t="s">
        <v>49860</v>
      </c>
      <c r="E3709" s="7" t="s">
        <v>49861</v>
      </c>
      <c r="F3709" s="7" t="s">
        <v>49862</v>
      </c>
      <c r="G3709" s="7" t="s">
        <v>49863</v>
      </c>
      <c r="H3709" s="7" t="s">
        <v>49864</v>
      </c>
      <c r="I3709" s="7" t="s">
        <v>65</v>
      </c>
      <c r="J3709" s="7" t="s">
        <v>33060</v>
      </c>
      <c r="K3709" s="7" t="s">
        <v>47</v>
      </c>
      <c r="L3709" s="7">
        <v>10</v>
      </c>
      <c r="M3709" s="7" t="s">
        <v>33760</v>
      </c>
      <c r="N3709" s="7">
        <v>46799</v>
      </c>
      <c r="O3709" s="7" t="s">
        <v>44288</v>
      </c>
      <c r="P3709" s="7">
        <v>20110616</v>
      </c>
      <c r="Q3709" s="7">
        <v>52</v>
      </c>
      <c r="R3709" s="7">
        <v>201903</v>
      </c>
    </row>
    <row r="3710" spans="1:18" ht="16.5" customHeight="1">
      <c r="A3710" s="8">
        <v>1418130406</v>
      </c>
      <c r="B3710" s="7">
        <v>4147029</v>
      </c>
      <c r="C3710" s="12">
        <v>2849110106756</v>
      </c>
      <c r="D3710" s="7" t="s">
        <v>30587</v>
      </c>
      <c r="E3710" s="7" t="s">
        <v>30588</v>
      </c>
      <c r="F3710" s="7" t="s">
        <v>30589</v>
      </c>
      <c r="G3710" s="7" t="s">
        <v>30590</v>
      </c>
      <c r="H3710" s="7" t="s">
        <v>30591</v>
      </c>
      <c r="I3710" s="7" t="s">
        <v>65</v>
      </c>
      <c r="J3710" s="7" t="s">
        <v>33060</v>
      </c>
      <c r="K3710" s="7" t="s">
        <v>47</v>
      </c>
      <c r="L3710" s="7">
        <v>10</v>
      </c>
      <c r="M3710" s="7" t="s">
        <v>105</v>
      </c>
      <c r="N3710" s="7">
        <v>87299</v>
      </c>
      <c r="O3710" s="7" t="s">
        <v>37831</v>
      </c>
      <c r="P3710" s="7">
        <v>20120809</v>
      </c>
      <c r="Q3710" s="7">
        <v>171</v>
      </c>
      <c r="R3710" s="7">
        <v>201903</v>
      </c>
    </row>
    <row r="3711" spans="1:18" ht="16.5" customHeight="1">
      <c r="A3711" s="8">
        <v>1418134038</v>
      </c>
      <c r="B3711" s="7">
        <v>4215445</v>
      </c>
      <c r="C3711" s="12">
        <v>2849140001786</v>
      </c>
      <c r="D3711" s="7" t="s">
        <v>18722</v>
      </c>
      <c r="E3711" s="7" t="s">
        <v>18723</v>
      </c>
      <c r="F3711" s="7" t="s">
        <v>18724</v>
      </c>
      <c r="G3711" s="7" t="s">
        <v>18725</v>
      </c>
      <c r="H3711" s="7" t="s">
        <v>18726</v>
      </c>
      <c r="I3711" s="7" t="s">
        <v>65</v>
      </c>
      <c r="J3711" s="7" t="s">
        <v>33060</v>
      </c>
      <c r="K3711" s="7" t="s">
        <v>47</v>
      </c>
      <c r="L3711" s="7">
        <v>10</v>
      </c>
      <c r="M3711" s="7" t="s">
        <v>33076</v>
      </c>
      <c r="N3711" s="7">
        <v>26299</v>
      </c>
      <c r="O3711" s="7" t="s">
        <v>33440</v>
      </c>
      <c r="P3711" s="7">
        <v>20130326</v>
      </c>
      <c r="Q3711" s="7">
        <v>182</v>
      </c>
      <c r="R3711" s="7">
        <v>201903</v>
      </c>
    </row>
    <row r="3712" spans="1:18" ht="16.5" customHeight="1">
      <c r="A3712" s="8">
        <v>1418133999</v>
      </c>
      <c r="B3712" s="7">
        <v>4215447</v>
      </c>
      <c r="C3712" s="12">
        <v>2849140001801</v>
      </c>
      <c r="D3712" s="7" t="s">
        <v>18727</v>
      </c>
      <c r="E3712" s="7" t="s">
        <v>18728</v>
      </c>
      <c r="F3712" s="7" t="s">
        <v>18724</v>
      </c>
      <c r="G3712" s="7" t="s">
        <v>18729</v>
      </c>
      <c r="H3712" s="7" t="s">
        <v>18726</v>
      </c>
      <c r="I3712" s="7" t="s">
        <v>65</v>
      </c>
      <c r="J3712" s="7" t="s">
        <v>33060</v>
      </c>
      <c r="K3712" s="7" t="s">
        <v>47</v>
      </c>
      <c r="L3712" s="7">
        <v>10</v>
      </c>
      <c r="M3712" s="7" t="s">
        <v>33076</v>
      </c>
      <c r="N3712" s="7">
        <v>26299</v>
      </c>
      <c r="O3712" s="7" t="s">
        <v>33440</v>
      </c>
      <c r="P3712" s="7">
        <v>20130326</v>
      </c>
      <c r="Q3712" s="7">
        <v>105</v>
      </c>
      <c r="R3712" s="7">
        <v>201903</v>
      </c>
    </row>
    <row r="3713" spans="1:22" ht="16.5" customHeight="1">
      <c r="A3713" s="8">
        <v>1418200670</v>
      </c>
      <c r="B3713" s="7">
        <v>3152222</v>
      </c>
      <c r="C3713" s="12">
        <v>2849330001877</v>
      </c>
      <c r="D3713" s="7" t="s">
        <v>30583</v>
      </c>
      <c r="E3713" s="7" t="s">
        <v>30584</v>
      </c>
      <c r="F3713" s="7" t="s">
        <v>16354</v>
      </c>
      <c r="G3713" s="7" t="s">
        <v>30585</v>
      </c>
      <c r="H3713" s="7" t="s">
        <v>30586</v>
      </c>
      <c r="I3713" s="7" t="s">
        <v>45</v>
      </c>
      <c r="J3713" s="7" t="s">
        <v>33060</v>
      </c>
      <c r="K3713" s="7" t="s">
        <v>47</v>
      </c>
      <c r="L3713" s="7">
        <v>10</v>
      </c>
      <c r="M3713" s="7" t="s">
        <v>105</v>
      </c>
      <c r="N3713" s="7">
        <v>86101</v>
      </c>
      <c r="O3713" s="7" t="s">
        <v>615</v>
      </c>
      <c r="P3713" s="7">
        <v>20060817</v>
      </c>
      <c r="Q3713" s="7">
        <v>83</v>
      </c>
      <c r="R3713" s="7">
        <v>201903</v>
      </c>
    </row>
    <row r="3714" spans="1:22" ht="16.5" customHeight="1">
      <c r="A3714" s="8">
        <v>1418202789</v>
      </c>
      <c r="B3714" s="7">
        <v>4122605</v>
      </c>
      <c r="C3714" s="12">
        <v>2849330003039</v>
      </c>
      <c r="D3714" s="7" t="s">
        <v>49865</v>
      </c>
      <c r="E3714" s="7" t="s">
        <v>49866</v>
      </c>
      <c r="F3714" s="7" t="s">
        <v>49867</v>
      </c>
      <c r="G3714" s="7" t="s">
        <v>49868</v>
      </c>
      <c r="H3714" s="7" t="s">
        <v>49869</v>
      </c>
      <c r="I3714" s="7" t="s">
        <v>45</v>
      </c>
      <c r="J3714" s="7" t="s">
        <v>33060</v>
      </c>
      <c r="K3714" s="7" t="s">
        <v>47</v>
      </c>
      <c r="L3714" s="7">
        <v>10</v>
      </c>
      <c r="M3714" s="7" t="s">
        <v>105</v>
      </c>
      <c r="N3714" s="7">
        <v>86102</v>
      </c>
      <c r="O3714" s="7" t="s">
        <v>30448</v>
      </c>
      <c r="P3714" s="7">
        <v>20120419</v>
      </c>
      <c r="Q3714" s="7">
        <v>97</v>
      </c>
      <c r="R3714" s="7">
        <v>201903</v>
      </c>
    </row>
    <row r="3715" spans="1:22" ht="16.5" customHeight="1">
      <c r="A3715" s="8">
        <v>1418203041</v>
      </c>
      <c r="B3715" s="7">
        <v>4194753</v>
      </c>
      <c r="C3715" s="12">
        <v>2849330003146</v>
      </c>
      <c r="D3715" s="7" t="s">
        <v>49870</v>
      </c>
      <c r="E3715" s="7" t="s">
        <v>49871</v>
      </c>
      <c r="F3715" s="7" t="s">
        <v>249</v>
      </c>
      <c r="G3715" s="7" t="s">
        <v>49872</v>
      </c>
      <c r="H3715" s="7" t="s">
        <v>49873</v>
      </c>
      <c r="I3715" s="7" t="s">
        <v>45</v>
      </c>
      <c r="J3715" s="7" t="s">
        <v>33060</v>
      </c>
      <c r="K3715" s="7" t="s">
        <v>47</v>
      </c>
      <c r="L3715" s="7">
        <v>10</v>
      </c>
      <c r="M3715" s="7" t="s">
        <v>105</v>
      </c>
      <c r="N3715" s="7">
        <v>86102</v>
      </c>
      <c r="O3715" s="7" t="s">
        <v>30448</v>
      </c>
      <c r="P3715" s="7">
        <v>20121224</v>
      </c>
      <c r="Q3715" s="7">
        <v>58</v>
      </c>
      <c r="R3715" s="7">
        <v>201903</v>
      </c>
    </row>
    <row r="3716" spans="1:22" ht="16.5" customHeight="1">
      <c r="A3716" s="8">
        <v>1418203513</v>
      </c>
      <c r="B3716" s="7">
        <v>5872468</v>
      </c>
      <c r="C3716" s="12">
        <v>2849330003641</v>
      </c>
      <c r="D3716" s="7" t="s">
        <v>49874</v>
      </c>
      <c r="E3716" s="7" t="s">
        <v>49875</v>
      </c>
      <c r="F3716" s="7" t="s">
        <v>8073</v>
      </c>
      <c r="G3716" s="7" t="s">
        <v>49876</v>
      </c>
      <c r="H3716" s="7" t="s">
        <v>49877</v>
      </c>
      <c r="I3716" s="7" t="s">
        <v>45</v>
      </c>
      <c r="J3716" s="7" t="s">
        <v>33060</v>
      </c>
      <c r="K3716" s="7" t="s">
        <v>47</v>
      </c>
      <c r="L3716" s="7">
        <v>10</v>
      </c>
      <c r="M3716" s="7" t="s">
        <v>105</v>
      </c>
      <c r="N3716" s="7">
        <v>86102</v>
      </c>
      <c r="O3716" s="7" t="s">
        <v>30448</v>
      </c>
      <c r="P3716" s="7">
        <v>20140128</v>
      </c>
      <c r="Q3716" s="7">
        <v>59</v>
      </c>
      <c r="R3716" s="7">
        <v>201903</v>
      </c>
    </row>
    <row r="3717" spans="1:22" ht="16.5" customHeight="1">
      <c r="A3717" s="8">
        <v>1288621802</v>
      </c>
      <c r="B3717" s="7">
        <v>2807394</v>
      </c>
      <c r="C3717" s="12">
        <v>2850110128351</v>
      </c>
      <c r="D3717" s="7" t="s">
        <v>19709</v>
      </c>
      <c r="E3717" s="7" t="s">
        <v>19710</v>
      </c>
      <c r="F3717" s="7" t="s">
        <v>19711</v>
      </c>
      <c r="G3717" s="7" t="s">
        <v>19712</v>
      </c>
      <c r="H3717" s="7" t="s">
        <v>19713</v>
      </c>
      <c r="I3717" s="7" t="s">
        <v>65</v>
      </c>
      <c r="J3717" s="7" t="s">
        <v>33060</v>
      </c>
      <c r="K3717" s="7" t="s">
        <v>47</v>
      </c>
      <c r="L3717" s="7">
        <v>10</v>
      </c>
      <c r="M3717" s="7" t="s">
        <v>313</v>
      </c>
      <c r="N3717" s="7">
        <v>42202</v>
      </c>
      <c r="O3717" s="7" t="s">
        <v>43975</v>
      </c>
      <c r="P3717" s="7">
        <v>20070523</v>
      </c>
      <c r="Q3717" s="7">
        <v>73</v>
      </c>
      <c r="R3717" s="7">
        <v>201903</v>
      </c>
    </row>
    <row r="3718" spans="1:22" ht="16.5" customHeight="1">
      <c r="A3718" s="8">
        <v>1288629634</v>
      </c>
      <c r="B3718" s="7">
        <v>2978163</v>
      </c>
      <c r="C3718" s="12">
        <v>2850110142210</v>
      </c>
      <c r="D3718" s="7" t="s">
        <v>49878</v>
      </c>
      <c r="E3718" s="7" t="s">
        <v>1604</v>
      </c>
      <c r="F3718" s="7" t="s">
        <v>45974</v>
      </c>
      <c r="G3718" s="7" t="s">
        <v>49879</v>
      </c>
      <c r="H3718" s="7" t="s">
        <v>49880</v>
      </c>
      <c r="I3718" s="7" t="s">
        <v>65</v>
      </c>
      <c r="J3718" s="7" t="s">
        <v>33060</v>
      </c>
      <c r="K3718" s="7" t="s">
        <v>47</v>
      </c>
      <c r="L3718" s="7">
        <v>10</v>
      </c>
      <c r="M3718" s="7" t="s">
        <v>1247</v>
      </c>
      <c r="N3718" s="7">
        <v>35200</v>
      </c>
      <c r="O3718" s="7" t="s">
        <v>7976</v>
      </c>
      <c r="P3718" s="7">
        <v>20080327</v>
      </c>
      <c r="Q3718" s="7">
        <v>56</v>
      </c>
      <c r="R3718" s="7">
        <v>201903</v>
      </c>
    </row>
    <row r="3719" spans="1:22" ht="16.5" customHeight="1">
      <c r="A3719" s="8">
        <v>1288657862</v>
      </c>
      <c r="B3719" s="7">
        <v>3974579</v>
      </c>
      <c r="C3719" s="12">
        <v>2850110191283</v>
      </c>
      <c r="D3719" s="7" t="s">
        <v>26643</v>
      </c>
      <c r="E3719" s="7" t="s">
        <v>26644</v>
      </c>
      <c r="F3719" s="7" t="s">
        <v>26645</v>
      </c>
      <c r="G3719" s="7" t="s">
        <v>26646</v>
      </c>
      <c r="H3719" s="7" t="s">
        <v>26647</v>
      </c>
      <c r="I3719" s="7" t="s">
        <v>65</v>
      </c>
      <c r="J3719" s="7" t="s">
        <v>33060</v>
      </c>
      <c r="K3719" s="7" t="s">
        <v>47</v>
      </c>
      <c r="L3719" s="7">
        <v>10</v>
      </c>
      <c r="M3719" s="7" t="s">
        <v>363</v>
      </c>
      <c r="N3719" s="7">
        <v>72924</v>
      </c>
      <c r="O3719" s="7" t="s">
        <v>45308</v>
      </c>
      <c r="P3719" s="7">
        <v>20110214</v>
      </c>
      <c r="Q3719" s="7">
        <v>79</v>
      </c>
      <c r="R3719" s="7">
        <v>201903</v>
      </c>
    </row>
    <row r="3720" spans="1:22" ht="16.5" customHeight="1">
      <c r="A3720" s="8">
        <v>1288675588</v>
      </c>
      <c r="B3720" s="7">
        <v>4148990</v>
      </c>
      <c r="C3720" s="12">
        <v>2850110220842</v>
      </c>
      <c r="D3720" s="7" t="s">
        <v>49881</v>
      </c>
      <c r="E3720" s="7" t="s">
        <v>49882</v>
      </c>
      <c r="F3720" s="7" t="s">
        <v>49883</v>
      </c>
      <c r="G3720" s="7" t="s">
        <v>49884</v>
      </c>
      <c r="H3720" s="7" t="s">
        <v>49885</v>
      </c>
      <c r="I3720" s="7" t="s">
        <v>65</v>
      </c>
      <c r="J3720" s="7" t="s">
        <v>33060</v>
      </c>
      <c r="K3720" s="7" t="s">
        <v>47</v>
      </c>
      <c r="L3720" s="7">
        <v>10</v>
      </c>
      <c r="M3720" s="7" t="s">
        <v>33076</v>
      </c>
      <c r="N3720" s="7">
        <v>30320</v>
      </c>
      <c r="O3720" s="7" t="s">
        <v>33581</v>
      </c>
      <c r="P3720" s="7">
        <v>20120621</v>
      </c>
      <c r="Q3720" s="7">
        <v>51</v>
      </c>
      <c r="R3720" s="7">
        <v>201903</v>
      </c>
    </row>
    <row r="3721" spans="1:22" ht="16.5" customHeight="1">
      <c r="A3721" s="8">
        <v>1288701064</v>
      </c>
      <c r="B3721" s="7">
        <v>5831716</v>
      </c>
      <c r="C3721" s="12">
        <v>2850110252530</v>
      </c>
      <c r="D3721" s="7" t="s">
        <v>23003</v>
      </c>
      <c r="E3721" s="7" t="s">
        <v>23004</v>
      </c>
      <c r="F3721" s="7" t="s">
        <v>8960</v>
      </c>
      <c r="G3721" s="7" t="s">
        <v>23005</v>
      </c>
      <c r="H3721" s="7" t="s">
        <v>23006</v>
      </c>
      <c r="I3721" s="7" t="s">
        <v>65</v>
      </c>
      <c r="J3721" s="7" t="s">
        <v>33060</v>
      </c>
      <c r="K3721" s="7" t="s">
        <v>47</v>
      </c>
      <c r="L3721" s="7">
        <v>10</v>
      </c>
      <c r="M3721" s="7" t="s">
        <v>313</v>
      </c>
      <c r="N3721" s="7">
        <v>42322</v>
      </c>
      <c r="O3721" s="7" t="s">
        <v>43496</v>
      </c>
      <c r="P3721" s="7">
        <v>20131031</v>
      </c>
      <c r="Q3721" s="7">
        <v>51</v>
      </c>
      <c r="R3721" s="7">
        <v>201903</v>
      </c>
    </row>
    <row r="3722" spans="1:22" ht="16.5" customHeight="1">
      <c r="A3722" s="8">
        <v>1948700252</v>
      </c>
      <c r="B3722" s="7">
        <v>6652840</v>
      </c>
      <c r="C3722" s="12">
        <v>2850110314116</v>
      </c>
      <c r="D3722" s="7" t="s">
        <v>24880</v>
      </c>
      <c r="E3722" s="7" t="s">
        <v>24881</v>
      </c>
      <c r="F3722" s="7" t="s">
        <v>24882</v>
      </c>
      <c r="H3722" s="7" t="s">
        <v>24883</v>
      </c>
      <c r="I3722" s="7" t="s">
        <v>65</v>
      </c>
      <c r="J3722" s="7" t="s">
        <v>33060</v>
      </c>
      <c r="K3722" s="7" t="s">
        <v>47</v>
      </c>
      <c r="L3722" s="7">
        <v>10</v>
      </c>
      <c r="M3722" s="7" t="s">
        <v>34194</v>
      </c>
      <c r="N3722" s="7">
        <v>49212</v>
      </c>
      <c r="O3722" s="7" t="s">
        <v>10754</v>
      </c>
      <c r="P3722" s="7">
        <v>20160111</v>
      </c>
      <c r="Q3722" s="7">
        <v>54</v>
      </c>
      <c r="R3722" s="7">
        <v>201903</v>
      </c>
    </row>
    <row r="3723" spans="1:22" ht="16.5" customHeight="1">
      <c r="A3723" s="8">
        <v>1288210175</v>
      </c>
      <c r="B3723" s="7">
        <v>3066146</v>
      </c>
      <c r="C3723" s="12">
        <v>2850330004844</v>
      </c>
      <c r="D3723" s="7" t="s">
        <v>49886</v>
      </c>
      <c r="E3723" s="7" t="s">
        <v>32707</v>
      </c>
      <c r="F3723" s="7" t="s">
        <v>249</v>
      </c>
      <c r="G3723" s="7" t="s">
        <v>49887</v>
      </c>
      <c r="H3723" s="7" t="s">
        <v>49888</v>
      </c>
      <c r="I3723" s="7" t="s">
        <v>45</v>
      </c>
      <c r="J3723" s="7" t="s">
        <v>33060</v>
      </c>
      <c r="K3723" s="7" t="s">
        <v>47</v>
      </c>
      <c r="L3723" s="7">
        <v>10</v>
      </c>
      <c r="M3723" s="7" t="s">
        <v>105</v>
      </c>
      <c r="N3723" s="7">
        <v>86300</v>
      </c>
      <c r="O3723" s="7" t="s">
        <v>36811</v>
      </c>
      <c r="P3723" s="7">
        <v>20070313</v>
      </c>
      <c r="Q3723" s="7">
        <v>103</v>
      </c>
      <c r="R3723" s="7">
        <v>201903</v>
      </c>
    </row>
    <row r="3724" spans="1:22" ht="16.5" customHeight="1">
      <c r="A3724" s="8">
        <v>1288211913</v>
      </c>
      <c r="B3724" s="7">
        <v>3835045</v>
      </c>
      <c r="C3724" s="12">
        <v>2850330005230</v>
      </c>
      <c r="D3724" s="7" t="s">
        <v>49889</v>
      </c>
      <c r="E3724" s="7" t="s">
        <v>49890</v>
      </c>
      <c r="G3724" s="7" t="s">
        <v>49891</v>
      </c>
      <c r="H3724" s="7" t="s">
        <v>49892</v>
      </c>
      <c r="I3724" s="7" t="s">
        <v>45</v>
      </c>
      <c r="J3724" s="7" t="s">
        <v>33060</v>
      </c>
      <c r="K3724" s="7" t="s">
        <v>47</v>
      </c>
      <c r="L3724" s="7">
        <v>10</v>
      </c>
      <c r="M3724" s="7" t="s">
        <v>105</v>
      </c>
      <c r="N3724" s="7">
        <v>86102</v>
      </c>
      <c r="O3724" s="7" t="s">
        <v>30448</v>
      </c>
      <c r="P3724" s="7">
        <v>20100119</v>
      </c>
      <c r="Q3724" s="7">
        <v>84</v>
      </c>
      <c r="R3724" s="7">
        <v>201903</v>
      </c>
    </row>
    <row r="3725" spans="1:22" ht="16.5" customHeight="1">
      <c r="A3725" s="8">
        <v>1288213449</v>
      </c>
      <c r="B3725" s="7">
        <v>4062583</v>
      </c>
      <c r="C3725" s="12">
        <v>2850330006501</v>
      </c>
      <c r="D3725" s="7" t="s">
        <v>49893</v>
      </c>
      <c r="E3725" s="7" t="s">
        <v>49894</v>
      </c>
      <c r="F3725" s="7" t="s">
        <v>249</v>
      </c>
      <c r="G3725" s="7" t="s">
        <v>49895</v>
      </c>
      <c r="H3725" s="7" t="s">
        <v>49896</v>
      </c>
      <c r="I3725" s="7" t="s">
        <v>45</v>
      </c>
      <c r="J3725" s="7" t="s">
        <v>33060</v>
      </c>
      <c r="K3725" s="7" t="s">
        <v>47</v>
      </c>
      <c r="L3725" s="7">
        <v>10</v>
      </c>
      <c r="M3725" s="7" t="s">
        <v>105</v>
      </c>
      <c r="N3725" s="7">
        <v>86102</v>
      </c>
      <c r="O3725" s="7" t="s">
        <v>30448</v>
      </c>
      <c r="P3725" s="7">
        <v>20111207</v>
      </c>
      <c r="Q3725" s="7">
        <v>111</v>
      </c>
      <c r="R3725" s="7">
        <v>201903</v>
      </c>
    </row>
    <row r="3726" spans="1:22" ht="16.5" customHeight="1">
      <c r="A3726" s="8">
        <v>1188109785</v>
      </c>
      <c r="B3726" s="7">
        <v>1450944</v>
      </c>
      <c r="C3726" s="12">
        <v>1101111055519</v>
      </c>
      <c r="D3726" s="7" t="s">
        <v>21338</v>
      </c>
      <c r="E3726" s="7" t="s">
        <v>21339</v>
      </c>
      <c r="F3726" s="7" t="s">
        <v>21340</v>
      </c>
      <c r="G3726" s="7" t="s">
        <v>21341</v>
      </c>
      <c r="H3726" s="7" t="s">
        <v>21342</v>
      </c>
      <c r="I3726" s="7" t="s">
        <v>65</v>
      </c>
      <c r="J3726" s="7" t="s">
        <v>33060</v>
      </c>
      <c r="K3726" s="7" t="s">
        <v>47</v>
      </c>
      <c r="L3726" s="7">
        <v>10</v>
      </c>
      <c r="M3726" s="7" t="s">
        <v>363</v>
      </c>
      <c r="N3726" s="7">
        <v>72129</v>
      </c>
      <c r="O3726" s="7" t="s">
        <v>42519</v>
      </c>
      <c r="P3726" s="7">
        <v>19940709</v>
      </c>
      <c r="Q3726" s="7">
        <v>115</v>
      </c>
      <c r="R3726" s="7">
        <v>201904</v>
      </c>
      <c r="S3726" s="7">
        <v>2022</v>
      </c>
      <c r="T3726" s="7">
        <v>15944526</v>
      </c>
      <c r="U3726" s="7">
        <v>9393810</v>
      </c>
      <c r="V3726" s="7">
        <v>500000</v>
      </c>
    </row>
    <row r="3727" spans="1:22" ht="16.5" customHeight="1">
      <c r="A3727" s="8">
        <v>1148700595</v>
      </c>
      <c r="B3727" s="7">
        <v>4125009</v>
      </c>
      <c r="C3727" s="12">
        <v>1101114857459</v>
      </c>
      <c r="D3727" s="7" t="s">
        <v>27573</v>
      </c>
      <c r="E3727" s="7" t="s">
        <v>27574</v>
      </c>
      <c r="F3727" s="7" t="s">
        <v>27575</v>
      </c>
      <c r="G3727" s="7" t="s">
        <v>27576</v>
      </c>
      <c r="H3727" s="7" t="s">
        <v>27577</v>
      </c>
      <c r="I3727" s="7" t="s">
        <v>65</v>
      </c>
      <c r="J3727" s="7" t="s">
        <v>33060</v>
      </c>
      <c r="K3727" s="7" t="s">
        <v>47</v>
      </c>
      <c r="L3727" s="7">
        <v>10</v>
      </c>
      <c r="M3727" s="7" t="s">
        <v>34433</v>
      </c>
      <c r="N3727" s="7">
        <v>62021</v>
      </c>
      <c r="O3727" s="7" t="s">
        <v>13709</v>
      </c>
      <c r="P3727" s="7">
        <v>20120501</v>
      </c>
      <c r="Q3727" s="7">
        <v>50</v>
      </c>
      <c r="R3727" s="7">
        <v>201904</v>
      </c>
      <c r="S3727" s="7">
        <v>2022</v>
      </c>
      <c r="T3727" s="7">
        <v>4593158</v>
      </c>
      <c r="U3727" s="7">
        <v>1739819</v>
      </c>
      <c r="V3727" s="7">
        <v>900000</v>
      </c>
    </row>
    <row r="3728" spans="1:22" ht="16.5" customHeight="1">
      <c r="A3728" s="8">
        <v>2408800213</v>
      </c>
      <c r="B3728" s="7">
        <v>6735721</v>
      </c>
      <c r="C3728" s="12">
        <v>1101115843887</v>
      </c>
      <c r="D3728" s="7" t="s">
        <v>27265</v>
      </c>
      <c r="E3728" s="7" t="s">
        <v>27266</v>
      </c>
      <c r="F3728" s="7" t="s">
        <v>27267</v>
      </c>
      <c r="G3728" s="7" t="s">
        <v>27268</v>
      </c>
      <c r="H3728" s="7" t="s">
        <v>27269</v>
      </c>
      <c r="I3728" s="7" t="s">
        <v>65</v>
      </c>
      <c r="J3728" s="7" t="s">
        <v>33060</v>
      </c>
      <c r="K3728" s="7" t="s">
        <v>47</v>
      </c>
      <c r="L3728" s="7">
        <v>10</v>
      </c>
      <c r="M3728" s="7" t="s">
        <v>34433</v>
      </c>
      <c r="N3728" s="7">
        <v>58222</v>
      </c>
      <c r="O3728" s="7" t="s">
        <v>13163</v>
      </c>
      <c r="P3728" s="7">
        <v>20150922</v>
      </c>
      <c r="Q3728" s="7">
        <v>51</v>
      </c>
      <c r="R3728" s="7">
        <v>201904</v>
      </c>
      <c r="S3728" s="7">
        <v>2022</v>
      </c>
      <c r="T3728" s="7">
        <v>18439612</v>
      </c>
      <c r="U3728" s="7">
        <v>4792157</v>
      </c>
      <c r="V3728" s="7">
        <v>500000</v>
      </c>
    </row>
    <row r="3729" spans="1:22" ht="16.5" customHeight="1">
      <c r="A3729" s="8">
        <v>1268644279</v>
      </c>
      <c r="B3729" s="7">
        <v>4037349</v>
      </c>
      <c r="C3729" s="12">
        <v>1342110123052</v>
      </c>
      <c r="D3729" s="7" t="s">
        <v>18256</v>
      </c>
      <c r="E3729" s="7" t="s">
        <v>18257</v>
      </c>
      <c r="F3729" s="7" t="s">
        <v>18258</v>
      </c>
      <c r="G3729" s="7" t="s">
        <v>18259</v>
      </c>
      <c r="H3729" s="7" t="s">
        <v>18260</v>
      </c>
      <c r="I3729" s="7" t="s">
        <v>65</v>
      </c>
      <c r="J3729" s="7" t="s">
        <v>33060</v>
      </c>
      <c r="K3729" s="7" t="s">
        <v>47</v>
      </c>
      <c r="L3729" s="7">
        <v>10</v>
      </c>
      <c r="M3729" s="7" t="s">
        <v>33076</v>
      </c>
      <c r="N3729" s="7">
        <v>25111</v>
      </c>
      <c r="O3729" s="7" t="s">
        <v>45671</v>
      </c>
      <c r="P3729" s="7">
        <v>20110906</v>
      </c>
      <c r="Q3729" s="7">
        <v>62</v>
      </c>
      <c r="R3729" s="7">
        <v>201904</v>
      </c>
      <c r="S3729" s="7">
        <v>2022</v>
      </c>
      <c r="T3729" s="7">
        <v>11481591</v>
      </c>
      <c r="U3729" s="7">
        <v>9266378</v>
      </c>
      <c r="V3729" s="7">
        <v>200000</v>
      </c>
    </row>
    <row r="3730" spans="1:22" ht="16.5" customHeight="1">
      <c r="A3730" s="8">
        <v>1348156543</v>
      </c>
      <c r="B3730" s="7">
        <v>1505059</v>
      </c>
      <c r="C3730" s="12">
        <v>1355110107273</v>
      </c>
      <c r="D3730" s="7" t="s">
        <v>18928</v>
      </c>
      <c r="E3730" s="7" t="s">
        <v>18929</v>
      </c>
      <c r="F3730" s="7" t="s">
        <v>18930</v>
      </c>
      <c r="G3730" s="7" t="s">
        <v>18931</v>
      </c>
      <c r="H3730" s="7" t="s">
        <v>18932</v>
      </c>
      <c r="I3730" s="7" t="s">
        <v>65</v>
      </c>
      <c r="J3730" s="7" t="s">
        <v>33060</v>
      </c>
      <c r="K3730" s="7" t="s">
        <v>47</v>
      </c>
      <c r="L3730" s="7">
        <v>10</v>
      </c>
      <c r="M3730" s="7" t="s">
        <v>33076</v>
      </c>
      <c r="N3730" s="7">
        <v>30399</v>
      </c>
      <c r="O3730" s="7" t="s">
        <v>7553</v>
      </c>
      <c r="P3730" s="7">
        <v>20000615</v>
      </c>
      <c r="Q3730" s="7">
        <v>67</v>
      </c>
      <c r="R3730" s="7">
        <v>201904</v>
      </c>
      <c r="S3730" s="7">
        <v>2022</v>
      </c>
      <c r="T3730" s="7">
        <v>26922238</v>
      </c>
      <c r="U3730" s="7">
        <v>11925757</v>
      </c>
      <c r="V3730" s="7">
        <v>50000</v>
      </c>
    </row>
    <row r="3731" spans="1:22" ht="16.5" customHeight="1">
      <c r="A3731" s="8">
        <v>5118116641</v>
      </c>
      <c r="B3731" s="7">
        <v>3315722</v>
      </c>
      <c r="C3731" s="12">
        <v>1714110013965</v>
      </c>
      <c r="D3731" s="7" t="s">
        <v>27461</v>
      </c>
      <c r="E3731" s="7" t="s">
        <v>27462</v>
      </c>
      <c r="F3731" s="7" t="s">
        <v>27463</v>
      </c>
      <c r="G3731" s="7" t="s">
        <v>27464</v>
      </c>
      <c r="H3731" s="7" t="s">
        <v>27465</v>
      </c>
      <c r="I3731" s="7" t="s">
        <v>65</v>
      </c>
      <c r="J3731" s="7" t="s">
        <v>33060</v>
      </c>
      <c r="K3731" s="7" t="s">
        <v>47</v>
      </c>
      <c r="L3731" s="7">
        <v>10</v>
      </c>
      <c r="M3731" s="7" t="s">
        <v>363</v>
      </c>
      <c r="N3731" s="7">
        <v>72920</v>
      </c>
      <c r="O3731" s="7" t="s">
        <v>49897</v>
      </c>
      <c r="P3731" s="7">
        <v>20090324</v>
      </c>
      <c r="Q3731" s="7">
        <v>56</v>
      </c>
      <c r="R3731" s="7">
        <v>201904</v>
      </c>
      <c r="S3731" s="7">
        <v>2022</v>
      </c>
      <c r="T3731" s="7">
        <v>6843544</v>
      </c>
      <c r="U3731" s="7">
        <v>5452744</v>
      </c>
      <c r="V3731" s="7">
        <v>1000000</v>
      </c>
    </row>
    <row r="3732" spans="1:22" ht="16.5" customHeight="1">
      <c r="A3732" s="8">
        <v>4108105201</v>
      </c>
      <c r="B3732" s="7">
        <v>1487078</v>
      </c>
      <c r="C3732" s="12">
        <v>2001110012587</v>
      </c>
      <c r="D3732" s="7" t="s">
        <v>21935</v>
      </c>
      <c r="E3732" s="7" t="s">
        <v>21936</v>
      </c>
      <c r="F3732" s="7" t="s">
        <v>21937</v>
      </c>
      <c r="G3732" s="7" t="s">
        <v>21938</v>
      </c>
      <c r="H3732" s="7" t="s">
        <v>21939</v>
      </c>
      <c r="I3732" s="7" t="s">
        <v>65</v>
      </c>
      <c r="J3732" s="7" t="s">
        <v>33060</v>
      </c>
      <c r="K3732" s="7" t="s">
        <v>47</v>
      </c>
      <c r="L3732" s="7">
        <v>10</v>
      </c>
      <c r="M3732" s="7" t="s">
        <v>313</v>
      </c>
      <c r="N3732" s="7">
        <v>42311</v>
      </c>
      <c r="O3732" s="7" t="s">
        <v>43176</v>
      </c>
      <c r="P3732" s="7">
        <v>19870813</v>
      </c>
      <c r="Q3732" s="7">
        <v>200</v>
      </c>
      <c r="R3732" s="7">
        <v>201904</v>
      </c>
      <c r="S3732" s="7">
        <v>2022</v>
      </c>
      <c r="T3732" s="7">
        <v>37279072</v>
      </c>
      <c r="U3732" s="7">
        <v>11902817</v>
      </c>
      <c r="V3732" s="7">
        <v>816000</v>
      </c>
    </row>
    <row r="3733" spans="1:22" ht="16.5" customHeight="1">
      <c r="A3733" s="8">
        <v>2058140829</v>
      </c>
      <c r="B3733" s="7">
        <v>1895424</v>
      </c>
      <c r="C3733" s="12">
        <v>1101111702186</v>
      </c>
      <c r="D3733" s="7" t="s">
        <v>49898</v>
      </c>
      <c r="E3733" s="7" t="s">
        <v>49899</v>
      </c>
      <c r="F3733" s="7" t="s">
        <v>49900</v>
      </c>
      <c r="G3733" s="7" t="s">
        <v>28125</v>
      </c>
      <c r="H3733" s="7" t="s">
        <v>28126</v>
      </c>
      <c r="I3733" s="7" t="s">
        <v>65</v>
      </c>
      <c r="J3733" s="7" t="s">
        <v>33060</v>
      </c>
      <c r="K3733" s="7" t="s">
        <v>47</v>
      </c>
      <c r="L3733" s="7">
        <v>10</v>
      </c>
      <c r="M3733" s="7" t="s">
        <v>313</v>
      </c>
      <c r="N3733" s="7">
        <v>42310</v>
      </c>
      <c r="O3733" s="7" t="s">
        <v>8852</v>
      </c>
      <c r="P3733" s="7">
        <v>19990524</v>
      </c>
      <c r="Q3733" s="7">
        <v>317</v>
      </c>
      <c r="R3733" s="7">
        <v>201904</v>
      </c>
    </row>
    <row r="3734" spans="1:22" ht="16.5" customHeight="1">
      <c r="A3734" s="8">
        <v>2208657343</v>
      </c>
      <c r="B3734" s="7">
        <v>3092186</v>
      </c>
      <c r="C3734" s="12">
        <v>1101112712499</v>
      </c>
      <c r="D3734" s="7" t="s">
        <v>26459</v>
      </c>
      <c r="E3734" s="7" t="s">
        <v>9094</v>
      </c>
      <c r="F3734" s="7" t="s">
        <v>26460</v>
      </c>
      <c r="G3734" s="7" t="s">
        <v>26461</v>
      </c>
      <c r="H3734" s="7" t="s">
        <v>26462</v>
      </c>
      <c r="I3734" s="7" t="s">
        <v>65</v>
      </c>
      <c r="J3734" s="7" t="s">
        <v>33060</v>
      </c>
      <c r="K3734" s="7" t="s">
        <v>47</v>
      </c>
      <c r="L3734" s="7">
        <v>10</v>
      </c>
      <c r="M3734" s="7" t="s">
        <v>33076</v>
      </c>
      <c r="N3734" s="7">
        <v>10121</v>
      </c>
      <c r="O3734" s="7" t="s">
        <v>168</v>
      </c>
      <c r="P3734" s="7">
        <v>20030210</v>
      </c>
      <c r="Q3734" s="7">
        <v>57</v>
      </c>
      <c r="R3734" s="7">
        <v>201904</v>
      </c>
    </row>
    <row r="3735" spans="1:22" ht="16.5" customHeight="1">
      <c r="A3735" s="8">
        <v>1078673297</v>
      </c>
      <c r="B3735" s="7">
        <v>2622774</v>
      </c>
      <c r="C3735" s="12">
        <v>1101113377515</v>
      </c>
      <c r="D3735" s="7" t="s">
        <v>49901</v>
      </c>
      <c r="E3735" s="7" t="s">
        <v>49902</v>
      </c>
      <c r="F3735" s="7" t="s">
        <v>12698</v>
      </c>
      <c r="G3735" s="7" t="s">
        <v>49903</v>
      </c>
      <c r="H3735" s="7" t="s">
        <v>49904</v>
      </c>
      <c r="I3735" s="7" t="s">
        <v>65</v>
      </c>
      <c r="J3735" s="7" t="s">
        <v>33060</v>
      </c>
      <c r="K3735" s="7" t="s">
        <v>47</v>
      </c>
      <c r="L3735" s="7">
        <v>10</v>
      </c>
      <c r="M3735" s="7" t="s">
        <v>34433</v>
      </c>
      <c r="N3735" s="7">
        <v>58200</v>
      </c>
      <c r="O3735" s="7" t="s">
        <v>4942</v>
      </c>
      <c r="P3735" s="7">
        <v>20060111</v>
      </c>
      <c r="Q3735" s="7">
        <v>54</v>
      </c>
      <c r="R3735" s="7">
        <v>201904</v>
      </c>
    </row>
    <row r="3736" spans="1:22" ht="16.5" customHeight="1">
      <c r="A3736" s="8">
        <v>1138610133</v>
      </c>
      <c r="B3736" s="7">
        <v>2777440</v>
      </c>
      <c r="C3736" s="12">
        <v>1101113588237</v>
      </c>
      <c r="D3736" s="7" t="s">
        <v>27555</v>
      </c>
      <c r="E3736" s="7" t="s">
        <v>27556</v>
      </c>
      <c r="F3736" s="7" t="s">
        <v>27557</v>
      </c>
      <c r="G3736" s="7" t="s">
        <v>27558</v>
      </c>
      <c r="H3736" s="7" t="s">
        <v>27559</v>
      </c>
      <c r="I3736" s="7" t="s">
        <v>65</v>
      </c>
      <c r="J3736" s="7" t="s">
        <v>33060</v>
      </c>
      <c r="K3736" s="7" t="s">
        <v>47</v>
      </c>
      <c r="L3736" s="7">
        <v>10</v>
      </c>
      <c r="M3736" s="7" t="s">
        <v>34433</v>
      </c>
      <c r="N3736" s="7">
        <v>58222</v>
      </c>
      <c r="O3736" s="7" t="s">
        <v>13163</v>
      </c>
      <c r="P3736" s="7">
        <v>20061228</v>
      </c>
      <c r="Q3736" s="7">
        <v>71</v>
      </c>
      <c r="R3736" s="7">
        <v>201904</v>
      </c>
    </row>
    <row r="3737" spans="1:22" ht="16.5" customHeight="1">
      <c r="A3737" s="8">
        <v>1198604094</v>
      </c>
      <c r="B3737" s="7">
        <v>2943053</v>
      </c>
      <c r="C3737" s="12">
        <v>1101113812561</v>
      </c>
      <c r="D3737" s="7" t="s">
        <v>49905</v>
      </c>
      <c r="E3737" s="7" t="s">
        <v>7815</v>
      </c>
      <c r="F3737" s="7" t="s">
        <v>49906</v>
      </c>
      <c r="G3737" s="7" t="s">
        <v>49907</v>
      </c>
      <c r="H3737" s="7" t="s">
        <v>49908</v>
      </c>
      <c r="I3737" s="7" t="s">
        <v>65</v>
      </c>
      <c r="J3737" s="7" t="s">
        <v>33060</v>
      </c>
      <c r="K3737" s="7" t="s">
        <v>47</v>
      </c>
      <c r="L3737" s="7">
        <v>10</v>
      </c>
      <c r="M3737" s="7" t="s">
        <v>34433</v>
      </c>
      <c r="N3737" s="7">
        <v>58200</v>
      </c>
      <c r="O3737" s="7" t="s">
        <v>4942</v>
      </c>
      <c r="P3737" s="7">
        <v>20071227</v>
      </c>
      <c r="Q3737" s="7">
        <v>55</v>
      </c>
      <c r="R3737" s="7">
        <v>201904</v>
      </c>
    </row>
    <row r="3738" spans="1:22" ht="16.5" customHeight="1">
      <c r="A3738" s="8">
        <v>2158729366</v>
      </c>
      <c r="B3738" s="7">
        <v>3654302</v>
      </c>
      <c r="C3738" s="12">
        <v>1101114152453</v>
      </c>
      <c r="D3738" s="7" t="s">
        <v>26498</v>
      </c>
      <c r="E3738" s="7" t="s">
        <v>26499</v>
      </c>
      <c r="F3738" s="7" t="s">
        <v>26500</v>
      </c>
      <c r="G3738" s="7" t="s">
        <v>26501</v>
      </c>
      <c r="H3738" s="7" t="s">
        <v>26502</v>
      </c>
      <c r="I3738" s="7" t="s">
        <v>65</v>
      </c>
      <c r="J3738" s="7" t="s">
        <v>33060</v>
      </c>
      <c r="K3738" s="7" t="s">
        <v>47</v>
      </c>
      <c r="L3738" s="7">
        <v>10</v>
      </c>
      <c r="M3738" s="7" t="s">
        <v>34433</v>
      </c>
      <c r="N3738" s="7">
        <v>58221</v>
      </c>
      <c r="O3738" s="7" t="s">
        <v>12995</v>
      </c>
      <c r="P3738" s="7">
        <v>20090804</v>
      </c>
      <c r="Q3738" s="7">
        <v>104</v>
      </c>
      <c r="R3738" s="7">
        <v>201904</v>
      </c>
    </row>
    <row r="3739" spans="1:22" ht="16.5" customHeight="1">
      <c r="A3739" s="8">
        <v>2148868330</v>
      </c>
      <c r="B3739" s="7">
        <v>3856435</v>
      </c>
      <c r="C3739" s="12">
        <v>1101114467563</v>
      </c>
      <c r="D3739" s="7" t="s">
        <v>16384</v>
      </c>
      <c r="E3739" s="7" t="s">
        <v>13783</v>
      </c>
      <c r="F3739" s="7" t="s">
        <v>16386</v>
      </c>
      <c r="G3739" s="7" t="s">
        <v>16387</v>
      </c>
      <c r="H3739" s="7" t="s">
        <v>16388</v>
      </c>
      <c r="I3739" s="7" t="s">
        <v>65</v>
      </c>
      <c r="J3739" s="7" t="s">
        <v>33060</v>
      </c>
      <c r="K3739" s="7" t="s">
        <v>47</v>
      </c>
      <c r="L3739" s="7">
        <v>10</v>
      </c>
      <c r="M3739" s="7" t="s">
        <v>363</v>
      </c>
      <c r="N3739" s="7">
        <v>71531</v>
      </c>
      <c r="O3739" s="7" t="s">
        <v>15169</v>
      </c>
      <c r="P3739" s="7">
        <v>20101109</v>
      </c>
      <c r="Q3739" s="7">
        <v>312</v>
      </c>
      <c r="R3739" s="7">
        <v>201904</v>
      </c>
    </row>
    <row r="3740" spans="1:22" ht="16.5" customHeight="1">
      <c r="A3740" s="8">
        <v>1078754040</v>
      </c>
      <c r="B3740" s="7">
        <v>4012867</v>
      </c>
      <c r="C3740" s="12">
        <v>1101114627464</v>
      </c>
      <c r="D3740" s="7" t="s">
        <v>22450</v>
      </c>
      <c r="E3740" s="7" t="s">
        <v>22451</v>
      </c>
      <c r="F3740" s="7" t="s">
        <v>8731</v>
      </c>
      <c r="G3740" s="7" t="s">
        <v>22452</v>
      </c>
      <c r="H3740" s="7" t="s">
        <v>22453</v>
      </c>
      <c r="I3740" s="7" t="s">
        <v>65</v>
      </c>
      <c r="J3740" s="7" t="s">
        <v>33060</v>
      </c>
      <c r="K3740" s="7" t="s">
        <v>47</v>
      </c>
      <c r="L3740" s="7">
        <v>10</v>
      </c>
      <c r="M3740" s="7" t="s">
        <v>313</v>
      </c>
      <c r="N3740" s="7">
        <v>42202</v>
      </c>
      <c r="O3740" s="7" t="s">
        <v>43975</v>
      </c>
      <c r="P3740" s="7">
        <v>20110620</v>
      </c>
      <c r="Q3740" s="7">
        <v>159</v>
      </c>
      <c r="R3740" s="7">
        <v>201904</v>
      </c>
    </row>
    <row r="3741" spans="1:22" ht="16.5" customHeight="1">
      <c r="A3741" s="8">
        <v>1208771192</v>
      </c>
      <c r="B3741" s="7">
        <v>5238543</v>
      </c>
      <c r="C3741" s="12">
        <v>1101114643303</v>
      </c>
      <c r="D3741" s="7" t="s">
        <v>49909</v>
      </c>
      <c r="E3741" s="7" t="s">
        <v>49910</v>
      </c>
      <c r="F3741" s="7" t="s">
        <v>49911</v>
      </c>
      <c r="G3741" s="7" t="s">
        <v>49912</v>
      </c>
      <c r="H3741" s="7" t="s">
        <v>49913</v>
      </c>
      <c r="I3741" s="7" t="s">
        <v>65</v>
      </c>
      <c r="J3741" s="7" t="s">
        <v>33060</v>
      </c>
      <c r="K3741" s="7" t="s">
        <v>47</v>
      </c>
      <c r="L3741" s="7">
        <v>10</v>
      </c>
      <c r="M3741" s="7" t="s">
        <v>363</v>
      </c>
      <c r="N3741" s="7">
        <v>71531</v>
      </c>
      <c r="O3741" s="7" t="s">
        <v>15169</v>
      </c>
      <c r="P3741" s="7">
        <v>20110707</v>
      </c>
      <c r="Q3741" s="7">
        <v>69</v>
      </c>
      <c r="R3741" s="7">
        <v>201904</v>
      </c>
    </row>
    <row r="3742" spans="1:22" ht="16.5" customHeight="1">
      <c r="A3742" s="8">
        <v>1308207009</v>
      </c>
      <c r="B3742" s="7">
        <v>1172989</v>
      </c>
      <c r="C3742" s="12">
        <v>1112210000868</v>
      </c>
      <c r="D3742" s="7" t="s">
        <v>49914</v>
      </c>
      <c r="E3742" s="7" t="s">
        <v>49915</v>
      </c>
      <c r="F3742" s="7" t="s">
        <v>49916</v>
      </c>
      <c r="G3742" s="7" t="s">
        <v>49917</v>
      </c>
      <c r="H3742" s="7" t="s">
        <v>49918</v>
      </c>
      <c r="I3742" s="7" t="s">
        <v>45</v>
      </c>
      <c r="J3742" s="7" t="s">
        <v>33060</v>
      </c>
      <c r="K3742" s="7" t="s">
        <v>47</v>
      </c>
      <c r="L3742" s="7">
        <v>10</v>
      </c>
      <c r="M3742" s="7" t="s">
        <v>363</v>
      </c>
      <c r="N3742" s="7">
        <v>72919</v>
      </c>
      <c r="O3742" s="7" t="s">
        <v>16141</v>
      </c>
      <c r="P3742" s="7">
        <v>19640706</v>
      </c>
      <c r="Q3742" s="7">
        <v>1066</v>
      </c>
      <c r="R3742" s="7">
        <v>201904</v>
      </c>
    </row>
    <row r="3743" spans="1:22" ht="16.5" customHeight="1">
      <c r="A3743" s="8">
        <v>1248660730</v>
      </c>
      <c r="B3743" s="7">
        <v>2883649</v>
      </c>
      <c r="C3743" s="12">
        <v>1348110147357</v>
      </c>
      <c r="D3743" s="7" t="s">
        <v>49919</v>
      </c>
      <c r="E3743" s="7" t="s">
        <v>49920</v>
      </c>
      <c r="F3743" s="7" t="s">
        <v>49921</v>
      </c>
      <c r="G3743" s="7" t="s">
        <v>49922</v>
      </c>
      <c r="H3743" s="7" t="s">
        <v>49923</v>
      </c>
      <c r="I3743" s="7" t="s">
        <v>65</v>
      </c>
      <c r="J3743" s="7" t="s">
        <v>33060</v>
      </c>
      <c r="K3743" s="7" t="s">
        <v>47</v>
      </c>
      <c r="L3743" s="7">
        <v>10</v>
      </c>
      <c r="M3743" s="7" t="s">
        <v>33076</v>
      </c>
      <c r="N3743" s="7">
        <v>28122</v>
      </c>
      <c r="O3743" s="7" t="s">
        <v>49924</v>
      </c>
      <c r="P3743" s="7">
        <v>20071102</v>
      </c>
      <c r="Q3743" s="7">
        <v>55</v>
      </c>
      <c r="R3743" s="7">
        <v>201904</v>
      </c>
    </row>
    <row r="3744" spans="1:22" ht="16.5" customHeight="1">
      <c r="A3744" s="8">
        <v>3018139839</v>
      </c>
      <c r="B3744" s="7">
        <v>1461689</v>
      </c>
      <c r="C3744" s="12">
        <v>1501110043137</v>
      </c>
      <c r="D3744" s="7" t="s">
        <v>18707</v>
      </c>
      <c r="E3744" s="7" t="s">
        <v>18708</v>
      </c>
      <c r="F3744" s="7" t="s">
        <v>18709</v>
      </c>
      <c r="G3744" s="7" t="s">
        <v>18710</v>
      </c>
      <c r="H3744" s="7" t="s">
        <v>18711</v>
      </c>
      <c r="I3744" s="7" t="s">
        <v>65</v>
      </c>
      <c r="J3744" s="7" t="s">
        <v>33060</v>
      </c>
      <c r="K3744" s="7" t="s">
        <v>47</v>
      </c>
      <c r="L3744" s="7">
        <v>10</v>
      </c>
      <c r="M3744" s="7" t="s">
        <v>33076</v>
      </c>
      <c r="N3744" s="7">
        <v>26221</v>
      </c>
      <c r="O3744" s="7" t="s">
        <v>43255</v>
      </c>
      <c r="P3744" s="7">
        <v>19991203</v>
      </c>
      <c r="Q3744" s="7">
        <v>53</v>
      </c>
      <c r="R3744" s="7">
        <v>201904</v>
      </c>
    </row>
    <row r="3745" spans="1:22" ht="16.5" customHeight="1">
      <c r="A3745" s="8">
        <v>3018176381</v>
      </c>
      <c r="B3745" s="7">
        <v>2183025</v>
      </c>
      <c r="C3745" s="12">
        <v>1501110081369</v>
      </c>
      <c r="D3745" s="7" t="s">
        <v>30073</v>
      </c>
      <c r="E3745" s="7" t="s">
        <v>30074</v>
      </c>
      <c r="F3745" s="7" t="s">
        <v>30075</v>
      </c>
      <c r="G3745" s="7" t="s">
        <v>30076</v>
      </c>
      <c r="H3745" s="7" t="s">
        <v>30077</v>
      </c>
      <c r="I3745" s="7" t="s">
        <v>65</v>
      </c>
      <c r="J3745" s="7" t="s">
        <v>33060</v>
      </c>
      <c r="K3745" s="7" t="s">
        <v>47</v>
      </c>
      <c r="L3745" s="7">
        <v>10</v>
      </c>
      <c r="M3745" s="7" t="s">
        <v>363</v>
      </c>
      <c r="N3745" s="7">
        <v>72121</v>
      </c>
      <c r="O3745" s="7" t="s">
        <v>35913</v>
      </c>
      <c r="P3745" s="7">
        <v>20040705</v>
      </c>
      <c r="Q3745" s="7">
        <v>63</v>
      </c>
      <c r="R3745" s="7">
        <v>201904</v>
      </c>
    </row>
    <row r="3746" spans="1:22" ht="16.5" customHeight="1">
      <c r="A3746" s="8">
        <v>3128164245</v>
      </c>
      <c r="B3746" s="7">
        <v>2872502</v>
      </c>
      <c r="C3746" s="12">
        <v>1648110027800</v>
      </c>
      <c r="D3746" s="7" t="s">
        <v>20257</v>
      </c>
      <c r="E3746" s="7" t="s">
        <v>20258</v>
      </c>
      <c r="F3746" s="7" t="s">
        <v>2787</v>
      </c>
      <c r="G3746" s="7" t="s">
        <v>20259</v>
      </c>
      <c r="H3746" s="7" t="s">
        <v>20260</v>
      </c>
      <c r="I3746" s="7" t="s">
        <v>65</v>
      </c>
      <c r="J3746" s="7" t="s">
        <v>33060</v>
      </c>
      <c r="K3746" s="7" t="s">
        <v>47</v>
      </c>
      <c r="L3746" s="7">
        <v>10</v>
      </c>
      <c r="M3746" s="7" t="s">
        <v>33076</v>
      </c>
      <c r="N3746" s="7">
        <v>30300</v>
      </c>
      <c r="O3746" s="7" t="s">
        <v>33568</v>
      </c>
      <c r="P3746" s="7">
        <v>20030807</v>
      </c>
      <c r="Q3746" s="7">
        <v>79</v>
      </c>
      <c r="R3746" s="7">
        <v>201904</v>
      </c>
    </row>
    <row r="3747" spans="1:22" ht="16.5" customHeight="1">
      <c r="A3747" s="8">
        <v>6058620727</v>
      </c>
      <c r="B3747" s="7">
        <v>4225914</v>
      </c>
      <c r="C3747" s="12">
        <v>1801110860303</v>
      </c>
      <c r="D3747" s="7" t="s">
        <v>30206</v>
      </c>
      <c r="E3747" s="7" t="s">
        <v>30207</v>
      </c>
      <c r="F3747" s="7" t="s">
        <v>30208</v>
      </c>
      <c r="G3747" s="7" t="s">
        <v>30209</v>
      </c>
      <c r="H3747" s="7" t="s">
        <v>30210</v>
      </c>
      <c r="I3747" s="7" t="s">
        <v>65</v>
      </c>
      <c r="J3747" s="7" t="s">
        <v>33060</v>
      </c>
      <c r="K3747" s="7" t="s">
        <v>47</v>
      </c>
      <c r="L3747" s="7">
        <v>10</v>
      </c>
      <c r="M3747" s="7" t="s">
        <v>363</v>
      </c>
      <c r="N3747" s="7">
        <v>72112</v>
      </c>
      <c r="O3747" s="7" t="s">
        <v>49240</v>
      </c>
      <c r="P3747" s="7">
        <v>20130510</v>
      </c>
      <c r="Q3747" s="7">
        <v>60</v>
      </c>
      <c r="R3747" s="7">
        <v>201904</v>
      </c>
    </row>
    <row r="3748" spans="1:22" ht="16.5" customHeight="1">
      <c r="A3748" s="8">
        <v>6128114820</v>
      </c>
      <c r="B3748" s="7">
        <v>1529920</v>
      </c>
      <c r="C3748" s="12">
        <v>1949110009008</v>
      </c>
      <c r="D3748" s="7" t="s">
        <v>20825</v>
      </c>
      <c r="E3748" s="7" t="s">
        <v>15366</v>
      </c>
      <c r="F3748" s="7" t="s">
        <v>20826</v>
      </c>
      <c r="G3748" s="7" t="s">
        <v>20827</v>
      </c>
      <c r="H3748" s="7" t="s">
        <v>3860</v>
      </c>
      <c r="I3748" s="7" t="s">
        <v>65</v>
      </c>
      <c r="J3748" s="7" t="s">
        <v>33060</v>
      </c>
      <c r="K3748" s="7" t="s">
        <v>47</v>
      </c>
      <c r="L3748" s="7">
        <v>10</v>
      </c>
      <c r="M3748" s="7" t="s">
        <v>33076</v>
      </c>
      <c r="N3748" s="7">
        <v>31114</v>
      </c>
      <c r="O3748" s="7" t="s">
        <v>7681</v>
      </c>
      <c r="P3748" s="7">
        <v>20011211</v>
      </c>
      <c r="Q3748" s="7">
        <v>198</v>
      </c>
      <c r="R3748" s="7">
        <v>201904</v>
      </c>
    </row>
    <row r="3749" spans="1:22" ht="16.5" customHeight="1">
      <c r="A3749" s="8">
        <v>1698600943</v>
      </c>
      <c r="B3749" s="7">
        <v>8481325</v>
      </c>
      <c r="C3749" s="12">
        <v>1955110216410</v>
      </c>
      <c r="D3749" s="7" t="s">
        <v>49925</v>
      </c>
      <c r="E3749" s="7" t="s">
        <v>13105</v>
      </c>
      <c r="F3749" s="7" t="s">
        <v>28593</v>
      </c>
      <c r="G3749" s="7" t="s">
        <v>49926</v>
      </c>
      <c r="H3749" s="7" t="s">
        <v>49927</v>
      </c>
      <c r="I3749" s="7" t="s">
        <v>65</v>
      </c>
      <c r="J3749" s="7" t="s">
        <v>33060</v>
      </c>
      <c r="K3749" s="7" t="s">
        <v>47</v>
      </c>
      <c r="L3749" s="7">
        <v>10</v>
      </c>
      <c r="M3749" s="7" t="s">
        <v>363</v>
      </c>
      <c r="N3749" s="7">
        <v>72919</v>
      </c>
      <c r="O3749" s="7" t="s">
        <v>16141</v>
      </c>
      <c r="P3749" s="7">
        <v>20180207</v>
      </c>
      <c r="Q3749" s="7">
        <v>50</v>
      </c>
      <c r="R3749" s="7">
        <v>201904</v>
      </c>
    </row>
    <row r="3750" spans="1:22" ht="16.5" customHeight="1">
      <c r="A3750" s="8">
        <v>1028136671</v>
      </c>
      <c r="B3750" s="7">
        <v>1300684</v>
      </c>
      <c r="C3750" s="12">
        <v>1101111126592</v>
      </c>
      <c r="D3750" s="7" t="s">
        <v>29325</v>
      </c>
      <c r="E3750" s="7" t="s">
        <v>29326</v>
      </c>
      <c r="F3750" s="7" t="s">
        <v>29327</v>
      </c>
      <c r="G3750" s="7" t="s">
        <v>29328</v>
      </c>
      <c r="H3750" s="7" t="s">
        <v>29329</v>
      </c>
      <c r="I3750" s="7" t="s">
        <v>65</v>
      </c>
      <c r="J3750" s="7" t="s">
        <v>33060</v>
      </c>
      <c r="K3750" s="7" t="s">
        <v>47</v>
      </c>
      <c r="L3750" s="7">
        <v>10</v>
      </c>
      <c r="M3750" s="7" t="s">
        <v>363</v>
      </c>
      <c r="N3750" s="7">
        <v>71531</v>
      </c>
      <c r="O3750" s="7" t="s">
        <v>15169</v>
      </c>
      <c r="P3750" s="7">
        <v>19950208</v>
      </c>
      <c r="Q3750" s="7">
        <v>71</v>
      </c>
      <c r="R3750" s="7">
        <v>201905</v>
      </c>
      <c r="S3750" s="7">
        <v>2022</v>
      </c>
      <c r="T3750" s="7">
        <v>23227311</v>
      </c>
      <c r="U3750" s="7">
        <v>6399942</v>
      </c>
      <c r="V3750" s="7">
        <v>300000</v>
      </c>
    </row>
    <row r="3751" spans="1:22" ht="16.5" customHeight="1">
      <c r="A3751" s="8">
        <v>2208159481</v>
      </c>
      <c r="B3751" s="7">
        <v>1101108</v>
      </c>
      <c r="C3751" s="12">
        <v>1101111665665</v>
      </c>
      <c r="D3751" s="7" t="s">
        <v>29968</v>
      </c>
      <c r="E3751" s="7" t="s">
        <v>29969</v>
      </c>
      <c r="F3751" s="7" t="s">
        <v>29970</v>
      </c>
      <c r="G3751" s="7" t="s">
        <v>29971</v>
      </c>
      <c r="H3751" s="7" t="s">
        <v>29972</v>
      </c>
      <c r="I3751" s="7" t="s">
        <v>65</v>
      </c>
      <c r="J3751" s="7" t="s">
        <v>33060</v>
      </c>
      <c r="K3751" s="7" t="s">
        <v>60</v>
      </c>
      <c r="L3751" s="7">
        <v>10</v>
      </c>
      <c r="M3751" s="7" t="s">
        <v>363</v>
      </c>
      <c r="N3751" s="7">
        <v>72111</v>
      </c>
      <c r="O3751" s="7" t="s">
        <v>15320</v>
      </c>
      <c r="P3751" s="7">
        <v>19990317</v>
      </c>
      <c r="Q3751" s="7">
        <v>80</v>
      </c>
      <c r="R3751" s="7">
        <v>201905</v>
      </c>
      <c r="S3751" s="7">
        <v>2022</v>
      </c>
      <c r="T3751" s="7">
        <v>20382279</v>
      </c>
      <c r="U3751" s="7">
        <v>17355574</v>
      </c>
      <c r="V3751" s="7">
        <v>300000</v>
      </c>
    </row>
    <row r="3752" spans="1:22" ht="16.5" customHeight="1">
      <c r="A3752" s="8">
        <v>1068183332</v>
      </c>
      <c r="B3752" s="7">
        <v>1635716</v>
      </c>
      <c r="C3752" s="12">
        <v>1101111806897</v>
      </c>
      <c r="D3752" s="7" t="s">
        <v>26995</v>
      </c>
      <c r="E3752" s="7" t="s">
        <v>26996</v>
      </c>
      <c r="F3752" s="7" t="s">
        <v>26997</v>
      </c>
      <c r="G3752" s="7" t="s">
        <v>26998</v>
      </c>
      <c r="H3752" s="7" t="s">
        <v>26999</v>
      </c>
      <c r="I3752" s="7" t="s">
        <v>65</v>
      </c>
      <c r="J3752" s="7" t="s">
        <v>33060</v>
      </c>
      <c r="K3752" s="7" t="s">
        <v>47</v>
      </c>
      <c r="L3752" s="7">
        <v>10</v>
      </c>
      <c r="M3752" s="7" t="s">
        <v>34433</v>
      </c>
      <c r="N3752" s="7">
        <v>62020</v>
      </c>
      <c r="O3752" s="7" t="s">
        <v>13536</v>
      </c>
      <c r="P3752" s="7">
        <v>19991111</v>
      </c>
      <c r="Q3752" s="7">
        <v>89</v>
      </c>
      <c r="R3752" s="7">
        <v>201905</v>
      </c>
      <c r="S3752" s="7">
        <v>2022</v>
      </c>
      <c r="T3752" s="7">
        <v>10026173</v>
      </c>
      <c r="U3752" s="7">
        <v>4675279</v>
      </c>
      <c r="V3752" s="7">
        <v>400000</v>
      </c>
    </row>
    <row r="3753" spans="1:22" ht="16.5" customHeight="1">
      <c r="A3753" s="8">
        <v>2118707259</v>
      </c>
      <c r="B3753" s="7">
        <v>1368460</v>
      </c>
      <c r="C3753" s="12">
        <v>1101112418120</v>
      </c>
      <c r="D3753" s="7" t="s">
        <v>23342</v>
      </c>
      <c r="E3753" s="7" t="s">
        <v>23343</v>
      </c>
      <c r="F3753" s="7" t="s">
        <v>23344</v>
      </c>
      <c r="G3753" s="7" t="s">
        <v>23345</v>
      </c>
      <c r="H3753" s="7" t="s">
        <v>23346</v>
      </c>
      <c r="I3753" s="7" t="s">
        <v>65</v>
      </c>
      <c r="J3753" s="7" t="s">
        <v>33060</v>
      </c>
      <c r="K3753" s="7" t="s">
        <v>47</v>
      </c>
      <c r="L3753" s="7">
        <v>10</v>
      </c>
      <c r="M3753" s="7" t="s">
        <v>33760</v>
      </c>
      <c r="N3753" s="7">
        <v>46433</v>
      </c>
      <c r="O3753" s="7" t="s">
        <v>44369</v>
      </c>
      <c r="P3753" s="7">
        <v>20020111</v>
      </c>
      <c r="Q3753" s="7">
        <v>54</v>
      </c>
      <c r="R3753" s="7">
        <v>201905</v>
      </c>
      <c r="S3753" s="7">
        <v>2022</v>
      </c>
      <c r="T3753" s="7">
        <v>12609650</v>
      </c>
      <c r="U3753" s="7">
        <v>8838657</v>
      </c>
      <c r="V3753" s="7">
        <v>500000</v>
      </c>
    </row>
    <row r="3754" spans="1:22" ht="16.5" customHeight="1">
      <c r="A3754" s="8">
        <v>2208183676</v>
      </c>
      <c r="B3754" s="7">
        <v>1639138</v>
      </c>
      <c r="C3754" s="12">
        <v>1101118344262</v>
      </c>
      <c r="D3754" s="7" t="s">
        <v>16076</v>
      </c>
      <c r="E3754" s="7" t="s">
        <v>16078</v>
      </c>
      <c r="F3754" s="7" t="s">
        <v>16079</v>
      </c>
      <c r="G3754" s="7" t="s">
        <v>16080</v>
      </c>
      <c r="H3754" s="7" t="s">
        <v>16081</v>
      </c>
      <c r="I3754" s="7" t="s">
        <v>63</v>
      </c>
      <c r="J3754" s="7" t="s">
        <v>33060</v>
      </c>
      <c r="K3754" s="7" t="s">
        <v>60</v>
      </c>
      <c r="L3754" s="7">
        <v>10</v>
      </c>
      <c r="M3754" s="7" t="s">
        <v>34433</v>
      </c>
      <c r="N3754" s="7">
        <v>58222</v>
      </c>
      <c r="O3754" s="7" t="s">
        <v>13163</v>
      </c>
      <c r="P3754" s="7">
        <v>20000410</v>
      </c>
      <c r="Q3754" s="7">
        <v>940</v>
      </c>
      <c r="R3754" s="7">
        <v>201905</v>
      </c>
      <c r="S3754" s="7">
        <v>2022</v>
      </c>
      <c r="T3754" s="7">
        <v>1318503456</v>
      </c>
      <c r="U3754" s="7">
        <v>1198826973</v>
      </c>
      <c r="V3754" s="7">
        <v>4000000</v>
      </c>
    </row>
    <row r="3755" spans="1:22" ht="16.5" customHeight="1">
      <c r="A3755" s="8">
        <v>2288700346</v>
      </c>
      <c r="B3755" s="7">
        <v>6669196</v>
      </c>
      <c r="C3755" s="12">
        <v>1201110806721</v>
      </c>
      <c r="D3755" s="7" t="s">
        <v>8590</v>
      </c>
      <c r="E3755" s="7" t="s">
        <v>22011</v>
      </c>
      <c r="F3755" s="7" t="s">
        <v>22012</v>
      </c>
      <c r="G3755" s="7" t="s">
        <v>22013</v>
      </c>
      <c r="H3755" s="7" t="s">
        <v>22014</v>
      </c>
      <c r="I3755" s="7" t="s">
        <v>65</v>
      </c>
      <c r="J3755" s="7" t="s">
        <v>33060</v>
      </c>
      <c r="K3755" s="7" t="s">
        <v>47</v>
      </c>
      <c r="L3755" s="7">
        <v>10</v>
      </c>
      <c r="M3755" s="7" t="s">
        <v>313</v>
      </c>
      <c r="N3755" s="7">
        <v>42491</v>
      </c>
      <c r="O3755" s="7" t="s">
        <v>43331</v>
      </c>
      <c r="P3755" s="7">
        <v>20160304</v>
      </c>
      <c r="Q3755" s="7">
        <v>59</v>
      </c>
      <c r="R3755" s="7">
        <v>201905</v>
      </c>
      <c r="S3755" s="7">
        <v>2022</v>
      </c>
      <c r="T3755" s="7">
        <v>722487</v>
      </c>
      <c r="U3755" s="7">
        <v>431718</v>
      </c>
      <c r="V3755" s="7">
        <v>200000</v>
      </c>
    </row>
    <row r="3756" spans="1:22" ht="16.5" customHeight="1">
      <c r="A3756" s="8">
        <v>8028700106</v>
      </c>
      <c r="B3756" s="7">
        <v>6407846</v>
      </c>
      <c r="C3756" s="12">
        <v>1211110286154</v>
      </c>
      <c r="D3756" s="7" t="s">
        <v>29411</v>
      </c>
      <c r="E3756" s="7" t="s">
        <v>8241</v>
      </c>
      <c r="F3756" s="7" t="s">
        <v>15027</v>
      </c>
      <c r="G3756" s="7" t="s">
        <v>29412</v>
      </c>
      <c r="H3756" s="7" t="s">
        <v>29413</v>
      </c>
      <c r="I3756" s="7" t="s">
        <v>65</v>
      </c>
      <c r="J3756" s="7" t="s">
        <v>33060</v>
      </c>
      <c r="K3756" s="7" t="s">
        <v>47</v>
      </c>
      <c r="L3756" s="7">
        <v>10</v>
      </c>
      <c r="M3756" s="7" t="s">
        <v>363</v>
      </c>
      <c r="N3756" s="7">
        <v>71310</v>
      </c>
      <c r="O3756" s="7" t="s">
        <v>15027</v>
      </c>
      <c r="P3756" s="7">
        <v>20150407</v>
      </c>
      <c r="Q3756" s="7">
        <v>66</v>
      </c>
      <c r="R3756" s="7">
        <v>201905</v>
      </c>
      <c r="S3756" s="7">
        <v>2022</v>
      </c>
      <c r="T3756" s="7">
        <v>3045465</v>
      </c>
      <c r="U3756" s="7">
        <v>2819719</v>
      </c>
      <c r="V3756" s="7">
        <v>100000</v>
      </c>
    </row>
    <row r="3757" spans="1:22" ht="16.5" customHeight="1">
      <c r="A3757" s="8">
        <v>5058126538</v>
      </c>
      <c r="B3757" s="7">
        <v>1251916</v>
      </c>
      <c r="C3757" s="12">
        <v>1712110023728</v>
      </c>
      <c r="D3757" s="7" t="s">
        <v>20568</v>
      </c>
      <c r="E3757" s="7" t="s">
        <v>20569</v>
      </c>
      <c r="F3757" s="7" t="s">
        <v>20570</v>
      </c>
      <c r="G3757" s="7" t="s">
        <v>20571</v>
      </c>
      <c r="H3757" s="7" t="s">
        <v>20572</v>
      </c>
      <c r="I3757" s="7" t="s">
        <v>65</v>
      </c>
      <c r="J3757" s="7" t="s">
        <v>33060</v>
      </c>
      <c r="K3757" s="7" t="s">
        <v>47</v>
      </c>
      <c r="L3757" s="7">
        <v>10</v>
      </c>
      <c r="M3757" s="7" t="s">
        <v>33076</v>
      </c>
      <c r="N3757" s="7">
        <v>22192</v>
      </c>
      <c r="O3757" s="7" t="s">
        <v>45356</v>
      </c>
      <c r="P3757" s="7">
        <v>20000620</v>
      </c>
      <c r="Q3757" s="7">
        <v>88</v>
      </c>
      <c r="R3757" s="7">
        <v>201905</v>
      </c>
      <c r="S3757" s="7">
        <v>2022</v>
      </c>
      <c r="T3757" s="7">
        <v>13599777</v>
      </c>
      <c r="U3757" s="7">
        <v>10949493</v>
      </c>
      <c r="V3757" s="7">
        <v>999999</v>
      </c>
    </row>
    <row r="3758" spans="1:22" ht="16.5" customHeight="1">
      <c r="A3758" s="8">
        <v>6108606197</v>
      </c>
      <c r="B3758" s="7">
        <v>3974521</v>
      </c>
      <c r="C3758" s="12">
        <v>2301110173458</v>
      </c>
      <c r="D3758" s="7" t="s">
        <v>49928</v>
      </c>
      <c r="E3758" s="7" t="s">
        <v>49929</v>
      </c>
      <c r="F3758" s="7" t="s">
        <v>8739</v>
      </c>
      <c r="G3758" s="7" t="s">
        <v>49930</v>
      </c>
      <c r="H3758" s="7" t="s">
        <v>49931</v>
      </c>
      <c r="I3758" s="7" t="s">
        <v>65</v>
      </c>
      <c r="J3758" s="7" t="s">
        <v>33060</v>
      </c>
      <c r="K3758" s="7" t="s">
        <v>47</v>
      </c>
      <c r="L3758" s="7">
        <v>10</v>
      </c>
      <c r="M3758" s="7" t="s">
        <v>313</v>
      </c>
      <c r="N3758" s="7">
        <v>42200</v>
      </c>
      <c r="O3758" s="7" t="s">
        <v>8536</v>
      </c>
      <c r="P3758" s="7">
        <v>20110211</v>
      </c>
      <c r="Q3758" s="7">
        <v>52</v>
      </c>
      <c r="R3758" s="7">
        <v>201905</v>
      </c>
      <c r="S3758" s="7">
        <v>2022</v>
      </c>
      <c r="T3758" s="7">
        <v>3370368</v>
      </c>
      <c r="U3758" s="7">
        <v>1795386</v>
      </c>
      <c r="V3758" s="7">
        <v>300000</v>
      </c>
    </row>
    <row r="3759" spans="1:22" ht="16.5" customHeight="1">
      <c r="A3759" s="8">
        <v>1208148398</v>
      </c>
      <c r="B3759" s="7">
        <v>1527295</v>
      </c>
      <c r="C3759" s="12">
        <v>1101111141128</v>
      </c>
      <c r="D3759" s="7" t="s">
        <v>29141</v>
      </c>
      <c r="E3759" s="7" t="s">
        <v>29142</v>
      </c>
      <c r="F3759" s="7" t="s">
        <v>29143</v>
      </c>
      <c r="G3759" s="7" t="s">
        <v>29144</v>
      </c>
      <c r="H3759" s="7" t="s">
        <v>29145</v>
      </c>
      <c r="I3759" s="7" t="s">
        <v>65</v>
      </c>
      <c r="J3759" s="7" t="s">
        <v>33060</v>
      </c>
      <c r="K3759" s="7" t="s">
        <v>47</v>
      </c>
      <c r="L3759" s="7">
        <v>10</v>
      </c>
      <c r="M3759" s="7" t="s">
        <v>363</v>
      </c>
      <c r="N3759" s="7">
        <v>72121</v>
      </c>
      <c r="O3759" s="7" t="s">
        <v>35913</v>
      </c>
      <c r="P3759" s="7">
        <v>19950323</v>
      </c>
      <c r="Q3759" s="7">
        <v>71</v>
      </c>
      <c r="R3759" s="7">
        <v>201905</v>
      </c>
    </row>
    <row r="3760" spans="1:22" ht="16.5" customHeight="1">
      <c r="A3760" s="8">
        <v>2078147304</v>
      </c>
      <c r="B3760" s="7">
        <v>1270039</v>
      </c>
      <c r="C3760" s="12">
        <v>1101111328346</v>
      </c>
      <c r="D3760" s="7" t="s">
        <v>22314</v>
      </c>
      <c r="E3760" s="7" t="s">
        <v>22315</v>
      </c>
      <c r="F3760" s="7" t="s">
        <v>22316</v>
      </c>
      <c r="G3760" s="7" t="s">
        <v>22317</v>
      </c>
      <c r="H3760" s="7" t="s">
        <v>22318</v>
      </c>
      <c r="I3760" s="7" t="s">
        <v>65</v>
      </c>
      <c r="J3760" s="7" t="s">
        <v>33060</v>
      </c>
      <c r="K3760" s="7" t="s">
        <v>47</v>
      </c>
      <c r="L3760" s="7">
        <v>10</v>
      </c>
      <c r="M3760" s="7" t="s">
        <v>363</v>
      </c>
      <c r="N3760" s="7">
        <v>72120</v>
      </c>
      <c r="O3760" s="7" t="s">
        <v>6302</v>
      </c>
      <c r="P3760" s="7">
        <v>19961009</v>
      </c>
      <c r="Q3760" s="7">
        <v>88</v>
      </c>
      <c r="R3760" s="7">
        <v>201905</v>
      </c>
    </row>
    <row r="3761" spans="1:18" ht="16.5" customHeight="1">
      <c r="A3761" s="8">
        <v>2298134605</v>
      </c>
      <c r="B3761" s="7">
        <v>1613202</v>
      </c>
      <c r="C3761" s="12">
        <v>1101111605174</v>
      </c>
      <c r="D3761" s="7" t="s">
        <v>49932</v>
      </c>
      <c r="E3761" s="7" t="s">
        <v>49933</v>
      </c>
      <c r="F3761" s="7" t="s">
        <v>49934</v>
      </c>
      <c r="G3761" s="7" t="s">
        <v>49935</v>
      </c>
      <c r="H3761" s="7" t="s">
        <v>49936</v>
      </c>
      <c r="I3761" s="7" t="s">
        <v>65</v>
      </c>
      <c r="J3761" s="7" t="s">
        <v>33060</v>
      </c>
      <c r="K3761" s="7" t="s">
        <v>47</v>
      </c>
      <c r="L3761" s="7">
        <v>10</v>
      </c>
      <c r="M3761" s="7" t="s">
        <v>34433</v>
      </c>
      <c r="N3761" s="7">
        <v>58221</v>
      </c>
      <c r="O3761" s="7" t="s">
        <v>12995</v>
      </c>
      <c r="P3761" s="7">
        <v>19981109</v>
      </c>
      <c r="Q3761" s="7">
        <v>58</v>
      </c>
      <c r="R3761" s="7">
        <v>201905</v>
      </c>
    </row>
    <row r="3762" spans="1:18" ht="16.5" customHeight="1">
      <c r="A3762" s="8">
        <v>1198131785</v>
      </c>
      <c r="B3762" s="7">
        <v>1448677</v>
      </c>
      <c r="C3762" s="12">
        <v>1101111761322</v>
      </c>
      <c r="D3762" s="7" t="s">
        <v>20448</v>
      </c>
      <c r="E3762" s="7" t="s">
        <v>20449</v>
      </c>
      <c r="F3762" s="7" t="s">
        <v>2987</v>
      </c>
      <c r="G3762" s="7" t="s">
        <v>20450</v>
      </c>
      <c r="H3762" s="7" t="s">
        <v>20451</v>
      </c>
      <c r="I3762" s="7" t="s">
        <v>65</v>
      </c>
      <c r="J3762" s="7" t="s">
        <v>33060</v>
      </c>
      <c r="K3762" s="7" t="s">
        <v>47</v>
      </c>
      <c r="L3762" s="7">
        <v>10</v>
      </c>
      <c r="M3762" s="7" t="s">
        <v>33076</v>
      </c>
      <c r="N3762" s="7">
        <v>30391</v>
      </c>
      <c r="O3762" s="7" t="s">
        <v>7087</v>
      </c>
      <c r="P3762" s="7">
        <v>19861101</v>
      </c>
      <c r="Q3762" s="7">
        <v>84</v>
      </c>
      <c r="R3762" s="7">
        <v>201905</v>
      </c>
    </row>
    <row r="3763" spans="1:18" ht="16.5" customHeight="1">
      <c r="A3763" s="8">
        <v>2208175399</v>
      </c>
      <c r="B3763" s="7">
        <v>1630231</v>
      </c>
      <c r="C3763" s="12">
        <v>1101111856834</v>
      </c>
      <c r="D3763" s="7" t="s">
        <v>49937</v>
      </c>
      <c r="E3763" s="7" t="s">
        <v>49938</v>
      </c>
      <c r="F3763" s="7" t="s">
        <v>49939</v>
      </c>
      <c r="G3763" s="7" t="s">
        <v>49940</v>
      </c>
      <c r="H3763" s="7" t="s">
        <v>49941</v>
      </c>
      <c r="I3763" s="7" t="s">
        <v>65</v>
      </c>
      <c r="J3763" s="7" t="s">
        <v>33060</v>
      </c>
      <c r="K3763" s="7" t="s">
        <v>47</v>
      </c>
      <c r="L3763" s="7">
        <v>10</v>
      </c>
      <c r="M3763" s="7" t="s">
        <v>34433</v>
      </c>
      <c r="N3763" s="7">
        <v>58220</v>
      </c>
      <c r="O3763" s="7" t="s">
        <v>34437</v>
      </c>
      <c r="P3763" s="7">
        <v>20000119</v>
      </c>
      <c r="Q3763" s="7">
        <v>56</v>
      </c>
      <c r="R3763" s="7">
        <v>201905</v>
      </c>
    </row>
    <row r="3764" spans="1:18" ht="16.5" customHeight="1">
      <c r="A3764" s="8">
        <v>1068617725</v>
      </c>
      <c r="B3764" s="7">
        <v>1915595</v>
      </c>
      <c r="C3764" s="12">
        <v>1101112731960</v>
      </c>
      <c r="D3764" s="7" t="s">
        <v>23179</v>
      </c>
      <c r="E3764" s="7" t="s">
        <v>23180</v>
      </c>
      <c r="F3764" s="7" t="s">
        <v>23181</v>
      </c>
      <c r="G3764" s="7" t="s">
        <v>23182</v>
      </c>
      <c r="H3764" s="7" t="s">
        <v>23183</v>
      </c>
      <c r="I3764" s="7" t="s">
        <v>65</v>
      </c>
      <c r="J3764" s="7" t="s">
        <v>33060</v>
      </c>
      <c r="K3764" s="7" t="s">
        <v>47</v>
      </c>
      <c r="L3764" s="7">
        <v>10</v>
      </c>
      <c r="M3764" s="7" t="s">
        <v>33760</v>
      </c>
      <c r="N3764" s="7">
        <v>46510</v>
      </c>
      <c r="O3764" s="7" t="s">
        <v>9952</v>
      </c>
      <c r="P3764" s="7">
        <v>20030311</v>
      </c>
      <c r="Q3764" s="7">
        <v>78</v>
      </c>
      <c r="R3764" s="7">
        <v>201905</v>
      </c>
    </row>
    <row r="3765" spans="1:18" ht="16.5" customHeight="1">
      <c r="A3765" s="8">
        <v>2208709004</v>
      </c>
      <c r="B3765" s="7">
        <v>2265308</v>
      </c>
      <c r="C3765" s="12">
        <v>1101113222778</v>
      </c>
      <c r="D3765" s="7" t="s">
        <v>26935</v>
      </c>
      <c r="E3765" s="7" t="s">
        <v>26936</v>
      </c>
      <c r="F3765" s="7" t="s">
        <v>26937</v>
      </c>
      <c r="G3765" s="7" t="s">
        <v>26938</v>
      </c>
      <c r="H3765" s="7" t="s">
        <v>26939</v>
      </c>
      <c r="I3765" s="7" t="s">
        <v>65</v>
      </c>
      <c r="J3765" s="7" t="s">
        <v>33060</v>
      </c>
      <c r="K3765" s="7" t="s">
        <v>47</v>
      </c>
      <c r="L3765" s="7">
        <v>10</v>
      </c>
      <c r="M3765" s="7" t="s">
        <v>34433</v>
      </c>
      <c r="N3765" s="7">
        <v>58222</v>
      </c>
      <c r="O3765" s="7" t="s">
        <v>13163</v>
      </c>
      <c r="P3765" s="7">
        <v>20050510</v>
      </c>
      <c r="Q3765" s="7">
        <v>54</v>
      </c>
      <c r="R3765" s="7">
        <v>201905</v>
      </c>
    </row>
    <row r="3766" spans="1:18" ht="16.5" customHeight="1">
      <c r="A3766" s="8">
        <v>2208785619</v>
      </c>
      <c r="B3766" s="7">
        <v>3655260</v>
      </c>
      <c r="C3766" s="12">
        <v>1101114152700</v>
      </c>
      <c r="D3766" s="7" t="s">
        <v>49942</v>
      </c>
      <c r="E3766" s="7" t="s">
        <v>49943</v>
      </c>
      <c r="F3766" s="7" t="s">
        <v>49944</v>
      </c>
      <c r="G3766" s="7" t="s">
        <v>49945</v>
      </c>
      <c r="H3766" s="7" t="s">
        <v>49946</v>
      </c>
      <c r="I3766" s="7" t="s">
        <v>65</v>
      </c>
      <c r="J3766" s="7" t="s">
        <v>33060</v>
      </c>
      <c r="K3766" s="7" t="s">
        <v>47</v>
      </c>
      <c r="L3766" s="7">
        <v>10</v>
      </c>
      <c r="M3766" s="7" t="s">
        <v>34433</v>
      </c>
      <c r="N3766" s="7">
        <v>58221</v>
      </c>
      <c r="O3766" s="7" t="s">
        <v>12995</v>
      </c>
      <c r="P3766" s="7">
        <v>20090805</v>
      </c>
      <c r="Q3766" s="7">
        <v>76</v>
      </c>
      <c r="R3766" s="7">
        <v>201905</v>
      </c>
    </row>
    <row r="3767" spans="1:18" ht="16.5" customHeight="1">
      <c r="A3767" s="8">
        <v>2158795788</v>
      </c>
      <c r="B3767" s="7">
        <v>6708997</v>
      </c>
      <c r="C3767" s="12">
        <v>1101115548784</v>
      </c>
      <c r="D3767" s="7" t="s">
        <v>49947</v>
      </c>
      <c r="E3767" s="7" t="s">
        <v>49948</v>
      </c>
      <c r="F3767" s="7" t="s">
        <v>43908</v>
      </c>
      <c r="G3767" s="7">
        <v>18999373</v>
      </c>
      <c r="H3767" s="7" t="s">
        <v>49949</v>
      </c>
      <c r="I3767" s="7" t="s">
        <v>65</v>
      </c>
      <c r="J3767" s="7" t="s">
        <v>33060</v>
      </c>
      <c r="K3767" s="7" t="s">
        <v>47</v>
      </c>
      <c r="L3767" s="7">
        <v>10</v>
      </c>
      <c r="M3767" s="7" t="s">
        <v>33760</v>
      </c>
      <c r="N3767" s="7">
        <v>46521</v>
      </c>
      <c r="O3767" s="7" t="s">
        <v>43908</v>
      </c>
      <c r="P3767" s="7">
        <v>20141027</v>
      </c>
      <c r="Q3767" s="7">
        <v>121</v>
      </c>
      <c r="R3767" s="7">
        <v>201905</v>
      </c>
    </row>
    <row r="3768" spans="1:18" ht="16.5" customHeight="1">
      <c r="A3768" s="8">
        <v>1318147690</v>
      </c>
      <c r="B3768" s="7">
        <v>1419825</v>
      </c>
      <c r="C3768" s="12">
        <v>1201110179160</v>
      </c>
      <c r="D3768" s="7" t="s">
        <v>25858</v>
      </c>
      <c r="E3768" s="7" t="s">
        <v>25859</v>
      </c>
      <c r="F3768" s="7" t="s">
        <v>25860</v>
      </c>
      <c r="G3768" s="7" t="s">
        <v>25861</v>
      </c>
      <c r="H3768" s="7" t="s">
        <v>25862</v>
      </c>
      <c r="I3768" s="7" t="s">
        <v>65</v>
      </c>
      <c r="J3768" s="7" t="s">
        <v>33060</v>
      </c>
      <c r="K3768" s="7" t="s">
        <v>47</v>
      </c>
      <c r="L3768" s="7">
        <v>10</v>
      </c>
      <c r="M3768" s="7" t="s">
        <v>34194</v>
      </c>
      <c r="N3768" s="7">
        <v>52991</v>
      </c>
      <c r="O3768" s="7" t="s">
        <v>38799</v>
      </c>
      <c r="P3768" s="7">
        <v>19981106</v>
      </c>
      <c r="Q3768" s="7">
        <v>59</v>
      </c>
      <c r="R3768" s="7">
        <v>201905</v>
      </c>
    </row>
    <row r="3769" spans="1:18" ht="16.5" customHeight="1">
      <c r="A3769" s="8">
        <v>1258620124</v>
      </c>
      <c r="B3769" s="7">
        <v>5881319</v>
      </c>
      <c r="C3769" s="12">
        <v>1313110134810</v>
      </c>
      <c r="D3769" s="7" t="s">
        <v>18804</v>
      </c>
      <c r="E3769" s="7" t="s">
        <v>18805</v>
      </c>
      <c r="F3769" s="7" t="s">
        <v>18806</v>
      </c>
      <c r="G3769" s="7" t="s">
        <v>18807</v>
      </c>
      <c r="H3769" s="7" t="s">
        <v>18808</v>
      </c>
      <c r="I3769" s="7" t="s">
        <v>65</v>
      </c>
      <c r="J3769" s="7" t="s">
        <v>33060</v>
      </c>
      <c r="K3769" s="7" t="s">
        <v>47</v>
      </c>
      <c r="L3769" s="7">
        <v>10</v>
      </c>
      <c r="M3769" s="7" t="s">
        <v>33076</v>
      </c>
      <c r="N3769" s="7">
        <v>26221</v>
      </c>
      <c r="O3769" s="7" t="s">
        <v>43255</v>
      </c>
      <c r="P3769" s="7">
        <v>20140225</v>
      </c>
      <c r="Q3769" s="7">
        <v>58</v>
      </c>
      <c r="R3769" s="7">
        <v>201905</v>
      </c>
    </row>
    <row r="3770" spans="1:18" ht="16.5" customHeight="1">
      <c r="A3770" s="8">
        <v>1358117941</v>
      </c>
      <c r="B3770" s="7">
        <v>1813291</v>
      </c>
      <c r="C3770" s="12">
        <v>1346140002856</v>
      </c>
      <c r="D3770" s="7" t="s">
        <v>22961</v>
      </c>
      <c r="E3770" s="7" t="s">
        <v>4589</v>
      </c>
      <c r="F3770" s="7" t="s">
        <v>22962</v>
      </c>
      <c r="G3770" s="7" t="s">
        <v>22963</v>
      </c>
      <c r="H3770" s="7" t="s">
        <v>22964</v>
      </c>
      <c r="I3770" s="7" t="s">
        <v>65</v>
      </c>
      <c r="J3770" s="7" t="s">
        <v>33060</v>
      </c>
      <c r="K3770" s="7" t="s">
        <v>47</v>
      </c>
      <c r="L3770" s="7">
        <v>10</v>
      </c>
      <c r="M3770" s="7" t="s">
        <v>33076</v>
      </c>
      <c r="N3770" s="7">
        <v>29199</v>
      </c>
      <c r="O3770" s="7" t="s">
        <v>33542</v>
      </c>
      <c r="P3770" s="7">
        <v>19951227</v>
      </c>
      <c r="Q3770" s="7">
        <v>72</v>
      </c>
      <c r="R3770" s="7">
        <v>201905</v>
      </c>
    </row>
    <row r="3771" spans="1:18" ht="16.5" customHeight="1">
      <c r="A3771" s="8">
        <v>1248654261</v>
      </c>
      <c r="B3771" s="7">
        <v>2775356</v>
      </c>
      <c r="C3771" s="12">
        <v>1348110131475</v>
      </c>
      <c r="D3771" s="7" t="s">
        <v>49950</v>
      </c>
      <c r="E3771" s="7" t="s">
        <v>49951</v>
      </c>
      <c r="F3771" s="7" t="s">
        <v>11214</v>
      </c>
      <c r="G3771" s="7" t="s">
        <v>49952</v>
      </c>
      <c r="H3771" s="7" t="s">
        <v>49953</v>
      </c>
      <c r="I3771" s="7" t="s">
        <v>65</v>
      </c>
      <c r="J3771" s="7" t="s">
        <v>33060</v>
      </c>
      <c r="K3771" s="7" t="s">
        <v>47</v>
      </c>
      <c r="L3771" s="7">
        <v>10</v>
      </c>
      <c r="M3771" s="7" t="s">
        <v>34194</v>
      </c>
      <c r="N3771" s="7">
        <v>49232</v>
      </c>
      <c r="O3771" s="7" t="s">
        <v>24293</v>
      </c>
      <c r="P3771" s="7">
        <v>20061218</v>
      </c>
      <c r="Q3771" s="7">
        <v>63</v>
      </c>
      <c r="R3771" s="7">
        <v>201905</v>
      </c>
    </row>
    <row r="3772" spans="1:18" ht="16.5" customHeight="1">
      <c r="A3772" s="8">
        <v>1348111342</v>
      </c>
      <c r="B3772" s="7">
        <v>2456268</v>
      </c>
      <c r="C3772" s="12">
        <v>1350110034210</v>
      </c>
      <c r="D3772" s="7" t="s">
        <v>28169</v>
      </c>
      <c r="E3772" s="7" t="s">
        <v>3003</v>
      </c>
      <c r="F3772" s="7" t="s">
        <v>28170</v>
      </c>
      <c r="G3772" s="7" t="s">
        <v>28171</v>
      </c>
      <c r="H3772" s="7" t="s">
        <v>28172</v>
      </c>
      <c r="I3772" s="7" t="s">
        <v>65</v>
      </c>
      <c r="J3772" s="7" t="s">
        <v>33060</v>
      </c>
      <c r="K3772" s="7" t="s">
        <v>47</v>
      </c>
      <c r="L3772" s="7">
        <v>10</v>
      </c>
      <c r="M3772" s="7" t="s">
        <v>966</v>
      </c>
      <c r="N3772" s="7">
        <v>68211</v>
      </c>
      <c r="O3772" s="7" t="s">
        <v>35630</v>
      </c>
      <c r="P3772" s="7">
        <v>19910403</v>
      </c>
      <c r="Q3772" s="7">
        <v>106</v>
      </c>
      <c r="R3772" s="7">
        <v>201905</v>
      </c>
    </row>
    <row r="3773" spans="1:18" ht="16.5" customHeight="1">
      <c r="A3773" s="8">
        <v>3108109436</v>
      </c>
      <c r="B3773" s="7">
        <v>1155566</v>
      </c>
      <c r="C3773" s="12">
        <v>1614110006293</v>
      </c>
      <c r="D3773" s="7" t="s">
        <v>49954</v>
      </c>
      <c r="E3773" s="7" t="s">
        <v>49955</v>
      </c>
      <c r="F3773" s="7" t="s">
        <v>8047</v>
      </c>
      <c r="G3773" s="7" t="s">
        <v>49956</v>
      </c>
      <c r="H3773" s="7" t="s">
        <v>49957</v>
      </c>
      <c r="I3773" s="7" t="s">
        <v>65</v>
      </c>
      <c r="J3773" s="7" t="s">
        <v>33060</v>
      </c>
      <c r="K3773" s="7" t="s">
        <v>47</v>
      </c>
      <c r="L3773" s="7">
        <v>10</v>
      </c>
      <c r="M3773" s="7" t="s">
        <v>457</v>
      </c>
      <c r="N3773" s="7">
        <v>38100</v>
      </c>
      <c r="O3773" s="7" t="s">
        <v>33662</v>
      </c>
      <c r="P3773" s="7">
        <v>19971010</v>
      </c>
      <c r="Q3773" s="7">
        <v>55</v>
      </c>
      <c r="R3773" s="7">
        <v>201905</v>
      </c>
    </row>
    <row r="3774" spans="1:18" ht="16.5" customHeight="1">
      <c r="A3774" s="8">
        <v>3058212732</v>
      </c>
      <c r="B3774" s="7">
        <v>2750241</v>
      </c>
      <c r="C3774" s="12">
        <v>1641510004014</v>
      </c>
      <c r="D3774" s="7" t="s">
        <v>49958</v>
      </c>
      <c r="E3774" s="7" t="s">
        <v>32804</v>
      </c>
      <c r="F3774" s="7" t="s">
        <v>49959</v>
      </c>
      <c r="G3774" s="7" t="s">
        <v>49960</v>
      </c>
      <c r="H3774" s="7" t="s">
        <v>49961</v>
      </c>
      <c r="I3774" s="7" t="s">
        <v>45</v>
      </c>
      <c r="J3774" s="7" t="s">
        <v>33060</v>
      </c>
      <c r="K3774" s="7" t="s">
        <v>47</v>
      </c>
      <c r="L3774" s="7">
        <v>10</v>
      </c>
      <c r="M3774" s="7" t="s">
        <v>105</v>
      </c>
      <c r="N3774" s="7">
        <v>86203</v>
      </c>
      <c r="O3774" s="7" t="s">
        <v>49962</v>
      </c>
      <c r="P3774" s="7">
        <v>20021120</v>
      </c>
      <c r="Q3774" s="7">
        <v>64</v>
      </c>
      <c r="R3774" s="7">
        <v>201905</v>
      </c>
    </row>
    <row r="3775" spans="1:18" ht="16.5" customHeight="1">
      <c r="A3775" s="8">
        <v>6128124707</v>
      </c>
      <c r="B3775" s="7">
        <v>2654194</v>
      </c>
      <c r="C3775" s="12">
        <v>1912110012777</v>
      </c>
      <c r="D3775" s="7" t="s">
        <v>49963</v>
      </c>
      <c r="E3775" s="7" t="s">
        <v>49964</v>
      </c>
      <c r="F3775" s="7" t="s">
        <v>7660</v>
      </c>
      <c r="G3775" s="7" t="s">
        <v>49965</v>
      </c>
      <c r="H3775" s="7" t="s">
        <v>49966</v>
      </c>
      <c r="I3775" s="7" t="s">
        <v>65</v>
      </c>
      <c r="J3775" s="7" t="s">
        <v>33060</v>
      </c>
      <c r="K3775" s="7" t="s">
        <v>47</v>
      </c>
      <c r="L3775" s="7">
        <v>10</v>
      </c>
      <c r="M3775" s="7" t="s">
        <v>33076</v>
      </c>
      <c r="N3775" s="7">
        <v>31114</v>
      </c>
      <c r="O3775" s="7" t="s">
        <v>7681</v>
      </c>
      <c r="P3775" s="7">
        <v>20060518</v>
      </c>
      <c r="Q3775" s="7">
        <v>240</v>
      </c>
      <c r="R3775" s="7">
        <v>201905</v>
      </c>
    </row>
    <row r="3776" spans="1:18" ht="16.5" customHeight="1">
      <c r="A3776" s="8">
        <v>6128122335</v>
      </c>
      <c r="B3776" s="7">
        <v>2236342</v>
      </c>
      <c r="C3776" s="12">
        <v>1949110013629</v>
      </c>
      <c r="D3776" s="7" t="s">
        <v>49967</v>
      </c>
      <c r="E3776" s="7" t="s">
        <v>1592</v>
      </c>
      <c r="F3776" s="7" t="s">
        <v>49968</v>
      </c>
      <c r="G3776" s="7" t="s">
        <v>49969</v>
      </c>
      <c r="H3776" s="7" t="s">
        <v>49970</v>
      </c>
      <c r="I3776" s="7" t="s">
        <v>65</v>
      </c>
      <c r="J3776" s="7" t="s">
        <v>33060</v>
      </c>
      <c r="K3776" s="7" t="s">
        <v>47</v>
      </c>
      <c r="L3776" s="7">
        <v>10</v>
      </c>
      <c r="M3776" s="7" t="s">
        <v>33076</v>
      </c>
      <c r="N3776" s="7">
        <v>31111</v>
      </c>
      <c r="O3776" s="7" t="s">
        <v>43551</v>
      </c>
      <c r="P3776" s="7">
        <v>20041124</v>
      </c>
      <c r="Q3776" s="7">
        <v>74</v>
      </c>
      <c r="R3776" s="7">
        <v>201905</v>
      </c>
    </row>
    <row r="3777" spans="1:22" ht="16.5" customHeight="1">
      <c r="A3777" s="8">
        <v>6128142781</v>
      </c>
      <c r="B3777" s="7">
        <v>4187671</v>
      </c>
      <c r="C3777" s="12">
        <v>1949110027753</v>
      </c>
      <c r="D3777" s="7" t="s">
        <v>20739</v>
      </c>
      <c r="E3777" s="7" t="s">
        <v>20740</v>
      </c>
      <c r="F3777" s="7" t="s">
        <v>7660</v>
      </c>
      <c r="G3777" s="7" t="s">
        <v>20741</v>
      </c>
      <c r="H3777" s="7" t="s">
        <v>7724</v>
      </c>
      <c r="I3777" s="7" t="s">
        <v>65</v>
      </c>
      <c r="J3777" s="7" t="s">
        <v>33060</v>
      </c>
      <c r="K3777" s="7" t="s">
        <v>47</v>
      </c>
      <c r="L3777" s="7">
        <v>10</v>
      </c>
      <c r="M3777" s="7" t="s">
        <v>33076</v>
      </c>
      <c r="N3777" s="7">
        <v>31114</v>
      </c>
      <c r="O3777" s="7" t="s">
        <v>7681</v>
      </c>
      <c r="P3777" s="7">
        <v>20121211</v>
      </c>
      <c r="Q3777" s="7">
        <v>120</v>
      </c>
      <c r="R3777" s="7">
        <v>201905</v>
      </c>
    </row>
    <row r="3778" spans="1:22" ht="16.5" customHeight="1">
      <c r="A3778" s="8">
        <v>6128142947</v>
      </c>
      <c r="B3778" s="7">
        <v>4193762</v>
      </c>
      <c r="C3778" s="12">
        <v>1949110027860</v>
      </c>
      <c r="D3778" s="7" t="s">
        <v>20732</v>
      </c>
      <c r="E3778" s="7" t="s">
        <v>20733</v>
      </c>
      <c r="F3778" s="7" t="s">
        <v>5699</v>
      </c>
      <c r="G3778" s="7" t="s">
        <v>20734</v>
      </c>
      <c r="H3778" s="7" t="s">
        <v>20735</v>
      </c>
      <c r="I3778" s="7" t="s">
        <v>65</v>
      </c>
      <c r="J3778" s="7" t="s">
        <v>33060</v>
      </c>
      <c r="K3778" s="7" t="s">
        <v>47</v>
      </c>
      <c r="L3778" s="7">
        <v>10</v>
      </c>
      <c r="M3778" s="7" t="s">
        <v>33076</v>
      </c>
      <c r="N3778" s="7">
        <v>31114</v>
      </c>
      <c r="O3778" s="7" t="s">
        <v>7681</v>
      </c>
      <c r="P3778" s="7">
        <v>20121224</v>
      </c>
      <c r="Q3778" s="7">
        <v>73</v>
      </c>
      <c r="R3778" s="7">
        <v>201905</v>
      </c>
    </row>
    <row r="3779" spans="1:22" ht="16.5" customHeight="1">
      <c r="A3779" s="8">
        <v>2158729560</v>
      </c>
      <c r="B3779" s="7">
        <v>3654265</v>
      </c>
      <c r="C3779" s="12">
        <v>1101114151687</v>
      </c>
      <c r="D3779" s="7" t="s">
        <v>26493</v>
      </c>
      <c r="E3779" s="7" t="s">
        <v>26494</v>
      </c>
      <c r="F3779" s="7" t="s">
        <v>26495</v>
      </c>
      <c r="G3779" s="7" t="s">
        <v>26496</v>
      </c>
      <c r="H3779" s="7" t="s">
        <v>26497</v>
      </c>
      <c r="I3779" s="7" t="s">
        <v>65</v>
      </c>
      <c r="J3779" s="7" t="s">
        <v>33060</v>
      </c>
      <c r="K3779" s="7" t="s">
        <v>47</v>
      </c>
      <c r="L3779" s="7">
        <v>10</v>
      </c>
      <c r="M3779" s="7" t="s">
        <v>34433</v>
      </c>
      <c r="N3779" s="7">
        <v>58200</v>
      </c>
      <c r="O3779" s="7" t="s">
        <v>4942</v>
      </c>
      <c r="P3779" s="7">
        <v>20090804</v>
      </c>
      <c r="Q3779" s="7">
        <v>57</v>
      </c>
      <c r="R3779" s="7">
        <v>201906</v>
      </c>
      <c r="S3779" s="7">
        <v>2022</v>
      </c>
      <c r="T3779" s="7">
        <v>6084492</v>
      </c>
      <c r="U3779" s="7">
        <v>7346599</v>
      </c>
      <c r="V3779" s="7">
        <v>1090000</v>
      </c>
    </row>
    <row r="3780" spans="1:22" ht="16.5" customHeight="1">
      <c r="A3780" s="8">
        <v>5068168996</v>
      </c>
      <c r="B3780" s="7">
        <v>3663481</v>
      </c>
      <c r="C3780" s="12">
        <v>1717110084605</v>
      </c>
      <c r="D3780" s="7" t="s">
        <v>22427</v>
      </c>
      <c r="E3780" s="7" t="s">
        <v>2944</v>
      </c>
      <c r="F3780" s="7" t="s">
        <v>22428</v>
      </c>
      <c r="G3780" s="7" t="s">
        <v>22429</v>
      </c>
      <c r="H3780" s="7" t="s">
        <v>22430</v>
      </c>
      <c r="I3780" s="7" t="s">
        <v>65</v>
      </c>
      <c r="J3780" s="7" t="s">
        <v>33060</v>
      </c>
      <c r="K3780" s="7" t="s">
        <v>47</v>
      </c>
      <c r="L3780" s="7">
        <v>10</v>
      </c>
      <c r="M3780" s="7" t="s">
        <v>313</v>
      </c>
      <c r="N3780" s="7">
        <v>42139</v>
      </c>
      <c r="O3780" s="7" t="s">
        <v>49971</v>
      </c>
      <c r="P3780" s="7">
        <v>20090908</v>
      </c>
      <c r="Q3780" s="7">
        <v>100</v>
      </c>
      <c r="R3780" s="7">
        <v>201906</v>
      </c>
      <c r="S3780" s="7">
        <v>2022</v>
      </c>
      <c r="T3780" s="7">
        <v>7354930</v>
      </c>
      <c r="U3780" s="7">
        <v>2756579</v>
      </c>
      <c r="V3780" s="7">
        <v>700000</v>
      </c>
    </row>
    <row r="3781" spans="1:22" ht="16.5" customHeight="1">
      <c r="A3781" s="8">
        <v>6108162646</v>
      </c>
      <c r="B3781" s="7">
        <v>1926956</v>
      </c>
      <c r="C3781" s="12">
        <v>2301110091452</v>
      </c>
      <c r="D3781" s="7" t="s">
        <v>21354</v>
      </c>
      <c r="E3781" s="7" t="s">
        <v>7934</v>
      </c>
      <c r="F3781" s="7" t="s">
        <v>21355</v>
      </c>
      <c r="G3781" s="7" t="s">
        <v>21356</v>
      </c>
      <c r="H3781" s="7" t="s">
        <v>21357</v>
      </c>
      <c r="I3781" s="7" t="s">
        <v>65</v>
      </c>
      <c r="J3781" s="7" t="s">
        <v>33060</v>
      </c>
      <c r="K3781" s="7" t="s">
        <v>47</v>
      </c>
      <c r="L3781" s="7">
        <v>10</v>
      </c>
      <c r="M3781" s="7" t="s">
        <v>363</v>
      </c>
      <c r="N3781" s="7">
        <v>72129</v>
      </c>
      <c r="O3781" s="7" t="s">
        <v>42519</v>
      </c>
      <c r="P3781" s="7">
        <v>20021212</v>
      </c>
      <c r="Q3781" s="7">
        <v>53</v>
      </c>
      <c r="R3781" s="7">
        <v>201906</v>
      </c>
      <c r="S3781" s="7">
        <v>2022</v>
      </c>
      <c r="T3781" s="7">
        <v>5044572</v>
      </c>
      <c r="U3781" s="7">
        <v>6150861</v>
      </c>
      <c r="V3781" s="7">
        <v>200000</v>
      </c>
    </row>
    <row r="3782" spans="1:22" ht="16.5" customHeight="1">
      <c r="A3782" s="8">
        <v>2118615280</v>
      </c>
      <c r="B3782" s="7">
        <v>1609964</v>
      </c>
      <c r="C3782" s="12">
        <v>1101110791122</v>
      </c>
      <c r="D3782" s="7" t="s">
        <v>17164</v>
      </c>
      <c r="E3782" s="7" t="s">
        <v>17165</v>
      </c>
      <c r="F3782" s="7" t="s">
        <v>17166</v>
      </c>
      <c r="G3782" s="7" t="s">
        <v>17167</v>
      </c>
      <c r="H3782" s="7" t="s">
        <v>17168</v>
      </c>
      <c r="I3782" s="7" t="s">
        <v>65</v>
      </c>
      <c r="J3782" s="7" t="s">
        <v>33060</v>
      </c>
      <c r="K3782" s="7" t="s">
        <v>47</v>
      </c>
      <c r="L3782" s="7">
        <v>10</v>
      </c>
      <c r="M3782" s="7" t="s">
        <v>33076</v>
      </c>
      <c r="N3782" s="7">
        <v>14200</v>
      </c>
      <c r="O3782" s="7" t="s">
        <v>45604</v>
      </c>
      <c r="P3782" s="7">
        <v>19910807</v>
      </c>
      <c r="Q3782" s="7">
        <v>90</v>
      </c>
      <c r="R3782" s="7">
        <v>201906</v>
      </c>
    </row>
    <row r="3783" spans="1:22" ht="16.5" customHeight="1">
      <c r="A3783" s="8">
        <v>2068127343</v>
      </c>
      <c r="B3783" s="7">
        <v>1864971</v>
      </c>
      <c r="C3783" s="12">
        <v>1101112012352</v>
      </c>
      <c r="D3783" s="7" t="s">
        <v>21118</v>
      </c>
      <c r="E3783" s="7" t="s">
        <v>21119</v>
      </c>
      <c r="F3783" s="7" t="s">
        <v>21120</v>
      </c>
      <c r="G3783" s="7" t="s">
        <v>21121</v>
      </c>
      <c r="H3783" s="7" t="s">
        <v>21122</v>
      </c>
      <c r="I3783" s="7" t="s">
        <v>65</v>
      </c>
      <c r="J3783" s="7" t="s">
        <v>33060</v>
      </c>
      <c r="K3783" s="7" t="s">
        <v>47</v>
      </c>
      <c r="L3783" s="7">
        <v>10</v>
      </c>
      <c r="M3783" s="7" t="s">
        <v>34433</v>
      </c>
      <c r="N3783" s="7">
        <v>62090</v>
      </c>
      <c r="O3783" s="7" t="s">
        <v>44321</v>
      </c>
      <c r="P3783" s="7">
        <v>20000701</v>
      </c>
      <c r="Q3783" s="7">
        <v>55</v>
      </c>
      <c r="R3783" s="7">
        <v>201906</v>
      </c>
    </row>
    <row r="3784" spans="1:22" ht="16.5" customHeight="1">
      <c r="A3784" s="8">
        <v>2118712636</v>
      </c>
      <c r="B3784" s="7">
        <v>1240439</v>
      </c>
      <c r="C3784" s="12">
        <v>1101112500018</v>
      </c>
      <c r="D3784" s="7" t="s">
        <v>26563</v>
      </c>
      <c r="E3784" s="7" t="s">
        <v>26564</v>
      </c>
      <c r="F3784" s="7" t="s">
        <v>26565</v>
      </c>
      <c r="G3784" s="7" t="s">
        <v>26566</v>
      </c>
      <c r="H3784" s="7" t="s">
        <v>26567</v>
      </c>
      <c r="I3784" s="7" t="s">
        <v>65</v>
      </c>
      <c r="J3784" s="7" t="s">
        <v>33060</v>
      </c>
      <c r="K3784" s="7" t="s">
        <v>47</v>
      </c>
      <c r="L3784" s="7">
        <v>10</v>
      </c>
      <c r="M3784" s="7" t="s">
        <v>34433</v>
      </c>
      <c r="N3784" s="7">
        <v>58222</v>
      </c>
      <c r="O3784" s="7" t="s">
        <v>13163</v>
      </c>
      <c r="P3784" s="7">
        <v>20020417</v>
      </c>
      <c r="Q3784" s="7">
        <v>80</v>
      </c>
      <c r="R3784" s="7">
        <v>201906</v>
      </c>
    </row>
    <row r="3785" spans="1:22" ht="16.5" customHeight="1">
      <c r="A3785" s="8">
        <v>1078646859</v>
      </c>
      <c r="B3785" s="7">
        <v>2222048</v>
      </c>
      <c r="C3785" s="12">
        <v>1101112954950</v>
      </c>
      <c r="D3785" s="7" t="s">
        <v>49972</v>
      </c>
      <c r="E3785" s="7" t="s">
        <v>3864</v>
      </c>
      <c r="F3785" s="7" t="s">
        <v>13556</v>
      </c>
      <c r="G3785" s="7" t="s">
        <v>49973</v>
      </c>
      <c r="H3785" s="7" t="s">
        <v>49974</v>
      </c>
      <c r="I3785" s="7" t="s">
        <v>65</v>
      </c>
      <c r="J3785" s="7" t="s">
        <v>33060</v>
      </c>
      <c r="K3785" s="7" t="s">
        <v>47</v>
      </c>
      <c r="L3785" s="7">
        <v>10</v>
      </c>
      <c r="M3785" s="7" t="s">
        <v>34433</v>
      </c>
      <c r="N3785" s="7">
        <v>58220</v>
      </c>
      <c r="O3785" s="7" t="s">
        <v>34437</v>
      </c>
      <c r="P3785" s="7">
        <v>20040301</v>
      </c>
      <c r="Q3785" s="7">
        <v>66</v>
      </c>
      <c r="R3785" s="7">
        <v>201906</v>
      </c>
    </row>
    <row r="3786" spans="1:22" ht="16.5" customHeight="1">
      <c r="A3786" s="8">
        <v>2208690089</v>
      </c>
      <c r="B3786" s="7">
        <v>2189196</v>
      </c>
      <c r="C3786" s="12">
        <v>1101113067570</v>
      </c>
      <c r="D3786" s="7" t="s">
        <v>26451</v>
      </c>
      <c r="E3786" s="7" t="s">
        <v>1869</v>
      </c>
      <c r="F3786" s="7" t="s">
        <v>26452</v>
      </c>
      <c r="G3786" s="7" t="s">
        <v>26453</v>
      </c>
      <c r="H3786" s="7" t="s">
        <v>26454</v>
      </c>
      <c r="I3786" s="7" t="s">
        <v>49975</v>
      </c>
      <c r="J3786" s="7" t="s">
        <v>33060</v>
      </c>
      <c r="K3786" s="7" t="s">
        <v>47</v>
      </c>
      <c r="L3786" s="7">
        <v>10</v>
      </c>
      <c r="M3786" s="7" t="s">
        <v>34433</v>
      </c>
      <c r="N3786" s="7">
        <v>58220</v>
      </c>
      <c r="O3786" s="7" t="s">
        <v>34437</v>
      </c>
      <c r="P3786" s="7">
        <v>20040816</v>
      </c>
      <c r="Q3786" s="7">
        <v>80</v>
      </c>
      <c r="R3786" s="7">
        <v>201906</v>
      </c>
    </row>
    <row r="3787" spans="1:22" ht="16.5" customHeight="1">
      <c r="A3787" s="8">
        <v>2118803866</v>
      </c>
      <c r="B3787" s="7">
        <v>2942679</v>
      </c>
      <c r="C3787" s="12">
        <v>1101113757262</v>
      </c>
      <c r="D3787" s="7" t="s">
        <v>49976</v>
      </c>
      <c r="E3787" s="7" t="s">
        <v>49977</v>
      </c>
      <c r="F3787" s="7" t="s">
        <v>14019</v>
      </c>
      <c r="G3787" s="7" t="s">
        <v>49978</v>
      </c>
      <c r="H3787" s="7" t="s">
        <v>49979</v>
      </c>
      <c r="I3787" s="7" t="s">
        <v>65</v>
      </c>
      <c r="J3787" s="7" t="s">
        <v>33060</v>
      </c>
      <c r="K3787" s="7" t="s">
        <v>47</v>
      </c>
      <c r="L3787" s="7">
        <v>10</v>
      </c>
      <c r="M3787" s="7" t="s">
        <v>33760</v>
      </c>
      <c r="N3787" s="7">
        <v>46800</v>
      </c>
      <c r="O3787" s="7" t="s">
        <v>22863</v>
      </c>
      <c r="P3787" s="7">
        <v>20070919</v>
      </c>
      <c r="Q3787" s="7">
        <v>50</v>
      </c>
      <c r="R3787" s="7">
        <v>201906</v>
      </c>
    </row>
    <row r="3788" spans="1:22" ht="16.5" customHeight="1">
      <c r="A3788" s="8">
        <v>5498100386</v>
      </c>
      <c r="B3788" s="7">
        <v>6742536</v>
      </c>
      <c r="C3788" s="12">
        <v>1101116077394</v>
      </c>
      <c r="D3788" s="7" t="s">
        <v>49980</v>
      </c>
      <c r="E3788" s="7" t="s">
        <v>1158</v>
      </c>
      <c r="F3788" s="7" t="s">
        <v>26280</v>
      </c>
      <c r="G3788" s="7" t="s">
        <v>49981</v>
      </c>
      <c r="H3788" s="7" t="s">
        <v>49982</v>
      </c>
      <c r="I3788" s="7" t="s">
        <v>65</v>
      </c>
      <c r="J3788" s="7" t="s">
        <v>33060</v>
      </c>
      <c r="K3788" s="7" t="s">
        <v>47</v>
      </c>
      <c r="L3788" s="7">
        <v>10</v>
      </c>
      <c r="M3788" s="7" t="s">
        <v>34319</v>
      </c>
      <c r="N3788" s="7">
        <v>56120</v>
      </c>
      <c r="O3788" s="7" t="s">
        <v>49983</v>
      </c>
      <c r="P3788" s="7">
        <v>20160601</v>
      </c>
      <c r="Q3788" s="7">
        <v>91</v>
      </c>
      <c r="R3788" s="7">
        <v>201906</v>
      </c>
    </row>
    <row r="3789" spans="1:22" ht="16.5" customHeight="1">
      <c r="A3789" s="8">
        <v>2448600676</v>
      </c>
      <c r="B3789" s="7">
        <v>8164539</v>
      </c>
      <c r="C3789" s="12">
        <v>1101116374055</v>
      </c>
      <c r="D3789" s="7" t="s">
        <v>49984</v>
      </c>
      <c r="E3789" s="7" t="s">
        <v>49985</v>
      </c>
      <c r="F3789" s="7" t="s">
        <v>12169</v>
      </c>
      <c r="G3789" s="7" t="s">
        <v>49986</v>
      </c>
      <c r="H3789" s="7" t="s">
        <v>49987</v>
      </c>
      <c r="I3789" s="7" t="s">
        <v>65</v>
      </c>
      <c r="J3789" s="7" t="s">
        <v>33060</v>
      </c>
      <c r="K3789" s="7" t="s">
        <v>47</v>
      </c>
      <c r="L3789" s="7">
        <v>10</v>
      </c>
      <c r="M3789" s="7" t="s">
        <v>33760</v>
      </c>
      <c r="N3789" s="7">
        <v>46700</v>
      </c>
      <c r="O3789" s="7" t="s">
        <v>49988</v>
      </c>
      <c r="P3789" s="7">
        <v>20170424</v>
      </c>
      <c r="Q3789" s="7">
        <v>57</v>
      </c>
      <c r="R3789" s="7">
        <v>201906</v>
      </c>
    </row>
    <row r="3790" spans="1:22" ht="16.5" customHeight="1">
      <c r="A3790" s="8">
        <v>1148650332</v>
      </c>
      <c r="B3790" s="7">
        <v>2758633</v>
      </c>
      <c r="C3790" s="12">
        <v>1102340012792</v>
      </c>
      <c r="D3790" s="7" t="s">
        <v>29180</v>
      </c>
      <c r="E3790" s="7" t="s">
        <v>29181</v>
      </c>
      <c r="F3790" s="7" t="s">
        <v>29182</v>
      </c>
      <c r="G3790" s="7" t="s">
        <v>29183</v>
      </c>
      <c r="H3790" s="7" t="s">
        <v>29184</v>
      </c>
      <c r="I3790" s="7" t="s">
        <v>65</v>
      </c>
      <c r="J3790" s="7" t="s">
        <v>33060</v>
      </c>
      <c r="K3790" s="7" t="s">
        <v>47</v>
      </c>
      <c r="L3790" s="7">
        <v>10</v>
      </c>
      <c r="M3790" s="7" t="s">
        <v>363</v>
      </c>
      <c r="N3790" s="7">
        <v>73909</v>
      </c>
      <c r="O3790" s="7" t="s">
        <v>16232</v>
      </c>
      <c r="P3790" s="7">
        <v>20060228</v>
      </c>
      <c r="Q3790" s="7">
        <v>83</v>
      </c>
      <c r="R3790" s="7">
        <v>201906</v>
      </c>
    </row>
    <row r="3791" spans="1:22" ht="16.5" customHeight="1">
      <c r="A3791" s="8">
        <v>1288113971</v>
      </c>
      <c r="B3791" s="7">
        <v>2753976</v>
      </c>
      <c r="C3791" s="12">
        <v>1156110008225</v>
      </c>
      <c r="D3791" s="7" t="s">
        <v>25158</v>
      </c>
      <c r="E3791" s="7" t="s">
        <v>1843</v>
      </c>
      <c r="F3791" s="7" t="s">
        <v>25159</v>
      </c>
      <c r="G3791" s="7" t="s">
        <v>25160</v>
      </c>
      <c r="H3791" s="7" t="s">
        <v>25161</v>
      </c>
      <c r="I3791" s="7" t="s">
        <v>65</v>
      </c>
      <c r="J3791" s="7" t="s">
        <v>33060</v>
      </c>
      <c r="K3791" s="7" t="s">
        <v>47</v>
      </c>
      <c r="L3791" s="7">
        <v>10</v>
      </c>
      <c r="M3791" s="7" t="s">
        <v>34194</v>
      </c>
      <c r="N3791" s="7">
        <v>49230</v>
      </c>
      <c r="O3791" s="7" t="s">
        <v>42429</v>
      </c>
      <c r="P3791" s="7">
        <v>19921222</v>
      </c>
      <c r="Q3791" s="7">
        <v>72</v>
      </c>
      <c r="R3791" s="7">
        <v>201906</v>
      </c>
    </row>
    <row r="3792" spans="1:22" ht="16.5" customHeight="1">
      <c r="A3792" s="8">
        <v>3038202470</v>
      </c>
      <c r="B3792" s="7">
        <v>2209567</v>
      </c>
      <c r="C3792" s="12">
        <v>1545330000107</v>
      </c>
      <c r="D3792" s="7" t="s">
        <v>49989</v>
      </c>
      <c r="E3792" s="7" t="s">
        <v>32950</v>
      </c>
      <c r="F3792" s="7" t="s">
        <v>7929</v>
      </c>
      <c r="G3792" s="7" t="s">
        <v>49990</v>
      </c>
      <c r="H3792" s="7" t="s">
        <v>49991</v>
      </c>
      <c r="I3792" s="7" t="s">
        <v>45</v>
      </c>
      <c r="J3792" s="7" t="s">
        <v>33060</v>
      </c>
      <c r="K3792" s="7" t="s">
        <v>47</v>
      </c>
      <c r="L3792" s="7">
        <v>10</v>
      </c>
      <c r="M3792" s="7" t="s">
        <v>105</v>
      </c>
      <c r="N3792" s="7">
        <v>86100</v>
      </c>
      <c r="O3792" s="7" t="s">
        <v>5955</v>
      </c>
      <c r="P3792" s="7">
        <v>19980406</v>
      </c>
      <c r="Q3792" s="7">
        <v>66</v>
      </c>
      <c r="R3792" s="7">
        <v>201906</v>
      </c>
    </row>
    <row r="3793" spans="1:22" ht="16.5" customHeight="1">
      <c r="A3793" s="8">
        <v>3078144645</v>
      </c>
      <c r="B3793" s="7">
        <v>5887421</v>
      </c>
      <c r="C3793" s="12">
        <v>1647110042503</v>
      </c>
      <c r="D3793" s="7" t="s">
        <v>49992</v>
      </c>
      <c r="E3793" s="7" t="s">
        <v>9095</v>
      </c>
      <c r="F3793" s="7" t="s">
        <v>49993</v>
      </c>
      <c r="G3793" s="7" t="s">
        <v>49994</v>
      </c>
      <c r="H3793" s="7" t="s">
        <v>49995</v>
      </c>
      <c r="I3793" s="7" t="s">
        <v>65</v>
      </c>
      <c r="J3793" s="7" t="s">
        <v>33060</v>
      </c>
      <c r="K3793" s="7" t="s">
        <v>47</v>
      </c>
      <c r="L3793" s="7">
        <v>10</v>
      </c>
      <c r="M3793" s="7" t="s">
        <v>313</v>
      </c>
      <c r="N3793" s="7">
        <v>41222</v>
      </c>
      <c r="O3793" s="7" t="s">
        <v>49996</v>
      </c>
      <c r="P3793" s="7">
        <v>20140313</v>
      </c>
      <c r="Q3793" s="7">
        <v>55</v>
      </c>
      <c r="R3793" s="7">
        <v>201906</v>
      </c>
    </row>
    <row r="3794" spans="1:22" ht="16.5" customHeight="1">
      <c r="A3794" s="8">
        <v>5028124962</v>
      </c>
      <c r="B3794" s="7">
        <v>1936587</v>
      </c>
      <c r="C3794" s="12">
        <v>1701110072009</v>
      </c>
      <c r="D3794" s="7" t="s">
        <v>17887</v>
      </c>
      <c r="E3794" s="7" t="s">
        <v>190</v>
      </c>
      <c r="F3794" s="7" t="s">
        <v>17888</v>
      </c>
      <c r="G3794" s="7" t="s">
        <v>17889</v>
      </c>
      <c r="H3794" s="7" t="s">
        <v>17890</v>
      </c>
      <c r="I3794" s="7" t="s">
        <v>65</v>
      </c>
      <c r="J3794" s="7" t="s">
        <v>33060</v>
      </c>
      <c r="K3794" s="7" t="s">
        <v>47</v>
      </c>
      <c r="L3794" s="7">
        <v>10</v>
      </c>
      <c r="M3794" s="7" t="s">
        <v>33076</v>
      </c>
      <c r="N3794" s="7">
        <v>22211</v>
      </c>
      <c r="O3794" s="7" t="s">
        <v>49997</v>
      </c>
      <c r="P3794" s="7">
        <v>19931228</v>
      </c>
      <c r="Q3794" s="7">
        <v>71</v>
      </c>
      <c r="R3794" s="7">
        <v>201906</v>
      </c>
    </row>
    <row r="3795" spans="1:22" ht="16.5" customHeight="1">
      <c r="A3795" s="8">
        <v>5048612318</v>
      </c>
      <c r="B3795" s="7">
        <v>5881805</v>
      </c>
      <c r="C3795" s="12">
        <v>1701110521056</v>
      </c>
      <c r="D3795" s="7" t="s">
        <v>49998</v>
      </c>
      <c r="E3795" s="7" t="s">
        <v>49999</v>
      </c>
      <c r="F3795" s="7" t="s">
        <v>1160</v>
      </c>
      <c r="G3795" s="7" t="s">
        <v>50000</v>
      </c>
      <c r="H3795" s="7" t="s">
        <v>50001</v>
      </c>
      <c r="I3795" s="7" t="s">
        <v>65</v>
      </c>
      <c r="J3795" s="7" t="s">
        <v>33060</v>
      </c>
      <c r="K3795" s="7" t="s">
        <v>47</v>
      </c>
      <c r="L3795" s="7">
        <v>10</v>
      </c>
      <c r="M3795" s="7" t="s">
        <v>33076</v>
      </c>
      <c r="N3795" s="7">
        <v>33920</v>
      </c>
      <c r="O3795" s="7" t="s">
        <v>50002</v>
      </c>
      <c r="P3795" s="7">
        <v>20140305</v>
      </c>
      <c r="Q3795" s="7">
        <v>67</v>
      </c>
      <c r="R3795" s="7">
        <v>201906</v>
      </c>
    </row>
    <row r="3796" spans="1:22" ht="16.5" customHeight="1">
      <c r="A3796" s="8">
        <v>5068164457</v>
      </c>
      <c r="B3796" s="7">
        <v>3033624</v>
      </c>
      <c r="C3796" s="12">
        <v>1717110078088</v>
      </c>
      <c r="D3796" s="7" t="s">
        <v>22268</v>
      </c>
      <c r="E3796" s="7" t="s">
        <v>22269</v>
      </c>
      <c r="F3796" s="7" t="s">
        <v>22270</v>
      </c>
      <c r="G3796" s="7" t="s">
        <v>22271</v>
      </c>
      <c r="H3796" s="7" t="s">
        <v>22272</v>
      </c>
      <c r="I3796" s="7" t="s">
        <v>65</v>
      </c>
      <c r="J3796" s="7" t="s">
        <v>33060</v>
      </c>
      <c r="K3796" s="7" t="s">
        <v>47</v>
      </c>
      <c r="L3796" s="7">
        <v>10</v>
      </c>
      <c r="M3796" s="7" t="s">
        <v>313</v>
      </c>
      <c r="N3796" s="7">
        <v>41220</v>
      </c>
      <c r="O3796" s="7" t="s">
        <v>33715</v>
      </c>
      <c r="P3796" s="7">
        <v>20080610</v>
      </c>
      <c r="Q3796" s="7">
        <v>56</v>
      </c>
      <c r="R3796" s="7">
        <v>201906</v>
      </c>
    </row>
    <row r="3797" spans="1:22" ht="16.5" customHeight="1">
      <c r="A3797" s="8">
        <v>4098653561</v>
      </c>
      <c r="B3797" s="7">
        <v>6560716</v>
      </c>
      <c r="C3797" s="12">
        <v>1341110428595</v>
      </c>
      <c r="D3797" s="7" t="s">
        <v>27017</v>
      </c>
      <c r="E3797" s="7" t="s">
        <v>27018</v>
      </c>
      <c r="F3797" s="7" t="s">
        <v>27019</v>
      </c>
      <c r="G3797" s="7" t="s">
        <v>27020</v>
      </c>
      <c r="H3797" s="7" t="s">
        <v>27021</v>
      </c>
      <c r="I3797" s="7" t="s">
        <v>65</v>
      </c>
      <c r="J3797" s="7" t="s">
        <v>33060</v>
      </c>
      <c r="K3797" s="7" t="s">
        <v>47</v>
      </c>
      <c r="L3797" s="7">
        <v>10</v>
      </c>
      <c r="M3797" s="7" t="s">
        <v>34433</v>
      </c>
      <c r="N3797" s="7">
        <v>58222</v>
      </c>
      <c r="O3797" s="7" t="s">
        <v>13163</v>
      </c>
      <c r="P3797" s="7">
        <v>20151222</v>
      </c>
      <c r="Q3797" s="7">
        <v>53</v>
      </c>
      <c r="R3797" s="7">
        <v>201907</v>
      </c>
      <c r="S3797" s="7">
        <v>2022</v>
      </c>
      <c r="T3797" s="7">
        <v>10712379</v>
      </c>
      <c r="U3797" s="7">
        <v>6433921</v>
      </c>
      <c r="V3797" s="7">
        <v>300000</v>
      </c>
    </row>
    <row r="3798" spans="1:22" ht="16.5" customHeight="1">
      <c r="A3798" s="8">
        <v>2228106205</v>
      </c>
      <c r="B3798" s="7">
        <v>1213543</v>
      </c>
      <c r="C3798" s="12">
        <v>1447110004642</v>
      </c>
      <c r="D3798" s="7" t="s">
        <v>22319</v>
      </c>
      <c r="E3798" s="7" t="s">
        <v>22320</v>
      </c>
      <c r="F3798" s="7" t="s">
        <v>8132</v>
      </c>
      <c r="G3798" s="7" t="s">
        <v>22321</v>
      </c>
      <c r="H3798" s="7" t="s">
        <v>22322</v>
      </c>
      <c r="I3798" s="7" t="s">
        <v>65</v>
      </c>
      <c r="J3798" s="7" t="s">
        <v>33060</v>
      </c>
      <c r="K3798" s="7" t="s">
        <v>47</v>
      </c>
      <c r="L3798" s="7">
        <v>10</v>
      </c>
      <c r="M3798" s="7" t="s">
        <v>313</v>
      </c>
      <c r="N3798" s="7">
        <v>41222</v>
      </c>
      <c r="O3798" s="7" t="s">
        <v>49996</v>
      </c>
      <c r="P3798" s="7">
        <v>19950826</v>
      </c>
      <c r="Q3798" s="7">
        <v>62</v>
      </c>
      <c r="R3798" s="7">
        <v>201907</v>
      </c>
      <c r="S3798" s="7">
        <v>2022</v>
      </c>
      <c r="T3798" s="7">
        <v>8783835</v>
      </c>
      <c r="U3798" s="7">
        <v>7444397</v>
      </c>
      <c r="V3798" s="7">
        <v>2100000</v>
      </c>
    </row>
    <row r="3799" spans="1:22" ht="16.5" customHeight="1">
      <c r="A3799" s="8">
        <v>4108652806</v>
      </c>
      <c r="B3799" s="7">
        <v>4033918</v>
      </c>
      <c r="C3799" s="12">
        <v>2001110324958</v>
      </c>
      <c r="D3799" s="7" t="s">
        <v>50003</v>
      </c>
      <c r="E3799" s="7" t="s">
        <v>50004</v>
      </c>
      <c r="F3799" s="7" t="s">
        <v>50005</v>
      </c>
      <c r="G3799" s="7" t="s">
        <v>50006</v>
      </c>
      <c r="H3799" s="7" t="s">
        <v>50007</v>
      </c>
      <c r="I3799" s="7" t="s">
        <v>65</v>
      </c>
      <c r="J3799" s="7" t="s">
        <v>33060</v>
      </c>
      <c r="K3799" s="7" t="s">
        <v>47</v>
      </c>
      <c r="L3799" s="7">
        <v>10</v>
      </c>
      <c r="M3799" s="7" t="s">
        <v>33076</v>
      </c>
      <c r="N3799" s="7">
        <v>29294</v>
      </c>
      <c r="O3799" s="7" t="s">
        <v>6497</v>
      </c>
      <c r="P3799" s="7">
        <v>20110819</v>
      </c>
      <c r="Q3799" s="7">
        <v>66</v>
      </c>
      <c r="R3799" s="7">
        <v>201907</v>
      </c>
      <c r="S3799" s="7">
        <v>2022</v>
      </c>
      <c r="T3799" s="7">
        <v>23649184</v>
      </c>
      <c r="U3799" s="7">
        <v>9479579</v>
      </c>
      <c r="V3799" s="7">
        <v>400000</v>
      </c>
    </row>
    <row r="3800" spans="1:22" ht="16.5" customHeight="1">
      <c r="A3800" s="8">
        <v>1208153421</v>
      </c>
      <c r="B3800" s="7">
        <v>1346565</v>
      </c>
      <c r="C3800" s="12">
        <v>1101111190711</v>
      </c>
      <c r="D3800" s="7" t="s">
        <v>21174</v>
      </c>
      <c r="E3800" s="7" t="s">
        <v>21175</v>
      </c>
      <c r="F3800" s="7" t="s">
        <v>21176</v>
      </c>
      <c r="G3800" s="7" t="s">
        <v>21177</v>
      </c>
      <c r="H3800" s="7" t="s">
        <v>21178</v>
      </c>
      <c r="I3800" s="7" t="s">
        <v>65</v>
      </c>
      <c r="J3800" s="7" t="s">
        <v>33060</v>
      </c>
      <c r="K3800" s="7" t="s">
        <v>47</v>
      </c>
      <c r="L3800" s="7">
        <v>10</v>
      </c>
      <c r="M3800" s="7" t="s">
        <v>363</v>
      </c>
      <c r="N3800" s="7">
        <v>72129</v>
      </c>
      <c r="O3800" s="7" t="s">
        <v>42519</v>
      </c>
      <c r="P3800" s="7">
        <v>19950826</v>
      </c>
      <c r="Q3800" s="7">
        <v>59</v>
      </c>
      <c r="R3800" s="7">
        <v>201907</v>
      </c>
    </row>
    <row r="3801" spans="1:22" ht="16.5" customHeight="1">
      <c r="A3801" s="8">
        <v>2178112985</v>
      </c>
      <c r="B3801" s="7">
        <v>1341607</v>
      </c>
      <c r="C3801" s="12">
        <v>1101111381493</v>
      </c>
      <c r="D3801" s="7" t="s">
        <v>35626</v>
      </c>
      <c r="E3801" s="7" t="s">
        <v>50008</v>
      </c>
      <c r="F3801" s="7" t="s">
        <v>14306</v>
      </c>
      <c r="G3801" s="7" t="s">
        <v>50009</v>
      </c>
      <c r="H3801" s="7" t="s">
        <v>50010</v>
      </c>
      <c r="I3801" s="7" t="s">
        <v>65</v>
      </c>
      <c r="J3801" s="7" t="s">
        <v>33060</v>
      </c>
      <c r="K3801" s="7" t="s">
        <v>47</v>
      </c>
      <c r="L3801" s="7">
        <v>10</v>
      </c>
      <c r="M3801" s="7" t="s">
        <v>966</v>
      </c>
      <c r="N3801" s="7">
        <v>68000</v>
      </c>
      <c r="O3801" s="7" t="s">
        <v>14133</v>
      </c>
      <c r="P3801" s="7">
        <v>19970224</v>
      </c>
      <c r="Q3801" s="7">
        <v>199</v>
      </c>
      <c r="R3801" s="7">
        <v>201907</v>
      </c>
    </row>
    <row r="3802" spans="1:22" ht="16.5" customHeight="1">
      <c r="A3802" s="8">
        <v>2118703423</v>
      </c>
      <c r="B3802" s="7">
        <v>1814790</v>
      </c>
      <c r="C3802" s="12">
        <v>1101112364274</v>
      </c>
      <c r="D3802" s="7" t="s">
        <v>50011</v>
      </c>
      <c r="E3802" s="7" t="s">
        <v>50012</v>
      </c>
      <c r="F3802" s="7" t="s">
        <v>15081</v>
      </c>
      <c r="G3802" s="7" t="s">
        <v>50013</v>
      </c>
      <c r="H3802" s="7" t="s">
        <v>50014</v>
      </c>
      <c r="I3802" s="7" t="s">
        <v>65</v>
      </c>
      <c r="J3802" s="7" t="s">
        <v>33060</v>
      </c>
      <c r="K3802" s="7" t="s">
        <v>47</v>
      </c>
      <c r="L3802" s="7">
        <v>10</v>
      </c>
      <c r="M3802" s="7" t="s">
        <v>363</v>
      </c>
      <c r="N3802" s="7">
        <v>71310</v>
      </c>
      <c r="O3802" s="7" t="s">
        <v>15027</v>
      </c>
      <c r="P3802" s="7">
        <v>20011031</v>
      </c>
      <c r="Q3802" s="7">
        <v>63</v>
      </c>
      <c r="R3802" s="7">
        <v>201907</v>
      </c>
    </row>
    <row r="3803" spans="1:22" ht="16.5" customHeight="1">
      <c r="A3803" s="8">
        <v>1098617006</v>
      </c>
      <c r="B3803" s="7">
        <v>3266068</v>
      </c>
      <c r="C3803" s="12">
        <v>1101114061646</v>
      </c>
      <c r="D3803" s="7" t="s">
        <v>50015</v>
      </c>
      <c r="E3803" s="7" t="s">
        <v>50016</v>
      </c>
      <c r="F3803" s="7" t="s">
        <v>50017</v>
      </c>
      <c r="G3803" s="7" t="s">
        <v>50018</v>
      </c>
      <c r="H3803" s="7" t="s">
        <v>50019</v>
      </c>
      <c r="I3803" s="7" t="s">
        <v>65</v>
      </c>
      <c r="J3803" s="7" t="s">
        <v>33060</v>
      </c>
      <c r="K3803" s="7" t="s">
        <v>47</v>
      </c>
      <c r="L3803" s="7">
        <v>10</v>
      </c>
      <c r="M3803" s="7" t="s">
        <v>966</v>
      </c>
      <c r="N3803" s="7">
        <v>68212</v>
      </c>
      <c r="O3803" s="7" t="s">
        <v>43364</v>
      </c>
      <c r="P3803" s="7">
        <v>20090317</v>
      </c>
      <c r="Q3803" s="7">
        <v>206</v>
      </c>
      <c r="R3803" s="7">
        <v>201907</v>
      </c>
    </row>
    <row r="3804" spans="1:22" ht="16.5" customHeight="1">
      <c r="A3804" s="8">
        <v>2148708669</v>
      </c>
      <c r="B3804" s="7">
        <v>2542310</v>
      </c>
      <c r="C3804" s="12">
        <v>1101460028514</v>
      </c>
      <c r="D3804" s="7" t="s">
        <v>50020</v>
      </c>
      <c r="E3804" s="7" t="s">
        <v>50021</v>
      </c>
      <c r="F3804" s="7" t="s">
        <v>13181</v>
      </c>
      <c r="G3804" s="7" t="s">
        <v>50022</v>
      </c>
      <c r="H3804" s="7" t="s">
        <v>50023</v>
      </c>
      <c r="I3804" s="7" t="s">
        <v>65</v>
      </c>
      <c r="J3804" s="7" t="s">
        <v>33060</v>
      </c>
      <c r="K3804" s="7" t="s">
        <v>47</v>
      </c>
      <c r="L3804" s="7">
        <v>10</v>
      </c>
      <c r="M3804" s="7" t="s">
        <v>363</v>
      </c>
      <c r="N3804" s="7">
        <v>71101</v>
      </c>
      <c r="O3804" s="7" t="s">
        <v>13181</v>
      </c>
      <c r="P3804" s="7">
        <v>20020313</v>
      </c>
      <c r="Q3804" s="7">
        <v>71</v>
      </c>
      <c r="R3804" s="7">
        <v>201907</v>
      </c>
    </row>
    <row r="3805" spans="1:22" ht="16.5" customHeight="1">
      <c r="A3805" s="8">
        <v>2208701093</v>
      </c>
      <c r="B3805" s="7">
        <v>2251796</v>
      </c>
      <c r="C3805" s="12">
        <v>1146340032574</v>
      </c>
      <c r="D3805" s="7" t="s">
        <v>28748</v>
      </c>
      <c r="E3805" s="7" t="s">
        <v>28749</v>
      </c>
      <c r="F3805" s="7" t="s">
        <v>28750</v>
      </c>
      <c r="G3805" s="7" t="s">
        <v>28751</v>
      </c>
      <c r="H3805" s="7" t="s">
        <v>28752</v>
      </c>
      <c r="I3805" s="7" t="s">
        <v>65</v>
      </c>
      <c r="J3805" s="7" t="s">
        <v>33060</v>
      </c>
      <c r="K3805" s="7" t="s">
        <v>47</v>
      </c>
      <c r="L3805" s="7">
        <v>10</v>
      </c>
      <c r="M3805" s="7" t="s">
        <v>363</v>
      </c>
      <c r="N3805" s="7">
        <v>71201</v>
      </c>
      <c r="O3805" s="7" t="s">
        <v>634</v>
      </c>
      <c r="P3805" s="7">
        <v>20041126</v>
      </c>
      <c r="Q3805" s="7">
        <v>86</v>
      </c>
      <c r="R3805" s="7">
        <v>201907</v>
      </c>
    </row>
    <row r="3806" spans="1:22" ht="16.5" customHeight="1">
      <c r="A3806" s="8">
        <v>5068189875</v>
      </c>
      <c r="B3806" s="7">
        <v>5957613</v>
      </c>
      <c r="C3806" s="12">
        <v>1717110113206</v>
      </c>
      <c r="D3806" s="7" t="s">
        <v>50024</v>
      </c>
      <c r="E3806" s="7" t="s">
        <v>13697</v>
      </c>
      <c r="F3806" s="7" t="s">
        <v>8739</v>
      </c>
      <c r="G3806" s="7" t="s">
        <v>50025</v>
      </c>
      <c r="H3806" s="7" t="s">
        <v>50026</v>
      </c>
      <c r="I3806" s="7" t="s">
        <v>65</v>
      </c>
      <c r="J3806" s="7" t="s">
        <v>33060</v>
      </c>
      <c r="K3806" s="7" t="s">
        <v>47</v>
      </c>
      <c r="L3806" s="7">
        <v>10</v>
      </c>
      <c r="M3806" s="7" t="s">
        <v>313</v>
      </c>
      <c r="N3806" s="7">
        <v>42202</v>
      </c>
      <c r="O3806" s="7" t="s">
        <v>43975</v>
      </c>
      <c r="P3806" s="7">
        <v>20140826</v>
      </c>
      <c r="Q3806" s="7">
        <v>50</v>
      </c>
      <c r="R3806" s="7">
        <v>201907</v>
      </c>
    </row>
    <row r="3807" spans="1:22" ht="16.5" customHeight="1">
      <c r="A3807" s="8">
        <v>6028166582</v>
      </c>
      <c r="B3807" s="7">
        <v>5980461</v>
      </c>
      <c r="C3807" s="12">
        <v>1801110940436</v>
      </c>
      <c r="D3807" s="7" t="s">
        <v>21870</v>
      </c>
      <c r="E3807" s="7" t="s">
        <v>21871</v>
      </c>
      <c r="F3807" s="7" t="s">
        <v>21872</v>
      </c>
      <c r="G3807" s="7" t="s">
        <v>21873</v>
      </c>
      <c r="H3807" s="7" t="s">
        <v>21874</v>
      </c>
      <c r="I3807" s="7" t="s">
        <v>65</v>
      </c>
      <c r="J3807" s="7" t="s">
        <v>33060</v>
      </c>
      <c r="K3807" s="7" t="s">
        <v>47</v>
      </c>
      <c r="L3807" s="7">
        <v>10</v>
      </c>
      <c r="M3807" s="7" t="s">
        <v>313</v>
      </c>
      <c r="N3807" s="7">
        <v>42000</v>
      </c>
      <c r="O3807" s="7" t="s">
        <v>22482</v>
      </c>
      <c r="P3807" s="7">
        <v>20141110</v>
      </c>
      <c r="Q3807" s="7">
        <v>79</v>
      </c>
      <c r="R3807" s="7">
        <v>201907</v>
      </c>
    </row>
    <row r="3808" spans="1:22" ht="16.5" customHeight="1">
      <c r="A3808" s="8">
        <v>6098617694</v>
      </c>
      <c r="B3808" s="7">
        <v>5881993</v>
      </c>
      <c r="C3808" s="12">
        <v>1942110223321</v>
      </c>
      <c r="D3808" s="7" t="s">
        <v>50027</v>
      </c>
      <c r="E3808" s="7" t="s">
        <v>50028</v>
      </c>
      <c r="F3808" s="7" t="s">
        <v>50029</v>
      </c>
      <c r="G3808" s="7" t="s">
        <v>7286</v>
      </c>
      <c r="H3808" s="7" t="s">
        <v>10734</v>
      </c>
      <c r="I3808" s="7" t="s">
        <v>65</v>
      </c>
      <c r="J3808" s="7" t="s">
        <v>33060</v>
      </c>
      <c r="K3808" s="7" t="s">
        <v>47</v>
      </c>
      <c r="L3808" s="7">
        <v>10</v>
      </c>
      <c r="M3808" s="7" t="s">
        <v>33076</v>
      </c>
      <c r="N3808" s="7">
        <v>30391</v>
      </c>
      <c r="O3808" s="7" t="s">
        <v>7087</v>
      </c>
      <c r="P3808" s="7">
        <v>20140226</v>
      </c>
      <c r="Q3808" s="7">
        <v>105</v>
      </c>
      <c r="R3808" s="7">
        <v>201907</v>
      </c>
    </row>
    <row r="3809" spans="1:22" ht="16.5" customHeight="1">
      <c r="A3809" s="8">
        <v>4108149780</v>
      </c>
      <c r="B3809" s="7">
        <v>1333309</v>
      </c>
      <c r="C3809" s="12">
        <v>2001110096945</v>
      </c>
      <c r="D3809" s="7" t="s">
        <v>18672</v>
      </c>
      <c r="E3809" s="7" t="s">
        <v>18673</v>
      </c>
      <c r="F3809" s="7" t="s">
        <v>3009</v>
      </c>
      <c r="G3809" s="7" t="s">
        <v>18674</v>
      </c>
      <c r="H3809" s="7" t="s">
        <v>18675</v>
      </c>
      <c r="I3809" s="7" t="s">
        <v>65</v>
      </c>
      <c r="J3809" s="7" t="s">
        <v>33060</v>
      </c>
      <c r="K3809" s="7" t="s">
        <v>47</v>
      </c>
      <c r="L3809" s="7">
        <v>10</v>
      </c>
      <c r="M3809" s="7" t="s">
        <v>33076</v>
      </c>
      <c r="N3809" s="7">
        <v>26221</v>
      </c>
      <c r="O3809" s="7" t="s">
        <v>43255</v>
      </c>
      <c r="P3809" s="7">
        <v>19990401</v>
      </c>
      <c r="Q3809" s="7">
        <v>81</v>
      </c>
      <c r="R3809" s="7">
        <v>201907</v>
      </c>
    </row>
    <row r="3810" spans="1:22" ht="16.5" customHeight="1">
      <c r="A3810" s="8">
        <v>1078214854</v>
      </c>
      <c r="B3810" s="7">
        <v>3910445</v>
      </c>
      <c r="C3810" s="12">
        <v>2541210020121</v>
      </c>
      <c r="D3810" s="7" t="s">
        <v>29254</v>
      </c>
      <c r="E3810" s="7" t="s">
        <v>29255</v>
      </c>
      <c r="F3810" s="7" t="s">
        <v>29256</v>
      </c>
      <c r="G3810" s="7" t="s">
        <v>29257</v>
      </c>
      <c r="H3810" s="7" t="s">
        <v>29258</v>
      </c>
      <c r="I3810" s="7" t="s">
        <v>45</v>
      </c>
      <c r="J3810" s="7" t="s">
        <v>33060</v>
      </c>
      <c r="K3810" s="7" t="s">
        <v>47</v>
      </c>
      <c r="L3810" s="7">
        <v>10</v>
      </c>
      <c r="M3810" s="7" t="s">
        <v>363</v>
      </c>
      <c r="N3810" s="7">
        <v>70201</v>
      </c>
      <c r="O3810" s="7" t="s">
        <v>46754</v>
      </c>
      <c r="P3810" s="7">
        <v>20101201</v>
      </c>
      <c r="Q3810" s="7">
        <v>69</v>
      </c>
      <c r="R3810" s="7">
        <v>201907</v>
      </c>
    </row>
    <row r="3811" spans="1:22" ht="16.5" customHeight="1">
      <c r="A3811" s="8">
        <v>1268117592</v>
      </c>
      <c r="B3811" s="7">
        <v>1299637</v>
      </c>
      <c r="C3811" s="12">
        <v>1101111029829</v>
      </c>
      <c r="D3811" s="7" t="s">
        <v>21549</v>
      </c>
      <c r="E3811" s="7" t="s">
        <v>21550</v>
      </c>
      <c r="F3811" s="7" t="s">
        <v>21551</v>
      </c>
      <c r="G3811" s="7" t="s">
        <v>21552</v>
      </c>
      <c r="H3811" s="7" t="s">
        <v>21553</v>
      </c>
      <c r="I3811" s="7" t="s">
        <v>65</v>
      </c>
      <c r="J3811" s="7" t="s">
        <v>33060</v>
      </c>
      <c r="K3811" s="7" t="s">
        <v>47</v>
      </c>
      <c r="L3811" s="7">
        <v>10</v>
      </c>
      <c r="M3811" s="7" t="s">
        <v>33076</v>
      </c>
      <c r="N3811" s="7">
        <v>33920</v>
      </c>
      <c r="O3811" s="7" t="s">
        <v>50002</v>
      </c>
      <c r="P3811" s="7">
        <v>19940419</v>
      </c>
      <c r="Q3811" s="7">
        <v>94</v>
      </c>
      <c r="R3811" s="7">
        <v>201908</v>
      </c>
      <c r="S3811" s="7">
        <v>2022</v>
      </c>
      <c r="T3811" s="7">
        <v>11531550</v>
      </c>
      <c r="U3811" s="7">
        <v>11098920</v>
      </c>
      <c r="V3811" s="7">
        <v>100000</v>
      </c>
    </row>
    <row r="3812" spans="1:22" ht="16.5" customHeight="1">
      <c r="A3812" s="8">
        <v>1318186126</v>
      </c>
      <c r="B3812" s="7">
        <v>2186195</v>
      </c>
      <c r="C3812" s="12">
        <v>1201110350611</v>
      </c>
      <c r="D3812" s="7" t="s">
        <v>50030</v>
      </c>
      <c r="E3812" s="7" t="s">
        <v>50031</v>
      </c>
      <c r="F3812" s="7" t="s">
        <v>50032</v>
      </c>
      <c r="G3812" s="7" t="s">
        <v>50033</v>
      </c>
      <c r="H3812" s="7" t="s">
        <v>50034</v>
      </c>
      <c r="I3812" s="7" t="s">
        <v>65</v>
      </c>
      <c r="J3812" s="7" t="s">
        <v>33060</v>
      </c>
      <c r="K3812" s="7" t="s">
        <v>47</v>
      </c>
      <c r="L3812" s="7">
        <v>10</v>
      </c>
      <c r="M3812" s="7" t="s">
        <v>33760</v>
      </c>
      <c r="N3812" s="7">
        <v>46450</v>
      </c>
      <c r="O3812" s="7" t="s">
        <v>50035</v>
      </c>
      <c r="P3812" s="7">
        <v>20040708</v>
      </c>
      <c r="Q3812" s="7">
        <v>60</v>
      </c>
      <c r="R3812" s="7">
        <v>201908</v>
      </c>
      <c r="S3812" s="7">
        <v>2022</v>
      </c>
      <c r="T3812" s="7">
        <v>1580608</v>
      </c>
      <c r="U3812" s="7">
        <v>4543703</v>
      </c>
      <c r="V3812" s="7">
        <v>900000</v>
      </c>
    </row>
    <row r="3813" spans="1:22" ht="16.5" customHeight="1">
      <c r="A3813" s="8">
        <v>1298131104</v>
      </c>
      <c r="B3813" s="7">
        <v>1464976</v>
      </c>
      <c r="C3813" s="12">
        <v>1311110044104</v>
      </c>
      <c r="D3813" s="7" t="s">
        <v>23403</v>
      </c>
      <c r="E3813" s="7" t="s">
        <v>23404</v>
      </c>
      <c r="F3813" s="7" t="s">
        <v>23405</v>
      </c>
      <c r="G3813" s="7" t="s">
        <v>23406</v>
      </c>
      <c r="H3813" s="7" t="s">
        <v>23407</v>
      </c>
      <c r="I3813" s="7" t="s">
        <v>65</v>
      </c>
      <c r="J3813" s="7" t="s">
        <v>33060</v>
      </c>
      <c r="K3813" s="7" t="s">
        <v>47</v>
      </c>
      <c r="L3813" s="7">
        <v>10</v>
      </c>
      <c r="M3813" s="7" t="s">
        <v>33760</v>
      </c>
      <c r="N3813" s="7">
        <v>47852</v>
      </c>
      <c r="O3813" s="7" t="s">
        <v>50036</v>
      </c>
      <c r="P3813" s="7">
        <v>19991117</v>
      </c>
      <c r="Q3813" s="7">
        <v>89</v>
      </c>
      <c r="R3813" s="7">
        <v>201908</v>
      </c>
      <c r="S3813" s="7">
        <v>2022</v>
      </c>
      <c r="T3813" s="7">
        <v>9602002</v>
      </c>
      <c r="U3813" s="7">
        <v>1999772</v>
      </c>
      <c r="V3813" s="7">
        <v>200000</v>
      </c>
    </row>
    <row r="3814" spans="1:22" ht="16.5" customHeight="1">
      <c r="A3814" s="8">
        <v>3148633419</v>
      </c>
      <c r="B3814" s="7">
        <v>4088199</v>
      </c>
      <c r="C3814" s="12">
        <v>1601110318190</v>
      </c>
      <c r="D3814" s="7" t="s">
        <v>23244</v>
      </c>
      <c r="E3814" s="7" t="s">
        <v>13352</v>
      </c>
      <c r="F3814" s="7" t="s">
        <v>23245</v>
      </c>
      <c r="G3814" s="7" t="s">
        <v>23246</v>
      </c>
      <c r="H3814" s="7" t="s">
        <v>23247</v>
      </c>
      <c r="I3814" s="7" t="s">
        <v>65</v>
      </c>
      <c r="J3814" s="7" t="s">
        <v>33060</v>
      </c>
      <c r="K3814" s="7" t="s">
        <v>47</v>
      </c>
      <c r="L3814" s="7">
        <v>10</v>
      </c>
      <c r="M3814" s="7" t="s">
        <v>363</v>
      </c>
      <c r="N3814" s="7">
        <v>72129</v>
      </c>
      <c r="O3814" s="7" t="s">
        <v>42519</v>
      </c>
      <c r="P3814" s="7">
        <v>20120305</v>
      </c>
      <c r="Q3814" s="7">
        <v>51</v>
      </c>
      <c r="R3814" s="7">
        <v>201908</v>
      </c>
      <c r="S3814" s="7">
        <v>2022</v>
      </c>
      <c r="T3814" s="7">
        <v>7867108</v>
      </c>
      <c r="U3814" s="7">
        <v>7834361</v>
      </c>
      <c r="V3814" s="7">
        <v>100000</v>
      </c>
    </row>
    <row r="3815" spans="1:22" ht="16.5" customHeight="1">
      <c r="A3815" s="8">
        <v>6128129231</v>
      </c>
      <c r="B3815" s="7">
        <v>2976287</v>
      </c>
      <c r="C3815" s="12">
        <v>1949110018554</v>
      </c>
      <c r="D3815" s="7" t="s">
        <v>3447</v>
      </c>
      <c r="E3815" s="7" t="s">
        <v>20771</v>
      </c>
      <c r="F3815" s="7" t="s">
        <v>20772</v>
      </c>
      <c r="G3815" s="7" t="s">
        <v>3451</v>
      </c>
      <c r="H3815" s="7" t="s">
        <v>20773</v>
      </c>
      <c r="I3815" s="7" t="s">
        <v>65</v>
      </c>
      <c r="J3815" s="7" t="s">
        <v>33060</v>
      </c>
      <c r="K3815" s="7" t="s">
        <v>47</v>
      </c>
      <c r="L3815" s="7">
        <v>10</v>
      </c>
      <c r="M3815" s="7" t="s">
        <v>33076</v>
      </c>
      <c r="N3815" s="7">
        <v>31114</v>
      </c>
      <c r="O3815" s="7" t="s">
        <v>7681</v>
      </c>
      <c r="P3815" s="7">
        <v>20080324</v>
      </c>
      <c r="Q3815" s="7">
        <v>54</v>
      </c>
      <c r="R3815" s="7">
        <v>201908</v>
      </c>
      <c r="S3815" s="7">
        <v>2022</v>
      </c>
      <c r="T3815" s="7">
        <v>4333295</v>
      </c>
      <c r="U3815" s="7">
        <v>9105746</v>
      </c>
      <c r="V3815" s="7">
        <v>500000</v>
      </c>
    </row>
    <row r="3816" spans="1:22" ht="16.5" customHeight="1">
      <c r="A3816" s="8">
        <v>2118875657</v>
      </c>
      <c r="B3816" s="7">
        <v>4091846</v>
      </c>
      <c r="C3816" s="12">
        <v>1101114828145</v>
      </c>
      <c r="D3816" s="7" t="s">
        <v>23523</v>
      </c>
      <c r="E3816" s="7" t="s">
        <v>23524</v>
      </c>
      <c r="F3816" s="7" t="s">
        <v>23525</v>
      </c>
      <c r="G3816" s="7" t="s">
        <v>23526</v>
      </c>
      <c r="H3816" s="7" t="s">
        <v>23527</v>
      </c>
      <c r="I3816" s="7" t="s">
        <v>65</v>
      </c>
      <c r="J3816" s="7" t="s">
        <v>33060</v>
      </c>
      <c r="K3816" s="7" t="s">
        <v>47</v>
      </c>
      <c r="L3816" s="7">
        <v>10</v>
      </c>
      <c r="M3816" s="7" t="s">
        <v>33760</v>
      </c>
      <c r="N3816" s="7">
        <v>46591</v>
      </c>
      <c r="O3816" s="7" t="s">
        <v>11908</v>
      </c>
      <c r="P3816" s="7">
        <v>20120401</v>
      </c>
      <c r="Q3816" s="7">
        <v>55</v>
      </c>
      <c r="R3816" s="7">
        <v>201908</v>
      </c>
    </row>
    <row r="3817" spans="1:22" ht="16.5" customHeight="1">
      <c r="A3817" s="8">
        <v>1148687372</v>
      </c>
      <c r="B3817" s="7">
        <v>3989842</v>
      </c>
      <c r="C3817" s="12">
        <v>1101140176112</v>
      </c>
      <c r="D3817" s="7" t="s">
        <v>50037</v>
      </c>
      <c r="E3817" s="7" t="s">
        <v>19446</v>
      </c>
      <c r="F3817" s="7" t="s">
        <v>50038</v>
      </c>
      <c r="G3817" s="7" t="s">
        <v>50039</v>
      </c>
      <c r="H3817" s="7" t="s">
        <v>50040</v>
      </c>
      <c r="I3817" s="7" t="s">
        <v>65</v>
      </c>
      <c r="J3817" s="7" t="s">
        <v>33060</v>
      </c>
      <c r="K3817" s="7" t="s">
        <v>60</v>
      </c>
      <c r="L3817" s="7">
        <v>10</v>
      </c>
      <c r="M3817" s="7" t="s">
        <v>363</v>
      </c>
      <c r="N3817" s="7">
        <v>71310</v>
      </c>
      <c r="O3817" s="7" t="s">
        <v>15027</v>
      </c>
      <c r="P3817" s="7">
        <v>20110401</v>
      </c>
      <c r="Q3817" s="7">
        <v>80</v>
      </c>
      <c r="R3817" s="7">
        <v>201908</v>
      </c>
    </row>
    <row r="3818" spans="1:22" ht="16.5" customHeight="1">
      <c r="A3818" s="8">
        <v>2148836177</v>
      </c>
      <c r="B3818" s="7">
        <v>3940474</v>
      </c>
      <c r="C3818" s="12">
        <v>1101460068156</v>
      </c>
      <c r="D3818" s="7" t="s">
        <v>28837</v>
      </c>
      <c r="E3818" s="7" t="s">
        <v>28838</v>
      </c>
      <c r="F3818" s="7" t="s">
        <v>13422</v>
      </c>
      <c r="G3818" s="7" t="s">
        <v>28839</v>
      </c>
      <c r="H3818" s="7" t="s">
        <v>28840</v>
      </c>
      <c r="I3818" s="7" t="s">
        <v>65</v>
      </c>
      <c r="J3818" s="7" t="s">
        <v>33060</v>
      </c>
      <c r="K3818" s="7" t="s">
        <v>47</v>
      </c>
      <c r="L3818" s="7">
        <v>10</v>
      </c>
      <c r="M3818" s="7" t="s">
        <v>363</v>
      </c>
      <c r="N3818" s="7">
        <v>71101</v>
      </c>
      <c r="O3818" s="7" t="s">
        <v>13181</v>
      </c>
      <c r="P3818" s="7">
        <v>20090101</v>
      </c>
      <c r="Q3818" s="7">
        <v>107</v>
      </c>
      <c r="R3818" s="7">
        <v>201908</v>
      </c>
    </row>
    <row r="3819" spans="1:22" ht="16.5" customHeight="1">
      <c r="A3819" s="8">
        <v>5038135782</v>
      </c>
      <c r="B3819" s="7">
        <v>1201235</v>
      </c>
      <c r="C3819" s="12">
        <v>1701110127739</v>
      </c>
      <c r="D3819" s="7" t="s">
        <v>28557</v>
      </c>
      <c r="E3819" s="7" t="s">
        <v>28558</v>
      </c>
      <c r="F3819" s="7" t="s">
        <v>28559</v>
      </c>
      <c r="G3819" s="7" t="s">
        <v>28560</v>
      </c>
      <c r="H3819" s="7" t="s">
        <v>28561</v>
      </c>
      <c r="I3819" s="7" t="s">
        <v>65</v>
      </c>
      <c r="J3819" s="7" t="s">
        <v>33060</v>
      </c>
      <c r="K3819" s="7" t="s">
        <v>47</v>
      </c>
      <c r="L3819" s="7">
        <v>10</v>
      </c>
      <c r="M3819" s="7" t="s">
        <v>363</v>
      </c>
      <c r="N3819" s="7">
        <v>72919</v>
      </c>
      <c r="O3819" s="7" t="s">
        <v>16141</v>
      </c>
      <c r="P3819" s="7">
        <v>19971104</v>
      </c>
      <c r="Q3819" s="7">
        <v>59</v>
      </c>
      <c r="R3819" s="7">
        <v>201908</v>
      </c>
    </row>
    <row r="3820" spans="1:22" ht="16.5" customHeight="1">
      <c r="A3820" s="8">
        <v>5058208070</v>
      </c>
      <c r="B3820" s="7">
        <v>3255528</v>
      </c>
      <c r="C3820" s="12">
        <v>1747220000689</v>
      </c>
      <c r="D3820" s="7" t="s">
        <v>50041</v>
      </c>
      <c r="E3820" s="7" t="s">
        <v>15217</v>
      </c>
      <c r="F3820" s="7" t="s">
        <v>50042</v>
      </c>
      <c r="G3820" s="7" t="s">
        <v>50043</v>
      </c>
      <c r="H3820" s="7" t="s">
        <v>50044</v>
      </c>
      <c r="I3820" s="7" t="s">
        <v>45</v>
      </c>
      <c r="J3820" s="7" t="s">
        <v>33060</v>
      </c>
      <c r="K3820" s="7" t="s">
        <v>47</v>
      </c>
      <c r="L3820" s="7">
        <v>10</v>
      </c>
      <c r="M3820" s="7" t="s">
        <v>363</v>
      </c>
      <c r="N3820" s="7">
        <v>70120</v>
      </c>
      <c r="O3820" s="7" t="s">
        <v>50045</v>
      </c>
      <c r="P3820" s="7">
        <v>20070418</v>
      </c>
      <c r="Q3820" s="7">
        <v>54</v>
      </c>
      <c r="R3820" s="7">
        <v>201908</v>
      </c>
    </row>
    <row r="3821" spans="1:22" ht="16.5" customHeight="1">
      <c r="A3821" s="8">
        <v>5138100752</v>
      </c>
      <c r="B3821" s="7">
        <v>1592295</v>
      </c>
      <c r="C3821" s="12">
        <v>1753120000033</v>
      </c>
      <c r="D3821" s="7" t="s">
        <v>16523</v>
      </c>
      <c r="E3821" s="7" t="s">
        <v>6486</v>
      </c>
      <c r="F3821" s="7" t="s">
        <v>262</v>
      </c>
      <c r="G3821" s="7" t="s">
        <v>16524</v>
      </c>
      <c r="H3821" s="7" t="s">
        <v>16525</v>
      </c>
      <c r="I3821" s="7" t="s">
        <v>65</v>
      </c>
      <c r="J3821" s="7" t="s">
        <v>33060</v>
      </c>
      <c r="K3821" s="7" t="s">
        <v>47</v>
      </c>
      <c r="L3821" s="7">
        <v>10</v>
      </c>
      <c r="M3821" s="7" t="s">
        <v>33076</v>
      </c>
      <c r="N3821" s="7">
        <v>10302</v>
      </c>
      <c r="O3821" s="7" t="s">
        <v>33101</v>
      </c>
      <c r="P3821" s="7">
        <v>19781205</v>
      </c>
      <c r="Q3821" s="7">
        <v>79</v>
      </c>
      <c r="R3821" s="7">
        <v>201908</v>
      </c>
    </row>
    <row r="3822" spans="1:22" ht="16.5" customHeight="1">
      <c r="A3822" s="8">
        <v>5268100419</v>
      </c>
      <c r="B3822" s="7">
        <v>6743866</v>
      </c>
      <c r="C3822" s="12">
        <v>2802110154571</v>
      </c>
      <c r="D3822" s="7" t="s">
        <v>50046</v>
      </c>
      <c r="E3822" s="7" t="s">
        <v>50047</v>
      </c>
      <c r="F3822" s="7" t="s">
        <v>50048</v>
      </c>
      <c r="G3822" s="7" t="s">
        <v>50049</v>
      </c>
      <c r="H3822" s="7" t="s">
        <v>50050</v>
      </c>
      <c r="I3822" s="7" t="s">
        <v>65</v>
      </c>
      <c r="J3822" s="7" t="s">
        <v>33060</v>
      </c>
      <c r="K3822" s="7" t="s">
        <v>47</v>
      </c>
      <c r="L3822" s="7">
        <v>10</v>
      </c>
      <c r="M3822" s="7" t="s">
        <v>33760</v>
      </c>
      <c r="N3822" s="7">
        <v>47911</v>
      </c>
      <c r="O3822" s="7" t="s">
        <v>10645</v>
      </c>
      <c r="P3822" s="7">
        <v>20160531</v>
      </c>
      <c r="Q3822" s="7">
        <v>51</v>
      </c>
      <c r="R3822" s="7">
        <v>201908</v>
      </c>
    </row>
    <row r="3823" spans="1:22" ht="16.5" customHeight="1">
      <c r="A3823" s="8">
        <v>2208784283</v>
      </c>
      <c r="B3823" s="7">
        <v>3619121</v>
      </c>
      <c r="C3823" s="12">
        <v>1101114125674</v>
      </c>
      <c r="D3823" s="7" t="s">
        <v>23367</v>
      </c>
      <c r="E3823" s="7" t="s">
        <v>9766</v>
      </c>
      <c r="F3823" s="7" t="s">
        <v>15024</v>
      </c>
      <c r="G3823" s="7" t="s">
        <v>23368</v>
      </c>
      <c r="H3823" s="7" t="s">
        <v>23369</v>
      </c>
      <c r="I3823" s="7" t="s">
        <v>65</v>
      </c>
      <c r="J3823" s="7" t="s">
        <v>33060</v>
      </c>
      <c r="K3823" s="7" t="s">
        <v>47</v>
      </c>
      <c r="L3823" s="7">
        <v>10</v>
      </c>
      <c r="M3823" s="7" t="s">
        <v>966</v>
      </c>
      <c r="N3823" s="7">
        <v>68112</v>
      </c>
      <c r="O3823" s="7" t="s">
        <v>14141</v>
      </c>
      <c r="P3823" s="7">
        <v>20090702</v>
      </c>
      <c r="Q3823" s="7">
        <v>59</v>
      </c>
      <c r="R3823" s="7">
        <v>201909</v>
      </c>
      <c r="S3823" s="7">
        <v>2022</v>
      </c>
      <c r="T3823" s="7">
        <v>8625997</v>
      </c>
      <c r="U3823" s="7">
        <v>8308455</v>
      </c>
      <c r="V3823" s="7">
        <v>569105</v>
      </c>
    </row>
    <row r="3824" spans="1:22" ht="16.5" customHeight="1">
      <c r="A3824" s="8">
        <v>1068157227</v>
      </c>
      <c r="B3824" s="7">
        <v>1147460</v>
      </c>
      <c r="C3824" s="12">
        <v>1101111031642</v>
      </c>
      <c r="D3824" s="7" t="s">
        <v>23193</v>
      </c>
      <c r="E3824" s="7" t="s">
        <v>23194</v>
      </c>
      <c r="F3824" s="7" t="s">
        <v>23195</v>
      </c>
      <c r="G3824" s="7" t="s">
        <v>23196</v>
      </c>
      <c r="H3824" s="7" t="s">
        <v>23197</v>
      </c>
      <c r="I3824" s="7" t="s">
        <v>65</v>
      </c>
      <c r="J3824" s="7" t="s">
        <v>33060</v>
      </c>
      <c r="K3824" s="7" t="s">
        <v>47</v>
      </c>
      <c r="L3824" s="7">
        <v>10</v>
      </c>
      <c r="M3824" s="7" t="s">
        <v>33760</v>
      </c>
      <c r="N3824" s="7">
        <v>46800</v>
      </c>
      <c r="O3824" s="7" t="s">
        <v>22863</v>
      </c>
      <c r="P3824" s="7">
        <v>19940425</v>
      </c>
      <c r="Q3824" s="7">
        <v>56</v>
      </c>
      <c r="R3824" s="7">
        <v>201909</v>
      </c>
    </row>
    <row r="3825" spans="1:22" ht="16.5" customHeight="1">
      <c r="A3825" s="8">
        <v>1208725233</v>
      </c>
      <c r="B3825" s="7">
        <v>2643189</v>
      </c>
      <c r="C3825" s="12">
        <v>1101113837923</v>
      </c>
      <c r="D3825" s="7" t="s">
        <v>50051</v>
      </c>
      <c r="E3825" s="7" t="s">
        <v>50052</v>
      </c>
      <c r="F3825" s="7" t="s">
        <v>28400</v>
      </c>
      <c r="G3825" s="7" t="s">
        <v>50053</v>
      </c>
      <c r="H3825" s="7" t="s">
        <v>50054</v>
      </c>
      <c r="I3825" s="7" t="s">
        <v>65</v>
      </c>
      <c r="J3825" s="7" t="s">
        <v>33060</v>
      </c>
      <c r="K3825" s="7" t="s">
        <v>47</v>
      </c>
      <c r="L3825" s="7">
        <v>10</v>
      </c>
      <c r="M3825" s="7" t="s">
        <v>33076</v>
      </c>
      <c r="N3825" s="7">
        <v>26420</v>
      </c>
      <c r="O3825" s="7" t="s">
        <v>3070</v>
      </c>
      <c r="P3825" s="7">
        <v>20080305</v>
      </c>
      <c r="Q3825" s="7">
        <v>363</v>
      </c>
      <c r="R3825" s="7">
        <v>201909</v>
      </c>
    </row>
    <row r="3826" spans="1:22" ht="16.5" customHeight="1">
      <c r="A3826" s="8">
        <v>2208792594</v>
      </c>
      <c r="B3826" s="7">
        <v>3694077</v>
      </c>
      <c r="C3826" s="12">
        <v>1146460037975</v>
      </c>
      <c r="D3826" s="7" t="s">
        <v>50055</v>
      </c>
      <c r="E3826" s="7" t="s">
        <v>50056</v>
      </c>
      <c r="F3826" s="7" t="s">
        <v>50057</v>
      </c>
      <c r="G3826" s="7" t="s">
        <v>50058</v>
      </c>
      <c r="H3826" s="7" t="s">
        <v>50059</v>
      </c>
      <c r="I3826" s="7" t="s">
        <v>65</v>
      </c>
      <c r="J3826" s="7" t="s">
        <v>33060</v>
      </c>
      <c r="K3826" s="7" t="s">
        <v>47</v>
      </c>
      <c r="L3826" s="7">
        <v>10</v>
      </c>
      <c r="M3826" s="7" t="s">
        <v>363</v>
      </c>
      <c r="N3826" s="7">
        <v>71101</v>
      </c>
      <c r="O3826" s="7" t="s">
        <v>13181</v>
      </c>
      <c r="P3826" s="7">
        <v>20091230</v>
      </c>
      <c r="Q3826" s="7">
        <v>72</v>
      </c>
      <c r="R3826" s="7">
        <v>201909</v>
      </c>
    </row>
    <row r="3827" spans="1:22" ht="16.5" customHeight="1">
      <c r="A3827" s="8">
        <v>1298157934</v>
      </c>
      <c r="B3827" s="7">
        <v>1911551</v>
      </c>
      <c r="C3827" s="12">
        <v>1311110088855</v>
      </c>
      <c r="D3827" s="7" t="s">
        <v>50060</v>
      </c>
      <c r="E3827" s="7" t="s">
        <v>6757</v>
      </c>
      <c r="F3827" s="7" t="s">
        <v>50061</v>
      </c>
      <c r="G3827" s="7" t="s">
        <v>50062</v>
      </c>
      <c r="H3827" s="7" t="s">
        <v>50063</v>
      </c>
      <c r="I3827" s="7" t="s">
        <v>65</v>
      </c>
      <c r="J3827" s="7" t="s">
        <v>33060</v>
      </c>
      <c r="K3827" s="7" t="s">
        <v>47</v>
      </c>
      <c r="L3827" s="7">
        <v>10</v>
      </c>
      <c r="M3827" s="7" t="s">
        <v>33076</v>
      </c>
      <c r="N3827" s="7">
        <v>26210</v>
      </c>
      <c r="O3827" s="7" t="s">
        <v>43418</v>
      </c>
      <c r="P3827" s="7">
        <v>20030109</v>
      </c>
      <c r="Q3827" s="7">
        <v>53</v>
      </c>
      <c r="R3827" s="7">
        <v>201909</v>
      </c>
    </row>
    <row r="3828" spans="1:22" ht="16.5" customHeight="1">
      <c r="A3828" s="8">
        <v>2278114428</v>
      </c>
      <c r="B3828" s="7">
        <v>2912024</v>
      </c>
      <c r="C3828" s="12">
        <v>1445110007183</v>
      </c>
      <c r="D3828" s="7" t="s">
        <v>22015</v>
      </c>
      <c r="E3828" s="7" t="s">
        <v>22016</v>
      </c>
      <c r="F3828" s="7" t="s">
        <v>8623</v>
      </c>
      <c r="G3828" s="7" t="s">
        <v>22017</v>
      </c>
      <c r="H3828" s="7" t="s">
        <v>22018</v>
      </c>
      <c r="I3828" s="7" t="s">
        <v>65</v>
      </c>
      <c r="J3828" s="7" t="s">
        <v>33060</v>
      </c>
      <c r="K3828" s="7" t="s">
        <v>47</v>
      </c>
      <c r="L3828" s="7">
        <v>10</v>
      </c>
      <c r="M3828" s="7" t="s">
        <v>313</v>
      </c>
      <c r="N3828" s="7">
        <v>41223</v>
      </c>
      <c r="O3828" s="7" t="s">
        <v>50064</v>
      </c>
      <c r="P3828" s="7">
        <v>20071212</v>
      </c>
      <c r="Q3828" s="7">
        <v>67</v>
      </c>
      <c r="R3828" s="7">
        <v>201909</v>
      </c>
    </row>
    <row r="3829" spans="1:22" ht="16.5" customHeight="1">
      <c r="A3829" s="8">
        <v>3108109396</v>
      </c>
      <c r="B3829" s="7">
        <v>1744404</v>
      </c>
      <c r="C3829" s="12">
        <v>1614110006251</v>
      </c>
      <c r="D3829" s="7" t="s">
        <v>50065</v>
      </c>
      <c r="E3829" s="7" t="s">
        <v>33021</v>
      </c>
      <c r="F3829" s="7" t="s">
        <v>50066</v>
      </c>
      <c r="G3829" s="7" t="s">
        <v>50067</v>
      </c>
      <c r="H3829" s="7" t="s">
        <v>50068</v>
      </c>
      <c r="I3829" s="7" t="s">
        <v>65</v>
      </c>
      <c r="J3829" s="7" t="s">
        <v>33060</v>
      </c>
      <c r="K3829" s="7" t="s">
        <v>47</v>
      </c>
      <c r="L3829" s="7">
        <v>10</v>
      </c>
      <c r="M3829" s="7" t="s">
        <v>457</v>
      </c>
      <c r="N3829" s="7">
        <v>38110</v>
      </c>
      <c r="O3829" s="7" t="s">
        <v>42265</v>
      </c>
      <c r="P3829" s="7">
        <v>19970908</v>
      </c>
      <c r="Q3829" s="7">
        <v>50</v>
      </c>
      <c r="R3829" s="7">
        <v>201909</v>
      </c>
    </row>
    <row r="3830" spans="1:22" ht="16.5" customHeight="1">
      <c r="A3830" s="8">
        <v>2148672752</v>
      </c>
      <c r="B3830" s="7">
        <v>1381891</v>
      </c>
      <c r="C3830" s="12">
        <v>1101112123860</v>
      </c>
      <c r="D3830" s="7" t="s">
        <v>50069</v>
      </c>
      <c r="E3830" s="7" t="s">
        <v>50070</v>
      </c>
      <c r="F3830" s="7" t="s">
        <v>50071</v>
      </c>
      <c r="G3830" s="7" t="s">
        <v>50072</v>
      </c>
      <c r="H3830" s="7" t="s">
        <v>50073</v>
      </c>
      <c r="I3830" s="7" t="s">
        <v>65</v>
      </c>
      <c r="J3830" s="7" t="s">
        <v>33060</v>
      </c>
      <c r="K3830" s="7" t="s">
        <v>47</v>
      </c>
      <c r="L3830" s="7">
        <v>10</v>
      </c>
      <c r="M3830" s="7" t="s">
        <v>33076</v>
      </c>
      <c r="N3830" s="7">
        <v>14111</v>
      </c>
      <c r="O3830" s="7" t="s">
        <v>38568</v>
      </c>
      <c r="P3830" s="7">
        <v>20001206</v>
      </c>
      <c r="Q3830" s="7">
        <v>783</v>
      </c>
      <c r="R3830" s="7">
        <v>201910</v>
      </c>
      <c r="S3830" s="7">
        <v>2022</v>
      </c>
      <c r="T3830" s="7">
        <v>15006119</v>
      </c>
      <c r="U3830" s="7">
        <v>10929774</v>
      </c>
      <c r="V3830" s="7">
        <v>200000</v>
      </c>
    </row>
    <row r="3831" spans="1:22" ht="16.5" customHeight="1">
      <c r="A3831" s="8">
        <v>8468600225</v>
      </c>
      <c r="B3831" s="7">
        <v>6509043</v>
      </c>
      <c r="C3831" s="12">
        <v>1101115799478</v>
      </c>
      <c r="D3831" s="7" t="s">
        <v>30340</v>
      </c>
      <c r="E3831" s="7" t="s">
        <v>3004</v>
      </c>
      <c r="F3831" s="7" t="s">
        <v>30341</v>
      </c>
      <c r="G3831" s="7" t="s">
        <v>30342</v>
      </c>
      <c r="H3831" s="7" t="s">
        <v>30343</v>
      </c>
      <c r="I3831" s="7" t="s">
        <v>65</v>
      </c>
      <c r="J3831" s="7" t="s">
        <v>33060</v>
      </c>
      <c r="K3831" s="7" t="s">
        <v>47</v>
      </c>
      <c r="L3831" s="7">
        <v>10</v>
      </c>
      <c r="M3831" s="7" t="s">
        <v>363</v>
      </c>
      <c r="N3831" s="7">
        <v>71531</v>
      </c>
      <c r="O3831" s="7" t="s">
        <v>15169</v>
      </c>
      <c r="P3831" s="7">
        <v>20150803</v>
      </c>
      <c r="Q3831" s="7">
        <v>74</v>
      </c>
      <c r="R3831" s="7">
        <v>201910</v>
      </c>
      <c r="S3831" s="7">
        <v>2022</v>
      </c>
      <c r="T3831" s="7">
        <v>13135066</v>
      </c>
      <c r="U3831" s="7">
        <v>8982564</v>
      </c>
      <c r="V3831" s="7">
        <v>35656</v>
      </c>
    </row>
    <row r="3832" spans="1:22" ht="16.5" customHeight="1">
      <c r="A3832" s="8">
        <v>2158139881</v>
      </c>
      <c r="B3832" s="7">
        <v>1829452</v>
      </c>
      <c r="C3832" s="12">
        <v>1101110119209</v>
      </c>
      <c r="D3832" s="7" t="s">
        <v>21318</v>
      </c>
      <c r="E3832" s="7" t="s">
        <v>21319</v>
      </c>
      <c r="F3832" s="7" t="s">
        <v>21320</v>
      </c>
      <c r="G3832" s="7" t="s">
        <v>21321</v>
      </c>
      <c r="H3832" s="7" t="s">
        <v>21322</v>
      </c>
      <c r="I3832" s="7" t="s">
        <v>65</v>
      </c>
      <c r="J3832" s="7" t="s">
        <v>33060</v>
      </c>
      <c r="K3832" s="7" t="s">
        <v>47</v>
      </c>
      <c r="L3832" s="7">
        <v>10</v>
      </c>
      <c r="M3832" s="7" t="s">
        <v>363</v>
      </c>
      <c r="N3832" s="7">
        <v>72120</v>
      </c>
      <c r="O3832" s="7" t="s">
        <v>6302</v>
      </c>
      <c r="P3832" s="7">
        <v>19800430</v>
      </c>
      <c r="Q3832" s="7">
        <v>97</v>
      </c>
      <c r="R3832" s="7">
        <v>201910</v>
      </c>
    </row>
    <row r="3833" spans="1:22" ht="16.5" customHeight="1">
      <c r="A3833" s="8">
        <v>2118674595</v>
      </c>
      <c r="B3833" s="7">
        <v>1488202</v>
      </c>
      <c r="C3833" s="12">
        <v>1101112179889</v>
      </c>
      <c r="D3833" s="7" t="s">
        <v>28120</v>
      </c>
      <c r="E3833" s="7" t="s">
        <v>28121</v>
      </c>
      <c r="F3833" s="7" t="s">
        <v>28122</v>
      </c>
      <c r="G3833" s="7" t="s">
        <v>28123</v>
      </c>
      <c r="H3833" s="7" t="s">
        <v>28124</v>
      </c>
      <c r="I3833" s="7" t="s">
        <v>65</v>
      </c>
      <c r="J3833" s="7" t="s">
        <v>33060</v>
      </c>
      <c r="K3833" s="7" t="s">
        <v>47</v>
      </c>
      <c r="L3833" s="7">
        <v>10</v>
      </c>
      <c r="M3833" s="7" t="s">
        <v>966</v>
      </c>
      <c r="N3833" s="7">
        <v>68211</v>
      </c>
      <c r="O3833" s="7" t="s">
        <v>35630</v>
      </c>
      <c r="P3833" s="7">
        <v>20010501</v>
      </c>
      <c r="Q3833" s="7">
        <v>235</v>
      </c>
      <c r="R3833" s="7">
        <v>201910</v>
      </c>
    </row>
    <row r="3834" spans="1:22" ht="16.5" customHeight="1">
      <c r="A3834" s="8">
        <v>1048626136</v>
      </c>
      <c r="B3834" s="7">
        <v>3896731</v>
      </c>
      <c r="C3834" s="12">
        <v>1101114277681</v>
      </c>
      <c r="D3834" s="7" t="s">
        <v>27640</v>
      </c>
      <c r="E3834" s="7" t="s">
        <v>27641</v>
      </c>
      <c r="F3834" s="7" t="s">
        <v>13709</v>
      </c>
      <c r="G3834" s="7" t="s">
        <v>27642</v>
      </c>
      <c r="H3834" s="7" t="s">
        <v>27643</v>
      </c>
      <c r="I3834" s="7" t="s">
        <v>65</v>
      </c>
      <c r="J3834" s="7" t="s">
        <v>33060</v>
      </c>
      <c r="K3834" s="7" t="s">
        <v>47</v>
      </c>
      <c r="L3834" s="7">
        <v>10</v>
      </c>
      <c r="M3834" s="7" t="s">
        <v>34433</v>
      </c>
      <c r="N3834" s="7">
        <v>62021</v>
      </c>
      <c r="O3834" s="7" t="s">
        <v>13709</v>
      </c>
      <c r="P3834" s="7">
        <v>20100203</v>
      </c>
      <c r="Q3834" s="7">
        <v>54</v>
      </c>
      <c r="R3834" s="7">
        <v>201910</v>
      </c>
    </row>
    <row r="3835" spans="1:22" ht="16.5" customHeight="1">
      <c r="A3835" s="8">
        <v>2208856765</v>
      </c>
      <c r="B3835" s="7">
        <v>4220678</v>
      </c>
      <c r="C3835" s="12">
        <v>1101340072194</v>
      </c>
      <c r="D3835" s="7" t="s">
        <v>30068</v>
      </c>
      <c r="E3835" s="7" t="s">
        <v>30069</v>
      </c>
      <c r="F3835" s="7" t="s">
        <v>30070</v>
      </c>
      <c r="G3835" s="7" t="s">
        <v>30071</v>
      </c>
      <c r="H3835" s="7" t="s">
        <v>30072</v>
      </c>
      <c r="I3835" s="7" t="s">
        <v>65</v>
      </c>
      <c r="J3835" s="7" t="s">
        <v>33060</v>
      </c>
      <c r="K3835" s="7" t="s">
        <v>47</v>
      </c>
      <c r="L3835" s="7">
        <v>10</v>
      </c>
      <c r="M3835" s="7" t="s">
        <v>363</v>
      </c>
      <c r="N3835" s="7">
        <v>71201</v>
      </c>
      <c r="O3835" s="7" t="s">
        <v>634</v>
      </c>
      <c r="P3835" s="7">
        <v>20130415</v>
      </c>
      <c r="Q3835" s="7">
        <v>88</v>
      </c>
      <c r="R3835" s="7">
        <v>201910</v>
      </c>
    </row>
    <row r="3836" spans="1:22" ht="16.5" customHeight="1">
      <c r="A3836" s="8">
        <v>2208877019</v>
      </c>
      <c r="B3836" s="7">
        <v>5891448</v>
      </c>
      <c r="C3836" s="12">
        <v>1101340077384</v>
      </c>
      <c r="D3836" s="7" t="s">
        <v>28719</v>
      </c>
      <c r="E3836" s="7" t="s">
        <v>28720</v>
      </c>
      <c r="F3836" s="7" t="s">
        <v>14995</v>
      </c>
      <c r="G3836" s="7" t="s">
        <v>28721</v>
      </c>
      <c r="H3836" s="7" t="s">
        <v>28722</v>
      </c>
      <c r="I3836" s="7" t="s">
        <v>65</v>
      </c>
      <c r="J3836" s="7" t="s">
        <v>33060</v>
      </c>
      <c r="K3836" s="7" t="s">
        <v>47</v>
      </c>
      <c r="L3836" s="7">
        <v>10</v>
      </c>
      <c r="M3836" s="7" t="s">
        <v>363</v>
      </c>
      <c r="N3836" s="7">
        <v>71201</v>
      </c>
      <c r="O3836" s="7" t="s">
        <v>634</v>
      </c>
      <c r="P3836" s="7">
        <v>20140401</v>
      </c>
      <c r="Q3836" s="7">
        <v>73</v>
      </c>
      <c r="R3836" s="7">
        <v>201910</v>
      </c>
    </row>
    <row r="3837" spans="1:22" ht="16.5" customHeight="1">
      <c r="A3837" s="8">
        <v>1268602610</v>
      </c>
      <c r="B3837" s="7">
        <v>3167613</v>
      </c>
      <c r="C3837" s="12">
        <v>1312110023908</v>
      </c>
      <c r="D3837" s="7" t="s">
        <v>23020</v>
      </c>
      <c r="E3837" s="7" t="s">
        <v>23021</v>
      </c>
      <c r="F3837" s="7" t="s">
        <v>23022</v>
      </c>
      <c r="G3837" s="7" t="s">
        <v>23023</v>
      </c>
      <c r="H3837" s="7" t="s">
        <v>23024</v>
      </c>
      <c r="I3837" s="7" t="s">
        <v>65</v>
      </c>
      <c r="J3837" s="7" t="s">
        <v>33060</v>
      </c>
      <c r="K3837" s="7" t="s">
        <v>47</v>
      </c>
      <c r="L3837" s="7">
        <v>10</v>
      </c>
      <c r="M3837" s="7" t="s">
        <v>33760</v>
      </c>
      <c r="N3837" s="7">
        <v>46800</v>
      </c>
      <c r="O3837" s="7" t="s">
        <v>22863</v>
      </c>
      <c r="P3837" s="7">
        <v>20070601</v>
      </c>
      <c r="Q3837" s="7">
        <v>65</v>
      </c>
      <c r="R3837" s="7">
        <v>201910</v>
      </c>
    </row>
    <row r="3838" spans="1:22" ht="16.5" customHeight="1">
      <c r="A3838" s="8">
        <v>3038138933</v>
      </c>
      <c r="B3838" s="7">
        <v>2107212</v>
      </c>
      <c r="C3838" s="12">
        <v>1545110027791</v>
      </c>
      <c r="D3838" s="7" t="s">
        <v>16601</v>
      </c>
      <c r="E3838" s="7" t="s">
        <v>16602</v>
      </c>
      <c r="F3838" s="7" t="s">
        <v>16603</v>
      </c>
      <c r="G3838" s="7" t="s">
        <v>16604</v>
      </c>
      <c r="H3838" s="7" t="s">
        <v>16605</v>
      </c>
      <c r="I3838" s="7" t="s">
        <v>65</v>
      </c>
      <c r="J3838" s="7" t="s">
        <v>33060</v>
      </c>
      <c r="K3838" s="7" t="s">
        <v>47</v>
      </c>
      <c r="L3838" s="7">
        <v>10</v>
      </c>
      <c r="M3838" s="7" t="s">
        <v>33076</v>
      </c>
      <c r="N3838" s="7">
        <v>10610</v>
      </c>
      <c r="O3838" s="7" t="s">
        <v>45782</v>
      </c>
      <c r="P3838" s="7">
        <v>20040416</v>
      </c>
      <c r="Q3838" s="7">
        <v>106</v>
      </c>
      <c r="R3838" s="7">
        <v>201910</v>
      </c>
    </row>
    <row r="3839" spans="1:22" ht="16.5" customHeight="1">
      <c r="A3839" s="8">
        <v>3128162664</v>
      </c>
      <c r="B3839" s="7">
        <v>1951158</v>
      </c>
      <c r="C3839" s="12">
        <v>1615110057260</v>
      </c>
      <c r="D3839" s="7" t="s">
        <v>50074</v>
      </c>
      <c r="E3839" s="7" t="s">
        <v>50075</v>
      </c>
      <c r="F3839" s="7" t="s">
        <v>6771</v>
      </c>
      <c r="G3839" s="7" t="s">
        <v>50076</v>
      </c>
      <c r="H3839" s="7" t="s">
        <v>50077</v>
      </c>
      <c r="I3839" s="7" t="s">
        <v>65</v>
      </c>
      <c r="J3839" s="7" t="s">
        <v>33060</v>
      </c>
      <c r="K3839" s="7" t="s">
        <v>47</v>
      </c>
      <c r="L3839" s="7">
        <v>10</v>
      </c>
      <c r="M3839" s="7" t="s">
        <v>33076</v>
      </c>
      <c r="N3839" s="7">
        <v>30300</v>
      </c>
      <c r="O3839" s="7" t="s">
        <v>33568</v>
      </c>
      <c r="P3839" s="7">
        <v>20030519</v>
      </c>
      <c r="Q3839" s="7">
        <v>103</v>
      </c>
      <c r="R3839" s="7">
        <v>201910</v>
      </c>
    </row>
    <row r="3840" spans="1:22" ht="16.5" customHeight="1">
      <c r="A3840" s="8">
        <v>5028119251</v>
      </c>
      <c r="B3840" s="7">
        <v>1689918</v>
      </c>
      <c r="C3840" s="12">
        <v>1701110020470</v>
      </c>
      <c r="D3840" s="7" t="s">
        <v>50078</v>
      </c>
      <c r="E3840" s="7" t="s">
        <v>50079</v>
      </c>
      <c r="F3840" s="7" t="s">
        <v>8771</v>
      </c>
      <c r="G3840" s="7" t="s">
        <v>50080</v>
      </c>
      <c r="H3840" s="7" t="s">
        <v>50081</v>
      </c>
      <c r="I3840" s="7" t="s">
        <v>65</v>
      </c>
      <c r="J3840" s="7" t="s">
        <v>33060</v>
      </c>
      <c r="K3840" s="7" t="s">
        <v>47</v>
      </c>
      <c r="L3840" s="7">
        <v>10</v>
      </c>
      <c r="M3840" s="7" t="s">
        <v>313</v>
      </c>
      <c r="N3840" s="7">
        <v>42209</v>
      </c>
      <c r="O3840" s="7" t="s">
        <v>8820</v>
      </c>
      <c r="P3840" s="7">
        <v>19841214</v>
      </c>
      <c r="Q3840" s="7">
        <v>358</v>
      </c>
      <c r="R3840" s="7">
        <v>201910</v>
      </c>
    </row>
    <row r="3841" spans="1:22" ht="16.5" customHeight="1">
      <c r="A3841" s="8">
        <v>5058129326</v>
      </c>
      <c r="B3841" s="7">
        <v>1930755</v>
      </c>
      <c r="C3841" s="12">
        <v>1712110025906</v>
      </c>
      <c r="D3841" s="7" t="s">
        <v>20151</v>
      </c>
      <c r="E3841" s="7" t="s">
        <v>20152</v>
      </c>
      <c r="F3841" s="7" t="s">
        <v>3967</v>
      </c>
      <c r="G3841" s="7" t="s">
        <v>20153</v>
      </c>
      <c r="H3841" s="7" t="s">
        <v>20154</v>
      </c>
      <c r="I3841" s="7" t="s">
        <v>65</v>
      </c>
      <c r="J3841" s="7" t="s">
        <v>33060</v>
      </c>
      <c r="K3841" s="7" t="s">
        <v>47</v>
      </c>
      <c r="L3841" s="7">
        <v>10</v>
      </c>
      <c r="M3841" s="7" t="s">
        <v>33076</v>
      </c>
      <c r="N3841" s="7">
        <v>30320</v>
      </c>
      <c r="O3841" s="7" t="s">
        <v>33581</v>
      </c>
      <c r="P3841" s="7">
        <v>20010310</v>
      </c>
      <c r="Q3841" s="7">
        <v>62</v>
      </c>
      <c r="R3841" s="7">
        <v>201910</v>
      </c>
    </row>
    <row r="3842" spans="1:22" ht="16.5" customHeight="1">
      <c r="A3842" s="8">
        <v>6078160564</v>
      </c>
      <c r="B3842" s="7">
        <v>1608739</v>
      </c>
      <c r="C3842" s="12">
        <v>1801110419796</v>
      </c>
      <c r="D3842" s="7" t="s">
        <v>17839</v>
      </c>
      <c r="E3842" s="7" t="s">
        <v>3810</v>
      </c>
      <c r="F3842" s="7" t="s">
        <v>17840</v>
      </c>
      <c r="G3842" s="7" t="s">
        <v>17841</v>
      </c>
      <c r="H3842" s="7" t="s">
        <v>17842</v>
      </c>
      <c r="I3842" s="7" t="s">
        <v>65</v>
      </c>
      <c r="J3842" s="7" t="s">
        <v>33060</v>
      </c>
      <c r="K3842" s="7" t="s">
        <v>47</v>
      </c>
      <c r="L3842" s="7">
        <v>10</v>
      </c>
      <c r="M3842" s="7" t="s">
        <v>33760</v>
      </c>
      <c r="N3842" s="7">
        <v>46433</v>
      </c>
      <c r="O3842" s="7" t="s">
        <v>44369</v>
      </c>
      <c r="P3842" s="7">
        <v>20020821</v>
      </c>
      <c r="Q3842" s="7">
        <v>60</v>
      </c>
      <c r="R3842" s="7">
        <v>201910</v>
      </c>
    </row>
    <row r="3843" spans="1:22" ht="16.5" customHeight="1">
      <c r="A3843" s="8">
        <v>2508700270</v>
      </c>
      <c r="B3843" s="7">
        <v>6636536</v>
      </c>
      <c r="C3843" s="12">
        <v>1942110250986</v>
      </c>
      <c r="D3843" s="7" t="s">
        <v>50082</v>
      </c>
      <c r="E3843" s="7" t="s">
        <v>29838</v>
      </c>
      <c r="F3843" s="7" t="s">
        <v>50083</v>
      </c>
      <c r="G3843" s="7" t="s">
        <v>7286</v>
      </c>
      <c r="H3843" s="7" t="s">
        <v>50084</v>
      </c>
      <c r="I3843" s="7" t="s">
        <v>65</v>
      </c>
      <c r="J3843" s="7" t="s">
        <v>33060</v>
      </c>
      <c r="K3843" s="7" t="s">
        <v>47</v>
      </c>
      <c r="L3843" s="7">
        <v>10</v>
      </c>
      <c r="M3843" s="7" t="s">
        <v>33076</v>
      </c>
      <c r="N3843" s="7">
        <v>30399</v>
      </c>
      <c r="O3843" s="7" t="s">
        <v>7553</v>
      </c>
      <c r="P3843" s="7">
        <v>20160101</v>
      </c>
      <c r="Q3843" s="7">
        <v>84</v>
      </c>
      <c r="R3843" s="7">
        <v>201910</v>
      </c>
    </row>
    <row r="3844" spans="1:22" ht="16.5" customHeight="1">
      <c r="A3844" s="8">
        <v>1248141946</v>
      </c>
      <c r="B3844" s="7">
        <v>1543697</v>
      </c>
      <c r="C3844" s="12">
        <v>1301110021088</v>
      </c>
      <c r="D3844" s="7" t="s">
        <v>17311</v>
      </c>
      <c r="E3844" s="7" t="s">
        <v>17312</v>
      </c>
      <c r="F3844" s="7" t="s">
        <v>17313</v>
      </c>
      <c r="G3844" s="7" t="s">
        <v>17314</v>
      </c>
      <c r="H3844" s="7" t="s">
        <v>17315</v>
      </c>
      <c r="I3844" s="7" t="s">
        <v>65</v>
      </c>
      <c r="J3844" s="7" t="s">
        <v>33060</v>
      </c>
      <c r="K3844" s="7" t="s">
        <v>47</v>
      </c>
      <c r="L3844" s="7">
        <v>10</v>
      </c>
      <c r="M3844" s="7" t="s">
        <v>33076</v>
      </c>
      <c r="N3844" s="7">
        <v>16232</v>
      </c>
      <c r="O3844" s="7" t="s">
        <v>46970</v>
      </c>
      <c r="P3844" s="7">
        <v>19930304</v>
      </c>
      <c r="Q3844" s="7">
        <v>68</v>
      </c>
      <c r="R3844" s="7">
        <v>201911</v>
      </c>
      <c r="S3844" s="7">
        <v>2022</v>
      </c>
      <c r="T3844" s="7">
        <v>13993741</v>
      </c>
      <c r="U3844" s="7">
        <v>9318067</v>
      </c>
      <c r="V3844" s="7">
        <v>350000</v>
      </c>
    </row>
    <row r="3845" spans="1:22" ht="16.5" customHeight="1">
      <c r="A3845" s="8">
        <v>4108160688</v>
      </c>
      <c r="B3845" s="7">
        <v>1365650</v>
      </c>
      <c r="C3845" s="12">
        <v>2001110123904</v>
      </c>
      <c r="D3845" s="7" t="s">
        <v>17038</v>
      </c>
      <c r="E3845" s="7" t="s">
        <v>17039</v>
      </c>
      <c r="F3845" s="7" t="s">
        <v>988</v>
      </c>
      <c r="G3845" s="7" t="s">
        <v>17040</v>
      </c>
      <c r="H3845" s="7" t="s">
        <v>17041</v>
      </c>
      <c r="I3845" s="7" t="s">
        <v>65</v>
      </c>
      <c r="J3845" s="7" t="s">
        <v>33060</v>
      </c>
      <c r="K3845" s="7" t="s">
        <v>47</v>
      </c>
      <c r="L3845" s="7">
        <v>10</v>
      </c>
      <c r="M3845" s="7" t="s">
        <v>33076</v>
      </c>
      <c r="N3845" s="7">
        <v>13221</v>
      </c>
      <c r="O3845" s="7" t="s">
        <v>45615</v>
      </c>
      <c r="P3845" s="7">
        <v>20001101</v>
      </c>
      <c r="Q3845" s="7">
        <v>78</v>
      </c>
      <c r="R3845" s="7">
        <v>201911</v>
      </c>
      <c r="S3845" s="7">
        <v>2022</v>
      </c>
      <c r="T3845" s="7">
        <v>9705450</v>
      </c>
      <c r="U3845" s="7">
        <v>9272699</v>
      </c>
      <c r="V3845" s="7">
        <v>200000</v>
      </c>
    </row>
    <row r="3846" spans="1:22" ht="16.5" customHeight="1">
      <c r="A3846" s="8">
        <v>1208776673</v>
      </c>
      <c r="B3846" s="7">
        <v>4115364</v>
      </c>
      <c r="C3846" s="12">
        <v>1101114753326</v>
      </c>
      <c r="D3846" s="7" t="s">
        <v>23052</v>
      </c>
      <c r="E3846" s="7" t="s">
        <v>23053</v>
      </c>
      <c r="F3846" s="7" t="s">
        <v>5161</v>
      </c>
      <c r="G3846" s="7" t="s">
        <v>23054</v>
      </c>
      <c r="H3846" s="7" t="s">
        <v>23055</v>
      </c>
      <c r="I3846" s="7" t="s">
        <v>65</v>
      </c>
      <c r="J3846" s="7" t="s">
        <v>33060</v>
      </c>
      <c r="K3846" s="7" t="s">
        <v>47</v>
      </c>
      <c r="L3846" s="7">
        <v>10</v>
      </c>
      <c r="M3846" s="7" t="s">
        <v>33760</v>
      </c>
      <c r="N3846" s="7">
        <v>46441</v>
      </c>
      <c r="O3846" s="7" t="s">
        <v>5161</v>
      </c>
      <c r="P3846" s="7">
        <v>20111219</v>
      </c>
      <c r="Q3846" s="7">
        <v>57</v>
      </c>
      <c r="R3846" s="7">
        <v>201911</v>
      </c>
    </row>
    <row r="3847" spans="1:22" ht="16.5" customHeight="1">
      <c r="A3847" s="8">
        <v>1188600402</v>
      </c>
      <c r="B3847" s="7">
        <v>6744735</v>
      </c>
      <c r="C3847" s="12">
        <v>1101116087393</v>
      </c>
      <c r="D3847" s="7" t="s">
        <v>50085</v>
      </c>
      <c r="E3847" s="7" t="s">
        <v>9542</v>
      </c>
      <c r="F3847" s="7" t="s">
        <v>718</v>
      </c>
      <c r="G3847" s="7" t="s">
        <v>50086</v>
      </c>
      <c r="H3847" s="7" t="s">
        <v>50087</v>
      </c>
      <c r="I3847" s="7" t="s">
        <v>65</v>
      </c>
      <c r="J3847" s="7" t="s">
        <v>33060</v>
      </c>
      <c r="K3847" s="7" t="s">
        <v>47</v>
      </c>
      <c r="L3847" s="7">
        <v>10</v>
      </c>
      <c r="M3847" s="7" t="s">
        <v>33760</v>
      </c>
      <c r="N3847" s="7">
        <v>46329</v>
      </c>
      <c r="O3847" s="7" t="s">
        <v>9470</v>
      </c>
      <c r="P3847" s="7">
        <v>20160613</v>
      </c>
      <c r="Q3847" s="7">
        <v>66</v>
      </c>
      <c r="R3847" s="7">
        <v>201911</v>
      </c>
    </row>
    <row r="3848" spans="1:22" ht="16.5" customHeight="1">
      <c r="A3848" s="8">
        <v>6238700876</v>
      </c>
      <c r="B3848" s="7">
        <v>8261162</v>
      </c>
      <c r="C3848" s="12">
        <v>1101116504793</v>
      </c>
      <c r="D3848" s="7" t="s">
        <v>50088</v>
      </c>
      <c r="E3848" s="7" t="s">
        <v>3359</v>
      </c>
      <c r="F3848" s="7" t="s">
        <v>50089</v>
      </c>
      <c r="G3848" s="7" t="s">
        <v>50090</v>
      </c>
      <c r="H3848" s="7" t="s">
        <v>12094</v>
      </c>
      <c r="I3848" s="7" t="s">
        <v>65</v>
      </c>
      <c r="J3848" s="7" t="s">
        <v>33060</v>
      </c>
      <c r="K3848" s="7" t="s">
        <v>47</v>
      </c>
      <c r="L3848" s="7">
        <v>10</v>
      </c>
      <c r="M3848" s="7" t="s">
        <v>33760</v>
      </c>
      <c r="N3848" s="7">
        <v>46329</v>
      </c>
      <c r="O3848" s="7" t="s">
        <v>9470</v>
      </c>
      <c r="P3848" s="7">
        <v>20170901</v>
      </c>
      <c r="Q3848" s="7">
        <v>112</v>
      </c>
      <c r="R3848" s="7">
        <v>201911</v>
      </c>
    </row>
    <row r="3849" spans="1:22" ht="16.5" customHeight="1">
      <c r="A3849" s="8">
        <v>1268643402</v>
      </c>
      <c r="B3849" s="7">
        <v>4022937</v>
      </c>
      <c r="C3849" s="12">
        <v>1312110031662</v>
      </c>
      <c r="D3849" s="7" t="s">
        <v>25182</v>
      </c>
      <c r="E3849" s="7" t="s">
        <v>25183</v>
      </c>
      <c r="F3849" s="7" t="s">
        <v>25184</v>
      </c>
      <c r="G3849" s="7" t="s">
        <v>25185</v>
      </c>
      <c r="H3849" s="7" t="s">
        <v>25186</v>
      </c>
      <c r="I3849" s="7" t="s">
        <v>65</v>
      </c>
      <c r="J3849" s="7" t="s">
        <v>33060</v>
      </c>
      <c r="K3849" s="7" t="s">
        <v>47</v>
      </c>
      <c r="L3849" s="7">
        <v>10</v>
      </c>
      <c r="M3849" s="7" t="s">
        <v>34194</v>
      </c>
      <c r="N3849" s="7">
        <v>49232</v>
      </c>
      <c r="O3849" s="7" t="s">
        <v>24293</v>
      </c>
      <c r="P3849" s="7">
        <v>20110713</v>
      </c>
      <c r="Q3849" s="7">
        <v>67</v>
      </c>
      <c r="R3849" s="7">
        <v>201911</v>
      </c>
    </row>
    <row r="3850" spans="1:22" ht="16.5" customHeight="1">
      <c r="A3850" s="8">
        <v>1348692772</v>
      </c>
      <c r="B3850" s="7">
        <v>4150067</v>
      </c>
      <c r="C3850" s="12">
        <v>1314110281429</v>
      </c>
      <c r="D3850" s="7" t="s">
        <v>50091</v>
      </c>
      <c r="E3850" s="7" t="s">
        <v>50092</v>
      </c>
      <c r="F3850" s="7" t="s">
        <v>50093</v>
      </c>
      <c r="G3850" s="7" t="s">
        <v>50094</v>
      </c>
      <c r="H3850" s="7" t="s">
        <v>50095</v>
      </c>
      <c r="I3850" s="7" t="s">
        <v>65</v>
      </c>
      <c r="J3850" s="7" t="s">
        <v>33060</v>
      </c>
      <c r="K3850" s="7" t="s">
        <v>47</v>
      </c>
      <c r="L3850" s="7">
        <v>10</v>
      </c>
      <c r="M3850" s="7" t="s">
        <v>33760</v>
      </c>
      <c r="N3850" s="7">
        <v>46311</v>
      </c>
      <c r="O3850" s="7" t="s">
        <v>33832</v>
      </c>
      <c r="P3850" s="7">
        <v>20120719</v>
      </c>
      <c r="Q3850" s="7">
        <v>64</v>
      </c>
      <c r="R3850" s="7">
        <v>201911</v>
      </c>
    </row>
    <row r="3851" spans="1:22" ht="16.5" customHeight="1">
      <c r="A3851" s="8">
        <v>8278100286</v>
      </c>
      <c r="B3851" s="7">
        <v>6666661</v>
      </c>
      <c r="C3851" s="12">
        <v>1348110361353</v>
      </c>
      <c r="D3851" s="7" t="s">
        <v>17810</v>
      </c>
      <c r="E3851" s="7" t="s">
        <v>17811</v>
      </c>
      <c r="F3851" s="7" t="s">
        <v>17812</v>
      </c>
      <c r="G3851" s="7" t="s">
        <v>17813</v>
      </c>
      <c r="H3851" s="7" t="s">
        <v>17814</v>
      </c>
      <c r="I3851" s="7" t="s">
        <v>65</v>
      </c>
      <c r="J3851" s="7" t="s">
        <v>33060</v>
      </c>
      <c r="K3851" s="7" t="s">
        <v>47</v>
      </c>
      <c r="L3851" s="7">
        <v>10</v>
      </c>
      <c r="M3851" s="7" t="s">
        <v>33076</v>
      </c>
      <c r="N3851" s="7">
        <v>26291</v>
      </c>
      <c r="O3851" s="7" t="s">
        <v>42659</v>
      </c>
      <c r="P3851" s="7">
        <v>20160226</v>
      </c>
      <c r="Q3851" s="7">
        <v>82</v>
      </c>
      <c r="R3851" s="7">
        <v>201911</v>
      </c>
    </row>
    <row r="3852" spans="1:22" ht="16.5" customHeight="1">
      <c r="A3852" s="8">
        <v>6098134121</v>
      </c>
      <c r="B3852" s="7">
        <v>1787166</v>
      </c>
      <c r="C3852" s="12">
        <v>1942150000341</v>
      </c>
      <c r="D3852" s="7" t="s">
        <v>10730</v>
      </c>
      <c r="E3852" s="7" t="s">
        <v>6802</v>
      </c>
      <c r="F3852" s="7" t="s">
        <v>10732</v>
      </c>
      <c r="G3852" s="7" t="s">
        <v>10733</v>
      </c>
      <c r="H3852" s="7" t="s">
        <v>10734</v>
      </c>
      <c r="I3852" s="7" t="s">
        <v>52</v>
      </c>
      <c r="J3852" s="7" t="s">
        <v>33060</v>
      </c>
      <c r="K3852" s="7" t="s">
        <v>47</v>
      </c>
      <c r="L3852" s="7">
        <v>10</v>
      </c>
      <c r="M3852" s="7" t="s">
        <v>33760</v>
      </c>
      <c r="N3852" s="7">
        <v>45200</v>
      </c>
      <c r="O3852" s="7" t="s">
        <v>48324</v>
      </c>
      <c r="P3852" s="7">
        <v>19981001</v>
      </c>
      <c r="Q3852" s="7">
        <v>1730</v>
      </c>
      <c r="R3852" s="7">
        <v>201911</v>
      </c>
    </row>
    <row r="3853" spans="1:22" ht="16.5" customHeight="1">
      <c r="A3853" s="8">
        <v>1208100598</v>
      </c>
      <c r="B3853" s="7">
        <v>1394274</v>
      </c>
      <c r="C3853" s="12">
        <v>1101110183741</v>
      </c>
      <c r="D3853" s="7" t="s">
        <v>22165</v>
      </c>
      <c r="E3853" s="7" t="s">
        <v>22166</v>
      </c>
      <c r="F3853" s="7" t="s">
        <v>8982</v>
      </c>
      <c r="G3853" s="7" t="s">
        <v>22167</v>
      </c>
      <c r="H3853" s="7" t="s">
        <v>22168</v>
      </c>
      <c r="I3853" s="7" t="s">
        <v>65</v>
      </c>
      <c r="J3853" s="7" t="s">
        <v>33060</v>
      </c>
      <c r="K3853" s="7" t="s">
        <v>47</v>
      </c>
      <c r="L3853" s="7">
        <v>10</v>
      </c>
      <c r="M3853" s="7" t="s">
        <v>313</v>
      </c>
      <c r="N3853" s="7">
        <v>42321</v>
      </c>
      <c r="O3853" s="7" t="s">
        <v>38771</v>
      </c>
      <c r="P3853" s="7">
        <v>19770120</v>
      </c>
      <c r="Q3853" s="7">
        <v>72</v>
      </c>
      <c r="R3853" s="7">
        <v>201912</v>
      </c>
      <c r="S3853" s="7">
        <v>2022</v>
      </c>
      <c r="T3853" s="7">
        <v>7575096</v>
      </c>
      <c r="U3853" s="7">
        <v>20254509</v>
      </c>
      <c r="V3853" s="7">
        <v>339700</v>
      </c>
    </row>
    <row r="3854" spans="1:22" ht="16.5" customHeight="1">
      <c r="A3854" s="8">
        <v>1108104433</v>
      </c>
      <c r="B3854" s="7">
        <v>1589817</v>
      </c>
      <c r="C3854" s="12">
        <v>1101110202640</v>
      </c>
      <c r="D3854" s="7" t="s">
        <v>21603</v>
      </c>
      <c r="E3854" s="7" t="s">
        <v>21604</v>
      </c>
      <c r="F3854" s="7" t="s">
        <v>21605</v>
      </c>
      <c r="G3854" s="7" t="s">
        <v>21606</v>
      </c>
      <c r="H3854" s="7" t="s">
        <v>21607</v>
      </c>
      <c r="I3854" s="7" t="s">
        <v>65</v>
      </c>
      <c r="J3854" s="7" t="s">
        <v>33060</v>
      </c>
      <c r="K3854" s="7" t="s">
        <v>47</v>
      </c>
      <c r="L3854" s="7">
        <v>10</v>
      </c>
      <c r="M3854" s="7" t="s">
        <v>46</v>
      </c>
      <c r="N3854" s="7">
        <v>7210</v>
      </c>
      <c r="O3854" s="7" t="s">
        <v>50096</v>
      </c>
      <c r="P3854" s="7">
        <v>19721107</v>
      </c>
      <c r="Q3854" s="7">
        <v>52</v>
      </c>
      <c r="R3854" s="7">
        <v>201912</v>
      </c>
      <c r="S3854" s="7">
        <v>2022</v>
      </c>
      <c r="T3854" s="7">
        <v>6475407</v>
      </c>
      <c r="U3854" s="7">
        <v>15927863</v>
      </c>
      <c r="V3854" s="7">
        <v>459000</v>
      </c>
    </row>
    <row r="3855" spans="1:22" ht="16.5" customHeight="1">
      <c r="A3855" s="8">
        <v>1068123178</v>
      </c>
      <c r="B3855" s="7">
        <v>1466721</v>
      </c>
      <c r="C3855" s="12">
        <v>1101110665418</v>
      </c>
      <c r="D3855" s="7" t="s">
        <v>17033</v>
      </c>
      <c r="E3855" s="7" t="s">
        <v>17034</v>
      </c>
      <c r="F3855" s="7" t="s">
        <v>17035</v>
      </c>
      <c r="G3855" s="7" t="s">
        <v>17036</v>
      </c>
      <c r="H3855" s="7" t="s">
        <v>17037</v>
      </c>
      <c r="I3855" s="7" t="s">
        <v>65</v>
      </c>
      <c r="J3855" s="7" t="s">
        <v>33060</v>
      </c>
      <c r="K3855" s="7" t="s">
        <v>47</v>
      </c>
      <c r="L3855" s="7">
        <v>10</v>
      </c>
      <c r="M3855" s="7" t="s">
        <v>33076</v>
      </c>
      <c r="N3855" s="7">
        <v>22190</v>
      </c>
      <c r="O3855" s="7" t="s">
        <v>17789</v>
      </c>
      <c r="P3855" s="7">
        <v>19900101</v>
      </c>
      <c r="Q3855" s="7">
        <v>55</v>
      </c>
      <c r="R3855" s="7">
        <v>201912</v>
      </c>
      <c r="S3855" s="7">
        <v>2022</v>
      </c>
      <c r="T3855" s="7">
        <v>9850162</v>
      </c>
      <c r="U3855" s="7">
        <v>11291431</v>
      </c>
      <c r="V3855" s="7">
        <v>100000</v>
      </c>
    </row>
    <row r="3856" spans="1:22" ht="16.5" customHeight="1">
      <c r="A3856" s="8">
        <v>1208196454</v>
      </c>
      <c r="B3856" s="7">
        <v>1707397</v>
      </c>
      <c r="C3856" s="12">
        <v>1101111824039</v>
      </c>
      <c r="D3856" s="7" t="s">
        <v>20552</v>
      </c>
      <c r="E3856" s="7" t="s">
        <v>20553</v>
      </c>
      <c r="F3856" s="7" t="s">
        <v>20554</v>
      </c>
      <c r="G3856" s="7" t="s">
        <v>20555</v>
      </c>
      <c r="H3856" s="7" t="s">
        <v>20556</v>
      </c>
      <c r="I3856" s="7" t="s">
        <v>65</v>
      </c>
      <c r="J3856" s="7" t="s">
        <v>33060</v>
      </c>
      <c r="K3856" s="7" t="s">
        <v>47</v>
      </c>
      <c r="L3856" s="7">
        <v>10</v>
      </c>
      <c r="M3856" s="7" t="s">
        <v>33076</v>
      </c>
      <c r="N3856" s="7">
        <v>33999</v>
      </c>
      <c r="O3856" s="7" t="s">
        <v>33644</v>
      </c>
      <c r="P3856" s="7">
        <v>19991208</v>
      </c>
      <c r="Q3856" s="7">
        <v>70</v>
      </c>
      <c r="R3856" s="7">
        <v>201912</v>
      </c>
      <c r="S3856" s="7">
        <v>2022</v>
      </c>
      <c r="T3856" s="7">
        <v>6213585</v>
      </c>
      <c r="U3856" s="7">
        <v>22709137</v>
      </c>
      <c r="V3856" s="7">
        <v>300000</v>
      </c>
    </row>
    <row r="3857" spans="1:22" ht="16.5" customHeight="1">
      <c r="A3857" s="8">
        <v>2208676113</v>
      </c>
      <c r="B3857" s="7">
        <v>1247053</v>
      </c>
      <c r="C3857" s="12">
        <v>1101112914558</v>
      </c>
      <c r="D3857" s="7" t="s">
        <v>27022</v>
      </c>
      <c r="E3857" s="7" t="s">
        <v>27023</v>
      </c>
      <c r="F3857" s="7" t="s">
        <v>27024</v>
      </c>
      <c r="G3857" s="7" t="s">
        <v>27025</v>
      </c>
      <c r="H3857" s="7" t="s">
        <v>27026</v>
      </c>
      <c r="I3857" s="7" t="s">
        <v>65</v>
      </c>
      <c r="J3857" s="7" t="s">
        <v>33060</v>
      </c>
      <c r="K3857" s="7" t="s">
        <v>47</v>
      </c>
      <c r="L3857" s="7">
        <v>10</v>
      </c>
      <c r="M3857" s="7" t="s">
        <v>34433</v>
      </c>
      <c r="N3857" s="7">
        <v>58220</v>
      </c>
      <c r="O3857" s="7" t="s">
        <v>34437</v>
      </c>
      <c r="P3857" s="7">
        <v>20031212</v>
      </c>
      <c r="Q3857" s="7">
        <v>68</v>
      </c>
      <c r="R3857" s="7">
        <v>201912</v>
      </c>
      <c r="S3857" s="7">
        <v>2022</v>
      </c>
      <c r="T3857" s="7">
        <v>6353617</v>
      </c>
      <c r="U3857" s="7">
        <v>84327484</v>
      </c>
      <c r="V3857" s="7">
        <v>293540</v>
      </c>
    </row>
    <row r="3858" spans="1:22" ht="16.5" customHeight="1">
      <c r="A3858" s="8">
        <v>1288201787</v>
      </c>
      <c r="B3858" s="7">
        <v>3154774</v>
      </c>
      <c r="C3858" s="12">
        <v>1156320000128</v>
      </c>
      <c r="D3858" s="7" t="s">
        <v>50097</v>
      </c>
      <c r="E3858" s="7" t="s">
        <v>50098</v>
      </c>
      <c r="F3858" s="7" t="s">
        <v>50099</v>
      </c>
      <c r="G3858" s="7" t="s">
        <v>50100</v>
      </c>
      <c r="H3858" s="7" t="s">
        <v>50101</v>
      </c>
      <c r="I3858" s="7" t="s">
        <v>45</v>
      </c>
      <c r="J3858" s="7" t="s">
        <v>33060</v>
      </c>
      <c r="K3858" s="7" t="s">
        <v>47</v>
      </c>
      <c r="L3858" s="7">
        <v>10</v>
      </c>
      <c r="M3858" s="7" t="s">
        <v>105</v>
      </c>
      <c r="N3858" s="7">
        <v>87000</v>
      </c>
      <c r="O3858" s="7" t="s">
        <v>16479</v>
      </c>
      <c r="P3858" s="7">
        <v>19530423</v>
      </c>
      <c r="Q3858" s="7">
        <v>330</v>
      </c>
      <c r="R3858" s="7">
        <v>201912</v>
      </c>
      <c r="S3858" s="7">
        <v>2022</v>
      </c>
      <c r="T3858" s="7">
        <v>3088914</v>
      </c>
      <c r="U3858" s="7">
        <v>1728016</v>
      </c>
      <c r="V3858" s="7">
        <v>166610</v>
      </c>
    </row>
    <row r="3859" spans="1:22" ht="16.5" customHeight="1">
      <c r="A3859" s="8">
        <v>3018132350</v>
      </c>
      <c r="B3859" s="7">
        <v>1106097</v>
      </c>
      <c r="C3859" s="12">
        <v>1501110031728</v>
      </c>
      <c r="D3859" s="7" t="s">
        <v>19373</v>
      </c>
      <c r="E3859" s="7" t="s">
        <v>19374</v>
      </c>
      <c r="F3859" s="7" t="s">
        <v>19375</v>
      </c>
      <c r="G3859" s="7" t="s">
        <v>19376</v>
      </c>
      <c r="H3859" s="7" t="s">
        <v>19377</v>
      </c>
      <c r="I3859" s="7" t="s">
        <v>65</v>
      </c>
      <c r="J3859" s="7" t="s">
        <v>33060</v>
      </c>
      <c r="K3859" s="7" t="s">
        <v>60</v>
      </c>
      <c r="L3859" s="7">
        <v>10</v>
      </c>
      <c r="M3859" s="7" t="s">
        <v>33076</v>
      </c>
      <c r="N3859" s="7">
        <v>28302</v>
      </c>
      <c r="O3859" s="7" t="s">
        <v>38262</v>
      </c>
      <c r="P3859" s="7">
        <v>19980501</v>
      </c>
      <c r="Q3859" s="7">
        <v>51</v>
      </c>
      <c r="R3859" s="7">
        <v>201912</v>
      </c>
      <c r="S3859" s="7">
        <v>2022</v>
      </c>
      <c r="T3859" s="7">
        <v>12614194</v>
      </c>
      <c r="U3859" s="7">
        <v>15049214</v>
      </c>
      <c r="V3859" s="7">
        <v>200000</v>
      </c>
    </row>
    <row r="3860" spans="1:22" ht="16.5" customHeight="1">
      <c r="A3860" s="8">
        <v>5028137278</v>
      </c>
      <c r="B3860" s="7">
        <v>1342504</v>
      </c>
      <c r="C3860" s="12">
        <v>1701110112730</v>
      </c>
      <c r="D3860" s="7" t="s">
        <v>30266</v>
      </c>
      <c r="E3860" s="7" t="s">
        <v>10488</v>
      </c>
      <c r="F3860" s="7" t="s">
        <v>30267</v>
      </c>
      <c r="G3860" s="7" t="s">
        <v>30268</v>
      </c>
      <c r="H3860" s="7" t="s">
        <v>30269</v>
      </c>
      <c r="I3860" s="7" t="s">
        <v>65</v>
      </c>
      <c r="J3860" s="7" t="s">
        <v>33060</v>
      </c>
      <c r="K3860" s="7" t="s">
        <v>47</v>
      </c>
      <c r="L3860" s="7">
        <v>10</v>
      </c>
      <c r="M3860" s="7" t="s">
        <v>363</v>
      </c>
      <c r="N3860" s="7">
        <v>72121</v>
      </c>
      <c r="O3860" s="7" t="s">
        <v>35913</v>
      </c>
      <c r="P3860" s="7">
        <v>19961119</v>
      </c>
      <c r="Q3860" s="7">
        <v>76</v>
      </c>
      <c r="R3860" s="7">
        <v>201912</v>
      </c>
      <c r="S3860" s="7">
        <v>2022</v>
      </c>
      <c r="T3860" s="7">
        <v>8016090</v>
      </c>
      <c r="U3860" s="7">
        <v>17472190</v>
      </c>
      <c r="V3860" s="7">
        <v>2000000</v>
      </c>
    </row>
    <row r="3861" spans="1:22" ht="16.5" customHeight="1">
      <c r="A3861" s="8">
        <v>5148132238</v>
      </c>
      <c r="B3861" s="7">
        <v>1829933</v>
      </c>
      <c r="C3861" s="12">
        <v>1701110147480</v>
      </c>
      <c r="D3861" s="7" t="s">
        <v>19577</v>
      </c>
      <c r="E3861" s="7" t="s">
        <v>19578</v>
      </c>
      <c r="F3861" s="7" t="s">
        <v>19579</v>
      </c>
      <c r="G3861" s="7" t="s">
        <v>19580</v>
      </c>
      <c r="H3861" s="7" t="s">
        <v>19581</v>
      </c>
      <c r="I3861" s="7" t="s">
        <v>65</v>
      </c>
      <c r="J3861" s="7" t="s">
        <v>33060</v>
      </c>
      <c r="K3861" s="7" t="s">
        <v>47</v>
      </c>
      <c r="L3861" s="7">
        <v>10</v>
      </c>
      <c r="M3861" s="7" t="s">
        <v>33076</v>
      </c>
      <c r="N3861" s="7">
        <v>29141</v>
      </c>
      <c r="O3861" s="7" t="s">
        <v>50102</v>
      </c>
      <c r="P3861" s="7">
        <v>19990310</v>
      </c>
      <c r="Q3861" s="7">
        <v>58</v>
      </c>
      <c r="R3861" s="7">
        <v>201912</v>
      </c>
      <c r="S3861" s="7">
        <v>2022</v>
      </c>
      <c r="T3861" s="7">
        <v>8018992</v>
      </c>
      <c r="U3861" s="7">
        <v>21240954</v>
      </c>
      <c r="V3861" s="7">
        <v>3210000</v>
      </c>
    </row>
    <row r="3862" spans="1:22" ht="16.5" customHeight="1">
      <c r="A3862" s="8">
        <v>5138104817</v>
      </c>
      <c r="B3862" s="7">
        <v>1194144</v>
      </c>
      <c r="C3862" s="12">
        <v>1760110005535</v>
      </c>
      <c r="D3862" s="7" t="s">
        <v>1046</v>
      </c>
      <c r="E3862" s="7" t="s">
        <v>20557</v>
      </c>
      <c r="F3862" s="7" t="s">
        <v>20558</v>
      </c>
      <c r="G3862" s="7" t="s">
        <v>20559</v>
      </c>
      <c r="H3862" s="7" t="s">
        <v>20560</v>
      </c>
      <c r="I3862" s="7" t="s">
        <v>65</v>
      </c>
      <c r="J3862" s="7" t="s">
        <v>33060</v>
      </c>
      <c r="K3862" s="7" t="s">
        <v>47</v>
      </c>
      <c r="L3862" s="7">
        <v>10</v>
      </c>
      <c r="M3862" s="7" t="s">
        <v>33076</v>
      </c>
      <c r="N3862" s="7">
        <v>30391</v>
      </c>
      <c r="O3862" s="7" t="s">
        <v>7087</v>
      </c>
      <c r="P3862" s="7">
        <v>19900820</v>
      </c>
      <c r="Q3862" s="7">
        <v>59</v>
      </c>
      <c r="R3862" s="7">
        <v>201912</v>
      </c>
      <c r="S3862" s="7">
        <v>2022</v>
      </c>
      <c r="T3862" s="7">
        <v>12052395</v>
      </c>
      <c r="U3862" s="7">
        <v>10484784</v>
      </c>
      <c r="V3862" s="7">
        <v>921000</v>
      </c>
    </row>
    <row r="3863" spans="1:22" ht="16.5" customHeight="1">
      <c r="A3863" s="8">
        <v>6078605339</v>
      </c>
      <c r="B3863" s="7">
        <v>4162271</v>
      </c>
      <c r="C3863" s="12">
        <v>1801110824771</v>
      </c>
      <c r="D3863" s="7" t="s">
        <v>29525</v>
      </c>
      <c r="E3863" s="7" t="s">
        <v>2105</v>
      </c>
      <c r="F3863" s="7" t="s">
        <v>29526</v>
      </c>
      <c r="G3863" s="7">
        <v>15446044</v>
      </c>
      <c r="H3863" s="7" t="s">
        <v>29527</v>
      </c>
      <c r="I3863" s="7" t="s">
        <v>65</v>
      </c>
      <c r="J3863" s="7" t="s">
        <v>33060</v>
      </c>
      <c r="K3863" s="7" t="s">
        <v>47</v>
      </c>
      <c r="L3863" s="7">
        <v>10</v>
      </c>
      <c r="M3863" s="7" t="s">
        <v>363</v>
      </c>
      <c r="N3863" s="7">
        <v>71310</v>
      </c>
      <c r="O3863" s="7" t="s">
        <v>15027</v>
      </c>
      <c r="P3863" s="7">
        <v>20120905</v>
      </c>
      <c r="Q3863" s="7">
        <v>53</v>
      </c>
      <c r="R3863" s="7">
        <v>201912</v>
      </c>
      <c r="S3863" s="7">
        <v>2022</v>
      </c>
      <c r="T3863" s="7">
        <v>5527616</v>
      </c>
      <c r="U3863" s="7">
        <v>3874776</v>
      </c>
      <c r="V3863" s="7">
        <v>12697455</v>
      </c>
    </row>
    <row r="3864" spans="1:22" ht="16.5" customHeight="1">
      <c r="A3864" s="8">
        <v>6098177208</v>
      </c>
      <c r="B3864" s="7">
        <v>2791101</v>
      </c>
      <c r="C3864" s="12">
        <v>1942110084765</v>
      </c>
      <c r="D3864" s="7" t="s">
        <v>19869</v>
      </c>
      <c r="E3864" s="7" t="s">
        <v>493</v>
      </c>
      <c r="F3864" s="7" t="s">
        <v>3809</v>
      </c>
      <c r="G3864" s="7" t="s">
        <v>19870</v>
      </c>
      <c r="H3864" s="7" t="s">
        <v>19871</v>
      </c>
      <c r="I3864" s="7" t="s">
        <v>65</v>
      </c>
      <c r="J3864" s="7" t="s">
        <v>33060</v>
      </c>
      <c r="K3864" s="7" t="s">
        <v>47</v>
      </c>
      <c r="L3864" s="7">
        <v>10</v>
      </c>
      <c r="M3864" s="7" t="s">
        <v>33076</v>
      </c>
      <c r="N3864" s="7">
        <v>29241</v>
      </c>
      <c r="O3864" s="7" t="s">
        <v>33552</v>
      </c>
      <c r="P3864" s="7">
        <v>20070309</v>
      </c>
      <c r="Q3864" s="7">
        <v>85</v>
      </c>
      <c r="R3864" s="7">
        <v>201912</v>
      </c>
      <c r="S3864" s="7">
        <v>2022</v>
      </c>
      <c r="T3864" s="7">
        <v>5994999</v>
      </c>
      <c r="U3864" s="7">
        <v>4594892</v>
      </c>
      <c r="V3864" s="7">
        <v>950000</v>
      </c>
    </row>
    <row r="3865" spans="1:22" ht="16.5" customHeight="1">
      <c r="A3865" s="8">
        <v>4098179284</v>
      </c>
      <c r="B3865" s="7">
        <v>2612208</v>
      </c>
      <c r="C3865" s="12">
        <v>2001110188164</v>
      </c>
      <c r="D3865" s="7" t="s">
        <v>17485</v>
      </c>
      <c r="E3865" s="7" t="s">
        <v>17486</v>
      </c>
      <c r="F3865" s="7" t="s">
        <v>17487</v>
      </c>
      <c r="G3865" s="7" t="s">
        <v>17488</v>
      </c>
      <c r="H3865" s="7" t="s">
        <v>17489</v>
      </c>
      <c r="I3865" s="7" t="s">
        <v>65</v>
      </c>
      <c r="J3865" s="7" t="s">
        <v>33060</v>
      </c>
      <c r="K3865" s="7" t="s">
        <v>47</v>
      </c>
      <c r="L3865" s="7">
        <v>10</v>
      </c>
      <c r="M3865" s="7" t="s">
        <v>33076</v>
      </c>
      <c r="N3865" s="7">
        <v>20132</v>
      </c>
      <c r="O3865" s="7" t="s">
        <v>33288</v>
      </c>
      <c r="P3865" s="7">
        <v>20030901</v>
      </c>
      <c r="Q3865" s="7">
        <v>91</v>
      </c>
      <c r="R3865" s="7">
        <v>201912</v>
      </c>
      <c r="S3865" s="7">
        <v>2022</v>
      </c>
      <c r="T3865" s="7">
        <v>4160967</v>
      </c>
      <c r="U3865" s="7">
        <v>7917992</v>
      </c>
      <c r="V3865" s="7">
        <v>2859234</v>
      </c>
    </row>
    <row r="3866" spans="1:22" ht="16.5" customHeight="1">
      <c r="A3866" s="8">
        <v>4098619369</v>
      </c>
      <c r="B3866" s="7">
        <v>3976548</v>
      </c>
      <c r="C3866" s="12">
        <v>2001110313844</v>
      </c>
      <c r="D3866" s="7" t="s">
        <v>40109</v>
      </c>
      <c r="E3866" s="7" t="s">
        <v>40111</v>
      </c>
      <c r="F3866" s="7" t="s">
        <v>40112</v>
      </c>
      <c r="G3866" s="7" t="s">
        <v>40113</v>
      </c>
      <c r="H3866" s="7" t="s">
        <v>40114</v>
      </c>
      <c r="I3866" s="7" t="s">
        <v>65</v>
      </c>
      <c r="J3866" s="7" t="s">
        <v>33060</v>
      </c>
      <c r="K3866" s="7" t="s">
        <v>47</v>
      </c>
      <c r="L3866" s="7">
        <v>10</v>
      </c>
      <c r="M3866" s="7" t="s">
        <v>33760</v>
      </c>
      <c r="N3866" s="7">
        <v>46592</v>
      </c>
      <c r="O3866" s="7" t="s">
        <v>10087</v>
      </c>
      <c r="P3866" s="7">
        <v>20110222</v>
      </c>
      <c r="Q3866" s="7">
        <v>69</v>
      </c>
      <c r="R3866" s="7">
        <v>201912</v>
      </c>
      <c r="S3866" s="7">
        <v>2022</v>
      </c>
      <c r="T3866" s="7">
        <v>1930202</v>
      </c>
      <c r="U3866" s="7">
        <v>25743995</v>
      </c>
      <c r="V3866" s="7">
        <v>8757762</v>
      </c>
    </row>
    <row r="3867" spans="1:22" ht="16.5" customHeight="1">
      <c r="A3867" s="8">
        <v>4188101719</v>
      </c>
      <c r="B3867" s="7">
        <v>1471157</v>
      </c>
      <c r="C3867" s="12">
        <v>2101110001570</v>
      </c>
      <c r="D3867" s="7" t="s">
        <v>22260</v>
      </c>
      <c r="E3867" s="7" t="s">
        <v>8072</v>
      </c>
      <c r="F3867" s="7" t="s">
        <v>7942</v>
      </c>
      <c r="G3867" s="7" t="s">
        <v>22261</v>
      </c>
      <c r="H3867" s="7" t="s">
        <v>22262</v>
      </c>
      <c r="I3867" s="7" t="s">
        <v>65</v>
      </c>
      <c r="J3867" s="7" t="s">
        <v>33060</v>
      </c>
      <c r="K3867" s="7" t="s">
        <v>47</v>
      </c>
      <c r="L3867" s="7">
        <v>10</v>
      </c>
      <c r="M3867" s="7" t="s">
        <v>313</v>
      </c>
      <c r="N3867" s="7">
        <v>41220</v>
      </c>
      <c r="O3867" s="7" t="s">
        <v>33715</v>
      </c>
      <c r="P3867" s="7">
        <v>19800104</v>
      </c>
      <c r="Q3867" s="7">
        <v>229</v>
      </c>
      <c r="R3867" s="7">
        <v>201912</v>
      </c>
      <c r="S3867" s="7">
        <v>2022</v>
      </c>
      <c r="T3867" s="7">
        <v>8686787</v>
      </c>
      <c r="U3867" s="7">
        <v>11596894</v>
      </c>
      <c r="V3867" s="7">
        <v>1700000</v>
      </c>
    </row>
    <row r="3868" spans="1:22" ht="16.5" customHeight="1">
      <c r="A3868" s="8">
        <v>6168115592</v>
      </c>
      <c r="B3868" s="7">
        <v>1421551</v>
      </c>
      <c r="C3868" s="12">
        <v>2201110017004</v>
      </c>
      <c r="D3868" s="7" t="s">
        <v>28414</v>
      </c>
      <c r="E3868" s="7" t="s">
        <v>28415</v>
      </c>
      <c r="F3868" s="7" t="s">
        <v>28416</v>
      </c>
      <c r="G3868" s="7" t="s">
        <v>28417</v>
      </c>
      <c r="H3868" s="7" t="s">
        <v>28418</v>
      </c>
      <c r="I3868" s="7" t="s">
        <v>65</v>
      </c>
      <c r="J3868" s="7" t="s">
        <v>33060</v>
      </c>
      <c r="K3868" s="7" t="s">
        <v>47</v>
      </c>
      <c r="L3868" s="7">
        <v>10</v>
      </c>
      <c r="M3868" s="7" t="s">
        <v>363</v>
      </c>
      <c r="N3868" s="7">
        <v>72111</v>
      </c>
      <c r="O3868" s="7" t="s">
        <v>15320</v>
      </c>
      <c r="P3868" s="7">
        <v>19950929</v>
      </c>
      <c r="Q3868" s="7">
        <v>61</v>
      </c>
      <c r="R3868" s="7">
        <v>201912</v>
      </c>
      <c r="S3868" s="7">
        <v>2022</v>
      </c>
      <c r="T3868" s="7">
        <v>2736394</v>
      </c>
      <c r="U3868" s="7">
        <v>20734829</v>
      </c>
      <c r="V3868" s="7">
        <v>494750</v>
      </c>
    </row>
    <row r="3869" spans="1:22" ht="16.5" customHeight="1">
      <c r="A3869" s="8">
        <v>1068216989</v>
      </c>
      <c r="B3869" s="7">
        <v>8409008</v>
      </c>
      <c r="C3869" s="12">
        <v>1314330016292</v>
      </c>
      <c r="D3869" s="7" t="s">
        <v>50103</v>
      </c>
      <c r="E3869" s="7" t="s">
        <v>2544</v>
      </c>
      <c r="G3869" s="7" t="s">
        <v>50104</v>
      </c>
      <c r="H3869" s="7" t="s">
        <v>50105</v>
      </c>
      <c r="I3869" s="7" t="s">
        <v>45</v>
      </c>
      <c r="J3869" s="7" t="s">
        <v>33060</v>
      </c>
      <c r="K3869" s="7" t="s">
        <v>47</v>
      </c>
      <c r="L3869" s="7">
        <v>10</v>
      </c>
      <c r="M3869" s="7" t="s">
        <v>105</v>
      </c>
      <c r="N3869" s="7">
        <v>86101</v>
      </c>
      <c r="O3869" s="7" t="s">
        <v>615</v>
      </c>
      <c r="P3869" s="7">
        <v>20060901</v>
      </c>
      <c r="Q3869" s="7">
        <v>613</v>
      </c>
      <c r="R3869" s="7">
        <v>201912</v>
      </c>
    </row>
    <row r="3870" spans="1:22" ht="16.5" customHeight="1">
      <c r="A3870" s="8">
        <v>1118125668</v>
      </c>
      <c r="B3870" s="7">
        <v>1731786</v>
      </c>
      <c r="C3870" s="12">
        <v>1101110031974</v>
      </c>
      <c r="D3870" s="7" t="s">
        <v>25397</v>
      </c>
      <c r="E3870" s="7" t="s">
        <v>10816</v>
      </c>
      <c r="F3870" s="7" t="s">
        <v>23219</v>
      </c>
      <c r="G3870" s="7" t="s">
        <v>25398</v>
      </c>
      <c r="H3870" s="7" t="s">
        <v>25391</v>
      </c>
      <c r="I3870" s="7" t="s">
        <v>65</v>
      </c>
      <c r="J3870" s="7" t="s">
        <v>33060</v>
      </c>
      <c r="K3870" s="7" t="s">
        <v>47</v>
      </c>
      <c r="L3870" s="7">
        <v>10</v>
      </c>
      <c r="M3870" s="7" t="s">
        <v>34194</v>
      </c>
      <c r="N3870" s="7">
        <v>49220</v>
      </c>
      <c r="O3870" s="7" t="s">
        <v>10760</v>
      </c>
      <c r="P3870" s="7">
        <v>19620519</v>
      </c>
      <c r="Q3870" s="7">
        <v>80</v>
      </c>
      <c r="R3870" s="7">
        <v>201912</v>
      </c>
    </row>
    <row r="3871" spans="1:22" ht="16.5" customHeight="1">
      <c r="A3871" s="8">
        <v>2038142457</v>
      </c>
      <c r="B3871" s="7">
        <v>1670647</v>
      </c>
      <c r="C3871" s="12">
        <v>1101110196463</v>
      </c>
      <c r="D3871" s="7" t="s">
        <v>22054</v>
      </c>
      <c r="E3871" s="7" t="s">
        <v>22055</v>
      </c>
      <c r="F3871" s="7" t="s">
        <v>8614</v>
      </c>
      <c r="G3871" s="7" t="s">
        <v>22056</v>
      </c>
      <c r="H3871" s="7" t="s">
        <v>22057</v>
      </c>
      <c r="I3871" s="7" t="s">
        <v>65</v>
      </c>
      <c r="J3871" s="7" t="s">
        <v>33060</v>
      </c>
      <c r="K3871" s="7" t="s">
        <v>47</v>
      </c>
      <c r="L3871" s="7">
        <v>10</v>
      </c>
      <c r="M3871" s="7" t="s">
        <v>313</v>
      </c>
      <c r="N3871" s="7">
        <v>42121</v>
      </c>
      <c r="O3871" s="7" t="s">
        <v>8614</v>
      </c>
      <c r="P3871" s="7">
        <v>19760901</v>
      </c>
      <c r="Q3871" s="7">
        <v>74</v>
      </c>
      <c r="R3871" s="7">
        <v>201912</v>
      </c>
    </row>
    <row r="3872" spans="1:22" ht="16.5" customHeight="1">
      <c r="A3872" s="8">
        <v>1098117466</v>
      </c>
      <c r="B3872" s="7">
        <v>2136733</v>
      </c>
      <c r="C3872" s="12">
        <v>1101110290330</v>
      </c>
      <c r="D3872" s="7" t="s">
        <v>25455</v>
      </c>
      <c r="E3872" s="7" t="s">
        <v>24776</v>
      </c>
      <c r="F3872" s="7" t="s">
        <v>22958</v>
      </c>
      <c r="G3872" s="7" t="s">
        <v>25456</v>
      </c>
      <c r="H3872" s="7" t="s">
        <v>25369</v>
      </c>
      <c r="I3872" s="7" t="s">
        <v>65</v>
      </c>
      <c r="J3872" s="7" t="s">
        <v>33060</v>
      </c>
      <c r="K3872" s="7" t="s">
        <v>47</v>
      </c>
      <c r="L3872" s="7">
        <v>10</v>
      </c>
      <c r="M3872" s="7" t="s">
        <v>34194</v>
      </c>
      <c r="N3872" s="7">
        <v>49231</v>
      </c>
      <c r="O3872" s="7" t="s">
        <v>22958</v>
      </c>
      <c r="P3872" s="7">
        <v>19820225</v>
      </c>
      <c r="Q3872" s="7">
        <v>126</v>
      </c>
      <c r="R3872" s="7">
        <v>201912</v>
      </c>
    </row>
    <row r="3873" spans="1:18" ht="16.5" customHeight="1">
      <c r="A3873" s="8">
        <v>2038130780</v>
      </c>
      <c r="B3873" s="7">
        <v>1868826</v>
      </c>
      <c r="C3873" s="12">
        <v>1101110291487</v>
      </c>
      <c r="D3873" s="7" t="s">
        <v>17193</v>
      </c>
      <c r="E3873" s="7" t="s">
        <v>17194</v>
      </c>
      <c r="F3873" s="7" t="s">
        <v>17195</v>
      </c>
      <c r="G3873" s="7" t="s">
        <v>17196</v>
      </c>
      <c r="H3873" s="7" t="s">
        <v>17197</v>
      </c>
      <c r="I3873" s="7" t="s">
        <v>65</v>
      </c>
      <c r="J3873" s="7" t="s">
        <v>33060</v>
      </c>
      <c r="K3873" s="7" t="s">
        <v>47</v>
      </c>
      <c r="L3873" s="7">
        <v>10</v>
      </c>
      <c r="M3873" s="7" t="s">
        <v>33076</v>
      </c>
      <c r="N3873" s="7">
        <v>14112</v>
      </c>
      <c r="O3873" s="7" t="s">
        <v>33183</v>
      </c>
      <c r="P3873" s="7">
        <v>19810316</v>
      </c>
      <c r="Q3873" s="7">
        <v>55</v>
      </c>
      <c r="R3873" s="7">
        <v>201912</v>
      </c>
    </row>
    <row r="3874" spans="1:18" ht="16.5" customHeight="1">
      <c r="A3874" s="8">
        <v>2088107421</v>
      </c>
      <c r="B3874" s="7">
        <v>1455910</v>
      </c>
      <c r="C3874" s="12">
        <v>1101110386048</v>
      </c>
      <c r="D3874" s="7" t="s">
        <v>19168</v>
      </c>
      <c r="E3874" s="7" t="s">
        <v>19169</v>
      </c>
      <c r="F3874" s="7" t="s">
        <v>9699</v>
      </c>
      <c r="G3874" s="7" t="s">
        <v>19170</v>
      </c>
      <c r="H3874" s="7" t="s">
        <v>19171</v>
      </c>
      <c r="I3874" s="7" t="s">
        <v>65</v>
      </c>
      <c r="J3874" s="7" t="s">
        <v>33060</v>
      </c>
      <c r="K3874" s="7" t="s">
        <v>47</v>
      </c>
      <c r="L3874" s="7">
        <v>10</v>
      </c>
      <c r="M3874" s="7" t="s">
        <v>33760</v>
      </c>
      <c r="N3874" s="7">
        <v>47812</v>
      </c>
      <c r="O3874" s="7" t="s">
        <v>34163</v>
      </c>
      <c r="P3874" s="7">
        <v>19841212</v>
      </c>
      <c r="Q3874" s="7">
        <v>55</v>
      </c>
      <c r="R3874" s="7">
        <v>201912</v>
      </c>
    </row>
    <row r="3875" spans="1:18" ht="16.5" customHeight="1">
      <c r="A3875" s="8">
        <v>2198102431</v>
      </c>
      <c r="B3875" s="7">
        <v>1279322</v>
      </c>
      <c r="C3875" s="12">
        <v>1101110591340</v>
      </c>
      <c r="D3875" s="7" t="s">
        <v>17148</v>
      </c>
      <c r="E3875" s="7" t="s">
        <v>3568</v>
      </c>
      <c r="F3875" s="7" t="s">
        <v>17149</v>
      </c>
      <c r="G3875" s="7" t="s">
        <v>17150</v>
      </c>
      <c r="H3875" s="7" t="s">
        <v>17151</v>
      </c>
      <c r="I3875" s="7" t="s">
        <v>65</v>
      </c>
      <c r="J3875" s="7" t="s">
        <v>33060</v>
      </c>
      <c r="K3875" s="7" t="s">
        <v>47</v>
      </c>
      <c r="L3875" s="7">
        <v>10</v>
      </c>
      <c r="M3875" s="7" t="s">
        <v>33076</v>
      </c>
      <c r="N3875" s="7">
        <v>14200</v>
      </c>
      <c r="O3875" s="7" t="s">
        <v>45604</v>
      </c>
      <c r="P3875" s="7">
        <v>19881109</v>
      </c>
      <c r="Q3875" s="7">
        <v>57</v>
      </c>
      <c r="R3875" s="7">
        <v>201912</v>
      </c>
    </row>
    <row r="3876" spans="1:18" ht="16.5" customHeight="1">
      <c r="A3876" s="8">
        <v>3078105491</v>
      </c>
      <c r="B3876" s="7">
        <v>2553136</v>
      </c>
      <c r="C3876" s="12">
        <v>1101110625561</v>
      </c>
      <c r="D3876" s="7" t="s">
        <v>50106</v>
      </c>
      <c r="E3876" s="7" t="s">
        <v>50107</v>
      </c>
      <c r="F3876" s="7" t="s">
        <v>9209</v>
      </c>
      <c r="G3876" s="7" t="s">
        <v>50108</v>
      </c>
      <c r="H3876" s="7" t="s">
        <v>50109</v>
      </c>
      <c r="I3876" s="7" t="s">
        <v>65</v>
      </c>
      <c r="J3876" s="7" t="s">
        <v>33060</v>
      </c>
      <c r="K3876" s="7" t="s">
        <v>47</v>
      </c>
      <c r="L3876" s="7">
        <v>10</v>
      </c>
      <c r="M3876" s="7" t="s">
        <v>33076</v>
      </c>
      <c r="N3876" s="7">
        <v>30391</v>
      </c>
      <c r="O3876" s="7" t="s">
        <v>7087</v>
      </c>
      <c r="P3876" s="7">
        <v>19901205</v>
      </c>
      <c r="Q3876" s="7">
        <v>66</v>
      </c>
      <c r="R3876" s="7">
        <v>201912</v>
      </c>
    </row>
    <row r="3877" spans="1:18" ht="16.5" customHeight="1">
      <c r="A3877" s="8">
        <v>1298115327</v>
      </c>
      <c r="B3877" s="7">
        <v>1548964</v>
      </c>
      <c r="C3877" s="12">
        <v>1101110826119</v>
      </c>
      <c r="D3877" s="7" t="s">
        <v>19660</v>
      </c>
      <c r="E3877" s="7" t="s">
        <v>19661</v>
      </c>
      <c r="F3877" s="7" t="s">
        <v>19662</v>
      </c>
      <c r="G3877" s="7" t="s">
        <v>19663</v>
      </c>
      <c r="H3877" s="7" t="s">
        <v>19664</v>
      </c>
      <c r="I3877" s="7" t="s">
        <v>65</v>
      </c>
      <c r="J3877" s="7" t="s">
        <v>33060</v>
      </c>
      <c r="K3877" s="7" t="s">
        <v>47</v>
      </c>
      <c r="L3877" s="7">
        <v>10</v>
      </c>
      <c r="M3877" s="7" t="s">
        <v>33076</v>
      </c>
      <c r="N3877" s="7">
        <v>29180</v>
      </c>
      <c r="O3877" s="7" t="s">
        <v>45991</v>
      </c>
      <c r="P3877" s="7">
        <v>19920103</v>
      </c>
      <c r="Q3877" s="7">
        <v>52</v>
      </c>
      <c r="R3877" s="7">
        <v>201912</v>
      </c>
    </row>
    <row r="3878" spans="1:18" ht="16.5" customHeight="1">
      <c r="A3878" s="8">
        <v>1108130208</v>
      </c>
      <c r="B3878" s="7">
        <v>1100535</v>
      </c>
      <c r="C3878" s="12">
        <v>1101110847321</v>
      </c>
      <c r="D3878" s="7" t="s">
        <v>26793</v>
      </c>
      <c r="E3878" s="7" t="s">
        <v>15243</v>
      </c>
      <c r="F3878" s="7" t="s">
        <v>26794</v>
      </c>
      <c r="G3878" s="7" t="s">
        <v>26795</v>
      </c>
      <c r="H3878" s="7" t="s">
        <v>26796</v>
      </c>
      <c r="I3878" s="7" t="s">
        <v>65</v>
      </c>
      <c r="J3878" s="7" t="s">
        <v>33060</v>
      </c>
      <c r="K3878" s="7" t="s">
        <v>47</v>
      </c>
      <c r="L3878" s="7">
        <v>10</v>
      </c>
      <c r="M3878" s="7" t="s">
        <v>34433</v>
      </c>
      <c r="N3878" s="7">
        <v>58113</v>
      </c>
      <c r="O3878" s="7" t="s">
        <v>42672</v>
      </c>
      <c r="P3878" s="7">
        <v>19920406</v>
      </c>
      <c r="Q3878" s="7">
        <v>55</v>
      </c>
      <c r="R3878" s="7">
        <v>201912</v>
      </c>
    </row>
    <row r="3879" spans="1:18" ht="16.5" customHeight="1">
      <c r="A3879" s="8">
        <v>2118640019</v>
      </c>
      <c r="B3879" s="7">
        <v>1439351</v>
      </c>
      <c r="C3879" s="12">
        <v>1101111242611</v>
      </c>
      <c r="D3879" s="7" t="s">
        <v>17155</v>
      </c>
      <c r="E3879" s="7" t="s">
        <v>17156</v>
      </c>
      <c r="F3879" s="7" t="s">
        <v>1081</v>
      </c>
      <c r="G3879" s="7" t="s">
        <v>17157</v>
      </c>
      <c r="H3879" s="7" t="s">
        <v>17158</v>
      </c>
      <c r="I3879" s="7" t="s">
        <v>65</v>
      </c>
      <c r="J3879" s="7" t="s">
        <v>33060</v>
      </c>
      <c r="K3879" s="7" t="s">
        <v>47</v>
      </c>
      <c r="L3879" s="7">
        <v>10</v>
      </c>
      <c r="M3879" s="7" t="s">
        <v>33076</v>
      </c>
      <c r="N3879" s="7">
        <v>14112</v>
      </c>
      <c r="O3879" s="7" t="s">
        <v>33183</v>
      </c>
      <c r="P3879" s="7">
        <v>19960314</v>
      </c>
      <c r="Q3879" s="7">
        <v>104</v>
      </c>
      <c r="R3879" s="7">
        <v>201912</v>
      </c>
    </row>
    <row r="3880" spans="1:18" ht="16.5" customHeight="1">
      <c r="A3880" s="8">
        <v>1068160794</v>
      </c>
      <c r="B3880" s="7">
        <v>1921518</v>
      </c>
      <c r="C3880" s="12">
        <v>1101111279771</v>
      </c>
      <c r="D3880" s="7" t="s">
        <v>23188</v>
      </c>
      <c r="E3880" s="7" t="s">
        <v>23189</v>
      </c>
      <c r="F3880" s="7" t="s">
        <v>23190</v>
      </c>
      <c r="G3880" s="7" t="s">
        <v>23191</v>
      </c>
      <c r="H3880" s="7" t="s">
        <v>23192</v>
      </c>
      <c r="I3880" s="7" t="s">
        <v>65</v>
      </c>
      <c r="J3880" s="7" t="s">
        <v>33060</v>
      </c>
      <c r="K3880" s="7" t="s">
        <v>47</v>
      </c>
      <c r="L3880" s="7">
        <v>10</v>
      </c>
      <c r="M3880" s="7" t="s">
        <v>33760</v>
      </c>
      <c r="N3880" s="7">
        <v>46109</v>
      </c>
      <c r="O3880" s="7" t="s">
        <v>43591</v>
      </c>
      <c r="P3880" s="7">
        <v>19960613</v>
      </c>
      <c r="Q3880" s="7">
        <v>65</v>
      </c>
      <c r="R3880" s="7">
        <v>201912</v>
      </c>
    </row>
    <row r="3881" spans="1:18" ht="16.5" customHeight="1">
      <c r="A3881" s="8">
        <v>2188121056</v>
      </c>
      <c r="B3881" s="7">
        <v>1593754</v>
      </c>
      <c r="C3881" s="12">
        <v>1101111433260</v>
      </c>
      <c r="D3881" s="7" t="s">
        <v>17393</v>
      </c>
      <c r="E3881" s="7" t="s">
        <v>17394</v>
      </c>
      <c r="F3881" s="7" t="s">
        <v>17395</v>
      </c>
      <c r="G3881" s="7" t="s">
        <v>17396</v>
      </c>
      <c r="H3881" s="7" t="s">
        <v>17397</v>
      </c>
      <c r="I3881" s="7" t="s">
        <v>65</v>
      </c>
      <c r="J3881" s="7" t="s">
        <v>33060</v>
      </c>
      <c r="K3881" s="7" t="s">
        <v>47</v>
      </c>
      <c r="L3881" s="7">
        <v>10</v>
      </c>
      <c r="M3881" s="7" t="s">
        <v>33076</v>
      </c>
      <c r="N3881" s="7">
        <v>18119</v>
      </c>
      <c r="O3881" s="7" t="s">
        <v>1401</v>
      </c>
      <c r="P3881" s="7">
        <v>19970701</v>
      </c>
      <c r="Q3881" s="7">
        <v>120</v>
      </c>
      <c r="R3881" s="7">
        <v>201912</v>
      </c>
    </row>
    <row r="3882" spans="1:18" ht="16.5" customHeight="1">
      <c r="A3882" s="8">
        <v>1098154535</v>
      </c>
      <c r="B3882" s="7">
        <v>1235332</v>
      </c>
      <c r="C3882" s="12">
        <v>1101111507809</v>
      </c>
      <c r="D3882" s="7" t="s">
        <v>17259</v>
      </c>
      <c r="E3882" s="7" t="s">
        <v>17260</v>
      </c>
      <c r="F3882" s="7" t="s">
        <v>17261</v>
      </c>
      <c r="G3882" s="7" t="s">
        <v>17262</v>
      </c>
      <c r="H3882" s="7" t="s">
        <v>17263</v>
      </c>
      <c r="I3882" s="7" t="s">
        <v>65</v>
      </c>
      <c r="J3882" s="7" t="s">
        <v>33060</v>
      </c>
      <c r="K3882" s="7" t="s">
        <v>60</v>
      </c>
      <c r="L3882" s="7">
        <v>10</v>
      </c>
      <c r="M3882" s="7" t="s">
        <v>33076</v>
      </c>
      <c r="N3882" s="7">
        <v>14499</v>
      </c>
      <c r="O3882" s="7" t="s">
        <v>33214</v>
      </c>
      <c r="P3882" s="7">
        <v>19980204</v>
      </c>
      <c r="Q3882" s="7">
        <v>99</v>
      </c>
      <c r="R3882" s="7">
        <v>201912</v>
      </c>
    </row>
    <row r="3883" spans="1:18" ht="16.5" customHeight="1">
      <c r="A3883" s="8">
        <v>2188122206</v>
      </c>
      <c r="B3883" s="7">
        <v>1730237</v>
      </c>
      <c r="C3883" s="12">
        <v>1101111527873</v>
      </c>
      <c r="D3883" s="7" t="s">
        <v>17389</v>
      </c>
      <c r="E3883" s="7" t="s">
        <v>17390</v>
      </c>
      <c r="F3883" s="7" t="s">
        <v>978</v>
      </c>
      <c r="G3883" s="7" t="s">
        <v>17391</v>
      </c>
      <c r="H3883" s="7" t="s">
        <v>17392</v>
      </c>
      <c r="I3883" s="7" t="s">
        <v>65</v>
      </c>
      <c r="J3883" s="7" t="s">
        <v>33060</v>
      </c>
      <c r="K3883" s="7" t="s">
        <v>47</v>
      </c>
      <c r="L3883" s="7">
        <v>10</v>
      </c>
      <c r="M3883" s="7" t="s">
        <v>33076</v>
      </c>
      <c r="N3883" s="7">
        <v>18119</v>
      </c>
      <c r="O3883" s="7" t="s">
        <v>1401</v>
      </c>
      <c r="P3883" s="7">
        <v>19980401</v>
      </c>
      <c r="Q3883" s="7">
        <v>63</v>
      </c>
      <c r="R3883" s="7">
        <v>201912</v>
      </c>
    </row>
    <row r="3884" spans="1:18" ht="16.5" customHeight="1">
      <c r="A3884" s="8">
        <v>2138635278</v>
      </c>
      <c r="B3884" s="7">
        <v>1821721</v>
      </c>
      <c r="C3884" s="12">
        <v>1101111547699</v>
      </c>
      <c r="D3884" s="7" t="s">
        <v>50110</v>
      </c>
      <c r="E3884" s="7" t="s">
        <v>7578</v>
      </c>
      <c r="F3884" s="7" t="s">
        <v>50111</v>
      </c>
      <c r="G3884" s="7" t="s">
        <v>50112</v>
      </c>
      <c r="H3884" s="7" t="s">
        <v>50113</v>
      </c>
      <c r="I3884" s="7" t="s">
        <v>65</v>
      </c>
      <c r="J3884" s="7" t="s">
        <v>33060</v>
      </c>
      <c r="K3884" s="7" t="s">
        <v>47</v>
      </c>
      <c r="L3884" s="7">
        <v>10</v>
      </c>
      <c r="M3884" s="7" t="s">
        <v>34194</v>
      </c>
      <c r="N3884" s="7">
        <v>52000</v>
      </c>
      <c r="O3884" s="7" t="s">
        <v>11917</v>
      </c>
      <c r="P3884" s="7">
        <v>19980604</v>
      </c>
      <c r="Q3884" s="7">
        <v>72</v>
      </c>
      <c r="R3884" s="7">
        <v>201912</v>
      </c>
    </row>
    <row r="3885" spans="1:18" ht="16.5" customHeight="1">
      <c r="A3885" s="8">
        <v>2058139244</v>
      </c>
      <c r="B3885" s="7">
        <v>1284571</v>
      </c>
      <c r="C3885" s="12">
        <v>1101111572977</v>
      </c>
      <c r="D3885" s="7" t="s">
        <v>22890</v>
      </c>
      <c r="E3885" s="7" t="s">
        <v>8987</v>
      </c>
      <c r="F3885" s="7" t="s">
        <v>22891</v>
      </c>
      <c r="G3885" s="7" t="s">
        <v>22892</v>
      </c>
      <c r="H3885" s="7" t="s">
        <v>22893</v>
      </c>
      <c r="I3885" s="7" t="s">
        <v>65</v>
      </c>
      <c r="J3885" s="7" t="s">
        <v>33060</v>
      </c>
      <c r="K3885" s="7" t="s">
        <v>47</v>
      </c>
      <c r="L3885" s="7">
        <v>10</v>
      </c>
      <c r="M3885" s="7" t="s">
        <v>33760</v>
      </c>
      <c r="N3885" s="7">
        <v>46441</v>
      </c>
      <c r="O3885" s="7" t="s">
        <v>5161</v>
      </c>
      <c r="P3885" s="7">
        <v>19980806</v>
      </c>
      <c r="Q3885" s="7">
        <v>53</v>
      </c>
      <c r="R3885" s="7">
        <v>201912</v>
      </c>
    </row>
    <row r="3886" spans="1:18" ht="16.5" customHeight="1">
      <c r="A3886" s="8">
        <v>1198135985</v>
      </c>
      <c r="B3886" s="7">
        <v>1445420</v>
      </c>
      <c r="C3886" s="12">
        <v>1101111885255</v>
      </c>
      <c r="D3886" s="7" t="s">
        <v>21193</v>
      </c>
      <c r="E3886" s="7" t="s">
        <v>11233</v>
      </c>
      <c r="F3886" s="7" t="s">
        <v>21194</v>
      </c>
      <c r="G3886" s="7" t="s">
        <v>21195</v>
      </c>
      <c r="H3886" s="7" t="s">
        <v>21196</v>
      </c>
      <c r="I3886" s="7" t="s">
        <v>65</v>
      </c>
      <c r="J3886" s="7" t="s">
        <v>33060</v>
      </c>
      <c r="K3886" s="7" t="s">
        <v>47</v>
      </c>
      <c r="L3886" s="7">
        <v>10</v>
      </c>
      <c r="M3886" s="7" t="s">
        <v>363</v>
      </c>
      <c r="N3886" s="7">
        <v>72129</v>
      </c>
      <c r="O3886" s="7" t="s">
        <v>42519</v>
      </c>
      <c r="P3886" s="7">
        <v>20000301</v>
      </c>
      <c r="Q3886" s="7">
        <v>70</v>
      </c>
      <c r="R3886" s="7">
        <v>201912</v>
      </c>
    </row>
    <row r="3887" spans="1:18" ht="16.5" customHeight="1">
      <c r="A3887" s="8">
        <v>1198138833</v>
      </c>
      <c r="B3887" s="7">
        <v>1378972</v>
      </c>
      <c r="C3887" s="12">
        <v>1101111974553</v>
      </c>
      <c r="D3887" s="7" t="s">
        <v>27165</v>
      </c>
      <c r="E3887" s="7" t="s">
        <v>27166</v>
      </c>
      <c r="F3887" s="7" t="s">
        <v>27167</v>
      </c>
      <c r="G3887" s="7" t="s">
        <v>27168</v>
      </c>
      <c r="H3887" s="7" t="s">
        <v>27169</v>
      </c>
      <c r="I3887" s="7" t="s">
        <v>65</v>
      </c>
      <c r="J3887" s="7" t="s">
        <v>33060</v>
      </c>
      <c r="K3887" s="7" t="s">
        <v>47</v>
      </c>
      <c r="L3887" s="7">
        <v>10</v>
      </c>
      <c r="M3887" s="7" t="s">
        <v>34433</v>
      </c>
      <c r="N3887" s="7">
        <v>58211</v>
      </c>
      <c r="O3887" s="7" t="s">
        <v>27054</v>
      </c>
      <c r="P3887" s="7">
        <v>20000601</v>
      </c>
      <c r="Q3887" s="7">
        <v>58</v>
      </c>
      <c r="R3887" s="7">
        <v>201912</v>
      </c>
    </row>
    <row r="3888" spans="1:18" ht="16.5" customHeight="1">
      <c r="A3888" s="8">
        <v>2118100138</v>
      </c>
      <c r="B3888" s="7">
        <v>1743013</v>
      </c>
      <c r="C3888" s="12">
        <v>1101112153429</v>
      </c>
      <c r="D3888" s="7" t="s">
        <v>21111</v>
      </c>
      <c r="E3888" s="7" t="s">
        <v>21112</v>
      </c>
      <c r="F3888" s="7" t="s">
        <v>21113</v>
      </c>
      <c r="G3888" s="7" t="s">
        <v>21114</v>
      </c>
      <c r="H3888" s="7" t="s">
        <v>21115</v>
      </c>
      <c r="I3888" s="7" t="s">
        <v>65</v>
      </c>
      <c r="J3888" s="7" t="s">
        <v>33060</v>
      </c>
      <c r="K3888" s="7" t="s">
        <v>47</v>
      </c>
      <c r="L3888" s="7">
        <v>10</v>
      </c>
      <c r="M3888" s="7" t="s">
        <v>363</v>
      </c>
      <c r="N3888" s="7">
        <v>72129</v>
      </c>
      <c r="O3888" s="7" t="s">
        <v>42519</v>
      </c>
      <c r="P3888" s="7">
        <v>20010122</v>
      </c>
      <c r="Q3888" s="7">
        <v>50</v>
      </c>
      <c r="R3888" s="7">
        <v>201912</v>
      </c>
    </row>
    <row r="3889" spans="1:18" ht="16.5" customHeight="1">
      <c r="A3889" s="8">
        <v>1138188859</v>
      </c>
      <c r="B3889" s="7">
        <v>1879571</v>
      </c>
      <c r="C3889" s="12">
        <v>1101112932005</v>
      </c>
      <c r="D3889" s="7" t="s">
        <v>16742</v>
      </c>
      <c r="E3889" s="7" t="s">
        <v>16743</v>
      </c>
      <c r="F3889" s="7" t="s">
        <v>408</v>
      </c>
      <c r="G3889" s="7" t="s">
        <v>16744</v>
      </c>
      <c r="H3889" s="7" t="s">
        <v>16745</v>
      </c>
      <c r="I3889" s="7" t="s">
        <v>65</v>
      </c>
      <c r="J3889" s="7" t="s">
        <v>33060</v>
      </c>
      <c r="K3889" s="7" t="s">
        <v>47</v>
      </c>
      <c r="L3889" s="7">
        <v>10</v>
      </c>
      <c r="M3889" s="7" t="s">
        <v>33076</v>
      </c>
      <c r="N3889" s="7">
        <v>10711</v>
      </c>
      <c r="O3889" s="7" t="s">
        <v>50114</v>
      </c>
      <c r="P3889" s="7">
        <v>20040119</v>
      </c>
      <c r="Q3889" s="7">
        <v>81</v>
      </c>
      <c r="R3889" s="7">
        <v>201912</v>
      </c>
    </row>
    <row r="3890" spans="1:18" ht="16.5" customHeight="1">
      <c r="A3890" s="8">
        <v>2068196516</v>
      </c>
      <c r="B3890" s="7">
        <v>2238235</v>
      </c>
      <c r="C3890" s="12">
        <v>1101113131490</v>
      </c>
      <c r="D3890" s="7" t="s">
        <v>50115</v>
      </c>
      <c r="E3890" s="7" t="s">
        <v>50116</v>
      </c>
      <c r="F3890" s="7" t="s">
        <v>50117</v>
      </c>
      <c r="G3890" s="7" t="s">
        <v>50118</v>
      </c>
      <c r="H3890" s="7" t="s">
        <v>50119</v>
      </c>
      <c r="I3890" s="7" t="s">
        <v>65</v>
      </c>
      <c r="J3890" s="7" t="s">
        <v>33060</v>
      </c>
      <c r="K3890" s="7" t="s">
        <v>47</v>
      </c>
      <c r="L3890" s="7">
        <v>10</v>
      </c>
      <c r="M3890" s="7" t="s">
        <v>33076</v>
      </c>
      <c r="N3890" s="7">
        <v>14191</v>
      </c>
      <c r="O3890" s="7" t="s">
        <v>42525</v>
      </c>
      <c r="P3890" s="7">
        <v>20041214</v>
      </c>
      <c r="Q3890" s="7">
        <v>166</v>
      </c>
      <c r="R3890" s="7">
        <v>201912</v>
      </c>
    </row>
    <row r="3891" spans="1:18" ht="16.5" customHeight="1">
      <c r="A3891" s="8">
        <v>1078692969</v>
      </c>
      <c r="B3891" s="7">
        <v>2818318</v>
      </c>
      <c r="C3891" s="12">
        <v>1101113712042</v>
      </c>
      <c r="D3891" s="7" t="s">
        <v>26252</v>
      </c>
      <c r="E3891" s="7" t="s">
        <v>9502</v>
      </c>
      <c r="F3891" s="7" t="s">
        <v>26253</v>
      </c>
      <c r="G3891" s="7" t="s">
        <v>26254</v>
      </c>
      <c r="H3891" s="7" t="s">
        <v>26255</v>
      </c>
      <c r="I3891" s="7" t="s">
        <v>65</v>
      </c>
      <c r="J3891" s="7" t="s">
        <v>33060</v>
      </c>
      <c r="K3891" s="7" t="s">
        <v>47</v>
      </c>
      <c r="L3891" s="7">
        <v>10</v>
      </c>
      <c r="M3891" s="7" t="s">
        <v>363</v>
      </c>
      <c r="N3891" s="7">
        <v>71531</v>
      </c>
      <c r="O3891" s="7" t="s">
        <v>15169</v>
      </c>
      <c r="P3891" s="7">
        <v>20070704</v>
      </c>
      <c r="Q3891" s="7">
        <v>81</v>
      </c>
      <c r="R3891" s="7">
        <v>201912</v>
      </c>
    </row>
    <row r="3892" spans="1:18" ht="16.5" customHeight="1">
      <c r="A3892" s="8">
        <v>1178164183</v>
      </c>
      <c r="B3892" s="7">
        <v>2929261</v>
      </c>
      <c r="C3892" s="12">
        <v>1101113832329</v>
      </c>
      <c r="D3892" s="7" t="s">
        <v>16728</v>
      </c>
      <c r="E3892" s="7" t="s">
        <v>16729</v>
      </c>
      <c r="F3892" s="7" t="s">
        <v>16730</v>
      </c>
      <c r="G3892" s="7" t="s">
        <v>16731</v>
      </c>
      <c r="H3892" s="7" t="s">
        <v>16732</v>
      </c>
      <c r="I3892" s="7" t="s">
        <v>65</v>
      </c>
      <c r="J3892" s="7" t="s">
        <v>33060</v>
      </c>
      <c r="K3892" s="7" t="s">
        <v>47</v>
      </c>
      <c r="L3892" s="7">
        <v>10</v>
      </c>
      <c r="M3892" s="7" t="s">
        <v>33076</v>
      </c>
      <c r="N3892" s="7">
        <v>10799</v>
      </c>
      <c r="O3892" s="7" t="s">
        <v>33150</v>
      </c>
      <c r="P3892" s="7">
        <v>20080201</v>
      </c>
      <c r="Q3892" s="7">
        <v>51</v>
      </c>
      <c r="R3892" s="7">
        <v>201912</v>
      </c>
    </row>
    <row r="3893" spans="1:18" ht="16.5" customHeight="1">
      <c r="A3893" s="8">
        <v>1198620833</v>
      </c>
      <c r="B3893" s="7">
        <v>3661668</v>
      </c>
      <c r="C3893" s="12">
        <v>1101114173516</v>
      </c>
      <c r="D3893" s="7" t="s">
        <v>21528</v>
      </c>
      <c r="E3893" s="7" t="s">
        <v>21529</v>
      </c>
      <c r="F3893" s="7" t="s">
        <v>21530</v>
      </c>
      <c r="G3893" s="7" t="s">
        <v>21531</v>
      </c>
      <c r="H3893" s="7" t="s">
        <v>21532</v>
      </c>
      <c r="I3893" s="7" t="s">
        <v>65</v>
      </c>
      <c r="J3893" s="7" t="s">
        <v>33060</v>
      </c>
      <c r="K3893" s="7" t="s">
        <v>47</v>
      </c>
      <c r="L3893" s="7">
        <v>10</v>
      </c>
      <c r="M3893" s="7" t="s">
        <v>33076</v>
      </c>
      <c r="N3893" s="7">
        <v>33932</v>
      </c>
      <c r="O3893" s="7" t="s">
        <v>50120</v>
      </c>
      <c r="P3893" s="7">
        <v>20090907</v>
      </c>
      <c r="Q3893" s="7">
        <v>94</v>
      </c>
      <c r="R3893" s="7">
        <v>201912</v>
      </c>
    </row>
    <row r="3894" spans="1:18" ht="16.5" customHeight="1">
      <c r="A3894" s="8">
        <v>1198650074</v>
      </c>
      <c r="B3894" s="7">
        <v>4124861</v>
      </c>
      <c r="C3894" s="12">
        <v>1101114855669</v>
      </c>
      <c r="D3894" s="7" t="s">
        <v>23093</v>
      </c>
      <c r="E3894" s="7" t="s">
        <v>23094</v>
      </c>
      <c r="F3894" s="7" t="s">
        <v>76</v>
      </c>
      <c r="G3894" s="7" t="s">
        <v>23095</v>
      </c>
      <c r="H3894" s="7" t="s">
        <v>23096</v>
      </c>
      <c r="I3894" s="7" t="s">
        <v>65</v>
      </c>
      <c r="J3894" s="7" t="s">
        <v>33060</v>
      </c>
      <c r="K3894" s="7" t="s">
        <v>47</v>
      </c>
      <c r="L3894" s="7">
        <v>10</v>
      </c>
      <c r="M3894" s="7" t="s">
        <v>966</v>
      </c>
      <c r="N3894" s="7">
        <v>68112</v>
      </c>
      <c r="O3894" s="7" t="s">
        <v>14141</v>
      </c>
      <c r="P3894" s="7">
        <v>20111201</v>
      </c>
      <c r="Q3894" s="7">
        <v>52</v>
      </c>
      <c r="R3894" s="7">
        <v>201912</v>
      </c>
    </row>
    <row r="3895" spans="1:18" ht="16.5" customHeight="1">
      <c r="A3895" s="8">
        <v>1068686896</v>
      </c>
      <c r="B3895" s="7">
        <v>5241028</v>
      </c>
      <c r="C3895" s="12">
        <v>1101114886531</v>
      </c>
      <c r="D3895" s="7" t="s">
        <v>50121</v>
      </c>
      <c r="E3895" s="7" t="s">
        <v>50122</v>
      </c>
      <c r="F3895" s="7" t="s">
        <v>50123</v>
      </c>
      <c r="G3895" s="7" t="s">
        <v>50124</v>
      </c>
      <c r="H3895" s="7" t="s">
        <v>50125</v>
      </c>
      <c r="I3895" s="7" t="s">
        <v>65</v>
      </c>
      <c r="J3895" s="7" t="s">
        <v>33060</v>
      </c>
      <c r="K3895" s="7" t="s">
        <v>47</v>
      </c>
      <c r="L3895" s="7">
        <v>10</v>
      </c>
      <c r="M3895" s="7" t="s">
        <v>34319</v>
      </c>
      <c r="N3895" s="7">
        <v>56120</v>
      </c>
      <c r="O3895" s="7" t="s">
        <v>49983</v>
      </c>
      <c r="P3895" s="7">
        <v>20120608</v>
      </c>
      <c r="Q3895" s="7">
        <v>71</v>
      </c>
      <c r="R3895" s="7">
        <v>201912</v>
      </c>
    </row>
    <row r="3896" spans="1:18" ht="16.5" customHeight="1">
      <c r="A3896" s="8">
        <v>1148710109</v>
      </c>
      <c r="B3896" s="7">
        <v>4324340</v>
      </c>
      <c r="C3896" s="12">
        <v>1101115168839</v>
      </c>
      <c r="D3896" s="7" t="s">
        <v>27731</v>
      </c>
      <c r="E3896" s="7" t="s">
        <v>27732</v>
      </c>
      <c r="F3896" s="7" t="s">
        <v>13023</v>
      </c>
      <c r="G3896" s="7" t="s">
        <v>27733</v>
      </c>
      <c r="H3896" s="7" t="s">
        <v>27734</v>
      </c>
      <c r="I3896" s="7" t="s">
        <v>65</v>
      </c>
      <c r="J3896" s="7" t="s">
        <v>33060</v>
      </c>
      <c r="K3896" s="7" t="s">
        <v>47</v>
      </c>
      <c r="L3896" s="7">
        <v>10</v>
      </c>
      <c r="M3896" s="7" t="s">
        <v>34433</v>
      </c>
      <c r="N3896" s="7">
        <v>63999</v>
      </c>
      <c r="O3896" s="7" t="s">
        <v>38190</v>
      </c>
      <c r="P3896" s="7">
        <v>20130627</v>
      </c>
      <c r="Q3896" s="7">
        <v>53</v>
      </c>
      <c r="R3896" s="7">
        <v>201912</v>
      </c>
    </row>
    <row r="3897" spans="1:18" ht="16.5" customHeight="1">
      <c r="A3897" s="8">
        <v>5768700468</v>
      </c>
      <c r="B3897" s="7">
        <v>8210085</v>
      </c>
      <c r="C3897" s="12">
        <v>1101115223394</v>
      </c>
      <c r="D3897" s="7" t="s">
        <v>11412</v>
      </c>
      <c r="E3897" s="7" t="s">
        <v>11106</v>
      </c>
      <c r="F3897" s="7" t="s">
        <v>11414</v>
      </c>
      <c r="G3897" s="7" t="s">
        <v>11415</v>
      </c>
      <c r="H3897" s="7" t="s">
        <v>11416</v>
      </c>
      <c r="I3897" s="7" t="s">
        <v>65</v>
      </c>
      <c r="J3897" s="7" t="s">
        <v>33060</v>
      </c>
      <c r="K3897" s="7" t="s">
        <v>60</v>
      </c>
      <c r="L3897" s="7">
        <v>10</v>
      </c>
      <c r="M3897" s="7" t="s">
        <v>34194</v>
      </c>
      <c r="N3897" s="7">
        <v>49309</v>
      </c>
      <c r="O3897" s="7" t="s">
        <v>11566</v>
      </c>
      <c r="P3897" s="7">
        <v>20130909</v>
      </c>
      <c r="Q3897" s="7">
        <v>310</v>
      </c>
      <c r="R3897" s="7">
        <v>201912</v>
      </c>
    </row>
    <row r="3898" spans="1:18" ht="16.5" customHeight="1">
      <c r="A3898" s="8">
        <v>1108610075</v>
      </c>
      <c r="B3898" s="7">
        <v>6694228</v>
      </c>
      <c r="C3898" s="12">
        <v>1101115333044</v>
      </c>
      <c r="D3898" s="7" t="s">
        <v>50126</v>
      </c>
      <c r="E3898" s="7" t="s">
        <v>50127</v>
      </c>
      <c r="F3898" s="7" t="s">
        <v>45903</v>
      </c>
      <c r="H3898" s="7" t="s">
        <v>50128</v>
      </c>
      <c r="I3898" s="7" t="s">
        <v>65</v>
      </c>
      <c r="J3898" s="7" t="s">
        <v>33060</v>
      </c>
      <c r="K3898" s="7" t="s">
        <v>47</v>
      </c>
      <c r="L3898" s="7">
        <v>10</v>
      </c>
      <c r="M3898" s="7" t="s">
        <v>33760</v>
      </c>
      <c r="N3898" s="7">
        <v>46452</v>
      </c>
      <c r="O3898" s="7" t="s">
        <v>45903</v>
      </c>
      <c r="P3898" s="7">
        <v>20140207</v>
      </c>
      <c r="Q3898" s="7">
        <v>108</v>
      </c>
      <c r="R3898" s="7">
        <v>201912</v>
      </c>
    </row>
    <row r="3899" spans="1:18" ht="16.5" customHeight="1">
      <c r="A3899" s="8">
        <v>5798100164</v>
      </c>
      <c r="B3899" s="7">
        <v>6554109</v>
      </c>
      <c r="C3899" s="12">
        <v>1101115905637</v>
      </c>
      <c r="D3899" s="7" t="s">
        <v>27994</v>
      </c>
      <c r="E3899" s="7" t="s">
        <v>27995</v>
      </c>
      <c r="F3899" s="7" t="s">
        <v>27996</v>
      </c>
      <c r="G3899" s="7" t="s">
        <v>27997</v>
      </c>
      <c r="H3899" s="7" t="s">
        <v>27998</v>
      </c>
      <c r="I3899" s="7" t="s">
        <v>65</v>
      </c>
      <c r="J3899" s="7" t="s">
        <v>33060</v>
      </c>
      <c r="K3899" s="7" t="s">
        <v>47</v>
      </c>
      <c r="L3899" s="7">
        <v>10</v>
      </c>
      <c r="M3899" s="7" t="s">
        <v>966</v>
      </c>
      <c r="N3899" s="7">
        <v>68212</v>
      </c>
      <c r="O3899" s="7" t="s">
        <v>43364</v>
      </c>
      <c r="P3899" s="7">
        <v>20151202</v>
      </c>
      <c r="Q3899" s="7">
        <v>51</v>
      </c>
      <c r="R3899" s="7">
        <v>201912</v>
      </c>
    </row>
    <row r="3900" spans="1:18" ht="16.5" customHeight="1">
      <c r="A3900" s="8">
        <v>1208151404</v>
      </c>
      <c r="B3900" s="7">
        <v>1345968</v>
      </c>
      <c r="C3900" s="12">
        <v>1101140261020</v>
      </c>
      <c r="D3900" s="7" t="s">
        <v>50129</v>
      </c>
      <c r="E3900" s="7" t="s">
        <v>50130</v>
      </c>
      <c r="F3900" s="7" t="s">
        <v>12486</v>
      </c>
      <c r="G3900" s="7">
        <v>15770582</v>
      </c>
      <c r="H3900" s="7" t="s">
        <v>50131</v>
      </c>
      <c r="I3900" s="7" t="s">
        <v>65</v>
      </c>
      <c r="J3900" s="7" t="s">
        <v>33060</v>
      </c>
      <c r="K3900" s="7" t="s">
        <v>47</v>
      </c>
      <c r="L3900" s="7">
        <v>10</v>
      </c>
      <c r="M3900" s="7" t="s">
        <v>34433</v>
      </c>
      <c r="N3900" s="7">
        <v>58113</v>
      </c>
      <c r="O3900" s="7" t="s">
        <v>42672</v>
      </c>
      <c r="P3900" s="7">
        <v>19950101</v>
      </c>
      <c r="Q3900" s="7">
        <v>110</v>
      </c>
      <c r="R3900" s="7">
        <v>201912</v>
      </c>
    </row>
    <row r="3901" spans="1:18" ht="16.5" customHeight="1">
      <c r="A3901" s="8">
        <v>1278140010</v>
      </c>
      <c r="B3901" s="7">
        <v>1708395</v>
      </c>
      <c r="C3901" s="12">
        <v>1115110040398</v>
      </c>
      <c r="D3901" s="7" t="s">
        <v>17642</v>
      </c>
      <c r="E3901" s="7" t="s">
        <v>5282</v>
      </c>
      <c r="F3901" s="7" t="s">
        <v>17643</v>
      </c>
      <c r="G3901" s="7" t="s">
        <v>17644</v>
      </c>
      <c r="H3901" s="7" t="s">
        <v>17645</v>
      </c>
      <c r="I3901" s="7" t="s">
        <v>65</v>
      </c>
      <c r="J3901" s="7" t="s">
        <v>33060</v>
      </c>
      <c r="K3901" s="7" t="s">
        <v>47</v>
      </c>
      <c r="L3901" s="7">
        <v>10</v>
      </c>
      <c r="M3901" s="7" t="s">
        <v>33076</v>
      </c>
      <c r="N3901" s="7">
        <v>20493</v>
      </c>
      <c r="O3901" s="7" t="s">
        <v>1960</v>
      </c>
      <c r="P3901" s="7">
        <v>20000706</v>
      </c>
      <c r="Q3901" s="7">
        <v>55</v>
      </c>
      <c r="R3901" s="7">
        <v>201912</v>
      </c>
    </row>
    <row r="3902" spans="1:18" ht="16.5" customHeight="1">
      <c r="A3902" s="8">
        <v>2098201432</v>
      </c>
      <c r="B3902" s="7">
        <v>2150504</v>
      </c>
      <c r="C3902" s="12">
        <v>1144310000171</v>
      </c>
      <c r="D3902" s="7" t="s">
        <v>50132</v>
      </c>
      <c r="E3902" s="7" t="s">
        <v>50133</v>
      </c>
      <c r="F3902" s="7" t="s">
        <v>7929</v>
      </c>
      <c r="G3902" s="7" t="s">
        <v>50134</v>
      </c>
      <c r="H3902" s="7" t="s">
        <v>50135</v>
      </c>
      <c r="I3902" s="7" t="s">
        <v>45</v>
      </c>
      <c r="J3902" s="7" t="s">
        <v>33060</v>
      </c>
      <c r="K3902" s="7" t="s">
        <v>47</v>
      </c>
      <c r="L3902" s="7">
        <v>10</v>
      </c>
      <c r="M3902" s="7" t="s">
        <v>105</v>
      </c>
      <c r="N3902" s="7">
        <v>86100</v>
      </c>
      <c r="O3902" s="7" t="s">
        <v>5955</v>
      </c>
      <c r="P3902" s="7">
        <v>19801208</v>
      </c>
      <c r="Q3902" s="7">
        <v>129</v>
      </c>
      <c r="R3902" s="7">
        <v>201912</v>
      </c>
    </row>
    <row r="3903" spans="1:18" ht="16.5" customHeight="1">
      <c r="A3903" s="8">
        <v>2118214681</v>
      </c>
      <c r="B3903" s="7">
        <v>2222549</v>
      </c>
      <c r="C3903" s="12">
        <v>1146210032555</v>
      </c>
      <c r="D3903" s="7" t="s">
        <v>50136</v>
      </c>
      <c r="E3903" s="7" t="s">
        <v>50137</v>
      </c>
      <c r="F3903" s="7" t="s">
        <v>50138</v>
      </c>
      <c r="H3903" s="7" t="s">
        <v>50139</v>
      </c>
      <c r="I3903" s="7" t="s">
        <v>45</v>
      </c>
      <c r="J3903" s="7" t="s">
        <v>33060</v>
      </c>
      <c r="K3903" s="7" t="s">
        <v>47</v>
      </c>
      <c r="L3903" s="7">
        <v>10</v>
      </c>
      <c r="M3903" s="7" t="s">
        <v>105</v>
      </c>
      <c r="N3903" s="7">
        <v>87290</v>
      </c>
      <c r="O3903" s="7" t="s">
        <v>37639</v>
      </c>
      <c r="P3903" s="7">
        <v>20040824</v>
      </c>
      <c r="Q3903" s="7">
        <v>156</v>
      </c>
      <c r="R3903" s="7">
        <v>201912</v>
      </c>
    </row>
    <row r="3904" spans="1:18" ht="16.5" customHeight="1">
      <c r="A3904" s="8">
        <v>2208201986</v>
      </c>
      <c r="B3904" s="7">
        <v>2239980</v>
      </c>
      <c r="C3904" s="12">
        <v>1146320000179</v>
      </c>
      <c r="D3904" s="7" t="s">
        <v>50140</v>
      </c>
      <c r="E3904" s="7" t="s">
        <v>50141</v>
      </c>
      <c r="F3904" s="7" t="s">
        <v>50142</v>
      </c>
      <c r="G3904" s="7" t="s">
        <v>50143</v>
      </c>
      <c r="H3904" s="7" t="s">
        <v>50144</v>
      </c>
      <c r="I3904" s="7" t="s">
        <v>45</v>
      </c>
      <c r="J3904" s="7" t="s">
        <v>33060</v>
      </c>
      <c r="K3904" s="7" t="s">
        <v>47</v>
      </c>
      <c r="L3904" s="7">
        <v>10</v>
      </c>
      <c r="M3904" s="7" t="s">
        <v>105</v>
      </c>
      <c r="N3904" s="7">
        <v>87131</v>
      </c>
      <c r="O3904" s="7" t="s">
        <v>43125</v>
      </c>
      <c r="P3904" s="7">
        <v>19660601</v>
      </c>
      <c r="Q3904" s="7">
        <v>407</v>
      </c>
      <c r="R3904" s="7">
        <v>201912</v>
      </c>
    </row>
    <row r="3905" spans="1:18" ht="16.5" customHeight="1">
      <c r="A3905" s="8">
        <v>1288175453</v>
      </c>
      <c r="B3905" s="7">
        <v>4240078</v>
      </c>
      <c r="C3905" s="12">
        <v>1156110039767</v>
      </c>
      <c r="D3905" s="7" t="s">
        <v>25155</v>
      </c>
      <c r="E3905" s="7" t="s">
        <v>10802</v>
      </c>
      <c r="F3905" s="7" t="s">
        <v>25156</v>
      </c>
      <c r="G3905" s="7" t="s">
        <v>10798</v>
      </c>
      <c r="H3905" s="7" t="s">
        <v>25157</v>
      </c>
      <c r="I3905" s="7" t="s">
        <v>65</v>
      </c>
      <c r="J3905" s="7" t="s">
        <v>33060</v>
      </c>
      <c r="K3905" s="7" t="s">
        <v>47</v>
      </c>
      <c r="L3905" s="7">
        <v>10</v>
      </c>
      <c r="M3905" s="7" t="s">
        <v>34194</v>
      </c>
      <c r="N3905" s="7">
        <v>49212</v>
      </c>
      <c r="O3905" s="7" t="s">
        <v>10754</v>
      </c>
      <c r="P3905" s="7">
        <v>20020918</v>
      </c>
      <c r="Q3905" s="7">
        <v>72</v>
      </c>
      <c r="R3905" s="7">
        <v>201912</v>
      </c>
    </row>
    <row r="3906" spans="1:18" ht="16.5" customHeight="1">
      <c r="A3906" s="8">
        <v>2198202215</v>
      </c>
      <c r="B3906" s="7">
        <v>2349649</v>
      </c>
      <c r="C3906" s="12">
        <v>1162330000040</v>
      </c>
      <c r="D3906" s="7" t="s">
        <v>30558</v>
      </c>
      <c r="E3906" s="7" t="s">
        <v>4627</v>
      </c>
      <c r="F3906" s="7" t="s">
        <v>7921</v>
      </c>
      <c r="G3906" s="7" t="s">
        <v>30559</v>
      </c>
      <c r="H3906" s="7" t="s">
        <v>30560</v>
      </c>
      <c r="I3906" s="7" t="s">
        <v>45</v>
      </c>
      <c r="J3906" s="7" t="s">
        <v>33060</v>
      </c>
      <c r="K3906" s="7" t="s">
        <v>47</v>
      </c>
      <c r="L3906" s="7">
        <v>10</v>
      </c>
      <c r="M3906" s="7" t="s">
        <v>105</v>
      </c>
      <c r="N3906" s="7">
        <v>86300</v>
      </c>
      <c r="O3906" s="7" t="s">
        <v>36811</v>
      </c>
      <c r="P3906" s="7">
        <v>19980331</v>
      </c>
      <c r="Q3906" s="7">
        <v>75</v>
      </c>
      <c r="R3906" s="7">
        <v>201912</v>
      </c>
    </row>
    <row r="3907" spans="1:18" ht="16.5" customHeight="1">
      <c r="A3907" s="8">
        <v>1318174047</v>
      </c>
      <c r="B3907" s="7">
        <v>1591665</v>
      </c>
      <c r="C3907" s="12">
        <v>1201110294984</v>
      </c>
      <c r="D3907" s="7" t="s">
        <v>254</v>
      </c>
      <c r="E3907" s="7" t="s">
        <v>16672</v>
      </c>
      <c r="F3907" s="7" t="s">
        <v>73</v>
      </c>
      <c r="G3907" s="7" t="s">
        <v>16673</v>
      </c>
      <c r="H3907" s="7" t="s">
        <v>16674</v>
      </c>
      <c r="I3907" s="7" t="s">
        <v>65</v>
      </c>
      <c r="J3907" s="7" t="s">
        <v>33060</v>
      </c>
      <c r="K3907" s="7" t="s">
        <v>47</v>
      </c>
      <c r="L3907" s="7">
        <v>10</v>
      </c>
      <c r="M3907" s="7" t="s">
        <v>33076</v>
      </c>
      <c r="N3907" s="7">
        <v>10751</v>
      </c>
      <c r="O3907" s="7" t="s">
        <v>620</v>
      </c>
      <c r="P3907" s="7">
        <v>20020820</v>
      </c>
      <c r="Q3907" s="7">
        <v>61</v>
      </c>
      <c r="R3907" s="7">
        <v>201912</v>
      </c>
    </row>
    <row r="3908" spans="1:18" ht="16.5" customHeight="1">
      <c r="A3908" s="8">
        <v>1318612430</v>
      </c>
      <c r="B3908" s="7">
        <v>3219977</v>
      </c>
      <c r="C3908" s="12">
        <v>1201110487703</v>
      </c>
      <c r="D3908" s="7" t="s">
        <v>20397</v>
      </c>
      <c r="E3908" s="7" t="s">
        <v>20398</v>
      </c>
      <c r="F3908" s="7" t="s">
        <v>20399</v>
      </c>
      <c r="G3908" s="7" t="s">
        <v>20400</v>
      </c>
      <c r="H3908" s="7" t="s">
        <v>20401</v>
      </c>
      <c r="I3908" s="7" t="s">
        <v>65</v>
      </c>
      <c r="J3908" s="7" t="s">
        <v>33060</v>
      </c>
      <c r="K3908" s="7" t="s">
        <v>47</v>
      </c>
      <c r="L3908" s="7">
        <v>10</v>
      </c>
      <c r="M3908" s="7" t="s">
        <v>33076</v>
      </c>
      <c r="N3908" s="7">
        <v>30391</v>
      </c>
      <c r="O3908" s="7" t="s">
        <v>7087</v>
      </c>
      <c r="P3908" s="7">
        <v>20090213</v>
      </c>
      <c r="Q3908" s="7">
        <v>59</v>
      </c>
      <c r="R3908" s="7">
        <v>201912</v>
      </c>
    </row>
    <row r="3909" spans="1:18" ht="16.5" customHeight="1">
      <c r="A3909" s="8">
        <v>1318614613</v>
      </c>
      <c r="B3909" s="7">
        <v>3657138</v>
      </c>
      <c r="C3909" s="12">
        <v>1201110505894</v>
      </c>
      <c r="D3909" s="7" t="s">
        <v>17966</v>
      </c>
      <c r="E3909" s="7" t="s">
        <v>17967</v>
      </c>
      <c r="F3909" s="7" t="s">
        <v>17968</v>
      </c>
      <c r="G3909" s="7" t="s">
        <v>17969</v>
      </c>
      <c r="H3909" s="7" t="s">
        <v>17970</v>
      </c>
      <c r="I3909" s="7" t="s">
        <v>65</v>
      </c>
      <c r="J3909" s="7" t="s">
        <v>33060</v>
      </c>
      <c r="K3909" s="7" t="s">
        <v>47</v>
      </c>
      <c r="L3909" s="7">
        <v>10</v>
      </c>
      <c r="M3909" s="7" t="s">
        <v>33076</v>
      </c>
      <c r="N3909" s="7">
        <v>22211</v>
      </c>
      <c r="O3909" s="7" t="s">
        <v>49997</v>
      </c>
      <c r="P3909" s="7">
        <v>20090818</v>
      </c>
      <c r="Q3909" s="7">
        <v>68</v>
      </c>
      <c r="R3909" s="7">
        <v>201912</v>
      </c>
    </row>
    <row r="3910" spans="1:18" ht="16.5" customHeight="1">
      <c r="A3910" s="8">
        <v>1308175209</v>
      </c>
      <c r="B3910" s="7">
        <v>2871864</v>
      </c>
      <c r="C3910" s="12">
        <v>1211110081190</v>
      </c>
      <c r="D3910" s="7" t="s">
        <v>18462</v>
      </c>
      <c r="E3910" s="7" t="s">
        <v>18463</v>
      </c>
      <c r="F3910" s="7" t="s">
        <v>18464</v>
      </c>
      <c r="G3910" s="7" t="s">
        <v>18465</v>
      </c>
      <c r="H3910" s="7" t="s">
        <v>18466</v>
      </c>
      <c r="I3910" s="7" t="s">
        <v>65</v>
      </c>
      <c r="J3910" s="7" t="s">
        <v>33060</v>
      </c>
      <c r="K3910" s="7" t="s">
        <v>47</v>
      </c>
      <c r="L3910" s="7">
        <v>10</v>
      </c>
      <c r="M3910" s="7" t="s">
        <v>33076</v>
      </c>
      <c r="N3910" s="7">
        <v>25914</v>
      </c>
      <c r="O3910" s="7" t="s">
        <v>38307</v>
      </c>
      <c r="P3910" s="7">
        <v>20001123</v>
      </c>
      <c r="Q3910" s="7">
        <v>52</v>
      </c>
      <c r="R3910" s="7">
        <v>201912</v>
      </c>
    </row>
    <row r="3911" spans="1:18" ht="16.5" customHeight="1">
      <c r="A3911" s="8">
        <v>1308193338</v>
      </c>
      <c r="B3911" s="7">
        <v>2206505</v>
      </c>
      <c r="C3911" s="12">
        <v>1211110103712</v>
      </c>
      <c r="D3911" s="7" t="s">
        <v>17633</v>
      </c>
      <c r="E3911" s="7" t="s">
        <v>17634</v>
      </c>
      <c r="F3911" s="7" t="s">
        <v>9788</v>
      </c>
      <c r="G3911" s="7" t="s">
        <v>17635</v>
      </c>
      <c r="H3911" s="7" t="s">
        <v>17636</v>
      </c>
      <c r="I3911" s="7" t="s">
        <v>65</v>
      </c>
      <c r="J3911" s="7" t="s">
        <v>33060</v>
      </c>
      <c r="K3911" s="7" t="s">
        <v>47</v>
      </c>
      <c r="L3911" s="7">
        <v>10</v>
      </c>
      <c r="M3911" s="7" t="s">
        <v>33076</v>
      </c>
      <c r="N3911" s="7">
        <v>20423</v>
      </c>
      <c r="O3911" s="7" t="s">
        <v>1799</v>
      </c>
      <c r="P3911" s="7">
        <v>20021211</v>
      </c>
      <c r="Q3911" s="7">
        <v>97</v>
      </c>
      <c r="R3911" s="7">
        <v>201912</v>
      </c>
    </row>
    <row r="3912" spans="1:18" ht="16.5" customHeight="1">
      <c r="A3912" s="8">
        <v>1228208050</v>
      </c>
      <c r="B3912" s="7">
        <v>3225615</v>
      </c>
      <c r="C3912" s="12">
        <v>1242220004318</v>
      </c>
      <c r="D3912" s="7" t="s">
        <v>25006</v>
      </c>
      <c r="E3912" s="7" t="s">
        <v>9653</v>
      </c>
      <c r="F3912" s="7" t="s">
        <v>5955</v>
      </c>
      <c r="G3912" s="7" t="s">
        <v>25008</v>
      </c>
      <c r="H3912" s="7" t="s">
        <v>25009</v>
      </c>
      <c r="I3912" s="7" t="s">
        <v>45</v>
      </c>
      <c r="J3912" s="7" t="s">
        <v>33060</v>
      </c>
      <c r="K3912" s="7" t="s">
        <v>47</v>
      </c>
      <c r="L3912" s="7">
        <v>10</v>
      </c>
      <c r="M3912" s="7" t="s">
        <v>105</v>
      </c>
      <c r="N3912" s="7">
        <v>86101</v>
      </c>
      <c r="O3912" s="7" t="s">
        <v>615</v>
      </c>
      <c r="P3912" s="7">
        <v>20070724</v>
      </c>
      <c r="Q3912" s="7">
        <v>1069</v>
      </c>
      <c r="R3912" s="7">
        <v>201912</v>
      </c>
    </row>
    <row r="3913" spans="1:18" ht="16.5" customHeight="1">
      <c r="A3913" s="8">
        <v>1228230509</v>
      </c>
      <c r="B3913" s="7">
        <v>1481149</v>
      </c>
      <c r="C3913" s="12">
        <v>1242330000280</v>
      </c>
      <c r="D3913" s="7" t="s">
        <v>9691</v>
      </c>
      <c r="E3913" s="7" t="s">
        <v>5943</v>
      </c>
      <c r="F3913" s="7" t="s">
        <v>9692</v>
      </c>
      <c r="G3913" s="7" t="s">
        <v>9693</v>
      </c>
      <c r="H3913" s="7" t="s">
        <v>9694</v>
      </c>
      <c r="I3913" s="7" t="s">
        <v>45</v>
      </c>
      <c r="J3913" s="7" t="s">
        <v>33060</v>
      </c>
      <c r="K3913" s="7" t="s">
        <v>47</v>
      </c>
      <c r="L3913" s="7">
        <v>10</v>
      </c>
      <c r="M3913" s="7" t="s">
        <v>105</v>
      </c>
      <c r="N3913" s="7">
        <v>86100</v>
      </c>
      <c r="O3913" s="7" t="s">
        <v>5955</v>
      </c>
      <c r="P3913" s="7">
        <v>19830317</v>
      </c>
      <c r="Q3913" s="7">
        <v>473</v>
      </c>
      <c r="R3913" s="7">
        <v>201912</v>
      </c>
    </row>
    <row r="3914" spans="1:18" ht="16.5" customHeight="1">
      <c r="A3914" s="8">
        <v>1308117927</v>
      </c>
      <c r="B3914" s="7">
        <v>1775398</v>
      </c>
      <c r="C3914" s="12">
        <v>1243110019582</v>
      </c>
      <c r="D3914" s="7" t="s">
        <v>18790</v>
      </c>
      <c r="E3914" s="7" t="s">
        <v>1158</v>
      </c>
      <c r="F3914" s="7" t="s">
        <v>18791</v>
      </c>
      <c r="G3914" s="7" t="s">
        <v>18792</v>
      </c>
      <c r="H3914" s="7" t="s">
        <v>18793</v>
      </c>
      <c r="I3914" s="7" t="s">
        <v>65</v>
      </c>
      <c r="J3914" s="7" t="s">
        <v>33060</v>
      </c>
      <c r="K3914" s="7" t="s">
        <v>47</v>
      </c>
      <c r="L3914" s="7">
        <v>10</v>
      </c>
      <c r="M3914" s="7" t="s">
        <v>33076</v>
      </c>
      <c r="N3914" s="7">
        <v>26299</v>
      </c>
      <c r="O3914" s="7" t="s">
        <v>33440</v>
      </c>
      <c r="P3914" s="7">
        <v>19870301</v>
      </c>
      <c r="Q3914" s="7">
        <v>100</v>
      </c>
      <c r="R3914" s="7">
        <v>201912</v>
      </c>
    </row>
    <row r="3915" spans="1:18" ht="16.5" customHeight="1">
      <c r="A3915" s="8">
        <v>1368106409</v>
      </c>
      <c r="B3915" s="7">
        <v>1433968</v>
      </c>
      <c r="C3915" s="12">
        <v>1244110000092</v>
      </c>
      <c r="D3915" s="7" t="s">
        <v>24975</v>
      </c>
      <c r="E3915" s="7" t="s">
        <v>1176</v>
      </c>
      <c r="F3915" s="7" t="s">
        <v>10754</v>
      </c>
      <c r="G3915" s="7" t="s">
        <v>24976</v>
      </c>
      <c r="H3915" s="7" t="s">
        <v>24977</v>
      </c>
      <c r="I3915" s="7" t="s">
        <v>65</v>
      </c>
      <c r="J3915" s="7" t="s">
        <v>33060</v>
      </c>
      <c r="K3915" s="7" t="s">
        <v>60</v>
      </c>
      <c r="L3915" s="7">
        <v>10</v>
      </c>
      <c r="M3915" s="7" t="s">
        <v>34194</v>
      </c>
      <c r="N3915" s="7">
        <v>49212</v>
      </c>
      <c r="O3915" s="7" t="s">
        <v>10754</v>
      </c>
      <c r="P3915" s="7">
        <v>19700407</v>
      </c>
      <c r="Q3915" s="7">
        <v>241</v>
      </c>
      <c r="R3915" s="7">
        <v>201912</v>
      </c>
    </row>
    <row r="3916" spans="1:18" ht="16.5" customHeight="1">
      <c r="A3916" s="8">
        <v>1378149696</v>
      </c>
      <c r="B3916" s="7">
        <v>2206795</v>
      </c>
      <c r="C3916" s="12">
        <v>1244110057431</v>
      </c>
      <c r="D3916" s="7" t="s">
        <v>7590</v>
      </c>
      <c r="E3916" s="7" t="s">
        <v>3632</v>
      </c>
      <c r="F3916" s="7" t="s">
        <v>19621</v>
      </c>
      <c r="G3916" s="7" t="s">
        <v>19622</v>
      </c>
      <c r="H3916" s="7" t="s">
        <v>19623</v>
      </c>
      <c r="I3916" s="7" t="s">
        <v>65</v>
      </c>
      <c r="J3916" s="7" t="s">
        <v>33060</v>
      </c>
      <c r="K3916" s="7" t="s">
        <v>47</v>
      </c>
      <c r="L3916" s="7">
        <v>10</v>
      </c>
      <c r="M3916" s="7" t="s">
        <v>33076</v>
      </c>
      <c r="N3916" s="7">
        <v>29120</v>
      </c>
      <c r="O3916" s="7" t="s">
        <v>46885</v>
      </c>
      <c r="P3916" s="7">
        <v>20021121</v>
      </c>
      <c r="Q3916" s="7">
        <v>50</v>
      </c>
      <c r="R3916" s="7">
        <v>201912</v>
      </c>
    </row>
    <row r="3917" spans="1:18" ht="16.5" customHeight="1">
      <c r="A3917" s="8">
        <v>1248138077</v>
      </c>
      <c r="B3917" s="7">
        <v>1152418</v>
      </c>
      <c r="C3917" s="12">
        <v>1301110014257</v>
      </c>
      <c r="D3917" s="7" t="s">
        <v>18830</v>
      </c>
      <c r="E3917" s="7" t="s">
        <v>5561</v>
      </c>
      <c r="F3917" s="7" t="s">
        <v>4298</v>
      </c>
      <c r="G3917" s="7" t="s">
        <v>18831</v>
      </c>
      <c r="H3917" s="7" t="s">
        <v>18832</v>
      </c>
      <c r="I3917" s="7" t="s">
        <v>65</v>
      </c>
      <c r="J3917" s="7" t="s">
        <v>33060</v>
      </c>
      <c r="K3917" s="7" t="s">
        <v>47</v>
      </c>
      <c r="L3917" s="7">
        <v>10</v>
      </c>
      <c r="M3917" s="7" t="s">
        <v>33076</v>
      </c>
      <c r="N3917" s="7">
        <v>26299</v>
      </c>
      <c r="O3917" s="7" t="s">
        <v>33440</v>
      </c>
      <c r="P3917" s="7">
        <v>19891226</v>
      </c>
      <c r="Q3917" s="7">
        <v>78</v>
      </c>
      <c r="R3917" s="7">
        <v>201912</v>
      </c>
    </row>
    <row r="3918" spans="1:18" ht="16.5" customHeight="1">
      <c r="A3918" s="8">
        <v>1298139988</v>
      </c>
      <c r="B3918" s="7">
        <v>1431559</v>
      </c>
      <c r="C3918" s="12">
        <v>1311110057686</v>
      </c>
      <c r="D3918" s="7" t="s">
        <v>29992</v>
      </c>
      <c r="E3918" s="7" t="s">
        <v>29993</v>
      </c>
      <c r="F3918" s="7" t="s">
        <v>29994</v>
      </c>
      <c r="G3918" s="7" t="s">
        <v>29995</v>
      </c>
      <c r="H3918" s="7" t="s">
        <v>29996</v>
      </c>
      <c r="I3918" s="7" t="s">
        <v>65</v>
      </c>
      <c r="J3918" s="7" t="s">
        <v>33060</v>
      </c>
      <c r="K3918" s="7" t="s">
        <v>47</v>
      </c>
      <c r="L3918" s="7">
        <v>10</v>
      </c>
      <c r="M3918" s="7" t="s">
        <v>363</v>
      </c>
      <c r="N3918" s="7">
        <v>72911</v>
      </c>
      <c r="O3918" s="7" t="s">
        <v>45040</v>
      </c>
      <c r="P3918" s="7">
        <v>20010215</v>
      </c>
      <c r="Q3918" s="7">
        <v>50</v>
      </c>
      <c r="R3918" s="7">
        <v>201912</v>
      </c>
    </row>
    <row r="3919" spans="1:18" ht="16.5" customHeight="1">
      <c r="A3919" s="8">
        <v>1298616317</v>
      </c>
      <c r="B3919" s="7">
        <v>2910502</v>
      </c>
      <c r="C3919" s="12">
        <v>1311110199777</v>
      </c>
      <c r="D3919" s="7" t="s">
        <v>30609</v>
      </c>
      <c r="E3919" s="7" t="s">
        <v>30610</v>
      </c>
      <c r="F3919" s="7" t="s">
        <v>30611</v>
      </c>
      <c r="G3919" s="7" t="s">
        <v>30612</v>
      </c>
      <c r="H3919" s="7" t="s">
        <v>30613</v>
      </c>
      <c r="I3919" s="7" t="s">
        <v>65</v>
      </c>
      <c r="J3919" s="7" t="s">
        <v>33060</v>
      </c>
      <c r="K3919" s="7" t="s">
        <v>47</v>
      </c>
      <c r="L3919" s="7">
        <v>10</v>
      </c>
      <c r="M3919" s="7" t="s">
        <v>34319</v>
      </c>
      <c r="N3919" s="7">
        <v>55104</v>
      </c>
      <c r="O3919" s="7" t="s">
        <v>43372</v>
      </c>
      <c r="P3919" s="7">
        <v>20071221</v>
      </c>
      <c r="Q3919" s="7">
        <v>52</v>
      </c>
      <c r="R3919" s="7">
        <v>201912</v>
      </c>
    </row>
    <row r="3920" spans="1:18" ht="16.5" customHeight="1">
      <c r="A3920" s="8">
        <v>1258192583</v>
      </c>
      <c r="B3920" s="7">
        <v>3914099</v>
      </c>
      <c r="C3920" s="12">
        <v>1313110103344</v>
      </c>
      <c r="D3920" s="7" t="s">
        <v>18575</v>
      </c>
      <c r="E3920" s="7" t="s">
        <v>18576</v>
      </c>
      <c r="F3920" s="7" t="s">
        <v>18577</v>
      </c>
      <c r="G3920" s="7" t="s">
        <v>18578</v>
      </c>
      <c r="H3920" s="7" t="s">
        <v>18579</v>
      </c>
      <c r="I3920" s="7" t="s">
        <v>52</v>
      </c>
      <c r="J3920" s="7" t="s">
        <v>33060</v>
      </c>
      <c r="K3920" s="7" t="s">
        <v>47</v>
      </c>
      <c r="L3920" s="7">
        <v>10</v>
      </c>
      <c r="M3920" s="7" t="s">
        <v>33076</v>
      </c>
      <c r="N3920" s="7">
        <v>26121</v>
      </c>
      <c r="O3920" s="7" t="s">
        <v>4203</v>
      </c>
      <c r="P3920" s="7">
        <v>20101213</v>
      </c>
      <c r="Q3920" s="7">
        <v>79</v>
      </c>
      <c r="R3920" s="7">
        <v>201912</v>
      </c>
    </row>
    <row r="3921" spans="1:18" ht="16.5" customHeight="1">
      <c r="A3921" s="8">
        <v>1348658740</v>
      </c>
      <c r="B3921" s="7">
        <v>3657215</v>
      </c>
      <c r="C3921" s="12">
        <v>1314110228926</v>
      </c>
      <c r="D3921" s="7" t="s">
        <v>50145</v>
      </c>
      <c r="E3921" s="7" t="s">
        <v>50146</v>
      </c>
      <c r="F3921" s="7" t="s">
        <v>11230</v>
      </c>
      <c r="G3921" s="7" t="s">
        <v>50147</v>
      </c>
      <c r="H3921" s="7" t="s">
        <v>50148</v>
      </c>
      <c r="I3921" s="7" t="s">
        <v>65</v>
      </c>
      <c r="J3921" s="7" t="s">
        <v>33060</v>
      </c>
      <c r="K3921" s="7" t="s">
        <v>47</v>
      </c>
      <c r="L3921" s="7">
        <v>10</v>
      </c>
      <c r="M3921" s="7" t="s">
        <v>34194</v>
      </c>
      <c r="N3921" s="7">
        <v>49301</v>
      </c>
      <c r="O3921" s="7" t="s">
        <v>11304</v>
      </c>
      <c r="P3921" s="7">
        <v>20090807</v>
      </c>
      <c r="Q3921" s="7">
        <v>78</v>
      </c>
      <c r="R3921" s="7">
        <v>201912</v>
      </c>
    </row>
    <row r="3922" spans="1:18" ht="16.5" customHeight="1">
      <c r="A3922" s="8">
        <v>1238119344</v>
      </c>
      <c r="B3922" s="7">
        <v>1747651</v>
      </c>
      <c r="C3922" s="12">
        <v>1341110025078</v>
      </c>
      <c r="D3922" s="7" t="s">
        <v>18846</v>
      </c>
      <c r="E3922" s="7" t="s">
        <v>18847</v>
      </c>
      <c r="F3922" s="7" t="s">
        <v>18848</v>
      </c>
      <c r="G3922" s="7" t="s">
        <v>18849</v>
      </c>
      <c r="H3922" s="7" t="s">
        <v>18850</v>
      </c>
      <c r="I3922" s="7" t="s">
        <v>65</v>
      </c>
      <c r="J3922" s="7" t="s">
        <v>33060</v>
      </c>
      <c r="K3922" s="7" t="s">
        <v>47</v>
      </c>
      <c r="L3922" s="7">
        <v>10</v>
      </c>
      <c r="M3922" s="7" t="s">
        <v>33076</v>
      </c>
      <c r="N3922" s="7">
        <v>26299</v>
      </c>
      <c r="O3922" s="7" t="s">
        <v>33440</v>
      </c>
      <c r="P3922" s="7">
        <v>19880802</v>
      </c>
      <c r="Q3922" s="7">
        <v>98</v>
      </c>
      <c r="R3922" s="7">
        <v>201912</v>
      </c>
    </row>
    <row r="3923" spans="1:18" ht="16.5" customHeight="1">
      <c r="A3923" s="8">
        <v>1268139510</v>
      </c>
      <c r="B3923" s="7">
        <v>1149232</v>
      </c>
      <c r="C3923" s="12">
        <v>1342110031510</v>
      </c>
      <c r="D3923" s="7" t="s">
        <v>16693</v>
      </c>
      <c r="E3923" s="7" t="s">
        <v>16694</v>
      </c>
      <c r="F3923" s="7" t="s">
        <v>2007</v>
      </c>
      <c r="G3923" s="7" t="s">
        <v>16695</v>
      </c>
      <c r="H3923" s="7" t="s">
        <v>16696</v>
      </c>
      <c r="I3923" s="7" t="s">
        <v>65</v>
      </c>
      <c r="J3923" s="7" t="s">
        <v>33060</v>
      </c>
      <c r="K3923" s="7" t="s">
        <v>47</v>
      </c>
      <c r="L3923" s="7">
        <v>10</v>
      </c>
      <c r="M3923" s="7" t="s">
        <v>33076</v>
      </c>
      <c r="N3923" s="7">
        <v>10742</v>
      </c>
      <c r="O3923" s="7" t="s">
        <v>16766</v>
      </c>
      <c r="P3923" s="7">
        <v>19990727</v>
      </c>
      <c r="Q3923" s="7">
        <v>55</v>
      </c>
      <c r="R3923" s="7">
        <v>201912</v>
      </c>
    </row>
    <row r="3924" spans="1:18" ht="16.5" customHeight="1">
      <c r="A3924" s="8">
        <v>1268663392</v>
      </c>
      <c r="B3924" s="7">
        <v>4217656</v>
      </c>
      <c r="C3924" s="12">
        <v>1342110139968</v>
      </c>
      <c r="D3924" s="7" t="s">
        <v>50149</v>
      </c>
      <c r="E3924" s="7" t="s">
        <v>50150</v>
      </c>
      <c r="F3924" s="7" t="s">
        <v>50151</v>
      </c>
      <c r="G3924" s="7" t="s">
        <v>50152</v>
      </c>
      <c r="H3924" s="7" t="s">
        <v>50153</v>
      </c>
      <c r="I3924" s="7" t="s">
        <v>65</v>
      </c>
      <c r="J3924" s="7" t="s">
        <v>33060</v>
      </c>
      <c r="K3924" s="7" t="s">
        <v>47</v>
      </c>
      <c r="L3924" s="7">
        <v>10</v>
      </c>
      <c r="M3924" s="7" t="s">
        <v>33760</v>
      </c>
      <c r="N3924" s="7">
        <v>46499</v>
      </c>
      <c r="O3924" s="7" t="s">
        <v>46397</v>
      </c>
      <c r="P3924" s="7">
        <v>20130405</v>
      </c>
      <c r="Q3924" s="7">
        <v>55</v>
      </c>
      <c r="R3924" s="7">
        <v>201912</v>
      </c>
    </row>
    <row r="3925" spans="1:18" ht="16.5" customHeight="1">
      <c r="A3925" s="8">
        <v>1358164084</v>
      </c>
      <c r="B3925" s="7">
        <v>2609474</v>
      </c>
      <c r="C3925" s="12">
        <v>1345110072568</v>
      </c>
      <c r="D3925" s="7" t="s">
        <v>50154</v>
      </c>
      <c r="E3925" s="7" t="s">
        <v>284</v>
      </c>
      <c r="F3925" s="7" t="s">
        <v>50155</v>
      </c>
      <c r="G3925" s="7" t="s">
        <v>50156</v>
      </c>
      <c r="H3925" s="7" t="s">
        <v>50157</v>
      </c>
      <c r="I3925" s="7" t="s">
        <v>65</v>
      </c>
      <c r="J3925" s="7" t="s">
        <v>33060</v>
      </c>
      <c r="K3925" s="7" t="s">
        <v>47</v>
      </c>
      <c r="L3925" s="7">
        <v>10</v>
      </c>
      <c r="M3925" s="7" t="s">
        <v>33076</v>
      </c>
      <c r="N3925" s="7">
        <v>33900</v>
      </c>
      <c r="O3925" s="7" t="s">
        <v>49739</v>
      </c>
      <c r="P3925" s="7">
        <v>20030721</v>
      </c>
      <c r="Q3925" s="7">
        <v>62</v>
      </c>
      <c r="R3925" s="7">
        <v>201912</v>
      </c>
    </row>
    <row r="3926" spans="1:18" ht="16.5" customHeight="1">
      <c r="A3926" s="8">
        <v>1428137270</v>
      </c>
      <c r="B3926" s="7">
        <v>4001108</v>
      </c>
      <c r="C3926" s="12">
        <v>1345110170106</v>
      </c>
      <c r="D3926" s="7" t="s">
        <v>22937</v>
      </c>
      <c r="E3926" s="7" t="s">
        <v>22938</v>
      </c>
      <c r="F3926" s="7" t="s">
        <v>22939</v>
      </c>
      <c r="G3926" s="7" t="s">
        <v>22940</v>
      </c>
      <c r="H3926" s="7" t="s">
        <v>9481</v>
      </c>
      <c r="I3926" s="7" t="s">
        <v>52</v>
      </c>
      <c r="J3926" s="7" t="s">
        <v>33060</v>
      </c>
      <c r="K3926" s="7" t="s">
        <v>47</v>
      </c>
      <c r="L3926" s="7">
        <v>10</v>
      </c>
      <c r="M3926" s="7" t="s">
        <v>33760</v>
      </c>
      <c r="N3926" s="7">
        <v>46331</v>
      </c>
      <c r="O3926" s="7" t="s">
        <v>9472</v>
      </c>
      <c r="P3926" s="7">
        <v>20110502</v>
      </c>
      <c r="Q3926" s="7">
        <v>53</v>
      </c>
      <c r="R3926" s="7">
        <v>201912</v>
      </c>
    </row>
    <row r="3927" spans="1:18" ht="16.5" customHeight="1">
      <c r="A3927" s="8">
        <v>1428200692</v>
      </c>
      <c r="B3927" s="7">
        <v>4228107</v>
      </c>
      <c r="C3927" s="12">
        <v>1345320004616</v>
      </c>
      <c r="D3927" s="7" t="s">
        <v>50158</v>
      </c>
      <c r="E3927" s="7" t="s">
        <v>16098</v>
      </c>
      <c r="F3927" s="7" t="s">
        <v>50159</v>
      </c>
      <c r="G3927" s="7" t="s">
        <v>50160</v>
      </c>
      <c r="H3927" s="7" t="s">
        <v>50161</v>
      </c>
      <c r="I3927" s="7" t="s">
        <v>45</v>
      </c>
      <c r="J3927" s="7" t="s">
        <v>33060</v>
      </c>
      <c r="K3927" s="7" t="s">
        <v>47</v>
      </c>
      <c r="L3927" s="7">
        <v>10</v>
      </c>
      <c r="M3927" s="7" t="s">
        <v>363</v>
      </c>
      <c r="N3927" s="7">
        <v>71000</v>
      </c>
      <c r="O3927" s="7" t="s">
        <v>35776</v>
      </c>
      <c r="P3927" s="7">
        <v>20070321</v>
      </c>
      <c r="Q3927" s="7">
        <v>62</v>
      </c>
      <c r="R3927" s="7">
        <v>201912</v>
      </c>
    </row>
    <row r="3928" spans="1:18" ht="16.5" customHeight="1">
      <c r="A3928" s="8">
        <v>1348115620</v>
      </c>
      <c r="B3928" s="7">
        <v>2217567</v>
      </c>
      <c r="C3928" s="12">
        <v>1350110037917</v>
      </c>
      <c r="D3928" s="7" t="s">
        <v>25012</v>
      </c>
      <c r="E3928" s="7" t="s">
        <v>25013</v>
      </c>
      <c r="F3928" s="7" t="s">
        <v>25014</v>
      </c>
      <c r="G3928" s="7" t="s">
        <v>25015</v>
      </c>
      <c r="H3928" s="7" t="s">
        <v>25016</v>
      </c>
      <c r="I3928" s="7" t="s">
        <v>65</v>
      </c>
      <c r="J3928" s="7" t="s">
        <v>33060</v>
      </c>
      <c r="K3928" s="7" t="s">
        <v>47</v>
      </c>
      <c r="L3928" s="7">
        <v>10</v>
      </c>
      <c r="M3928" s="7" t="s">
        <v>34194</v>
      </c>
      <c r="N3928" s="7">
        <v>49232</v>
      </c>
      <c r="O3928" s="7" t="s">
        <v>24293</v>
      </c>
      <c r="P3928" s="7">
        <v>19930101</v>
      </c>
      <c r="Q3928" s="7">
        <v>91</v>
      </c>
      <c r="R3928" s="7">
        <v>201912</v>
      </c>
    </row>
    <row r="3929" spans="1:18" ht="16.5" customHeight="1">
      <c r="A3929" s="8">
        <v>1338123734</v>
      </c>
      <c r="B3929" s="7">
        <v>1387908</v>
      </c>
      <c r="C3929" s="12">
        <v>1350110055993</v>
      </c>
      <c r="D3929" s="7" t="s">
        <v>16992</v>
      </c>
      <c r="E3929" s="7" t="s">
        <v>16993</v>
      </c>
      <c r="F3929" s="7" t="s">
        <v>16994</v>
      </c>
      <c r="G3929" s="7" t="s">
        <v>16995</v>
      </c>
      <c r="H3929" s="7" t="s">
        <v>16996</v>
      </c>
      <c r="I3929" s="7" t="s">
        <v>65</v>
      </c>
      <c r="J3929" s="7" t="s">
        <v>33060</v>
      </c>
      <c r="K3929" s="7" t="s">
        <v>47</v>
      </c>
      <c r="L3929" s="7">
        <v>10</v>
      </c>
      <c r="M3929" s="7" t="s">
        <v>33076</v>
      </c>
      <c r="N3929" s="7">
        <v>13402</v>
      </c>
      <c r="O3929" s="7" t="s">
        <v>42658</v>
      </c>
      <c r="P3929" s="7">
        <v>19940201</v>
      </c>
      <c r="Q3929" s="7">
        <v>52</v>
      </c>
      <c r="R3929" s="7">
        <v>201912</v>
      </c>
    </row>
    <row r="3930" spans="1:18" ht="16.5" customHeight="1">
      <c r="A3930" s="8">
        <v>1348147331</v>
      </c>
      <c r="B3930" s="7">
        <v>1678758</v>
      </c>
      <c r="C3930" s="12">
        <v>1350110096830</v>
      </c>
      <c r="D3930" s="7" t="s">
        <v>17293</v>
      </c>
      <c r="E3930" s="7" t="s">
        <v>17294</v>
      </c>
      <c r="F3930" s="7" t="s">
        <v>1267</v>
      </c>
      <c r="G3930" s="7" t="s">
        <v>17295</v>
      </c>
      <c r="H3930" s="7" t="s">
        <v>17296</v>
      </c>
      <c r="I3930" s="7" t="s">
        <v>65</v>
      </c>
      <c r="J3930" s="7" t="s">
        <v>33060</v>
      </c>
      <c r="K3930" s="7" t="s">
        <v>47</v>
      </c>
      <c r="L3930" s="7">
        <v>10</v>
      </c>
      <c r="M3930" s="7" t="s">
        <v>33076</v>
      </c>
      <c r="N3930" s="7">
        <v>15110</v>
      </c>
      <c r="O3930" s="7" t="s">
        <v>33220</v>
      </c>
      <c r="P3930" s="7">
        <v>19991021</v>
      </c>
      <c r="Q3930" s="7">
        <v>53</v>
      </c>
      <c r="R3930" s="7">
        <v>201912</v>
      </c>
    </row>
    <row r="3931" spans="1:18" ht="16.5" customHeight="1">
      <c r="A3931" s="8">
        <v>1408152881</v>
      </c>
      <c r="B3931" s="7">
        <v>4004578</v>
      </c>
      <c r="C3931" s="12">
        <v>1355110224473</v>
      </c>
      <c r="D3931" s="7" t="s">
        <v>17423</v>
      </c>
      <c r="E3931" s="7" t="s">
        <v>18434</v>
      </c>
      <c r="F3931" s="7" t="s">
        <v>18435</v>
      </c>
      <c r="G3931" s="7" t="s">
        <v>18436</v>
      </c>
      <c r="H3931" s="7" t="s">
        <v>18437</v>
      </c>
      <c r="I3931" s="7" t="s">
        <v>65</v>
      </c>
      <c r="J3931" s="7" t="s">
        <v>33060</v>
      </c>
      <c r="K3931" s="7" t="s">
        <v>60</v>
      </c>
      <c r="L3931" s="7">
        <v>10</v>
      </c>
      <c r="M3931" s="7" t="s">
        <v>33076</v>
      </c>
      <c r="N3931" s="7">
        <v>29294</v>
      </c>
      <c r="O3931" s="7" t="s">
        <v>6497</v>
      </c>
      <c r="P3931" s="7">
        <v>20110523</v>
      </c>
      <c r="Q3931" s="7">
        <v>50</v>
      </c>
      <c r="R3931" s="7">
        <v>201912</v>
      </c>
    </row>
    <row r="3932" spans="1:18" ht="16.5" customHeight="1">
      <c r="A3932" s="8">
        <v>3018179582</v>
      </c>
      <c r="B3932" s="7">
        <v>2239444</v>
      </c>
      <c r="C3932" s="12">
        <v>1501110084587</v>
      </c>
      <c r="D3932" s="7" t="s">
        <v>20297</v>
      </c>
      <c r="E3932" s="7" t="s">
        <v>1315</v>
      </c>
      <c r="F3932" s="7" t="s">
        <v>2987</v>
      </c>
      <c r="G3932" s="7" t="s">
        <v>20298</v>
      </c>
      <c r="H3932" s="7" t="s">
        <v>20299</v>
      </c>
      <c r="I3932" s="7" t="s">
        <v>65</v>
      </c>
      <c r="J3932" s="7" t="s">
        <v>33060</v>
      </c>
      <c r="K3932" s="7" t="s">
        <v>47</v>
      </c>
      <c r="L3932" s="7">
        <v>10</v>
      </c>
      <c r="M3932" s="7" t="s">
        <v>33076</v>
      </c>
      <c r="N3932" s="7">
        <v>30390</v>
      </c>
      <c r="O3932" s="7" t="s">
        <v>33587</v>
      </c>
      <c r="P3932" s="7">
        <v>20041217</v>
      </c>
      <c r="Q3932" s="7">
        <v>51</v>
      </c>
      <c r="R3932" s="7">
        <v>201912</v>
      </c>
    </row>
    <row r="3933" spans="1:18" ht="16.5" customHeight="1">
      <c r="A3933" s="8">
        <v>3038140195</v>
      </c>
      <c r="B3933" s="7">
        <v>2209083</v>
      </c>
      <c r="C3933" s="12">
        <v>1511110024277</v>
      </c>
      <c r="D3933" s="7" t="s">
        <v>16598</v>
      </c>
      <c r="E3933" s="7" t="s">
        <v>2105</v>
      </c>
      <c r="F3933" s="7" t="s">
        <v>88</v>
      </c>
      <c r="G3933" s="7" t="s">
        <v>16599</v>
      </c>
      <c r="H3933" s="7" t="s">
        <v>16600</v>
      </c>
      <c r="I3933" s="7" t="s">
        <v>65</v>
      </c>
      <c r="J3933" s="7" t="s">
        <v>33060</v>
      </c>
      <c r="K3933" s="7" t="s">
        <v>60</v>
      </c>
      <c r="L3933" s="7">
        <v>10</v>
      </c>
      <c r="M3933" s="7" t="s">
        <v>33076</v>
      </c>
      <c r="N3933" s="7">
        <v>10111</v>
      </c>
      <c r="O3933" s="7" t="s">
        <v>92</v>
      </c>
      <c r="P3933" s="7">
        <v>20040911</v>
      </c>
      <c r="Q3933" s="7">
        <v>131</v>
      </c>
      <c r="R3933" s="7">
        <v>201912</v>
      </c>
    </row>
    <row r="3934" spans="1:18" ht="16.5" customHeight="1">
      <c r="A3934" s="8">
        <v>3038123084</v>
      </c>
      <c r="B3934" s="7">
        <v>1307140</v>
      </c>
      <c r="C3934" s="12">
        <v>1545110015308</v>
      </c>
      <c r="D3934" s="7" t="s">
        <v>24474</v>
      </c>
      <c r="E3934" s="7" t="s">
        <v>11025</v>
      </c>
      <c r="F3934" s="7" t="s">
        <v>10757</v>
      </c>
      <c r="G3934" s="7" t="s">
        <v>24475</v>
      </c>
      <c r="H3934" s="7" t="s">
        <v>24476</v>
      </c>
      <c r="I3934" s="7" t="s">
        <v>65</v>
      </c>
      <c r="J3934" s="7" t="s">
        <v>33060</v>
      </c>
      <c r="K3934" s="7" t="s">
        <v>47</v>
      </c>
      <c r="L3934" s="7">
        <v>10</v>
      </c>
      <c r="M3934" s="7" t="s">
        <v>34194</v>
      </c>
      <c r="N3934" s="7">
        <v>49212</v>
      </c>
      <c r="O3934" s="7" t="s">
        <v>10754</v>
      </c>
      <c r="P3934" s="7">
        <v>19880720</v>
      </c>
      <c r="Q3934" s="7">
        <v>65</v>
      </c>
      <c r="R3934" s="7">
        <v>201912</v>
      </c>
    </row>
    <row r="3935" spans="1:18" ht="16.5" customHeight="1">
      <c r="A3935" s="8">
        <v>3068105483</v>
      </c>
      <c r="B3935" s="7">
        <v>1472313</v>
      </c>
      <c r="C3935" s="12">
        <v>1601110007272</v>
      </c>
      <c r="D3935" s="7" t="s">
        <v>50162</v>
      </c>
      <c r="E3935" s="7" t="s">
        <v>50163</v>
      </c>
      <c r="F3935" s="7" t="s">
        <v>50164</v>
      </c>
      <c r="G3935" s="7" t="s">
        <v>50165</v>
      </c>
      <c r="H3935" s="7" t="s">
        <v>50166</v>
      </c>
      <c r="I3935" s="7" t="s">
        <v>65</v>
      </c>
      <c r="J3935" s="7" t="s">
        <v>33060</v>
      </c>
      <c r="K3935" s="7" t="s">
        <v>47</v>
      </c>
      <c r="L3935" s="7">
        <v>10</v>
      </c>
      <c r="M3935" s="7" t="s">
        <v>33076</v>
      </c>
      <c r="N3935" s="7">
        <v>29223</v>
      </c>
      <c r="O3935" s="7" t="s">
        <v>42401</v>
      </c>
      <c r="P3935" s="7">
        <v>19850101</v>
      </c>
      <c r="Q3935" s="7">
        <v>52</v>
      </c>
      <c r="R3935" s="7">
        <v>201912</v>
      </c>
    </row>
    <row r="3936" spans="1:18" ht="16.5" customHeight="1">
      <c r="A3936" s="8">
        <v>3068128002</v>
      </c>
      <c r="B3936" s="7">
        <v>1505163</v>
      </c>
      <c r="C3936" s="12">
        <v>1601110059132</v>
      </c>
      <c r="D3936" s="7" t="s">
        <v>26405</v>
      </c>
      <c r="E3936" s="7" t="s">
        <v>26406</v>
      </c>
      <c r="F3936" s="7" t="s">
        <v>26407</v>
      </c>
      <c r="G3936" s="7" t="s">
        <v>26408</v>
      </c>
      <c r="H3936" s="7" t="s">
        <v>26409</v>
      </c>
      <c r="I3936" s="7" t="s">
        <v>65</v>
      </c>
      <c r="J3936" s="7" t="s">
        <v>33060</v>
      </c>
      <c r="K3936" s="7" t="s">
        <v>47</v>
      </c>
      <c r="L3936" s="7">
        <v>10</v>
      </c>
      <c r="M3936" s="7" t="s">
        <v>34433</v>
      </c>
      <c r="N3936" s="7">
        <v>58123</v>
      </c>
      <c r="O3936" s="7" t="s">
        <v>50167</v>
      </c>
      <c r="P3936" s="7">
        <v>19970101</v>
      </c>
      <c r="Q3936" s="7">
        <v>52</v>
      </c>
      <c r="R3936" s="7">
        <v>201912</v>
      </c>
    </row>
    <row r="3937" spans="1:18" ht="16.5" customHeight="1">
      <c r="A3937" s="8">
        <v>3078209631</v>
      </c>
      <c r="B3937" s="7">
        <v>5867515</v>
      </c>
      <c r="C3937" s="12">
        <v>1612330005045</v>
      </c>
      <c r="D3937" s="7" t="s">
        <v>50168</v>
      </c>
      <c r="E3937" s="7" t="s">
        <v>50169</v>
      </c>
      <c r="F3937" s="7" t="s">
        <v>7921</v>
      </c>
      <c r="G3937" s="7" t="s">
        <v>50170</v>
      </c>
      <c r="H3937" s="7" t="s">
        <v>50171</v>
      </c>
      <c r="I3937" s="7" t="s">
        <v>45</v>
      </c>
      <c r="J3937" s="7" t="s">
        <v>33060</v>
      </c>
      <c r="K3937" s="7" t="s">
        <v>47</v>
      </c>
      <c r="L3937" s="7">
        <v>10</v>
      </c>
      <c r="M3937" s="7" t="s">
        <v>105</v>
      </c>
      <c r="N3937" s="7">
        <v>86300</v>
      </c>
      <c r="O3937" s="7" t="s">
        <v>36811</v>
      </c>
      <c r="P3937" s="7">
        <v>20140114</v>
      </c>
      <c r="Q3937" s="7">
        <v>72</v>
      </c>
      <c r="R3937" s="7">
        <v>201912</v>
      </c>
    </row>
    <row r="3938" spans="1:18" ht="16.5" customHeight="1">
      <c r="A3938" s="8">
        <v>3108201770</v>
      </c>
      <c r="B3938" s="7">
        <v>2369450</v>
      </c>
      <c r="C3938" s="12">
        <v>1614330000067</v>
      </c>
      <c r="D3938" s="7" t="s">
        <v>50172</v>
      </c>
      <c r="E3938" s="7" t="s">
        <v>50173</v>
      </c>
      <c r="F3938" s="7" t="s">
        <v>11386</v>
      </c>
      <c r="G3938" s="7" t="s">
        <v>50174</v>
      </c>
      <c r="H3938" s="7" t="s">
        <v>50175</v>
      </c>
      <c r="I3938" s="7" t="s">
        <v>45</v>
      </c>
      <c r="J3938" s="7" t="s">
        <v>33060</v>
      </c>
      <c r="K3938" s="7" t="s">
        <v>47</v>
      </c>
      <c r="L3938" s="7">
        <v>10</v>
      </c>
      <c r="M3938" s="7" t="s">
        <v>105</v>
      </c>
      <c r="N3938" s="7">
        <v>86100</v>
      </c>
      <c r="O3938" s="7" t="s">
        <v>5955</v>
      </c>
      <c r="P3938" s="7">
        <v>19830718</v>
      </c>
      <c r="Q3938" s="7">
        <v>327</v>
      </c>
      <c r="R3938" s="7">
        <v>201912</v>
      </c>
    </row>
    <row r="3939" spans="1:18" ht="16.5" customHeight="1">
      <c r="A3939" s="8">
        <v>3128622162</v>
      </c>
      <c r="B3939" s="7">
        <v>3910054</v>
      </c>
      <c r="C3939" s="12">
        <v>1615110123889</v>
      </c>
      <c r="D3939" s="7" t="s">
        <v>23503</v>
      </c>
      <c r="E3939" s="7" t="s">
        <v>23504</v>
      </c>
      <c r="F3939" s="7" t="s">
        <v>10389</v>
      </c>
      <c r="G3939" s="7" t="s">
        <v>23505</v>
      </c>
      <c r="H3939" s="7" t="s">
        <v>23506</v>
      </c>
      <c r="I3939" s="7" t="s">
        <v>65</v>
      </c>
      <c r="J3939" s="7" t="s">
        <v>33060</v>
      </c>
      <c r="K3939" s="7" t="s">
        <v>47</v>
      </c>
      <c r="L3939" s="7">
        <v>10</v>
      </c>
      <c r="M3939" s="7" t="s">
        <v>33760</v>
      </c>
      <c r="N3939" s="7">
        <v>47129</v>
      </c>
      <c r="O3939" s="7" t="s">
        <v>10479</v>
      </c>
      <c r="P3939" s="7">
        <v>20101210</v>
      </c>
      <c r="Q3939" s="7">
        <v>88</v>
      </c>
      <c r="R3939" s="7">
        <v>201912</v>
      </c>
    </row>
    <row r="3940" spans="1:18" ht="16.5" customHeight="1">
      <c r="A3940" s="8">
        <v>3138104478</v>
      </c>
      <c r="B3940" s="7">
        <v>1118537</v>
      </c>
      <c r="C3940" s="12">
        <v>1645110003468</v>
      </c>
      <c r="D3940" s="7" t="s">
        <v>25660</v>
      </c>
      <c r="E3940" s="7" t="s">
        <v>11054</v>
      </c>
      <c r="F3940" s="7" t="s">
        <v>11437</v>
      </c>
      <c r="G3940" s="7" t="s">
        <v>25661</v>
      </c>
      <c r="H3940" s="7" t="s">
        <v>25662</v>
      </c>
      <c r="I3940" s="7" t="s">
        <v>65</v>
      </c>
      <c r="J3940" s="7" t="s">
        <v>33060</v>
      </c>
      <c r="K3940" s="7" t="s">
        <v>47</v>
      </c>
      <c r="L3940" s="7">
        <v>10</v>
      </c>
      <c r="M3940" s="7" t="s">
        <v>34194</v>
      </c>
      <c r="N3940" s="7">
        <v>50121</v>
      </c>
      <c r="O3940" s="7" t="s">
        <v>50176</v>
      </c>
      <c r="P3940" s="7">
        <v>19970128</v>
      </c>
      <c r="Q3940" s="7">
        <v>53</v>
      </c>
      <c r="R3940" s="7">
        <v>201912</v>
      </c>
    </row>
    <row r="3941" spans="1:18" ht="16.5" customHeight="1">
      <c r="A3941" s="8">
        <v>5148119759</v>
      </c>
      <c r="B3941" s="7">
        <v>1845530</v>
      </c>
      <c r="C3941" s="12">
        <v>1701110043852</v>
      </c>
      <c r="D3941" s="7" t="s">
        <v>20144</v>
      </c>
      <c r="E3941" s="7" t="s">
        <v>10576</v>
      </c>
      <c r="F3941" s="7" t="s">
        <v>20145</v>
      </c>
      <c r="G3941" s="7" t="s">
        <v>20146</v>
      </c>
      <c r="H3941" s="7" t="s">
        <v>20147</v>
      </c>
      <c r="I3941" s="7" t="s">
        <v>65</v>
      </c>
      <c r="J3941" s="7" t="s">
        <v>33060</v>
      </c>
      <c r="K3941" s="7" t="s">
        <v>47</v>
      </c>
      <c r="L3941" s="7">
        <v>10</v>
      </c>
      <c r="M3941" s="7" t="s">
        <v>33076</v>
      </c>
      <c r="N3941" s="7">
        <v>30391</v>
      </c>
      <c r="O3941" s="7" t="s">
        <v>7087</v>
      </c>
      <c r="P3941" s="7">
        <v>19900101</v>
      </c>
      <c r="Q3941" s="7">
        <v>52</v>
      </c>
      <c r="R3941" s="7">
        <v>201912</v>
      </c>
    </row>
    <row r="3942" spans="1:18" ht="16.5" customHeight="1">
      <c r="A3942" s="8">
        <v>5028168558</v>
      </c>
      <c r="B3942" s="7">
        <v>1437904</v>
      </c>
      <c r="C3942" s="12">
        <v>1701110239740</v>
      </c>
      <c r="D3942" s="7" t="s">
        <v>50177</v>
      </c>
      <c r="E3942" s="7" t="s">
        <v>50178</v>
      </c>
      <c r="F3942" s="7" t="s">
        <v>50179</v>
      </c>
      <c r="G3942" s="7" t="s">
        <v>50180</v>
      </c>
      <c r="H3942" s="7" t="s">
        <v>50181</v>
      </c>
      <c r="I3942" s="7" t="s">
        <v>65</v>
      </c>
      <c r="J3942" s="7" t="s">
        <v>33060</v>
      </c>
      <c r="K3942" s="7" t="s">
        <v>47</v>
      </c>
      <c r="L3942" s="7">
        <v>10</v>
      </c>
      <c r="M3942" s="7" t="s">
        <v>33076</v>
      </c>
      <c r="N3942" s="7">
        <v>29294</v>
      </c>
      <c r="O3942" s="7" t="s">
        <v>6497</v>
      </c>
      <c r="P3942" s="7">
        <v>20030120</v>
      </c>
      <c r="Q3942" s="7">
        <v>71</v>
      </c>
      <c r="R3942" s="7">
        <v>201912</v>
      </c>
    </row>
    <row r="3943" spans="1:18" ht="16.5" customHeight="1">
      <c r="A3943" s="8">
        <v>5048202559</v>
      </c>
      <c r="B3943" s="7">
        <v>3036264</v>
      </c>
      <c r="C3943" s="12">
        <v>1701320000337</v>
      </c>
      <c r="D3943" s="7" t="s">
        <v>50182</v>
      </c>
      <c r="E3943" s="7" t="s">
        <v>50183</v>
      </c>
      <c r="F3943" s="7" t="s">
        <v>50184</v>
      </c>
      <c r="G3943" s="7" t="s">
        <v>50185</v>
      </c>
      <c r="H3943" s="7" t="s">
        <v>50186</v>
      </c>
      <c r="I3943" s="7" t="s">
        <v>45</v>
      </c>
      <c r="J3943" s="7" t="s">
        <v>33060</v>
      </c>
      <c r="K3943" s="7" t="s">
        <v>47</v>
      </c>
      <c r="L3943" s="7">
        <v>10</v>
      </c>
      <c r="M3943" s="7" t="s">
        <v>105</v>
      </c>
      <c r="N3943" s="7">
        <v>87000</v>
      </c>
      <c r="O3943" s="7" t="s">
        <v>16479</v>
      </c>
      <c r="P3943" s="7">
        <v>19811121</v>
      </c>
      <c r="Q3943" s="7">
        <v>1011</v>
      </c>
      <c r="R3943" s="7">
        <v>201912</v>
      </c>
    </row>
    <row r="3944" spans="1:18" ht="16.5" customHeight="1">
      <c r="A3944" s="8">
        <v>5068133667</v>
      </c>
      <c r="B3944" s="7">
        <v>1791695</v>
      </c>
      <c r="C3944" s="12">
        <v>1717110038686</v>
      </c>
      <c r="D3944" s="7" t="s">
        <v>18183</v>
      </c>
      <c r="E3944" s="7" t="s">
        <v>18184</v>
      </c>
      <c r="F3944" s="7" t="s">
        <v>18185</v>
      </c>
      <c r="G3944" s="7" t="s">
        <v>18186</v>
      </c>
      <c r="H3944" s="7" t="s">
        <v>18187</v>
      </c>
      <c r="I3944" s="7" t="s">
        <v>52</v>
      </c>
      <c r="J3944" s="7" t="s">
        <v>33060</v>
      </c>
      <c r="K3944" s="7" t="s">
        <v>47</v>
      </c>
      <c r="L3944" s="7">
        <v>10</v>
      </c>
      <c r="M3944" s="7" t="s">
        <v>33076</v>
      </c>
      <c r="N3944" s="7">
        <v>24199</v>
      </c>
      <c r="O3944" s="7" t="s">
        <v>38528</v>
      </c>
      <c r="P3944" s="7">
        <v>19991101</v>
      </c>
      <c r="Q3944" s="7">
        <v>73</v>
      </c>
      <c r="R3944" s="7">
        <v>201912</v>
      </c>
    </row>
    <row r="3945" spans="1:18" ht="16.5" customHeight="1">
      <c r="A3945" s="8">
        <v>5148107762</v>
      </c>
      <c r="B3945" s="7">
        <v>1767508</v>
      </c>
      <c r="C3945" s="12">
        <v>1741110003430</v>
      </c>
      <c r="D3945" s="7" t="s">
        <v>17777</v>
      </c>
      <c r="E3945" s="7" t="s">
        <v>17778</v>
      </c>
      <c r="F3945" s="7" t="s">
        <v>17779</v>
      </c>
      <c r="G3945" s="7" t="s">
        <v>17780</v>
      </c>
      <c r="H3945" s="7" t="s">
        <v>17781</v>
      </c>
      <c r="I3945" s="7" t="s">
        <v>52</v>
      </c>
      <c r="J3945" s="7" t="s">
        <v>33060</v>
      </c>
      <c r="K3945" s="7" t="s">
        <v>47</v>
      </c>
      <c r="L3945" s="7">
        <v>10</v>
      </c>
      <c r="M3945" s="7" t="s">
        <v>33076</v>
      </c>
      <c r="N3945" s="7">
        <v>30331</v>
      </c>
      <c r="O3945" s="7" t="s">
        <v>6938</v>
      </c>
      <c r="P3945" s="7">
        <v>19890812</v>
      </c>
      <c r="Q3945" s="7">
        <v>151</v>
      </c>
      <c r="R3945" s="7">
        <v>201912</v>
      </c>
    </row>
    <row r="3946" spans="1:18" ht="16.5" customHeight="1">
      <c r="A3946" s="8">
        <v>5038126323</v>
      </c>
      <c r="B3946" s="7">
        <v>1877769</v>
      </c>
      <c r="C3946" s="12">
        <v>1741110006559</v>
      </c>
      <c r="D3946" s="7" t="s">
        <v>19495</v>
      </c>
      <c r="E3946" s="7" t="s">
        <v>4015</v>
      </c>
      <c r="F3946" s="7" t="s">
        <v>19496</v>
      </c>
      <c r="G3946" s="7" t="s">
        <v>19497</v>
      </c>
      <c r="H3946" s="7" t="s">
        <v>19498</v>
      </c>
      <c r="I3946" s="7" t="s">
        <v>65</v>
      </c>
      <c r="J3946" s="7" t="s">
        <v>33060</v>
      </c>
      <c r="K3946" s="7" t="s">
        <v>47</v>
      </c>
      <c r="L3946" s="7">
        <v>10</v>
      </c>
      <c r="M3946" s="7" t="s">
        <v>33076</v>
      </c>
      <c r="N3946" s="7">
        <v>28520</v>
      </c>
      <c r="O3946" s="7" t="s">
        <v>38546</v>
      </c>
      <c r="P3946" s="7">
        <v>19930101</v>
      </c>
      <c r="Q3946" s="7">
        <v>52</v>
      </c>
      <c r="R3946" s="7">
        <v>201912</v>
      </c>
    </row>
    <row r="3947" spans="1:18" ht="16.5" customHeight="1">
      <c r="A3947" s="8">
        <v>5068100282</v>
      </c>
      <c r="B3947" s="7">
        <v>1390691</v>
      </c>
      <c r="C3947" s="12">
        <v>1746110000585</v>
      </c>
      <c r="D3947" s="7" t="s">
        <v>27320</v>
      </c>
      <c r="E3947" s="7" t="s">
        <v>27321</v>
      </c>
      <c r="F3947" s="7" t="s">
        <v>13426</v>
      </c>
      <c r="G3947" s="7" t="s">
        <v>27322</v>
      </c>
      <c r="H3947" s="7" t="s">
        <v>27323</v>
      </c>
      <c r="I3947" s="7" t="s">
        <v>52</v>
      </c>
      <c r="J3947" s="7" t="s">
        <v>33060</v>
      </c>
      <c r="K3947" s="7" t="s">
        <v>47</v>
      </c>
      <c r="L3947" s="7">
        <v>10</v>
      </c>
      <c r="M3947" s="7" t="s">
        <v>34433</v>
      </c>
      <c r="N3947" s="7">
        <v>60210</v>
      </c>
      <c r="O3947" s="7" t="s">
        <v>46579</v>
      </c>
      <c r="P3947" s="7">
        <v>19711001</v>
      </c>
      <c r="Q3947" s="7">
        <v>58</v>
      </c>
      <c r="R3947" s="7">
        <v>201912</v>
      </c>
    </row>
    <row r="3948" spans="1:18" ht="16.5" customHeight="1">
      <c r="A3948" s="8">
        <v>5068122535</v>
      </c>
      <c r="B3948" s="7">
        <v>1997173</v>
      </c>
      <c r="C3948" s="12">
        <v>1746110024973</v>
      </c>
      <c r="D3948" s="7" t="s">
        <v>2890</v>
      </c>
      <c r="E3948" s="7" t="s">
        <v>18362</v>
      </c>
      <c r="F3948" s="7" t="s">
        <v>18363</v>
      </c>
      <c r="G3948" s="7" t="s">
        <v>18364</v>
      </c>
      <c r="H3948" s="7" t="s">
        <v>18365</v>
      </c>
      <c r="I3948" s="7" t="s">
        <v>65</v>
      </c>
      <c r="J3948" s="7" t="s">
        <v>33060</v>
      </c>
      <c r="K3948" s="7" t="s">
        <v>47</v>
      </c>
      <c r="L3948" s="7">
        <v>10</v>
      </c>
      <c r="M3948" s="7" t="s">
        <v>33076</v>
      </c>
      <c r="N3948" s="7">
        <v>25110</v>
      </c>
      <c r="O3948" s="7" t="s">
        <v>20814</v>
      </c>
      <c r="P3948" s="7">
        <v>19820901</v>
      </c>
      <c r="Q3948" s="7">
        <v>63</v>
      </c>
      <c r="R3948" s="7">
        <v>201912</v>
      </c>
    </row>
    <row r="3949" spans="1:18" ht="16.5" customHeight="1">
      <c r="A3949" s="8">
        <v>5138131158</v>
      </c>
      <c r="B3949" s="7">
        <v>1543511</v>
      </c>
      <c r="C3949" s="12">
        <v>1752110016802</v>
      </c>
      <c r="D3949" s="7" t="s">
        <v>19582</v>
      </c>
      <c r="E3949" s="7" t="s">
        <v>19583</v>
      </c>
      <c r="F3949" s="7" t="s">
        <v>19584</v>
      </c>
      <c r="G3949" s="7" t="s">
        <v>19585</v>
      </c>
      <c r="H3949" s="7" t="s">
        <v>19586</v>
      </c>
      <c r="I3949" s="7" t="s">
        <v>65</v>
      </c>
      <c r="J3949" s="7" t="s">
        <v>33060</v>
      </c>
      <c r="K3949" s="7" t="s">
        <v>47</v>
      </c>
      <c r="L3949" s="7">
        <v>10</v>
      </c>
      <c r="M3949" s="7" t="s">
        <v>33076</v>
      </c>
      <c r="N3949" s="7">
        <v>29199</v>
      </c>
      <c r="O3949" s="7" t="s">
        <v>33542</v>
      </c>
      <c r="P3949" s="7">
        <v>20030901</v>
      </c>
      <c r="Q3949" s="7">
        <v>65</v>
      </c>
      <c r="R3949" s="7">
        <v>201912</v>
      </c>
    </row>
    <row r="3950" spans="1:18" ht="16.5" customHeight="1">
      <c r="A3950" s="8">
        <v>5138102177</v>
      </c>
      <c r="B3950" s="7">
        <v>1379017</v>
      </c>
      <c r="C3950" s="12">
        <v>1753110001405</v>
      </c>
      <c r="D3950" s="7" t="s">
        <v>17080</v>
      </c>
      <c r="E3950" s="7" t="s">
        <v>976</v>
      </c>
      <c r="F3950" s="7" t="s">
        <v>17081</v>
      </c>
      <c r="G3950" s="7" t="s">
        <v>17082</v>
      </c>
      <c r="H3950" s="7" t="s">
        <v>17083</v>
      </c>
      <c r="I3950" s="7" t="s">
        <v>65</v>
      </c>
      <c r="J3950" s="7" t="s">
        <v>33060</v>
      </c>
      <c r="K3950" s="7" t="s">
        <v>47</v>
      </c>
      <c r="L3950" s="7">
        <v>10</v>
      </c>
      <c r="M3950" s="7" t="s">
        <v>33076</v>
      </c>
      <c r="N3950" s="7">
        <v>13213</v>
      </c>
      <c r="O3950" s="7" t="s">
        <v>33162</v>
      </c>
      <c r="P3950" s="7">
        <v>19850701</v>
      </c>
      <c r="Q3950" s="7">
        <v>113</v>
      </c>
      <c r="R3950" s="7">
        <v>201912</v>
      </c>
    </row>
    <row r="3951" spans="1:18" ht="16.5" customHeight="1">
      <c r="A3951" s="8">
        <v>6038146352</v>
      </c>
      <c r="B3951" s="7">
        <v>2142277</v>
      </c>
      <c r="C3951" s="12">
        <v>1801110369496</v>
      </c>
      <c r="D3951" s="7" t="s">
        <v>21425</v>
      </c>
      <c r="E3951" s="7" t="s">
        <v>21426</v>
      </c>
      <c r="F3951" s="7" t="s">
        <v>21427</v>
      </c>
      <c r="G3951" s="7" t="s">
        <v>21428</v>
      </c>
      <c r="H3951" s="7" t="s">
        <v>21429</v>
      </c>
      <c r="I3951" s="7" t="s">
        <v>65</v>
      </c>
      <c r="J3951" s="7" t="s">
        <v>33060</v>
      </c>
      <c r="K3951" s="7" t="s">
        <v>47</v>
      </c>
      <c r="L3951" s="7">
        <v>10</v>
      </c>
      <c r="M3951" s="7" t="s">
        <v>33076</v>
      </c>
      <c r="N3951" s="7">
        <v>33303</v>
      </c>
      <c r="O3951" s="7" t="s">
        <v>46768</v>
      </c>
      <c r="P3951" s="7">
        <v>20010712</v>
      </c>
      <c r="Q3951" s="7">
        <v>67</v>
      </c>
      <c r="R3951" s="7">
        <v>201912</v>
      </c>
    </row>
    <row r="3952" spans="1:18" ht="16.5" customHeight="1">
      <c r="A3952" s="8">
        <v>6028141636</v>
      </c>
      <c r="B3952" s="7">
        <v>3123739</v>
      </c>
      <c r="C3952" s="12">
        <v>1801110581545</v>
      </c>
      <c r="D3952" s="7" t="s">
        <v>23423</v>
      </c>
      <c r="E3952" s="7" t="s">
        <v>3223</v>
      </c>
      <c r="F3952" s="7" t="s">
        <v>222</v>
      </c>
      <c r="G3952" s="7" t="s">
        <v>23424</v>
      </c>
      <c r="H3952" s="7" t="s">
        <v>23425</v>
      </c>
      <c r="I3952" s="7" t="s">
        <v>65</v>
      </c>
      <c r="J3952" s="7" t="s">
        <v>33060</v>
      </c>
      <c r="K3952" s="7" t="s">
        <v>47</v>
      </c>
      <c r="L3952" s="7">
        <v>10</v>
      </c>
      <c r="M3952" s="7" t="s">
        <v>33760</v>
      </c>
      <c r="N3952" s="7">
        <v>46315</v>
      </c>
      <c r="O3952" s="7" t="s">
        <v>45737</v>
      </c>
      <c r="P3952" s="7">
        <v>20070201</v>
      </c>
      <c r="Q3952" s="7">
        <v>68</v>
      </c>
      <c r="R3952" s="7">
        <v>201912</v>
      </c>
    </row>
    <row r="3953" spans="1:18" ht="16.5" customHeight="1">
      <c r="A3953" s="8">
        <v>6068645264</v>
      </c>
      <c r="B3953" s="7">
        <v>4210940</v>
      </c>
      <c r="C3953" s="12">
        <v>1801110850784</v>
      </c>
      <c r="D3953" s="7" t="s">
        <v>20105</v>
      </c>
      <c r="E3953" s="7" t="s">
        <v>3857</v>
      </c>
      <c r="F3953" s="7" t="s">
        <v>2798</v>
      </c>
      <c r="G3953" s="7" t="s">
        <v>20106</v>
      </c>
      <c r="H3953" s="7" t="s">
        <v>20107</v>
      </c>
      <c r="I3953" s="7" t="s">
        <v>65</v>
      </c>
      <c r="J3953" s="7" t="s">
        <v>33060</v>
      </c>
      <c r="K3953" s="7" t="s">
        <v>47</v>
      </c>
      <c r="L3953" s="7">
        <v>10</v>
      </c>
      <c r="M3953" s="7" t="s">
        <v>33076</v>
      </c>
      <c r="N3953" s="7">
        <v>30391</v>
      </c>
      <c r="O3953" s="7" t="s">
        <v>7087</v>
      </c>
      <c r="P3953" s="7">
        <v>20130311</v>
      </c>
      <c r="Q3953" s="7">
        <v>86</v>
      </c>
      <c r="R3953" s="7">
        <v>201912</v>
      </c>
    </row>
    <row r="3954" spans="1:18" ht="16.5" customHeight="1">
      <c r="A3954" s="8">
        <v>6088205329</v>
      </c>
      <c r="B3954" s="7">
        <v>3217466</v>
      </c>
      <c r="C3954" s="12">
        <v>1901320002503</v>
      </c>
      <c r="D3954" s="7" t="s">
        <v>49385</v>
      </c>
      <c r="E3954" s="7" t="s">
        <v>50187</v>
      </c>
      <c r="F3954" s="7" t="s">
        <v>50188</v>
      </c>
      <c r="G3954" s="7" t="s">
        <v>50189</v>
      </c>
      <c r="H3954" s="7" t="s">
        <v>50190</v>
      </c>
      <c r="I3954" s="7" t="s">
        <v>45</v>
      </c>
      <c r="J3954" s="7" t="s">
        <v>33060</v>
      </c>
      <c r="K3954" s="7" t="s">
        <v>47</v>
      </c>
      <c r="L3954" s="7">
        <v>10</v>
      </c>
      <c r="M3954" s="7" t="s">
        <v>105</v>
      </c>
      <c r="N3954" s="7">
        <v>87000</v>
      </c>
      <c r="O3954" s="7" t="s">
        <v>16479</v>
      </c>
      <c r="P3954" s="7">
        <v>19910912</v>
      </c>
      <c r="Q3954" s="7">
        <v>103</v>
      </c>
      <c r="R3954" s="7">
        <v>201912</v>
      </c>
    </row>
    <row r="3955" spans="1:18" ht="16.5" customHeight="1">
      <c r="A3955" s="8">
        <v>6088209515</v>
      </c>
      <c r="B3955" s="7">
        <v>3130148</v>
      </c>
      <c r="C3955" s="12">
        <v>1901320003460</v>
      </c>
      <c r="D3955" s="7" t="s">
        <v>50191</v>
      </c>
      <c r="E3955" s="7" t="s">
        <v>50192</v>
      </c>
      <c r="F3955" s="7" t="s">
        <v>50193</v>
      </c>
      <c r="G3955" s="7" t="s">
        <v>50194</v>
      </c>
      <c r="H3955" s="7" t="s">
        <v>50195</v>
      </c>
      <c r="I3955" s="7" t="s">
        <v>45</v>
      </c>
      <c r="J3955" s="7" t="s">
        <v>33060</v>
      </c>
      <c r="K3955" s="7" t="s">
        <v>47</v>
      </c>
      <c r="L3955" s="7">
        <v>10</v>
      </c>
      <c r="M3955" s="7" t="s">
        <v>105</v>
      </c>
      <c r="N3955" s="7">
        <v>87121</v>
      </c>
      <c r="O3955" s="7" t="s">
        <v>37510</v>
      </c>
      <c r="P3955" s="7">
        <v>20010622</v>
      </c>
      <c r="Q3955" s="7">
        <v>135</v>
      </c>
      <c r="R3955" s="7">
        <v>201912</v>
      </c>
    </row>
    <row r="3956" spans="1:18" ht="16.5" customHeight="1">
      <c r="A3956" s="8">
        <v>6128111309</v>
      </c>
      <c r="B3956" s="7">
        <v>1696608</v>
      </c>
      <c r="C3956" s="12">
        <v>1912110006910</v>
      </c>
      <c r="D3956" s="7" t="s">
        <v>25742</v>
      </c>
      <c r="E3956" s="7" t="s">
        <v>25743</v>
      </c>
      <c r="F3956" s="7" t="s">
        <v>25744</v>
      </c>
      <c r="G3956" s="7" t="s">
        <v>25745</v>
      </c>
      <c r="H3956" s="7" t="s">
        <v>25746</v>
      </c>
      <c r="I3956" s="7" t="s">
        <v>65</v>
      </c>
      <c r="J3956" s="7" t="s">
        <v>33060</v>
      </c>
      <c r="K3956" s="7" t="s">
        <v>47</v>
      </c>
      <c r="L3956" s="7">
        <v>10</v>
      </c>
      <c r="M3956" s="7" t="s">
        <v>34194</v>
      </c>
      <c r="N3956" s="7">
        <v>52102</v>
      </c>
      <c r="O3956" s="7" t="s">
        <v>50196</v>
      </c>
      <c r="P3956" s="7">
        <v>20000412</v>
      </c>
      <c r="Q3956" s="7">
        <v>76</v>
      </c>
      <c r="R3956" s="7">
        <v>201912</v>
      </c>
    </row>
    <row r="3957" spans="1:18" ht="16.5" customHeight="1">
      <c r="A3957" s="8">
        <v>6088108542</v>
      </c>
      <c r="B3957" s="7">
        <v>1118172</v>
      </c>
      <c r="C3957" s="12">
        <v>1943110000660</v>
      </c>
      <c r="D3957" s="7" t="s">
        <v>18178</v>
      </c>
      <c r="E3957" s="7" t="s">
        <v>18179</v>
      </c>
      <c r="F3957" s="7" t="s">
        <v>18180</v>
      </c>
      <c r="G3957" s="7" t="s">
        <v>18181</v>
      </c>
      <c r="H3957" s="7" t="s">
        <v>18182</v>
      </c>
      <c r="I3957" s="7" t="s">
        <v>52</v>
      </c>
      <c r="J3957" s="7" t="s">
        <v>33060</v>
      </c>
      <c r="K3957" s="7" t="s">
        <v>47</v>
      </c>
      <c r="L3957" s="7">
        <v>10</v>
      </c>
      <c r="M3957" s="7" t="s">
        <v>33076</v>
      </c>
      <c r="N3957" s="7">
        <v>24123</v>
      </c>
      <c r="O3957" s="7" t="s">
        <v>2860</v>
      </c>
      <c r="P3957" s="7">
        <v>19880817</v>
      </c>
      <c r="Q3957" s="7">
        <v>78</v>
      </c>
      <c r="R3957" s="7">
        <v>201912</v>
      </c>
    </row>
    <row r="3958" spans="1:18" ht="16.5" customHeight="1">
      <c r="A3958" s="8">
        <v>6128116283</v>
      </c>
      <c r="B3958" s="7">
        <v>2607953</v>
      </c>
      <c r="C3958" s="12">
        <v>1949110009941</v>
      </c>
      <c r="D3958" s="7" t="s">
        <v>89</v>
      </c>
      <c r="E3958" s="7" t="s">
        <v>20816</v>
      </c>
      <c r="F3958" s="7" t="s">
        <v>18316</v>
      </c>
      <c r="G3958" s="7" t="s">
        <v>20817</v>
      </c>
      <c r="H3958" s="7" t="s">
        <v>20818</v>
      </c>
      <c r="I3958" s="7" t="s">
        <v>65</v>
      </c>
      <c r="J3958" s="7" t="s">
        <v>33060</v>
      </c>
      <c r="K3958" s="7" t="s">
        <v>47</v>
      </c>
      <c r="L3958" s="7">
        <v>10</v>
      </c>
      <c r="M3958" s="7" t="s">
        <v>33076</v>
      </c>
      <c r="N3958" s="7">
        <v>31114</v>
      </c>
      <c r="O3958" s="7" t="s">
        <v>7681</v>
      </c>
      <c r="P3958" s="7">
        <v>20020812</v>
      </c>
      <c r="Q3958" s="7">
        <v>50</v>
      </c>
      <c r="R3958" s="7">
        <v>201912</v>
      </c>
    </row>
    <row r="3959" spans="1:18" ht="16.5" customHeight="1">
      <c r="A3959" s="8">
        <v>6158139437</v>
      </c>
      <c r="B3959" s="7">
        <v>2190596</v>
      </c>
      <c r="C3959" s="12">
        <v>1955110073901</v>
      </c>
      <c r="D3959" s="7" t="s">
        <v>19543</v>
      </c>
      <c r="E3959" s="7" t="s">
        <v>19544</v>
      </c>
      <c r="F3959" s="7" t="s">
        <v>19545</v>
      </c>
      <c r="G3959" s="7" t="s">
        <v>19546</v>
      </c>
      <c r="H3959" s="7" t="s">
        <v>19547</v>
      </c>
      <c r="I3959" s="7" t="s">
        <v>65</v>
      </c>
      <c r="J3959" s="7" t="s">
        <v>33060</v>
      </c>
      <c r="K3959" s="7" t="s">
        <v>47</v>
      </c>
      <c r="L3959" s="7">
        <v>10</v>
      </c>
      <c r="M3959" s="7" t="s">
        <v>313</v>
      </c>
      <c r="N3959" s="7">
        <v>42311</v>
      </c>
      <c r="O3959" s="7" t="s">
        <v>43176</v>
      </c>
      <c r="P3959" s="7">
        <v>20040823</v>
      </c>
      <c r="Q3959" s="7">
        <v>85</v>
      </c>
      <c r="R3959" s="7">
        <v>201912</v>
      </c>
    </row>
    <row r="3960" spans="1:18" ht="16.5" customHeight="1">
      <c r="A3960" s="8">
        <v>6158603948</v>
      </c>
      <c r="B3960" s="7">
        <v>5029738</v>
      </c>
      <c r="C3960" s="12">
        <v>1955110164263</v>
      </c>
      <c r="D3960" s="7" t="s">
        <v>7253</v>
      </c>
      <c r="E3960" s="7" t="s">
        <v>1667</v>
      </c>
      <c r="F3960" s="7" t="s">
        <v>17824</v>
      </c>
      <c r="G3960" s="7" t="s">
        <v>17825</v>
      </c>
      <c r="H3960" s="7" t="s">
        <v>17826</v>
      </c>
      <c r="I3960" s="7" t="s">
        <v>65</v>
      </c>
      <c r="J3960" s="7" t="s">
        <v>33060</v>
      </c>
      <c r="K3960" s="7" t="s">
        <v>47</v>
      </c>
      <c r="L3960" s="7">
        <v>10</v>
      </c>
      <c r="M3960" s="7" t="s">
        <v>33076</v>
      </c>
      <c r="N3960" s="7">
        <v>29294</v>
      </c>
      <c r="O3960" s="7" t="s">
        <v>6497</v>
      </c>
      <c r="P3960" s="7">
        <v>20131001</v>
      </c>
      <c r="Q3960" s="7">
        <v>58</v>
      </c>
      <c r="R3960" s="7">
        <v>201912</v>
      </c>
    </row>
    <row r="3961" spans="1:18" ht="16.5" customHeight="1">
      <c r="A3961" s="8">
        <v>4108116538</v>
      </c>
      <c r="B3961" s="7">
        <v>1446954</v>
      </c>
      <c r="C3961" s="12">
        <v>2001110029730</v>
      </c>
      <c r="D3961" s="7" t="s">
        <v>24250</v>
      </c>
      <c r="E3961" s="7" t="s">
        <v>24251</v>
      </c>
      <c r="F3961" s="7" t="s">
        <v>10842</v>
      </c>
      <c r="G3961" s="7" t="s">
        <v>24252</v>
      </c>
      <c r="H3961" s="7" t="s">
        <v>11046</v>
      </c>
      <c r="I3961" s="7" t="s">
        <v>65</v>
      </c>
      <c r="J3961" s="7" t="s">
        <v>33060</v>
      </c>
      <c r="K3961" s="7" t="s">
        <v>47</v>
      </c>
      <c r="L3961" s="7">
        <v>10</v>
      </c>
      <c r="M3961" s="7" t="s">
        <v>34194</v>
      </c>
      <c r="N3961" s="7">
        <v>49230</v>
      </c>
      <c r="O3961" s="7" t="s">
        <v>42429</v>
      </c>
      <c r="P3961" s="7">
        <v>19910901</v>
      </c>
      <c r="Q3961" s="7">
        <v>122</v>
      </c>
      <c r="R3961" s="7">
        <v>201912</v>
      </c>
    </row>
    <row r="3962" spans="1:18" ht="16.5" customHeight="1">
      <c r="A3962" s="8">
        <v>4118158303</v>
      </c>
      <c r="B3962" s="7">
        <v>3603194</v>
      </c>
      <c r="C3962" s="12">
        <v>2057110010823</v>
      </c>
      <c r="D3962" s="7" t="s">
        <v>18127</v>
      </c>
      <c r="E3962" s="7" t="s">
        <v>18128</v>
      </c>
      <c r="F3962" s="7" t="s">
        <v>9613</v>
      </c>
      <c r="G3962" s="7" t="s">
        <v>18129</v>
      </c>
      <c r="H3962" s="7" t="s">
        <v>18130</v>
      </c>
      <c r="I3962" s="7" t="s">
        <v>65</v>
      </c>
      <c r="J3962" s="7" t="s">
        <v>33060</v>
      </c>
      <c r="K3962" s="7" t="s">
        <v>47</v>
      </c>
      <c r="L3962" s="7">
        <v>10</v>
      </c>
      <c r="M3962" s="7" t="s">
        <v>33076</v>
      </c>
      <c r="N3962" s="7">
        <v>23211</v>
      </c>
      <c r="O3962" s="7" t="s">
        <v>33346</v>
      </c>
      <c r="P3962" s="7">
        <v>20090528</v>
      </c>
      <c r="Q3962" s="7">
        <v>52</v>
      </c>
      <c r="R3962" s="7">
        <v>201912</v>
      </c>
    </row>
    <row r="3963" spans="1:18" ht="16.5" customHeight="1">
      <c r="A3963" s="8">
        <v>4098619452</v>
      </c>
      <c r="B3963" s="7">
        <v>3981270</v>
      </c>
      <c r="C3963" s="12">
        <v>2059110017263</v>
      </c>
      <c r="D3963" s="7" t="s">
        <v>18273</v>
      </c>
      <c r="E3963" s="7" t="s">
        <v>18274</v>
      </c>
      <c r="F3963" s="7" t="s">
        <v>18275</v>
      </c>
      <c r="G3963" s="7" t="s">
        <v>18276</v>
      </c>
      <c r="H3963" s="7" t="s">
        <v>18277</v>
      </c>
      <c r="I3963" s="7" t="s">
        <v>52</v>
      </c>
      <c r="J3963" s="7" t="s">
        <v>33060</v>
      </c>
      <c r="K3963" s="7" t="s">
        <v>60</v>
      </c>
      <c r="L3963" s="7">
        <v>10</v>
      </c>
      <c r="M3963" s="7" t="s">
        <v>33076</v>
      </c>
      <c r="N3963" s="7">
        <v>24321</v>
      </c>
      <c r="O3963" s="7" t="s">
        <v>50197</v>
      </c>
      <c r="P3963" s="7">
        <v>20110224</v>
      </c>
      <c r="Q3963" s="7">
        <v>74</v>
      </c>
      <c r="R3963" s="7">
        <v>201912</v>
      </c>
    </row>
    <row r="3964" spans="1:18" ht="16.5" customHeight="1">
      <c r="A3964" s="8">
        <v>4038144680</v>
      </c>
      <c r="B3964" s="7">
        <v>2804581</v>
      </c>
      <c r="C3964" s="12">
        <v>2149110026304</v>
      </c>
      <c r="D3964" s="7" t="s">
        <v>50198</v>
      </c>
      <c r="E3964" s="7" t="s">
        <v>50199</v>
      </c>
      <c r="F3964" s="7" t="s">
        <v>3007</v>
      </c>
      <c r="G3964" s="7" t="s">
        <v>50200</v>
      </c>
      <c r="H3964" s="7" t="s">
        <v>50201</v>
      </c>
      <c r="I3964" s="7" t="s">
        <v>65</v>
      </c>
      <c r="J3964" s="7" t="s">
        <v>33060</v>
      </c>
      <c r="K3964" s="7" t="s">
        <v>47</v>
      </c>
      <c r="L3964" s="7">
        <v>10</v>
      </c>
      <c r="M3964" s="7" t="s">
        <v>33076</v>
      </c>
      <c r="N3964" s="7">
        <v>30391</v>
      </c>
      <c r="O3964" s="7" t="s">
        <v>7087</v>
      </c>
      <c r="P3964" s="7">
        <v>20070131</v>
      </c>
      <c r="Q3964" s="7">
        <v>50</v>
      </c>
      <c r="R3964" s="7">
        <v>201912</v>
      </c>
    </row>
    <row r="3965" spans="1:18" ht="16.5" customHeight="1">
      <c r="A3965" s="8">
        <v>6168154479</v>
      </c>
      <c r="B3965" s="7">
        <v>2615276</v>
      </c>
      <c r="C3965" s="12">
        <v>2201110054428</v>
      </c>
      <c r="D3965" s="7" t="s">
        <v>16486</v>
      </c>
      <c r="E3965" s="7" t="s">
        <v>16487</v>
      </c>
      <c r="F3965" s="7" t="s">
        <v>16488</v>
      </c>
      <c r="G3965" s="7" t="s">
        <v>16489</v>
      </c>
      <c r="H3965" s="7" t="s">
        <v>16490</v>
      </c>
      <c r="I3965" s="7" t="s">
        <v>65</v>
      </c>
      <c r="J3965" s="7" t="s">
        <v>33060</v>
      </c>
      <c r="K3965" s="7" t="s">
        <v>47</v>
      </c>
      <c r="L3965" s="7">
        <v>10</v>
      </c>
      <c r="M3965" s="7" t="s">
        <v>33076</v>
      </c>
      <c r="N3965" s="7">
        <v>10710</v>
      </c>
      <c r="O3965" s="7" t="s">
        <v>47377</v>
      </c>
      <c r="P3965" s="7">
        <v>20051227</v>
      </c>
      <c r="Q3965" s="7">
        <v>70</v>
      </c>
      <c r="R3965" s="7">
        <v>201912</v>
      </c>
    </row>
    <row r="3966" spans="1:18" ht="16.5" customHeight="1">
      <c r="A3966" s="8">
        <v>6168215890</v>
      </c>
      <c r="B3966" s="7">
        <v>3136878</v>
      </c>
      <c r="C3966" s="12">
        <v>2201330002976</v>
      </c>
      <c r="D3966" s="7" t="s">
        <v>50202</v>
      </c>
      <c r="E3966" s="7" t="s">
        <v>50203</v>
      </c>
      <c r="F3966" s="7" t="s">
        <v>7921</v>
      </c>
      <c r="G3966" s="7" t="s">
        <v>50204</v>
      </c>
      <c r="H3966" s="7" t="s">
        <v>50205</v>
      </c>
      <c r="I3966" s="7" t="s">
        <v>45</v>
      </c>
      <c r="J3966" s="7" t="s">
        <v>33060</v>
      </c>
      <c r="K3966" s="7" t="s">
        <v>47</v>
      </c>
      <c r="L3966" s="7">
        <v>10</v>
      </c>
      <c r="M3966" s="7" t="s">
        <v>105</v>
      </c>
      <c r="N3966" s="7">
        <v>86101</v>
      </c>
      <c r="O3966" s="7" t="s">
        <v>615</v>
      </c>
      <c r="P3966" s="7">
        <v>20030702</v>
      </c>
      <c r="Q3966" s="7">
        <v>319</v>
      </c>
      <c r="R3966" s="7">
        <v>201912</v>
      </c>
    </row>
    <row r="3967" spans="1:18" ht="16.5" customHeight="1">
      <c r="A3967" s="8">
        <v>6168203768</v>
      </c>
      <c r="B3967" s="7">
        <v>2444709</v>
      </c>
      <c r="C3967" s="12">
        <v>2241330000059</v>
      </c>
      <c r="D3967" s="7" t="s">
        <v>50206</v>
      </c>
      <c r="E3967" s="7" t="s">
        <v>9964</v>
      </c>
      <c r="F3967" s="7" t="s">
        <v>50207</v>
      </c>
      <c r="G3967" s="7" t="s">
        <v>50208</v>
      </c>
      <c r="H3967" s="7" t="s">
        <v>50209</v>
      </c>
      <c r="I3967" s="7" t="s">
        <v>45</v>
      </c>
      <c r="J3967" s="7" t="s">
        <v>33060</v>
      </c>
      <c r="K3967" s="7" t="s">
        <v>47</v>
      </c>
      <c r="L3967" s="7">
        <v>10</v>
      </c>
      <c r="M3967" s="7" t="s">
        <v>105</v>
      </c>
      <c r="N3967" s="7">
        <v>86300</v>
      </c>
      <c r="O3967" s="7" t="s">
        <v>36811</v>
      </c>
      <c r="P3967" s="7">
        <v>19830701</v>
      </c>
      <c r="Q3967" s="7">
        <v>403</v>
      </c>
      <c r="R3967" s="7">
        <v>201912</v>
      </c>
    </row>
    <row r="3968" spans="1:18" ht="16.5" customHeight="1">
      <c r="A3968" s="8">
        <v>6108154165</v>
      </c>
      <c r="B3968" s="7">
        <v>1524556</v>
      </c>
      <c r="C3968" s="12">
        <v>2301110080190</v>
      </c>
      <c r="D3968" s="7" t="s">
        <v>20859</v>
      </c>
      <c r="E3968" s="7" t="s">
        <v>2918</v>
      </c>
      <c r="F3968" s="7" t="s">
        <v>7696</v>
      </c>
      <c r="G3968" s="7" t="s">
        <v>20860</v>
      </c>
      <c r="H3968" s="7" t="s">
        <v>20861</v>
      </c>
      <c r="I3968" s="7" t="s">
        <v>65</v>
      </c>
      <c r="J3968" s="7" t="s">
        <v>33060</v>
      </c>
      <c r="K3968" s="7" t="s">
        <v>47</v>
      </c>
      <c r="L3968" s="7">
        <v>10</v>
      </c>
      <c r="M3968" s="7" t="s">
        <v>33076</v>
      </c>
      <c r="N3968" s="7">
        <v>31114</v>
      </c>
      <c r="O3968" s="7" t="s">
        <v>7681</v>
      </c>
      <c r="P3968" s="7">
        <v>20011029</v>
      </c>
      <c r="Q3968" s="7">
        <v>51</v>
      </c>
      <c r="R3968" s="7">
        <v>201912</v>
      </c>
    </row>
    <row r="3969" spans="1:22" ht="16.5" customHeight="1">
      <c r="A3969" s="8">
        <v>6108615944</v>
      </c>
      <c r="B3969" s="7">
        <v>4157988</v>
      </c>
      <c r="C3969" s="12">
        <v>2301110195717</v>
      </c>
      <c r="D3969" s="7" t="s">
        <v>50210</v>
      </c>
      <c r="E3969" s="7" t="s">
        <v>14255</v>
      </c>
      <c r="F3969" s="7" t="s">
        <v>3026</v>
      </c>
      <c r="G3969" s="7" t="s">
        <v>50211</v>
      </c>
      <c r="H3969" s="7" t="s">
        <v>50212</v>
      </c>
      <c r="I3969" s="7" t="s">
        <v>65</v>
      </c>
      <c r="J3969" s="7" t="s">
        <v>33060</v>
      </c>
      <c r="K3969" s="7" t="s">
        <v>47</v>
      </c>
      <c r="L3969" s="7">
        <v>10</v>
      </c>
      <c r="M3969" s="7" t="s">
        <v>33076</v>
      </c>
      <c r="N3969" s="7">
        <v>30391</v>
      </c>
      <c r="O3969" s="7" t="s">
        <v>7087</v>
      </c>
      <c r="P3969" s="7">
        <v>20120808</v>
      </c>
      <c r="Q3969" s="7">
        <v>498</v>
      </c>
      <c r="R3969" s="7">
        <v>201912</v>
      </c>
    </row>
    <row r="3970" spans="1:22" ht="16.5" customHeight="1">
      <c r="A3970" s="8">
        <v>1138206820</v>
      </c>
      <c r="B3970" s="7">
        <v>3209881</v>
      </c>
      <c r="C3970" s="12">
        <v>2543210008503</v>
      </c>
      <c r="D3970" s="7" t="s">
        <v>50213</v>
      </c>
      <c r="E3970" s="7" t="s">
        <v>50214</v>
      </c>
      <c r="F3970" s="7" t="s">
        <v>50215</v>
      </c>
      <c r="G3970" s="7" t="s">
        <v>50216</v>
      </c>
      <c r="H3970" s="7" t="s">
        <v>50217</v>
      </c>
      <c r="I3970" s="7" t="s">
        <v>45</v>
      </c>
      <c r="J3970" s="7" t="s">
        <v>33060</v>
      </c>
      <c r="K3970" s="7" t="s">
        <v>47</v>
      </c>
      <c r="L3970" s="7">
        <v>10</v>
      </c>
      <c r="M3970" s="7" t="s">
        <v>105</v>
      </c>
      <c r="N3970" s="7">
        <v>87000</v>
      </c>
      <c r="O3970" s="7" t="s">
        <v>16479</v>
      </c>
      <c r="P3970" s="7">
        <v>20081022</v>
      </c>
      <c r="Q3970" s="7">
        <v>76</v>
      </c>
      <c r="R3970" s="7">
        <v>201912</v>
      </c>
    </row>
    <row r="3971" spans="1:22" ht="16.5" customHeight="1">
      <c r="A3971" s="8">
        <v>6018206268</v>
      </c>
      <c r="B3971" s="7">
        <v>6520506</v>
      </c>
      <c r="C3971" s="12">
        <v>2543330017351</v>
      </c>
      <c r="D3971" s="7" t="s">
        <v>50218</v>
      </c>
      <c r="E3971" s="7" t="s">
        <v>1279</v>
      </c>
      <c r="F3971" s="7" t="s">
        <v>50219</v>
      </c>
      <c r="G3971" s="7" t="s">
        <v>50220</v>
      </c>
      <c r="H3971" s="7" t="s">
        <v>50221</v>
      </c>
      <c r="I3971" s="7" t="s">
        <v>45</v>
      </c>
      <c r="J3971" s="7" t="s">
        <v>33060</v>
      </c>
      <c r="K3971" s="7" t="s">
        <v>47</v>
      </c>
      <c r="L3971" s="7">
        <v>10</v>
      </c>
      <c r="M3971" s="7" t="s">
        <v>105</v>
      </c>
      <c r="N3971" s="7">
        <v>86300</v>
      </c>
      <c r="O3971" s="7" t="s">
        <v>36811</v>
      </c>
      <c r="P3971" s="7">
        <v>20160315</v>
      </c>
      <c r="Q3971" s="7">
        <v>136</v>
      </c>
      <c r="R3971" s="7">
        <v>201912</v>
      </c>
    </row>
    <row r="3972" spans="1:22" ht="16.5" customHeight="1">
      <c r="A3972" s="8">
        <v>2098211833</v>
      </c>
      <c r="B3972" s="7">
        <v>5890794</v>
      </c>
      <c r="C3972" s="12">
        <v>2641510010375</v>
      </c>
      <c r="D3972" s="7" t="s">
        <v>50222</v>
      </c>
      <c r="E3972" s="7" t="s">
        <v>50223</v>
      </c>
      <c r="F3972" s="7" t="s">
        <v>50224</v>
      </c>
      <c r="G3972" s="7" t="s">
        <v>50225</v>
      </c>
      <c r="H3972" s="7" t="s">
        <v>50226</v>
      </c>
      <c r="I3972" s="7" t="s">
        <v>45</v>
      </c>
      <c r="J3972" s="7" t="s">
        <v>33060</v>
      </c>
      <c r="K3972" s="7" t="s">
        <v>47</v>
      </c>
      <c r="L3972" s="7">
        <v>10</v>
      </c>
      <c r="M3972" s="7" t="s">
        <v>105</v>
      </c>
      <c r="N3972" s="7">
        <v>87299</v>
      </c>
      <c r="O3972" s="7" t="s">
        <v>37831</v>
      </c>
      <c r="P3972" s="7">
        <v>20140314</v>
      </c>
      <c r="Q3972" s="7">
        <v>411</v>
      </c>
      <c r="R3972" s="7">
        <v>201912</v>
      </c>
    </row>
    <row r="3973" spans="1:22" ht="16.5" customHeight="1">
      <c r="A3973" s="8">
        <v>7668200085</v>
      </c>
      <c r="B3973" s="7">
        <v>7971947</v>
      </c>
      <c r="C3973" s="12">
        <v>2802330005265</v>
      </c>
      <c r="D3973" s="7" t="s">
        <v>50227</v>
      </c>
      <c r="E3973" s="7" t="s">
        <v>50228</v>
      </c>
      <c r="F3973" s="7" t="s">
        <v>36018</v>
      </c>
      <c r="G3973" s="7" t="s">
        <v>50229</v>
      </c>
      <c r="H3973" s="7" t="s">
        <v>50230</v>
      </c>
      <c r="I3973" s="7" t="s">
        <v>45</v>
      </c>
      <c r="J3973" s="7" t="s">
        <v>33060</v>
      </c>
      <c r="K3973" s="7" t="s">
        <v>47</v>
      </c>
      <c r="L3973" s="7">
        <v>10</v>
      </c>
      <c r="M3973" s="7" t="s">
        <v>105</v>
      </c>
      <c r="N3973" s="7">
        <v>86000</v>
      </c>
      <c r="O3973" s="7" t="s">
        <v>16390</v>
      </c>
      <c r="P3973" s="7">
        <v>20160714</v>
      </c>
      <c r="Q3973" s="7">
        <v>89</v>
      </c>
      <c r="R3973" s="7">
        <v>201912</v>
      </c>
    </row>
    <row r="3974" spans="1:22" ht="16.5" customHeight="1">
      <c r="A3974" s="8">
        <v>1068136751</v>
      </c>
      <c r="B3974" s="7">
        <v>1784275</v>
      </c>
      <c r="C3974" s="12">
        <v>1101110610801</v>
      </c>
      <c r="D3974" s="7" t="s">
        <v>22219</v>
      </c>
      <c r="E3974" s="7" t="s">
        <v>22220</v>
      </c>
      <c r="F3974" s="7" t="s">
        <v>22221</v>
      </c>
      <c r="G3974" s="7" t="s">
        <v>22222</v>
      </c>
      <c r="H3974" s="7" t="s">
        <v>22223</v>
      </c>
      <c r="I3974" s="7" t="s">
        <v>65</v>
      </c>
      <c r="J3974" s="7" t="s">
        <v>33060</v>
      </c>
      <c r="K3974" s="7" t="s">
        <v>47</v>
      </c>
      <c r="L3974" s="7">
        <v>10</v>
      </c>
      <c r="M3974" s="7" t="s">
        <v>363</v>
      </c>
      <c r="N3974" s="7">
        <v>72112</v>
      </c>
      <c r="O3974" s="7" t="s">
        <v>49240</v>
      </c>
      <c r="P3974" s="7">
        <v>19890310</v>
      </c>
      <c r="Q3974" s="7">
        <v>58</v>
      </c>
      <c r="R3974" s="7">
        <v>202001</v>
      </c>
      <c r="S3974" s="7">
        <v>2022</v>
      </c>
      <c r="T3974" s="7">
        <v>8912589</v>
      </c>
      <c r="U3974" s="7">
        <v>4971283</v>
      </c>
      <c r="V3974" s="7">
        <v>1230000</v>
      </c>
    </row>
    <row r="3975" spans="1:22" ht="16.5" customHeight="1">
      <c r="A3975" s="8">
        <v>5108120064</v>
      </c>
      <c r="B3975" s="7">
        <v>2977892</v>
      </c>
      <c r="C3975" s="12">
        <v>1751110013222</v>
      </c>
      <c r="D3975" s="7" t="s">
        <v>18510</v>
      </c>
      <c r="E3975" s="7" t="s">
        <v>18511</v>
      </c>
      <c r="F3975" s="7" t="s">
        <v>3007</v>
      </c>
      <c r="G3975" s="7" t="s">
        <v>18512</v>
      </c>
      <c r="H3975" s="7" t="s">
        <v>18513</v>
      </c>
      <c r="I3975" s="7" t="s">
        <v>65</v>
      </c>
      <c r="J3975" s="7" t="s">
        <v>33060</v>
      </c>
      <c r="K3975" s="7" t="s">
        <v>47</v>
      </c>
      <c r="L3975" s="7">
        <v>10</v>
      </c>
      <c r="M3975" s="7" t="s">
        <v>33076</v>
      </c>
      <c r="N3975" s="7">
        <v>25943</v>
      </c>
      <c r="O3975" s="7" t="s">
        <v>50231</v>
      </c>
      <c r="P3975" s="7">
        <v>20080327</v>
      </c>
      <c r="Q3975" s="7">
        <v>52</v>
      </c>
      <c r="R3975" s="7">
        <v>202001</v>
      </c>
      <c r="S3975" s="7">
        <v>2022</v>
      </c>
      <c r="T3975" s="7">
        <v>8676826</v>
      </c>
      <c r="U3975" s="7">
        <v>9193888</v>
      </c>
      <c r="V3975" s="7">
        <v>1200000</v>
      </c>
    </row>
    <row r="3976" spans="1:22" ht="16.5" customHeight="1">
      <c r="A3976" s="8">
        <v>6578600284</v>
      </c>
      <c r="B3976" s="7">
        <v>6663765</v>
      </c>
      <c r="C3976" s="12">
        <v>1760110104402</v>
      </c>
      <c r="D3976" s="7" t="s">
        <v>18514</v>
      </c>
      <c r="E3976" s="7" t="s">
        <v>18515</v>
      </c>
      <c r="F3976" s="7" t="s">
        <v>18516</v>
      </c>
      <c r="G3976" s="7" t="s">
        <v>18517</v>
      </c>
      <c r="H3976" s="7" t="s">
        <v>18518</v>
      </c>
      <c r="I3976" s="7" t="s">
        <v>65</v>
      </c>
      <c r="J3976" s="7" t="s">
        <v>33060</v>
      </c>
      <c r="K3976" s="7" t="s">
        <v>47</v>
      </c>
      <c r="L3976" s="7">
        <v>10</v>
      </c>
      <c r="M3976" s="7" t="s">
        <v>33076</v>
      </c>
      <c r="N3976" s="7">
        <v>25924</v>
      </c>
      <c r="O3976" s="7" t="s">
        <v>44055</v>
      </c>
      <c r="P3976" s="7">
        <v>20160222</v>
      </c>
      <c r="Q3976" s="7">
        <v>70</v>
      </c>
      <c r="R3976" s="7">
        <v>202001</v>
      </c>
      <c r="S3976" s="7">
        <v>2022</v>
      </c>
      <c r="T3976" s="7">
        <v>3069190</v>
      </c>
      <c r="U3976" s="7">
        <v>5708757</v>
      </c>
      <c r="V3976" s="7">
        <v>60000</v>
      </c>
    </row>
    <row r="3977" spans="1:22" ht="16.5" customHeight="1">
      <c r="A3977" s="8">
        <v>2158148755</v>
      </c>
      <c r="B3977" s="7">
        <v>1451111</v>
      </c>
      <c r="C3977" s="12">
        <v>1101111192816</v>
      </c>
      <c r="D3977" s="7" t="s">
        <v>22771</v>
      </c>
      <c r="E3977" s="7" t="s">
        <v>22772</v>
      </c>
      <c r="F3977" s="7" t="s">
        <v>22773</v>
      </c>
      <c r="G3977" s="7" t="s">
        <v>22774</v>
      </c>
      <c r="H3977" s="7" t="s">
        <v>22775</v>
      </c>
      <c r="I3977" s="7" t="s">
        <v>65</v>
      </c>
      <c r="J3977" s="7" t="s">
        <v>33060</v>
      </c>
      <c r="K3977" s="7" t="s">
        <v>60</v>
      </c>
      <c r="L3977" s="7">
        <v>10</v>
      </c>
      <c r="M3977" s="7" t="s">
        <v>33760</v>
      </c>
      <c r="N3977" s="7">
        <v>46493</v>
      </c>
      <c r="O3977" s="7" t="s">
        <v>44252</v>
      </c>
      <c r="P3977" s="7">
        <v>19950831</v>
      </c>
      <c r="Q3977" s="7">
        <v>158</v>
      </c>
      <c r="R3977" s="7">
        <v>202001</v>
      </c>
    </row>
    <row r="3978" spans="1:22" ht="16.5" customHeight="1">
      <c r="A3978" s="8">
        <v>2068159603</v>
      </c>
      <c r="B3978" s="7">
        <v>1970464</v>
      </c>
      <c r="C3978" s="12">
        <v>1101112271221</v>
      </c>
      <c r="D3978" s="7" t="s">
        <v>21499</v>
      </c>
      <c r="E3978" s="7" t="s">
        <v>21500</v>
      </c>
      <c r="F3978" s="7" t="s">
        <v>21501</v>
      </c>
      <c r="G3978" s="7" t="s">
        <v>21502</v>
      </c>
      <c r="H3978" s="7" t="s">
        <v>21503</v>
      </c>
      <c r="I3978" s="7" t="s">
        <v>65</v>
      </c>
      <c r="J3978" s="7" t="s">
        <v>33060</v>
      </c>
      <c r="K3978" s="7" t="s">
        <v>47</v>
      </c>
      <c r="L3978" s="7">
        <v>10</v>
      </c>
      <c r="M3978" s="7" t="s">
        <v>33076</v>
      </c>
      <c r="N3978" s="7">
        <v>33920</v>
      </c>
      <c r="O3978" s="7" t="s">
        <v>50002</v>
      </c>
      <c r="P3978" s="7">
        <v>20010627</v>
      </c>
      <c r="Q3978" s="7">
        <v>54</v>
      </c>
      <c r="R3978" s="7">
        <v>202001</v>
      </c>
    </row>
    <row r="3979" spans="1:22" ht="16.5" customHeight="1">
      <c r="A3979" s="8">
        <v>1068686649</v>
      </c>
      <c r="B3979" s="7">
        <v>4129929</v>
      </c>
      <c r="C3979" s="12">
        <v>1101114870617</v>
      </c>
      <c r="D3979" s="7" t="s">
        <v>50232</v>
      </c>
      <c r="E3979" s="7" t="s">
        <v>50233</v>
      </c>
      <c r="F3979" s="7" t="s">
        <v>50234</v>
      </c>
      <c r="G3979" s="7" t="s">
        <v>50235</v>
      </c>
      <c r="H3979" s="7" t="s">
        <v>50236</v>
      </c>
      <c r="I3979" s="7" t="s">
        <v>65</v>
      </c>
      <c r="J3979" s="7" t="s">
        <v>33060</v>
      </c>
      <c r="K3979" s="7" t="s">
        <v>47</v>
      </c>
      <c r="L3979" s="7">
        <v>10</v>
      </c>
      <c r="M3979" s="7" t="s">
        <v>33076</v>
      </c>
      <c r="N3979" s="7">
        <v>14192</v>
      </c>
      <c r="O3979" s="7" t="s">
        <v>38558</v>
      </c>
      <c r="P3979" s="7">
        <v>20120517</v>
      </c>
      <c r="Q3979" s="7">
        <v>62</v>
      </c>
      <c r="R3979" s="7">
        <v>202001</v>
      </c>
    </row>
    <row r="3980" spans="1:22" ht="16.5" customHeight="1">
      <c r="A3980" s="8">
        <v>2558101059</v>
      </c>
      <c r="B3980" s="7">
        <v>8480376</v>
      </c>
      <c r="C3980" s="12">
        <v>1101116657964</v>
      </c>
      <c r="D3980" s="7" t="s">
        <v>50237</v>
      </c>
      <c r="E3980" s="7" t="s">
        <v>50238</v>
      </c>
      <c r="F3980" s="7" t="s">
        <v>50239</v>
      </c>
      <c r="H3980" s="7" t="s">
        <v>50240</v>
      </c>
      <c r="I3980" s="7" t="s">
        <v>65</v>
      </c>
      <c r="J3980" s="7" t="s">
        <v>33060</v>
      </c>
      <c r="K3980" s="7" t="s">
        <v>47</v>
      </c>
      <c r="L3980" s="7">
        <v>10</v>
      </c>
      <c r="M3980" s="7" t="s">
        <v>33760</v>
      </c>
      <c r="N3980" s="7">
        <v>46595</v>
      </c>
      <c r="O3980" s="7" t="s">
        <v>22706</v>
      </c>
      <c r="P3980" s="7">
        <v>20180209</v>
      </c>
      <c r="Q3980" s="7">
        <v>87</v>
      </c>
      <c r="R3980" s="7">
        <v>202001</v>
      </c>
    </row>
    <row r="3981" spans="1:22" ht="16.5" customHeight="1">
      <c r="A3981" s="8">
        <v>1378133025</v>
      </c>
      <c r="B3981" s="7">
        <v>1144564</v>
      </c>
      <c r="C3981" s="12">
        <v>1246110237146</v>
      </c>
      <c r="D3981" s="7" t="s">
        <v>50241</v>
      </c>
      <c r="E3981" s="7" t="s">
        <v>13185</v>
      </c>
      <c r="F3981" s="7" t="s">
        <v>50242</v>
      </c>
      <c r="G3981" s="7" t="s">
        <v>50243</v>
      </c>
      <c r="H3981" s="7" t="s">
        <v>50244</v>
      </c>
      <c r="I3981" s="7" t="s">
        <v>65</v>
      </c>
      <c r="J3981" s="7" t="s">
        <v>33060</v>
      </c>
      <c r="K3981" s="7" t="s">
        <v>60</v>
      </c>
      <c r="L3981" s="7">
        <v>10</v>
      </c>
      <c r="M3981" s="7" t="s">
        <v>33076</v>
      </c>
      <c r="N3981" s="7">
        <v>25120</v>
      </c>
      <c r="O3981" s="7" t="s">
        <v>33401</v>
      </c>
      <c r="P3981" s="7">
        <v>20001124</v>
      </c>
      <c r="Q3981" s="7">
        <v>50</v>
      </c>
      <c r="R3981" s="7">
        <v>202001</v>
      </c>
    </row>
    <row r="3982" spans="1:22" ht="16.5" customHeight="1">
      <c r="A3982" s="8">
        <v>2168800660</v>
      </c>
      <c r="B3982" s="7">
        <v>8175379</v>
      </c>
      <c r="C3982" s="12">
        <v>1313110181118</v>
      </c>
      <c r="D3982" s="7" t="s">
        <v>50245</v>
      </c>
      <c r="E3982" s="7" t="s">
        <v>2789</v>
      </c>
      <c r="F3982" s="7" t="s">
        <v>50246</v>
      </c>
      <c r="G3982" s="7" t="s">
        <v>50247</v>
      </c>
      <c r="H3982" s="7" t="s">
        <v>50248</v>
      </c>
      <c r="I3982" s="7" t="s">
        <v>65</v>
      </c>
      <c r="J3982" s="7" t="s">
        <v>33060</v>
      </c>
      <c r="K3982" s="7" t="s">
        <v>47</v>
      </c>
      <c r="L3982" s="7">
        <v>10</v>
      </c>
      <c r="M3982" s="7" t="s">
        <v>33076</v>
      </c>
      <c r="N3982" s="7">
        <v>30391</v>
      </c>
      <c r="O3982" s="7" t="s">
        <v>7087</v>
      </c>
      <c r="P3982" s="7">
        <v>20170523</v>
      </c>
      <c r="Q3982" s="7">
        <v>57</v>
      </c>
      <c r="R3982" s="7">
        <v>202001</v>
      </c>
    </row>
    <row r="3983" spans="1:22" ht="16.5" customHeight="1">
      <c r="A3983" s="8">
        <v>1348704902</v>
      </c>
      <c r="B3983" s="7">
        <v>4197550</v>
      </c>
      <c r="C3983" s="12">
        <v>1314110291741</v>
      </c>
      <c r="D3983" s="7" t="s">
        <v>50249</v>
      </c>
      <c r="E3983" s="7" t="s">
        <v>50250</v>
      </c>
      <c r="F3983" s="7" t="s">
        <v>18755</v>
      </c>
      <c r="H3983" s="7" t="s">
        <v>50251</v>
      </c>
      <c r="I3983" s="7" t="s">
        <v>65</v>
      </c>
      <c r="J3983" s="7" t="s">
        <v>33060</v>
      </c>
      <c r="K3983" s="7" t="s">
        <v>47</v>
      </c>
      <c r="L3983" s="7">
        <v>10</v>
      </c>
      <c r="M3983" s="7" t="s">
        <v>33076</v>
      </c>
      <c r="N3983" s="7">
        <v>26221</v>
      </c>
      <c r="O3983" s="7" t="s">
        <v>43255</v>
      </c>
      <c r="P3983" s="7">
        <v>20130125</v>
      </c>
      <c r="Q3983" s="7">
        <v>92</v>
      </c>
      <c r="R3983" s="7">
        <v>202001</v>
      </c>
    </row>
    <row r="3984" spans="1:22" ht="16.5" customHeight="1">
      <c r="A3984" s="8">
        <v>3318100669</v>
      </c>
      <c r="B3984" s="7">
        <v>8148134</v>
      </c>
      <c r="C3984" s="12">
        <v>1511110060198</v>
      </c>
      <c r="D3984" s="7" t="s">
        <v>50252</v>
      </c>
      <c r="E3984" s="7" t="s">
        <v>50253</v>
      </c>
      <c r="F3984" s="7" t="s">
        <v>2798</v>
      </c>
      <c r="G3984" s="7" t="s">
        <v>50254</v>
      </c>
      <c r="H3984" s="7" t="s">
        <v>50255</v>
      </c>
      <c r="I3984" s="7" t="s">
        <v>65</v>
      </c>
      <c r="J3984" s="7" t="s">
        <v>33060</v>
      </c>
      <c r="K3984" s="7" t="s">
        <v>47</v>
      </c>
      <c r="L3984" s="7">
        <v>10</v>
      </c>
      <c r="M3984" s="7" t="s">
        <v>33076</v>
      </c>
      <c r="N3984" s="7">
        <v>30391</v>
      </c>
      <c r="O3984" s="7" t="s">
        <v>7087</v>
      </c>
      <c r="P3984" s="7">
        <v>20170222</v>
      </c>
      <c r="Q3984" s="7">
        <v>116</v>
      </c>
      <c r="R3984" s="7">
        <v>202001</v>
      </c>
    </row>
    <row r="3985" spans="1:22" ht="16.5" customHeight="1">
      <c r="A3985" s="8">
        <v>1668700863</v>
      </c>
      <c r="B3985" s="7">
        <v>8254061</v>
      </c>
      <c r="C3985" s="12">
        <v>1511110062219</v>
      </c>
      <c r="D3985" s="7" t="s">
        <v>7682</v>
      </c>
      <c r="E3985" s="7" t="s">
        <v>50256</v>
      </c>
      <c r="F3985" s="7" t="s">
        <v>2798</v>
      </c>
      <c r="G3985" s="7" t="s">
        <v>50257</v>
      </c>
      <c r="H3985" s="7" t="s">
        <v>50258</v>
      </c>
      <c r="I3985" s="7" t="s">
        <v>65</v>
      </c>
      <c r="J3985" s="7" t="s">
        <v>33060</v>
      </c>
      <c r="K3985" s="7" t="s">
        <v>47</v>
      </c>
      <c r="L3985" s="7">
        <v>10</v>
      </c>
      <c r="M3985" s="7" t="s">
        <v>33076</v>
      </c>
      <c r="N3985" s="7">
        <v>30399</v>
      </c>
      <c r="O3985" s="7" t="s">
        <v>7553</v>
      </c>
      <c r="P3985" s="7">
        <v>20170821</v>
      </c>
      <c r="Q3985" s="7">
        <v>114</v>
      </c>
      <c r="R3985" s="7">
        <v>202001</v>
      </c>
    </row>
    <row r="3986" spans="1:22" ht="16.5" customHeight="1">
      <c r="A3986" s="8">
        <v>5048620161</v>
      </c>
      <c r="B3986" s="7">
        <v>8510508</v>
      </c>
      <c r="C3986" s="12">
        <v>1511110064588</v>
      </c>
      <c r="D3986" s="7" t="s">
        <v>4751</v>
      </c>
      <c r="E3986" s="7" t="s">
        <v>8664</v>
      </c>
      <c r="F3986" s="7" t="s">
        <v>2798</v>
      </c>
      <c r="G3986" s="7" t="s">
        <v>50259</v>
      </c>
      <c r="H3986" s="7" t="s">
        <v>50260</v>
      </c>
      <c r="I3986" s="7" t="s">
        <v>65</v>
      </c>
      <c r="J3986" s="7" t="s">
        <v>33060</v>
      </c>
      <c r="K3986" s="7" t="s">
        <v>47</v>
      </c>
      <c r="L3986" s="7">
        <v>10</v>
      </c>
      <c r="M3986" s="7" t="s">
        <v>33076</v>
      </c>
      <c r="N3986" s="7">
        <v>30399</v>
      </c>
      <c r="O3986" s="7" t="s">
        <v>7553</v>
      </c>
      <c r="P3986" s="7">
        <v>20180228</v>
      </c>
      <c r="Q3986" s="7">
        <v>90</v>
      </c>
      <c r="R3986" s="7">
        <v>202001</v>
      </c>
    </row>
    <row r="3987" spans="1:22" ht="16.5" customHeight="1">
      <c r="A3987" s="8">
        <v>3058635882</v>
      </c>
      <c r="B3987" s="7">
        <v>5948907</v>
      </c>
      <c r="C3987" s="12">
        <v>1601110376932</v>
      </c>
      <c r="D3987" s="7" t="s">
        <v>50261</v>
      </c>
      <c r="E3987" s="7" t="s">
        <v>50262</v>
      </c>
      <c r="F3987" s="7" t="s">
        <v>1178</v>
      </c>
      <c r="G3987" s="7" t="s">
        <v>50263</v>
      </c>
      <c r="H3987" s="7" t="s">
        <v>50264</v>
      </c>
      <c r="I3987" s="7" t="s">
        <v>65</v>
      </c>
      <c r="J3987" s="7" t="s">
        <v>33060</v>
      </c>
      <c r="K3987" s="7" t="s">
        <v>47</v>
      </c>
      <c r="L3987" s="7">
        <v>10</v>
      </c>
      <c r="M3987" s="7" t="s">
        <v>33760</v>
      </c>
      <c r="N3987" s="7">
        <v>47911</v>
      </c>
      <c r="O3987" s="7" t="s">
        <v>10645</v>
      </c>
      <c r="P3987" s="7">
        <v>20140722</v>
      </c>
      <c r="Q3987" s="7">
        <v>63</v>
      </c>
      <c r="R3987" s="7">
        <v>202001</v>
      </c>
    </row>
    <row r="3988" spans="1:22" ht="16.5" customHeight="1">
      <c r="A3988" s="8">
        <v>6208125328</v>
      </c>
      <c r="B3988" s="7">
        <v>2145753</v>
      </c>
      <c r="C3988" s="12">
        <v>2301110122976</v>
      </c>
      <c r="D3988" s="7" t="s">
        <v>20050</v>
      </c>
      <c r="E3988" s="7" t="s">
        <v>20051</v>
      </c>
      <c r="F3988" s="7" t="s">
        <v>3071</v>
      </c>
      <c r="G3988" s="7" t="s">
        <v>20052</v>
      </c>
      <c r="H3988" s="7" t="s">
        <v>20053</v>
      </c>
      <c r="I3988" s="7" t="s">
        <v>65</v>
      </c>
      <c r="J3988" s="7" t="s">
        <v>33060</v>
      </c>
      <c r="K3988" s="7" t="s">
        <v>47</v>
      </c>
      <c r="L3988" s="7">
        <v>10</v>
      </c>
      <c r="M3988" s="7" t="s">
        <v>33076</v>
      </c>
      <c r="N3988" s="7">
        <v>30390</v>
      </c>
      <c r="O3988" s="7" t="s">
        <v>33587</v>
      </c>
      <c r="P3988" s="7">
        <v>20060608</v>
      </c>
      <c r="Q3988" s="7">
        <v>65</v>
      </c>
      <c r="R3988" s="7">
        <v>202001</v>
      </c>
    </row>
    <row r="3989" spans="1:22" ht="16.5" customHeight="1">
      <c r="A3989" s="8">
        <v>2158676649</v>
      </c>
      <c r="B3989" s="7">
        <v>2877198</v>
      </c>
      <c r="C3989" s="12">
        <v>2442340005027</v>
      </c>
      <c r="D3989" s="7" t="s">
        <v>28816</v>
      </c>
      <c r="E3989" s="7" t="s">
        <v>3359</v>
      </c>
      <c r="F3989" s="7" t="s">
        <v>28817</v>
      </c>
      <c r="G3989" s="7" t="s">
        <v>28818</v>
      </c>
      <c r="H3989" s="7" t="s">
        <v>28819</v>
      </c>
      <c r="I3989" s="7" t="s">
        <v>65</v>
      </c>
      <c r="J3989" s="7" t="s">
        <v>33060</v>
      </c>
      <c r="K3989" s="7" t="s">
        <v>47</v>
      </c>
      <c r="L3989" s="7">
        <v>10</v>
      </c>
      <c r="M3989" s="7" t="s">
        <v>363</v>
      </c>
      <c r="N3989" s="7">
        <v>71200</v>
      </c>
      <c r="O3989" s="7" t="s">
        <v>28550</v>
      </c>
      <c r="P3989" s="7">
        <v>20051004</v>
      </c>
      <c r="Q3989" s="7">
        <v>97</v>
      </c>
      <c r="R3989" s="7">
        <v>202001</v>
      </c>
    </row>
    <row r="3990" spans="1:22" ht="16.5" customHeight="1">
      <c r="A3990" s="8">
        <v>1018142525</v>
      </c>
      <c r="B3990" s="7">
        <v>1531133</v>
      </c>
      <c r="C3990" s="12">
        <v>1101111337751</v>
      </c>
      <c r="D3990" s="7" t="s">
        <v>23252</v>
      </c>
      <c r="E3990" s="7" t="s">
        <v>23253</v>
      </c>
      <c r="F3990" s="7" t="s">
        <v>23254</v>
      </c>
      <c r="G3990" s="7" t="s">
        <v>23255</v>
      </c>
      <c r="H3990" s="7" t="s">
        <v>23256</v>
      </c>
      <c r="I3990" s="7" t="s">
        <v>65</v>
      </c>
      <c r="J3990" s="7" t="s">
        <v>33060</v>
      </c>
      <c r="K3990" s="7" t="s">
        <v>47</v>
      </c>
      <c r="L3990" s="7">
        <v>10</v>
      </c>
      <c r="M3990" s="7" t="s">
        <v>33760</v>
      </c>
      <c r="N3990" s="7">
        <v>46439</v>
      </c>
      <c r="O3990" s="7" t="s">
        <v>50265</v>
      </c>
      <c r="P3990" s="7">
        <v>19961105</v>
      </c>
      <c r="Q3990" s="7">
        <v>53</v>
      </c>
      <c r="R3990" s="7">
        <v>202002</v>
      </c>
      <c r="S3990" s="7">
        <v>2022</v>
      </c>
      <c r="T3990" s="7">
        <v>2264610</v>
      </c>
      <c r="U3990" s="7">
        <v>6922638</v>
      </c>
      <c r="V3990" s="7">
        <v>800000</v>
      </c>
    </row>
    <row r="3991" spans="1:22" ht="16.5" customHeight="1">
      <c r="A3991" s="8">
        <v>1018200027</v>
      </c>
      <c r="B3991" s="7">
        <v>2470006</v>
      </c>
      <c r="C3991" s="12">
        <v>1101310000042</v>
      </c>
      <c r="D3991" s="7" t="s">
        <v>14367</v>
      </c>
      <c r="E3991" s="7" t="s">
        <v>14368</v>
      </c>
      <c r="F3991" s="7" t="s">
        <v>14369</v>
      </c>
      <c r="G3991" s="7" t="s">
        <v>14370</v>
      </c>
      <c r="H3991" s="7" t="s">
        <v>14371</v>
      </c>
      <c r="I3991" s="7" t="s">
        <v>45</v>
      </c>
      <c r="J3991" s="7" t="s">
        <v>33060</v>
      </c>
      <c r="K3991" s="7" t="s">
        <v>47</v>
      </c>
      <c r="L3991" s="7">
        <v>10</v>
      </c>
      <c r="M3991" s="7" t="s">
        <v>966</v>
      </c>
      <c r="N3991" s="7">
        <v>68112</v>
      </c>
      <c r="O3991" s="7" t="s">
        <v>14141</v>
      </c>
      <c r="P3991" s="7">
        <v>20061212</v>
      </c>
      <c r="Q3991" s="7">
        <v>572</v>
      </c>
      <c r="R3991" s="7">
        <v>202002</v>
      </c>
      <c r="S3991" s="7">
        <v>2022</v>
      </c>
      <c r="T3991" s="7">
        <v>72651215</v>
      </c>
      <c r="U3991" s="7">
        <v>356592983</v>
      </c>
      <c r="V3991" s="7">
        <v>61860968</v>
      </c>
    </row>
    <row r="3992" spans="1:22" ht="16.5" customHeight="1">
      <c r="A3992" s="8">
        <v>2028230260</v>
      </c>
      <c r="B3992" s="7">
        <v>3239816</v>
      </c>
      <c r="C3992" s="12">
        <v>1101310000092</v>
      </c>
      <c r="D3992" s="7" t="s">
        <v>50266</v>
      </c>
      <c r="E3992" s="7" t="s">
        <v>3841</v>
      </c>
      <c r="F3992" s="7" t="s">
        <v>76</v>
      </c>
      <c r="G3992" s="7" t="s">
        <v>50267</v>
      </c>
      <c r="H3992" s="7" t="s">
        <v>50268</v>
      </c>
      <c r="I3992" s="7" t="s">
        <v>45</v>
      </c>
      <c r="J3992" s="7" t="s">
        <v>33060</v>
      </c>
      <c r="K3992" s="7" t="s">
        <v>47</v>
      </c>
      <c r="L3992" s="7">
        <v>10</v>
      </c>
      <c r="M3992" s="7" t="s">
        <v>966</v>
      </c>
      <c r="N3992" s="7">
        <v>68110</v>
      </c>
      <c r="O3992" s="7" t="s">
        <v>76</v>
      </c>
      <c r="P3992" s="7">
        <v>19660615</v>
      </c>
      <c r="Q3992" s="7">
        <v>3810</v>
      </c>
      <c r="R3992" s="7">
        <v>202002</v>
      </c>
      <c r="S3992" s="7">
        <v>2022</v>
      </c>
      <c r="T3992" s="7">
        <v>85853131</v>
      </c>
      <c r="U3992" s="7">
        <v>684957728</v>
      </c>
      <c r="V3992" s="7">
        <v>228920852</v>
      </c>
    </row>
    <row r="3993" spans="1:22" ht="16.5" customHeight="1">
      <c r="A3993" s="8">
        <v>1088205979</v>
      </c>
      <c r="B3993" s="7">
        <v>2280061</v>
      </c>
      <c r="C3993" s="12">
        <v>1150710004394</v>
      </c>
      <c r="D3993" s="7" t="s">
        <v>6781</v>
      </c>
      <c r="E3993" s="7" t="s">
        <v>6782</v>
      </c>
      <c r="F3993" s="7" t="s">
        <v>6783</v>
      </c>
      <c r="G3993" s="7" t="s">
        <v>6784</v>
      </c>
      <c r="H3993" s="7" t="s">
        <v>6785</v>
      </c>
      <c r="I3993" s="7" t="s">
        <v>45</v>
      </c>
      <c r="J3993" s="7" t="s">
        <v>33060</v>
      </c>
      <c r="K3993" s="7" t="s">
        <v>47</v>
      </c>
      <c r="L3993" s="7">
        <v>10</v>
      </c>
      <c r="M3993" s="7" t="s">
        <v>34433</v>
      </c>
      <c r="N3993" s="7">
        <v>58220</v>
      </c>
      <c r="O3993" s="7" t="s">
        <v>34437</v>
      </c>
      <c r="P3993" s="7">
        <v>20040408</v>
      </c>
      <c r="Q3993" s="7">
        <v>505</v>
      </c>
      <c r="R3993" s="7">
        <v>202002</v>
      </c>
      <c r="S3993" s="7">
        <v>2022</v>
      </c>
      <c r="T3993" s="7">
        <v>141715926</v>
      </c>
      <c r="U3993" s="7">
        <v>88373905</v>
      </c>
      <c r="V3993" s="7">
        <v>0</v>
      </c>
    </row>
    <row r="3994" spans="1:22" ht="16.5" customHeight="1">
      <c r="A3994" s="8">
        <v>1088206264</v>
      </c>
      <c r="B3994" s="7">
        <v>2755218</v>
      </c>
      <c r="C3994" s="12">
        <v>1150710004435</v>
      </c>
      <c r="D3994" s="7" t="s">
        <v>29957</v>
      </c>
      <c r="E3994" s="7" t="s">
        <v>3856</v>
      </c>
      <c r="F3994" s="7" t="s">
        <v>29958</v>
      </c>
      <c r="G3994" s="7" t="s">
        <v>29959</v>
      </c>
      <c r="H3994" s="7" t="s">
        <v>29960</v>
      </c>
      <c r="I3994" s="7" t="s">
        <v>45</v>
      </c>
      <c r="J3994" s="7" t="s">
        <v>33060</v>
      </c>
      <c r="K3994" s="7" t="s">
        <v>47</v>
      </c>
      <c r="L3994" s="7">
        <v>10</v>
      </c>
      <c r="M3994" s="7" t="s">
        <v>363</v>
      </c>
      <c r="N3994" s="7">
        <v>71600</v>
      </c>
      <c r="O3994" s="7" t="s">
        <v>44823</v>
      </c>
      <c r="P3994" s="7">
        <v>20040727</v>
      </c>
      <c r="Q3994" s="7">
        <v>140</v>
      </c>
      <c r="R3994" s="7">
        <v>202002</v>
      </c>
      <c r="S3994" s="7">
        <v>2022</v>
      </c>
      <c r="T3994" s="7">
        <v>61401953</v>
      </c>
      <c r="U3994" s="7">
        <v>42487467</v>
      </c>
      <c r="V3994" s="7">
        <v>8561796</v>
      </c>
    </row>
    <row r="3995" spans="1:22" ht="16.5" customHeight="1">
      <c r="A3995" s="8">
        <v>1218210209</v>
      </c>
      <c r="B3995" s="7">
        <v>2644237</v>
      </c>
      <c r="C3995" s="12">
        <v>1201710003321</v>
      </c>
      <c r="D3995" s="7" t="s">
        <v>7966</v>
      </c>
      <c r="E3995" s="7" t="s">
        <v>7967</v>
      </c>
      <c r="F3995" s="7" t="s">
        <v>7968</v>
      </c>
      <c r="G3995" s="7" t="s">
        <v>7969</v>
      </c>
      <c r="H3995" s="7" t="s">
        <v>7970</v>
      </c>
      <c r="I3995" s="7" t="s">
        <v>45</v>
      </c>
      <c r="J3995" s="7" t="s">
        <v>33060</v>
      </c>
      <c r="K3995" s="7" t="s">
        <v>47</v>
      </c>
      <c r="L3995" s="7">
        <v>10</v>
      </c>
      <c r="M3995" s="7" t="s">
        <v>363</v>
      </c>
      <c r="N3995" s="7">
        <v>70119</v>
      </c>
      <c r="O3995" s="7" t="s">
        <v>35732</v>
      </c>
      <c r="P3995" s="7">
        <v>20040128</v>
      </c>
      <c r="Q3995" s="7">
        <v>596</v>
      </c>
      <c r="R3995" s="7">
        <v>202002</v>
      </c>
      <c r="S3995" s="7">
        <v>2022</v>
      </c>
      <c r="T3995" s="7">
        <v>136295965</v>
      </c>
      <c r="U3995" s="7">
        <v>72877062</v>
      </c>
      <c r="V3995" s="7">
        <v>0</v>
      </c>
    </row>
    <row r="3996" spans="1:22" ht="16.5" customHeight="1">
      <c r="A3996" s="8">
        <v>3148209342</v>
      </c>
      <c r="B3996" s="7">
        <v>2726492</v>
      </c>
      <c r="C3996" s="12">
        <v>1601710004082</v>
      </c>
      <c r="D3996" s="7" t="s">
        <v>29543</v>
      </c>
      <c r="E3996" s="7" t="s">
        <v>29544</v>
      </c>
      <c r="F3996" s="7" t="s">
        <v>29545</v>
      </c>
      <c r="G3996" s="7" t="s">
        <v>29546</v>
      </c>
      <c r="H3996" s="7" t="s">
        <v>29547</v>
      </c>
      <c r="I3996" s="7" t="s">
        <v>45</v>
      </c>
      <c r="J3996" s="7" t="s">
        <v>33060</v>
      </c>
      <c r="K3996" s="7" t="s">
        <v>47</v>
      </c>
      <c r="L3996" s="7">
        <v>10</v>
      </c>
      <c r="M3996" s="7" t="s">
        <v>363</v>
      </c>
      <c r="N3996" s="7">
        <v>70119</v>
      </c>
      <c r="O3996" s="7" t="s">
        <v>35732</v>
      </c>
      <c r="P3996" s="7">
        <v>20040311</v>
      </c>
      <c r="Q3996" s="7">
        <v>70</v>
      </c>
      <c r="R3996" s="7">
        <v>202002</v>
      </c>
      <c r="S3996" s="7">
        <v>2022</v>
      </c>
      <c r="T3996" s="7">
        <v>17192074</v>
      </c>
      <c r="U3996" s="7">
        <v>7157994</v>
      </c>
      <c r="V3996" s="7">
        <v>371629</v>
      </c>
    </row>
    <row r="3997" spans="1:22" ht="16.5" customHeight="1">
      <c r="A3997" s="8">
        <v>5158206574</v>
      </c>
      <c r="B3997" s="7">
        <v>2647091</v>
      </c>
      <c r="C3997" s="12">
        <v>1748710003711</v>
      </c>
      <c r="D3997" s="7" t="s">
        <v>29821</v>
      </c>
      <c r="E3997" s="7" t="s">
        <v>29822</v>
      </c>
      <c r="F3997" s="7" t="s">
        <v>13162</v>
      </c>
      <c r="G3997" s="7" t="s">
        <v>29823</v>
      </c>
      <c r="H3997" s="7" t="s">
        <v>29824</v>
      </c>
      <c r="I3997" s="7" t="s">
        <v>45</v>
      </c>
      <c r="J3997" s="7" t="s">
        <v>33060</v>
      </c>
      <c r="K3997" s="7" t="s">
        <v>47</v>
      </c>
      <c r="L3997" s="7">
        <v>10</v>
      </c>
      <c r="M3997" s="7" t="s">
        <v>363</v>
      </c>
      <c r="N3997" s="7">
        <v>70119</v>
      </c>
      <c r="O3997" s="7" t="s">
        <v>35732</v>
      </c>
      <c r="P3997" s="7">
        <v>20041207</v>
      </c>
      <c r="Q3997" s="7">
        <v>201</v>
      </c>
      <c r="R3997" s="7">
        <v>202002</v>
      </c>
      <c r="S3997" s="7">
        <v>2022</v>
      </c>
      <c r="T3997" s="7">
        <v>69283883</v>
      </c>
      <c r="U3997" s="7">
        <v>47573714</v>
      </c>
      <c r="V3997" s="7">
        <v>374618</v>
      </c>
    </row>
    <row r="3998" spans="1:22" ht="16.5" customHeight="1">
      <c r="A3998" s="8">
        <v>6228122706</v>
      </c>
      <c r="B3998" s="7">
        <v>1438471</v>
      </c>
      <c r="C3998" s="12">
        <v>1801110273895</v>
      </c>
      <c r="D3998" s="7" t="s">
        <v>16821</v>
      </c>
      <c r="E3998" s="7" t="s">
        <v>4092</v>
      </c>
      <c r="F3998" s="7" t="s">
        <v>242</v>
      </c>
      <c r="G3998" s="7" t="s">
        <v>16822</v>
      </c>
      <c r="H3998" s="7" t="s">
        <v>16823</v>
      </c>
      <c r="I3998" s="7" t="s">
        <v>65</v>
      </c>
      <c r="J3998" s="7" t="s">
        <v>33060</v>
      </c>
      <c r="K3998" s="7" t="s">
        <v>47</v>
      </c>
      <c r="L3998" s="7">
        <v>10</v>
      </c>
      <c r="M3998" s="7" t="s">
        <v>33076</v>
      </c>
      <c r="N3998" s="7">
        <v>10211</v>
      </c>
      <c r="O3998" s="7" t="s">
        <v>33091</v>
      </c>
      <c r="P3998" s="7">
        <v>19981222</v>
      </c>
      <c r="Q3998" s="7">
        <v>63</v>
      </c>
      <c r="R3998" s="7">
        <v>202002</v>
      </c>
      <c r="S3998" s="7">
        <v>2022</v>
      </c>
      <c r="T3998" s="7">
        <v>9626653</v>
      </c>
      <c r="U3998" s="7">
        <v>8312860</v>
      </c>
      <c r="V3998" s="7">
        <v>1300000</v>
      </c>
    </row>
    <row r="3999" spans="1:22" ht="16.5" customHeight="1">
      <c r="A3999" s="8">
        <v>6158206286</v>
      </c>
      <c r="B3999" s="7">
        <v>2628587</v>
      </c>
      <c r="C3999" s="12">
        <v>1955710002988</v>
      </c>
      <c r="D3999" s="7" t="s">
        <v>29442</v>
      </c>
      <c r="E3999" s="7" t="s">
        <v>29443</v>
      </c>
      <c r="F3999" s="7" t="s">
        <v>1902</v>
      </c>
      <c r="G3999" s="7" t="s">
        <v>29444</v>
      </c>
      <c r="H3999" s="7" t="s">
        <v>29445</v>
      </c>
      <c r="I3999" s="7" t="s">
        <v>45</v>
      </c>
      <c r="J3999" s="7" t="s">
        <v>33060</v>
      </c>
      <c r="K3999" s="7" t="s">
        <v>47</v>
      </c>
      <c r="L3999" s="7">
        <v>10</v>
      </c>
      <c r="M3999" s="7" t="s">
        <v>363</v>
      </c>
      <c r="N3999" s="7">
        <v>70200</v>
      </c>
      <c r="O3999" s="7" t="s">
        <v>35747</v>
      </c>
      <c r="P3999" s="7">
        <v>20040301</v>
      </c>
      <c r="Q3999" s="7">
        <v>150</v>
      </c>
      <c r="R3999" s="7">
        <v>202002</v>
      </c>
      <c r="S3999" s="7">
        <v>2022</v>
      </c>
      <c r="T3999" s="7">
        <v>46180428</v>
      </c>
      <c r="U3999" s="7">
        <v>38559490</v>
      </c>
      <c r="V3999" s="7">
        <v>0</v>
      </c>
    </row>
    <row r="4000" spans="1:22" ht="16.5" customHeight="1">
      <c r="A4000" s="8">
        <v>4088213419</v>
      </c>
      <c r="B4000" s="7">
        <v>2214910</v>
      </c>
      <c r="C4000" s="12">
        <v>2001710008803</v>
      </c>
      <c r="D4000" s="7" t="s">
        <v>29680</v>
      </c>
      <c r="E4000" s="7" t="s">
        <v>29681</v>
      </c>
      <c r="F4000" s="7" t="s">
        <v>29682</v>
      </c>
      <c r="G4000" s="7" t="s">
        <v>29683</v>
      </c>
      <c r="H4000" s="7" t="s">
        <v>29684</v>
      </c>
      <c r="I4000" s="7" t="s">
        <v>45</v>
      </c>
      <c r="J4000" s="7" t="s">
        <v>33060</v>
      </c>
      <c r="K4000" s="7" t="s">
        <v>47</v>
      </c>
      <c r="L4000" s="7">
        <v>10</v>
      </c>
      <c r="M4000" s="7" t="s">
        <v>363</v>
      </c>
      <c r="N4000" s="7">
        <v>70119</v>
      </c>
      <c r="O4000" s="7" t="s">
        <v>35732</v>
      </c>
      <c r="P4000" s="7">
        <v>20040412</v>
      </c>
      <c r="Q4000" s="7">
        <v>206</v>
      </c>
      <c r="R4000" s="7">
        <v>202002</v>
      </c>
      <c r="S4000" s="7">
        <v>2022</v>
      </c>
      <c r="T4000" s="7">
        <v>69602257</v>
      </c>
      <c r="U4000" s="7">
        <v>46921841</v>
      </c>
      <c r="V4000" s="7">
        <v>0</v>
      </c>
    </row>
    <row r="4001" spans="1:22" ht="16.5" customHeight="1">
      <c r="A4001" s="8">
        <v>4038209152</v>
      </c>
      <c r="B4001" s="7">
        <v>2110463</v>
      </c>
      <c r="C4001" s="12">
        <v>2149710011200</v>
      </c>
      <c r="D4001" s="7" t="s">
        <v>30118</v>
      </c>
      <c r="E4001" s="7" t="s">
        <v>30119</v>
      </c>
      <c r="F4001" s="7" t="s">
        <v>30120</v>
      </c>
      <c r="G4001" s="7" t="s">
        <v>30121</v>
      </c>
      <c r="H4001" s="7" t="s">
        <v>30122</v>
      </c>
      <c r="I4001" s="7" t="s">
        <v>45</v>
      </c>
      <c r="J4001" s="7" t="s">
        <v>33060</v>
      </c>
      <c r="K4001" s="7" t="s">
        <v>47</v>
      </c>
      <c r="L4001" s="7">
        <v>10</v>
      </c>
      <c r="M4001" s="7" t="s">
        <v>363</v>
      </c>
      <c r="N4001" s="7">
        <v>70209</v>
      </c>
      <c r="O4001" s="7" t="s">
        <v>1902</v>
      </c>
      <c r="P4001" s="7">
        <v>20040224</v>
      </c>
      <c r="Q4001" s="7">
        <v>153</v>
      </c>
      <c r="R4001" s="7">
        <v>202002</v>
      </c>
      <c r="S4001" s="7">
        <v>2022</v>
      </c>
      <c r="T4001" s="7">
        <v>0</v>
      </c>
      <c r="U4001" s="7">
        <v>0</v>
      </c>
      <c r="V4001" s="7">
        <v>0</v>
      </c>
    </row>
    <row r="4002" spans="1:22" ht="16.5" customHeight="1">
      <c r="A4002" s="8">
        <v>6108210640</v>
      </c>
      <c r="B4002" s="7">
        <v>2463723</v>
      </c>
      <c r="C4002" s="12">
        <v>2301710002982</v>
      </c>
      <c r="D4002" s="7" t="s">
        <v>8749</v>
      </c>
      <c r="E4002" s="7" t="s">
        <v>8750</v>
      </c>
      <c r="F4002" s="7" t="s">
        <v>8751</v>
      </c>
      <c r="G4002" s="7" t="s">
        <v>8752</v>
      </c>
      <c r="H4002" s="7" t="s">
        <v>8753</v>
      </c>
      <c r="I4002" s="7" t="s">
        <v>45</v>
      </c>
      <c r="J4002" s="7" t="s">
        <v>33060</v>
      </c>
      <c r="K4002" s="7" t="s">
        <v>47</v>
      </c>
      <c r="L4002" s="7">
        <v>10</v>
      </c>
      <c r="M4002" s="7" t="s">
        <v>363</v>
      </c>
      <c r="N4002" s="7">
        <v>70119</v>
      </c>
      <c r="O4002" s="7" t="s">
        <v>35732</v>
      </c>
      <c r="P4002" s="7">
        <v>20040323</v>
      </c>
      <c r="Q4002" s="7">
        <v>386</v>
      </c>
      <c r="R4002" s="7">
        <v>202002</v>
      </c>
      <c r="S4002" s="7">
        <v>2022</v>
      </c>
      <c r="T4002" s="7">
        <v>78468898</v>
      </c>
      <c r="U4002" s="7">
        <v>47697836</v>
      </c>
      <c r="V4002" s="7">
        <v>0</v>
      </c>
    </row>
    <row r="4003" spans="1:22" ht="16.5" customHeight="1">
      <c r="A4003" s="8">
        <v>2068655432</v>
      </c>
      <c r="B4003" s="7">
        <v>4017630</v>
      </c>
      <c r="C4003" s="12">
        <v>1101114636407</v>
      </c>
      <c r="D4003" s="7" t="s">
        <v>22886</v>
      </c>
      <c r="E4003" s="7" t="s">
        <v>1841</v>
      </c>
      <c r="F4003" s="7" t="s">
        <v>22887</v>
      </c>
      <c r="G4003" s="7" t="s">
        <v>22888</v>
      </c>
      <c r="H4003" s="7" t="s">
        <v>22889</v>
      </c>
      <c r="I4003" s="7" t="s">
        <v>65</v>
      </c>
      <c r="J4003" s="7" t="s">
        <v>33060</v>
      </c>
      <c r="K4003" s="7" t="s">
        <v>47</v>
      </c>
      <c r="L4003" s="7">
        <v>10</v>
      </c>
      <c r="M4003" s="7" t="s">
        <v>33760</v>
      </c>
      <c r="N4003" s="7">
        <v>46521</v>
      </c>
      <c r="O4003" s="7" t="s">
        <v>43908</v>
      </c>
      <c r="P4003" s="7">
        <v>20110630</v>
      </c>
      <c r="Q4003" s="7">
        <v>51</v>
      </c>
      <c r="R4003" s="7">
        <v>202002</v>
      </c>
    </row>
    <row r="4004" spans="1:22" ht="16.5" customHeight="1">
      <c r="A4004" s="8">
        <v>5458800097</v>
      </c>
      <c r="B4004" s="7">
        <v>6496274</v>
      </c>
      <c r="C4004" s="12">
        <v>1101115770197</v>
      </c>
      <c r="D4004" s="7" t="s">
        <v>50269</v>
      </c>
      <c r="E4004" s="7" t="s">
        <v>726</v>
      </c>
      <c r="F4004" s="7" t="s">
        <v>50270</v>
      </c>
      <c r="G4004" s="7" t="s">
        <v>50271</v>
      </c>
      <c r="H4004" s="7" t="s">
        <v>50272</v>
      </c>
      <c r="I4004" s="7" t="s">
        <v>65</v>
      </c>
      <c r="J4004" s="7" t="s">
        <v>33060</v>
      </c>
      <c r="K4004" s="7" t="s">
        <v>47</v>
      </c>
      <c r="L4004" s="7">
        <v>10</v>
      </c>
      <c r="M4004" s="7" t="s">
        <v>34319</v>
      </c>
      <c r="N4004" s="7">
        <v>55101</v>
      </c>
      <c r="O4004" s="7" t="s">
        <v>11960</v>
      </c>
      <c r="P4004" s="7">
        <v>20150702</v>
      </c>
      <c r="Q4004" s="7">
        <v>56</v>
      </c>
      <c r="R4004" s="7">
        <v>202002</v>
      </c>
    </row>
    <row r="4005" spans="1:22" ht="16.5" customHeight="1">
      <c r="A4005" s="8">
        <v>1218189811</v>
      </c>
      <c r="B4005" s="7">
        <v>2951577</v>
      </c>
      <c r="C4005" s="12">
        <v>1201110458960</v>
      </c>
      <c r="D4005" s="7" t="s">
        <v>50273</v>
      </c>
      <c r="E4005" s="7" t="s">
        <v>50274</v>
      </c>
      <c r="F4005" s="7" t="s">
        <v>11806</v>
      </c>
      <c r="G4005" s="7" t="s">
        <v>50275</v>
      </c>
      <c r="H4005" s="7" t="s">
        <v>50276</v>
      </c>
      <c r="I4005" s="7" t="s">
        <v>65</v>
      </c>
      <c r="J4005" s="7" t="s">
        <v>33060</v>
      </c>
      <c r="K4005" s="7" t="s">
        <v>47</v>
      </c>
      <c r="L4005" s="7">
        <v>10</v>
      </c>
      <c r="M4005" s="7" t="s">
        <v>34194</v>
      </c>
      <c r="N4005" s="7">
        <v>52940</v>
      </c>
      <c r="O4005" s="7" t="s">
        <v>34304</v>
      </c>
      <c r="P4005" s="7">
        <v>20080313</v>
      </c>
      <c r="Q4005" s="7">
        <v>59</v>
      </c>
      <c r="R4005" s="7">
        <v>202002</v>
      </c>
    </row>
    <row r="4006" spans="1:22" ht="16.5" customHeight="1">
      <c r="A4006" s="8">
        <v>1428150856</v>
      </c>
      <c r="B4006" s="7">
        <v>4160930</v>
      </c>
      <c r="C4006" s="12">
        <v>1345110195865</v>
      </c>
      <c r="D4006" s="7" t="s">
        <v>27847</v>
      </c>
      <c r="E4006" s="7" t="s">
        <v>27848</v>
      </c>
      <c r="F4006" s="7" t="s">
        <v>4942</v>
      </c>
      <c r="G4006" s="7" t="s">
        <v>27849</v>
      </c>
      <c r="H4006" s="7" t="s">
        <v>27850</v>
      </c>
      <c r="I4006" s="7" t="s">
        <v>65</v>
      </c>
      <c r="J4006" s="7" t="s">
        <v>33060</v>
      </c>
      <c r="K4006" s="7" t="s">
        <v>47</v>
      </c>
      <c r="L4006" s="7">
        <v>10</v>
      </c>
      <c r="M4006" s="7" t="s">
        <v>34433</v>
      </c>
      <c r="N4006" s="7">
        <v>58222</v>
      </c>
      <c r="O4006" s="7" t="s">
        <v>13163</v>
      </c>
      <c r="P4006" s="7">
        <v>20120822</v>
      </c>
      <c r="Q4006" s="7">
        <v>76</v>
      </c>
      <c r="R4006" s="7">
        <v>202002</v>
      </c>
    </row>
    <row r="4007" spans="1:22" ht="16.5" customHeight="1">
      <c r="A4007" s="8">
        <v>3838600952</v>
      </c>
      <c r="B4007" s="7">
        <v>8410601</v>
      </c>
      <c r="C4007" s="12">
        <v>1801111125772</v>
      </c>
      <c r="D4007" s="7" t="s">
        <v>50277</v>
      </c>
      <c r="E4007" s="7" t="s">
        <v>50278</v>
      </c>
      <c r="F4007" s="7" t="s">
        <v>8982</v>
      </c>
      <c r="G4007" s="7" t="s">
        <v>50279</v>
      </c>
      <c r="H4007" s="7" t="s">
        <v>50280</v>
      </c>
      <c r="I4007" s="7" t="s">
        <v>65</v>
      </c>
      <c r="J4007" s="7" t="s">
        <v>33060</v>
      </c>
      <c r="K4007" s="7" t="s">
        <v>47</v>
      </c>
      <c r="L4007" s="7">
        <v>10</v>
      </c>
      <c r="M4007" s="7" t="s">
        <v>313</v>
      </c>
      <c r="N4007" s="7">
        <v>42321</v>
      </c>
      <c r="O4007" s="7" t="s">
        <v>38771</v>
      </c>
      <c r="P4007" s="7">
        <v>20171121</v>
      </c>
      <c r="Q4007" s="7">
        <v>80</v>
      </c>
      <c r="R4007" s="7">
        <v>202002</v>
      </c>
    </row>
    <row r="4008" spans="1:22" ht="16.5" customHeight="1">
      <c r="A4008" s="8">
        <v>4518200261</v>
      </c>
      <c r="B4008" s="7">
        <v>8595548</v>
      </c>
      <c r="C4008" s="12">
        <v>1943330002701</v>
      </c>
      <c r="D4008" s="7" t="s">
        <v>50281</v>
      </c>
      <c r="E4008" s="7" t="s">
        <v>5756</v>
      </c>
      <c r="F4008" s="7" t="s">
        <v>249</v>
      </c>
      <c r="G4008" s="7" t="s">
        <v>50282</v>
      </c>
      <c r="H4008" s="7" t="s">
        <v>50283</v>
      </c>
      <c r="I4008" s="7" t="s">
        <v>45</v>
      </c>
      <c r="J4008" s="7" t="s">
        <v>33060</v>
      </c>
      <c r="K4008" s="7" t="s">
        <v>47</v>
      </c>
      <c r="L4008" s="7">
        <v>10</v>
      </c>
      <c r="M4008" s="7" t="s">
        <v>105</v>
      </c>
      <c r="N4008" s="7">
        <v>86102</v>
      </c>
      <c r="O4008" s="7" t="s">
        <v>30448</v>
      </c>
      <c r="P4008" s="7">
        <v>20180605</v>
      </c>
      <c r="Q4008" s="7">
        <v>55</v>
      </c>
      <c r="R4008" s="7">
        <v>202002</v>
      </c>
    </row>
    <row r="4009" spans="1:22" ht="16.5" customHeight="1">
      <c r="A4009" s="8">
        <v>5408701565</v>
      </c>
      <c r="B4009" s="7">
        <v>8998811</v>
      </c>
      <c r="C4009" s="12">
        <v>2301110313731</v>
      </c>
      <c r="D4009" s="7" t="s">
        <v>50284</v>
      </c>
      <c r="E4009" s="7" t="s">
        <v>50285</v>
      </c>
      <c r="F4009" s="7" t="s">
        <v>50286</v>
      </c>
      <c r="G4009" s="7" t="s">
        <v>50287</v>
      </c>
      <c r="H4009" s="7" t="s">
        <v>50288</v>
      </c>
      <c r="I4009" s="7" t="s">
        <v>65</v>
      </c>
      <c r="J4009" s="7" t="s">
        <v>33060</v>
      </c>
      <c r="K4009" s="7" t="s">
        <v>47</v>
      </c>
      <c r="L4009" s="7">
        <v>10</v>
      </c>
      <c r="M4009" s="7" t="s">
        <v>33076</v>
      </c>
      <c r="N4009" s="7">
        <v>31114</v>
      </c>
      <c r="O4009" s="7" t="s">
        <v>7681</v>
      </c>
      <c r="P4009" s="7">
        <v>20190624</v>
      </c>
      <c r="Q4009" s="7">
        <v>96</v>
      </c>
      <c r="R4009" s="7">
        <v>202002</v>
      </c>
    </row>
    <row r="4010" spans="1:22" ht="16.5" customHeight="1">
      <c r="A4010" s="8">
        <v>1208664544</v>
      </c>
      <c r="B4010" s="7">
        <v>2222256</v>
      </c>
      <c r="C4010" s="12">
        <v>1101112957508</v>
      </c>
      <c r="D4010" s="7" t="s">
        <v>22539</v>
      </c>
      <c r="E4010" s="7" t="s">
        <v>22540</v>
      </c>
      <c r="F4010" s="7" t="s">
        <v>22541</v>
      </c>
      <c r="G4010" s="7" t="s">
        <v>22542</v>
      </c>
      <c r="H4010" s="7" t="s">
        <v>22543</v>
      </c>
      <c r="I4010" s="7" t="s">
        <v>52</v>
      </c>
      <c r="J4010" s="7" t="s">
        <v>33060</v>
      </c>
      <c r="K4010" s="7" t="s">
        <v>60</v>
      </c>
      <c r="L4010" s="7">
        <v>10</v>
      </c>
      <c r="M4010" s="7" t="s">
        <v>33760</v>
      </c>
      <c r="N4010" s="7">
        <v>45110</v>
      </c>
      <c r="O4010" s="7" t="s">
        <v>9138</v>
      </c>
      <c r="P4010" s="7">
        <v>20040310</v>
      </c>
      <c r="Q4010" s="7">
        <v>60</v>
      </c>
      <c r="R4010" s="7">
        <v>202003</v>
      </c>
      <c r="S4010" s="7">
        <v>2022</v>
      </c>
      <c r="T4010" s="7">
        <v>0</v>
      </c>
      <c r="U4010" s="7">
        <v>12004417</v>
      </c>
      <c r="V4010" s="7">
        <v>990000</v>
      </c>
    </row>
    <row r="4011" spans="1:22" ht="16.5" customHeight="1">
      <c r="A4011" s="8">
        <v>1198104615</v>
      </c>
      <c r="B4011" s="7">
        <v>1942090</v>
      </c>
      <c r="C4011" s="12">
        <v>1101110596639</v>
      </c>
      <c r="D4011" s="7" t="s">
        <v>17025</v>
      </c>
      <c r="E4011" s="7" t="s">
        <v>17026</v>
      </c>
      <c r="F4011" s="7" t="s">
        <v>17027</v>
      </c>
      <c r="G4011" s="7" t="s">
        <v>17028</v>
      </c>
      <c r="H4011" s="7" t="s">
        <v>1261</v>
      </c>
      <c r="I4011" s="7" t="s">
        <v>65</v>
      </c>
      <c r="J4011" s="7" t="s">
        <v>33060</v>
      </c>
      <c r="K4011" s="7" t="s">
        <v>47</v>
      </c>
      <c r="L4011" s="7">
        <v>10</v>
      </c>
      <c r="M4011" s="7" t="s">
        <v>33076</v>
      </c>
      <c r="N4011" s="7">
        <v>13999</v>
      </c>
      <c r="O4011" s="7" t="s">
        <v>42692</v>
      </c>
      <c r="P4011" s="7">
        <v>19881110</v>
      </c>
      <c r="Q4011" s="7">
        <v>56</v>
      </c>
      <c r="R4011" s="7">
        <v>202003</v>
      </c>
    </row>
    <row r="4012" spans="1:22" ht="16.5" customHeight="1">
      <c r="A4012" s="8">
        <v>1208666843</v>
      </c>
      <c r="B4012" s="7">
        <v>2104794</v>
      </c>
      <c r="C4012" s="12">
        <v>1101112997190</v>
      </c>
      <c r="D4012" s="7" t="s">
        <v>50289</v>
      </c>
      <c r="E4012" s="7" t="s">
        <v>50290</v>
      </c>
      <c r="F4012" s="7" t="s">
        <v>50291</v>
      </c>
      <c r="G4012" s="7" t="s">
        <v>50292</v>
      </c>
      <c r="H4012" s="7" t="s">
        <v>50293</v>
      </c>
      <c r="I4012" s="7" t="s">
        <v>65</v>
      </c>
      <c r="J4012" s="7" t="s">
        <v>33060</v>
      </c>
      <c r="K4012" s="7" t="s">
        <v>47</v>
      </c>
      <c r="L4012" s="7">
        <v>10</v>
      </c>
      <c r="M4012" s="7" t="s">
        <v>33760</v>
      </c>
      <c r="N4012" s="7">
        <v>46440</v>
      </c>
      <c r="O4012" s="7" t="s">
        <v>43456</v>
      </c>
      <c r="P4012" s="7">
        <v>20040421</v>
      </c>
      <c r="Q4012" s="7">
        <v>105</v>
      </c>
      <c r="R4012" s="7">
        <v>202003</v>
      </c>
    </row>
    <row r="4013" spans="1:22" ht="16.5" customHeight="1">
      <c r="A4013" s="8">
        <v>2148794321</v>
      </c>
      <c r="B4013" s="7">
        <v>3089169</v>
      </c>
      <c r="C4013" s="12">
        <v>1101113505421</v>
      </c>
      <c r="D4013" s="7" t="s">
        <v>50294</v>
      </c>
      <c r="E4013" s="7" t="s">
        <v>15077</v>
      </c>
      <c r="F4013" s="7" t="s">
        <v>50295</v>
      </c>
      <c r="G4013" s="7" t="s">
        <v>50296</v>
      </c>
      <c r="H4013" s="7" t="s">
        <v>50297</v>
      </c>
      <c r="I4013" s="7" t="s">
        <v>65</v>
      </c>
      <c r="J4013" s="7" t="s">
        <v>33060</v>
      </c>
      <c r="K4013" s="7" t="s">
        <v>70</v>
      </c>
      <c r="L4013" s="7">
        <v>10</v>
      </c>
      <c r="M4013" s="7" t="s">
        <v>33076</v>
      </c>
      <c r="N4013" s="7">
        <v>10797</v>
      </c>
      <c r="O4013" s="7" t="s">
        <v>739</v>
      </c>
      <c r="P4013" s="7">
        <v>20060804</v>
      </c>
      <c r="Q4013" s="7">
        <v>57</v>
      </c>
      <c r="R4013" s="7">
        <v>202003</v>
      </c>
    </row>
    <row r="4014" spans="1:22" ht="16.5" customHeight="1">
      <c r="A4014" s="8">
        <v>1148700921</v>
      </c>
      <c r="B4014" s="7">
        <v>4129651</v>
      </c>
      <c r="C4014" s="12">
        <v>1101114867333</v>
      </c>
      <c r="D4014" s="7" t="s">
        <v>50298</v>
      </c>
      <c r="E4014" s="7" t="s">
        <v>50299</v>
      </c>
      <c r="F4014" s="7" t="s">
        <v>50300</v>
      </c>
      <c r="G4014" s="7" t="s">
        <v>50301</v>
      </c>
      <c r="H4014" s="7" t="s">
        <v>50302</v>
      </c>
      <c r="I4014" s="7" t="s">
        <v>65</v>
      </c>
      <c r="J4014" s="7" t="s">
        <v>33060</v>
      </c>
      <c r="K4014" s="7" t="s">
        <v>47</v>
      </c>
      <c r="L4014" s="7">
        <v>10</v>
      </c>
      <c r="M4014" s="7" t="s">
        <v>34433</v>
      </c>
      <c r="N4014" s="7">
        <v>58222</v>
      </c>
      <c r="O4014" s="7" t="s">
        <v>13163</v>
      </c>
      <c r="P4014" s="7">
        <v>20120514</v>
      </c>
      <c r="Q4014" s="7">
        <v>69</v>
      </c>
      <c r="R4014" s="7">
        <v>202003</v>
      </c>
    </row>
    <row r="4015" spans="1:22" ht="16.5" customHeight="1">
      <c r="A4015" s="8">
        <v>6038701584</v>
      </c>
      <c r="B4015" s="7">
        <v>9146736</v>
      </c>
      <c r="C4015" s="12">
        <v>1101117204491</v>
      </c>
      <c r="D4015" s="7" t="s">
        <v>50303</v>
      </c>
      <c r="E4015" s="7" t="s">
        <v>5839</v>
      </c>
      <c r="F4015" s="7" t="s">
        <v>1118</v>
      </c>
      <c r="G4015" s="7" t="s">
        <v>50304</v>
      </c>
      <c r="H4015" s="7" t="s">
        <v>50305</v>
      </c>
      <c r="I4015" s="7" t="s">
        <v>65</v>
      </c>
      <c r="J4015" s="7" t="s">
        <v>33060</v>
      </c>
      <c r="K4015" s="7" t="s">
        <v>47</v>
      </c>
      <c r="L4015" s="7">
        <v>10</v>
      </c>
      <c r="M4015" s="7" t="s">
        <v>33076</v>
      </c>
      <c r="N4015" s="7">
        <v>14191</v>
      </c>
      <c r="O4015" s="7" t="s">
        <v>42525</v>
      </c>
      <c r="P4015" s="7">
        <v>20190816</v>
      </c>
      <c r="Q4015" s="7">
        <v>84</v>
      </c>
      <c r="R4015" s="7">
        <v>202003</v>
      </c>
    </row>
    <row r="4016" spans="1:22" ht="16.5" customHeight="1">
      <c r="A4016" s="8">
        <v>2118774234</v>
      </c>
      <c r="B4016" s="7">
        <v>2818247</v>
      </c>
      <c r="C4016" s="12">
        <v>1101150008628</v>
      </c>
      <c r="D4016" s="7" t="s">
        <v>17602</v>
      </c>
      <c r="E4016" s="7" t="s">
        <v>17603</v>
      </c>
      <c r="F4016" s="7" t="s">
        <v>1827</v>
      </c>
      <c r="G4016" s="7" t="s">
        <v>17604</v>
      </c>
      <c r="H4016" s="7" t="s">
        <v>17605</v>
      </c>
      <c r="I4016" s="7" t="s">
        <v>65</v>
      </c>
      <c r="J4016" s="7" t="s">
        <v>33060</v>
      </c>
      <c r="K4016" s="7" t="s">
        <v>47</v>
      </c>
      <c r="L4016" s="7">
        <v>10</v>
      </c>
      <c r="M4016" s="7" t="s">
        <v>33760</v>
      </c>
      <c r="N4016" s="7">
        <v>46440</v>
      </c>
      <c r="O4016" s="7" t="s">
        <v>43456</v>
      </c>
      <c r="P4016" s="7">
        <v>20051129</v>
      </c>
      <c r="Q4016" s="7">
        <v>258</v>
      </c>
      <c r="R4016" s="7">
        <v>202003</v>
      </c>
    </row>
    <row r="4017" spans="1:22" ht="16.5" customHeight="1">
      <c r="A4017" s="8">
        <v>2248100395</v>
      </c>
      <c r="B4017" s="7">
        <v>1842294</v>
      </c>
      <c r="C4017" s="12">
        <v>1412110000409</v>
      </c>
      <c r="D4017" s="7" t="s">
        <v>27410</v>
      </c>
      <c r="E4017" s="7" t="s">
        <v>27411</v>
      </c>
      <c r="F4017" s="7" t="s">
        <v>27412</v>
      </c>
      <c r="G4017" s="7" t="s">
        <v>27413</v>
      </c>
      <c r="H4017" s="7" t="s">
        <v>27414</v>
      </c>
      <c r="I4017" s="7" t="s">
        <v>52</v>
      </c>
      <c r="J4017" s="7" t="s">
        <v>33060</v>
      </c>
      <c r="K4017" s="7" t="s">
        <v>47</v>
      </c>
      <c r="L4017" s="7">
        <v>10</v>
      </c>
      <c r="M4017" s="7" t="s">
        <v>34433</v>
      </c>
      <c r="N4017" s="7">
        <v>60210</v>
      </c>
      <c r="O4017" s="7" t="s">
        <v>46579</v>
      </c>
      <c r="P4017" s="7">
        <v>19700919</v>
      </c>
      <c r="Q4017" s="7">
        <v>81</v>
      </c>
      <c r="R4017" s="7">
        <v>202003</v>
      </c>
    </row>
    <row r="4018" spans="1:22" ht="16.5" customHeight="1">
      <c r="A4018" s="8">
        <v>6178181455</v>
      </c>
      <c r="B4018" s="7">
        <v>3694455</v>
      </c>
      <c r="C4018" s="12">
        <v>1801110699447</v>
      </c>
      <c r="D4018" s="7" t="s">
        <v>27886</v>
      </c>
      <c r="E4018" s="7" t="s">
        <v>27887</v>
      </c>
      <c r="F4018" s="7" t="s">
        <v>27888</v>
      </c>
      <c r="G4018" s="7" t="s">
        <v>27889</v>
      </c>
      <c r="H4018" s="7" t="s">
        <v>27890</v>
      </c>
      <c r="I4018" s="7" t="s">
        <v>65</v>
      </c>
      <c r="J4018" s="7" t="s">
        <v>33060</v>
      </c>
      <c r="K4018" s="7" t="s">
        <v>47</v>
      </c>
      <c r="L4018" s="7">
        <v>10</v>
      </c>
      <c r="M4018" s="7" t="s">
        <v>34433</v>
      </c>
      <c r="N4018" s="7">
        <v>63120</v>
      </c>
      <c r="O4018" s="7" t="s">
        <v>34587</v>
      </c>
      <c r="P4018" s="7">
        <v>20100105</v>
      </c>
      <c r="Q4018" s="7">
        <v>61</v>
      </c>
      <c r="R4018" s="7">
        <v>202003</v>
      </c>
    </row>
    <row r="4019" spans="1:22" ht="16.5" customHeight="1">
      <c r="A4019" s="8">
        <v>4088128405</v>
      </c>
      <c r="B4019" s="7">
        <v>1772425</v>
      </c>
      <c r="C4019" s="12">
        <v>2052110006616</v>
      </c>
      <c r="D4019" s="7" t="s">
        <v>16560</v>
      </c>
      <c r="E4019" s="7" t="s">
        <v>16561</v>
      </c>
      <c r="F4019" s="7" t="s">
        <v>16562</v>
      </c>
      <c r="G4019" s="7" t="s">
        <v>16563</v>
      </c>
      <c r="H4019" s="7" t="s">
        <v>16564</v>
      </c>
      <c r="I4019" s="7" t="s">
        <v>65</v>
      </c>
      <c r="J4019" s="7" t="s">
        <v>33060</v>
      </c>
      <c r="K4019" s="7" t="s">
        <v>47</v>
      </c>
      <c r="L4019" s="7">
        <v>10</v>
      </c>
      <c r="M4019" s="7" t="s">
        <v>33076</v>
      </c>
      <c r="N4019" s="7">
        <v>10502</v>
      </c>
      <c r="O4019" s="7" t="s">
        <v>38455</v>
      </c>
      <c r="P4019" s="7">
        <v>19961217</v>
      </c>
      <c r="Q4019" s="7">
        <v>70</v>
      </c>
      <c r="R4019" s="7">
        <v>202003</v>
      </c>
    </row>
    <row r="4020" spans="1:22" ht="16.5" customHeight="1">
      <c r="A4020" s="8">
        <v>6168200403</v>
      </c>
      <c r="B4020" s="7">
        <v>5064294</v>
      </c>
      <c r="C4020" s="12">
        <v>2201380000483</v>
      </c>
      <c r="D4020" s="7" t="s">
        <v>50306</v>
      </c>
      <c r="E4020" s="7" t="s">
        <v>50307</v>
      </c>
      <c r="F4020" s="7" t="s">
        <v>50308</v>
      </c>
      <c r="G4020" s="7" t="s">
        <v>50309</v>
      </c>
      <c r="H4020" s="7" t="s">
        <v>50310</v>
      </c>
      <c r="I4020" s="7" t="s">
        <v>45</v>
      </c>
      <c r="J4020" s="7" t="s">
        <v>33060</v>
      </c>
      <c r="K4020" s="7" t="s">
        <v>47</v>
      </c>
      <c r="L4020" s="7">
        <v>10</v>
      </c>
      <c r="M4020" s="7" t="s">
        <v>33760</v>
      </c>
      <c r="N4020" s="7">
        <v>46209</v>
      </c>
      <c r="O4020" s="7" t="s">
        <v>33806</v>
      </c>
      <c r="P4020" s="7">
        <v>19621023</v>
      </c>
      <c r="Q4020" s="7">
        <v>170</v>
      </c>
      <c r="R4020" s="7">
        <v>202003</v>
      </c>
    </row>
    <row r="4021" spans="1:22" ht="16.5" customHeight="1">
      <c r="A4021" s="8">
        <v>3108120843</v>
      </c>
      <c r="B4021" s="7">
        <v>1756205</v>
      </c>
      <c r="C4021" s="12">
        <v>1101110986286</v>
      </c>
      <c r="D4021" s="7" t="s">
        <v>21999</v>
      </c>
      <c r="E4021" s="7" t="s">
        <v>22000</v>
      </c>
      <c r="F4021" s="7" t="s">
        <v>1480</v>
      </c>
      <c r="G4021" s="7" t="s">
        <v>22001</v>
      </c>
      <c r="H4021" s="7" t="s">
        <v>22002</v>
      </c>
      <c r="I4021" s="7" t="s">
        <v>65</v>
      </c>
      <c r="J4021" s="7" t="s">
        <v>33060</v>
      </c>
      <c r="K4021" s="7" t="s">
        <v>47</v>
      </c>
      <c r="L4021" s="7">
        <v>10</v>
      </c>
      <c r="M4021" s="7" t="s">
        <v>313</v>
      </c>
      <c r="N4021" s="7">
        <v>42312</v>
      </c>
      <c r="O4021" s="7" t="s">
        <v>20805</v>
      </c>
      <c r="P4021" s="7">
        <v>19931116</v>
      </c>
      <c r="Q4021" s="7">
        <v>69</v>
      </c>
      <c r="R4021" s="7">
        <v>202004</v>
      </c>
      <c r="S4021" s="7">
        <v>2022</v>
      </c>
      <c r="T4021" s="7">
        <v>17089700</v>
      </c>
      <c r="U4021" s="7">
        <v>6769079</v>
      </c>
      <c r="V4021" s="7">
        <v>400000</v>
      </c>
    </row>
    <row r="4022" spans="1:22" ht="16.5" customHeight="1">
      <c r="A4022" s="8">
        <v>2118690542</v>
      </c>
      <c r="B4022" s="7">
        <v>1964554</v>
      </c>
      <c r="C4022" s="12">
        <v>1101111873820</v>
      </c>
      <c r="D4022" s="7" t="s">
        <v>26990</v>
      </c>
      <c r="E4022" s="7" t="s">
        <v>26991</v>
      </c>
      <c r="F4022" s="7" t="s">
        <v>26992</v>
      </c>
      <c r="G4022" s="7" t="s">
        <v>26993</v>
      </c>
      <c r="H4022" s="7" t="s">
        <v>26994</v>
      </c>
      <c r="I4022" s="7" t="s">
        <v>65</v>
      </c>
      <c r="J4022" s="7" t="s">
        <v>33060</v>
      </c>
      <c r="K4022" s="7" t="s">
        <v>47</v>
      </c>
      <c r="L4022" s="7">
        <v>10</v>
      </c>
      <c r="M4022" s="7" t="s">
        <v>34433</v>
      </c>
      <c r="N4022" s="7">
        <v>62010</v>
      </c>
      <c r="O4022" s="7" t="s">
        <v>13333</v>
      </c>
      <c r="P4022" s="7">
        <v>20000210</v>
      </c>
      <c r="Q4022" s="7">
        <v>61</v>
      </c>
      <c r="R4022" s="7">
        <v>202004</v>
      </c>
      <c r="S4022" s="7">
        <v>2022</v>
      </c>
      <c r="T4022" s="7">
        <v>5202854</v>
      </c>
      <c r="U4022" s="7">
        <v>9940052</v>
      </c>
      <c r="V4022" s="7">
        <v>640000</v>
      </c>
    </row>
    <row r="4023" spans="1:22" ht="16.5" customHeight="1">
      <c r="A4023" s="8">
        <v>1088121967</v>
      </c>
      <c r="B4023" s="7">
        <v>1537861</v>
      </c>
      <c r="C4023" s="12">
        <v>1101111954092</v>
      </c>
      <c r="D4023" s="7" t="s">
        <v>19227</v>
      </c>
      <c r="E4023" s="7" t="s">
        <v>19228</v>
      </c>
      <c r="F4023" s="7" t="s">
        <v>19229</v>
      </c>
      <c r="G4023" s="7" t="s">
        <v>19230</v>
      </c>
      <c r="H4023" s="7" t="s">
        <v>19231</v>
      </c>
      <c r="I4023" s="7" t="s">
        <v>65</v>
      </c>
      <c r="J4023" s="7" t="s">
        <v>33060</v>
      </c>
      <c r="K4023" s="7" t="s">
        <v>47</v>
      </c>
      <c r="L4023" s="7">
        <v>10</v>
      </c>
      <c r="M4023" s="7" t="s">
        <v>33076</v>
      </c>
      <c r="N4023" s="7">
        <v>27212</v>
      </c>
      <c r="O4023" s="7" t="s">
        <v>38369</v>
      </c>
      <c r="P4023" s="7">
        <v>20000427</v>
      </c>
      <c r="Q4023" s="7">
        <v>64</v>
      </c>
      <c r="R4023" s="7">
        <v>202004</v>
      </c>
      <c r="S4023" s="7">
        <v>2022</v>
      </c>
      <c r="T4023" s="7">
        <v>12511055</v>
      </c>
      <c r="U4023" s="7">
        <v>11498117</v>
      </c>
      <c r="V4023" s="7">
        <v>615000</v>
      </c>
    </row>
    <row r="4024" spans="1:22" ht="16.5" customHeight="1">
      <c r="A4024" s="8">
        <v>2148662443</v>
      </c>
      <c r="B4024" s="7">
        <v>1355785</v>
      </c>
      <c r="C4024" s="12">
        <v>1101112011205</v>
      </c>
      <c r="D4024" s="7" t="s">
        <v>27044</v>
      </c>
      <c r="E4024" s="7" t="s">
        <v>27045</v>
      </c>
      <c r="F4024" s="7" t="s">
        <v>27046</v>
      </c>
      <c r="G4024" s="7" t="s">
        <v>27047</v>
      </c>
      <c r="H4024" s="7" t="s">
        <v>27048</v>
      </c>
      <c r="I4024" s="7" t="s">
        <v>65</v>
      </c>
      <c r="J4024" s="7" t="s">
        <v>33060</v>
      </c>
      <c r="K4024" s="7" t="s">
        <v>47</v>
      </c>
      <c r="L4024" s="7">
        <v>10</v>
      </c>
      <c r="M4024" s="7" t="s">
        <v>34433</v>
      </c>
      <c r="N4024" s="7">
        <v>58219</v>
      </c>
      <c r="O4024" s="7" t="s">
        <v>44876</v>
      </c>
      <c r="P4024" s="7">
        <v>20000629</v>
      </c>
      <c r="Q4024" s="7">
        <v>62</v>
      </c>
      <c r="R4024" s="7">
        <v>202004</v>
      </c>
      <c r="S4024" s="7">
        <v>2022</v>
      </c>
      <c r="T4024" s="7">
        <v>6250452</v>
      </c>
      <c r="U4024" s="7">
        <v>6986389</v>
      </c>
      <c r="V4024" s="7">
        <v>1180000</v>
      </c>
    </row>
    <row r="4025" spans="1:22" ht="16.5" customHeight="1">
      <c r="A4025" s="8">
        <v>1148608381</v>
      </c>
      <c r="B4025" s="7">
        <v>1629803</v>
      </c>
      <c r="C4025" s="12">
        <v>1101112228397</v>
      </c>
      <c r="D4025" s="7" t="s">
        <v>26890</v>
      </c>
      <c r="E4025" s="7" t="s">
        <v>26891</v>
      </c>
      <c r="F4025" s="7" t="s">
        <v>26892</v>
      </c>
      <c r="G4025" s="7" t="s">
        <v>26893</v>
      </c>
      <c r="H4025" s="7" t="s">
        <v>26894</v>
      </c>
      <c r="I4025" s="7" t="s">
        <v>65</v>
      </c>
      <c r="J4025" s="7" t="s">
        <v>33060</v>
      </c>
      <c r="K4025" s="7" t="s">
        <v>47</v>
      </c>
      <c r="L4025" s="7">
        <v>10</v>
      </c>
      <c r="M4025" s="7" t="s">
        <v>34433</v>
      </c>
      <c r="N4025" s="7">
        <v>62021</v>
      </c>
      <c r="O4025" s="7" t="s">
        <v>13709</v>
      </c>
      <c r="P4025" s="7">
        <v>20010430</v>
      </c>
      <c r="Q4025" s="7">
        <v>58</v>
      </c>
      <c r="R4025" s="7">
        <v>202004</v>
      </c>
      <c r="S4025" s="7">
        <v>2022</v>
      </c>
      <c r="T4025" s="7">
        <v>11736232</v>
      </c>
      <c r="U4025" s="7">
        <v>5332519</v>
      </c>
      <c r="V4025" s="7">
        <v>150000</v>
      </c>
    </row>
    <row r="4026" spans="1:22" ht="16.5" customHeight="1">
      <c r="A4026" s="8">
        <v>2148753183</v>
      </c>
      <c r="B4026" s="7">
        <v>2085513</v>
      </c>
      <c r="C4026" s="12">
        <v>1101113006776</v>
      </c>
      <c r="D4026" s="7" t="s">
        <v>50311</v>
      </c>
      <c r="E4026" s="7" t="s">
        <v>50312</v>
      </c>
      <c r="F4026" s="7" t="s">
        <v>737</v>
      </c>
      <c r="G4026" s="7" t="s">
        <v>23521</v>
      </c>
      <c r="H4026" s="7" t="s">
        <v>50313</v>
      </c>
      <c r="I4026" s="7" t="s">
        <v>65</v>
      </c>
      <c r="J4026" s="7" t="s">
        <v>33060</v>
      </c>
      <c r="K4026" s="7" t="s">
        <v>47</v>
      </c>
      <c r="L4026" s="7">
        <v>10</v>
      </c>
      <c r="M4026" s="7" t="s">
        <v>33760</v>
      </c>
      <c r="N4026" s="7">
        <v>46329</v>
      </c>
      <c r="O4026" s="7" t="s">
        <v>9470</v>
      </c>
      <c r="P4026" s="7">
        <v>20040506</v>
      </c>
      <c r="Q4026" s="7">
        <v>68</v>
      </c>
      <c r="R4026" s="7">
        <v>202004</v>
      </c>
      <c r="S4026" s="7">
        <v>2022</v>
      </c>
      <c r="T4026" s="7">
        <v>27853879</v>
      </c>
      <c r="U4026" s="7">
        <v>8995796</v>
      </c>
      <c r="V4026" s="7">
        <v>33750</v>
      </c>
    </row>
    <row r="4027" spans="1:22" ht="16.5" customHeight="1">
      <c r="A4027" s="8">
        <v>1208670876</v>
      </c>
      <c r="B4027" s="7">
        <v>2188428</v>
      </c>
      <c r="C4027" s="12">
        <v>1101113064089</v>
      </c>
      <c r="D4027" s="7" t="s">
        <v>22156</v>
      </c>
      <c r="E4027" s="7" t="s">
        <v>22157</v>
      </c>
      <c r="F4027" s="7" t="s">
        <v>22158</v>
      </c>
      <c r="G4027" s="7" t="s">
        <v>22159</v>
      </c>
      <c r="H4027" s="7" t="s">
        <v>22160</v>
      </c>
      <c r="I4027" s="7" t="s">
        <v>65</v>
      </c>
      <c r="J4027" s="7" t="s">
        <v>33060</v>
      </c>
      <c r="K4027" s="7" t="s">
        <v>47</v>
      </c>
      <c r="L4027" s="7">
        <v>10</v>
      </c>
      <c r="M4027" s="7" t="s">
        <v>313</v>
      </c>
      <c r="N4027" s="7">
        <v>42320</v>
      </c>
      <c r="O4027" s="7" t="s">
        <v>8931</v>
      </c>
      <c r="P4027" s="7">
        <v>20040809</v>
      </c>
      <c r="Q4027" s="7">
        <v>68</v>
      </c>
      <c r="R4027" s="7">
        <v>202004</v>
      </c>
      <c r="S4027" s="7">
        <v>2022</v>
      </c>
      <c r="T4027" s="7">
        <v>10648029</v>
      </c>
      <c r="U4027" s="7">
        <v>1546344</v>
      </c>
      <c r="V4027" s="7">
        <v>250000</v>
      </c>
    </row>
    <row r="4028" spans="1:22" ht="16.5" customHeight="1">
      <c r="A4028" s="8">
        <v>2018191103</v>
      </c>
      <c r="B4028" s="7">
        <v>2253338</v>
      </c>
      <c r="C4028" s="12">
        <v>1101113182998</v>
      </c>
      <c r="D4028" s="7" t="s">
        <v>50314</v>
      </c>
      <c r="E4028" s="7" t="s">
        <v>50315</v>
      </c>
      <c r="F4028" s="7" t="s">
        <v>50316</v>
      </c>
      <c r="G4028" s="7" t="s">
        <v>50317</v>
      </c>
      <c r="H4028" s="7" t="s">
        <v>50318</v>
      </c>
      <c r="I4028" s="7" t="s">
        <v>65</v>
      </c>
      <c r="J4028" s="7" t="s">
        <v>33060</v>
      </c>
      <c r="K4028" s="7" t="s">
        <v>47</v>
      </c>
      <c r="L4028" s="7">
        <v>10</v>
      </c>
      <c r="M4028" s="7" t="s">
        <v>363</v>
      </c>
      <c r="N4028" s="7">
        <v>70000</v>
      </c>
      <c r="O4028" s="7" t="s">
        <v>13555</v>
      </c>
      <c r="P4028" s="7">
        <v>20050301</v>
      </c>
      <c r="Q4028" s="7">
        <v>51</v>
      </c>
      <c r="R4028" s="7">
        <v>202004</v>
      </c>
      <c r="S4028" s="7">
        <v>2022</v>
      </c>
      <c r="T4028" s="7">
        <v>6413511</v>
      </c>
      <c r="U4028" s="7">
        <v>6719091</v>
      </c>
      <c r="V4028" s="7">
        <v>350000</v>
      </c>
    </row>
    <row r="4029" spans="1:22" ht="16.5" customHeight="1">
      <c r="A4029" s="8">
        <v>1078700904</v>
      </c>
      <c r="B4029" s="7">
        <v>2942877</v>
      </c>
      <c r="C4029" s="12">
        <v>1101113764118</v>
      </c>
      <c r="D4029" s="7" t="s">
        <v>26967</v>
      </c>
      <c r="E4029" s="7" t="s">
        <v>5230</v>
      </c>
      <c r="F4029" s="7" t="s">
        <v>26968</v>
      </c>
      <c r="G4029" s="7" t="s">
        <v>26969</v>
      </c>
      <c r="H4029" s="7" t="s">
        <v>26970</v>
      </c>
      <c r="I4029" s="7" t="s">
        <v>65</v>
      </c>
      <c r="J4029" s="7" t="s">
        <v>33060</v>
      </c>
      <c r="K4029" s="7" t="s">
        <v>47</v>
      </c>
      <c r="L4029" s="7">
        <v>10</v>
      </c>
      <c r="M4029" s="7" t="s">
        <v>34433</v>
      </c>
      <c r="N4029" s="7">
        <v>62010</v>
      </c>
      <c r="O4029" s="7" t="s">
        <v>13333</v>
      </c>
      <c r="P4029" s="7">
        <v>20071002</v>
      </c>
      <c r="Q4029" s="7">
        <v>86</v>
      </c>
      <c r="R4029" s="7">
        <v>202004</v>
      </c>
      <c r="S4029" s="7">
        <v>2022</v>
      </c>
      <c r="T4029" s="7">
        <v>18289236</v>
      </c>
      <c r="U4029" s="7">
        <v>6506448</v>
      </c>
      <c r="V4029" s="7">
        <v>450000</v>
      </c>
    </row>
    <row r="4030" spans="1:22" ht="16.5" customHeight="1">
      <c r="A4030" s="8">
        <v>2208768809</v>
      </c>
      <c r="B4030" s="7">
        <v>3039674</v>
      </c>
      <c r="C4030" s="12">
        <v>1101113929663</v>
      </c>
      <c r="D4030" s="7" t="s">
        <v>27031</v>
      </c>
      <c r="E4030" s="7" t="s">
        <v>27032</v>
      </c>
      <c r="F4030" s="7" t="s">
        <v>13718</v>
      </c>
      <c r="G4030" s="7" t="s">
        <v>27033</v>
      </c>
      <c r="H4030" s="7" t="s">
        <v>27034</v>
      </c>
      <c r="I4030" s="7" t="s">
        <v>65</v>
      </c>
      <c r="J4030" s="7" t="s">
        <v>33060</v>
      </c>
      <c r="K4030" s="7" t="s">
        <v>47</v>
      </c>
      <c r="L4030" s="7">
        <v>10</v>
      </c>
      <c r="M4030" s="7" t="s">
        <v>34433</v>
      </c>
      <c r="N4030" s="7">
        <v>62021</v>
      </c>
      <c r="O4030" s="7" t="s">
        <v>13709</v>
      </c>
      <c r="P4030" s="7">
        <v>20080707</v>
      </c>
      <c r="Q4030" s="7">
        <v>85</v>
      </c>
      <c r="R4030" s="7">
        <v>202004</v>
      </c>
      <c r="S4030" s="7">
        <v>2022</v>
      </c>
      <c r="T4030" s="7">
        <v>9705158</v>
      </c>
      <c r="U4030" s="7">
        <v>6250843</v>
      </c>
      <c r="V4030" s="7">
        <v>1090000</v>
      </c>
    </row>
    <row r="4031" spans="1:22" ht="16.5" customHeight="1">
      <c r="A4031" s="8">
        <v>2018622009</v>
      </c>
      <c r="B4031" s="7">
        <v>4017795</v>
      </c>
      <c r="C4031" s="12">
        <v>1101114638429</v>
      </c>
      <c r="D4031" s="7" t="s">
        <v>19955</v>
      </c>
      <c r="E4031" s="7" t="s">
        <v>19956</v>
      </c>
      <c r="F4031" s="7" t="s">
        <v>19957</v>
      </c>
      <c r="G4031" s="7" t="s">
        <v>19958</v>
      </c>
      <c r="H4031" s="7" t="s">
        <v>19959</v>
      </c>
      <c r="I4031" s="7" t="s">
        <v>65</v>
      </c>
      <c r="J4031" s="7" t="s">
        <v>33060</v>
      </c>
      <c r="K4031" s="7" t="s">
        <v>60</v>
      </c>
      <c r="L4031" s="7">
        <v>10</v>
      </c>
      <c r="M4031" s="7" t="s">
        <v>33760</v>
      </c>
      <c r="N4031" s="7">
        <v>46599</v>
      </c>
      <c r="O4031" s="7" t="s">
        <v>44623</v>
      </c>
      <c r="P4031" s="7">
        <v>20110704</v>
      </c>
      <c r="Q4031" s="7">
        <v>58</v>
      </c>
      <c r="R4031" s="7">
        <v>202004</v>
      </c>
      <c r="S4031" s="7">
        <v>2022</v>
      </c>
      <c r="T4031" s="7">
        <v>1871613</v>
      </c>
      <c r="U4031" s="7">
        <v>14938238</v>
      </c>
      <c r="V4031" s="7">
        <v>111339</v>
      </c>
    </row>
    <row r="4032" spans="1:22" ht="16.5" customHeight="1">
      <c r="A4032" s="8">
        <v>2648108420</v>
      </c>
      <c r="B4032" s="7">
        <v>4185581</v>
      </c>
      <c r="C4032" s="12">
        <v>1101115027051</v>
      </c>
      <c r="D4032" s="7" t="s">
        <v>29846</v>
      </c>
      <c r="E4032" s="7" t="s">
        <v>29847</v>
      </c>
      <c r="F4032" s="7" t="s">
        <v>5235</v>
      </c>
      <c r="G4032" s="7" t="s">
        <v>29848</v>
      </c>
      <c r="H4032" s="7" t="s">
        <v>29849</v>
      </c>
      <c r="I4032" s="7" t="s">
        <v>65</v>
      </c>
      <c r="J4032" s="7" t="s">
        <v>33060</v>
      </c>
      <c r="K4032" s="7" t="s">
        <v>47</v>
      </c>
      <c r="L4032" s="7">
        <v>10</v>
      </c>
      <c r="M4032" s="7" t="s">
        <v>363</v>
      </c>
      <c r="N4032" s="7">
        <v>71310</v>
      </c>
      <c r="O4032" s="7" t="s">
        <v>15027</v>
      </c>
      <c r="P4032" s="7">
        <v>20130104</v>
      </c>
      <c r="Q4032" s="7">
        <v>50</v>
      </c>
      <c r="R4032" s="7">
        <v>202004</v>
      </c>
      <c r="S4032" s="7">
        <v>2022</v>
      </c>
      <c r="T4032" s="7">
        <v>5948836</v>
      </c>
      <c r="U4032" s="7">
        <v>2879155</v>
      </c>
      <c r="V4032" s="7">
        <v>200000</v>
      </c>
    </row>
    <row r="4033" spans="1:22" ht="16.5" customHeight="1">
      <c r="A4033" s="8">
        <v>6918100014</v>
      </c>
      <c r="B4033" s="7">
        <v>6401881</v>
      </c>
      <c r="C4033" s="12">
        <v>1101115669332</v>
      </c>
      <c r="D4033" s="7" t="s">
        <v>27127</v>
      </c>
      <c r="E4033" s="7" t="s">
        <v>27128</v>
      </c>
      <c r="F4033" s="7" t="s">
        <v>27129</v>
      </c>
      <c r="G4033" s="7" t="s">
        <v>27130</v>
      </c>
      <c r="H4033" s="7" t="s">
        <v>27131</v>
      </c>
      <c r="I4033" s="7" t="s">
        <v>65</v>
      </c>
      <c r="J4033" s="7" t="s">
        <v>33060</v>
      </c>
      <c r="K4033" s="7" t="s">
        <v>47</v>
      </c>
      <c r="L4033" s="7">
        <v>10</v>
      </c>
      <c r="M4033" s="7" t="s">
        <v>34433</v>
      </c>
      <c r="N4033" s="7">
        <v>58221</v>
      </c>
      <c r="O4033" s="7" t="s">
        <v>12995</v>
      </c>
      <c r="P4033" s="7">
        <v>20150318</v>
      </c>
      <c r="Q4033" s="7">
        <v>74</v>
      </c>
      <c r="R4033" s="7">
        <v>202004</v>
      </c>
      <c r="S4033" s="7">
        <v>2022</v>
      </c>
      <c r="T4033" s="7">
        <v>13327757</v>
      </c>
      <c r="U4033" s="7">
        <v>5236592</v>
      </c>
      <c r="V4033" s="7">
        <v>725000</v>
      </c>
    </row>
    <row r="4034" spans="1:22" ht="16.5" customHeight="1">
      <c r="A4034" s="8">
        <v>8328600094</v>
      </c>
      <c r="B4034" s="7">
        <v>6501093</v>
      </c>
      <c r="C4034" s="12">
        <v>1101115781821</v>
      </c>
      <c r="D4034" s="7" t="s">
        <v>50319</v>
      </c>
      <c r="E4034" s="7" t="s">
        <v>50320</v>
      </c>
      <c r="F4034" s="7" t="s">
        <v>8960</v>
      </c>
      <c r="G4034" s="7" t="s">
        <v>50321</v>
      </c>
      <c r="H4034" s="7" t="s">
        <v>50322</v>
      </c>
      <c r="I4034" s="7" t="s">
        <v>65</v>
      </c>
      <c r="J4034" s="7" t="s">
        <v>33060</v>
      </c>
      <c r="K4034" s="7" t="s">
        <v>47</v>
      </c>
      <c r="L4034" s="7">
        <v>10</v>
      </c>
      <c r="M4034" s="7" t="s">
        <v>313</v>
      </c>
      <c r="N4034" s="7">
        <v>42320</v>
      </c>
      <c r="O4034" s="7" t="s">
        <v>8931</v>
      </c>
      <c r="P4034" s="7">
        <v>20150714</v>
      </c>
      <c r="Q4034" s="7">
        <v>66</v>
      </c>
      <c r="R4034" s="7">
        <v>202004</v>
      </c>
      <c r="S4034" s="7">
        <v>2022</v>
      </c>
      <c r="T4034" s="7">
        <v>21048451</v>
      </c>
      <c r="U4034" s="7">
        <v>5134675</v>
      </c>
      <c r="V4034" s="7">
        <v>300000</v>
      </c>
    </row>
    <row r="4035" spans="1:22" ht="16.5" customHeight="1">
      <c r="A4035" s="8">
        <v>2788800300</v>
      </c>
      <c r="B4035" s="7">
        <v>6650789</v>
      </c>
      <c r="C4035" s="12">
        <v>1101115945237</v>
      </c>
      <c r="D4035" s="7" t="s">
        <v>27370</v>
      </c>
      <c r="E4035" s="7" t="s">
        <v>8068</v>
      </c>
      <c r="F4035" s="7" t="s">
        <v>27371</v>
      </c>
      <c r="G4035" s="7" t="s">
        <v>27372</v>
      </c>
      <c r="H4035" s="7" t="s">
        <v>27373</v>
      </c>
      <c r="I4035" s="7" t="s">
        <v>65</v>
      </c>
      <c r="J4035" s="7" t="s">
        <v>33060</v>
      </c>
      <c r="K4035" s="7" t="s">
        <v>47</v>
      </c>
      <c r="L4035" s="7">
        <v>10</v>
      </c>
      <c r="M4035" s="7" t="s">
        <v>34433</v>
      </c>
      <c r="N4035" s="7">
        <v>59114</v>
      </c>
      <c r="O4035" s="7" t="s">
        <v>13351</v>
      </c>
      <c r="P4035" s="7">
        <v>20160113</v>
      </c>
      <c r="Q4035" s="7">
        <v>69</v>
      </c>
      <c r="R4035" s="7">
        <v>202004</v>
      </c>
      <c r="S4035" s="7">
        <v>2022</v>
      </c>
      <c r="T4035" s="7">
        <v>6074973</v>
      </c>
      <c r="U4035" s="7">
        <v>33893300</v>
      </c>
      <c r="V4035" s="7">
        <v>353096</v>
      </c>
    </row>
    <row r="4036" spans="1:22" ht="16.5" customHeight="1">
      <c r="A4036" s="8">
        <v>1328800659</v>
      </c>
      <c r="B4036" s="7">
        <v>8085692</v>
      </c>
      <c r="C4036" s="12">
        <v>1101116297877</v>
      </c>
      <c r="D4036" s="7" t="s">
        <v>27261</v>
      </c>
      <c r="E4036" s="7" t="s">
        <v>27262</v>
      </c>
      <c r="F4036" s="7" t="s">
        <v>27263</v>
      </c>
      <c r="H4036" s="7" t="s">
        <v>27264</v>
      </c>
      <c r="I4036" s="7" t="s">
        <v>65</v>
      </c>
      <c r="J4036" s="7" t="s">
        <v>33060</v>
      </c>
      <c r="K4036" s="7" t="s">
        <v>47</v>
      </c>
      <c r="L4036" s="7">
        <v>10</v>
      </c>
      <c r="M4036" s="7" t="s">
        <v>34433</v>
      </c>
      <c r="N4036" s="7">
        <v>58219</v>
      </c>
      <c r="O4036" s="7" t="s">
        <v>44876</v>
      </c>
      <c r="P4036" s="7">
        <v>20170123</v>
      </c>
      <c r="Q4036" s="7">
        <v>53</v>
      </c>
      <c r="R4036" s="7">
        <v>202004</v>
      </c>
      <c r="S4036" s="7">
        <v>2022</v>
      </c>
      <c r="T4036" s="7">
        <v>0</v>
      </c>
      <c r="U4036" s="7">
        <v>6138061</v>
      </c>
      <c r="V4036" s="7">
        <v>16085</v>
      </c>
    </row>
    <row r="4037" spans="1:22" ht="16.5" customHeight="1">
      <c r="A4037" s="8">
        <v>7618600598</v>
      </c>
      <c r="B4037" s="7">
        <v>8236361</v>
      </c>
      <c r="C4037" s="12">
        <v>1101116446995</v>
      </c>
      <c r="D4037" s="7" t="s">
        <v>27294</v>
      </c>
      <c r="E4037" s="7" t="s">
        <v>27295</v>
      </c>
      <c r="F4037" s="7" t="s">
        <v>27296</v>
      </c>
      <c r="G4037" s="7" t="s">
        <v>27297</v>
      </c>
      <c r="H4037" s="7" t="s">
        <v>27298</v>
      </c>
      <c r="I4037" s="7" t="s">
        <v>65</v>
      </c>
      <c r="J4037" s="7" t="s">
        <v>33060</v>
      </c>
      <c r="K4037" s="7" t="s">
        <v>47</v>
      </c>
      <c r="L4037" s="7">
        <v>10</v>
      </c>
      <c r="M4037" s="7" t="s">
        <v>34433</v>
      </c>
      <c r="N4037" s="7">
        <v>58222</v>
      </c>
      <c r="O4037" s="7" t="s">
        <v>13163</v>
      </c>
      <c r="P4037" s="7">
        <v>20170601</v>
      </c>
      <c r="Q4037" s="7">
        <v>64</v>
      </c>
      <c r="R4037" s="7">
        <v>202004</v>
      </c>
      <c r="S4037" s="7">
        <v>2022</v>
      </c>
      <c r="T4037" s="7">
        <v>4257018</v>
      </c>
      <c r="U4037" s="7">
        <v>9728879</v>
      </c>
      <c r="V4037" s="7">
        <v>5327214</v>
      </c>
    </row>
    <row r="4038" spans="1:22" ht="16.5" customHeight="1">
      <c r="A4038" s="8">
        <v>8648100738</v>
      </c>
      <c r="B4038" s="7">
        <v>8246887</v>
      </c>
      <c r="C4038" s="12">
        <v>1101116473344</v>
      </c>
      <c r="D4038" s="7" t="s">
        <v>25704</v>
      </c>
      <c r="E4038" s="7" t="s">
        <v>25705</v>
      </c>
      <c r="F4038" s="7" t="s">
        <v>25706</v>
      </c>
      <c r="G4038" s="7" t="s">
        <v>25707</v>
      </c>
      <c r="H4038" s="7" t="s">
        <v>25708</v>
      </c>
      <c r="I4038" s="7" t="s">
        <v>65</v>
      </c>
      <c r="J4038" s="7" t="s">
        <v>33060</v>
      </c>
      <c r="K4038" s="7" t="s">
        <v>60</v>
      </c>
      <c r="L4038" s="7">
        <v>10</v>
      </c>
      <c r="M4038" s="7" t="s">
        <v>34194</v>
      </c>
      <c r="N4038" s="7">
        <v>51100</v>
      </c>
      <c r="O4038" s="7" t="s">
        <v>46503</v>
      </c>
      <c r="P4038" s="7">
        <v>20170727</v>
      </c>
      <c r="Q4038" s="7">
        <v>91</v>
      </c>
      <c r="R4038" s="7">
        <v>202004</v>
      </c>
      <c r="S4038" s="7">
        <v>2022</v>
      </c>
      <c r="T4038" s="7">
        <v>53170729</v>
      </c>
      <c r="U4038" s="7">
        <v>381745933</v>
      </c>
      <c r="V4038" s="7">
        <v>146832691</v>
      </c>
    </row>
    <row r="4039" spans="1:22" ht="16.5" customHeight="1">
      <c r="A4039" s="8">
        <v>8278700842</v>
      </c>
      <c r="B4039" s="7">
        <v>8349169</v>
      </c>
      <c r="C4039" s="12">
        <v>1101116520442</v>
      </c>
      <c r="D4039" s="7" t="s">
        <v>27052</v>
      </c>
      <c r="E4039" s="7" t="s">
        <v>27053</v>
      </c>
      <c r="F4039" s="7" t="s">
        <v>27054</v>
      </c>
      <c r="G4039" s="7" t="s">
        <v>27055</v>
      </c>
      <c r="H4039" s="7" t="s">
        <v>27056</v>
      </c>
      <c r="I4039" s="7" t="s">
        <v>65</v>
      </c>
      <c r="J4039" s="7" t="s">
        <v>33060</v>
      </c>
      <c r="K4039" s="7" t="s">
        <v>47</v>
      </c>
      <c r="L4039" s="7">
        <v>10</v>
      </c>
      <c r="M4039" s="7" t="s">
        <v>34433</v>
      </c>
      <c r="N4039" s="7">
        <v>58211</v>
      </c>
      <c r="O4039" s="7" t="s">
        <v>27054</v>
      </c>
      <c r="P4039" s="7">
        <v>20170919</v>
      </c>
      <c r="Q4039" s="7">
        <v>70</v>
      </c>
      <c r="R4039" s="7">
        <v>202004</v>
      </c>
      <c r="S4039" s="7">
        <v>2022</v>
      </c>
      <c r="T4039" s="7">
        <v>1942147</v>
      </c>
      <c r="U4039" s="7">
        <v>2020580</v>
      </c>
      <c r="V4039" s="7">
        <v>1789114</v>
      </c>
    </row>
    <row r="4040" spans="1:22" ht="16.5" customHeight="1">
      <c r="A4040" s="8">
        <v>7088700895</v>
      </c>
      <c r="B4040" s="7">
        <v>8384543</v>
      </c>
      <c r="C4040" s="12">
        <v>1101116559847</v>
      </c>
      <c r="D4040" s="7" t="s">
        <v>50323</v>
      </c>
      <c r="E4040" s="7" t="s">
        <v>50324</v>
      </c>
      <c r="F4040" s="7" t="s">
        <v>50325</v>
      </c>
      <c r="G4040" s="7" t="s">
        <v>50326</v>
      </c>
      <c r="H4040" s="7" t="s">
        <v>50327</v>
      </c>
      <c r="I4040" s="7" t="s">
        <v>65</v>
      </c>
      <c r="J4040" s="7" t="s">
        <v>33060</v>
      </c>
      <c r="K4040" s="7" t="s">
        <v>47</v>
      </c>
      <c r="L4040" s="7">
        <v>10</v>
      </c>
      <c r="M4040" s="7" t="s">
        <v>34433</v>
      </c>
      <c r="N4040" s="7">
        <v>58219</v>
      </c>
      <c r="O4040" s="7" t="s">
        <v>44876</v>
      </c>
      <c r="P4040" s="7">
        <v>20171106</v>
      </c>
      <c r="Q4040" s="7">
        <v>51</v>
      </c>
      <c r="R4040" s="7">
        <v>202004</v>
      </c>
      <c r="S4040" s="7">
        <v>2022</v>
      </c>
      <c r="T4040" s="7">
        <v>0</v>
      </c>
      <c r="U4040" s="7">
        <v>4660623</v>
      </c>
      <c r="V4040" s="7">
        <v>180000</v>
      </c>
    </row>
    <row r="4041" spans="1:22" ht="16.5" customHeight="1">
      <c r="A4041" s="8">
        <v>1578700724</v>
      </c>
      <c r="B4041" s="7">
        <v>8467076</v>
      </c>
      <c r="C4041" s="12">
        <v>1101116623915</v>
      </c>
      <c r="D4041" s="7" t="s">
        <v>26917</v>
      </c>
      <c r="E4041" s="7" t="s">
        <v>26918</v>
      </c>
      <c r="F4041" s="7" t="s">
        <v>12698</v>
      </c>
      <c r="G4041" s="7" t="s">
        <v>26919</v>
      </c>
      <c r="H4041" s="7" t="s">
        <v>26920</v>
      </c>
      <c r="I4041" s="7" t="s">
        <v>65</v>
      </c>
      <c r="J4041" s="7" t="s">
        <v>33060</v>
      </c>
      <c r="K4041" s="7" t="s">
        <v>47</v>
      </c>
      <c r="L4041" s="7">
        <v>10</v>
      </c>
      <c r="M4041" s="7" t="s">
        <v>34433</v>
      </c>
      <c r="N4041" s="7">
        <v>58222</v>
      </c>
      <c r="O4041" s="7" t="s">
        <v>13163</v>
      </c>
      <c r="P4041" s="7">
        <v>20180110</v>
      </c>
      <c r="Q4041" s="7">
        <v>87</v>
      </c>
      <c r="R4041" s="7">
        <v>202004</v>
      </c>
      <c r="S4041" s="7">
        <v>2022</v>
      </c>
      <c r="T4041" s="7">
        <v>10868153</v>
      </c>
      <c r="U4041" s="7">
        <v>7220034</v>
      </c>
      <c r="V4041" s="7">
        <v>522000</v>
      </c>
    </row>
    <row r="4042" spans="1:22" ht="16.5" customHeight="1">
      <c r="A4042" s="8">
        <v>4578101086</v>
      </c>
      <c r="B4042" s="7">
        <v>8470347</v>
      </c>
      <c r="C4042" s="12">
        <v>1101116637700</v>
      </c>
      <c r="D4042" s="7" t="s">
        <v>25579</v>
      </c>
      <c r="E4042" s="7" t="s">
        <v>11586</v>
      </c>
      <c r="F4042" s="7" t="s">
        <v>9000</v>
      </c>
      <c r="G4042" s="7" t="s">
        <v>25580</v>
      </c>
      <c r="H4042" s="7" t="s">
        <v>25581</v>
      </c>
      <c r="I4042" s="7" t="s">
        <v>65</v>
      </c>
      <c r="J4042" s="7" t="s">
        <v>33060</v>
      </c>
      <c r="K4042" s="7" t="s">
        <v>47</v>
      </c>
      <c r="L4042" s="7">
        <v>10</v>
      </c>
      <c r="M4042" s="7" t="s">
        <v>34433</v>
      </c>
      <c r="N4042" s="7">
        <v>58222</v>
      </c>
      <c r="O4042" s="7" t="s">
        <v>13163</v>
      </c>
      <c r="P4042" s="7">
        <v>20180122</v>
      </c>
      <c r="Q4042" s="7">
        <v>142</v>
      </c>
      <c r="R4042" s="7">
        <v>202004</v>
      </c>
      <c r="S4042" s="7">
        <v>2022</v>
      </c>
      <c r="T4042" s="7">
        <v>382415</v>
      </c>
      <c r="U4042" s="7">
        <v>1278008</v>
      </c>
      <c r="V4042" s="7">
        <v>459008</v>
      </c>
    </row>
    <row r="4043" spans="1:22" ht="16.5" customHeight="1">
      <c r="A4043" s="8">
        <v>3578101490</v>
      </c>
      <c r="B4043" s="7">
        <v>8852957</v>
      </c>
      <c r="C4043" s="12">
        <v>1101117005378</v>
      </c>
      <c r="D4043" s="7" t="s">
        <v>50328</v>
      </c>
      <c r="E4043" s="7" t="s">
        <v>50329</v>
      </c>
      <c r="F4043" s="7" t="s">
        <v>50330</v>
      </c>
      <c r="G4043" s="7" t="s">
        <v>50331</v>
      </c>
      <c r="H4043" s="7" t="s">
        <v>50332</v>
      </c>
      <c r="I4043" s="7" t="s">
        <v>65</v>
      </c>
      <c r="J4043" s="7" t="s">
        <v>33060</v>
      </c>
      <c r="K4043" s="7" t="s">
        <v>47</v>
      </c>
      <c r="L4043" s="7">
        <v>10</v>
      </c>
      <c r="M4043" s="7" t="s">
        <v>34433</v>
      </c>
      <c r="N4043" s="7">
        <v>58212</v>
      </c>
      <c r="O4043" s="7" t="s">
        <v>45309</v>
      </c>
      <c r="P4043" s="7">
        <v>20190201</v>
      </c>
      <c r="Q4043" s="7">
        <v>51</v>
      </c>
      <c r="R4043" s="7">
        <v>202004</v>
      </c>
      <c r="S4043" s="7">
        <v>2022</v>
      </c>
      <c r="T4043" s="7">
        <v>0</v>
      </c>
      <c r="U4043" s="7">
        <v>919454</v>
      </c>
      <c r="V4043" s="7">
        <v>266667</v>
      </c>
    </row>
    <row r="4044" spans="1:22" ht="16.5" customHeight="1">
      <c r="A4044" s="8">
        <v>6488601386</v>
      </c>
      <c r="B4044" s="7">
        <v>8921925</v>
      </c>
      <c r="C4044" s="12">
        <v>1101117065984</v>
      </c>
      <c r="D4044" s="7" t="s">
        <v>27786</v>
      </c>
      <c r="E4044" s="7" t="s">
        <v>27787</v>
      </c>
      <c r="F4044" s="7" t="s">
        <v>27788</v>
      </c>
      <c r="G4044" s="7" t="s">
        <v>27789</v>
      </c>
      <c r="H4044" s="7" t="s">
        <v>27790</v>
      </c>
      <c r="I4044" s="7" t="s">
        <v>65</v>
      </c>
      <c r="J4044" s="7" t="s">
        <v>33060</v>
      </c>
      <c r="K4044" s="7" t="s">
        <v>47</v>
      </c>
      <c r="L4044" s="7">
        <v>10</v>
      </c>
      <c r="M4044" s="7" t="s">
        <v>34433</v>
      </c>
      <c r="N4044" s="7">
        <v>63991</v>
      </c>
      <c r="O4044" s="7" t="s">
        <v>13994</v>
      </c>
      <c r="P4044" s="7">
        <v>20190404</v>
      </c>
      <c r="Q4044" s="7">
        <v>55</v>
      </c>
      <c r="R4044" s="7">
        <v>202004</v>
      </c>
      <c r="S4044" s="7">
        <v>2022</v>
      </c>
      <c r="T4044" s="7">
        <v>2708422</v>
      </c>
      <c r="U4044" s="7">
        <v>2824566</v>
      </c>
      <c r="V4044" s="7">
        <v>100000</v>
      </c>
    </row>
    <row r="4045" spans="1:22" ht="16.5" customHeight="1">
      <c r="A4045" s="8">
        <v>6838601282</v>
      </c>
      <c r="B4045" s="7">
        <v>8999494</v>
      </c>
      <c r="C4045" s="12">
        <v>1101117151676</v>
      </c>
      <c r="D4045" s="7" t="s">
        <v>23475</v>
      </c>
      <c r="E4045" s="7" t="s">
        <v>22700</v>
      </c>
      <c r="F4045" s="7" t="s">
        <v>50333</v>
      </c>
      <c r="G4045" s="7" t="s">
        <v>23476</v>
      </c>
      <c r="H4045" s="7" t="s">
        <v>23477</v>
      </c>
      <c r="I4045" s="7" t="s">
        <v>65</v>
      </c>
      <c r="J4045" s="7" t="s">
        <v>33060</v>
      </c>
      <c r="K4045" s="7" t="s">
        <v>47</v>
      </c>
      <c r="L4045" s="7">
        <v>10</v>
      </c>
      <c r="M4045" s="7" t="s">
        <v>33760</v>
      </c>
      <c r="N4045" s="7">
        <v>46413</v>
      </c>
      <c r="O4045" s="7" t="s">
        <v>43205</v>
      </c>
      <c r="P4045" s="7">
        <v>20190626</v>
      </c>
      <c r="Q4045" s="7">
        <v>50</v>
      </c>
      <c r="R4045" s="7">
        <v>202004</v>
      </c>
      <c r="S4045" s="7">
        <v>2022</v>
      </c>
      <c r="T4045" s="7">
        <v>19029134</v>
      </c>
      <c r="U4045" s="7">
        <v>4549294</v>
      </c>
      <c r="V4045" s="7">
        <v>50000</v>
      </c>
    </row>
    <row r="4046" spans="1:22" ht="16.5" customHeight="1">
      <c r="A4046" s="8">
        <v>2248601685</v>
      </c>
      <c r="B4046" s="7">
        <v>9248584</v>
      </c>
      <c r="C4046" s="12">
        <v>1101117300330</v>
      </c>
      <c r="D4046" s="7" t="s">
        <v>27592</v>
      </c>
      <c r="E4046" s="7" t="s">
        <v>15880</v>
      </c>
      <c r="F4046" s="7" t="s">
        <v>27593</v>
      </c>
      <c r="G4046" s="7" t="s">
        <v>27594</v>
      </c>
      <c r="H4046" s="7" t="s">
        <v>27595</v>
      </c>
      <c r="I4046" s="7" t="s">
        <v>65</v>
      </c>
      <c r="J4046" s="7" t="s">
        <v>33060</v>
      </c>
      <c r="K4046" s="7" t="s">
        <v>47</v>
      </c>
      <c r="L4046" s="7">
        <v>10</v>
      </c>
      <c r="M4046" s="7" t="s">
        <v>34433</v>
      </c>
      <c r="N4046" s="7">
        <v>62010</v>
      </c>
      <c r="O4046" s="7" t="s">
        <v>13333</v>
      </c>
      <c r="P4046" s="7">
        <v>20191121</v>
      </c>
      <c r="Q4046" s="7">
        <v>175</v>
      </c>
      <c r="R4046" s="7">
        <v>202004</v>
      </c>
      <c r="S4046" s="7">
        <v>2022</v>
      </c>
      <c r="T4046" s="7">
        <v>10868286</v>
      </c>
      <c r="U4046" s="7">
        <v>4245119</v>
      </c>
      <c r="V4046" s="7">
        <v>300000</v>
      </c>
    </row>
    <row r="4047" spans="1:22" ht="16.5" customHeight="1">
      <c r="A4047" s="8">
        <v>2028163217</v>
      </c>
      <c r="B4047" s="7">
        <v>1390725</v>
      </c>
      <c r="C4047" s="12">
        <v>1101340027305</v>
      </c>
      <c r="D4047" s="7" t="s">
        <v>28977</v>
      </c>
      <c r="E4047" s="7" t="s">
        <v>28978</v>
      </c>
      <c r="F4047" s="7" t="s">
        <v>28979</v>
      </c>
      <c r="G4047" s="7" t="s">
        <v>28980</v>
      </c>
      <c r="H4047" s="7" t="s">
        <v>28981</v>
      </c>
      <c r="I4047" s="7" t="s">
        <v>65</v>
      </c>
      <c r="J4047" s="7" t="s">
        <v>33060</v>
      </c>
      <c r="K4047" s="7" t="s">
        <v>47</v>
      </c>
      <c r="L4047" s="7">
        <v>10</v>
      </c>
      <c r="M4047" s="7" t="s">
        <v>363</v>
      </c>
      <c r="N4047" s="7">
        <v>71201</v>
      </c>
      <c r="O4047" s="7" t="s">
        <v>634</v>
      </c>
      <c r="P4047" s="7">
        <v>19990311</v>
      </c>
      <c r="Q4047" s="7">
        <v>124</v>
      </c>
      <c r="R4047" s="7">
        <v>202004</v>
      </c>
      <c r="S4047" s="7">
        <v>2022</v>
      </c>
      <c r="T4047" s="7">
        <v>43247602</v>
      </c>
      <c r="U4047" s="7">
        <v>17174110</v>
      </c>
      <c r="V4047" s="7">
        <v>2300000</v>
      </c>
    </row>
    <row r="4048" spans="1:22" ht="16.5" customHeight="1">
      <c r="A4048" s="8">
        <v>1018222512</v>
      </c>
      <c r="B4048" s="7">
        <v>4185905</v>
      </c>
      <c r="C4048" s="12">
        <v>1103710013146</v>
      </c>
      <c r="D4048" s="7" t="s">
        <v>50334</v>
      </c>
      <c r="E4048" s="7" t="s">
        <v>50335</v>
      </c>
      <c r="F4048" s="7" t="s">
        <v>50336</v>
      </c>
      <c r="G4048" s="7" t="s">
        <v>50337</v>
      </c>
      <c r="H4048" s="7" t="s">
        <v>50338</v>
      </c>
      <c r="I4048" s="7" t="s">
        <v>45</v>
      </c>
      <c r="J4048" s="7" t="s">
        <v>33060</v>
      </c>
      <c r="K4048" s="7" t="s">
        <v>47</v>
      </c>
      <c r="L4048" s="7">
        <v>10</v>
      </c>
      <c r="M4048" s="7" t="s">
        <v>363</v>
      </c>
      <c r="N4048" s="7">
        <v>70000</v>
      </c>
      <c r="O4048" s="7" t="s">
        <v>13555</v>
      </c>
      <c r="P4048" s="7">
        <v>20130301</v>
      </c>
      <c r="Q4048" s="7">
        <v>85</v>
      </c>
      <c r="R4048" s="7">
        <v>202004</v>
      </c>
      <c r="S4048" s="7">
        <v>2022</v>
      </c>
      <c r="T4048" s="7">
        <v>34615566</v>
      </c>
      <c r="U4048" s="7">
        <v>12940811</v>
      </c>
      <c r="V4048" s="7">
        <v>0</v>
      </c>
    </row>
    <row r="4049" spans="1:22" ht="16.5" customHeight="1">
      <c r="A4049" s="8">
        <v>4278700583</v>
      </c>
      <c r="B4049" s="7">
        <v>8157526</v>
      </c>
      <c r="C4049" s="12">
        <v>1201110868648</v>
      </c>
      <c r="D4049" s="7" t="s">
        <v>24139</v>
      </c>
      <c r="E4049" s="7" t="s">
        <v>24140</v>
      </c>
      <c r="F4049" s="7" t="s">
        <v>24141</v>
      </c>
      <c r="G4049" s="7" t="s">
        <v>24142</v>
      </c>
      <c r="H4049" s="7" t="s">
        <v>24143</v>
      </c>
      <c r="I4049" s="7" t="s">
        <v>65</v>
      </c>
      <c r="J4049" s="7" t="s">
        <v>33060</v>
      </c>
      <c r="K4049" s="7" t="s">
        <v>60</v>
      </c>
      <c r="L4049" s="7">
        <v>10</v>
      </c>
      <c r="M4049" s="7" t="s">
        <v>34194</v>
      </c>
      <c r="N4049" s="7">
        <v>49220</v>
      </c>
      <c r="O4049" s="7" t="s">
        <v>10760</v>
      </c>
      <c r="P4049" s="7">
        <v>20170322</v>
      </c>
      <c r="Q4049" s="7">
        <v>73</v>
      </c>
      <c r="R4049" s="7">
        <v>202004</v>
      </c>
      <c r="S4049" s="7">
        <v>2022</v>
      </c>
      <c r="T4049" s="7">
        <v>16173879</v>
      </c>
      <c r="U4049" s="7">
        <v>21902296</v>
      </c>
      <c r="V4049" s="7">
        <v>200000</v>
      </c>
    </row>
    <row r="4050" spans="1:22" ht="16.5" customHeight="1">
      <c r="A4050" s="8">
        <v>3478101120</v>
      </c>
      <c r="B4050" s="7">
        <v>8727607</v>
      </c>
      <c r="C4050" s="12">
        <v>1201110960139</v>
      </c>
      <c r="D4050" s="7" t="s">
        <v>50339</v>
      </c>
      <c r="E4050" s="7" t="s">
        <v>50340</v>
      </c>
      <c r="F4050" s="7" t="s">
        <v>8406</v>
      </c>
      <c r="G4050" s="7" t="s">
        <v>50341</v>
      </c>
      <c r="H4050" s="7" t="s">
        <v>50342</v>
      </c>
      <c r="I4050" s="7" t="s">
        <v>65</v>
      </c>
      <c r="J4050" s="7" t="s">
        <v>33060</v>
      </c>
      <c r="K4050" s="7" t="s">
        <v>47</v>
      </c>
      <c r="L4050" s="7">
        <v>10</v>
      </c>
      <c r="M4050" s="7" t="s">
        <v>313</v>
      </c>
      <c r="N4050" s="7">
        <v>41229</v>
      </c>
      <c r="O4050" s="7" t="s">
        <v>33722</v>
      </c>
      <c r="P4050" s="7">
        <v>20181002</v>
      </c>
      <c r="Q4050" s="7">
        <v>72</v>
      </c>
      <c r="R4050" s="7">
        <v>202004</v>
      </c>
      <c r="S4050" s="7">
        <v>2022</v>
      </c>
      <c r="T4050" s="7">
        <v>1762044</v>
      </c>
      <c r="U4050" s="7">
        <v>817275</v>
      </c>
      <c r="V4050" s="7">
        <v>200000</v>
      </c>
    </row>
    <row r="4051" spans="1:22" ht="16.5" customHeight="1">
      <c r="A4051" s="8">
        <v>1308688897</v>
      </c>
      <c r="B4051" s="7">
        <v>6700963</v>
      </c>
      <c r="C4051" s="12">
        <v>1211110262906</v>
      </c>
      <c r="D4051" s="7" t="s">
        <v>20532</v>
      </c>
      <c r="E4051" s="7" t="s">
        <v>15290</v>
      </c>
      <c r="F4051" s="7" t="s">
        <v>1043</v>
      </c>
      <c r="G4051" s="7" t="s">
        <v>20533</v>
      </c>
      <c r="H4051" s="7" t="s">
        <v>20534</v>
      </c>
      <c r="I4051" s="7" t="s">
        <v>65</v>
      </c>
      <c r="J4051" s="7" t="s">
        <v>33060</v>
      </c>
      <c r="K4051" s="7" t="s">
        <v>47</v>
      </c>
      <c r="L4051" s="7">
        <v>10</v>
      </c>
      <c r="M4051" s="7" t="s">
        <v>33076</v>
      </c>
      <c r="N4051" s="7">
        <v>30391</v>
      </c>
      <c r="O4051" s="7" t="s">
        <v>7087</v>
      </c>
      <c r="P4051" s="7">
        <v>20140117</v>
      </c>
      <c r="Q4051" s="7">
        <v>50</v>
      </c>
      <c r="R4051" s="7">
        <v>202004</v>
      </c>
      <c r="S4051" s="7">
        <v>2022</v>
      </c>
      <c r="T4051" s="7">
        <v>9685874</v>
      </c>
      <c r="U4051" s="7">
        <v>9577190</v>
      </c>
      <c r="V4051" s="7">
        <v>300000</v>
      </c>
    </row>
    <row r="4052" spans="1:22" ht="16.5" customHeight="1">
      <c r="A4052" s="8">
        <v>1298632767</v>
      </c>
      <c r="B4052" s="7">
        <v>3348579</v>
      </c>
      <c r="C4052" s="12">
        <v>1311110230935</v>
      </c>
      <c r="D4052" s="7" t="s">
        <v>29664</v>
      </c>
      <c r="E4052" s="7" t="s">
        <v>14159</v>
      </c>
      <c r="F4052" s="7" t="s">
        <v>29665</v>
      </c>
      <c r="G4052" s="7" t="s">
        <v>29666</v>
      </c>
      <c r="H4052" s="7" t="s">
        <v>29667</v>
      </c>
      <c r="I4052" s="7" t="s">
        <v>65</v>
      </c>
      <c r="J4052" s="7" t="s">
        <v>33060</v>
      </c>
      <c r="K4052" s="7" t="s">
        <v>47</v>
      </c>
      <c r="L4052" s="7">
        <v>10</v>
      </c>
      <c r="M4052" s="7" t="s">
        <v>363</v>
      </c>
      <c r="N4052" s="7">
        <v>73909</v>
      </c>
      <c r="O4052" s="7" t="s">
        <v>16232</v>
      </c>
      <c r="P4052" s="7">
        <v>20090801</v>
      </c>
      <c r="Q4052" s="7">
        <v>61</v>
      </c>
      <c r="R4052" s="7">
        <v>202004</v>
      </c>
      <c r="S4052" s="7">
        <v>2022</v>
      </c>
      <c r="T4052" s="7">
        <v>8072816</v>
      </c>
      <c r="U4052" s="7">
        <v>12305301</v>
      </c>
      <c r="V4052" s="7">
        <v>348000</v>
      </c>
    </row>
    <row r="4053" spans="1:22" ht="16.5" customHeight="1">
      <c r="A4053" s="8">
        <v>1298672134</v>
      </c>
      <c r="B4053" s="7">
        <v>4079508</v>
      </c>
      <c r="C4053" s="12">
        <v>1311110303881</v>
      </c>
      <c r="D4053" s="7" t="s">
        <v>27652</v>
      </c>
      <c r="E4053" s="7" t="s">
        <v>27653</v>
      </c>
      <c r="F4053" s="7" t="s">
        <v>27654</v>
      </c>
      <c r="G4053" s="7" t="s">
        <v>27655</v>
      </c>
      <c r="H4053" s="7" t="s">
        <v>27656</v>
      </c>
      <c r="I4053" s="7" t="s">
        <v>65</v>
      </c>
      <c r="J4053" s="7" t="s">
        <v>33060</v>
      </c>
      <c r="K4053" s="7" t="s">
        <v>47</v>
      </c>
      <c r="L4053" s="7">
        <v>10</v>
      </c>
      <c r="M4053" s="7" t="s">
        <v>34433</v>
      </c>
      <c r="N4053" s="7">
        <v>62021</v>
      </c>
      <c r="O4053" s="7" t="s">
        <v>13709</v>
      </c>
      <c r="P4053" s="7">
        <v>20120213</v>
      </c>
      <c r="Q4053" s="7">
        <v>63</v>
      </c>
      <c r="R4053" s="7">
        <v>202004</v>
      </c>
      <c r="S4053" s="7">
        <v>2022</v>
      </c>
      <c r="T4053" s="7">
        <v>3941266</v>
      </c>
      <c r="U4053" s="7">
        <v>7851211</v>
      </c>
      <c r="V4053" s="7">
        <v>989999</v>
      </c>
    </row>
    <row r="4054" spans="1:22" ht="16.5" customHeight="1">
      <c r="A4054" s="8">
        <v>4638700328</v>
      </c>
      <c r="B4054" s="7">
        <v>6752883</v>
      </c>
      <c r="C4054" s="12">
        <v>1311110452521</v>
      </c>
      <c r="D4054" s="7" t="s">
        <v>27086</v>
      </c>
      <c r="E4054" s="7" t="s">
        <v>27087</v>
      </c>
      <c r="F4054" s="7" t="s">
        <v>27088</v>
      </c>
      <c r="G4054" s="7" t="s">
        <v>27089</v>
      </c>
      <c r="H4054" s="7" t="s">
        <v>27090</v>
      </c>
      <c r="I4054" s="7" t="s">
        <v>65</v>
      </c>
      <c r="J4054" s="7" t="s">
        <v>33060</v>
      </c>
      <c r="K4054" s="7" t="s">
        <v>47</v>
      </c>
      <c r="L4054" s="7">
        <v>10</v>
      </c>
      <c r="M4054" s="7" t="s">
        <v>34433</v>
      </c>
      <c r="N4054" s="7">
        <v>58221</v>
      </c>
      <c r="O4054" s="7" t="s">
        <v>12995</v>
      </c>
      <c r="P4054" s="7">
        <v>20160704</v>
      </c>
      <c r="Q4054" s="7">
        <v>50</v>
      </c>
      <c r="R4054" s="7">
        <v>202004</v>
      </c>
      <c r="S4054" s="7">
        <v>2022</v>
      </c>
      <c r="T4054" s="7">
        <v>7050544</v>
      </c>
      <c r="U4054" s="7">
        <v>5500935</v>
      </c>
      <c r="V4054" s="7">
        <v>450000</v>
      </c>
    </row>
    <row r="4055" spans="1:22" ht="16.5" customHeight="1">
      <c r="A4055" s="8">
        <v>4938700431</v>
      </c>
      <c r="B4055" s="7">
        <v>6790799</v>
      </c>
      <c r="C4055" s="12">
        <v>1311110455442</v>
      </c>
      <c r="D4055" s="7" t="s">
        <v>27283</v>
      </c>
      <c r="E4055" s="7" t="s">
        <v>27284</v>
      </c>
      <c r="F4055" s="7" t="s">
        <v>27285</v>
      </c>
      <c r="G4055" s="7" t="s">
        <v>27286</v>
      </c>
      <c r="H4055" s="7" t="s">
        <v>27287</v>
      </c>
      <c r="I4055" s="7" t="s">
        <v>65</v>
      </c>
      <c r="J4055" s="7" t="s">
        <v>33060</v>
      </c>
      <c r="K4055" s="7" t="s">
        <v>47</v>
      </c>
      <c r="L4055" s="7">
        <v>10</v>
      </c>
      <c r="M4055" s="7" t="s">
        <v>34433</v>
      </c>
      <c r="N4055" s="7">
        <v>58219</v>
      </c>
      <c r="O4055" s="7" t="s">
        <v>44876</v>
      </c>
      <c r="P4055" s="7">
        <v>20160801</v>
      </c>
      <c r="Q4055" s="7">
        <v>65</v>
      </c>
      <c r="R4055" s="7">
        <v>202004</v>
      </c>
      <c r="S4055" s="7">
        <v>2022</v>
      </c>
      <c r="T4055" s="7">
        <v>0</v>
      </c>
      <c r="U4055" s="7">
        <v>2705386</v>
      </c>
      <c r="V4055" s="7">
        <v>8767514</v>
      </c>
    </row>
    <row r="4056" spans="1:22" ht="16.5" customHeight="1">
      <c r="A4056" s="8">
        <v>7608100630</v>
      </c>
      <c r="B4056" s="7">
        <v>8162487</v>
      </c>
      <c r="C4056" s="12">
        <v>1311110478907</v>
      </c>
      <c r="D4056" s="7" t="s">
        <v>23577</v>
      </c>
      <c r="E4056" s="7" t="s">
        <v>3811</v>
      </c>
      <c r="F4056" s="7" t="s">
        <v>23578</v>
      </c>
      <c r="G4056" s="7" t="s">
        <v>23579</v>
      </c>
      <c r="H4056" s="7" t="s">
        <v>23580</v>
      </c>
      <c r="I4056" s="7" t="s">
        <v>65</v>
      </c>
      <c r="J4056" s="7" t="s">
        <v>33060</v>
      </c>
      <c r="K4056" s="7" t="s">
        <v>47</v>
      </c>
      <c r="L4056" s="7">
        <v>10</v>
      </c>
      <c r="M4056" s="7" t="s">
        <v>33760</v>
      </c>
      <c r="N4056" s="7">
        <v>47911</v>
      </c>
      <c r="O4056" s="7" t="s">
        <v>10645</v>
      </c>
      <c r="P4056" s="7">
        <v>20170406</v>
      </c>
      <c r="Q4056" s="7">
        <v>69</v>
      </c>
      <c r="R4056" s="7">
        <v>202004</v>
      </c>
      <c r="S4056" s="7">
        <v>2022</v>
      </c>
      <c r="T4056" s="7">
        <v>172960</v>
      </c>
      <c r="U4056" s="7">
        <v>4432114</v>
      </c>
      <c r="V4056" s="7">
        <v>295289</v>
      </c>
    </row>
    <row r="4057" spans="1:22" ht="16.5" customHeight="1">
      <c r="A4057" s="8">
        <v>2908600664</v>
      </c>
      <c r="B4057" s="7">
        <v>8405628</v>
      </c>
      <c r="C4057" s="12">
        <v>1311110479153</v>
      </c>
      <c r="D4057" s="7" t="s">
        <v>50343</v>
      </c>
      <c r="E4057" s="7" t="s">
        <v>9951</v>
      </c>
      <c r="F4057" s="7" t="s">
        <v>50344</v>
      </c>
      <c r="G4057" s="7" t="s">
        <v>50345</v>
      </c>
      <c r="H4057" s="7" t="s">
        <v>50346</v>
      </c>
      <c r="I4057" s="7" t="s">
        <v>65</v>
      </c>
      <c r="J4057" s="7" t="s">
        <v>33060</v>
      </c>
      <c r="K4057" s="7" t="s">
        <v>47</v>
      </c>
      <c r="L4057" s="7">
        <v>10</v>
      </c>
      <c r="M4057" s="7" t="s">
        <v>33076</v>
      </c>
      <c r="N4057" s="7">
        <v>26300</v>
      </c>
      <c r="O4057" s="7" t="s">
        <v>4873</v>
      </c>
      <c r="Q4057" s="7">
        <v>53</v>
      </c>
      <c r="R4057" s="7">
        <v>202004</v>
      </c>
      <c r="S4057" s="7">
        <v>2022</v>
      </c>
      <c r="T4057" s="7">
        <v>31105036</v>
      </c>
      <c r="U4057" s="7">
        <v>10743885</v>
      </c>
      <c r="V4057" s="7">
        <v>800000</v>
      </c>
    </row>
    <row r="4058" spans="1:22" ht="16.5" customHeight="1">
      <c r="A4058" s="8">
        <v>5438100753</v>
      </c>
      <c r="B4058" s="7">
        <v>8170512</v>
      </c>
      <c r="C4058" s="12">
        <v>1311110481629</v>
      </c>
      <c r="D4058" s="7" t="s">
        <v>23435</v>
      </c>
      <c r="E4058" s="7" t="s">
        <v>23436</v>
      </c>
      <c r="F4058" s="7" t="s">
        <v>23437</v>
      </c>
      <c r="G4058" s="7" t="s">
        <v>23438</v>
      </c>
      <c r="H4058" s="7" t="s">
        <v>23439</v>
      </c>
      <c r="I4058" s="7" t="s">
        <v>65</v>
      </c>
      <c r="J4058" s="7" t="s">
        <v>33060</v>
      </c>
      <c r="K4058" s="7" t="s">
        <v>47</v>
      </c>
      <c r="L4058" s="7">
        <v>10</v>
      </c>
      <c r="M4058" s="7" t="s">
        <v>34433</v>
      </c>
      <c r="N4058" s="7">
        <v>62010</v>
      </c>
      <c r="O4058" s="7" t="s">
        <v>13333</v>
      </c>
      <c r="P4058" s="7">
        <v>20170502</v>
      </c>
      <c r="Q4058" s="7">
        <v>58</v>
      </c>
      <c r="R4058" s="7">
        <v>202004</v>
      </c>
      <c r="S4058" s="7">
        <v>2022</v>
      </c>
      <c r="T4058" s="7">
        <v>1615496</v>
      </c>
      <c r="U4058" s="7">
        <v>2844934</v>
      </c>
      <c r="V4058" s="7">
        <v>2867933</v>
      </c>
    </row>
    <row r="4059" spans="1:22" ht="16.5" customHeight="1">
      <c r="A4059" s="8">
        <v>4518600895</v>
      </c>
      <c r="B4059" s="7">
        <v>8227307</v>
      </c>
      <c r="C4059" s="12">
        <v>1311110483881</v>
      </c>
      <c r="D4059" s="7" t="s">
        <v>19081</v>
      </c>
      <c r="E4059" s="7" t="s">
        <v>16201</v>
      </c>
      <c r="F4059" s="7" t="s">
        <v>19082</v>
      </c>
      <c r="G4059" s="7" t="s">
        <v>19083</v>
      </c>
      <c r="H4059" s="7" t="s">
        <v>19084</v>
      </c>
      <c r="I4059" s="7" t="s">
        <v>65</v>
      </c>
      <c r="J4059" s="7" t="s">
        <v>33060</v>
      </c>
      <c r="K4059" s="7" t="s">
        <v>47</v>
      </c>
      <c r="L4059" s="7">
        <v>10</v>
      </c>
      <c r="M4059" s="7" t="s">
        <v>34433</v>
      </c>
      <c r="N4059" s="7">
        <v>58221</v>
      </c>
      <c r="O4059" s="7" t="s">
        <v>12995</v>
      </c>
      <c r="P4059" s="7">
        <v>20170602</v>
      </c>
      <c r="Q4059" s="7">
        <v>60</v>
      </c>
      <c r="R4059" s="7">
        <v>202004</v>
      </c>
      <c r="S4059" s="7">
        <v>2022</v>
      </c>
      <c r="T4059" s="7">
        <v>36251727</v>
      </c>
      <c r="U4059" s="7">
        <v>38597229</v>
      </c>
      <c r="V4059" s="7">
        <v>23986448</v>
      </c>
    </row>
    <row r="4060" spans="1:22" ht="16.5" customHeight="1">
      <c r="A4060" s="8">
        <v>1238195245</v>
      </c>
      <c r="B4060" s="7">
        <v>2207786</v>
      </c>
      <c r="C4060" s="12">
        <v>1341110114558</v>
      </c>
      <c r="D4060" s="7" t="s">
        <v>27812</v>
      </c>
      <c r="E4060" s="7" t="s">
        <v>12613</v>
      </c>
      <c r="F4060" s="7" t="s">
        <v>27813</v>
      </c>
      <c r="G4060" s="7" t="s">
        <v>27814</v>
      </c>
      <c r="H4060" s="7" t="s">
        <v>27815</v>
      </c>
      <c r="I4060" s="7" t="s">
        <v>65</v>
      </c>
      <c r="J4060" s="7" t="s">
        <v>33060</v>
      </c>
      <c r="K4060" s="7" t="s">
        <v>47</v>
      </c>
      <c r="L4060" s="7">
        <v>10</v>
      </c>
      <c r="M4060" s="7" t="s">
        <v>34433</v>
      </c>
      <c r="N4060" s="7">
        <v>58222</v>
      </c>
      <c r="O4060" s="7" t="s">
        <v>13163</v>
      </c>
      <c r="P4060" s="7">
        <v>20040108</v>
      </c>
      <c r="Q4060" s="7">
        <v>130</v>
      </c>
      <c r="R4060" s="7">
        <v>202004</v>
      </c>
      <c r="S4060" s="7">
        <v>2022</v>
      </c>
      <c r="T4060" s="7">
        <v>10647522</v>
      </c>
      <c r="U4060" s="7">
        <v>8476109</v>
      </c>
      <c r="V4060" s="7">
        <v>1350000</v>
      </c>
    </row>
    <row r="4061" spans="1:22" ht="16.5" customHeight="1">
      <c r="A4061" s="8">
        <v>1388132261</v>
      </c>
      <c r="B4061" s="7">
        <v>2625933</v>
      </c>
      <c r="C4061" s="12">
        <v>1341110137568</v>
      </c>
      <c r="D4061" s="7" t="s">
        <v>26953</v>
      </c>
      <c r="E4061" s="7" t="s">
        <v>26954</v>
      </c>
      <c r="F4061" s="7" t="s">
        <v>12447</v>
      </c>
      <c r="G4061" s="7" t="s">
        <v>26955</v>
      </c>
      <c r="H4061" s="7" t="s">
        <v>26956</v>
      </c>
      <c r="I4061" s="7" t="s">
        <v>65</v>
      </c>
      <c r="J4061" s="7" t="s">
        <v>33060</v>
      </c>
      <c r="K4061" s="7" t="s">
        <v>47</v>
      </c>
      <c r="L4061" s="7">
        <v>10</v>
      </c>
      <c r="M4061" s="7" t="s">
        <v>34433</v>
      </c>
      <c r="N4061" s="7">
        <v>62010</v>
      </c>
      <c r="O4061" s="7" t="s">
        <v>13333</v>
      </c>
      <c r="P4061" s="7">
        <v>20060120</v>
      </c>
      <c r="Q4061" s="7">
        <v>88</v>
      </c>
      <c r="R4061" s="7">
        <v>202004</v>
      </c>
      <c r="S4061" s="7">
        <v>2022</v>
      </c>
      <c r="T4061" s="7">
        <v>9730548</v>
      </c>
      <c r="U4061" s="7">
        <v>9838043</v>
      </c>
      <c r="V4061" s="7">
        <v>200000</v>
      </c>
    </row>
    <row r="4062" spans="1:22" ht="16.5" customHeight="1">
      <c r="A4062" s="8">
        <v>3298100201</v>
      </c>
      <c r="B4062" s="7">
        <v>6507095</v>
      </c>
      <c r="C4062" s="12">
        <v>1342110166200</v>
      </c>
      <c r="D4062" s="7" t="s">
        <v>28625</v>
      </c>
      <c r="E4062" s="7" t="s">
        <v>10761</v>
      </c>
      <c r="F4062" s="7" t="s">
        <v>11239</v>
      </c>
      <c r="G4062" s="7" t="s">
        <v>28626</v>
      </c>
      <c r="H4062" s="7" t="s">
        <v>28627</v>
      </c>
      <c r="I4062" s="7" t="s">
        <v>65</v>
      </c>
      <c r="J4062" s="7" t="s">
        <v>33060</v>
      </c>
      <c r="K4062" s="7" t="s">
        <v>47</v>
      </c>
      <c r="L4062" s="7">
        <v>10</v>
      </c>
      <c r="M4062" s="7" t="s">
        <v>34194</v>
      </c>
      <c r="N4062" s="7">
        <v>49301</v>
      </c>
      <c r="O4062" s="7" t="s">
        <v>11304</v>
      </c>
      <c r="P4062" s="7">
        <v>20150820</v>
      </c>
      <c r="Q4062" s="7">
        <v>203</v>
      </c>
      <c r="R4062" s="7">
        <v>202004</v>
      </c>
      <c r="S4062" s="7">
        <v>2022</v>
      </c>
      <c r="T4062" s="7">
        <v>9440871</v>
      </c>
      <c r="U4062" s="7">
        <v>4669086</v>
      </c>
      <c r="V4062" s="7">
        <v>100000</v>
      </c>
    </row>
    <row r="4063" spans="1:22" ht="16.5" customHeight="1">
      <c r="A4063" s="8">
        <v>6298100756</v>
      </c>
      <c r="B4063" s="7">
        <v>8405457</v>
      </c>
      <c r="C4063" s="12">
        <v>1344110077289</v>
      </c>
      <c r="D4063" s="7" t="s">
        <v>50347</v>
      </c>
      <c r="E4063" s="7" t="s">
        <v>15308</v>
      </c>
      <c r="F4063" s="7" t="s">
        <v>50348</v>
      </c>
      <c r="G4063" s="7" t="s">
        <v>50349</v>
      </c>
      <c r="H4063" s="7" t="s">
        <v>50350</v>
      </c>
      <c r="I4063" s="7" t="s">
        <v>65</v>
      </c>
      <c r="J4063" s="7" t="s">
        <v>33060</v>
      </c>
      <c r="K4063" s="7" t="s">
        <v>47</v>
      </c>
      <c r="L4063" s="7">
        <v>10</v>
      </c>
      <c r="M4063" s="7" t="s">
        <v>33076</v>
      </c>
      <c r="N4063" s="7">
        <v>23325</v>
      </c>
      <c r="O4063" s="7" t="s">
        <v>45197</v>
      </c>
      <c r="P4063" s="7">
        <v>20170811</v>
      </c>
      <c r="Q4063" s="7">
        <v>75</v>
      </c>
      <c r="R4063" s="7">
        <v>202004</v>
      </c>
      <c r="S4063" s="7">
        <v>2022</v>
      </c>
      <c r="T4063" s="7">
        <v>22642066</v>
      </c>
      <c r="U4063" s="7">
        <v>5559992</v>
      </c>
      <c r="V4063" s="7">
        <v>100000</v>
      </c>
    </row>
    <row r="4064" spans="1:22" ht="16.5" customHeight="1">
      <c r="A4064" s="8">
        <v>1358156997</v>
      </c>
      <c r="B4064" s="7">
        <v>2146275</v>
      </c>
      <c r="C4064" s="12">
        <v>1345110064044</v>
      </c>
      <c r="D4064" s="7" t="s">
        <v>22074</v>
      </c>
      <c r="E4064" s="7" t="s">
        <v>4354</v>
      </c>
      <c r="F4064" s="7" t="s">
        <v>22075</v>
      </c>
      <c r="G4064" s="7" t="s">
        <v>22076</v>
      </c>
      <c r="H4064" s="7" t="s">
        <v>22077</v>
      </c>
      <c r="I4064" s="7" t="s">
        <v>65</v>
      </c>
      <c r="J4064" s="7" t="s">
        <v>33060</v>
      </c>
      <c r="K4064" s="7" t="s">
        <v>47</v>
      </c>
      <c r="L4064" s="7">
        <v>10</v>
      </c>
      <c r="M4064" s="7" t="s">
        <v>313</v>
      </c>
      <c r="N4064" s="7">
        <v>41226</v>
      </c>
      <c r="O4064" s="7" t="s">
        <v>48184</v>
      </c>
      <c r="P4064" s="7">
        <v>20020901</v>
      </c>
      <c r="Q4064" s="7">
        <v>56</v>
      </c>
      <c r="R4064" s="7">
        <v>202004</v>
      </c>
      <c r="S4064" s="7">
        <v>2022</v>
      </c>
      <c r="T4064" s="7">
        <v>10819719</v>
      </c>
      <c r="U4064" s="7">
        <v>4761900</v>
      </c>
      <c r="V4064" s="7">
        <v>800000</v>
      </c>
    </row>
    <row r="4065" spans="1:22" ht="16.5" customHeight="1">
      <c r="A4065" s="8">
        <v>8718800337</v>
      </c>
      <c r="B4065" s="7">
        <v>6663232</v>
      </c>
      <c r="C4065" s="12">
        <v>1345110282521</v>
      </c>
      <c r="D4065" s="7" t="s">
        <v>19302</v>
      </c>
      <c r="E4065" s="7" t="s">
        <v>19303</v>
      </c>
      <c r="F4065" s="7" t="s">
        <v>19304</v>
      </c>
      <c r="G4065" s="7" t="s">
        <v>19305</v>
      </c>
      <c r="H4065" s="7" t="s">
        <v>19306</v>
      </c>
      <c r="I4065" s="7" t="s">
        <v>65</v>
      </c>
      <c r="J4065" s="7" t="s">
        <v>33060</v>
      </c>
      <c r="K4065" s="7" t="s">
        <v>47</v>
      </c>
      <c r="L4065" s="7">
        <v>10</v>
      </c>
      <c r="M4065" s="7" t="s">
        <v>33076</v>
      </c>
      <c r="N4065" s="7">
        <v>28909</v>
      </c>
      <c r="O4065" s="7" t="s">
        <v>38319</v>
      </c>
      <c r="P4065" s="7">
        <v>20160218</v>
      </c>
      <c r="Q4065" s="7">
        <v>58</v>
      </c>
      <c r="R4065" s="7">
        <v>202004</v>
      </c>
      <c r="S4065" s="7">
        <v>2022</v>
      </c>
      <c r="T4065" s="7">
        <v>11480667</v>
      </c>
      <c r="U4065" s="7">
        <v>6306339</v>
      </c>
      <c r="V4065" s="7">
        <v>250000</v>
      </c>
    </row>
    <row r="4066" spans="1:22" ht="16.5" customHeight="1">
      <c r="A4066" s="8">
        <v>1248639260</v>
      </c>
      <c r="B4066" s="7">
        <v>2600245</v>
      </c>
      <c r="C4066" s="12">
        <v>1348110114520</v>
      </c>
      <c r="D4066" s="7" t="s">
        <v>18505</v>
      </c>
      <c r="E4066" s="7" t="s">
        <v>18506</v>
      </c>
      <c r="F4066" s="7" t="s">
        <v>18507</v>
      </c>
      <c r="G4066" s="7" t="s">
        <v>18508</v>
      </c>
      <c r="H4066" s="7" t="s">
        <v>18509</v>
      </c>
      <c r="I4066" s="7" t="s">
        <v>65</v>
      </c>
      <c r="J4066" s="7" t="s">
        <v>33060</v>
      </c>
      <c r="K4066" s="7" t="s">
        <v>47</v>
      </c>
      <c r="L4066" s="7">
        <v>10</v>
      </c>
      <c r="M4066" s="7" t="s">
        <v>33076</v>
      </c>
      <c r="N4066" s="7">
        <v>25112</v>
      </c>
      <c r="O4066" s="7" t="s">
        <v>44139</v>
      </c>
      <c r="P4066" s="7">
        <v>20051123</v>
      </c>
      <c r="Q4066" s="7">
        <v>57</v>
      </c>
      <c r="R4066" s="7">
        <v>202004</v>
      </c>
      <c r="S4066" s="7">
        <v>2022</v>
      </c>
      <c r="T4066" s="7">
        <v>27100255</v>
      </c>
      <c r="U4066" s="7">
        <v>11874142</v>
      </c>
      <c r="V4066" s="7">
        <v>500000</v>
      </c>
    </row>
    <row r="4067" spans="1:22" ht="16.5" customHeight="1">
      <c r="A4067" s="8">
        <v>6798600625</v>
      </c>
      <c r="B4067" s="7">
        <v>8150346</v>
      </c>
      <c r="C4067" s="12">
        <v>1348110400440</v>
      </c>
      <c r="D4067" s="7" t="s">
        <v>50351</v>
      </c>
      <c r="E4067" s="7" t="s">
        <v>47088</v>
      </c>
      <c r="F4067" s="7" t="s">
        <v>50352</v>
      </c>
      <c r="G4067" s="7" t="s">
        <v>50353</v>
      </c>
      <c r="H4067" s="7" t="s">
        <v>50354</v>
      </c>
      <c r="I4067" s="7" t="s">
        <v>65</v>
      </c>
      <c r="J4067" s="7" t="s">
        <v>33060</v>
      </c>
      <c r="K4067" s="7" t="s">
        <v>60</v>
      </c>
      <c r="L4067" s="7">
        <v>10</v>
      </c>
      <c r="M4067" s="7" t="s">
        <v>313</v>
      </c>
      <c r="N4067" s="7">
        <v>42201</v>
      </c>
      <c r="O4067" s="7" t="s">
        <v>38780</v>
      </c>
      <c r="P4067" s="7">
        <v>20170303</v>
      </c>
      <c r="Q4067" s="7">
        <v>50</v>
      </c>
      <c r="R4067" s="7">
        <v>202004</v>
      </c>
      <c r="S4067" s="7">
        <v>2022</v>
      </c>
      <c r="T4067" s="7">
        <v>51307405</v>
      </c>
      <c r="U4067" s="7">
        <v>18805704</v>
      </c>
      <c r="V4067" s="7">
        <v>500000</v>
      </c>
    </row>
    <row r="4068" spans="1:22" ht="16.5" customHeight="1">
      <c r="A4068" s="8">
        <v>2338600720</v>
      </c>
      <c r="B4068" s="7">
        <v>8234349</v>
      </c>
      <c r="C4068" s="12">
        <v>1348110413485</v>
      </c>
      <c r="D4068" s="7" t="s">
        <v>20488</v>
      </c>
      <c r="E4068" s="7" t="s">
        <v>20489</v>
      </c>
      <c r="F4068" s="7" t="s">
        <v>20490</v>
      </c>
      <c r="G4068" s="7" t="s">
        <v>20491</v>
      </c>
      <c r="H4068" s="7" t="s">
        <v>20492</v>
      </c>
      <c r="I4068" s="7" t="s">
        <v>65</v>
      </c>
      <c r="J4068" s="7" t="s">
        <v>33060</v>
      </c>
      <c r="K4068" s="7" t="s">
        <v>47</v>
      </c>
      <c r="L4068" s="7">
        <v>10</v>
      </c>
      <c r="M4068" s="7" t="s">
        <v>33076</v>
      </c>
      <c r="N4068" s="7">
        <v>30320</v>
      </c>
      <c r="O4068" s="7" t="s">
        <v>33581</v>
      </c>
      <c r="P4068" s="7">
        <v>20170627</v>
      </c>
      <c r="Q4068" s="7">
        <v>141</v>
      </c>
      <c r="R4068" s="7">
        <v>202004</v>
      </c>
      <c r="S4068" s="7">
        <v>2022</v>
      </c>
      <c r="T4068" s="7">
        <v>6430279</v>
      </c>
      <c r="U4068" s="7">
        <v>926662</v>
      </c>
      <c r="V4068" s="7">
        <v>20000</v>
      </c>
    </row>
    <row r="4069" spans="1:22" ht="16.5" customHeight="1">
      <c r="A4069" s="8">
        <v>1948701402</v>
      </c>
      <c r="B4069" s="7">
        <v>9188808</v>
      </c>
      <c r="C4069" s="12">
        <v>1348110517873</v>
      </c>
      <c r="D4069" s="7" t="s">
        <v>15823</v>
      </c>
      <c r="E4069" s="7" t="s">
        <v>19904</v>
      </c>
      <c r="F4069" s="7" t="s">
        <v>4276</v>
      </c>
      <c r="H4069" s="7" t="s">
        <v>19905</v>
      </c>
      <c r="I4069" s="7" t="s">
        <v>65</v>
      </c>
      <c r="J4069" s="7" t="s">
        <v>33060</v>
      </c>
      <c r="K4069" s="7" t="s">
        <v>47</v>
      </c>
      <c r="L4069" s="7">
        <v>10</v>
      </c>
      <c r="M4069" s="7" t="s">
        <v>33076</v>
      </c>
      <c r="N4069" s="7">
        <v>29271</v>
      </c>
      <c r="O4069" s="7" t="s">
        <v>6252</v>
      </c>
      <c r="P4069" s="7">
        <v>20190925</v>
      </c>
      <c r="Q4069" s="7">
        <v>60</v>
      </c>
      <c r="R4069" s="7">
        <v>202004</v>
      </c>
      <c r="S4069" s="7">
        <v>2022</v>
      </c>
      <c r="T4069" s="7">
        <v>9881513</v>
      </c>
      <c r="U4069" s="7">
        <v>1960302</v>
      </c>
      <c r="V4069" s="7">
        <v>200000</v>
      </c>
    </row>
    <row r="4070" spans="1:22" ht="16.5" customHeight="1">
      <c r="A4070" s="8">
        <v>1408107391</v>
      </c>
      <c r="B4070" s="7">
        <v>2259018</v>
      </c>
      <c r="C4070" s="12">
        <v>1355110158375</v>
      </c>
      <c r="D4070" s="7" t="s">
        <v>50355</v>
      </c>
      <c r="E4070" s="7" t="s">
        <v>9056</v>
      </c>
      <c r="F4070" s="7" t="s">
        <v>50356</v>
      </c>
      <c r="G4070" s="7" t="s">
        <v>50357</v>
      </c>
      <c r="H4070" s="7" t="s">
        <v>50358</v>
      </c>
      <c r="I4070" s="7" t="s">
        <v>65</v>
      </c>
      <c r="J4070" s="7" t="s">
        <v>33060</v>
      </c>
      <c r="K4070" s="7" t="s">
        <v>47</v>
      </c>
      <c r="L4070" s="7">
        <v>10</v>
      </c>
      <c r="M4070" s="7" t="s">
        <v>33076</v>
      </c>
      <c r="N4070" s="7">
        <v>29163</v>
      </c>
      <c r="O4070" s="7" t="s">
        <v>44461</v>
      </c>
      <c r="P4070" s="7">
        <v>20050329</v>
      </c>
      <c r="Q4070" s="7">
        <v>51</v>
      </c>
      <c r="R4070" s="7">
        <v>202004</v>
      </c>
      <c r="S4070" s="7">
        <v>2022</v>
      </c>
      <c r="T4070" s="7">
        <v>16613227</v>
      </c>
      <c r="U4070" s="7">
        <v>11321201</v>
      </c>
      <c r="V4070" s="7">
        <v>200000</v>
      </c>
    </row>
    <row r="4071" spans="1:22" ht="16.5" customHeight="1">
      <c r="A4071" s="8">
        <v>5188701175</v>
      </c>
      <c r="B4071" s="7">
        <v>8574494</v>
      </c>
      <c r="C4071" s="12">
        <v>1501110250419</v>
      </c>
      <c r="D4071" s="7" t="s">
        <v>50359</v>
      </c>
      <c r="E4071" s="7" t="s">
        <v>13919</v>
      </c>
      <c r="F4071" s="7" t="s">
        <v>50360</v>
      </c>
      <c r="G4071" s="7" t="s">
        <v>50361</v>
      </c>
      <c r="H4071" s="7" t="s">
        <v>50362</v>
      </c>
      <c r="I4071" s="7" t="s">
        <v>65</v>
      </c>
      <c r="J4071" s="7" t="s">
        <v>33060</v>
      </c>
      <c r="K4071" s="7" t="s">
        <v>47</v>
      </c>
      <c r="L4071" s="7">
        <v>10</v>
      </c>
      <c r="M4071" s="7" t="s">
        <v>33760</v>
      </c>
      <c r="N4071" s="7">
        <v>46522</v>
      </c>
      <c r="O4071" s="7" t="s">
        <v>44125</v>
      </c>
      <c r="P4071" s="7">
        <v>20180404</v>
      </c>
      <c r="Q4071" s="7">
        <v>58</v>
      </c>
      <c r="R4071" s="7">
        <v>202004</v>
      </c>
      <c r="S4071" s="7">
        <v>2022</v>
      </c>
      <c r="T4071" s="7">
        <v>5986822</v>
      </c>
      <c r="U4071" s="7">
        <v>2309510</v>
      </c>
      <c r="V4071" s="7">
        <v>150000</v>
      </c>
    </row>
    <row r="4072" spans="1:22" ht="16.5" customHeight="1">
      <c r="A4072" s="8">
        <v>3188100249</v>
      </c>
      <c r="B4072" s="7">
        <v>5896485</v>
      </c>
      <c r="C4072" s="12">
        <v>1601110369789</v>
      </c>
      <c r="D4072" s="7" t="s">
        <v>23398</v>
      </c>
      <c r="E4072" s="7" t="s">
        <v>23399</v>
      </c>
      <c r="F4072" s="7" t="s">
        <v>23400</v>
      </c>
      <c r="G4072" s="7" t="s">
        <v>23401</v>
      </c>
      <c r="H4072" s="7" t="s">
        <v>23402</v>
      </c>
      <c r="I4072" s="7" t="s">
        <v>65</v>
      </c>
      <c r="J4072" s="7" t="s">
        <v>33060</v>
      </c>
      <c r="K4072" s="7" t="s">
        <v>47</v>
      </c>
      <c r="L4072" s="7">
        <v>10</v>
      </c>
      <c r="M4072" s="7" t="s">
        <v>34433</v>
      </c>
      <c r="N4072" s="7">
        <v>58222</v>
      </c>
      <c r="O4072" s="7" t="s">
        <v>13163</v>
      </c>
      <c r="P4072" s="7">
        <v>20140403</v>
      </c>
      <c r="Q4072" s="7">
        <v>52</v>
      </c>
      <c r="R4072" s="7">
        <v>202004</v>
      </c>
      <c r="S4072" s="7">
        <v>2022</v>
      </c>
      <c r="T4072" s="7">
        <v>8336271</v>
      </c>
      <c r="U4072" s="7">
        <v>5632268</v>
      </c>
      <c r="V4072" s="7">
        <v>300000</v>
      </c>
    </row>
    <row r="4073" spans="1:22" ht="16.5" customHeight="1">
      <c r="A4073" s="8">
        <v>3108125339</v>
      </c>
      <c r="B4073" s="7">
        <v>3704486</v>
      </c>
      <c r="C4073" s="12">
        <v>1611110014557</v>
      </c>
      <c r="D4073" s="7" t="s">
        <v>23459</v>
      </c>
      <c r="E4073" s="7" t="s">
        <v>23460</v>
      </c>
      <c r="F4073" s="7" t="s">
        <v>23461</v>
      </c>
      <c r="G4073" s="7" t="s">
        <v>23462</v>
      </c>
      <c r="H4073" s="7" t="s">
        <v>23463</v>
      </c>
      <c r="I4073" s="7" t="s">
        <v>65</v>
      </c>
      <c r="J4073" s="7" t="s">
        <v>33060</v>
      </c>
      <c r="K4073" s="7" t="s">
        <v>60</v>
      </c>
      <c r="L4073" s="7">
        <v>10</v>
      </c>
      <c r="M4073" s="7" t="s">
        <v>33076</v>
      </c>
      <c r="N4073" s="7">
        <v>10730</v>
      </c>
      <c r="O4073" s="7" t="s">
        <v>533</v>
      </c>
      <c r="P4073" s="7">
        <v>20100204</v>
      </c>
      <c r="Q4073" s="7">
        <v>105</v>
      </c>
      <c r="R4073" s="7">
        <v>202004</v>
      </c>
      <c r="S4073" s="7">
        <v>2022</v>
      </c>
      <c r="T4073" s="7">
        <v>31278222</v>
      </c>
      <c r="U4073" s="7">
        <v>12704745</v>
      </c>
      <c r="V4073" s="7">
        <v>1120000</v>
      </c>
    </row>
    <row r="4074" spans="1:22" ht="16.5" customHeight="1">
      <c r="A4074" s="8">
        <v>3128639246</v>
      </c>
      <c r="B4074" s="7">
        <v>4126425</v>
      </c>
      <c r="C4074" s="12">
        <v>1615110141005</v>
      </c>
      <c r="D4074" s="7" t="s">
        <v>50363</v>
      </c>
      <c r="E4074" s="7" t="s">
        <v>50364</v>
      </c>
      <c r="F4074" s="7" t="s">
        <v>50365</v>
      </c>
      <c r="G4074" s="7" t="s">
        <v>50366</v>
      </c>
      <c r="H4074" s="7" t="s">
        <v>50367</v>
      </c>
      <c r="I4074" s="7" t="s">
        <v>65</v>
      </c>
      <c r="J4074" s="7" t="s">
        <v>33060</v>
      </c>
      <c r="K4074" s="7" t="s">
        <v>47</v>
      </c>
      <c r="L4074" s="7">
        <v>10</v>
      </c>
      <c r="M4074" s="7" t="s">
        <v>363</v>
      </c>
      <c r="N4074" s="7">
        <v>72129</v>
      </c>
      <c r="O4074" s="7" t="s">
        <v>42519</v>
      </c>
      <c r="P4074" s="7">
        <v>20120507</v>
      </c>
      <c r="Q4074" s="7">
        <v>59</v>
      </c>
      <c r="R4074" s="7">
        <v>202004</v>
      </c>
      <c r="S4074" s="7">
        <v>2022</v>
      </c>
      <c r="T4074" s="7">
        <v>4031997</v>
      </c>
      <c r="U4074" s="7">
        <v>2854743</v>
      </c>
      <c r="V4074" s="7">
        <v>200000</v>
      </c>
    </row>
    <row r="4075" spans="1:22" ht="16.5" customHeight="1">
      <c r="A4075" s="8">
        <v>5058113746</v>
      </c>
      <c r="B4075" s="7">
        <v>1685230</v>
      </c>
      <c r="C4075" s="12">
        <v>1712110015949</v>
      </c>
      <c r="D4075" s="7" t="s">
        <v>28528</v>
      </c>
      <c r="E4075" s="7" t="s">
        <v>28529</v>
      </c>
      <c r="F4075" s="7" t="s">
        <v>15704</v>
      </c>
      <c r="G4075" s="7" t="s">
        <v>28530</v>
      </c>
      <c r="H4075" s="7" t="s">
        <v>28531</v>
      </c>
      <c r="I4075" s="7" t="s">
        <v>65</v>
      </c>
      <c r="J4075" s="7" t="s">
        <v>33060</v>
      </c>
      <c r="K4075" s="7" t="s">
        <v>47</v>
      </c>
      <c r="L4075" s="7">
        <v>10</v>
      </c>
      <c r="M4075" s="7" t="s">
        <v>363</v>
      </c>
      <c r="N4075" s="7">
        <v>72121</v>
      </c>
      <c r="O4075" s="7" t="s">
        <v>35913</v>
      </c>
      <c r="P4075" s="7">
        <v>19970709</v>
      </c>
      <c r="Q4075" s="7">
        <v>55</v>
      </c>
      <c r="R4075" s="7">
        <v>202004</v>
      </c>
      <c r="S4075" s="7">
        <v>2022</v>
      </c>
      <c r="T4075" s="7">
        <v>8311246</v>
      </c>
      <c r="U4075" s="7">
        <v>4614892</v>
      </c>
      <c r="V4075" s="7">
        <v>500000</v>
      </c>
    </row>
    <row r="4076" spans="1:22" ht="16.5" customHeight="1">
      <c r="A4076" s="8">
        <v>5058180610</v>
      </c>
      <c r="B4076" s="7">
        <v>6717747</v>
      </c>
      <c r="C4076" s="12">
        <v>1712110080140</v>
      </c>
      <c r="D4076" s="7" t="s">
        <v>3686</v>
      </c>
      <c r="E4076" s="7" t="s">
        <v>18038</v>
      </c>
      <c r="F4076" s="7" t="s">
        <v>2976</v>
      </c>
      <c r="G4076" s="7" t="s">
        <v>18039</v>
      </c>
      <c r="H4076" s="7" t="s">
        <v>18040</v>
      </c>
      <c r="I4076" s="7" t="s">
        <v>65</v>
      </c>
      <c r="J4076" s="7" t="s">
        <v>33060</v>
      </c>
      <c r="K4076" s="7" t="s">
        <v>47</v>
      </c>
      <c r="L4076" s="7">
        <v>10</v>
      </c>
      <c r="M4076" s="7" t="s">
        <v>33076</v>
      </c>
      <c r="N4076" s="7">
        <v>22241</v>
      </c>
      <c r="O4076" s="7" t="s">
        <v>45246</v>
      </c>
      <c r="P4076" s="7">
        <v>20140624</v>
      </c>
      <c r="Q4076" s="7">
        <v>51</v>
      </c>
      <c r="R4076" s="7">
        <v>202004</v>
      </c>
      <c r="S4076" s="7">
        <v>2022</v>
      </c>
      <c r="T4076" s="7">
        <v>19654005</v>
      </c>
      <c r="U4076" s="7">
        <v>10615932</v>
      </c>
      <c r="V4076" s="7">
        <v>350000</v>
      </c>
    </row>
    <row r="4077" spans="1:22" ht="16.5" customHeight="1">
      <c r="A4077" s="8">
        <v>5138124415</v>
      </c>
      <c r="B4077" s="7">
        <v>1793109</v>
      </c>
      <c r="C4077" s="12">
        <v>1760110027597</v>
      </c>
      <c r="D4077" s="7" t="s">
        <v>18657</v>
      </c>
      <c r="E4077" s="7" t="s">
        <v>4926</v>
      </c>
      <c r="F4077" s="7" t="s">
        <v>18658</v>
      </c>
      <c r="G4077" s="7" t="s">
        <v>18659</v>
      </c>
      <c r="H4077" s="7" t="s">
        <v>18660</v>
      </c>
      <c r="I4077" s="7" t="s">
        <v>65</v>
      </c>
      <c r="J4077" s="7" t="s">
        <v>33060</v>
      </c>
      <c r="K4077" s="7" t="s">
        <v>60</v>
      </c>
      <c r="L4077" s="7">
        <v>10</v>
      </c>
      <c r="M4077" s="7" t="s">
        <v>33076</v>
      </c>
      <c r="N4077" s="7">
        <v>26290</v>
      </c>
      <c r="O4077" s="7" t="s">
        <v>38295</v>
      </c>
      <c r="P4077" s="7">
        <v>20011123</v>
      </c>
      <c r="Q4077" s="7">
        <v>88</v>
      </c>
      <c r="R4077" s="7">
        <v>202004</v>
      </c>
      <c r="S4077" s="7">
        <v>2022</v>
      </c>
      <c r="T4077" s="7">
        <v>23262552</v>
      </c>
      <c r="U4077" s="7">
        <v>13850164</v>
      </c>
      <c r="V4077" s="7">
        <v>500000</v>
      </c>
    </row>
    <row r="4078" spans="1:22" ht="16.5" customHeight="1">
      <c r="A4078" s="8">
        <v>6018128682</v>
      </c>
      <c r="B4078" s="7">
        <v>1701892</v>
      </c>
      <c r="C4078" s="12">
        <v>1801110200335</v>
      </c>
      <c r="D4078" s="7" t="s">
        <v>19135</v>
      </c>
      <c r="E4078" s="7" t="s">
        <v>19136</v>
      </c>
      <c r="F4078" s="7" t="s">
        <v>19137</v>
      </c>
      <c r="G4078" s="7" t="s">
        <v>19138</v>
      </c>
      <c r="H4078" s="7" t="s">
        <v>19139</v>
      </c>
      <c r="I4078" s="7" t="s">
        <v>65</v>
      </c>
      <c r="J4078" s="7" t="s">
        <v>33060</v>
      </c>
      <c r="K4078" s="7" t="s">
        <v>47</v>
      </c>
      <c r="L4078" s="7">
        <v>10</v>
      </c>
      <c r="M4078" s="7" t="s">
        <v>33076</v>
      </c>
      <c r="N4078" s="7">
        <v>26420</v>
      </c>
      <c r="O4078" s="7" t="s">
        <v>3070</v>
      </c>
      <c r="P4078" s="7">
        <v>19960306</v>
      </c>
      <c r="Q4078" s="7">
        <v>90</v>
      </c>
      <c r="R4078" s="7">
        <v>202004</v>
      </c>
      <c r="S4078" s="7">
        <v>2022</v>
      </c>
      <c r="T4078" s="7">
        <v>10008291</v>
      </c>
      <c r="U4078" s="7">
        <v>10746122</v>
      </c>
      <c r="V4078" s="7">
        <v>800000</v>
      </c>
    </row>
    <row r="4079" spans="1:22" ht="16.5" customHeight="1">
      <c r="A4079" s="8">
        <v>6058127725</v>
      </c>
      <c r="B4079" s="7">
        <v>1538759</v>
      </c>
      <c r="C4079" s="12">
        <v>1801110236009</v>
      </c>
      <c r="D4079" s="7" t="s">
        <v>21862</v>
      </c>
      <c r="E4079" s="7" t="s">
        <v>21863</v>
      </c>
      <c r="F4079" s="7" t="s">
        <v>11851</v>
      </c>
      <c r="G4079" s="7" t="s">
        <v>21864</v>
      </c>
      <c r="H4079" s="7" t="s">
        <v>21865</v>
      </c>
      <c r="I4079" s="7" t="s">
        <v>65</v>
      </c>
      <c r="J4079" s="7" t="s">
        <v>33060</v>
      </c>
      <c r="K4079" s="7" t="s">
        <v>47</v>
      </c>
      <c r="L4079" s="7">
        <v>10</v>
      </c>
      <c r="M4079" s="7" t="s">
        <v>313</v>
      </c>
      <c r="N4079" s="7">
        <v>42202</v>
      </c>
      <c r="O4079" s="7" t="s">
        <v>43975</v>
      </c>
      <c r="P4079" s="7">
        <v>19970716</v>
      </c>
      <c r="Q4079" s="7">
        <v>52</v>
      </c>
      <c r="R4079" s="7">
        <v>202004</v>
      </c>
      <c r="S4079" s="7">
        <v>2022</v>
      </c>
      <c r="T4079" s="7">
        <v>5819952</v>
      </c>
      <c r="U4079" s="7">
        <v>3245123</v>
      </c>
      <c r="V4079" s="7">
        <v>300000</v>
      </c>
    </row>
    <row r="4080" spans="1:22" ht="16.5" customHeight="1">
      <c r="A4080" s="8">
        <v>6028147611</v>
      </c>
      <c r="B4080" s="7">
        <v>3201888</v>
      </c>
      <c r="C4080" s="12">
        <v>1801110653518</v>
      </c>
      <c r="D4080" s="7" t="s">
        <v>21294</v>
      </c>
      <c r="E4080" s="7" t="s">
        <v>21295</v>
      </c>
      <c r="F4080" s="7" t="s">
        <v>21296</v>
      </c>
      <c r="G4080" s="7" t="s">
        <v>21297</v>
      </c>
      <c r="H4080" s="7" t="s">
        <v>21298</v>
      </c>
      <c r="I4080" s="7" t="s">
        <v>65</v>
      </c>
      <c r="J4080" s="7" t="s">
        <v>33060</v>
      </c>
      <c r="K4080" s="7" t="s">
        <v>47</v>
      </c>
      <c r="L4080" s="7">
        <v>10</v>
      </c>
      <c r="M4080" s="7" t="s">
        <v>33076</v>
      </c>
      <c r="N4080" s="7">
        <v>25122</v>
      </c>
      <c r="O4080" s="7" t="s">
        <v>42356</v>
      </c>
      <c r="P4080" s="7">
        <v>20081126</v>
      </c>
      <c r="Q4080" s="7">
        <v>151</v>
      </c>
      <c r="R4080" s="7">
        <v>202004</v>
      </c>
      <c r="S4080" s="7">
        <v>2022</v>
      </c>
      <c r="T4080" s="7">
        <v>6503751</v>
      </c>
      <c r="U4080" s="7">
        <v>2925586</v>
      </c>
      <c r="V4080" s="7">
        <v>50000</v>
      </c>
    </row>
    <row r="4081" spans="1:22" ht="16.5" customHeight="1">
      <c r="A4081" s="8">
        <v>6218182695</v>
      </c>
      <c r="B4081" s="7">
        <v>3694432</v>
      </c>
      <c r="C4081" s="12">
        <v>1801110699059</v>
      </c>
      <c r="D4081" s="7" t="s">
        <v>20462</v>
      </c>
      <c r="E4081" s="7" t="s">
        <v>20463</v>
      </c>
      <c r="F4081" s="7" t="s">
        <v>2936</v>
      </c>
      <c r="G4081" s="7" t="s">
        <v>20464</v>
      </c>
      <c r="H4081" s="7" t="s">
        <v>20465</v>
      </c>
      <c r="I4081" s="7" t="s">
        <v>65</v>
      </c>
      <c r="J4081" s="7" t="s">
        <v>33060</v>
      </c>
      <c r="K4081" s="7" t="s">
        <v>47</v>
      </c>
      <c r="L4081" s="7">
        <v>10</v>
      </c>
      <c r="M4081" s="7" t="s">
        <v>33076</v>
      </c>
      <c r="N4081" s="7">
        <v>30391</v>
      </c>
      <c r="O4081" s="7" t="s">
        <v>7087</v>
      </c>
      <c r="P4081" s="7">
        <v>20091229</v>
      </c>
      <c r="Q4081" s="7">
        <v>51</v>
      </c>
      <c r="R4081" s="7">
        <v>202004</v>
      </c>
      <c r="S4081" s="7">
        <v>2022</v>
      </c>
      <c r="T4081" s="7">
        <v>21011706</v>
      </c>
      <c r="U4081" s="7">
        <v>11095782</v>
      </c>
      <c r="V4081" s="7">
        <v>1490000</v>
      </c>
    </row>
    <row r="4082" spans="1:22" ht="16.5" customHeight="1">
      <c r="A4082" s="8">
        <v>6208112459</v>
      </c>
      <c r="B4082" s="7">
        <v>1139354</v>
      </c>
      <c r="C4082" s="12">
        <v>1812110036571</v>
      </c>
      <c r="D4082" s="7" t="s">
        <v>27921</v>
      </c>
      <c r="E4082" s="7" t="s">
        <v>27922</v>
      </c>
      <c r="F4082" s="7" t="s">
        <v>27923</v>
      </c>
      <c r="G4082" s="7" t="s">
        <v>27924</v>
      </c>
      <c r="H4082" s="7" t="s">
        <v>27925</v>
      </c>
      <c r="I4082" s="7" t="s">
        <v>65</v>
      </c>
      <c r="J4082" s="7" t="s">
        <v>33060</v>
      </c>
      <c r="K4082" s="7" t="s">
        <v>47</v>
      </c>
      <c r="L4082" s="7">
        <v>10</v>
      </c>
      <c r="M4082" s="7" t="s">
        <v>966</v>
      </c>
      <c r="N4082" s="7">
        <v>68211</v>
      </c>
      <c r="O4082" s="7" t="s">
        <v>35630</v>
      </c>
      <c r="P4082" s="7">
        <v>19960403</v>
      </c>
      <c r="Q4082" s="7">
        <v>118</v>
      </c>
      <c r="R4082" s="7">
        <v>202004</v>
      </c>
      <c r="S4082" s="7">
        <v>2022</v>
      </c>
      <c r="T4082" s="7">
        <v>21924679</v>
      </c>
      <c r="U4082" s="7">
        <v>4711724</v>
      </c>
      <c r="V4082" s="7">
        <v>805000</v>
      </c>
    </row>
    <row r="4083" spans="1:22" ht="16.5" customHeight="1">
      <c r="A4083" s="8">
        <v>6728800894</v>
      </c>
      <c r="B4083" s="7">
        <v>8513531</v>
      </c>
      <c r="C4083" s="12">
        <v>1949110046331</v>
      </c>
      <c r="D4083" s="7" t="s">
        <v>21368</v>
      </c>
      <c r="E4083" s="7" t="s">
        <v>21369</v>
      </c>
      <c r="F4083" s="7" t="s">
        <v>7725</v>
      </c>
      <c r="G4083" s="7" t="s">
        <v>21370</v>
      </c>
      <c r="H4083" s="7" t="s">
        <v>20785</v>
      </c>
      <c r="I4083" s="7" t="s">
        <v>65</v>
      </c>
      <c r="J4083" s="7" t="s">
        <v>33060</v>
      </c>
      <c r="K4083" s="7" t="s">
        <v>47</v>
      </c>
      <c r="L4083" s="7">
        <v>10</v>
      </c>
      <c r="M4083" s="7" t="s">
        <v>33076</v>
      </c>
      <c r="N4083" s="7">
        <v>31114</v>
      </c>
      <c r="O4083" s="7" t="s">
        <v>7681</v>
      </c>
      <c r="P4083" s="7">
        <v>20180312</v>
      </c>
      <c r="Q4083" s="7">
        <v>67</v>
      </c>
      <c r="R4083" s="7">
        <v>202004</v>
      </c>
      <c r="S4083" s="7">
        <v>2022</v>
      </c>
      <c r="T4083" s="7">
        <v>7467786</v>
      </c>
      <c r="U4083" s="7">
        <v>2014181</v>
      </c>
      <c r="V4083" s="7">
        <v>250000</v>
      </c>
    </row>
    <row r="4084" spans="1:22" ht="16.5" customHeight="1">
      <c r="A4084" s="8">
        <v>6088171647</v>
      </c>
      <c r="B4084" s="7">
        <v>2976305</v>
      </c>
      <c r="C4084" s="12">
        <v>1955110106843</v>
      </c>
      <c r="D4084" s="7" t="s">
        <v>21333</v>
      </c>
      <c r="E4084" s="7" t="s">
        <v>21334</v>
      </c>
      <c r="F4084" s="7" t="s">
        <v>21335</v>
      </c>
      <c r="G4084" s="7" t="s">
        <v>21336</v>
      </c>
      <c r="H4084" s="7" t="s">
        <v>21337</v>
      </c>
      <c r="I4084" s="7" t="s">
        <v>65</v>
      </c>
      <c r="J4084" s="7" t="s">
        <v>33060</v>
      </c>
      <c r="K4084" s="7" t="s">
        <v>47</v>
      </c>
      <c r="L4084" s="7">
        <v>10</v>
      </c>
      <c r="M4084" s="7" t="s">
        <v>33076</v>
      </c>
      <c r="N4084" s="7">
        <v>31114</v>
      </c>
      <c r="O4084" s="7" t="s">
        <v>7681</v>
      </c>
      <c r="P4084" s="7">
        <v>20080319</v>
      </c>
      <c r="Q4084" s="7">
        <v>52</v>
      </c>
      <c r="R4084" s="7">
        <v>202004</v>
      </c>
      <c r="S4084" s="7">
        <v>2022</v>
      </c>
      <c r="T4084" s="7">
        <v>9996217</v>
      </c>
      <c r="U4084" s="7">
        <v>11896860</v>
      </c>
      <c r="V4084" s="7">
        <v>900000</v>
      </c>
    </row>
    <row r="4085" spans="1:22" ht="16.5" customHeight="1">
      <c r="A4085" s="8">
        <v>4108143715</v>
      </c>
      <c r="B4085" s="7">
        <v>1508521</v>
      </c>
      <c r="C4085" s="12">
        <v>2001110083207</v>
      </c>
      <c r="D4085" s="7" t="s">
        <v>22464</v>
      </c>
      <c r="E4085" s="7" t="s">
        <v>22465</v>
      </c>
      <c r="F4085" s="7" t="s">
        <v>8960</v>
      </c>
      <c r="G4085" s="7" t="s">
        <v>22466</v>
      </c>
      <c r="H4085" s="7" t="s">
        <v>22467</v>
      </c>
      <c r="I4085" s="7" t="s">
        <v>65</v>
      </c>
      <c r="J4085" s="7" t="s">
        <v>33060</v>
      </c>
      <c r="K4085" s="7" t="s">
        <v>47</v>
      </c>
      <c r="L4085" s="7">
        <v>10</v>
      </c>
      <c r="M4085" s="7" t="s">
        <v>313</v>
      </c>
      <c r="N4085" s="7">
        <v>42321</v>
      </c>
      <c r="O4085" s="7" t="s">
        <v>38771</v>
      </c>
      <c r="P4085" s="7">
        <v>19980131</v>
      </c>
      <c r="Q4085" s="7">
        <v>53</v>
      </c>
      <c r="R4085" s="7">
        <v>202004</v>
      </c>
      <c r="S4085" s="7">
        <v>2022</v>
      </c>
      <c r="T4085" s="7">
        <v>5611951</v>
      </c>
      <c r="U4085" s="7">
        <v>4556119</v>
      </c>
      <c r="V4085" s="7">
        <v>1000000</v>
      </c>
    </row>
    <row r="4086" spans="1:22" ht="16.5" customHeight="1">
      <c r="A4086" s="8">
        <v>7778801465</v>
      </c>
      <c r="B4086" s="7">
        <v>8990513</v>
      </c>
      <c r="C4086" s="12">
        <v>2046110059072</v>
      </c>
      <c r="D4086" s="7" t="s">
        <v>21803</v>
      </c>
      <c r="E4086" s="7" t="s">
        <v>21804</v>
      </c>
      <c r="F4086" s="7" t="s">
        <v>8454</v>
      </c>
      <c r="G4086" s="7" t="s">
        <v>21805</v>
      </c>
      <c r="H4086" s="7" t="s">
        <v>21806</v>
      </c>
      <c r="I4086" s="7" t="s">
        <v>65</v>
      </c>
      <c r="J4086" s="7" t="s">
        <v>33060</v>
      </c>
      <c r="K4086" s="7" t="s">
        <v>47</v>
      </c>
      <c r="L4086" s="7">
        <v>10</v>
      </c>
      <c r="M4086" s="7" t="s">
        <v>313</v>
      </c>
      <c r="N4086" s="7">
        <v>41226</v>
      </c>
      <c r="O4086" s="7" t="s">
        <v>48184</v>
      </c>
      <c r="P4086" s="7">
        <v>20190530</v>
      </c>
      <c r="Q4086" s="7">
        <v>54</v>
      </c>
      <c r="R4086" s="7">
        <v>202004</v>
      </c>
      <c r="S4086" s="7">
        <v>2022</v>
      </c>
      <c r="T4086" s="7">
        <v>6960637</v>
      </c>
      <c r="U4086" s="7">
        <v>1890521</v>
      </c>
      <c r="V4086" s="7">
        <v>500000</v>
      </c>
    </row>
    <row r="4087" spans="1:22" ht="16.5" customHeight="1">
      <c r="A4087" s="8">
        <v>2798100167</v>
      </c>
      <c r="B4087" s="7">
        <v>6434205</v>
      </c>
      <c r="C4087" s="12">
        <v>2054140018596</v>
      </c>
      <c r="D4087" s="7" t="s">
        <v>21033</v>
      </c>
      <c r="E4087" s="7" t="s">
        <v>21034</v>
      </c>
      <c r="F4087" s="7" t="s">
        <v>18383</v>
      </c>
      <c r="G4087" s="7" t="s">
        <v>21035</v>
      </c>
      <c r="H4087" s="7" t="s">
        <v>3717</v>
      </c>
      <c r="I4087" s="7" t="s">
        <v>65</v>
      </c>
      <c r="J4087" s="7" t="s">
        <v>33060</v>
      </c>
      <c r="K4087" s="7" t="s">
        <v>47</v>
      </c>
      <c r="L4087" s="7">
        <v>10</v>
      </c>
      <c r="M4087" s="7" t="s">
        <v>33076</v>
      </c>
      <c r="N4087" s="7">
        <v>31114</v>
      </c>
      <c r="O4087" s="7" t="s">
        <v>7681</v>
      </c>
      <c r="P4087" s="7">
        <v>20150617</v>
      </c>
      <c r="Q4087" s="7">
        <v>63</v>
      </c>
      <c r="R4087" s="7">
        <v>202004</v>
      </c>
      <c r="S4087" s="7">
        <v>2022</v>
      </c>
      <c r="T4087" s="7">
        <v>6586187</v>
      </c>
      <c r="U4087" s="7">
        <v>2011318</v>
      </c>
      <c r="V4087" s="7">
        <v>50000</v>
      </c>
    </row>
    <row r="4088" spans="1:22" ht="16.5" customHeight="1">
      <c r="A4088" s="8">
        <v>2918701436</v>
      </c>
      <c r="B4088" s="7">
        <v>8985868</v>
      </c>
      <c r="C4088" s="12">
        <v>2054140027373</v>
      </c>
      <c r="D4088" s="7" t="s">
        <v>50368</v>
      </c>
      <c r="E4088" s="7" t="s">
        <v>50369</v>
      </c>
      <c r="F4088" s="7" t="s">
        <v>7942</v>
      </c>
      <c r="G4088" s="7" t="s">
        <v>50370</v>
      </c>
      <c r="H4088" s="7" t="s">
        <v>50371</v>
      </c>
      <c r="I4088" s="7" t="s">
        <v>65</v>
      </c>
      <c r="J4088" s="7" t="s">
        <v>33060</v>
      </c>
      <c r="K4088" s="7" t="s">
        <v>47</v>
      </c>
      <c r="L4088" s="7">
        <v>10</v>
      </c>
      <c r="M4088" s="7" t="s">
        <v>313</v>
      </c>
      <c r="N4088" s="7">
        <v>42311</v>
      </c>
      <c r="O4088" s="7" t="s">
        <v>43176</v>
      </c>
      <c r="P4088" s="7">
        <v>20190515</v>
      </c>
      <c r="Q4088" s="7">
        <v>100</v>
      </c>
      <c r="R4088" s="7">
        <v>202004</v>
      </c>
      <c r="S4088" s="7">
        <v>2022</v>
      </c>
      <c r="T4088" s="7">
        <v>2763784</v>
      </c>
      <c r="U4088" s="7">
        <v>597762</v>
      </c>
      <c r="V4088" s="7">
        <v>300000</v>
      </c>
    </row>
    <row r="4089" spans="1:22" ht="16.5" customHeight="1">
      <c r="A4089" s="8">
        <v>4028115538</v>
      </c>
      <c r="B4089" s="7">
        <v>1393367</v>
      </c>
      <c r="C4089" s="12">
        <v>2101110013583</v>
      </c>
      <c r="D4089" s="7" t="s">
        <v>18896</v>
      </c>
      <c r="E4089" s="7" t="s">
        <v>18897</v>
      </c>
      <c r="F4089" s="7" t="s">
        <v>18898</v>
      </c>
      <c r="G4089" s="7" t="s">
        <v>18899</v>
      </c>
      <c r="H4089" s="7" t="s">
        <v>18900</v>
      </c>
      <c r="I4089" s="7" t="s">
        <v>65</v>
      </c>
      <c r="J4089" s="7" t="s">
        <v>33060</v>
      </c>
      <c r="K4089" s="7" t="s">
        <v>47</v>
      </c>
      <c r="L4089" s="7">
        <v>10</v>
      </c>
      <c r="M4089" s="7" t="s">
        <v>33076</v>
      </c>
      <c r="N4089" s="7">
        <v>26299</v>
      </c>
      <c r="O4089" s="7" t="s">
        <v>33440</v>
      </c>
      <c r="P4089" s="7">
        <v>19940415</v>
      </c>
      <c r="Q4089" s="7">
        <v>85</v>
      </c>
      <c r="R4089" s="7">
        <v>202004</v>
      </c>
      <c r="S4089" s="7">
        <v>2022</v>
      </c>
      <c r="T4089" s="7">
        <v>8302302</v>
      </c>
      <c r="U4089" s="7">
        <v>11667058</v>
      </c>
      <c r="V4089" s="7">
        <v>2000000</v>
      </c>
    </row>
    <row r="4090" spans="1:22" ht="16.5" customHeight="1">
      <c r="A4090" s="8">
        <v>4028156558</v>
      </c>
      <c r="B4090" s="7">
        <v>1825599</v>
      </c>
      <c r="C4090" s="12">
        <v>2101110041724</v>
      </c>
      <c r="D4090" s="7" t="s">
        <v>21613</v>
      </c>
      <c r="E4090" s="7" t="s">
        <v>21614</v>
      </c>
      <c r="F4090" s="7" t="s">
        <v>21615</v>
      </c>
      <c r="G4090" s="7" t="s">
        <v>21616</v>
      </c>
      <c r="H4090" s="7" t="s">
        <v>21617</v>
      </c>
      <c r="I4090" s="7" t="s">
        <v>65</v>
      </c>
      <c r="J4090" s="7" t="s">
        <v>33060</v>
      </c>
      <c r="K4090" s="7" t="s">
        <v>47</v>
      </c>
      <c r="L4090" s="7">
        <v>10</v>
      </c>
      <c r="M4090" s="7" t="s">
        <v>363</v>
      </c>
      <c r="N4090" s="7">
        <v>72920</v>
      </c>
      <c r="O4090" s="7" t="s">
        <v>49897</v>
      </c>
      <c r="P4090" s="7">
        <v>20031023</v>
      </c>
      <c r="Q4090" s="7">
        <v>73</v>
      </c>
      <c r="R4090" s="7">
        <v>202004</v>
      </c>
      <c r="S4090" s="7">
        <v>2022</v>
      </c>
      <c r="T4090" s="7">
        <v>5619559</v>
      </c>
      <c r="U4090" s="7">
        <v>5920779</v>
      </c>
      <c r="V4090" s="7">
        <v>350000</v>
      </c>
    </row>
    <row r="4091" spans="1:22" ht="16.5" customHeight="1">
      <c r="A4091" s="8">
        <v>6208146018</v>
      </c>
      <c r="B4091" s="7">
        <v>4175309</v>
      </c>
      <c r="C4091" s="12">
        <v>2301110198703</v>
      </c>
      <c r="D4091" s="7" t="s">
        <v>21323</v>
      </c>
      <c r="E4091" s="7" t="s">
        <v>21324</v>
      </c>
      <c r="F4091" s="7" t="s">
        <v>21325</v>
      </c>
      <c r="G4091" s="7" t="s">
        <v>21326</v>
      </c>
      <c r="H4091" s="7" t="s">
        <v>21327</v>
      </c>
      <c r="I4091" s="7" t="s">
        <v>65</v>
      </c>
      <c r="J4091" s="7" t="s">
        <v>33060</v>
      </c>
      <c r="K4091" s="7" t="s">
        <v>47</v>
      </c>
      <c r="L4091" s="7">
        <v>10</v>
      </c>
      <c r="M4091" s="7" t="s">
        <v>33076</v>
      </c>
      <c r="N4091" s="7">
        <v>31114</v>
      </c>
      <c r="O4091" s="7" t="s">
        <v>7681</v>
      </c>
      <c r="P4091" s="7">
        <v>20121019</v>
      </c>
      <c r="Q4091" s="7">
        <v>89</v>
      </c>
      <c r="R4091" s="7">
        <v>202004</v>
      </c>
      <c r="S4091" s="7">
        <v>2022</v>
      </c>
      <c r="T4091" s="7">
        <v>7273454</v>
      </c>
      <c r="U4091" s="7">
        <v>3925304</v>
      </c>
      <c r="V4091" s="7">
        <v>50000</v>
      </c>
    </row>
    <row r="4092" spans="1:22" ht="16.5" customHeight="1">
      <c r="A4092" s="8">
        <v>2288800945</v>
      </c>
      <c r="B4092" s="7">
        <v>8648103</v>
      </c>
      <c r="C4092" s="12">
        <v>2301110295971</v>
      </c>
      <c r="D4092" s="7" t="s">
        <v>50372</v>
      </c>
      <c r="E4092" s="7" t="s">
        <v>50373</v>
      </c>
      <c r="F4092" s="7" t="s">
        <v>50374</v>
      </c>
      <c r="G4092" s="7" t="s">
        <v>50375</v>
      </c>
      <c r="H4092" s="7" t="s">
        <v>50376</v>
      </c>
      <c r="I4092" s="7" t="s">
        <v>65</v>
      </c>
      <c r="J4092" s="7" t="s">
        <v>33060</v>
      </c>
      <c r="K4092" s="7" t="s">
        <v>47</v>
      </c>
      <c r="L4092" s="7">
        <v>10</v>
      </c>
      <c r="M4092" s="7" t="s">
        <v>33076</v>
      </c>
      <c r="N4092" s="7">
        <v>33999</v>
      </c>
      <c r="O4092" s="7" t="s">
        <v>33644</v>
      </c>
      <c r="P4092" s="7">
        <v>20180626</v>
      </c>
      <c r="Q4092" s="7">
        <v>76</v>
      </c>
      <c r="R4092" s="7">
        <v>202004</v>
      </c>
      <c r="S4092" s="7">
        <v>2022</v>
      </c>
      <c r="T4092" s="7">
        <v>3859855</v>
      </c>
      <c r="U4092" s="7">
        <v>954095</v>
      </c>
      <c r="V4092" s="7">
        <v>5000</v>
      </c>
    </row>
    <row r="4093" spans="1:22" ht="16.5" customHeight="1">
      <c r="A4093" s="8">
        <v>2048801308</v>
      </c>
      <c r="B4093" s="7">
        <v>9057746</v>
      </c>
      <c r="C4093" s="12">
        <v>2301110315381</v>
      </c>
      <c r="D4093" s="7" t="s">
        <v>50377</v>
      </c>
      <c r="E4093" s="7" t="s">
        <v>50378</v>
      </c>
      <c r="F4093" s="7" t="s">
        <v>50379</v>
      </c>
      <c r="G4093" s="7" t="s">
        <v>50380</v>
      </c>
      <c r="H4093" s="7" t="s">
        <v>3715</v>
      </c>
      <c r="I4093" s="7" t="s">
        <v>65</v>
      </c>
      <c r="J4093" s="7" t="s">
        <v>33060</v>
      </c>
      <c r="K4093" s="7" t="s">
        <v>47</v>
      </c>
      <c r="L4093" s="7">
        <v>10</v>
      </c>
      <c r="M4093" s="7" t="s">
        <v>33076</v>
      </c>
      <c r="N4093" s="7">
        <v>31114</v>
      </c>
      <c r="O4093" s="7" t="s">
        <v>7681</v>
      </c>
      <c r="P4093" s="7">
        <v>20190730</v>
      </c>
      <c r="Q4093" s="7">
        <v>84</v>
      </c>
      <c r="R4093" s="7">
        <v>202004</v>
      </c>
      <c r="S4093" s="7">
        <v>2022</v>
      </c>
      <c r="T4093" s="7">
        <v>8434318</v>
      </c>
      <c r="U4093" s="7">
        <v>1689061</v>
      </c>
      <c r="V4093" s="7">
        <v>10000</v>
      </c>
    </row>
    <row r="4094" spans="1:22" ht="16.5" customHeight="1">
      <c r="A4094" s="8">
        <v>1198207375</v>
      </c>
      <c r="B4094" s="7">
        <v>4101201</v>
      </c>
      <c r="C4094" s="12">
        <v>2543220013138</v>
      </c>
      <c r="D4094" s="7" t="s">
        <v>21968</v>
      </c>
      <c r="E4094" s="7" t="s">
        <v>1703</v>
      </c>
      <c r="F4094" s="7" t="s">
        <v>21970</v>
      </c>
      <c r="G4094" s="7" t="s">
        <v>21971</v>
      </c>
      <c r="H4094" s="7" t="s">
        <v>21972</v>
      </c>
      <c r="I4094" s="7" t="s">
        <v>45</v>
      </c>
      <c r="J4094" s="7" t="s">
        <v>33060</v>
      </c>
      <c r="K4094" s="7" t="s">
        <v>47</v>
      </c>
      <c r="L4094" s="7">
        <v>10</v>
      </c>
      <c r="M4094" s="7" t="s">
        <v>363</v>
      </c>
      <c r="N4094" s="7">
        <v>70209</v>
      </c>
      <c r="O4094" s="7" t="s">
        <v>1902</v>
      </c>
      <c r="P4094" s="7">
        <v>20100708</v>
      </c>
      <c r="Q4094" s="7">
        <v>1001</v>
      </c>
      <c r="R4094" s="7">
        <v>202004</v>
      </c>
      <c r="S4094" s="7">
        <v>2022</v>
      </c>
      <c r="T4094" s="7">
        <v>162299104</v>
      </c>
      <c r="U4094" s="7">
        <v>308191810</v>
      </c>
      <c r="V4094" s="7">
        <v>20349629</v>
      </c>
    </row>
    <row r="4095" spans="1:22" ht="16.5" customHeight="1">
      <c r="A4095" s="8">
        <v>1118107258</v>
      </c>
      <c r="B4095" s="7">
        <v>1109744</v>
      </c>
      <c r="C4095" s="12">
        <v>1101110065072</v>
      </c>
      <c r="D4095" s="7" t="s">
        <v>25406</v>
      </c>
      <c r="E4095" s="7" t="s">
        <v>25407</v>
      </c>
      <c r="F4095" s="7" t="s">
        <v>22958</v>
      </c>
      <c r="G4095" s="7" t="s">
        <v>25408</v>
      </c>
      <c r="H4095" s="7" t="s">
        <v>25409</v>
      </c>
      <c r="I4095" s="7" t="s">
        <v>65</v>
      </c>
      <c r="J4095" s="7" t="s">
        <v>33060</v>
      </c>
      <c r="K4095" s="7" t="s">
        <v>47</v>
      </c>
      <c r="L4095" s="7">
        <v>10</v>
      </c>
      <c r="M4095" s="7" t="s">
        <v>34194</v>
      </c>
      <c r="N4095" s="7">
        <v>49231</v>
      </c>
      <c r="O4095" s="7" t="s">
        <v>22958</v>
      </c>
      <c r="P4095" s="7">
        <v>19660331</v>
      </c>
      <c r="Q4095" s="7">
        <v>70</v>
      </c>
      <c r="R4095" s="7">
        <v>202004</v>
      </c>
    </row>
    <row r="4096" spans="1:22" ht="16.5" customHeight="1">
      <c r="A4096" s="8">
        <v>1198105588</v>
      </c>
      <c r="B4096" s="7">
        <v>1916972</v>
      </c>
      <c r="C4096" s="12">
        <v>1101110073091</v>
      </c>
      <c r="D4096" s="7" t="s">
        <v>25318</v>
      </c>
      <c r="E4096" s="7" t="s">
        <v>25319</v>
      </c>
      <c r="F4096" s="7" t="s">
        <v>25320</v>
      </c>
      <c r="G4096" s="7" t="s">
        <v>25321</v>
      </c>
      <c r="H4096" s="7" t="s">
        <v>25322</v>
      </c>
      <c r="I4096" s="7" t="s">
        <v>65</v>
      </c>
      <c r="J4096" s="7" t="s">
        <v>33060</v>
      </c>
      <c r="K4096" s="7" t="s">
        <v>47</v>
      </c>
      <c r="L4096" s="7">
        <v>10</v>
      </c>
      <c r="M4096" s="7" t="s">
        <v>34194</v>
      </c>
      <c r="N4096" s="7">
        <v>49231</v>
      </c>
      <c r="O4096" s="7" t="s">
        <v>22958</v>
      </c>
      <c r="P4096" s="7">
        <v>19831022</v>
      </c>
      <c r="Q4096" s="7">
        <v>57</v>
      </c>
      <c r="R4096" s="7">
        <v>202004</v>
      </c>
    </row>
    <row r="4097" spans="1:18" ht="16.5" customHeight="1">
      <c r="A4097" s="8">
        <v>2098106880</v>
      </c>
      <c r="B4097" s="7">
        <v>1143432</v>
      </c>
      <c r="C4097" s="12">
        <v>1101110100026</v>
      </c>
      <c r="D4097" s="7" t="s">
        <v>24803</v>
      </c>
      <c r="E4097" s="7" t="s">
        <v>24804</v>
      </c>
      <c r="F4097" s="7" t="s">
        <v>24805</v>
      </c>
      <c r="G4097" s="7" t="s">
        <v>24806</v>
      </c>
      <c r="H4097" s="7" t="s">
        <v>24807</v>
      </c>
      <c r="I4097" s="7" t="s">
        <v>65</v>
      </c>
      <c r="J4097" s="7" t="s">
        <v>33060</v>
      </c>
      <c r="K4097" s="7" t="s">
        <v>47</v>
      </c>
      <c r="L4097" s="7">
        <v>10</v>
      </c>
      <c r="M4097" s="7" t="s">
        <v>34194</v>
      </c>
      <c r="N4097" s="7">
        <v>49231</v>
      </c>
      <c r="O4097" s="7" t="s">
        <v>22958</v>
      </c>
      <c r="P4097" s="7">
        <v>19710305</v>
      </c>
      <c r="Q4097" s="7">
        <v>52</v>
      </c>
      <c r="R4097" s="7">
        <v>202004</v>
      </c>
    </row>
    <row r="4098" spans="1:18" ht="16.5" customHeight="1">
      <c r="A4098" s="8">
        <v>1178101719</v>
      </c>
      <c r="B4098" s="7">
        <v>2931811</v>
      </c>
      <c r="C4098" s="12">
        <v>1101110292972</v>
      </c>
      <c r="D4098" s="7" t="s">
        <v>25349</v>
      </c>
      <c r="E4098" s="7" t="s">
        <v>25350</v>
      </c>
      <c r="F4098" s="7" t="s">
        <v>22958</v>
      </c>
      <c r="G4098" s="7" t="s">
        <v>25351</v>
      </c>
      <c r="H4098" s="7" t="s">
        <v>25352</v>
      </c>
      <c r="I4098" s="7" t="s">
        <v>65</v>
      </c>
      <c r="J4098" s="7" t="s">
        <v>33060</v>
      </c>
      <c r="K4098" s="7" t="s">
        <v>47</v>
      </c>
      <c r="L4098" s="7">
        <v>10</v>
      </c>
      <c r="M4098" s="7" t="s">
        <v>34194</v>
      </c>
      <c r="N4098" s="7">
        <v>49231</v>
      </c>
      <c r="O4098" s="7" t="s">
        <v>22958</v>
      </c>
      <c r="P4098" s="7">
        <v>19810520</v>
      </c>
      <c r="Q4098" s="7">
        <v>53</v>
      </c>
      <c r="R4098" s="7">
        <v>202004</v>
      </c>
    </row>
    <row r="4099" spans="1:18" ht="16.5" customHeight="1">
      <c r="A4099" s="8">
        <v>1198116902</v>
      </c>
      <c r="B4099" s="7">
        <v>1491242</v>
      </c>
      <c r="C4099" s="12">
        <v>1101110357510</v>
      </c>
      <c r="D4099" s="7" t="s">
        <v>29159</v>
      </c>
      <c r="E4099" s="7" t="s">
        <v>29160</v>
      </c>
      <c r="F4099" s="7" t="s">
        <v>29161</v>
      </c>
      <c r="G4099" s="7" t="s">
        <v>29162</v>
      </c>
      <c r="H4099" s="7" t="s">
        <v>29163</v>
      </c>
      <c r="I4099" s="7" t="s">
        <v>65</v>
      </c>
      <c r="J4099" s="7" t="s">
        <v>33060</v>
      </c>
      <c r="K4099" s="7" t="s">
        <v>47</v>
      </c>
      <c r="L4099" s="7">
        <v>10</v>
      </c>
      <c r="M4099" s="7" t="s">
        <v>363</v>
      </c>
      <c r="N4099" s="7">
        <v>72122</v>
      </c>
      <c r="O4099" s="7" t="s">
        <v>43234</v>
      </c>
      <c r="P4099" s="7">
        <v>19831007</v>
      </c>
      <c r="Q4099" s="7">
        <v>68</v>
      </c>
      <c r="R4099" s="7">
        <v>202004</v>
      </c>
    </row>
    <row r="4100" spans="1:18" ht="16.5" customHeight="1">
      <c r="A4100" s="8">
        <v>1148143141</v>
      </c>
      <c r="B4100" s="7">
        <v>1836881</v>
      </c>
      <c r="C4100" s="12">
        <v>1101110555940</v>
      </c>
      <c r="D4100" s="7" t="s">
        <v>50381</v>
      </c>
      <c r="E4100" s="7" t="s">
        <v>8436</v>
      </c>
      <c r="F4100" s="7" t="s">
        <v>29171</v>
      </c>
      <c r="G4100" s="7" t="s">
        <v>50382</v>
      </c>
      <c r="H4100" s="7" t="s">
        <v>50383</v>
      </c>
      <c r="I4100" s="7" t="s">
        <v>65</v>
      </c>
      <c r="J4100" s="7" t="s">
        <v>33060</v>
      </c>
      <c r="K4100" s="7" t="s">
        <v>47</v>
      </c>
      <c r="L4100" s="7">
        <v>10</v>
      </c>
      <c r="M4100" s="7" t="s">
        <v>34433</v>
      </c>
      <c r="N4100" s="7">
        <v>63111</v>
      </c>
      <c r="O4100" s="7" t="s">
        <v>13864</v>
      </c>
      <c r="P4100" s="7">
        <v>19880104</v>
      </c>
      <c r="Q4100" s="7">
        <v>72</v>
      </c>
      <c r="R4100" s="7">
        <v>202004</v>
      </c>
    </row>
    <row r="4101" spans="1:18" ht="16.5" customHeight="1">
      <c r="A4101" s="8">
        <v>2138627725</v>
      </c>
      <c r="B4101" s="7">
        <v>1869592</v>
      </c>
      <c r="C4101" s="12">
        <v>1101110729777</v>
      </c>
      <c r="D4101" s="7" t="s">
        <v>19025</v>
      </c>
      <c r="E4101" s="7" t="s">
        <v>7726</v>
      </c>
      <c r="F4101" s="7" t="s">
        <v>19026</v>
      </c>
      <c r="G4101" s="7" t="s">
        <v>19027</v>
      </c>
      <c r="H4101" s="7" t="s">
        <v>19028</v>
      </c>
      <c r="I4101" s="7" t="s">
        <v>65</v>
      </c>
      <c r="J4101" s="7" t="s">
        <v>33060</v>
      </c>
      <c r="K4101" s="7" t="s">
        <v>47</v>
      </c>
      <c r="L4101" s="7">
        <v>10</v>
      </c>
      <c r="M4101" s="7" t="s">
        <v>34433</v>
      </c>
      <c r="N4101" s="7">
        <v>58222</v>
      </c>
      <c r="O4101" s="7" t="s">
        <v>13163</v>
      </c>
      <c r="P4101" s="7">
        <v>19901105</v>
      </c>
      <c r="Q4101" s="7">
        <v>55</v>
      </c>
      <c r="R4101" s="7">
        <v>202004</v>
      </c>
    </row>
    <row r="4102" spans="1:18" ht="16.5" customHeight="1">
      <c r="A4102" s="8">
        <v>1208112978</v>
      </c>
      <c r="B4102" s="7">
        <v>1662043</v>
      </c>
      <c r="C4102" s="12">
        <v>1101110788616</v>
      </c>
      <c r="D4102" s="7" t="s">
        <v>50384</v>
      </c>
      <c r="E4102" s="7" t="s">
        <v>47454</v>
      </c>
      <c r="F4102" s="7" t="s">
        <v>50385</v>
      </c>
      <c r="G4102" s="7" t="s">
        <v>50386</v>
      </c>
      <c r="H4102" s="7" t="s">
        <v>50387</v>
      </c>
      <c r="I4102" s="7" t="s">
        <v>65</v>
      </c>
      <c r="J4102" s="7" t="s">
        <v>33060</v>
      </c>
      <c r="K4102" s="7" t="s">
        <v>47</v>
      </c>
      <c r="L4102" s="7">
        <v>10</v>
      </c>
      <c r="M4102" s="7" t="s">
        <v>33760</v>
      </c>
      <c r="N4102" s="7">
        <v>46521</v>
      </c>
      <c r="O4102" s="7" t="s">
        <v>43908</v>
      </c>
      <c r="P4102" s="7">
        <v>19910701</v>
      </c>
      <c r="Q4102" s="7">
        <v>91</v>
      </c>
      <c r="R4102" s="7">
        <v>202004</v>
      </c>
    </row>
    <row r="4103" spans="1:18" ht="16.5" customHeight="1">
      <c r="A4103" s="8">
        <v>1188106338</v>
      </c>
      <c r="B4103" s="7">
        <v>1332921</v>
      </c>
      <c r="C4103" s="12">
        <v>1101110882004</v>
      </c>
      <c r="D4103" s="7" t="s">
        <v>23101</v>
      </c>
      <c r="E4103" s="7" t="s">
        <v>23102</v>
      </c>
      <c r="F4103" s="7" t="s">
        <v>23103</v>
      </c>
      <c r="G4103" s="7" t="s">
        <v>23104</v>
      </c>
      <c r="H4103" s="7" t="s">
        <v>23105</v>
      </c>
      <c r="I4103" s="7" t="s">
        <v>65</v>
      </c>
      <c r="J4103" s="7" t="s">
        <v>33060</v>
      </c>
      <c r="K4103" s="7" t="s">
        <v>47</v>
      </c>
      <c r="L4103" s="7">
        <v>10</v>
      </c>
      <c r="M4103" s="7" t="s">
        <v>34433</v>
      </c>
      <c r="N4103" s="7">
        <v>58222</v>
      </c>
      <c r="O4103" s="7" t="s">
        <v>13163</v>
      </c>
      <c r="P4103" s="7">
        <v>19920810</v>
      </c>
      <c r="Q4103" s="7">
        <v>70</v>
      </c>
      <c r="R4103" s="7">
        <v>202004</v>
      </c>
    </row>
    <row r="4104" spans="1:18" ht="16.5" customHeight="1">
      <c r="A4104" s="8">
        <v>1168147522</v>
      </c>
      <c r="B4104" s="7">
        <v>1727426</v>
      </c>
      <c r="C4104" s="12">
        <v>1101111022790</v>
      </c>
      <c r="D4104" s="7" t="s">
        <v>26729</v>
      </c>
      <c r="E4104" s="7" t="s">
        <v>7422</v>
      </c>
      <c r="F4104" s="7" t="s">
        <v>26730</v>
      </c>
      <c r="G4104" s="7" t="s">
        <v>26731</v>
      </c>
      <c r="H4104" s="7" t="s">
        <v>26732</v>
      </c>
      <c r="I4104" s="7" t="s">
        <v>65</v>
      </c>
      <c r="J4104" s="7" t="s">
        <v>33060</v>
      </c>
      <c r="K4104" s="7" t="s">
        <v>47</v>
      </c>
      <c r="L4104" s="7">
        <v>10</v>
      </c>
      <c r="M4104" s="7" t="s">
        <v>34433</v>
      </c>
      <c r="N4104" s="7">
        <v>58222</v>
      </c>
      <c r="O4104" s="7" t="s">
        <v>13163</v>
      </c>
      <c r="P4104" s="7">
        <v>19940326</v>
      </c>
      <c r="Q4104" s="7">
        <v>62</v>
      </c>
      <c r="R4104" s="7">
        <v>202004</v>
      </c>
    </row>
    <row r="4105" spans="1:18" ht="16.5" customHeight="1">
      <c r="A4105" s="8">
        <v>2208102770</v>
      </c>
      <c r="B4105" s="7">
        <v>1838787</v>
      </c>
      <c r="C4105" s="12">
        <v>1101111048647</v>
      </c>
      <c r="D4105" s="7" t="s">
        <v>22748</v>
      </c>
      <c r="E4105" s="7" t="s">
        <v>22749</v>
      </c>
      <c r="F4105" s="7" t="s">
        <v>22750</v>
      </c>
      <c r="G4105" s="7" t="s">
        <v>22751</v>
      </c>
      <c r="H4105" s="7" t="s">
        <v>22752</v>
      </c>
      <c r="I4105" s="7" t="s">
        <v>65</v>
      </c>
      <c r="J4105" s="7" t="s">
        <v>33060</v>
      </c>
      <c r="K4105" s="7" t="s">
        <v>47</v>
      </c>
      <c r="L4105" s="7">
        <v>10</v>
      </c>
      <c r="M4105" s="7" t="s">
        <v>33760</v>
      </c>
      <c r="N4105" s="7">
        <v>46592</v>
      </c>
      <c r="O4105" s="7" t="s">
        <v>10087</v>
      </c>
      <c r="P4105" s="7">
        <v>19940701</v>
      </c>
      <c r="Q4105" s="7">
        <v>51</v>
      </c>
      <c r="R4105" s="7">
        <v>202004</v>
      </c>
    </row>
    <row r="4106" spans="1:18" ht="16.5" customHeight="1">
      <c r="A4106" s="8">
        <v>1088148141</v>
      </c>
      <c r="B4106" s="7">
        <v>1538626</v>
      </c>
      <c r="C4106" s="12">
        <v>1101111124398</v>
      </c>
      <c r="D4106" s="7" t="s">
        <v>17435</v>
      </c>
      <c r="E4106" s="7" t="s">
        <v>17436</v>
      </c>
      <c r="F4106" s="7" t="s">
        <v>17437</v>
      </c>
      <c r="G4106" s="7" t="s">
        <v>17438</v>
      </c>
      <c r="H4106" s="7" t="s">
        <v>17439</v>
      </c>
      <c r="I4106" s="7" t="s">
        <v>65</v>
      </c>
      <c r="J4106" s="7" t="s">
        <v>33060</v>
      </c>
      <c r="K4106" s="7" t="s">
        <v>47</v>
      </c>
      <c r="L4106" s="7">
        <v>10</v>
      </c>
      <c r="M4106" s="7" t="s">
        <v>33076</v>
      </c>
      <c r="N4106" s="7">
        <v>18112</v>
      </c>
      <c r="O4106" s="7" t="s">
        <v>1435</v>
      </c>
      <c r="P4106" s="7">
        <v>19950202</v>
      </c>
      <c r="Q4106" s="7">
        <v>52</v>
      </c>
      <c r="R4106" s="7">
        <v>202004</v>
      </c>
    </row>
    <row r="4107" spans="1:18" ht="16.5" customHeight="1">
      <c r="A4107" s="8">
        <v>2148604782</v>
      </c>
      <c r="B4107" s="7">
        <v>1375311</v>
      </c>
      <c r="C4107" s="12">
        <v>1101111135098</v>
      </c>
      <c r="D4107" s="7" t="s">
        <v>25820</v>
      </c>
      <c r="E4107" s="7" t="s">
        <v>25821</v>
      </c>
      <c r="F4107" s="7" t="s">
        <v>25822</v>
      </c>
      <c r="G4107" s="7" t="s">
        <v>25823</v>
      </c>
      <c r="H4107" s="7" t="s">
        <v>25824</v>
      </c>
      <c r="I4107" s="7" t="s">
        <v>65</v>
      </c>
      <c r="J4107" s="7" t="s">
        <v>33060</v>
      </c>
      <c r="K4107" s="7" t="s">
        <v>47</v>
      </c>
      <c r="L4107" s="7">
        <v>10</v>
      </c>
      <c r="M4107" s="7" t="s">
        <v>34194</v>
      </c>
      <c r="N4107" s="7">
        <v>52999</v>
      </c>
      <c r="O4107" s="7" t="s">
        <v>48665</v>
      </c>
      <c r="P4107" s="7">
        <v>19950415</v>
      </c>
      <c r="Q4107" s="7">
        <v>54</v>
      </c>
      <c r="R4107" s="7">
        <v>202004</v>
      </c>
    </row>
    <row r="4108" spans="1:18" ht="16.5" customHeight="1">
      <c r="A4108" s="8">
        <v>2148183759</v>
      </c>
      <c r="B4108" s="7">
        <v>1908788</v>
      </c>
      <c r="C4108" s="12">
        <v>1101111144908</v>
      </c>
      <c r="D4108" s="7" t="s">
        <v>28916</v>
      </c>
      <c r="E4108" s="7" t="s">
        <v>12173</v>
      </c>
      <c r="F4108" s="7" t="s">
        <v>28917</v>
      </c>
      <c r="G4108" s="7" t="s">
        <v>28918</v>
      </c>
      <c r="H4108" s="7" t="s">
        <v>28919</v>
      </c>
      <c r="I4108" s="7" t="s">
        <v>65</v>
      </c>
      <c r="J4108" s="7" t="s">
        <v>33060</v>
      </c>
      <c r="K4108" s="7" t="s">
        <v>47</v>
      </c>
      <c r="L4108" s="7">
        <v>10</v>
      </c>
      <c r="M4108" s="7" t="s">
        <v>363</v>
      </c>
      <c r="N4108" s="7">
        <v>71400</v>
      </c>
      <c r="O4108" s="7" t="s">
        <v>35864</v>
      </c>
      <c r="P4108" s="7">
        <v>19950403</v>
      </c>
      <c r="Q4108" s="7">
        <v>60</v>
      </c>
      <c r="R4108" s="7">
        <v>202004</v>
      </c>
    </row>
    <row r="4109" spans="1:18" ht="16.5" customHeight="1">
      <c r="A4109" s="8">
        <v>2208138185</v>
      </c>
      <c r="B4109" s="7">
        <v>1739295</v>
      </c>
      <c r="C4109" s="12">
        <v>1101111318082</v>
      </c>
      <c r="D4109" s="7" t="s">
        <v>50388</v>
      </c>
      <c r="E4109" s="7" t="s">
        <v>50389</v>
      </c>
      <c r="F4109" s="7" t="s">
        <v>50390</v>
      </c>
      <c r="G4109" s="7" t="s">
        <v>50391</v>
      </c>
      <c r="H4109" s="7" t="s">
        <v>50392</v>
      </c>
      <c r="I4109" s="7" t="s">
        <v>65</v>
      </c>
      <c r="J4109" s="7" t="s">
        <v>33060</v>
      </c>
      <c r="K4109" s="7" t="s">
        <v>47</v>
      </c>
      <c r="L4109" s="7">
        <v>10</v>
      </c>
      <c r="M4109" s="7" t="s">
        <v>33760</v>
      </c>
      <c r="N4109" s="7">
        <v>46592</v>
      </c>
      <c r="O4109" s="7" t="s">
        <v>10087</v>
      </c>
      <c r="P4109" s="7">
        <v>19960905</v>
      </c>
      <c r="Q4109" s="7">
        <v>53</v>
      </c>
      <c r="R4109" s="7">
        <v>202004</v>
      </c>
    </row>
    <row r="4110" spans="1:18" ht="16.5" customHeight="1">
      <c r="A4110" s="8">
        <v>2058136999</v>
      </c>
      <c r="B4110" s="7">
        <v>1759913</v>
      </c>
      <c r="C4110" s="12">
        <v>1101111418618</v>
      </c>
      <c r="D4110" s="7" t="s">
        <v>50393</v>
      </c>
      <c r="E4110" s="7" t="s">
        <v>50394</v>
      </c>
      <c r="F4110" s="7" t="s">
        <v>50395</v>
      </c>
      <c r="H4110" s="7" t="s">
        <v>50396</v>
      </c>
      <c r="I4110" s="7" t="s">
        <v>65</v>
      </c>
      <c r="J4110" s="7" t="s">
        <v>33060</v>
      </c>
      <c r="K4110" s="7" t="s">
        <v>47</v>
      </c>
      <c r="L4110" s="7">
        <v>10</v>
      </c>
      <c r="M4110" s="7" t="s">
        <v>33076</v>
      </c>
      <c r="N4110" s="7">
        <v>25110</v>
      </c>
      <c r="O4110" s="7" t="s">
        <v>20814</v>
      </c>
      <c r="P4110" s="7">
        <v>19970526</v>
      </c>
      <c r="Q4110" s="7">
        <v>95</v>
      </c>
      <c r="R4110" s="7">
        <v>202004</v>
      </c>
    </row>
    <row r="4111" spans="1:18" ht="16.5" customHeight="1">
      <c r="A4111" s="8">
        <v>1138147479</v>
      </c>
      <c r="B4111" s="7">
        <v>1420072</v>
      </c>
      <c r="C4111" s="12">
        <v>1101111529168</v>
      </c>
      <c r="D4111" s="7" t="s">
        <v>50397</v>
      </c>
      <c r="E4111" s="7" t="s">
        <v>50398</v>
      </c>
      <c r="F4111" s="7" t="s">
        <v>50399</v>
      </c>
      <c r="G4111" s="7" t="s">
        <v>50400</v>
      </c>
      <c r="H4111" s="7" t="s">
        <v>50401</v>
      </c>
      <c r="I4111" s="7" t="s">
        <v>65</v>
      </c>
      <c r="J4111" s="7" t="s">
        <v>33060</v>
      </c>
      <c r="K4111" s="7" t="s">
        <v>47</v>
      </c>
      <c r="L4111" s="7">
        <v>10</v>
      </c>
      <c r="M4111" s="7" t="s">
        <v>33076</v>
      </c>
      <c r="N4111" s="7">
        <v>33999</v>
      </c>
      <c r="O4111" s="7" t="s">
        <v>33644</v>
      </c>
      <c r="P4111" s="7">
        <v>19980408</v>
      </c>
      <c r="Q4111" s="7">
        <v>50</v>
      </c>
      <c r="R4111" s="7">
        <v>202004</v>
      </c>
    </row>
    <row r="4112" spans="1:18" ht="16.5" customHeight="1">
      <c r="A4112" s="8">
        <v>2038164392</v>
      </c>
      <c r="B4112" s="7">
        <v>1476635</v>
      </c>
      <c r="C4112" s="12">
        <v>1101111715329</v>
      </c>
      <c r="D4112" s="7" t="s">
        <v>26606</v>
      </c>
      <c r="E4112" s="7" t="s">
        <v>26607</v>
      </c>
      <c r="F4112" s="7" t="s">
        <v>26608</v>
      </c>
      <c r="G4112" s="7" t="s">
        <v>26609</v>
      </c>
      <c r="H4112" s="7" t="s">
        <v>26610</v>
      </c>
      <c r="I4112" s="7" t="s">
        <v>65</v>
      </c>
      <c r="J4112" s="7" t="s">
        <v>33060</v>
      </c>
      <c r="K4112" s="7" t="s">
        <v>47</v>
      </c>
      <c r="L4112" s="7">
        <v>10</v>
      </c>
      <c r="M4112" s="7" t="s">
        <v>34433</v>
      </c>
      <c r="N4112" s="7">
        <v>58220</v>
      </c>
      <c r="O4112" s="7" t="s">
        <v>34437</v>
      </c>
      <c r="P4112" s="7">
        <v>19990701</v>
      </c>
      <c r="Q4112" s="7">
        <v>100</v>
      </c>
      <c r="R4112" s="7">
        <v>202004</v>
      </c>
    </row>
    <row r="4113" spans="1:18" ht="16.5" customHeight="1">
      <c r="A4113" s="8">
        <v>2148640930</v>
      </c>
      <c r="B4113" s="7">
        <v>1916598</v>
      </c>
      <c r="C4113" s="12">
        <v>1101111801045</v>
      </c>
      <c r="D4113" s="7" t="s">
        <v>26549</v>
      </c>
      <c r="E4113" s="7" t="s">
        <v>26550</v>
      </c>
      <c r="F4113" s="7" t="s">
        <v>26551</v>
      </c>
      <c r="G4113" s="7" t="s">
        <v>26552</v>
      </c>
      <c r="H4113" s="7" t="s">
        <v>3219</v>
      </c>
      <c r="I4113" s="7" t="s">
        <v>52</v>
      </c>
      <c r="J4113" s="7" t="s">
        <v>33060</v>
      </c>
      <c r="K4113" s="7" t="s">
        <v>47</v>
      </c>
      <c r="L4113" s="7">
        <v>10</v>
      </c>
      <c r="M4113" s="7" t="s">
        <v>34433</v>
      </c>
      <c r="N4113" s="7">
        <v>58221</v>
      </c>
      <c r="O4113" s="7" t="s">
        <v>12995</v>
      </c>
      <c r="P4113" s="7">
        <v>19991102</v>
      </c>
      <c r="Q4113" s="7">
        <v>52</v>
      </c>
      <c r="R4113" s="7">
        <v>202004</v>
      </c>
    </row>
    <row r="4114" spans="1:18" ht="16.5" customHeight="1">
      <c r="A4114" s="8">
        <v>1068184665</v>
      </c>
      <c r="B4114" s="7">
        <v>1729351</v>
      </c>
      <c r="C4114" s="12">
        <v>1101111839153</v>
      </c>
      <c r="D4114" s="7" t="s">
        <v>50402</v>
      </c>
      <c r="E4114" s="7" t="s">
        <v>3559</v>
      </c>
      <c r="F4114" s="7" t="s">
        <v>50403</v>
      </c>
      <c r="G4114" s="7" t="s">
        <v>50404</v>
      </c>
      <c r="H4114" s="7" t="s">
        <v>50405</v>
      </c>
      <c r="I4114" s="7" t="s">
        <v>65</v>
      </c>
      <c r="J4114" s="7" t="s">
        <v>33060</v>
      </c>
      <c r="K4114" s="7" t="s">
        <v>47</v>
      </c>
      <c r="L4114" s="7">
        <v>10</v>
      </c>
      <c r="M4114" s="7" t="s">
        <v>363</v>
      </c>
      <c r="N4114" s="7">
        <v>71209</v>
      </c>
      <c r="O4114" s="7" t="s">
        <v>49796</v>
      </c>
      <c r="P4114" s="7">
        <v>19991228</v>
      </c>
      <c r="Q4114" s="7">
        <v>80</v>
      </c>
      <c r="R4114" s="7">
        <v>202004</v>
      </c>
    </row>
    <row r="4115" spans="1:18" ht="16.5" customHeight="1">
      <c r="A4115" s="8">
        <v>2018127595</v>
      </c>
      <c r="B4115" s="7">
        <v>1950100</v>
      </c>
      <c r="C4115" s="12">
        <v>1101111843477</v>
      </c>
      <c r="D4115" s="7" t="s">
        <v>50406</v>
      </c>
      <c r="E4115" s="7" t="s">
        <v>21816</v>
      </c>
      <c r="F4115" s="7" t="s">
        <v>50407</v>
      </c>
      <c r="G4115" s="7" t="s">
        <v>50408</v>
      </c>
      <c r="H4115" s="7" t="s">
        <v>50409</v>
      </c>
      <c r="I4115" s="7" t="s">
        <v>65</v>
      </c>
      <c r="J4115" s="7" t="s">
        <v>33060</v>
      </c>
      <c r="K4115" s="7" t="s">
        <v>47</v>
      </c>
      <c r="L4115" s="7">
        <v>10</v>
      </c>
      <c r="M4115" s="7" t="s">
        <v>33760</v>
      </c>
      <c r="N4115" s="7">
        <v>46320</v>
      </c>
      <c r="O4115" s="7" t="s">
        <v>9426</v>
      </c>
      <c r="P4115" s="7">
        <v>20000105</v>
      </c>
      <c r="Q4115" s="7">
        <v>78</v>
      </c>
      <c r="R4115" s="7">
        <v>202004</v>
      </c>
    </row>
    <row r="4116" spans="1:18" ht="16.5" customHeight="1">
      <c r="A4116" s="8">
        <v>1208606641</v>
      </c>
      <c r="B4116" s="7">
        <v>1377121</v>
      </c>
      <c r="C4116" s="12">
        <v>1101111993694</v>
      </c>
      <c r="D4116" s="7" t="s">
        <v>50410</v>
      </c>
      <c r="E4116" s="7" t="s">
        <v>50411</v>
      </c>
      <c r="F4116" s="7" t="s">
        <v>11947</v>
      </c>
      <c r="G4116" s="7" t="s">
        <v>50412</v>
      </c>
      <c r="H4116" s="7" t="s">
        <v>50413</v>
      </c>
      <c r="I4116" s="7" t="s">
        <v>52</v>
      </c>
      <c r="J4116" s="7" t="s">
        <v>33060</v>
      </c>
      <c r="K4116" s="7" t="s">
        <v>47</v>
      </c>
      <c r="L4116" s="7">
        <v>10</v>
      </c>
      <c r="M4116" s="7" t="s">
        <v>33760</v>
      </c>
      <c r="N4116" s="7">
        <v>46413</v>
      </c>
      <c r="O4116" s="7" t="s">
        <v>43205</v>
      </c>
      <c r="P4116" s="7">
        <v>20000612</v>
      </c>
      <c r="Q4116" s="7">
        <v>53</v>
      </c>
      <c r="R4116" s="7">
        <v>202004</v>
      </c>
    </row>
    <row r="4117" spans="1:18" ht="16.5" customHeight="1">
      <c r="A4117" s="8">
        <v>2018158346</v>
      </c>
      <c r="B4117" s="7">
        <v>1364157</v>
      </c>
      <c r="C4117" s="12">
        <v>1101112006933</v>
      </c>
      <c r="D4117" s="7" t="s">
        <v>17408</v>
      </c>
      <c r="E4117" s="7" t="s">
        <v>14049</v>
      </c>
      <c r="F4117" s="7" t="s">
        <v>17409</v>
      </c>
      <c r="G4117" s="7" t="s">
        <v>17410</v>
      </c>
      <c r="H4117" s="7" t="s">
        <v>17411</v>
      </c>
      <c r="I4117" s="7" t="s">
        <v>65</v>
      </c>
      <c r="J4117" s="7" t="s">
        <v>33060</v>
      </c>
      <c r="K4117" s="7" t="s">
        <v>47</v>
      </c>
      <c r="L4117" s="7">
        <v>10</v>
      </c>
      <c r="M4117" s="7" t="s">
        <v>363</v>
      </c>
      <c r="N4117" s="7">
        <v>73209</v>
      </c>
      <c r="O4117" s="7" t="s">
        <v>45929</v>
      </c>
      <c r="P4117" s="7">
        <v>20000707</v>
      </c>
      <c r="Q4117" s="7">
        <v>54</v>
      </c>
      <c r="R4117" s="7">
        <v>202004</v>
      </c>
    </row>
    <row r="4118" spans="1:18" ht="16.5" customHeight="1">
      <c r="A4118" s="8">
        <v>1078188664</v>
      </c>
      <c r="B4118" s="7">
        <v>1336341</v>
      </c>
      <c r="C4118" s="12">
        <v>1101112050740</v>
      </c>
      <c r="D4118" s="7" t="s">
        <v>50414</v>
      </c>
      <c r="E4118" s="7" t="s">
        <v>50415</v>
      </c>
      <c r="F4118" s="7" t="s">
        <v>50416</v>
      </c>
      <c r="G4118" s="7" t="s">
        <v>50417</v>
      </c>
      <c r="H4118" s="7" t="s">
        <v>50418</v>
      </c>
      <c r="I4118" s="7" t="s">
        <v>65</v>
      </c>
      <c r="J4118" s="7" t="s">
        <v>33060</v>
      </c>
      <c r="K4118" s="7" t="s">
        <v>47</v>
      </c>
      <c r="L4118" s="7">
        <v>10</v>
      </c>
      <c r="M4118" s="7" t="s">
        <v>363</v>
      </c>
      <c r="N4118" s="7">
        <v>73903</v>
      </c>
      <c r="O4118" s="7" t="s">
        <v>9137</v>
      </c>
      <c r="P4118" s="7">
        <v>20000817</v>
      </c>
      <c r="Q4118" s="7">
        <v>61</v>
      </c>
      <c r="R4118" s="7">
        <v>202004</v>
      </c>
    </row>
    <row r="4119" spans="1:18" ht="16.5" customHeight="1">
      <c r="A4119" s="8">
        <v>2148672844</v>
      </c>
      <c r="B4119" s="7">
        <v>1994666</v>
      </c>
      <c r="C4119" s="12">
        <v>1101112124595</v>
      </c>
      <c r="D4119" s="7" t="s">
        <v>27635</v>
      </c>
      <c r="E4119" s="7" t="s">
        <v>27636</v>
      </c>
      <c r="F4119" s="7" t="s">
        <v>27637</v>
      </c>
      <c r="G4119" s="7" t="s">
        <v>27638</v>
      </c>
      <c r="H4119" s="7" t="s">
        <v>27639</v>
      </c>
      <c r="I4119" s="7" t="s">
        <v>65</v>
      </c>
      <c r="J4119" s="7" t="s">
        <v>33060</v>
      </c>
      <c r="K4119" s="7" t="s">
        <v>47</v>
      </c>
      <c r="L4119" s="7">
        <v>10</v>
      </c>
      <c r="M4119" s="7" t="s">
        <v>34433</v>
      </c>
      <c r="N4119" s="7">
        <v>62021</v>
      </c>
      <c r="O4119" s="7" t="s">
        <v>13709</v>
      </c>
      <c r="P4119" s="7">
        <v>20001207</v>
      </c>
      <c r="Q4119" s="7">
        <v>60</v>
      </c>
      <c r="R4119" s="7">
        <v>202004</v>
      </c>
    </row>
    <row r="4120" spans="1:18" ht="16.5" customHeight="1">
      <c r="A4120" s="8">
        <v>1078199007</v>
      </c>
      <c r="B4120" s="7">
        <v>1302589</v>
      </c>
      <c r="C4120" s="12">
        <v>1101112182824</v>
      </c>
      <c r="D4120" s="7" t="s">
        <v>50419</v>
      </c>
      <c r="E4120" s="7" t="s">
        <v>33143</v>
      </c>
      <c r="F4120" s="7" t="s">
        <v>50420</v>
      </c>
      <c r="G4120" s="7" t="s">
        <v>50421</v>
      </c>
      <c r="H4120" s="7" t="s">
        <v>50422</v>
      </c>
      <c r="I4120" s="7" t="s">
        <v>65</v>
      </c>
      <c r="J4120" s="7" t="s">
        <v>33060</v>
      </c>
      <c r="K4120" s="7" t="s">
        <v>47</v>
      </c>
      <c r="L4120" s="7">
        <v>10</v>
      </c>
      <c r="M4120" s="7" t="s">
        <v>34433</v>
      </c>
      <c r="N4120" s="7">
        <v>58113</v>
      </c>
      <c r="O4120" s="7" t="s">
        <v>42672</v>
      </c>
      <c r="P4120" s="7">
        <v>20010302</v>
      </c>
      <c r="Q4120" s="7">
        <v>57</v>
      </c>
      <c r="R4120" s="7">
        <v>202004</v>
      </c>
    </row>
    <row r="4121" spans="1:18" ht="16.5" customHeight="1">
      <c r="A4121" s="8">
        <v>1048162461</v>
      </c>
      <c r="B4121" s="7">
        <v>1530935</v>
      </c>
      <c r="C4121" s="12">
        <v>1101112249145</v>
      </c>
      <c r="D4121" s="7" t="s">
        <v>26857</v>
      </c>
      <c r="E4121" s="7" t="s">
        <v>26858</v>
      </c>
      <c r="F4121" s="7" t="s">
        <v>26859</v>
      </c>
      <c r="G4121" s="7" t="s">
        <v>26860</v>
      </c>
      <c r="H4121" s="7" t="s">
        <v>26861</v>
      </c>
      <c r="I4121" s="7" t="s">
        <v>63</v>
      </c>
      <c r="J4121" s="7" t="s">
        <v>33060</v>
      </c>
      <c r="K4121" s="7" t="s">
        <v>47</v>
      </c>
      <c r="L4121" s="7">
        <v>10</v>
      </c>
      <c r="M4121" s="7" t="s">
        <v>33760</v>
      </c>
      <c r="N4121" s="7">
        <v>46415</v>
      </c>
      <c r="O4121" s="7" t="s">
        <v>50423</v>
      </c>
      <c r="P4121" s="7">
        <v>20010529</v>
      </c>
      <c r="Q4121" s="7">
        <v>66</v>
      </c>
      <c r="R4121" s="7">
        <v>202004</v>
      </c>
    </row>
    <row r="4122" spans="1:18" ht="16.5" customHeight="1">
      <c r="A4122" s="8">
        <v>2158614100</v>
      </c>
      <c r="B4122" s="7">
        <v>1264444</v>
      </c>
      <c r="C4122" s="12">
        <v>1101112333922</v>
      </c>
      <c r="D4122" s="7" t="s">
        <v>26508</v>
      </c>
      <c r="E4122" s="7" t="s">
        <v>26509</v>
      </c>
      <c r="F4122" s="7" t="s">
        <v>26510</v>
      </c>
      <c r="G4122" s="7" t="s">
        <v>26511</v>
      </c>
      <c r="H4122" s="7" t="s">
        <v>26512</v>
      </c>
      <c r="I4122" s="7" t="s">
        <v>65</v>
      </c>
      <c r="J4122" s="7" t="s">
        <v>33060</v>
      </c>
      <c r="K4122" s="7" t="s">
        <v>47</v>
      </c>
      <c r="L4122" s="7">
        <v>10</v>
      </c>
      <c r="M4122" s="7" t="s">
        <v>34433</v>
      </c>
      <c r="N4122" s="7">
        <v>58220</v>
      </c>
      <c r="O4122" s="7" t="s">
        <v>34437</v>
      </c>
      <c r="P4122" s="7">
        <v>20010915</v>
      </c>
      <c r="Q4122" s="7">
        <v>116</v>
      </c>
      <c r="R4122" s="7">
        <v>202004</v>
      </c>
    </row>
    <row r="4123" spans="1:18" ht="16.5" customHeight="1">
      <c r="A4123" s="8">
        <v>2158622444</v>
      </c>
      <c r="B4123" s="7">
        <v>1335427</v>
      </c>
      <c r="C4123" s="12">
        <v>1101112463547</v>
      </c>
      <c r="D4123" s="7" t="s">
        <v>26503</v>
      </c>
      <c r="E4123" s="7" t="s">
        <v>26504</v>
      </c>
      <c r="F4123" s="7" t="s">
        <v>26505</v>
      </c>
      <c r="G4123" s="7" t="s">
        <v>26506</v>
      </c>
      <c r="H4123" s="7" t="s">
        <v>26507</v>
      </c>
      <c r="I4123" s="7" t="s">
        <v>65</v>
      </c>
      <c r="J4123" s="7" t="s">
        <v>33060</v>
      </c>
      <c r="K4123" s="7" t="s">
        <v>47</v>
      </c>
      <c r="L4123" s="7">
        <v>10</v>
      </c>
      <c r="M4123" s="7" t="s">
        <v>363</v>
      </c>
      <c r="N4123" s="7">
        <v>72129</v>
      </c>
      <c r="O4123" s="7" t="s">
        <v>42519</v>
      </c>
      <c r="P4123" s="7">
        <v>20020307</v>
      </c>
      <c r="Q4123" s="7">
        <v>62</v>
      </c>
      <c r="R4123" s="7">
        <v>202004</v>
      </c>
    </row>
    <row r="4124" spans="1:18" ht="16.5" customHeight="1">
      <c r="A4124" s="8">
        <v>1018195148</v>
      </c>
      <c r="B4124" s="7">
        <v>1438707</v>
      </c>
      <c r="C4124" s="12">
        <v>1101112798902</v>
      </c>
      <c r="D4124" s="7" t="s">
        <v>25970</v>
      </c>
      <c r="E4124" s="7" t="s">
        <v>25971</v>
      </c>
      <c r="F4124" s="7" t="s">
        <v>25972</v>
      </c>
      <c r="G4124" s="7" t="s">
        <v>25973</v>
      </c>
      <c r="H4124" s="7" t="s">
        <v>25974</v>
      </c>
      <c r="I4124" s="7" t="s">
        <v>65</v>
      </c>
      <c r="J4124" s="7" t="s">
        <v>33060</v>
      </c>
      <c r="K4124" s="7" t="s">
        <v>47</v>
      </c>
      <c r="L4124" s="7">
        <v>10</v>
      </c>
      <c r="M4124" s="7" t="s">
        <v>34194</v>
      </c>
      <c r="N4124" s="7">
        <v>49300</v>
      </c>
      <c r="O4124" s="7" t="s">
        <v>22934</v>
      </c>
      <c r="P4124" s="7">
        <v>20030612</v>
      </c>
      <c r="Q4124" s="7">
        <v>120</v>
      </c>
      <c r="R4124" s="7">
        <v>202004</v>
      </c>
    </row>
    <row r="4125" spans="1:18" ht="16.5" customHeight="1">
      <c r="A4125" s="8">
        <v>2018182448</v>
      </c>
      <c r="B4125" s="7">
        <v>1761963</v>
      </c>
      <c r="C4125" s="12">
        <v>1101112803090</v>
      </c>
      <c r="D4125" s="7" t="s">
        <v>50424</v>
      </c>
      <c r="E4125" s="7" t="s">
        <v>50425</v>
      </c>
      <c r="F4125" s="7" t="s">
        <v>29517</v>
      </c>
      <c r="G4125" s="7" t="s">
        <v>50426</v>
      </c>
      <c r="H4125" s="7" t="s">
        <v>50427</v>
      </c>
      <c r="I4125" s="7" t="s">
        <v>65</v>
      </c>
      <c r="J4125" s="7" t="s">
        <v>33060</v>
      </c>
      <c r="K4125" s="7" t="s">
        <v>47</v>
      </c>
      <c r="L4125" s="7">
        <v>10</v>
      </c>
      <c r="M4125" s="7" t="s">
        <v>34433</v>
      </c>
      <c r="N4125" s="7">
        <v>63120</v>
      </c>
      <c r="O4125" s="7" t="s">
        <v>34587</v>
      </c>
      <c r="P4125" s="7">
        <v>20030618</v>
      </c>
      <c r="Q4125" s="7">
        <v>136</v>
      </c>
      <c r="R4125" s="7">
        <v>202004</v>
      </c>
    </row>
    <row r="4126" spans="1:18" ht="16.5" customHeight="1">
      <c r="A4126" s="8">
        <v>2118748454</v>
      </c>
      <c r="B4126" s="7">
        <v>2103822</v>
      </c>
      <c r="C4126" s="12">
        <v>1101112986135</v>
      </c>
      <c r="D4126" s="7" t="s">
        <v>50428</v>
      </c>
      <c r="E4126" s="7" t="s">
        <v>50429</v>
      </c>
      <c r="F4126" s="7" t="s">
        <v>50430</v>
      </c>
      <c r="G4126" s="7" t="s">
        <v>50431</v>
      </c>
      <c r="H4126" s="7" t="s">
        <v>50432</v>
      </c>
      <c r="I4126" s="7" t="s">
        <v>65</v>
      </c>
      <c r="J4126" s="7" t="s">
        <v>33060</v>
      </c>
      <c r="K4126" s="7" t="s">
        <v>47</v>
      </c>
      <c r="L4126" s="7">
        <v>10</v>
      </c>
      <c r="M4126" s="7" t="s">
        <v>34433</v>
      </c>
      <c r="N4126" s="7">
        <v>59111</v>
      </c>
      <c r="O4126" s="7" t="s">
        <v>44676</v>
      </c>
      <c r="P4126" s="7">
        <v>20040401</v>
      </c>
      <c r="Q4126" s="7">
        <v>50</v>
      </c>
      <c r="R4126" s="7">
        <v>202004</v>
      </c>
    </row>
    <row r="4127" spans="1:18" ht="16.5" customHeight="1">
      <c r="A4127" s="8">
        <v>1208666111</v>
      </c>
      <c r="B4127" s="7">
        <v>3159850</v>
      </c>
      <c r="C4127" s="12">
        <v>1101112991019</v>
      </c>
      <c r="D4127" s="7" t="s">
        <v>50433</v>
      </c>
      <c r="E4127" s="7" t="s">
        <v>50434</v>
      </c>
      <c r="F4127" s="7" t="s">
        <v>10293</v>
      </c>
      <c r="G4127" s="7" t="s">
        <v>50435</v>
      </c>
      <c r="H4127" s="7" t="s">
        <v>50436</v>
      </c>
      <c r="I4127" s="7" t="s">
        <v>65</v>
      </c>
      <c r="J4127" s="7" t="s">
        <v>33060</v>
      </c>
      <c r="K4127" s="7" t="s">
        <v>47</v>
      </c>
      <c r="L4127" s="7">
        <v>10</v>
      </c>
      <c r="M4127" s="7" t="s">
        <v>34194</v>
      </c>
      <c r="N4127" s="7">
        <v>52991</v>
      </c>
      <c r="O4127" s="7" t="s">
        <v>38799</v>
      </c>
      <c r="P4127" s="7">
        <v>20040409</v>
      </c>
      <c r="Q4127" s="7">
        <v>60</v>
      </c>
      <c r="R4127" s="7">
        <v>202004</v>
      </c>
    </row>
    <row r="4128" spans="1:18" ht="16.5" customHeight="1">
      <c r="A4128" s="8">
        <v>2148756986</v>
      </c>
      <c r="B4128" s="7">
        <v>2185689</v>
      </c>
      <c r="C4128" s="12">
        <v>1101113056036</v>
      </c>
      <c r="D4128" s="7" t="s">
        <v>22786</v>
      </c>
      <c r="E4128" s="7" t="s">
        <v>22787</v>
      </c>
      <c r="F4128" s="7" t="s">
        <v>619</v>
      </c>
      <c r="G4128" s="7" t="s">
        <v>22788</v>
      </c>
      <c r="H4128" s="7" t="s">
        <v>22789</v>
      </c>
      <c r="I4128" s="7" t="s">
        <v>65</v>
      </c>
      <c r="J4128" s="7" t="s">
        <v>33060</v>
      </c>
      <c r="K4128" s="7" t="s">
        <v>47</v>
      </c>
      <c r="L4128" s="7">
        <v>10</v>
      </c>
      <c r="M4128" s="7" t="s">
        <v>33076</v>
      </c>
      <c r="N4128" s="7">
        <v>10712</v>
      </c>
      <c r="O4128" s="7" t="s">
        <v>45301</v>
      </c>
      <c r="P4128" s="7">
        <v>20040726</v>
      </c>
      <c r="Q4128" s="7">
        <v>82</v>
      </c>
      <c r="R4128" s="7">
        <v>202004</v>
      </c>
    </row>
    <row r="4129" spans="1:18" ht="16.5" customHeight="1">
      <c r="A4129" s="8">
        <v>2098139455</v>
      </c>
      <c r="B4129" s="7">
        <v>2254388</v>
      </c>
      <c r="C4129" s="12">
        <v>1101113185447</v>
      </c>
      <c r="D4129" s="7" t="s">
        <v>50437</v>
      </c>
      <c r="E4129" s="7" t="s">
        <v>10078</v>
      </c>
      <c r="F4129" s="7" t="s">
        <v>50438</v>
      </c>
      <c r="G4129" s="7" t="s">
        <v>50439</v>
      </c>
      <c r="H4129" s="7" t="s">
        <v>50440</v>
      </c>
      <c r="I4129" s="7" t="s">
        <v>65</v>
      </c>
      <c r="J4129" s="7" t="s">
        <v>33060</v>
      </c>
      <c r="K4129" s="7" t="s">
        <v>47</v>
      </c>
      <c r="L4129" s="7">
        <v>10</v>
      </c>
      <c r="M4129" s="7" t="s">
        <v>34433</v>
      </c>
      <c r="N4129" s="7">
        <v>58221</v>
      </c>
      <c r="O4129" s="7" t="s">
        <v>12995</v>
      </c>
      <c r="P4129" s="7">
        <v>20050310</v>
      </c>
      <c r="Q4129" s="7">
        <v>126</v>
      </c>
      <c r="R4129" s="7">
        <v>202004</v>
      </c>
    </row>
    <row r="4130" spans="1:18" ht="16.5" customHeight="1">
      <c r="A4130" s="8">
        <v>2118770387</v>
      </c>
      <c r="B4130" s="7">
        <v>2464126</v>
      </c>
      <c r="C4130" s="12">
        <v>1101113295494</v>
      </c>
      <c r="D4130" s="7" t="s">
        <v>30337</v>
      </c>
      <c r="E4130" s="7" t="s">
        <v>30338</v>
      </c>
      <c r="F4130" s="7" t="s">
        <v>16117</v>
      </c>
      <c r="G4130" s="7" t="s">
        <v>30339</v>
      </c>
      <c r="H4130" s="7" t="s">
        <v>16142</v>
      </c>
      <c r="I4130" s="7" t="s">
        <v>65</v>
      </c>
      <c r="J4130" s="7" t="s">
        <v>33060</v>
      </c>
      <c r="K4130" s="7" t="s">
        <v>47</v>
      </c>
      <c r="L4130" s="7">
        <v>10</v>
      </c>
      <c r="M4130" s="7" t="s">
        <v>363</v>
      </c>
      <c r="N4130" s="7">
        <v>72120</v>
      </c>
      <c r="O4130" s="7" t="s">
        <v>6302</v>
      </c>
      <c r="P4130" s="7">
        <v>20050829</v>
      </c>
      <c r="Q4130" s="7">
        <v>112</v>
      </c>
      <c r="R4130" s="7">
        <v>202004</v>
      </c>
    </row>
    <row r="4131" spans="1:18" ht="16.5" customHeight="1">
      <c r="A4131" s="8">
        <v>6178165625</v>
      </c>
      <c r="B4131" s="7">
        <v>2797456</v>
      </c>
      <c r="C4131" s="12">
        <v>1101113350446</v>
      </c>
      <c r="D4131" s="7" t="s">
        <v>25729</v>
      </c>
      <c r="E4131" s="7" t="s">
        <v>25730</v>
      </c>
      <c r="F4131" s="7" t="s">
        <v>25731</v>
      </c>
      <c r="G4131" s="7" t="s">
        <v>25732</v>
      </c>
      <c r="H4131" s="7" t="s">
        <v>25733</v>
      </c>
      <c r="I4131" s="7" t="s">
        <v>65</v>
      </c>
      <c r="J4131" s="7" t="s">
        <v>33060</v>
      </c>
      <c r="K4131" s="7" t="s">
        <v>47</v>
      </c>
      <c r="L4131" s="7">
        <v>10</v>
      </c>
      <c r="M4131" s="7" t="s">
        <v>33760</v>
      </c>
      <c r="N4131" s="7">
        <v>46107</v>
      </c>
      <c r="O4131" s="7" t="s">
        <v>46291</v>
      </c>
      <c r="P4131" s="7">
        <v>20051129</v>
      </c>
      <c r="Q4131" s="7">
        <v>83</v>
      </c>
      <c r="R4131" s="7">
        <v>202004</v>
      </c>
    </row>
    <row r="4132" spans="1:18" ht="16.5" customHeight="1">
      <c r="A4132" s="8">
        <v>2118775664</v>
      </c>
      <c r="B4132" s="7">
        <v>2614666</v>
      </c>
      <c r="C4132" s="12">
        <v>1101113371145</v>
      </c>
      <c r="D4132" s="7" t="s">
        <v>21099</v>
      </c>
      <c r="E4132" s="7" t="s">
        <v>1670</v>
      </c>
      <c r="F4132" s="7" t="s">
        <v>21100</v>
      </c>
      <c r="G4132" s="7" t="s">
        <v>21101</v>
      </c>
      <c r="H4132" s="7" t="s">
        <v>21102</v>
      </c>
      <c r="I4132" s="7" t="s">
        <v>65</v>
      </c>
      <c r="J4132" s="7" t="s">
        <v>33060</v>
      </c>
      <c r="K4132" s="7" t="s">
        <v>47</v>
      </c>
      <c r="L4132" s="7">
        <v>10</v>
      </c>
      <c r="M4132" s="7" t="s">
        <v>363</v>
      </c>
      <c r="N4132" s="7">
        <v>72110</v>
      </c>
      <c r="O4132" s="7" t="s">
        <v>35908</v>
      </c>
      <c r="P4132" s="7">
        <v>20060103</v>
      </c>
      <c r="Q4132" s="7">
        <v>56</v>
      </c>
      <c r="R4132" s="7">
        <v>202004</v>
      </c>
    </row>
    <row r="4133" spans="1:18" ht="16.5" customHeight="1">
      <c r="A4133" s="8">
        <v>2118780852</v>
      </c>
      <c r="B4133" s="7">
        <v>3087272</v>
      </c>
      <c r="C4133" s="12">
        <v>1101113442607</v>
      </c>
      <c r="D4133" s="7" t="s">
        <v>50441</v>
      </c>
      <c r="E4133" s="7" t="s">
        <v>50442</v>
      </c>
      <c r="F4133" s="7" t="s">
        <v>50443</v>
      </c>
      <c r="G4133" s="7" t="s">
        <v>50444</v>
      </c>
      <c r="H4133" s="7" t="s">
        <v>50445</v>
      </c>
      <c r="I4133" s="7" t="s">
        <v>65</v>
      </c>
      <c r="J4133" s="7" t="s">
        <v>33060</v>
      </c>
      <c r="K4133" s="7" t="s">
        <v>47</v>
      </c>
      <c r="L4133" s="7">
        <v>10</v>
      </c>
      <c r="M4133" s="7" t="s">
        <v>34433</v>
      </c>
      <c r="N4133" s="7">
        <v>58222</v>
      </c>
      <c r="O4133" s="7" t="s">
        <v>13163</v>
      </c>
      <c r="P4133" s="7">
        <v>20060419</v>
      </c>
      <c r="Q4133" s="7">
        <v>50</v>
      </c>
      <c r="R4133" s="7">
        <v>202004</v>
      </c>
    </row>
    <row r="4134" spans="1:18" ht="16.5" customHeight="1">
      <c r="A4134" s="8">
        <v>2208746770</v>
      </c>
      <c r="B4134" s="7">
        <v>3307149</v>
      </c>
      <c r="C4134" s="12">
        <v>1101113662552</v>
      </c>
      <c r="D4134" s="7" t="s">
        <v>50446</v>
      </c>
      <c r="E4134" s="7" t="s">
        <v>3885</v>
      </c>
      <c r="F4134" s="7" t="s">
        <v>50447</v>
      </c>
      <c r="G4134" s="7" t="s">
        <v>50448</v>
      </c>
      <c r="H4134" s="7" t="s">
        <v>50449</v>
      </c>
      <c r="I4134" s="7" t="s">
        <v>52</v>
      </c>
      <c r="J4134" s="7" t="s">
        <v>33060</v>
      </c>
      <c r="K4134" s="7" t="s">
        <v>47</v>
      </c>
      <c r="L4134" s="7">
        <v>10</v>
      </c>
      <c r="M4134" s="7" t="s">
        <v>34433</v>
      </c>
      <c r="N4134" s="7">
        <v>58220</v>
      </c>
      <c r="O4134" s="7" t="s">
        <v>34437</v>
      </c>
      <c r="P4134" s="7">
        <v>20070418</v>
      </c>
      <c r="Q4134" s="7">
        <v>94</v>
      </c>
      <c r="R4134" s="7">
        <v>202004</v>
      </c>
    </row>
    <row r="4135" spans="1:18" ht="16.5" customHeight="1">
      <c r="A4135" s="8">
        <v>2158704778</v>
      </c>
      <c r="B4135" s="7">
        <v>3090398</v>
      </c>
      <c r="C4135" s="12">
        <v>1101113720516</v>
      </c>
      <c r="D4135" s="7" t="s">
        <v>50450</v>
      </c>
      <c r="E4135" s="7" t="s">
        <v>50451</v>
      </c>
      <c r="F4135" s="7" t="s">
        <v>50452</v>
      </c>
      <c r="G4135" s="7" t="s">
        <v>50453</v>
      </c>
      <c r="H4135" s="7" t="s">
        <v>50454</v>
      </c>
      <c r="I4135" s="7" t="s">
        <v>65</v>
      </c>
      <c r="J4135" s="7" t="s">
        <v>33060</v>
      </c>
      <c r="K4135" s="7" t="s">
        <v>47</v>
      </c>
      <c r="L4135" s="7">
        <v>10</v>
      </c>
      <c r="M4135" s="7" t="s">
        <v>33760</v>
      </c>
      <c r="N4135" s="7">
        <v>46799</v>
      </c>
      <c r="O4135" s="7" t="s">
        <v>44288</v>
      </c>
      <c r="P4135" s="7">
        <v>20070718</v>
      </c>
      <c r="Q4135" s="7">
        <v>70</v>
      </c>
      <c r="R4135" s="7">
        <v>202004</v>
      </c>
    </row>
    <row r="4136" spans="1:18" ht="16.5" customHeight="1">
      <c r="A4136" s="8">
        <v>1148662783</v>
      </c>
      <c r="B4136" s="7">
        <v>2883307</v>
      </c>
      <c r="C4136" s="12">
        <v>1101113780693</v>
      </c>
      <c r="D4136" s="7" t="s">
        <v>27547</v>
      </c>
      <c r="E4136" s="7" t="s">
        <v>5617</v>
      </c>
      <c r="F4136" s="7" t="s">
        <v>27548</v>
      </c>
      <c r="G4136" s="7" t="s">
        <v>27549</v>
      </c>
      <c r="H4136" s="7" t="s">
        <v>27550</v>
      </c>
      <c r="I4136" s="7" t="s">
        <v>65</v>
      </c>
      <c r="J4136" s="7" t="s">
        <v>33060</v>
      </c>
      <c r="K4136" s="7" t="s">
        <v>47</v>
      </c>
      <c r="L4136" s="7">
        <v>10</v>
      </c>
      <c r="M4136" s="7" t="s">
        <v>34433</v>
      </c>
      <c r="N4136" s="7">
        <v>58222</v>
      </c>
      <c r="O4136" s="7" t="s">
        <v>13163</v>
      </c>
      <c r="P4136" s="7">
        <v>20071102</v>
      </c>
      <c r="Q4136" s="7">
        <v>56</v>
      </c>
      <c r="R4136" s="7">
        <v>202004</v>
      </c>
    </row>
    <row r="4137" spans="1:18" ht="16.5" customHeight="1">
      <c r="A4137" s="8">
        <v>2118808371</v>
      </c>
      <c r="B4137" s="7">
        <v>2929297</v>
      </c>
      <c r="C4137" s="12">
        <v>1101113832767</v>
      </c>
      <c r="D4137" s="7" t="s">
        <v>50455</v>
      </c>
      <c r="E4137" s="7" t="s">
        <v>6584</v>
      </c>
      <c r="F4137" s="7" t="s">
        <v>50456</v>
      </c>
      <c r="G4137" s="7" t="s">
        <v>50457</v>
      </c>
      <c r="H4137" s="7" t="s">
        <v>50458</v>
      </c>
      <c r="I4137" s="7" t="s">
        <v>65</v>
      </c>
      <c r="J4137" s="7" t="s">
        <v>33060</v>
      </c>
      <c r="K4137" s="7" t="s">
        <v>47</v>
      </c>
      <c r="L4137" s="7">
        <v>10</v>
      </c>
      <c r="M4137" s="7" t="s">
        <v>363</v>
      </c>
      <c r="N4137" s="7">
        <v>72111</v>
      </c>
      <c r="O4137" s="7" t="s">
        <v>15320</v>
      </c>
      <c r="P4137" s="7">
        <v>20080201</v>
      </c>
      <c r="Q4137" s="7">
        <v>57</v>
      </c>
      <c r="R4137" s="7">
        <v>202004</v>
      </c>
    </row>
    <row r="4138" spans="1:18" ht="16.5" customHeight="1">
      <c r="A4138" s="8">
        <v>1088188992</v>
      </c>
      <c r="B4138" s="7">
        <v>3654144</v>
      </c>
      <c r="C4138" s="12">
        <v>1101114149989</v>
      </c>
      <c r="D4138" s="7" t="s">
        <v>50459</v>
      </c>
      <c r="E4138" s="7" t="s">
        <v>50460</v>
      </c>
      <c r="F4138" s="7" t="s">
        <v>50461</v>
      </c>
      <c r="G4138" s="7" t="s">
        <v>50462</v>
      </c>
      <c r="H4138" s="7" t="s">
        <v>50463</v>
      </c>
      <c r="I4138" s="7" t="s">
        <v>65</v>
      </c>
      <c r="J4138" s="7" t="s">
        <v>33060</v>
      </c>
      <c r="K4138" s="7" t="s">
        <v>47</v>
      </c>
      <c r="L4138" s="7">
        <v>10</v>
      </c>
      <c r="M4138" s="7" t="s">
        <v>33760</v>
      </c>
      <c r="N4138" s="7">
        <v>46209</v>
      </c>
      <c r="O4138" s="7" t="s">
        <v>33806</v>
      </c>
      <c r="P4138" s="7">
        <v>20090731</v>
      </c>
      <c r="Q4138" s="7">
        <v>52</v>
      </c>
      <c r="R4138" s="7">
        <v>202004</v>
      </c>
    </row>
    <row r="4139" spans="1:18" ht="16.5" customHeight="1">
      <c r="A4139" s="8">
        <v>1078724605</v>
      </c>
      <c r="B4139" s="7">
        <v>3894156</v>
      </c>
      <c r="C4139" s="12">
        <v>1101114164721</v>
      </c>
      <c r="D4139" s="7" t="s">
        <v>27357</v>
      </c>
      <c r="E4139" s="7" t="s">
        <v>2790</v>
      </c>
      <c r="F4139" s="7" t="s">
        <v>27358</v>
      </c>
      <c r="G4139" s="7" t="s">
        <v>27359</v>
      </c>
      <c r="H4139" s="7" t="s">
        <v>27360</v>
      </c>
      <c r="I4139" s="7" t="s">
        <v>65</v>
      </c>
      <c r="J4139" s="7" t="s">
        <v>33060</v>
      </c>
      <c r="K4139" s="7" t="s">
        <v>47</v>
      </c>
      <c r="L4139" s="7">
        <v>10</v>
      </c>
      <c r="M4139" s="7" t="s">
        <v>34433</v>
      </c>
      <c r="N4139" s="7">
        <v>59114</v>
      </c>
      <c r="O4139" s="7" t="s">
        <v>13351</v>
      </c>
      <c r="P4139" s="7">
        <v>20090824</v>
      </c>
      <c r="Q4139" s="7">
        <v>51</v>
      </c>
      <c r="R4139" s="7">
        <v>202004</v>
      </c>
    </row>
    <row r="4140" spans="1:18" ht="16.5" customHeight="1">
      <c r="A4140" s="8">
        <v>1208749273</v>
      </c>
      <c r="B4140" s="7">
        <v>3695319</v>
      </c>
      <c r="C4140" s="12">
        <v>1101114258285</v>
      </c>
      <c r="D4140" s="7" t="s">
        <v>26674</v>
      </c>
      <c r="E4140" s="7" t="s">
        <v>26675</v>
      </c>
      <c r="F4140" s="7" t="s">
        <v>26676</v>
      </c>
      <c r="G4140" s="7" t="s">
        <v>26677</v>
      </c>
      <c r="H4140" s="7" t="s">
        <v>26678</v>
      </c>
      <c r="I4140" s="7" t="s">
        <v>65</v>
      </c>
      <c r="J4140" s="7" t="s">
        <v>33060</v>
      </c>
      <c r="K4140" s="7" t="s">
        <v>47</v>
      </c>
      <c r="L4140" s="7">
        <v>10</v>
      </c>
      <c r="M4140" s="7" t="s">
        <v>34433</v>
      </c>
      <c r="N4140" s="7">
        <v>58222</v>
      </c>
      <c r="O4140" s="7" t="s">
        <v>13163</v>
      </c>
      <c r="P4140" s="7">
        <v>20100111</v>
      </c>
      <c r="Q4140" s="7">
        <v>66</v>
      </c>
      <c r="R4140" s="7">
        <v>202004</v>
      </c>
    </row>
    <row r="4141" spans="1:18" ht="16.5" customHeight="1">
      <c r="A4141" s="8">
        <v>2208794568</v>
      </c>
      <c r="B4141" s="7">
        <v>3703636</v>
      </c>
      <c r="C4141" s="12">
        <v>1101114275784</v>
      </c>
      <c r="D4141" s="7" t="s">
        <v>50464</v>
      </c>
      <c r="E4141" s="7" t="s">
        <v>50465</v>
      </c>
      <c r="F4141" s="7" t="s">
        <v>50466</v>
      </c>
      <c r="G4141" s="7" t="s">
        <v>50467</v>
      </c>
      <c r="H4141" s="7" t="s">
        <v>50468</v>
      </c>
      <c r="I4141" s="7" t="s">
        <v>65</v>
      </c>
      <c r="J4141" s="7" t="s">
        <v>33060</v>
      </c>
      <c r="K4141" s="7" t="s">
        <v>47</v>
      </c>
      <c r="L4141" s="7">
        <v>10</v>
      </c>
      <c r="M4141" s="7" t="s">
        <v>966</v>
      </c>
      <c r="N4141" s="7">
        <v>68121</v>
      </c>
      <c r="O4141" s="7" t="s">
        <v>35536</v>
      </c>
      <c r="P4141" s="7">
        <v>20100202</v>
      </c>
      <c r="Q4141" s="7">
        <v>70</v>
      </c>
      <c r="R4141" s="7">
        <v>202004</v>
      </c>
    </row>
    <row r="4142" spans="1:18" ht="16.5" customHeight="1">
      <c r="A4142" s="8">
        <v>1018658755</v>
      </c>
      <c r="B4142" s="7">
        <v>3845810</v>
      </c>
      <c r="C4142" s="12">
        <v>1101114440212</v>
      </c>
      <c r="D4142" s="7" t="s">
        <v>50469</v>
      </c>
      <c r="E4142" s="7" t="s">
        <v>3221</v>
      </c>
      <c r="F4142" s="7" t="s">
        <v>1109</v>
      </c>
      <c r="G4142" s="7" t="s">
        <v>50470</v>
      </c>
      <c r="H4142" s="7" t="s">
        <v>50471</v>
      </c>
      <c r="I4142" s="7" t="s">
        <v>65</v>
      </c>
      <c r="J4142" s="7" t="s">
        <v>33060</v>
      </c>
      <c r="K4142" s="7" t="s">
        <v>47</v>
      </c>
      <c r="L4142" s="7">
        <v>10</v>
      </c>
      <c r="M4142" s="7" t="s">
        <v>33760</v>
      </c>
      <c r="N4142" s="7">
        <v>46800</v>
      </c>
      <c r="O4142" s="7" t="s">
        <v>22863</v>
      </c>
      <c r="P4142" s="7">
        <v>20100929</v>
      </c>
      <c r="Q4142" s="7">
        <v>71</v>
      </c>
      <c r="R4142" s="7">
        <v>202004</v>
      </c>
    </row>
    <row r="4143" spans="1:18" ht="16.5" customHeight="1">
      <c r="A4143" s="8">
        <v>1198638236</v>
      </c>
      <c r="B4143" s="7">
        <v>3971007</v>
      </c>
      <c r="C4143" s="12">
        <v>1101114529389</v>
      </c>
      <c r="D4143" s="7" t="s">
        <v>50472</v>
      </c>
      <c r="E4143" s="7" t="s">
        <v>20951</v>
      </c>
      <c r="F4143" s="7" t="s">
        <v>50473</v>
      </c>
      <c r="G4143" s="7" t="s">
        <v>50474</v>
      </c>
      <c r="H4143" s="7" t="s">
        <v>50475</v>
      </c>
      <c r="I4143" s="7" t="s">
        <v>65</v>
      </c>
      <c r="J4143" s="7" t="s">
        <v>33060</v>
      </c>
      <c r="K4143" s="7" t="s">
        <v>47</v>
      </c>
      <c r="L4143" s="7">
        <v>10</v>
      </c>
      <c r="M4143" s="7" t="s">
        <v>34433</v>
      </c>
      <c r="N4143" s="7">
        <v>58221</v>
      </c>
      <c r="O4143" s="7" t="s">
        <v>12995</v>
      </c>
      <c r="P4143" s="7">
        <v>20110208</v>
      </c>
      <c r="Q4143" s="7">
        <v>54</v>
      </c>
      <c r="R4143" s="7">
        <v>202004</v>
      </c>
    </row>
    <row r="4144" spans="1:18" ht="16.5" customHeight="1">
      <c r="A4144" s="8">
        <v>1138647528</v>
      </c>
      <c r="B4144" s="7">
        <v>3989715</v>
      </c>
      <c r="C4144" s="12">
        <v>1101114569822</v>
      </c>
      <c r="D4144" s="7" t="s">
        <v>50476</v>
      </c>
      <c r="E4144" s="7" t="s">
        <v>13675</v>
      </c>
      <c r="F4144" s="7" t="s">
        <v>8982</v>
      </c>
      <c r="G4144" s="7" t="s">
        <v>13676</v>
      </c>
      <c r="H4144" s="7" t="s">
        <v>50477</v>
      </c>
      <c r="I4144" s="7" t="s">
        <v>65</v>
      </c>
      <c r="J4144" s="7" t="s">
        <v>33060</v>
      </c>
      <c r="K4144" s="7" t="s">
        <v>47</v>
      </c>
      <c r="L4144" s="7">
        <v>10</v>
      </c>
      <c r="M4144" s="7" t="s">
        <v>313</v>
      </c>
      <c r="N4144" s="7">
        <v>42321</v>
      </c>
      <c r="O4144" s="7" t="s">
        <v>38771</v>
      </c>
      <c r="P4144" s="7">
        <v>20110331</v>
      </c>
      <c r="Q4144" s="7">
        <v>51</v>
      </c>
      <c r="R4144" s="7">
        <v>202004</v>
      </c>
    </row>
    <row r="4145" spans="1:18" ht="16.5" customHeight="1">
      <c r="A4145" s="8">
        <v>2158755729</v>
      </c>
      <c r="B4145" s="7">
        <v>4014948</v>
      </c>
      <c r="C4145" s="12">
        <v>1101114631522</v>
      </c>
      <c r="D4145" s="7" t="s">
        <v>50478</v>
      </c>
      <c r="E4145" s="7" t="s">
        <v>50479</v>
      </c>
      <c r="F4145" s="7" t="s">
        <v>50480</v>
      </c>
      <c r="G4145" s="7" t="s">
        <v>50481</v>
      </c>
      <c r="H4145" s="7" t="s">
        <v>50482</v>
      </c>
      <c r="I4145" s="7" t="s">
        <v>65</v>
      </c>
      <c r="J4145" s="7" t="s">
        <v>33060</v>
      </c>
      <c r="K4145" s="7" t="s">
        <v>47</v>
      </c>
      <c r="L4145" s="7">
        <v>10</v>
      </c>
      <c r="M4145" s="7" t="s">
        <v>33076</v>
      </c>
      <c r="N4145" s="7">
        <v>20400</v>
      </c>
      <c r="O4145" s="7" t="s">
        <v>42790</v>
      </c>
      <c r="P4145" s="7">
        <v>20110623</v>
      </c>
      <c r="Q4145" s="7">
        <v>54</v>
      </c>
      <c r="R4145" s="7">
        <v>202004</v>
      </c>
    </row>
    <row r="4146" spans="1:18" ht="16.5" customHeight="1">
      <c r="A4146" s="8">
        <v>1198648715</v>
      </c>
      <c r="B4146" s="7">
        <v>4054656</v>
      </c>
      <c r="C4146" s="12">
        <v>1101114726547</v>
      </c>
      <c r="D4146" s="7" t="s">
        <v>50483</v>
      </c>
      <c r="E4146" s="7" t="s">
        <v>1031</v>
      </c>
      <c r="F4146" s="7" t="s">
        <v>50484</v>
      </c>
      <c r="G4146" s="7" t="s">
        <v>50485</v>
      </c>
      <c r="H4146" s="7" t="s">
        <v>50486</v>
      </c>
      <c r="I4146" s="7" t="s">
        <v>65</v>
      </c>
      <c r="J4146" s="7" t="s">
        <v>33060</v>
      </c>
      <c r="K4146" s="7" t="s">
        <v>47</v>
      </c>
      <c r="L4146" s="7">
        <v>10</v>
      </c>
      <c r="M4146" s="7" t="s">
        <v>33760</v>
      </c>
      <c r="N4146" s="7">
        <v>47320</v>
      </c>
      <c r="O4146" s="7" t="s">
        <v>44894</v>
      </c>
      <c r="P4146" s="7">
        <v>20111110</v>
      </c>
      <c r="Q4146" s="7">
        <v>244</v>
      </c>
      <c r="R4146" s="7">
        <v>202004</v>
      </c>
    </row>
    <row r="4147" spans="1:18" ht="16.5" customHeight="1">
      <c r="A4147" s="8">
        <v>1198650507</v>
      </c>
      <c r="B4147" s="7">
        <v>4064178</v>
      </c>
      <c r="C4147" s="12">
        <v>1101114761709</v>
      </c>
      <c r="D4147" s="7" t="s">
        <v>23090</v>
      </c>
      <c r="E4147" s="7" t="s">
        <v>8650</v>
      </c>
      <c r="F4147" s="7" t="s">
        <v>12698</v>
      </c>
      <c r="G4147" s="7" t="s">
        <v>23091</v>
      </c>
      <c r="H4147" s="7" t="s">
        <v>23092</v>
      </c>
      <c r="I4147" s="7" t="s">
        <v>65</v>
      </c>
      <c r="J4147" s="7" t="s">
        <v>33060</v>
      </c>
      <c r="K4147" s="7" t="s">
        <v>47</v>
      </c>
      <c r="L4147" s="7">
        <v>10</v>
      </c>
      <c r="M4147" s="7" t="s">
        <v>34433</v>
      </c>
      <c r="N4147" s="7">
        <v>58222</v>
      </c>
      <c r="O4147" s="7" t="s">
        <v>13163</v>
      </c>
      <c r="P4147" s="7">
        <v>20111228</v>
      </c>
      <c r="Q4147" s="7">
        <v>54</v>
      </c>
      <c r="R4147" s="7">
        <v>202004</v>
      </c>
    </row>
    <row r="4148" spans="1:18" ht="16.5" customHeight="1">
      <c r="A4148" s="8">
        <v>1048640161</v>
      </c>
      <c r="B4148" s="7">
        <v>4086340</v>
      </c>
      <c r="C4148" s="12">
        <v>1101114806993</v>
      </c>
      <c r="D4148" s="7" t="s">
        <v>26847</v>
      </c>
      <c r="E4148" s="7" t="s">
        <v>26848</v>
      </c>
      <c r="F4148" s="7" t="s">
        <v>26849</v>
      </c>
      <c r="G4148" s="7" t="s">
        <v>26850</v>
      </c>
      <c r="H4148" s="7" t="s">
        <v>26851</v>
      </c>
      <c r="I4148" s="7" t="s">
        <v>65</v>
      </c>
      <c r="J4148" s="7" t="s">
        <v>33060</v>
      </c>
      <c r="K4148" s="7" t="s">
        <v>47</v>
      </c>
      <c r="L4148" s="7">
        <v>10</v>
      </c>
      <c r="M4148" s="7" t="s">
        <v>34433</v>
      </c>
      <c r="N4148" s="7">
        <v>58222</v>
      </c>
      <c r="O4148" s="7" t="s">
        <v>13163</v>
      </c>
      <c r="P4148" s="7">
        <v>20120228</v>
      </c>
      <c r="Q4148" s="7">
        <v>59</v>
      </c>
      <c r="R4148" s="7">
        <v>202004</v>
      </c>
    </row>
    <row r="4149" spans="1:18" ht="16.5" customHeight="1">
      <c r="A4149" s="8">
        <v>1208785167</v>
      </c>
      <c r="B4149" s="7">
        <v>4142351</v>
      </c>
      <c r="C4149" s="12">
        <v>1101114903434</v>
      </c>
      <c r="D4149" s="7" t="s">
        <v>50487</v>
      </c>
      <c r="E4149" s="7" t="s">
        <v>50488</v>
      </c>
      <c r="F4149" s="7" t="s">
        <v>50489</v>
      </c>
      <c r="G4149" s="7" t="s">
        <v>50490</v>
      </c>
      <c r="H4149" s="7" t="s">
        <v>50491</v>
      </c>
      <c r="I4149" s="7" t="s">
        <v>65</v>
      </c>
      <c r="J4149" s="7" t="s">
        <v>33060</v>
      </c>
      <c r="K4149" s="7" t="s">
        <v>47</v>
      </c>
      <c r="L4149" s="7">
        <v>10</v>
      </c>
      <c r="M4149" s="7" t="s">
        <v>33076</v>
      </c>
      <c r="N4149" s="7">
        <v>15211</v>
      </c>
      <c r="O4149" s="7" t="s">
        <v>42913</v>
      </c>
      <c r="P4149" s="7">
        <v>20120628</v>
      </c>
      <c r="Q4149" s="7">
        <v>55</v>
      </c>
      <c r="R4149" s="7">
        <v>202004</v>
      </c>
    </row>
    <row r="4150" spans="1:18" ht="16.5" customHeight="1">
      <c r="A4150" s="8">
        <v>1198659153</v>
      </c>
      <c r="B4150" s="7">
        <v>4147486</v>
      </c>
      <c r="C4150" s="12">
        <v>1101114914556</v>
      </c>
      <c r="D4150" s="7" t="s">
        <v>21179</v>
      </c>
      <c r="E4150" s="7" t="s">
        <v>21180</v>
      </c>
      <c r="F4150" s="7" t="s">
        <v>21181</v>
      </c>
      <c r="G4150" s="7" t="s">
        <v>21182</v>
      </c>
      <c r="H4150" s="7" t="s">
        <v>21183</v>
      </c>
      <c r="I4150" s="7" t="s">
        <v>65</v>
      </c>
      <c r="J4150" s="7" t="s">
        <v>33060</v>
      </c>
      <c r="K4150" s="7" t="s">
        <v>47</v>
      </c>
      <c r="L4150" s="7">
        <v>10</v>
      </c>
      <c r="M4150" s="7" t="s">
        <v>363</v>
      </c>
      <c r="N4150" s="7">
        <v>72129</v>
      </c>
      <c r="O4150" s="7" t="s">
        <v>42519</v>
      </c>
      <c r="P4150" s="7">
        <v>20120712</v>
      </c>
      <c r="Q4150" s="7">
        <v>62</v>
      </c>
      <c r="R4150" s="7">
        <v>202004</v>
      </c>
    </row>
    <row r="4151" spans="1:18" ht="16.5" customHeight="1">
      <c r="A4151" s="8">
        <v>2648102881</v>
      </c>
      <c r="B4151" s="7">
        <v>4160069</v>
      </c>
      <c r="C4151" s="12">
        <v>1101114956409</v>
      </c>
      <c r="D4151" s="7" t="s">
        <v>26423</v>
      </c>
      <c r="E4151" s="7" t="s">
        <v>26424</v>
      </c>
      <c r="F4151" s="7" t="s">
        <v>26425</v>
      </c>
      <c r="G4151" s="7" t="s">
        <v>26426</v>
      </c>
      <c r="H4151" s="7" t="s">
        <v>26427</v>
      </c>
      <c r="I4151" s="7" t="s">
        <v>65</v>
      </c>
      <c r="J4151" s="7" t="s">
        <v>33060</v>
      </c>
      <c r="K4151" s="7" t="s">
        <v>47</v>
      </c>
      <c r="L4151" s="7">
        <v>10</v>
      </c>
      <c r="M4151" s="7" t="s">
        <v>34433</v>
      </c>
      <c r="N4151" s="7">
        <v>58222</v>
      </c>
      <c r="O4151" s="7" t="s">
        <v>13163</v>
      </c>
      <c r="P4151" s="7">
        <v>20120907</v>
      </c>
      <c r="Q4151" s="7">
        <v>51</v>
      </c>
      <c r="R4151" s="7">
        <v>202004</v>
      </c>
    </row>
    <row r="4152" spans="1:18" ht="16.5" customHeight="1">
      <c r="A4152" s="8">
        <v>1078783749</v>
      </c>
      <c r="B4152" s="7">
        <v>4184769</v>
      </c>
      <c r="C4152" s="12">
        <v>1101115017515</v>
      </c>
      <c r="D4152" s="7" t="s">
        <v>50492</v>
      </c>
      <c r="E4152" s="7" t="s">
        <v>9930</v>
      </c>
      <c r="F4152" s="7" t="s">
        <v>50493</v>
      </c>
      <c r="G4152" s="7" t="s">
        <v>50494</v>
      </c>
      <c r="H4152" s="7" t="s">
        <v>50495</v>
      </c>
      <c r="I4152" s="7" t="s">
        <v>65</v>
      </c>
      <c r="J4152" s="7" t="s">
        <v>33060</v>
      </c>
      <c r="K4152" s="7" t="s">
        <v>47</v>
      </c>
      <c r="L4152" s="7">
        <v>10</v>
      </c>
      <c r="M4152" s="7" t="s">
        <v>34433</v>
      </c>
      <c r="N4152" s="7">
        <v>58220</v>
      </c>
      <c r="O4152" s="7" t="s">
        <v>34437</v>
      </c>
      <c r="P4152" s="7">
        <v>20121206</v>
      </c>
      <c r="Q4152" s="7">
        <v>55</v>
      </c>
      <c r="R4152" s="7">
        <v>202004</v>
      </c>
    </row>
    <row r="4153" spans="1:18" ht="16.5" customHeight="1">
      <c r="A4153" s="8">
        <v>1098643315</v>
      </c>
      <c r="B4153" s="7">
        <v>4342901</v>
      </c>
      <c r="C4153" s="12">
        <v>1101115217967</v>
      </c>
      <c r="D4153" s="7" t="s">
        <v>50496</v>
      </c>
      <c r="E4153" s="7" t="s">
        <v>2661</v>
      </c>
      <c r="F4153" s="7" t="s">
        <v>50497</v>
      </c>
      <c r="G4153" s="7" t="s">
        <v>50498</v>
      </c>
      <c r="H4153" s="7" t="s">
        <v>50499</v>
      </c>
      <c r="I4153" s="7" t="s">
        <v>65</v>
      </c>
      <c r="J4153" s="7" t="s">
        <v>33060</v>
      </c>
      <c r="K4153" s="7" t="s">
        <v>47</v>
      </c>
      <c r="L4153" s="7">
        <v>10</v>
      </c>
      <c r="M4153" s="7" t="s">
        <v>34433</v>
      </c>
      <c r="N4153" s="7">
        <v>62021</v>
      </c>
      <c r="O4153" s="7" t="s">
        <v>13709</v>
      </c>
      <c r="P4153" s="7">
        <v>20130902</v>
      </c>
      <c r="Q4153" s="7">
        <v>51</v>
      </c>
      <c r="R4153" s="7">
        <v>202004</v>
      </c>
    </row>
    <row r="4154" spans="1:18" ht="16.5" customHeight="1">
      <c r="A4154" s="8">
        <v>1058812056</v>
      </c>
      <c r="B4154" s="7">
        <v>5986678</v>
      </c>
      <c r="C4154" s="12">
        <v>1101115575175</v>
      </c>
      <c r="D4154" s="7" t="s">
        <v>23208</v>
      </c>
      <c r="E4154" s="7" t="s">
        <v>23209</v>
      </c>
      <c r="F4154" s="7" t="s">
        <v>23210</v>
      </c>
      <c r="G4154" s="7" t="s">
        <v>23211</v>
      </c>
      <c r="H4154" s="7" t="s">
        <v>23212</v>
      </c>
      <c r="I4154" s="7" t="s">
        <v>65</v>
      </c>
      <c r="J4154" s="7" t="s">
        <v>33060</v>
      </c>
      <c r="K4154" s="7" t="s">
        <v>47</v>
      </c>
      <c r="L4154" s="7">
        <v>10</v>
      </c>
      <c r="M4154" s="7" t="s">
        <v>33760</v>
      </c>
      <c r="N4154" s="7">
        <v>47842</v>
      </c>
      <c r="O4154" s="7" t="s">
        <v>50500</v>
      </c>
      <c r="P4154" s="7">
        <v>20141127</v>
      </c>
      <c r="Q4154" s="7">
        <v>59</v>
      </c>
      <c r="R4154" s="7">
        <v>202004</v>
      </c>
    </row>
    <row r="4155" spans="1:18" ht="16.5" customHeight="1">
      <c r="A4155" s="8">
        <v>1018701550</v>
      </c>
      <c r="B4155" s="7">
        <v>6064892</v>
      </c>
      <c r="C4155" s="12">
        <v>1101115629245</v>
      </c>
      <c r="D4155" s="7" t="s">
        <v>26876</v>
      </c>
      <c r="E4155" s="7" t="s">
        <v>26877</v>
      </c>
      <c r="F4155" s="7" t="s">
        <v>12557</v>
      </c>
      <c r="G4155" s="7" t="s">
        <v>26878</v>
      </c>
      <c r="H4155" s="7" t="s">
        <v>26879</v>
      </c>
      <c r="I4155" s="7" t="s">
        <v>65</v>
      </c>
      <c r="J4155" s="7" t="s">
        <v>33060</v>
      </c>
      <c r="K4155" s="7" t="s">
        <v>47</v>
      </c>
      <c r="L4155" s="7">
        <v>10</v>
      </c>
      <c r="M4155" s="7" t="s">
        <v>34433</v>
      </c>
      <c r="N4155" s="7">
        <v>58121</v>
      </c>
      <c r="O4155" s="7" t="s">
        <v>12528</v>
      </c>
      <c r="P4155" s="7">
        <v>20150129</v>
      </c>
      <c r="Q4155" s="7">
        <v>54</v>
      </c>
      <c r="R4155" s="7">
        <v>202004</v>
      </c>
    </row>
    <row r="4156" spans="1:18" ht="16.5" customHeight="1">
      <c r="A4156" s="8">
        <v>2058141527</v>
      </c>
      <c r="B4156" s="7">
        <v>6399036</v>
      </c>
      <c r="C4156" s="12">
        <v>1101115660611</v>
      </c>
      <c r="D4156" s="7" t="s">
        <v>50501</v>
      </c>
      <c r="E4156" s="7" t="s">
        <v>50502</v>
      </c>
      <c r="F4156" s="7" t="s">
        <v>50503</v>
      </c>
      <c r="H4156" s="7" t="s">
        <v>50504</v>
      </c>
      <c r="I4156" s="7" t="s">
        <v>65</v>
      </c>
      <c r="J4156" s="7" t="s">
        <v>33060</v>
      </c>
      <c r="K4156" s="7" t="s">
        <v>47</v>
      </c>
      <c r="L4156" s="7">
        <v>10</v>
      </c>
      <c r="M4156" s="7" t="s">
        <v>33076</v>
      </c>
      <c r="N4156" s="7">
        <v>23311</v>
      </c>
      <c r="O4156" s="7" t="s">
        <v>3174</v>
      </c>
      <c r="P4156" s="7">
        <v>20150309</v>
      </c>
      <c r="Q4156" s="7">
        <v>77</v>
      </c>
      <c r="R4156" s="7">
        <v>202004</v>
      </c>
    </row>
    <row r="4157" spans="1:18" ht="16.5" customHeight="1">
      <c r="A4157" s="8">
        <v>2588700070</v>
      </c>
      <c r="B4157" s="7">
        <v>6404546</v>
      </c>
      <c r="C4157" s="12">
        <v>1101115676270</v>
      </c>
      <c r="D4157" s="7" t="s">
        <v>26428</v>
      </c>
      <c r="E4157" s="7" t="s">
        <v>3568</v>
      </c>
      <c r="F4157" s="7" t="s">
        <v>4942</v>
      </c>
      <c r="G4157" s="7" t="s">
        <v>26429</v>
      </c>
      <c r="H4157" s="7" t="s">
        <v>26430</v>
      </c>
      <c r="I4157" s="7" t="s">
        <v>65</v>
      </c>
      <c r="J4157" s="7" t="s">
        <v>33060</v>
      </c>
      <c r="K4157" s="7" t="s">
        <v>47</v>
      </c>
      <c r="L4157" s="7">
        <v>10</v>
      </c>
      <c r="M4157" s="7" t="s">
        <v>34433</v>
      </c>
      <c r="N4157" s="7">
        <v>58222</v>
      </c>
      <c r="O4157" s="7" t="s">
        <v>13163</v>
      </c>
      <c r="P4157" s="7">
        <v>20150325</v>
      </c>
      <c r="Q4157" s="7">
        <v>68</v>
      </c>
      <c r="R4157" s="7">
        <v>202004</v>
      </c>
    </row>
    <row r="4158" spans="1:18" ht="16.5" customHeight="1">
      <c r="A4158" s="8">
        <v>8598100056</v>
      </c>
      <c r="B4158" s="7">
        <v>6412392</v>
      </c>
      <c r="C4158" s="12">
        <v>1101115701514</v>
      </c>
      <c r="D4158" s="7" t="s">
        <v>50505</v>
      </c>
      <c r="E4158" s="7" t="s">
        <v>9920</v>
      </c>
      <c r="F4158" s="7" t="s">
        <v>50506</v>
      </c>
      <c r="G4158" s="7" t="s">
        <v>50507</v>
      </c>
      <c r="H4158" s="7" t="s">
        <v>50508</v>
      </c>
      <c r="I4158" s="7" t="s">
        <v>65</v>
      </c>
      <c r="J4158" s="7" t="s">
        <v>33060</v>
      </c>
      <c r="K4158" s="7" t="s">
        <v>47</v>
      </c>
      <c r="L4158" s="7">
        <v>10</v>
      </c>
      <c r="M4158" s="7" t="s">
        <v>33760</v>
      </c>
      <c r="N4158" s="7">
        <v>46510</v>
      </c>
      <c r="O4158" s="7" t="s">
        <v>9952</v>
      </c>
      <c r="P4158" s="7">
        <v>20150420</v>
      </c>
      <c r="Q4158" s="7">
        <v>70</v>
      </c>
      <c r="R4158" s="7">
        <v>202004</v>
      </c>
    </row>
    <row r="4159" spans="1:18" ht="16.5" customHeight="1">
      <c r="A4159" s="8">
        <v>6018700051</v>
      </c>
      <c r="B4159" s="7">
        <v>6417010</v>
      </c>
      <c r="C4159" s="12">
        <v>1101115709691</v>
      </c>
      <c r="D4159" s="7" t="s">
        <v>26065</v>
      </c>
      <c r="E4159" s="7" t="s">
        <v>26066</v>
      </c>
      <c r="F4159" s="7" t="s">
        <v>1716</v>
      </c>
      <c r="G4159" s="7" t="s">
        <v>26067</v>
      </c>
      <c r="H4159" s="7" t="s">
        <v>26068</v>
      </c>
      <c r="I4159" s="7" t="s">
        <v>65</v>
      </c>
      <c r="J4159" s="7" t="s">
        <v>33060</v>
      </c>
      <c r="K4159" s="7" t="s">
        <v>47</v>
      </c>
      <c r="L4159" s="7">
        <v>10</v>
      </c>
      <c r="M4159" s="7" t="s">
        <v>966</v>
      </c>
      <c r="N4159" s="7">
        <v>68129</v>
      </c>
      <c r="O4159" s="7" t="s">
        <v>44903</v>
      </c>
      <c r="P4159" s="7">
        <v>20150428</v>
      </c>
      <c r="Q4159" s="7">
        <v>78</v>
      </c>
      <c r="R4159" s="7">
        <v>202004</v>
      </c>
    </row>
    <row r="4160" spans="1:18" ht="16.5" customHeight="1">
      <c r="A4160" s="8">
        <v>2348600155</v>
      </c>
      <c r="B4160" s="7">
        <v>6544179</v>
      </c>
      <c r="C4160" s="12">
        <v>1101115880376</v>
      </c>
      <c r="D4160" s="7" t="s">
        <v>50509</v>
      </c>
      <c r="E4160" s="7" t="s">
        <v>50510</v>
      </c>
      <c r="F4160" s="7" t="s">
        <v>50511</v>
      </c>
      <c r="G4160" s="7" t="s">
        <v>50512</v>
      </c>
      <c r="H4160" s="7" t="s">
        <v>50513</v>
      </c>
      <c r="I4160" s="7" t="s">
        <v>65</v>
      </c>
      <c r="J4160" s="7" t="s">
        <v>33060</v>
      </c>
      <c r="K4160" s="7" t="s">
        <v>47</v>
      </c>
      <c r="L4160" s="7">
        <v>10</v>
      </c>
      <c r="M4160" s="7" t="s">
        <v>33760</v>
      </c>
      <c r="N4160" s="7">
        <v>47842</v>
      </c>
      <c r="O4160" s="7" t="s">
        <v>50500</v>
      </c>
      <c r="P4160" s="7">
        <v>20151104</v>
      </c>
      <c r="Q4160" s="7">
        <v>233</v>
      </c>
      <c r="R4160" s="7">
        <v>202004</v>
      </c>
    </row>
    <row r="4161" spans="1:18" ht="16.5" customHeight="1">
      <c r="A4161" s="8">
        <v>4038600203</v>
      </c>
      <c r="B4161" s="7">
        <v>6549041</v>
      </c>
      <c r="C4161" s="12">
        <v>1101115897529</v>
      </c>
      <c r="D4161" s="7" t="s">
        <v>27625</v>
      </c>
      <c r="E4161" s="7" t="s">
        <v>27626</v>
      </c>
      <c r="F4161" s="7" t="s">
        <v>27627</v>
      </c>
      <c r="G4161" s="7" t="s">
        <v>27628</v>
      </c>
      <c r="H4161" s="7" t="s">
        <v>27629</v>
      </c>
      <c r="I4161" s="7" t="s">
        <v>65</v>
      </c>
      <c r="J4161" s="7" t="s">
        <v>33060</v>
      </c>
      <c r="K4161" s="7" t="s">
        <v>47</v>
      </c>
      <c r="L4161" s="7">
        <v>10</v>
      </c>
      <c r="M4161" s="7" t="s">
        <v>34433</v>
      </c>
      <c r="N4161" s="7">
        <v>58222</v>
      </c>
      <c r="O4161" s="7" t="s">
        <v>13163</v>
      </c>
      <c r="P4161" s="7">
        <v>20151123</v>
      </c>
      <c r="Q4161" s="7">
        <v>52</v>
      </c>
      <c r="R4161" s="7">
        <v>202004</v>
      </c>
    </row>
    <row r="4162" spans="1:18" ht="16.5" customHeight="1">
      <c r="A4162" s="8">
        <v>5118124632</v>
      </c>
      <c r="B4162" s="7">
        <v>6549512</v>
      </c>
      <c r="C4162" s="12">
        <v>1101115902980</v>
      </c>
      <c r="D4162" s="7" t="s">
        <v>26330</v>
      </c>
      <c r="E4162" s="7" t="s">
        <v>26331</v>
      </c>
      <c r="F4162" s="7" t="s">
        <v>26332</v>
      </c>
      <c r="G4162" s="7" t="s">
        <v>26333</v>
      </c>
      <c r="H4162" s="7" t="s">
        <v>9787</v>
      </c>
      <c r="I4162" s="7" t="s">
        <v>63</v>
      </c>
      <c r="J4162" s="7" t="s">
        <v>33060</v>
      </c>
      <c r="K4162" s="7" t="s">
        <v>47</v>
      </c>
      <c r="L4162" s="7">
        <v>10</v>
      </c>
      <c r="M4162" s="7" t="s">
        <v>34433</v>
      </c>
      <c r="N4162" s="7">
        <v>58211</v>
      </c>
      <c r="O4162" s="7" t="s">
        <v>27054</v>
      </c>
      <c r="P4162" s="7">
        <v>20151127</v>
      </c>
      <c r="Q4162" s="7">
        <v>84</v>
      </c>
      <c r="R4162" s="7">
        <v>202004</v>
      </c>
    </row>
    <row r="4163" spans="1:18" ht="16.5" customHeight="1">
      <c r="A4163" s="8">
        <v>7218600396</v>
      </c>
      <c r="B4163" s="7">
        <v>6685382</v>
      </c>
      <c r="C4163" s="12">
        <v>1101116031093</v>
      </c>
      <c r="D4163" s="7" t="s">
        <v>50514</v>
      </c>
      <c r="E4163" s="7" t="s">
        <v>50515</v>
      </c>
      <c r="F4163" s="7" t="s">
        <v>50516</v>
      </c>
      <c r="G4163" s="7" t="s">
        <v>3709</v>
      </c>
      <c r="H4163" s="7" t="s">
        <v>50517</v>
      </c>
      <c r="I4163" s="7" t="s">
        <v>65</v>
      </c>
      <c r="J4163" s="7" t="s">
        <v>33060</v>
      </c>
      <c r="K4163" s="7" t="s">
        <v>47</v>
      </c>
      <c r="L4163" s="7">
        <v>10</v>
      </c>
      <c r="M4163" s="7" t="s">
        <v>33760</v>
      </c>
      <c r="N4163" s="7">
        <v>46499</v>
      </c>
      <c r="O4163" s="7" t="s">
        <v>46397</v>
      </c>
      <c r="P4163" s="7">
        <v>20160412</v>
      </c>
      <c r="Q4163" s="7">
        <v>52</v>
      </c>
      <c r="R4163" s="7">
        <v>202004</v>
      </c>
    </row>
    <row r="4164" spans="1:18" ht="16.5" customHeight="1">
      <c r="A4164" s="8">
        <v>5728100450</v>
      </c>
      <c r="B4164" s="7">
        <v>6739481</v>
      </c>
      <c r="C4164" s="12">
        <v>1101116070752</v>
      </c>
      <c r="D4164" s="7" t="s">
        <v>26895</v>
      </c>
      <c r="E4164" s="7" t="s">
        <v>26896</v>
      </c>
      <c r="F4164" s="7" t="s">
        <v>12536</v>
      </c>
      <c r="G4164" s="7" t="s">
        <v>15005</v>
      </c>
      <c r="H4164" s="7" t="s">
        <v>26897</v>
      </c>
      <c r="I4164" s="7" t="s">
        <v>65</v>
      </c>
      <c r="J4164" s="7" t="s">
        <v>33060</v>
      </c>
      <c r="K4164" s="7" t="s">
        <v>47</v>
      </c>
      <c r="L4164" s="7">
        <v>10</v>
      </c>
      <c r="M4164" s="7" t="s">
        <v>34433</v>
      </c>
      <c r="N4164" s="7">
        <v>58121</v>
      </c>
      <c r="O4164" s="7" t="s">
        <v>12528</v>
      </c>
      <c r="P4164" s="7">
        <v>20160524</v>
      </c>
      <c r="Q4164" s="7">
        <v>90</v>
      </c>
      <c r="R4164" s="7">
        <v>202004</v>
      </c>
    </row>
    <row r="4165" spans="1:18" ht="16.5" customHeight="1">
      <c r="A4165" s="8">
        <v>5898600429</v>
      </c>
      <c r="B4165" s="7">
        <v>6749849</v>
      </c>
      <c r="C4165" s="12">
        <v>1101116102430</v>
      </c>
      <c r="D4165" s="7" t="s">
        <v>50518</v>
      </c>
      <c r="E4165" s="7" t="s">
        <v>50519</v>
      </c>
      <c r="F4165" s="7" t="s">
        <v>1289</v>
      </c>
      <c r="G4165" s="7" t="s">
        <v>50520</v>
      </c>
      <c r="H4165" s="7" t="s">
        <v>50521</v>
      </c>
      <c r="I4165" s="7" t="s">
        <v>65</v>
      </c>
      <c r="J4165" s="7" t="s">
        <v>33060</v>
      </c>
      <c r="K4165" s="7" t="s">
        <v>47</v>
      </c>
      <c r="L4165" s="7">
        <v>10</v>
      </c>
      <c r="M4165" s="7" t="s">
        <v>33760</v>
      </c>
      <c r="N4165" s="7">
        <v>46420</v>
      </c>
      <c r="O4165" s="7" t="s">
        <v>43640</v>
      </c>
      <c r="P4165" s="7">
        <v>20160701</v>
      </c>
      <c r="Q4165" s="7">
        <v>68</v>
      </c>
      <c r="R4165" s="7">
        <v>202004</v>
      </c>
    </row>
    <row r="4166" spans="1:18" ht="16.5" customHeight="1">
      <c r="A4166" s="8">
        <v>1858800444</v>
      </c>
      <c r="B4166" s="7">
        <v>6803613</v>
      </c>
      <c r="C4166" s="12">
        <v>1101116175809</v>
      </c>
      <c r="D4166" s="7" t="s">
        <v>27714</v>
      </c>
      <c r="E4166" s="7" t="s">
        <v>1835</v>
      </c>
      <c r="F4166" s="7" t="s">
        <v>13981</v>
      </c>
      <c r="G4166" s="7" t="s">
        <v>27715</v>
      </c>
      <c r="H4166" s="7" t="s">
        <v>27716</v>
      </c>
      <c r="I4166" s="7" t="s">
        <v>65</v>
      </c>
      <c r="J4166" s="7" t="s">
        <v>33060</v>
      </c>
      <c r="K4166" s="7" t="s">
        <v>47</v>
      </c>
      <c r="L4166" s="7">
        <v>10</v>
      </c>
      <c r="M4166" s="7" t="s">
        <v>34433</v>
      </c>
      <c r="N4166" s="7">
        <v>63991</v>
      </c>
      <c r="O4166" s="7" t="s">
        <v>13994</v>
      </c>
      <c r="P4166" s="7">
        <v>20160912</v>
      </c>
      <c r="Q4166" s="7">
        <v>70</v>
      </c>
      <c r="R4166" s="7">
        <v>202004</v>
      </c>
    </row>
    <row r="4167" spans="1:18" ht="16.5" customHeight="1">
      <c r="A4167" s="8">
        <v>5238100569</v>
      </c>
      <c r="B4167" s="7">
        <v>8085244</v>
      </c>
      <c r="C4167" s="12">
        <v>1101116292447</v>
      </c>
      <c r="D4167" s="7" t="s">
        <v>50522</v>
      </c>
      <c r="E4167" s="7" t="s">
        <v>33668</v>
      </c>
      <c r="F4167" s="7" t="s">
        <v>50523</v>
      </c>
      <c r="G4167" s="7" t="s">
        <v>50524</v>
      </c>
      <c r="H4167" s="7" t="s">
        <v>50525</v>
      </c>
      <c r="I4167" s="7" t="s">
        <v>65</v>
      </c>
      <c r="J4167" s="7" t="s">
        <v>33060</v>
      </c>
      <c r="K4167" s="7" t="s">
        <v>47</v>
      </c>
      <c r="L4167" s="7">
        <v>10</v>
      </c>
      <c r="M4167" s="7" t="s">
        <v>363</v>
      </c>
      <c r="N4167" s="7">
        <v>71310</v>
      </c>
      <c r="O4167" s="7" t="s">
        <v>15027</v>
      </c>
      <c r="P4167" s="7">
        <v>20170117</v>
      </c>
      <c r="Q4167" s="7">
        <v>66</v>
      </c>
      <c r="R4167" s="7">
        <v>202004</v>
      </c>
    </row>
    <row r="4168" spans="1:18" ht="16.5" customHeight="1">
      <c r="A4168" s="8">
        <v>2478800698</v>
      </c>
      <c r="B4168" s="7">
        <v>8147418</v>
      </c>
      <c r="C4168" s="12">
        <v>1101116326866</v>
      </c>
      <c r="D4168" s="7" t="s">
        <v>50526</v>
      </c>
      <c r="E4168" s="7" t="s">
        <v>50527</v>
      </c>
      <c r="F4168" s="7" t="s">
        <v>11761</v>
      </c>
      <c r="H4168" s="7" t="s">
        <v>50528</v>
      </c>
      <c r="I4168" s="7" t="s">
        <v>65</v>
      </c>
      <c r="J4168" s="7" t="s">
        <v>33060</v>
      </c>
      <c r="K4168" s="7" t="s">
        <v>47</v>
      </c>
      <c r="L4168" s="7">
        <v>10</v>
      </c>
      <c r="M4168" s="7" t="s">
        <v>363</v>
      </c>
      <c r="N4168" s="7">
        <v>71393</v>
      </c>
      <c r="O4168" s="7" t="s">
        <v>45818</v>
      </c>
      <c r="P4168" s="7">
        <v>20170223</v>
      </c>
      <c r="Q4168" s="7">
        <v>56</v>
      </c>
      <c r="R4168" s="7">
        <v>202004</v>
      </c>
    </row>
    <row r="4169" spans="1:18" ht="16.5" customHeight="1">
      <c r="A4169" s="8">
        <v>4768600690</v>
      </c>
      <c r="B4169" s="7">
        <v>8149686</v>
      </c>
      <c r="C4169" s="12">
        <v>1101116333382</v>
      </c>
      <c r="D4169" s="7" t="s">
        <v>50529</v>
      </c>
      <c r="E4169" s="7" t="s">
        <v>50530</v>
      </c>
      <c r="F4169" s="7" t="s">
        <v>50531</v>
      </c>
      <c r="G4169" s="7" t="s">
        <v>50532</v>
      </c>
      <c r="H4169" s="7" t="s">
        <v>50533</v>
      </c>
      <c r="I4169" s="7" t="s">
        <v>65</v>
      </c>
      <c r="J4169" s="7" t="s">
        <v>33060</v>
      </c>
      <c r="K4169" s="7" t="s">
        <v>47</v>
      </c>
      <c r="L4169" s="7">
        <v>10</v>
      </c>
      <c r="M4169" s="7" t="s">
        <v>313</v>
      </c>
      <c r="N4169" s="7">
        <v>42110</v>
      </c>
      <c r="O4169" s="7" t="s">
        <v>50534</v>
      </c>
      <c r="P4169" s="7">
        <v>20170302</v>
      </c>
      <c r="Q4169" s="7">
        <v>65</v>
      </c>
      <c r="R4169" s="7">
        <v>202004</v>
      </c>
    </row>
    <row r="4170" spans="1:18" ht="16.5" customHeight="1">
      <c r="A4170" s="8">
        <v>7108700904</v>
      </c>
      <c r="B4170" s="7">
        <v>8162318</v>
      </c>
      <c r="C4170" s="12">
        <v>1101116368131</v>
      </c>
      <c r="D4170" s="7" t="s">
        <v>50535</v>
      </c>
      <c r="E4170" s="7" t="s">
        <v>9924</v>
      </c>
      <c r="F4170" s="7" t="s">
        <v>50536</v>
      </c>
      <c r="G4170" s="7" t="s">
        <v>50537</v>
      </c>
      <c r="H4170" s="7" t="s">
        <v>50538</v>
      </c>
      <c r="I4170" s="7" t="s">
        <v>65</v>
      </c>
      <c r="J4170" s="7" t="s">
        <v>33060</v>
      </c>
      <c r="K4170" s="7" t="s">
        <v>47</v>
      </c>
      <c r="L4170" s="7">
        <v>10</v>
      </c>
      <c r="M4170" s="7" t="s">
        <v>33076</v>
      </c>
      <c r="N4170" s="7">
        <v>33920</v>
      </c>
      <c r="O4170" s="7" t="s">
        <v>50002</v>
      </c>
      <c r="P4170" s="7">
        <v>20170406</v>
      </c>
      <c r="Q4170" s="7">
        <v>51</v>
      </c>
      <c r="R4170" s="7">
        <v>202004</v>
      </c>
    </row>
    <row r="4171" spans="1:18" ht="16.5" customHeight="1">
      <c r="A4171" s="8">
        <v>1858600760</v>
      </c>
      <c r="B4171" s="7">
        <v>8172550</v>
      </c>
      <c r="C4171" s="12">
        <v>1101116396075</v>
      </c>
      <c r="D4171" s="7" t="s">
        <v>50539</v>
      </c>
      <c r="E4171" s="7" t="s">
        <v>50540</v>
      </c>
      <c r="F4171" s="7" t="s">
        <v>50541</v>
      </c>
      <c r="G4171" s="7" t="s">
        <v>50542</v>
      </c>
      <c r="H4171" s="7" t="s">
        <v>50543</v>
      </c>
      <c r="I4171" s="7" t="s">
        <v>65</v>
      </c>
      <c r="J4171" s="7" t="s">
        <v>33060</v>
      </c>
      <c r="K4171" s="7" t="s">
        <v>47</v>
      </c>
      <c r="L4171" s="7">
        <v>10</v>
      </c>
      <c r="M4171" s="7" t="s">
        <v>34433</v>
      </c>
      <c r="N4171" s="7">
        <v>58222</v>
      </c>
      <c r="O4171" s="7" t="s">
        <v>13163</v>
      </c>
      <c r="P4171" s="7">
        <v>20170510</v>
      </c>
      <c r="Q4171" s="7">
        <v>60</v>
      </c>
      <c r="R4171" s="7">
        <v>202004</v>
      </c>
    </row>
    <row r="4172" spans="1:18" ht="16.5" customHeight="1">
      <c r="A4172" s="8">
        <v>6728100712</v>
      </c>
      <c r="B4172" s="7">
        <v>8172711</v>
      </c>
      <c r="C4172" s="12">
        <v>1101116398021</v>
      </c>
      <c r="D4172" s="7" t="s">
        <v>50544</v>
      </c>
      <c r="E4172" s="7" t="s">
        <v>50545</v>
      </c>
      <c r="F4172" s="7" t="s">
        <v>12698</v>
      </c>
      <c r="G4172" s="7" t="s">
        <v>50546</v>
      </c>
      <c r="H4172" s="7" t="s">
        <v>50547</v>
      </c>
      <c r="I4172" s="7" t="s">
        <v>65</v>
      </c>
      <c r="J4172" s="7" t="s">
        <v>33060</v>
      </c>
      <c r="K4172" s="7" t="s">
        <v>47</v>
      </c>
      <c r="L4172" s="7">
        <v>10</v>
      </c>
      <c r="M4172" s="7" t="s">
        <v>34433</v>
      </c>
      <c r="N4172" s="7">
        <v>58222</v>
      </c>
      <c r="O4172" s="7" t="s">
        <v>13163</v>
      </c>
      <c r="P4172" s="7">
        <v>20170512</v>
      </c>
      <c r="Q4172" s="7">
        <v>61</v>
      </c>
      <c r="R4172" s="7">
        <v>202004</v>
      </c>
    </row>
    <row r="4173" spans="1:18" ht="16.5" customHeight="1">
      <c r="A4173" s="8">
        <v>4518700816</v>
      </c>
      <c r="B4173" s="7">
        <v>8239725</v>
      </c>
      <c r="C4173" s="12">
        <v>1101116453403</v>
      </c>
      <c r="D4173" s="7" t="s">
        <v>50548</v>
      </c>
      <c r="E4173" s="7" t="s">
        <v>50549</v>
      </c>
      <c r="F4173" s="7" t="s">
        <v>50550</v>
      </c>
      <c r="G4173" s="7" t="s">
        <v>50551</v>
      </c>
      <c r="H4173" s="7" t="s">
        <v>50552</v>
      </c>
      <c r="I4173" s="7" t="s">
        <v>65</v>
      </c>
      <c r="J4173" s="7" t="s">
        <v>33060</v>
      </c>
      <c r="K4173" s="7" t="s">
        <v>47</v>
      </c>
      <c r="L4173" s="7">
        <v>10</v>
      </c>
      <c r="M4173" s="7" t="s">
        <v>33760</v>
      </c>
      <c r="N4173" s="7">
        <v>46329</v>
      </c>
      <c r="O4173" s="7" t="s">
        <v>9470</v>
      </c>
      <c r="P4173" s="7">
        <v>20170706</v>
      </c>
      <c r="Q4173" s="7">
        <v>50</v>
      </c>
      <c r="R4173" s="7">
        <v>202004</v>
      </c>
    </row>
    <row r="4174" spans="1:18" ht="16.5" customHeight="1">
      <c r="A4174" s="8">
        <v>3428700735</v>
      </c>
      <c r="B4174" s="7">
        <v>8246737</v>
      </c>
      <c r="C4174" s="12">
        <v>1101116471653</v>
      </c>
      <c r="D4174" s="7" t="s">
        <v>50553</v>
      </c>
      <c r="E4174" s="7" t="s">
        <v>50554</v>
      </c>
      <c r="F4174" s="7" t="s">
        <v>50555</v>
      </c>
      <c r="G4174" s="7" t="s">
        <v>50556</v>
      </c>
      <c r="H4174" s="7" t="s">
        <v>50557</v>
      </c>
      <c r="I4174" s="7" t="s">
        <v>65</v>
      </c>
      <c r="J4174" s="7" t="s">
        <v>33060</v>
      </c>
      <c r="K4174" s="7" t="s">
        <v>47</v>
      </c>
      <c r="L4174" s="7">
        <v>10</v>
      </c>
      <c r="M4174" s="7" t="s">
        <v>33760</v>
      </c>
      <c r="N4174" s="7">
        <v>46329</v>
      </c>
      <c r="O4174" s="7" t="s">
        <v>9470</v>
      </c>
      <c r="P4174" s="7">
        <v>20170726</v>
      </c>
      <c r="Q4174" s="7">
        <v>66</v>
      </c>
      <c r="R4174" s="7">
        <v>202004</v>
      </c>
    </row>
    <row r="4175" spans="1:18" ht="16.5" customHeight="1">
      <c r="A4175" s="8">
        <v>6928800753</v>
      </c>
      <c r="B4175" s="7">
        <v>8249657</v>
      </c>
      <c r="C4175" s="12">
        <v>1101116478873</v>
      </c>
      <c r="D4175" s="7" t="s">
        <v>50558</v>
      </c>
      <c r="E4175" s="7" t="s">
        <v>50559</v>
      </c>
      <c r="F4175" s="7" t="s">
        <v>50560</v>
      </c>
      <c r="G4175" s="7" t="s">
        <v>50561</v>
      </c>
      <c r="H4175" s="7" t="s">
        <v>50562</v>
      </c>
      <c r="I4175" s="7" t="s">
        <v>63</v>
      </c>
      <c r="J4175" s="7" t="s">
        <v>33060</v>
      </c>
      <c r="K4175" s="7" t="s">
        <v>47</v>
      </c>
      <c r="L4175" s="7">
        <v>10</v>
      </c>
      <c r="M4175" s="7" t="s">
        <v>34433</v>
      </c>
      <c r="N4175" s="7">
        <v>63112</v>
      </c>
      <c r="O4175" s="7" t="s">
        <v>27749</v>
      </c>
      <c r="P4175" s="7">
        <v>20170803</v>
      </c>
      <c r="Q4175" s="7">
        <v>55</v>
      </c>
      <c r="R4175" s="7">
        <v>202004</v>
      </c>
    </row>
    <row r="4176" spans="1:18" ht="16.5" customHeight="1">
      <c r="A4176" s="8">
        <v>8198600918</v>
      </c>
      <c r="B4176" s="7">
        <v>8255697</v>
      </c>
      <c r="C4176" s="12">
        <v>1101116499770</v>
      </c>
      <c r="D4176" s="7" t="s">
        <v>50563</v>
      </c>
      <c r="E4176" s="7" t="s">
        <v>50564</v>
      </c>
      <c r="F4176" s="7" t="s">
        <v>50565</v>
      </c>
      <c r="G4176" s="7" t="s">
        <v>12960</v>
      </c>
      <c r="H4176" s="7" t="s">
        <v>50566</v>
      </c>
      <c r="I4176" s="7" t="s">
        <v>65</v>
      </c>
      <c r="J4176" s="7" t="s">
        <v>33060</v>
      </c>
      <c r="K4176" s="7" t="s">
        <v>47</v>
      </c>
      <c r="L4176" s="7">
        <v>10</v>
      </c>
      <c r="M4176" s="7" t="s">
        <v>34433</v>
      </c>
      <c r="N4176" s="7">
        <v>58221</v>
      </c>
      <c r="O4176" s="7" t="s">
        <v>12995</v>
      </c>
      <c r="P4176" s="7">
        <v>20170828</v>
      </c>
      <c r="Q4176" s="7">
        <v>50</v>
      </c>
      <c r="R4176" s="7">
        <v>202004</v>
      </c>
    </row>
    <row r="4177" spans="1:18" ht="16.5" customHeight="1">
      <c r="A4177" s="8">
        <v>3058800733</v>
      </c>
      <c r="B4177" s="7">
        <v>8261248</v>
      </c>
      <c r="C4177" s="12">
        <v>1101116507648</v>
      </c>
      <c r="D4177" s="7" t="s">
        <v>50567</v>
      </c>
      <c r="E4177" s="7" t="s">
        <v>3808</v>
      </c>
      <c r="F4177" s="7" t="s">
        <v>50568</v>
      </c>
      <c r="H4177" s="7" t="s">
        <v>50569</v>
      </c>
      <c r="I4177" s="7" t="s">
        <v>65</v>
      </c>
      <c r="J4177" s="7" t="s">
        <v>33060</v>
      </c>
      <c r="K4177" s="7" t="s">
        <v>47</v>
      </c>
      <c r="L4177" s="7">
        <v>10</v>
      </c>
      <c r="M4177" s="7" t="s">
        <v>34433</v>
      </c>
      <c r="N4177" s="7">
        <v>58222</v>
      </c>
      <c r="O4177" s="7" t="s">
        <v>13163</v>
      </c>
      <c r="P4177" s="7">
        <v>20170907</v>
      </c>
      <c r="Q4177" s="7">
        <v>62</v>
      </c>
      <c r="R4177" s="7">
        <v>202004</v>
      </c>
    </row>
    <row r="4178" spans="1:18" ht="16.5" customHeight="1">
      <c r="A4178" s="8">
        <v>7208600883</v>
      </c>
      <c r="B4178" s="7">
        <v>8261492</v>
      </c>
      <c r="C4178" s="12">
        <v>1101116510659</v>
      </c>
      <c r="D4178" s="7" t="s">
        <v>27301</v>
      </c>
      <c r="E4178" s="7" t="s">
        <v>27302</v>
      </c>
      <c r="F4178" s="7" t="s">
        <v>27303</v>
      </c>
      <c r="G4178" s="7" t="s">
        <v>27304</v>
      </c>
      <c r="H4178" s="7" t="s">
        <v>27305</v>
      </c>
      <c r="I4178" s="7" t="s">
        <v>65</v>
      </c>
      <c r="J4178" s="7" t="s">
        <v>33060</v>
      </c>
      <c r="K4178" s="7" t="s">
        <v>47</v>
      </c>
      <c r="L4178" s="7">
        <v>10</v>
      </c>
      <c r="M4178" s="7" t="s">
        <v>34433</v>
      </c>
      <c r="N4178" s="7">
        <v>58219</v>
      </c>
      <c r="O4178" s="7" t="s">
        <v>44876</v>
      </c>
      <c r="P4178" s="7">
        <v>20170907</v>
      </c>
      <c r="Q4178" s="7">
        <v>53</v>
      </c>
      <c r="R4178" s="7">
        <v>202004</v>
      </c>
    </row>
    <row r="4179" spans="1:18" ht="16.5" customHeight="1">
      <c r="A4179" s="8">
        <v>3668600898</v>
      </c>
      <c r="B4179" s="7">
        <v>8386491</v>
      </c>
      <c r="C4179" s="12">
        <v>1101116560646</v>
      </c>
      <c r="D4179" s="7" t="s">
        <v>50570</v>
      </c>
      <c r="E4179" s="7" t="s">
        <v>19573</v>
      </c>
      <c r="F4179" s="7" t="s">
        <v>50571</v>
      </c>
      <c r="G4179" s="7" t="s">
        <v>50572</v>
      </c>
      <c r="H4179" s="7" t="s">
        <v>50573</v>
      </c>
      <c r="I4179" s="7" t="s">
        <v>65</v>
      </c>
      <c r="J4179" s="7" t="s">
        <v>33060</v>
      </c>
      <c r="K4179" s="7" t="s">
        <v>47</v>
      </c>
      <c r="L4179" s="7">
        <v>10</v>
      </c>
      <c r="M4179" s="7" t="s">
        <v>33076</v>
      </c>
      <c r="N4179" s="7">
        <v>14491</v>
      </c>
      <c r="O4179" s="7" t="s">
        <v>33209</v>
      </c>
      <c r="P4179" s="7">
        <v>20171107</v>
      </c>
      <c r="Q4179" s="7">
        <v>51</v>
      </c>
      <c r="R4179" s="7">
        <v>202004</v>
      </c>
    </row>
    <row r="4180" spans="1:18" ht="16.5" customHeight="1">
      <c r="A4180" s="8">
        <v>1838800884</v>
      </c>
      <c r="B4180" s="7">
        <v>8386808</v>
      </c>
      <c r="C4180" s="12">
        <v>1101116564383</v>
      </c>
      <c r="D4180" s="7" t="s">
        <v>29011</v>
      </c>
      <c r="E4180" s="7" t="s">
        <v>621</v>
      </c>
      <c r="F4180" s="7" t="s">
        <v>29012</v>
      </c>
      <c r="G4180" s="7" t="s">
        <v>29013</v>
      </c>
      <c r="H4180" s="7" t="s">
        <v>29014</v>
      </c>
      <c r="I4180" s="7" t="s">
        <v>65</v>
      </c>
      <c r="J4180" s="7" t="s">
        <v>33060</v>
      </c>
      <c r="K4180" s="7" t="s">
        <v>47</v>
      </c>
      <c r="L4180" s="7">
        <v>10</v>
      </c>
      <c r="M4180" s="7" t="s">
        <v>105</v>
      </c>
      <c r="N4180" s="7">
        <v>87299</v>
      </c>
      <c r="O4180" s="7" t="s">
        <v>37831</v>
      </c>
      <c r="P4180" s="7">
        <v>20171110</v>
      </c>
      <c r="Q4180" s="7">
        <v>70</v>
      </c>
      <c r="R4180" s="7">
        <v>202004</v>
      </c>
    </row>
    <row r="4181" spans="1:18" ht="16.5" customHeight="1">
      <c r="A4181" s="8">
        <v>5838800920</v>
      </c>
      <c r="B4181" s="7">
        <v>8407095</v>
      </c>
      <c r="C4181" s="12">
        <v>1101116572287</v>
      </c>
      <c r="D4181" s="7" t="s">
        <v>21440</v>
      </c>
      <c r="E4181" s="7" t="s">
        <v>21441</v>
      </c>
      <c r="F4181" s="7" t="s">
        <v>21442</v>
      </c>
      <c r="G4181" s="7" t="s">
        <v>21443</v>
      </c>
      <c r="H4181" s="7" t="s">
        <v>21444</v>
      </c>
      <c r="I4181" s="7" t="s">
        <v>65</v>
      </c>
      <c r="J4181" s="7" t="s">
        <v>33060</v>
      </c>
      <c r="K4181" s="7" t="s">
        <v>47</v>
      </c>
      <c r="L4181" s="7">
        <v>10</v>
      </c>
      <c r="M4181" s="7" t="s">
        <v>33076</v>
      </c>
      <c r="N4181" s="7">
        <v>33932</v>
      </c>
      <c r="O4181" s="7" t="s">
        <v>50120</v>
      </c>
      <c r="P4181" s="7">
        <v>20171120</v>
      </c>
      <c r="Q4181" s="7">
        <v>55</v>
      </c>
      <c r="R4181" s="7">
        <v>202004</v>
      </c>
    </row>
    <row r="4182" spans="1:18" ht="16.5" customHeight="1">
      <c r="A4182" s="8">
        <v>4198700807</v>
      </c>
      <c r="B4182" s="7">
        <v>8411861</v>
      </c>
      <c r="C4182" s="12">
        <v>1101116584084</v>
      </c>
      <c r="D4182" s="7" t="s">
        <v>50574</v>
      </c>
      <c r="E4182" s="7" t="s">
        <v>50575</v>
      </c>
      <c r="F4182" s="7" t="s">
        <v>50576</v>
      </c>
      <c r="G4182" s="7" t="s">
        <v>50577</v>
      </c>
      <c r="H4182" s="7" t="s">
        <v>50578</v>
      </c>
      <c r="I4182" s="7" t="s">
        <v>65</v>
      </c>
      <c r="J4182" s="7" t="s">
        <v>33060</v>
      </c>
      <c r="K4182" s="7" t="s">
        <v>47</v>
      </c>
      <c r="L4182" s="7">
        <v>10</v>
      </c>
      <c r="M4182" s="7" t="s">
        <v>33760</v>
      </c>
      <c r="N4182" s="7">
        <v>46800</v>
      </c>
      <c r="O4182" s="7" t="s">
        <v>22863</v>
      </c>
      <c r="P4182" s="7">
        <v>20171130</v>
      </c>
      <c r="Q4182" s="7">
        <v>73</v>
      </c>
      <c r="R4182" s="7">
        <v>202004</v>
      </c>
    </row>
    <row r="4183" spans="1:18" ht="16.5" customHeight="1">
      <c r="A4183" s="8">
        <v>2058701041</v>
      </c>
      <c r="B4183" s="7">
        <v>8433244</v>
      </c>
      <c r="C4183" s="12">
        <v>1101116592467</v>
      </c>
      <c r="D4183" s="7" t="s">
        <v>50579</v>
      </c>
      <c r="E4183" s="7" t="s">
        <v>50580</v>
      </c>
      <c r="F4183" s="7" t="s">
        <v>11250</v>
      </c>
      <c r="G4183" s="7" t="s">
        <v>50581</v>
      </c>
      <c r="H4183" s="7" t="s">
        <v>50582</v>
      </c>
      <c r="I4183" s="7" t="s">
        <v>65</v>
      </c>
      <c r="J4183" s="7" t="s">
        <v>33060</v>
      </c>
      <c r="K4183" s="7" t="s">
        <v>47</v>
      </c>
      <c r="L4183" s="7">
        <v>10</v>
      </c>
      <c r="M4183" s="7" t="s">
        <v>34194</v>
      </c>
      <c r="N4183" s="7">
        <v>52992</v>
      </c>
      <c r="O4183" s="7" t="s">
        <v>34313</v>
      </c>
      <c r="P4183" s="7">
        <v>20171208</v>
      </c>
      <c r="Q4183" s="7">
        <v>120</v>
      </c>
      <c r="R4183" s="7">
        <v>202004</v>
      </c>
    </row>
    <row r="4184" spans="1:18" ht="16.5" customHeight="1">
      <c r="A4184" s="8">
        <v>6288600781</v>
      </c>
      <c r="B4184" s="7">
        <v>8437028</v>
      </c>
      <c r="C4184" s="12">
        <v>1101116598845</v>
      </c>
      <c r="D4184" s="7" t="s">
        <v>50583</v>
      </c>
      <c r="E4184" s="7" t="s">
        <v>556</v>
      </c>
      <c r="F4184" s="7" t="s">
        <v>12713</v>
      </c>
      <c r="G4184" s="7" t="s">
        <v>50584</v>
      </c>
      <c r="H4184" s="7" t="s">
        <v>50585</v>
      </c>
      <c r="I4184" s="7" t="s">
        <v>65</v>
      </c>
      <c r="J4184" s="7" t="s">
        <v>33060</v>
      </c>
      <c r="K4184" s="7" t="s">
        <v>47</v>
      </c>
      <c r="L4184" s="7">
        <v>10</v>
      </c>
      <c r="M4184" s="7" t="s">
        <v>34319</v>
      </c>
      <c r="N4184" s="7">
        <v>56219</v>
      </c>
      <c r="O4184" s="7" t="s">
        <v>50586</v>
      </c>
      <c r="P4184" s="7">
        <v>20171214</v>
      </c>
      <c r="Q4184" s="7">
        <v>74</v>
      </c>
      <c r="R4184" s="7">
        <v>202004</v>
      </c>
    </row>
    <row r="4185" spans="1:18" ht="16.5" customHeight="1">
      <c r="A4185" s="8">
        <v>2858701009</v>
      </c>
      <c r="B4185" s="7">
        <v>8441742</v>
      </c>
      <c r="C4185" s="12">
        <v>1101116613289</v>
      </c>
      <c r="D4185" s="7" t="s">
        <v>50587</v>
      </c>
      <c r="E4185" s="7" t="s">
        <v>50588</v>
      </c>
      <c r="F4185" s="7" t="s">
        <v>50589</v>
      </c>
      <c r="H4185" s="7" t="s">
        <v>50590</v>
      </c>
      <c r="I4185" s="7" t="s">
        <v>65</v>
      </c>
      <c r="J4185" s="7" t="s">
        <v>33060</v>
      </c>
      <c r="K4185" s="7" t="s">
        <v>47</v>
      </c>
      <c r="L4185" s="7">
        <v>10</v>
      </c>
      <c r="M4185" s="7" t="s">
        <v>363</v>
      </c>
      <c r="N4185" s="7">
        <v>71531</v>
      </c>
      <c r="O4185" s="7" t="s">
        <v>15169</v>
      </c>
      <c r="P4185" s="7">
        <v>20171229</v>
      </c>
      <c r="Q4185" s="7">
        <v>70</v>
      </c>
      <c r="R4185" s="7">
        <v>202004</v>
      </c>
    </row>
    <row r="4186" spans="1:18" ht="16.5" customHeight="1">
      <c r="A4186" s="8">
        <v>7238700725</v>
      </c>
      <c r="B4186" s="7">
        <v>8464443</v>
      </c>
      <c r="C4186" s="12">
        <v>1101116616259</v>
      </c>
      <c r="D4186" s="7" t="s">
        <v>50591</v>
      </c>
      <c r="E4186" s="7" t="s">
        <v>3886</v>
      </c>
      <c r="F4186" s="7" t="s">
        <v>50592</v>
      </c>
      <c r="G4186" s="7" t="s">
        <v>50593</v>
      </c>
      <c r="H4186" s="7" t="s">
        <v>50594</v>
      </c>
      <c r="I4186" s="7" t="s">
        <v>65</v>
      </c>
      <c r="J4186" s="7" t="s">
        <v>33060</v>
      </c>
      <c r="K4186" s="7" t="s">
        <v>47</v>
      </c>
      <c r="L4186" s="7">
        <v>10</v>
      </c>
      <c r="M4186" s="7" t="s">
        <v>34433</v>
      </c>
      <c r="N4186" s="7">
        <v>63910</v>
      </c>
      <c r="O4186" s="7" t="s">
        <v>46325</v>
      </c>
      <c r="P4186" s="7">
        <v>20101111</v>
      </c>
      <c r="Q4186" s="7">
        <v>74</v>
      </c>
      <c r="R4186" s="7">
        <v>202004</v>
      </c>
    </row>
    <row r="4187" spans="1:18" ht="16.5" customHeight="1">
      <c r="A4187" s="8">
        <v>2888800836</v>
      </c>
      <c r="B4187" s="7">
        <v>8464654</v>
      </c>
      <c r="C4187" s="12">
        <v>1101116618825</v>
      </c>
      <c r="D4187" s="7" t="s">
        <v>50595</v>
      </c>
      <c r="E4187" s="7" t="s">
        <v>50596</v>
      </c>
      <c r="F4187" s="7" t="s">
        <v>50597</v>
      </c>
      <c r="H4187" s="7" t="s">
        <v>50598</v>
      </c>
      <c r="I4187" s="7" t="s">
        <v>65</v>
      </c>
      <c r="J4187" s="7" t="s">
        <v>33060</v>
      </c>
      <c r="K4187" s="7" t="s">
        <v>47</v>
      </c>
      <c r="L4187" s="7">
        <v>10</v>
      </c>
      <c r="M4187" s="7" t="s">
        <v>33076</v>
      </c>
      <c r="N4187" s="7">
        <v>27400</v>
      </c>
      <c r="O4187" s="7" t="s">
        <v>33490</v>
      </c>
      <c r="P4187" s="7">
        <v>20180105</v>
      </c>
      <c r="Q4187" s="7">
        <v>148</v>
      </c>
      <c r="R4187" s="7">
        <v>202004</v>
      </c>
    </row>
    <row r="4188" spans="1:18" ht="16.5" customHeight="1">
      <c r="A4188" s="8">
        <v>1648101001</v>
      </c>
      <c r="B4188" s="7">
        <v>8464816</v>
      </c>
      <c r="C4188" s="12">
        <v>1101116621456</v>
      </c>
      <c r="D4188" s="7" t="s">
        <v>50599</v>
      </c>
      <c r="E4188" s="7" t="s">
        <v>30177</v>
      </c>
      <c r="F4188" s="7" t="s">
        <v>50600</v>
      </c>
      <c r="G4188" s="7" t="s">
        <v>50601</v>
      </c>
      <c r="H4188" s="7" t="s">
        <v>50602</v>
      </c>
      <c r="I4188" s="7" t="s">
        <v>65</v>
      </c>
      <c r="J4188" s="7" t="s">
        <v>33060</v>
      </c>
      <c r="K4188" s="7" t="s">
        <v>47</v>
      </c>
      <c r="L4188" s="7">
        <v>10</v>
      </c>
      <c r="M4188" s="7" t="s">
        <v>363</v>
      </c>
      <c r="N4188" s="7">
        <v>71310</v>
      </c>
      <c r="O4188" s="7" t="s">
        <v>15027</v>
      </c>
      <c r="P4188" s="7">
        <v>20180108</v>
      </c>
      <c r="Q4188" s="7">
        <v>100</v>
      </c>
      <c r="R4188" s="7">
        <v>202004</v>
      </c>
    </row>
    <row r="4189" spans="1:18" ht="16.5" customHeight="1">
      <c r="A4189" s="8">
        <v>4268101044</v>
      </c>
      <c r="B4189" s="7">
        <v>8504959</v>
      </c>
      <c r="C4189" s="12">
        <v>1101116662004</v>
      </c>
      <c r="D4189" s="7" t="s">
        <v>28578</v>
      </c>
      <c r="E4189" s="7" t="s">
        <v>28579</v>
      </c>
      <c r="F4189" s="7" t="s">
        <v>28580</v>
      </c>
      <c r="H4189" s="7" t="s">
        <v>28581</v>
      </c>
      <c r="I4189" s="7" t="s">
        <v>65</v>
      </c>
      <c r="J4189" s="7" t="s">
        <v>33060</v>
      </c>
      <c r="K4189" s="7" t="s">
        <v>47</v>
      </c>
      <c r="L4189" s="7">
        <v>10</v>
      </c>
      <c r="M4189" s="7" t="s">
        <v>363</v>
      </c>
      <c r="N4189" s="7">
        <v>71310</v>
      </c>
      <c r="O4189" s="7" t="s">
        <v>15027</v>
      </c>
      <c r="P4189" s="7">
        <v>20180214</v>
      </c>
      <c r="Q4189" s="7">
        <v>123</v>
      </c>
      <c r="R4189" s="7">
        <v>202004</v>
      </c>
    </row>
    <row r="4190" spans="1:18" ht="16.5" customHeight="1">
      <c r="A4190" s="8">
        <v>7308700965</v>
      </c>
      <c r="B4190" s="7">
        <v>8509831</v>
      </c>
      <c r="C4190" s="12">
        <v>1101116675966</v>
      </c>
      <c r="D4190" s="7" t="s">
        <v>50603</v>
      </c>
      <c r="E4190" s="7" t="s">
        <v>50604</v>
      </c>
      <c r="F4190" s="7" t="s">
        <v>50605</v>
      </c>
      <c r="G4190" s="7" t="s">
        <v>50606</v>
      </c>
      <c r="H4190" s="7" t="s">
        <v>50607</v>
      </c>
      <c r="I4190" s="7" t="s">
        <v>65</v>
      </c>
      <c r="J4190" s="7" t="s">
        <v>33060</v>
      </c>
      <c r="K4190" s="7" t="s">
        <v>47</v>
      </c>
      <c r="L4190" s="7">
        <v>10</v>
      </c>
      <c r="M4190" s="7" t="s">
        <v>33760</v>
      </c>
      <c r="N4190" s="7">
        <v>46510</v>
      </c>
      <c r="O4190" s="7" t="s">
        <v>9952</v>
      </c>
      <c r="P4190" s="7">
        <v>20180306</v>
      </c>
      <c r="Q4190" s="7">
        <v>100</v>
      </c>
      <c r="R4190" s="7">
        <v>202004</v>
      </c>
    </row>
    <row r="4191" spans="1:18" ht="16.5" customHeight="1">
      <c r="A4191" s="8">
        <v>6518600933</v>
      </c>
      <c r="B4191" s="7">
        <v>8534825</v>
      </c>
      <c r="C4191" s="12">
        <v>1101116693835</v>
      </c>
      <c r="D4191" s="7" t="s">
        <v>50608</v>
      </c>
      <c r="E4191" s="7" t="s">
        <v>32779</v>
      </c>
      <c r="F4191" s="7" t="s">
        <v>13994</v>
      </c>
      <c r="G4191" s="7" t="s">
        <v>50609</v>
      </c>
      <c r="H4191" s="7" t="s">
        <v>50610</v>
      </c>
      <c r="I4191" s="7" t="s">
        <v>65</v>
      </c>
      <c r="J4191" s="7" t="s">
        <v>33060</v>
      </c>
      <c r="K4191" s="7" t="s">
        <v>47</v>
      </c>
      <c r="L4191" s="7">
        <v>10</v>
      </c>
      <c r="M4191" s="7" t="s">
        <v>34433</v>
      </c>
      <c r="N4191" s="7">
        <v>63991</v>
      </c>
      <c r="O4191" s="7" t="s">
        <v>13994</v>
      </c>
      <c r="P4191" s="7">
        <v>20180321</v>
      </c>
      <c r="Q4191" s="7">
        <v>79</v>
      </c>
      <c r="R4191" s="7">
        <v>202004</v>
      </c>
    </row>
    <row r="4192" spans="1:18" ht="16.5" customHeight="1">
      <c r="A4192" s="8">
        <v>8548100954</v>
      </c>
      <c r="B4192" s="7">
        <v>8535043</v>
      </c>
      <c r="C4192" s="12">
        <v>1101116696558</v>
      </c>
      <c r="D4192" s="7" t="s">
        <v>50611</v>
      </c>
      <c r="E4192" s="7" t="s">
        <v>50612</v>
      </c>
      <c r="F4192" s="7" t="s">
        <v>12950</v>
      </c>
      <c r="G4192" s="7" t="s">
        <v>50613</v>
      </c>
      <c r="H4192" s="7" t="s">
        <v>50614</v>
      </c>
      <c r="I4192" s="7" t="s">
        <v>65</v>
      </c>
      <c r="J4192" s="7" t="s">
        <v>33060</v>
      </c>
      <c r="K4192" s="7" t="s">
        <v>47</v>
      </c>
      <c r="L4192" s="7">
        <v>10</v>
      </c>
      <c r="M4192" s="7" t="s">
        <v>363</v>
      </c>
      <c r="N4192" s="7">
        <v>71531</v>
      </c>
      <c r="O4192" s="7" t="s">
        <v>15169</v>
      </c>
      <c r="P4192" s="7">
        <v>20180322</v>
      </c>
      <c r="Q4192" s="7">
        <v>75</v>
      </c>
      <c r="R4192" s="7">
        <v>202004</v>
      </c>
    </row>
    <row r="4193" spans="1:18" ht="16.5" customHeight="1">
      <c r="A4193" s="8">
        <v>3688601253</v>
      </c>
      <c r="B4193" s="7">
        <v>8585259</v>
      </c>
      <c r="C4193" s="12">
        <v>1101116739332</v>
      </c>
      <c r="D4193" s="7" t="s">
        <v>23581</v>
      </c>
      <c r="E4193" s="7" t="s">
        <v>23582</v>
      </c>
      <c r="F4193" s="7" t="s">
        <v>23583</v>
      </c>
      <c r="G4193" s="7" t="s">
        <v>23584</v>
      </c>
      <c r="H4193" s="7" t="s">
        <v>23585</v>
      </c>
      <c r="I4193" s="7" t="s">
        <v>65</v>
      </c>
      <c r="J4193" s="7" t="s">
        <v>33060</v>
      </c>
      <c r="K4193" s="7" t="s">
        <v>47</v>
      </c>
      <c r="L4193" s="7">
        <v>10</v>
      </c>
      <c r="M4193" s="7" t="s">
        <v>33760</v>
      </c>
      <c r="N4193" s="7">
        <v>47912</v>
      </c>
      <c r="O4193" s="7" t="s">
        <v>10637</v>
      </c>
      <c r="P4193" s="7">
        <v>20180502</v>
      </c>
      <c r="Q4193" s="7">
        <v>54</v>
      </c>
      <c r="R4193" s="7">
        <v>202004</v>
      </c>
    </row>
    <row r="4194" spans="1:18" ht="16.5" customHeight="1">
      <c r="A4194" s="8">
        <v>2738701078</v>
      </c>
      <c r="B4194" s="7">
        <v>8643797</v>
      </c>
      <c r="C4194" s="12">
        <v>1101116785616</v>
      </c>
      <c r="D4194" s="7" t="s">
        <v>50615</v>
      </c>
      <c r="E4194" s="7" t="s">
        <v>50616</v>
      </c>
      <c r="F4194" s="7" t="s">
        <v>50617</v>
      </c>
      <c r="G4194" s="7" t="s">
        <v>50618</v>
      </c>
      <c r="H4194" s="7" t="s">
        <v>50619</v>
      </c>
      <c r="I4194" s="7" t="s">
        <v>52</v>
      </c>
      <c r="J4194" s="7" t="s">
        <v>33060</v>
      </c>
      <c r="K4194" s="7" t="s">
        <v>47</v>
      </c>
      <c r="L4194" s="7">
        <v>10</v>
      </c>
      <c r="M4194" s="7" t="s">
        <v>34433</v>
      </c>
      <c r="N4194" s="7">
        <v>58111</v>
      </c>
      <c r="O4194" s="7" t="s">
        <v>34435</v>
      </c>
      <c r="P4194" s="7">
        <v>20180620</v>
      </c>
      <c r="Q4194" s="7">
        <v>53</v>
      </c>
      <c r="R4194" s="7">
        <v>202004</v>
      </c>
    </row>
    <row r="4195" spans="1:18" ht="16.5" customHeight="1">
      <c r="A4195" s="8">
        <v>7318701176</v>
      </c>
      <c r="B4195" s="7">
        <v>8654617</v>
      </c>
      <c r="C4195" s="12">
        <v>1101116816792</v>
      </c>
      <c r="D4195" s="7" t="s">
        <v>50620</v>
      </c>
      <c r="E4195" s="7" t="s">
        <v>50621</v>
      </c>
      <c r="F4195" s="7" t="s">
        <v>7832</v>
      </c>
      <c r="G4195" s="7" t="s">
        <v>50622</v>
      </c>
      <c r="H4195" s="7" t="s">
        <v>50623</v>
      </c>
      <c r="I4195" s="7" t="s">
        <v>65</v>
      </c>
      <c r="J4195" s="7" t="s">
        <v>33060</v>
      </c>
      <c r="K4195" s="7" t="s">
        <v>47</v>
      </c>
      <c r="L4195" s="7">
        <v>10</v>
      </c>
      <c r="M4195" s="7" t="s">
        <v>363</v>
      </c>
      <c r="N4195" s="7">
        <v>71310</v>
      </c>
      <c r="O4195" s="7" t="s">
        <v>15027</v>
      </c>
      <c r="P4195" s="7">
        <v>20180718</v>
      </c>
      <c r="Q4195" s="7">
        <v>66</v>
      </c>
      <c r="R4195" s="7">
        <v>202004</v>
      </c>
    </row>
    <row r="4196" spans="1:18" ht="16.5" customHeight="1">
      <c r="A4196" s="8">
        <v>4988701041</v>
      </c>
      <c r="B4196" s="7">
        <v>8572070</v>
      </c>
      <c r="C4196" s="12">
        <v>1101116818954</v>
      </c>
      <c r="D4196" s="7" t="s">
        <v>50624</v>
      </c>
      <c r="E4196" s="7" t="s">
        <v>12808</v>
      </c>
      <c r="F4196" s="7" t="s">
        <v>50625</v>
      </c>
      <c r="G4196" s="7" t="s">
        <v>50626</v>
      </c>
      <c r="H4196" s="7" t="s">
        <v>50627</v>
      </c>
      <c r="I4196" s="7" t="s">
        <v>65</v>
      </c>
      <c r="J4196" s="7" t="s">
        <v>33060</v>
      </c>
      <c r="K4196" s="7" t="s">
        <v>47</v>
      </c>
      <c r="L4196" s="7">
        <v>10</v>
      </c>
      <c r="M4196" s="7" t="s">
        <v>34319</v>
      </c>
      <c r="N4196" s="7">
        <v>56191</v>
      </c>
      <c r="O4196" s="7" t="s">
        <v>34415</v>
      </c>
      <c r="P4196" s="7">
        <v>20180401</v>
      </c>
      <c r="Q4196" s="7">
        <v>53</v>
      </c>
      <c r="R4196" s="7">
        <v>202004</v>
      </c>
    </row>
    <row r="4197" spans="1:18" ht="16.5" customHeight="1">
      <c r="A4197" s="8">
        <v>2818101228</v>
      </c>
      <c r="B4197" s="7">
        <v>8725462</v>
      </c>
      <c r="C4197" s="12">
        <v>1101116877629</v>
      </c>
      <c r="D4197" s="7" t="s">
        <v>50628</v>
      </c>
      <c r="E4197" s="7" t="s">
        <v>50629</v>
      </c>
      <c r="F4197" s="7" t="s">
        <v>15169</v>
      </c>
      <c r="G4197" s="7" t="s">
        <v>16387</v>
      </c>
      <c r="H4197" s="7" t="s">
        <v>50630</v>
      </c>
      <c r="I4197" s="7" t="s">
        <v>65</v>
      </c>
      <c r="J4197" s="7" t="s">
        <v>33060</v>
      </c>
      <c r="K4197" s="7" t="s">
        <v>47</v>
      </c>
      <c r="L4197" s="7">
        <v>10</v>
      </c>
      <c r="M4197" s="7" t="s">
        <v>363</v>
      </c>
      <c r="N4197" s="7">
        <v>71531</v>
      </c>
      <c r="O4197" s="7" t="s">
        <v>15169</v>
      </c>
      <c r="P4197" s="7">
        <v>20180919</v>
      </c>
      <c r="Q4197" s="7">
        <v>55</v>
      </c>
      <c r="R4197" s="7">
        <v>202004</v>
      </c>
    </row>
    <row r="4198" spans="1:18" ht="16.5" customHeight="1">
      <c r="A4198" s="8">
        <v>1768701272</v>
      </c>
      <c r="B4198" s="7">
        <v>8893091</v>
      </c>
      <c r="C4198" s="12">
        <v>1101117033022</v>
      </c>
      <c r="D4198" s="7" t="s">
        <v>50631</v>
      </c>
      <c r="E4198" s="7" t="s">
        <v>4726</v>
      </c>
      <c r="F4198" s="7" t="s">
        <v>50632</v>
      </c>
      <c r="G4198" s="7" t="s">
        <v>50633</v>
      </c>
      <c r="H4198" s="7" t="s">
        <v>50634</v>
      </c>
      <c r="I4198" s="7" t="s">
        <v>65</v>
      </c>
      <c r="J4198" s="7" t="s">
        <v>33060</v>
      </c>
      <c r="K4198" s="7" t="s">
        <v>47</v>
      </c>
      <c r="L4198" s="7">
        <v>10</v>
      </c>
      <c r="M4198" s="7" t="s">
        <v>33760</v>
      </c>
      <c r="N4198" s="7">
        <v>46324</v>
      </c>
      <c r="O4198" s="7" t="s">
        <v>33861</v>
      </c>
      <c r="P4198" s="7">
        <v>20190306</v>
      </c>
      <c r="Q4198" s="7">
        <v>202004</v>
      </c>
      <c r="R4198" s="7">
        <v>202004</v>
      </c>
    </row>
    <row r="4199" spans="1:18" ht="16.5" customHeight="1">
      <c r="A4199" s="8">
        <v>1978101466</v>
      </c>
      <c r="B4199" s="7">
        <v>8922197</v>
      </c>
      <c r="C4199" s="12">
        <v>1101117069374</v>
      </c>
      <c r="D4199" s="7" t="s">
        <v>50635</v>
      </c>
      <c r="E4199" s="7" t="s">
        <v>1262</v>
      </c>
      <c r="F4199" s="7" t="s">
        <v>50636</v>
      </c>
      <c r="G4199" s="7" t="s">
        <v>25973</v>
      </c>
      <c r="H4199" s="7" t="s">
        <v>50637</v>
      </c>
      <c r="I4199" s="7" t="s">
        <v>65</v>
      </c>
      <c r="J4199" s="7" t="s">
        <v>33060</v>
      </c>
      <c r="K4199" s="7" t="s">
        <v>47</v>
      </c>
      <c r="L4199" s="7">
        <v>10</v>
      </c>
      <c r="M4199" s="7" t="s">
        <v>33760</v>
      </c>
      <c r="N4199" s="7">
        <v>46799</v>
      </c>
      <c r="O4199" s="7" t="s">
        <v>44288</v>
      </c>
      <c r="P4199" s="7">
        <v>20190408</v>
      </c>
      <c r="Q4199" s="7">
        <v>50</v>
      </c>
      <c r="R4199" s="7">
        <v>202004</v>
      </c>
    </row>
    <row r="4200" spans="1:18" ht="16.5" customHeight="1">
      <c r="A4200" s="8">
        <v>5298701501</v>
      </c>
      <c r="B4200" s="7">
        <v>8996840</v>
      </c>
      <c r="C4200" s="12">
        <v>1101117145025</v>
      </c>
      <c r="D4200" s="7" t="s">
        <v>50638</v>
      </c>
      <c r="E4200" s="7" t="s">
        <v>32709</v>
      </c>
      <c r="F4200" s="7" t="s">
        <v>11930</v>
      </c>
      <c r="G4200" s="7" t="s">
        <v>50639</v>
      </c>
      <c r="H4200" s="7" t="s">
        <v>50640</v>
      </c>
      <c r="I4200" s="7" t="s">
        <v>65</v>
      </c>
      <c r="J4200" s="7" t="s">
        <v>33060</v>
      </c>
      <c r="K4200" s="7" t="s">
        <v>47</v>
      </c>
      <c r="L4200" s="7">
        <v>10</v>
      </c>
      <c r="M4200" s="7" t="s">
        <v>34319</v>
      </c>
      <c r="N4200" s="7">
        <v>55109</v>
      </c>
      <c r="O4200" s="7" t="s">
        <v>50641</v>
      </c>
      <c r="P4200" s="7">
        <v>20190620</v>
      </c>
      <c r="Q4200" s="7">
        <v>50</v>
      </c>
      <c r="R4200" s="7">
        <v>202004</v>
      </c>
    </row>
    <row r="4201" spans="1:18" ht="16.5" customHeight="1">
      <c r="A4201" s="8">
        <v>5888701397</v>
      </c>
      <c r="B4201" s="7">
        <v>9050556</v>
      </c>
      <c r="C4201" s="12">
        <v>1101117173589</v>
      </c>
      <c r="D4201" s="7" t="s">
        <v>50642</v>
      </c>
      <c r="E4201" s="7" t="s">
        <v>50643</v>
      </c>
      <c r="F4201" s="7" t="s">
        <v>50644</v>
      </c>
      <c r="G4201" s="7" t="s">
        <v>50645</v>
      </c>
      <c r="H4201" s="7" t="s">
        <v>50646</v>
      </c>
      <c r="I4201" s="7" t="s">
        <v>52</v>
      </c>
      <c r="J4201" s="7" t="s">
        <v>33060</v>
      </c>
      <c r="K4201" s="7" t="s">
        <v>47</v>
      </c>
      <c r="L4201" s="7">
        <v>10</v>
      </c>
      <c r="M4201" s="7" t="s">
        <v>33076</v>
      </c>
      <c r="N4201" s="7">
        <v>29131</v>
      </c>
      <c r="O4201" s="7" t="s">
        <v>42267</v>
      </c>
      <c r="P4201" s="7">
        <v>20190716</v>
      </c>
      <c r="Q4201" s="7">
        <v>61</v>
      </c>
      <c r="R4201" s="7">
        <v>202004</v>
      </c>
    </row>
    <row r="4202" spans="1:18" ht="16.5" customHeight="1">
      <c r="A4202" s="8">
        <v>5648601583</v>
      </c>
      <c r="B4202" s="7">
        <v>9058133</v>
      </c>
      <c r="C4202" s="12">
        <v>1101117194965</v>
      </c>
      <c r="D4202" s="7" t="s">
        <v>50647</v>
      </c>
      <c r="E4202" s="7" t="s">
        <v>24536</v>
      </c>
      <c r="F4202" s="7" t="s">
        <v>50648</v>
      </c>
      <c r="G4202" s="7" t="s">
        <v>50649</v>
      </c>
      <c r="H4202" s="7" t="s">
        <v>50650</v>
      </c>
      <c r="I4202" s="7" t="s">
        <v>63</v>
      </c>
      <c r="J4202" s="7" t="s">
        <v>33060</v>
      </c>
      <c r="K4202" s="7" t="s">
        <v>47</v>
      </c>
      <c r="L4202" s="7">
        <v>10</v>
      </c>
      <c r="M4202" s="7" t="s">
        <v>34194</v>
      </c>
      <c r="N4202" s="7">
        <v>49231</v>
      </c>
      <c r="O4202" s="7" t="s">
        <v>22958</v>
      </c>
      <c r="P4202" s="7">
        <v>20190806</v>
      </c>
      <c r="Q4202" s="7">
        <v>94</v>
      </c>
      <c r="R4202" s="7">
        <v>202004</v>
      </c>
    </row>
    <row r="4203" spans="1:18" ht="16.5" customHeight="1">
      <c r="A4203" s="8">
        <v>5248601474</v>
      </c>
      <c r="B4203" s="7">
        <v>9154643</v>
      </c>
      <c r="C4203" s="12">
        <v>1101117221461</v>
      </c>
      <c r="D4203" s="7" t="s">
        <v>26320</v>
      </c>
      <c r="E4203" s="7" t="s">
        <v>26321</v>
      </c>
      <c r="F4203" s="7" t="s">
        <v>26322</v>
      </c>
      <c r="G4203" s="7" t="s">
        <v>26323</v>
      </c>
      <c r="H4203" s="7" t="s">
        <v>26324</v>
      </c>
      <c r="I4203" s="7" t="s">
        <v>65</v>
      </c>
      <c r="J4203" s="7" t="s">
        <v>33060</v>
      </c>
      <c r="K4203" s="7" t="s">
        <v>47</v>
      </c>
      <c r="L4203" s="7">
        <v>10</v>
      </c>
      <c r="M4203" s="7" t="s">
        <v>33760</v>
      </c>
      <c r="N4203" s="7">
        <v>46510</v>
      </c>
      <c r="O4203" s="7" t="s">
        <v>9952</v>
      </c>
      <c r="P4203" s="7">
        <v>20190902</v>
      </c>
      <c r="Q4203" s="7">
        <v>69</v>
      </c>
      <c r="R4203" s="7">
        <v>202004</v>
      </c>
    </row>
    <row r="4204" spans="1:18" ht="16.5" customHeight="1">
      <c r="A4204" s="8">
        <v>5318101439</v>
      </c>
      <c r="B4204" s="7">
        <v>9191711</v>
      </c>
      <c r="C4204" s="12">
        <v>1101117236957</v>
      </c>
      <c r="D4204" s="7" t="s">
        <v>50651</v>
      </c>
      <c r="E4204" s="7" t="s">
        <v>24536</v>
      </c>
      <c r="F4204" s="7" t="s">
        <v>50652</v>
      </c>
      <c r="G4204" s="7" t="s">
        <v>50653</v>
      </c>
      <c r="H4204" s="7" t="s">
        <v>25525</v>
      </c>
      <c r="I4204" s="7" t="s">
        <v>63</v>
      </c>
      <c r="J4204" s="7" t="s">
        <v>33060</v>
      </c>
      <c r="K4204" s="7" t="s">
        <v>47</v>
      </c>
      <c r="L4204" s="7">
        <v>10</v>
      </c>
      <c r="M4204" s="7" t="s">
        <v>34194</v>
      </c>
      <c r="N4204" s="7">
        <v>49231</v>
      </c>
      <c r="O4204" s="7" t="s">
        <v>22958</v>
      </c>
      <c r="P4204" s="7">
        <v>20190919</v>
      </c>
      <c r="Q4204" s="7">
        <v>85</v>
      </c>
      <c r="R4204" s="7">
        <v>202004</v>
      </c>
    </row>
    <row r="4205" spans="1:18" ht="16.5" customHeight="1">
      <c r="A4205" s="8">
        <v>8428101775</v>
      </c>
      <c r="B4205" s="7">
        <v>9191734</v>
      </c>
      <c r="C4205" s="12">
        <v>1101117237210</v>
      </c>
      <c r="D4205" s="7" t="s">
        <v>50654</v>
      </c>
      <c r="E4205" s="7" t="s">
        <v>24536</v>
      </c>
      <c r="F4205" s="7" t="s">
        <v>50652</v>
      </c>
      <c r="G4205" s="7" t="s">
        <v>23220</v>
      </c>
      <c r="H4205" s="7" t="s">
        <v>50655</v>
      </c>
      <c r="I4205" s="7" t="s">
        <v>63</v>
      </c>
      <c r="J4205" s="7" t="s">
        <v>33060</v>
      </c>
      <c r="K4205" s="7" t="s">
        <v>47</v>
      </c>
      <c r="L4205" s="7">
        <v>10</v>
      </c>
      <c r="M4205" s="7" t="s">
        <v>34194</v>
      </c>
      <c r="N4205" s="7">
        <v>49231</v>
      </c>
      <c r="O4205" s="7" t="s">
        <v>22958</v>
      </c>
      <c r="P4205" s="7">
        <v>20190919</v>
      </c>
      <c r="Q4205" s="7">
        <v>89</v>
      </c>
      <c r="R4205" s="7">
        <v>202004</v>
      </c>
    </row>
    <row r="4206" spans="1:18" ht="16.5" customHeight="1">
      <c r="A4206" s="8">
        <v>5208601583</v>
      </c>
      <c r="B4206" s="7">
        <v>9191735</v>
      </c>
      <c r="C4206" s="12">
        <v>1101117237236</v>
      </c>
      <c r="D4206" s="7" t="s">
        <v>50656</v>
      </c>
      <c r="E4206" s="7" t="s">
        <v>24536</v>
      </c>
      <c r="F4206" s="7" t="s">
        <v>50652</v>
      </c>
      <c r="G4206" s="7" t="s">
        <v>50657</v>
      </c>
      <c r="H4206" s="7" t="s">
        <v>50658</v>
      </c>
      <c r="I4206" s="7" t="s">
        <v>63</v>
      </c>
      <c r="J4206" s="7" t="s">
        <v>33060</v>
      </c>
      <c r="K4206" s="7" t="s">
        <v>47</v>
      </c>
      <c r="L4206" s="7">
        <v>10</v>
      </c>
      <c r="M4206" s="7" t="s">
        <v>34194</v>
      </c>
      <c r="N4206" s="7">
        <v>49231</v>
      </c>
      <c r="O4206" s="7" t="s">
        <v>22958</v>
      </c>
      <c r="P4206" s="7">
        <v>20190919</v>
      </c>
      <c r="Q4206" s="7">
        <v>84</v>
      </c>
      <c r="R4206" s="7">
        <v>202004</v>
      </c>
    </row>
    <row r="4207" spans="1:18" ht="16.5" customHeight="1">
      <c r="A4207" s="8">
        <v>8028101549</v>
      </c>
      <c r="B4207" s="7">
        <v>9191740</v>
      </c>
      <c r="C4207" s="12">
        <v>1101117237294</v>
      </c>
      <c r="D4207" s="7" t="s">
        <v>50659</v>
      </c>
      <c r="E4207" s="7" t="s">
        <v>24536</v>
      </c>
      <c r="F4207" s="7" t="s">
        <v>50652</v>
      </c>
      <c r="G4207" s="7" t="s">
        <v>24629</v>
      </c>
      <c r="H4207" s="7" t="s">
        <v>50660</v>
      </c>
      <c r="I4207" s="7" t="s">
        <v>63</v>
      </c>
      <c r="J4207" s="7" t="s">
        <v>33060</v>
      </c>
      <c r="K4207" s="7" t="s">
        <v>47</v>
      </c>
      <c r="L4207" s="7">
        <v>10</v>
      </c>
      <c r="M4207" s="7" t="s">
        <v>34194</v>
      </c>
      <c r="N4207" s="7">
        <v>49231</v>
      </c>
      <c r="O4207" s="7" t="s">
        <v>22958</v>
      </c>
      <c r="P4207" s="7">
        <v>20190919</v>
      </c>
      <c r="Q4207" s="7">
        <v>65</v>
      </c>
      <c r="R4207" s="7">
        <v>202004</v>
      </c>
    </row>
    <row r="4208" spans="1:18" ht="16.5" customHeight="1">
      <c r="A4208" s="8">
        <v>5758801442</v>
      </c>
      <c r="B4208" s="7">
        <v>9242748</v>
      </c>
      <c r="C4208" s="12">
        <v>1101117282596</v>
      </c>
      <c r="D4208" s="7" t="s">
        <v>50661</v>
      </c>
      <c r="E4208" s="7" t="s">
        <v>24536</v>
      </c>
      <c r="F4208" s="7" t="s">
        <v>50652</v>
      </c>
      <c r="G4208" s="7" t="s">
        <v>26247</v>
      </c>
      <c r="H4208" s="7" t="s">
        <v>50662</v>
      </c>
      <c r="I4208" s="7" t="s">
        <v>63</v>
      </c>
      <c r="J4208" s="7" t="s">
        <v>33060</v>
      </c>
      <c r="K4208" s="7" t="s">
        <v>47</v>
      </c>
      <c r="L4208" s="7">
        <v>10</v>
      </c>
      <c r="M4208" s="7" t="s">
        <v>34194</v>
      </c>
      <c r="N4208" s="7">
        <v>49231</v>
      </c>
      <c r="O4208" s="7" t="s">
        <v>22958</v>
      </c>
      <c r="P4208" s="7">
        <v>20191106</v>
      </c>
      <c r="Q4208" s="7">
        <v>64</v>
      </c>
      <c r="R4208" s="7">
        <v>202004</v>
      </c>
    </row>
    <row r="4209" spans="1:18" ht="16.5" customHeight="1">
      <c r="A4209" s="8">
        <v>5338101643</v>
      </c>
      <c r="B4209" s="7">
        <v>9258675</v>
      </c>
      <c r="C4209" s="12">
        <v>1101117326336</v>
      </c>
      <c r="D4209" s="7" t="s">
        <v>17115</v>
      </c>
      <c r="E4209" s="7" t="s">
        <v>17116</v>
      </c>
      <c r="F4209" s="7" t="s">
        <v>17117</v>
      </c>
      <c r="G4209" s="7" t="s">
        <v>17118</v>
      </c>
      <c r="H4209" s="7" t="s">
        <v>17119</v>
      </c>
      <c r="I4209" s="7" t="s">
        <v>65</v>
      </c>
      <c r="J4209" s="7" t="s">
        <v>33060</v>
      </c>
      <c r="K4209" s="7" t="s">
        <v>47</v>
      </c>
      <c r="L4209" s="7">
        <v>10</v>
      </c>
      <c r="M4209" s="7" t="s">
        <v>33076</v>
      </c>
      <c r="N4209" s="7">
        <v>14192</v>
      </c>
      <c r="O4209" s="7" t="s">
        <v>38558</v>
      </c>
      <c r="P4209" s="7">
        <v>20191216</v>
      </c>
      <c r="Q4209" s="7">
        <v>57</v>
      </c>
      <c r="R4209" s="7">
        <v>202004</v>
      </c>
    </row>
    <row r="4210" spans="1:18" ht="16.5" customHeight="1">
      <c r="A4210" s="8">
        <v>5198701028</v>
      </c>
      <c r="B4210" s="7">
        <v>8349726</v>
      </c>
      <c r="C4210" s="12">
        <v>1101140210689</v>
      </c>
      <c r="D4210" s="7" t="s">
        <v>50663</v>
      </c>
      <c r="E4210" s="7" t="s">
        <v>50664</v>
      </c>
      <c r="F4210" s="7" t="s">
        <v>50665</v>
      </c>
      <c r="G4210" s="7" t="s">
        <v>50666</v>
      </c>
      <c r="H4210" s="7" t="s">
        <v>50667</v>
      </c>
      <c r="I4210" s="7" t="s">
        <v>65</v>
      </c>
      <c r="J4210" s="7" t="s">
        <v>33060</v>
      </c>
      <c r="K4210" s="7" t="s">
        <v>47</v>
      </c>
      <c r="L4210" s="7">
        <v>10</v>
      </c>
      <c r="M4210" s="7" t="s">
        <v>33760</v>
      </c>
      <c r="N4210" s="7">
        <v>46420</v>
      </c>
      <c r="O4210" s="7" t="s">
        <v>43640</v>
      </c>
      <c r="P4210" s="7">
        <v>20170918</v>
      </c>
      <c r="Q4210" s="7">
        <v>112</v>
      </c>
      <c r="R4210" s="7">
        <v>202004</v>
      </c>
    </row>
    <row r="4211" spans="1:18" ht="16.5" customHeight="1">
      <c r="A4211" s="8">
        <v>4068800701</v>
      </c>
      <c r="B4211" s="7">
        <v>8407230</v>
      </c>
      <c r="C4211" s="12">
        <v>1101140213576</v>
      </c>
      <c r="D4211" s="7" t="s">
        <v>22670</v>
      </c>
      <c r="E4211" s="7" t="s">
        <v>22671</v>
      </c>
      <c r="F4211" s="7" t="s">
        <v>22672</v>
      </c>
      <c r="G4211" s="7" t="s">
        <v>10351</v>
      </c>
      <c r="H4211" s="7" t="s">
        <v>9845</v>
      </c>
      <c r="I4211" s="7" t="s">
        <v>65</v>
      </c>
      <c r="J4211" s="7" t="s">
        <v>33060</v>
      </c>
      <c r="K4211" s="7" t="s">
        <v>47</v>
      </c>
      <c r="L4211" s="7">
        <v>10</v>
      </c>
      <c r="M4211" s="7" t="s">
        <v>363</v>
      </c>
      <c r="N4211" s="7">
        <v>71531</v>
      </c>
      <c r="O4211" s="7" t="s">
        <v>15169</v>
      </c>
      <c r="P4211" s="7">
        <v>20171116</v>
      </c>
      <c r="Q4211" s="7">
        <v>65</v>
      </c>
      <c r="R4211" s="7">
        <v>202004</v>
      </c>
    </row>
    <row r="4212" spans="1:18" ht="16.5" customHeight="1">
      <c r="A4212" s="8">
        <v>4158600996</v>
      </c>
      <c r="B4212" s="7">
        <v>8654989</v>
      </c>
      <c r="C4212" s="12">
        <v>1101140227014</v>
      </c>
      <c r="D4212" s="7" t="s">
        <v>20923</v>
      </c>
      <c r="E4212" s="7" t="s">
        <v>1591</v>
      </c>
      <c r="F4212" s="7" t="s">
        <v>20924</v>
      </c>
      <c r="H4212" s="7" t="s">
        <v>20925</v>
      </c>
      <c r="I4212" s="7" t="s">
        <v>65</v>
      </c>
      <c r="J4212" s="7" t="s">
        <v>33060</v>
      </c>
      <c r="K4212" s="7" t="s">
        <v>47</v>
      </c>
      <c r="L4212" s="7">
        <v>10</v>
      </c>
      <c r="M4212" s="7" t="s">
        <v>363</v>
      </c>
      <c r="N4212" s="7">
        <v>72129</v>
      </c>
      <c r="O4212" s="7" t="s">
        <v>42519</v>
      </c>
      <c r="P4212" s="7">
        <v>20180723</v>
      </c>
      <c r="Q4212" s="7">
        <v>77</v>
      </c>
      <c r="R4212" s="7">
        <v>202004</v>
      </c>
    </row>
    <row r="4213" spans="1:18" ht="16.5" customHeight="1">
      <c r="A4213" s="8">
        <v>2148107412</v>
      </c>
      <c r="B4213" s="7">
        <v>1586224</v>
      </c>
      <c r="C4213" s="12">
        <v>1101150003412</v>
      </c>
      <c r="D4213" s="7" t="s">
        <v>10034</v>
      </c>
      <c r="E4213" s="7" t="s">
        <v>10036</v>
      </c>
      <c r="F4213" s="7" t="s">
        <v>10037</v>
      </c>
      <c r="G4213" s="7">
        <v>15888241</v>
      </c>
      <c r="H4213" s="7" t="s">
        <v>10038</v>
      </c>
      <c r="I4213" s="7" t="s">
        <v>52</v>
      </c>
      <c r="J4213" s="7" t="s">
        <v>33060</v>
      </c>
      <c r="K4213" s="7" t="s">
        <v>47</v>
      </c>
      <c r="L4213" s="7">
        <v>10</v>
      </c>
      <c r="M4213" s="7" t="s">
        <v>33760</v>
      </c>
      <c r="N4213" s="7">
        <v>46420</v>
      </c>
      <c r="O4213" s="7" t="s">
        <v>43640</v>
      </c>
      <c r="P4213" s="7">
        <v>19821111</v>
      </c>
      <c r="Q4213" s="7">
        <v>1015</v>
      </c>
      <c r="R4213" s="7">
        <v>202004</v>
      </c>
    </row>
    <row r="4214" spans="1:18" ht="16.5" customHeight="1">
      <c r="A4214" s="8">
        <v>1198670600</v>
      </c>
      <c r="B4214" s="7">
        <v>4213091</v>
      </c>
      <c r="C4214" s="12">
        <v>1101150004387</v>
      </c>
      <c r="D4214" s="7" t="s">
        <v>50668</v>
      </c>
      <c r="E4214" s="7" t="s">
        <v>33143</v>
      </c>
      <c r="F4214" s="7" t="s">
        <v>50669</v>
      </c>
      <c r="G4214" s="7" t="s">
        <v>50670</v>
      </c>
      <c r="H4214" s="7" t="s">
        <v>50671</v>
      </c>
      <c r="I4214" s="7" t="s">
        <v>65</v>
      </c>
      <c r="J4214" s="7" t="s">
        <v>33060</v>
      </c>
      <c r="K4214" s="7" t="s">
        <v>47</v>
      </c>
      <c r="L4214" s="7">
        <v>10</v>
      </c>
      <c r="M4214" s="7" t="s">
        <v>33076</v>
      </c>
      <c r="N4214" s="7">
        <v>28422</v>
      </c>
      <c r="O4214" s="7" t="s">
        <v>33505</v>
      </c>
      <c r="P4214" s="7">
        <v>20130329</v>
      </c>
      <c r="Q4214" s="7">
        <v>66</v>
      </c>
      <c r="R4214" s="7">
        <v>202004</v>
      </c>
    </row>
    <row r="4215" spans="1:18" ht="16.5" customHeight="1">
      <c r="A4215" s="8">
        <v>1198168792</v>
      </c>
      <c r="B4215" s="7">
        <v>1622164</v>
      </c>
      <c r="C4215" s="12">
        <v>1101150013122</v>
      </c>
      <c r="D4215" s="7" t="s">
        <v>20443</v>
      </c>
      <c r="E4215" s="7" t="s">
        <v>6153</v>
      </c>
      <c r="F4215" s="7" t="s">
        <v>20444</v>
      </c>
      <c r="G4215" s="7" t="s">
        <v>20445</v>
      </c>
      <c r="H4215" s="7" t="s">
        <v>20446</v>
      </c>
      <c r="I4215" s="7" t="s">
        <v>65</v>
      </c>
      <c r="J4215" s="7" t="s">
        <v>33060</v>
      </c>
      <c r="K4215" s="7" t="s">
        <v>47</v>
      </c>
      <c r="L4215" s="7">
        <v>10</v>
      </c>
      <c r="M4215" s="7" t="s">
        <v>33076</v>
      </c>
      <c r="N4215" s="7">
        <v>30391</v>
      </c>
      <c r="O4215" s="7" t="s">
        <v>7087</v>
      </c>
      <c r="P4215" s="7">
        <v>20031014</v>
      </c>
      <c r="Q4215" s="7">
        <v>70</v>
      </c>
      <c r="R4215" s="7">
        <v>202004</v>
      </c>
    </row>
    <row r="4216" spans="1:18" ht="16.5" customHeight="1">
      <c r="A4216" s="8">
        <v>1018203081</v>
      </c>
      <c r="B4216" s="7">
        <v>1669096</v>
      </c>
      <c r="C4216" s="12">
        <v>1101220001312</v>
      </c>
      <c r="D4216" s="7" t="s">
        <v>23230</v>
      </c>
      <c r="E4216" s="7" t="s">
        <v>23231</v>
      </c>
      <c r="F4216" s="7" t="s">
        <v>11996</v>
      </c>
      <c r="G4216" s="7" t="s">
        <v>23232</v>
      </c>
      <c r="H4216" s="7" t="s">
        <v>23233</v>
      </c>
      <c r="I4216" s="7" t="s">
        <v>45</v>
      </c>
      <c r="J4216" s="7" t="s">
        <v>33060</v>
      </c>
      <c r="K4216" s="7" t="s">
        <v>47</v>
      </c>
      <c r="L4216" s="7">
        <v>10</v>
      </c>
      <c r="M4216" s="7" t="s">
        <v>34319</v>
      </c>
      <c r="N4216" s="7">
        <v>55103</v>
      </c>
      <c r="O4216" s="7" t="s">
        <v>12061</v>
      </c>
      <c r="P4216" s="7">
        <v>19710913</v>
      </c>
      <c r="Q4216" s="7">
        <v>148</v>
      </c>
      <c r="R4216" s="7">
        <v>202004</v>
      </c>
    </row>
    <row r="4217" spans="1:18" ht="16.5" customHeight="1">
      <c r="A4217" s="8">
        <v>2748800782</v>
      </c>
      <c r="B4217" s="7">
        <v>8164823</v>
      </c>
      <c r="C4217" s="12">
        <v>1101340088670</v>
      </c>
      <c r="D4217" s="7" t="s">
        <v>30344</v>
      </c>
      <c r="E4217" s="7" t="s">
        <v>30345</v>
      </c>
      <c r="F4217" s="7" t="s">
        <v>9667</v>
      </c>
      <c r="G4217" s="7" t="s">
        <v>30346</v>
      </c>
      <c r="H4217" s="7" t="s">
        <v>30347</v>
      </c>
      <c r="I4217" s="7" t="s">
        <v>65</v>
      </c>
      <c r="J4217" s="7" t="s">
        <v>33060</v>
      </c>
      <c r="K4217" s="7" t="s">
        <v>47</v>
      </c>
      <c r="L4217" s="7">
        <v>10</v>
      </c>
      <c r="M4217" s="7" t="s">
        <v>363</v>
      </c>
      <c r="N4217" s="7">
        <v>71201</v>
      </c>
      <c r="O4217" s="7" t="s">
        <v>634</v>
      </c>
      <c r="P4217" s="7">
        <v>20170404</v>
      </c>
      <c r="Q4217" s="7">
        <v>92</v>
      </c>
      <c r="R4217" s="7">
        <v>202004</v>
      </c>
    </row>
    <row r="4218" spans="1:18" ht="16.5" customHeight="1">
      <c r="A4218" s="8">
        <v>5118125456</v>
      </c>
      <c r="B4218" s="7">
        <v>8509926</v>
      </c>
      <c r="C4218" s="12">
        <v>1101460091660</v>
      </c>
      <c r="D4218" s="7" t="s">
        <v>28508</v>
      </c>
      <c r="E4218" s="7" t="s">
        <v>28509</v>
      </c>
      <c r="F4218" s="7" t="s">
        <v>13092</v>
      </c>
      <c r="G4218" s="7" t="s">
        <v>28510</v>
      </c>
      <c r="H4218" s="7" t="s">
        <v>28511</v>
      </c>
      <c r="I4218" s="7" t="s">
        <v>65</v>
      </c>
      <c r="J4218" s="7" t="s">
        <v>33060</v>
      </c>
      <c r="K4218" s="7" t="s">
        <v>47</v>
      </c>
      <c r="L4218" s="7">
        <v>10</v>
      </c>
      <c r="M4218" s="7" t="s">
        <v>363</v>
      </c>
      <c r="N4218" s="7">
        <v>71101</v>
      </c>
      <c r="O4218" s="7" t="s">
        <v>13181</v>
      </c>
      <c r="P4218" s="7">
        <v>20180228</v>
      </c>
      <c r="Q4218" s="7">
        <v>142</v>
      </c>
      <c r="R4218" s="7">
        <v>202004</v>
      </c>
    </row>
    <row r="4219" spans="1:18" ht="16.5" customHeight="1">
      <c r="A4219" s="8">
        <v>7358101104</v>
      </c>
      <c r="B4219" s="7">
        <v>8512375</v>
      </c>
      <c r="C4219" s="12">
        <v>1101460091751</v>
      </c>
      <c r="D4219" s="7" t="s">
        <v>50672</v>
      </c>
      <c r="E4219" s="7" t="s">
        <v>50673</v>
      </c>
      <c r="F4219" s="7" t="s">
        <v>13092</v>
      </c>
      <c r="G4219" s="7" t="s">
        <v>50674</v>
      </c>
      <c r="H4219" s="7" t="s">
        <v>50675</v>
      </c>
      <c r="I4219" s="7" t="s">
        <v>65</v>
      </c>
      <c r="J4219" s="7" t="s">
        <v>33060</v>
      </c>
      <c r="K4219" s="7" t="s">
        <v>47</v>
      </c>
      <c r="L4219" s="7">
        <v>10</v>
      </c>
      <c r="M4219" s="7" t="s">
        <v>363</v>
      </c>
      <c r="N4219" s="7">
        <v>71101</v>
      </c>
      <c r="O4219" s="7" t="s">
        <v>13181</v>
      </c>
      <c r="P4219" s="7">
        <v>20180308</v>
      </c>
      <c r="Q4219" s="7">
        <v>70</v>
      </c>
      <c r="R4219" s="7">
        <v>202004</v>
      </c>
    </row>
    <row r="4220" spans="1:18" ht="16.5" customHeight="1">
      <c r="A4220" s="8">
        <v>5148199452</v>
      </c>
      <c r="B4220" s="7">
        <v>8437367</v>
      </c>
      <c r="C4220" s="12">
        <v>1101710090990</v>
      </c>
      <c r="D4220" s="7" t="s">
        <v>50676</v>
      </c>
      <c r="E4220" s="7" t="s">
        <v>50677</v>
      </c>
      <c r="F4220" s="7" t="s">
        <v>28855</v>
      </c>
      <c r="G4220" s="7" t="s">
        <v>50678</v>
      </c>
      <c r="H4220" s="7" t="s">
        <v>50679</v>
      </c>
      <c r="I4220" s="7" t="s">
        <v>65</v>
      </c>
      <c r="J4220" s="7" t="s">
        <v>33060</v>
      </c>
      <c r="K4220" s="7" t="s">
        <v>47</v>
      </c>
      <c r="L4220" s="7">
        <v>10</v>
      </c>
      <c r="M4220" s="7" t="s">
        <v>363</v>
      </c>
      <c r="N4220" s="7">
        <v>71102</v>
      </c>
      <c r="O4220" s="7" t="s">
        <v>14934</v>
      </c>
      <c r="P4220" s="7">
        <v>20180101</v>
      </c>
      <c r="Q4220" s="7">
        <v>51</v>
      </c>
      <c r="R4220" s="7">
        <v>202004</v>
      </c>
    </row>
    <row r="4221" spans="1:18" ht="16.5" customHeight="1">
      <c r="A4221" s="8">
        <v>2148730268</v>
      </c>
      <c r="B4221" s="7">
        <v>2347057</v>
      </c>
      <c r="C4221" s="12">
        <v>1102340009864</v>
      </c>
      <c r="D4221" s="7" t="s">
        <v>28870</v>
      </c>
      <c r="E4221" s="7" t="s">
        <v>28871</v>
      </c>
      <c r="F4221" s="7" t="s">
        <v>9667</v>
      </c>
      <c r="G4221" s="7" t="s">
        <v>28872</v>
      </c>
      <c r="H4221" s="7" t="s">
        <v>28873</v>
      </c>
      <c r="I4221" s="7" t="s">
        <v>65</v>
      </c>
      <c r="J4221" s="7" t="s">
        <v>33060</v>
      </c>
      <c r="K4221" s="7" t="s">
        <v>47</v>
      </c>
      <c r="L4221" s="7">
        <v>10</v>
      </c>
      <c r="M4221" s="7" t="s">
        <v>363</v>
      </c>
      <c r="N4221" s="7">
        <v>71200</v>
      </c>
      <c r="O4221" s="7" t="s">
        <v>28550</v>
      </c>
      <c r="P4221" s="7">
        <v>20030227</v>
      </c>
      <c r="Q4221" s="7">
        <v>56</v>
      </c>
      <c r="R4221" s="7">
        <v>202004</v>
      </c>
    </row>
    <row r="4222" spans="1:18" ht="16.5" customHeight="1">
      <c r="A4222" s="8">
        <v>2208144028</v>
      </c>
      <c r="B4222" s="7">
        <v>1731252</v>
      </c>
      <c r="C4222" s="12">
        <v>1146710022519</v>
      </c>
      <c r="D4222" s="7" t="s">
        <v>28803</v>
      </c>
      <c r="E4222" s="7" t="s">
        <v>28804</v>
      </c>
      <c r="F4222" s="7" t="s">
        <v>14962</v>
      </c>
      <c r="G4222" s="7" t="s">
        <v>28805</v>
      </c>
      <c r="H4222" s="7" t="s">
        <v>28806</v>
      </c>
      <c r="I4222" s="7" t="s">
        <v>65</v>
      </c>
      <c r="J4222" s="7" t="s">
        <v>33060</v>
      </c>
      <c r="K4222" s="7" t="s">
        <v>47</v>
      </c>
      <c r="L4222" s="7">
        <v>10</v>
      </c>
      <c r="M4222" s="7" t="s">
        <v>363</v>
      </c>
      <c r="N4222" s="7">
        <v>71201</v>
      </c>
      <c r="O4222" s="7" t="s">
        <v>634</v>
      </c>
      <c r="P4222" s="7">
        <v>19970419</v>
      </c>
      <c r="Q4222" s="7">
        <v>116</v>
      </c>
      <c r="R4222" s="7">
        <v>202004</v>
      </c>
    </row>
    <row r="4223" spans="1:18" ht="16.5" customHeight="1">
      <c r="A4223" s="8">
        <v>2208783305</v>
      </c>
      <c r="B4223" s="7">
        <v>3619276</v>
      </c>
      <c r="C4223" s="12">
        <v>1146710037336</v>
      </c>
      <c r="D4223" s="7" t="s">
        <v>50680</v>
      </c>
      <c r="E4223" s="7" t="s">
        <v>50681</v>
      </c>
      <c r="F4223" s="7" t="s">
        <v>28855</v>
      </c>
      <c r="G4223" s="7" t="s">
        <v>50682</v>
      </c>
      <c r="H4223" s="7" t="s">
        <v>50683</v>
      </c>
      <c r="I4223" s="7" t="s">
        <v>65</v>
      </c>
      <c r="J4223" s="7" t="s">
        <v>33060</v>
      </c>
      <c r="K4223" s="7" t="s">
        <v>47</v>
      </c>
      <c r="L4223" s="7">
        <v>10</v>
      </c>
      <c r="M4223" s="7" t="s">
        <v>363</v>
      </c>
      <c r="N4223" s="7">
        <v>71102</v>
      </c>
      <c r="O4223" s="7" t="s">
        <v>14934</v>
      </c>
      <c r="P4223" s="7">
        <v>20090624</v>
      </c>
      <c r="Q4223" s="7">
        <v>59</v>
      </c>
      <c r="R4223" s="7">
        <v>202004</v>
      </c>
    </row>
    <row r="4224" spans="1:18" ht="16.5" customHeight="1">
      <c r="A4224" s="8">
        <v>1218109419</v>
      </c>
      <c r="B4224" s="7">
        <v>1241468</v>
      </c>
      <c r="C4224" s="12">
        <v>1201110012328</v>
      </c>
      <c r="D4224" s="7" t="s">
        <v>26657</v>
      </c>
      <c r="E4224" s="7" t="s">
        <v>26658</v>
      </c>
      <c r="F4224" s="7" t="s">
        <v>26659</v>
      </c>
      <c r="G4224" s="7" t="s">
        <v>26660</v>
      </c>
      <c r="H4224" s="7" t="s">
        <v>26661</v>
      </c>
      <c r="I4224" s="7" t="s">
        <v>65</v>
      </c>
      <c r="J4224" s="7" t="s">
        <v>33060</v>
      </c>
      <c r="K4224" s="7" t="s">
        <v>47</v>
      </c>
      <c r="L4224" s="7">
        <v>10</v>
      </c>
      <c r="M4224" s="7" t="s">
        <v>34433</v>
      </c>
      <c r="N4224" s="7">
        <v>58121</v>
      </c>
      <c r="O4224" s="7" t="s">
        <v>12528</v>
      </c>
      <c r="P4224" s="7">
        <v>19880720</v>
      </c>
      <c r="Q4224" s="7">
        <v>80</v>
      </c>
      <c r="R4224" s="7">
        <v>202004</v>
      </c>
    </row>
    <row r="4225" spans="1:18" ht="16.5" customHeight="1">
      <c r="A4225" s="8">
        <v>1378109087</v>
      </c>
      <c r="B4225" s="7">
        <v>1290305</v>
      </c>
      <c r="C4225" s="12">
        <v>1201110018607</v>
      </c>
      <c r="D4225" s="7" t="s">
        <v>17952</v>
      </c>
      <c r="E4225" s="7" t="s">
        <v>17953</v>
      </c>
      <c r="F4225" s="7" t="s">
        <v>17954</v>
      </c>
      <c r="G4225" s="7" t="s">
        <v>17955</v>
      </c>
      <c r="H4225" s="7" t="s">
        <v>17956</v>
      </c>
      <c r="I4225" s="7" t="s">
        <v>65</v>
      </c>
      <c r="J4225" s="7" t="s">
        <v>33060</v>
      </c>
      <c r="K4225" s="7" t="s">
        <v>47</v>
      </c>
      <c r="L4225" s="7">
        <v>10</v>
      </c>
      <c r="M4225" s="7" t="s">
        <v>33076</v>
      </c>
      <c r="N4225" s="7">
        <v>22251</v>
      </c>
      <c r="O4225" s="7" t="s">
        <v>33334</v>
      </c>
      <c r="P4225" s="7">
        <v>19850419</v>
      </c>
      <c r="Q4225" s="7">
        <v>65</v>
      </c>
      <c r="R4225" s="7">
        <v>202004</v>
      </c>
    </row>
    <row r="4226" spans="1:18" ht="16.5" customHeight="1">
      <c r="A4226" s="8">
        <v>1398107784</v>
      </c>
      <c r="B4226" s="7">
        <v>1313550</v>
      </c>
      <c r="C4226" s="12">
        <v>1201110047135</v>
      </c>
      <c r="D4226" s="7" t="s">
        <v>7735</v>
      </c>
      <c r="E4226" s="7" t="s">
        <v>4841</v>
      </c>
      <c r="F4226" s="7" t="s">
        <v>50684</v>
      </c>
      <c r="G4226" s="7" t="s">
        <v>50685</v>
      </c>
      <c r="H4226" s="7" t="s">
        <v>50686</v>
      </c>
      <c r="I4226" s="7" t="s">
        <v>65</v>
      </c>
      <c r="J4226" s="7" t="s">
        <v>33060</v>
      </c>
      <c r="K4226" s="7" t="s">
        <v>47</v>
      </c>
      <c r="L4226" s="7">
        <v>10</v>
      </c>
      <c r="M4226" s="7" t="s">
        <v>33076</v>
      </c>
      <c r="N4226" s="7">
        <v>33303</v>
      </c>
      <c r="O4226" s="7" t="s">
        <v>46768</v>
      </c>
      <c r="P4226" s="7">
        <v>19881101</v>
      </c>
      <c r="Q4226" s="7">
        <v>67</v>
      </c>
      <c r="R4226" s="7">
        <v>202004</v>
      </c>
    </row>
    <row r="4227" spans="1:18" ht="16.5" customHeight="1">
      <c r="A4227" s="8">
        <v>1378106998</v>
      </c>
      <c r="B4227" s="7">
        <v>1385291</v>
      </c>
      <c r="C4227" s="12">
        <v>1201110077497</v>
      </c>
      <c r="D4227" s="7" t="s">
        <v>24939</v>
      </c>
      <c r="E4227" s="7" t="s">
        <v>24940</v>
      </c>
      <c r="F4227" s="7" t="s">
        <v>10724</v>
      </c>
      <c r="G4227" s="7" t="s">
        <v>24941</v>
      </c>
      <c r="H4227" s="7" t="s">
        <v>24942</v>
      </c>
      <c r="I4227" s="7" t="s">
        <v>65</v>
      </c>
      <c r="J4227" s="7" t="s">
        <v>33060</v>
      </c>
      <c r="K4227" s="7" t="s">
        <v>47</v>
      </c>
      <c r="L4227" s="7">
        <v>10</v>
      </c>
      <c r="M4227" s="7" t="s">
        <v>34194</v>
      </c>
      <c r="N4227" s="7">
        <v>49212</v>
      </c>
      <c r="O4227" s="7" t="s">
        <v>10754</v>
      </c>
      <c r="P4227" s="7">
        <v>19920915</v>
      </c>
      <c r="Q4227" s="7">
        <v>53</v>
      </c>
      <c r="R4227" s="7">
        <v>202004</v>
      </c>
    </row>
    <row r="4228" spans="1:18" ht="16.5" customHeight="1">
      <c r="A4228" s="8">
        <v>1378150515</v>
      </c>
      <c r="B4228" s="7">
        <v>1544634</v>
      </c>
      <c r="C4228" s="12">
        <v>1201110306333</v>
      </c>
      <c r="D4228" s="7" t="s">
        <v>21396</v>
      </c>
      <c r="E4228" s="7" t="s">
        <v>21397</v>
      </c>
      <c r="F4228" s="7" t="s">
        <v>21398</v>
      </c>
      <c r="G4228" s="7" t="s">
        <v>21399</v>
      </c>
      <c r="H4228" s="7" t="s">
        <v>21400</v>
      </c>
      <c r="I4228" s="7" t="s">
        <v>65</v>
      </c>
      <c r="J4228" s="7" t="s">
        <v>33060</v>
      </c>
      <c r="K4228" s="7" t="s">
        <v>47</v>
      </c>
      <c r="L4228" s="7">
        <v>10</v>
      </c>
      <c r="M4228" s="7" t="s">
        <v>33076</v>
      </c>
      <c r="N4228" s="7">
        <v>32019</v>
      </c>
      <c r="O4228" s="7" t="s">
        <v>44193</v>
      </c>
      <c r="P4228" s="7">
        <v>20030114</v>
      </c>
      <c r="Q4228" s="7">
        <v>73</v>
      </c>
      <c r="R4228" s="7">
        <v>202004</v>
      </c>
    </row>
    <row r="4229" spans="1:18" ht="16.5" customHeight="1">
      <c r="A4229" s="8">
        <v>1198800054</v>
      </c>
      <c r="B4229" s="7">
        <v>6417420</v>
      </c>
      <c r="C4229" s="12">
        <v>1201110759011</v>
      </c>
      <c r="D4229" s="7" t="s">
        <v>50687</v>
      </c>
      <c r="E4229" s="7" t="s">
        <v>50688</v>
      </c>
      <c r="F4229" s="7" t="s">
        <v>50689</v>
      </c>
      <c r="G4229" s="7" t="s">
        <v>50690</v>
      </c>
      <c r="H4229" s="7" t="s">
        <v>50691</v>
      </c>
      <c r="I4229" s="7" t="s">
        <v>65</v>
      </c>
      <c r="J4229" s="7" t="s">
        <v>33060</v>
      </c>
      <c r="K4229" s="7" t="s">
        <v>47</v>
      </c>
      <c r="L4229" s="7">
        <v>10</v>
      </c>
      <c r="M4229" s="7" t="s">
        <v>33076</v>
      </c>
      <c r="N4229" s="7">
        <v>13229</v>
      </c>
      <c r="O4229" s="7" t="s">
        <v>45632</v>
      </c>
      <c r="P4229" s="7">
        <v>20150428</v>
      </c>
      <c r="Q4229" s="7">
        <v>50</v>
      </c>
      <c r="R4229" s="7">
        <v>202004</v>
      </c>
    </row>
    <row r="4230" spans="1:18" ht="16.5" customHeight="1">
      <c r="A4230" s="8">
        <v>1508100740</v>
      </c>
      <c r="B4230" s="7">
        <v>8080946</v>
      </c>
      <c r="C4230" s="12">
        <v>1201110857344</v>
      </c>
      <c r="D4230" s="7" t="s">
        <v>50692</v>
      </c>
      <c r="E4230" s="7" t="s">
        <v>575</v>
      </c>
      <c r="F4230" s="7" t="s">
        <v>50693</v>
      </c>
      <c r="G4230" s="7" t="s">
        <v>50694</v>
      </c>
      <c r="H4230" s="7" t="s">
        <v>50695</v>
      </c>
      <c r="I4230" s="7" t="s">
        <v>65</v>
      </c>
      <c r="J4230" s="7" t="s">
        <v>33060</v>
      </c>
      <c r="K4230" s="7" t="s">
        <v>47</v>
      </c>
      <c r="L4230" s="7">
        <v>10</v>
      </c>
      <c r="M4230" s="7" t="s">
        <v>33076</v>
      </c>
      <c r="N4230" s="7">
        <v>30332</v>
      </c>
      <c r="O4230" s="7" t="s">
        <v>38386</v>
      </c>
      <c r="P4230" s="7">
        <v>20170109</v>
      </c>
      <c r="Q4230" s="7">
        <v>59</v>
      </c>
      <c r="R4230" s="7">
        <v>202004</v>
      </c>
    </row>
    <row r="4231" spans="1:18" ht="16.5" customHeight="1">
      <c r="A4231" s="8">
        <v>3418700862</v>
      </c>
      <c r="B4231" s="7">
        <v>8242553</v>
      </c>
      <c r="C4231" s="12">
        <v>1201110886195</v>
      </c>
      <c r="D4231" s="7" t="s">
        <v>3061</v>
      </c>
      <c r="E4231" s="7" t="s">
        <v>18046</v>
      </c>
      <c r="F4231" s="7" t="s">
        <v>18047</v>
      </c>
      <c r="G4231" s="7" t="s">
        <v>18048</v>
      </c>
      <c r="H4231" s="7" t="s">
        <v>18049</v>
      </c>
      <c r="I4231" s="7" t="s">
        <v>65</v>
      </c>
      <c r="J4231" s="7" t="s">
        <v>33060</v>
      </c>
      <c r="K4231" s="7" t="s">
        <v>47</v>
      </c>
      <c r="L4231" s="7">
        <v>10</v>
      </c>
      <c r="M4231" s="7" t="s">
        <v>33076</v>
      </c>
      <c r="N4231" s="7">
        <v>22232</v>
      </c>
      <c r="O4231" s="7" t="s">
        <v>2931</v>
      </c>
      <c r="P4231" s="7">
        <v>20170712</v>
      </c>
      <c r="Q4231" s="7">
        <v>51</v>
      </c>
      <c r="R4231" s="7">
        <v>202004</v>
      </c>
    </row>
    <row r="4232" spans="1:18" ht="16.5" customHeight="1">
      <c r="A4232" s="8">
        <v>3138800715</v>
      </c>
      <c r="B4232" s="7">
        <v>8404243</v>
      </c>
      <c r="C4232" s="12">
        <v>1201110889404</v>
      </c>
      <c r="D4232" s="7" t="s">
        <v>50696</v>
      </c>
      <c r="E4232" s="7" t="s">
        <v>50697</v>
      </c>
      <c r="F4232" s="7" t="s">
        <v>1827</v>
      </c>
      <c r="G4232" s="7" t="s">
        <v>50698</v>
      </c>
      <c r="H4232" s="7" t="s">
        <v>50699</v>
      </c>
      <c r="I4232" s="7" t="s">
        <v>65</v>
      </c>
      <c r="J4232" s="7" t="s">
        <v>33060</v>
      </c>
      <c r="K4232" s="7" t="s">
        <v>47</v>
      </c>
      <c r="L4232" s="7">
        <v>10</v>
      </c>
      <c r="M4232" s="7" t="s">
        <v>33076</v>
      </c>
      <c r="N4232" s="7">
        <v>20423</v>
      </c>
      <c r="O4232" s="7" t="s">
        <v>1799</v>
      </c>
      <c r="P4232" s="7">
        <v>20170801</v>
      </c>
      <c r="Q4232" s="7">
        <v>55</v>
      </c>
      <c r="R4232" s="7">
        <v>202004</v>
      </c>
    </row>
    <row r="4233" spans="1:18" ht="16.5" customHeight="1">
      <c r="A4233" s="8">
        <v>1498701101</v>
      </c>
      <c r="B4233" s="7">
        <v>8441859</v>
      </c>
      <c r="C4233" s="12">
        <v>1201110913584</v>
      </c>
      <c r="D4233" s="7" t="s">
        <v>25831</v>
      </c>
      <c r="E4233" s="7" t="s">
        <v>25832</v>
      </c>
      <c r="F4233" s="7" t="s">
        <v>11722</v>
      </c>
      <c r="G4233" s="7" t="s">
        <v>25833</v>
      </c>
      <c r="H4233" s="7" t="s">
        <v>25834</v>
      </c>
      <c r="I4233" s="7" t="s">
        <v>63</v>
      </c>
      <c r="J4233" s="7" t="s">
        <v>33060</v>
      </c>
      <c r="K4233" s="7" t="s">
        <v>47</v>
      </c>
      <c r="L4233" s="7">
        <v>10</v>
      </c>
      <c r="M4233" s="7" t="s">
        <v>34194</v>
      </c>
      <c r="N4233" s="7">
        <v>52939</v>
      </c>
      <c r="O4233" s="7" t="s">
        <v>44888</v>
      </c>
      <c r="P4233" s="7">
        <v>20171228</v>
      </c>
      <c r="Q4233" s="7">
        <v>101</v>
      </c>
      <c r="R4233" s="7">
        <v>202004</v>
      </c>
    </row>
    <row r="4234" spans="1:18" ht="16.5" customHeight="1">
      <c r="A4234" s="8">
        <v>4238101235</v>
      </c>
      <c r="B4234" s="7">
        <v>8476480</v>
      </c>
      <c r="C4234" s="12">
        <v>1201110920266</v>
      </c>
      <c r="D4234" s="7" t="s">
        <v>50700</v>
      </c>
      <c r="E4234" s="7" t="s">
        <v>50701</v>
      </c>
      <c r="F4234" s="7" t="s">
        <v>12093</v>
      </c>
      <c r="H4234" s="7" t="s">
        <v>50702</v>
      </c>
      <c r="I4234" s="7" t="s">
        <v>65</v>
      </c>
      <c r="J4234" s="7" t="s">
        <v>33060</v>
      </c>
      <c r="K4234" s="7" t="s">
        <v>47</v>
      </c>
      <c r="L4234" s="7">
        <v>10</v>
      </c>
      <c r="M4234" s="7" t="s">
        <v>34319</v>
      </c>
      <c r="N4234" s="7">
        <v>56194</v>
      </c>
      <c r="O4234" s="7" t="s">
        <v>34423</v>
      </c>
      <c r="P4234" s="7">
        <v>20180205</v>
      </c>
      <c r="Q4234" s="7">
        <v>52</v>
      </c>
      <c r="R4234" s="7">
        <v>202004</v>
      </c>
    </row>
    <row r="4235" spans="1:18" ht="16.5" customHeight="1">
      <c r="A4235" s="8">
        <v>1588101194</v>
      </c>
      <c r="B4235" s="7">
        <v>8592561</v>
      </c>
      <c r="C4235" s="12">
        <v>1201110939275</v>
      </c>
      <c r="D4235" s="7" t="s">
        <v>50703</v>
      </c>
      <c r="E4235" s="7" t="s">
        <v>50704</v>
      </c>
      <c r="F4235" s="7" t="s">
        <v>50705</v>
      </c>
      <c r="G4235" s="7" t="s">
        <v>50706</v>
      </c>
      <c r="H4235" s="7" t="s">
        <v>50707</v>
      </c>
      <c r="I4235" s="7" t="s">
        <v>65</v>
      </c>
      <c r="J4235" s="7" t="s">
        <v>33060</v>
      </c>
      <c r="K4235" s="7" t="s">
        <v>47</v>
      </c>
      <c r="L4235" s="7">
        <v>10</v>
      </c>
      <c r="M4235" s="7" t="s">
        <v>33076</v>
      </c>
      <c r="N4235" s="7">
        <v>23192</v>
      </c>
      <c r="O4235" s="7" t="s">
        <v>50708</v>
      </c>
      <c r="P4235" s="7">
        <v>20180525</v>
      </c>
      <c r="Q4235" s="7">
        <v>67</v>
      </c>
      <c r="R4235" s="7">
        <v>202004</v>
      </c>
    </row>
    <row r="4236" spans="1:18" ht="16.5" customHeight="1">
      <c r="A4236" s="8">
        <v>6628101539</v>
      </c>
      <c r="B4236" s="7">
        <v>9188455</v>
      </c>
      <c r="C4236" s="12">
        <v>1201111023704</v>
      </c>
      <c r="D4236" s="7" t="s">
        <v>50709</v>
      </c>
      <c r="E4236" s="7" t="s">
        <v>50710</v>
      </c>
      <c r="F4236" s="7" t="s">
        <v>50711</v>
      </c>
      <c r="G4236" s="7" t="s">
        <v>50712</v>
      </c>
      <c r="H4236" s="7" t="s">
        <v>50713</v>
      </c>
      <c r="I4236" s="7" t="s">
        <v>65</v>
      </c>
      <c r="J4236" s="7" t="s">
        <v>33060</v>
      </c>
      <c r="K4236" s="7" t="s">
        <v>47</v>
      </c>
      <c r="L4236" s="7">
        <v>10</v>
      </c>
      <c r="M4236" s="7" t="s">
        <v>33076</v>
      </c>
      <c r="N4236" s="7">
        <v>28909</v>
      </c>
      <c r="O4236" s="7" t="s">
        <v>38319</v>
      </c>
      <c r="P4236" s="7">
        <v>20190924</v>
      </c>
      <c r="Q4236" s="7">
        <v>50</v>
      </c>
      <c r="R4236" s="7">
        <v>202004</v>
      </c>
    </row>
    <row r="4237" spans="1:18" ht="16.5" customHeight="1">
      <c r="A4237" s="8">
        <v>1318123475</v>
      </c>
      <c r="B4237" s="7">
        <v>1161710</v>
      </c>
      <c r="C4237" s="12">
        <v>1201130004553</v>
      </c>
      <c r="D4237" s="7" t="s">
        <v>25065</v>
      </c>
      <c r="E4237" s="7" t="s">
        <v>25066</v>
      </c>
      <c r="F4237" s="7" t="s">
        <v>11550</v>
      </c>
      <c r="G4237" s="7" t="s">
        <v>25067</v>
      </c>
      <c r="H4237" s="7" t="s">
        <v>25068</v>
      </c>
      <c r="I4237" s="7" t="s">
        <v>65</v>
      </c>
      <c r="J4237" s="7" t="s">
        <v>33060</v>
      </c>
      <c r="K4237" s="7" t="s">
        <v>47</v>
      </c>
      <c r="L4237" s="7">
        <v>10</v>
      </c>
      <c r="M4237" s="7" t="s">
        <v>34194</v>
      </c>
      <c r="N4237" s="7">
        <v>52100</v>
      </c>
      <c r="O4237" s="7" t="s">
        <v>42499</v>
      </c>
      <c r="P4237" s="7">
        <v>19920915</v>
      </c>
      <c r="Q4237" s="7">
        <v>161</v>
      </c>
      <c r="R4237" s="7">
        <v>202004</v>
      </c>
    </row>
    <row r="4238" spans="1:18" ht="16.5" customHeight="1">
      <c r="A4238" s="8">
        <v>1398118786</v>
      </c>
      <c r="B4238" s="7">
        <v>1748602</v>
      </c>
      <c r="C4238" s="12">
        <v>1201130004909</v>
      </c>
      <c r="D4238" s="7" t="s">
        <v>24896</v>
      </c>
      <c r="E4238" s="7" t="s">
        <v>24897</v>
      </c>
      <c r="F4238" s="7" t="s">
        <v>14795</v>
      </c>
      <c r="G4238" s="7" t="s">
        <v>24898</v>
      </c>
      <c r="H4238" s="7" t="s">
        <v>24899</v>
      </c>
      <c r="I4238" s="7" t="s">
        <v>65</v>
      </c>
      <c r="J4238" s="7" t="s">
        <v>33060</v>
      </c>
      <c r="K4238" s="7" t="s">
        <v>47</v>
      </c>
      <c r="L4238" s="7">
        <v>10</v>
      </c>
      <c r="M4238" s="7" t="s">
        <v>34194</v>
      </c>
      <c r="N4238" s="7">
        <v>49231</v>
      </c>
      <c r="O4238" s="7" t="s">
        <v>22958</v>
      </c>
      <c r="P4238" s="7">
        <v>19941215</v>
      </c>
      <c r="Q4238" s="7">
        <v>67</v>
      </c>
      <c r="R4238" s="7">
        <v>202004</v>
      </c>
    </row>
    <row r="4239" spans="1:18" ht="16.5" customHeight="1">
      <c r="A4239" s="8">
        <v>2678100733</v>
      </c>
      <c r="B4239" s="7">
        <v>8144710</v>
      </c>
      <c r="C4239" s="12">
        <v>1201140009981</v>
      </c>
      <c r="D4239" s="7" t="s">
        <v>22699</v>
      </c>
      <c r="E4239" s="7" t="s">
        <v>22700</v>
      </c>
      <c r="F4239" s="7" t="s">
        <v>22701</v>
      </c>
      <c r="G4239" s="7" t="s">
        <v>22702</v>
      </c>
      <c r="H4239" s="7" t="s">
        <v>22703</v>
      </c>
      <c r="I4239" s="7" t="s">
        <v>65</v>
      </c>
      <c r="J4239" s="7" t="s">
        <v>33060</v>
      </c>
      <c r="K4239" s="7" t="s">
        <v>47</v>
      </c>
      <c r="L4239" s="7">
        <v>10</v>
      </c>
      <c r="M4239" s="7" t="s">
        <v>33760</v>
      </c>
      <c r="N4239" s="7">
        <v>46331</v>
      </c>
      <c r="O4239" s="7" t="s">
        <v>9472</v>
      </c>
      <c r="P4239" s="7">
        <v>20170216</v>
      </c>
      <c r="Q4239" s="7">
        <v>52</v>
      </c>
      <c r="R4239" s="7">
        <v>202004</v>
      </c>
    </row>
    <row r="4240" spans="1:18" ht="16.5" customHeight="1">
      <c r="A4240" s="8">
        <v>5068212223</v>
      </c>
      <c r="B4240" s="7">
        <v>8142349</v>
      </c>
      <c r="C4240" s="12">
        <v>1201510027208</v>
      </c>
      <c r="D4240" s="7" t="s">
        <v>50714</v>
      </c>
      <c r="E4240" s="7" t="s">
        <v>50715</v>
      </c>
      <c r="F4240" s="7" t="s">
        <v>50716</v>
      </c>
      <c r="G4240" s="7" t="s">
        <v>50717</v>
      </c>
      <c r="H4240" s="7" t="s">
        <v>50718</v>
      </c>
      <c r="I4240" s="7" t="s">
        <v>45</v>
      </c>
      <c r="J4240" s="7" t="s">
        <v>33060</v>
      </c>
      <c r="K4240" s="7" t="s">
        <v>47</v>
      </c>
      <c r="L4240" s="7">
        <v>10</v>
      </c>
      <c r="M4240" s="7" t="s">
        <v>105</v>
      </c>
      <c r="N4240" s="7">
        <v>87299</v>
      </c>
      <c r="O4240" s="7" t="s">
        <v>37831</v>
      </c>
      <c r="P4240" s="7">
        <v>20110113</v>
      </c>
      <c r="Q4240" s="7">
        <v>62</v>
      </c>
      <c r="R4240" s="7">
        <v>202004</v>
      </c>
    </row>
    <row r="4241" spans="1:18" ht="16.5" customHeight="1">
      <c r="A4241" s="8">
        <v>1308149851</v>
      </c>
      <c r="B4241" s="7">
        <v>1811643</v>
      </c>
      <c r="C4241" s="12">
        <v>1211110048752</v>
      </c>
      <c r="D4241" s="7" t="s">
        <v>16675</v>
      </c>
      <c r="E4241" s="7" t="s">
        <v>13272</v>
      </c>
      <c r="F4241" s="7" t="s">
        <v>16676</v>
      </c>
      <c r="G4241" s="7" t="s">
        <v>16677</v>
      </c>
      <c r="H4241" s="7" t="s">
        <v>16678</v>
      </c>
      <c r="I4241" s="7" t="s">
        <v>65</v>
      </c>
      <c r="J4241" s="7" t="s">
        <v>33060</v>
      </c>
      <c r="K4241" s="7" t="s">
        <v>47</v>
      </c>
      <c r="L4241" s="7">
        <v>10</v>
      </c>
      <c r="M4241" s="7" t="s">
        <v>33076</v>
      </c>
      <c r="N4241" s="7">
        <v>10742</v>
      </c>
      <c r="O4241" s="7" t="s">
        <v>16766</v>
      </c>
      <c r="P4241" s="7">
        <v>19960101</v>
      </c>
      <c r="Q4241" s="7">
        <v>64</v>
      </c>
      <c r="R4241" s="7">
        <v>202004</v>
      </c>
    </row>
    <row r="4242" spans="1:18" ht="16.5" customHeight="1">
      <c r="A4242" s="8">
        <v>1308152322</v>
      </c>
      <c r="B4242" s="7">
        <v>1732187</v>
      </c>
      <c r="C4242" s="12">
        <v>1211110055955</v>
      </c>
      <c r="D4242" s="7" t="s">
        <v>18785</v>
      </c>
      <c r="E4242" s="7" t="s">
        <v>18786</v>
      </c>
      <c r="F4242" s="7" t="s">
        <v>18787</v>
      </c>
      <c r="G4242" s="7" t="s">
        <v>18788</v>
      </c>
      <c r="H4242" s="7" t="s">
        <v>18789</v>
      </c>
      <c r="I4242" s="7" t="s">
        <v>65</v>
      </c>
      <c r="J4242" s="7" t="s">
        <v>33060</v>
      </c>
      <c r="K4242" s="7" t="s">
        <v>47</v>
      </c>
      <c r="L4242" s="7">
        <v>10</v>
      </c>
      <c r="M4242" s="7" t="s">
        <v>33076</v>
      </c>
      <c r="N4242" s="7">
        <v>26299</v>
      </c>
      <c r="O4242" s="7" t="s">
        <v>33440</v>
      </c>
      <c r="P4242" s="7">
        <v>19970501</v>
      </c>
      <c r="Q4242" s="7">
        <v>64</v>
      </c>
      <c r="R4242" s="7">
        <v>202004</v>
      </c>
    </row>
    <row r="4243" spans="1:18" ht="16.5" customHeight="1">
      <c r="A4243" s="8">
        <v>1298127390</v>
      </c>
      <c r="B4243" s="7">
        <v>1842038</v>
      </c>
      <c r="C4243" s="12">
        <v>1311110037901</v>
      </c>
      <c r="D4243" s="7" t="s">
        <v>19055</v>
      </c>
      <c r="E4243" s="7" t="s">
        <v>19056</v>
      </c>
      <c r="F4243" s="7" t="s">
        <v>19057</v>
      </c>
      <c r="G4243" s="7" t="s">
        <v>19058</v>
      </c>
      <c r="H4243" s="7" t="s">
        <v>19059</v>
      </c>
      <c r="I4243" s="7" t="s">
        <v>65</v>
      </c>
      <c r="J4243" s="7" t="s">
        <v>33060</v>
      </c>
      <c r="K4243" s="7" t="s">
        <v>47</v>
      </c>
      <c r="L4243" s="7">
        <v>10</v>
      </c>
      <c r="M4243" s="7" t="s">
        <v>33076</v>
      </c>
      <c r="N4243" s="7">
        <v>26421</v>
      </c>
      <c r="O4243" s="7" t="s">
        <v>48664</v>
      </c>
      <c r="P4243" s="7">
        <v>19990223</v>
      </c>
      <c r="Q4243" s="7">
        <v>66</v>
      </c>
      <c r="R4243" s="7">
        <v>202004</v>
      </c>
    </row>
    <row r="4244" spans="1:18" ht="16.5" customHeight="1">
      <c r="A4244" s="8">
        <v>1298168275</v>
      </c>
      <c r="B4244" s="7">
        <v>2247355</v>
      </c>
      <c r="C4244" s="12">
        <v>1311110107069</v>
      </c>
      <c r="D4244" s="7" t="s">
        <v>22993</v>
      </c>
      <c r="E4244" s="7" t="s">
        <v>22994</v>
      </c>
      <c r="F4244" s="7" t="s">
        <v>22995</v>
      </c>
      <c r="G4244" s="7" t="s">
        <v>22996</v>
      </c>
      <c r="H4244" s="7" t="s">
        <v>22997</v>
      </c>
      <c r="I4244" s="7" t="s">
        <v>65</v>
      </c>
      <c r="J4244" s="7" t="s">
        <v>33060</v>
      </c>
      <c r="K4244" s="7" t="s">
        <v>47</v>
      </c>
      <c r="L4244" s="7">
        <v>10</v>
      </c>
      <c r="M4244" s="7" t="s">
        <v>33076</v>
      </c>
      <c r="N4244" s="7">
        <v>10801</v>
      </c>
      <c r="O4244" s="7" t="s">
        <v>844</v>
      </c>
      <c r="P4244" s="7">
        <v>20031204</v>
      </c>
      <c r="Q4244" s="7">
        <v>65</v>
      </c>
      <c r="R4244" s="7">
        <v>202004</v>
      </c>
    </row>
    <row r="4245" spans="1:18" ht="16.5" customHeight="1">
      <c r="A4245" s="8">
        <v>1298619314</v>
      </c>
      <c r="B4245" s="7">
        <v>2949927</v>
      </c>
      <c r="C4245" s="12">
        <v>1311110205524</v>
      </c>
      <c r="D4245" s="7" t="s">
        <v>50719</v>
      </c>
      <c r="E4245" s="7" t="s">
        <v>50720</v>
      </c>
      <c r="F4245" s="7" t="s">
        <v>50721</v>
      </c>
      <c r="G4245" s="7" t="s">
        <v>50722</v>
      </c>
      <c r="H4245" s="7" t="s">
        <v>50723</v>
      </c>
      <c r="I4245" s="7" t="s">
        <v>65</v>
      </c>
      <c r="J4245" s="7" t="s">
        <v>33060</v>
      </c>
      <c r="K4245" s="7" t="s">
        <v>47</v>
      </c>
      <c r="L4245" s="7">
        <v>10</v>
      </c>
      <c r="M4245" s="7" t="s">
        <v>34433</v>
      </c>
      <c r="N4245" s="7">
        <v>59141</v>
      </c>
      <c r="O4245" s="7" t="s">
        <v>13379</v>
      </c>
      <c r="P4245" s="7">
        <v>20080311</v>
      </c>
      <c r="Q4245" s="7">
        <v>55</v>
      </c>
      <c r="R4245" s="7">
        <v>202004</v>
      </c>
    </row>
    <row r="4246" spans="1:18" ht="16.5" customHeight="1">
      <c r="A4246" s="8">
        <v>1448120998</v>
      </c>
      <c r="B4246" s="7">
        <v>5855156</v>
      </c>
      <c r="C4246" s="12">
        <v>1311110361722</v>
      </c>
      <c r="D4246" s="7" t="s">
        <v>50724</v>
      </c>
      <c r="E4246" s="7" t="s">
        <v>11565</v>
      </c>
      <c r="F4246" s="7" t="s">
        <v>50725</v>
      </c>
      <c r="G4246" s="7" t="s">
        <v>42895</v>
      </c>
      <c r="H4246" s="7" t="s">
        <v>50726</v>
      </c>
      <c r="I4246" s="7" t="s">
        <v>65</v>
      </c>
      <c r="J4246" s="7" t="s">
        <v>33060</v>
      </c>
      <c r="K4246" s="7" t="s">
        <v>47</v>
      </c>
      <c r="L4246" s="7">
        <v>10</v>
      </c>
      <c r="M4246" s="7" t="s">
        <v>34194</v>
      </c>
      <c r="N4246" s="7">
        <v>49301</v>
      </c>
      <c r="O4246" s="7" t="s">
        <v>11304</v>
      </c>
      <c r="P4246" s="7">
        <v>20131217</v>
      </c>
      <c r="Q4246" s="7">
        <v>64</v>
      </c>
      <c r="R4246" s="7">
        <v>202004</v>
      </c>
    </row>
    <row r="4247" spans="1:18" ht="16.5" customHeight="1">
      <c r="A4247" s="8">
        <v>1448128796</v>
      </c>
      <c r="B4247" s="7">
        <v>5948507</v>
      </c>
      <c r="C4247" s="12">
        <v>1311110382124</v>
      </c>
      <c r="D4247" s="7" t="s">
        <v>50727</v>
      </c>
      <c r="E4247" s="7" t="s">
        <v>39244</v>
      </c>
      <c r="F4247" s="7" t="s">
        <v>50728</v>
      </c>
      <c r="G4247" s="7" t="s">
        <v>50729</v>
      </c>
      <c r="H4247" s="7" t="s">
        <v>50730</v>
      </c>
      <c r="I4247" s="7" t="s">
        <v>65</v>
      </c>
      <c r="J4247" s="7" t="s">
        <v>33060</v>
      </c>
      <c r="K4247" s="7" t="s">
        <v>47</v>
      </c>
      <c r="L4247" s="7">
        <v>10</v>
      </c>
      <c r="M4247" s="7" t="s">
        <v>33076</v>
      </c>
      <c r="N4247" s="7">
        <v>10712</v>
      </c>
      <c r="O4247" s="7" t="s">
        <v>45301</v>
      </c>
      <c r="P4247" s="7">
        <v>20140723</v>
      </c>
      <c r="Q4247" s="7">
        <v>54</v>
      </c>
      <c r="R4247" s="7">
        <v>202004</v>
      </c>
    </row>
    <row r="4248" spans="1:18" ht="16.5" customHeight="1">
      <c r="A4248" s="8">
        <v>5038618342</v>
      </c>
      <c r="B4248" s="7">
        <v>6656973</v>
      </c>
      <c r="C4248" s="12">
        <v>1311110436575</v>
      </c>
      <c r="D4248" s="7" t="s">
        <v>50731</v>
      </c>
      <c r="E4248" s="7" t="s">
        <v>12663</v>
      </c>
      <c r="F4248" s="7" t="s">
        <v>9000</v>
      </c>
      <c r="G4248" s="7" t="s">
        <v>50732</v>
      </c>
      <c r="H4248" s="7" t="s">
        <v>50733</v>
      </c>
      <c r="I4248" s="7" t="s">
        <v>65</v>
      </c>
      <c r="J4248" s="7" t="s">
        <v>33060</v>
      </c>
      <c r="K4248" s="7" t="s">
        <v>47</v>
      </c>
      <c r="L4248" s="7">
        <v>10</v>
      </c>
      <c r="M4248" s="7" t="s">
        <v>34433</v>
      </c>
      <c r="N4248" s="7">
        <v>58222</v>
      </c>
      <c r="O4248" s="7" t="s">
        <v>13163</v>
      </c>
      <c r="P4248" s="7">
        <v>20160201</v>
      </c>
      <c r="Q4248" s="7">
        <v>74</v>
      </c>
      <c r="R4248" s="7">
        <v>202004</v>
      </c>
    </row>
    <row r="4249" spans="1:18" ht="16.5" customHeight="1">
      <c r="A4249" s="8">
        <v>8468100462</v>
      </c>
      <c r="B4249" s="7">
        <v>6790831</v>
      </c>
      <c r="C4249" s="12">
        <v>1311110455971</v>
      </c>
      <c r="D4249" s="7" t="s">
        <v>50734</v>
      </c>
      <c r="E4249" s="7" t="s">
        <v>50735</v>
      </c>
      <c r="F4249" s="7" t="s">
        <v>50736</v>
      </c>
      <c r="H4249" s="7" t="s">
        <v>50737</v>
      </c>
      <c r="I4249" s="7" t="s">
        <v>65</v>
      </c>
      <c r="J4249" s="7" t="s">
        <v>33060</v>
      </c>
      <c r="K4249" s="7" t="s">
        <v>47</v>
      </c>
      <c r="L4249" s="7">
        <v>10</v>
      </c>
      <c r="M4249" s="7" t="s">
        <v>34194</v>
      </c>
      <c r="N4249" s="7">
        <v>52101</v>
      </c>
      <c r="O4249" s="7" t="s">
        <v>11562</v>
      </c>
      <c r="P4249" s="7">
        <v>20160805</v>
      </c>
      <c r="Q4249" s="7">
        <v>61</v>
      </c>
      <c r="R4249" s="7">
        <v>202004</v>
      </c>
    </row>
    <row r="4250" spans="1:18" ht="16.5" customHeight="1">
      <c r="A4250" s="8">
        <v>1298206280</v>
      </c>
      <c r="B4250" s="7">
        <v>1560335</v>
      </c>
      <c r="C4250" s="12">
        <v>1311220001721</v>
      </c>
      <c r="D4250" s="7" t="s">
        <v>50738</v>
      </c>
      <c r="E4250" s="7" t="s">
        <v>50739</v>
      </c>
      <c r="F4250" s="7" t="s">
        <v>50740</v>
      </c>
      <c r="G4250" s="7" t="s">
        <v>50741</v>
      </c>
      <c r="H4250" s="7" t="s">
        <v>50742</v>
      </c>
      <c r="I4250" s="7" t="s">
        <v>45</v>
      </c>
      <c r="J4250" s="7" t="s">
        <v>33060</v>
      </c>
      <c r="K4250" s="7" t="s">
        <v>47</v>
      </c>
      <c r="L4250" s="7">
        <v>10</v>
      </c>
      <c r="M4250" s="7" t="s">
        <v>363</v>
      </c>
      <c r="N4250" s="7">
        <v>71530</v>
      </c>
      <c r="O4250" s="7" t="s">
        <v>3353</v>
      </c>
      <c r="P4250" s="7">
        <v>20001214</v>
      </c>
      <c r="Q4250" s="7">
        <v>92</v>
      </c>
      <c r="R4250" s="7">
        <v>202004</v>
      </c>
    </row>
    <row r="4251" spans="1:18" ht="16.5" customHeight="1">
      <c r="A4251" s="8">
        <v>1258134701</v>
      </c>
      <c r="B4251" s="7">
        <v>1928527</v>
      </c>
      <c r="C4251" s="12">
        <v>1313110033905</v>
      </c>
      <c r="D4251" s="7" t="s">
        <v>16702</v>
      </c>
      <c r="E4251" s="7" t="s">
        <v>791</v>
      </c>
      <c r="F4251" s="7" t="s">
        <v>737</v>
      </c>
      <c r="G4251" s="7" t="s">
        <v>16703</v>
      </c>
      <c r="H4251" s="7" t="s">
        <v>16704</v>
      </c>
      <c r="I4251" s="7" t="s">
        <v>65</v>
      </c>
      <c r="J4251" s="7" t="s">
        <v>33060</v>
      </c>
      <c r="K4251" s="7" t="s">
        <v>47</v>
      </c>
      <c r="L4251" s="7">
        <v>10</v>
      </c>
      <c r="M4251" s="7" t="s">
        <v>33076</v>
      </c>
      <c r="N4251" s="7">
        <v>10797</v>
      </c>
      <c r="O4251" s="7" t="s">
        <v>739</v>
      </c>
      <c r="P4251" s="7">
        <v>20001030</v>
      </c>
      <c r="Q4251" s="7">
        <v>71</v>
      </c>
      <c r="R4251" s="7">
        <v>202004</v>
      </c>
    </row>
    <row r="4252" spans="1:18" ht="16.5" customHeight="1">
      <c r="A4252" s="8">
        <v>1258186970</v>
      </c>
      <c r="B4252" s="7">
        <v>3711936</v>
      </c>
      <c r="C4252" s="12">
        <v>1313110096573</v>
      </c>
      <c r="D4252" s="7" t="s">
        <v>50743</v>
      </c>
      <c r="E4252" s="7" t="s">
        <v>32938</v>
      </c>
      <c r="F4252" s="7" t="s">
        <v>11920</v>
      </c>
      <c r="H4252" s="7" t="s">
        <v>50744</v>
      </c>
      <c r="I4252" s="7" t="s">
        <v>65</v>
      </c>
      <c r="J4252" s="7" t="s">
        <v>33060</v>
      </c>
      <c r="K4252" s="7" t="s">
        <v>47</v>
      </c>
      <c r="L4252" s="7">
        <v>10</v>
      </c>
      <c r="M4252" s="7" t="s">
        <v>33760</v>
      </c>
      <c r="N4252" s="7">
        <v>47129</v>
      </c>
      <c r="O4252" s="7" t="s">
        <v>10479</v>
      </c>
      <c r="P4252" s="7">
        <v>20100316</v>
      </c>
      <c r="Q4252" s="7">
        <v>93</v>
      </c>
      <c r="R4252" s="7">
        <v>202004</v>
      </c>
    </row>
    <row r="4253" spans="1:18" ht="16.5" customHeight="1">
      <c r="A4253" s="8">
        <v>8918600486</v>
      </c>
      <c r="B4253" s="7">
        <v>6680921</v>
      </c>
      <c r="C4253" s="12">
        <v>1313110163108</v>
      </c>
      <c r="D4253" s="7" t="s">
        <v>50745</v>
      </c>
      <c r="E4253" s="7" t="s">
        <v>50746</v>
      </c>
      <c r="F4253" s="7" t="s">
        <v>50747</v>
      </c>
      <c r="G4253" s="7" t="s">
        <v>50748</v>
      </c>
      <c r="H4253" s="7" t="s">
        <v>47123</v>
      </c>
      <c r="I4253" s="7" t="s">
        <v>63</v>
      </c>
      <c r="J4253" s="7" t="s">
        <v>33060</v>
      </c>
      <c r="K4253" s="7" t="s">
        <v>47</v>
      </c>
      <c r="L4253" s="7">
        <v>10</v>
      </c>
      <c r="M4253" s="7" t="s">
        <v>33076</v>
      </c>
      <c r="N4253" s="7">
        <v>10799</v>
      </c>
      <c r="O4253" s="7" t="s">
        <v>33150</v>
      </c>
      <c r="P4253" s="7">
        <v>20160401</v>
      </c>
      <c r="Q4253" s="7">
        <v>53</v>
      </c>
      <c r="R4253" s="7">
        <v>202004</v>
      </c>
    </row>
    <row r="4254" spans="1:18" ht="16.5" customHeight="1">
      <c r="A4254" s="8">
        <v>8838800868</v>
      </c>
      <c r="B4254" s="7">
        <v>8240221</v>
      </c>
      <c r="C4254" s="12">
        <v>1313110183304</v>
      </c>
      <c r="D4254" s="7" t="s">
        <v>50749</v>
      </c>
      <c r="E4254" s="7" t="s">
        <v>14012</v>
      </c>
      <c r="F4254" s="7" t="s">
        <v>2798</v>
      </c>
      <c r="G4254" s="7" t="s">
        <v>50750</v>
      </c>
      <c r="H4254" s="7" t="s">
        <v>50751</v>
      </c>
      <c r="I4254" s="7" t="s">
        <v>65</v>
      </c>
      <c r="J4254" s="7" t="s">
        <v>33060</v>
      </c>
      <c r="K4254" s="7" t="s">
        <v>47</v>
      </c>
      <c r="L4254" s="7">
        <v>10</v>
      </c>
      <c r="M4254" s="7" t="s">
        <v>33076</v>
      </c>
      <c r="N4254" s="7">
        <v>30399</v>
      </c>
      <c r="O4254" s="7" t="s">
        <v>7553</v>
      </c>
      <c r="P4254" s="7">
        <v>20170706</v>
      </c>
      <c r="Q4254" s="7">
        <v>76</v>
      </c>
      <c r="R4254" s="7">
        <v>202004</v>
      </c>
    </row>
    <row r="4255" spans="1:18" ht="16.5" customHeight="1">
      <c r="A4255" s="8">
        <v>1908100898</v>
      </c>
      <c r="B4255" s="7">
        <v>8297850</v>
      </c>
      <c r="C4255" s="12">
        <v>1313110186605</v>
      </c>
      <c r="D4255" s="7" t="s">
        <v>50752</v>
      </c>
      <c r="E4255" s="7" t="s">
        <v>10254</v>
      </c>
      <c r="F4255" s="7" t="s">
        <v>50753</v>
      </c>
      <c r="G4255" s="7" t="s">
        <v>50754</v>
      </c>
      <c r="H4255" s="7" t="s">
        <v>50755</v>
      </c>
      <c r="I4255" s="7" t="s">
        <v>65</v>
      </c>
      <c r="J4255" s="7" t="s">
        <v>33060</v>
      </c>
      <c r="K4255" s="7" t="s">
        <v>47</v>
      </c>
      <c r="L4255" s="7">
        <v>10</v>
      </c>
      <c r="M4255" s="7" t="s">
        <v>33076</v>
      </c>
      <c r="N4255" s="7">
        <v>26299</v>
      </c>
      <c r="O4255" s="7" t="s">
        <v>33440</v>
      </c>
      <c r="P4255" s="7">
        <v>20170915</v>
      </c>
      <c r="Q4255" s="7">
        <v>50</v>
      </c>
      <c r="R4255" s="7">
        <v>202004</v>
      </c>
    </row>
    <row r="4256" spans="1:18" ht="16.5" customHeight="1">
      <c r="A4256" s="8">
        <v>2388101239</v>
      </c>
      <c r="B4256" s="7">
        <v>8808459</v>
      </c>
      <c r="C4256" s="12">
        <v>1313110208558</v>
      </c>
      <c r="D4256" s="7" t="s">
        <v>50756</v>
      </c>
      <c r="E4256" s="7" t="s">
        <v>50757</v>
      </c>
      <c r="F4256" s="7" t="s">
        <v>2798</v>
      </c>
      <c r="G4256" s="7" t="s">
        <v>50758</v>
      </c>
      <c r="H4256" s="7" t="s">
        <v>6805</v>
      </c>
      <c r="I4256" s="7" t="s">
        <v>65</v>
      </c>
      <c r="J4256" s="7" t="s">
        <v>33060</v>
      </c>
      <c r="K4256" s="7" t="s">
        <v>47</v>
      </c>
      <c r="L4256" s="7">
        <v>10</v>
      </c>
      <c r="M4256" s="7" t="s">
        <v>33076</v>
      </c>
      <c r="N4256" s="7">
        <v>30399</v>
      </c>
      <c r="O4256" s="7" t="s">
        <v>7553</v>
      </c>
      <c r="P4256" s="7">
        <v>20181228</v>
      </c>
      <c r="Q4256" s="7">
        <v>130</v>
      </c>
      <c r="R4256" s="7">
        <v>202004</v>
      </c>
    </row>
    <row r="4257" spans="1:18" ht="16.5" customHeight="1">
      <c r="A4257" s="8">
        <v>8708601396</v>
      </c>
      <c r="B4257" s="7">
        <v>8960172</v>
      </c>
      <c r="C4257" s="12">
        <v>1313110214779</v>
      </c>
      <c r="D4257" s="7" t="s">
        <v>50759</v>
      </c>
      <c r="E4257" s="7" t="s">
        <v>13675</v>
      </c>
      <c r="F4257" s="7" t="s">
        <v>50760</v>
      </c>
      <c r="H4257" s="7" t="s">
        <v>50761</v>
      </c>
      <c r="I4257" s="7" t="s">
        <v>65</v>
      </c>
      <c r="J4257" s="7" t="s">
        <v>33060</v>
      </c>
      <c r="K4257" s="7" t="s">
        <v>47</v>
      </c>
      <c r="L4257" s="7">
        <v>10</v>
      </c>
      <c r="M4257" s="7" t="s">
        <v>33076</v>
      </c>
      <c r="N4257" s="7">
        <v>24212</v>
      </c>
      <c r="O4257" s="7" t="s">
        <v>50762</v>
      </c>
      <c r="P4257" s="7">
        <v>20190502</v>
      </c>
      <c r="Q4257" s="7">
        <v>50</v>
      </c>
      <c r="R4257" s="7">
        <v>202004</v>
      </c>
    </row>
    <row r="4258" spans="1:18" ht="16.5" customHeight="1">
      <c r="A4258" s="8">
        <v>1348652881</v>
      </c>
      <c r="B4258" s="7">
        <v>3204888</v>
      </c>
      <c r="C4258" s="12">
        <v>1314110219660</v>
      </c>
      <c r="D4258" s="7" t="s">
        <v>22078</v>
      </c>
      <c r="E4258" s="7" t="s">
        <v>22079</v>
      </c>
      <c r="F4258" s="7" t="s">
        <v>8960</v>
      </c>
      <c r="G4258" s="7" t="s">
        <v>22080</v>
      </c>
      <c r="H4258" s="7" t="s">
        <v>22081</v>
      </c>
      <c r="I4258" s="7" t="s">
        <v>65</v>
      </c>
      <c r="J4258" s="7" t="s">
        <v>33060</v>
      </c>
      <c r="K4258" s="7" t="s">
        <v>47</v>
      </c>
      <c r="L4258" s="7">
        <v>10</v>
      </c>
      <c r="M4258" s="7" t="s">
        <v>33076</v>
      </c>
      <c r="N4258" s="7">
        <v>26410</v>
      </c>
      <c r="O4258" s="7" t="s">
        <v>5396</v>
      </c>
      <c r="P4258" s="7">
        <v>20081211</v>
      </c>
      <c r="Q4258" s="7">
        <v>86</v>
      </c>
      <c r="R4258" s="7">
        <v>202004</v>
      </c>
    </row>
    <row r="4259" spans="1:18" ht="16.5" customHeight="1">
      <c r="A4259" s="8">
        <v>1348704896</v>
      </c>
      <c r="B4259" s="7">
        <v>4197546</v>
      </c>
      <c r="C4259" s="12">
        <v>1314110291709</v>
      </c>
      <c r="D4259" s="7" t="s">
        <v>50763</v>
      </c>
      <c r="E4259" s="7" t="s">
        <v>50764</v>
      </c>
      <c r="F4259" s="7" t="s">
        <v>18755</v>
      </c>
      <c r="G4259" s="7" t="s">
        <v>50765</v>
      </c>
      <c r="H4259" s="7" t="s">
        <v>4237</v>
      </c>
      <c r="I4259" s="7" t="s">
        <v>65</v>
      </c>
      <c r="J4259" s="7" t="s">
        <v>33060</v>
      </c>
      <c r="K4259" s="7" t="s">
        <v>47</v>
      </c>
      <c r="L4259" s="7">
        <v>10</v>
      </c>
      <c r="M4259" s="7" t="s">
        <v>33076</v>
      </c>
      <c r="N4259" s="7">
        <v>26221</v>
      </c>
      <c r="O4259" s="7" t="s">
        <v>43255</v>
      </c>
      <c r="P4259" s="7">
        <v>20130125</v>
      </c>
      <c r="Q4259" s="7">
        <v>65</v>
      </c>
      <c r="R4259" s="7">
        <v>202004</v>
      </c>
    </row>
    <row r="4260" spans="1:18" ht="16.5" customHeight="1">
      <c r="A4260" s="8">
        <v>1348713677</v>
      </c>
      <c r="B4260" s="7">
        <v>4334805</v>
      </c>
      <c r="C4260" s="12">
        <v>1314110303116</v>
      </c>
      <c r="D4260" s="7" t="s">
        <v>50766</v>
      </c>
      <c r="E4260" s="7" t="s">
        <v>50767</v>
      </c>
      <c r="F4260" s="7" t="s">
        <v>4410</v>
      </c>
      <c r="G4260" s="7" t="s">
        <v>50768</v>
      </c>
      <c r="H4260" s="7" t="s">
        <v>47193</v>
      </c>
      <c r="I4260" s="7" t="s">
        <v>65</v>
      </c>
      <c r="J4260" s="7" t="s">
        <v>33060</v>
      </c>
      <c r="K4260" s="7" t="s">
        <v>47</v>
      </c>
      <c r="L4260" s="7">
        <v>10</v>
      </c>
      <c r="M4260" s="7" t="s">
        <v>33076</v>
      </c>
      <c r="N4260" s="7">
        <v>26221</v>
      </c>
      <c r="O4260" s="7" t="s">
        <v>43255</v>
      </c>
      <c r="P4260" s="7">
        <v>20130801</v>
      </c>
      <c r="Q4260" s="7">
        <v>59</v>
      </c>
      <c r="R4260" s="7">
        <v>202004</v>
      </c>
    </row>
    <row r="4261" spans="1:18" ht="16.5" customHeight="1">
      <c r="A4261" s="8">
        <v>1348720386</v>
      </c>
      <c r="B4261" s="7">
        <v>7149869</v>
      </c>
      <c r="C4261" s="12">
        <v>1314110312331</v>
      </c>
      <c r="D4261" s="7" t="s">
        <v>50769</v>
      </c>
      <c r="E4261" s="7" t="s">
        <v>50770</v>
      </c>
      <c r="F4261" s="7" t="s">
        <v>50771</v>
      </c>
      <c r="G4261" s="7" t="s">
        <v>50772</v>
      </c>
      <c r="H4261" s="7" t="s">
        <v>4400</v>
      </c>
      <c r="I4261" s="7" t="s">
        <v>65</v>
      </c>
      <c r="J4261" s="7" t="s">
        <v>33060</v>
      </c>
      <c r="K4261" s="7" t="s">
        <v>47</v>
      </c>
      <c r="L4261" s="7">
        <v>10</v>
      </c>
      <c r="M4261" s="7" t="s">
        <v>33076</v>
      </c>
      <c r="N4261" s="7">
        <v>26200</v>
      </c>
      <c r="O4261" s="7" t="s">
        <v>2031</v>
      </c>
      <c r="P4261" s="7">
        <v>20140109</v>
      </c>
      <c r="Q4261" s="7">
        <v>60</v>
      </c>
      <c r="R4261" s="7">
        <v>202004</v>
      </c>
    </row>
    <row r="4262" spans="1:18" ht="16.5" customHeight="1">
      <c r="A4262" s="8">
        <v>1348723710</v>
      </c>
      <c r="B4262" s="7">
        <v>5889793</v>
      </c>
      <c r="C4262" s="12">
        <v>1314110316763</v>
      </c>
      <c r="D4262" s="7" t="s">
        <v>2071</v>
      </c>
      <c r="E4262" s="7" t="s">
        <v>20371</v>
      </c>
      <c r="F4262" s="7" t="s">
        <v>20372</v>
      </c>
      <c r="G4262" s="7" t="s">
        <v>20373</v>
      </c>
      <c r="H4262" s="7" t="s">
        <v>20374</v>
      </c>
      <c r="I4262" s="7" t="s">
        <v>65</v>
      </c>
      <c r="J4262" s="7" t="s">
        <v>33060</v>
      </c>
      <c r="K4262" s="7" t="s">
        <v>47</v>
      </c>
      <c r="L4262" s="7">
        <v>10</v>
      </c>
      <c r="M4262" s="7" t="s">
        <v>33076</v>
      </c>
      <c r="N4262" s="7">
        <v>30391</v>
      </c>
      <c r="O4262" s="7" t="s">
        <v>7087</v>
      </c>
      <c r="P4262" s="7">
        <v>20140324</v>
      </c>
      <c r="Q4262" s="7">
        <v>66</v>
      </c>
      <c r="R4262" s="7">
        <v>202004</v>
      </c>
    </row>
    <row r="4263" spans="1:18" ht="16.5" customHeight="1">
      <c r="A4263" s="8">
        <v>8468700028</v>
      </c>
      <c r="B4263" s="7">
        <v>6391854</v>
      </c>
      <c r="C4263" s="12">
        <v>1314110337511</v>
      </c>
      <c r="D4263" s="7" t="s">
        <v>50773</v>
      </c>
      <c r="E4263" s="7" t="s">
        <v>50774</v>
      </c>
      <c r="F4263" s="7" t="s">
        <v>4410</v>
      </c>
      <c r="G4263" s="7" t="s">
        <v>50775</v>
      </c>
      <c r="H4263" s="7" t="s">
        <v>4392</v>
      </c>
      <c r="I4263" s="7" t="s">
        <v>65</v>
      </c>
      <c r="J4263" s="7" t="s">
        <v>33060</v>
      </c>
      <c r="K4263" s="7" t="s">
        <v>47</v>
      </c>
      <c r="L4263" s="7">
        <v>10</v>
      </c>
      <c r="M4263" s="7" t="s">
        <v>33076</v>
      </c>
      <c r="N4263" s="7">
        <v>26221</v>
      </c>
      <c r="O4263" s="7" t="s">
        <v>43255</v>
      </c>
      <c r="P4263" s="7">
        <v>20150216</v>
      </c>
      <c r="Q4263" s="7">
        <v>94</v>
      </c>
      <c r="R4263" s="7">
        <v>202004</v>
      </c>
    </row>
    <row r="4264" spans="1:18" ht="16.5" customHeight="1">
      <c r="A4264" s="8">
        <v>1388700650</v>
      </c>
      <c r="B4264" s="7">
        <v>8157723</v>
      </c>
      <c r="C4264" s="12">
        <v>1314110386716</v>
      </c>
      <c r="D4264" s="7" t="s">
        <v>20509</v>
      </c>
      <c r="E4264" s="7" t="s">
        <v>20510</v>
      </c>
      <c r="F4264" s="7" t="s">
        <v>3683</v>
      </c>
      <c r="G4264" s="7" t="s">
        <v>20511</v>
      </c>
      <c r="H4264" s="7" t="s">
        <v>20512</v>
      </c>
      <c r="I4264" s="7" t="s">
        <v>65</v>
      </c>
      <c r="J4264" s="7" t="s">
        <v>33060</v>
      </c>
      <c r="K4264" s="7" t="s">
        <v>47</v>
      </c>
      <c r="L4264" s="7">
        <v>10</v>
      </c>
      <c r="M4264" s="7" t="s">
        <v>33076</v>
      </c>
      <c r="N4264" s="7">
        <v>30391</v>
      </c>
      <c r="O4264" s="7" t="s">
        <v>7087</v>
      </c>
      <c r="P4264" s="7">
        <v>20170322</v>
      </c>
      <c r="Q4264" s="7">
        <v>95</v>
      </c>
      <c r="R4264" s="7">
        <v>202004</v>
      </c>
    </row>
    <row r="4265" spans="1:18" ht="16.5" customHeight="1">
      <c r="A4265" s="8">
        <v>4548700829</v>
      </c>
      <c r="B4265" s="7">
        <v>8352192</v>
      </c>
      <c r="C4265" s="12">
        <v>1314110398787</v>
      </c>
      <c r="D4265" s="7" t="s">
        <v>50776</v>
      </c>
      <c r="E4265" s="7" t="s">
        <v>50777</v>
      </c>
      <c r="F4265" s="7" t="s">
        <v>4410</v>
      </c>
      <c r="H4265" s="7" t="s">
        <v>18733</v>
      </c>
      <c r="I4265" s="7" t="s">
        <v>65</v>
      </c>
      <c r="J4265" s="7" t="s">
        <v>33060</v>
      </c>
      <c r="K4265" s="7" t="s">
        <v>47</v>
      </c>
      <c r="L4265" s="7">
        <v>10</v>
      </c>
      <c r="M4265" s="7" t="s">
        <v>33076</v>
      </c>
      <c r="N4265" s="7">
        <v>26223</v>
      </c>
      <c r="O4265" s="7" t="s">
        <v>38652</v>
      </c>
      <c r="P4265" s="7">
        <v>20170926</v>
      </c>
      <c r="Q4265" s="7">
        <v>70</v>
      </c>
      <c r="R4265" s="7">
        <v>202004</v>
      </c>
    </row>
    <row r="4266" spans="1:18" ht="16.5" customHeight="1">
      <c r="A4266" s="8">
        <v>7218800968</v>
      </c>
      <c r="B4266" s="7">
        <v>8538409</v>
      </c>
      <c r="C4266" s="12">
        <v>1314110409451</v>
      </c>
      <c r="D4266" s="7" t="s">
        <v>50778</v>
      </c>
      <c r="E4266" s="7" t="s">
        <v>13892</v>
      </c>
      <c r="F4266" s="7" t="s">
        <v>20372</v>
      </c>
      <c r="G4266" s="7" t="s">
        <v>50779</v>
      </c>
      <c r="H4266" s="7" t="s">
        <v>50780</v>
      </c>
      <c r="I4266" s="7" t="s">
        <v>65</v>
      </c>
      <c r="J4266" s="7" t="s">
        <v>33060</v>
      </c>
      <c r="K4266" s="7" t="s">
        <v>47</v>
      </c>
      <c r="L4266" s="7">
        <v>10</v>
      </c>
      <c r="M4266" s="7" t="s">
        <v>33076</v>
      </c>
      <c r="N4266" s="7">
        <v>30399</v>
      </c>
      <c r="O4266" s="7" t="s">
        <v>7553</v>
      </c>
      <c r="P4266" s="7">
        <v>20180329</v>
      </c>
      <c r="Q4266" s="7">
        <v>50</v>
      </c>
      <c r="R4266" s="7">
        <v>202004</v>
      </c>
    </row>
    <row r="4267" spans="1:18" ht="16.5" customHeight="1">
      <c r="A4267" s="8">
        <v>1348209654</v>
      </c>
      <c r="B4267" s="7">
        <v>3855279</v>
      </c>
      <c r="C4267" s="12">
        <v>1314330017563</v>
      </c>
      <c r="D4267" s="7" t="s">
        <v>50781</v>
      </c>
      <c r="E4267" s="7" t="s">
        <v>50782</v>
      </c>
      <c r="F4267" s="7" t="s">
        <v>249</v>
      </c>
      <c r="G4267" s="7" t="s">
        <v>50783</v>
      </c>
      <c r="H4267" s="7" t="s">
        <v>50784</v>
      </c>
      <c r="I4267" s="7" t="s">
        <v>45</v>
      </c>
      <c r="J4267" s="7" t="s">
        <v>33060</v>
      </c>
      <c r="K4267" s="7" t="s">
        <v>47</v>
      </c>
      <c r="L4267" s="7">
        <v>10</v>
      </c>
      <c r="M4267" s="7" t="s">
        <v>105</v>
      </c>
      <c r="N4267" s="7">
        <v>86102</v>
      </c>
      <c r="O4267" s="7" t="s">
        <v>30448</v>
      </c>
      <c r="P4267" s="7">
        <v>20101103</v>
      </c>
      <c r="Q4267" s="7">
        <v>161</v>
      </c>
      <c r="R4267" s="7">
        <v>202004</v>
      </c>
    </row>
    <row r="4268" spans="1:18" ht="16.5" customHeight="1">
      <c r="A4268" s="8">
        <v>3128118421</v>
      </c>
      <c r="B4268" s="7">
        <v>1723170</v>
      </c>
      <c r="C4268" s="12">
        <v>1341110034805</v>
      </c>
      <c r="D4268" s="7" t="s">
        <v>50785</v>
      </c>
      <c r="E4268" s="7" t="s">
        <v>3079</v>
      </c>
      <c r="F4268" s="7" t="s">
        <v>1726</v>
      </c>
      <c r="G4268" s="7" t="s">
        <v>50786</v>
      </c>
      <c r="H4268" s="7" t="s">
        <v>50787</v>
      </c>
      <c r="I4268" s="7" t="s">
        <v>65</v>
      </c>
      <c r="J4268" s="7" t="s">
        <v>33060</v>
      </c>
      <c r="K4268" s="7" t="s">
        <v>47</v>
      </c>
      <c r="L4268" s="7">
        <v>10</v>
      </c>
      <c r="M4268" s="7" t="s">
        <v>33076</v>
      </c>
      <c r="N4268" s="7">
        <v>20202</v>
      </c>
      <c r="O4268" s="7" t="s">
        <v>38337</v>
      </c>
      <c r="P4268" s="7">
        <v>19910920</v>
      </c>
      <c r="Q4268" s="7">
        <v>54</v>
      </c>
      <c r="R4268" s="7">
        <v>202004</v>
      </c>
    </row>
    <row r="4269" spans="1:18" ht="16.5" customHeight="1">
      <c r="A4269" s="8">
        <v>1388101642</v>
      </c>
      <c r="B4269" s="7">
        <v>1432156</v>
      </c>
      <c r="C4269" s="12">
        <v>1341110042296</v>
      </c>
      <c r="D4269" s="7" t="s">
        <v>11764</v>
      </c>
      <c r="E4269" s="7" t="s">
        <v>17416</v>
      </c>
      <c r="F4269" s="7" t="s">
        <v>17417</v>
      </c>
      <c r="G4269" s="7" t="s">
        <v>17418</v>
      </c>
      <c r="H4269" s="7" t="s">
        <v>17419</v>
      </c>
      <c r="I4269" s="7" t="s">
        <v>65</v>
      </c>
      <c r="J4269" s="7" t="s">
        <v>33060</v>
      </c>
      <c r="K4269" s="7" t="s">
        <v>47</v>
      </c>
      <c r="L4269" s="7">
        <v>10</v>
      </c>
      <c r="M4269" s="7" t="s">
        <v>33076</v>
      </c>
      <c r="N4269" s="7">
        <v>18110</v>
      </c>
      <c r="O4269" s="7" t="s">
        <v>978</v>
      </c>
      <c r="P4269" s="7">
        <v>19940314</v>
      </c>
      <c r="Q4269" s="7">
        <v>124</v>
      </c>
      <c r="R4269" s="7">
        <v>202004</v>
      </c>
    </row>
    <row r="4270" spans="1:18" ht="16.5" customHeight="1">
      <c r="A4270" s="8">
        <v>2488800712</v>
      </c>
      <c r="B4270" s="7">
        <v>6415430</v>
      </c>
      <c r="C4270" s="12">
        <v>1341110409868</v>
      </c>
      <c r="D4270" s="7" t="s">
        <v>16632</v>
      </c>
      <c r="E4270" s="7" t="s">
        <v>16633</v>
      </c>
      <c r="F4270" s="7" t="s">
        <v>16634</v>
      </c>
      <c r="G4270" s="7" t="s">
        <v>16635</v>
      </c>
      <c r="H4270" s="7" t="s">
        <v>16636</v>
      </c>
      <c r="I4270" s="7" t="s">
        <v>65</v>
      </c>
      <c r="J4270" s="7" t="s">
        <v>33060</v>
      </c>
      <c r="K4270" s="7" t="s">
        <v>47</v>
      </c>
      <c r="L4270" s="7">
        <v>10</v>
      </c>
      <c r="M4270" s="7" t="s">
        <v>33076</v>
      </c>
      <c r="N4270" s="7">
        <v>10309</v>
      </c>
      <c r="O4270" s="7" t="s">
        <v>33107</v>
      </c>
      <c r="P4270" s="7">
        <v>20150421</v>
      </c>
      <c r="Q4270" s="7">
        <v>63</v>
      </c>
      <c r="R4270" s="7">
        <v>202004</v>
      </c>
    </row>
    <row r="4271" spans="1:18" ht="16.5" customHeight="1">
      <c r="A4271" s="8">
        <v>1218641336</v>
      </c>
      <c r="B4271" s="7">
        <v>8409934</v>
      </c>
      <c r="C4271" s="12">
        <v>1341110481832</v>
      </c>
      <c r="D4271" s="7" t="s">
        <v>25909</v>
      </c>
      <c r="E4271" s="7" t="s">
        <v>11308</v>
      </c>
      <c r="F4271" s="7" t="s">
        <v>11909</v>
      </c>
      <c r="H4271" s="7" t="s">
        <v>25910</v>
      </c>
      <c r="I4271" s="7" t="s">
        <v>65</v>
      </c>
      <c r="J4271" s="7" t="s">
        <v>33060</v>
      </c>
      <c r="K4271" s="7" t="s">
        <v>47</v>
      </c>
      <c r="L4271" s="7">
        <v>10</v>
      </c>
      <c r="M4271" s="7" t="s">
        <v>363</v>
      </c>
      <c r="N4271" s="7">
        <v>71531</v>
      </c>
      <c r="O4271" s="7" t="s">
        <v>15169</v>
      </c>
      <c r="P4271" s="7">
        <v>20171122</v>
      </c>
      <c r="Q4271" s="7">
        <v>223</v>
      </c>
      <c r="R4271" s="7">
        <v>202004</v>
      </c>
    </row>
    <row r="4272" spans="1:18" ht="16.5" customHeight="1">
      <c r="A4272" s="8">
        <v>4418801101</v>
      </c>
      <c r="B4272" s="7">
        <v>8853663</v>
      </c>
      <c r="C4272" s="12">
        <v>1341110515920</v>
      </c>
      <c r="D4272" s="7" t="s">
        <v>17382</v>
      </c>
      <c r="E4272" s="7" t="s">
        <v>10190</v>
      </c>
      <c r="F4272" s="7" t="s">
        <v>978</v>
      </c>
      <c r="G4272" s="7" t="s">
        <v>17383</v>
      </c>
      <c r="H4272" s="7" t="s">
        <v>17384</v>
      </c>
      <c r="I4272" s="7" t="s">
        <v>63</v>
      </c>
      <c r="J4272" s="7" t="s">
        <v>33060</v>
      </c>
      <c r="K4272" s="7" t="s">
        <v>47</v>
      </c>
      <c r="L4272" s="7">
        <v>10</v>
      </c>
      <c r="M4272" s="7" t="s">
        <v>34433</v>
      </c>
      <c r="N4272" s="7">
        <v>58190</v>
      </c>
      <c r="O4272" s="7" t="s">
        <v>49657</v>
      </c>
      <c r="P4272" s="7">
        <v>20190208</v>
      </c>
      <c r="Q4272" s="7">
        <v>142</v>
      </c>
      <c r="R4272" s="7">
        <v>202004</v>
      </c>
    </row>
    <row r="4273" spans="1:18" ht="16.5" customHeight="1">
      <c r="A4273" s="8">
        <v>6398700468</v>
      </c>
      <c r="B4273" s="7">
        <v>8061588</v>
      </c>
      <c r="C4273" s="12">
        <v>1342110183816</v>
      </c>
      <c r="D4273" s="7" t="s">
        <v>50788</v>
      </c>
      <c r="E4273" s="7" t="s">
        <v>50789</v>
      </c>
      <c r="F4273" s="7" t="s">
        <v>50790</v>
      </c>
      <c r="G4273" s="7" t="s">
        <v>50791</v>
      </c>
      <c r="H4273" s="7" t="s">
        <v>50792</v>
      </c>
      <c r="I4273" s="7" t="s">
        <v>65</v>
      </c>
      <c r="J4273" s="7" t="s">
        <v>33060</v>
      </c>
      <c r="K4273" s="7" t="s">
        <v>47</v>
      </c>
      <c r="L4273" s="7">
        <v>10</v>
      </c>
      <c r="M4273" s="7" t="s">
        <v>33076</v>
      </c>
      <c r="N4273" s="7">
        <v>32021</v>
      </c>
      <c r="O4273" s="7" t="s">
        <v>33599</v>
      </c>
      <c r="P4273" s="7">
        <v>20161208</v>
      </c>
      <c r="Q4273" s="7">
        <v>57</v>
      </c>
      <c r="R4273" s="7">
        <v>202004</v>
      </c>
    </row>
    <row r="4274" spans="1:18" ht="16.5" customHeight="1">
      <c r="A4274" s="8">
        <v>1268113975</v>
      </c>
      <c r="B4274" s="7">
        <v>1603365</v>
      </c>
      <c r="C4274" s="12">
        <v>1344110005991</v>
      </c>
      <c r="D4274" s="7" t="s">
        <v>18136</v>
      </c>
      <c r="E4274" s="7" t="s">
        <v>18137</v>
      </c>
      <c r="F4274" s="7" t="s">
        <v>18138</v>
      </c>
      <c r="G4274" s="7" t="s">
        <v>18139</v>
      </c>
      <c r="H4274" s="7" t="s">
        <v>18140</v>
      </c>
      <c r="I4274" s="7" t="s">
        <v>65</v>
      </c>
      <c r="J4274" s="7" t="s">
        <v>33060</v>
      </c>
      <c r="K4274" s="7" t="s">
        <v>47</v>
      </c>
      <c r="L4274" s="7">
        <v>10</v>
      </c>
      <c r="M4274" s="7" t="s">
        <v>33076</v>
      </c>
      <c r="N4274" s="7">
        <v>23221</v>
      </c>
      <c r="O4274" s="7" t="s">
        <v>33351</v>
      </c>
      <c r="P4274" s="7">
        <v>19880815</v>
      </c>
      <c r="Q4274" s="7">
        <v>55</v>
      </c>
      <c r="R4274" s="7">
        <v>202004</v>
      </c>
    </row>
    <row r="4275" spans="1:18" ht="16.5" customHeight="1">
      <c r="A4275" s="8">
        <v>1268179735</v>
      </c>
      <c r="B4275" s="7">
        <v>2182825</v>
      </c>
      <c r="C4275" s="12">
        <v>1344110026583</v>
      </c>
      <c r="D4275" s="7" t="s">
        <v>19197</v>
      </c>
      <c r="E4275" s="7" t="s">
        <v>2194</v>
      </c>
      <c r="F4275" s="7" t="s">
        <v>19198</v>
      </c>
      <c r="G4275" s="7" t="s">
        <v>19199</v>
      </c>
      <c r="H4275" s="7" t="s">
        <v>19200</v>
      </c>
      <c r="I4275" s="7" t="s">
        <v>65</v>
      </c>
      <c r="J4275" s="7" t="s">
        <v>33060</v>
      </c>
      <c r="K4275" s="7" t="s">
        <v>47</v>
      </c>
      <c r="L4275" s="7">
        <v>10</v>
      </c>
      <c r="M4275" s="7" t="s">
        <v>33076</v>
      </c>
      <c r="N4275" s="7">
        <v>27301</v>
      </c>
      <c r="O4275" s="7" t="s">
        <v>44274</v>
      </c>
      <c r="P4275" s="7">
        <v>20040628</v>
      </c>
      <c r="Q4275" s="7">
        <v>57</v>
      </c>
      <c r="R4275" s="7">
        <v>202004</v>
      </c>
    </row>
    <row r="4276" spans="1:18" ht="16.5" customHeight="1">
      <c r="A4276" s="8">
        <v>1268678589</v>
      </c>
      <c r="B4276" s="7">
        <v>5964148</v>
      </c>
      <c r="C4276" s="12">
        <v>1344110062066</v>
      </c>
      <c r="D4276" s="7" t="s">
        <v>50793</v>
      </c>
      <c r="E4276" s="7" t="s">
        <v>5200</v>
      </c>
      <c r="F4276" s="7" t="s">
        <v>11557</v>
      </c>
      <c r="G4276" s="7" t="s">
        <v>50794</v>
      </c>
      <c r="H4276" s="7" t="s">
        <v>50795</v>
      </c>
      <c r="I4276" s="7" t="s">
        <v>65</v>
      </c>
      <c r="J4276" s="7" t="s">
        <v>33060</v>
      </c>
      <c r="K4276" s="7" t="s">
        <v>47</v>
      </c>
      <c r="L4276" s="7">
        <v>10</v>
      </c>
      <c r="M4276" s="7" t="s">
        <v>34194</v>
      </c>
      <c r="N4276" s="7">
        <v>52101</v>
      </c>
      <c r="O4276" s="7" t="s">
        <v>11562</v>
      </c>
      <c r="P4276" s="7">
        <v>20140923</v>
      </c>
      <c r="Q4276" s="7">
        <v>58</v>
      </c>
      <c r="R4276" s="7">
        <v>202004</v>
      </c>
    </row>
    <row r="4277" spans="1:18" ht="16.5" customHeight="1">
      <c r="A4277" s="8">
        <v>5308801094</v>
      </c>
      <c r="B4277" s="7">
        <v>6785740</v>
      </c>
      <c r="C4277" s="12">
        <v>1344110071538</v>
      </c>
      <c r="D4277" s="7" t="s">
        <v>50796</v>
      </c>
      <c r="E4277" s="7" t="s">
        <v>6528</v>
      </c>
      <c r="F4277" s="7" t="s">
        <v>50797</v>
      </c>
      <c r="G4277" s="7" t="s">
        <v>50798</v>
      </c>
      <c r="H4277" s="7" t="s">
        <v>50799</v>
      </c>
      <c r="I4277" s="7" t="s">
        <v>65</v>
      </c>
      <c r="J4277" s="7" t="s">
        <v>33060</v>
      </c>
      <c r="K4277" s="7" t="s">
        <v>47</v>
      </c>
      <c r="L4277" s="7">
        <v>10</v>
      </c>
      <c r="M4277" s="7" t="s">
        <v>33760</v>
      </c>
      <c r="N4277" s="7">
        <v>46311</v>
      </c>
      <c r="O4277" s="7" t="s">
        <v>33832</v>
      </c>
      <c r="P4277" s="7">
        <v>20160720</v>
      </c>
      <c r="Q4277" s="7">
        <v>100</v>
      </c>
      <c r="R4277" s="7">
        <v>202004</v>
      </c>
    </row>
    <row r="4278" spans="1:18" ht="16.5" customHeight="1">
      <c r="A4278" s="8">
        <v>1358101508</v>
      </c>
      <c r="B4278" s="7">
        <v>1755180</v>
      </c>
      <c r="C4278" s="12">
        <v>1345110005767</v>
      </c>
      <c r="D4278" s="7" t="s">
        <v>50800</v>
      </c>
      <c r="E4278" s="7" t="s">
        <v>50801</v>
      </c>
      <c r="F4278" s="7" t="s">
        <v>50802</v>
      </c>
      <c r="G4278" s="7" t="s">
        <v>50803</v>
      </c>
      <c r="H4278" s="7" t="s">
        <v>50804</v>
      </c>
      <c r="I4278" s="7" t="s">
        <v>65</v>
      </c>
      <c r="J4278" s="7" t="s">
        <v>33060</v>
      </c>
      <c r="K4278" s="7" t="s">
        <v>47</v>
      </c>
      <c r="L4278" s="7">
        <v>10</v>
      </c>
      <c r="M4278" s="7" t="s">
        <v>33076</v>
      </c>
      <c r="N4278" s="7">
        <v>21210</v>
      </c>
      <c r="O4278" s="7" t="s">
        <v>2255</v>
      </c>
      <c r="P4278" s="7">
        <v>19871231</v>
      </c>
      <c r="Q4278" s="7">
        <v>52</v>
      </c>
      <c r="R4278" s="7">
        <v>202004</v>
      </c>
    </row>
    <row r="4279" spans="1:18" ht="16.5" customHeight="1">
      <c r="A4279" s="8">
        <v>1358165235</v>
      </c>
      <c r="B4279" s="7">
        <v>1846878</v>
      </c>
      <c r="C4279" s="12">
        <v>1345110073871</v>
      </c>
      <c r="D4279" s="7" t="s">
        <v>22415</v>
      </c>
      <c r="E4279" s="7" t="s">
        <v>22416</v>
      </c>
      <c r="F4279" s="7" t="s">
        <v>22417</v>
      </c>
      <c r="G4279" s="7" t="s">
        <v>22418</v>
      </c>
      <c r="H4279" s="7" t="s">
        <v>22419</v>
      </c>
      <c r="I4279" s="7" t="s">
        <v>65</v>
      </c>
      <c r="J4279" s="7" t="s">
        <v>33060</v>
      </c>
      <c r="K4279" s="7" t="s">
        <v>47</v>
      </c>
      <c r="L4279" s="7">
        <v>10</v>
      </c>
      <c r="M4279" s="7" t="s">
        <v>313</v>
      </c>
      <c r="N4279" s="7">
        <v>42201</v>
      </c>
      <c r="O4279" s="7" t="s">
        <v>38780</v>
      </c>
      <c r="P4279" s="7">
        <v>20030917</v>
      </c>
      <c r="Q4279" s="7">
        <v>53</v>
      </c>
      <c r="R4279" s="7">
        <v>202004</v>
      </c>
    </row>
    <row r="4280" spans="1:18" ht="16.5" customHeight="1">
      <c r="A4280" s="8">
        <v>1428126282</v>
      </c>
      <c r="B4280" s="7">
        <v>3710377</v>
      </c>
      <c r="C4280" s="12">
        <v>1345110150504</v>
      </c>
      <c r="D4280" s="7" t="s">
        <v>50805</v>
      </c>
      <c r="E4280" s="7" t="s">
        <v>50806</v>
      </c>
      <c r="F4280" s="7" t="s">
        <v>1178</v>
      </c>
      <c r="G4280" s="7" t="s">
        <v>50807</v>
      </c>
      <c r="H4280" s="7" t="s">
        <v>50808</v>
      </c>
      <c r="I4280" s="7" t="s">
        <v>65</v>
      </c>
      <c r="J4280" s="7" t="s">
        <v>33060</v>
      </c>
      <c r="K4280" s="7" t="s">
        <v>47</v>
      </c>
      <c r="L4280" s="7">
        <v>10</v>
      </c>
      <c r="M4280" s="7" t="s">
        <v>33760</v>
      </c>
      <c r="N4280" s="7">
        <v>47911</v>
      </c>
      <c r="O4280" s="7" t="s">
        <v>10645</v>
      </c>
      <c r="P4280" s="7">
        <v>20100302</v>
      </c>
      <c r="Q4280" s="7">
        <v>86</v>
      </c>
      <c r="R4280" s="7">
        <v>202004</v>
      </c>
    </row>
    <row r="4281" spans="1:18" ht="16.5" customHeight="1">
      <c r="A4281" s="8">
        <v>1428144427</v>
      </c>
      <c r="B4281" s="7">
        <v>4079803</v>
      </c>
      <c r="C4281" s="12">
        <v>1345110184678</v>
      </c>
      <c r="D4281" s="7" t="s">
        <v>50809</v>
      </c>
      <c r="E4281" s="7" t="s">
        <v>50810</v>
      </c>
      <c r="F4281" s="7" t="s">
        <v>50811</v>
      </c>
      <c r="G4281" s="7" t="s">
        <v>50812</v>
      </c>
      <c r="H4281" s="7" t="s">
        <v>50813</v>
      </c>
      <c r="I4281" s="7" t="s">
        <v>65</v>
      </c>
      <c r="J4281" s="7" t="s">
        <v>33060</v>
      </c>
      <c r="K4281" s="7" t="s">
        <v>47</v>
      </c>
      <c r="L4281" s="7">
        <v>10</v>
      </c>
      <c r="M4281" s="7" t="s">
        <v>34194</v>
      </c>
      <c r="N4281" s="7">
        <v>52991</v>
      </c>
      <c r="O4281" s="7" t="s">
        <v>38799</v>
      </c>
      <c r="P4281" s="7">
        <v>20120209</v>
      </c>
      <c r="Q4281" s="7">
        <v>59</v>
      </c>
      <c r="R4281" s="7">
        <v>202004</v>
      </c>
    </row>
    <row r="4282" spans="1:18" ht="16.5" customHeight="1">
      <c r="A4282" s="8">
        <v>1428179299</v>
      </c>
      <c r="B4282" s="7">
        <v>5975606</v>
      </c>
      <c r="C4282" s="12">
        <v>1345110244860</v>
      </c>
      <c r="D4282" s="7" t="s">
        <v>24884</v>
      </c>
      <c r="E4282" s="7" t="s">
        <v>3694</v>
      </c>
      <c r="F4282" s="7" t="s">
        <v>24885</v>
      </c>
      <c r="H4282" s="7" t="s">
        <v>24886</v>
      </c>
      <c r="I4282" s="7" t="s">
        <v>65</v>
      </c>
      <c r="J4282" s="7" t="s">
        <v>33060</v>
      </c>
      <c r="K4282" s="7" t="s">
        <v>47</v>
      </c>
      <c r="L4282" s="7">
        <v>10</v>
      </c>
      <c r="M4282" s="7" t="s">
        <v>34194</v>
      </c>
      <c r="N4282" s="7">
        <v>49301</v>
      </c>
      <c r="O4282" s="7" t="s">
        <v>11304</v>
      </c>
      <c r="P4282" s="7">
        <v>20141022</v>
      </c>
      <c r="Q4282" s="7">
        <v>73</v>
      </c>
      <c r="R4282" s="7">
        <v>202004</v>
      </c>
    </row>
    <row r="4283" spans="1:18" ht="16.5" customHeight="1">
      <c r="A4283" s="8">
        <v>3628600450</v>
      </c>
      <c r="B4283" s="7">
        <v>6782786</v>
      </c>
      <c r="C4283" s="12">
        <v>1345110295277</v>
      </c>
      <c r="D4283" s="7" t="s">
        <v>50814</v>
      </c>
      <c r="E4283" s="7" t="s">
        <v>5030</v>
      </c>
      <c r="F4283" s="7" t="s">
        <v>50815</v>
      </c>
      <c r="G4283" s="7" t="s">
        <v>50816</v>
      </c>
      <c r="H4283" s="7" t="s">
        <v>50817</v>
      </c>
      <c r="I4283" s="7" t="s">
        <v>65</v>
      </c>
      <c r="J4283" s="7" t="s">
        <v>33060</v>
      </c>
      <c r="K4283" s="7" t="s">
        <v>47</v>
      </c>
      <c r="L4283" s="7">
        <v>10</v>
      </c>
      <c r="M4283" s="7" t="s">
        <v>33076</v>
      </c>
      <c r="N4283" s="7">
        <v>27213</v>
      </c>
      <c r="O4283" s="7" t="s">
        <v>45254</v>
      </c>
      <c r="P4283" s="7">
        <v>20160713</v>
      </c>
      <c r="Q4283" s="7">
        <v>94</v>
      </c>
      <c r="R4283" s="7">
        <v>202004</v>
      </c>
    </row>
    <row r="4284" spans="1:18" ht="16.5" customHeight="1">
      <c r="A4284" s="8">
        <v>4688801144</v>
      </c>
      <c r="B4284" s="7">
        <v>8786248</v>
      </c>
      <c r="C4284" s="12">
        <v>1345110376275</v>
      </c>
      <c r="D4284" s="7" t="s">
        <v>26361</v>
      </c>
      <c r="E4284" s="7" t="s">
        <v>4842</v>
      </c>
      <c r="F4284" s="7" t="s">
        <v>26362</v>
      </c>
      <c r="G4284" s="7" t="s">
        <v>26363</v>
      </c>
      <c r="H4284" s="7" t="s">
        <v>26364</v>
      </c>
      <c r="I4284" s="7" t="s">
        <v>65</v>
      </c>
      <c r="J4284" s="7" t="s">
        <v>33060</v>
      </c>
      <c r="K4284" s="7" t="s">
        <v>47</v>
      </c>
      <c r="L4284" s="7">
        <v>10</v>
      </c>
      <c r="M4284" s="7" t="s">
        <v>34433</v>
      </c>
      <c r="N4284" s="7">
        <v>58222</v>
      </c>
      <c r="O4284" s="7" t="s">
        <v>13163</v>
      </c>
      <c r="P4284" s="7">
        <v>20181210</v>
      </c>
      <c r="Q4284" s="7">
        <v>122</v>
      </c>
      <c r="R4284" s="7">
        <v>202004</v>
      </c>
    </row>
    <row r="4285" spans="1:18" ht="16.5" customHeight="1">
      <c r="A4285" s="8">
        <v>1258613434</v>
      </c>
      <c r="B4285" s="7">
        <v>6698061</v>
      </c>
      <c r="C4285" s="12">
        <v>1346110061684</v>
      </c>
      <c r="D4285" s="7" t="s">
        <v>50818</v>
      </c>
      <c r="E4285" s="7" t="s">
        <v>5708</v>
      </c>
      <c r="F4285" s="7" t="s">
        <v>33440</v>
      </c>
      <c r="G4285" s="7" t="s">
        <v>50819</v>
      </c>
      <c r="H4285" s="7" t="s">
        <v>50820</v>
      </c>
      <c r="I4285" s="7" t="s">
        <v>52</v>
      </c>
      <c r="J4285" s="7" t="s">
        <v>33060</v>
      </c>
      <c r="K4285" s="7" t="s">
        <v>47</v>
      </c>
      <c r="L4285" s="7">
        <v>10</v>
      </c>
      <c r="M4285" s="7" t="s">
        <v>33076</v>
      </c>
      <c r="N4285" s="7">
        <v>26299</v>
      </c>
      <c r="O4285" s="7" t="s">
        <v>33440</v>
      </c>
      <c r="P4285" s="7">
        <v>20130619</v>
      </c>
      <c r="Q4285" s="7">
        <v>61</v>
      </c>
      <c r="R4285" s="7">
        <v>202004</v>
      </c>
    </row>
    <row r="4286" spans="1:18" ht="16.5" customHeight="1">
      <c r="A4286" s="8">
        <v>3678600611</v>
      </c>
      <c r="B4286" s="7">
        <v>8173278</v>
      </c>
      <c r="C4286" s="12">
        <v>1346110084751</v>
      </c>
      <c r="D4286" s="7" t="s">
        <v>50821</v>
      </c>
      <c r="E4286" s="7" t="s">
        <v>50822</v>
      </c>
      <c r="F4286" s="7" t="s">
        <v>50823</v>
      </c>
      <c r="G4286" s="7" t="s">
        <v>50824</v>
      </c>
      <c r="H4286" s="7" t="s">
        <v>50825</v>
      </c>
      <c r="I4286" s="7" t="s">
        <v>65</v>
      </c>
      <c r="J4286" s="7" t="s">
        <v>33060</v>
      </c>
      <c r="K4286" s="7" t="s">
        <v>47</v>
      </c>
      <c r="L4286" s="7">
        <v>10</v>
      </c>
      <c r="M4286" s="7" t="s">
        <v>33076</v>
      </c>
      <c r="N4286" s="7">
        <v>29199</v>
      </c>
      <c r="O4286" s="7" t="s">
        <v>33542</v>
      </c>
      <c r="P4286" s="7">
        <v>20170511</v>
      </c>
      <c r="Q4286" s="7">
        <v>50</v>
      </c>
      <c r="R4286" s="7">
        <v>202004</v>
      </c>
    </row>
    <row r="4287" spans="1:18" ht="16.5" customHeight="1">
      <c r="A4287" s="8">
        <v>1258211592</v>
      </c>
      <c r="B4287" s="7">
        <v>5838587</v>
      </c>
      <c r="C4287" s="12">
        <v>1346370000232</v>
      </c>
      <c r="D4287" s="7" t="s">
        <v>50826</v>
      </c>
      <c r="E4287" s="7" t="s">
        <v>50827</v>
      </c>
      <c r="F4287" s="7" t="s">
        <v>33795</v>
      </c>
      <c r="G4287" s="7" t="s">
        <v>50828</v>
      </c>
      <c r="H4287" s="7" t="s">
        <v>50829</v>
      </c>
      <c r="I4287" s="7" t="s">
        <v>45</v>
      </c>
      <c r="J4287" s="7" t="s">
        <v>33060</v>
      </c>
      <c r="K4287" s="7" t="s">
        <v>47</v>
      </c>
      <c r="L4287" s="7">
        <v>10</v>
      </c>
      <c r="M4287" s="7" t="s">
        <v>33760</v>
      </c>
      <c r="N4287" s="7">
        <v>46200</v>
      </c>
      <c r="O4287" s="7" t="s">
        <v>33795</v>
      </c>
      <c r="P4287" s="7">
        <v>19810510</v>
      </c>
      <c r="Q4287" s="7">
        <v>120</v>
      </c>
      <c r="R4287" s="7">
        <v>202004</v>
      </c>
    </row>
    <row r="4288" spans="1:18" ht="16.5" customHeight="1">
      <c r="A4288" s="8">
        <v>1248639810</v>
      </c>
      <c r="B4288" s="7">
        <v>2604244</v>
      </c>
      <c r="C4288" s="12">
        <v>1348110115198</v>
      </c>
      <c r="D4288" s="7" t="s">
        <v>18585</v>
      </c>
      <c r="E4288" s="7" t="s">
        <v>18586</v>
      </c>
      <c r="F4288" s="7" t="s">
        <v>18587</v>
      </c>
      <c r="G4288" s="7" t="s">
        <v>18588</v>
      </c>
      <c r="H4288" s="7" t="s">
        <v>18589</v>
      </c>
      <c r="I4288" s="7" t="s">
        <v>65</v>
      </c>
      <c r="J4288" s="7" t="s">
        <v>33060</v>
      </c>
      <c r="K4288" s="7" t="s">
        <v>47</v>
      </c>
      <c r="L4288" s="7">
        <v>10</v>
      </c>
      <c r="M4288" s="7" t="s">
        <v>33076</v>
      </c>
      <c r="N4288" s="7">
        <v>26111</v>
      </c>
      <c r="O4288" s="7" t="s">
        <v>42342</v>
      </c>
      <c r="P4288" s="7">
        <v>20051209</v>
      </c>
      <c r="Q4288" s="7">
        <v>57</v>
      </c>
      <c r="R4288" s="7">
        <v>202004</v>
      </c>
    </row>
    <row r="4289" spans="1:18" ht="16.5" customHeight="1">
      <c r="A4289" s="8">
        <v>1248643288</v>
      </c>
      <c r="B4289" s="7">
        <v>2638120</v>
      </c>
      <c r="C4289" s="12">
        <v>1348110119108</v>
      </c>
      <c r="D4289" s="7" t="s">
        <v>50830</v>
      </c>
      <c r="E4289" s="7" t="s">
        <v>50831</v>
      </c>
      <c r="F4289" s="7" t="s">
        <v>50832</v>
      </c>
      <c r="G4289" s="7" t="s">
        <v>50833</v>
      </c>
      <c r="H4289" s="7" t="s">
        <v>50834</v>
      </c>
      <c r="I4289" s="7" t="s">
        <v>65</v>
      </c>
      <c r="J4289" s="7" t="s">
        <v>33060</v>
      </c>
      <c r="K4289" s="7" t="s">
        <v>47</v>
      </c>
      <c r="L4289" s="7">
        <v>10</v>
      </c>
      <c r="M4289" s="7" t="s">
        <v>33076</v>
      </c>
      <c r="N4289" s="7">
        <v>25920</v>
      </c>
      <c r="O4289" s="7" t="s">
        <v>43814</v>
      </c>
      <c r="P4289" s="7">
        <v>20060420</v>
      </c>
      <c r="Q4289" s="7">
        <v>53</v>
      </c>
      <c r="R4289" s="7">
        <v>202004</v>
      </c>
    </row>
    <row r="4290" spans="1:18" ht="16.5" customHeight="1">
      <c r="A4290" s="8">
        <v>1248690874</v>
      </c>
      <c r="B4290" s="7">
        <v>3710419</v>
      </c>
      <c r="C4290" s="12">
        <v>1348110190132</v>
      </c>
      <c r="D4290" s="7" t="s">
        <v>14097</v>
      </c>
      <c r="E4290" s="7" t="s">
        <v>14099</v>
      </c>
      <c r="F4290" s="7" t="s">
        <v>8880</v>
      </c>
      <c r="G4290" s="7" t="s">
        <v>14100</v>
      </c>
      <c r="H4290" s="7" t="s">
        <v>14101</v>
      </c>
      <c r="I4290" s="7" t="s">
        <v>65</v>
      </c>
      <c r="J4290" s="7" t="s">
        <v>33060</v>
      </c>
      <c r="K4290" s="7" t="s">
        <v>47</v>
      </c>
      <c r="L4290" s="7">
        <v>10</v>
      </c>
      <c r="M4290" s="7" t="s">
        <v>313</v>
      </c>
      <c r="N4290" s="7">
        <v>42310</v>
      </c>
      <c r="O4290" s="7" t="s">
        <v>8852</v>
      </c>
      <c r="P4290" s="7">
        <v>20100305</v>
      </c>
      <c r="Q4290" s="7">
        <v>380</v>
      </c>
      <c r="R4290" s="7">
        <v>202004</v>
      </c>
    </row>
    <row r="4291" spans="1:18" ht="16.5" customHeight="1">
      <c r="A4291" s="8">
        <v>1438113849</v>
      </c>
      <c r="B4291" s="7">
        <v>4335048</v>
      </c>
      <c r="C4291" s="12">
        <v>1348110277310</v>
      </c>
      <c r="D4291" s="7" t="s">
        <v>20345</v>
      </c>
      <c r="E4291" s="7" t="s">
        <v>20346</v>
      </c>
      <c r="F4291" s="7" t="s">
        <v>20347</v>
      </c>
      <c r="G4291" s="7" t="s">
        <v>20348</v>
      </c>
      <c r="H4291" s="7" t="s">
        <v>20349</v>
      </c>
      <c r="I4291" s="7" t="s">
        <v>65</v>
      </c>
      <c r="J4291" s="7" t="s">
        <v>33060</v>
      </c>
      <c r="K4291" s="7" t="s">
        <v>47</v>
      </c>
      <c r="L4291" s="7">
        <v>10</v>
      </c>
      <c r="M4291" s="7" t="s">
        <v>33076</v>
      </c>
      <c r="N4291" s="7">
        <v>30391</v>
      </c>
      <c r="O4291" s="7" t="s">
        <v>7087</v>
      </c>
      <c r="P4291" s="7">
        <v>20130808</v>
      </c>
      <c r="Q4291" s="7">
        <v>56</v>
      </c>
      <c r="R4291" s="7">
        <v>202004</v>
      </c>
    </row>
    <row r="4292" spans="1:18" ht="16.5" customHeight="1">
      <c r="A4292" s="8">
        <v>1358648508</v>
      </c>
      <c r="B4292" s="7">
        <v>5973708</v>
      </c>
      <c r="C4292" s="12">
        <v>1348110313891</v>
      </c>
      <c r="D4292" s="7" t="s">
        <v>50835</v>
      </c>
      <c r="E4292" s="7" t="s">
        <v>5704</v>
      </c>
      <c r="F4292" s="7" t="s">
        <v>3781</v>
      </c>
      <c r="G4292" s="7" t="s">
        <v>50836</v>
      </c>
      <c r="H4292" s="7" t="s">
        <v>50837</v>
      </c>
      <c r="I4292" s="7" t="s">
        <v>65</v>
      </c>
      <c r="J4292" s="7" t="s">
        <v>33060</v>
      </c>
      <c r="K4292" s="7" t="s">
        <v>47</v>
      </c>
      <c r="L4292" s="7">
        <v>10</v>
      </c>
      <c r="M4292" s="7" t="s">
        <v>33076</v>
      </c>
      <c r="N4292" s="7">
        <v>30391</v>
      </c>
      <c r="O4292" s="7" t="s">
        <v>7087</v>
      </c>
      <c r="P4292" s="7">
        <v>20141016</v>
      </c>
      <c r="Q4292" s="7">
        <v>71</v>
      </c>
      <c r="R4292" s="7">
        <v>202004</v>
      </c>
    </row>
    <row r="4293" spans="1:18" ht="16.5" customHeight="1">
      <c r="A4293" s="8">
        <v>1358648871</v>
      </c>
      <c r="B4293" s="7">
        <v>5975650</v>
      </c>
      <c r="C4293" s="12">
        <v>1348110314477</v>
      </c>
      <c r="D4293" s="7" t="s">
        <v>19184</v>
      </c>
      <c r="E4293" s="7" t="s">
        <v>19185</v>
      </c>
      <c r="F4293" s="7" t="s">
        <v>19186</v>
      </c>
      <c r="G4293" s="7" t="s">
        <v>19187</v>
      </c>
      <c r="H4293" s="7" t="s">
        <v>19188</v>
      </c>
      <c r="I4293" s="7" t="s">
        <v>63</v>
      </c>
      <c r="J4293" s="7" t="s">
        <v>33060</v>
      </c>
      <c r="K4293" s="7" t="s">
        <v>47</v>
      </c>
      <c r="L4293" s="7">
        <v>10</v>
      </c>
      <c r="M4293" s="7" t="s">
        <v>34433</v>
      </c>
      <c r="N4293" s="7">
        <v>58200</v>
      </c>
      <c r="O4293" s="7" t="s">
        <v>4942</v>
      </c>
      <c r="P4293" s="7">
        <v>20141022</v>
      </c>
      <c r="Q4293" s="7">
        <v>71</v>
      </c>
      <c r="R4293" s="7">
        <v>202004</v>
      </c>
    </row>
    <row r="4294" spans="1:18" ht="16.5" customHeight="1">
      <c r="A4294" s="8">
        <v>3638800215</v>
      </c>
      <c r="B4294" s="7">
        <v>6657163</v>
      </c>
      <c r="C4294" s="12">
        <v>1348110358764</v>
      </c>
      <c r="D4294" s="7" t="s">
        <v>50838</v>
      </c>
      <c r="E4294" s="7" t="s">
        <v>50839</v>
      </c>
      <c r="F4294" s="7" t="s">
        <v>3054</v>
      </c>
      <c r="G4294" s="7" t="s">
        <v>50840</v>
      </c>
      <c r="H4294" s="7" t="s">
        <v>50841</v>
      </c>
      <c r="I4294" s="7" t="s">
        <v>65</v>
      </c>
      <c r="J4294" s="7" t="s">
        <v>33060</v>
      </c>
      <c r="K4294" s="7" t="s">
        <v>47</v>
      </c>
      <c r="L4294" s="7">
        <v>10</v>
      </c>
      <c r="M4294" s="7" t="s">
        <v>33076</v>
      </c>
      <c r="N4294" s="7">
        <v>28909</v>
      </c>
      <c r="O4294" s="7" t="s">
        <v>38319</v>
      </c>
      <c r="P4294" s="7">
        <v>20160126</v>
      </c>
      <c r="Q4294" s="7">
        <v>60</v>
      </c>
      <c r="R4294" s="7">
        <v>202004</v>
      </c>
    </row>
    <row r="4295" spans="1:18" ht="16.5" customHeight="1">
      <c r="A4295" s="8">
        <v>3488700596</v>
      </c>
      <c r="B4295" s="7">
        <v>8086219</v>
      </c>
      <c r="C4295" s="12">
        <v>1348110395724</v>
      </c>
      <c r="D4295" s="7" t="s">
        <v>23454</v>
      </c>
      <c r="E4295" s="7" t="s">
        <v>23455</v>
      </c>
      <c r="F4295" s="7" t="s">
        <v>23456</v>
      </c>
      <c r="G4295" s="7" t="s">
        <v>23457</v>
      </c>
      <c r="H4295" s="7" t="s">
        <v>23458</v>
      </c>
      <c r="I4295" s="7" t="s">
        <v>65</v>
      </c>
      <c r="J4295" s="7" t="s">
        <v>33060</v>
      </c>
      <c r="K4295" s="7" t="s">
        <v>47</v>
      </c>
      <c r="L4295" s="7">
        <v>10</v>
      </c>
      <c r="M4295" s="7" t="s">
        <v>33760</v>
      </c>
      <c r="N4295" s="7">
        <v>46599</v>
      </c>
      <c r="O4295" s="7" t="s">
        <v>44623</v>
      </c>
      <c r="P4295" s="7">
        <v>20170117</v>
      </c>
      <c r="Q4295" s="7">
        <v>54</v>
      </c>
      <c r="R4295" s="7">
        <v>202004</v>
      </c>
    </row>
    <row r="4296" spans="1:18" ht="16.5" customHeight="1">
      <c r="A4296" s="8">
        <v>6438800523</v>
      </c>
      <c r="B4296" s="7">
        <v>8088099</v>
      </c>
      <c r="C4296" s="12">
        <v>1348110396706</v>
      </c>
      <c r="D4296" s="7" t="s">
        <v>50842</v>
      </c>
      <c r="E4296" s="7" t="s">
        <v>50843</v>
      </c>
      <c r="F4296" s="7" t="s">
        <v>50844</v>
      </c>
      <c r="G4296" s="7" t="s">
        <v>50845</v>
      </c>
      <c r="H4296" s="7" t="s">
        <v>50846</v>
      </c>
      <c r="I4296" s="7" t="s">
        <v>65</v>
      </c>
      <c r="J4296" s="7" t="s">
        <v>33060</v>
      </c>
      <c r="K4296" s="7" t="s">
        <v>47</v>
      </c>
      <c r="L4296" s="7">
        <v>10</v>
      </c>
      <c r="M4296" s="7" t="s">
        <v>457</v>
      </c>
      <c r="N4296" s="7">
        <v>38110</v>
      </c>
      <c r="O4296" s="7" t="s">
        <v>42265</v>
      </c>
      <c r="P4296" s="7">
        <v>20170126</v>
      </c>
      <c r="Q4296" s="7">
        <v>62</v>
      </c>
      <c r="R4296" s="7">
        <v>202004</v>
      </c>
    </row>
    <row r="4297" spans="1:18" ht="16.5" customHeight="1">
      <c r="A4297" s="8">
        <v>4838800464</v>
      </c>
      <c r="B4297" s="7">
        <v>8148027</v>
      </c>
      <c r="C4297" s="12">
        <v>1348110399742</v>
      </c>
      <c r="D4297" s="7" t="s">
        <v>17570</v>
      </c>
      <c r="E4297" s="7" t="s">
        <v>1044</v>
      </c>
      <c r="F4297" s="7" t="s">
        <v>17571</v>
      </c>
      <c r="H4297" s="7" t="s">
        <v>17572</v>
      </c>
      <c r="I4297" s="7" t="s">
        <v>65</v>
      </c>
      <c r="J4297" s="7" t="s">
        <v>33060</v>
      </c>
      <c r="K4297" s="7" t="s">
        <v>47</v>
      </c>
      <c r="L4297" s="7">
        <v>10</v>
      </c>
      <c r="M4297" s="7" t="s">
        <v>33076</v>
      </c>
      <c r="N4297" s="7">
        <v>20423</v>
      </c>
      <c r="O4297" s="7" t="s">
        <v>1799</v>
      </c>
      <c r="P4297" s="7">
        <v>20170223</v>
      </c>
      <c r="Q4297" s="7">
        <v>57</v>
      </c>
      <c r="R4297" s="7">
        <v>202004</v>
      </c>
    </row>
    <row r="4298" spans="1:18" ht="16.5" customHeight="1">
      <c r="A4298" s="8">
        <v>7048100630</v>
      </c>
      <c r="B4298" s="7">
        <v>8148028</v>
      </c>
      <c r="C4298" s="12">
        <v>1348110399750</v>
      </c>
      <c r="D4298" s="7" t="s">
        <v>28350</v>
      </c>
      <c r="E4298" s="7" t="s">
        <v>28351</v>
      </c>
      <c r="F4298" s="7" t="s">
        <v>76</v>
      </c>
      <c r="G4298" s="7" t="s">
        <v>28352</v>
      </c>
      <c r="H4298" s="7" t="s">
        <v>28353</v>
      </c>
      <c r="I4298" s="7" t="s">
        <v>65</v>
      </c>
      <c r="J4298" s="7" t="s">
        <v>33060</v>
      </c>
      <c r="K4298" s="7" t="s">
        <v>47</v>
      </c>
      <c r="L4298" s="7">
        <v>10</v>
      </c>
      <c r="M4298" s="7" t="s">
        <v>966</v>
      </c>
      <c r="N4298" s="7">
        <v>68119</v>
      </c>
      <c r="O4298" s="7" t="s">
        <v>11600</v>
      </c>
      <c r="P4298" s="7">
        <v>20170223</v>
      </c>
      <c r="Q4298" s="7">
        <v>69</v>
      </c>
      <c r="R4298" s="7">
        <v>202004</v>
      </c>
    </row>
    <row r="4299" spans="1:18" ht="16.5" customHeight="1">
      <c r="A4299" s="8">
        <v>3238600697</v>
      </c>
      <c r="B4299" s="7">
        <v>8165083</v>
      </c>
      <c r="C4299" s="12">
        <v>1348110405466</v>
      </c>
      <c r="D4299" s="7" t="s">
        <v>50847</v>
      </c>
      <c r="E4299" s="7" t="s">
        <v>50848</v>
      </c>
      <c r="F4299" s="7" t="s">
        <v>50849</v>
      </c>
      <c r="G4299" s="7" t="s">
        <v>50850</v>
      </c>
      <c r="H4299" s="7" t="s">
        <v>50851</v>
      </c>
      <c r="I4299" s="7" t="s">
        <v>65</v>
      </c>
      <c r="J4299" s="7" t="s">
        <v>33060</v>
      </c>
      <c r="K4299" s="7" t="s">
        <v>47</v>
      </c>
      <c r="L4299" s="7">
        <v>10</v>
      </c>
      <c r="M4299" s="7" t="s">
        <v>34194</v>
      </c>
      <c r="N4299" s="7">
        <v>49212</v>
      </c>
      <c r="O4299" s="7" t="s">
        <v>10754</v>
      </c>
      <c r="P4299" s="7">
        <v>20170412</v>
      </c>
      <c r="Q4299" s="7">
        <v>50</v>
      </c>
      <c r="R4299" s="7">
        <v>202004</v>
      </c>
    </row>
    <row r="4300" spans="1:18" ht="16.5" customHeight="1">
      <c r="A4300" s="8">
        <v>8058700726</v>
      </c>
      <c r="B4300" s="7">
        <v>8175570</v>
      </c>
      <c r="C4300" s="12">
        <v>1348110409038</v>
      </c>
      <c r="D4300" s="7" t="s">
        <v>50852</v>
      </c>
      <c r="E4300" s="7" t="s">
        <v>5560</v>
      </c>
      <c r="F4300" s="7" t="s">
        <v>50853</v>
      </c>
      <c r="G4300" s="7" t="s">
        <v>50854</v>
      </c>
      <c r="H4300" s="7" t="s">
        <v>50855</v>
      </c>
      <c r="I4300" s="7" t="s">
        <v>65</v>
      </c>
      <c r="J4300" s="7" t="s">
        <v>33060</v>
      </c>
      <c r="K4300" s="7" t="s">
        <v>47</v>
      </c>
      <c r="L4300" s="7">
        <v>10</v>
      </c>
      <c r="M4300" s="7" t="s">
        <v>33076</v>
      </c>
      <c r="N4300" s="7">
        <v>29271</v>
      </c>
      <c r="O4300" s="7" t="s">
        <v>6252</v>
      </c>
      <c r="P4300" s="7">
        <v>20170518</v>
      </c>
      <c r="Q4300" s="7">
        <v>120</v>
      </c>
      <c r="R4300" s="7">
        <v>202004</v>
      </c>
    </row>
    <row r="4301" spans="1:18" ht="16.5" customHeight="1">
      <c r="A4301" s="8">
        <v>8308700872</v>
      </c>
      <c r="B4301" s="7">
        <v>8590619</v>
      </c>
      <c r="C4301" s="12">
        <v>1348110452508</v>
      </c>
      <c r="D4301" s="7" t="s">
        <v>50856</v>
      </c>
      <c r="E4301" s="7" t="s">
        <v>10909</v>
      </c>
      <c r="F4301" s="7" t="s">
        <v>4302</v>
      </c>
      <c r="G4301" s="7" t="s">
        <v>50857</v>
      </c>
      <c r="H4301" s="7" t="s">
        <v>50858</v>
      </c>
      <c r="I4301" s="7" t="s">
        <v>65</v>
      </c>
      <c r="J4301" s="7" t="s">
        <v>33060</v>
      </c>
      <c r="K4301" s="7" t="s">
        <v>47</v>
      </c>
      <c r="L4301" s="7">
        <v>10</v>
      </c>
      <c r="M4301" s="7" t="s">
        <v>33076</v>
      </c>
      <c r="N4301" s="7">
        <v>26299</v>
      </c>
      <c r="O4301" s="7" t="s">
        <v>33440</v>
      </c>
      <c r="P4301" s="7">
        <v>20180516</v>
      </c>
      <c r="Q4301" s="7">
        <v>250</v>
      </c>
      <c r="R4301" s="7">
        <v>202004</v>
      </c>
    </row>
    <row r="4302" spans="1:18" ht="16.5" customHeight="1">
      <c r="A4302" s="8">
        <v>8368801196</v>
      </c>
      <c r="B4302" s="7">
        <v>8889225</v>
      </c>
      <c r="C4302" s="12">
        <v>1348110487456</v>
      </c>
      <c r="D4302" s="7" t="s">
        <v>50859</v>
      </c>
      <c r="E4302" s="7" t="s">
        <v>32776</v>
      </c>
      <c r="F4302" s="7" t="s">
        <v>50860</v>
      </c>
      <c r="G4302" s="7" t="s">
        <v>50861</v>
      </c>
      <c r="H4302" s="7" t="s">
        <v>50862</v>
      </c>
      <c r="I4302" s="7" t="s">
        <v>65</v>
      </c>
      <c r="J4302" s="7" t="s">
        <v>33060</v>
      </c>
      <c r="K4302" s="7" t="s">
        <v>47</v>
      </c>
      <c r="L4302" s="7">
        <v>10</v>
      </c>
      <c r="M4302" s="7" t="s">
        <v>966</v>
      </c>
      <c r="N4302" s="7">
        <v>68221</v>
      </c>
      <c r="O4302" s="7" t="s">
        <v>35636</v>
      </c>
      <c r="P4302" s="7">
        <v>20190221</v>
      </c>
      <c r="Q4302" s="7">
        <v>50</v>
      </c>
      <c r="R4302" s="7">
        <v>202004</v>
      </c>
    </row>
    <row r="4303" spans="1:18" ht="16.5" customHeight="1">
      <c r="A4303" s="8">
        <v>8018601328</v>
      </c>
      <c r="B4303" s="7">
        <v>8962695</v>
      </c>
      <c r="C4303" s="12">
        <v>1348110498627</v>
      </c>
      <c r="D4303" s="7" t="s">
        <v>50863</v>
      </c>
      <c r="E4303" s="7" t="s">
        <v>8096</v>
      </c>
      <c r="F4303" s="7" t="s">
        <v>9437</v>
      </c>
      <c r="G4303" s="7" t="s">
        <v>50864</v>
      </c>
      <c r="H4303" s="7" t="s">
        <v>50865</v>
      </c>
      <c r="I4303" s="7" t="s">
        <v>65</v>
      </c>
      <c r="J4303" s="7" t="s">
        <v>33060</v>
      </c>
      <c r="K4303" s="7" t="s">
        <v>47</v>
      </c>
      <c r="L4303" s="7">
        <v>10</v>
      </c>
      <c r="M4303" s="7" t="s">
        <v>33760</v>
      </c>
      <c r="N4303" s="7">
        <v>46329</v>
      </c>
      <c r="O4303" s="7" t="s">
        <v>9470</v>
      </c>
      <c r="P4303" s="7">
        <v>20190509</v>
      </c>
      <c r="Q4303" s="7">
        <v>51</v>
      </c>
      <c r="R4303" s="7">
        <v>202004</v>
      </c>
    </row>
    <row r="4304" spans="1:18" ht="16.5" customHeight="1">
      <c r="A4304" s="8">
        <v>5058113902</v>
      </c>
      <c r="B4304" s="7">
        <v>1363407</v>
      </c>
      <c r="C4304" s="12">
        <v>1348150000367</v>
      </c>
      <c r="D4304" s="7" t="s">
        <v>20155</v>
      </c>
      <c r="E4304" s="7" t="s">
        <v>5391</v>
      </c>
      <c r="F4304" s="7" t="s">
        <v>20156</v>
      </c>
      <c r="G4304" s="7" t="s">
        <v>20157</v>
      </c>
      <c r="H4304" s="7" t="s">
        <v>4890</v>
      </c>
      <c r="I4304" s="7" t="s">
        <v>65</v>
      </c>
      <c r="J4304" s="7" t="s">
        <v>33060</v>
      </c>
      <c r="K4304" s="7" t="s">
        <v>47</v>
      </c>
      <c r="L4304" s="7">
        <v>10</v>
      </c>
      <c r="M4304" s="7" t="s">
        <v>33076</v>
      </c>
      <c r="N4304" s="7">
        <v>30121</v>
      </c>
      <c r="O4304" s="7" t="s">
        <v>22582</v>
      </c>
      <c r="P4304" s="7">
        <v>19970801</v>
      </c>
      <c r="Q4304" s="7">
        <v>182</v>
      </c>
      <c r="R4304" s="7">
        <v>202004</v>
      </c>
    </row>
    <row r="4305" spans="1:18" ht="16.5" customHeight="1">
      <c r="A4305" s="8">
        <v>1408109991</v>
      </c>
      <c r="B4305" s="7">
        <v>2040642</v>
      </c>
      <c r="C4305" s="12">
        <v>1349110031334</v>
      </c>
      <c r="D4305" s="7" t="s">
        <v>18734</v>
      </c>
      <c r="E4305" s="7" t="s">
        <v>18735</v>
      </c>
      <c r="F4305" s="7" t="s">
        <v>18736</v>
      </c>
      <c r="G4305" s="7" t="s">
        <v>18737</v>
      </c>
      <c r="H4305" s="7" t="s">
        <v>18738</v>
      </c>
      <c r="I4305" s="7" t="s">
        <v>65</v>
      </c>
      <c r="J4305" s="7" t="s">
        <v>33060</v>
      </c>
      <c r="K4305" s="7" t="s">
        <v>47</v>
      </c>
      <c r="L4305" s="7">
        <v>10</v>
      </c>
      <c r="M4305" s="7" t="s">
        <v>33076</v>
      </c>
      <c r="N4305" s="7">
        <v>30391</v>
      </c>
      <c r="O4305" s="7" t="s">
        <v>7087</v>
      </c>
      <c r="P4305" s="7">
        <v>20050801</v>
      </c>
      <c r="Q4305" s="7">
        <v>58</v>
      </c>
      <c r="R4305" s="7">
        <v>202004</v>
      </c>
    </row>
    <row r="4306" spans="1:18" ht="16.5" customHeight="1">
      <c r="A4306" s="8">
        <v>1338200077</v>
      </c>
      <c r="B4306" s="7">
        <v>1954801</v>
      </c>
      <c r="C4306" s="12">
        <v>1349330000036</v>
      </c>
      <c r="D4306" s="7" t="s">
        <v>28050</v>
      </c>
      <c r="E4306" s="7" t="s">
        <v>5563</v>
      </c>
      <c r="F4306" s="7" t="s">
        <v>249</v>
      </c>
      <c r="G4306" s="7" t="s">
        <v>28052</v>
      </c>
      <c r="H4306" s="7" t="s">
        <v>28053</v>
      </c>
      <c r="I4306" s="7" t="s">
        <v>45</v>
      </c>
      <c r="J4306" s="7" t="s">
        <v>33060</v>
      </c>
      <c r="K4306" s="7" t="s">
        <v>47</v>
      </c>
      <c r="L4306" s="7">
        <v>10</v>
      </c>
      <c r="M4306" s="7" t="s">
        <v>105</v>
      </c>
      <c r="N4306" s="7">
        <v>86100</v>
      </c>
      <c r="O4306" s="7" t="s">
        <v>5955</v>
      </c>
      <c r="P4306" s="7">
        <v>19811215</v>
      </c>
      <c r="Q4306" s="7">
        <v>630</v>
      </c>
      <c r="R4306" s="7">
        <v>202004</v>
      </c>
    </row>
    <row r="4307" spans="1:18" ht="16.5" customHeight="1">
      <c r="A4307" s="8">
        <v>1348171258</v>
      </c>
      <c r="B4307" s="7">
        <v>1936487</v>
      </c>
      <c r="C4307" s="12">
        <v>1350110115367</v>
      </c>
      <c r="D4307" s="7" t="s">
        <v>21138</v>
      </c>
      <c r="E4307" s="7" t="s">
        <v>21139</v>
      </c>
      <c r="F4307" s="7" t="s">
        <v>21140</v>
      </c>
      <c r="G4307" s="7" t="s">
        <v>21141</v>
      </c>
      <c r="H4307" s="7" t="s">
        <v>21142</v>
      </c>
      <c r="I4307" s="7" t="s">
        <v>65</v>
      </c>
      <c r="J4307" s="7" t="s">
        <v>33060</v>
      </c>
      <c r="K4307" s="7" t="s">
        <v>47</v>
      </c>
      <c r="L4307" s="7">
        <v>10</v>
      </c>
      <c r="M4307" s="7" t="s">
        <v>363</v>
      </c>
      <c r="N4307" s="7">
        <v>72129</v>
      </c>
      <c r="O4307" s="7" t="s">
        <v>42519</v>
      </c>
      <c r="P4307" s="7">
        <v>20010719</v>
      </c>
      <c r="Q4307" s="7">
        <v>86</v>
      </c>
      <c r="R4307" s="7">
        <v>202004</v>
      </c>
    </row>
    <row r="4308" spans="1:18" ht="16.5" customHeight="1">
      <c r="A4308" s="8">
        <v>1238158707</v>
      </c>
      <c r="B4308" s="7">
        <v>1935963</v>
      </c>
      <c r="C4308" s="12">
        <v>1351110053250</v>
      </c>
      <c r="D4308" s="7" t="s">
        <v>19670</v>
      </c>
      <c r="E4308" s="7" t="s">
        <v>19671</v>
      </c>
      <c r="F4308" s="7" t="s">
        <v>19672</v>
      </c>
      <c r="G4308" s="7" t="s">
        <v>19673</v>
      </c>
      <c r="H4308" s="7" t="s">
        <v>19674</v>
      </c>
      <c r="I4308" s="7" t="s">
        <v>65</v>
      </c>
      <c r="J4308" s="7" t="s">
        <v>33060</v>
      </c>
      <c r="K4308" s="7" t="s">
        <v>47</v>
      </c>
      <c r="L4308" s="7">
        <v>10</v>
      </c>
      <c r="M4308" s="7" t="s">
        <v>33076</v>
      </c>
      <c r="N4308" s="7">
        <v>29174</v>
      </c>
      <c r="O4308" s="7" t="s">
        <v>19672</v>
      </c>
      <c r="P4308" s="7">
        <v>20000704</v>
      </c>
      <c r="Q4308" s="7">
        <v>61</v>
      </c>
      <c r="R4308" s="7">
        <v>202004</v>
      </c>
    </row>
    <row r="4309" spans="1:18" ht="16.5" customHeight="1">
      <c r="A4309" s="8">
        <v>1238611920</v>
      </c>
      <c r="B4309" s="7">
        <v>2881474</v>
      </c>
      <c r="C4309" s="12">
        <v>1351110086748</v>
      </c>
      <c r="D4309" s="7" t="s">
        <v>50866</v>
      </c>
      <c r="E4309" s="7" t="s">
        <v>47485</v>
      </c>
      <c r="F4309" s="7" t="s">
        <v>48298</v>
      </c>
      <c r="G4309" s="7" t="s">
        <v>47486</v>
      </c>
      <c r="H4309" s="7" t="s">
        <v>50867</v>
      </c>
      <c r="I4309" s="7" t="s">
        <v>65</v>
      </c>
      <c r="J4309" s="7" t="s">
        <v>33060</v>
      </c>
      <c r="K4309" s="7" t="s">
        <v>47</v>
      </c>
      <c r="L4309" s="7">
        <v>10</v>
      </c>
      <c r="M4309" s="7" t="s">
        <v>34319</v>
      </c>
      <c r="N4309" s="7">
        <v>56110</v>
      </c>
      <c r="O4309" s="7" t="s">
        <v>42724</v>
      </c>
      <c r="P4309" s="7">
        <v>20071017</v>
      </c>
      <c r="Q4309" s="7">
        <v>64</v>
      </c>
      <c r="R4309" s="7">
        <v>202004</v>
      </c>
    </row>
    <row r="4310" spans="1:18" ht="16.5" customHeight="1">
      <c r="A4310" s="8">
        <v>1238197224</v>
      </c>
      <c r="B4310" s="7">
        <v>2106697</v>
      </c>
      <c r="C4310" s="12">
        <v>1352110013848</v>
      </c>
      <c r="D4310" s="7" t="s">
        <v>29078</v>
      </c>
      <c r="E4310" s="7" t="s">
        <v>29079</v>
      </c>
      <c r="F4310" s="7" t="s">
        <v>29080</v>
      </c>
      <c r="G4310" s="7" t="s">
        <v>29081</v>
      </c>
      <c r="H4310" s="7" t="s">
        <v>29082</v>
      </c>
      <c r="I4310" s="7" t="s">
        <v>65</v>
      </c>
      <c r="J4310" s="7" t="s">
        <v>33060</v>
      </c>
      <c r="K4310" s="7" t="s">
        <v>47</v>
      </c>
      <c r="L4310" s="7">
        <v>10</v>
      </c>
      <c r="M4310" s="7" t="s">
        <v>363</v>
      </c>
      <c r="N4310" s="7">
        <v>72120</v>
      </c>
      <c r="O4310" s="7" t="s">
        <v>6302</v>
      </c>
      <c r="P4310" s="7">
        <v>20040317</v>
      </c>
      <c r="Q4310" s="7">
        <v>79</v>
      </c>
      <c r="R4310" s="7">
        <v>202004</v>
      </c>
    </row>
    <row r="4311" spans="1:18" ht="16.5" customHeight="1">
      <c r="A4311" s="8">
        <v>4288801559</v>
      </c>
      <c r="B4311" s="7">
        <v>9301167</v>
      </c>
      <c r="C4311" s="12">
        <v>1355110355418</v>
      </c>
      <c r="D4311" s="7" t="s">
        <v>22273</v>
      </c>
      <c r="E4311" s="7" t="s">
        <v>1891</v>
      </c>
      <c r="F4311" s="7" t="s">
        <v>22274</v>
      </c>
      <c r="G4311" s="7" t="s">
        <v>22275</v>
      </c>
      <c r="H4311" s="7" t="s">
        <v>22276</v>
      </c>
      <c r="I4311" s="7" t="s">
        <v>65</v>
      </c>
      <c r="J4311" s="7" t="s">
        <v>33060</v>
      </c>
      <c r="K4311" s="7" t="s">
        <v>47</v>
      </c>
      <c r="L4311" s="7">
        <v>10</v>
      </c>
      <c r="M4311" s="7" t="s">
        <v>313</v>
      </c>
      <c r="N4311" s="7">
        <v>42321</v>
      </c>
      <c r="O4311" s="7" t="s">
        <v>38771</v>
      </c>
      <c r="P4311" s="7">
        <v>20200121</v>
      </c>
      <c r="Q4311" s="7">
        <v>68</v>
      </c>
      <c r="R4311" s="7">
        <v>202004</v>
      </c>
    </row>
    <row r="4312" spans="1:18" ht="16.5" customHeight="1">
      <c r="A4312" s="8">
        <v>1298210386</v>
      </c>
      <c r="B4312" s="7">
        <v>5492922</v>
      </c>
      <c r="C4312" s="12">
        <v>1356220004151</v>
      </c>
      <c r="D4312" s="7" t="s">
        <v>50868</v>
      </c>
      <c r="E4312" s="7" t="s">
        <v>4019</v>
      </c>
      <c r="F4312" s="7" t="s">
        <v>50869</v>
      </c>
      <c r="G4312" s="7" t="s">
        <v>50870</v>
      </c>
      <c r="H4312" s="7" t="s">
        <v>50871</v>
      </c>
      <c r="I4312" s="7" t="s">
        <v>45</v>
      </c>
      <c r="J4312" s="7" t="s">
        <v>33060</v>
      </c>
      <c r="K4312" s="7" t="s">
        <v>47</v>
      </c>
      <c r="L4312" s="7">
        <v>10</v>
      </c>
      <c r="M4312" s="7" t="s">
        <v>363</v>
      </c>
      <c r="N4312" s="7">
        <v>73909</v>
      </c>
      <c r="O4312" s="7" t="s">
        <v>16232</v>
      </c>
      <c r="P4312" s="7">
        <v>20090731</v>
      </c>
      <c r="Q4312" s="7">
        <v>50</v>
      </c>
      <c r="R4312" s="7">
        <v>202004</v>
      </c>
    </row>
    <row r="4313" spans="1:18" ht="16.5" customHeight="1">
      <c r="A4313" s="8">
        <v>1268178231</v>
      </c>
      <c r="B4313" s="7">
        <v>2106836</v>
      </c>
      <c r="C4313" s="12">
        <v>1357110052755</v>
      </c>
      <c r="D4313" s="7" t="s">
        <v>23029</v>
      </c>
      <c r="E4313" s="7" t="s">
        <v>23030</v>
      </c>
      <c r="F4313" s="7" t="s">
        <v>23031</v>
      </c>
      <c r="G4313" s="7" t="s">
        <v>23032</v>
      </c>
      <c r="H4313" s="7" t="s">
        <v>23033</v>
      </c>
      <c r="I4313" s="7" t="s">
        <v>65</v>
      </c>
      <c r="J4313" s="7" t="s">
        <v>33060</v>
      </c>
      <c r="K4313" s="7" t="s">
        <v>47</v>
      </c>
      <c r="L4313" s="7">
        <v>10</v>
      </c>
      <c r="M4313" s="7" t="s">
        <v>33076</v>
      </c>
      <c r="N4313" s="7">
        <v>13220</v>
      </c>
      <c r="O4313" s="7" t="s">
        <v>42367</v>
      </c>
      <c r="P4313" s="7">
        <v>20040306</v>
      </c>
      <c r="Q4313" s="7">
        <v>55</v>
      </c>
      <c r="R4313" s="7">
        <v>202004</v>
      </c>
    </row>
    <row r="4314" spans="1:18" ht="16.5" customHeight="1">
      <c r="A4314" s="8">
        <v>8378800434</v>
      </c>
      <c r="B4314" s="7">
        <v>6740402</v>
      </c>
      <c r="C4314" s="12">
        <v>1358110292721</v>
      </c>
      <c r="D4314" s="7" t="s">
        <v>50872</v>
      </c>
      <c r="E4314" s="7" t="s">
        <v>50873</v>
      </c>
      <c r="F4314" s="7" t="s">
        <v>15169</v>
      </c>
      <c r="G4314" s="7" t="s">
        <v>50874</v>
      </c>
      <c r="H4314" s="7" t="s">
        <v>50875</v>
      </c>
      <c r="I4314" s="7" t="s">
        <v>65</v>
      </c>
      <c r="J4314" s="7" t="s">
        <v>33060</v>
      </c>
      <c r="K4314" s="7" t="s">
        <v>47</v>
      </c>
      <c r="L4314" s="7">
        <v>10</v>
      </c>
      <c r="M4314" s="7" t="s">
        <v>363</v>
      </c>
      <c r="N4314" s="7">
        <v>71531</v>
      </c>
      <c r="O4314" s="7" t="s">
        <v>15169</v>
      </c>
      <c r="P4314" s="7">
        <v>20160524</v>
      </c>
      <c r="Q4314" s="7">
        <v>66</v>
      </c>
      <c r="R4314" s="7">
        <v>202004</v>
      </c>
    </row>
    <row r="4315" spans="1:18" ht="16.5" customHeight="1">
      <c r="A4315" s="8">
        <v>4688600684</v>
      </c>
      <c r="B4315" s="7">
        <v>8153196</v>
      </c>
      <c r="C4315" s="12">
        <v>1358110311589</v>
      </c>
      <c r="D4315" s="7" t="s">
        <v>50876</v>
      </c>
      <c r="E4315" s="7" t="s">
        <v>50877</v>
      </c>
      <c r="F4315" s="7" t="s">
        <v>50878</v>
      </c>
      <c r="G4315" s="7" t="s">
        <v>50879</v>
      </c>
      <c r="H4315" s="7" t="s">
        <v>50880</v>
      </c>
      <c r="I4315" s="7" t="s">
        <v>65</v>
      </c>
      <c r="J4315" s="7" t="s">
        <v>33060</v>
      </c>
      <c r="K4315" s="7" t="s">
        <v>47</v>
      </c>
      <c r="L4315" s="7">
        <v>10</v>
      </c>
      <c r="M4315" s="7" t="s">
        <v>363</v>
      </c>
      <c r="N4315" s="7">
        <v>71531</v>
      </c>
      <c r="O4315" s="7" t="s">
        <v>15169</v>
      </c>
      <c r="P4315" s="7">
        <v>20170308</v>
      </c>
      <c r="Q4315" s="7">
        <v>79</v>
      </c>
      <c r="R4315" s="7">
        <v>202004</v>
      </c>
    </row>
    <row r="4316" spans="1:18" ht="16.5" customHeight="1">
      <c r="A4316" s="8">
        <v>6498101157</v>
      </c>
      <c r="B4316" s="7">
        <v>8588412</v>
      </c>
      <c r="C4316" s="12">
        <v>1358110341461</v>
      </c>
      <c r="D4316" s="7" t="s">
        <v>23662</v>
      </c>
      <c r="E4316" s="7" t="s">
        <v>11123</v>
      </c>
      <c r="F4316" s="7" t="s">
        <v>10938</v>
      </c>
      <c r="G4316" s="7" t="s">
        <v>10882</v>
      </c>
      <c r="H4316" s="7" t="s">
        <v>23663</v>
      </c>
      <c r="I4316" s="7" t="s">
        <v>65</v>
      </c>
      <c r="J4316" s="7" t="s">
        <v>33060</v>
      </c>
      <c r="K4316" s="7" t="s">
        <v>47</v>
      </c>
      <c r="L4316" s="7">
        <v>10</v>
      </c>
      <c r="M4316" s="7" t="s">
        <v>34194</v>
      </c>
      <c r="N4316" s="7">
        <v>49219</v>
      </c>
      <c r="O4316" s="7" t="s">
        <v>24426</v>
      </c>
      <c r="P4316" s="7">
        <v>20180509</v>
      </c>
      <c r="Q4316" s="7">
        <v>190</v>
      </c>
      <c r="R4316" s="7">
        <v>202004</v>
      </c>
    </row>
    <row r="4317" spans="1:18" ht="16.5" customHeight="1">
      <c r="A4317" s="8">
        <v>7238100887</v>
      </c>
      <c r="B4317" s="7">
        <v>8642160</v>
      </c>
      <c r="C4317" s="12">
        <v>1358110343772</v>
      </c>
      <c r="D4317" s="7" t="s">
        <v>50881</v>
      </c>
      <c r="E4317" s="7" t="s">
        <v>14223</v>
      </c>
      <c r="F4317" s="7" t="s">
        <v>14224</v>
      </c>
      <c r="H4317" s="7" t="s">
        <v>50882</v>
      </c>
      <c r="I4317" s="7" t="s">
        <v>65</v>
      </c>
      <c r="J4317" s="7" t="s">
        <v>33060</v>
      </c>
      <c r="K4317" s="7" t="s">
        <v>47</v>
      </c>
      <c r="L4317" s="7">
        <v>10</v>
      </c>
      <c r="M4317" s="7" t="s">
        <v>966</v>
      </c>
      <c r="N4317" s="7">
        <v>68212</v>
      </c>
      <c r="O4317" s="7" t="s">
        <v>43364</v>
      </c>
      <c r="P4317" s="7">
        <v>20180611</v>
      </c>
      <c r="Q4317" s="7">
        <v>180</v>
      </c>
      <c r="R4317" s="7">
        <v>202004</v>
      </c>
    </row>
    <row r="4318" spans="1:18" ht="16.5" customHeight="1">
      <c r="A4318" s="8">
        <v>2218107593</v>
      </c>
      <c r="B4318" s="7">
        <v>1547754</v>
      </c>
      <c r="C4318" s="12">
        <v>1401110007945</v>
      </c>
      <c r="D4318" s="7" t="s">
        <v>21056</v>
      </c>
      <c r="E4318" s="7" t="s">
        <v>21057</v>
      </c>
      <c r="F4318" s="7" t="s">
        <v>15312</v>
      </c>
      <c r="G4318" s="7" t="s">
        <v>21058</v>
      </c>
      <c r="H4318" s="7" t="s">
        <v>21059</v>
      </c>
      <c r="I4318" s="7" t="s">
        <v>65</v>
      </c>
      <c r="J4318" s="7" t="s">
        <v>33060</v>
      </c>
      <c r="K4318" s="7" t="s">
        <v>47</v>
      </c>
      <c r="L4318" s="7">
        <v>10</v>
      </c>
      <c r="M4318" s="7" t="s">
        <v>363</v>
      </c>
      <c r="N4318" s="7">
        <v>72000</v>
      </c>
      <c r="O4318" s="7" t="s">
        <v>45063</v>
      </c>
      <c r="P4318" s="7">
        <v>19940831</v>
      </c>
      <c r="Q4318" s="7">
        <v>52</v>
      </c>
      <c r="R4318" s="7">
        <v>202004</v>
      </c>
    </row>
    <row r="4319" spans="1:18" ht="16.5" customHeight="1">
      <c r="A4319" s="8">
        <v>2218114978</v>
      </c>
      <c r="B4319" s="7">
        <v>1203025</v>
      </c>
      <c r="C4319" s="12">
        <v>1401130003890</v>
      </c>
      <c r="D4319" s="7" t="s">
        <v>22023</v>
      </c>
      <c r="E4319" s="7" t="s">
        <v>22024</v>
      </c>
      <c r="F4319" s="7" t="s">
        <v>8982</v>
      </c>
      <c r="G4319" s="7" t="s">
        <v>22025</v>
      </c>
      <c r="H4319" s="7" t="s">
        <v>22026</v>
      </c>
      <c r="I4319" s="7" t="s">
        <v>65</v>
      </c>
      <c r="J4319" s="7" t="s">
        <v>33060</v>
      </c>
      <c r="K4319" s="7" t="s">
        <v>47</v>
      </c>
      <c r="L4319" s="7">
        <v>10</v>
      </c>
      <c r="M4319" s="7" t="s">
        <v>313</v>
      </c>
      <c r="N4319" s="7">
        <v>42320</v>
      </c>
      <c r="O4319" s="7" t="s">
        <v>8931</v>
      </c>
      <c r="P4319" s="7">
        <v>19990830</v>
      </c>
      <c r="Q4319" s="7">
        <v>51</v>
      </c>
      <c r="R4319" s="7">
        <v>202004</v>
      </c>
    </row>
    <row r="4320" spans="1:18" ht="16.5" customHeight="1">
      <c r="A4320" s="8">
        <v>2278105860</v>
      </c>
      <c r="B4320" s="7">
        <v>2138613</v>
      </c>
      <c r="C4320" s="12">
        <v>1413110004433</v>
      </c>
      <c r="D4320" s="7" t="s">
        <v>28318</v>
      </c>
      <c r="E4320" s="7" t="s">
        <v>28319</v>
      </c>
      <c r="F4320" s="7" t="s">
        <v>28320</v>
      </c>
      <c r="G4320" s="7" t="s">
        <v>28321</v>
      </c>
      <c r="H4320" s="7" t="s">
        <v>28322</v>
      </c>
      <c r="I4320" s="7" t="s">
        <v>65</v>
      </c>
      <c r="J4320" s="7" t="s">
        <v>33060</v>
      </c>
      <c r="K4320" s="7" t="s">
        <v>47</v>
      </c>
      <c r="L4320" s="7">
        <v>10</v>
      </c>
      <c r="M4320" s="7" t="s">
        <v>966</v>
      </c>
      <c r="N4320" s="7">
        <v>68211</v>
      </c>
      <c r="O4320" s="7" t="s">
        <v>35630</v>
      </c>
      <c r="P4320" s="7">
        <v>19990120</v>
      </c>
      <c r="Q4320" s="7">
        <v>168</v>
      </c>
      <c r="R4320" s="7">
        <v>202004</v>
      </c>
    </row>
    <row r="4321" spans="1:18" ht="16.5" customHeight="1">
      <c r="A4321" s="8">
        <v>1048213384</v>
      </c>
      <c r="B4321" s="7">
        <v>8412671</v>
      </c>
      <c r="C4321" s="12">
        <v>1413330001483</v>
      </c>
      <c r="D4321" s="7" t="s">
        <v>50883</v>
      </c>
      <c r="E4321" s="7" t="s">
        <v>8481</v>
      </c>
      <c r="F4321" s="7" t="s">
        <v>249</v>
      </c>
      <c r="G4321" s="7" t="s">
        <v>50884</v>
      </c>
      <c r="H4321" s="7" t="s">
        <v>50885</v>
      </c>
      <c r="I4321" s="7" t="s">
        <v>45</v>
      </c>
      <c r="J4321" s="7" t="s">
        <v>33060</v>
      </c>
      <c r="K4321" s="7" t="s">
        <v>47</v>
      </c>
      <c r="L4321" s="7">
        <v>10</v>
      </c>
      <c r="M4321" s="7" t="s">
        <v>105</v>
      </c>
      <c r="N4321" s="7">
        <v>86102</v>
      </c>
      <c r="O4321" s="7" t="s">
        <v>30448</v>
      </c>
      <c r="P4321" s="7">
        <v>20171129</v>
      </c>
      <c r="Q4321" s="7">
        <v>53</v>
      </c>
      <c r="R4321" s="7">
        <v>202004</v>
      </c>
    </row>
    <row r="4322" spans="1:18" ht="16.5" customHeight="1">
      <c r="A4322" s="8">
        <v>3848601686</v>
      </c>
      <c r="B4322" s="7">
        <v>9295437</v>
      </c>
      <c r="C4322" s="12">
        <v>1414110015082</v>
      </c>
      <c r="D4322" s="7" t="s">
        <v>50886</v>
      </c>
      <c r="E4322" s="7" t="s">
        <v>50887</v>
      </c>
      <c r="F4322" s="7" t="s">
        <v>50888</v>
      </c>
      <c r="G4322" s="7" t="s">
        <v>50889</v>
      </c>
      <c r="H4322" s="7" t="s">
        <v>50890</v>
      </c>
      <c r="I4322" s="7" t="s">
        <v>63</v>
      </c>
      <c r="J4322" s="7" t="s">
        <v>33060</v>
      </c>
      <c r="K4322" s="7" t="s">
        <v>47</v>
      </c>
      <c r="L4322" s="7">
        <v>10</v>
      </c>
      <c r="M4322" s="7" t="s">
        <v>34319</v>
      </c>
      <c r="N4322" s="7">
        <v>55103</v>
      </c>
      <c r="O4322" s="7" t="s">
        <v>12061</v>
      </c>
      <c r="P4322" s="7">
        <v>20200113</v>
      </c>
      <c r="Q4322" s="7">
        <v>93</v>
      </c>
      <c r="R4322" s="7">
        <v>202004</v>
      </c>
    </row>
    <row r="4323" spans="1:18" ht="16.5" customHeight="1">
      <c r="A4323" s="8">
        <v>2268132535</v>
      </c>
      <c r="B4323" s="7">
        <v>2757547</v>
      </c>
      <c r="C4323" s="12">
        <v>1450710001443</v>
      </c>
      <c r="D4323" s="7" t="s">
        <v>22717</v>
      </c>
      <c r="E4323" s="7" t="s">
        <v>192</v>
      </c>
      <c r="F4323" s="7" t="s">
        <v>22718</v>
      </c>
      <c r="G4323" s="7" t="s">
        <v>22719</v>
      </c>
      <c r="H4323" s="7" t="s">
        <v>22720</v>
      </c>
      <c r="I4323" s="7" t="s">
        <v>65</v>
      </c>
      <c r="J4323" s="7" t="s">
        <v>33060</v>
      </c>
      <c r="K4323" s="7" t="s">
        <v>47</v>
      </c>
      <c r="L4323" s="7">
        <v>10</v>
      </c>
      <c r="M4323" s="7" t="s">
        <v>33760</v>
      </c>
      <c r="N4323" s="7">
        <v>46313</v>
      </c>
      <c r="O4323" s="7" t="s">
        <v>221</v>
      </c>
      <c r="P4323" s="7">
        <v>20040826</v>
      </c>
      <c r="Q4323" s="7">
        <v>237</v>
      </c>
      <c r="R4323" s="7">
        <v>202004</v>
      </c>
    </row>
    <row r="4324" spans="1:18" ht="16.5" customHeight="1">
      <c r="A4324" s="8">
        <v>3018605450</v>
      </c>
      <c r="B4324" s="7">
        <v>3696560</v>
      </c>
      <c r="C4324" s="12">
        <v>1501110132138</v>
      </c>
      <c r="D4324" s="7" t="s">
        <v>27689</v>
      </c>
      <c r="E4324" s="7" t="s">
        <v>27690</v>
      </c>
      <c r="F4324" s="7" t="s">
        <v>18426</v>
      </c>
      <c r="G4324" s="7" t="s">
        <v>27691</v>
      </c>
      <c r="H4324" s="7" t="s">
        <v>27692</v>
      </c>
      <c r="I4324" s="7" t="s">
        <v>65</v>
      </c>
      <c r="J4324" s="7" t="s">
        <v>33060</v>
      </c>
      <c r="K4324" s="7" t="s">
        <v>47</v>
      </c>
      <c r="L4324" s="7">
        <v>10</v>
      </c>
      <c r="M4324" s="7" t="s">
        <v>34433</v>
      </c>
      <c r="N4324" s="7">
        <v>63991</v>
      </c>
      <c r="O4324" s="7" t="s">
        <v>13994</v>
      </c>
      <c r="P4324" s="7">
        <v>20100104</v>
      </c>
      <c r="Q4324" s="7">
        <v>224</v>
      </c>
      <c r="R4324" s="7">
        <v>202004</v>
      </c>
    </row>
    <row r="4325" spans="1:18" ht="16.5" customHeight="1">
      <c r="A4325" s="8">
        <v>3388800524</v>
      </c>
      <c r="B4325" s="7">
        <v>8142830</v>
      </c>
      <c r="C4325" s="12">
        <v>1501110231831</v>
      </c>
      <c r="D4325" s="7" t="s">
        <v>50891</v>
      </c>
      <c r="E4325" s="7" t="s">
        <v>1478</v>
      </c>
      <c r="F4325" s="7" t="s">
        <v>1799</v>
      </c>
      <c r="G4325" s="7" t="s">
        <v>50892</v>
      </c>
      <c r="H4325" s="7" t="s">
        <v>50893</v>
      </c>
      <c r="I4325" s="7" t="s">
        <v>65</v>
      </c>
      <c r="J4325" s="7" t="s">
        <v>33060</v>
      </c>
      <c r="K4325" s="7" t="s">
        <v>47</v>
      </c>
      <c r="L4325" s="7">
        <v>10</v>
      </c>
      <c r="M4325" s="7" t="s">
        <v>33076</v>
      </c>
      <c r="N4325" s="7">
        <v>20423</v>
      </c>
      <c r="O4325" s="7" t="s">
        <v>1799</v>
      </c>
      <c r="P4325" s="7">
        <v>20170214</v>
      </c>
      <c r="Q4325" s="7">
        <v>203</v>
      </c>
      <c r="R4325" s="7">
        <v>202004</v>
      </c>
    </row>
    <row r="4326" spans="1:18" ht="16.5" customHeight="1">
      <c r="A4326" s="8">
        <v>1038700620</v>
      </c>
      <c r="B4326" s="7">
        <v>8234510</v>
      </c>
      <c r="C4326" s="12">
        <v>1501110237441</v>
      </c>
      <c r="D4326" s="7" t="s">
        <v>1391</v>
      </c>
      <c r="E4326" s="7" t="s">
        <v>50894</v>
      </c>
      <c r="F4326" s="7" t="s">
        <v>50895</v>
      </c>
      <c r="G4326" s="7" t="s">
        <v>50896</v>
      </c>
      <c r="H4326" s="7" t="s">
        <v>50897</v>
      </c>
      <c r="I4326" s="7" t="s">
        <v>65</v>
      </c>
      <c r="J4326" s="7" t="s">
        <v>33060</v>
      </c>
      <c r="K4326" s="7" t="s">
        <v>47</v>
      </c>
      <c r="L4326" s="7">
        <v>10</v>
      </c>
      <c r="M4326" s="7" t="s">
        <v>33076</v>
      </c>
      <c r="N4326" s="7">
        <v>20499</v>
      </c>
      <c r="O4326" s="7" t="s">
        <v>2038</v>
      </c>
      <c r="P4326" s="7">
        <v>20170622</v>
      </c>
      <c r="Q4326" s="7">
        <v>154</v>
      </c>
      <c r="R4326" s="7">
        <v>202004</v>
      </c>
    </row>
    <row r="4327" spans="1:18" ht="16.5" customHeight="1">
      <c r="A4327" s="8">
        <v>8668700662</v>
      </c>
      <c r="B4327" s="7">
        <v>8237155</v>
      </c>
      <c r="C4327" s="12">
        <v>1501110237756</v>
      </c>
      <c r="D4327" s="7" t="s">
        <v>50898</v>
      </c>
      <c r="E4327" s="7" t="s">
        <v>2591</v>
      </c>
      <c r="F4327" s="7" t="s">
        <v>50899</v>
      </c>
      <c r="G4327" s="7" t="s">
        <v>50900</v>
      </c>
      <c r="H4327" s="7" t="s">
        <v>50901</v>
      </c>
      <c r="I4327" s="7" t="s">
        <v>65</v>
      </c>
      <c r="J4327" s="7" t="s">
        <v>33060</v>
      </c>
      <c r="K4327" s="7" t="s">
        <v>47</v>
      </c>
      <c r="L4327" s="7">
        <v>10</v>
      </c>
      <c r="M4327" s="7" t="s">
        <v>34194</v>
      </c>
      <c r="N4327" s="7">
        <v>52992</v>
      </c>
      <c r="O4327" s="7" t="s">
        <v>34313</v>
      </c>
      <c r="P4327" s="7">
        <v>20170630</v>
      </c>
      <c r="Q4327" s="7">
        <v>230</v>
      </c>
      <c r="R4327" s="7">
        <v>202004</v>
      </c>
    </row>
    <row r="4328" spans="1:18" ht="16.5" customHeight="1">
      <c r="A4328" s="8">
        <v>2038801095</v>
      </c>
      <c r="B4328" s="7">
        <v>8480929</v>
      </c>
      <c r="C4328" s="12">
        <v>1501110247929</v>
      </c>
      <c r="D4328" s="7" t="s">
        <v>50902</v>
      </c>
      <c r="E4328" s="7" t="s">
        <v>50903</v>
      </c>
      <c r="F4328" s="7" t="s">
        <v>50904</v>
      </c>
      <c r="G4328" s="7" t="s">
        <v>50905</v>
      </c>
      <c r="H4328" s="7" t="s">
        <v>50906</v>
      </c>
      <c r="I4328" s="7" t="s">
        <v>65</v>
      </c>
      <c r="J4328" s="7" t="s">
        <v>33060</v>
      </c>
      <c r="K4328" s="7" t="s">
        <v>47</v>
      </c>
      <c r="L4328" s="7">
        <v>10</v>
      </c>
      <c r="M4328" s="7" t="s">
        <v>105</v>
      </c>
      <c r="N4328" s="7">
        <v>87111</v>
      </c>
      <c r="O4328" s="7" t="s">
        <v>37358</v>
      </c>
      <c r="P4328" s="7">
        <v>20180208</v>
      </c>
      <c r="Q4328" s="7">
        <v>51</v>
      </c>
      <c r="R4328" s="7">
        <v>202004</v>
      </c>
    </row>
    <row r="4329" spans="1:18" ht="16.5" customHeight="1">
      <c r="A4329" s="8">
        <v>3978100941</v>
      </c>
      <c r="B4329" s="7">
        <v>8588486</v>
      </c>
      <c r="C4329" s="12">
        <v>1501110252390</v>
      </c>
      <c r="D4329" s="7" t="s">
        <v>50907</v>
      </c>
      <c r="E4329" s="7" t="s">
        <v>16882</v>
      </c>
      <c r="F4329" s="7" t="s">
        <v>50908</v>
      </c>
      <c r="G4329" s="7" t="s">
        <v>50909</v>
      </c>
      <c r="H4329" s="7" t="s">
        <v>50910</v>
      </c>
      <c r="I4329" s="7" t="s">
        <v>65</v>
      </c>
      <c r="J4329" s="7" t="s">
        <v>33060</v>
      </c>
      <c r="K4329" s="7" t="s">
        <v>47</v>
      </c>
      <c r="L4329" s="7">
        <v>10</v>
      </c>
      <c r="M4329" s="7" t="s">
        <v>33076</v>
      </c>
      <c r="N4329" s="7">
        <v>17129</v>
      </c>
      <c r="O4329" s="7" t="s">
        <v>42615</v>
      </c>
      <c r="P4329" s="7">
        <v>20180509</v>
      </c>
      <c r="Q4329" s="7">
        <v>155</v>
      </c>
      <c r="R4329" s="7">
        <v>202004</v>
      </c>
    </row>
    <row r="4330" spans="1:18" ht="16.5" customHeight="1">
      <c r="A4330" s="8">
        <v>6758701099</v>
      </c>
      <c r="B4330" s="7">
        <v>8593054</v>
      </c>
      <c r="C4330" s="12">
        <v>1501110253132</v>
      </c>
      <c r="D4330" s="7" t="s">
        <v>50911</v>
      </c>
      <c r="E4330" s="7" t="s">
        <v>2415</v>
      </c>
      <c r="F4330" s="7" t="s">
        <v>3007</v>
      </c>
      <c r="G4330" s="7" t="s">
        <v>50912</v>
      </c>
      <c r="H4330" s="7" t="s">
        <v>50913</v>
      </c>
      <c r="I4330" s="7" t="s">
        <v>65</v>
      </c>
      <c r="J4330" s="7" t="s">
        <v>33060</v>
      </c>
      <c r="K4330" s="7" t="s">
        <v>47</v>
      </c>
      <c r="L4330" s="7">
        <v>10</v>
      </c>
      <c r="M4330" s="7" t="s">
        <v>33076</v>
      </c>
      <c r="N4330" s="7">
        <v>30399</v>
      </c>
      <c r="O4330" s="7" t="s">
        <v>7553</v>
      </c>
      <c r="P4330" s="7">
        <v>20180528</v>
      </c>
      <c r="Q4330" s="7">
        <v>105</v>
      </c>
      <c r="R4330" s="7">
        <v>202004</v>
      </c>
    </row>
    <row r="4331" spans="1:18" ht="16.5" customHeight="1">
      <c r="A4331" s="8">
        <v>6458801547</v>
      </c>
      <c r="B4331" s="7">
        <v>9246723</v>
      </c>
      <c r="C4331" s="12">
        <v>1501110277207</v>
      </c>
      <c r="D4331" s="7" t="s">
        <v>50914</v>
      </c>
      <c r="E4331" s="7" t="s">
        <v>50915</v>
      </c>
      <c r="F4331" s="7" t="s">
        <v>50916</v>
      </c>
      <c r="G4331" s="7" t="s">
        <v>50917</v>
      </c>
      <c r="H4331" s="7" t="s">
        <v>50901</v>
      </c>
      <c r="I4331" s="7" t="s">
        <v>65</v>
      </c>
      <c r="J4331" s="7" t="s">
        <v>33060</v>
      </c>
      <c r="K4331" s="7" t="s">
        <v>47</v>
      </c>
      <c r="L4331" s="7">
        <v>10</v>
      </c>
      <c r="M4331" s="7" t="s">
        <v>33076</v>
      </c>
      <c r="N4331" s="7">
        <v>22212</v>
      </c>
      <c r="O4331" s="7" t="s">
        <v>44895</v>
      </c>
      <c r="P4331" s="7">
        <v>20191112</v>
      </c>
      <c r="Q4331" s="7">
        <v>68</v>
      </c>
      <c r="R4331" s="7">
        <v>202004</v>
      </c>
    </row>
    <row r="4332" spans="1:18" ht="16.5" customHeight="1">
      <c r="A4332" s="8">
        <v>4888700860</v>
      </c>
      <c r="B4332" s="7">
        <v>8356297</v>
      </c>
      <c r="C4332" s="12">
        <v>1511110062946</v>
      </c>
      <c r="D4332" s="7" t="s">
        <v>50918</v>
      </c>
      <c r="E4332" s="7" t="s">
        <v>50919</v>
      </c>
      <c r="F4332" s="7" t="s">
        <v>50920</v>
      </c>
      <c r="G4332" s="7" t="s">
        <v>50921</v>
      </c>
      <c r="H4332" s="7" t="s">
        <v>50922</v>
      </c>
      <c r="I4332" s="7" t="s">
        <v>65</v>
      </c>
      <c r="J4332" s="7" t="s">
        <v>33060</v>
      </c>
      <c r="K4332" s="7" t="s">
        <v>47</v>
      </c>
      <c r="L4332" s="7">
        <v>10</v>
      </c>
      <c r="M4332" s="7" t="s">
        <v>34319</v>
      </c>
      <c r="N4332" s="7">
        <v>55103</v>
      </c>
      <c r="O4332" s="7" t="s">
        <v>12061</v>
      </c>
      <c r="P4332" s="7">
        <v>20171023</v>
      </c>
      <c r="Q4332" s="7">
        <v>50</v>
      </c>
      <c r="R4332" s="7">
        <v>202004</v>
      </c>
    </row>
    <row r="4333" spans="1:18" ht="16.5" customHeight="1">
      <c r="A4333" s="8">
        <v>6198601016</v>
      </c>
      <c r="B4333" s="7">
        <v>8468393</v>
      </c>
      <c r="C4333" s="12">
        <v>1511110063928</v>
      </c>
      <c r="D4333" s="7" t="s">
        <v>50923</v>
      </c>
      <c r="E4333" s="7" t="s">
        <v>50924</v>
      </c>
      <c r="F4333" s="7" t="s">
        <v>3007</v>
      </c>
      <c r="G4333" s="7" t="s">
        <v>50925</v>
      </c>
      <c r="H4333" s="7" t="s">
        <v>50926</v>
      </c>
      <c r="I4333" s="7" t="s">
        <v>65</v>
      </c>
      <c r="J4333" s="7" t="s">
        <v>33060</v>
      </c>
      <c r="K4333" s="7" t="s">
        <v>47</v>
      </c>
      <c r="L4333" s="7">
        <v>10</v>
      </c>
      <c r="M4333" s="7" t="s">
        <v>33076</v>
      </c>
      <c r="N4333" s="7">
        <v>30399</v>
      </c>
      <c r="O4333" s="7" t="s">
        <v>7553</v>
      </c>
      <c r="P4333" s="7">
        <v>20180111</v>
      </c>
      <c r="Q4333" s="7">
        <v>223</v>
      </c>
      <c r="R4333" s="7">
        <v>202004</v>
      </c>
    </row>
    <row r="4334" spans="1:18" ht="16.5" customHeight="1">
      <c r="A4334" s="8">
        <v>3038108176</v>
      </c>
      <c r="B4334" s="7">
        <v>1429503</v>
      </c>
      <c r="C4334" s="12">
        <v>1511150000047</v>
      </c>
      <c r="D4334" s="7" t="s">
        <v>20281</v>
      </c>
      <c r="E4334" s="7" t="s">
        <v>12890</v>
      </c>
      <c r="F4334" s="7" t="s">
        <v>2992</v>
      </c>
      <c r="G4334" s="7" t="s">
        <v>20282</v>
      </c>
      <c r="H4334" s="7" t="s">
        <v>20283</v>
      </c>
      <c r="I4334" s="7" t="s">
        <v>65</v>
      </c>
      <c r="J4334" s="7" t="s">
        <v>33060</v>
      </c>
      <c r="K4334" s="7" t="s">
        <v>47</v>
      </c>
      <c r="L4334" s="7">
        <v>10</v>
      </c>
      <c r="M4334" s="7" t="s">
        <v>33076</v>
      </c>
      <c r="N4334" s="7">
        <v>30391</v>
      </c>
      <c r="O4334" s="7" t="s">
        <v>7087</v>
      </c>
      <c r="P4334" s="7">
        <v>19930227</v>
      </c>
      <c r="Q4334" s="7">
        <v>85</v>
      </c>
      <c r="R4334" s="7">
        <v>202004</v>
      </c>
    </row>
    <row r="4335" spans="1:18" ht="16.5" customHeight="1">
      <c r="A4335" s="8">
        <v>1558600094</v>
      </c>
      <c r="B4335" s="7">
        <v>6502776</v>
      </c>
      <c r="C4335" s="12">
        <v>1543110037322</v>
      </c>
      <c r="D4335" s="7" t="s">
        <v>20338</v>
      </c>
      <c r="E4335" s="7" t="s">
        <v>5901</v>
      </c>
      <c r="F4335" s="7" t="s">
        <v>20339</v>
      </c>
      <c r="G4335" s="7" t="s">
        <v>20340</v>
      </c>
      <c r="H4335" s="7" t="s">
        <v>20341</v>
      </c>
      <c r="I4335" s="7" t="s">
        <v>65</v>
      </c>
      <c r="J4335" s="7" t="s">
        <v>33060</v>
      </c>
      <c r="K4335" s="7" t="s">
        <v>47</v>
      </c>
      <c r="L4335" s="7">
        <v>10</v>
      </c>
      <c r="M4335" s="7" t="s">
        <v>33076</v>
      </c>
      <c r="N4335" s="7">
        <v>22299</v>
      </c>
      <c r="O4335" s="7" t="s">
        <v>33340</v>
      </c>
      <c r="P4335" s="7">
        <v>20150710</v>
      </c>
      <c r="Q4335" s="7">
        <v>51</v>
      </c>
      <c r="R4335" s="7">
        <v>202004</v>
      </c>
    </row>
    <row r="4336" spans="1:18" ht="16.5" customHeight="1">
      <c r="A4336" s="8">
        <v>4538100917</v>
      </c>
      <c r="B4336" s="7">
        <v>8175717</v>
      </c>
      <c r="C4336" s="12">
        <v>1543110042545</v>
      </c>
      <c r="D4336" s="7" t="s">
        <v>3629</v>
      </c>
      <c r="E4336" s="7" t="s">
        <v>50927</v>
      </c>
      <c r="F4336" s="7" t="s">
        <v>3005</v>
      </c>
      <c r="G4336" s="7" t="s">
        <v>50928</v>
      </c>
      <c r="H4336" s="7" t="s">
        <v>50929</v>
      </c>
      <c r="I4336" s="7" t="s">
        <v>65</v>
      </c>
      <c r="J4336" s="7" t="s">
        <v>33060</v>
      </c>
      <c r="K4336" s="7" t="s">
        <v>47</v>
      </c>
      <c r="L4336" s="7">
        <v>10</v>
      </c>
      <c r="M4336" s="7" t="s">
        <v>33076</v>
      </c>
      <c r="N4336" s="7">
        <v>30391</v>
      </c>
      <c r="O4336" s="7" t="s">
        <v>7087</v>
      </c>
      <c r="P4336" s="7">
        <v>20170518</v>
      </c>
      <c r="Q4336" s="7">
        <v>79</v>
      </c>
      <c r="R4336" s="7">
        <v>202004</v>
      </c>
    </row>
    <row r="4337" spans="1:18" ht="16.5" customHeight="1">
      <c r="A4337" s="8">
        <v>3578600706</v>
      </c>
      <c r="B4337" s="7">
        <v>8234554</v>
      </c>
      <c r="C4337" s="12">
        <v>1543110042834</v>
      </c>
      <c r="D4337" s="7" t="s">
        <v>50930</v>
      </c>
      <c r="E4337" s="7" t="s">
        <v>22193</v>
      </c>
      <c r="F4337" s="7" t="s">
        <v>2798</v>
      </c>
      <c r="G4337" s="7" t="s">
        <v>50931</v>
      </c>
      <c r="H4337" s="7" t="s">
        <v>50932</v>
      </c>
      <c r="I4337" s="7" t="s">
        <v>65</v>
      </c>
      <c r="J4337" s="7" t="s">
        <v>33060</v>
      </c>
      <c r="K4337" s="7" t="s">
        <v>47</v>
      </c>
      <c r="L4337" s="7">
        <v>10</v>
      </c>
      <c r="M4337" s="7" t="s">
        <v>33076</v>
      </c>
      <c r="N4337" s="7">
        <v>30399</v>
      </c>
      <c r="O4337" s="7" t="s">
        <v>7553</v>
      </c>
      <c r="P4337" s="7">
        <v>20170626</v>
      </c>
      <c r="Q4337" s="7">
        <v>61</v>
      </c>
      <c r="R4337" s="7">
        <v>202004</v>
      </c>
    </row>
    <row r="4338" spans="1:18" ht="16.5" customHeight="1">
      <c r="A4338" s="8">
        <v>1868101146</v>
      </c>
      <c r="B4338" s="7">
        <v>8642280</v>
      </c>
      <c r="C4338" s="12">
        <v>1543110045820</v>
      </c>
      <c r="D4338" s="7" t="s">
        <v>50933</v>
      </c>
      <c r="E4338" s="7" t="s">
        <v>22475</v>
      </c>
      <c r="F4338" s="7" t="s">
        <v>50934</v>
      </c>
      <c r="G4338" s="7" t="s">
        <v>50935</v>
      </c>
      <c r="H4338" s="7" t="s">
        <v>50936</v>
      </c>
      <c r="I4338" s="7" t="s">
        <v>65</v>
      </c>
      <c r="J4338" s="7" t="s">
        <v>33060</v>
      </c>
      <c r="K4338" s="7" t="s">
        <v>47</v>
      </c>
      <c r="L4338" s="7">
        <v>10</v>
      </c>
      <c r="M4338" s="7" t="s">
        <v>33076</v>
      </c>
      <c r="N4338" s="7">
        <v>29161</v>
      </c>
      <c r="O4338" s="7" t="s">
        <v>41519</v>
      </c>
      <c r="P4338" s="7">
        <v>20180612</v>
      </c>
      <c r="Q4338" s="7">
        <v>65</v>
      </c>
      <c r="R4338" s="7">
        <v>202004</v>
      </c>
    </row>
    <row r="4339" spans="1:18" ht="16.5" customHeight="1">
      <c r="A4339" s="8">
        <v>3038108007</v>
      </c>
      <c r="B4339" s="7">
        <v>1472691</v>
      </c>
      <c r="C4339" s="12">
        <v>1545110004442</v>
      </c>
      <c r="D4339" s="7" t="s">
        <v>3714</v>
      </c>
      <c r="E4339" s="7" t="s">
        <v>50937</v>
      </c>
      <c r="F4339" s="7" t="s">
        <v>50938</v>
      </c>
      <c r="G4339" s="7" t="s">
        <v>50939</v>
      </c>
      <c r="H4339" s="7" t="s">
        <v>50940</v>
      </c>
      <c r="I4339" s="7" t="s">
        <v>65</v>
      </c>
      <c r="J4339" s="7" t="s">
        <v>33060</v>
      </c>
      <c r="K4339" s="7" t="s">
        <v>47</v>
      </c>
      <c r="L4339" s="7">
        <v>10</v>
      </c>
      <c r="M4339" s="7" t="s">
        <v>33076</v>
      </c>
      <c r="N4339" s="7">
        <v>20121</v>
      </c>
      <c r="O4339" s="7" t="s">
        <v>10231</v>
      </c>
      <c r="P4339" s="7">
        <v>19921222</v>
      </c>
      <c r="Q4339" s="7">
        <v>56</v>
      </c>
      <c r="R4339" s="7">
        <v>202004</v>
      </c>
    </row>
    <row r="4340" spans="1:18" ht="16.5" customHeight="1">
      <c r="A4340" s="8">
        <v>4508601440</v>
      </c>
      <c r="B4340" s="7">
        <v>9254420</v>
      </c>
      <c r="C4340" s="12">
        <v>1545110086995</v>
      </c>
      <c r="D4340" s="7" t="s">
        <v>50941</v>
      </c>
      <c r="E4340" s="7" t="s">
        <v>1982</v>
      </c>
      <c r="F4340" s="7" t="s">
        <v>50942</v>
      </c>
      <c r="G4340" s="7" t="s">
        <v>50943</v>
      </c>
      <c r="H4340" s="7" t="s">
        <v>50944</v>
      </c>
      <c r="I4340" s="7" t="s">
        <v>65</v>
      </c>
      <c r="J4340" s="7" t="s">
        <v>33060</v>
      </c>
      <c r="K4340" s="7" t="s">
        <v>47</v>
      </c>
      <c r="L4340" s="7">
        <v>10</v>
      </c>
      <c r="M4340" s="7" t="s">
        <v>33076</v>
      </c>
      <c r="N4340" s="7">
        <v>20423</v>
      </c>
      <c r="O4340" s="7" t="s">
        <v>1799</v>
      </c>
      <c r="P4340" s="7">
        <v>20191209</v>
      </c>
      <c r="Q4340" s="7">
        <v>71</v>
      </c>
      <c r="R4340" s="7">
        <v>202004</v>
      </c>
    </row>
    <row r="4341" spans="1:18" ht="16.5" customHeight="1">
      <c r="A4341" s="8">
        <v>3148158827</v>
      </c>
      <c r="B4341" s="7">
        <v>2636420</v>
      </c>
      <c r="C4341" s="12">
        <v>1601110156897</v>
      </c>
      <c r="D4341" s="7" t="s">
        <v>50945</v>
      </c>
      <c r="E4341" s="7" t="s">
        <v>32885</v>
      </c>
      <c r="F4341" s="7" t="s">
        <v>50946</v>
      </c>
      <c r="G4341" s="7" t="s">
        <v>50947</v>
      </c>
      <c r="H4341" s="7" t="s">
        <v>50948</v>
      </c>
      <c r="I4341" s="7" t="s">
        <v>65</v>
      </c>
      <c r="J4341" s="7" t="s">
        <v>33060</v>
      </c>
      <c r="K4341" s="7" t="s">
        <v>47</v>
      </c>
      <c r="L4341" s="7">
        <v>10</v>
      </c>
      <c r="M4341" s="7" t="s">
        <v>33076</v>
      </c>
      <c r="N4341" s="7">
        <v>26429</v>
      </c>
      <c r="O4341" s="7" t="s">
        <v>43671</v>
      </c>
      <c r="P4341" s="7">
        <v>20030502</v>
      </c>
      <c r="Q4341" s="7">
        <v>51</v>
      </c>
      <c r="R4341" s="7">
        <v>202004</v>
      </c>
    </row>
    <row r="4342" spans="1:18" ht="16.5" customHeight="1">
      <c r="A4342" s="8">
        <v>3058602019</v>
      </c>
      <c r="B4342" s="7">
        <v>3689713</v>
      </c>
      <c r="C4342" s="12">
        <v>1601110270118</v>
      </c>
      <c r="D4342" s="7" t="s">
        <v>50949</v>
      </c>
      <c r="E4342" s="7" t="s">
        <v>13737</v>
      </c>
      <c r="F4342" s="7" t="s">
        <v>14319</v>
      </c>
      <c r="G4342" s="7" t="s">
        <v>50950</v>
      </c>
      <c r="H4342" s="7" t="s">
        <v>50951</v>
      </c>
      <c r="I4342" s="7" t="s">
        <v>65</v>
      </c>
      <c r="J4342" s="7" t="s">
        <v>33060</v>
      </c>
      <c r="K4342" s="7" t="s">
        <v>47</v>
      </c>
      <c r="L4342" s="7">
        <v>10</v>
      </c>
      <c r="M4342" s="7" t="s">
        <v>966</v>
      </c>
      <c r="N4342" s="7">
        <v>68211</v>
      </c>
      <c r="O4342" s="7" t="s">
        <v>35630</v>
      </c>
      <c r="P4342" s="7">
        <v>20091208</v>
      </c>
      <c r="Q4342" s="7">
        <v>52</v>
      </c>
      <c r="R4342" s="7">
        <v>202004</v>
      </c>
    </row>
    <row r="4343" spans="1:18" ht="16.5" customHeight="1">
      <c r="A4343" s="8">
        <v>3148638490</v>
      </c>
      <c r="B4343" s="7">
        <v>4154015</v>
      </c>
      <c r="C4343" s="12">
        <v>1601110328298</v>
      </c>
      <c r="D4343" s="7" t="s">
        <v>26387</v>
      </c>
      <c r="E4343" s="7" t="s">
        <v>26388</v>
      </c>
      <c r="F4343" s="7" t="s">
        <v>26389</v>
      </c>
      <c r="G4343" s="7" t="s">
        <v>26390</v>
      </c>
      <c r="H4343" s="7" t="s">
        <v>26391</v>
      </c>
      <c r="I4343" s="7" t="s">
        <v>52</v>
      </c>
      <c r="J4343" s="7" t="s">
        <v>33060</v>
      </c>
      <c r="K4343" s="7" t="s">
        <v>47</v>
      </c>
      <c r="L4343" s="7">
        <v>10</v>
      </c>
      <c r="M4343" s="7" t="s">
        <v>34433</v>
      </c>
      <c r="N4343" s="7">
        <v>58222</v>
      </c>
      <c r="O4343" s="7" t="s">
        <v>13163</v>
      </c>
      <c r="P4343" s="7">
        <v>20120727</v>
      </c>
      <c r="Q4343" s="7">
        <v>53</v>
      </c>
      <c r="R4343" s="7">
        <v>202004</v>
      </c>
    </row>
    <row r="4344" spans="1:18" ht="16.5" customHeight="1">
      <c r="A4344" s="8">
        <v>4898100779</v>
      </c>
      <c r="B4344" s="7">
        <v>6786023</v>
      </c>
      <c r="C4344" s="12">
        <v>1601110431710</v>
      </c>
      <c r="D4344" s="7" t="s">
        <v>50952</v>
      </c>
      <c r="E4344" s="7" t="s">
        <v>44708</v>
      </c>
      <c r="F4344" s="7" t="s">
        <v>50953</v>
      </c>
      <c r="G4344" s="7" t="s">
        <v>50954</v>
      </c>
      <c r="H4344" s="7" t="s">
        <v>50955</v>
      </c>
      <c r="I4344" s="7" t="s">
        <v>65</v>
      </c>
      <c r="J4344" s="7" t="s">
        <v>33060</v>
      </c>
      <c r="K4344" s="7" t="s">
        <v>47</v>
      </c>
      <c r="L4344" s="7">
        <v>10</v>
      </c>
      <c r="M4344" s="7" t="s">
        <v>33076</v>
      </c>
      <c r="N4344" s="7">
        <v>10713</v>
      </c>
      <c r="O4344" s="7" t="s">
        <v>483</v>
      </c>
      <c r="P4344" s="7">
        <v>20170901</v>
      </c>
      <c r="Q4344" s="7">
        <v>80</v>
      </c>
      <c r="R4344" s="7">
        <v>202004</v>
      </c>
    </row>
    <row r="4345" spans="1:18" ht="16.5" customHeight="1">
      <c r="A4345" s="8">
        <v>4288100696</v>
      </c>
      <c r="B4345" s="7">
        <v>8158131</v>
      </c>
      <c r="C4345" s="12">
        <v>1601110451479</v>
      </c>
      <c r="D4345" s="7" t="s">
        <v>50956</v>
      </c>
      <c r="E4345" s="7" t="s">
        <v>50957</v>
      </c>
      <c r="F4345" s="7" t="s">
        <v>50958</v>
      </c>
      <c r="G4345" s="7" t="s">
        <v>50959</v>
      </c>
      <c r="H4345" s="7" t="s">
        <v>1855</v>
      </c>
      <c r="I4345" s="7" t="s">
        <v>65</v>
      </c>
      <c r="J4345" s="7" t="s">
        <v>33060</v>
      </c>
      <c r="K4345" s="7" t="s">
        <v>47</v>
      </c>
      <c r="L4345" s="7">
        <v>10</v>
      </c>
      <c r="M4345" s="7" t="s">
        <v>33076</v>
      </c>
      <c r="N4345" s="7">
        <v>33999</v>
      </c>
      <c r="O4345" s="7" t="s">
        <v>33644</v>
      </c>
      <c r="P4345" s="7">
        <v>20170322</v>
      </c>
      <c r="Q4345" s="7">
        <v>92</v>
      </c>
      <c r="R4345" s="7">
        <v>202004</v>
      </c>
    </row>
    <row r="4346" spans="1:18" ht="16.5" customHeight="1">
      <c r="A4346" s="8">
        <v>3238100746</v>
      </c>
      <c r="B4346" s="7">
        <v>8352473</v>
      </c>
      <c r="C4346" s="12">
        <v>1601110465975</v>
      </c>
      <c r="D4346" s="7" t="s">
        <v>50960</v>
      </c>
      <c r="E4346" s="7" t="s">
        <v>8087</v>
      </c>
      <c r="F4346" s="7" t="s">
        <v>50961</v>
      </c>
      <c r="G4346" s="7" t="s">
        <v>50962</v>
      </c>
      <c r="H4346" s="7" t="s">
        <v>50963</v>
      </c>
      <c r="I4346" s="7" t="s">
        <v>65</v>
      </c>
      <c r="J4346" s="7" t="s">
        <v>33060</v>
      </c>
      <c r="K4346" s="7" t="s">
        <v>47</v>
      </c>
      <c r="L4346" s="7">
        <v>10</v>
      </c>
      <c r="M4346" s="7" t="s">
        <v>34433</v>
      </c>
      <c r="N4346" s="7">
        <v>58222</v>
      </c>
      <c r="O4346" s="7" t="s">
        <v>13163</v>
      </c>
      <c r="P4346" s="7">
        <v>20170926</v>
      </c>
      <c r="Q4346" s="7">
        <v>206</v>
      </c>
      <c r="R4346" s="7">
        <v>202004</v>
      </c>
    </row>
    <row r="4347" spans="1:18" ht="16.5" customHeight="1">
      <c r="A4347" s="8">
        <v>8768800953</v>
      </c>
      <c r="B4347" s="7">
        <v>8407896</v>
      </c>
      <c r="C4347" s="12">
        <v>1601110469604</v>
      </c>
      <c r="D4347" s="7" t="s">
        <v>5426</v>
      </c>
      <c r="E4347" s="7" t="s">
        <v>50964</v>
      </c>
      <c r="F4347" s="7" t="s">
        <v>50965</v>
      </c>
      <c r="G4347" s="7" t="s">
        <v>50966</v>
      </c>
      <c r="H4347" s="7" t="s">
        <v>50967</v>
      </c>
      <c r="I4347" s="7" t="s">
        <v>65</v>
      </c>
      <c r="J4347" s="7" t="s">
        <v>33060</v>
      </c>
      <c r="K4347" s="7" t="s">
        <v>47</v>
      </c>
      <c r="L4347" s="7">
        <v>10</v>
      </c>
      <c r="M4347" s="7" t="s">
        <v>33076</v>
      </c>
      <c r="N4347" s="7">
        <v>30320</v>
      </c>
      <c r="O4347" s="7" t="s">
        <v>33581</v>
      </c>
      <c r="P4347" s="7">
        <v>20171114</v>
      </c>
      <c r="Q4347" s="7">
        <v>54</v>
      </c>
      <c r="R4347" s="7">
        <v>202004</v>
      </c>
    </row>
    <row r="4348" spans="1:18" ht="16.5" customHeight="1">
      <c r="A4348" s="8">
        <v>6278701620</v>
      </c>
      <c r="B4348" s="7">
        <v>9249631</v>
      </c>
      <c r="C4348" s="12">
        <v>1601110533558</v>
      </c>
      <c r="D4348" s="7" t="s">
        <v>12271</v>
      </c>
      <c r="E4348" s="7" t="s">
        <v>12273</v>
      </c>
      <c r="F4348" s="7" t="s">
        <v>50968</v>
      </c>
      <c r="G4348" s="7" t="s">
        <v>50969</v>
      </c>
      <c r="H4348" s="7" t="s">
        <v>50970</v>
      </c>
      <c r="I4348" s="7" t="s">
        <v>65</v>
      </c>
      <c r="J4348" s="7" t="s">
        <v>33060</v>
      </c>
      <c r="K4348" s="7" t="s">
        <v>47</v>
      </c>
      <c r="L4348" s="7">
        <v>10</v>
      </c>
      <c r="M4348" s="7" t="s">
        <v>33076</v>
      </c>
      <c r="N4348" s="7">
        <v>10751</v>
      </c>
      <c r="O4348" s="7" t="s">
        <v>620</v>
      </c>
      <c r="P4348" s="7">
        <v>20191120</v>
      </c>
      <c r="Q4348" s="7">
        <v>54</v>
      </c>
      <c r="R4348" s="7">
        <v>202004</v>
      </c>
    </row>
    <row r="4349" spans="1:18" ht="16.5" customHeight="1">
      <c r="A4349" s="8">
        <v>5908700673</v>
      </c>
      <c r="B4349" s="7">
        <v>8061875</v>
      </c>
      <c r="C4349" s="12">
        <v>1601140015055</v>
      </c>
      <c r="D4349" s="7" t="s">
        <v>50971</v>
      </c>
      <c r="E4349" s="7" t="s">
        <v>2960</v>
      </c>
      <c r="F4349" s="7" t="s">
        <v>50972</v>
      </c>
      <c r="G4349" s="7" t="s">
        <v>50973</v>
      </c>
      <c r="H4349" s="7" t="s">
        <v>11560</v>
      </c>
      <c r="I4349" s="7" t="s">
        <v>65</v>
      </c>
      <c r="J4349" s="7" t="s">
        <v>33060</v>
      </c>
      <c r="K4349" s="7" t="s">
        <v>47</v>
      </c>
      <c r="L4349" s="7">
        <v>10</v>
      </c>
      <c r="M4349" s="7" t="s">
        <v>33076</v>
      </c>
      <c r="N4349" s="7">
        <v>17129</v>
      </c>
      <c r="O4349" s="7" t="s">
        <v>42615</v>
      </c>
      <c r="P4349" s="7">
        <v>20161212</v>
      </c>
      <c r="Q4349" s="7">
        <v>84</v>
      </c>
      <c r="R4349" s="7">
        <v>202004</v>
      </c>
    </row>
    <row r="4350" spans="1:18" ht="16.5" customHeight="1">
      <c r="A4350" s="8">
        <v>5978200252</v>
      </c>
      <c r="B4350" s="7">
        <v>9189026</v>
      </c>
      <c r="C4350" s="12">
        <v>1612330006423</v>
      </c>
      <c r="D4350" s="7" t="s">
        <v>50974</v>
      </c>
      <c r="E4350" s="7" t="s">
        <v>4017</v>
      </c>
      <c r="F4350" s="7" t="s">
        <v>47438</v>
      </c>
      <c r="G4350" s="7" t="s">
        <v>50975</v>
      </c>
      <c r="H4350" s="7" t="s">
        <v>50976</v>
      </c>
      <c r="I4350" s="7" t="s">
        <v>45</v>
      </c>
      <c r="J4350" s="7" t="s">
        <v>33060</v>
      </c>
      <c r="K4350" s="7" t="s">
        <v>47</v>
      </c>
      <c r="L4350" s="7">
        <v>10</v>
      </c>
      <c r="M4350" s="7" t="s">
        <v>105</v>
      </c>
      <c r="N4350" s="7">
        <v>86102</v>
      </c>
      <c r="O4350" s="7" t="s">
        <v>30448</v>
      </c>
      <c r="P4350" s="7">
        <v>20190924</v>
      </c>
      <c r="Q4350" s="7">
        <v>68</v>
      </c>
      <c r="R4350" s="7">
        <v>202004</v>
      </c>
    </row>
    <row r="4351" spans="1:18" ht="16.5" customHeight="1">
      <c r="A4351" s="8">
        <v>5198600930</v>
      </c>
      <c r="B4351" s="7">
        <v>8350413</v>
      </c>
      <c r="C4351" s="12">
        <v>1614110040936</v>
      </c>
      <c r="D4351" s="7" t="s">
        <v>50977</v>
      </c>
      <c r="E4351" s="7" t="s">
        <v>50978</v>
      </c>
      <c r="F4351" s="7" t="s">
        <v>50979</v>
      </c>
      <c r="G4351" s="7" t="s">
        <v>50980</v>
      </c>
      <c r="H4351" s="7" t="s">
        <v>50981</v>
      </c>
      <c r="I4351" s="7" t="s">
        <v>65</v>
      </c>
      <c r="J4351" s="7" t="s">
        <v>33060</v>
      </c>
      <c r="K4351" s="7" t="s">
        <v>47</v>
      </c>
      <c r="L4351" s="7">
        <v>10</v>
      </c>
      <c r="M4351" s="7" t="s">
        <v>313</v>
      </c>
      <c r="N4351" s="7">
        <v>42201</v>
      </c>
      <c r="O4351" s="7" t="s">
        <v>38780</v>
      </c>
      <c r="P4351" s="7">
        <v>20170922</v>
      </c>
      <c r="Q4351" s="7">
        <v>85</v>
      </c>
      <c r="R4351" s="7">
        <v>202004</v>
      </c>
    </row>
    <row r="4352" spans="1:18" ht="16.5" customHeight="1">
      <c r="A4352" s="8">
        <v>4948100956</v>
      </c>
      <c r="B4352" s="7">
        <v>8442315</v>
      </c>
      <c r="C4352" s="12">
        <v>1614110041653</v>
      </c>
      <c r="D4352" s="7" t="s">
        <v>8773</v>
      </c>
      <c r="E4352" s="7" t="s">
        <v>13082</v>
      </c>
      <c r="F4352" s="7" t="s">
        <v>19981</v>
      </c>
      <c r="G4352" s="7" t="s">
        <v>50982</v>
      </c>
      <c r="H4352" s="7" t="s">
        <v>50983</v>
      </c>
      <c r="I4352" s="7" t="s">
        <v>65</v>
      </c>
      <c r="J4352" s="7" t="s">
        <v>33060</v>
      </c>
      <c r="K4352" s="7" t="s">
        <v>47</v>
      </c>
      <c r="L4352" s="7">
        <v>10</v>
      </c>
      <c r="M4352" s="7" t="s">
        <v>33076</v>
      </c>
      <c r="N4352" s="7">
        <v>30121</v>
      </c>
      <c r="O4352" s="7" t="s">
        <v>22582</v>
      </c>
      <c r="P4352" s="7">
        <v>20171226</v>
      </c>
      <c r="Q4352" s="7">
        <v>76</v>
      </c>
      <c r="R4352" s="7">
        <v>202004</v>
      </c>
    </row>
    <row r="4353" spans="1:18" ht="16.5" customHeight="1">
      <c r="A4353" s="8">
        <v>4888700934</v>
      </c>
      <c r="B4353" s="7">
        <v>8468490</v>
      </c>
      <c r="C4353" s="12">
        <v>1614110041819</v>
      </c>
      <c r="D4353" s="7" t="s">
        <v>50984</v>
      </c>
      <c r="E4353" s="7" t="s">
        <v>8842</v>
      </c>
      <c r="F4353" s="7" t="s">
        <v>11192</v>
      </c>
      <c r="G4353" s="7" t="s">
        <v>50985</v>
      </c>
      <c r="H4353" s="7" t="s">
        <v>50986</v>
      </c>
      <c r="I4353" s="7" t="s">
        <v>65</v>
      </c>
      <c r="J4353" s="7" t="s">
        <v>33060</v>
      </c>
      <c r="K4353" s="7" t="s">
        <v>47</v>
      </c>
      <c r="L4353" s="7">
        <v>10</v>
      </c>
      <c r="M4353" s="7" t="s">
        <v>34194</v>
      </c>
      <c r="N4353" s="7">
        <v>49301</v>
      </c>
      <c r="O4353" s="7" t="s">
        <v>11304</v>
      </c>
      <c r="P4353" s="7">
        <v>20180109</v>
      </c>
      <c r="Q4353" s="7">
        <v>86</v>
      </c>
      <c r="R4353" s="7">
        <v>202004</v>
      </c>
    </row>
    <row r="4354" spans="1:18" ht="16.5" customHeight="1">
      <c r="A4354" s="8">
        <v>1228801063</v>
      </c>
      <c r="B4354" s="7">
        <v>8595237</v>
      </c>
      <c r="C4354" s="12">
        <v>1614110042742</v>
      </c>
      <c r="D4354" s="7" t="s">
        <v>20431</v>
      </c>
      <c r="E4354" s="7" t="s">
        <v>13053</v>
      </c>
      <c r="F4354" s="7" t="s">
        <v>7325</v>
      </c>
      <c r="G4354" s="7" t="s">
        <v>20432</v>
      </c>
      <c r="H4354" s="7" t="s">
        <v>20433</v>
      </c>
      <c r="I4354" s="7" t="s">
        <v>65</v>
      </c>
      <c r="J4354" s="7" t="s">
        <v>33060</v>
      </c>
      <c r="K4354" s="7" t="s">
        <v>47</v>
      </c>
      <c r="L4354" s="7">
        <v>10</v>
      </c>
      <c r="M4354" s="7" t="s">
        <v>33076</v>
      </c>
      <c r="N4354" s="7">
        <v>30399</v>
      </c>
      <c r="O4354" s="7" t="s">
        <v>7553</v>
      </c>
      <c r="P4354" s="7">
        <v>20180601</v>
      </c>
      <c r="Q4354" s="7">
        <v>80</v>
      </c>
      <c r="R4354" s="7">
        <v>202004</v>
      </c>
    </row>
    <row r="4355" spans="1:18" ht="16.5" customHeight="1">
      <c r="A4355" s="8">
        <v>5658601043</v>
      </c>
      <c r="B4355" s="7">
        <v>8724824</v>
      </c>
      <c r="C4355" s="12">
        <v>1614110043576</v>
      </c>
      <c r="D4355" s="7" t="s">
        <v>50987</v>
      </c>
      <c r="E4355" s="7" t="s">
        <v>50988</v>
      </c>
      <c r="F4355" s="7" t="s">
        <v>2798</v>
      </c>
      <c r="G4355" s="7" t="s">
        <v>50989</v>
      </c>
      <c r="H4355" s="7" t="s">
        <v>20231</v>
      </c>
      <c r="I4355" s="7" t="s">
        <v>65</v>
      </c>
      <c r="J4355" s="7" t="s">
        <v>33060</v>
      </c>
      <c r="K4355" s="7" t="s">
        <v>47</v>
      </c>
      <c r="L4355" s="7">
        <v>10</v>
      </c>
      <c r="M4355" s="7" t="s">
        <v>33076</v>
      </c>
      <c r="N4355" s="7">
        <v>30399</v>
      </c>
      <c r="O4355" s="7" t="s">
        <v>7553</v>
      </c>
      <c r="P4355" s="7">
        <v>20180919</v>
      </c>
      <c r="Q4355" s="7">
        <v>56</v>
      </c>
      <c r="R4355" s="7">
        <v>202004</v>
      </c>
    </row>
    <row r="4356" spans="1:18" ht="16.5" customHeight="1">
      <c r="A4356" s="8">
        <v>1558101725</v>
      </c>
      <c r="B4356" s="7">
        <v>9315318</v>
      </c>
      <c r="C4356" s="12">
        <v>1614110047312</v>
      </c>
      <c r="D4356" s="7" t="s">
        <v>50990</v>
      </c>
      <c r="E4356" s="7" t="s">
        <v>8192</v>
      </c>
      <c r="F4356" s="7" t="s">
        <v>50991</v>
      </c>
      <c r="G4356" s="7" t="s">
        <v>50992</v>
      </c>
      <c r="H4356" s="7" t="s">
        <v>50993</v>
      </c>
      <c r="I4356" s="7" t="s">
        <v>65</v>
      </c>
      <c r="J4356" s="7" t="s">
        <v>33060</v>
      </c>
      <c r="K4356" s="7" t="s">
        <v>47</v>
      </c>
      <c r="L4356" s="7">
        <v>10</v>
      </c>
      <c r="M4356" s="7" t="s">
        <v>33076</v>
      </c>
      <c r="N4356" s="7">
        <v>30399</v>
      </c>
      <c r="O4356" s="7" t="s">
        <v>7553</v>
      </c>
      <c r="P4356" s="7">
        <v>20191211</v>
      </c>
      <c r="Q4356" s="7">
        <v>69</v>
      </c>
      <c r="R4356" s="7">
        <v>202004</v>
      </c>
    </row>
    <row r="4357" spans="1:18" ht="16.5" customHeight="1">
      <c r="A4357" s="8">
        <v>3128116893</v>
      </c>
      <c r="B4357" s="7">
        <v>2456600</v>
      </c>
      <c r="C4357" s="12">
        <v>1615110008271</v>
      </c>
      <c r="D4357" s="7" t="s">
        <v>28075</v>
      </c>
      <c r="E4357" s="7" t="s">
        <v>28076</v>
      </c>
      <c r="F4357" s="7" t="s">
        <v>28077</v>
      </c>
      <c r="G4357" s="7" t="s">
        <v>28078</v>
      </c>
      <c r="H4357" s="7" t="s">
        <v>28079</v>
      </c>
      <c r="I4357" s="7" t="s">
        <v>65</v>
      </c>
      <c r="J4357" s="7" t="s">
        <v>33060</v>
      </c>
      <c r="K4357" s="7" t="s">
        <v>47</v>
      </c>
      <c r="L4357" s="7">
        <v>10</v>
      </c>
      <c r="M4357" s="7" t="s">
        <v>966</v>
      </c>
      <c r="N4357" s="7">
        <v>68211</v>
      </c>
      <c r="O4357" s="7" t="s">
        <v>35630</v>
      </c>
      <c r="P4357" s="7">
        <v>19910108</v>
      </c>
      <c r="Q4357" s="7">
        <v>60</v>
      </c>
      <c r="R4357" s="7">
        <v>202004</v>
      </c>
    </row>
    <row r="4358" spans="1:18" ht="16.5" customHeight="1">
      <c r="A4358" s="8">
        <v>3128190156</v>
      </c>
      <c r="B4358" s="7">
        <v>3101052</v>
      </c>
      <c r="C4358" s="12">
        <v>1615110088281</v>
      </c>
      <c r="D4358" s="7" t="s">
        <v>5681</v>
      </c>
      <c r="E4358" s="7" t="s">
        <v>26207</v>
      </c>
      <c r="F4358" s="7" t="s">
        <v>26208</v>
      </c>
      <c r="G4358" s="7" t="s">
        <v>26209</v>
      </c>
      <c r="H4358" s="7" t="s">
        <v>26210</v>
      </c>
      <c r="I4358" s="7" t="s">
        <v>65</v>
      </c>
      <c r="J4358" s="7" t="s">
        <v>33060</v>
      </c>
      <c r="K4358" s="7" t="s">
        <v>47</v>
      </c>
      <c r="L4358" s="7">
        <v>10</v>
      </c>
      <c r="M4358" s="7" t="s">
        <v>34319</v>
      </c>
      <c r="N4358" s="7">
        <v>56130</v>
      </c>
      <c r="O4358" s="7" t="s">
        <v>26141</v>
      </c>
      <c r="P4358" s="7">
        <v>20070403</v>
      </c>
      <c r="Q4358" s="7">
        <v>70</v>
      </c>
      <c r="R4358" s="7">
        <v>202004</v>
      </c>
    </row>
    <row r="4359" spans="1:18" ht="16.5" customHeight="1">
      <c r="A4359" s="8">
        <v>3128191325</v>
      </c>
      <c r="B4359" s="7">
        <v>2806542</v>
      </c>
      <c r="C4359" s="12">
        <v>1615110089700</v>
      </c>
      <c r="D4359" s="7" t="s">
        <v>17592</v>
      </c>
      <c r="E4359" s="7" t="s">
        <v>17593</v>
      </c>
      <c r="F4359" s="7" t="s">
        <v>1827</v>
      </c>
      <c r="G4359" s="7" t="s">
        <v>17594</v>
      </c>
      <c r="H4359" s="7" t="s">
        <v>17595</v>
      </c>
      <c r="I4359" s="7" t="s">
        <v>65</v>
      </c>
      <c r="J4359" s="7" t="s">
        <v>33060</v>
      </c>
      <c r="K4359" s="7" t="s">
        <v>47</v>
      </c>
      <c r="L4359" s="7">
        <v>10</v>
      </c>
      <c r="M4359" s="7" t="s">
        <v>33076</v>
      </c>
      <c r="N4359" s="7">
        <v>20420</v>
      </c>
      <c r="O4359" s="7" t="s">
        <v>50994</v>
      </c>
      <c r="P4359" s="7">
        <v>20070530</v>
      </c>
      <c r="Q4359" s="7">
        <v>51</v>
      </c>
      <c r="R4359" s="7">
        <v>202004</v>
      </c>
    </row>
    <row r="4360" spans="1:18" ht="16.5" customHeight="1">
      <c r="A4360" s="8">
        <v>3128632296</v>
      </c>
      <c r="B4360" s="7">
        <v>4049970</v>
      </c>
      <c r="C4360" s="12">
        <v>1615110134472</v>
      </c>
      <c r="D4360" s="7" t="s">
        <v>50995</v>
      </c>
      <c r="E4360" s="7" t="s">
        <v>50996</v>
      </c>
      <c r="F4360" s="7" t="s">
        <v>50997</v>
      </c>
      <c r="G4360" s="7" t="s">
        <v>50998</v>
      </c>
      <c r="H4360" s="7" t="s">
        <v>50999</v>
      </c>
      <c r="I4360" s="7" t="s">
        <v>65</v>
      </c>
      <c r="J4360" s="7" t="s">
        <v>33060</v>
      </c>
      <c r="K4360" s="7" t="s">
        <v>47</v>
      </c>
      <c r="L4360" s="7">
        <v>10</v>
      </c>
      <c r="M4360" s="7" t="s">
        <v>34194</v>
      </c>
      <c r="N4360" s="7">
        <v>52109</v>
      </c>
      <c r="O4360" s="7" t="s">
        <v>44592</v>
      </c>
      <c r="P4360" s="7">
        <v>20111020</v>
      </c>
      <c r="Q4360" s="7">
        <v>51</v>
      </c>
      <c r="R4360" s="7">
        <v>202004</v>
      </c>
    </row>
    <row r="4361" spans="1:18" ht="16.5" customHeight="1">
      <c r="A4361" s="8">
        <v>3128641757</v>
      </c>
      <c r="B4361" s="7">
        <v>4154085</v>
      </c>
      <c r="C4361" s="12">
        <v>1615110143738</v>
      </c>
      <c r="D4361" s="7" t="s">
        <v>51000</v>
      </c>
      <c r="E4361" s="7" t="s">
        <v>51001</v>
      </c>
      <c r="F4361" s="7" t="s">
        <v>4274</v>
      </c>
      <c r="G4361" s="7" t="s">
        <v>51002</v>
      </c>
      <c r="H4361" s="7" t="s">
        <v>51003</v>
      </c>
      <c r="I4361" s="7" t="s">
        <v>65</v>
      </c>
      <c r="J4361" s="7" t="s">
        <v>33060</v>
      </c>
      <c r="K4361" s="7" t="s">
        <v>47</v>
      </c>
      <c r="L4361" s="7">
        <v>10</v>
      </c>
      <c r="M4361" s="7" t="s">
        <v>33076</v>
      </c>
      <c r="N4361" s="7">
        <v>26121</v>
      </c>
      <c r="O4361" s="7" t="s">
        <v>4203</v>
      </c>
      <c r="P4361" s="7">
        <v>20120726</v>
      </c>
      <c r="Q4361" s="7">
        <v>66</v>
      </c>
      <c r="R4361" s="7">
        <v>202004</v>
      </c>
    </row>
    <row r="4362" spans="1:18" ht="16.5" customHeight="1">
      <c r="A4362" s="8">
        <v>1768101038</v>
      </c>
      <c r="B4362" s="7">
        <v>8243211</v>
      </c>
      <c r="C4362" s="12">
        <v>1615110216783</v>
      </c>
      <c r="D4362" s="7" t="s">
        <v>18269</v>
      </c>
      <c r="E4362" s="7" t="s">
        <v>912</v>
      </c>
      <c r="F4362" s="7" t="s">
        <v>18270</v>
      </c>
      <c r="G4362" s="7" t="s">
        <v>18271</v>
      </c>
      <c r="H4362" s="7" t="s">
        <v>18272</v>
      </c>
      <c r="I4362" s="7" t="s">
        <v>65</v>
      </c>
      <c r="J4362" s="7" t="s">
        <v>33060</v>
      </c>
      <c r="K4362" s="7" t="s">
        <v>47</v>
      </c>
      <c r="L4362" s="7">
        <v>10</v>
      </c>
      <c r="M4362" s="7" t="s">
        <v>33076</v>
      </c>
      <c r="N4362" s="7">
        <v>25111</v>
      </c>
      <c r="O4362" s="7" t="s">
        <v>45671</v>
      </c>
      <c r="P4362" s="7">
        <v>20170718</v>
      </c>
      <c r="Q4362" s="7">
        <v>67</v>
      </c>
      <c r="R4362" s="7">
        <v>202004</v>
      </c>
    </row>
    <row r="4363" spans="1:18" ht="16.5" customHeight="1">
      <c r="A4363" s="8">
        <v>7948100797</v>
      </c>
      <c r="B4363" s="7">
        <v>8356391</v>
      </c>
      <c r="C4363" s="12">
        <v>1615110221170</v>
      </c>
      <c r="D4363" s="7" t="s">
        <v>51004</v>
      </c>
      <c r="E4363" s="7" t="s">
        <v>51005</v>
      </c>
      <c r="F4363" s="7" t="s">
        <v>1706</v>
      </c>
      <c r="G4363" s="7" t="s">
        <v>51006</v>
      </c>
      <c r="H4363" s="7" t="s">
        <v>51007</v>
      </c>
      <c r="I4363" s="7" t="s">
        <v>65</v>
      </c>
      <c r="J4363" s="7" t="s">
        <v>33060</v>
      </c>
      <c r="K4363" s="7" t="s">
        <v>47</v>
      </c>
      <c r="L4363" s="7">
        <v>10</v>
      </c>
      <c r="M4363" s="7" t="s">
        <v>363</v>
      </c>
      <c r="N4363" s="7">
        <v>72121</v>
      </c>
      <c r="O4363" s="7" t="s">
        <v>35913</v>
      </c>
      <c r="P4363" s="7">
        <v>20171019</v>
      </c>
      <c r="Q4363" s="7">
        <v>51</v>
      </c>
      <c r="R4363" s="7">
        <v>202004</v>
      </c>
    </row>
    <row r="4364" spans="1:18" ht="16.5" customHeight="1">
      <c r="A4364" s="8">
        <v>6138600912</v>
      </c>
      <c r="B4364" s="7">
        <v>8440371</v>
      </c>
      <c r="C4364" s="12">
        <v>1615110224679</v>
      </c>
      <c r="D4364" s="7" t="s">
        <v>51008</v>
      </c>
      <c r="E4364" s="7" t="s">
        <v>5247</v>
      </c>
      <c r="F4364" s="7" t="s">
        <v>6284</v>
      </c>
      <c r="G4364" s="7" t="s">
        <v>51009</v>
      </c>
      <c r="H4364" s="7" t="s">
        <v>51010</v>
      </c>
      <c r="I4364" s="7" t="s">
        <v>65</v>
      </c>
      <c r="J4364" s="7" t="s">
        <v>33060</v>
      </c>
      <c r="K4364" s="7" t="s">
        <v>47</v>
      </c>
      <c r="L4364" s="7">
        <v>10</v>
      </c>
      <c r="M4364" s="7" t="s">
        <v>33076</v>
      </c>
      <c r="N4364" s="7">
        <v>26129</v>
      </c>
      <c r="O4364" s="7" t="s">
        <v>45163</v>
      </c>
      <c r="P4364" s="7">
        <v>20171220</v>
      </c>
      <c r="Q4364" s="7">
        <v>288</v>
      </c>
      <c r="R4364" s="7">
        <v>202004</v>
      </c>
    </row>
    <row r="4365" spans="1:18" ht="16.5" customHeight="1">
      <c r="A4365" s="8">
        <v>8388600864</v>
      </c>
      <c r="B4365" s="7">
        <v>8471217</v>
      </c>
      <c r="C4365" s="12">
        <v>1615110226261</v>
      </c>
      <c r="D4365" s="7" t="s">
        <v>51011</v>
      </c>
      <c r="E4365" s="7" t="s">
        <v>51012</v>
      </c>
      <c r="F4365" s="7" t="s">
        <v>51013</v>
      </c>
      <c r="G4365" s="7" t="s">
        <v>51014</v>
      </c>
      <c r="H4365" s="7" t="s">
        <v>51015</v>
      </c>
      <c r="I4365" s="7" t="s">
        <v>65</v>
      </c>
      <c r="J4365" s="7" t="s">
        <v>33060</v>
      </c>
      <c r="K4365" s="7" t="s">
        <v>47</v>
      </c>
      <c r="L4365" s="7">
        <v>10</v>
      </c>
      <c r="M4365" s="7" t="s">
        <v>33076</v>
      </c>
      <c r="N4365" s="7">
        <v>26299</v>
      </c>
      <c r="O4365" s="7" t="s">
        <v>33440</v>
      </c>
      <c r="P4365" s="7">
        <v>20180117</v>
      </c>
      <c r="Q4365" s="7">
        <v>117</v>
      </c>
      <c r="R4365" s="7">
        <v>202004</v>
      </c>
    </row>
    <row r="4366" spans="1:18" ht="16.5" customHeight="1">
      <c r="A4366" s="8">
        <v>3128100353</v>
      </c>
      <c r="B4366" s="7">
        <v>1846256</v>
      </c>
      <c r="C4366" s="12">
        <v>1615130000025</v>
      </c>
      <c r="D4366" s="7" t="s">
        <v>24420</v>
      </c>
      <c r="E4366" s="7" t="s">
        <v>24421</v>
      </c>
      <c r="F4366" s="7" t="s">
        <v>22958</v>
      </c>
      <c r="G4366" s="7" t="s">
        <v>24422</v>
      </c>
      <c r="H4366" s="7" t="s">
        <v>24423</v>
      </c>
      <c r="I4366" s="7" t="s">
        <v>65</v>
      </c>
      <c r="J4366" s="7" t="s">
        <v>33060</v>
      </c>
      <c r="K4366" s="7" t="s">
        <v>47</v>
      </c>
      <c r="L4366" s="7">
        <v>10</v>
      </c>
      <c r="M4366" s="7" t="s">
        <v>34194</v>
      </c>
      <c r="N4366" s="7">
        <v>49231</v>
      </c>
      <c r="O4366" s="7" t="s">
        <v>22958</v>
      </c>
      <c r="P4366" s="7">
        <v>19680505</v>
      </c>
      <c r="Q4366" s="7">
        <v>89</v>
      </c>
      <c r="R4366" s="7">
        <v>202004</v>
      </c>
    </row>
    <row r="4367" spans="1:18" ht="16.5" customHeight="1">
      <c r="A4367" s="8">
        <v>3208100882</v>
      </c>
      <c r="B4367" s="7">
        <v>8438074</v>
      </c>
      <c r="C4367" s="12">
        <v>1642110031689</v>
      </c>
      <c r="D4367" s="7" t="s">
        <v>51016</v>
      </c>
      <c r="E4367" s="7" t="s">
        <v>1279</v>
      </c>
      <c r="F4367" s="7" t="s">
        <v>51017</v>
      </c>
      <c r="H4367" s="7" t="s">
        <v>51018</v>
      </c>
      <c r="I4367" s="7" t="s">
        <v>65</v>
      </c>
      <c r="J4367" s="7" t="s">
        <v>33060</v>
      </c>
      <c r="K4367" s="7" t="s">
        <v>47</v>
      </c>
      <c r="L4367" s="7">
        <v>10</v>
      </c>
      <c r="M4367" s="7" t="s">
        <v>33076</v>
      </c>
      <c r="N4367" s="7">
        <v>22111</v>
      </c>
      <c r="O4367" s="7" t="s">
        <v>48081</v>
      </c>
      <c r="P4367" s="7">
        <v>20171214</v>
      </c>
      <c r="Q4367" s="7">
        <v>84</v>
      </c>
      <c r="R4367" s="7">
        <v>202004</v>
      </c>
    </row>
    <row r="4368" spans="1:18" ht="16.5" customHeight="1">
      <c r="A4368" s="8">
        <v>3108800303</v>
      </c>
      <c r="B4368" s="7">
        <v>6558254</v>
      </c>
      <c r="C4368" s="12">
        <v>1644140001905</v>
      </c>
      <c r="D4368" s="7" t="s">
        <v>51019</v>
      </c>
      <c r="E4368" s="7" t="s">
        <v>51020</v>
      </c>
      <c r="F4368" s="7" t="s">
        <v>51021</v>
      </c>
      <c r="G4368" s="7" t="s">
        <v>51022</v>
      </c>
      <c r="H4368" s="7" t="s">
        <v>48093</v>
      </c>
      <c r="I4368" s="7" t="s">
        <v>65</v>
      </c>
      <c r="J4368" s="7" t="s">
        <v>33060</v>
      </c>
      <c r="K4368" s="7" t="s">
        <v>47</v>
      </c>
      <c r="L4368" s="7">
        <v>10</v>
      </c>
      <c r="M4368" s="7" t="s">
        <v>33076</v>
      </c>
      <c r="N4368" s="7">
        <v>17909</v>
      </c>
      <c r="O4368" s="7" t="s">
        <v>47635</v>
      </c>
      <c r="P4368" s="7">
        <v>20151209</v>
      </c>
      <c r="Q4368" s="7">
        <v>93</v>
      </c>
      <c r="R4368" s="7">
        <v>202004</v>
      </c>
    </row>
    <row r="4369" spans="1:18" ht="16.5" customHeight="1">
      <c r="A4369" s="8">
        <v>3138126884</v>
      </c>
      <c r="B4369" s="7">
        <v>4161692</v>
      </c>
      <c r="C4369" s="12">
        <v>1645110020660</v>
      </c>
      <c r="D4369" s="7" t="s">
        <v>51023</v>
      </c>
      <c r="E4369" s="7" t="s">
        <v>1909</v>
      </c>
      <c r="F4369" s="7" t="s">
        <v>51024</v>
      </c>
      <c r="G4369" s="7" t="s">
        <v>51025</v>
      </c>
      <c r="H4369" s="7" t="s">
        <v>51026</v>
      </c>
      <c r="I4369" s="7" t="s">
        <v>65</v>
      </c>
      <c r="J4369" s="7" t="s">
        <v>33060</v>
      </c>
      <c r="K4369" s="7" t="s">
        <v>47</v>
      </c>
      <c r="L4369" s="7">
        <v>10</v>
      </c>
      <c r="M4369" s="7" t="s">
        <v>33076</v>
      </c>
      <c r="N4369" s="7">
        <v>14419</v>
      </c>
      <c r="O4369" s="7" t="s">
        <v>51027</v>
      </c>
      <c r="P4369" s="7">
        <v>20120823</v>
      </c>
      <c r="Q4369" s="7">
        <v>71</v>
      </c>
      <c r="R4369" s="7">
        <v>202004</v>
      </c>
    </row>
    <row r="4370" spans="1:18" ht="16.5" customHeight="1">
      <c r="A4370" s="8">
        <v>1658800891</v>
      </c>
      <c r="B4370" s="7">
        <v>8175829</v>
      </c>
      <c r="C4370" s="12">
        <v>1647110068202</v>
      </c>
      <c r="D4370" s="7" t="s">
        <v>3858</v>
      </c>
      <c r="E4370" s="7" t="s">
        <v>51028</v>
      </c>
      <c r="F4370" s="7" t="s">
        <v>51029</v>
      </c>
      <c r="G4370" s="7" t="s">
        <v>51030</v>
      </c>
      <c r="H4370" s="7" t="s">
        <v>4657</v>
      </c>
      <c r="I4370" s="7" t="s">
        <v>65</v>
      </c>
      <c r="J4370" s="7" t="s">
        <v>33060</v>
      </c>
      <c r="K4370" s="7" t="s">
        <v>47</v>
      </c>
      <c r="L4370" s="7">
        <v>10</v>
      </c>
      <c r="M4370" s="7" t="s">
        <v>33076</v>
      </c>
      <c r="N4370" s="7">
        <v>29271</v>
      </c>
      <c r="O4370" s="7" t="s">
        <v>6252</v>
      </c>
      <c r="P4370" s="7">
        <v>20170518</v>
      </c>
      <c r="Q4370" s="7">
        <v>57</v>
      </c>
      <c r="R4370" s="7">
        <v>202004</v>
      </c>
    </row>
    <row r="4371" spans="1:18" ht="16.5" customHeight="1">
      <c r="A4371" s="8">
        <v>1178600544</v>
      </c>
      <c r="B4371" s="7">
        <v>8430076</v>
      </c>
      <c r="C4371" s="12">
        <v>1647110071578</v>
      </c>
      <c r="D4371" s="7" t="s">
        <v>51031</v>
      </c>
      <c r="E4371" s="7" t="s">
        <v>51032</v>
      </c>
      <c r="G4371" s="7" t="s">
        <v>51033</v>
      </c>
      <c r="H4371" s="7" t="s">
        <v>51034</v>
      </c>
      <c r="I4371" s="7" t="s">
        <v>65</v>
      </c>
      <c r="J4371" s="7" t="s">
        <v>33060</v>
      </c>
      <c r="K4371" s="7" t="s">
        <v>47</v>
      </c>
      <c r="L4371" s="7">
        <v>10</v>
      </c>
      <c r="M4371" s="7" t="s">
        <v>33076</v>
      </c>
      <c r="N4371" s="7">
        <v>22232</v>
      </c>
      <c r="O4371" s="7" t="s">
        <v>2931</v>
      </c>
      <c r="P4371" s="7">
        <v>20171017</v>
      </c>
      <c r="Q4371" s="7">
        <v>68</v>
      </c>
      <c r="R4371" s="7">
        <v>202004</v>
      </c>
    </row>
    <row r="4372" spans="1:18" ht="16.5" customHeight="1">
      <c r="A4372" s="8">
        <v>1618700951</v>
      </c>
      <c r="B4372" s="7">
        <v>8595269</v>
      </c>
      <c r="C4372" s="12">
        <v>1647110077716</v>
      </c>
      <c r="D4372" s="7" t="s">
        <v>51035</v>
      </c>
      <c r="E4372" s="7" t="s">
        <v>9772</v>
      </c>
      <c r="F4372" s="7" t="s">
        <v>15256</v>
      </c>
      <c r="H4372" s="7" t="s">
        <v>51036</v>
      </c>
      <c r="I4372" s="7" t="s">
        <v>65</v>
      </c>
      <c r="J4372" s="7" t="s">
        <v>33060</v>
      </c>
      <c r="K4372" s="7" t="s">
        <v>47</v>
      </c>
      <c r="L4372" s="7">
        <v>10</v>
      </c>
      <c r="M4372" s="7" t="s">
        <v>363</v>
      </c>
      <c r="N4372" s="7">
        <v>71531</v>
      </c>
      <c r="O4372" s="7" t="s">
        <v>15169</v>
      </c>
      <c r="P4372" s="7">
        <v>20180531</v>
      </c>
      <c r="Q4372" s="7">
        <v>193</v>
      </c>
      <c r="R4372" s="7">
        <v>202004</v>
      </c>
    </row>
    <row r="4373" spans="1:18" ht="16.5" customHeight="1">
      <c r="A4373" s="8">
        <v>8848101444</v>
      </c>
      <c r="B4373" s="7">
        <v>9059133</v>
      </c>
      <c r="C4373" s="12">
        <v>1647110089638</v>
      </c>
      <c r="D4373" s="7" t="s">
        <v>51037</v>
      </c>
      <c r="E4373" s="7" t="s">
        <v>10141</v>
      </c>
      <c r="F4373" s="7" t="s">
        <v>51038</v>
      </c>
      <c r="G4373" s="7" t="s">
        <v>51039</v>
      </c>
      <c r="H4373" s="7" t="s">
        <v>51040</v>
      </c>
      <c r="I4373" s="7" t="s">
        <v>65</v>
      </c>
      <c r="J4373" s="7" t="s">
        <v>33060</v>
      </c>
      <c r="K4373" s="7" t="s">
        <v>47</v>
      </c>
      <c r="L4373" s="7">
        <v>10</v>
      </c>
      <c r="M4373" s="7" t="s">
        <v>34433</v>
      </c>
      <c r="N4373" s="7">
        <v>58222</v>
      </c>
      <c r="O4373" s="7" t="s">
        <v>13163</v>
      </c>
      <c r="P4373" s="7">
        <v>20190808</v>
      </c>
      <c r="Q4373" s="7">
        <v>60</v>
      </c>
      <c r="R4373" s="7">
        <v>202004</v>
      </c>
    </row>
    <row r="4374" spans="1:18" ht="16.5" customHeight="1">
      <c r="A4374" s="8">
        <v>4068202600</v>
      </c>
      <c r="B4374" s="7">
        <v>8958498</v>
      </c>
      <c r="C4374" s="12">
        <v>1647330008129</v>
      </c>
      <c r="D4374" s="7" t="s">
        <v>51041</v>
      </c>
      <c r="E4374" s="7" t="s">
        <v>51042</v>
      </c>
      <c r="F4374" s="7" t="s">
        <v>16347</v>
      </c>
      <c r="G4374" s="7" t="s">
        <v>51043</v>
      </c>
      <c r="H4374" s="7" t="s">
        <v>51044</v>
      </c>
      <c r="I4374" s="7" t="s">
        <v>45</v>
      </c>
      <c r="J4374" s="7" t="s">
        <v>33060</v>
      </c>
      <c r="K4374" s="7" t="s">
        <v>47</v>
      </c>
      <c r="L4374" s="7">
        <v>10</v>
      </c>
      <c r="M4374" s="7" t="s">
        <v>105</v>
      </c>
      <c r="N4374" s="7">
        <v>86102</v>
      </c>
      <c r="O4374" s="7" t="s">
        <v>30448</v>
      </c>
      <c r="P4374" s="7">
        <v>20190425</v>
      </c>
      <c r="Q4374" s="7">
        <v>145</v>
      </c>
      <c r="R4374" s="7">
        <v>202004</v>
      </c>
    </row>
    <row r="4375" spans="1:18" ht="16.5" customHeight="1">
      <c r="A4375" s="8">
        <v>5148214993</v>
      </c>
      <c r="B4375" s="7">
        <v>8142987</v>
      </c>
      <c r="C4375" s="12">
        <v>1647510007181</v>
      </c>
      <c r="D4375" s="7" t="s">
        <v>51045</v>
      </c>
      <c r="E4375" s="7" t="s">
        <v>51046</v>
      </c>
      <c r="F4375" s="7" t="s">
        <v>51047</v>
      </c>
      <c r="G4375" s="7" t="s">
        <v>51048</v>
      </c>
      <c r="H4375" s="7" t="s">
        <v>51049</v>
      </c>
      <c r="I4375" s="7" t="s">
        <v>45</v>
      </c>
      <c r="J4375" s="7" t="s">
        <v>33060</v>
      </c>
      <c r="K4375" s="7" t="s">
        <v>47</v>
      </c>
      <c r="L4375" s="7">
        <v>10</v>
      </c>
      <c r="M4375" s="7" t="s">
        <v>105</v>
      </c>
      <c r="N4375" s="7">
        <v>87299</v>
      </c>
      <c r="O4375" s="7" t="s">
        <v>37831</v>
      </c>
      <c r="P4375" s="7">
        <v>20170208</v>
      </c>
      <c r="Q4375" s="7">
        <v>54</v>
      </c>
      <c r="R4375" s="7">
        <v>202004</v>
      </c>
    </row>
    <row r="4376" spans="1:18" ht="16.5" customHeight="1">
      <c r="A4376" s="8">
        <v>4468100054</v>
      </c>
      <c r="B4376" s="7">
        <v>6408327</v>
      </c>
      <c r="C4376" s="12">
        <v>1648110086054</v>
      </c>
      <c r="D4376" s="7" t="s">
        <v>20170</v>
      </c>
      <c r="E4376" s="7" t="s">
        <v>7478</v>
      </c>
      <c r="F4376" s="7" t="s">
        <v>3007</v>
      </c>
      <c r="G4376" s="7" t="s">
        <v>20171</v>
      </c>
      <c r="H4376" s="7" t="s">
        <v>20172</v>
      </c>
      <c r="I4376" s="7" t="s">
        <v>65</v>
      </c>
      <c r="J4376" s="7" t="s">
        <v>33060</v>
      </c>
      <c r="K4376" s="7" t="s">
        <v>47</v>
      </c>
      <c r="L4376" s="7">
        <v>10</v>
      </c>
      <c r="M4376" s="7" t="s">
        <v>33076</v>
      </c>
      <c r="N4376" s="7">
        <v>30391</v>
      </c>
      <c r="O4376" s="7" t="s">
        <v>7087</v>
      </c>
      <c r="P4376" s="7">
        <v>20150401</v>
      </c>
      <c r="Q4376" s="7">
        <v>63</v>
      </c>
      <c r="R4376" s="7">
        <v>202004</v>
      </c>
    </row>
    <row r="4377" spans="1:18" ht="16.5" customHeight="1">
      <c r="A4377" s="8">
        <v>3208600738</v>
      </c>
      <c r="B4377" s="7">
        <v>8229689</v>
      </c>
      <c r="C4377" s="12">
        <v>1648110105242</v>
      </c>
      <c r="D4377" s="7" t="s">
        <v>595</v>
      </c>
      <c r="E4377" s="7" t="s">
        <v>7446</v>
      </c>
      <c r="F4377" s="7" t="s">
        <v>18935</v>
      </c>
      <c r="H4377" s="7" t="s">
        <v>51050</v>
      </c>
      <c r="I4377" s="7" t="s">
        <v>65</v>
      </c>
      <c r="J4377" s="7" t="s">
        <v>33060</v>
      </c>
      <c r="K4377" s="7" t="s">
        <v>47</v>
      </c>
      <c r="L4377" s="7">
        <v>10</v>
      </c>
      <c r="M4377" s="7" t="s">
        <v>33076</v>
      </c>
      <c r="N4377" s="7">
        <v>26299</v>
      </c>
      <c r="O4377" s="7" t="s">
        <v>33440</v>
      </c>
      <c r="P4377" s="7">
        <v>20170608</v>
      </c>
      <c r="Q4377" s="7">
        <v>169</v>
      </c>
      <c r="R4377" s="7">
        <v>202004</v>
      </c>
    </row>
    <row r="4378" spans="1:18" ht="16.5" customHeight="1">
      <c r="A4378" s="8">
        <v>2448800646</v>
      </c>
      <c r="B4378" s="7">
        <v>8229690</v>
      </c>
      <c r="C4378" s="12">
        <v>1648110105250</v>
      </c>
      <c r="D4378" s="7" t="s">
        <v>51051</v>
      </c>
      <c r="E4378" s="7" t="s">
        <v>51052</v>
      </c>
      <c r="F4378" s="7" t="s">
        <v>18935</v>
      </c>
      <c r="G4378" s="7" t="s">
        <v>51053</v>
      </c>
      <c r="H4378" s="7" t="s">
        <v>51054</v>
      </c>
      <c r="I4378" s="7" t="s">
        <v>65</v>
      </c>
      <c r="J4378" s="7" t="s">
        <v>33060</v>
      </c>
      <c r="K4378" s="7" t="s">
        <v>47</v>
      </c>
      <c r="L4378" s="7">
        <v>10</v>
      </c>
      <c r="M4378" s="7" t="s">
        <v>33076</v>
      </c>
      <c r="N4378" s="7">
        <v>26299</v>
      </c>
      <c r="O4378" s="7" t="s">
        <v>33440</v>
      </c>
      <c r="P4378" s="7">
        <v>20170608</v>
      </c>
      <c r="Q4378" s="7">
        <v>169</v>
      </c>
      <c r="R4378" s="7">
        <v>202004</v>
      </c>
    </row>
    <row r="4379" spans="1:18" ht="16.5" customHeight="1">
      <c r="A4379" s="8">
        <v>6568100869</v>
      </c>
      <c r="B4379" s="7">
        <v>8408005</v>
      </c>
      <c r="C4379" s="12">
        <v>1648110109517</v>
      </c>
      <c r="D4379" s="7" t="s">
        <v>51055</v>
      </c>
      <c r="E4379" s="7" t="s">
        <v>51056</v>
      </c>
      <c r="F4379" s="7" t="s">
        <v>51057</v>
      </c>
      <c r="G4379" s="7" t="s">
        <v>51058</v>
      </c>
      <c r="H4379" s="7" t="s">
        <v>18712</v>
      </c>
      <c r="I4379" s="7" t="s">
        <v>65</v>
      </c>
      <c r="J4379" s="7" t="s">
        <v>33060</v>
      </c>
      <c r="K4379" s="7" t="s">
        <v>47</v>
      </c>
      <c r="L4379" s="7">
        <v>10</v>
      </c>
      <c r="M4379" s="7" t="s">
        <v>33076</v>
      </c>
      <c r="N4379" s="7">
        <v>33999</v>
      </c>
      <c r="O4379" s="7" t="s">
        <v>33644</v>
      </c>
      <c r="P4379" s="7">
        <v>20171117</v>
      </c>
      <c r="Q4379" s="7">
        <v>97</v>
      </c>
      <c r="R4379" s="7">
        <v>202004</v>
      </c>
    </row>
    <row r="4380" spans="1:18" ht="16.5" customHeight="1">
      <c r="A4380" s="8">
        <v>6988700808</v>
      </c>
      <c r="B4380" s="7">
        <v>8412831</v>
      </c>
      <c r="C4380" s="12">
        <v>1648110109723</v>
      </c>
      <c r="D4380" s="7" t="s">
        <v>51059</v>
      </c>
      <c r="E4380" s="7" t="s">
        <v>47311</v>
      </c>
      <c r="F4380" s="7" t="s">
        <v>13478</v>
      </c>
      <c r="G4380" s="7" t="s">
        <v>47312</v>
      </c>
      <c r="H4380" s="7" t="s">
        <v>51060</v>
      </c>
      <c r="I4380" s="7" t="s">
        <v>65</v>
      </c>
      <c r="J4380" s="7" t="s">
        <v>33060</v>
      </c>
      <c r="K4380" s="7" t="s">
        <v>47</v>
      </c>
      <c r="L4380" s="7">
        <v>10</v>
      </c>
      <c r="M4380" s="7" t="s">
        <v>34433</v>
      </c>
      <c r="N4380" s="7">
        <v>60222</v>
      </c>
      <c r="O4380" s="7" t="s">
        <v>47314</v>
      </c>
      <c r="P4380" s="7">
        <v>20171124</v>
      </c>
      <c r="Q4380" s="7">
        <v>72</v>
      </c>
      <c r="R4380" s="7">
        <v>202004</v>
      </c>
    </row>
    <row r="4381" spans="1:18" ht="16.5" customHeight="1">
      <c r="A4381" s="8">
        <v>5838801308</v>
      </c>
      <c r="B4381" s="7">
        <v>8891990</v>
      </c>
      <c r="C4381" s="12">
        <v>1648110121173</v>
      </c>
      <c r="D4381" s="7" t="s">
        <v>51061</v>
      </c>
      <c r="E4381" s="7" t="s">
        <v>51062</v>
      </c>
      <c r="F4381" s="7" t="s">
        <v>45197</v>
      </c>
      <c r="G4381" s="7" t="s">
        <v>51063</v>
      </c>
      <c r="H4381" s="7" t="s">
        <v>51064</v>
      </c>
      <c r="I4381" s="7" t="s">
        <v>65</v>
      </c>
      <c r="J4381" s="7" t="s">
        <v>33060</v>
      </c>
      <c r="K4381" s="7" t="s">
        <v>47</v>
      </c>
      <c r="L4381" s="7">
        <v>10</v>
      </c>
      <c r="M4381" s="7" t="s">
        <v>33076</v>
      </c>
      <c r="N4381" s="7">
        <v>23325</v>
      </c>
      <c r="O4381" s="7" t="s">
        <v>45197</v>
      </c>
      <c r="P4381" s="7">
        <v>20190226</v>
      </c>
      <c r="Q4381" s="7">
        <v>93</v>
      </c>
      <c r="R4381" s="7">
        <v>202004</v>
      </c>
    </row>
    <row r="4382" spans="1:18" ht="16.5" customHeight="1">
      <c r="A4382" s="8">
        <v>1808601518</v>
      </c>
      <c r="B4382" s="7">
        <v>9254611</v>
      </c>
      <c r="C4382" s="12">
        <v>1648110128658</v>
      </c>
      <c r="D4382" s="7" t="s">
        <v>51065</v>
      </c>
      <c r="E4382" s="7" t="s">
        <v>2837</v>
      </c>
      <c r="F4382" s="7" t="s">
        <v>51066</v>
      </c>
      <c r="H4382" s="7" t="s">
        <v>51067</v>
      </c>
      <c r="I4382" s="7" t="s">
        <v>65</v>
      </c>
      <c r="J4382" s="7" t="s">
        <v>33060</v>
      </c>
      <c r="K4382" s="7" t="s">
        <v>47</v>
      </c>
      <c r="L4382" s="7">
        <v>10</v>
      </c>
      <c r="M4382" s="7" t="s">
        <v>33076</v>
      </c>
      <c r="N4382" s="7">
        <v>29272</v>
      </c>
      <c r="O4382" s="7" t="s">
        <v>51068</v>
      </c>
      <c r="P4382" s="7">
        <v>20191205</v>
      </c>
      <c r="Q4382" s="7">
        <v>136</v>
      </c>
      <c r="R4382" s="7">
        <v>202004</v>
      </c>
    </row>
    <row r="4383" spans="1:18" ht="16.5" customHeight="1">
      <c r="A4383" s="8">
        <v>2308112275</v>
      </c>
      <c r="B4383" s="7">
        <v>9254612</v>
      </c>
      <c r="C4383" s="12">
        <v>1648110128690</v>
      </c>
      <c r="D4383" s="7" t="s">
        <v>51069</v>
      </c>
      <c r="E4383" s="7" t="s">
        <v>51070</v>
      </c>
      <c r="F4383" s="7" t="s">
        <v>51071</v>
      </c>
      <c r="H4383" s="7" t="s">
        <v>51072</v>
      </c>
      <c r="I4383" s="7" t="s">
        <v>65</v>
      </c>
      <c r="J4383" s="7" t="s">
        <v>33060</v>
      </c>
      <c r="K4383" s="7" t="s">
        <v>47</v>
      </c>
      <c r="L4383" s="7">
        <v>10</v>
      </c>
      <c r="M4383" s="7" t="s">
        <v>33076</v>
      </c>
      <c r="N4383" s="7">
        <v>23122</v>
      </c>
      <c r="O4383" s="7" t="s">
        <v>51073</v>
      </c>
      <c r="P4383" s="7">
        <v>20191206</v>
      </c>
      <c r="Q4383" s="7">
        <v>126</v>
      </c>
      <c r="R4383" s="7">
        <v>202004</v>
      </c>
    </row>
    <row r="4384" spans="1:18" ht="16.5" customHeight="1">
      <c r="A4384" s="8">
        <v>2388801349</v>
      </c>
      <c r="B4384" s="7">
        <v>9254615</v>
      </c>
      <c r="C4384" s="12">
        <v>1648110128723</v>
      </c>
      <c r="D4384" s="7" t="s">
        <v>51074</v>
      </c>
      <c r="E4384" s="7" t="s">
        <v>51075</v>
      </c>
      <c r="F4384" s="7" t="s">
        <v>51076</v>
      </c>
      <c r="H4384" s="7" t="s">
        <v>51077</v>
      </c>
      <c r="I4384" s="7" t="s">
        <v>65</v>
      </c>
      <c r="J4384" s="7" t="s">
        <v>33060</v>
      </c>
      <c r="K4384" s="7" t="s">
        <v>47</v>
      </c>
      <c r="L4384" s="7">
        <v>10</v>
      </c>
      <c r="M4384" s="7" t="s">
        <v>33076</v>
      </c>
      <c r="N4384" s="7">
        <v>29272</v>
      </c>
      <c r="O4384" s="7" t="s">
        <v>51068</v>
      </c>
      <c r="P4384" s="7">
        <v>20191206</v>
      </c>
      <c r="Q4384" s="7">
        <v>125</v>
      </c>
      <c r="R4384" s="7">
        <v>202004</v>
      </c>
    </row>
    <row r="4385" spans="1:18" ht="16.5" customHeight="1">
      <c r="A4385" s="8">
        <v>5358801196</v>
      </c>
      <c r="B4385" s="7">
        <v>8772877</v>
      </c>
      <c r="C4385" s="12">
        <v>1648150000048</v>
      </c>
      <c r="D4385" s="7" t="s">
        <v>51078</v>
      </c>
      <c r="E4385" s="7" t="s">
        <v>6153</v>
      </c>
      <c r="F4385" s="7" t="s">
        <v>51079</v>
      </c>
      <c r="G4385" s="7" t="s">
        <v>51080</v>
      </c>
      <c r="H4385" s="7" t="s">
        <v>51081</v>
      </c>
      <c r="I4385" s="7" t="s">
        <v>65</v>
      </c>
      <c r="J4385" s="7" t="s">
        <v>33060</v>
      </c>
      <c r="K4385" s="7" t="s">
        <v>47</v>
      </c>
      <c r="L4385" s="7">
        <v>10</v>
      </c>
      <c r="M4385" s="7" t="s">
        <v>33076</v>
      </c>
      <c r="N4385" s="7">
        <v>30399</v>
      </c>
      <c r="O4385" s="7" t="s">
        <v>7553</v>
      </c>
      <c r="P4385" s="7">
        <v>20181102</v>
      </c>
      <c r="Q4385" s="7">
        <v>160</v>
      </c>
      <c r="R4385" s="7">
        <v>202004</v>
      </c>
    </row>
    <row r="4386" spans="1:18" ht="16.5" customHeight="1">
      <c r="A4386" s="8">
        <v>6398700172</v>
      </c>
      <c r="B4386" s="7">
        <v>6503052</v>
      </c>
      <c r="C4386" s="12">
        <v>1650110051052</v>
      </c>
      <c r="D4386" s="7" t="s">
        <v>51082</v>
      </c>
      <c r="E4386" s="7" t="s">
        <v>51083</v>
      </c>
      <c r="F4386" s="7" t="s">
        <v>8833</v>
      </c>
      <c r="G4386" s="7" t="s">
        <v>51084</v>
      </c>
      <c r="H4386" s="7" t="s">
        <v>51085</v>
      </c>
      <c r="I4386" s="7" t="s">
        <v>65</v>
      </c>
      <c r="J4386" s="7" t="s">
        <v>33060</v>
      </c>
      <c r="K4386" s="7" t="s">
        <v>47</v>
      </c>
      <c r="L4386" s="7">
        <v>10</v>
      </c>
      <c r="M4386" s="7" t="s">
        <v>313</v>
      </c>
      <c r="N4386" s="7">
        <v>42311</v>
      </c>
      <c r="O4386" s="7" t="s">
        <v>43176</v>
      </c>
      <c r="P4386" s="7">
        <v>20150722</v>
      </c>
      <c r="Q4386" s="7">
        <v>77</v>
      </c>
      <c r="R4386" s="7">
        <v>202004</v>
      </c>
    </row>
    <row r="4387" spans="1:18" ht="16.5" customHeight="1">
      <c r="A4387" s="8">
        <v>8088600543</v>
      </c>
      <c r="B4387" s="7">
        <v>8148271</v>
      </c>
      <c r="C4387" s="12">
        <v>1650110057604</v>
      </c>
      <c r="D4387" s="7" t="s">
        <v>51086</v>
      </c>
      <c r="E4387" s="7" t="s">
        <v>4478</v>
      </c>
      <c r="F4387" s="7" t="s">
        <v>51087</v>
      </c>
      <c r="H4387" s="7" t="s">
        <v>6042</v>
      </c>
      <c r="I4387" s="7" t="s">
        <v>65</v>
      </c>
      <c r="J4387" s="7" t="s">
        <v>33060</v>
      </c>
      <c r="K4387" s="7" t="s">
        <v>47</v>
      </c>
      <c r="L4387" s="7">
        <v>10</v>
      </c>
      <c r="M4387" s="7" t="s">
        <v>33076</v>
      </c>
      <c r="N4387" s="7">
        <v>29150</v>
      </c>
      <c r="O4387" s="7" t="s">
        <v>19799</v>
      </c>
      <c r="P4387" s="7">
        <v>20170221</v>
      </c>
      <c r="Q4387" s="7">
        <v>161</v>
      </c>
      <c r="R4387" s="7">
        <v>202004</v>
      </c>
    </row>
    <row r="4388" spans="1:18" ht="16.5" customHeight="1">
      <c r="A4388" s="8">
        <v>6248700641</v>
      </c>
      <c r="B4388" s="7">
        <v>8148273</v>
      </c>
      <c r="C4388" s="12">
        <v>1650110057620</v>
      </c>
      <c r="D4388" s="7" t="s">
        <v>18170</v>
      </c>
      <c r="E4388" s="7" t="s">
        <v>9886</v>
      </c>
      <c r="F4388" s="7" t="s">
        <v>18171</v>
      </c>
      <c r="G4388" s="7" t="s">
        <v>18172</v>
      </c>
      <c r="H4388" s="7" t="s">
        <v>18173</v>
      </c>
      <c r="I4388" s="7" t="s">
        <v>65</v>
      </c>
      <c r="J4388" s="7" t="s">
        <v>33060</v>
      </c>
      <c r="K4388" s="7" t="s">
        <v>47</v>
      </c>
      <c r="L4388" s="7">
        <v>10</v>
      </c>
      <c r="M4388" s="7" t="s">
        <v>33076</v>
      </c>
      <c r="N4388" s="7">
        <v>24111</v>
      </c>
      <c r="O4388" s="7" t="s">
        <v>3421</v>
      </c>
      <c r="P4388" s="7">
        <v>20170221</v>
      </c>
      <c r="Q4388" s="7">
        <v>151</v>
      </c>
      <c r="R4388" s="7">
        <v>202004</v>
      </c>
    </row>
    <row r="4389" spans="1:18" ht="16.5" customHeight="1">
      <c r="A4389" s="8">
        <v>7348800659</v>
      </c>
      <c r="B4389" s="7">
        <v>8153476</v>
      </c>
      <c r="C4389" s="12">
        <v>1650110057745</v>
      </c>
      <c r="D4389" s="7" t="s">
        <v>21608</v>
      </c>
      <c r="E4389" s="7" t="s">
        <v>21609</v>
      </c>
      <c r="F4389" s="7" t="s">
        <v>21610</v>
      </c>
      <c r="G4389" s="7" t="s">
        <v>21611</v>
      </c>
      <c r="H4389" s="7" t="s">
        <v>21612</v>
      </c>
      <c r="I4389" s="7" t="s">
        <v>65</v>
      </c>
      <c r="J4389" s="7" t="s">
        <v>33060</v>
      </c>
      <c r="K4389" s="7" t="s">
        <v>47</v>
      </c>
      <c r="L4389" s="7">
        <v>10</v>
      </c>
      <c r="M4389" s="7" t="s">
        <v>363</v>
      </c>
      <c r="N4389" s="7">
        <v>72919</v>
      </c>
      <c r="O4389" s="7" t="s">
        <v>16141</v>
      </c>
      <c r="P4389" s="7">
        <v>20170310</v>
      </c>
      <c r="Q4389" s="7">
        <v>75</v>
      </c>
      <c r="R4389" s="7">
        <v>202004</v>
      </c>
    </row>
    <row r="4390" spans="1:18" ht="16.5" customHeight="1">
      <c r="A4390" s="8">
        <v>8118700788</v>
      </c>
      <c r="B4390" s="7">
        <v>8425846</v>
      </c>
      <c r="C4390" s="12">
        <v>1650110060409</v>
      </c>
      <c r="D4390" s="7" t="s">
        <v>51088</v>
      </c>
      <c r="E4390" s="7" t="s">
        <v>51089</v>
      </c>
      <c r="F4390" s="7" t="s">
        <v>3837</v>
      </c>
      <c r="G4390" s="7" t="s">
        <v>51090</v>
      </c>
      <c r="H4390" s="7" t="s">
        <v>51091</v>
      </c>
      <c r="I4390" s="7" t="s">
        <v>65</v>
      </c>
      <c r="J4390" s="7" t="s">
        <v>33060</v>
      </c>
      <c r="K4390" s="7" t="s">
        <v>47</v>
      </c>
      <c r="L4390" s="7">
        <v>10</v>
      </c>
      <c r="M4390" s="7" t="s">
        <v>33076</v>
      </c>
      <c r="N4390" s="7">
        <v>25999</v>
      </c>
      <c r="O4390" s="7" t="s">
        <v>43106</v>
      </c>
      <c r="P4390" s="7">
        <v>20171130</v>
      </c>
      <c r="Q4390" s="7">
        <v>58</v>
      </c>
      <c r="R4390" s="7">
        <v>202004</v>
      </c>
    </row>
    <row r="4391" spans="1:18" ht="16.5" customHeight="1">
      <c r="A4391" s="8">
        <v>5028138433</v>
      </c>
      <c r="B4391" s="7">
        <v>1793147</v>
      </c>
      <c r="C4391" s="12">
        <v>1701110117392</v>
      </c>
      <c r="D4391" s="7" t="s">
        <v>16543</v>
      </c>
      <c r="E4391" s="7" t="s">
        <v>16544</v>
      </c>
      <c r="F4391" s="7" t="s">
        <v>16545</v>
      </c>
      <c r="G4391" s="7" t="s">
        <v>16546</v>
      </c>
      <c r="H4391" s="7" t="s">
        <v>16547</v>
      </c>
      <c r="I4391" s="7" t="s">
        <v>65</v>
      </c>
      <c r="J4391" s="7" t="s">
        <v>33060</v>
      </c>
      <c r="K4391" s="7" t="s">
        <v>47</v>
      </c>
      <c r="L4391" s="7">
        <v>10</v>
      </c>
      <c r="M4391" s="7" t="s">
        <v>33076</v>
      </c>
      <c r="N4391" s="7">
        <v>10120</v>
      </c>
      <c r="O4391" s="7" t="s">
        <v>188</v>
      </c>
      <c r="P4391" s="7">
        <v>19970305</v>
      </c>
      <c r="Q4391" s="7">
        <v>51</v>
      </c>
      <c r="R4391" s="7">
        <v>202004</v>
      </c>
    </row>
    <row r="4392" spans="1:18" ht="16.5" customHeight="1">
      <c r="A4392" s="8">
        <v>3948800112</v>
      </c>
      <c r="B4392" s="7">
        <v>6513784</v>
      </c>
      <c r="C4392" s="12">
        <v>1701110575582</v>
      </c>
      <c r="D4392" s="7" t="s">
        <v>51092</v>
      </c>
      <c r="E4392" s="7" t="s">
        <v>3217</v>
      </c>
      <c r="F4392" s="7" t="s">
        <v>11239</v>
      </c>
      <c r="G4392" s="7" t="s">
        <v>51093</v>
      </c>
      <c r="H4392" s="7" t="s">
        <v>51094</v>
      </c>
      <c r="I4392" s="7" t="s">
        <v>65</v>
      </c>
      <c r="J4392" s="7" t="s">
        <v>33060</v>
      </c>
      <c r="K4392" s="7" t="s">
        <v>47</v>
      </c>
      <c r="L4392" s="7">
        <v>10</v>
      </c>
      <c r="M4392" s="7" t="s">
        <v>34194</v>
      </c>
      <c r="N4392" s="7">
        <v>49301</v>
      </c>
      <c r="O4392" s="7" t="s">
        <v>11304</v>
      </c>
      <c r="P4392" s="7">
        <v>20150813</v>
      </c>
      <c r="Q4392" s="7">
        <v>207</v>
      </c>
      <c r="R4392" s="7">
        <v>202004</v>
      </c>
    </row>
    <row r="4393" spans="1:18" ht="16.5" customHeight="1">
      <c r="A4393" s="8">
        <v>7278700237</v>
      </c>
      <c r="B4393" s="7">
        <v>6732252</v>
      </c>
      <c r="C4393" s="12">
        <v>1701110604547</v>
      </c>
      <c r="D4393" s="7" t="s">
        <v>51095</v>
      </c>
      <c r="E4393" s="7" t="s">
        <v>51096</v>
      </c>
      <c r="F4393" s="7" t="s">
        <v>51097</v>
      </c>
      <c r="H4393" s="7" t="s">
        <v>51098</v>
      </c>
      <c r="I4393" s="7" t="s">
        <v>65</v>
      </c>
      <c r="J4393" s="7" t="s">
        <v>33060</v>
      </c>
      <c r="K4393" s="7" t="s">
        <v>47</v>
      </c>
      <c r="L4393" s="7">
        <v>10</v>
      </c>
      <c r="M4393" s="7" t="s">
        <v>34194</v>
      </c>
      <c r="N4393" s="7">
        <v>52991</v>
      </c>
      <c r="O4393" s="7" t="s">
        <v>38799</v>
      </c>
      <c r="P4393" s="7">
        <v>20160523</v>
      </c>
      <c r="Q4393" s="7">
        <v>218</v>
      </c>
      <c r="R4393" s="7">
        <v>202004</v>
      </c>
    </row>
    <row r="4394" spans="1:18" ht="16.5" customHeight="1">
      <c r="A4394" s="8">
        <v>1698600695</v>
      </c>
      <c r="B4394" s="7">
        <v>8165388</v>
      </c>
      <c r="C4394" s="12">
        <v>1701110639552</v>
      </c>
      <c r="D4394" s="7" t="s">
        <v>51099</v>
      </c>
      <c r="E4394" s="7" t="s">
        <v>607</v>
      </c>
      <c r="F4394" s="7" t="s">
        <v>22571</v>
      </c>
      <c r="G4394" s="7" t="s">
        <v>51100</v>
      </c>
      <c r="H4394" s="7" t="s">
        <v>51101</v>
      </c>
      <c r="I4394" s="7" t="s">
        <v>65</v>
      </c>
      <c r="J4394" s="7" t="s">
        <v>33060</v>
      </c>
      <c r="K4394" s="7" t="s">
        <v>47</v>
      </c>
      <c r="L4394" s="7">
        <v>10</v>
      </c>
      <c r="M4394" s="7" t="s">
        <v>34319</v>
      </c>
      <c r="N4394" s="7">
        <v>56130</v>
      </c>
      <c r="O4394" s="7" t="s">
        <v>26141</v>
      </c>
      <c r="P4394" s="7">
        <v>20170413</v>
      </c>
      <c r="Q4394" s="7">
        <v>87</v>
      </c>
      <c r="R4394" s="7">
        <v>202004</v>
      </c>
    </row>
    <row r="4395" spans="1:18" ht="16.5" customHeight="1">
      <c r="A4395" s="8">
        <v>6118700645</v>
      </c>
      <c r="B4395" s="7">
        <v>8254207</v>
      </c>
      <c r="C4395" s="12">
        <v>1701110651746</v>
      </c>
      <c r="D4395" s="7" t="s">
        <v>51102</v>
      </c>
      <c r="E4395" s="7" t="s">
        <v>51103</v>
      </c>
      <c r="F4395" s="7" t="s">
        <v>51104</v>
      </c>
      <c r="G4395" s="7" t="s">
        <v>51105</v>
      </c>
      <c r="H4395" s="7" t="s">
        <v>51106</v>
      </c>
      <c r="I4395" s="7" t="s">
        <v>65</v>
      </c>
      <c r="J4395" s="7" t="s">
        <v>33060</v>
      </c>
      <c r="K4395" s="7" t="s">
        <v>47</v>
      </c>
      <c r="L4395" s="7">
        <v>10</v>
      </c>
      <c r="M4395" s="7" t="s">
        <v>33076</v>
      </c>
      <c r="N4395" s="7">
        <v>10799</v>
      </c>
      <c r="O4395" s="7" t="s">
        <v>33150</v>
      </c>
      <c r="P4395" s="7">
        <v>20170811</v>
      </c>
      <c r="Q4395" s="7">
        <v>54</v>
      </c>
      <c r="R4395" s="7">
        <v>202004</v>
      </c>
    </row>
    <row r="4396" spans="1:18" ht="16.5" customHeight="1">
      <c r="A4396" s="8">
        <v>2318600914</v>
      </c>
      <c r="B4396" s="7">
        <v>8655787</v>
      </c>
      <c r="C4396" s="12">
        <v>1701110690629</v>
      </c>
      <c r="D4396" s="7" t="s">
        <v>16961</v>
      </c>
      <c r="E4396" s="7" t="s">
        <v>3631</v>
      </c>
      <c r="F4396" s="7" t="s">
        <v>16962</v>
      </c>
      <c r="G4396" s="7" t="s">
        <v>16963</v>
      </c>
      <c r="H4396" s="7" t="s">
        <v>16964</v>
      </c>
      <c r="I4396" s="7" t="s">
        <v>65</v>
      </c>
      <c r="J4396" s="7" t="s">
        <v>33060</v>
      </c>
      <c r="K4396" s="7" t="s">
        <v>47</v>
      </c>
      <c r="L4396" s="7">
        <v>10</v>
      </c>
      <c r="M4396" s="7" t="s">
        <v>33076</v>
      </c>
      <c r="N4396" s="7">
        <v>13223</v>
      </c>
      <c r="O4396" s="7" t="s">
        <v>45017</v>
      </c>
      <c r="P4396" s="7">
        <v>20180720</v>
      </c>
      <c r="Q4396" s="7">
        <v>71</v>
      </c>
      <c r="R4396" s="7">
        <v>202004</v>
      </c>
    </row>
    <row r="4397" spans="1:18" ht="16.5" customHeight="1">
      <c r="A4397" s="8">
        <v>7548100969</v>
      </c>
      <c r="B4397" s="7">
        <v>8724876</v>
      </c>
      <c r="C4397" s="12">
        <v>1701110696940</v>
      </c>
      <c r="D4397" s="7" t="s">
        <v>51107</v>
      </c>
      <c r="E4397" s="7" t="s">
        <v>51108</v>
      </c>
      <c r="F4397" s="7" t="s">
        <v>6771</v>
      </c>
      <c r="G4397" s="7" t="s">
        <v>51109</v>
      </c>
      <c r="H4397" s="7" t="s">
        <v>51110</v>
      </c>
      <c r="I4397" s="7" t="s">
        <v>65</v>
      </c>
      <c r="J4397" s="7" t="s">
        <v>33060</v>
      </c>
      <c r="K4397" s="7" t="s">
        <v>47</v>
      </c>
      <c r="L4397" s="7">
        <v>10</v>
      </c>
      <c r="M4397" s="7" t="s">
        <v>33076</v>
      </c>
      <c r="N4397" s="7">
        <v>30399</v>
      </c>
      <c r="O4397" s="7" t="s">
        <v>7553</v>
      </c>
      <c r="P4397" s="7">
        <v>20180919</v>
      </c>
      <c r="Q4397" s="7">
        <v>82</v>
      </c>
      <c r="R4397" s="7">
        <v>202004</v>
      </c>
    </row>
    <row r="4398" spans="1:18" ht="16.5" customHeight="1">
      <c r="A4398" s="8">
        <v>7048601411</v>
      </c>
      <c r="B4398" s="7">
        <v>8998148</v>
      </c>
      <c r="C4398" s="12">
        <v>1701110727365</v>
      </c>
      <c r="D4398" s="7" t="s">
        <v>1666</v>
      </c>
      <c r="E4398" s="7" t="s">
        <v>8499</v>
      </c>
      <c r="F4398" s="7" t="s">
        <v>2031</v>
      </c>
      <c r="G4398" s="7" t="s">
        <v>51111</v>
      </c>
      <c r="H4398" s="7" t="s">
        <v>51112</v>
      </c>
      <c r="I4398" s="7" t="s">
        <v>65</v>
      </c>
      <c r="J4398" s="7" t="s">
        <v>33060</v>
      </c>
      <c r="K4398" s="7" t="s">
        <v>47</v>
      </c>
      <c r="L4398" s="7">
        <v>10</v>
      </c>
      <c r="M4398" s="7" t="s">
        <v>33076</v>
      </c>
      <c r="N4398" s="7">
        <v>26299</v>
      </c>
      <c r="O4398" s="7" t="s">
        <v>33440</v>
      </c>
      <c r="P4398" s="7">
        <v>20190618</v>
      </c>
      <c r="Q4398" s="7">
        <v>70</v>
      </c>
      <c r="R4398" s="7">
        <v>202004</v>
      </c>
    </row>
    <row r="4399" spans="1:18" ht="16.5" customHeight="1">
      <c r="A4399" s="8">
        <v>5148130657</v>
      </c>
      <c r="B4399" s="7">
        <v>1396188</v>
      </c>
      <c r="C4399" s="12">
        <v>1701150000458</v>
      </c>
      <c r="D4399" s="7" t="s">
        <v>14546</v>
      </c>
      <c r="E4399" s="7" t="s">
        <v>14548</v>
      </c>
      <c r="F4399" s="7" t="s">
        <v>14549</v>
      </c>
      <c r="G4399" s="7" t="s">
        <v>14550</v>
      </c>
      <c r="H4399" s="7" t="s">
        <v>14551</v>
      </c>
      <c r="I4399" s="7" t="s">
        <v>65</v>
      </c>
      <c r="J4399" s="7" t="s">
        <v>33060</v>
      </c>
      <c r="K4399" s="7" t="s">
        <v>47</v>
      </c>
      <c r="L4399" s="7">
        <v>10</v>
      </c>
      <c r="M4399" s="7" t="s">
        <v>33076</v>
      </c>
      <c r="N4399" s="7">
        <v>29223</v>
      </c>
      <c r="O4399" s="7" t="s">
        <v>42401</v>
      </c>
      <c r="P4399" s="7">
        <v>19980417</v>
      </c>
      <c r="Q4399" s="7">
        <v>1233</v>
      </c>
      <c r="R4399" s="7">
        <v>202004</v>
      </c>
    </row>
    <row r="4400" spans="1:18" ht="16.5" customHeight="1">
      <c r="A4400" s="8">
        <v>3378801442</v>
      </c>
      <c r="B4400" s="7">
        <v>8723562</v>
      </c>
      <c r="C4400" s="12">
        <v>1712110105526</v>
      </c>
      <c r="D4400" s="7" t="s">
        <v>51113</v>
      </c>
      <c r="E4400" s="7" t="s">
        <v>51114</v>
      </c>
      <c r="F4400" s="7" t="s">
        <v>3781</v>
      </c>
      <c r="G4400" s="7" t="s">
        <v>51115</v>
      </c>
      <c r="H4400" s="7" t="s">
        <v>51116</v>
      </c>
      <c r="I4400" s="7" t="s">
        <v>65</v>
      </c>
      <c r="J4400" s="7" t="s">
        <v>33060</v>
      </c>
      <c r="K4400" s="7" t="s">
        <v>47</v>
      </c>
      <c r="L4400" s="7">
        <v>10</v>
      </c>
      <c r="M4400" s="7" t="s">
        <v>33076</v>
      </c>
      <c r="N4400" s="7">
        <v>30399</v>
      </c>
      <c r="O4400" s="7" t="s">
        <v>7553</v>
      </c>
      <c r="P4400" s="7">
        <v>20180918</v>
      </c>
      <c r="Q4400" s="7">
        <v>50</v>
      </c>
      <c r="R4400" s="7">
        <v>202004</v>
      </c>
    </row>
    <row r="4401" spans="1:18" ht="16.5" customHeight="1">
      <c r="A4401" s="8">
        <v>5068130210</v>
      </c>
      <c r="B4401" s="7">
        <v>1809950</v>
      </c>
      <c r="C4401" s="12">
        <v>1717110034022</v>
      </c>
      <c r="D4401" s="7" t="s">
        <v>15596</v>
      </c>
      <c r="E4401" s="7" t="s">
        <v>51117</v>
      </c>
      <c r="F4401" s="7" t="s">
        <v>8877</v>
      </c>
      <c r="G4401" s="7" t="s">
        <v>51118</v>
      </c>
      <c r="H4401" s="7" t="s">
        <v>51119</v>
      </c>
      <c r="I4401" s="7" t="s">
        <v>65</v>
      </c>
      <c r="J4401" s="7" t="s">
        <v>33060</v>
      </c>
      <c r="K4401" s="7" t="s">
        <v>47</v>
      </c>
      <c r="L4401" s="7">
        <v>10</v>
      </c>
      <c r="M4401" s="7" t="s">
        <v>313</v>
      </c>
      <c r="N4401" s="7">
        <v>42310</v>
      </c>
      <c r="O4401" s="7" t="s">
        <v>8852</v>
      </c>
      <c r="P4401" s="7">
        <v>19981204</v>
      </c>
      <c r="Q4401" s="7">
        <v>92</v>
      </c>
      <c r="R4401" s="7">
        <v>202004</v>
      </c>
    </row>
    <row r="4402" spans="1:18" ht="16.5" customHeight="1">
      <c r="A4402" s="8">
        <v>5068134574</v>
      </c>
      <c r="B4402" s="7">
        <v>1650729</v>
      </c>
      <c r="C4402" s="12">
        <v>1717110039585</v>
      </c>
      <c r="D4402" s="7" t="s">
        <v>21891</v>
      </c>
      <c r="E4402" s="7" t="s">
        <v>21892</v>
      </c>
      <c r="F4402" s="7" t="s">
        <v>21893</v>
      </c>
      <c r="G4402" s="7" t="s">
        <v>21894</v>
      </c>
      <c r="H4402" s="7" t="s">
        <v>21895</v>
      </c>
      <c r="I4402" s="7" t="s">
        <v>65</v>
      </c>
      <c r="J4402" s="7" t="s">
        <v>33060</v>
      </c>
      <c r="K4402" s="7" t="s">
        <v>47</v>
      </c>
      <c r="L4402" s="7">
        <v>10</v>
      </c>
      <c r="M4402" s="7" t="s">
        <v>313</v>
      </c>
      <c r="N4402" s="7">
        <v>42310</v>
      </c>
      <c r="O4402" s="7" t="s">
        <v>8852</v>
      </c>
      <c r="P4402" s="7">
        <v>19991229</v>
      </c>
      <c r="Q4402" s="7">
        <v>101</v>
      </c>
      <c r="R4402" s="7">
        <v>202004</v>
      </c>
    </row>
    <row r="4403" spans="1:18" ht="16.5" customHeight="1">
      <c r="A4403" s="8">
        <v>2548700796</v>
      </c>
      <c r="B4403" s="7">
        <v>8234820</v>
      </c>
      <c r="C4403" s="12">
        <v>1717110133543</v>
      </c>
      <c r="D4403" s="7" t="s">
        <v>27851</v>
      </c>
      <c r="E4403" s="7" t="s">
        <v>27852</v>
      </c>
      <c r="F4403" s="7" t="s">
        <v>8982</v>
      </c>
      <c r="G4403" s="7" t="s">
        <v>27853</v>
      </c>
      <c r="H4403" s="7" t="s">
        <v>27854</v>
      </c>
      <c r="I4403" s="7" t="s">
        <v>65</v>
      </c>
      <c r="J4403" s="7" t="s">
        <v>33060</v>
      </c>
      <c r="K4403" s="7" t="s">
        <v>47</v>
      </c>
      <c r="L4403" s="7">
        <v>10</v>
      </c>
      <c r="M4403" s="7" t="s">
        <v>313</v>
      </c>
      <c r="N4403" s="7">
        <v>42321</v>
      </c>
      <c r="O4403" s="7" t="s">
        <v>38771</v>
      </c>
      <c r="P4403" s="7">
        <v>20170623</v>
      </c>
      <c r="Q4403" s="7">
        <v>67</v>
      </c>
      <c r="R4403" s="7">
        <v>202004</v>
      </c>
    </row>
    <row r="4404" spans="1:18" ht="16.5" customHeight="1">
      <c r="A4404" s="8">
        <v>6288600909</v>
      </c>
      <c r="B4404" s="7">
        <v>8650461</v>
      </c>
      <c r="C4404" s="12">
        <v>1717110140845</v>
      </c>
      <c r="D4404" s="7" t="s">
        <v>51120</v>
      </c>
      <c r="E4404" s="7" t="s">
        <v>3474</v>
      </c>
      <c r="F4404" s="7" t="s">
        <v>11766</v>
      </c>
      <c r="G4404" s="7" t="s">
        <v>51121</v>
      </c>
      <c r="H4404" s="7" t="s">
        <v>51122</v>
      </c>
      <c r="I4404" s="7" t="s">
        <v>65</v>
      </c>
      <c r="J4404" s="7" t="s">
        <v>33060</v>
      </c>
      <c r="K4404" s="7" t="s">
        <v>47</v>
      </c>
      <c r="L4404" s="7">
        <v>10</v>
      </c>
      <c r="M4404" s="7" t="s">
        <v>34194</v>
      </c>
      <c r="N4404" s="7">
        <v>52942</v>
      </c>
      <c r="O4404" s="7" t="s">
        <v>47110</v>
      </c>
      <c r="P4404" s="7">
        <v>20180706</v>
      </c>
      <c r="Q4404" s="7">
        <v>99</v>
      </c>
      <c r="R4404" s="7">
        <v>202004</v>
      </c>
    </row>
    <row r="4405" spans="1:18" ht="16.5" customHeight="1">
      <c r="A4405" s="8">
        <v>2218216726</v>
      </c>
      <c r="B4405" s="7">
        <v>8352612</v>
      </c>
      <c r="C4405" s="12">
        <v>1717510007257</v>
      </c>
      <c r="D4405" s="7" t="s">
        <v>51123</v>
      </c>
      <c r="E4405" s="7" t="s">
        <v>51124</v>
      </c>
      <c r="F4405" s="7" t="s">
        <v>51125</v>
      </c>
      <c r="G4405" s="7" t="s">
        <v>51126</v>
      </c>
      <c r="H4405" s="7" t="s">
        <v>51127</v>
      </c>
      <c r="I4405" s="7" t="s">
        <v>45</v>
      </c>
      <c r="J4405" s="7" t="s">
        <v>33060</v>
      </c>
      <c r="K4405" s="7" t="s">
        <v>47</v>
      </c>
      <c r="L4405" s="7">
        <v>10</v>
      </c>
      <c r="M4405" s="7" t="s">
        <v>105</v>
      </c>
      <c r="N4405" s="7">
        <v>87299</v>
      </c>
      <c r="O4405" s="7" t="s">
        <v>37831</v>
      </c>
      <c r="P4405" s="7">
        <v>20170927</v>
      </c>
      <c r="Q4405" s="7">
        <v>85</v>
      </c>
      <c r="R4405" s="7">
        <v>202004</v>
      </c>
    </row>
    <row r="4406" spans="1:18" ht="16.5" customHeight="1">
      <c r="A4406" s="8">
        <v>5068128994</v>
      </c>
      <c r="B4406" s="7">
        <v>2124102</v>
      </c>
      <c r="C4406" s="12">
        <v>1746110032744</v>
      </c>
      <c r="D4406" s="7" t="s">
        <v>51128</v>
      </c>
      <c r="E4406" s="7" t="s">
        <v>51129</v>
      </c>
      <c r="F4406" s="7" t="s">
        <v>51130</v>
      </c>
      <c r="G4406" s="7" t="s">
        <v>51131</v>
      </c>
      <c r="H4406" s="7" t="s">
        <v>51132</v>
      </c>
      <c r="I4406" s="7" t="s">
        <v>65</v>
      </c>
      <c r="J4406" s="7" t="s">
        <v>33060</v>
      </c>
      <c r="K4406" s="7" t="s">
        <v>47</v>
      </c>
      <c r="L4406" s="7">
        <v>10</v>
      </c>
      <c r="M4406" s="7" t="s">
        <v>33076</v>
      </c>
      <c r="N4406" s="7">
        <v>23211</v>
      </c>
      <c r="O4406" s="7" t="s">
        <v>33346</v>
      </c>
      <c r="P4406" s="7">
        <v>19980730</v>
      </c>
      <c r="Q4406" s="7">
        <v>66</v>
      </c>
      <c r="R4406" s="7">
        <v>202004</v>
      </c>
    </row>
    <row r="4407" spans="1:18" ht="16.5" customHeight="1">
      <c r="A4407" s="8">
        <v>5158101209</v>
      </c>
      <c r="B4407" s="7">
        <v>1883584</v>
      </c>
      <c r="C4407" s="12">
        <v>1748110001711</v>
      </c>
      <c r="D4407" s="7" t="s">
        <v>23999</v>
      </c>
      <c r="E4407" s="7" t="s">
        <v>24000</v>
      </c>
      <c r="F4407" s="7" t="s">
        <v>10754</v>
      </c>
      <c r="G4407" s="7" t="s">
        <v>24001</v>
      </c>
      <c r="H4407" s="7" t="s">
        <v>24002</v>
      </c>
      <c r="I4407" s="7" t="s">
        <v>65</v>
      </c>
      <c r="J4407" s="7" t="s">
        <v>33060</v>
      </c>
      <c r="K4407" s="7" t="s">
        <v>47</v>
      </c>
      <c r="L4407" s="7">
        <v>10</v>
      </c>
      <c r="M4407" s="7" t="s">
        <v>34194</v>
      </c>
      <c r="N4407" s="7">
        <v>49220</v>
      </c>
      <c r="O4407" s="7" t="s">
        <v>10760</v>
      </c>
      <c r="P4407" s="7">
        <v>19860114</v>
      </c>
      <c r="Q4407" s="7">
        <v>101</v>
      </c>
      <c r="R4407" s="7">
        <v>202004</v>
      </c>
    </row>
    <row r="4408" spans="1:18" ht="16.5" customHeight="1">
      <c r="A4408" s="8">
        <v>5158152047</v>
      </c>
      <c r="B4408" s="7">
        <v>5916195</v>
      </c>
      <c r="C4408" s="12">
        <v>1748110072465</v>
      </c>
      <c r="D4408" s="7" t="s">
        <v>51133</v>
      </c>
      <c r="E4408" s="7" t="s">
        <v>51134</v>
      </c>
      <c r="F4408" s="7" t="s">
        <v>51135</v>
      </c>
      <c r="G4408" s="7" t="s">
        <v>51136</v>
      </c>
      <c r="H4408" s="7" t="s">
        <v>51137</v>
      </c>
      <c r="I4408" s="7" t="s">
        <v>65</v>
      </c>
      <c r="J4408" s="7" t="s">
        <v>33060</v>
      </c>
      <c r="K4408" s="7" t="s">
        <v>47</v>
      </c>
      <c r="L4408" s="7">
        <v>10</v>
      </c>
      <c r="M4408" s="7" t="s">
        <v>33076</v>
      </c>
      <c r="N4408" s="7">
        <v>29269</v>
      </c>
      <c r="O4408" s="7" t="s">
        <v>51138</v>
      </c>
      <c r="P4408" s="7">
        <v>20140620</v>
      </c>
      <c r="Q4408" s="7">
        <v>66</v>
      </c>
      <c r="R4408" s="7">
        <v>202004</v>
      </c>
    </row>
    <row r="4409" spans="1:18" ht="16.5" customHeight="1">
      <c r="A4409" s="8">
        <v>2928101169</v>
      </c>
      <c r="B4409" s="7">
        <v>8586207</v>
      </c>
      <c r="C4409" s="12">
        <v>1748110093198</v>
      </c>
      <c r="D4409" s="7" t="s">
        <v>51139</v>
      </c>
      <c r="E4409" s="7" t="s">
        <v>51140</v>
      </c>
      <c r="F4409" s="7" t="s">
        <v>2798</v>
      </c>
      <c r="H4409" s="7" t="s">
        <v>51141</v>
      </c>
      <c r="I4409" s="7" t="s">
        <v>65</v>
      </c>
      <c r="J4409" s="7" t="s">
        <v>33060</v>
      </c>
      <c r="K4409" s="7" t="s">
        <v>47</v>
      </c>
      <c r="L4409" s="7">
        <v>10</v>
      </c>
      <c r="M4409" s="7" t="s">
        <v>33076</v>
      </c>
      <c r="N4409" s="7">
        <v>30399</v>
      </c>
      <c r="O4409" s="7" t="s">
        <v>7553</v>
      </c>
      <c r="P4409" s="7">
        <v>20180508</v>
      </c>
      <c r="Q4409" s="7">
        <v>95</v>
      </c>
      <c r="R4409" s="7">
        <v>202004</v>
      </c>
    </row>
    <row r="4410" spans="1:18" ht="16.5" customHeight="1">
      <c r="A4410" s="8">
        <v>5038185128</v>
      </c>
      <c r="B4410" s="7">
        <v>3659079</v>
      </c>
      <c r="C4410" s="12">
        <v>1750110011559</v>
      </c>
      <c r="D4410" s="7" t="s">
        <v>51142</v>
      </c>
      <c r="E4410" s="7" t="s">
        <v>51143</v>
      </c>
      <c r="F4410" s="7" t="s">
        <v>51144</v>
      </c>
      <c r="G4410" s="7" t="s">
        <v>51145</v>
      </c>
      <c r="H4410" s="7" t="s">
        <v>51146</v>
      </c>
      <c r="I4410" s="7" t="s">
        <v>65</v>
      </c>
      <c r="J4410" s="7" t="s">
        <v>33060</v>
      </c>
      <c r="K4410" s="7" t="s">
        <v>47</v>
      </c>
      <c r="L4410" s="7">
        <v>10</v>
      </c>
      <c r="M4410" s="7" t="s">
        <v>34194</v>
      </c>
      <c r="N4410" s="7">
        <v>49301</v>
      </c>
      <c r="O4410" s="7" t="s">
        <v>11304</v>
      </c>
      <c r="P4410" s="7">
        <v>20090504</v>
      </c>
      <c r="Q4410" s="7">
        <v>54</v>
      </c>
      <c r="R4410" s="7">
        <v>202004</v>
      </c>
    </row>
    <row r="4411" spans="1:18" ht="16.5" customHeight="1">
      <c r="A4411" s="8">
        <v>1538100491</v>
      </c>
      <c r="B4411" s="7">
        <v>6783277</v>
      </c>
      <c r="C4411" s="12">
        <v>1750110020287</v>
      </c>
      <c r="D4411" s="7" t="s">
        <v>30414</v>
      </c>
      <c r="E4411" s="7" t="s">
        <v>37949</v>
      </c>
      <c r="F4411" s="7" t="s">
        <v>2798</v>
      </c>
      <c r="G4411" s="7" t="s">
        <v>51147</v>
      </c>
      <c r="H4411" s="7" t="s">
        <v>51148</v>
      </c>
      <c r="I4411" s="7" t="s">
        <v>65</v>
      </c>
      <c r="J4411" s="7" t="s">
        <v>33060</v>
      </c>
      <c r="K4411" s="7" t="s">
        <v>47</v>
      </c>
      <c r="L4411" s="7">
        <v>10</v>
      </c>
      <c r="M4411" s="7" t="s">
        <v>33076</v>
      </c>
      <c r="N4411" s="7">
        <v>30391</v>
      </c>
      <c r="O4411" s="7" t="s">
        <v>7087</v>
      </c>
      <c r="P4411" s="7">
        <v>20160713</v>
      </c>
      <c r="Q4411" s="7">
        <v>66</v>
      </c>
      <c r="R4411" s="7">
        <v>202004</v>
      </c>
    </row>
    <row r="4412" spans="1:18" ht="16.5" customHeight="1">
      <c r="A4412" s="8">
        <v>5138135514</v>
      </c>
      <c r="B4412" s="7">
        <v>2240800</v>
      </c>
      <c r="C4412" s="12">
        <v>1760110039633</v>
      </c>
      <c r="D4412" s="7" t="s">
        <v>17856</v>
      </c>
      <c r="E4412" s="7" t="s">
        <v>17857</v>
      </c>
      <c r="F4412" s="7" t="s">
        <v>6497</v>
      </c>
      <c r="G4412" s="7" t="s">
        <v>17858</v>
      </c>
      <c r="H4412" s="7" t="s">
        <v>17859</v>
      </c>
      <c r="I4412" s="7" t="s">
        <v>65</v>
      </c>
      <c r="J4412" s="7" t="s">
        <v>33060</v>
      </c>
      <c r="K4412" s="7" t="s">
        <v>47</v>
      </c>
      <c r="L4412" s="7">
        <v>10</v>
      </c>
      <c r="M4412" s="7" t="s">
        <v>33076</v>
      </c>
      <c r="N4412" s="7">
        <v>29294</v>
      </c>
      <c r="O4412" s="7" t="s">
        <v>6497</v>
      </c>
      <c r="P4412" s="7">
        <v>20041223</v>
      </c>
      <c r="Q4412" s="7">
        <v>66</v>
      </c>
      <c r="R4412" s="7">
        <v>202004</v>
      </c>
    </row>
    <row r="4413" spans="1:18" ht="16.5" customHeight="1">
      <c r="A4413" s="8">
        <v>5138173949</v>
      </c>
      <c r="B4413" s="7">
        <v>6718695</v>
      </c>
      <c r="C4413" s="12">
        <v>1760110080404</v>
      </c>
      <c r="D4413" s="7" t="s">
        <v>19399</v>
      </c>
      <c r="E4413" s="7" t="s">
        <v>4538</v>
      </c>
      <c r="F4413" s="7" t="s">
        <v>19400</v>
      </c>
      <c r="G4413" s="7" t="s">
        <v>19401</v>
      </c>
      <c r="H4413" s="7" t="s">
        <v>19402</v>
      </c>
      <c r="I4413" s="7" t="s">
        <v>65</v>
      </c>
      <c r="J4413" s="7" t="s">
        <v>33060</v>
      </c>
      <c r="K4413" s="7" t="s">
        <v>47</v>
      </c>
      <c r="L4413" s="7">
        <v>10</v>
      </c>
      <c r="M4413" s="7" t="s">
        <v>33076</v>
      </c>
      <c r="N4413" s="7">
        <v>28400</v>
      </c>
      <c r="O4413" s="7" t="s">
        <v>51149</v>
      </c>
      <c r="P4413" s="7">
        <v>20130102</v>
      </c>
      <c r="Q4413" s="7">
        <v>72</v>
      </c>
      <c r="R4413" s="7">
        <v>202004</v>
      </c>
    </row>
    <row r="4414" spans="1:18" ht="16.5" customHeight="1">
      <c r="A4414" s="8">
        <v>4418700842</v>
      </c>
      <c r="B4414" s="7">
        <v>8420723</v>
      </c>
      <c r="C4414" s="12">
        <v>1760510005929</v>
      </c>
      <c r="D4414" s="7" t="s">
        <v>24134</v>
      </c>
      <c r="E4414" s="7" t="s">
        <v>24135</v>
      </c>
      <c r="F4414" s="7" t="s">
        <v>24136</v>
      </c>
      <c r="G4414" s="7" t="s">
        <v>24137</v>
      </c>
      <c r="H4414" s="7" t="s">
        <v>24138</v>
      </c>
      <c r="I4414" s="7" t="s">
        <v>65</v>
      </c>
      <c r="J4414" s="7" t="s">
        <v>33060</v>
      </c>
      <c r="K4414" s="7" t="s">
        <v>47</v>
      </c>
      <c r="L4414" s="7">
        <v>10</v>
      </c>
      <c r="M4414" s="7" t="s">
        <v>34194</v>
      </c>
      <c r="N4414" s="7">
        <v>49309</v>
      </c>
      <c r="O4414" s="7" t="s">
        <v>11566</v>
      </c>
      <c r="P4414" s="7">
        <v>20170808</v>
      </c>
      <c r="Q4414" s="7">
        <v>77</v>
      </c>
      <c r="R4414" s="7">
        <v>202004</v>
      </c>
    </row>
    <row r="4415" spans="1:18" ht="16.5" customHeight="1">
      <c r="A4415" s="8">
        <v>6078117126</v>
      </c>
      <c r="B4415" s="7">
        <v>1617002</v>
      </c>
      <c r="C4415" s="12">
        <v>1801110006064</v>
      </c>
      <c r="D4415" s="7" t="s">
        <v>23887</v>
      </c>
      <c r="E4415" s="7" t="s">
        <v>23888</v>
      </c>
      <c r="F4415" s="7" t="s">
        <v>10938</v>
      </c>
      <c r="G4415" s="7" t="s">
        <v>23889</v>
      </c>
      <c r="H4415" s="7" t="s">
        <v>23890</v>
      </c>
      <c r="I4415" s="7" t="s">
        <v>65</v>
      </c>
      <c r="J4415" s="7" t="s">
        <v>33060</v>
      </c>
      <c r="K4415" s="7" t="s">
        <v>47</v>
      </c>
      <c r="L4415" s="7">
        <v>10</v>
      </c>
      <c r="M4415" s="7" t="s">
        <v>34194</v>
      </c>
      <c r="N4415" s="7">
        <v>49231</v>
      </c>
      <c r="O4415" s="7" t="s">
        <v>22958</v>
      </c>
      <c r="P4415" s="7">
        <v>19680616</v>
      </c>
      <c r="Q4415" s="7">
        <v>58</v>
      </c>
      <c r="R4415" s="7">
        <v>202004</v>
      </c>
    </row>
    <row r="4416" spans="1:18" ht="16.5" customHeight="1">
      <c r="A4416" s="8">
        <v>6188106518</v>
      </c>
      <c r="B4416" s="7">
        <v>1988345</v>
      </c>
      <c r="C4416" s="12">
        <v>1801110075829</v>
      </c>
      <c r="D4416" s="7" t="s">
        <v>18217</v>
      </c>
      <c r="E4416" s="7" t="s">
        <v>21646</v>
      </c>
      <c r="F4416" s="7" t="s">
        <v>21645</v>
      </c>
      <c r="G4416" s="7" t="s">
        <v>21647</v>
      </c>
      <c r="H4416" s="7" t="s">
        <v>21648</v>
      </c>
      <c r="I4416" s="7" t="s">
        <v>65</v>
      </c>
      <c r="J4416" s="7" t="s">
        <v>33060</v>
      </c>
      <c r="K4416" s="7" t="s">
        <v>47</v>
      </c>
      <c r="L4416" s="7">
        <v>10</v>
      </c>
      <c r="M4416" s="7" t="s">
        <v>457</v>
      </c>
      <c r="N4416" s="7">
        <v>38110</v>
      </c>
      <c r="O4416" s="7" t="s">
        <v>42265</v>
      </c>
      <c r="P4416" s="7">
        <v>19870901</v>
      </c>
      <c r="Q4416" s="7">
        <v>50</v>
      </c>
      <c r="R4416" s="7">
        <v>202004</v>
      </c>
    </row>
    <row r="4417" spans="1:18" ht="16.5" customHeight="1">
      <c r="A4417" s="8">
        <v>6038129071</v>
      </c>
      <c r="B4417" s="7">
        <v>1312180</v>
      </c>
      <c r="C4417" s="12">
        <v>1801110209444</v>
      </c>
      <c r="D4417" s="7" t="s">
        <v>16518</v>
      </c>
      <c r="E4417" s="7" t="s">
        <v>16519</v>
      </c>
      <c r="F4417" s="7" t="s">
        <v>16520</v>
      </c>
      <c r="G4417" s="7" t="s">
        <v>16521</v>
      </c>
      <c r="H4417" s="7" t="s">
        <v>16522</v>
      </c>
      <c r="I4417" s="7" t="s">
        <v>65</v>
      </c>
      <c r="J4417" s="7" t="s">
        <v>33060</v>
      </c>
      <c r="K4417" s="7" t="s">
        <v>47</v>
      </c>
      <c r="L4417" s="7">
        <v>10</v>
      </c>
      <c r="M4417" s="7" t="s">
        <v>33076</v>
      </c>
      <c r="N4417" s="7">
        <v>10213</v>
      </c>
      <c r="O4417" s="7" t="s">
        <v>44297</v>
      </c>
      <c r="P4417" s="7">
        <v>19960715</v>
      </c>
      <c r="Q4417" s="7">
        <v>53</v>
      </c>
      <c r="R4417" s="7">
        <v>202004</v>
      </c>
    </row>
    <row r="4418" spans="1:18" ht="16.5" customHeight="1">
      <c r="A4418" s="8">
        <v>6068173993</v>
      </c>
      <c r="B4418" s="7">
        <v>1708780</v>
      </c>
      <c r="C4418" s="12">
        <v>1801110402767</v>
      </c>
      <c r="D4418" s="7" t="s">
        <v>27613</v>
      </c>
      <c r="E4418" s="7" t="s">
        <v>27614</v>
      </c>
      <c r="F4418" s="7" t="s">
        <v>27615</v>
      </c>
      <c r="G4418" s="7" t="s">
        <v>27616</v>
      </c>
      <c r="H4418" s="7" t="s">
        <v>27617</v>
      </c>
      <c r="I4418" s="7" t="s">
        <v>65</v>
      </c>
      <c r="J4418" s="7" t="s">
        <v>33060</v>
      </c>
      <c r="K4418" s="7" t="s">
        <v>47</v>
      </c>
      <c r="L4418" s="7">
        <v>10</v>
      </c>
      <c r="M4418" s="7" t="s">
        <v>34433</v>
      </c>
      <c r="N4418" s="7">
        <v>62010</v>
      </c>
      <c r="O4418" s="7" t="s">
        <v>13333</v>
      </c>
      <c r="P4418" s="7">
        <v>20020330</v>
      </c>
      <c r="Q4418" s="7">
        <v>52</v>
      </c>
      <c r="R4418" s="7">
        <v>202004</v>
      </c>
    </row>
    <row r="4419" spans="1:18" ht="16.5" customHeight="1">
      <c r="A4419" s="8">
        <v>6028126921</v>
      </c>
      <c r="B4419" s="7">
        <v>1566387</v>
      </c>
      <c r="C4419" s="12">
        <v>1801110424571</v>
      </c>
      <c r="D4419" s="7" t="s">
        <v>51150</v>
      </c>
      <c r="E4419" s="7" t="s">
        <v>15880</v>
      </c>
      <c r="F4419" s="7" t="s">
        <v>51151</v>
      </c>
      <c r="G4419" s="7" t="s">
        <v>51152</v>
      </c>
      <c r="H4419" s="7" t="s">
        <v>51153</v>
      </c>
      <c r="I4419" s="7" t="s">
        <v>65</v>
      </c>
      <c r="J4419" s="7" t="s">
        <v>33060</v>
      </c>
      <c r="K4419" s="7" t="s">
        <v>47</v>
      </c>
      <c r="L4419" s="7">
        <v>10</v>
      </c>
      <c r="M4419" s="7" t="s">
        <v>34433</v>
      </c>
      <c r="N4419" s="7">
        <v>58222</v>
      </c>
      <c r="O4419" s="7" t="s">
        <v>13163</v>
      </c>
      <c r="P4419" s="7">
        <v>20021001</v>
      </c>
      <c r="Q4419" s="7">
        <v>77</v>
      </c>
      <c r="R4419" s="7">
        <v>202004</v>
      </c>
    </row>
    <row r="4420" spans="1:18" ht="16.5" customHeight="1">
      <c r="A4420" s="8">
        <v>6078617757</v>
      </c>
      <c r="B4420" s="7">
        <v>5990178</v>
      </c>
      <c r="C4420" s="12">
        <v>1801110944917</v>
      </c>
      <c r="D4420" s="7" t="s">
        <v>51154</v>
      </c>
      <c r="E4420" s="7" t="s">
        <v>32885</v>
      </c>
      <c r="F4420" s="7" t="s">
        <v>11210</v>
      </c>
      <c r="G4420" s="7" t="s">
        <v>51155</v>
      </c>
      <c r="H4420" s="7" t="s">
        <v>51156</v>
      </c>
      <c r="I4420" s="7" t="s">
        <v>65</v>
      </c>
      <c r="J4420" s="7" t="s">
        <v>33060</v>
      </c>
      <c r="K4420" s="7" t="s">
        <v>47</v>
      </c>
      <c r="L4420" s="7">
        <v>10</v>
      </c>
      <c r="M4420" s="7" t="s">
        <v>34194</v>
      </c>
      <c r="N4420" s="7">
        <v>49231</v>
      </c>
      <c r="O4420" s="7" t="s">
        <v>22958</v>
      </c>
      <c r="P4420" s="7">
        <v>20141201</v>
      </c>
      <c r="Q4420" s="7">
        <v>81</v>
      </c>
      <c r="R4420" s="7">
        <v>202004</v>
      </c>
    </row>
    <row r="4421" spans="1:18" ht="16.5" customHeight="1">
      <c r="A4421" s="8">
        <v>1148211520</v>
      </c>
      <c r="B4421" s="7">
        <v>6672756</v>
      </c>
      <c r="C4421" s="12">
        <v>1801111022332</v>
      </c>
      <c r="D4421" s="7" t="s">
        <v>51157</v>
      </c>
      <c r="E4421" s="7" t="s">
        <v>51158</v>
      </c>
      <c r="F4421" s="7" t="s">
        <v>51159</v>
      </c>
      <c r="G4421" s="7" t="s">
        <v>51160</v>
      </c>
      <c r="H4421" s="7" t="s">
        <v>51161</v>
      </c>
      <c r="I4421" s="7" t="s">
        <v>45</v>
      </c>
      <c r="J4421" s="7" t="s">
        <v>33060</v>
      </c>
      <c r="K4421" s="7" t="s">
        <v>47</v>
      </c>
      <c r="L4421" s="7">
        <v>10</v>
      </c>
      <c r="M4421" s="7" t="s">
        <v>105</v>
      </c>
      <c r="N4421" s="7">
        <v>87299</v>
      </c>
      <c r="O4421" s="7" t="s">
        <v>37831</v>
      </c>
      <c r="P4421" s="7">
        <v>20160308</v>
      </c>
      <c r="Q4421" s="7">
        <v>75</v>
      </c>
      <c r="R4421" s="7">
        <v>202004</v>
      </c>
    </row>
    <row r="4422" spans="1:18" ht="16.5" customHeight="1">
      <c r="A4422" s="8">
        <v>2588700556</v>
      </c>
      <c r="B4422" s="7">
        <v>6807297</v>
      </c>
      <c r="C4422" s="12">
        <v>1801111054997</v>
      </c>
      <c r="D4422" s="7" t="s">
        <v>51162</v>
      </c>
      <c r="E4422" s="7" t="s">
        <v>51163</v>
      </c>
      <c r="F4422" s="7" t="s">
        <v>51164</v>
      </c>
      <c r="G4422" s="7" t="s">
        <v>51165</v>
      </c>
      <c r="H4422" s="7" t="s">
        <v>51166</v>
      </c>
      <c r="I4422" s="7" t="s">
        <v>65</v>
      </c>
      <c r="J4422" s="7" t="s">
        <v>33060</v>
      </c>
      <c r="K4422" s="7" t="s">
        <v>47</v>
      </c>
      <c r="L4422" s="7">
        <v>10</v>
      </c>
      <c r="M4422" s="7" t="s">
        <v>966</v>
      </c>
      <c r="N4422" s="7">
        <v>68121</v>
      </c>
      <c r="O4422" s="7" t="s">
        <v>35536</v>
      </c>
      <c r="P4422" s="7">
        <v>20160921</v>
      </c>
      <c r="Q4422" s="7">
        <v>90</v>
      </c>
      <c r="R4422" s="7">
        <v>202004</v>
      </c>
    </row>
    <row r="4423" spans="1:18" ht="16.5" customHeight="1">
      <c r="A4423" s="8">
        <v>8388100971</v>
      </c>
      <c r="B4423" s="7">
        <v>8442582</v>
      </c>
      <c r="C4423" s="12">
        <v>1801111132074</v>
      </c>
      <c r="D4423" s="7" t="s">
        <v>51167</v>
      </c>
      <c r="E4423" s="7" t="s">
        <v>51168</v>
      </c>
      <c r="F4423" s="7" t="s">
        <v>51169</v>
      </c>
      <c r="G4423" s="7" t="s">
        <v>51170</v>
      </c>
      <c r="H4423" s="7" t="s">
        <v>3263</v>
      </c>
      <c r="I4423" s="7" t="s">
        <v>65</v>
      </c>
      <c r="J4423" s="7" t="s">
        <v>33060</v>
      </c>
      <c r="K4423" s="7" t="s">
        <v>47</v>
      </c>
      <c r="L4423" s="7">
        <v>10</v>
      </c>
      <c r="M4423" s="7" t="s">
        <v>363</v>
      </c>
      <c r="N4423" s="7">
        <v>72129</v>
      </c>
      <c r="O4423" s="7" t="s">
        <v>42519</v>
      </c>
      <c r="P4423" s="7">
        <v>20171227</v>
      </c>
      <c r="Q4423" s="7">
        <v>73</v>
      </c>
      <c r="R4423" s="7">
        <v>202004</v>
      </c>
    </row>
    <row r="4424" spans="1:18" ht="16.5" customHeight="1">
      <c r="A4424" s="8">
        <v>7878601022</v>
      </c>
      <c r="B4424" s="7">
        <v>8465875</v>
      </c>
      <c r="C4424" s="12">
        <v>1801111133080</v>
      </c>
      <c r="D4424" s="7" t="s">
        <v>51171</v>
      </c>
      <c r="E4424" s="7" t="s">
        <v>51172</v>
      </c>
      <c r="F4424" s="7" t="s">
        <v>1189</v>
      </c>
      <c r="G4424" s="7" t="s">
        <v>51173</v>
      </c>
      <c r="H4424" s="7" t="s">
        <v>51174</v>
      </c>
      <c r="I4424" s="7" t="s">
        <v>65</v>
      </c>
      <c r="J4424" s="7" t="s">
        <v>33060</v>
      </c>
      <c r="K4424" s="7" t="s">
        <v>47</v>
      </c>
      <c r="L4424" s="7">
        <v>10</v>
      </c>
      <c r="M4424" s="7" t="s">
        <v>33076</v>
      </c>
      <c r="N4424" s="7">
        <v>14191</v>
      </c>
      <c r="O4424" s="7" t="s">
        <v>42525</v>
      </c>
      <c r="P4424" s="7">
        <v>20180102</v>
      </c>
      <c r="Q4424" s="7">
        <v>55</v>
      </c>
      <c r="R4424" s="7">
        <v>202004</v>
      </c>
    </row>
    <row r="4425" spans="1:18" ht="16.5" customHeight="1">
      <c r="A4425" s="8">
        <v>6488801449</v>
      </c>
      <c r="B4425" s="7">
        <v>9150402</v>
      </c>
      <c r="C4425" s="12">
        <v>1801111236074</v>
      </c>
      <c r="D4425" s="7" t="s">
        <v>51175</v>
      </c>
      <c r="E4425" s="7" t="s">
        <v>51176</v>
      </c>
      <c r="F4425" s="7" t="s">
        <v>16456</v>
      </c>
      <c r="G4425" s="7" t="s">
        <v>51177</v>
      </c>
      <c r="H4425" s="7" t="s">
        <v>51178</v>
      </c>
      <c r="I4425" s="7" t="s">
        <v>65</v>
      </c>
      <c r="J4425" s="7" t="s">
        <v>33060</v>
      </c>
      <c r="K4425" s="7" t="s">
        <v>47</v>
      </c>
      <c r="L4425" s="7">
        <v>10</v>
      </c>
      <c r="M4425" s="7" t="s">
        <v>105</v>
      </c>
      <c r="N4425" s="7">
        <v>87293</v>
      </c>
      <c r="O4425" s="7" t="s">
        <v>37826</v>
      </c>
      <c r="P4425" s="7">
        <v>20190822</v>
      </c>
      <c r="Q4425" s="7">
        <v>57</v>
      </c>
      <c r="R4425" s="7">
        <v>202004</v>
      </c>
    </row>
    <row r="4426" spans="1:18" ht="16.5" customHeight="1">
      <c r="A4426" s="8">
        <v>6078168227</v>
      </c>
      <c r="B4426" s="7">
        <v>2455622</v>
      </c>
      <c r="C4426" s="12">
        <v>1801460007473</v>
      </c>
      <c r="D4426" s="7" t="s">
        <v>51179</v>
      </c>
      <c r="E4426" s="7" t="s">
        <v>51180</v>
      </c>
      <c r="F4426" s="7" t="s">
        <v>13092</v>
      </c>
      <c r="G4426" s="7" t="s">
        <v>51181</v>
      </c>
      <c r="H4426" s="7" t="s">
        <v>51182</v>
      </c>
      <c r="I4426" s="7" t="s">
        <v>65</v>
      </c>
      <c r="J4426" s="7" t="s">
        <v>33060</v>
      </c>
      <c r="K4426" s="7" t="s">
        <v>47</v>
      </c>
      <c r="L4426" s="7">
        <v>10</v>
      </c>
      <c r="M4426" s="7" t="s">
        <v>363</v>
      </c>
      <c r="N4426" s="7">
        <v>71101</v>
      </c>
      <c r="O4426" s="7" t="s">
        <v>13181</v>
      </c>
      <c r="P4426" s="7">
        <v>20040311</v>
      </c>
      <c r="Q4426" s="7">
        <v>54</v>
      </c>
      <c r="R4426" s="7">
        <v>202004</v>
      </c>
    </row>
    <row r="4427" spans="1:18" ht="16.5" customHeight="1">
      <c r="A4427" s="8">
        <v>6058141450</v>
      </c>
      <c r="B4427" s="7">
        <v>1285096</v>
      </c>
      <c r="C4427" s="12">
        <v>1841340000163</v>
      </c>
      <c r="D4427" s="7" t="s">
        <v>28463</v>
      </c>
      <c r="E4427" s="7" t="s">
        <v>28464</v>
      </c>
      <c r="F4427" s="7" t="s">
        <v>9667</v>
      </c>
      <c r="G4427" s="7" t="s">
        <v>28465</v>
      </c>
      <c r="H4427" s="7" t="s">
        <v>28466</v>
      </c>
      <c r="I4427" s="7" t="s">
        <v>65</v>
      </c>
      <c r="J4427" s="7" t="s">
        <v>33060</v>
      </c>
      <c r="K4427" s="7" t="s">
        <v>47</v>
      </c>
      <c r="L4427" s="7">
        <v>10</v>
      </c>
      <c r="M4427" s="7" t="s">
        <v>363</v>
      </c>
      <c r="N4427" s="7">
        <v>71200</v>
      </c>
      <c r="O4427" s="7" t="s">
        <v>28550</v>
      </c>
      <c r="P4427" s="7">
        <v>20001130</v>
      </c>
      <c r="Q4427" s="7">
        <v>256</v>
      </c>
      <c r="R4427" s="7">
        <v>202004</v>
      </c>
    </row>
    <row r="4428" spans="1:18" ht="16.5" customHeight="1">
      <c r="A4428" s="8">
        <v>6138118815</v>
      </c>
      <c r="B4428" s="7">
        <v>1867638</v>
      </c>
      <c r="C4428" s="12">
        <v>1911110018123</v>
      </c>
      <c r="D4428" s="7" t="s">
        <v>16496</v>
      </c>
      <c r="E4428" s="7" t="s">
        <v>6378</v>
      </c>
      <c r="F4428" s="7" t="s">
        <v>16497</v>
      </c>
      <c r="G4428" s="7" t="s">
        <v>16498</v>
      </c>
      <c r="H4428" s="7" t="s">
        <v>16499</v>
      </c>
      <c r="I4428" s="7" t="s">
        <v>65</v>
      </c>
      <c r="J4428" s="7" t="s">
        <v>33060</v>
      </c>
      <c r="K4428" s="7" t="s">
        <v>47</v>
      </c>
      <c r="L4428" s="7">
        <v>10</v>
      </c>
      <c r="M4428" s="7" t="s">
        <v>33076</v>
      </c>
      <c r="N4428" s="7">
        <v>10309</v>
      </c>
      <c r="O4428" s="7" t="s">
        <v>33107</v>
      </c>
      <c r="P4428" s="7">
        <v>19990916</v>
      </c>
      <c r="Q4428" s="7">
        <v>64</v>
      </c>
      <c r="R4428" s="7">
        <v>202004</v>
      </c>
    </row>
    <row r="4429" spans="1:18" ht="16.5" customHeight="1">
      <c r="A4429" s="8">
        <v>6098199288</v>
      </c>
      <c r="B4429" s="7">
        <v>4005343</v>
      </c>
      <c r="C4429" s="12">
        <v>1942110186636</v>
      </c>
      <c r="D4429" s="7" t="s">
        <v>51183</v>
      </c>
      <c r="E4429" s="7" t="s">
        <v>3863</v>
      </c>
      <c r="F4429" s="7" t="s">
        <v>51184</v>
      </c>
      <c r="G4429" s="7" t="s">
        <v>51185</v>
      </c>
      <c r="H4429" s="7" t="s">
        <v>51186</v>
      </c>
      <c r="I4429" s="7" t="s">
        <v>65</v>
      </c>
      <c r="J4429" s="7" t="s">
        <v>33060</v>
      </c>
      <c r="K4429" s="7" t="s">
        <v>47</v>
      </c>
      <c r="L4429" s="7">
        <v>10</v>
      </c>
      <c r="M4429" s="7" t="s">
        <v>363</v>
      </c>
      <c r="N4429" s="7">
        <v>71109</v>
      </c>
      <c r="O4429" s="7" t="s">
        <v>35810</v>
      </c>
      <c r="P4429" s="7">
        <v>20110519</v>
      </c>
      <c r="Q4429" s="7">
        <v>130</v>
      </c>
      <c r="R4429" s="7">
        <v>202004</v>
      </c>
    </row>
    <row r="4430" spans="1:18" ht="16.5" customHeight="1">
      <c r="A4430" s="8">
        <v>6088188323</v>
      </c>
      <c r="B4430" s="7">
        <v>4031169</v>
      </c>
      <c r="C4430" s="12">
        <v>1942110189226</v>
      </c>
      <c r="D4430" s="7" t="s">
        <v>17835</v>
      </c>
      <c r="E4430" s="7" t="s">
        <v>5728</v>
      </c>
      <c r="F4430" s="7" t="s">
        <v>17836</v>
      </c>
      <c r="G4430" s="7" t="s">
        <v>17837</v>
      </c>
      <c r="H4430" s="7" t="s">
        <v>17838</v>
      </c>
      <c r="I4430" s="7" t="s">
        <v>65</v>
      </c>
      <c r="J4430" s="7" t="s">
        <v>33060</v>
      </c>
      <c r="K4430" s="7" t="s">
        <v>47</v>
      </c>
      <c r="L4430" s="7">
        <v>10</v>
      </c>
      <c r="M4430" s="7" t="s">
        <v>33760</v>
      </c>
      <c r="N4430" s="7">
        <v>45219</v>
      </c>
      <c r="O4430" s="7" t="s">
        <v>47231</v>
      </c>
      <c r="P4430" s="7">
        <v>20110805</v>
      </c>
      <c r="Q4430" s="7">
        <v>53</v>
      </c>
      <c r="R4430" s="7">
        <v>202004</v>
      </c>
    </row>
    <row r="4431" spans="1:18" ht="16.5" customHeight="1">
      <c r="A4431" s="8">
        <v>6098613757</v>
      </c>
      <c r="B4431" s="7">
        <v>4327010</v>
      </c>
      <c r="C4431" s="12">
        <v>1942110215493</v>
      </c>
      <c r="D4431" s="7" t="s">
        <v>18334</v>
      </c>
      <c r="E4431" s="7" t="s">
        <v>18335</v>
      </c>
      <c r="F4431" s="7" t="s">
        <v>18336</v>
      </c>
      <c r="G4431" s="7" t="s">
        <v>18337</v>
      </c>
      <c r="H4431" s="7" t="s">
        <v>3846</v>
      </c>
      <c r="I4431" s="7" t="s">
        <v>65</v>
      </c>
      <c r="J4431" s="7" t="s">
        <v>33060</v>
      </c>
      <c r="K4431" s="7" t="s">
        <v>47</v>
      </c>
      <c r="L4431" s="7">
        <v>10</v>
      </c>
      <c r="M4431" s="7" t="s">
        <v>33076</v>
      </c>
      <c r="N4431" s="7">
        <v>25922</v>
      </c>
      <c r="O4431" s="7" t="s">
        <v>3842</v>
      </c>
      <c r="P4431" s="7">
        <v>20130709</v>
      </c>
      <c r="Q4431" s="7">
        <v>66</v>
      </c>
      <c r="R4431" s="7">
        <v>202004</v>
      </c>
    </row>
    <row r="4432" spans="1:18" ht="16.5" customHeight="1">
      <c r="A4432" s="8">
        <v>7868800719</v>
      </c>
      <c r="B4432" s="7">
        <v>8235046</v>
      </c>
      <c r="C4432" s="12">
        <v>1942110273003</v>
      </c>
      <c r="D4432" s="7" t="s">
        <v>20100</v>
      </c>
      <c r="E4432" s="7" t="s">
        <v>51187</v>
      </c>
      <c r="F4432" s="7" t="s">
        <v>46885</v>
      </c>
      <c r="G4432" s="7" t="s">
        <v>51188</v>
      </c>
      <c r="H4432" s="7" t="s">
        <v>51189</v>
      </c>
      <c r="I4432" s="7" t="s">
        <v>65</v>
      </c>
      <c r="J4432" s="7" t="s">
        <v>33060</v>
      </c>
      <c r="K4432" s="7" t="s">
        <v>47</v>
      </c>
      <c r="L4432" s="7">
        <v>10</v>
      </c>
      <c r="M4432" s="7" t="s">
        <v>33076</v>
      </c>
      <c r="N4432" s="7">
        <v>29120</v>
      </c>
      <c r="O4432" s="7" t="s">
        <v>46885</v>
      </c>
      <c r="P4432" s="7">
        <v>20170623</v>
      </c>
      <c r="Q4432" s="7">
        <v>68</v>
      </c>
      <c r="R4432" s="7">
        <v>202004</v>
      </c>
    </row>
    <row r="4433" spans="1:18" ht="16.5" customHeight="1">
      <c r="A4433" s="8">
        <v>4208700831</v>
      </c>
      <c r="B4433" s="7">
        <v>8256842</v>
      </c>
      <c r="C4433" s="12">
        <v>1942110275603</v>
      </c>
      <c r="D4433" s="7" t="s">
        <v>51190</v>
      </c>
      <c r="E4433" s="7" t="s">
        <v>2809</v>
      </c>
      <c r="F4433" s="7" t="s">
        <v>51191</v>
      </c>
      <c r="H4433" s="7" t="s">
        <v>51192</v>
      </c>
      <c r="I4433" s="7" t="s">
        <v>65</v>
      </c>
      <c r="J4433" s="7" t="s">
        <v>33060</v>
      </c>
      <c r="K4433" s="7" t="s">
        <v>47</v>
      </c>
      <c r="L4433" s="7">
        <v>10</v>
      </c>
      <c r="M4433" s="7" t="s">
        <v>34194</v>
      </c>
      <c r="N4433" s="7">
        <v>52101</v>
      </c>
      <c r="O4433" s="7" t="s">
        <v>11562</v>
      </c>
      <c r="P4433" s="7">
        <v>20170828</v>
      </c>
      <c r="Q4433" s="7">
        <v>108</v>
      </c>
      <c r="R4433" s="7">
        <v>202004</v>
      </c>
    </row>
    <row r="4434" spans="1:18" ht="16.5" customHeight="1">
      <c r="A4434" s="8">
        <v>4858100893</v>
      </c>
      <c r="B4434" s="7">
        <v>8434586</v>
      </c>
      <c r="C4434" s="12">
        <v>1942110279233</v>
      </c>
      <c r="D4434" s="7" t="s">
        <v>51193</v>
      </c>
      <c r="E4434" s="7" t="s">
        <v>33038</v>
      </c>
      <c r="F4434" s="7" t="s">
        <v>2798</v>
      </c>
      <c r="G4434" s="7" t="s">
        <v>51194</v>
      </c>
      <c r="H4434" s="7" t="s">
        <v>51195</v>
      </c>
      <c r="I4434" s="7" t="s">
        <v>65</v>
      </c>
      <c r="J4434" s="7" t="s">
        <v>33060</v>
      </c>
      <c r="K4434" s="7" t="s">
        <v>47</v>
      </c>
      <c r="L4434" s="7">
        <v>10</v>
      </c>
      <c r="M4434" s="7" t="s">
        <v>33076</v>
      </c>
      <c r="N4434" s="7">
        <v>30399</v>
      </c>
      <c r="O4434" s="7" t="s">
        <v>7553</v>
      </c>
      <c r="P4434" s="7">
        <v>20171206</v>
      </c>
      <c r="Q4434" s="7">
        <v>80</v>
      </c>
      <c r="R4434" s="7">
        <v>202004</v>
      </c>
    </row>
    <row r="4435" spans="1:18" ht="16.5" customHeight="1">
      <c r="A4435" s="8">
        <v>3548601045</v>
      </c>
      <c r="B4435" s="7">
        <v>8510968</v>
      </c>
      <c r="C4435" s="12">
        <v>1942110282690</v>
      </c>
      <c r="D4435" s="7" t="s">
        <v>51196</v>
      </c>
      <c r="E4435" s="7" t="s">
        <v>51197</v>
      </c>
      <c r="F4435" s="7" t="s">
        <v>51198</v>
      </c>
      <c r="G4435" s="7" t="s">
        <v>51199</v>
      </c>
      <c r="H4435" s="7" t="s">
        <v>18340</v>
      </c>
      <c r="I4435" s="7" t="s">
        <v>63</v>
      </c>
      <c r="J4435" s="7" t="s">
        <v>33060</v>
      </c>
      <c r="K4435" s="7" t="s">
        <v>47</v>
      </c>
      <c r="L4435" s="7">
        <v>10</v>
      </c>
      <c r="M4435" s="7" t="s">
        <v>1247</v>
      </c>
      <c r="N4435" s="7">
        <v>35119</v>
      </c>
      <c r="O4435" s="7" t="s">
        <v>44513</v>
      </c>
      <c r="P4435" s="7">
        <v>20180226</v>
      </c>
      <c r="Q4435" s="7">
        <v>52</v>
      </c>
      <c r="R4435" s="7">
        <v>202004</v>
      </c>
    </row>
    <row r="4436" spans="1:18" ht="16.5" customHeight="1">
      <c r="A4436" s="8">
        <v>4198701219</v>
      </c>
      <c r="B4436" s="7">
        <v>8789283</v>
      </c>
      <c r="C4436" s="12">
        <v>1942110294231</v>
      </c>
      <c r="D4436" s="7" t="s">
        <v>7672</v>
      </c>
      <c r="E4436" s="7" t="s">
        <v>1740</v>
      </c>
      <c r="F4436" s="7" t="s">
        <v>11022</v>
      </c>
      <c r="G4436" s="7" t="s">
        <v>51200</v>
      </c>
      <c r="H4436" s="7" t="s">
        <v>51201</v>
      </c>
      <c r="I4436" s="7" t="s">
        <v>65</v>
      </c>
      <c r="J4436" s="7" t="s">
        <v>33060</v>
      </c>
      <c r="K4436" s="7" t="s">
        <v>47</v>
      </c>
      <c r="L4436" s="7">
        <v>10</v>
      </c>
      <c r="M4436" s="7" t="s">
        <v>34194</v>
      </c>
      <c r="N4436" s="7">
        <v>49301</v>
      </c>
      <c r="O4436" s="7" t="s">
        <v>11304</v>
      </c>
      <c r="P4436" s="7">
        <v>20181217</v>
      </c>
      <c r="Q4436" s="7">
        <v>67</v>
      </c>
      <c r="R4436" s="7">
        <v>202004</v>
      </c>
    </row>
    <row r="4437" spans="1:18" ht="16.5" customHeight="1">
      <c r="A4437" s="8">
        <v>6418801322</v>
      </c>
      <c r="B4437" s="7">
        <v>8995689</v>
      </c>
      <c r="C4437" s="12">
        <v>1942110301531</v>
      </c>
      <c r="D4437" s="7" t="s">
        <v>51202</v>
      </c>
      <c r="E4437" s="7" t="s">
        <v>6649</v>
      </c>
      <c r="F4437" s="7" t="s">
        <v>51203</v>
      </c>
      <c r="G4437" s="7" t="s">
        <v>51204</v>
      </c>
      <c r="H4437" s="7" t="s">
        <v>51205</v>
      </c>
      <c r="I4437" s="7" t="s">
        <v>65</v>
      </c>
      <c r="J4437" s="7" t="s">
        <v>33060</v>
      </c>
      <c r="K4437" s="7" t="s">
        <v>47</v>
      </c>
      <c r="L4437" s="7">
        <v>10</v>
      </c>
      <c r="M4437" s="7" t="s">
        <v>33076</v>
      </c>
      <c r="N4437" s="7">
        <v>30399</v>
      </c>
      <c r="O4437" s="7" t="s">
        <v>7553</v>
      </c>
      <c r="P4437" s="7">
        <v>20190603</v>
      </c>
      <c r="Q4437" s="7">
        <v>63</v>
      </c>
      <c r="R4437" s="7">
        <v>202004</v>
      </c>
    </row>
    <row r="4438" spans="1:18" ht="16.5" customHeight="1">
      <c r="A4438" s="8">
        <v>8588200157</v>
      </c>
      <c r="B4438" s="7">
        <v>8230004</v>
      </c>
      <c r="C4438" s="12">
        <v>1942510008662</v>
      </c>
      <c r="D4438" s="7" t="s">
        <v>51206</v>
      </c>
      <c r="E4438" s="7" t="s">
        <v>51207</v>
      </c>
      <c r="F4438" s="7" t="s">
        <v>51208</v>
      </c>
      <c r="G4438" s="7" t="s">
        <v>51209</v>
      </c>
      <c r="H4438" s="7" t="s">
        <v>51210</v>
      </c>
      <c r="I4438" s="7" t="s">
        <v>45</v>
      </c>
      <c r="J4438" s="7" t="s">
        <v>33060</v>
      </c>
      <c r="K4438" s="7" t="s">
        <v>47</v>
      </c>
      <c r="L4438" s="7">
        <v>10</v>
      </c>
      <c r="M4438" s="7" t="s">
        <v>105</v>
      </c>
      <c r="N4438" s="7">
        <v>87299</v>
      </c>
      <c r="O4438" s="7" t="s">
        <v>37831</v>
      </c>
      <c r="P4438" s="7">
        <v>20170607</v>
      </c>
      <c r="Q4438" s="7">
        <v>146</v>
      </c>
      <c r="R4438" s="7">
        <v>202004</v>
      </c>
    </row>
    <row r="4439" spans="1:18" ht="16.5" customHeight="1">
      <c r="A4439" s="8">
        <v>6128140541</v>
      </c>
      <c r="B4439" s="7">
        <v>4132828</v>
      </c>
      <c r="C4439" s="12">
        <v>1949110026002</v>
      </c>
      <c r="D4439" s="7" t="s">
        <v>20751</v>
      </c>
      <c r="E4439" s="7" t="s">
        <v>20752</v>
      </c>
      <c r="F4439" s="7" t="s">
        <v>20753</v>
      </c>
      <c r="G4439" s="7" t="s">
        <v>20754</v>
      </c>
      <c r="H4439" s="7" t="s">
        <v>20755</v>
      </c>
      <c r="I4439" s="7" t="s">
        <v>65</v>
      </c>
      <c r="J4439" s="7" t="s">
        <v>33060</v>
      </c>
      <c r="K4439" s="7" t="s">
        <v>47</v>
      </c>
      <c r="L4439" s="7">
        <v>10</v>
      </c>
      <c r="M4439" s="7" t="s">
        <v>33076</v>
      </c>
      <c r="N4439" s="7">
        <v>31114</v>
      </c>
      <c r="O4439" s="7" t="s">
        <v>7681</v>
      </c>
      <c r="P4439" s="7">
        <v>20120516</v>
      </c>
      <c r="Q4439" s="7">
        <v>126</v>
      </c>
      <c r="R4439" s="7">
        <v>202004</v>
      </c>
    </row>
    <row r="4440" spans="1:18" ht="16.5" customHeight="1">
      <c r="A4440" s="8">
        <v>6128146749</v>
      </c>
      <c r="B4440" s="7">
        <v>5862744</v>
      </c>
      <c r="C4440" s="12">
        <v>1949110030954</v>
      </c>
      <c r="D4440" s="7" t="s">
        <v>51211</v>
      </c>
      <c r="E4440" s="7" t="s">
        <v>51212</v>
      </c>
      <c r="F4440" s="7" t="s">
        <v>51213</v>
      </c>
      <c r="G4440" s="7" t="s">
        <v>51214</v>
      </c>
      <c r="H4440" s="7" t="s">
        <v>51215</v>
      </c>
      <c r="I4440" s="7" t="s">
        <v>65</v>
      </c>
      <c r="J4440" s="7" t="s">
        <v>33060</v>
      </c>
      <c r="K4440" s="7" t="s">
        <v>47</v>
      </c>
      <c r="L4440" s="7">
        <v>10</v>
      </c>
      <c r="M4440" s="7" t="s">
        <v>33076</v>
      </c>
      <c r="N4440" s="7">
        <v>31114</v>
      </c>
      <c r="O4440" s="7" t="s">
        <v>7681</v>
      </c>
      <c r="P4440" s="7">
        <v>20131223</v>
      </c>
      <c r="Q4440" s="7">
        <v>77</v>
      </c>
      <c r="R4440" s="7">
        <v>202004</v>
      </c>
    </row>
    <row r="4441" spans="1:18" ht="16.5" customHeight="1">
      <c r="A4441" s="8">
        <v>3648600719</v>
      </c>
      <c r="B4441" s="7">
        <v>8256855</v>
      </c>
      <c r="C4441" s="12">
        <v>1949110044773</v>
      </c>
      <c r="D4441" s="7" t="s">
        <v>51216</v>
      </c>
      <c r="E4441" s="7" t="s">
        <v>51217</v>
      </c>
      <c r="F4441" s="7" t="s">
        <v>7688</v>
      </c>
      <c r="G4441" s="7" t="s">
        <v>51218</v>
      </c>
      <c r="H4441" s="7" t="s">
        <v>7637</v>
      </c>
      <c r="I4441" s="7" t="s">
        <v>65</v>
      </c>
      <c r="J4441" s="7" t="s">
        <v>33060</v>
      </c>
      <c r="K4441" s="7" t="s">
        <v>47</v>
      </c>
      <c r="L4441" s="7">
        <v>10</v>
      </c>
      <c r="M4441" s="7" t="s">
        <v>33076</v>
      </c>
      <c r="N4441" s="7">
        <v>31114</v>
      </c>
      <c r="O4441" s="7" t="s">
        <v>7681</v>
      </c>
      <c r="P4441" s="7">
        <v>20170823</v>
      </c>
      <c r="Q4441" s="7">
        <v>74</v>
      </c>
      <c r="R4441" s="7">
        <v>202004</v>
      </c>
    </row>
    <row r="4442" spans="1:18" ht="16.5" customHeight="1">
      <c r="A4442" s="8">
        <v>8298800942</v>
      </c>
      <c r="B4442" s="7">
        <v>8438441</v>
      </c>
      <c r="C4442" s="12">
        <v>1949110045656</v>
      </c>
      <c r="D4442" s="7" t="s">
        <v>20596</v>
      </c>
      <c r="E4442" s="7" t="s">
        <v>20597</v>
      </c>
      <c r="F4442" s="7" t="s">
        <v>10099</v>
      </c>
      <c r="G4442" s="7" t="s">
        <v>20598</v>
      </c>
      <c r="H4442" s="7" t="s">
        <v>20599</v>
      </c>
      <c r="I4442" s="7" t="s">
        <v>65</v>
      </c>
      <c r="J4442" s="7" t="s">
        <v>33060</v>
      </c>
      <c r="K4442" s="7" t="s">
        <v>47</v>
      </c>
      <c r="L4442" s="7">
        <v>10</v>
      </c>
      <c r="M4442" s="7" t="s">
        <v>33076</v>
      </c>
      <c r="N4442" s="7">
        <v>31114</v>
      </c>
      <c r="O4442" s="7" t="s">
        <v>7681</v>
      </c>
      <c r="P4442" s="7">
        <v>20171218</v>
      </c>
      <c r="Q4442" s="7">
        <v>193</v>
      </c>
      <c r="R4442" s="7">
        <v>202004</v>
      </c>
    </row>
    <row r="4443" spans="1:18" ht="16.5" customHeight="1">
      <c r="A4443" s="8">
        <v>4638100893</v>
      </c>
      <c r="B4443" s="7">
        <v>8440702</v>
      </c>
      <c r="C4443" s="12">
        <v>1949110045680</v>
      </c>
      <c r="D4443" s="7" t="s">
        <v>51219</v>
      </c>
      <c r="E4443" s="7" t="s">
        <v>51220</v>
      </c>
      <c r="F4443" s="7" t="s">
        <v>51221</v>
      </c>
      <c r="G4443" s="7" t="s">
        <v>51222</v>
      </c>
      <c r="H4443" s="7" t="s">
        <v>7637</v>
      </c>
      <c r="I4443" s="7" t="s">
        <v>65</v>
      </c>
      <c r="J4443" s="7" t="s">
        <v>33060</v>
      </c>
      <c r="K4443" s="7" t="s">
        <v>47</v>
      </c>
      <c r="L4443" s="7">
        <v>10</v>
      </c>
      <c r="M4443" s="7" t="s">
        <v>313</v>
      </c>
      <c r="N4443" s="7">
        <v>42137</v>
      </c>
      <c r="O4443" s="7" t="s">
        <v>51223</v>
      </c>
      <c r="P4443" s="7">
        <v>20171220</v>
      </c>
      <c r="Q4443" s="7">
        <v>79</v>
      </c>
      <c r="R4443" s="7">
        <v>202004</v>
      </c>
    </row>
    <row r="4444" spans="1:18" ht="16.5" customHeight="1">
      <c r="A4444" s="8">
        <v>6408100976</v>
      </c>
      <c r="B4444" s="7">
        <v>8440704</v>
      </c>
      <c r="C4444" s="12">
        <v>1949110045713</v>
      </c>
      <c r="D4444" s="7" t="s">
        <v>51224</v>
      </c>
      <c r="E4444" s="7" t="s">
        <v>51225</v>
      </c>
      <c r="F4444" s="7" t="s">
        <v>51226</v>
      </c>
      <c r="G4444" s="7" t="s">
        <v>51227</v>
      </c>
      <c r="H4444" s="7" t="s">
        <v>20606</v>
      </c>
      <c r="I4444" s="7" t="s">
        <v>65</v>
      </c>
      <c r="J4444" s="7" t="s">
        <v>33060</v>
      </c>
      <c r="K4444" s="7" t="s">
        <v>47</v>
      </c>
      <c r="L4444" s="7">
        <v>10</v>
      </c>
      <c r="M4444" s="7" t="s">
        <v>363</v>
      </c>
      <c r="N4444" s="7">
        <v>72919</v>
      </c>
      <c r="O4444" s="7" t="s">
        <v>16141</v>
      </c>
      <c r="P4444" s="7">
        <v>20171221</v>
      </c>
      <c r="Q4444" s="7">
        <v>129</v>
      </c>
      <c r="R4444" s="7">
        <v>202004</v>
      </c>
    </row>
    <row r="4445" spans="1:18" ht="16.5" customHeight="1">
      <c r="A4445" s="8">
        <v>6108801027</v>
      </c>
      <c r="B4445" s="7">
        <v>8507834</v>
      </c>
      <c r="C4445" s="12">
        <v>1949110046216</v>
      </c>
      <c r="D4445" s="7" t="s">
        <v>51228</v>
      </c>
      <c r="E4445" s="7" t="s">
        <v>51229</v>
      </c>
      <c r="F4445" s="7" t="s">
        <v>7696</v>
      </c>
      <c r="G4445" s="7" t="s">
        <v>51230</v>
      </c>
      <c r="H4445" s="7" t="s">
        <v>7637</v>
      </c>
      <c r="I4445" s="7" t="s">
        <v>65</v>
      </c>
      <c r="J4445" s="7" t="s">
        <v>33060</v>
      </c>
      <c r="K4445" s="7" t="s">
        <v>47</v>
      </c>
      <c r="L4445" s="7">
        <v>10</v>
      </c>
      <c r="M4445" s="7" t="s">
        <v>33076</v>
      </c>
      <c r="N4445" s="7">
        <v>31114</v>
      </c>
      <c r="O4445" s="7" t="s">
        <v>7681</v>
      </c>
      <c r="P4445" s="7">
        <v>20180220</v>
      </c>
      <c r="Q4445" s="7">
        <v>157</v>
      </c>
      <c r="R4445" s="7">
        <v>202004</v>
      </c>
    </row>
    <row r="4446" spans="1:18" ht="16.5" customHeight="1">
      <c r="A4446" s="8">
        <v>2048800880</v>
      </c>
      <c r="B4446" s="7">
        <v>8513529</v>
      </c>
      <c r="C4446" s="12">
        <v>1949110046315</v>
      </c>
      <c r="D4446" s="7" t="s">
        <v>21123</v>
      </c>
      <c r="E4446" s="7" t="s">
        <v>21124</v>
      </c>
      <c r="F4446" s="7" t="s">
        <v>1043</v>
      </c>
      <c r="G4446" s="7" t="s">
        <v>21125</v>
      </c>
      <c r="H4446" s="7" t="s">
        <v>21126</v>
      </c>
      <c r="I4446" s="7" t="s">
        <v>65</v>
      </c>
      <c r="J4446" s="7" t="s">
        <v>33060</v>
      </c>
      <c r="K4446" s="7" t="s">
        <v>47</v>
      </c>
      <c r="L4446" s="7">
        <v>10</v>
      </c>
      <c r="M4446" s="7" t="s">
        <v>33076</v>
      </c>
      <c r="N4446" s="7">
        <v>33999</v>
      </c>
      <c r="O4446" s="7" t="s">
        <v>33644</v>
      </c>
      <c r="P4446" s="7">
        <v>20180308</v>
      </c>
      <c r="Q4446" s="7">
        <v>107</v>
      </c>
      <c r="R4446" s="7">
        <v>202004</v>
      </c>
    </row>
    <row r="4447" spans="1:18" ht="16.5" customHeight="1">
      <c r="A4447" s="8">
        <v>7288600908</v>
      </c>
      <c r="B4447" s="7">
        <v>8515925</v>
      </c>
      <c r="C4447" s="12">
        <v>1949110046349</v>
      </c>
      <c r="D4447" s="7" t="s">
        <v>20603</v>
      </c>
      <c r="E4447" s="7" t="s">
        <v>20604</v>
      </c>
      <c r="F4447" s="7" t="s">
        <v>3752</v>
      </c>
      <c r="G4447" s="7" t="s">
        <v>20605</v>
      </c>
      <c r="H4447" s="7" t="s">
        <v>20606</v>
      </c>
      <c r="I4447" s="7" t="s">
        <v>65</v>
      </c>
      <c r="J4447" s="7" t="s">
        <v>33060</v>
      </c>
      <c r="K4447" s="7" t="s">
        <v>47</v>
      </c>
      <c r="L4447" s="7">
        <v>10</v>
      </c>
      <c r="M4447" s="7" t="s">
        <v>33076</v>
      </c>
      <c r="N4447" s="7">
        <v>31114</v>
      </c>
      <c r="O4447" s="7" t="s">
        <v>7681</v>
      </c>
      <c r="P4447" s="7">
        <v>20180313</v>
      </c>
      <c r="Q4447" s="7">
        <v>104</v>
      </c>
      <c r="R4447" s="7">
        <v>202004</v>
      </c>
    </row>
    <row r="4448" spans="1:18" ht="16.5" customHeight="1">
      <c r="A4448" s="8">
        <v>4438800883</v>
      </c>
      <c r="B4448" s="7">
        <v>8515927</v>
      </c>
      <c r="C4448" s="12">
        <v>1949110046381</v>
      </c>
      <c r="D4448" s="7" t="s">
        <v>21904</v>
      </c>
      <c r="E4448" s="7" t="s">
        <v>4367</v>
      </c>
      <c r="F4448" s="7" t="s">
        <v>21905</v>
      </c>
      <c r="G4448" s="7" t="s">
        <v>21906</v>
      </c>
      <c r="H4448" s="7" t="s">
        <v>7637</v>
      </c>
      <c r="I4448" s="7" t="s">
        <v>65</v>
      </c>
      <c r="J4448" s="7" t="s">
        <v>33060</v>
      </c>
      <c r="K4448" s="7" t="s">
        <v>47</v>
      </c>
      <c r="L4448" s="7">
        <v>10</v>
      </c>
      <c r="M4448" s="7" t="s">
        <v>313</v>
      </c>
      <c r="N4448" s="7">
        <v>42411</v>
      </c>
      <c r="O4448" s="7" t="s">
        <v>43867</v>
      </c>
      <c r="P4448" s="7">
        <v>20180316</v>
      </c>
      <c r="Q4448" s="7">
        <v>163</v>
      </c>
      <c r="R4448" s="7">
        <v>202004</v>
      </c>
    </row>
    <row r="4449" spans="1:18" ht="16.5" customHeight="1">
      <c r="A4449" s="8">
        <v>6468801026</v>
      </c>
      <c r="B4449" s="7">
        <v>8582033</v>
      </c>
      <c r="C4449" s="12">
        <v>1949110046662</v>
      </c>
      <c r="D4449" s="7" t="s">
        <v>51231</v>
      </c>
      <c r="E4449" s="7" t="s">
        <v>51232</v>
      </c>
      <c r="F4449" s="7" t="s">
        <v>7673</v>
      </c>
      <c r="G4449" s="7" t="s">
        <v>20769</v>
      </c>
      <c r="H4449" s="7" t="s">
        <v>51233</v>
      </c>
      <c r="I4449" s="7" t="s">
        <v>65</v>
      </c>
      <c r="J4449" s="7" t="s">
        <v>33060</v>
      </c>
      <c r="K4449" s="7" t="s">
        <v>47</v>
      </c>
      <c r="L4449" s="7">
        <v>10</v>
      </c>
      <c r="M4449" s="7" t="s">
        <v>33076</v>
      </c>
      <c r="N4449" s="7">
        <v>31111</v>
      </c>
      <c r="O4449" s="7" t="s">
        <v>43551</v>
      </c>
      <c r="P4449" s="7">
        <v>20180419</v>
      </c>
      <c r="Q4449" s="7">
        <v>189</v>
      </c>
      <c r="R4449" s="7">
        <v>202004</v>
      </c>
    </row>
    <row r="4450" spans="1:18" ht="16.5" customHeight="1">
      <c r="A4450" s="8">
        <v>3898101202</v>
      </c>
      <c r="B4450" s="7">
        <v>8588941</v>
      </c>
      <c r="C4450" s="12">
        <v>1949110046836</v>
      </c>
      <c r="D4450" s="7" t="s">
        <v>20991</v>
      </c>
      <c r="E4450" s="7" t="s">
        <v>20992</v>
      </c>
      <c r="F4450" s="7" t="s">
        <v>10099</v>
      </c>
      <c r="G4450" s="7" t="s">
        <v>20993</v>
      </c>
      <c r="H4450" s="7" t="s">
        <v>7637</v>
      </c>
      <c r="I4450" s="7" t="s">
        <v>65</v>
      </c>
      <c r="J4450" s="7" t="s">
        <v>33060</v>
      </c>
      <c r="K4450" s="7" t="s">
        <v>47</v>
      </c>
      <c r="L4450" s="7">
        <v>10</v>
      </c>
      <c r="M4450" s="7" t="s">
        <v>33076</v>
      </c>
      <c r="N4450" s="7">
        <v>31114</v>
      </c>
      <c r="O4450" s="7" t="s">
        <v>7681</v>
      </c>
      <c r="P4450" s="7">
        <v>20180509</v>
      </c>
      <c r="Q4450" s="7">
        <v>159</v>
      </c>
      <c r="R4450" s="7">
        <v>202004</v>
      </c>
    </row>
    <row r="4451" spans="1:18" ht="16.5" customHeight="1">
      <c r="A4451" s="8">
        <v>5738801131</v>
      </c>
      <c r="B4451" s="7">
        <v>8658508</v>
      </c>
      <c r="C4451" s="12">
        <v>1949110047503</v>
      </c>
      <c r="D4451" s="7" t="s">
        <v>51234</v>
      </c>
      <c r="E4451" s="7" t="s">
        <v>51235</v>
      </c>
      <c r="F4451" s="7" t="s">
        <v>7688</v>
      </c>
      <c r="G4451" s="7" t="s">
        <v>51236</v>
      </c>
      <c r="H4451" s="7" t="s">
        <v>7637</v>
      </c>
      <c r="I4451" s="7" t="s">
        <v>65</v>
      </c>
      <c r="J4451" s="7" t="s">
        <v>33060</v>
      </c>
      <c r="K4451" s="7" t="s">
        <v>47</v>
      </c>
      <c r="L4451" s="7">
        <v>10</v>
      </c>
      <c r="M4451" s="7" t="s">
        <v>33076</v>
      </c>
      <c r="N4451" s="7">
        <v>31114</v>
      </c>
      <c r="O4451" s="7" t="s">
        <v>7681</v>
      </c>
      <c r="P4451" s="7">
        <v>20180724</v>
      </c>
      <c r="Q4451" s="7">
        <v>227</v>
      </c>
      <c r="R4451" s="7">
        <v>202004</v>
      </c>
    </row>
    <row r="4452" spans="1:18" ht="16.5" customHeight="1">
      <c r="A4452" s="8">
        <v>6198601258</v>
      </c>
      <c r="B4452" s="7">
        <v>8718810</v>
      </c>
      <c r="C4452" s="12">
        <v>1949110047842</v>
      </c>
      <c r="D4452" s="7" t="s">
        <v>51237</v>
      </c>
      <c r="E4452" s="7" t="s">
        <v>51238</v>
      </c>
      <c r="F4452" s="7" t="s">
        <v>3752</v>
      </c>
      <c r="G4452" s="7" t="s">
        <v>51239</v>
      </c>
      <c r="H4452" s="7" t="s">
        <v>7637</v>
      </c>
      <c r="I4452" s="7" t="s">
        <v>65</v>
      </c>
      <c r="J4452" s="7" t="s">
        <v>33060</v>
      </c>
      <c r="K4452" s="7" t="s">
        <v>47</v>
      </c>
      <c r="L4452" s="7">
        <v>10</v>
      </c>
      <c r="M4452" s="7" t="s">
        <v>33076</v>
      </c>
      <c r="N4452" s="7">
        <v>31114</v>
      </c>
      <c r="O4452" s="7" t="s">
        <v>7681</v>
      </c>
      <c r="P4452" s="7">
        <v>20180904</v>
      </c>
      <c r="Q4452" s="7">
        <v>69</v>
      </c>
      <c r="R4452" s="7">
        <v>202004</v>
      </c>
    </row>
    <row r="4453" spans="1:18" ht="16.5" customHeight="1">
      <c r="A4453" s="8">
        <v>2628701078</v>
      </c>
      <c r="B4453" s="7">
        <v>8723759</v>
      </c>
      <c r="C4453" s="12">
        <v>1949110047941</v>
      </c>
      <c r="D4453" s="7" t="s">
        <v>3996</v>
      </c>
      <c r="E4453" s="7" t="s">
        <v>51240</v>
      </c>
      <c r="F4453" s="7" t="s">
        <v>7673</v>
      </c>
      <c r="H4453" s="7" t="s">
        <v>7680</v>
      </c>
      <c r="I4453" s="7" t="s">
        <v>65</v>
      </c>
      <c r="J4453" s="7" t="s">
        <v>33060</v>
      </c>
      <c r="K4453" s="7" t="s">
        <v>47</v>
      </c>
      <c r="L4453" s="7">
        <v>10</v>
      </c>
      <c r="M4453" s="7" t="s">
        <v>33076</v>
      </c>
      <c r="N4453" s="7">
        <v>31114</v>
      </c>
      <c r="O4453" s="7" t="s">
        <v>7681</v>
      </c>
      <c r="P4453" s="7">
        <v>20180914</v>
      </c>
      <c r="Q4453" s="7">
        <v>70</v>
      </c>
      <c r="R4453" s="7">
        <v>202004</v>
      </c>
    </row>
    <row r="4454" spans="1:18" ht="16.5" customHeight="1">
      <c r="A4454" s="8">
        <v>1068801080</v>
      </c>
      <c r="B4454" s="7">
        <v>8765906</v>
      </c>
      <c r="C4454" s="12">
        <v>1949110048204</v>
      </c>
      <c r="D4454" s="7" t="s">
        <v>8042</v>
      </c>
      <c r="E4454" s="7" t="s">
        <v>51241</v>
      </c>
      <c r="F4454" s="7" t="s">
        <v>5699</v>
      </c>
      <c r="G4454" s="7" t="s">
        <v>51242</v>
      </c>
      <c r="H4454" s="7" t="s">
        <v>20785</v>
      </c>
      <c r="I4454" s="7" t="s">
        <v>65</v>
      </c>
      <c r="J4454" s="7" t="s">
        <v>33060</v>
      </c>
      <c r="K4454" s="7" t="s">
        <v>47</v>
      </c>
      <c r="L4454" s="7">
        <v>10</v>
      </c>
      <c r="M4454" s="7" t="s">
        <v>33076</v>
      </c>
      <c r="N4454" s="7">
        <v>31114</v>
      </c>
      <c r="O4454" s="7" t="s">
        <v>7681</v>
      </c>
      <c r="P4454" s="7">
        <v>20181016</v>
      </c>
      <c r="Q4454" s="7">
        <v>76</v>
      </c>
      <c r="R4454" s="7">
        <v>202004</v>
      </c>
    </row>
    <row r="4455" spans="1:18" ht="16.5" customHeight="1">
      <c r="A4455" s="8">
        <v>7658601226</v>
      </c>
      <c r="B4455" s="7">
        <v>8807208</v>
      </c>
      <c r="C4455" s="12">
        <v>1949110048957</v>
      </c>
      <c r="D4455" s="7" t="s">
        <v>51243</v>
      </c>
      <c r="E4455" s="7" t="s">
        <v>51244</v>
      </c>
      <c r="F4455" s="7" t="s">
        <v>7686</v>
      </c>
      <c r="G4455" s="7" t="s">
        <v>51245</v>
      </c>
      <c r="H4455" s="7" t="s">
        <v>7680</v>
      </c>
      <c r="I4455" s="7" t="s">
        <v>65</v>
      </c>
      <c r="J4455" s="7" t="s">
        <v>33060</v>
      </c>
      <c r="K4455" s="7" t="s">
        <v>47</v>
      </c>
      <c r="L4455" s="7">
        <v>10</v>
      </c>
      <c r="M4455" s="7" t="s">
        <v>33076</v>
      </c>
      <c r="N4455" s="7">
        <v>31114</v>
      </c>
      <c r="O4455" s="7" t="s">
        <v>7681</v>
      </c>
      <c r="P4455" s="7">
        <v>20181221</v>
      </c>
      <c r="Q4455" s="7">
        <v>50</v>
      </c>
      <c r="R4455" s="7">
        <v>202004</v>
      </c>
    </row>
    <row r="4456" spans="1:18" ht="16.5" customHeight="1">
      <c r="A4456" s="8">
        <v>6128139817</v>
      </c>
      <c r="B4456" s="7">
        <v>4074997</v>
      </c>
      <c r="C4456" s="12">
        <v>1950110013064</v>
      </c>
      <c r="D4456" s="7" t="s">
        <v>7433</v>
      </c>
      <c r="E4456" s="7" t="s">
        <v>7434</v>
      </c>
      <c r="F4456" s="7" t="s">
        <v>17832</v>
      </c>
      <c r="G4456" s="7" t="s">
        <v>17833</v>
      </c>
      <c r="H4456" s="7" t="s">
        <v>17834</v>
      </c>
      <c r="I4456" s="7" t="s">
        <v>65</v>
      </c>
      <c r="J4456" s="7" t="s">
        <v>33060</v>
      </c>
      <c r="K4456" s="7" t="s">
        <v>47</v>
      </c>
      <c r="L4456" s="7">
        <v>10</v>
      </c>
      <c r="M4456" s="7" t="s">
        <v>33076</v>
      </c>
      <c r="N4456" s="7">
        <v>22299</v>
      </c>
      <c r="O4456" s="7" t="s">
        <v>33340</v>
      </c>
      <c r="P4456" s="7">
        <v>20120201</v>
      </c>
      <c r="Q4456" s="7">
        <v>63</v>
      </c>
      <c r="R4456" s="7">
        <v>202004</v>
      </c>
    </row>
    <row r="4457" spans="1:18" ht="16.5" customHeight="1">
      <c r="A4457" s="8">
        <v>6158141059</v>
      </c>
      <c r="B4457" s="7">
        <v>2242095</v>
      </c>
      <c r="C4457" s="12">
        <v>1955110076327</v>
      </c>
      <c r="D4457" s="7" t="s">
        <v>51246</v>
      </c>
      <c r="E4457" s="7" t="s">
        <v>16286</v>
      </c>
      <c r="F4457" s="7" t="s">
        <v>49179</v>
      </c>
      <c r="G4457" s="7" t="s">
        <v>49180</v>
      </c>
      <c r="H4457" s="7" t="s">
        <v>51247</v>
      </c>
      <c r="I4457" s="7" t="s">
        <v>65</v>
      </c>
      <c r="J4457" s="7" t="s">
        <v>33060</v>
      </c>
      <c r="K4457" s="7" t="s">
        <v>47</v>
      </c>
      <c r="L4457" s="7">
        <v>10</v>
      </c>
      <c r="M4457" s="7" t="s">
        <v>33760</v>
      </c>
      <c r="N4457" s="7">
        <v>47129</v>
      </c>
      <c r="O4457" s="7" t="s">
        <v>10479</v>
      </c>
      <c r="P4457" s="7">
        <v>20041229</v>
      </c>
      <c r="Q4457" s="7">
        <v>103</v>
      </c>
      <c r="R4457" s="7">
        <v>202004</v>
      </c>
    </row>
    <row r="4458" spans="1:18" ht="16.5" customHeight="1">
      <c r="A4458" s="8">
        <v>3858800869</v>
      </c>
      <c r="B4458" s="7">
        <v>8434642</v>
      </c>
      <c r="C4458" s="12">
        <v>1955110214159</v>
      </c>
      <c r="D4458" s="7" t="s">
        <v>51248</v>
      </c>
      <c r="E4458" s="7" t="s">
        <v>32693</v>
      </c>
      <c r="F4458" s="7" t="s">
        <v>51249</v>
      </c>
      <c r="H4458" s="7" t="s">
        <v>51250</v>
      </c>
      <c r="I4458" s="7" t="s">
        <v>65</v>
      </c>
      <c r="J4458" s="7" t="s">
        <v>33060</v>
      </c>
      <c r="K4458" s="7" t="s">
        <v>47</v>
      </c>
      <c r="L4458" s="7">
        <v>10</v>
      </c>
      <c r="M4458" s="7" t="s">
        <v>33076</v>
      </c>
      <c r="N4458" s="7">
        <v>10129</v>
      </c>
      <c r="O4458" s="7" t="s">
        <v>33086</v>
      </c>
      <c r="P4458" s="7">
        <v>20171207</v>
      </c>
      <c r="Q4458" s="7">
        <v>100</v>
      </c>
      <c r="R4458" s="7">
        <v>202004</v>
      </c>
    </row>
    <row r="4459" spans="1:18" ht="16.5" customHeight="1">
      <c r="A4459" s="8">
        <v>3178205888</v>
      </c>
      <c r="B4459" s="7">
        <v>8082695</v>
      </c>
      <c r="C4459" s="12">
        <v>1955220004060</v>
      </c>
      <c r="D4459" s="7" t="s">
        <v>51251</v>
      </c>
      <c r="E4459" s="7" t="s">
        <v>51252</v>
      </c>
      <c r="G4459" s="7" t="s">
        <v>51253</v>
      </c>
      <c r="H4459" s="7" t="s">
        <v>51254</v>
      </c>
      <c r="I4459" s="7" t="s">
        <v>45</v>
      </c>
      <c r="J4459" s="7" t="s">
        <v>33060</v>
      </c>
      <c r="K4459" s="7" t="s">
        <v>47</v>
      </c>
      <c r="L4459" s="7">
        <v>10</v>
      </c>
      <c r="M4459" s="7" t="s">
        <v>105</v>
      </c>
      <c r="N4459" s="7">
        <v>86105</v>
      </c>
      <c r="O4459" s="7" t="s">
        <v>16354</v>
      </c>
      <c r="P4459" s="7">
        <v>20170111</v>
      </c>
      <c r="Q4459" s="7">
        <v>85</v>
      </c>
      <c r="R4459" s="7">
        <v>202004</v>
      </c>
    </row>
    <row r="4460" spans="1:18" ht="16.5" customHeight="1">
      <c r="A4460" s="8">
        <v>6158210140</v>
      </c>
      <c r="B4460" s="7">
        <v>3717386</v>
      </c>
      <c r="C4460" s="12">
        <v>1955330004299</v>
      </c>
      <c r="D4460" s="7" t="s">
        <v>51255</v>
      </c>
      <c r="E4460" s="7" t="s">
        <v>51256</v>
      </c>
      <c r="F4460" s="7" t="s">
        <v>249</v>
      </c>
      <c r="G4460" s="7" t="s">
        <v>51257</v>
      </c>
      <c r="H4460" s="7" t="s">
        <v>51258</v>
      </c>
      <c r="I4460" s="7" t="s">
        <v>45</v>
      </c>
      <c r="J4460" s="7" t="s">
        <v>33060</v>
      </c>
      <c r="K4460" s="7" t="s">
        <v>47</v>
      </c>
      <c r="L4460" s="7">
        <v>10</v>
      </c>
      <c r="M4460" s="7" t="s">
        <v>105</v>
      </c>
      <c r="N4460" s="7">
        <v>86902</v>
      </c>
      <c r="O4460" s="7" t="s">
        <v>45306</v>
      </c>
      <c r="P4460" s="7">
        <v>20100412</v>
      </c>
      <c r="Q4460" s="7">
        <v>65</v>
      </c>
      <c r="R4460" s="7">
        <v>202004</v>
      </c>
    </row>
    <row r="4461" spans="1:18" ht="16.5" customHeight="1">
      <c r="A4461" s="8">
        <v>6398200177</v>
      </c>
      <c r="B4461" s="7">
        <v>8918334</v>
      </c>
      <c r="C4461" s="12">
        <v>1955330007011</v>
      </c>
      <c r="D4461" s="7" t="s">
        <v>8586</v>
      </c>
      <c r="E4461" s="7" t="s">
        <v>8587</v>
      </c>
      <c r="F4461" s="7" t="s">
        <v>615</v>
      </c>
      <c r="G4461" s="7" t="s">
        <v>8588</v>
      </c>
      <c r="H4461" s="7" t="s">
        <v>8589</v>
      </c>
      <c r="I4461" s="7" t="s">
        <v>45</v>
      </c>
      <c r="J4461" s="7" t="s">
        <v>33060</v>
      </c>
      <c r="K4461" s="7" t="s">
        <v>47</v>
      </c>
      <c r="L4461" s="7">
        <v>10</v>
      </c>
      <c r="M4461" s="7" t="s">
        <v>105</v>
      </c>
      <c r="N4461" s="7">
        <v>86101</v>
      </c>
      <c r="O4461" s="7" t="s">
        <v>615</v>
      </c>
      <c r="P4461" s="7">
        <v>20190319</v>
      </c>
      <c r="Q4461" s="7">
        <v>300</v>
      </c>
      <c r="R4461" s="7">
        <v>202004</v>
      </c>
    </row>
    <row r="4462" spans="1:18" ht="16.5" customHeight="1">
      <c r="A4462" s="8">
        <v>4098100808</v>
      </c>
      <c r="B4462" s="7">
        <v>1259602</v>
      </c>
      <c r="C4462" s="12">
        <v>2001110000459</v>
      </c>
      <c r="D4462" s="7" t="s">
        <v>24282</v>
      </c>
      <c r="E4462" s="7" t="s">
        <v>24283</v>
      </c>
      <c r="F4462" s="7" t="s">
        <v>24284</v>
      </c>
      <c r="G4462" s="7" t="s">
        <v>24285</v>
      </c>
      <c r="H4462" s="7" t="s">
        <v>24286</v>
      </c>
      <c r="I4462" s="7" t="s">
        <v>65</v>
      </c>
      <c r="J4462" s="7" t="s">
        <v>33060</v>
      </c>
      <c r="K4462" s="7" t="s">
        <v>47</v>
      </c>
      <c r="L4462" s="7">
        <v>10</v>
      </c>
      <c r="M4462" s="7" t="s">
        <v>34194</v>
      </c>
      <c r="N4462" s="7">
        <v>49231</v>
      </c>
      <c r="O4462" s="7" t="s">
        <v>22958</v>
      </c>
      <c r="P4462" s="7">
        <v>19591001</v>
      </c>
      <c r="Q4462" s="7">
        <v>50</v>
      </c>
      <c r="R4462" s="7">
        <v>202004</v>
      </c>
    </row>
    <row r="4463" spans="1:18" ht="16.5" customHeight="1">
      <c r="A4463" s="8">
        <v>4088136467</v>
      </c>
      <c r="B4463" s="7">
        <v>1277395</v>
      </c>
      <c r="C4463" s="12">
        <v>2001110103641</v>
      </c>
      <c r="D4463" s="7" t="s">
        <v>26382</v>
      </c>
      <c r="E4463" s="7" t="s">
        <v>26383</v>
      </c>
      <c r="F4463" s="7" t="s">
        <v>26384</v>
      </c>
      <c r="G4463" s="7" t="s">
        <v>26385</v>
      </c>
      <c r="H4463" s="7" t="s">
        <v>26386</v>
      </c>
      <c r="I4463" s="7" t="s">
        <v>65</v>
      </c>
      <c r="J4463" s="7" t="s">
        <v>33060</v>
      </c>
      <c r="K4463" s="7" t="s">
        <v>47</v>
      </c>
      <c r="L4463" s="7">
        <v>10</v>
      </c>
      <c r="M4463" s="7" t="s">
        <v>34433</v>
      </c>
      <c r="N4463" s="7">
        <v>58121</v>
      </c>
      <c r="O4463" s="7" t="s">
        <v>12528</v>
      </c>
      <c r="P4463" s="7">
        <v>19990820</v>
      </c>
      <c r="Q4463" s="7">
        <v>69</v>
      </c>
      <c r="R4463" s="7">
        <v>202004</v>
      </c>
    </row>
    <row r="4464" spans="1:18" ht="16.5" customHeight="1">
      <c r="A4464" s="8">
        <v>4108180267</v>
      </c>
      <c r="B4464" s="7">
        <v>1217433</v>
      </c>
      <c r="C4464" s="12">
        <v>2001110174759</v>
      </c>
      <c r="D4464" s="7" t="s">
        <v>51259</v>
      </c>
      <c r="E4464" s="7" t="s">
        <v>32812</v>
      </c>
      <c r="F4464" s="7" t="s">
        <v>13054</v>
      </c>
      <c r="G4464" s="7" t="s">
        <v>9975</v>
      </c>
      <c r="H4464" s="7" t="s">
        <v>51260</v>
      </c>
      <c r="I4464" s="7" t="s">
        <v>65</v>
      </c>
      <c r="J4464" s="7" t="s">
        <v>33060</v>
      </c>
      <c r="K4464" s="7" t="s">
        <v>47</v>
      </c>
      <c r="L4464" s="7">
        <v>10</v>
      </c>
      <c r="M4464" s="7" t="s">
        <v>34433</v>
      </c>
      <c r="N4464" s="7">
        <v>62021</v>
      </c>
      <c r="O4464" s="7" t="s">
        <v>13709</v>
      </c>
      <c r="P4464" s="7">
        <v>20030417</v>
      </c>
      <c r="Q4464" s="7">
        <v>51</v>
      </c>
      <c r="R4464" s="7">
        <v>202004</v>
      </c>
    </row>
    <row r="4465" spans="1:18" ht="16.5" customHeight="1">
      <c r="A4465" s="8">
        <v>4108664957</v>
      </c>
      <c r="B4465" s="7">
        <v>4157751</v>
      </c>
      <c r="C4465" s="12">
        <v>2001110349394</v>
      </c>
      <c r="D4465" s="7" t="s">
        <v>51261</v>
      </c>
      <c r="E4465" s="7" t="s">
        <v>11149</v>
      </c>
      <c r="F4465" s="7" t="s">
        <v>7325</v>
      </c>
      <c r="G4465" s="7" t="s">
        <v>51262</v>
      </c>
      <c r="H4465" s="7" t="s">
        <v>51263</v>
      </c>
      <c r="I4465" s="7" t="s">
        <v>65</v>
      </c>
      <c r="J4465" s="7" t="s">
        <v>33060</v>
      </c>
      <c r="K4465" s="7" t="s">
        <v>47</v>
      </c>
      <c r="L4465" s="7">
        <v>10</v>
      </c>
      <c r="M4465" s="7" t="s">
        <v>33076</v>
      </c>
      <c r="N4465" s="7">
        <v>30391</v>
      </c>
      <c r="O4465" s="7" t="s">
        <v>7087</v>
      </c>
      <c r="P4465" s="7">
        <v>20120817</v>
      </c>
      <c r="Q4465" s="7">
        <v>50</v>
      </c>
      <c r="R4465" s="7">
        <v>202004</v>
      </c>
    </row>
    <row r="4466" spans="1:18" ht="16.5" customHeight="1">
      <c r="A4466" s="8">
        <v>4098631868</v>
      </c>
      <c r="B4466" s="7">
        <v>4174987</v>
      </c>
      <c r="C4466" s="12">
        <v>2001110353048</v>
      </c>
      <c r="D4466" s="7" t="s">
        <v>17782</v>
      </c>
      <c r="E4466" s="7" t="s">
        <v>17783</v>
      </c>
      <c r="F4466" s="7" t="s">
        <v>17784</v>
      </c>
      <c r="G4466" s="7" t="s">
        <v>17785</v>
      </c>
      <c r="H4466" s="7" t="s">
        <v>17786</v>
      </c>
      <c r="I4466" s="7" t="s">
        <v>65</v>
      </c>
      <c r="J4466" s="7" t="s">
        <v>33060</v>
      </c>
      <c r="K4466" s="7" t="s">
        <v>47</v>
      </c>
      <c r="L4466" s="7">
        <v>10</v>
      </c>
      <c r="M4466" s="7" t="s">
        <v>33076</v>
      </c>
      <c r="N4466" s="7">
        <v>22111</v>
      </c>
      <c r="O4466" s="7" t="s">
        <v>48081</v>
      </c>
      <c r="P4466" s="7">
        <v>20121018</v>
      </c>
      <c r="Q4466" s="7">
        <v>105</v>
      </c>
      <c r="R4466" s="7">
        <v>202004</v>
      </c>
    </row>
    <row r="4467" spans="1:18" ht="16.5" customHeight="1">
      <c r="A4467" s="8">
        <v>4398700515</v>
      </c>
      <c r="B4467" s="7">
        <v>6753744</v>
      </c>
      <c r="C4467" s="12">
        <v>2001110466156</v>
      </c>
      <c r="D4467" s="7" t="s">
        <v>51264</v>
      </c>
      <c r="E4467" s="7" t="s">
        <v>51265</v>
      </c>
      <c r="F4467" s="7" t="s">
        <v>2798</v>
      </c>
      <c r="G4467" s="7" t="s">
        <v>51266</v>
      </c>
      <c r="H4467" s="7" t="s">
        <v>51267</v>
      </c>
      <c r="I4467" s="7" t="s">
        <v>65</v>
      </c>
      <c r="J4467" s="7" t="s">
        <v>33060</v>
      </c>
      <c r="K4467" s="7" t="s">
        <v>47</v>
      </c>
      <c r="L4467" s="7">
        <v>10</v>
      </c>
      <c r="M4467" s="7" t="s">
        <v>33076</v>
      </c>
      <c r="N4467" s="7">
        <v>30391</v>
      </c>
      <c r="O4467" s="7" t="s">
        <v>7087</v>
      </c>
      <c r="P4467" s="7">
        <v>20160701</v>
      </c>
      <c r="Q4467" s="7">
        <v>90</v>
      </c>
      <c r="R4467" s="7">
        <v>202004</v>
      </c>
    </row>
    <row r="4468" spans="1:18" ht="16.5" customHeight="1">
      <c r="A4468" s="8">
        <v>3338800586</v>
      </c>
      <c r="B4468" s="7">
        <v>8156316</v>
      </c>
      <c r="C4468" s="12">
        <v>2001110489231</v>
      </c>
      <c r="D4468" s="7" t="s">
        <v>51268</v>
      </c>
      <c r="E4468" s="7" t="s">
        <v>51269</v>
      </c>
      <c r="F4468" s="7" t="s">
        <v>5910</v>
      </c>
      <c r="G4468" s="7" t="s">
        <v>7358</v>
      </c>
      <c r="H4468" s="7" t="s">
        <v>51270</v>
      </c>
      <c r="I4468" s="7" t="s">
        <v>65</v>
      </c>
      <c r="J4468" s="7" t="s">
        <v>33060</v>
      </c>
      <c r="K4468" s="7" t="s">
        <v>47</v>
      </c>
      <c r="L4468" s="7">
        <v>10</v>
      </c>
      <c r="M4468" s="7" t="s">
        <v>33076</v>
      </c>
      <c r="N4468" s="7">
        <v>29172</v>
      </c>
      <c r="O4468" s="7" t="s">
        <v>42903</v>
      </c>
      <c r="P4468" s="7">
        <v>20170316</v>
      </c>
      <c r="Q4468" s="7">
        <v>78</v>
      </c>
      <c r="R4468" s="7">
        <v>202004</v>
      </c>
    </row>
    <row r="4469" spans="1:18" ht="16.5" customHeight="1">
      <c r="A4469" s="8">
        <v>7178700865</v>
      </c>
      <c r="B4469" s="7">
        <v>8582072</v>
      </c>
      <c r="C4469" s="12">
        <v>2001110527289</v>
      </c>
      <c r="D4469" s="7" t="s">
        <v>18326</v>
      </c>
      <c r="E4469" s="7" t="s">
        <v>19122</v>
      </c>
      <c r="F4469" s="7" t="s">
        <v>12536</v>
      </c>
      <c r="G4469" s="7" t="s">
        <v>26295</v>
      </c>
      <c r="H4469" s="7" t="s">
        <v>26296</v>
      </c>
      <c r="I4469" s="7" t="s">
        <v>65</v>
      </c>
      <c r="J4469" s="7" t="s">
        <v>33060</v>
      </c>
      <c r="K4469" s="7" t="s">
        <v>47</v>
      </c>
      <c r="L4469" s="7">
        <v>10</v>
      </c>
      <c r="M4469" s="7" t="s">
        <v>34433</v>
      </c>
      <c r="N4469" s="7">
        <v>58121</v>
      </c>
      <c r="O4469" s="7" t="s">
        <v>12528</v>
      </c>
      <c r="P4469" s="7">
        <v>20180417</v>
      </c>
      <c r="Q4469" s="7">
        <v>56</v>
      </c>
      <c r="R4469" s="7">
        <v>202004</v>
      </c>
    </row>
    <row r="4470" spans="1:18" ht="16.5" customHeight="1">
      <c r="A4470" s="8">
        <v>4568101083</v>
      </c>
      <c r="B4470" s="7">
        <v>8595606</v>
      </c>
      <c r="C4470" s="12">
        <v>2001110531511</v>
      </c>
      <c r="D4470" s="7" t="s">
        <v>51271</v>
      </c>
      <c r="E4470" s="7" t="s">
        <v>48509</v>
      </c>
      <c r="F4470" s="7" t="s">
        <v>6508</v>
      </c>
      <c r="G4470" s="7" t="s">
        <v>51272</v>
      </c>
      <c r="H4470" s="7" t="s">
        <v>51273</v>
      </c>
      <c r="I4470" s="7" t="s">
        <v>65</v>
      </c>
      <c r="J4470" s="7" t="s">
        <v>33060</v>
      </c>
      <c r="K4470" s="7" t="s">
        <v>47</v>
      </c>
      <c r="L4470" s="7">
        <v>10</v>
      </c>
      <c r="M4470" s="7" t="s">
        <v>33076</v>
      </c>
      <c r="N4470" s="7">
        <v>29294</v>
      </c>
      <c r="O4470" s="7" t="s">
        <v>6497</v>
      </c>
      <c r="P4470" s="7">
        <v>20180601</v>
      </c>
      <c r="Q4470" s="7">
        <v>65</v>
      </c>
      <c r="R4470" s="7">
        <v>202004</v>
      </c>
    </row>
    <row r="4471" spans="1:18" ht="16.5" customHeight="1">
      <c r="A4471" s="8">
        <v>2338110577</v>
      </c>
      <c r="B4471" s="7">
        <v>9052263</v>
      </c>
      <c r="C4471" s="12">
        <v>2001110568944</v>
      </c>
      <c r="D4471" s="7" t="s">
        <v>51274</v>
      </c>
      <c r="E4471" s="7" t="s">
        <v>51275</v>
      </c>
      <c r="F4471" s="7" t="s">
        <v>51276</v>
      </c>
      <c r="G4471" s="7" t="s">
        <v>51277</v>
      </c>
      <c r="H4471" s="7" t="s">
        <v>51278</v>
      </c>
      <c r="I4471" s="7" t="s">
        <v>65</v>
      </c>
      <c r="J4471" s="7" t="s">
        <v>33060</v>
      </c>
      <c r="K4471" s="7" t="s">
        <v>47</v>
      </c>
      <c r="L4471" s="7">
        <v>10</v>
      </c>
      <c r="M4471" s="7" t="s">
        <v>33076</v>
      </c>
      <c r="N4471" s="7">
        <v>28111</v>
      </c>
      <c r="O4471" s="7" t="s">
        <v>5326</v>
      </c>
      <c r="P4471" s="7">
        <v>20190722</v>
      </c>
      <c r="Q4471" s="7">
        <v>50</v>
      </c>
      <c r="R4471" s="7">
        <v>202004</v>
      </c>
    </row>
    <row r="4472" spans="1:18" ht="16.5" customHeight="1">
      <c r="A4472" s="8">
        <v>4108222492</v>
      </c>
      <c r="B4472" s="7">
        <v>5894537</v>
      </c>
      <c r="C4472" s="12">
        <v>2001330025138</v>
      </c>
      <c r="D4472" s="7" t="s">
        <v>30507</v>
      </c>
      <c r="E4472" s="7" t="s">
        <v>30508</v>
      </c>
      <c r="F4472" s="7" t="s">
        <v>249</v>
      </c>
      <c r="G4472" s="7" t="s">
        <v>30509</v>
      </c>
      <c r="H4472" s="7" t="s">
        <v>30510</v>
      </c>
      <c r="I4472" s="7" t="s">
        <v>45</v>
      </c>
      <c r="J4472" s="7" t="s">
        <v>33060</v>
      </c>
      <c r="K4472" s="7" t="s">
        <v>47</v>
      </c>
      <c r="L4472" s="7">
        <v>10</v>
      </c>
      <c r="M4472" s="7" t="s">
        <v>105</v>
      </c>
      <c r="N4472" s="7">
        <v>86102</v>
      </c>
      <c r="O4472" s="7" t="s">
        <v>30448</v>
      </c>
      <c r="P4472" s="7">
        <v>20140404</v>
      </c>
      <c r="Q4472" s="7">
        <v>128</v>
      </c>
      <c r="R4472" s="7">
        <v>202004</v>
      </c>
    </row>
    <row r="4473" spans="1:18" ht="16.5" customHeight="1">
      <c r="A4473" s="8">
        <v>2418700728</v>
      </c>
      <c r="B4473" s="7">
        <v>8087081</v>
      </c>
      <c r="C4473" s="12">
        <v>2014140007296</v>
      </c>
      <c r="D4473" s="7" t="s">
        <v>51279</v>
      </c>
      <c r="E4473" s="7" t="s">
        <v>51280</v>
      </c>
      <c r="F4473" s="7" t="s">
        <v>7730</v>
      </c>
      <c r="G4473" s="7" t="s">
        <v>51281</v>
      </c>
      <c r="H4473" s="7" t="s">
        <v>7695</v>
      </c>
      <c r="I4473" s="7" t="s">
        <v>65</v>
      </c>
      <c r="J4473" s="7" t="s">
        <v>33060</v>
      </c>
      <c r="K4473" s="7" t="s">
        <v>47</v>
      </c>
      <c r="L4473" s="7">
        <v>10</v>
      </c>
      <c r="M4473" s="7" t="s">
        <v>33076</v>
      </c>
      <c r="N4473" s="7">
        <v>31114</v>
      </c>
      <c r="O4473" s="7" t="s">
        <v>7681</v>
      </c>
      <c r="P4473" s="7">
        <v>20170118</v>
      </c>
      <c r="Q4473" s="7">
        <v>56</v>
      </c>
      <c r="R4473" s="7">
        <v>202004</v>
      </c>
    </row>
    <row r="4474" spans="1:18" ht="16.5" customHeight="1">
      <c r="A4474" s="8">
        <v>6698100827</v>
      </c>
      <c r="B4474" s="7">
        <v>8459866</v>
      </c>
      <c r="C4474" s="12">
        <v>2043140004613</v>
      </c>
      <c r="D4474" s="7" t="s">
        <v>51282</v>
      </c>
      <c r="E4474" s="7" t="s">
        <v>51283</v>
      </c>
      <c r="F4474" s="7" t="s">
        <v>51284</v>
      </c>
      <c r="G4474" s="7" t="s">
        <v>51285</v>
      </c>
      <c r="H4474" s="7" t="s">
        <v>51286</v>
      </c>
      <c r="I4474" s="7" t="s">
        <v>65</v>
      </c>
      <c r="J4474" s="7" t="s">
        <v>33060</v>
      </c>
      <c r="K4474" s="7" t="s">
        <v>47</v>
      </c>
      <c r="L4474" s="7">
        <v>10</v>
      </c>
      <c r="M4474" s="7" t="s">
        <v>34319</v>
      </c>
      <c r="N4474" s="7">
        <v>55000</v>
      </c>
      <c r="O4474" s="7" t="s">
        <v>27913</v>
      </c>
      <c r="P4474" s="7">
        <v>20170802</v>
      </c>
      <c r="Q4474" s="7">
        <v>50</v>
      </c>
      <c r="R4474" s="7">
        <v>202004</v>
      </c>
    </row>
    <row r="4475" spans="1:18" ht="16.5" customHeight="1">
      <c r="A4475" s="8">
        <v>4168172708</v>
      </c>
      <c r="B4475" s="7">
        <v>3754742</v>
      </c>
      <c r="C4475" s="12">
        <v>2046110032383</v>
      </c>
      <c r="D4475" s="7" t="s">
        <v>25790</v>
      </c>
      <c r="E4475" s="7" t="s">
        <v>1478</v>
      </c>
      <c r="F4475" s="7" t="s">
        <v>11656</v>
      </c>
      <c r="G4475" s="7" t="s">
        <v>25791</v>
      </c>
      <c r="H4475" s="7" t="s">
        <v>25792</v>
      </c>
      <c r="I4475" s="7" t="s">
        <v>63</v>
      </c>
      <c r="J4475" s="7" t="s">
        <v>33060</v>
      </c>
      <c r="K4475" s="7" t="s">
        <v>47</v>
      </c>
      <c r="L4475" s="7">
        <v>10</v>
      </c>
      <c r="M4475" s="7" t="s">
        <v>34194</v>
      </c>
      <c r="N4475" s="7">
        <v>50202</v>
      </c>
      <c r="O4475" s="7" t="s">
        <v>44154</v>
      </c>
      <c r="P4475" s="7">
        <v>20100621</v>
      </c>
      <c r="Q4475" s="7">
        <v>79</v>
      </c>
      <c r="R4475" s="7">
        <v>202004</v>
      </c>
    </row>
    <row r="4476" spans="1:18" ht="16.5" customHeight="1">
      <c r="A4476" s="8">
        <v>7208601674</v>
      </c>
      <c r="B4476" s="7">
        <v>9299684</v>
      </c>
      <c r="C4476" s="12">
        <v>2046110060954</v>
      </c>
      <c r="D4476" s="7" t="s">
        <v>22247</v>
      </c>
      <c r="E4476" s="7" t="s">
        <v>22248</v>
      </c>
      <c r="F4476" s="7" t="s">
        <v>22249</v>
      </c>
      <c r="G4476" s="7" t="s">
        <v>22250</v>
      </c>
      <c r="H4476" s="7" t="s">
        <v>22251</v>
      </c>
      <c r="I4476" s="7" t="s">
        <v>65</v>
      </c>
      <c r="J4476" s="7" t="s">
        <v>33060</v>
      </c>
      <c r="K4476" s="7" t="s">
        <v>47</v>
      </c>
      <c r="L4476" s="7">
        <v>10</v>
      </c>
      <c r="M4476" s="7" t="s">
        <v>313</v>
      </c>
      <c r="N4476" s="7">
        <v>42322</v>
      </c>
      <c r="O4476" s="7" t="s">
        <v>43496</v>
      </c>
      <c r="P4476" s="7">
        <v>20200116</v>
      </c>
      <c r="Q4476" s="7">
        <v>61</v>
      </c>
      <c r="R4476" s="7">
        <v>202004</v>
      </c>
    </row>
    <row r="4477" spans="1:18" ht="16.5" customHeight="1">
      <c r="A4477" s="8">
        <v>4178100207</v>
      </c>
      <c r="B4477" s="7">
        <v>1575115</v>
      </c>
      <c r="C4477" s="12">
        <v>2047110000031</v>
      </c>
      <c r="D4477" s="7" t="s">
        <v>24039</v>
      </c>
      <c r="E4477" s="7" t="s">
        <v>24040</v>
      </c>
      <c r="F4477" s="7" t="s">
        <v>10755</v>
      </c>
      <c r="G4477" s="7" t="s">
        <v>24041</v>
      </c>
      <c r="H4477" s="7" t="s">
        <v>24042</v>
      </c>
      <c r="I4477" s="7" t="s">
        <v>65</v>
      </c>
      <c r="J4477" s="7" t="s">
        <v>33060</v>
      </c>
      <c r="K4477" s="7" t="s">
        <v>47</v>
      </c>
      <c r="L4477" s="7">
        <v>10</v>
      </c>
      <c r="M4477" s="7" t="s">
        <v>34194</v>
      </c>
      <c r="N4477" s="7">
        <v>49212</v>
      </c>
      <c r="O4477" s="7" t="s">
        <v>10754</v>
      </c>
      <c r="P4477" s="7">
        <v>19540703</v>
      </c>
      <c r="Q4477" s="7">
        <v>110</v>
      </c>
      <c r="R4477" s="7">
        <v>202004</v>
      </c>
    </row>
    <row r="4478" spans="1:18" ht="16.5" customHeight="1">
      <c r="A4478" s="8">
        <v>8658700223</v>
      </c>
      <c r="B4478" s="7">
        <v>6510003</v>
      </c>
      <c r="C4478" s="12">
        <v>2054140018942</v>
      </c>
      <c r="D4478" s="7" t="s">
        <v>20589</v>
      </c>
      <c r="E4478" s="7" t="s">
        <v>20590</v>
      </c>
      <c r="F4478" s="7" t="s">
        <v>18383</v>
      </c>
      <c r="G4478" s="7" t="s">
        <v>20591</v>
      </c>
      <c r="H4478" s="7" t="s">
        <v>3717</v>
      </c>
      <c r="I4478" s="7" t="s">
        <v>65</v>
      </c>
      <c r="J4478" s="7" t="s">
        <v>33060</v>
      </c>
      <c r="K4478" s="7" t="s">
        <v>47</v>
      </c>
      <c r="L4478" s="7">
        <v>10</v>
      </c>
      <c r="M4478" s="7" t="s">
        <v>33076</v>
      </c>
      <c r="N4478" s="7">
        <v>31114</v>
      </c>
      <c r="O4478" s="7" t="s">
        <v>7681</v>
      </c>
      <c r="P4478" s="7">
        <v>20150731</v>
      </c>
      <c r="Q4478" s="7">
        <v>85</v>
      </c>
      <c r="R4478" s="7">
        <v>202004</v>
      </c>
    </row>
    <row r="4479" spans="1:18" ht="16.5" customHeight="1">
      <c r="A4479" s="8">
        <v>8408800838</v>
      </c>
      <c r="B4479" s="7">
        <v>8413341</v>
      </c>
      <c r="C4479" s="12">
        <v>2054140023959</v>
      </c>
      <c r="D4479" s="7" t="s">
        <v>51287</v>
      </c>
      <c r="E4479" s="7" t="s">
        <v>3247</v>
      </c>
      <c r="F4479" s="7" t="s">
        <v>3752</v>
      </c>
      <c r="H4479" s="7" t="s">
        <v>51288</v>
      </c>
      <c r="I4479" s="7" t="s">
        <v>65</v>
      </c>
      <c r="J4479" s="7" t="s">
        <v>33060</v>
      </c>
      <c r="K4479" s="7" t="s">
        <v>47</v>
      </c>
      <c r="L4479" s="7">
        <v>10</v>
      </c>
      <c r="M4479" s="7" t="s">
        <v>33076</v>
      </c>
      <c r="N4479" s="7">
        <v>31114</v>
      </c>
      <c r="O4479" s="7" t="s">
        <v>7681</v>
      </c>
      <c r="P4479" s="7">
        <v>20171205</v>
      </c>
      <c r="Q4479" s="7">
        <v>50</v>
      </c>
      <c r="R4479" s="7">
        <v>202004</v>
      </c>
    </row>
    <row r="4480" spans="1:18" ht="16.5" customHeight="1">
      <c r="A4480" s="8">
        <v>8078601011</v>
      </c>
      <c r="B4480" s="7">
        <v>8728602</v>
      </c>
      <c r="C4480" s="12">
        <v>2054140025773</v>
      </c>
      <c r="D4480" s="7" t="s">
        <v>51289</v>
      </c>
      <c r="E4480" s="7" t="s">
        <v>49410</v>
      </c>
      <c r="F4480" s="7" t="s">
        <v>51290</v>
      </c>
      <c r="G4480" s="7" t="s">
        <v>51291</v>
      </c>
      <c r="H4480" s="7" t="s">
        <v>51292</v>
      </c>
      <c r="I4480" s="7" t="s">
        <v>65</v>
      </c>
      <c r="J4480" s="7" t="s">
        <v>33060</v>
      </c>
      <c r="K4480" s="7" t="s">
        <v>47</v>
      </c>
      <c r="L4480" s="7">
        <v>10</v>
      </c>
      <c r="M4480" s="7" t="s">
        <v>33076</v>
      </c>
      <c r="N4480" s="7">
        <v>31114</v>
      </c>
      <c r="O4480" s="7" t="s">
        <v>7681</v>
      </c>
      <c r="P4480" s="7">
        <v>20181005</v>
      </c>
      <c r="Q4480" s="7">
        <v>70</v>
      </c>
      <c r="R4480" s="7">
        <v>202004</v>
      </c>
    </row>
    <row r="4481" spans="1:18" ht="16.5" customHeight="1">
      <c r="A4481" s="8">
        <v>7928801367</v>
      </c>
      <c r="B4481" s="7">
        <v>8845539</v>
      </c>
      <c r="C4481" s="12">
        <v>2054140026359</v>
      </c>
      <c r="D4481" s="7" t="s">
        <v>51293</v>
      </c>
      <c r="E4481" s="7" t="s">
        <v>11181</v>
      </c>
      <c r="F4481" s="7" t="s">
        <v>51294</v>
      </c>
      <c r="G4481" s="7" t="s">
        <v>51295</v>
      </c>
      <c r="H4481" s="7" t="s">
        <v>20949</v>
      </c>
      <c r="I4481" s="7" t="s">
        <v>65</v>
      </c>
      <c r="J4481" s="7" t="s">
        <v>33060</v>
      </c>
      <c r="K4481" s="7" t="s">
        <v>47</v>
      </c>
      <c r="L4481" s="7">
        <v>10</v>
      </c>
      <c r="M4481" s="7" t="s">
        <v>33076</v>
      </c>
      <c r="N4481" s="7">
        <v>25923</v>
      </c>
      <c r="O4481" s="7" t="s">
        <v>4014</v>
      </c>
      <c r="P4481" s="7">
        <v>20190108</v>
      </c>
      <c r="Q4481" s="7">
        <v>80</v>
      </c>
      <c r="R4481" s="7">
        <v>202004</v>
      </c>
    </row>
    <row r="4482" spans="1:18" ht="16.5" customHeight="1">
      <c r="A4482" s="8">
        <v>4018701237</v>
      </c>
      <c r="B4482" s="7">
        <v>8875494</v>
      </c>
      <c r="C4482" s="12">
        <v>2054140026614</v>
      </c>
      <c r="D4482" s="7" t="s">
        <v>51296</v>
      </c>
      <c r="E4482" s="7" t="s">
        <v>11302</v>
      </c>
      <c r="F4482" s="7" t="s">
        <v>7648</v>
      </c>
      <c r="G4482" s="7" t="s">
        <v>51297</v>
      </c>
      <c r="H4482" s="7" t="s">
        <v>51298</v>
      </c>
      <c r="I4482" s="7" t="s">
        <v>65</v>
      </c>
      <c r="J4482" s="7" t="s">
        <v>33060</v>
      </c>
      <c r="K4482" s="7" t="s">
        <v>47</v>
      </c>
      <c r="L4482" s="7">
        <v>10</v>
      </c>
      <c r="M4482" s="7" t="s">
        <v>33076</v>
      </c>
      <c r="N4482" s="7">
        <v>31114</v>
      </c>
      <c r="O4482" s="7" t="s">
        <v>7681</v>
      </c>
      <c r="P4482" s="7">
        <v>20190212</v>
      </c>
      <c r="Q4482" s="7">
        <v>80</v>
      </c>
      <c r="R4482" s="7">
        <v>202004</v>
      </c>
    </row>
    <row r="4483" spans="1:18" ht="16.5" customHeight="1">
      <c r="A4483" s="8">
        <v>4178112310</v>
      </c>
      <c r="B4483" s="7">
        <v>1448792</v>
      </c>
      <c r="C4483" s="12">
        <v>2062110005766</v>
      </c>
      <c r="D4483" s="7" t="s">
        <v>21907</v>
      </c>
      <c r="E4483" s="7" t="s">
        <v>21908</v>
      </c>
      <c r="F4483" s="7" t="s">
        <v>21909</v>
      </c>
      <c r="G4483" s="7" t="s">
        <v>21910</v>
      </c>
      <c r="H4483" s="7" t="s">
        <v>21911</v>
      </c>
      <c r="I4483" s="7" t="s">
        <v>65</v>
      </c>
      <c r="J4483" s="7" t="s">
        <v>33060</v>
      </c>
      <c r="K4483" s="7" t="s">
        <v>47</v>
      </c>
      <c r="L4483" s="7">
        <v>10</v>
      </c>
      <c r="M4483" s="7" t="s">
        <v>313</v>
      </c>
      <c r="N4483" s="7">
        <v>42310</v>
      </c>
      <c r="O4483" s="7" t="s">
        <v>8852</v>
      </c>
      <c r="P4483" s="7">
        <v>19960406</v>
      </c>
      <c r="Q4483" s="7">
        <v>65</v>
      </c>
      <c r="R4483" s="7">
        <v>202004</v>
      </c>
    </row>
    <row r="4484" spans="1:18" ht="16.5" customHeight="1">
      <c r="A4484" s="8">
        <v>4178102210</v>
      </c>
      <c r="B4484" s="7">
        <v>1575584</v>
      </c>
      <c r="C4484" s="12">
        <v>2062110040796</v>
      </c>
      <c r="D4484" s="7" t="s">
        <v>21916</v>
      </c>
      <c r="E4484" s="7" t="s">
        <v>21917</v>
      </c>
      <c r="F4484" s="7" t="s">
        <v>21918</v>
      </c>
      <c r="G4484" s="7" t="s">
        <v>21919</v>
      </c>
      <c r="H4484" s="7" t="s">
        <v>21920</v>
      </c>
      <c r="I4484" s="7" t="s">
        <v>65</v>
      </c>
      <c r="J4484" s="7" t="s">
        <v>33060</v>
      </c>
      <c r="K4484" s="7" t="s">
        <v>47</v>
      </c>
      <c r="L4484" s="7">
        <v>10</v>
      </c>
      <c r="M4484" s="7" t="s">
        <v>313</v>
      </c>
      <c r="N4484" s="7">
        <v>42204</v>
      </c>
      <c r="O4484" s="7" t="s">
        <v>51299</v>
      </c>
      <c r="P4484" s="7">
        <v>19840608</v>
      </c>
      <c r="Q4484" s="7">
        <v>54</v>
      </c>
      <c r="R4484" s="7">
        <v>202004</v>
      </c>
    </row>
    <row r="4485" spans="1:18" ht="16.5" customHeight="1">
      <c r="A4485" s="8">
        <v>6418600504</v>
      </c>
      <c r="B4485" s="7">
        <v>6789389</v>
      </c>
      <c r="C4485" s="12">
        <v>2062110059557</v>
      </c>
      <c r="D4485" s="7" t="s">
        <v>27911</v>
      </c>
      <c r="E4485" s="7" t="s">
        <v>27912</v>
      </c>
      <c r="F4485" s="7" t="s">
        <v>27913</v>
      </c>
      <c r="G4485" s="7" t="s">
        <v>27914</v>
      </c>
      <c r="H4485" s="7" t="s">
        <v>27915</v>
      </c>
      <c r="I4485" s="7" t="s">
        <v>65</v>
      </c>
      <c r="J4485" s="7" t="s">
        <v>33060</v>
      </c>
      <c r="K4485" s="7" t="s">
        <v>47</v>
      </c>
      <c r="L4485" s="7">
        <v>10</v>
      </c>
      <c r="M4485" s="7" t="s">
        <v>34319</v>
      </c>
      <c r="N4485" s="7">
        <v>55104</v>
      </c>
      <c r="O4485" s="7" t="s">
        <v>43372</v>
      </c>
      <c r="P4485" s="7">
        <v>20160802</v>
      </c>
      <c r="Q4485" s="7">
        <v>61</v>
      </c>
      <c r="R4485" s="7">
        <v>202004</v>
      </c>
    </row>
    <row r="4486" spans="1:18" ht="16.5" customHeight="1">
      <c r="A4486" s="8">
        <v>6548700638</v>
      </c>
      <c r="B4486" s="7">
        <v>8171602</v>
      </c>
      <c r="C4486" s="12">
        <v>2062110062378</v>
      </c>
      <c r="D4486" s="7" t="s">
        <v>51300</v>
      </c>
      <c r="E4486" s="7" t="s">
        <v>51301</v>
      </c>
      <c r="F4486" s="7" t="s">
        <v>44544</v>
      </c>
      <c r="G4486" s="7" t="s">
        <v>51302</v>
      </c>
      <c r="H4486" s="7" t="s">
        <v>51303</v>
      </c>
      <c r="I4486" s="7" t="s">
        <v>65</v>
      </c>
      <c r="J4486" s="7" t="s">
        <v>33060</v>
      </c>
      <c r="K4486" s="7" t="s">
        <v>47</v>
      </c>
      <c r="L4486" s="7">
        <v>10</v>
      </c>
      <c r="M4486" s="7" t="s">
        <v>34194</v>
      </c>
      <c r="N4486" s="7">
        <v>52993</v>
      </c>
      <c r="O4486" s="7" t="s">
        <v>44546</v>
      </c>
      <c r="P4486" s="7">
        <v>20170502</v>
      </c>
      <c r="Q4486" s="7">
        <v>58</v>
      </c>
      <c r="R4486" s="7">
        <v>202004</v>
      </c>
    </row>
    <row r="4487" spans="1:18" ht="16.5" customHeight="1">
      <c r="A4487" s="8">
        <v>4758700850</v>
      </c>
      <c r="B4487" s="7">
        <v>8511217</v>
      </c>
      <c r="C4487" s="12">
        <v>2062140015983</v>
      </c>
      <c r="D4487" s="7" t="s">
        <v>51304</v>
      </c>
      <c r="E4487" s="7" t="s">
        <v>5203</v>
      </c>
      <c r="F4487" s="7" t="s">
        <v>51305</v>
      </c>
      <c r="G4487" s="7" t="s">
        <v>51306</v>
      </c>
      <c r="H4487" s="7" t="s">
        <v>51307</v>
      </c>
      <c r="I4487" s="7" t="s">
        <v>65</v>
      </c>
      <c r="J4487" s="7" t="s">
        <v>33060</v>
      </c>
      <c r="K4487" s="7" t="s">
        <v>47</v>
      </c>
      <c r="L4487" s="7">
        <v>10</v>
      </c>
      <c r="M4487" s="7" t="s">
        <v>363</v>
      </c>
      <c r="N4487" s="7">
        <v>72919</v>
      </c>
      <c r="O4487" s="7" t="s">
        <v>16141</v>
      </c>
      <c r="P4487" s="7">
        <v>20180302</v>
      </c>
      <c r="Q4487" s="7">
        <v>97</v>
      </c>
      <c r="R4487" s="7">
        <v>202004</v>
      </c>
    </row>
    <row r="4488" spans="1:18" ht="16.5" customHeight="1">
      <c r="A4488" s="8">
        <v>2068800848</v>
      </c>
      <c r="B4488" s="7">
        <v>8516085</v>
      </c>
      <c r="C4488" s="12">
        <v>2062140016022</v>
      </c>
      <c r="D4488" s="7" t="s">
        <v>51308</v>
      </c>
      <c r="E4488" s="7" t="s">
        <v>7577</v>
      </c>
      <c r="F4488" s="7" t="s">
        <v>51309</v>
      </c>
      <c r="G4488" s="7" t="s">
        <v>51310</v>
      </c>
      <c r="H4488" s="7" t="s">
        <v>51307</v>
      </c>
      <c r="I4488" s="7" t="s">
        <v>65</v>
      </c>
      <c r="J4488" s="7" t="s">
        <v>33060</v>
      </c>
      <c r="K4488" s="7" t="s">
        <v>47</v>
      </c>
      <c r="L4488" s="7">
        <v>10</v>
      </c>
      <c r="M4488" s="7" t="s">
        <v>33076</v>
      </c>
      <c r="N4488" s="7">
        <v>20202</v>
      </c>
      <c r="O4488" s="7" t="s">
        <v>38337</v>
      </c>
      <c r="P4488" s="7">
        <v>20180319</v>
      </c>
      <c r="Q4488" s="7">
        <v>205</v>
      </c>
      <c r="R4488" s="7">
        <v>202004</v>
      </c>
    </row>
    <row r="4489" spans="1:18" ht="16.5" customHeight="1">
      <c r="A4489" s="8">
        <v>4028101392</v>
      </c>
      <c r="B4489" s="7">
        <v>1963997</v>
      </c>
      <c r="C4489" s="12">
        <v>2101110001009</v>
      </c>
      <c r="D4489" s="7" t="s">
        <v>10801</v>
      </c>
      <c r="E4489" s="7" t="s">
        <v>25370</v>
      </c>
      <c r="F4489" s="7" t="s">
        <v>25371</v>
      </c>
      <c r="G4489" s="7" t="s">
        <v>25372</v>
      </c>
      <c r="H4489" s="7" t="s">
        <v>25373</v>
      </c>
      <c r="I4489" s="7" t="s">
        <v>65</v>
      </c>
      <c r="J4489" s="7" t="s">
        <v>33060</v>
      </c>
      <c r="K4489" s="7" t="s">
        <v>47</v>
      </c>
      <c r="L4489" s="7">
        <v>10</v>
      </c>
      <c r="M4489" s="7" t="s">
        <v>34194</v>
      </c>
      <c r="N4489" s="7">
        <v>49212</v>
      </c>
      <c r="O4489" s="7" t="s">
        <v>10754</v>
      </c>
      <c r="P4489" s="7">
        <v>19760107</v>
      </c>
      <c r="Q4489" s="7">
        <v>225</v>
      </c>
      <c r="R4489" s="7">
        <v>202004</v>
      </c>
    </row>
    <row r="4490" spans="1:18" ht="16.5" customHeight="1">
      <c r="A4490" s="8">
        <v>6208700504</v>
      </c>
      <c r="B4490" s="7">
        <v>6801932</v>
      </c>
      <c r="C4490" s="12">
        <v>2101110118185</v>
      </c>
      <c r="D4490" s="7" t="s">
        <v>51311</v>
      </c>
      <c r="E4490" s="7" t="s">
        <v>51312</v>
      </c>
      <c r="F4490" s="7" t="s">
        <v>51313</v>
      </c>
      <c r="G4490" s="7" t="s">
        <v>51314</v>
      </c>
      <c r="H4490" s="7" t="s">
        <v>51315</v>
      </c>
      <c r="I4490" s="7" t="s">
        <v>65</v>
      </c>
      <c r="J4490" s="7" t="s">
        <v>33060</v>
      </c>
      <c r="K4490" s="7" t="s">
        <v>47</v>
      </c>
      <c r="L4490" s="7">
        <v>10</v>
      </c>
      <c r="M4490" s="7" t="s">
        <v>33076</v>
      </c>
      <c r="N4490" s="7">
        <v>28422</v>
      </c>
      <c r="O4490" s="7" t="s">
        <v>33505</v>
      </c>
      <c r="P4490" s="7">
        <v>20160831</v>
      </c>
      <c r="Q4490" s="7">
        <v>60</v>
      </c>
      <c r="R4490" s="7">
        <v>202004</v>
      </c>
    </row>
    <row r="4491" spans="1:18" ht="16.5" customHeight="1">
      <c r="A4491" s="8">
        <v>4188130140</v>
      </c>
      <c r="B4491" s="7">
        <v>3667348</v>
      </c>
      <c r="C4491" s="12">
        <v>2101140069928</v>
      </c>
      <c r="D4491" s="7" t="s">
        <v>51316</v>
      </c>
      <c r="E4491" s="7" t="s">
        <v>15597</v>
      </c>
      <c r="F4491" s="7" t="s">
        <v>51317</v>
      </c>
      <c r="G4491" s="7" t="s">
        <v>51318</v>
      </c>
      <c r="H4491" s="7" t="s">
        <v>51319</v>
      </c>
      <c r="I4491" s="7" t="s">
        <v>65</v>
      </c>
      <c r="J4491" s="7" t="s">
        <v>33060</v>
      </c>
      <c r="K4491" s="7" t="s">
        <v>47</v>
      </c>
      <c r="L4491" s="7">
        <v>10</v>
      </c>
      <c r="M4491" s="7" t="s">
        <v>33076</v>
      </c>
      <c r="N4491" s="7">
        <v>25110</v>
      </c>
      <c r="O4491" s="7" t="s">
        <v>20814</v>
      </c>
      <c r="P4491" s="7">
        <v>20090910</v>
      </c>
      <c r="Q4491" s="7">
        <v>103</v>
      </c>
      <c r="R4491" s="7">
        <v>202004</v>
      </c>
    </row>
    <row r="4492" spans="1:18" ht="16.5" customHeight="1">
      <c r="A4492" s="8">
        <v>4358100767</v>
      </c>
      <c r="B4492" s="7">
        <v>8084739</v>
      </c>
      <c r="C4492" s="12">
        <v>2101140116307</v>
      </c>
      <c r="D4492" s="7" t="s">
        <v>51320</v>
      </c>
      <c r="E4492" s="7" t="s">
        <v>5793</v>
      </c>
      <c r="F4492" s="7" t="s">
        <v>51321</v>
      </c>
      <c r="G4492" s="7" t="s">
        <v>51322</v>
      </c>
      <c r="H4492" s="7" t="s">
        <v>51323</v>
      </c>
      <c r="I4492" s="7" t="s">
        <v>65</v>
      </c>
      <c r="J4492" s="7" t="s">
        <v>33060</v>
      </c>
      <c r="K4492" s="7" t="s">
        <v>47</v>
      </c>
      <c r="L4492" s="7">
        <v>10</v>
      </c>
      <c r="M4492" s="7" t="s">
        <v>34194</v>
      </c>
      <c r="N4492" s="7">
        <v>52999</v>
      </c>
      <c r="O4492" s="7" t="s">
        <v>48665</v>
      </c>
      <c r="P4492" s="7">
        <v>20170117</v>
      </c>
      <c r="Q4492" s="7">
        <v>50</v>
      </c>
      <c r="R4492" s="7">
        <v>202004</v>
      </c>
    </row>
    <row r="4493" spans="1:18" ht="16.5" customHeight="1">
      <c r="A4493" s="8">
        <v>7728800705</v>
      </c>
      <c r="B4493" s="7">
        <v>8154060</v>
      </c>
      <c r="C4493" s="12">
        <v>2111110049652</v>
      </c>
      <c r="D4493" s="7" t="s">
        <v>51324</v>
      </c>
      <c r="E4493" s="7" t="s">
        <v>51325</v>
      </c>
      <c r="F4493" s="7" t="s">
        <v>51326</v>
      </c>
      <c r="G4493" s="7" t="s">
        <v>51327</v>
      </c>
      <c r="H4493" s="7" t="s">
        <v>51328</v>
      </c>
      <c r="I4493" s="7" t="s">
        <v>65</v>
      </c>
      <c r="J4493" s="7" t="s">
        <v>33060</v>
      </c>
      <c r="K4493" s="7" t="s">
        <v>47</v>
      </c>
      <c r="L4493" s="7">
        <v>10</v>
      </c>
      <c r="M4493" s="7" t="s">
        <v>33076</v>
      </c>
      <c r="N4493" s="7">
        <v>25923</v>
      </c>
      <c r="O4493" s="7" t="s">
        <v>4014</v>
      </c>
      <c r="P4493" s="7">
        <v>20170308</v>
      </c>
      <c r="Q4493" s="7">
        <v>66</v>
      </c>
      <c r="R4493" s="7">
        <v>202004</v>
      </c>
    </row>
    <row r="4494" spans="1:18" ht="16.5" customHeight="1">
      <c r="A4494" s="8">
        <v>3508801106</v>
      </c>
      <c r="B4494" s="7">
        <v>8591323</v>
      </c>
      <c r="C4494" s="12">
        <v>2111110053695</v>
      </c>
      <c r="D4494" s="7" t="s">
        <v>51329</v>
      </c>
      <c r="E4494" s="7" t="s">
        <v>51330</v>
      </c>
      <c r="F4494" s="7" t="s">
        <v>3071</v>
      </c>
      <c r="G4494" s="7" t="s">
        <v>51331</v>
      </c>
      <c r="H4494" s="7" t="s">
        <v>51332</v>
      </c>
      <c r="I4494" s="7" t="s">
        <v>65</v>
      </c>
      <c r="J4494" s="7" t="s">
        <v>33060</v>
      </c>
      <c r="K4494" s="7" t="s">
        <v>47</v>
      </c>
      <c r="L4494" s="7">
        <v>10</v>
      </c>
      <c r="M4494" s="7" t="s">
        <v>33076</v>
      </c>
      <c r="N4494" s="7">
        <v>30399</v>
      </c>
      <c r="O4494" s="7" t="s">
        <v>7553</v>
      </c>
      <c r="P4494" s="7">
        <v>20180518</v>
      </c>
      <c r="Q4494" s="7">
        <v>118</v>
      </c>
      <c r="R4494" s="7">
        <v>202004</v>
      </c>
    </row>
    <row r="4495" spans="1:18" ht="16.5" customHeight="1">
      <c r="A4495" s="8">
        <v>4788101332</v>
      </c>
      <c r="B4495" s="7">
        <v>8985945</v>
      </c>
      <c r="C4495" s="12">
        <v>2111140047361</v>
      </c>
      <c r="D4495" s="7" t="s">
        <v>51333</v>
      </c>
      <c r="E4495" s="7" t="s">
        <v>51334</v>
      </c>
      <c r="F4495" s="7" t="s">
        <v>18502</v>
      </c>
      <c r="G4495" s="7" t="s">
        <v>51335</v>
      </c>
      <c r="H4495" s="7" t="s">
        <v>21958</v>
      </c>
      <c r="I4495" s="7" t="s">
        <v>65</v>
      </c>
      <c r="J4495" s="7" t="s">
        <v>33060</v>
      </c>
      <c r="K4495" s="7" t="s">
        <v>47</v>
      </c>
      <c r="L4495" s="7">
        <v>10</v>
      </c>
      <c r="M4495" s="7" t="s">
        <v>33076</v>
      </c>
      <c r="N4495" s="7">
        <v>25929</v>
      </c>
      <c r="O4495" s="7" t="s">
        <v>51336</v>
      </c>
      <c r="P4495" s="7">
        <v>20190521</v>
      </c>
      <c r="Q4495" s="7">
        <v>52</v>
      </c>
      <c r="R4495" s="7">
        <v>202004</v>
      </c>
    </row>
    <row r="4496" spans="1:18" ht="16.5" customHeight="1">
      <c r="A4496" s="8">
        <v>4028216835</v>
      </c>
      <c r="B4496" s="7">
        <v>2655622</v>
      </c>
      <c r="C4496" s="12">
        <v>2151220006689</v>
      </c>
      <c r="D4496" s="7" t="s">
        <v>51337</v>
      </c>
      <c r="E4496" s="7" t="s">
        <v>51338</v>
      </c>
      <c r="F4496" s="7" t="s">
        <v>51339</v>
      </c>
      <c r="G4496" s="7" t="s">
        <v>51340</v>
      </c>
      <c r="H4496" s="7" t="s">
        <v>51341</v>
      </c>
      <c r="I4496" s="7" t="s">
        <v>45</v>
      </c>
      <c r="J4496" s="7" t="s">
        <v>33060</v>
      </c>
      <c r="K4496" s="7" t="s">
        <v>47</v>
      </c>
      <c r="L4496" s="7">
        <v>10</v>
      </c>
      <c r="M4496" s="7" t="s">
        <v>363</v>
      </c>
      <c r="N4496" s="7">
        <v>70209</v>
      </c>
      <c r="O4496" s="7" t="s">
        <v>1902</v>
      </c>
      <c r="P4496" s="7">
        <v>20050310</v>
      </c>
      <c r="Q4496" s="7">
        <v>72</v>
      </c>
      <c r="R4496" s="7">
        <v>202004</v>
      </c>
    </row>
    <row r="4497" spans="1:18" ht="16.5" customHeight="1">
      <c r="A4497" s="8">
        <v>6968700568</v>
      </c>
      <c r="B4497" s="7">
        <v>6805064</v>
      </c>
      <c r="C4497" s="12">
        <v>2241110034640</v>
      </c>
      <c r="D4497" s="7" t="s">
        <v>51342</v>
      </c>
      <c r="E4497" s="7" t="s">
        <v>15071</v>
      </c>
      <c r="F4497" s="7" t="s">
        <v>51343</v>
      </c>
      <c r="G4497" s="7" t="s">
        <v>51344</v>
      </c>
      <c r="H4497" s="7" t="s">
        <v>51345</v>
      </c>
      <c r="I4497" s="7" t="s">
        <v>65</v>
      </c>
      <c r="J4497" s="7" t="s">
        <v>33060</v>
      </c>
      <c r="K4497" s="7" t="s">
        <v>47</v>
      </c>
      <c r="L4497" s="7">
        <v>10</v>
      </c>
      <c r="M4497" s="7" t="s">
        <v>363</v>
      </c>
      <c r="N4497" s="7">
        <v>73201</v>
      </c>
      <c r="O4497" s="7" t="s">
        <v>16196</v>
      </c>
      <c r="P4497" s="7">
        <v>20160907</v>
      </c>
      <c r="Q4497" s="7">
        <v>79</v>
      </c>
      <c r="R4497" s="7">
        <v>202004</v>
      </c>
    </row>
    <row r="4498" spans="1:18" ht="16.5" customHeight="1">
      <c r="A4498" s="8">
        <v>6108171859</v>
      </c>
      <c r="B4498" s="7">
        <v>2109348</v>
      </c>
      <c r="C4498" s="12">
        <v>2301110102142</v>
      </c>
      <c r="D4498" s="7" t="s">
        <v>51346</v>
      </c>
      <c r="E4498" s="7" t="s">
        <v>13572</v>
      </c>
      <c r="F4498" s="7" t="s">
        <v>11242</v>
      </c>
      <c r="G4498" s="7" t="s">
        <v>51347</v>
      </c>
      <c r="H4498" s="7" t="s">
        <v>51348</v>
      </c>
      <c r="I4498" s="7" t="s">
        <v>65</v>
      </c>
      <c r="J4498" s="7" t="s">
        <v>33060</v>
      </c>
      <c r="K4498" s="7" t="s">
        <v>47</v>
      </c>
      <c r="L4498" s="7">
        <v>10</v>
      </c>
      <c r="M4498" s="7" t="s">
        <v>34194</v>
      </c>
      <c r="N4498" s="7">
        <v>49301</v>
      </c>
      <c r="O4498" s="7" t="s">
        <v>11304</v>
      </c>
      <c r="P4498" s="7">
        <v>20040305</v>
      </c>
      <c r="Q4498" s="7">
        <v>61</v>
      </c>
      <c r="R4498" s="7">
        <v>202004</v>
      </c>
    </row>
    <row r="4499" spans="1:18" ht="16.5" customHeight="1">
      <c r="A4499" s="8">
        <v>6208152693</v>
      </c>
      <c r="B4499" s="7">
        <v>5890761</v>
      </c>
      <c r="C4499" s="12">
        <v>2301110220118</v>
      </c>
      <c r="D4499" s="7" t="s">
        <v>20622</v>
      </c>
      <c r="E4499" s="7" t="s">
        <v>20623</v>
      </c>
      <c r="F4499" s="7" t="s">
        <v>7673</v>
      </c>
      <c r="H4499" s="7" t="s">
        <v>20624</v>
      </c>
      <c r="I4499" s="7" t="s">
        <v>65</v>
      </c>
      <c r="J4499" s="7" t="s">
        <v>33060</v>
      </c>
      <c r="K4499" s="7" t="s">
        <v>47</v>
      </c>
      <c r="L4499" s="7">
        <v>10</v>
      </c>
      <c r="M4499" s="7" t="s">
        <v>33076</v>
      </c>
      <c r="N4499" s="7">
        <v>31114</v>
      </c>
      <c r="O4499" s="7" t="s">
        <v>7681</v>
      </c>
      <c r="P4499" s="7">
        <v>20140318</v>
      </c>
      <c r="Q4499" s="7">
        <v>83</v>
      </c>
      <c r="R4499" s="7">
        <v>202004</v>
      </c>
    </row>
    <row r="4500" spans="1:18" ht="16.5" customHeight="1">
      <c r="A4500" s="8">
        <v>5208700029</v>
      </c>
      <c r="B4500" s="7">
        <v>6395868</v>
      </c>
      <c r="C4500" s="12">
        <v>2301110235357</v>
      </c>
      <c r="D4500" s="7" t="s">
        <v>51349</v>
      </c>
      <c r="E4500" s="7" t="s">
        <v>997</v>
      </c>
      <c r="F4500" s="7" t="s">
        <v>7673</v>
      </c>
      <c r="G4500" s="7" t="s">
        <v>51350</v>
      </c>
      <c r="H4500" s="7" t="s">
        <v>51351</v>
      </c>
      <c r="I4500" s="7" t="s">
        <v>65</v>
      </c>
      <c r="J4500" s="7" t="s">
        <v>33060</v>
      </c>
      <c r="K4500" s="7" t="s">
        <v>47</v>
      </c>
      <c r="L4500" s="7">
        <v>10</v>
      </c>
      <c r="M4500" s="7" t="s">
        <v>33076</v>
      </c>
      <c r="N4500" s="7">
        <v>31114</v>
      </c>
      <c r="O4500" s="7" t="s">
        <v>7681</v>
      </c>
      <c r="P4500" s="7">
        <v>20150224</v>
      </c>
      <c r="Q4500" s="7">
        <v>80</v>
      </c>
      <c r="R4500" s="7">
        <v>202004</v>
      </c>
    </row>
    <row r="4501" spans="1:18" ht="16.5" customHeight="1">
      <c r="A4501" s="8">
        <v>3668700691</v>
      </c>
      <c r="B4501" s="7">
        <v>8077272</v>
      </c>
      <c r="C4501" s="12">
        <v>2301110269158</v>
      </c>
      <c r="D4501" s="7" t="s">
        <v>18411</v>
      </c>
      <c r="E4501" s="7" t="s">
        <v>18412</v>
      </c>
      <c r="F4501" s="7" t="s">
        <v>18413</v>
      </c>
      <c r="G4501" s="7" t="s">
        <v>18414</v>
      </c>
      <c r="H4501" s="7" t="s">
        <v>7661</v>
      </c>
      <c r="I4501" s="7" t="s">
        <v>65</v>
      </c>
      <c r="J4501" s="7" t="s">
        <v>33060</v>
      </c>
      <c r="K4501" s="7" t="s">
        <v>47</v>
      </c>
      <c r="L4501" s="7">
        <v>10</v>
      </c>
      <c r="M4501" s="7" t="s">
        <v>33076</v>
      </c>
      <c r="N4501" s="7">
        <v>25113</v>
      </c>
      <c r="O4501" s="7" t="s">
        <v>33393</v>
      </c>
      <c r="P4501" s="7">
        <v>20161222</v>
      </c>
      <c r="Q4501" s="7">
        <v>128</v>
      </c>
      <c r="R4501" s="7">
        <v>202004</v>
      </c>
    </row>
    <row r="4502" spans="1:18" ht="16.5" customHeight="1">
      <c r="A4502" s="8">
        <v>7568700569</v>
      </c>
      <c r="B4502" s="7">
        <v>8077284</v>
      </c>
      <c r="C4502" s="12">
        <v>2301110269356</v>
      </c>
      <c r="D4502" s="7" t="s">
        <v>51352</v>
      </c>
      <c r="E4502" s="7" t="s">
        <v>51353</v>
      </c>
      <c r="F4502" s="7" t="s">
        <v>7648</v>
      </c>
      <c r="H4502" s="7" t="s">
        <v>7658</v>
      </c>
      <c r="I4502" s="7" t="s">
        <v>65</v>
      </c>
      <c r="J4502" s="7" t="s">
        <v>33060</v>
      </c>
      <c r="K4502" s="7" t="s">
        <v>47</v>
      </c>
      <c r="L4502" s="7">
        <v>10</v>
      </c>
      <c r="M4502" s="7" t="s">
        <v>33076</v>
      </c>
      <c r="N4502" s="7">
        <v>31114</v>
      </c>
      <c r="O4502" s="7" t="s">
        <v>7681</v>
      </c>
      <c r="P4502" s="7">
        <v>20161226</v>
      </c>
      <c r="Q4502" s="7">
        <v>60</v>
      </c>
      <c r="R4502" s="7">
        <v>202004</v>
      </c>
    </row>
    <row r="4503" spans="1:18" ht="16.5" customHeight="1">
      <c r="A4503" s="8">
        <v>7378100775</v>
      </c>
      <c r="B4503" s="7">
        <v>8156496</v>
      </c>
      <c r="C4503" s="12">
        <v>2301110273505</v>
      </c>
      <c r="D4503" s="7" t="s">
        <v>51354</v>
      </c>
      <c r="E4503" s="7" t="s">
        <v>7662</v>
      </c>
      <c r="F4503" s="7" t="s">
        <v>7673</v>
      </c>
      <c r="G4503" s="7" t="s">
        <v>51355</v>
      </c>
      <c r="H4503" s="7" t="s">
        <v>7658</v>
      </c>
      <c r="I4503" s="7" t="s">
        <v>65</v>
      </c>
      <c r="J4503" s="7" t="s">
        <v>33060</v>
      </c>
      <c r="K4503" s="7" t="s">
        <v>47</v>
      </c>
      <c r="L4503" s="7">
        <v>10</v>
      </c>
      <c r="M4503" s="7" t="s">
        <v>33076</v>
      </c>
      <c r="N4503" s="7">
        <v>31114</v>
      </c>
      <c r="O4503" s="7" t="s">
        <v>7681</v>
      </c>
      <c r="P4503" s="7">
        <v>20170314</v>
      </c>
      <c r="Q4503" s="7">
        <v>99</v>
      </c>
      <c r="R4503" s="7">
        <v>202004</v>
      </c>
    </row>
    <row r="4504" spans="1:18" ht="16.5" customHeight="1">
      <c r="A4504" s="8">
        <v>2588800591</v>
      </c>
      <c r="B4504" s="7">
        <v>8160664</v>
      </c>
      <c r="C4504" s="12">
        <v>2301110274313</v>
      </c>
      <c r="D4504" s="7" t="s">
        <v>51356</v>
      </c>
      <c r="E4504" s="7" t="s">
        <v>51357</v>
      </c>
      <c r="F4504" s="7" t="s">
        <v>51358</v>
      </c>
      <c r="H4504" s="7" t="s">
        <v>7661</v>
      </c>
      <c r="I4504" s="7" t="s">
        <v>65</v>
      </c>
      <c r="J4504" s="7" t="s">
        <v>33060</v>
      </c>
      <c r="K4504" s="7" t="s">
        <v>47</v>
      </c>
      <c r="L4504" s="7">
        <v>10</v>
      </c>
      <c r="M4504" s="7" t="s">
        <v>33076</v>
      </c>
      <c r="N4504" s="7">
        <v>31114</v>
      </c>
      <c r="O4504" s="7" t="s">
        <v>7681</v>
      </c>
      <c r="P4504" s="7">
        <v>20170328</v>
      </c>
      <c r="Q4504" s="7">
        <v>119</v>
      </c>
      <c r="R4504" s="7">
        <v>202004</v>
      </c>
    </row>
    <row r="4505" spans="1:18" ht="16.5" customHeight="1">
      <c r="A4505" s="8">
        <v>1748100881</v>
      </c>
      <c r="B4505" s="7">
        <v>8174131</v>
      </c>
      <c r="C4505" s="12">
        <v>2301110276012</v>
      </c>
      <c r="D4505" s="7" t="s">
        <v>22468</v>
      </c>
      <c r="E4505" s="7" t="s">
        <v>11616</v>
      </c>
      <c r="F4505" s="7" t="s">
        <v>22469</v>
      </c>
      <c r="G4505" s="7" t="s">
        <v>22470</v>
      </c>
      <c r="H4505" s="7" t="s">
        <v>22471</v>
      </c>
      <c r="I4505" s="7" t="s">
        <v>52</v>
      </c>
      <c r="J4505" s="7" t="s">
        <v>33060</v>
      </c>
      <c r="K4505" s="7" t="s">
        <v>47</v>
      </c>
      <c r="L4505" s="7">
        <v>10</v>
      </c>
      <c r="M4505" s="7" t="s">
        <v>363</v>
      </c>
      <c r="N4505" s="7">
        <v>72919</v>
      </c>
      <c r="O4505" s="7" t="s">
        <v>16141</v>
      </c>
      <c r="P4505" s="7">
        <v>20170504</v>
      </c>
      <c r="Q4505" s="7">
        <v>121</v>
      </c>
      <c r="R4505" s="7">
        <v>202004</v>
      </c>
    </row>
    <row r="4506" spans="1:18" ht="16.5" customHeight="1">
      <c r="A4506" s="8">
        <v>5238700843</v>
      </c>
      <c r="B4506" s="7">
        <v>8408646</v>
      </c>
      <c r="C4506" s="12">
        <v>2301110284841</v>
      </c>
      <c r="D4506" s="7" t="s">
        <v>18345</v>
      </c>
      <c r="E4506" s="7" t="s">
        <v>6558</v>
      </c>
      <c r="F4506" s="7" t="s">
        <v>18346</v>
      </c>
      <c r="G4506" s="7" t="s">
        <v>3719</v>
      </c>
      <c r="H4506" s="7" t="s">
        <v>7676</v>
      </c>
      <c r="I4506" s="7" t="s">
        <v>65</v>
      </c>
      <c r="J4506" s="7" t="s">
        <v>33060</v>
      </c>
      <c r="K4506" s="7" t="s">
        <v>47</v>
      </c>
      <c r="L4506" s="7">
        <v>10</v>
      </c>
      <c r="M4506" s="7" t="s">
        <v>33076</v>
      </c>
      <c r="N4506" s="7">
        <v>25114</v>
      </c>
      <c r="O4506" s="7" t="s">
        <v>51359</v>
      </c>
      <c r="P4506" s="7">
        <v>20171114</v>
      </c>
      <c r="Q4506" s="7">
        <v>167</v>
      </c>
      <c r="R4506" s="7">
        <v>202004</v>
      </c>
    </row>
    <row r="4507" spans="1:18" ht="16.5" customHeight="1">
      <c r="A4507" s="8">
        <v>2538700696</v>
      </c>
      <c r="B4507" s="7">
        <v>8408658</v>
      </c>
      <c r="C4507" s="12">
        <v>2301110285039</v>
      </c>
      <c r="D4507" s="7" t="s">
        <v>51360</v>
      </c>
      <c r="E4507" s="7" t="s">
        <v>197</v>
      </c>
      <c r="F4507" s="7" t="s">
        <v>51361</v>
      </c>
      <c r="G4507" s="7" t="s">
        <v>51362</v>
      </c>
      <c r="H4507" s="7" t="s">
        <v>49723</v>
      </c>
      <c r="I4507" s="7" t="s">
        <v>65</v>
      </c>
      <c r="J4507" s="7" t="s">
        <v>33060</v>
      </c>
      <c r="K4507" s="7" t="s">
        <v>47</v>
      </c>
      <c r="L4507" s="7">
        <v>10</v>
      </c>
      <c r="M4507" s="7" t="s">
        <v>33076</v>
      </c>
      <c r="N4507" s="7">
        <v>31114</v>
      </c>
      <c r="O4507" s="7" t="s">
        <v>7681</v>
      </c>
      <c r="P4507" s="7">
        <v>20171117</v>
      </c>
      <c r="Q4507" s="7">
        <v>72</v>
      </c>
      <c r="R4507" s="7">
        <v>202004</v>
      </c>
    </row>
    <row r="4508" spans="1:18" ht="16.5" customHeight="1">
      <c r="A4508" s="8">
        <v>7578800803</v>
      </c>
      <c r="B4508" s="7">
        <v>8411066</v>
      </c>
      <c r="C4508" s="12">
        <v>2301110285451</v>
      </c>
      <c r="D4508" s="7" t="s">
        <v>20024</v>
      </c>
      <c r="E4508" s="7" t="s">
        <v>8838</v>
      </c>
      <c r="F4508" s="7" t="s">
        <v>20025</v>
      </c>
      <c r="G4508" s="7" t="s">
        <v>20026</v>
      </c>
      <c r="H4508" s="7" t="s">
        <v>20027</v>
      </c>
      <c r="I4508" s="7" t="s">
        <v>65</v>
      </c>
      <c r="J4508" s="7" t="s">
        <v>33060</v>
      </c>
      <c r="K4508" s="7" t="s">
        <v>47</v>
      </c>
      <c r="L4508" s="7">
        <v>10</v>
      </c>
      <c r="M4508" s="7" t="s">
        <v>33076</v>
      </c>
      <c r="N4508" s="7">
        <v>30399</v>
      </c>
      <c r="O4508" s="7" t="s">
        <v>7553</v>
      </c>
      <c r="P4508" s="7">
        <v>20171128</v>
      </c>
      <c r="Q4508" s="7">
        <v>97</v>
      </c>
      <c r="R4508" s="7">
        <v>202004</v>
      </c>
    </row>
    <row r="4509" spans="1:18" ht="16.5" customHeight="1">
      <c r="A4509" s="8">
        <v>7438700772</v>
      </c>
      <c r="B4509" s="7">
        <v>8441001</v>
      </c>
      <c r="C4509" s="12">
        <v>2301110286673</v>
      </c>
      <c r="D4509" s="7" t="s">
        <v>51363</v>
      </c>
      <c r="E4509" s="7" t="s">
        <v>51364</v>
      </c>
      <c r="F4509" s="7" t="s">
        <v>51365</v>
      </c>
      <c r="G4509" s="7" t="s">
        <v>51366</v>
      </c>
      <c r="H4509" s="7" t="s">
        <v>7649</v>
      </c>
      <c r="I4509" s="7" t="s">
        <v>65</v>
      </c>
      <c r="J4509" s="7" t="s">
        <v>33060</v>
      </c>
      <c r="K4509" s="7" t="s">
        <v>47</v>
      </c>
      <c r="L4509" s="7">
        <v>10</v>
      </c>
      <c r="M4509" s="7" t="s">
        <v>33076</v>
      </c>
      <c r="N4509" s="7">
        <v>31114</v>
      </c>
      <c r="O4509" s="7" t="s">
        <v>7681</v>
      </c>
      <c r="P4509" s="7">
        <v>20171219</v>
      </c>
      <c r="Q4509" s="7">
        <v>52</v>
      </c>
      <c r="R4509" s="7">
        <v>202004</v>
      </c>
    </row>
    <row r="4510" spans="1:18" ht="16.5" customHeight="1">
      <c r="A4510" s="8">
        <v>8098600925</v>
      </c>
      <c r="B4510" s="7">
        <v>8466399</v>
      </c>
      <c r="C4510" s="12">
        <v>2301110287671</v>
      </c>
      <c r="D4510" s="7" t="s">
        <v>51367</v>
      </c>
      <c r="E4510" s="7" t="s">
        <v>51368</v>
      </c>
      <c r="F4510" s="7" t="s">
        <v>51369</v>
      </c>
      <c r="H4510" s="7" t="s">
        <v>51370</v>
      </c>
      <c r="I4510" s="7" t="s">
        <v>65</v>
      </c>
      <c r="J4510" s="7" t="s">
        <v>33060</v>
      </c>
      <c r="K4510" s="7" t="s">
        <v>47</v>
      </c>
      <c r="L4510" s="7">
        <v>10</v>
      </c>
      <c r="M4510" s="7" t="s">
        <v>33076</v>
      </c>
      <c r="N4510" s="7">
        <v>20201</v>
      </c>
      <c r="O4510" s="7" t="s">
        <v>49473</v>
      </c>
      <c r="P4510" s="7">
        <v>20180108</v>
      </c>
      <c r="Q4510" s="7">
        <v>60</v>
      </c>
      <c r="R4510" s="7">
        <v>202004</v>
      </c>
    </row>
    <row r="4511" spans="1:18" ht="16.5" customHeight="1">
      <c r="A4511" s="8">
        <v>7318800965</v>
      </c>
      <c r="B4511" s="7">
        <v>8475143</v>
      </c>
      <c r="C4511" s="12">
        <v>2301110288405</v>
      </c>
      <c r="D4511" s="7" t="s">
        <v>51371</v>
      </c>
      <c r="E4511" s="7" t="s">
        <v>51372</v>
      </c>
      <c r="F4511" s="7" t="s">
        <v>51373</v>
      </c>
      <c r="H4511" s="7" t="s">
        <v>3715</v>
      </c>
      <c r="I4511" s="7" t="s">
        <v>65</v>
      </c>
      <c r="J4511" s="7" t="s">
        <v>33060</v>
      </c>
      <c r="K4511" s="7" t="s">
        <v>47</v>
      </c>
      <c r="L4511" s="7">
        <v>10</v>
      </c>
      <c r="M4511" s="7" t="s">
        <v>33076</v>
      </c>
      <c r="N4511" s="7">
        <v>25114</v>
      </c>
      <c r="O4511" s="7" t="s">
        <v>51359</v>
      </c>
      <c r="P4511" s="7">
        <v>20180122</v>
      </c>
      <c r="Q4511" s="7">
        <v>52</v>
      </c>
      <c r="R4511" s="7">
        <v>202004</v>
      </c>
    </row>
    <row r="4512" spans="1:18" ht="16.5" customHeight="1">
      <c r="A4512" s="8">
        <v>2208898523</v>
      </c>
      <c r="B4512" s="7">
        <v>8516209</v>
      </c>
      <c r="C4512" s="12">
        <v>2301110291284</v>
      </c>
      <c r="D4512" s="7" t="s">
        <v>51374</v>
      </c>
      <c r="E4512" s="7" t="s">
        <v>51375</v>
      </c>
      <c r="F4512" s="7" t="s">
        <v>51376</v>
      </c>
      <c r="H4512" s="7" t="s">
        <v>51377</v>
      </c>
      <c r="I4512" s="7" t="s">
        <v>65</v>
      </c>
      <c r="J4512" s="7" t="s">
        <v>33060</v>
      </c>
      <c r="K4512" s="7" t="s">
        <v>47</v>
      </c>
      <c r="L4512" s="7">
        <v>10</v>
      </c>
      <c r="M4512" s="7" t="s">
        <v>33076</v>
      </c>
      <c r="N4512" s="7">
        <v>31111</v>
      </c>
      <c r="O4512" s="7" t="s">
        <v>43551</v>
      </c>
      <c r="P4512" s="7">
        <v>20180319</v>
      </c>
      <c r="Q4512" s="7">
        <v>89</v>
      </c>
      <c r="R4512" s="7">
        <v>202004</v>
      </c>
    </row>
    <row r="4513" spans="1:18" ht="16.5" customHeight="1">
      <c r="A4513" s="8">
        <v>7578801082</v>
      </c>
      <c r="B4513" s="7">
        <v>8724082</v>
      </c>
      <c r="C4513" s="12">
        <v>2301110299840</v>
      </c>
      <c r="D4513" s="7" t="s">
        <v>51378</v>
      </c>
      <c r="E4513" s="7" t="s">
        <v>51379</v>
      </c>
      <c r="F4513" s="7" t="s">
        <v>51380</v>
      </c>
      <c r="H4513" s="7" t="s">
        <v>51381</v>
      </c>
      <c r="I4513" s="7" t="s">
        <v>65</v>
      </c>
      <c r="J4513" s="7" t="s">
        <v>33060</v>
      </c>
      <c r="K4513" s="7" t="s">
        <v>47</v>
      </c>
      <c r="L4513" s="7">
        <v>10</v>
      </c>
      <c r="M4513" s="7" t="s">
        <v>33076</v>
      </c>
      <c r="N4513" s="7">
        <v>25113</v>
      </c>
      <c r="O4513" s="7" t="s">
        <v>33393</v>
      </c>
      <c r="P4513" s="7">
        <v>20180914</v>
      </c>
      <c r="Q4513" s="7">
        <v>50</v>
      </c>
      <c r="R4513" s="7">
        <v>202004</v>
      </c>
    </row>
    <row r="4514" spans="1:18" ht="16.5" customHeight="1">
      <c r="A4514" s="8">
        <v>1408801208</v>
      </c>
      <c r="B4514" s="7">
        <v>8766184</v>
      </c>
      <c r="C4514" s="12">
        <v>2301110300861</v>
      </c>
      <c r="D4514" s="7" t="s">
        <v>51382</v>
      </c>
      <c r="E4514" s="7" t="s">
        <v>51383</v>
      </c>
      <c r="F4514" s="7" t="s">
        <v>51384</v>
      </c>
      <c r="G4514" s="7" t="s">
        <v>51385</v>
      </c>
      <c r="H4514" s="7" t="s">
        <v>7718</v>
      </c>
      <c r="I4514" s="7" t="s">
        <v>65</v>
      </c>
      <c r="J4514" s="7" t="s">
        <v>33060</v>
      </c>
      <c r="K4514" s="7" t="s">
        <v>47</v>
      </c>
      <c r="L4514" s="7">
        <v>10</v>
      </c>
      <c r="M4514" s="7" t="s">
        <v>313</v>
      </c>
      <c r="N4514" s="7">
        <v>42201</v>
      </c>
      <c r="O4514" s="7" t="s">
        <v>38780</v>
      </c>
      <c r="P4514" s="7">
        <v>20181008</v>
      </c>
      <c r="Q4514" s="7">
        <v>60</v>
      </c>
      <c r="R4514" s="7">
        <v>202004</v>
      </c>
    </row>
    <row r="4515" spans="1:18" ht="16.5" customHeight="1">
      <c r="A4515" s="8">
        <v>2798701061</v>
      </c>
      <c r="B4515" s="7">
        <v>8777863</v>
      </c>
      <c r="C4515" s="12">
        <v>2301110302461</v>
      </c>
      <c r="D4515" s="7" t="s">
        <v>51386</v>
      </c>
      <c r="E4515" s="7" t="s">
        <v>14396</v>
      </c>
      <c r="F4515" s="7" t="s">
        <v>51387</v>
      </c>
      <c r="G4515" s="7" t="s">
        <v>51388</v>
      </c>
      <c r="H4515" s="7" t="s">
        <v>3715</v>
      </c>
      <c r="I4515" s="7" t="s">
        <v>65</v>
      </c>
      <c r="J4515" s="7" t="s">
        <v>33060</v>
      </c>
      <c r="K4515" s="7" t="s">
        <v>47</v>
      </c>
      <c r="L4515" s="7">
        <v>10</v>
      </c>
      <c r="M4515" s="7" t="s">
        <v>33076</v>
      </c>
      <c r="N4515" s="7">
        <v>31114</v>
      </c>
      <c r="O4515" s="7" t="s">
        <v>7681</v>
      </c>
      <c r="P4515" s="7">
        <v>20181108</v>
      </c>
      <c r="Q4515" s="7">
        <v>108</v>
      </c>
      <c r="R4515" s="7">
        <v>202004</v>
      </c>
    </row>
    <row r="4516" spans="1:18" ht="16.5" customHeight="1">
      <c r="A4516" s="8">
        <v>1418801138</v>
      </c>
      <c r="B4516" s="7">
        <v>8782514</v>
      </c>
      <c r="C4516" s="12">
        <v>2301110302875</v>
      </c>
      <c r="D4516" s="7" t="s">
        <v>21127</v>
      </c>
      <c r="E4516" s="7" t="s">
        <v>21128</v>
      </c>
      <c r="F4516" s="7" t="s">
        <v>3716</v>
      </c>
      <c r="G4516" s="7" t="s">
        <v>21129</v>
      </c>
      <c r="H4516" s="7" t="s">
        <v>3715</v>
      </c>
      <c r="I4516" s="7" t="s">
        <v>65</v>
      </c>
      <c r="J4516" s="7" t="s">
        <v>33060</v>
      </c>
      <c r="K4516" s="7" t="s">
        <v>47</v>
      </c>
      <c r="L4516" s="7">
        <v>10</v>
      </c>
      <c r="M4516" s="7" t="s">
        <v>33076</v>
      </c>
      <c r="N4516" s="7">
        <v>31114</v>
      </c>
      <c r="O4516" s="7" t="s">
        <v>7681</v>
      </c>
      <c r="P4516" s="7">
        <v>20181116</v>
      </c>
      <c r="Q4516" s="7">
        <v>63</v>
      </c>
      <c r="R4516" s="7">
        <v>202004</v>
      </c>
    </row>
    <row r="4517" spans="1:18" ht="16.5" customHeight="1">
      <c r="A4517" s="8">
        <v>8088101173</v>
      </c>
      <c r="B4517" s="7">
        <v>8807440</v>
      </c>
      <c r="C4517" s="12">
        <v>2301110304623</v>
      </c>
      <c r="D4517" s="7" t="s">
        <v>51389</v>
      </c>
      <c r="E4517" s="7" t="s">
        <v>51390</v>
      </c>
      <c r="F4517" s="7" t="s">
        <v>18413</v>
      </c>
      <c r="G4517" s="7" t="s">
        <v>20656</v>
      </c>
      <c r="H4517" s="7" t="s">
        <v>7676</v>
      </c>
      <c r="I4517" s="7" t="s">
        <v>65</v>
      </c>
      <c r="J4517" s="7" t="s">
        <v>33060</v>
      </c>
      <c r="K4517" s="7" t="s">
        <v>47</v>
      </c>
      <c r="L4517" s="7">
        <v>10</v>
      </c>
      <c r="M4517" s="7" t="s">
        <v>33076</v>
      </c>
      <c r="N4517" s="7">
        <v>25113</v>
      </c>
      <c r="O4517" s="7" t="s">
        <v>33393</v>
      </c>
      <c r="P4517" s="7">
        <v>20181220</v>
      </c>
      <c r="Q4517" s="7">
        <v>65</v>
      </c>
      <c r="R4517" s="7">
        <v>202004</v>
      </c>
    </row>
    <row r="4518" spans="1:18" ht="16.5" customHeight="1">
      <c r="A4518" s="8">
        <v>6138601172</v>
      </c>
      <c r="B4518" s="7">
        <v>8809482</v>
      </c>
      <c r="C4518" s="12">
        <v>2301110304938</v>
      </c>
      <c r="D4518" s="7" t="s">
        <v>51391</v>
      </c>
      <c r="E4518" s="7" t="s">
        <v>51392</v>
      </c>
      <c r="F4518" s="7" t="s">
        <v>51393</v>
      </c>
      <c r="G4518" s="7" t="s">
        <v>44780</v>
      </c>
      <c r="H4518" s="7" t="s">
        <v>3715</v>
      </c>
      <c r="I4518" s="7" t="s">
        <v>65</v>
      </c>
      <c r="J4518" s="7" t="s">
        <v>33060</v>
      </c>
      <c r="K4518" s="7" t="s">
        <v>47</v>
      </c>
      <c r="L4518" s="7">
        <v>10</v>
      </c>
      <c r="M4518" s="7" t="s">
        <v>313</v>
      </c>
      <c r="N4518" s="7">
        <v>42311</v>
      </c>
      <c r="O4518" s="7" t="s">
        <v>43176</v>
      </c>
      <c r="P4518" s="7">
        <v>20181227</v>
      </c>
      <c r="Q4518" s="7">
        <v>69</v>
      </c>
      <c r="R4518" s="7">
        <v>202004</v>
      </c>
    </row>
    <row r="4519" spans="1:18" ht="16.5" customHeight="1">
      <c r="A4519" s="8">
        <v>1378801217</v>
      </c>
      <c r="B4519" s="7">
        <v>8890323</v>
      </c>
      <c r="C4519" s="12">
        <v>2301110307502</v>
      </c>
      <c r="D4519" s="7" t="s">
        <v>51394</v>
      </c>
      <c r="E4519" s="7" t="s">
        <v>51395</v>
      </c>
      <c r="F4519" s="7" t="s">
        <v>51380</v>
      </c>
      <c r="G4519" s="7" t="s">
        <v>51396</v>
      </c>
      <c r="H4519" s="7" t="s">
        <v>7674</v>
      </c>
      <c r="I4519" s="7" t="s">
        <v>65</v>
      </c>
      <c r="J4519" s="7" t="s">
        <v>33060</v>
      </c>
      <c r="K4519" s="7" t="s">
        <v>47</v>
      </c>
      <c r="L4519" s="7">
        <v>10</v>
      </c>
      <c r="M4519" s="7" t="s">
        <v>33076</v>
      </c>
      <c r="N4519" s="7">
        <v>25113</v>
      </c>
      <c r="O4519" s="7" t="s">
        <v>33393</v>
      </c>
      <c r="P4519" s="7">
        <v>20190220</v>
      </c>
      <c r="Q4519" s="7">
        <v>67</v>
      </c>
      <c r="R4519" s="7">
        <v>202004</v>
      </c>
    </row>
    <row r="4520" spans="1:18" ht="16.5" customHeight="1">
      <c r="A4520" s="8">
        <v>4318101522</v>
      </c>
      <c r="B4520" s="7">
        <v>8988649</v>
      </c>
      <c r="C4520" s="12">
        <v>2301110312189</v>
      </c>
      <c r="D4520" s="7" t="s">
        <v>51397</v>
      </c>
      <c r="E4520" s="7" t="s">
        <v>394</v>
      </c>
      <c r="F4520" s="7" t="s">
        <v>7648</v>
      </c>
      <c r="G4520" s="7" t="s">
        <v>51398</v>
      </c>
      <c r="H4520" s="7" t="s">
        <v>7661</v>
      </c>
      <c r="I4520" s="7" t="s">
        <v>65</v>
      </c>
      <c r="J4520" s="7" t="s">
        <v>33060</v>
      </c>
      <c r="K4520" s="7" t="s">
        <v>47</v>
      </c>
      <c r="L4520" s="7">
        <v>10</v>
      </c>
      <c r="M4520" s="7" t="s">
        <v>33076</v>
      </c>
      <c r="N4520" s="7">
        <v>31111</v>
      </c>
      <c r="O4520" s="7" t="s">
        <v>43551</v>
      </c>
      <c r="P4520" s="7">
        <v>20190521</v>
      </c>
      <c r="Q4520" s="7">
        <v>50</v>
      </c>
      <c r="R4520" s="7">
        <v>202004</v>
      </c>
    </row>
    <row r="4521" spans="1:18" ht="16.5" customHeight="1">
      <c r="A4521" s="8">
        <v>6148105822</v>
      </c>
      <c r="B4521" s="7">
        <v>8990636</v>
      </c>
      <c r="C4521" s="12">
        <v>2301110312569</v>
      </c>
      <c r="D4521" s="7" t="s">
        <v>51399</v>
      </c>
      <c r="E4521" s="7" t="s">
        <v>51400</v>
      </c>
      <c r="F4521" s="7" t="s">
        <v>51401</v>
      </c>
      <c r="G4521" s="7" t="s">
        <v>51402</v>
      </c>
      <c r="H4521" s="7" t="s">
        <v>3715</v>
      </c>
      <c r="I4521" s="7" t="s">
        <v>65</v>
      </c>
      <c r="J4521" s="7" t="s">
        <v>33060</v>
      </c>
      <c r="K4521" s="7" t="s">
        <v>47</v>
      </c>
      <c r="L4521" s="7">
        <v>10</v>
      </c>
      <c r="M4521" s="7" t="s">
        <v>313</v>
      </c>
      <c r="N4521" s="7">
        <v>42411</v>
      </c>
      <c r="O4521" s="7" t="s">
        <v>43867</v>
      </c>
      <c r="P4521" s="7">
        <v>20190529</v>
      </c>
      <c r="Q4521" s="7">
        <v>107</v>
      </c>
      <c r="R4521" s="7">
        <v>202004</v>
      </c>
    </row>
    <row r="4522" spans="1:18" ht="16.5" customHeight="1">
      <c r="A4522" s="8">
        <v>5408101428</v>
      </c>
      <c r="B4522" s="7">
        <v>9150674</v>
      </c>
      <c r="C4522" s="12">
        <v>2301110316074</v>
      </c>
      <c r="D4522" s="7" t="s">
        <v>51403</v>
      </c>
      <c r="E4522" s="7" t="s">
        <v>43839</v>
      </c>
      <c r="F4522" s="7" t="s">
        <v>7648</v>
      </c>
      <c r="G4522" s="7" t="s">
        <v>51404</v>
      </c>
      <c r="H4522" s="7" t="s">
        <v>7661</v>
      </c>
      <c r="I4522" s="7" t="s">
        <v>65</v>
      </c>
      <c r="J4522" s="7" t="s">
        <v>33060</v>
      </c>
      <c r="K4522" s="7" t="s">
        <v>47</v>
      </c>
      <c r="L4522" s="7">
        <v>10</v>
      </c>
      <c r="M4522" s="7" t="s">
        <v>33076</v>
      </c>
      <c r="N4522" s="7">
        <v>31114</v>
      </c>
      <c r="O4522" s="7" t="s">
        <v>7681</v>
      </c>
      <c r="P4522" s="7">
        <v>20190820</v>
      </c>
      <c r="Q4522" s="7">
        <v>73</v>
      </c>
      <c r="R4522" s="7">
        <v>202004</v>
      </c>
    </row>
    <row r="4523" spans="1:18" ht="16.5" customHeight="1">
      <c r="A4523" s="8">
        <v>5588801525</v>
      </c>
      <c r="B4523" s="7">
        <v>9255540</v>
      </c>
      <c r="C4523" s="12">
        <v>2301110321601</v>
      </c>
      <c r="D4523" s="7" t="s">
        <v>51405</v>
      </c>
      <c r="E4523" s="7" t="s">
        <v>51406</v>
      </c>
      <c r="F4523" s="7" t="s">
        <v>51407</v>
      </c>
      <c r="G4523" s="7" t="s">
        <v>51408</v>
      </c>
      <c r="H4523" s="7" t="s">
        <v>51409</v>
      </c>
      <c r="I4523" s="7" t="s">
        <v>65</v>
      </c>
      <c r="J4523" s="7" t="s">
        <v>33060</v>
      </c>
      <c r="K4523" s="7" t="s">
        <v>47</v>
      </c>
      <c r="L4523" s="7">
        <v>10</v>
      </c>
      <c r="M4523" s="7" t="s">
        <v>966</v>
      </c>
      <c r="N4523" s="7">
        <v>68212</v>
      </c>
      <c r="O4523" s="7" t="s">
        <v>43364</v>
      </c>
      <c r="P4523" s="7">
        <v>20191204</v>
      </c>
      <c r="Q4523" s="7">
        <v>96</v>
      </c>
      <c r="R4523" s="7">
        <v>202004</v>
      </c>
    </row>
    <row r="4524" spans="1:18" ht="16.5" customHeight="1">
      <c r="A4524" s="8">
        <v>1188601487</v>
      </c>
      <c r="B4524" s="7">
        <v>9258220</v>
      </c>
      <c r="C4524" s="12">
        <v>2301110322005</v>
      </c>
      <c r="D4524" s="7" t="s">
        <v>21197</v>
      </c>
      <c r="E4524" s="7" t="s">
        <v>21198</v>
      </c>
      <c r="F4524" s="7" t="s">
        <v>20627</v>
      </c>
      <c r="G4524" s="7" t="s">
        <v>21199</v>
      </c>
      <c r="H4524" s="7" t="s">
        <v>21200</v>
      </c>
      <c r="I4524" s="7" t="s">
        <v>65</v>
      </c>
      <c r="J4524" s="7" t="s">
        <v>33060</v>
      </c>
      <c r="K4524" s="7" t="s">
        <v>47</v>
      </c>
      <c r="L4524" s="7">
        <v>10</v>
      </c>
      <c r="M4524" s="7" t="s">
        <v>33076</v>
      </c>
      <c r="N4524" s="7">
        <v>31114</v>
      </c>
      <c r="O4524" s="7" t="s">
        <v>7681</v>
      </c>
      <c r="P4524" s="7">
        <v>20191212</v>
      </c>
      <c r="Q4524" s="7">
        <v>75</v>
      </c>
      <c r="R4524" s="7">
        <v>202004</v>
      </c>
    </row>
    <row r="4525" spans="1:18" ht="16.5" customHeight="1">
      <c r="A4525" s="8">
        <v>2268215760</v>
      </c>
      <c r="B4525" s="7">
        <v>8643146</v>
      </c>
      <c r="C4525" s="12">
        <v>2301330013179</v>
      </c>
      <c r="D4525" s="7" t="s">
        <v>30549</v>
      </c>
      <c r="E4525" s="7" t="s">
        <v>30550</v>
      </c>
      <c r="F4525" s="7" t="s">
        <v>249</v>
      </c>
      <c r="G4525" s="7" t="s">
        <v>30551</v>
      </c>
      <c r="H4525" s="7" t="s">
        <v>30552</v>
      </c>
      <c r="I4525" s="7" t="s">
        <v>45</v>
      </c>
      <c r="J4525" s="7" t="s">
        <v>33060</v>
      </c>
      <c r="K4525" s="7" t="s">
        <v>47</v>
      </c>
      <c r="L4525" s="7">
        <v>10</v>
      </c>
      <c r="M4525" s="7" t="s">
        <v>105</v>
      </c>
      <c r="N4525" s="7">
        <v>86102</v>
      </c>
      <c r="O4525" s="7" t="s">
        <v>30448</v>
      </c>
      <c r="P4525" s="7">
        <v>20180615</v>
      </c>
      <c r="Q4525" s="7">
        <v>55</v>
      </c>
      <c r="R4525" s="7">
        <v>202004</v>
      </c>
    </row>
    <row r="4526" spans="1:18" ht="16.5" customHeight="1">
      <c r="A4526" s="8">
        <v>6218176058</v>
      </c>
      <c r="B4526" s="7">
        <v>3033828</v>
      </c>
      <c r="C4526" s="12">
        <v>2341110049308</v>
      </c>
      <c r="D4526" s="7" t="s">
        <v>51410</v>
      </c>
      <c r="E4526" s="7" t="s">
        <v>30211</v>
      </c>
      <c r="F4526" s="7" t="s">
        <v>51411</v>
      </c>
      <c r="G4526" s="7" t="s">
        <v>51412</v>
      </c>
      <c r="H4526" s="7" t="s">
        <v>51413</v>
      </c>
      <c r="I4526" s="7" t="s">
        <v>65</v>
      </c>
      <c r="J4526" s="7" t="s">
        <v>33060</v>
      </c>
      <c r="K4526" s="7" t="s">
        <v>47</v>
      </c>
      <c r="L4526" s="7">
        <v>10</v>
      </c>
      <c r="M4526" s="7" t="s">
        <v>363</v>
      </c>
      <c r="N4526" s="7">
        <v>71530</v>
      </c>
      <c r="O4526" s="7" t="s">
        <v>3353</v>
      </c>
      <c r="P4526" s="7">
        <v>20080603</v>
      </c>
      <c r="Q4526" s="7">
        <v>54</v>
      </c>
      <c r="R4526" s="7">
        <v>202004</v>
      </c>
    </row>
    <row r="4527" spans="1:18" ht="16.5" customHeight="1">
      <c r="A4527" s="8">
        <v>1328701549</v>
      </c>
      <c r="B4527" s="7">
        <v>9308539</v>
      </c>
      <c r="C4527" s="12">
        <v>2341110111470</v>
      </c>
      <c r="D4527" s="7" t="s">
        <v>51414</v>
      </c>
      <c r="E4527" s="7" t="s">
        <v>16057</v>
      </c>
      <c r="F4527" s="7" t="s">
        <v>51415</v>
      </c>
      <c r="G4527" s="7" t="s">
        <v>51416</v>
      </c>
      <c r="H4527" s="7" t="s">
        <v>51417</v>
      </c>
      <c r="I4527" s="7" t="s">
        <v>65</v>
      </c>
      <c r="J4527" s="7" t="s">
        <v>33060</v>
      </c>
      <c r="K4527" s="7" t="s">
        <v>47</v>
      </c>
      <c r="L4527" s="7">
        <v>10</v>
      </c>
      <c r="M4527" s="7" t="s">
        <v>33076</v>
      </c>
      <c r="N4527" s="7">
        <v>22241</v>
      </c>
      <c r="O4527" s="7" t="s">
        <v>45246</v>
      </c>
      <c r="P4527" s="7">
        <v>19910113</v>
      </c>
      <c r="Q4527" s="7">
        <v>50</v>
      </c>
      <c r="R4527" s="7">
        <v>202004</v>
      </c>
    </row>
    <row r="4528" spans="1:18" ht="16.5" customHeight="1">
      <c r="A4528" s="8">
        <v>6208206288</v>
      </c>
      <c r="B4528" s="7">
        <v>3031199</v>
      </c>
      <c r="C4528" s="12">
        <v>2342210002816</v>
      </c>
      <c r="D4528" s="7" t="s">
        <v>51418</v>
      </c>
      <c r="E4528" s="7" t="s">
        <v>51419</v>
      </c>
      <c r="F4528" s="7" t="s">
        <v>51420</v>
      </c>
      <c r="G4528" s="7" t="s">
        <v>51421</v>
      </c>
      <c r="H4528" s="7" t="s">
        <v>51422</v>
      </c>
      <c r="I4528" s="7" t="s">
        <v>45</v>
      </c>
      <c r="J4528" s="7" t="s">
        <v>33060</v>
      </c>
      <c r="K4528" s="7" t="s">
        <v>47</v>
      </c>
      <c r="L4528" s="7">
        <v>10</v>
      </c>
      <c r="M4528" s="7" t="s">
        <v>105</v>
      </c>
      <c r="N4528" s="7">
        <v>87120</v>
      </c>
      <c r="O4528" s="7" t="s">
        <v>37493</v>
      </c>
      <c r="P4528" s="7">
        <v>20071024</v>
      </c>
      <c r="Q4528" s="7">
        <v>80</v>
      </c>
      <c r="R4528" s="7">
        <v>202004</v>
      </c>
    </row>
    <row r="4529" spans="1:22" ht="16.5" customHeight="1">
      <c r="A4529" s="8">
        <v>8768600696</v>
      </c>
      <c r="B4529" s="7">
        <v>8160698</v>
      </c>
      <c r="C4529" s="12">
        <v>2501710031359</v>
      </c>
      <c r="D4529" s="7" t="s">
        <v>51423</v>
      </c>
      <c r="E4529" s="7" t="s">
        <v>51424</v>
      </c>
      <c r="F4529" s="7" t="s">
        <v>51425</v>
      </c>
      <c r="G4529" s="7" t="s">
        <v>51426</v>
      </c>
      <c r="H4529" s="7" t="s">
        <v>51427</v>
      </c>
      <c r="I4529" s="7" t="s">
        <v>65</v>
      </c>
      <c r="J4529" s="7" t="s">
        <v>33060</v>
      </c>
      <c r="K4529" s="7" t="s">
        <v>47</v>
      </c>
      <c r="L4529" s="7">
        <v>10</v>
      </c>
      <c r="M4529" s="7" t="s">
        <v>363</v>
      </c>
      <c r="N4529" s="7">
        <v>71102</v>
      </c>
      <c r="O4529" s="7" t="s">
        <v>14934</v>
      </c>
      <c r="P4529" s="7">
        <v>20170327</v>
      </c>
      <c r="Q4529" s="7">
        <v>82</v>
      </c>
      <c r="R4529" s="7">
        <v>202004</v>
      </c>
    </row>
    <row r="4530" spans="1:22" ht="16.5" customHeight="1">
      <c r="A4530" s="8">
        <v>1048617068</v>
      </c>
      <c r="B4530" s="7">
        <v>3147557</v>
      </c>
      <c r="C4530" s="12">
        <v>2741460009145</v>
      </c>
      <c r="D4530" s="7" t="s">
        <v>51428</v>
      </c>
      <c r="E4530" s="7" t="s">
        <v>51429</v>
      </c>
      <c r="F4530" s="7" t="s">
        <v>13092</v>
      </c>
      <c r="G4530" s="7" t="s">
        <v>51430</v>
      </c>
      <c r="H4530" s="7" t="s">
        <v>51431</v>
      </c>
      <c r="I4530" s="7" t="s">
        <v>52</v>
      </c>
      <c r="J4530" s="7" t="s">
        <v>33060</v>
      </c>
      <c r="K4530" s="7" t="s">
        <v>47</v>
      </c>
      <c r="L4530" s="7">
        <v>10</v>
      </c>
      <c r="M4530" s="7" t="s">
        <v>363</v>
      </c>
      <c r="N4530" s="7">
        <v>71101</v>
      </c>
      <c r="O4530" s="7" t="s">
        <v>13181</v>
      </c>
      <c r="P4530" s="7">
        <v>20180410</v>
      </c>
      <c r="Q4530" s="7">
        <v>329</v>
      </c>
      <c r="R4530" s="7">
        <v>202004</v>
      </c>
    </row>
    <row r="4531" spans="1:22" ht="16.5" customHeight="1">
      <c r="A4531" s="8">
        <v>2078156822</v>
      </c>
      <c r="B4531" s="7">
        <v>6687253</v>
      </c>
      <c r="C4531" s="12">
        <v>2802110153010</v>
      </c>
      <c r="D4531" s="7" t="s">
        <v>51432</v>
      </c>
      <c r="E4531" s="7" t="s">
        <v>51433</v>
      </c>
      <c r="F4531" s="7" t="s">
        <v>51434</v>
      </c>
      <c r="G4531" s="7" t="s">
        <v>51435</v>
      </c>
      <c r="H4531" s="7" t="s">
        <v>51436</v>
      </c>
      <c r="I4531" s="7" t="s">
        <v>65</v>
      </c>
      <c r="J4531" s="7" t="s">
        <v>33060</v>
      </c>
      <c r="K4531" s="7" t="s">
        <v>47</v>
      </c>
      <c r="L4531" s="7">
        <v>10</v>
      </c>
      <c r="M4531" s="7" t="s">
        <v>33076</v>
      </c>
      <c r="N4531" s="7">
        <v>14191</v>
      </c>
      <c r="O4531" s="7" t="s">
        <v>42525</v>
      </c>
      <c r="P4531" s="7">
        <v>20160411</v>
      </c>
      <c r="Q4531" s="7">
        <v>55</v>
      </c>
      <c r="R4531" s="7">
        <v>202004</v>
      </c>
    </row>
    <row r="4532" spans="1:22" ht="16.5" customHeight="1">
      <c r="A4532" s="8">
        <v>2258701555</v>
      </c>
      <c r="B4532" s="7">
        <v>9059565</v>
      </c>
      <c r="C4532" s="12">
        <v>2802110196820</v>
      </c>
      <c r="D4532" s="7" t="s">
        <v>51437</v>
      </c>
      <c r="E4532" s="7" t="s">
        <v>1579</v>
      </c>
      <c r="F4532" s="7" t="s">
        <v>51438</v>
      </c>
      <c r="G4532" s="7" t="s">
        <v>51439</v>
      </c>
      <c r="H4532" s="7" t="s">
        <v>51440</v>
      </c>
      <c r="I4532" s="7" t="s">
        <v>65</v>
      </c>
      <c r="J4532" s="7" t="s">
        <v>33060</v>
      </c>
      <c r="K4532" s="7" t="s">
        <v>47</v>
      </c>
      <c r="L4532" s="7">
        <v>10</v>
      </c>
      <c r="M4532" s="7" t="s">
        <v>33760</v>
      </c>
      <c r="N4532" s="7">
        <v>46443</v>
      </c>
      <c r="O4532" s="7" t="s">
        <v>44335</v>
      </c>
      <c r="P4532" s="7">
        <v>20190802</v>
      </c>
      <c r="Q4532" s="7">
        <v>66</v>
      </c>
      <c r="R4532" s="7">
        <v>202004</v>
      </c>
    </row>
    <row r="4533" spans="1:22" ht="16.5" customHeight="1">
      <c r="A4533" s="8">
        <v>1278219187</v>
      </c>
      <c r="B4533" s="7">
        <v>3999829</v>
      </c>
      <c r="C4533" s="12">
        <v>2843360001683</v>
      </c>
      <c r="D4533" s="7" t="s">
        <v>51441</v>
      </c>
      <c r="E4533" s="7" t="s">
        <v>51442</v>
      </c>
      <c r="F4533" s="7" t="s">
        <v>637</v>
      </c>
      <c r="G4533" s="7" t="s">
        <v>51443</v>
      </c>
      <c r="H4533" s="7" t="s">
        <v>33094</v>
      </c>
      <c r="I4533" s="7" t="s">
        <v>45</v>
      </c>
      <c r="J4533" s="7" t="s">
        <v>33060</v>
      </c>
      <c r="K4533" s="7" t="s">
        <v>47</v>
      </c>
      <c r="L4533" s="7">
        <v>10</v>
      </c>
      <c r="M4533" s="7" t="s">
        <v>33076</v>
      </c>
      <c r="N4533" s="7">
        <v>10799</v>
      </c>
      <c r="O4533" s="7" t="s">
        <v>33150</v>
      </c>
      <c r="P4533" s="7">
        <v>20110309</v>
      </c>
      <c r="Q4533" s="7">
        <v>107</v>
      </c>
      <c r="R4533" s="7">
        <v>202004</v>
      </c>
    </row>
    <row r="4534" spans="1:22" ht="16.5" customHeight="1">
      <c r="A4534" s="8">
        <v>7958101464</v>
      </c>
      <c r="B4534" s="7">
        <v>8726777</v>
      </c>
      <c r="C4534" s="12">
        <v>2844110102738</v>
      </c>
      <c r="D4534" s="7" t="s">
        <v>51444</v>
      </c>
      <c r="E4534" s="7" t="s">
        <v>51445</v>
      </c>
      <c r="F4534" s="7" t="s">
        <v>51446</v>
      </c>
      <c r="G4534" s="7" t="s">
        <v>51447</v>
      </c>
      <c r="H4534" s="7" t="s">
        <v>51448</v>
      </c>
      <c r="I4534" s="7" t="s">
        <v>65</v>
      </c>
      <c r="J4534" s="7" t="s">
        <v>33060</v>
      </c>
      <c r="K4534" s="7" t="s">
        <v>47</v>
      </c>
      <c r="L4534" s="7">
        <v>10</v>
      </c>
      <c r="M4534" s="7" t="s">
        <v>33076</v>
      </c>
      <c r="N4534" s="7">
        <v>13219</v>
      </c>
      <c r="O4534" s="7" t="s">
        <v>49820</v>
      </c>
      <c r="P4534" s="7">
        <v>20180927</v>
      </c>
      <c r="Q4534" s="7">
        <v>50</v>
      </c>
      <c r="R4534" s="7">
        <v>202004</v>
      </c>
    </row>
    <row r="4535" spans="1:22" ht="16.5" customHeight="1">
      <c r="A4535" s="8">
        <v>6538601369</v>
      </c>
      <c r="B4535" s="7">
        <v>8807521</v>
      </c>
      <c r="C4535" s="12">
        <v>2844110104148</v>
      </c>
      <c r="D4535" s="7" t="s">
        <v>51449</v>
      </c>
      <c r="E4535" s="7" t="s">
        <v>51450</v>
      </c>
      <c r="F4535" s="7" t="s">
        <v>253</v>
      </c>
      <c r="G4535" s="7" t="s">
        <v>51451</v>
      </c>
      <c r="H4535" s="7" t="s">
        <v>51452</v>
      </c>
      <c r="I4535" s="7" t="s">
        <v>65</v>
      </c>
      <c r="J4535" s="7" t="s">
        <v>33060</v>
      </c>
      <c r="K4535" s="7" t="s">
        <v>47</v>
      </c>
      <c r="L4535" s="7">
        <v>10</v>
      </c>
      <c r="M4535" s="7" t="s">
        <v>33760</v>
      </c>
      <c r="N4535" s="7">
        <v>47121</v>
      </c>
      <c r="O4535" s="7" t="s">
        <v>253</v>
      </c>
      <c r="P4535" s="7">
        <v>20181224</v>
      </c>
      <c r="Q4535" s="7">
        <v>51</v>
      </c>
      <c r="R4535" s="7">
        <v>202004</v>
      </c>
    </row>
    <row r="4536" spans="1:22" ht="16.5" customHeight="1">
      <c r="A4536" s="8">
        <v>4358800617</v>
      </c>
      <c r="B4536" s="7">
        <v>8148975</v>
      </c>
      <c r="C4536" s="12">
        <v>2850110347711</v>
      </c>
      <c r="D4536" s="7" t="s">
        <v>51453</v>
      </c>
      <c r="E4536" s="7" t="s">
        <v>51454</v>
      </c>
      <c r="F4536" s="7" t="s">
        <v>51455</v>
      </c>
      <c r="G4536" s="7" t="s">
        <v>51456</v>
      </c>
      <c r="H4536" s="7" t="s">
        <v>51457</v>
      </c>
      <c r="I4536" s="7" t="s">
        <v>65</v>
      </c>
      <c r="J4536" s="7" t="s">
        <v>33060</v>
      </c>
      <c r="K4536" s="7" t="s">
        <v>47</v>
      </c>
      <c r="L4536" s="7">
        <v>10</v>
      </c>
      <c r="M4536" s="7" t="s">
        <v>33760</v>
      </c>
      <c r="N4536" s="7">
        <v>46329</v>
      </c>
      <c r="O4536" s="7" t="s">
        <v>9470</v>
      </c>
      <c r="P4536" s="7">
        <v>20170224</v>
      </c>
      <c r="Q4536" s="7">
        <v>53</v>
      </c>
      <c r="R4536" s="7">
        <v>202004</v>
      </c>
    </row>
    <row r="4537" spans="1:22" ht="16.5" customHeight="1">
      <c r="A4537" s="8">
        <v>4658601248</v>
      </c>
      <c r="B4537" s="7">
        <v>8810786</v>
      </c>
      <c r="C4537" s="12">
        <v>1311110540681</v>
      </c>
      <c r="D4537" s="7" t="s">
        <v>27307</v>
      </c>
      <c r="E4537" s="7" t="s">
        <v>27308</v>
      </c>
      <c r="F4537" s="7" t="s">
        <v>27309</v>
      </c>
      <c r="G4537" s="7" t="s">
        <v>27310</v>
      </c>
      <c r="H4537" s="7" t="s">
        <v>27311</v>
      </c>
      <c r="I4537" s="7" t="s">
        <v>65</v>
      </c>
      <c r="J4537" s="7" t="s">
        <v>33060</v>
      </c>
      <c r="K4537" s="7" t="s">
        <v>47</v>
      </c>
      <c r="L4537" s="7">
        <v>10</v>
      </c>
      <c r="M4537" s="7" t="s">
        <v>34433</v>
      </c>
      <c r="N4537" s="7">
        <v>58222</v>
      </c>
      <c r="O4537" s="7" t="s">
        <v>13163</v>
      </c>
      <c r="P4537" s="7">
        <v>20190102</v>
      </c>
      <c r="Q4537" s="7">
        <v>58</v>
      </c>
      <c r="R4537" s="7">
        <v>202005</v>
      </c>
      <c r="S4537" s="7">
        <v>2022</v>
      </c>
      <c r="T4537" s="7">
        <v>43419882</v>
      </c>
      <c r="U4537" s="7">
        <v>29897344</v>
      </c>
      <c r="V4537" s="7">
        <v>1000000</v>
      </c>
    </row>
    <row r="4538" spans="1:22" ht="16.5" customHeight="1">
      <c r="A4538" s="8">
        <v>2028158257</v>
      </c>
      <c r="B4538" s="7">
        <v>1383311</v>
      </c>
      <c r="C4538" s="12">
        <v>1101111360637</v>
      </c>
      <c r="D4538" s="7" t="s">
        <v>22905</v>
      </c>
      <c r="E4538" s="7" t="s">
        <v>22906</v>
      </c>
      <c r="F4538" s="7" t="s">
        <v>22907</v>
      </c>
      <c r="G4538" s="7" t="s">
        <v>22908</v>
      </c>
      <c r="H4538" s="7" t="s">
        <v>22909</v>
      </c>
      <c r="I4538" s="7" t="s">
        <v>65</v>
      </c>
      <c r="J4538" s="7" t="s">
        <v>33060</v>
      </c>
      <c r="K4538" s="7" t="s">
        <v>47</v>
      </c>
      <c r="L4538" s="7">
        <v>10</v>
      </c>
      <c r="M4538" s="7" t="s">
        <v>33076</v>
      </c>
      <c r="N4538" s="7">
        <v>27309</v>
      </c>
      <c r="O4538" s="7" t="s">
        <v>44155</v>
      </c>
      <c r="P4538" s="7">
        <v>19970108</v>
      </c>
      <c r="Q4538" s="7">
        <v>61</v>
      </c>
      <c r="R4538" s="7">
        <v>202005</v>
      </c>
    </row>
    <row r="4539" spans="1:22" ht="16.5" customHeight="1">
      <c r="A4539" s="8">
        <v>2148721395</v>
      </c>
      <c r="B4539" s="7">
        <v>1261738</v>
      </c>
      <c r="C4539" s="12">
        <v>1101112632283</v>
      </c>
      <c r="D4539" s="7" t="s">
        <v>26921</v>
      </c>
      <c r="E4539" s="7" t="s">
        <v>26922</v>
      </c>
      <c r="F4539" s="7" t="s">
        <v>26923</v>
      </c>
      <c r="G4539" s="7" t="s">
        <v>26924</v>
      </c>
      <c r="H4539" s="7" t="s">
        <v>26925</v>
      </c>
      <c r="I4539" s="7" t="s">
        <v>65</v>
      </c>
      <c r="J4539" s="7" t="s">
        <v>33060</v>
      </c>
      <c r="K4539" s="7" t="s">
        <v>47</v>
      </c>
      <c r="L4539" s="7">
        <v>10</v>
      </c>
      <c r="M4539" s="7" t="s">
        <v>34433</v>
      </c>
      <c r="N4539" s="7">
        <v>58220</v>
      </c>
      <c r="O4539" s="7" t="s">
        <v>34437</v>
      </c>
      <c r="P4539" s="7">
        <v>20021017</v>
      </c>
      <c r="Q4539" s="7">
        <v>65</v>
      </c>
      <c r="R4539" s="7">
        <v>202005</v>
      </c>
    </row>
    <row r="4540" spans="1:22" ht="16.5" customHeight="1">
      <c r="A4540" s="8">
        <v>5068117726</v>
      </c>
      <c r="B4540" s="7">
        <v>1401123</v>
      </c>
      <c r="C4540" s="12">
        <v>1746110020575</v>
      </c>
      <c r="D4540" s="7" t="s">
        <v>22610</v>
      </c>
      <c r="E4540" s="7" t="s">
        <v>22611</v>
      </c>
      <c r="F4540" s="7" t="s">
        <v>22612</v>
      </c>
      <c r="G4540" s="7" t="s">
        <v>22613</v>
      </c>
      <c r="H4540" s="7" t="s">
        <v>22614</v>
      </c>
      <c r="I4540" s="7" t="s">
        <v>65</v>
      </c>
      <c r="J4540" s="7" t="s">
        <v>33060</v>
      </c>
      <c r="K4540" s="7" t="s">
        <v>47</v>
      </c>
      <c r="L4540" s="7">
        <v>10</v>
      </c>
      <c r="M4540" s="7" t="s">
        <v>313</v>
      </c>
      <c r="N4540" s="7">
        <v>42201</v>
      </c>
      <c r="O4540" s="7" t="s">
        <v>38780</v>
      </c>
      <c r="P4540" s="7">
        <v>19941119</v>
      </c>
      <c r="Q4540" s="7">
        <v>96</v>
      </c>
      <c r="R4540" s="7">
        <v>202005</v>
      </c>
    </row>
    <row r="4541" spans="1:22" ht="16.5" customHeight="1">
      <c r="A4541" s="8">
        <v>6178607561</v>
      </c>
      <c r="B4541" s="7">
        <v>4221967</v>
      </c>
      <c r="C4541" s="12">
        <v>1801110857277</v>
      </c>
      <c r="D4541" s="7" t="s">
        <v>21815</v>
      </c>
      <c r="E4541" s="7" t="s">
        <v>21816</v>
      </c>
      <c r="F4541" s="7" t="s">
        <v>21817</v>
      </c>
      <c r="G4541" s="7" t="s">
        <v>21818</v>
      </c>
      <c r="H4541" s="7" t="s">
        <v>21819</v>
      </c>
      <c r="I4541" s="7" t="s">
        <v>65</v>
      </c>
      <c r="J4541" s="7" t="s">
        <v>33060</v>
      </c>
      <c r="K4541" s="7" t="s">
        <v>47</v>
      </c>
      <c r="L4541" s="7">
        <v>10</v>
      </c>
      <c r="M4541" s="7" t="s">
        <v>33760</v>
      </c>
      <c r="N4541" s="7">
        <v>46522</v>
      </c>
      <c r="O4541" s="7" t="s">
        <v>44125</v>
      </c>
      <c r="P4541" s="7">
        <v>20130422</v>
      </c>
      <c r="Q4541" s="7">
        <v>117</v>
      </c>
      <c r="R4541" s="7">
        <v>202005</v>
      </c>
    </row>
    <row r="4542" spans="1:22" ht="16.5" customHeight="1">
      <c r="A4542" s="8">
        <v>4558100873</v>
      </c>
      <c r="B4542" s="7">
        <v>8452273</v>
      </c>
      <c r="C4542" s="12">
        <v>1801111107035</v>
      </c>
      <c r="D4542" s="7" t="s">
        <v>51458</v>
      </c>
      <c r="E4542" s="7" t="s">
        <v>9139</v>
      </c>
      <c r="F4542" s="7" t="s">
        <v>7725</v>
      </c>
      <c r="G4542" s="7" t="s">
        <v>51459</v>
      </c>
      <c r="H4542" s="7" t="s">
        <v>51460</v>
      </c>
      <c r="I4542" s="7" t="s">
        <v>65</v>
      </c>
      <c r="J4542" s="7" t="s">
        <v>33060</v>
      </c>
      <c r="K4542" s="7" t="s">
        <v>47</v>
      </c>
      <c r="L4542" s="7">
        <v>10</v>
      </c>
      <c r="M4542" s="7" t="s">
        <v>33076</v>
      </c>
      <c r="N4542" s="7">
        <v>31114</v>
      </c>
      <c r="O4542" s="7" t="s">
        <v>7681</v>
      </c>
      <c r="P4542" s="7">
        <v>20170724</v>
      </c>
      <c r="Q4542" s="7">
        <v>76</v>
      </c>
      <c r="R4542" s="7">
        <v>202005</v>
      </c>
    </row>
    <row r="4543" spans="1:22" ht="16.5" customHeight="1">
      <c r="A4543" s="8">
        <v>2118777056</v>
      </c>
      <c r="B4543" s="7">
        <v>2628888</v>
      </c>
      <c r="C4543" s="12">
        <v>1101113393181</v>
      </c>
      <c r="D4543" s="7" t="s">
        <v>51461</v>
      </c>
      <c r="E4543" s="7" t="s">
        <v>7728</v>
      </c>
      <c r="F4543" s="7" t="s">
        <v>51462</v>
      </c>
      <c r="G4543" s="7" t="s">
        <v>51463</v>
      </c>
      <c r="H4543" s="7" t="s">
        <v>51464</v>
      </c>
      <c r="I4543" s="7" t="s">
        <v>65</v>
      </c>
      <c r="J4543" s="7" t="s">
        <v>33060</v>
      </c>
      <c r="K4543" s="7" t="s">
        <v>47</v>
      </c>
      <c r="L4543" s="7">
        <v>10</v>
      </c>
      <c r="M4543" s="7" t="s">
        <v>34433</v>
      </c>
      <c r="N4543" s="7">
        <v>58221</v>
      </c>
      <c r="O4543" s="7" t="s">
        <v>12995</v>
      </c>
      <c r="P4543" s="7">
        <v>20060206</v>
      </c>
      <c r="Q4543" s="7">
        <v>52</v>
      </c>
      <c r="R4543" s="7">
        <v>202006</v>
      </c>
      <c r="S4543" s="7">
        <v>2022</v>
      </c>
      <c r="T4543" s="7">
        <v>6102450</v>
      </c>
      <c r="U4543" s="7">
        <v>4185826</v>
      </c>
      <c r="V4543" s="7">
        <v>337000</v>
      </c>
    </row>
    <row r="4544" spans="1:22" ht="16.5" customHeight="1">
      <c r="A4544" s="8">
        <v>1208718289</v>
      </c>
      <c r="B4544" s="7">
        <v>2820911</v>
      </c>
      <c r="C4544" s="12">
        <v>1101113722695</v>
      </c>
      <c r="D4544" s="7" t="s">
        <v>26679</v>
      </c>
      <c r="E4544" s="7" t="s">
        <v>26680</v>
      </c>
      <c r="F4544" s="7" t="s">
        <v>26681</v>
      </c>
      <c r="G4544" s="7" t="s">
        <v>26682</v>
      </c>
      <c r="H4544" s="7" t="s">
        <v>26683</v>
      </c>
      <c r="I4544" s="7" t="s">
        <v>65</v>
      </c>
      <c r="J4544" s="7" t="s">
        <v>33060</v>
      </c>
      <c r="K4544" s="7" t="s">
        <v>47</v>
      </c>
      <c r="L4544" s="7">
        <v>10</v>
      </c>
      <c r="M4544" s="7" t="s">
        <v>363</v>
      </c>
      <c r="N4544" s="7">
        <v>71390</v>
      </c>
      <c r="O4544" s="7" t="s">
        <v>51465</v>
      </c>
      <c r="P4544" s="7">
        <v>20070720</v>
      </c>
      <c r="Q4544" s="7">
        <v>58</v>
      </c>
      <c r="R4544" s="7">
        <v>202006</v>
      </c>
      <c r="S4544" s="7">
        <v>2022</v>
      </c>
      <c r="T4544" s="7">
        <v>13575311</v>
      </c>
      <c r="U4544" s="7">
        <v>7113189</v>
      </c>
      <c r="V4544" s="7">
        <v>175000</v>
      </c>
    </row>
    <row r="4545" spans="1:22" ht="16.5" customHeight="1">
      <c r="A4545" s="8">
        <v>3138122990</v>
      </c>
      <c r="B4545" s="7">
        <v>3662196</v>
      </c>
      <c r="C4545" s="12">
        <v>1611110014101</v>
      </c>
      <c r="D4545" s="7" t="s">
        <v>51466</v>
      </c>
      <c r="E4545" s="7" t="s">
        <v>20276</v>
      </c>
      <c r="F4545" s="7" t="s">
        <v>8713</v>
      </c>
      <c r="G4545" s="7" t="s">
        <v>51467</v>
      </c>
      <c r="H4545" s="7" t="s">
        <v>51468</v>
      </c>
      <c r="I4545" s="7" t="s">
        <v>65</v>
      </c>
      <c r="J4545" s="7" t="s">
        <v>33060</v>
      </c>
      <c r="K4545" s="7" t="s">
        <v>47</v>
      </c>
      <c r="L4545" s="7">
        <v>10</v>
      </c>
      <c r="M4545" s="7" t="s">
        <v>313</v>
      </c>
      <c r="N4545" s="7">
        <v>42202</v>
      </c>
      <c r="O4545" s="7" t="s">
        <v>43975</v>
      </c>
      <c r="P4545" s="7">
        <v>20090904</v>
      </c>
      <c r="Q4545" s="7">
        <v>56</v>
      </c>
      <c r="R4545" s="7">
        <v>202006</v>
      </c>
      <c r="S4545" s="7">
        <v>2022</v>
      </c>
      <c r="T4545" s="7">
        <v>4666095</v>
      </c>
      <c r="U4545" s="7">
        <v>7998563</v>
      </c>
      <c r="V4545" s="7">
        <v>515000</v>
      </c>
    </row>
    <row r="4546" spans="1:22" ht="16.5" customHeight="1">
      <c r="A4546" s="8">
        <v>6058162912</v>
      </c>
      <c r="B4546" s="7">
        <v>1433821</v>
      </c>
      <c r="C4546" s="12">
        <v>1801110465913</v>
      </c>
      <c r="D4546" s="7" t="s">
        <v>21853</v>
      </c>
      <c r="E4546" s="7" t="s">
        <v>21854</v>
      </c>
      <c r="F4546" s="7" t="s">
        <v>8923</v>
      </c>
      <c r="G4546" s="7" t="s">
        <v>21855</v>
      </c>
      <c r="H4546" s="7" t="s">
        <v>21856</v>
      </c>
      <c r="I4546" s="7" t="s">
        <v>65</v>
      </c>
      <c r="J4546" s="7" t="s">
        <v>33060</v>
      </c>
      <c r="K4546" s="7" t="s">
        <v>47</v>
      </c>
      <c r="L4546" s="7">
        <v>10</v>
      </c>
      <c r="M4546" s="7" t="s">
        <v>313</v>
      </c>
      <c r="N4546" s="7">
        <v>42321</v>
      </c>
      <c r="O4546" s="7" t="s">
        <v>38771</v>
      </c>
      <c r="P4546" s="7">
        <v>20031001</v>
      </c>
      <c r="Q4546" s="7">
        <v>53</v>
      </c>
      <c r="R4546" s="7">
        <v>202006</v>
      </c>
      <c r="S4546" s="7">
        <v>2022</v>
      </c>
      <c r="T4546" s="7">
        <v>3668726</v>
      </c>
      <c r="U4546" s="7">
        <v>4713093</v>
      </c>
      <c r="V4546" s="7">
        <v>442060</v>
      </c>
    </row>
    <row r="4547" spans="1:22" ht="16.5" customHeight="1">
      <c r="A4547" s="8">
        <v>1108131148</v>
      </c>
      <c r="B4547" s="7">
        <v>1307836</v>
      </c>
      <c r="C4547" s="12">
        <v>1101110232126</v>
      </c>
      <c r="D4547" s="7" t="s">
        <v>22238</v>
      </c>
      <c r="E4547" s="7" t="s">
        <v>22239</v>
      </c>
      <c r="F4547" s="7" t="s">
        <v>8739</v>
      </c>
      <c r="G4547" s="7" t="s">
        <v>22240</v>
      </c>
      <c r="H4547" s="7" t="s">
        <v>22241</v>
      </c>
      <c r="I4547" s="7" t="s">
        <v>65</v>
      </c>
      <c r="J4547" s="7" t="s">
        <v>33060</v>
      </c>
      <c r="K4547" s="7" t="s">
        <v>47</v>
      </c>
      <c r="L4547" s="7">
        <v>10</v>
      </c>
      <c r="M4547" s="7" t="s">
        <v>313</v>
      </c>
      <c r="N4547" s="7">
        <v>42201</v>
      </c>
      <c r="O4547" s="7" t="s">
        <v>38780</v>
      </c>
      <c r="P4547" s="7">
        <v>19780525</v>
      </c>
      <c r="Q4547" s="7">
        <v>63</v>
      </c>
      <c r="R4547" s="7">
        <v>202006</v>
      </c>
    </row>
    <row r="4548" spans="1:22" ht="16.5" customHeight="1">
      <c r="A4548" s="8">
        <v>2118179300</v>
      </c>
      <c r="B4548" s="7">
        <v>1841336</v>
      </c>
      <c r="C4548" s="12">
        <v>1101110544232</v>
      </c>
      <c r="D4548" s="7" t="s">
        <v>16465</v>
      </c>
      <c r="E4548" s="7" t="s">
        <v>16467</v>
      </c>
      <c r="F4548" s="7" t="s">
        <v>16468</v>
      </c>
      <c r="G4548" s="7" t="s">
        <v>16469</v>
      </c>
      <c r="H4548" s="7" t="s">
        <v>16470</v>
      </c>
      <c r="I4548" s="7" t="s">
        <v>65</v>
      </c>
      <c r="J4548" s="7" t="s">
        <v>33060</v>
      </c>
      <c r="K4548" s="7" t="s">
        <v>60</v>
      </c>
      <c r="L4548" s="7">
        <v>10</v>
      </c>
      <c r="M4548" s="7" t="s">
        <v>33076</v>
      </c>
      <c r="N4548" s="7">
        <v>14499</v>
      </c>
      <c r="O4548" s="7" t="s">
        <v>33214</v>
      </c>
      <c r="P4548" s="7">
        <v>19871001</v>
      </c>
      <c r="Q4548" s="7">
        <v>368</v>
      </c>
      <c r="R4548" s="7">
        <v>202006</v>
      </c>
    </row>
    <row r="4549" spans="1:22" ht="16.5" customHeight="1">
      <c r="A4549" s="8">
        <v>2208119816</v>
      </c>
      <c r="B4549" s="7">
        <v>1514207</v>
      </c>
      <c r="C4549" s="12">
        <v>1101110905038</v>
      </c>
      <c r="D4549" s="7" t="s">
        <v>26477</v>
      </c>
      <c r="E4549" s="7" t="s">
        <v>7719</v>
      </c>
      <c r="F4549" s="7" t="s">
        <v>26478</v>
      </c>
      <c r="G4549" s="7" t="s">
        <v>26479</v>
      </c>
      <c r="H4549" s="7" t="s">
        <v>26480</v>
      </c>
      <c r="I4549" s="7" t="s">
        <v>65</v>
      </c>
      <c r="J4549" s="7" t="s">
        <v>33060</v>
      </c>
      <c r="K4549" s="7" t="s">
        <v>47</v>
      </c>
      <c r="L4549" s="7">
        <v>10</v>
      </c>
      <c r="M4549" s="7" t="s">
        <v>34433</v>
      </c>
      <c r="N4549" s="7">
        <v>58222</v>
      </c>
      <c r="O4549" s="7" t="s">
        <v>13163</v>
      </c>
      <c r="P4549" s="7">
        <v>19921201</v>
      </c>
      <c r="Q4549" s="7">
        <v>72</v>
      </c>
      <c r="R4549" s="7">
        <v>202006</v>
      </c>
    </row>
    <row r="4550" spans="1:22" ht="16.5" customHeight="1">
      <c r="A4550" s="8">
        <v>2208105272</v>
      </c>
      <c r="B4550" s="7">
        <v>1936812</v>
      </c>
      <c r="C4550" s="12">
        <v>1101111179492</v>
      </c>
      <c r="D4550" s="7" t="s">
        <v>21064</v>
      </c>
      <c r="E4550" s="7" t="s">
        <v>21065</v>
      </c>
      <c r="F4550" s="7" t="s">
        <v>21066</v>
      </c>
      <c r="G4550" s="7" t="s">
        <v>21067</v>
      </c>
      <c r="H4550" s="7" t="s">
        <v>21068</v>
      </c>
      <c r="I4550" s="7" t="s">
        <v>65</v>
      </c>
      <c r="J4550" s="7" t="s">
        <v>33060</v>
      </c>
      <c r="K4550" s="7" t="s">
        <v>47</v>
      </c>
      <c r="L4550" s="7">
        <v>10</v>
      </c>
      <c r="M4550" s="7" t="s">
        <v>363</v>
      </c>
      <c r="N4550" s="7">
        <v>72111</v>
      </c>
      <c r="O4550" s="7" t="s">
        <v>15320</v>
      </c>
      <c r="P4550" s="7">
        <v>19950721</v>
      </c>
      <c r="Q4550" s="7">
        <v>73</v>
      </c>
      <c r="R4550" s="7">
        <v>202006</v>
      </c>
    </row>
    <row r="4551" spans="1:22" ht="16.5" customHeight="1">
      <c r="A4551" s="8">
        <v>2208199940</v>
      </c>
      <c r="B4551" s="7">
        <v>1473373</v>
      </c>
      <c r="C4551" s="12">
        <v>1101112100248</v>
      </c>
      <c r="D4551" s="7" t="s">
        <v>26463</v>
      </c>
      <c r="E4551" s="7" t="s">
        <v>26464</v>
      </c>
      <c r="F4551" s="7" t="s">
        <v>26465</v>
      </c>
      <c r="G4551" s="7" t="s">
        <v>26466</v>
      </c>
      <c r="H4551" s="7" t="s">
        <v>26467</v>
      </c>
      <c r="I4551" s="7" t="s">
        <v>65</v>
      </c>
      <c r="J4551" s="7" t="s">
        <v>33060</v>
      </c>
      <c r="K4551" s="7" t="s">
        <v>47</v>
      </c>
      <c r="L4551" s="7">
        <v>10</v>
      </c>
      <c r="M4551" s="7" t="s">
        <v>34433</v>
      </c>
      <c r="N4551" s="7">
        <v>58221</v>
      </c>
      <c r="O4551" s="7" t="s">
        <v>12995</v>
      </c>
      <c r="P4551" s="7">
        <v>20001030</v>
      </c>
      <c r="Q4551" s="7">
        <v>66</v>
      </c>
      <c r="R4551" s="7">
        <v>202006</v>
      </c>
    </row>
    <row r="4552" spans="1:22" ht="16.5" customHeight="1">
      <c r="A4552" s="8">
        <v>1208661590</v>
      </c>
      <c r="B4552" s="7">
        <v>1642041</v>
      </c>
      <c r="C4552" s="12">
        <v>1101112921777</v>
      </c>
      <c r="D4552" s="7" t="s">
        <v>51469</v>
      </c>
      <c r="E4552" s="7" t="s">
        <v>51470</v>
      </c>
      <c r="F4552" s="7" t="s">
        <v>15309</v>
      </c>
      <c r="G4552" s="7" t="s">
        <v>51471</v>
      </c>
      <c r="H4552" s="7" t="s">
        <v>51472</v>
      </c>
      <c r="I4552" s="7" t="s">
        <v>65</v>
      </c>
      <c r="J4552" s="7" t="s">
        <v>33060</v>
      </c>
      <c r="K4552" s="7" t="s">
        <v>47</v>
      </c>
      <c r="L4552" s="7">
        <v>10</v>
      </c>
      <c r="M4552" s="7" t="s">
        <v>363</v>
      </c>
      <c r="N4552" s="7">
        <v>72111</v>
      </c>
      <c r="O4552" s="7" t="s">
        <v>15320</v>
      </c>
      <c r="P4552" s="7">
        <v>20031201</v>
      </c>
      <c r="Q4552" s="7">
        <v>51</v>
      </c>
      <c r="R4552" s="7">
        <v>202006</v>
      </c>
    </row>
    <row r="4553" spans="1:22" ht="16.5" customHeight="1">
      <c r="A4553" s="8">
        <v>2118748911</v>
      </c>
      <c r="B4553" s="7">
        <v>2104540</v>
      </c>
      <c r="C4553" s="12">
        <v>1101112994253</v>
      </c>
      <c r="D4553" s="7" t="s">
        <v>28949</v>
      </c>
      <c r="E4553" s="7" t="s">
        <v>28950</v>
      </c>
      <c r="F4553" s="7" t="s">
        <v>28951</v>
      </c>
      <c r="G4553" s="7" t="s">
        <v>28952</v>
      </c>
      <c r="H4553" s="7" t="s">
        <v>28953</v>
      </c>
      <c r="I4553" s="7" t="s">
        <v>65</v>
      </c>
      <c r="J4553" s="7" t="s">
        <v>33060</v>
      </c>
      <c r="K4553" s="7" t="s">
        <v>47</v>
      </c>
      <c r="L4553" s="7">
        <v>10</v>
      </c>
      <c r="M4553" s="7" t="s">
        <v>363</v>
      </c>
      <c r="N4553" s="7">
        <v>71310</v>
      </c>
      <c r="O4553" s="7" t="s">
        <v>15027</v>
      </c>
      <c r="P4553" s="7">
        <v>20040416</v>
      </c>
      <c r="Q4553" s="7">
        <v>51</v>
      </c>
      <c r="R4553" s="7">
        <v>202006</v>
      </c>
    </row>
    <row r="4554" spans="1:22" ht="16.5" customHeight="1">
      <c r="A4554" s="8">
        <v>2208704858</v>
      </c>
      <c r="B4554" s="7">
        <v>2250754</v>
      </c>
      <c r="C4554" s="12">
        <v>1101113173898</v>
      </c>
      <c r="D4554" s="7" t="s">
        <v>27480</v>
      </c>
      <c r="E4554" s="7" t="s">
        <v>27481</v>
      </c>
      <c r="F4554" s="7" t="s">
        <v>27482</v>
      </c>
      <c r="G4554" s="7">
        <v>15444755</v>
      </c>
      <c r="H4554" s="7" t="s">
        <v>27483</v>
      </c>
      <c r="I4554" s="7" t="s">
        <v>65</v>
      </c>
      <c r="J4554" s="7" t="s">
        <v>33060</v>
      </c>
      <c r="K4554" s="7" t="s">
        <v>47</v>
      </c>
      <c r="L4554" s="7">
        <v>10</v>
      </c>
      <c r="M4554" s="7" t="s">
        <v>34433</v>
      </c>
      <c r="N4554" s="7">
        <v>63112</v>
      </c>
      <c r="O4554" s="7" t="s">
        <v>27749</v>
      </c>
      <c r="P4554" s="7">
        <v>20050301</v>
      </c>
      <c r="Q4554" s="7">
        <v>55</v>
      </c>
      <c r="R4554" s="7">
        <v>202006</v>
      </c>
    </row>
    <row r="4555" spans="1:22" ht="16.5" customHeight="1">
      <c r="A4555" s="8">
        <v>1198684292</v>
      </c>
      <c r="B4555" s="7">
        <v>5865248</v>
      </c>
      <c r="C4555" s="12">
        <v>1101115328110</v>
      </c>
      <c r="D4555" s="7" t="s">
        <v>5160</v>
      </c>
      <c r="E4555" s="7" t="s">
        <v>41076</v>
      </c>
      <c r="F4555" s="7" t="s">
        <v>51473</v>
      </c>
      <c r="G4555" s="7" t="s">
        <v>51474</v>
      </c>
      <c r="H4555" s="7" t="s">
        <v>51475</v>
      </c>
      <c r="I4555" s="7" t="s">
        <v>65</v>
      </c>
      <c r="J4555" s="7" t="s">
        <v>33060</v>
      </c>
      <c r="K4555" s="7" t="s">
        <v>47</v>
      </c>
      <c r="L4555" s="7">
        <v>10</v>
      </c>
      <c r="M4555" s="7" t="s">
        <v>33760</v>
      </c>
      <c r="N4555" s="7">
        <v>46413</v>
      </c>
      <c r="O4555" s="7" t="s">
        <v>43205</v>
      </c>
      <c r="P4555" s="7">
        <v>20140129</v>
      </c>
      <c r="Q4555" s="7">
        <v>60</v>
      </c>
      <c r="R4555" s="7">
        <v>202006</v>
      </c>
    </row>
    <row r="4556" spans="1:22" ht="16.5" customHeight="1">
      <c r="A4556" s="8">
        <v>1308646034</v>
      </c>
      <c r="B4556" s="7">
        <v>3707781</v>
      </c>
      <c r="C4556" s="12">
        <v>1211110192781</v>
      </c>
      <c r="D4556" s="7" t="s">
        <v>51476</v>
      </c>
      <c r="E4556" s="7" t="s">
        <v>51477</v>
      </c>
      <c r="F4556" s="7" t="s">
        <v>51478</v>
      </c>
      <c r="G4556" s="7" t="s">
        <v>51479</v>
      </c>
      <c r="H4556" s="7" t="s">
        <v>51480</v>
      </c>
      <c r="I4556" s="7" t="s">
        <v>65</v>
      </c>
      <c r="J4556" s="7" t="s">
        <v>33060</v>
      </c>
      <c r="K4556" s="7" t="s">
        <v>47</v>
      </c>
      <c r="L4556" s="7">
        <v>10</v>
      </c>
      <c r="M4556" s="7" t="s">
        <v>966</v>
      </c>
      <c r="N4556" s="7">
        <v>68212</v>
      </c>
      <c r="O4556" s="7" t="s">
        <v>43364</v>
      </c>
      <c r="P4556" s="7">
        <v>20090913</v>
      </c>
      <c r="Q4556" s="7">
        <v>146</v>
      </c>
      <c r="R4556" s="7">
        <v>202006</v>
      </c>
    </row>
    <row r="4557" spans="1:22" ht="16.5" customHeight="1">
      <c r="A4557" s="8">
        <v>1348632089</v>
      </c>
      <c r="B4557" s="7">
        <v>2710831</v>
      </c>
      <c r="C4557" s="12">
        <v>1314110183625</v>
      </c>
      <c r="D4557" s="7" t="s">
        <v>22965</v>
      </c>
      <c r="E4557" s="7" t="s">
        <v>22966</v>
      </c>
      <c r="F4557" s="7" t="s">
        <v>22967</v>
      </c>
      <c r="G4557" s="7" t="s">
        <v>22968</v>
      </c>
      <c r="H4557" s="7" t="s">
        <v>22969</v>
      </c>
      <c r="I4557" s="7" t="s">
        <v>65</v>
      </c>
      <c r="J4557" s="7" t="s">
        <v>33060</v>
      </c>
      <c r="K4557" s="7" t="s">
        <v>47</v>
      </c>
      <c r="L4557" s="7">
        <v>10</v>
      </c>
      <c r="M4557" s="7" t="s">
        <v>363</v>
      </c>
      <c r="N4557" s="7">
        <v>72910</v>
      </c>
      <c r="O4557" s="7" t="s">
        <v>35919</v>
      </c>
      <c r="P4557" s="7">
        <v>20060609</v>
      </c>
      <c r="Q4557" s="7">
        <v>74</v>
      </c>
      <c r="R4557" s="7">
        <v>202006</v>
      </c>
    </row>
    <row r="4558" spans="1:22" ht="16.5" customHeight="1">
      <c r="A4558" s="8">
        <v>3448101607</v>
      </c>
      <c r="B4558" s="7">
        <v>9257041</v>
      </c>
      <c r="C4558" s="12">
        <v>1342110225577</v>
      </c>
      <c r="D4558" s="7" t="s">
        <v>51481</v>
      </c>
      <c r="E4558" s="7" t="s">
        <v>393</v>
      </c>
      <c r="F4558" s="7" t="s">
        <v>1441</v>
      </c>
      <c r="G4558" s="7" t="s">
        <v>51482</v>
      </c>
      <c r="H4558" s="7" t="s">
        <v>51483</v>
      </c>
      <c r="I4558" s="7" t="s">
        <v>65</v>
      </c>
      <c r="J4558" s="7" t="s">
        <v>33060</v>
      </c>
      <c r="K4558" s="7" t="s">
        <v>47</v>
      </c>
      <c r="L4558" s="7">
        <v>10</v>
      </c>
      <c r="M4558" s="7" t="s">
        <v>34433</v>
      </c>
      <c r="N4558" s="7">
        <v>58190</v>
      </c>
      <c r="O4558" s="7" t="s">
        <v>49657</v>
      </c>
      <c r="P4558" s="7">
        <v>20191210</v>
      </c>
      <c r="Q4558" s="7">
        <v>50</v>
      </c>
      <c r="R4558" s="7">
        <v>202006</v>
      </c>
    </row>
    <row r="4559" spans="1:22" ht="16.5" customHeight="1">
      <c r="A4559" s="8">
        <v>4958601803</v>
      </c>
      <c r="B4559" s="7">
        <v>9306556</v>
      </c>
      <c r="C4559" s="12">
        <v>1346110103618</v>
      </c>
      <c r="D4559" s="7" t="s">
        <v>1034</v>
      </c>
      <c r="E4559" s="7" t="s">
        <v>51484</v>
      </c>
      <c r="F4559" s="7" t="s">
        <v>51485</v>
      </c>
      <c r="G4559" s="7" t="s">
        <v>51486</v>
      </c>
      <c r="H4559" s="7" t="s">
        <v>51487</v>
      </c>
      <c r="I4559" s="7" t="s">
        <v>65</v>
      </c>
      <c r="J4559" s="7" t="s">
        <v>33060</v>
      </c>
      <c r="K4559" s="7" t="s">
        <v>47</v>
      </c>
      <c r="L4559" s="7">
        <v>10</v>
      </c>
      <c r="M4559" s="7" t="s">
        <v>33760</v>
      </c>
      <c r="N4559" s="7">
        <v>46312</v>
      </c>
      <c r="O4559" s="7" t="s">
        <v>33847</v>
      </c>
      <c r="P4559" s="7">
        <v>20200206</v>
      </c>
      <c r="Q4559" s="7">
        <v>50</v>
      </c>
      <c r="R4559" s="7">
        <v>202006</v>
      </c>
    </row>
    <row r="4560" spans="1:22" ht="16.5" customHeight="1">
      <c r="A4560" s="8">
        <v>2988600071</v>
      </c>
      <c r="B4560" s="7">
        <v>6412855</v>
      </c>
      <c r="C4560" s="12">
        <v>1348110331116</v>
      </c>
      <c r="D4560" s="7" t="s">
        <v>44483</v>
      </c>
      <c r="E4560" s="7" t="s">
        <v>51488</v>
      </c>
      <c r="F4560" s="7" t="s">
        <v>51489</v>
      </c>
      <c r="G4560" s="7" t="s">
        <v>51490</v>
      </c>
      <c r="H4560" s="7" t="s">
        <v>51491</v>
      </c>
      <c r="I4560" s="7" t="s">
        <v>65</v>
      </c>
      <c r="J4560" s="7" t="s">
        <v>33060</v>
      </c>
      <c r="K4560" s="7" t="s">
        <v>47</v>
      </c>
      <c r="L4560" s="7">
        <v>10</v>
      </c>
      <c r="M4560" s="7" t="s">
        <v>33076</v>
      </c>
      <c r="N4560" s="7">
        <v>13992</v>
      </c>
      <c r="O4560" s="7" t="s">
        <v>51492</v>
      </c>
      <c r="P4560" s="7">
        <v>20150410</v>
      </c>
      <c r="Q4560" s="7">
        <v>50</v>
      </c>
      <c r="R4560" s="7">
        <v>202006</v>
      </c>
    </row>
    <row r="4561" spans="1:22" ht="16.5" customHeight="1">
      <c r="A4561" s="8">
        <v>5018601281</v>
      </c>
      <c r="B4561" s="7">
        <v>8962706</v>
      </c>
      <c r="C4561" s="12">
        <v>1348110498825</v>
      </c>
      <c r="D4561" s="7" t="s">
        <v>6391</v>
      </c>
      <c r="E4561" s="7" t="s">
        <v>1885</v>
      </c>
      <c r="F4561" s="7" t="s">
        <v>51493</v>
      </c>
      <c r="G4561" s="7" t="s">
        <v>51494</v>
      </c>
      <c r="H4561" s="7" t="s">
        <v>51495</v>
      </c>
      <c r="I4561" s="7" t="s">
        <v>65</v>
      </c>
      <c r="J4561" s="7" t="s">
        <v>33060</v>
      </c>
      <c r="K4561" s="7" t="s">
        <v>47</v>
      </c>
      <c r="L4561" s="7">
        <v>10</v>
      </c>
      <c r="M4561" s="7" t="s">
        <v>363</v>
      </c>
      <c r="N4561" s="7">
        <v>73903</v>
      </c>
      <c r="O4561" s="7" t="s">
        <v>9137</v>
      </c>
      <c r="P4561" s="7">
        <v>20190510</v>
      </c>
      <c r="Q4561" s="7">
        <v>104</v>
      </c>
      <c r="R4561" s="7">
        <v>202006</v>
      </c>
    </row>
    <row r="4562" spans="1:22" ht="16.5" customHeight="1">
      <c r="A4562" s="8">
        <v>1348147082</v>
      </c>
      <c r="B4562" s="7">
        <v>1179595</v>
      </c>
      <c r="C4562" s="12">
        <v>1350110096616</v>
      </c>
      <c r="D4562" s="7" t="s">
        <v>19333</v>
      </c>
      <c r="E4562" s="7" t="s">
        <v>1826</v>
      </c>
      <c r="F4562" s="7" t="s">
        <v>19334</v>
      </c>
      <c r="G4562" s="7" t="s">
        <v>19335</v>
      </c>
      <c r="H4562" s="7" t="s">
        <v>19336</v>
      </c>
      <c r="I4562" s="7" t="s">
        <v>65</v>
      </c>
      <c r="J4562" s="7" t="s">
        <v>33060</v>
      </c>
      <c r="K4562" s="7" t="s">
        <v>47</v>
      </c>
      <c r="L4562" s="7">
        <v>10</v>
      </c>
      <c r="M4562" s="7" t="s">
        <v>33076</v>
      </c>
      <c r="N4562" s="7">
        <v>29271</v>
      </c>
      <c r="O4562" s="7" t="s">
        <v>6252</v>
      </c>
      <c r="P4562" s="7">
        <v>19991001</v>
      </c>
      <c r="Q4562" s="7">
        <v>63</v>
      </c>
      <c r="R4562" s="7">
        <v>202006</v>
      </c>
    </row>
    <row r="4563" spans="1:22" ht="16.5" customHeight="1">
      <c r="A4563" s="8">
        <v>2198117685</v>
      </c>
      <c r="B4563" s="7">
        <v>1179336</v>
      </c>
      <c r="C4563" s="12">
        <v>1501110009600</v>
      </c>
      <c r="D4563" s="7" t="s">
        <v>28345</v>
      </c>
      <c r="E4563" s="7" t="s">
        <v>28346</v>
      </c>
      <c r="F4563" s="7" t="s">
        <v>28347</v>
      </c>
      <c r="G4563" s="7" t="s">
        <v>28348</v>
      </c>
      <c r="H4563" s="7" t="s">
        <v>28349</v>
      </c>
      <c r="I4563" s="7" t="s">
        <v>65</v>
      </c>
      <c r="J4563" s="7" t="s">
        <v>33060</v>
      </c>
      <c r="K4563" s="7" t="s">
        <v>47</v>
      </c>
      <c r="L4563" s="7">
        <v>10</v>
      </c>
      <c r="M4563" s="7" t="s">
        <v>966</v>
      </c>
      <c r="N4563" s="7">
        <v>68210</v>
      </c>
      <c r="O4563" s="7" t="s">
        <v>11947</v>
      </c>
      <c r="P4563" s="7">
        <v>19900504</v>
      </c>
      <c r="Q4563" s="7">
        <v>143</v>
      </c>
      <c r="R4563" s="7">
        <v>202006</v>
      </c>
    </row>
    <row r="4564" spans="1:22" ht="16.5" customHeight="1">
      <c r="A4564" s="8">
        <v>3038119824</v>
      </c>
      <c r="B4564" s="7">
        <v>1343385</v>
      </c>
      <c r="C4564" s="12">
        <v>1511110010507</v>
      </c>
      <c r="D4564" s="7" t="s">
        <v>19435</v>
      </c>
      <c r="E4564" s="7" t="s">
        <v>19436</v>
      </c>
      <c r="F4564" s="7" t="s">
        <v>19437</v>
      </c>
      <c r="G4564" s="7" t="s">
        <v>19438</v>
      </c>
      <c r="H4564" s="7" t="s">
        <v>19439</v>
      </c>
      <c r="I4564" s="7" t="s">
        <v>65</v>
      </c>
      <c r="J4564" s="7" t="s">
        <v>33060</v>
      </c>
      <c r="K4564" s="7" t="s">
        <v>47</v>
      </c>
      <c r="L4564" s="7">
        <v>10</v>
      </c>
      <c r="M4564" s="7" t="s">
        <v>33076</v>
      </c>
      <c r="N4564" s="7">
        <v>28110</v>
      </c>
      <c r="O4564" s="7" t="s">
        <v>44284</v>
      </c>
      <c r="P4564" s="7">
        <v>19980203</v>
      </c>
      <c r="Q4564" s="7">
        <v>63</v>
      </c>
      <c r="R4564" s="7">
        <v>202006</v>
      </c>
    </row>
    <row r="4565" spans="1:22" ht="16.5" customHeight="1">
      <c r="A4565" s="8">
        <v>4238600906</v>
      </c>
      <c r="B4565" s="7">
        <v>8254072</v>
      </c>
      <c r="C4565" s="12">
        <v>1543110043238</v>
      </c>
      <c r="D4565" s="7" t="s">
        <v>51496</v>
      </c>
      <c r="E4565" s="7" t="s">
        <v>51497</v>
      </c>
      <c r="F4565" s="7" t="s">
        <v>51498</v>
      </c>
      <c r="G4565" s="7" t="s">
        <v>51499</v>
      </c>
      <c r="H4565" s="7" t="s">
        <v>51500</v>
      </c>
      <c r="I4565" s="7" t="s">
        <v>65</v>
      </c>
      <c r="J4565" s="7" t="s">
        <v>33060</v>
      </c>
      <c r="K4565" s="7" t="s">
        <v>47</v>
      </c>
      <c r="L4565" s="7">
        <v>10</v>
      </c>
      <c r="M4565" s="7" t="s">
        <v>33076</v>
      </c>
      <c r="N4565" s="7">
        <v>23329</v>
      </c>
      <c r="O4565" s="7" t="s">
        <v>51501</v>
      </c>
      <c r="P4565" s="7">
        <v>20170814</v>
      </c>
      <c r="Q4565" s="7">
        <v>100</v>
      </c>
      <c r="R4565" s="7">
        <v>202006</v>
      </c>
    </row>
    <row r="4566" spans="1:22" ht="16.5" customHeight="1">
      <c r="A4566" s="8">
        <v>5068180613</v>
      </c>
      <c r="B4566" s="7">
        <v>4150540</v>
      </c>
      <c r="C4566" s="12">
        <v>1717110100732</v>
      </c>
      <c r="D4566" s="7" t="s">
        <v>51502</v>
      </c>
      <c r="E4566" s="7" t="s">
        <v>8048</v>
      </c>
      <c r="F4566" s="7" t="s">
        <v>51503</v>
      </c>
      <c r="G4566" s="7" t="s">
        <v>51504</v>
      </c>
      <c r="H4566" s="7" t="s">
        <v>51505</v>
      </c>
      <c r="I4566" s="7" t="s">
        <v>65</v>
      </c>
      <c r="J4566" s="7" t="s">
        <v>33060</v>
      </c>
      <c r="K4566" s="7" t="s">
        <v>47</v>
      </c>
      <c r="L4566" s="7">
        <v>10</v>
      </c>
      <c r="M4566" s="7" t="s">
        <v>33760</v>
      </c>
      <c r="N4566" s="7">
        <v>46319</v>
      </c>
      <c r="O4566" s="7" t="s">
        <v>51506</v>
      </c>
      <c r="P4566" s="7">
        <v>20120801</v>
      </c>
      <c r="Q4566" s="7">
        <v>55</v>
      </c>
      <c r="R4566" s="7">
        <v>202006</v>
      </c>
    </row>
    <row r="4567" spans="1:22" ht="16.5" customHeight="1">
      <c r="A4567" s="8">
        <v>6058159659</v>
      </c>
      <c r="B4567" s="7">
        <v>1111225</v>
      </c>
      <c r="C4567" s="12">
        <v>1801110445048</v>
      </c>
      <c r="D4567" s="7" t="s">
        <v>51507</v>
      </c>
      <c r="E4567" s="7" t="s">
        <v>32861</v>
      </c>
      <c r="F4567" s="7" t="s">
        <v>51508</v>
      </c>
      <c r="G4567" s="7" t="s">
        <v>51509</v>
      </c>
      <c r="H4567" s="7" t="s">
        <v>51510</v>
      </c>
      <c r="I4567" s="7" t="s">
        <v>65</v>
      </c>
      <c r="J4567" s="7" t="s">
        <v>33060</v>
      </c>
      <c r="K4567" s="7" t="s">
        <v>47</v>
      </c>
      <c r="L4567" s="7">
        <v>10</v>
      </c>
      <c r="M4567" s="7" t="s">
        <v>34194</v>
      </c>
      <c r="N4567" s="7">
        <v>52920</v>
      </c>
      <c r="O4567" s="7" t="s">
        <v>48697</v>
      </c>
      <c r="P4567" s="7">
        <v>20030402</v>
      </c>
      <c r="Q4567" s="7">
        <v>106</v>
      </c>
      <c r="R4567" s="7">
        <v>202006</v>
      </c>
    </row>
    <row r="4568" spans="1:22" ht="16.5" customHeight="1">
      <c r="A4568" s="8">
        <v>6228115582</v>
      </c>
      <c r="B4568" s="7">
        <v>1364345</v>
      </c>
      <c r="C4568" s="12">
        <v>1846110014047</v>
      </c>
      <c r="D4568" s="7" t="s">
        <v>51511</v>
      </c>
      <c r="E4568" s="7" t="s">
        <v>15071</v>
      </c>
      <c r="F4568" s="7" t="s">
        <v>35687</v>
      </c>
      <c r="G4568" s="7" t="s">
        <v>51512</v>
      </c>
      <c r="H4568" s="7" t="s">
        <v>51513</v>
      </c>
      <c r="I4568" s="7" t="s">
        <v>65</v>
      </c>
      <c r="J4568" s="7" t="s">
        <v>33060</v>
      </c>
      <c r="K4568" s="7" t="s">
        <v>47</v>
      </c>
      <c r="L4568" s="7">
        <v>10</v>
      </c>
      <c r="M4568" s="7" t="s">
        <v>363</v>
      </c>
      <c r="N4568" s="7">
        <v>70110</v>
      </c>
      <c r="O4568" s="7" t="s">
        <v>35687</v>
      </c>
      <c r="P4568" s="7">
        <v>19950218</v>
      </c>
      <c r="Q4568" s="7">
        <v>55</v>
      </c>
      <c r="R4568" s="7">
        <v>202006</v>
      </c>
    </row>
    <row r="4569" spans="1:22" ht="16.5" customHeight="1">
      <c r="A4569" s="8">
        <v>2718800503</v>
      </c>
      <c r="B4569" s="7">
        <v>6783427</v>
      </c>
      <c r="C4569" s="12">
        <v>1942110259912</v>
      </c>
      <c r="D4569" s="7" t="s">
        <v>8330</v>
      </c>
      <c r="E4569" s="7" t="s">
        <v>51514</v>
      </c>
      <c r="F4569" s="7" t="s">
        <v>51515</v>
      </c>
      <c r="G4569" s="7" t="s">
        <v>51516</v>
      </c>
      <c r="H4569" s="7" t="s">
        <v>51517</v>
      </c>
      <c r="I4569" s="7" t="s">
        <v>65</v>
      </c>
      <c r="J4569" s="7" t="s">
        <v>33060</v>
      </c>
      <c r="K4569" s="7" t="s">
        <v>47</v>
      </c>
      <c r="L4569" s="7">
        <v>10</v>
      </c>
      <c r="M4569" s="7" t="s">
        <v>33076</v>
      </c>
      <c r="N4569" s="7">
        <v>29175</v>
      </c>
      <c r="O4569" s="7" t="s">
        <v>38666</v>
      </c>
      <c r="P4569" s="7">
        <v>20160715</v>
      </c>
      <c r="Q4569" s="7">
        <v>70</v>
      </c>
      <c r="R4569" s="7">
        <v>202006</v>
      </c>
    </row>
    <row r="4570" spans="1:22" ht="16.5" customHeight="1">
      <c r="A4570" s="8">
        <v>6128137594</v>
      </c>
      <c r="B4570" s="7">
        <v>4009574</v>
      </c>
      <c r="C4570" s="12">
        <v>1949110023785</v>
      </c>
      <c r="D4570" s="7" t="s">
        <v>20760</v>
      </c>
      <c r="E4570" s="7" t="s">
        <v>7217</v>
      </c>
      <c r="F4570" s="7" t="s">
        <v>5699</v>
      </c>
      <c r="G4570" s="7" t="s">
        <v>7683</v>
      </c>
      <c r="H4570" s="7" t="s">
        <v>20761</v>
      </c>
      <c r="I4570" s="7" t="s">
        <v>65</v>
      </c>
      <c r="J4570" s="7" t="s">
        <v>33060</v>
      </c>
      <c r="K4570" s="7" t="s">
        <v>47</v>
      </c>
      <c r="L4570" s="7">
        <v>10</v>
      </c>
      <c r="M4570" s="7" t="s">
        <v>33076</v>
      </c>
      <c r="N4570" s="7">
        <v>31113</v>
      </c>
      <c r="O4570" s="7" t="s">
        <v>43833</v>
      </c>
      <c r="P4570" s="7">
        <v>20110601</v>
      </c>
      <c r="Q4570" s="7">
        <v>129</v>
      </c>
      <c r="R4570" s="7">
        <v>202006</v>
      </c>
    </row>
    <row r="4571" spans="1:22" ht="16.5" customHeight="1">
      <c r="A4571" s="8">
        <v>6158106260</v>
      </c>
      <c r="B4571" s="7">
        <v>1278023</v>
      </c>
      <c r="C4571" s="12">
        <v>1951150000029</v>
      </c>
      <c r="D4571" s="7" t="s">
        <v>20064</v>
      </c>
      <c r="E4571" s="7" t="s">
        <v>20065</v>
      </c>
      <c r="F4571" s="7" t="s">
        <v>20066</v>
      </c>
      <c r="G4571" s="7" t="s">
        <v>20067</v>
      </c>
      <c r="H4571" s="7" t="s">
        <v>20068</v>
      </c>
      <c r="I4571" s="7" t="s">
        <v>52</v>
      </c>
      <c r="J4571" s="7" t="s">
        <v>33060</v>
      </c>
      <c r="K4571" s="7" t="s">
        <v>47</v>
      </c>
      <c r="L4571" s="7">
        <v>10</v>
      </c>
      <c r="M4571" s="7" t="s">
        <v>33076</v>
      </c>
      <c r="N4571" s="7">
        <v>30399</v>
      </c>
      <c r="O4571" s="7" t="s">
        <v>7553</v>
      </c>
      <c r="P4571" s="7">
        <v>19960909</v>
      </c>
      <c r="Q4571" s="7">
        <v>285</v>
      </c>
      <c r="R4571" s="7">
        <v>202006</v>
      </c>
    </row>
    <row r="4572" spans="1:22" ht="16.5" customHeight="1">
      <c r="A4572" s="8">
        <v>1378700695</v>
      </c>
      <c r="B4572" s="7">
        <v>8230089</v>
      </c>
      <c r="C4572" s="12">
        <v>2001110497200</v>
      </c>
      <c r="D4572" s="7" t="s">
        <v>51518</v>
      </c>
      <c r="E4572" s="7" t="s">
        <v>51519</v>
      </c>
      <c r="F4572" s="7" t="s">
        <v>51520</v>
      </c>
      <c r="G4572" s="7" t="s">
        <v>6525</v>
      </c>
      <c r="H4572" s="7" t="s">
        <v>51521</v>
      </c>
      <c r="I4572" s="7" t="s">
        <v>65</v>
      </c>
      <c r="J4572" s="7" t="s">
        <v>33060</v>
      </c>
      <c r="K4572" s="7" t="s">
        <v>47</v>
      </c>
      <c r="L4572" s="7">
        <v>10</v>
      </c>
      <c r="M4572" s="7" t="s">
        <v>33760</v>
      </c>
      <c r="N4572" s="7">
        <v>46712</v>
      </c>
      <c r="O4572" s="7" t="s">
        <v>10183</v>
      </c>
      <c r="P4572" s="7">
        <v>20170612</v>
      </c>
      <c r="Q4572" s="7">
        <v>85</v>
      </c>
      <c r="R4572" s="7">
        <v>202006</v>
      </c>
    </row>
    <row r="4573" spans="1:22" ht="16.5" customHeight="1">
      <c r="A4573" s="8">
        <v>3148700948</v>
      </c>
      <c r="B4573" s="7">
        <v>8848232</v>
      </c>
      <c r="C4573" s="12">
        <v>2001110552012</v>
      </c>
      <c r="D4573" s="7" t="s">
        <v>51522</v>
      </c>
      <c r="E4573" s="7" t="s">
        <v>51523</v>
      </c>
      <c r="F4573" s="7" t="s">
        <v>51524</v>
      </c>
      <c r="G4573" s="7" t="s">
        <v>51525</v>
      </c>
      <c r="H4573" s="7" t="s">
        <v>51526</v>
      </c>
      <c r="I4573" s="7" t="s">
        <v>65</v>
      </c>
      <c r="J4573" s="7" t="s">
        <v>33060</v>
      </c>
      <c r="K4573" s="7" t="s">
        <v>47</v>
      </c>
      <c r="L4573" s="7">
        <v>10</v>
      </c>
      <c r="M4573" s="7" t="s">
        <v>33076</v>
      </c>
      <c r="N4573" s="7">
        <v>24213</v>
      </c>
      <c r="O4573" s="7" t="s">
        <v>3590</v>
      </c>
      <c r="P4573" s="7">
        <v>20190121</v>
      </c>
      <c r="Q4573" s="7">
        <v>70</v>
      </c>
      <c r="R4573" s="7">
        <v>202006</v>
      </c>
    </row>
    <row r="4574" spans="1:22" ht="16.5" customHeight="1">
      <c r="A4574" s="8">
        <v>4298801057</v>
      </c>
      <c r="B4574" s="7">
        <v>8773502</v>
      </c>
      <c r="C4574" s="12">
        <v>2301110302164</v>
      </c>
      <c r="D4574" s="7" t="s">
        <v>51527</v>
      </c>
      <c r="E4574" s="7" t="s">
        <v>51528</v>
      </c>
      <c r="F4574" s="7" t="s">
        <v>51529</v>
      </c>
      <c r="G4574" s="7" t="s">
        <v>51530</v>
      </c>
      <c r="H4574" s="7" t="s">
        <v>51531</v>
      </c>
      <c r="I4574" s="7" t="s">
        <v>65</v>
      </c>
      <c r="J4574" s="7" t="s">
        <v>33060</v>
      </c>
      <c r="K4574" s="7" t="s">
        <v>47</v>
      </c>
      <c r="L4574" s="7">
        <v>10</v>
      </c>
      <c r="M4574" s="7" t="s">
        <v>33076</v>
      </c>
      <c r="N4574" s="7">
        <v>26299</v>
      </c>
      <c r="O4574" s="7" t="s">
        <v>33440</v>
      </c>
      <c r="P4574" s="7">
        <v>20181102</v>
      </c>
      <c r="Q4574" s="7">
        <v>98</v>
      </c>
      <c r="R4574" s="7">
        <v>202006</v>
      </c>
    </row>
    <row r="4575" spans="1:22" ht="16.5" customHeight="1">
      <c r="A4575" s="8">
        <v>2788101580</v>
      </c>
      <c r="B4575" s="7">
        <v>9244682</v>
      </c>
      <c r="C4575" s="12">
        <v>2844110110327</v>
      </c>
      <c r="D4575" s="7" t="s">
        <v>51532</v>
      </c>
      <c r="E4575" s="7" t="s">
        <v>21519</v>
      </c>
      <c r="F4575" s="7" t="s">
        <v>51533</v>
      </c>
      <c r="G4575" s="7" t="s">
        <v>21521</v>
      </c>
      <c r="H4575" s="7" t="s">
        <v>51534</v>
      </c>
      <c r="I4575" s="7" t="s">
        <v>65</v>
      </c>
      <c r="J4575" s="7" t="s">
        <v>33060</v>
      </c>
      <c r="K4575" s="7" t="s">
        <v>47</v>
      </c>
      <c r="L4575" s="7">
        <v>10</v>
      </c>
      <c r="M4575" s="7" t="s">
        <v>33076</v>
      </c>
      <c r="N4575" s="7">
        <v>33991</v>
      </c>
      <c r="O4575" s="7" t="s">
        <v>46723</v>
      </c>
      <c r="P4575" s="7">
        <v>20191031</v>
      </c>
      <c r="Q4575" s="7">
        <v>63</v>
      </c>
      <c r="R4575" s="7">
        <v>202006</v>
      </c>
    </row>
    <row r="4576" spans="1:22" ht="16.5" customHeight="1">
      <c r="A4576" s="8">
        <v>2148720101</v>
      </c>
      <c r="B4576" s="7">
        <v>1222599</v>
      </c>
      <c r="C4576" s="12">
        <v>1101112617665</v>
      </c>
      <c r="D4576" s="7" t="s">
        <v>26530</v>
      </c>
      <c r="E4576" s="7" t="s">
        <v>26531</v>
      </c>
      <c r="F4576" s="7" t="s">
        <v>26532</v>
      </c>
      <c r="G4576" s="7" t="s">
        <v>26533</v>
      </c>
      <c r="H4576" s="7" t="s">
        <v>26534</v>
      </c>
      <c r="I4576" s="7" t="s">
        <v>65</v>
      </c>
      <c r="J4576" s="7" t="s">
        <v>33060</v>
      </c>
      <c r="K4576" s="7" t="s">
        <v>47</v>
      </c>
      <c r="L4576" s="7">
        <v>10</v>
      </c>
      <c r="M4576" s="7" t="s">
        <v>34433</v>
      </c>
      <c r="N4576" s="7">
        <v>58221</v>
      </c>
      <c r="O4576" s="7" t="s">
        <v>12995</v>
      </c>
      <c r="P4576" s="7">
        <v>20020927</v>
      </c>
      <c r="Q4576" s="7">
        <v>83</v>
      </c>
      <c r="R4576" s="7">
        <v>202007</v>
      </c>
      <c r="S4576" s="7">
        <v>2022</v>
      </c>
      <c r="T4576" s="7">
        <v>21087327</v>
      </c>
      <c r="U4576" s="7">
        <v>11604616</v>
      </c>
      <c r="V4576" s="7">
        <v>500000</v>
      </c>
    </row>
    <row r="4577" spans="1:22" ht="16.5" customHeight="1">
      <c r="A4577" s="8">
        <v>2208846914</v>
      </c>
      <c r="B4577" s="7">
        <v>4169953</v>
      </c>
      <c r="C4577" s="12">
        <v>1101114977819</v>
      </c>
      <c r="D4577" s="7" t="s">
        <v>51535</v>
      </c>
      <c r="E4577" s="7" t="s">
        <v>51536</v>
      </c>
      <c r="F4577" s="7" t="s">
        <v>51537</v>
      </c>
      <c r="G4577" s="7" t="s">
        <v>51538</v>
      </c>
      <c r="H4577" s="7" t="s">
        <v>51539</v>
      </c>
      <c r="I4577" s="7" t="s">
        <v>65</v>
      </c>
      <c r="J4577" s="7" t="s">
        <v>33060</v>
      </c>
      <c r="K4577" s="7" t="s">
        <v>47</v>
      </c>
      <c r="L4577" s="7">
        <v>10</v>
      </c>
      <c r="M4577" s="7" t="s">
        <v>363</v>
      </c>
      <c r="N4577" s="7">
        <v>72121</v>
      </c>
      <c r="O4577" s="7" t="s">
        <v>35913</v>
      </c>
      <c r="P4577" s="7">
        <v>20121011</v>
      </c>
      <c r="Q4577" s="7">
        <v>59</v>
      </c>
      <c r="R4577" s="7">
        <v>202007</v>
      </c>
      <c r="S4577" s="7">
        <v>2022</v>
      </c>
      <c r="T4577" s="7">
        <v>7155754</v>
      </c>
      <c r="U4577" s="7">
        <v>2528830</v>
      </c>
      <c r="V4577" s="7">
        <v>200000</v>
      </c>
    </row>
    <row r="4578" spans="1:22" ht="16.5" customHeight="1">
      <c r="A4578" s="8">
        <v>1408119413</v>
      </c>
      <c r="B4578" s="7">
        <v>2778866</v>
      </c>
      <c r="C4578" s="12">
        <v>1355110176640</v>
      </c>
      <c r="D4578" s="7" t="s">
        <v>19946</v>
      </c>
      <c r="E4578" s="7" t="s">
        <v>19947</v>
      </c>
      <c r="F4578" s="7" t="s">
        <v>19948</v>
      </c>
      <c r="G4578" s="7" t="s">
        <v>19949</v>
      </c>
      <c r="H4578" s="7" t="s">
        <v>19950</v>
      </c>
      <c r="I4578" s="7" t="s">
        <v>65</v>
      </c>
      <c r="J4578" s="7" t="s">
        <v>33060</v>
      </c>
      <c r="K4578" s="7" t="s">
        <v>60</v>
      </c>
      <c r="L4578" s="7">
        <v>10</v>
      </c>
      <c r="M4578" s="7" t="s">
        <v>33076</v>
      </c>
      <c r="N4578" s="7">
        <v>29299</v>
      </c>
      <c r="O4578" s="7" t="s">
        <v>33562</v>
      </c>
      <c r="P4578" s="7">
        <v>20070104</v>
      </c>
      <c r="Q4578" s="7">
        <v>50</v>
      </c>
      <c r="R4578" s="7">
        <v>202007</v>
      </c>
      <c r="S4578" s="7">
        <v>2022</v>
      </c>
      <c r="T4578" s="7">
        <v>10619862</v>
      </c>
      <c r="U4578" s="7">
        <v>14552309</v>
      </c>
      <c r="V4578" s="7">
        <v>300000</v>
      </c>
    </row>
    <row r="4579" spans="1:22" ht="16.5" customHeight="1">
      <c r="A4579" s="8">
        <v>5068134929</v>
      </c>
      <c r="B4579" s="7">
        <v>1504513</v>
      </c>
      <c r="C4579" s="12">
        <v>1717110040087</v>
      </c>
      <c r="D4579" s="7" t="s">
        <v>18118</v>
      </c>
      <c r="E4579" s="7" t="s">
        <v>18119</v>
      </c>
      <c r="F4579" s="7" t="s">
        <v>18120</v>
      </c>
      <c r="G4579" s="7" t="s">
        <v>18121</v>
      </c>
      <c r="H4579" s="7" t="s">
        <v>18122</v>
      </c>
      <c r="I4579" s="7" t="s">
        <v>65</v>
      </c>
      <c r="J4579" s="7" t="s">
        <v>33060</v>
      </c>
      <c r="K4579" s="7" t="s">
        <v>47</v>
      </c>
      <c r="L4579" s="7">
        <v>10</v>
      </c>
      <c r="M4579" s="7" t="s">
        <v>33076</v>
      </c>
      <c r="N4579" s="7">
        <v>23230</v>
      </c>
      <c r="O4579" s="7" t="s">
        <v>51540</v>
      </c>
      <c r="P4579" s="7">
        <v>20000125</v>
      </c>
      <c r="Q4579" s="7">
        <v>52</v>
      </c>
      <c r="R4579" s="7">
        <v>202007</v>
      </c>
      <c r="S4579" s="7">
        <v>2022</v>
      </c>
      <c r="T4579" s="7">
        <v>18703832</v>
      </c>
      <c r="U4579" s="7">
        <v>10502593</v>
      </c>
      <c r="V4579" s="7">
        <v>248600</v>
      </c>
    </row>
    <row r="4580" spans="1:22" ht="16.5" customHeight="1">
      <c r="A4580" s="8">
        <v>6178160561</v>
      </c>
      <c r="B4580" s="7">
        <v>2642712</v>
      </c>
      <c r="C4580" s="12">
        <v>1801110551019</v>
      </c>
      <c r="D4580" s="7" t="s">
        <v>51541</v>
      </c>
      <c r="E4580" s="7" t="s">
        <v>51542</v>
      </c>
      <c r="F4580" s="7" t="s">
        <v>51543</v>
      </c>
      <c r="G4580" s="7" t="s">
        <v>51544</v>
      </c>
      <c r="H4580" s="7" t="s">
        <v>51545</v>
      </c>
      <c r="I4580" s="7" t="s">
        <v>65</v>
      </c>
      <c r="J4580" s="7" t="s">
        <v>33060</v>
      </c>
      <c r="K4580" s="7" t="s">
        <v>47</v>
      </c>
      <c r="L4580" s="7">
        <v>10</v>
      </c>
      <c r="M4580" s="7" t="s">
        <v>33076</v>
      </c>
      <c r="N4580" s="7">
        <v>31202</v>
      </c>
      <c r="O4580" s="7" t="s">
        <v>51546</v>
      </c>
      <c r="P4580" s="7">
        <v>20060331</v>
      </c>
      <c r="Q4580" s="7">
        <v>51</v>
      </c>
      <c r="R4580" s="7">
        <v>202007</v>
      </c>
      <c r="S4580" s="7">
        <v>2022</v>
      </c>
      <c r="T4580" s="7">
        <v>12039291</v>
      </c>
      <c r="U4580" s="7">
        <v>11277056</v>
      </c>
      <c r="V4580" s="7">
        <v>450000</v>
      </c>
    </row>
    <row r="4581" spans="1:22" ht="16.5" customHeight="1">
      <c r="A4581" s="8">
        <v>2028145882</v>
      </c>
      <c r="B4581" s="7">
        <v>1884868</v>
      </c>
      <c r="C4581" s="12">
        <v>1101110791544</v>
      </c>
      <c r="D4581" s="7" t="s">
        <v>51547</v>
      </c>
      <c r="E4581" s="7" t="s">
        <v>51548</v>
      </c>
      <c r="F4581" s="7" t="s">
        <v>51549</v>
      </c>
      <c r="G4581" s="7" t="s">
        <v>51550</v>
      </c>
      <c r="H4581" s="7" t="s">
        <v>51551</v>
      </c>
      <c r="I4581" s="7" t="s">
        <v>65</v>
      </c>
      <c r="J4581" s="7" t="s">
        <v>33060</v>
      </c>
      <c r="K4581" s="7" t="s">
        <v>47</v>
      </c>
      <c r="L4581" s="7">
        <v>10</v>
      </c>
      <c r="M4581" s="7" t="s">
        <v>34194</v>
      </c>
      <c r="N4581" s="7">
        <v>52991</v>
      </c>
      <c r="O4581" s="7" t="s">
        <v>38799</v>
      </c>
      <c r="P4581" s="7">
        <v>19910715</v>
      </c>
      <c r="Q4581" s="7">
        <v>55</v>
      </c>
      <c r="R4581" s="7">
        <v>202007</v>
      </c>
    </row>
    <row r="4582" spans="1:22" ht="16.5" customHeight="1">
      <c r="A4582" s="8">
        <v>2068112253</v>
      </c>
      <c r="B4582" s="7">
        <v>1344861</v>
      </c>
      <c r="C4582" s="12">
        <v>1101111503790</v>
      </c>
      <c r="D4582" s="7" t="s">
        <v>51552</v>
      </c>
      <c r="E4582" s="7" t="s">
        <v>16589</v>
      </c>
      <c r="F4582" s="7" t="s">
        <v>51553</v>
      </c>
      <c r="G4582" s="7" t="s">
        <v>51554</v>
      </c>
      <c r="H4582" s="7" t="s">
        <v>51555</v>
      </c>
      <c r="I4582" s="7" t="s">
        <v>65</v>
      </c>
      <c r="J4582" s="7" t="s">
        <v>33060</v>
      </c>
      <c r="K4582" s="7" t="s">
        <v>47</v>
      </c>
      <c r="L4582" s="7">
        <v>10</v>
      </c>
      <c r="M4582" s="7" t="s">
        <v>33760</v>
      </c>
      <c r="N4582" s="7">
        <v>46313</v>
      </c>
      <c r="O4582" s="7" t="s">
        <v>221</v>
      </c>
      <c r="P4582" s="7">
        <v>19980120</v>
      </c>
      <c r="Q4582" s="7">
        <v>63</v>
      </c>
      <c r="R4582" s="7">
        <v>202007</v>
      </c>
    </row>
    <row r="4583" spans="1:22" ht="16.5" customHeight="1">
      <c r="A4583" s="8">
        <v>1138644405</v>
      </c>
      <c r="B4583" s="7">
        <v>3913939</v>
      </c>
      <c r="C4583" s="12">
        <v>1101114490556</v>
      </c>
      <c r="D4583" s="7" t="s">
        <v>27274</v>
      </c>
      <c r="E4583" s="7" t="s">
        <v>27275</v>
      </c>
      <c r="F4583" s="7" t="s">
        <v>12861</v>
      </c>
      <c r="G4583" s="7" t="s">
        <v>27276</v>
      </c>
      <c r="H4583" s="7" t="s">
        <v>27277</v>
      </c>
      <c r="I4583" s="7" t="s">
        <v>65</v>
      </c>
      <c r="J4583" s="7" t="s">
        <v>33060</v>
      </c>
      <c r="K4583" s="7" t="s">
        <v>47</v>
      </c>
      <c r="L4583" s="7">
        <v>10</v>
      </c>
      <c r="M4583" s="7" t="s">
        <v>34433</v>
      </c>
      <c r="N4583" s="7">
        <v>58220</v>
      </c>
      <c r="O4583" s="7" t="s">
        <v>34437</v>
      </c>
      <c r="P4583" s="7">
        <v>20101213</v>
      </c>
      <c r="Q4583" s="7">
        <v>91</v>
      </c>
      <c r="R4583" s="7">
        <v>202007</v>
      </c>
    </row>
    <row r="4584" spans="1:22" ht="16.5" customHeight="1">
      <c r="A4584" s="8">
        <v>1018671777</v>
      </c>
      <c r="B4584" s="7">
        <v>4125061</v>
      </c>
      <c r="C4584" s="12">
        <v>1101114858126</v>
      </c>
      <c r="D4584" s="7" t="s">
        <v>17445</v>
      </c>
      <c r="E4584" s="7" t="s">
        <v>17446</v>
      </c>
      <c r="F4584" s="7" t="s">
        <v>17447</v>
      </c>
      <c r="G4584" s="7" t="s">
        <v>17448</v>
      </c>
      <c r="H4584" s="7" t="s">
        <v>17449</v>
      </c>
      <c r="I4584" s="7" t="s">
        <v>65</v>
      </c>
      <c r="J4584" s="7" t="s">
        <v>33060</v>
      </c>
      <c r="K4584" s="7" t="s">
        <v>47</v>
      </c>
      <c r="L4584" s="7">
        <v>10</v>
      </c>
      <c r="M4584" s="7" t="s">
        <v>33076</v>
      </c>
      <c r="N4584" s="7">
        <v>18119</v>
      </c>
      <c r="O4584" s="7" t="s">
        <v>1401</v>
      </c>
      <c r="P4584" s="7">
        <v>20120502</v>
      </c>
      <c r="Q4584" s="7">
        <v>283</v>
      </c>
      <c r="R4584" s="7">
        <v>202007</v>
      </c>
    </row>
    <row r="4585" spans="1:22" ht="16.5" customHeight="1">
      <c r="A4585" s="8">
        <v>1208625987</v>
      </c>
      <c r="B4585" s="7">
        <v>1390804</v>
      </c>
      <c r="C4585" s="12">
        <v>1146340028854</v>
      </c>
      <c r="D4585" s="7" t="s">
        <v>51556</v>
      </c>
      <c r="E4585" s="7" t="s">
        <v>8435</v>
      </c>
      <c r="F4585" s="7" t="s">
        <v>51557</v>
      </c>
      <c r="G4585" s="7" t="s">
        <v>51558</v>
      </c>
      <c r="H4585" s="7" t="s">
        <v>51559</v>
      </c>
      <c r="I4585" s="7" t="s">
        <v>65</v>
      </c>
      <c r="J4585" s="7" t="s">
        <v>33060</v>
      </c>
      <c r="K4585" s="7" t="s">
        <v>47</v>
      </c>
      <c r="L4585" s="7">
        <v>10</v>
      </c>
      <c r="M4585" s="7" t="s">
        <v>363</v>
      </c>
      <c r="N4585" s="7">
        <v>71201</v>
      </c>
      <c r="O4585" s="7" t="s">
        <v>634</v>
      </c>
      <c r="P4585" s="7">
        <v>20010901</v>
      </c>
      <c r="Q4585" s="7">
        <v>52</v>
      </c>
      <c r="R4585" s="7">
        <v>202007</v>
      </c>
    </row>
    <row r="4586" spans="1:22" ht="16.5" customHeight="1">
      <c r="A4586" s="8">
        <v>1328129259</v>
      </c>
      <c r="B4586" s="7">
        <v>1412453</v>
      </c>
      <c r="C4586" s="12">
        <v>1152110029378</v>
      </c>
      <c r="D4586" s="7" t="s">
        <v>16997</v>
      </c>
      <c r="E4586" s="7" t="s">
        <v>16998</v>
      </c>
      <c r="F4586" s="7" t="s">
        <v>16999</v>
      </c>
      <c r="G4586" s="7" t="s">
        <v>17000</v>
      </c>
      <c r="H4586" s="7" t="s">
        <v>17001</v>
      </c>
      <c r="I4586" s="7" t="s">
        <v>65</v>
      </c>
      <c r="J4586" s="7" t="s">
        <v>33060</v>
      </c>
      <c r="K4586" s="7" t="s">
        <v>47</v>
      </c>
      <c r="L4586" s="7">
        <v>10</v>
      </c>
      <c r="M4586" s="7" t="s">
        <v>33076</v>
      </c>
      <c r="N4586" s="7">
        <v>13403</v>
      </c>
      <c r="O4586" s="7" t="s">
        <v>1032</v>
      </c>
      <c r="P4586" s="7">
        <v>19990101</v>
      </c>
      <c r="Q4586" s="7">
        <v>90</v>
      </c>
      <c r="R4586" s="7">
        <v>202007</v>
      </c>
    </row>
    <row r="4587" spans="1:22" ht="16.5" customHeight="1">
      <c r="A4587" s="8">
        <v>1288118490</v>
      </c>
      <c r="B4587" s="7">
        <v>2125795</v>
      </c>
      <c r="C4587" s="12">
        <v>1159110009540</v>
      </c>
      <c r="D4587" s="7" t="s">
        <v>15535</v>
      </c>
      <c r="E4587" s="7" t="s">
        <v>7967</v>
      </c>
      <c r="F4587" s="7" t="s">
        <v>14365</v>
      </c>
      <c r="G4587" s="7" t="s">
        <v>15537</v>
      </c>
      <c r="H4587" s="7" t="s">
        <v>15538</v>
      </c>
      <c r="I4587" s="7" t="s">
        <v>65</v>
      </c>
      <c r="J4587" s="7" t="s">
        <v>33060</v>
      </c>
      <c r="K4587" s="7" t="s">
        <v>47</v>
      </c>
      <c r="L4587" s="7">
        <v>10</v>
      </c>
      <c r="M4587" s="7" t="s">
        <v>966</v>
      </c>
      <c r="N4587" s="7">
        <v>68211</v>
      </c>
      <c r="O4587" s="7" t="s">
        <v>35630</v>
      </c>
      <c r="P4587" s="7">
        <v>19930617</v>
      </c>
      <c r="Q4587" s="7">
        <v>306</v>
      </c>
      <c r="R4587" s="7">
        <v>202007</v>
      </c>
    </row>
    <row r="4588" spans="1:22" ht="16.5" customHeight="1">
      <c r="A4588" s="8">
        <v>1378180611</v>
      </c>
      <c r="B4588" s="7">
        <v>2797884</v>
      </c>
      <c r="C4588" s="12">
        <v>1201110430801</v>
      </c>
      <c r="D4588" s="7" t="s">
        <v>51560</v>
      </c>
      <c r="E4588" s="7" t="s">
        <v>51561</v>
      </c>
      <c r="F4588" s="7" t="s">
        <v>51562</v>
      </c>
      <c r="G4588" s="7" t="s">
        <v>51563</v>
      </c>
      <c r="H4588" s="7" t="s">
        <v>51564</v>
      </c>
      <c r="I4588" s="7" t="s">
        <v>65</v>
      </c>
      <c r="J4588" s="7" t="s">
        <v>33060</v>
      </c>
      <c r="K4588" s="7" t="s">
        <v>47</v>
      </c>
      <c r="L4588" s="7">
        <v>10</v>
      </c>
      <c r="M4588" s="7" t="s">
        <v>33076</v>
      </c>
      <c r="N4588" s="7">
        <v>14499</v>
      </c>
      <c r="O4588" s="7" t="s">
        <v>33214</v>
      </c>
      <c r="P4588" s="7">
        <v>20070409</v>
      </c>
      <c r="Q4588" s="7">
        <v>74</v>
      </c>
      <c r="R4588" s="7">
        <v>202007</v>
      </c>
    </row>
    <row r="4589" spans="1:22" ht="16.5" customHeight="1">
      <c r="A4589" s="8">
        <v>1378123599</v>
      </c>
      <c r="B4589" s="7">
        <v>1821031</v>
      </c>
      <c r="C4589" s="12">
        <v>1244110039116</v>
      </c>
      <c r="D4589" s="7" t="s">
        <v>17507</v>
      </c>
      <c r="E4589" s="7" t="s">
        <v>17508</v>
      </c>
      <c r="F4589" s="7" t="s">
        <v>17509</v>
      </c>
      <c r="G4589" s="7" t="s">
        <v>17510</v>
      </c>
      <c r="H4589" s="7" t="s">
        <v>17511</v>
      </c>
      <c r="I4589" s="7" t="s">
        <v>65</v>
      </c>
      <c r="J4589" s="7" t="s">
        <v>33060</v>
      </c>
      <c r="K4589" s="7" t="s">
        <v>47</v>
      </c>
      <c r="L4589" s="7">
        <v>10</v>
      </c>
      <c r="M4589" s="7" t="s">
        <v>33076</v>
      </c>
      <c r="N4589" s="7">
        <v>22193</v>
      </c>
      <c r="O4589" s="7" t="s">
        <v>42711</v>
      </c>
      <c r="P4589" s="7">
        <v>19990916</v>
      </c>
      <c r="Q4589" s="7">
        <v>59</v>
      </c>
      <c r="R4589" s="7">
        <v>202007</v>
      </c>
    </row>
    <row r="4590" spans="1:22" ht="16.5" customHeight="1">
      <c r="A4590" s="8">
        <v>1248140025</v>
      </c>
      <c r="B4590" s="7">
        <v>1967586</v>
      </c>
      <c r="C4590" s="12">
        <v>1301110015669</v>
      </c>
      <c r="D4590" s="7" t="s">
        <v>26652</v>
      </c>
      <c r="E4590" s="7" t="s">
        <v>26653</v>
      </c>
      <c r="F4590" s="7" t="s">
        <v>26654</v>
      </c>
      <c r="G4590" s="7" t="s">
        <v>26655</v>
      </c>
      <c r="H4590" s="7" t="s">
        <v>26656</v>
      </c>
      <c r="I4590" s="7" t="s">
        <v>65</v>
      </c>
      <c r="J4590" s="7" t="s">
        <v>33060</v>
      </c>
      <c r="K4590" s="7" t="s">
        <v>47</v>
      </c>
      <c r="L4590" s="7">
        <v>10</v>
      </c>
      <c r="M4590" s="7" t="s">
        <v>34433</v>
      </c>
      <c r="N4590" s="7">
        <v>58121</v>
      </c>
      <c r="O4590" s="7" t="s">
        <v>12528</v>
      </c>
      <c r="P4590" s="7">
        <v>19901128</v>
      </c>
      <c r="Q4590" s="7">
        <v>86</v>
      </c>
      <c r="R4590" s="7">
        <v>202007</v>
      </c>
    </row>
    <row r="4591" spans="1:22" ht="16.5" customHeight="1">
      <c r="A4591" s="8">
        <v>1258156888</v>
      </c>
      <c r="B4591" s="7">
        <v>2253617</v>
      </c>
      <c r="C4591" s="12">
        <v>1346110027719</v>
      </c>
      <c r="D4591" s="7" t="s">
        <v>16697</v>
      </c>
      <c r="E4591" s="7" t="s">
        <v>16698</v>
      </c>
      <c r="F4591" s="7" t="s">
        <v>16699</v>
      </c>
      <c r="G4591" s="7" t="s">
        <v>16700</v>
      </c>
      <c r="H4591" s="7" t="s">
        <v>16701</v>
      </c>
      <c r="I4591" s="7" t="s">
        <v>65</v>
      </c>
      <c r="J4591" s="7" t="s">
        <v>33060</v>
      </c>
      <c r="K4591" s="7" t="s">
        <v>47</v>
      </c>
      <c r="L4591" s="7">
        <v>10</v>
      </c>
      <c r="M4591" s="7" t="s">
        <v>33076</v>
      </c>
      <c r="N4591" s="7">
        <v>10122</v>
      </c>
      <c r="O4591" s="7" t="s">
        <v>51565</v>
      </c>
      <c r="P4591" s="7">
        <v>20050307</v>
      </c>
      <c r="Q4591" s="7">
        <v>61</v>
      </c>
      <c r="R4591" s="7">
        <v>202007</v>
      </c>
    </row>
    <row r="4592" spans="1:22" ht="16.5" customHeight="1">
      <c r="A4592" s="8">
        <v>2228103076</v>
      </c>
      <c r="B4592" s="7">
        <v>1315136</v>
      </c>
      <c r="C4592" s="12">
        <v>1447110003070</v>
      </c>
      <c r="D4592" s="7" t="s">
        <v>22019</v>
      </c>
      <c r="E4592" s="7" t="s">
        <v>22020</v>
      </c>
      <c r="F4592" s="7" t="s">
        <v>1043</v>
      </c>
      <c r="G4592" s="7" t="s">
        <v>22021</v>
      </c>
      <c r="H4592" s="7" t="s">
        <v>22022</v>
      </c>
      <c r="I4592" s="7" t="s">
        <v>65</v>
      </c>
      <c r="J4592" s="7" t="s">
        <v>33060</v>
      </c>
      <c r="K4592" s="7" t="s">
        <v>60</v>
      </c>
      <c r="L4592" s="7">
        <v>10</v>
      </c>
      <c r="M4592" s="7" t="s">
        <v>33076</v>
      </c>
      <c r="N4592" s="7">
        <v>29190</v>
      </c>
      <c r="O4592" s="7" t="s">
        <v>45551</v>
      </c>
      <c r="P4592" s="7">
        <v>19911001</v>
      </c>
      <c r="Q4592" s="7">
        <v>100</v>
      </c>
      <c r="R4592" s="7">
        <v>202007</v>
      </c>
    </row>
    <row r="4593" spans="1:22" ht="16.5" customHeight="1">
      <c r="A4593" s="8">
        <v>3148611884</v>
      </c>
      <c r="B4593" s="7">
        <v>3696700</v>
      </c>
      <c r="C4593" s="12">
        <v>1601110272255</v>
      </c>
      <c r="D4593" s="7" t="s">
        <v>51566</v>
      </c>
      <c r="E4593" s="7" t="s">
        <v>51567</v>
      </c>
      <c r="F4593" s="7" t="s">
        <v>51568</v>
      </c>
      <c r="G4593" s="7" t="s">
        <v>51569</v>
      </c>
      <c r="H4593" s="7" t="s">
        <v>51570</v>
      </c>
      <c r="I4593" s="7" t="s">
        <v>65</v>
      </c>
      <c r="J4593" s="7" t="s">
        <v>33060</v>
      </c>
      <c r="K4593" s="7" t="s">
        <v>47</v>
      </c>
      <c r="L4593" s="7">
        <v>10</v>
      </c>
      <c r="M4593" s="7" t="s">
        <v>34433</v>
      </c>
      <c r="N4593" s="7">
        <v>62021</v>
      </c>
      <c r="O4593" s="7" t="s">
        <v>13709</v>
      </c>
      <c r="P4593" s="7">
        <v>20100105</v>
      </c>
      <c r="Q4593" s="7">
        <v>61</v>
      </c>
      <c r="R4593" s="7">
        <v>202007</v>
      </c>
    </row>
    <row r="4594" spans="1:22" ht="16.5" customHeight="1">
      <c r="A4594" s="8">
        <v>6058203787</v>
      </c>
      <c r="B4594" s="7">
        <v>1721078</v>
      </c>
      <c r="C4594" s="12">
        <v>1801710003843</v>
      </c>
      <c r="D4594" s="7" t="s">
        <v>51571</v>
      </c>
      <c r="E4594" s="7" t="s">
        <v>51572</v>
      </c>
      <c r="F4594" s="7" t="s">
        <v>51573</v>
      </c>
      <c r="G4594" s="7" t="s">
        <v>51574</v>
      </c>
      <c r="H4594" s="7" t="s">
        <v>51575</v>
      </c>
      <c r="I4594" s="7" t="s">
        <v>45</v>
      </c>
      <c r="J4594" s="7" t="s">
        <v>33060</v>
      </c>
      <c r="K4594" s="7" t="s">
        <v>47</v>
      </c>
      <c r="L4594" s="7">
        <v>10</v>
      </c>
      <c r="M4594" s="7" t="s">
        <v>363</v>
      </c>
      <c r="N4594" s="7">
        <v>73909</v>
      </c>
      <c r="O4594" s="7" t="s">
        <v>16232</v>
      </c>
      <c r="P4594" s="7">
        <v>19870427</v>
      </c>
      <c r="Q4594" s="7">
        <v>113</v>
      </c>
      <c r="R4594" s="7">
        <v>202007</v>
      </c>
    </row>
    <row r="4595" spans="1:22" ht="16.5" customHeight="1">
      <c r="A4595" s="8">
        <v>4168131070</v>
      </c>
      <c r="B4595" s="7">
        <v>1811851</v>
      </c>
      <c r="C4595" s="12">
        <v>2013110018489</v>
      </c>
      <c r="D4595" s="7" t="s">
        <v>51576</v>
      </c>
      <c r="E4595" s="7" t="s">
        <v>51577</v>
      </c>
      <c r="F4595" s="7" t="s">
        <v>8833</v>
      </c>
      <c r="G4595" s="7" t="s">
        <v>51578</v>
      </c>
      <c r="H4595" s="7" t="s">
        <v>51579</v>
      </c>
      <c r="I4595" s="7" t="s">
        <v>65</v>
      </c>
      <c r="J4595" s="7" t="s">
        <v>33060</v>
      </c>
      <c r="K4595" s="7" t="s">
        <v>47</v>
      </c>
      <c r="L4595" s="7">
        <v>10</v>
      </c>
      <c r="M4595" s="7" t="s">
        <v>313</v>
      </c>
      <c r="N4595" s="7">
        <v>42311</v>
      </c>
      <c r="O4595" s="7" t="s">
        <v>43176</v>
      </c>
      <c r="P4595" s="7">
        <v>20010227</v>
      </c>
      <c r="Q4595" s="7">
        <v>54</v>
      </c>
      <c r="R4595" s="7">
        <v>202007</v>
      </c>
    </row>
    <row r="4596" spans="1:22" ht="16.5" customHeight="1">
      <c r="A4596" s="8">
        <v>3058171831</v>
      </c>
      <c r="B4596" s="7">
        <v>2221268</v>
      </c>
      <c r="C4596" s="12">
        <v>1601110180424</v>
      </c>
      <c r="D4596" s="7" t="s">
        <v>27675</v>
      </c>
      <c r="E4596" s="7" t="s">
        <v>27676</v>
      </c>
      <c r="F4596" s="7" t="s">
        <v>27158</v>
      </c>
      <c r="G4596" s="7" t="s">
        <v>27677</v>
      </c>
      <c r="H4596" s="7" t="s">
        <v>27678</v>
      </c>
      <c r="I4596" s="7" t="s">
        <v>65</v>
      </c>
      <c r="J4596" s="7" t="s">
        <v>33060</v>
      </c>
      <c r="K4596" s="7" t="s">
        <v>47</v>
      </c>
      <c r="L4596" s="7">
        <v>10</v>
      </c>
      <c r="M4596" s="7" t="s">
        <v>34433</v>
      </c>
      <c r="N4596" s="7">
        <v>58220</v>
      </c>
      <c r="O4596" s="7" t="s">
        <v>34437</v>
      </c>
      <c r="P4596" s="7">
        <v>20041018</v>
      </c>
      <c r="Q4596" s="7">
        <v>76</v>
      </c>
      <c r="R4596" s="7">
        <v>202008</v>
      </c>
      <c r="S4596" s="7">
        <v>2022</v>
      </c>
      <c r="T4596" s="7">
        <v>5185494</v>
      </c>
      <c r="U4596" s="7">
        <v>7781636</v>
      </c>
      <c r="V4596" s="7">
        <v>400000</v>
      </c>
    </row>
    <row r="4597" spans="1:22" ht="16.5" customHeight="1">
      <c r="A4597" s="8">
        <v>3058185112</v>
      </c>
      <c r="B4597" s="7">
        <v>2781689</v>
      </c>
      <c r="C4597" s="12">
        <v>1601110218051</v>
      </c>
      <c r="D4597" s="7" t="s">
        <v>21028</v>
      </c>
      <c r="E4597" s="7" t="s">
        <v>21029</v>
      </c>
      <c r="F4597" s="7" t="s">
        <v>21030</v>
      </c>
      <c r="G4597" s="7" t="s">
        <v>21031</v>
      </c>
      <c r="H4597" s="7" t="s">
        <v>21032</v>
      </c>
      <c r="I4597" s="7" t="s">
        <v>65</v>
      </c>
      <c r="J4597" s="7" t="s">
        <v>33060</v>
      </c>
      <c r="K4597" s="7" t="s">
        <v>47</v>
      </c>
      <c r="L4597" s="7">
        <v>10</v>
      </c>
      <c r="M4597" s="7" t="s">
        <v>33076</v>
      </c>
      <c r="N4597" s="7">
        <v>31300</v>
      </c>
      <c r="O4597" s="7" t="s">
        <v>51580</v>
      </c>
      <c r="P4597" s="7">
        <v>20070119</v>
      </c>
      <c r="Q4597" s="7">
        <v>70</v>
      </c>
      <c r="R4597" s="7">
        <v>202008</v>
      </c>
      <c r="S4597" s="7">
        <v>2022</v>
      </c>
      <c r="T4597" s="7">
        <v>8953437</v>
      </c>
      <c r="U4597" s="7">
        <v>5406390</v>
      </c>
      <c r="V4597" s="7">
        <v>1100000</v>
      </c>
    </row>
    <row r="4598" spans="1:22" ht="16.5" customHeight="1">
      <c r="A4598" s="8">
        <v>2118624023</v>
      </c>
      <c r="B4598" s="7">
        <v>1844441</v>
      </c>
      <c r="C4598" s="12">
        <v>1101111452476</v>
      </c>
      <c r="D4598" s="7" t="s">
        <v>17159</v>
      </c>
      <c r="E4598" s="7" t="s">
        <v>17160</v>
      </c>
      <c r="F4598" s="7" t="s">
        <v>17161</v>
      </c>
      <c r="G4598" s="7" t="s">
        <v>17162</v>
      </c>
      <c r="H4598" s="7" t="s">
        <v>17163</v>
      </c>
      <c r="I4598" s="7" t="s">
        <v>65</v>
      </c>
      <c r="J4598" s="7" t="s">
        <v>33060</v>
      </c>
      <c r="K4598" s="7" t="s">
        <v>47</v>
      </c>
      <c r="L4598" s="7">
        <v>10</v>
      </c>
      <c r="M4598" s="7" t="s">
        <v>33076</v>
      </c>
      <c r="N4598" s="7">
        <v>14190</v>
      </c>
      <c r="O4598" s="7" t="s">
        <v>1241</v>
      </c>
      <c r="P4598" s="7">
        <v>19970819</v>
      </c>
      <c r="Q4598" s="7">
        <v>61</v>
      </c>
      <c r="R4598" s="7">
        <v>202008</v>
      </c>
    </row>
    <row r="4599" spans="1:22" ht="16.5" customHeight="1">
      <c r="A4599" s="8">
        <v>1208190222</v>
      </c>
      <c r="B4599" s="7">
        <v>1580255</v>
      </c>
      <c r="C4599" s="12">
        <v>1101111715949</v>
      </c>
      <c r="D4599" s="7" t="s">
        <v>27415</v>
      </c>
      <c r="E4599" s="7" t="s">
        <v>27416</v>
      </c>
      <c r="F4599" s="7" t="s">
        <v>13353</v>
      </c>
      <c r="G4599" s="7" t="s">
        <v>27417</v>
      </c>
      <c r="H4599" s="7" t="s">
        <v>27418</v>
      </c>
      <c r="I4599" s="7" t="s">
        <v>52</v>
      </c>
      <c r="J4599" s="7" t="s">
        <v>33060</v>
      </c>
      <c r="K4599" s="7" t="s">
        <v>47</v>
      </c>
      <c r="L4599" s="7">
        <v>10</v>
      </c>
      <c r="M4599" s="7" t="s">
        <v>34433</v>
      </c>
      <c r="N4599" s="7">
        <v>60220</v>
      </c>
      <c r="O4599" s="7" t="s">
        <v>38164</v>
      </c>
      <c r="P4599" s="7">
        <v>19990617</v>
      </c>
      <c r="Q4599" s="7">
        <v>72</v>
      </c>
      <c r="R4599" s="7">
        <v>202008</v>
      </c>
    </row>
    <row r="4600" spans="1:22" ht="16.5" customHeight="1">
      <c r="A4600" s="8">
        <v>1018153828</v>
      </c>
      <c r="B4600" s="7">
        <v>1296507</v>
      </c>
      <c r="C4600" s="12">
        <v>1101111869910</v>
      </c>
      <c r="D4600" s="7" t="s">
        <v>27782</v>
      </c>
      <c r="E4600" s="7" t="s">
        <v>5162</v>
      </c>
      <c r="F4600" s="7" t="s">
        <v>27783</v>
      </c>
      <c r="G4600" s="7" t="s">
        <v>27784</v>
      </c>
      <c r="H4600" s="7" t="s">
        <v>27785</v>
      </c>
      <c r="I4600" s="7" t="s">
        <v>65</v>
      </c>
      <c r="J4600" s="7" t="s">
        <v>33060</v>
      </c>
      <c r="K4600" s="7" t="s">
        <v>47</v>
      </c>
      <c r="L4600" s="7">
        <v>10</v>
      </c>
      <c r="M4600" s="7" t="s">
        <v>34433</v>
      </c>
      <c r="N4600" s="7">
        <v>63910</v>
      </c>
      <c r="O4600" s="7" t="s">
        <v>46325</v>
      </c>
      <c r="P4600" s="7">
        <v>20000222</v>
      </c>
      <c r="Q4600" s="7">
        <v>107</v>
      </c>
      <c r="R4600" s="7">
        <v>202008</v>
      </c>
    </row>
    <row r="4601" spans="1:22" ht="16.5" customHeight="1">
      <c r="A4601" s="8">
        <v>1208609046</v>
      </c>
      <c r="B4601" s="7">
        <v>1546229</v>
      </c>
      <c r="C4601" s="12">
        <v>1101112029349</v>
      </c>
      <c r="D4601" s="7" t="s">
        <v>51581</v>
      </c>
      <c r="E4601" s="7" t="s">
        <v>18874</v>
      </c>
      <c r="F4601" s="7" t="s">
        <v>51582</v>
      </c>
      <c r="G4601" s="7" t="s">
        <v>51583</v>
      </c>
      <c r="H4601" s="7" t="s">
        <v>51584</v>
      </c>
      <c r="I4601" s="7" t="s">
        <v>65</v>
      </c>
      <c r="J4601" s="7" t="s">
        <v>33060</v>
      </c>
      <c r="K4601" s="7" t="s">
        <v>47</v>
      </c>
      <c r="L4601" s="7">
        <v>10</v>
      </c>
      <c r="M4601" s="7" t="s">
        <v>363</v>
      </c>
      <c r="N4601" s="7">
        <v>71500</v>
      </c>
      <c r="O4601" s="7" t="s">
        <v>43599</v>
      </c>
      <c r="P4601" s="7">
        <v>20000719</v>
      </c>
      <c r="Q4601" s="7">
        <v>61</v>
      </c>
      <c r="R4601" s="7">
        <v>202008</v>
      </c>
    </row>
    <row r="4602" spans="1:22" ht="16.5" customHeight="1">
      <c r="A4602" s="8">
        <v>2148746625</v>
      </c>
      <c r="B4602" s="7">
        <v>2931910</v>
      </c>
      <c r="C4602" s="12">
        <v>1101112925604</v>
      </c>
      <c r="D4602" s="7" t="s">
        <v>16652</v>
      </c>
      <c r="E4602" s="7" t="s">
        <v>16653</v>
      </c>
      <c r="F4602" s="7" t="s">
        <v>16654</v>
      </c>
      <c r="G4602" s="7" t="s">
        <v>16655</v>
      </c>
      <c r="H4602" s="7" t="s">
        <v>16656</v>
      </c>
      <c r="I4602" s="7" t="s">
        <v>63</v>
      </c>
      <c r="J4602" s="7" t="s">
        <v>33060</v>
      </c>
      <c r="K4602" s="7" t="s">
        <v>47</v>
      </c>
      <c r="L4602" s="7">
        <v>10</v>
      </c>
      <c r="M4602" s="7" t="s">
        <v>34319</v>
      </c>
      <c r="N4602" s="7">
        <v>56191</v>
      </c>
      <c r="O4602" s="7" t="s">
        <v>34415</v>
      </c>
      <c r="P4602" s="7">
        <v>20031230</v>
      </c>
      <c r="Q4602" s="7">
        <v>61</v>
      </c>
      <c r="R4602" s="7">
        <v>202008</v>
      </c>
    </row>
    <row r="4603" spans="1:22" ht="16.5" customHeight="1">
      <c r="A4603" s="8">
        <v>2208701619</v>
      </c>
      <c r="B4603" s="7">
        <v>3051537</v>
      </c>
      <c r="C4603" s="12">
        <v>1101113132282</v>
      </c>
      <c r="D4603" s="7" t="s">
        <v>28745</v>
      </c>
      <c r="E4603" s="7" t="s">
        <v>15104</v>
      </c>
      <c r="F4603" s="7" t="s">
        <v>28746</v>
      </c>
      <c r="G4603" s="7" t="s">
        <v>28747</v>
      </c>
      <c r="H4603" s="7" t="s">
        <v>15106</v>
      </c>
      <c r="I4603" s="7" t="s">
        <v>65</v>
      </c>
      <c r="J4603" s="7" t="s">
        <v>33060</v>
      </c>
      <c r="K4603" s="7" t="s">
        <v>47</v>
      </c>
      <c r="L4603" s="7">
        <v>10</v>
      </c>
      <c r="M4603" s="7" t="s">
        <v>363</v>
      </c>
      <c r="N4603" s="7">
        <v>71310</v>
      </c>
      <c r="O4603" s="7" t="s">
        <v>15027</v>
      </c>
      <c r="P4603" s="7">
        <v>20041215</v>
      </c>
      <c r="Q4603" s="7">
        <v>59</v>
      </c>
      <c r="R4603" s="7">
        <v>202008</v>
      </c>
    </row>
    <row r="4604" spans="1:22" ht="16.5" customHeight="1">
      <c r="A4604" s="8">
        <v>2208679842</v>
      </c>
      <c r="B4604" s="7">
        <v>3688537</v>
      </c>
      <c r="C4604" s="12">
        <v>1146460031860</v>
      </c>
      <c r="D4604" s="7" t="s">
        <v>28763</v>
      </c>
      <c r="E4604" s="7" t="s">
        <v>28764</v>
      </c>
      <c r="F4604" s="7" t="s">
        <v>28765</v>
      </c>
      <c r="G4604" s="7" t="s">
        <v>28766</v>
      </c>
      <c r="H4604" s="7" t="s">
        <v>28767</v>
      </c>
      <c r="I4604" s="7" t="s">
        <v>65</v>
      </c>
      <c r="J4604" s="7" t="s">
        <v>33060</v>
      </c>
      <c r="K4604" s="7" t="s">
        <v>47</v>
      </c>
      <c r="L4604" s="7">
        <v>10</v>
      </c>
      <c r="M4604" s="7" t="s">
        <v>363</v>
      </c>
      <c r="N4604" s="7">
        <v>71101</v>
      </c>
      <c r="O4604" s="7" t="s">
        <v>13181</v>
      </c>
      <c r="P4604" s="7">
        <v>20040220</v>
      </c>
      <c r="Q4604" s="7">
        <v>272</v>
      </c>
      <c r="R4604" s="7">
        <v>202008</v>
      </c>
    </row>
    <row r="4605" spans="1:22" ht="16.5" customHeight="1">
      <c r="A4605" s="8">
        <v>1288176336</v>
      </c>
      <c r="B4605" s="7">
        <v>2456442</v>
      </c>
      <c r="C4605" s="12">
        <v>1159110072026</v>
      </c>
      <c r="D4605" s="7" t="s">
        <v>51585</v>
      </c>
      <c r="E4605" s="7" t="s">
        <v>51586</v>
      </c>
      <c r="F4605" s="7" t="s">
        <v>51587</v>
      </c>
      <c r="G4605" s="7" t="s">
        <v>51588</v>
      </c>
      <c r="H4605" s="7" t="s">
        <v>51589</v>
      </c>
      <c r="I4605" s="7" t="s">
        <v>65</v>
      </c>
      <c r="J4605" s="7" t="s">
        <v>33060</v>
      </c>
      <c r="K4605" s="7" t="s">
        <v>47</v>
      </c>
      <c r="L4605" s="7">
        <v>10</v>
      </c>
      <c r="M4605" s="7" t="s">
        <v>966</v>
      </c>
      <c r="N4605" s="7">
        <v>68200</v>
      </c>
      <c r="O4605" s="7" t="s">
        <v>43788</v>
      </c>
      <c r="P4605" s="7">
        <v>20021004</v>
      </c>
      <c r="Q4605" s="7">
        <v>88</v>
      </c>
      <c r="R4605" s="7">
        <v>202008</v>
      </c>
    </row>
    <row r="4606" spans="1:22" ht="16.5" customHeight="1">
      <c r="A4606" s="8">
        <v>7678601203</v>
      </c>
      <c r="B4606" s="7">
        <v>8922652</v>
      </c>
      <c r="C4606" s="12">
        <v>1344110086743</v>
      </c>
      <c r="D4606" s="7" t="s">
        <v>51590</v>
      </c>
      <c r="E4606" s="7" t="s">
        <v>1638</v>
      </c>
      <c r="F4606" s="7" t="s">
        <v>8739</v>
      </c>
      <c r="G4606" s="7" t="s">
        <v>51591</v>
      </c>
      <c r="H4606" s="7" t="s">
        <v>51592</v>
      </c>
      <c r="I4606" s="7" t="s">
        <v>65</v>
      </c>
      <c r="J4606" s="7" t="s">
        <v>33060</v>
      </c>
      <c r="K4606" s="7" t="s">
        <v>47</v>
      </c>
      <c r="L4606" s="7">
        <v>10</v>
      </c>
      <c r="M4606" s="7" t="s">
        <v>313</v>
      </c>
      <c r="N4606" s="7">
        <v>42202</v>
      </c>
      <c r="O4606" s="7" t="s">
        <v>43975</v>
      </c>
      <c r="P4606" s="7">
        <v>20190404</v>
      </c>
      <c r="Q4606" s="7">
        <v>54</v>
      </c>
      <c r="R4606" s="7">
        <v>202008</v>
      </c>
    </row>
    <row r="4607" spans="1:22" ht="16.5" customHeight="1">
      <c r="A4607" s="8">
        <v>3018628434</v>
      </c>
      <c r="B4607" s="7">
        <v>5899358</v>
      </c>
      <c r="C4607" s="12">
        <v>1501110187042</v>
      </c>
      <c r="D4607" s="7" t="s">
        <v>51593</v>
      </c>
      <c r="E4607" s="7" t="s">
        <v>51594</v>
      </c>
      <c r="F4607" s="7" t="s">
        <v>51595</v>
      </c>
      <c r="G4607" s="7" t="s">
        <v>51596</v>
      </c>
      <c r="H4607" s="7" t="s">
        <v>51597</v>
      </c>
      <c r="I4607" s="7" t="s">
        <v>65</v>
      </c>
      <c r="J4607" s="7" t="s">
        <v>33060</v>
      </c>
      <c r="K4607" s="7" t="s">
        <v>47</v>
      </c>
      <c r="L4607" s="7">
        <v>10</v>
      </c>
      <c r="M4607" s="7" t="s">
        <v>33076</v>
      </c>
      <c r="N4607" s="7">
        <v>29270</v>
      </c>
      <c r="O4607" s="7" t="s">
        <v>43775</v>
      </c>
      <c r="P4607" s="7">
        <v>20140415</v>
      </c>
      <c r="Q4607" s="7">
        <v>50</v>
      </c>
      <c r="R4607" s="7">
        <v>202008</v>
      </c>
    </row>
    <row r="4608" spans="1:22" ht="16.5" customHeight="1">
      <c r="A4608" s="8">
        <v>6128143951</v>
      </c>
      <c r="B4608" s="7">
        <v>4218829</v>
      </c>
      <c r="C4608" s="12">
        <v>1949110028587</v>
      </c>
      <c r="D4608" s="7" t="s">
        <v>51598</v>
      </c>
      <c r="E4608" s="7" t="s">
        <v>1179</v>
      </c>
      <c r="F4608" s="7" t="s">
        <v>51599</v>
      </c>
      <c r="G4608" s="7" t="s">
        <v>51600</v>
      </c>
      <c r="H4608" s="7" t="s">
        <v>51601</v>
      </c>
      <c r="I4608" s="7" t="s">
        <v>65</v>
      </c>
      <c r="J4608" s="7" t="s">
        <v>33060</v>
      </c>
      <c r="K4608" s="7" t="s">
        <v>47</v>
      </c>
      <c r="L4608" s="7">
        <v>10</v>
      </c>
      <c r="M4608" s="7" t="s">
        <v>33076</v>
      </c>
      <c r="N4608" s="7">
        <v>31114</v>
      </c>
      <c r="O4608" s="7" t="s">
        <v>7681</v>
      </c>
      <c r="P4608" s="7">
        <v>20130411</v>
      </c>
      <c r="Q4608" s="7">
        <v>72</v>
      </c>
      <c r="R4608" s="7">
        <v>202008</v>
      </c>
    </row>
    <row r="4609" spans="1:22" ht="16.5" customHeight="1">
      <c r="A4609" s="8">
        <v>5548700997</v>
      </c>
      <c r="B4609" s="7">
        <v>8575164</v>
      </c>
      <c r="C4609" s="12">
        <v>2101110131955</v>
      </c>
      <c r="D4609" s="7" t="s">
        <v>1825</v>
      </c>
      <c r="E4609" s="7" t="s">
        <v>51602</v>
      </c>
      <c r="F4609" s="7" t="s">
        <v>51603</v>
      </c>
      <c r="G4609" s="7" t="s">
        <v>51604</v>
      </c>
      <c r="H4609" s="7" t="s">
        <v>51605</v>
      </c>
      <c r="I4609" s="7" t="s">
        <v>65</v>
      </c>
      <c r="J4609" s="7" t="s">
        <v>33060</v>
      </c>
      <c r="K4609" s="7" t="s">
        <v>47</v>
      </c>
      <c r="L4609" s="7">
        <v>10</v>
      </c>
      <c r="M4609" s="7" t="s">
        <v>33076</v>
      </c>
      <c r="N4609" s="7">
        <v>13229</v>
      </c>
      <c r="O4609" s="7" t="s">
        <v>45632</v>
      </c>
      <c r="P4609" s="7">
        <v>20180405</v>
      </c>
      <c r="Q4609" s="7">
        <v>63</v>
      </c>
      <c r="R4609" s="7">
        <v>202008</v>
      </c>
    </row>
    <row r="4610" spans="1:22" ht="16.5" customHeight="1">
      <c r="A4610" s="8">
        <v>1278621492</v>
      </c>
      <c r="B4610" s="7">
        <v>3922261</v>
      </c>
      <c r="C4610" s="12">
        <v>2802110097622</v>
      </c>
      <c r="D4610" s="7" t="s">
        <v>22523</v>
      </c>
      <c r="E4610" s="7" t="s">
        <v>22524</v>
      </c>
      <c r="F4610" s="7" t="s">
        <v>2787</v>
      </c>
      <c r="G4610" s="7" t="s">
        <v>22525</v>
      </c>
      <c r="H4610" s="7" t="s">
        <v>22526</v>
      </c>
      <c r="I4610" s="7" t="s">
        <v>65</v>
      </c>
      <c r="J4610" s="7" t="s">
        <v>33060</v>
      </c>
      <c r="K4610" s="7" t="s">
        <v>47</v>
      </c>
      <c r="L4610" s="7">
        <v>10</v>
      </c>
      <c r="M4610" s="7" t="s">
        <v>33760</v>
      </c>
      <c r="N4610" s="7">
        <v>45210</v>
      </c>
      <c r="O4610" s="7" t="s">
        <v>48000</v>
      </c>
      <c r="P4610" s="7">
        <v>20091231</v>
      </c>
      <c r="Q4610" s="7">
        <v>62</v>
      </c>
      <c r="R4610" s="7">
        <v>202008</v>
      </c>
    </row>
    <row r="4611" spans="1:22" ht="16.5" customHeight="1">
      <c r="A4611" s="8">
        <v>1318668569</v>
      </c>
      <c r="B4611" s="7">
        <v>5993761</v>
      </c>
      <c r="C4611" s="12">
        <v>1201140007745</v>
      </c>
      <c r="D4611" s="7" t="s">
        <v>18081</v>
      </c>
      <c r="E4611" s="7" t="s">
        <v>18082</v>
      </c>
      <c r="F4611" s="7" t="s">
        <v>18083</v>
      </c>
      <c r="G4611" s="7" t="s">
        <v>18084</v>
      </c>
      <c r="H4611" s="7" t="s">
        <v>18085</v>
      </c>
      <c r="I4611" s="7" t="s">
        <v>65</v>
      </c>
      <c r="J4611" s="7" t="s">
        <v>33060</v>
      </c>
      <c r="K4611" s="7" t="s">
        <v>47</v>
      </c>
      <c r="L4611" s="7">
        <v>10</v>
      </c>
      <c r="M4611" s="7" t="s">
        <v>33076</v>
      </c>
      <c r="N4611" s="7">
        <v>22251</v>
      </c>
      <c r="O4611" s="7" t="s">
        <v>33334</v>
      </c>
      <c r="P4611" s="7">
        <v>20141217</v>
      </c>
      <c r="Q4611" s="7">
        <v>61</v>
      </c>
      <c r="R4611" s="7">
        <v>202009</v>
      </c>
      <c r="S4611" s="7">
        <v>2022</v>
      </c>
      <c r="T4611" s="7">
        <v>35437122</v>
      </c>
      <c r="U4611" s="7">
        <v>30872308</v>
      </c>
      <c r="V4611" s="7">
        <v>11485890</v>
      </c>
    </row>
    <row r="4612" spans="1:22" ht="16.5" customHeight="1">
      <c r="A4612" s="8">
        <v>6038144131</v>
      </c>
      <c r="B4612" s="7">
        <v>1472354</v>
      </c>
      <c r="C4612" s="12">
        <v>1801110346759</v>
      </c>
      <c r="D4612" s="7" t="s">
        <v>19969</v>
      </c>
      <c r="E4612" s="7" t="s">
        <v>19970</v>
      </c>
      <c r="F4612" s="7" t="s">
        <v>19971</v>
      </c>
      <c r="G4612" s="7" t="s">
        <v>19972</v>
      </c>
      <c r="H4612" s="7" t="s">
        <v>19973</v>
      </c>
      <c r="I4612" s="7" t="s">
        <v>65</v>
      </c>
      <c r="J4612" s="7" t="s">
        <v>33060</v>
      </c>
      <c r="K4612" s="7" t="s">
        <v>47</v>
      </c>
      <c r="L4612" s="7">
        <v>10</v>
      </c>
      <c r="M4612" s="7" t="s">
        <v>33076</v>
      </c>
      <c r="N4612" s="7">
        <v>29292</v>
      </c>
      <c r="O4612" s="7" t="s">
        <v>51606</v>
      </c>
      <c r="P4612" s="7">
        <v>19920110</v>
      </c>
      <c r="Q4612" s="7">
        <v>53</v>
      </c>
      <c r="R4612" s="7">
        <v>202009</v>
      </c>
      <c r="S4612" s="7">
        <v>2022</v>
      </c>
      <c r="T4612" s="7">
        <v>4109028</v>
      </c>
      <c r="U4612" s="7">
        <v>9067650</v>
      </c>
      <c r="V4612" s="7">
        <v>800000</v>
      </c>
    </row>
    <row r="4613" spans="1:22" ht="16.5" customHeight="1">
      <c r="A4613" s="8">
        <v>4088614551</v>
      </c>
      <c r="B4613" s="7">
        <v>6067884</v>
      </c>
      <c r="C4613" s="12">
        <v>2001110419486</v>
      </c>
      <c r="D4613" s="7" t="s">
        <v>22441</v>
      </c>
      <c r="E4613" s="7" t="s">
        <v>5900</v>
      </c>
      <c r="F4613" s="7" t="s">
        <v>22442</v>
      </c>
      <c r="G4613" s="7" t="s">
        <v>22443</v>
      </c>
      <c r="H4613" s="7" t="s">
        <v>22444</v>
      </c>
      <c r="I4613" s="7" t="s">
        <v>65</v>
      </c>
      <c r="J4613" s="7" t="s">
        <v>33060</v>
      </c>
      <c r="K4613" s="7" t="s">
        <v>47</v>
      </c>
      <c r="L4613" s="7">
        <v>10</v>
      </c>
      <c r="M4613" s="7" t="s">
        <v>313</v>
      </c>
      <c r="N4613" s="7">
        <v>42137</v>
      </c>
      <c r="O4613" s="7" t="s">
        <v>51223</v>
      </c>
      <c r="P4613" s="7">
        <v>20150130</v>
      </c>
      <c r="Q4613" s="7">
        <v>60</v>
      </c>
      <c r="R4613" s="7">
        <v>202009</v>
      </c>
      <c r="S4613" s="7">
        <v>2022</v>
      </c>
      <c r="T4613" s="7">
        <v>24359040</v>
      </c>
      <c r="U4613" s="7">
        <v>9551513</v>
      </c>
      <c r="V4613" s="7">
        <v>200000</v>
      </c>
    </row>
    <row r="4614" spans="1:22" ht="16.5" customHeight="1">
      <c r="A4614" s="8">
        <v>3518600047</v>
      </c>
      <c r="B4614" s="7">
        <v>6412040</v>
      </c>
      <c r="C4614" s="12">
        <v>1101115697292</v>
      </c>
      <c r="D4614" s="7" t="s">
        <v>51607</v>
      </c>
      <c r="E4614" s="7" t="s">
        <v>51608</v>
      </c>
      <c r="F4614" s="7" t="s">
        <v>51609</v>
      </c>
      <c r="G4614" s="7" t="s">
        <v>51610</v>
      </c>
      <c r="H4614" s="7" t="s">
        <v>51611</v>
      </c>
      <c r="I4614" s="7" t="s">
        <v>65</v>
      </c>
      <c r="J4614" s="7" t="s">
        <v>33060</v>
      </c>
      <c r="K4614" s="7" t="s">
        <v>47</v>
      </c>
      <c r="L4614" s="7">
        <v>10</v>
      </c>
      <c r="M4614" s="7" t="s">
        <v>34319</v>
      </c>
      <c r="N4614" s="7">
        <v>56123</v>
      </c>
      <c r="O4614" s="7" t="s">
        <v>34395</v>
      </c>
      <c r="P4614" s="7">
        <v>20150415</v>
      </c>
      <c r="Q4614" s="7">
        <v>72</v>
      </c>
      <c r="R4614" s="7">
        <v>202009</v>
      </c>
    </row>
    <row r="4615" spans="1:22" ht="16.5" customHeight="1">
      <c r="A4615" s="8">
        <v>2148794506</v>
      </c>
      <c r="B4615" s="7">
        <v>2769061</v>
      </c>
      <c r="C4615" s="12">
        <v>1102340013253</v>
      </c>
      <c r="D4615" s="7" t="s">
        <v>28848</v>
      </c>
      <c r="E4615" s="7" t="s">
        <v>28849</v>
      </c>
      <c r="F4615" s="7" t="s">
        <v>28850</v>
      </c>
      <c r="G4615" s="7" t="s">
        <v>28851</v>
      </c>
      <c r="H4615" s="7" t="s">
        <v>28852</v>
      </c>
      <c r="I4615" s="7" t="s">
        <v>65</v>
      </c>
      <c r="J4615" s="7" t="s">
        <v>33060</v>
      </c>
      <c r="K4615" s="7" t="s">
        <v>47</v>
      </c>
      <c r="L4615" s="7">
        <v>10</v>
      </c>
      <c r="M4615" s="7" t="s">
        <v>363</v>
      </c>
      <c r="N4615" s="7">
        <v>71201</v>
      </c>
      <c r="O4615" s="7" t="s">
        <v>634</v>
      </c>
      <c r="P4615" s="7">
        <v>20060724</v>
      </c>
      <c r="Q4615" s="7">
        <v>67</v>
      </c>
      <c r="R4615" s="7">
        <v>202009</v>
      </c>
    </row>
    <row r="4616" spans="1:22" ht="16.5" customHeight="1">
      <c r="A4616" s="8">
        <v>1248106371</v>
      </c>
      <c r="B4616" s="7">
        <v>1553428</v>
      </c>
      <c r="C4616" s="12">
        <v>1301110003060</v>
      </c>
      <c r="D4616" s="7" t="s">
        <v>24683</v>
      </c>
      <c r="E4616" s="7" t="s">
        <v>1054</v>
      </c>
      <c r="F4616" s="7" t="s">
        <v>25254</v>
      </c>
      <c r="G4616" s="7" t="s">
        <v>25255</v>
      </c>
      <c r="H4616" s="7" t="s">
        <v>10884</v>
      </c>
      <c r="I4616" s="7" t="s">
        <v>65</v>
      </c>
      <c r="J4616" s="7" t="s">
        <v>33060</v>
      </c>
      <c r="K4616" s="7" t="s">
        <v>47</v>
      </c>
      <c r="L4616" s="7">
        <v>10</v>
      </c>
      <c r="M4616" s="7" t="s">
        <v>34194</v>
      </c>
      <c r="N4616" s="7">
        <v>49212</v>
      </c>
      <c r="O4616" s="7" t="s">
        <v>10754</v>
      </c>
      <c r="P4616" s="7">
        <v>19791113</v>
      </c>
      <c r="Q4616" s="7">
        <v>113</v>
      </c>
      <c r="R4616" s="7">
        <v>202009</v>
      </c>
    </row>
    <row r="4617" spans="1:22" ht="16.5" customHeight="1">
      <c r="A4617" s="8">
        <v>3138109755</v>
      </c>
      <c r="B4617" s="7">
        <v>1611062</v>
      </c>
      <c r="C4617" s="12">
        <v>1644140001880</v>
      </c>
      <c r="D4617" s="7" t="s">
        <v>21011</v>
      </c>
      <c r="E4617" s="7" t="s">
        <v>1156</v>
      </c>
      <c r="F4617" s="7" t="s">
        <v>21012</v>
      </c>
      <c r="G4617" s="7" t="s">
        <v>21013</v>
      </c>
      <c r="H4617" s="7" t="s">
        <v>21014</v>
      </c>
      <c r="I4617" s="7" t="s">
        <v>65</v>
      </c>
      <c r="J4617" s="7" t="s">
        <v>33060</v>
      </c>
      <c r="K4617" s="7" t="s">
        <v>47</v>
      </c>
      <c r="L4617" s="7">
        <v>10</v>
      </c>
      <c r="M4617" s="7" t="s">
        <v>33076</v>
      </c>
      <c r="N4617" s="7">
        <v>31111</v>
      </c>
      <c r="O4617" s="7" t="s">
        <v>43551</v>
      </c>
      <c r="P4617" s="7">
        <v>20010213</v>
      </c>
      <c r="Q4617" s="7">
        <v>203</v>
      </c>
      <c r="R4617" s="7">
        <v>202009</v>
      </c>
    </row>
    <row r="4618" spans="1:22" ht="16.5" customHeight="1">
      <c r="A4618" s="8">
        <v>5028178570</v>
      </c>
      <c r="B4618" s="7">
        <v>2248225</v>
      </c>
      <c r="C4618" s="12">
        <v>1701110281072</v>
      </c>
      <c r="D4618" s="7" t="s">
        <v>29535</v>
      </c>
      <c r="E4618" s="7" t="s">
        <v>8338</v>
      </c>
      <c r="F4618" s="7" t="s">
        <v>29536</v>
      </c>
      <c r="G4618" s="7" t="s">
        <v>29537</v>
      </c>
      <c r="H4618" s="7" t="s">
        <v>29538</v>
      </c>
      <c r="I4618" s="7" t="s">
        <v>65</v>
      </c>
      <c r="J4618" s="7" t="s">
        <v>33060</v>
      </c>
      <c r="K4618" s="7" t="s">
        <v>47</v>
      </c>
      <c r="L4618" s="7">
        <v>10</v>
      </c>
      <c r="M4618" s="7" t="s">
        <v>363</v>
      </c>
      <c r="N4618" s="7">
        <v>72111</v>
      </c>
      <c r="O4618" s="7" t="s">
        <v>15320</v>
      </c>
      <c r="P4618" s="7">
        <v>20050201</v>
      </c>
      <c r="Q4618" s="7">
        <v>56</v>
      </c>
      <c r="R4618" s="7">
        <v>202009</v>
      </c>
    </row>
    <row r="4619" spans="1:22" ht="16.5" customHeight="1">
      <c r="A4619" s="8">
        <v>6068636668</v>
      </c>
      <c r="B4619" s="7">
        <v>4083951</v>
      </c>
      <c r="C4619" s="12">
        <v>1801110796780</v>
      </c>
      <c r="D4619" s="7" t="s">
        <v>51612</v>
      </c>
      <c r="E4619" s="7" t="s">
        <v>51613</v>
      </c>
      <c r="F4619" s="7" t="s">
        <v>51614</v>
      </c>
      <c r="G4619" s="7" t="s">
        <v>51615</v>
      </c>
      <c r="H4619" s="7" t="s">
        <v>51616</v>
      </c>
      <c r="I4619" s="7" t="s">
        <v>65</v>
      </c>
      <c r="J4619" s="7" t="s">
        <v>33060</v>
      </c>
      <c r="K4619" s="7" t="s">
        <v>47</v>
      </c>
      <c r="L4619" s="7">
        <v>10</v>
      </c>
      <c r="M4619" s="7" t="s">
        <v>33076</v>
      </c>
      <c r="N4619" s="7">
        <v>31200</v>
      </c>
      <c r="O4619" s="7" t="s">
        <v>33591</v>
      </c>
      <c r="P4619" s="7">
        <v>20120401</v>
      </c>
      <c r="Q4619" s="7">
        <v>59</v>
      </c>
      <c r="R4619" s="7">
        <v>202009</v>
      </c>
    </row>
    <row r="4620" spans="1:22" ht="16.5" customHeight="1">
      <c r="A4620" s="8">
        <v>1288611172</v>
      </c>
      <c r="B4620" s="7">
        <v>2637453</v>
      </c>
      <c r="C4620" s="12">
        <v>2811110108834</v>
      </c>
      <c r="D4620" s="7" t="s">
        <v>23007</v>
      </c>
      <c r="E4620" s="7" t="s">
        <v>23008</v>
      </c>
      <c r="F4620" s="7" t="s">
        <v>7814</v>
      </c>
      <c r="G4620" s="7" t="s">
        <v>23009</v>
      </c>
      <c r="H4620" s="7" t="s">
        <v>23010</v>
      </c>
      <c r="I4620" s="7" t="s">
        <v>65</v>
      </c>
      <c r="J4620" s="7" t="s">
        <v>33060</v>
      </c>
      <c r="K4620" s="7" t="s">
        <v>60</v>
      </c>
      <c r="L4620" s="7">
        <v>10</v>
      </c>
      <c r="M4620" s="7" t="s">
        <v>33760</v>
      </c>
      <c r="N4620" s="7">
        <v>46431</v>
      </c>
      <c r="O4620" s="7" t="s">
        <v>45248</v>
      </c>
      <c r="P4620" s="7">
        <v>20060303</v>
      </c>
      <c r="Q4620" s="7">
        <v>74</v>
      </c>
      <c r="R4620" s="7">
        <v>202009</v>
      </c>
    </row>
    <row r="4621" spans="1:22" ht="16.5" customHeight="1">
      <c r="A4621" s="8">
        <v>1098168363</v>
      </c>
      <c r="B4621" s="7">
        <v>1269679</v>
      </c>
      <c r="C4621" s="12">
        <v>1101112141573</v>
      </c>
      <c r="D4621" s="7" t="s">
        <v>51617</v>
      </c>
      <c r="E4621" s="7" t="s">
        <v>51618</v>
      </c>
      <c r="F4621" s="7" t="s">
        <v>51619</v>
      </c>
      <c r="G4621" s="7" t="s">
        <v>51620</v>
      </c>
      <c r="H4621" s="7" t="s">
        <v>51621</v>
      </c>
      <c r="I4621" s="7" t="s">
        <v>65</v>
      </c>
      <c r="J4621" s="7" t="s">
        <v>33060</v>
      </c>
      <c r="K4621" s="7" t="s">
        <v>60</v>
      </c>
      <c r="L4621" s="7">
        <v>10</v>
      </c>
      <c r="M4621" s="7" t="s">
        <v>33076</v>
      </c>
      <c r="N4621" s="7">
        <v>25111</v>
      </c>
      <c r="O4621" s="7" t="s">
        <v>45671</v>
      </c>
      <c r="P4621" s="7">
        <v>20010103</v>
      </c>
      <c r="Q4621" s="7">
        <v>51</v>
      </c>
      <c r="R4621" s="7">
        <v>202010</v>
      </c>
      <c r="S4621" s="7">
        <v>2022</v>
      </c>
      <c r="T4621" s="7">
        <v>12820893</v>
      </c>
      <c r="U4621" s="7">
        <v>11683991</v>
      </c>
      <c r="V4621" s="7">
        <v>2800000</v>
      </c>
    </row>
    <row r="4622" spans="1:22" ht="16.5" customHeight="1">
      <c r="A4622" s="8">
        <v>1058645500</v>
      </c>
      <c r="B4622" s="7">
        <v>1895298</v>
      </c>
      <c r="C4622" s="12">
        <v>1101112626947</v>
      </c>
      <c r="D4622" s="7" t="s">
        <v>22431</v>
      </c>
      <c r="E4622" s="7" t="s">
        <v>22432</v>
      </c>
      <c r="F4622" s="7" t="s">
        <v>22433</v>
      </c>
      <c r="G4622" s="7" t="s">
        <v>22434</v>
      </c>
      <c r="H4622" s="7" t="s">
        <v>22435</v>
      </c>
      <c r="I4622" s="7" t="s">
        <v>65</v>
      </c>
      <c r="J4622" s="7" t="s">
        <v>33060</v>
      </c>
      <c r="K4622" s="7" t="s">
        <v>47</v>
      </c>
      <c r="L4622" s="7">
        <v>10</v>
      </c>
      <c r="M4622" s="7" t="s">
        <v>313</v>
      </c>
      <c r="N4622" s="7">
        <v>42311</v>
      </c>
      <c r="O4622" s="7" t="s">
        <v>43176</v>
      </c>
      <c r="P4622" s="7">
        <v>20021009</v>
      </c>
      <c r="Q4622" s="7">
        <v>55</v>
      </c>
      <c r="R4622" s="7">
        <v>202010</v>
      </c>
      <c r="S4622" s="7">
        <v>2022</v>
      </c>
      <c r="T4622" s="7">
        <v>9885587</v>
      </c>
      <c r="U4622" s="7">
        <v>12711771</v>
      </c>
      <c r="V4622" s="7">
        <v>1750000</v>
      </c>
    </row>
    <row r="4623" spans="1:22" ht="16.5" customHeight="1">
      <c r="A4623" s="8">
        <v>1098195477</v>
      </c>
      <c r="B4623" s="7">
        <v>2242496</v>
      </c>
      <c r="C4623" s="12">
        <v>1101113145475</v>
      </c>
      <c r="D4623" s="7" t="s">
        <v>30255</v>
      </c>
      <c r="E4623" s="7" t="s">
        <v>30256</v>
      </c>
      <c r="F4623" s="7" t="s">
        <v>30257</v>
      </c>
      <c r="G4623" s="7" t="s">
        <v>30258</v>
      </c>
      <c r="H4623" s="7" t="s">
        <v>30259</v>
      </c>
      <c r="I4623" s="7" t="s">
        <v>65</v>
      </c>
      <c r="J4623" s="7" t="s">
        <v>33060</v>
      </c>
      <c r="K4623" s="7" t="s">
        <v>47</v>
      </c>
      <c r="L4623" s="7">
        <v>10</v>
      </c>
      <c r="M4623" s="7" t="s">
        <v>363</v>
      </c>
      <c r="N4623" s="7">
        <v>72129</v>
      </c>
      <c r="O4623" s="7" t="s">
        <v>42519</v>
      </c>
      <c r="P4623" s="7">
        <v>20050106</v>
      </c>
      <c r="Q4623" s="7">
        <v>89</v>
      </c>
      <c r="R4623" s="7">
        <v>202010</v>
      </c>
      <c r="S4623" s="7">
        <v>2022</v>
      </c>
      <c r="T4623" s="7">
        <v>12957312</v>
      </c>
      <c r="U4623" s="7">
        <v>7538655</v>
      </c>
      <c r="V4623" s="7">
        <v>700000</v>
      </c>
    </row>
    <row r="4624" spans="1:22" ht="16.5" customHeight="1">
      <c r="A4624" s="8">
        <v>1308101594</v>
      </c>
      <c r="B4624" s="7">
        <v>1989764</v>
      </c>
      <c r="C4624" s="12">
        <v>1243110002305</v>
      </c>
      <c r="D4624" s="7" t="s">
        <v>51622</v>
      </c>
      <c r="E4624" s="7" t="s">
        <v>51623</v>
      </c>
      <c r="F4624" s="7" t="s">
        <v>51624</v>
      </c>
      <c r="G4624" s="7" t="s">
        <v>51625</v>
      </c>
      <c r="H4624" s="7" t="s">
        <v>51626</v>
      </c>
      <c r="I4624" s="7" t="s">
        <v>65</v>
      </c>
      <c r="J4624" s="7" t="s">
        <v>33060</v>
      </c>
      <c r="K4624" s="7" t="s">
        <v>47</v>
      </c>
      <c r="L4624" s="7">
        <v>10</v>
      </c>
      <c r="M4624" s="7" t="s">
        <v>33076</v>
      </c>
      <c r="N4624" s="7">
        <v>21210</v>
      </c>
      <c r="O4624" s="7" t="s">
        <v>2255</v>
      </c>
      <c r="P4624" s="7">
        <v>19730901</v>
      </c>
      <c r="Q4624" s="7">
        <v>50</v>
      </c>
      <c r="R4624" s="7">
        <v>202010</v>
      </c>
    </row>
    <row r="4625" spans="1:22" ht="16.5" customHeight="1">
      <c r="A4625" s="8">
        <v>1428145649</v>
      </c>
      <c r="B4625" s="7">
        <v>2634163</v>
      </c>
      <c r="C4625" s="12">
        <v>1345110098473</v>
      </c>
      <c r="D4625" s="7" t="s">
        <v>13378</v>
      </c>
      <c r="E4625" s="7" t="s">
        <v>51627</v>
      </c>
      <c r="F4625" s="7" t="s">
        <v>51628</v>
      </c>
      <c r="G4625" s="7" t="s">
        <v>51629</v>
      </c>
      <c r="H4625" s="7" t="s">
        <v>51630</v>
      </c>
      <c r="I4625" s="7" t="s">
        <v>65</v>
      </c>
      <c r="J4625" s="7" t="s">
        <v>33060</v>
      </c>
      <c r="K4625" s="7" t="s">
        <v>47</v>
      </c>
      <c r="L4625" s="7">
        <v>10</v>
      </c>
      <c r="M4625" s="7" t="s">
        <v>457</v>
      </c>
      <c r="N4625" s="7">
        <v>38100</v>
      </c>
      <c r="O4625" s="7" t="s">
        <v>33662</v>
      </c>
      <c r="P4625" s="7">
        <v>20060216</v>
      </c>
      <c r="Q4625" s="7">
        <v>78</v>
      </c>
      <c r="R4625" s="7">
        <v>202010</v>
      </c>
    </row>
    <row r="4626" spans="1:22" ht="16.5" customHeight="1">
      <c r="A4626" s="8">
        <v>7408700472</v>
      </c>
      <c r="B4626" s="7">
        <v>6750784</v>
      </c>
      <c r="C4626" s="12">
        <v>1615110199145</v>
      </c>
      <c r="D4626" s="7" t="s">
        <v>21807</v>
      </c>
      <c r="E4626" s="7" t="s">
        <v>14315</v>
      </c>
      <c r="F4626" s="7" t="s">
        <v>21808</v>
      </c>
      <c r="G4626" s="7" t="s">
        <v>21809</v>
      </c>
      <c r="H4626" s="7" t="s">
        <v>21810</v>
      </c>
      <c r="I4626" s="7" t="s">
        <v>65</v>
      </c>
      <c r="J4626" s="7" t="s">
        <v>33060</v>
      </c>
      <c r="K4626" s="7" t="s">
        <v>47</v>
      </c>
      <c r="L4626" s="7">
        <v>10</v>
      </c>
      <c r="M4626" s="7" t="s">
        <v>313</v>
      </c>
      <c r="N4626" s="7">
        <v>42209</v>
      </c>
      <c r="O4626" s="7" t="s">
        <v>8820</v>
      </c>
      <c r="P4626" s="7">
        <v>20160622</v>
      </c>
      <c r="Q4626" s="7">
        <v>56</v>
      </c>
      <c r="R4626" s="7">
        <v>202010</v>
      </c>
    </row>
    <row r="4627" spans="1:22" ht="16.5" customHeight="1">
      <c r="A4627" s="8">
        <v>5818800884</v>
      </c>
      <c r="B4627" s="7">
        <v>8247719</v>
      </c>
      <c r="C4627" s="12">
        <v>1645110028755</v>
      </c>
      <c r="D4627" s="7" t="s">
        <v>16881</v>
      </c>
      <c r="E4627" s="7" t="s">
        <v>16882</v>
      </c>
      <c r="F4627" s="7" t="s">
        <v>16883</v>
      </c>
      <c r="G4627" s="7" t="s">
        <v>16884</v>
      </c>
      <c r="H4627" s="7" t="s">
        <v>16885</v>
      </c>
      <c r="I4627" s="7" t="s">
        <v>65</v>
      </c>
      <c r="J4627" s="7" t="s">
        <v>33060</v>
      </c>
      <c r="K4627" s="7" t="s">
        <v>47</v>
      </c>
      <c r="L4627" s="7">
        <v>10</v>
      </c>
      <c r="M4627" s="7" t="s">
        <v>33076</v>
      </c>
      <c r="N4627" s="7">
        <v>20322</v>
      </c>
      <c r="O4627" s="7" t="s">
        <v>51631</v>
      </c>
      <c r="P4627" s="7">
        <v>20170725</v>
      </c>
      <c r="Q4627" s="7">
        <v>282</v>
      </c>
      <c r="R4627" s="7">
        <v>202010</v>
      </c>
    </row>
    <row r="4628" spans="1:22" ht="16.5" customHeight="1">
      <c r="A4628" s="8">
        <v>5128110034</v>
      </c>
      <c r="B4628" s="7">
        <v>3005097</v>
      </c>
      <c r="C4628" s="12">
        <v>1756710001221</v>
      </c>
      <c r="D4628" s="7" t="s">
        <v>51632</v>
      </c>
      <c r="E4628" s="7" t="s">
        <v>51633</v>
      </c>
      <c r="F4628" s="7" t="s">
        <v>51634</v>
      </c>
      <c r="G4628" s="7" t="s">
        <v>51635</v>
      </c>
      <c r="H4628" s="7" t="s">
        <v>51636</v>
      </c>
      <c r="I4628" s="7" t="s">
        <v>65</v>
      </c>
      <c r="J4628" s="7" t="s">
        <v>33060</v>
      </c>
      <c r="K4628" s="7" t="s">
        <v>47</v>
      </c>
      <c r="L4628" s="7">
        <v>10</v>
      </c>
      <c r="M4628" s="7" t="s">
        <v>33076</v>
      </c>
      <c r="N4628" s="7">
        <v>10795</v>
      </c>
      <c r="O4628" s="7" t="s">
        <v>16528</v>
      </c>
      <c r="P4628" s="7">
        <v>20030715</v>
      </c>
      <c r="Q4628" s="7">
        <v>68</v>
      </c>
      <c r="R4628" s="7">
        <v>202010</v>
      </c>
    </row>
    <row r="4629" spans="1:22" ht="16.5" customHeight="1">
      <c r="A4629" s="8">
        <v>6068638574</v>
      </c>
      <c r="B4629" s="7">
        <v>4145611</v>
      </c>
      <c r="C4629" s="12">
        <v>1801110814227</v>
      </c>
      <c r="D4629" s="7" t="s">
        <v>51637</v>
      </c>
      <c r="E4629" s="7" t="s">
        <v>51638</v>
      </c>
      <c r="F4629" s="7" t="s">
        <v>51639</v>
      </c>
      <c r="G4629" s="7" t="s">
        <v>51640</v>
      </c>
      <c r="H4629" s="7" t="s">
        <v>51641</v>
      </c>
      <c r="I4629" s="7" t="s">
        <v>65</v>
      </c>
      <c r="J4629" s="7" t="s">
        <v>33060</v>
      </c>
      <c r="K4629" s="7" t="s">
        <v>47</v>
      </c>
      <c r="L4629" s="7">
        <v>10</v>
      </c>
      <c r="M4629" s="7" t="s">
        <v>33760</v>
      </c>
      <c r="N4629" s="7">
        <v>46319</v>
      </c>
      <c r="O4629" s="7" t="s">
        <v>51506</v>
      </c>
      <c r="P4629" s="7">
        <v>20120625</v>
      </c>
      <c r="Q4629" s="7">
        <v>55</v>
      </c>
      <c r="R4629" s="7">
        <v>202010</v>
      </c>
    </row>
    <row r="4630" spans="1:22" ht="16.5" customHeight="1">
      <c r="A4630" s="8">
        <v>3148140778</v>
      </c>
      <c r="B4630" s="7">
        <v>1861903</v>
      </c>
      <c r="C4630" s="12">
        <v>1601110115231</v>
      </c>
      <c r="D4630" s="7" t="s">
        <v>4788</v>
      </c>
      <c r="E4630" s="7" t="s">
        <v>26971</v>
      </c>
      <c r="F4630" s="7" t="s">
        <v>26972</v>
      </c>
      <c r="G4630" s="7" t="s">
        <v>26973</v>
      </c>
      <c r="H4630" s="7" t="s">
        <v>26974</v>
      </c>
      <c r="I4630" s="7" t="s">
        <v>65</v>
      </c>
      <c r="J4630" s="7" t="s">
        <v>33060</v>
      </c>
      <c r="K4630" s="7" t="s">
        <v>47</v>
      </c>
      <c r="L4630" s="7">
        <v>10</v>
      </c>
      <c r="M4630" s="7" t="s">
        <v>363</v>
      </c>
      <c r="N4630" s="7">
        <v>71600</v>
      </c>
      <c r="O4630" s="7" t="s">
        <v>44823</v>
      </c>
      <c r="P4630" s="7">
        <v>20010403</v>
      </c>
      <c r="Q4630" s="7">
        <v>113</v>
      </c>
      <c r="R4630" s="7">
        <v>202011</v>
      </c>
      <c r="S4630" s="7">
        <v>2022</v>
      </c>
      <c r="T4630" s="7">
        <v>9950112</v>
      </c>
      <c r="U4630" s="7">
        <v>8928747</v>
      </c>
      <c r="V4630" s="7">
        <v>300000</v>
      </c>
    </row>
    <row r="4631" spans="1:22" ht="16.5" customHeight="1">
      <c r="A4631" s="8">
        <v>1048194003</v>
      </c>
      <c r="B4631" s="7">
        <v>2266547</v>
      </c>
      <c r="C4631" s="12">
        <v>1101113226671</v>
      </c>
      <c r="D4631" s="7" t="s">
        <v>26852</v>
      </c>
      <c r="E4631" s="7" t="s">
        <v>26853</v>
      </c>
      <c r="F4631" s="7" t="s">
        <v>26854</v>
      </c>
      <c r="G4631" s="7" t="s">
        <v>26855</v>
      </c>
      <c r="H4631" s="7" t="s">
        <v>26856</v>
      </c>
      <c r="I4631" s="7" t="s">
        <v>65</v>
      </c>
      <c r="J4631" s="7" t="s">
        <v>33060</v>
      </c>
      <c r="K4631" s="7" t="s">
        <v>47</v>
      </c>
      <c r="L4631" s="7">
        <v>10</v>
      </c>
      <c r="M4631" s="7" t="s">
        <v>34433</v>
      </c>
      <c r="N4631" s="7">
        <v>58221</v>
      </c>
      <c r="O4631" s="7" t="s">
        <v>12995</v>
      </c>
      <c r="P4631" s="7">
        <v>20050511</v>
      </c>
      <c r="Q4631" s="7">
        <v>127</v>
      </c>
      <c r="R4631" s="7">
        <v>202011</v>
      </c>
    </row>
    <row r="4632" spans="1:22" ht="16.5" customHeight="1">
      <c r="A4632" s="8">
        <v>1078779319</v>
      </c>
      <c r="B4632" s="7">
        <v>4164829</v>
      </c>
      <c r="C4632" s="12">
        <v>1101114965096</v>
      </c>
      <c r="D4632" s="7" t="s">
        <v>29220</v>
      </c>
      <c r="E4632" s="7" t="s">
        <v>29221</v>
      </c>
      <c r="F4632" s="7" t="s">
        <v>14019</v>
      </c>
      <c r="G4632" s="7" t="s">
        <v>29222</v>
      </c>
      <c r="H4632" s="7" t="s">
        <v>29223</v>
      </c>
      <c r="I4632" s="7" t="s">
        <v>65</v>
      </c>
      <c r="J4632" s="7" t="s">
        <v>33060</v>
      </c>
      <c r="K4632" s="7" t="s">
        <v>47</v>
      </c>
      <c r="L4632" s="7">
        <v>10</v>
      </c>
      <c r="M4632" s="7" t="s">
        <v>363</v>
      </c>
      <c r="N4632" s="7">
        <v>71310</v>
      </c>
      <c r="O4632" s="7" t="s">
        <v>15027</v>
      </c>
      <c r="P4632" s="7">
        <v>20120925</v>
      </c>
      <c r="Q4632" s="7">
        <v>72</v>
      </c>
      <c r="R4632" s="7">
        <v>202011</v>
      </c>
    </row>
    <row r="4633" spans="1:22" ht="16.5" customHeight="1">
      <c r="A4633" s="8">
        <v>6648100176</v>
      </c>
      <c r="B4633" s="7">
        <v>6424735</v>
      </c>
      <c r="C4633" s="12">
        <v>1341110412671</v>
      </c>
      <c r="D4633" s="7" t="s">
        <v>26148</v>
      </c>
      <c r="E4633" s="7" t="s">
        <v>26149</v>
      </c>
      <c r="F4633" s="7" t="s">
        <v>26150</v>
      </c>
      <c r="G4633" s="7" t="s">
        <v>26151</v>
      </c>
      <c r="H4633" s="7" t="s">
        <v>26152</v>
      </c>
      <c r="I4633" s="7" t="s">
        <v>52</v>
      </c>
      <c r="J4633" s="7" t="s">
        <v>33060</v>
      </c>
      <c r="K4633" s="7" t="s">
        <v>47</v>
      </c>
      <c r="L4633" s="7">
        <v>10</v>
      </c>
      <c r="M4633" s="7" t="s">
        <v>34319</v>
      </c>
      <c r="N4633" s="7">
        <v>56194</v>
      </c>
      <c r="O4633" s="7" t="s">
        <v>34423</v>
      </c>
      <c r="P4633" s="7">
        <v>20150601</v>
      </c>
      <c r="Q4633" s="7">
        <v>63</v>
      </c>
      <c r="R4633" s="7">
        <v>202011</v>
      </c>
    </row>
    <row r="4634" spans="1:22" ht="16.5" customHeight="1">
      <c r="A4634" s="8">
        <v>2208209620</v>
      </c>
      <c r="B4634" s="7">
        <v>4052656</v>
      </c>
      <c r="C4634" s="12">
        <v>1101220101427</v>
      </c>
      <c r="D4634" s="7" t="s">
        <v>51642</v>
      </c>
      <c r="E4634" s="7" t="s">
        <v>7288</v>
      </c>
      <c r="F4634" s="7" t="s">
        <v>51643</v>
      </c>
      <c r="G4634" s="7" t="s">
        <v>51644</v>
      </c>
      <c r="H4634" s="7" t="s">
        <v>51645</v>
      </c>
      <c r="I4634" s="7" t="s">
        <v>45</v>
      </c>
      <c r="J4634" s="7" t="s">
        <v>33060</v>
      </c>
      <c r="K4634" s="7" t="s">
        <v>47</v>
      </c>
      <c r="L4634" s="7">
        <v>10</v>
      </c>
      <c r="M4634" s="7" t="s">
        <v>105</v>
      </c>
      <c r="N4634" s="7">
        <v>87299</v>
      </c>
      <c r="O4634" s="7" t="s">
        <v>37831</v>
      </c>
      <c r="P4634" s="7">
        <v>20111107</v>
      </c>
      <c r="Q4634" s="7">
        <v>487</v>
      </c>
      <c r="R4634" s="7">
        <v>202012</v>
      </c>
      <c r="S4634" s="7">
        <v>2022</v>
      </c>
      <c r="T4634" s="7">
        <v>79598080</v>
      </c>
      <c r="U4634" s="7">
        <v>68260547</v>
      </c>
      <c r="V4634" s="7">
        <v>6061799</v>
      </c>
    </row>
    <row r="4635" spans="1:22" ht="16.5" customHeight="1">
      <c r="A4635" s="8">
        <v>1308127459</v>
      </c>
      <c r="B4635" s="7">
        <v>1540123</v>
      </c>
      <c r="C4635" s="12">
        <v>1101110557889</v>
      </c>
      <c r="D4635" s="7" t="s">
        <v>19753</v>
      </c>
      <c r="E4635" s="7" t="s">
        <v>19754</v>
      </c>
      <c r="F4635" s="7" t="s">
        <v>19755</v>
      </c>
      <c r="G4635" s="7" t="s">
        <v>19756</v>
      </c>
      <c r="H4635" s="7" t="s">
        <v>19757</v>
      </c>
      <c r="I4635" s="7" t="s">
        <v>65</v>
      </c>
      <c r="J4635" s="7" t="s">
        <v>33060</v>
      </c>
      <c r="K4635" s="7" t="s">
        <v>60</v>
      </c>
      <c r="L4635" s="7">
        <v>10</v>
      </c>
      <c r="M4635" s="7" t="s">
        <v>33076</v>
      </c>
      <c r="N4635" s="7">
        <v>29180</v>
      </c>
      <c r="O4635" s="7" t="s">
        <v>45991</v>
      </c>
      <c r="P4635" s="7">
        <v>19900101</v>
      </c>
      <c r="Q4635" s="7">
        <v>70</v>
      </c>
      <c r="R4635" s="7">
        <v>202012</v>
      </c>
      <c r="S4635" s="7">
        <v>2022</v>
      </c>
      <c r="T4635" s="7">
        <v>11267356</v>
      </c>
      <c r="U4635" s="7">
        <v>20167593</v>
      </c>
      <c r="V4635" s="7">
        <v>1400000</v>
      </c>
    </row>
    <row r="4636" spans="1:22" ht="16.5" customHeight="1">
      <c r="A4636" s="8">
        <v>2118630525</v>
      </c>
      <c r="B4636" s="7">
        <v>1311511</v>
      </c>
      <c r="C4636" s="12">
        <v>1101110983430</v>
      </c>
      <c r="D4636" s="7" t="s">
        <v>17252</v>
      </c>
      <c r="E4636" s="7" t="s">
        <v>17254</v>
      </c>
      <c r="F4636" s="7" t="s">
        <v>17255</v>
      </c>
      <c r="G4636" s="7" t="s">
        <v>17256</v>
      </c>
      <c r="H4636" s="7" t="s">
        <v>17257</v>
      </c>
      <c r="I4636" s="7" t="s">
        <v>52</v>
      </c>
      <c r="J4636" s="7" t="s">
        <v>33060</v>
      </c>
      <c r="K4636" s="7" t="s">
        <v>60</v>
      </c>
      <c r="L4636" s="7">
        <v>10</v>
      </c>
      <c r="M4636" s="7" t="s">
        <v>33076</v>
      </c>
      <c r="N4636" s="7">
        <v>14112</v>
      </c>
      <c r="O4636" s="7" t="s">
        <v>33183</v>
      </c>
      <c r="P4636" s="7">
        <v>19940303</v>
      </c>
      <c r="Q4636" s="7">
        <v>632</v>
      </c>
      <c r="R4636" s="7">
        <v>202012</v>
      </c>
      <c r="S4636" s="7">
        <v>2022</v>
      </c>
      <c r="T4636" s="7">
        <v>260761654</v>
      </c>
      <c r="U4636" s="7">
        <v>226268709</v>
      </c>
      <c r="V4636" s="7">
        <v>2000000</v>
      </c>
    </row>
    <row r="4637" spans="1:22" ht="16.5" customHeight="1">
      <c r="A4637" s="8">
        <v>2158137132</v>
      </c>
      <c r="B4637" s="7">
        <v>1292327</v>
      </c>
      <c r="C4637" s="12">
        <v>1101110991219</v>
      </c>
      <c r="D4637" s="7" t="s">
        <v>29529</v>
      </c>
      <c r="E4637" s="7" t="s">
        <v>10189</v>
      </c>
      <c r="F4637" s="7" t="s">
        <v>29531</v>
      </c>
      <c r="G4637" s="7" t="s">
        <v>29532</v>
      </c>
      <c r="H4637" s="7" t="s">
        <v>29533</v>
      </c>
      <c r="I4637" s="7" t="s">
        <v>65</v>
      </c>
      <c r="J4637" s="7" t="s">
        <v>33060</v>
      </c>
      <c r="K4637" s="7" t="s">
        <v>60</v>
      </c>
      <c r="L4637" s="7">
        <v>10</v>
      </c>
      <c r="M4637" s="7" t="s">
        <v>363</v>
      </c>
      <c r="N4637" s="7">
        <v>72121</v>
      </c>
      <c r="O4637" s="7" t="s">
        <v>35913</v>
      </c>
      <c r="P4637" s="7">
        <v>19940101</v>
      </c>
      <c r="Q4637" s="7">
        <v>313</v>
      </c>
      <c r="R4637" s="7">
        <v>202012</v>
      </c>
      <c r="S4637" s="7">
        <v>2022</v>
      </c>
      <c r="T4637" s="7">
        <v>3386546</v>
      </c>
      <c r="U4637" s="7">
        <v>5345606</v>
      </c>
      <c r="V4637" s="7">
        <v>54128</v>
      </c>
    </row>
    <row r="4638" spans="1:22" ht="16.5" customHeight="1">
      <c r="A4638" s="8">
        <v>2058139531</v>
      </c>
      <c r="B4638" s="7">
        <v>1135962</v>
      </c>
      <c r="C4638" s="12">
        <v>1101111601445</v>
      </c>
      <c r="D4638" s="7" t="s">
        <v>17189</v>
      </c>
      <c r="E4638" s="7" t="s">
        <v>9387</v>
      </c>
      <c r="F4638" s="7" t="s">
        <v>17190</v>
      </c>
      <c r="G4638" s="7" t="s">
        <v>17191</v>
      </c>
      <c r="H4638" s="7" t="s">
        <v>17192</v>
      </c>
      <c r="I4638" s="7" t="s">
        <v>65</v>
      </c>
      <c r="J4638" s="7" t="s">
        <v>33060</v>
      </c>
      <c r="K4638" s="7" t="s">
        <v>47</v>
      </c>
      <c r="L4638" s="7">
        <v>10</v>
      </c>
      <c r="M4638" s="7" t="s">
        <v>33076</v>
      </c>
      <c r="N4638" s="7">
        <v>14111</v>
      </c>
      <c r="O4638" s="7" t="s">
        <v>38568</v>
      </c>
      <c r="P4638" s="7">
        <v>19981102</v>
      </c>
      <c r="Q4638" s="7">
        <v>90</v>
      </c>
      <c r="R4638" s="7">
        <v>202012</v>
      </c>
      <c r="S4638" s="7">
        <v>2022</v>
      </c>
      <c r="T4638" s="7">
        <v>2990403</v>
      </c>
      <c r="U4638" s="7">
        <v>8547557</v>
      </c>
      <c r="V4638" s="7">
        <v>300000</v>
      </c>
    </row>
    <row r="4639" spans="1:22" ht="16.5" customHeight="1">
      <c r="A4639" s="8">
        <v>2028163648</v>
      </c>
      <c r="B4639" s="7">
        <v>1119759</v>
      </c>
      <c r="C4639" s="12">
        <v>1101111686918</v>
      </c>
      <c r="D4639" s="7" t="s">
        <v>19809</v>
      </c>
      <c r="E4639" s="7" t="s">
        <v>19810</v>
      </c>
      <c r="F4639" s="7" t="s">
        <v>19811</v>
      </c>
      <c r="G4639" s="7" t="s">
        <v>19812</v>
      </c>
      <c r="H4639" s="7" t="s">
        <v>19813</v>
      </c>
      <c r="I4639" s="7" t="s">
        <v>65</v>
      </c>
      <c r="J4639" s="7" t="s">
        <v>33060</v>
      </c>
      <c r="K4639" s="7" t="s">
        <v>60</v>
      </c>
      <c r="L4639" s="7">
        <v>10</v>
      </c>
      <c r="M4639" s="7" t="s">
        <v>33076</v>
      </c>
      <c r="N4639" s="7">
        <v>29299</v>
      </c>
      <c r="O4639" s="7" t="s">
        <v>33562</v>
      </c>
      <c r="P4639" s="7">
        <v>19990427</v>
      </c>
      <c r="Q4639" s="7">
        <v>95</v>
      </c>
      <c r="R4639" s="7">
        <v>202012</v>
      </c>
      <c r="S4639" s="7">
        <v>2022</v>
      </c>
      <c r="T4639" s="7">
        <v>4613976</v>
      </c>
      <c r="U4639" s="7">
        <v>32195933</v>
      </c>
      <c r="V4639" s="7">
        <v>2734150</v>
      </c>
    </row>
    <row r="4640" spans="1:22" ht="16.5" customHeight="1">
      <c r="A4640" s="8">
        <v>2148657348</v>
      </c>
      <c r="B4640" s="7">
        <v>1246093</v>
      </c>
      <c r="C4640" s="12">
        <v>1101111945166</v>
      </c>
      <c r="D4640" s="7" t="s">
        <v>51646</v>
      </c>
      <c r="E4640" s="7" t="s">
        <v>51647</v>
      </c>
      <c r="F4640" s="7" t="s">
        <v>51648</v>
      </c>
      <c r="G4640" s="7" t="s">
        <v>51649</v>
      </c>
      <c r="H4640" s="7" t="s">
        <v>51650</v>
      </c>
      <c r="I4640" s="7" t="s">
        <v>65</v>
      </c>
      <c r="J4640" s="7" t="s">
        <v>33060</v>
      </c>
      <c r="K4640" s="7" t="s">
        <v>47</v>
      </c>
      <c r="L4640" s="7">
        <v>10</v>
      </c>
      <c r="M4640" s="7" t="s">
        <v>33760</v>
      </c>
      <c r="N4640" s="7">
        <v>47811</v>
      </c>
      <c r="O4640" s="7" t="s">
        <v>23275</v>
      </c>
      <c r="P4640" s="7">
        <v>20000419</v>
      </c>
      <c r="Q4640" s="7">
        <v>50</v>
      </c>
      <c r="R4640" s="7">
        <v>202012</v>
      </c>
      <c r="S4640" s="7">
        <v>2022</v>
      </c>
      <c r="T4640" s="7">
        <v>4368049</v>
      </c>
      <c r="U4640" s="7">
        <v>17604994</v>
      </c>
      <c r="V4640" s="7">
        <v>1355840</v>
      </c>
    </row>
    <row r="4641" spans="1:22" ht="16.5" customHeight="1">
      <c r="A4641" s="8">
        <v>1018177039</v>
      </c>
      <c r="B4641" s="7">
        <v>1409543</v>
      </c>
      <c r="C4641" s="12">
        <v>1101112387979</v>
      </c>
      <c r="D4641" s="7" t="s">
        <v>29352</v>
      </c>
      <c r="E4641" s="7" t="s">
        <v>29353</v>
      </c>
      <c r="F4641" s="7" t="s">
        <v>29354</v>
      </c>
      <c r="G4641" s="7" t="s">
        <v>29355</v>
      </c>
      <c r="H4641" s="7" t="s">
        <v>29356</v>
      </c>
      <c r="I4641" s="7" t="s">
        <v>65</v>
      </c>
      <c r="J4641" s="7" t="s">
        <v>33060</v>
      </c>
      <c r="K4641" s="7" t="s">
        <v>47</v>
      </c>
      <c r="L4641" s="7">
        <v>10</v>
      </c>
      <c r="M4641" s="7" t="s">
        <v>363</v>
      </c>
      <c r="N4641" s="7">
        <v>72921</v>
      </c>
      <c r="O4641" s="7" t="s">
        <v>28442</v>
      </c>
      <c r="P4641" s="7">
        <v>20020101</v>
      </c>
      <c r="Q4641" s="7">
        <v>127</v>
      </c>
      <c r="R4641" s="7">
        <v>202012</v>
      </c>
      <c r="S4641" s="7">
        <v>2022</v>
      </c>
      <c r="T4641" s="7">
        <v>9323301</v>
      </c>
      <c r="U4641" s="7">
        <v>3694416</v>
      </c>
      <c r="V4641" s="7">
        <v>50000</v>
      </c>
    </row>
    <row r="4642" spans="1:22" ht="16.5" customHeight="1">
      <c r="A4642" s="8">
        <v>1048624647</v>
      </c>
      <c r="B4642" s="7">
        <v>3687141</v>
      </c>
      <c r="C4642" s="12">
        <v>1101114231596</v>
      </c>
      <c r="D4642" s="7" t="s">
        <v>28306</v>
      </c>
      <c r="E4642" s="7" t="s">
        <v>28307</v>
      </c>
      <c r="F4642" s="7" t="s">
        <v>28308</v>
      </c>
      <c r="G4642" s="7" t="s">
        <v>28309</v>
      </c>
      <c r="H4642" s="7" t="s">
        <v>28310</v>
      </c>
      <c r="I4642" s="7" t="s">
        <v>63</v>
      </c>
      <c r="J4642" s="7" t="s">
        <v>33060</v>
      </c>
      <c r="K4642" s="7" t="s">
        <v>60</v>
      </c>
      <c r="L4642" s="7">
        <v>10</v>
      </c>
      <c r="M4642" s="7" t="s">
        <v>966</v>
      </c>
      <c r="N4642" s="7">
        <v>68120</v>
      </c>
      <c r="O4642" s="7" t="s">
        <v>44138</v>
      </c>
      <c r="P4642" s="7">
        <v>20091202</v>
      </c>
      <c r="Q4642" s="7">
        <v>57</v>
      </c>
      <c r="R4642" s="7">
        <v>202012</v>
      </c>
      <c r="S4642" s="7">
        <v>2022</v>
      </c>
      <c r="T4642" s="7">
        <v>0</v>
      </c>
      <c r="U4642" s="7">
        <v>88613349</v>
      </c>
      <c r="V4642" s="7">
        <v>23448060</v>
      </c>
    </row>
    <row r="4643" spans="1:22" ht="16.5" customHeight="1">
      <c r="A4643" s="8">
        <v>2208830668</v>
      </c>
      <c r="B4643" s="7">
        <v>4069567</v>
      </c>
      <c r="C4643" s="12">
        <v>1101114769927</v>
      </c>
      <c r="D4643" s="7" t="s">
        <v>27066</v>
      </c>
      <c r="E4643" s="7" t="s">
        <v>27067</v>
      </c>
      <c r="F4643" s="7" t="s">
        <v>27068</v>
      </c>
      <c r="G4643" s="7" t="s">
        <v>27069</v>
      </c>
      <c r="H4643" s="7" t="s">
        <v>27070</v>
      </c>
      <c r="I4643" s="7" t="s">
        <v>65</v>
      </c>
      <c r="J4643" s="7" t="s">
        <v>33060</v>
      </c>
      <c r="K4643" s="7" t="s">
        <v>47</v>
      </c>
      <c r="L4643" s="7">
        <v>10</v>
      </c>
      <c r="M4643" s="7" t="s">
        <v>34433</v>
      </c>
      <c r="N4643" s="7">
        <v>58211</v>
      </c>
      <c r="O4643" s="7" t="s">
        <v>27054</v>
      </c>
      <c r="P4643" s="7">
        <v>20120106</v>
      </c>
      <c r="Q4643" s="7">
        <v>126</v>
      </c>
      <c r="R4643" s="7">
        <v>202012</v>
      </c>
      <c r="S4643" s="7">
        <v>2022</v>
      </c>
      <c r="T4643" s="7">
        <v>13530210</v>
      </c>
      <c r="U4643" s="7">
        <v>7129812</v>
      </c>
      <c r="V4643" s="7">
        <v>1677507</v>
      </c>
    </row>
    <row r="4644" spans="1:22" ht="16.5" customHeight="1">
      <c r="A4644" s="8">
        <v>4918100511</v>
      </c>
      <c r="B4644" s="7">
        <v>6803531</v>
      </c>
      <c r="C4644" s="12">
        <v>1101116174695</v>
      </c>
      <c r="D4644" s="7" t="s">
        <v>27657</v>
      </c>
      <c r="E4644" s="7" t="s">
        <v>27658</v>
      </c>
      <c r="F4644" s="7" t="s">
        <v>27659</v>
      </c>
      <c r="G4644" s="7" t="s">
        <v>27660</v>
      </c>
      <c r="H4644" s="7" t="s">
        <v>27661</v>
      </c>
      <c r="I4644" s="7" t="s">
        <v>52</v>
      </c>
      <c r="J4644" s="7" t="s">
        <v>33060</v>
      </c>
      <c r="K4644" s="7" t="s">
        <v>60</v>
      </c>
      <c r="L4644" s="7">
        <v>10</v>
      </c>
      <c r="M4644" s="7" t="s">
        <v>34433</v>
      </c>
      <c r="N4644" s="7">
        <v>62021</v>
      </c>
      <c r="O4644" s="7" t="s">
        <v>13709</v>
      </c>
      <c r="P4644" s="7">
        <v>20160912</v>
      </c>
      <c r="Q4644" s="7">
        <v>140</v>
      </c>
      <c r="R4644" s="7">
        <v>202012</v>
      </c>
      <c r="S4644" s="7">
        <v>2022</v>
      </c>
      <c r="T4644" s="7">
        <v>25868672</v>
      </c>
      <c r="U4644" s="7">
        <v>10169153</v>
      </c>
      <c r="V4644" s="7">
        <v>914420</v>
      </c>
    </row>
    <row r="4645" spans="1:22" ht="16.5" customHeight="1">
      <c r="A4645" s="8">
        <v>7698700809</v>
      </c>
      <c r="B4645" s="7">
        <v>8228469</v>
      </c>
      <c r="C4645" s="12">
        <v>1101116420949</v>
      </c>
      <c r="D4645" s="7" t="s">
        <v>27008</v>
      </c>
      <c r="E4645" s="7" t="s">
        <v>27009</v>
      </c>
      <c r="F4645" s="7" t="s">
        <v>27010</v>
      </c>
      <c r="G4645" s="7" t="s">
        <v>27011</v>
      </c>
      <c r="H4645" s="7" t="s">
        <v>27012</v>
      </c>
      <c r="I4645" s="7" t="s">
        <v>65</v>
      </c>
      <c r="J4645" s="7" t="s">
        <v>33060</v>
      </c>
      <c r="K4645" s="7" t="s">
        <v>47</v>
      </c>
      <c r="L4645" s="7">
        <v>10</v>
      </c>
      <c r="M4645" s="7" t="s">
        <v>34433</v>
      </c>
      <c r="N4645" s="7">
        <v>58222</v>
      </c>
      <c r="O4645" s="7" t="s">
        <v>13163</v>
      </c>
      <c r="P4645" s="7">
        <v>20170605</v>
      </c>
      <c r="Q4645" s="7">
        <v>74</v>
      </c>
      <c r="R4645" s="7">
        <v>202012</v>
      </c>
      <c r="S4645" s="7">
        <v>2022</v>
      </c>
      <c r="T4645" s="7">
        <v>1670116</v>
      </c>
      <c r="U4645" s="7">
        <v>17348683</v>
      </c>
      <c r="V4645" s="7">
        <v>990393</v>
      </c>
    </row>
    <row r="4646" spans="1:22" ht="16.5" customHeight="1">
      <c r="A4646" s="8">
        <v>2148694547</v>
      </c>
      <c r="B4646" s="7">
        <v>1357400</v>
      </c>
      <c r="C4646" s="12">
        <v>1101140035912</v>
      </c>
      <c r="D4646" s="7" t="s">
        <v>30031</v>
      </c>
      <c r="E4646" s="7" t="s">
        <v>30032</v>
      </c>
      <c r="F4646" s="7" t="s">
        <v>634</v>
      </c>
      <c r="G4646" s="7" t="s">
        <v>30033</v>
      </c>
      <c r="H4646" s="7" t="s">
        <v>30034</v>
      </c>
      <c r="I4646" s="7" t="s">
        <v>65</v>
      </c>
      <c r="J4646" s="7" t="s">
        <v>33060</v>
      </c>
      <c r="K4646" s="7" t="s">
        <v>47</v>
      </c>
      <c r="L4646" s="7">
        <v>10</v>
      </c>
      <c r="M4646" s="7" t="s">
        <v>363</v>
      </c>
      <c r="N4646" s="7">
        <v>71201</v>
      </c>
      <c r="O4646" s="7" t="s">
        <v>634</v>
      </c>
      <c r="P4646" s="7">
        <v>20011114</v>
      </c>
      <c r="Q4646" s="7">
        <v>76</v>
      </c>
      <c r="R4646" s="7">
        <v>202012</v>
      </c>
      <c r="S4646" s="7">
        <v>2022</v>
      </c>
      <c r="T4646" s="7">
        <v>8338134</v>
      </c>
      <c r="U4646" s="7">
        <v>6982339</v>
      </c>
      <c r="V4646" s="7">
        <v>500000</v>
      </c>
    </row>
    <row r="4647" spans="1:22" ht="16.5" customHeight="1">
      <c r="A4647" s="8">
        <v>2018231475</v>
      </c>
      <c r="B4647" s="7">
        <v>2869821</v>
      </c>
      <c r="C4647" s="12">
        <v>1101210036155</v>
      </c>
      <c r="D4647" s="7" t="s">
        <v>51651</v>
      </c>
      <c r="E4647" s="7" t="s">
        <v>51652</v>
      </c>
      <c r="F4647" s="7" t="s">
        <v>51653</v>
      </c>
      <c r="G4647" s="7">
        <v>15443396</v>
      </c>
      <c r="H4647" s="7" t="s">
        <v>51654</v>
      </c>
      <c r="I4647" s="7" t="s">
        <v>45</v>
      </c>
      <c r="J4647" s="7" t="s">
        <v>33060</v>
      </c>
      <c r="K4647" s="7" t="s">
        <v>47</v>
      </c>
      <c r="L4647" s="7">
        <v>10</v>
      </c>
      <c r="M4647" s="7" t="s">
        <v>105</v>
      </c>
      <c r="N4647" s="7">
        <v>87000</v>
      </c>
      <c r="O4647" s="7" t="s">
        <v>16479</v>
      </c>
      <c r="P4647" s="7">
        <v>19950913</v>
      </c>
      <c r="Q4647" s="7">
        <v>98</v>
      </c>
      <c r="R4647" s="7">
        <v>202012</v>
      </c>
      <c r="S4647" s="7">
        <v>2022</v>
      </c>
      <c r="T4647" s="7">
        <v>21679805</v>
      </c>
      <c r="U4647" s="7">
        <v>33810930</v>
      </c>
      <c r="V4647" s="7">
        <v>100000</v>
      </c>
    </row>
    <row r="4648" spans="1:22" ht="16.5" customHeight="1">
      <c r="A4648" s="8">
        <v>2198200065</v>
      </c>
      <c r="B4648" s="7">
        <v>1646635</v>
      </c>
      <c r="C4648" s="12">
        <v>1101220001974</v>
      </c>
      <c r="D4648" s="7" t="s">
        <v>30561</v>
      </c>
      <c r="E4648" s="7" t="s">
        <v>30562</v>
      </c>
      <c r="F4648" s="7" t="s">
        <v>30563</v>
      </c>
      <c r="G4648" s="7" t="s">
        <v>30564</v>
      </c>
      <c r="H4648" s="7" t="s">
        <v>30565</v>
      </c>
      <c r="I4648" s="7" t="s">
        <v>45</v>
      </c>
      <c r="J4648" s="7" t="s">
        <v>33060</v>
      </c>
      <c r="K4648" s="7" t="s">
        <v>47</v>
      </c>
      <c r="L4648" s="7">
        <v>10</v>
      </c>
      <c r="M4648" s="7" t="s">
        <v>105</v>
      </c>
      <c r="N4648" s="7">
        <v>86300</v>
      </c>
      <c r="O4648" s="7" t="s">
        <v>36811</v>
      </c>
      <c r="P4648" s="7">
        <v>19770721</v>
      </c>
      <c r="Q4648" s="7">
        <v>9957</v>
      </c>
      <c r="R4648" s="7">
        <v>202012</v>
      </c>
      <c r="S4648" s="7">
        <v>2022</v>
      </c>
      <c r="T4648" s="7">
        <v>3102907627</v>
      </c>
      <c r="U4648" s="7">
        <v>2989934872</v>
      </c>
      <c r="V4648" s="7">
        <v>25870401</v>
      </c>
    </row>
    <row r="4649" spans="1:22" ht="16.5" customHeight="1">
      <c r="A4649" s="8">
        <v>1048205093</v>
      </c>
      <c r="B4649" s="7">
        <v>2471634</v>
      </c>
      <c r="C4649" s="12">
        <v>1101320000545</v>
      </c>
      <c r="D4649" s="7" t="s">
        <v>51655</v>
      </c>
      <c r="E4649" s="7" t="s">
        <v>51656</v>
      </c>
      <c r="F4649" s="7" t="s">
        <v>51657</v>
      </c>
      <c r="G4649" s="7" t="s">
        <v>51658</v>
      </c>
      <c r="H4649" s="7" t="s">
        <v>51659</v>
      </c>
      <c r="I4649" s="7" t="s">
        <v>45</v>
      </c>
      <c r="J4649" s="7" t="s">
        <v>33060</v>
      </c>
      <c r="K4649" s="7" t="s">
        <v>47</v>
      </c>
      <c r="L4649" s="7">
        <v>10</v>
      </c>
      <c r="M4649" s="7" t="s">
        <v>105</v>
      </c>
      <c r="N4649" s="7">
        <v>87210</v>
      </c>
      <c r="O4649" s="7" t="s">
        <v>37615</v>
      </c>
      <c r="P4649" s="7">
        <v>19820610</v>
      </c>
      <c r="Q4649" s="7">
        <v>8377</v>
      </c>
      <c r="R4649" s="7">
        <v>202012</v>
      </c>
      <c r="S4649" s="7">
        <v>2022</v>
      </c>
      <c r="T4649" s="7">
        <v>2004755779</v>
      </c>
      <c r="U4649" s="7">
        <v>2343468134</v>
      </c>
      <c r="V4649" s="7">
        <v>468818172</v>
      </c>
    </row>
    <row r="4650" spans="1:22" ht="16.5" customHeight="1">
      <c r="A4650" s="8">
        <v>1058213183</v>
      </c>
      <c r="B4650" s="7">
        <v>2276460</v>
      </c>
      <c r="C4650" s="12">
        <v>1114210022660</v>
      </c>
      <c r="D4650" s="7" t="s">
        <v>28971</v>
      </c>
      <c r="E4650" s="7" t="s">
        <v>28973</v>
      </c>
      <c r="F4650" s="7" t="s">
        <v>28974</v>
      </c>
      <c r="G4650" s="7" t="s">
        <v>28975</v>
      </c>
      <c r="H4650" s="7" t="s">
        <v>14692</v>
      </c>
      <c r="I4650" s="7" t="s">
        <v>45</v>
      </c>
      <c r="J4650" s="7" t="s">
        <v>33060</v>
      </c>
      <c r="K4650" s="7" t="s">
        <v>60</v>
      </c>
      <c r="L4650" s="7">
        <v>10</v>
      </c>
      <c r="M4650" s="7" t="s">
        <v>105</v>
      </c>
      <c r="N4650" s="7">
        <v>87000</v>
      </c>
      <c r="O4650" s="7" t="s">
        <v>16479</v>
      </c>
      <c r="P4650" s="7">
        <v>20030818</v>
      </c>
      <c r="Q4650" s="7">
        <v>648</v>
      </c>
      <c r="R4650" s="7">
        <v>202012</v>
      </c>
      <c r="S4650" s="7">
        <v>2022</v>
      </c>
      <c r="T4650" s="7">
        <v>178499997</v>
      </c>
      <c r="U4650" s="7">
        <v>65742444</v>
      </c>
      <c r="V4650" s="7">
        <v>524982</v>
      </c>
    </row>
    <row r="4651" spans="1:22" ht="16.5" customHeight="1">
      <c r="A4651" s="8">
        <v>1058200242</v>
      </c>
      <c r="B4651" s="7">
        <v>1924335</v>
      </c>
      <c r="C4651" s="12">
        <v>1142320000250</v>
      </c>
      <c r="D4651" s="7" t="s">
        <v>51660</v>
      </c>
      <c r="E4651" s="7" t="s">
        <v>51661</v>
      </c>
      <c r="F4651" s="7" t="s">
        <v>51662</v>
      </c>
      <c r="G4651" s="7" t="s">
        <v>51663</v>
      </c>
      <c r="H4651" s="7" t="s">
        <v>51664</v>
      </c>
      <c r="I4651" s="7" t="s">
        <v>45</v>
      </c>
      <c r="J4651" s="7" t="s">
        <v>33060</v>
      </c>
      <c r="K4651" s="7" t="s">
        <v>47</v>
      </c>
      <c r="L4651" s="7">
        <v>10</v>
      </c>
      <c r="M4651" s="7" t="s">
        <v>105</v>
      </c>
      <c r="N4651" s="7">
        <v>87131</v>
      </c>
      <c r="O4651" s="7" t="s">
        <v>43125</v>
      </c>
      <c r="P4651" s="7">
        <v>19770126</v>
      </c>
      <c r="Q4651" s="7">
        <v>679</v>
      </c>
      <c r="R4651" s="7">
        <v>202012</v>
      </c>
      <c r="S4651" s="7">
        <v>2022</v>
      </c>
      <c r="T4651" s="7">
        <v>74414003</v>
      </c>
      <c r="U4651" s="7">
        <v>116132982</v>
      </c>
      <c r="V4651" s="7">
        <v>100370011</v>
      </c>
    </row>
    <row r="4652" spans="1:22" ht="16.5" customHeight="1">
      <c r="A4652" s="8">
        <v>2118212932</v>
      </c>
      <c r="B4652" s="7">
        <v>2456150</v>
      </c>
      <c r="C4652" s="12">
        <v>1146220025970</v>
      </c>
      <c r="D4652" s="7" t="s">
        <v>22458</v>
      </c>
      <c r="E4652" s="7" t="s">
        <v>22460</v>
      </c>
      <c r="F4652" s="7" t="s">
        <v>22461</v>
      </c>
      <c r="G4652" s="7" t="s">
        <v>22462</v>
      </c>
      <c r="H4652" s="7" t="s">
        <v>22463</v>
      </c>
      <c r="I4652" s="7" t="s">
        <v>45</v>
      </c>
      <c r="J4652" s="7" t="s">
        <v>33060</v>
      </c>
      <c r="K4652" s="7" t="s">
        <v>47</v>
      </c>
      <c r="L4652" s="7">
        <v>10</v>
      </c>
      <c r="M4652" s="7" t="s">
        <v>363</v>
      </c>
      <c r="N4652" s="7">
        <v>70113</v>
      </c>
      <c r="O4652" s="7" t="s">
        <v>14645</v>
      </c>
      <c r="P4652" s="7">
        <v>20000111</v>
      </c>
      <c r="Q4652" s="7">
        <v>1716</v>
      </c>
      <c r="R4652" s="7">
        <v>202012</v>
      </c>
      <c r="S4652" s="7">
        <v>2022</v>
      </c>
      <c r="T4652" s="7">
        <v>301786461</v>
      </c>
      <c r="U4652" s="7">
        <v>125248734</v>
      </c>
      <c r="V4652" s="7">
        <v>34004051</v>
      </c>
    </row>
    <row r="4653" spans="1:22" ht="16.5" customHeight="1">
      <c r="A4653" s="8">
        <v>2138204651</v>
      </c>
      <c r="B4653" s="7">
        <v>2346360</v>
      </c>
      <c r="C4653" s="12">
        <v>1146320009741</v>
      </c>
      <c r="D4653" s="7" t="s">
        <v>29476</v>
      </c>
      <c r="E4653" s="7" t="s">
        <v>29478</v>
      </c>
      <c r="F4653" s="7" t="s">
        <v>29479</v>
      </c>
      <c r="G4653" s="7" t="s">
        <v>29480</v>
      </c>
      <c r="H4653" s="7" t="s">
        <v>29481</v>
      </c>
      <c r="I4653" s="7" t="s">
        <v>45</v>
      </c>
      <c r="J4653" s="7" t="s">
        <v>33060</v>
      </c>
      <c r="K4653" s="7" t="s">
        <v>47</v>
      </c>
      <c r="L4653" s="7">
        <v>10</v>
      </c>
      <c r="M4653" s="7" t="s">
        <v>105</v>
      </c>
      <c r="N4653" s="7">
        <v>87120</v>
      </c>
      <c r="O4653" s="7" t="s">
        <v>37493</v>
      </c>
      <c r="P4653" s="7">
        <v>19930715</v>
      </c>
      <c r="Q4653" s="7">
        <v>659</v>
      </c>
      <c r="R4653" s="7">
        <v>202012</v>
      </c>
      <c r="S4653" s="7">
        <v>2022</v>
      </c>
      <c r="T4653" s="7">
        <v>128421147</v>
      </c>
      <c r="U4653" s="7">
        <v>70409694</v>
      </c>
      <c r="V4653" s="7">
        <v>52810496</v>
      </c>
    </row>
    <row r="4654" spans="1:22" ht="16.5" customHeight="1">
      <c r="A4654" s="8">
        <v>1118204791</v>
      </c>
      <c r="B4654" s="7">
        <v>2481200</v>
      </c>
      <c r="C4654" s="12">
        <v>1147320003495</v>
      </c>
      <c r="D4654" s="7" t="s">
        <v>51665</v>
      </c>
      <c r="E4654" s="7" t="s">
        <v>51666</v>
      </c>
      <c r="F4654" s="7" t="s">
        <v>51667</v>
      </c>
      <c r="G4654" s="7" t="s">
        <v>51668</v>
      </c>
      <c r="H4654" s="7" t="s">
        <v>51669</v>
      </c>
      <c r="I4654" s="7" t="s">
        <v>45</v>
      </c>
      <c r="J4654" s="7" t="s">
        <v>33060</v>
      </c>
      <c r="K4654" s="7" t="s">
        <v>47</v>
      </c>
      <c r="L4654" s="7">
        <v>10</v>
      </c>
      <c r="M4654" s="7" t="s">
        <v>105</v>
      </c>
      <c r="N4654" s="7">
        <v>87110</v>
      </c>
      <c r="O4654" s="7" t="s">
        <v>37314</v>
      </c>
      <c r="P4654" s="7">
        <v>19941101</v>
      </c>
      <c r="Q4654" s="7">
        <v>681</v>
      </c>
      <c r="R4654" s="7">
        <v>202012</v>
      </c>
      <c r="S4654" s="7">
        <v>2022</v>
      </c>
      <c r="T4654" s="7">
        <v>12201533</v>
      </c>
      <c r="U4654" s="7">
        <v>16929931</v>
      </c>
      <c r="V4654" s="7">
        <v>15861911</v>
      </c>
    </row>
    <row r="4655" spans="1:22" ht="16.5" customHeight="1">
      <c r="A4655" s="8">
        <v>1398200376</v>
      </c>
      <c r="B4655" s="7">
        <v>1736768</v>
      </c>
      <c r="C4655" s="12">
        <v>1241330000175</v>
      </c>
      <c r="D4655" s="7" t="s">
        <v>14616</v>
      </c>
      <c r="E4655" s="7" t="s">
        <v>2024</v>
      </c>
      <c r="F4655" s="7" t="s">
        <v>14617</v>
      </c>
      <c r="G4655" s="7" t="s">
        <v>14618</v>
      </c>
      <c r="H4655" s="7" t="s">
        <v>14619</v>
      </c>
      <c r="I4655" s="7" t="s">
        <v>45</v>
      </c>
      <c r="J4655" s="7" t="s">
        <v>33060</v>
      </c>
      <c r="K4655" s="7" t="s">
        <v>47</v>
      </c>
      <c r="L4655" s="7">
        <v>10</v>
      </c>
      <c r="M4655" s="7" t="s">
        <v>105</v>
      </c>
      <c r="N4655" s="7">
        <v>86300</v>
      </c>
      <c r="O4655" s="7" t="s">
        <v>36811</v>
      </c>
      <c r="P4655" s="7">
        <v>19780817</v>
      </c>
      <c r="Q4655" s="7">
        <v>2509</v>
      </c>
      <c r="R4655" s="7">
        <v>202012</v>
      </c>
      <c r="S4655" s="7">
        <v>2022</v>
      </c>
      <c r="T4655" s="7">
        <v>560511277</v>
      </c>
      <c r="U4655" s="7">
        <v>758857169</v>
      </c>
      <c r="V4655" s="7">
        <v>16088672</v>
      </c>
    </row>
    <row r="4656" spans="1:22" ht="16.5" customHeight="1">
      <c r="A4656" s="8">
        <v>1378200405</v>
      </c>
      <c r="B4656" s="7">
        <v>2811585</v>
      </c>
      <c r="C4656" s="12">
        <v>1242320000117</v>
      </c>
      <c r="D4656" s="7" t="s">
        <v>51670</v>
      </c>
      <c r="E4656" s="7" t="s">
        <v>51671</v>
      </c>
      <c r="F4656" s="7" t="s">
        <v>51672</v>
      </c>
      <c r="G4656" s="7" t="s">
        <v>51673</v>
      </c>
      <c r="H4656" s="7" t="s">
        <v>51674</v>
      </c>
      <c r="I4656" s="7" t="s">
        <v>45</v>
      </c>
      <c r="J4656" s="7" t="s">
        <v>33060</v>
      </c>
      <c r="K4656" s="7" t="s">
        <v>47</v>
      </c>
      <c r="L4656" s="7">
        <v>10</v>
      </c>
      <c r="M4656" s="7" t="s">
        <v>105</v>
      </c>
      <c r="N4656" s="7">
        <v>87000</v>
      </c>
      <c r="O4656" s="7" t="s">
        <v>16479</v>
      </c>
      <c r="P4656" s="7">
        <v>19720818</v>
      </c>
      <c r="Q4656" s="7">
        <v>101</v>
      </c>
      <c r="R4656" s="7">
        <v>202012</v>
      </c>
      <c r="S4656" s="7">
        <v>2022</v>
      </c>
      <c r="T4656" s="7">
        <v>5780725</v>
      </c>
      <c r="U4656" s="7">
        <v>8736846</v>
      </c>
      <c r="V4656" s="7">
        <v>7952947</v>
      </c>
    </row>
    <row r="4657" spans="1:22" ht="16.5" customHeight="1">
      <c r="A4657" s="8">
        <v>1308119449</v>
      </c>
      <c r="B4657" s="7">
        <v>1815474</v>
      </c>
      <c r="C4657" s="12">
        <v>1243110019847</v>
      </c>
      <c r="D4657" s="7" t="s">
        <v>19112</v>
      </c>
      <c r="E4657" s="7" t="s">
        <v>19113</v>
      </c>
      <c r="F4657" s="7" t="s">
        <v>19114</v>
      </c>
      <c r="G4657" s="7" t="s">
        <v>19115</v>
      </c>
      <c r="H4657" s="7" t="s">
        <v>19116</v>
      </c>
      <c r="I4657" s="7" t="s">
        <v>65</v>
      </c>
      <c r="J4657" s="7" t="s">
        <v>33060</v>
      </c>
      <c r="K4657" s="7" t="s">
        <v>60</v>
      </c>
      <c r="L4657" s="7">
        <v>10</v>
      </c>
      <c r="M4657" s="7" t="s">
        <v>33076</v>
      </c>
      <c r="N4657" s="7">
        <v>26529</v>
      </c>
      <c r="O4657" s="7" t="s">
        <v>33471</v>
      </c>
      <c r="P4657" s="7">
        <v>19870805</v>
      </c>
      <c r="Q4657" s="7">
        <v>233</v>
      </c>
      <c r="R4657" s="7">
        <v>202012</v>
      </c>
      <c r="S4657" s="7">
        <v>2022</v>
      </c>
      <c r="T4657" s="7">
        <v>31643469</v>
      </c>
      <c r="U4657" s="7">
        <v>56765896</v>
      </c>
      <c r="V4657" s="7">
        <v>3192700</v>
      </c>
    </row>
    <row r="4658" spans="1:22" ht="16.5" customHeight="1">
      <c r="A4658" s="8">
        <v>1378208431</v>
      </c>
      <c r="B4658" s="7">
        <v>4141240</v>
      </c>
      <c r="C4658" s="12">
        <v>1244330004494</v>
      </c>
      <c r="D4658" s="7" t="s">
        <v>23990</v>
      </c>
      <c r="E4658" s="7" t="s">
        <v>23992</v>
      </c>
      <c r="F4658" s="7" t="s">
        <v>615</v>
      </c>
      <c r="G4658" s="7" t="s">
        <v>23993</v>
      </c>
      <c r="H4658" s="7" t="s">
        <v>23994</v>
      </c>
      <c r="I4658" s="7" t="s">
        <v>45</v>
      </c>
      <c r="J4658" s="7" t="s">
        <v>33060</v>
      </c>
      <c r="K4658" s="7" t="s">
        <v>47</v>
      </c>
      <c r="L4658" s="7">
        <v>10</v>
      </c>
      <c r="M4658" s="7" t="s">
        <v>105</v>
      </c>
      <c r="N4658" s="7">
        <v>86101</v>
      </c>
      <c r="O4658" s="7" t="s">
        <v>615</v>
      </c>
      <c r="P4658" s="7">
        <v>20120529</v>
      </c>
      <c r="Q4658" s="7">
        <v>798</v>
      </c>
      <c r="R4658" s="7">
        <v>202012</v>
      </c>
      <c r="S4658" s="7">
        <v>2022</v>
      </c>
      <c r="T4658" s="7">
        <v>110042826</v>
      </c>
      <c r="U4658" s="7">
        <v>259619727</v>
      </c>
      <c r="V4658" s="7">
        <v>31864391</v>
      </c>
    </row>
    <row r="4659" spans="1:22" ht="16.5" customHeight="1">
      <c r="A4659" s="8">
        <v>1298643963</v>
      </c>
      <c r="B4659" s="7">
        <v>3713607</v>
      </c>
      <c r="C4659" s="12">
        <v>1311110251353</v>
      </c>
      <c r="D4659" s="7" t="s">
        <v>22101</v>
      </c>
      <c r="E4659" s="7" t="s">
        <v>22102</v>
      </c>
      <c r="F4659" s="7" t="s">
        <v>1706</v>
      </c>
      <c r="G4659" s="7" t="s">
        <v>22103</v>
      </c>
      <c r="H4659" s="7" t="s">
        <v>22104</v>
      </c>
      <c r="I4659" s="7" t="s">
        <v>65</v>
      </c>
      <c r="J4659" s="7" t="s">
        <v>33060</v>
      </c>
      <c r="K4659" s="7" t="s">
        <v>47</v>
      </c>
      <c r="L4659" s="7">
        <v>10</v>
      </c>
      <c r="M4659" s="7" t="s">
        <v>313</v>
      </c>
      <c r="N4659" s="7">
        <v>41111</v>
      </c>
      <c r="O4659" s="7" t="s">
        <v>33684</v>
      </c>
      <c r="P4659" s="7">
        <v>20100317</v>
      </c>
      <c r="Q4659" s="7">
        <v>124</v>
      </c>
      <c r="R4659" s="7">
        <v>202012</v>
      </c>
      <c r="S4659" s="7">
        <v>2022</v>
      </c>
      <c r="T4659" s="7">
        <v>13430257</v>
      </c>
      <c r="U4659" s="7">
        <v>8328611</v>
      </c>
      <c r="V4659" s="7">
        <v>900000</v>
      </c>
    </row>
    <row r="4660" spans="1:22" ht="16.5" customHeight="1">
      <c r="A4660" s="8">
        <v>1448118186</v>
      </c>
      <c r="B4660" s="7">
        <v>5028505</v>
      </c>
      <c r="C4660" s="12">
        <v>1311110354967</v>
      </c>
      <c r="D4660" s="7" t="s">
        <v>21554</v>
      </c>
      <c r="E4660" s="7" t="s">
        <v>21555</v>
      </c>
      <c r="F4660" s="7" t="s">
        <v>21556</v>
      </c>
      <c r="G4660" s="7" t="s">
        <v>21557</v>
      </c>
      <c r="H4660" s="7" t="s">
        <v>21558</v>
      </c>
      <c r="I4660" s="7" t="s">
        <v>65</v>
      </c>
      <c r="J4660" s="7" t="s">
        <v>33060</v>
      </c>
      <c r="K4660" s="7" t="s">
        <v>47</v>
      </c>
      <c r="L4660" s="7">
        <v>10</v>
      </c>
      <c r="M4660" s="7" t="s">
        <v>33076</v>
      </c>
      <c r="N4660" s="7">
        <v>33000</v>
      </c>
      <c r="O4660" s="7" t="s">
        <v>33614</v>
      </c>
      <c r="P4660" s="7">
        <v>20131004</v>
      </c>
      <c r="Q4660" s="7">
        <v>105</v>
      </c>
      <c r="R4660" s="7">
        <v>202012</v>
      </c>
      <c r="S4660" s="7">
        <v>2022</v>
      </c>
      <c r="T4660" s="7">
        <v>11757475</v>
      </c>
      <c r="U4660" s="7">
        <v>3818899</v>
      </c>
      <c r="V4660" s="7">
        <v>1200000</v>
      </c>
    </row>
    <row r="4661" spans="1:22" ht="16.5" customHeight="1">
      <c r="A4661" s="8">
        <v>1388160087</v>
      </c>
      <c r="B4661" s="7">
        <v>3738738</v>
      </c>
      <c r="C4661" s="12">
        <v>1341110190938</v>
      </c>
      <c r="D4661" s="7" t="s">
        <v>19257</v>
      </c>
      <c r="E4661" s="7" t="s">
        <v>13873</v>
      </c>
      <c r="F4661" s="7" t="s">
        <v>19258</v>
      </c>
      <c r="G4661" s="7" t="s">
        <v>19259</v>
      </c>
      <c r="H4661" s="7" t="s">
        <v>19260</v>
      </c>
      <c r="I4661" s="7" t="s">
        <v>65</v>
      </c>
      <c r="J4661" s="7" t="s">
        <v>33060</v>
      </c>
      <c r="K4661" s="7" t="s">
        <v>47</v>
      </c>
      <c r="L4661" s="7">
        <v>10</v>
      </c>
      <c r="M4661" s="7" t="s">
        <v>33760</v>
      </c>
      <c r="N4661" s="7">
        <v>46595</v>
      </c>
      <c r="O4661" s="7" t="s">
        <v>22706</v>
      </c>
      <c r="P4661" s="7">
        <v>20100510</v>
      </c>
      <c r="Q4661" s="7">
        <v>59</v>
      </c>
      <c r="R4661" s="7">
        <v>202012</v>
      </c>
      <c r="S4661" s="7">
        <v>2022</v>
      </c>
      <c r="T4661" s="7">
        <v>14301200</v>
      </c>
      <c r="U4661" s="7">
        <v>8713738</v>
      </c>
      <c r="V4661" s="7">
        <v>2443755</v>
      </c>
    </row>
    <row r="4662" spans="1:22" ht="16.5" customHeight="1">
      <c r="A4662" s="8">
        <v>1328203391</v>
      </c>
      <c r="B4662" s="7">
        <v>1107132</v>
      </c>
      <c r="C4662" s="12">
        <v>1343330000343</v>
      </c>
      <c r="D4662" s="7" t="s">
        <v>51675</v>
      </c>
      <c r="E4662" s="7" t="s">
        <v>51676</v>
      </c>
      <c r="F4662" s="7" t="s">
        <v>30448</v>
      </c>
      <c r="G4662" s="7" t="s">
        <v>51677</v>
      </c>
      <c r="H4662" s="7" t="s">
        <v>51678</v>
      </c>
      <c r="I4662" s="7" t="s">
        <v>45</v>
      </c>
      <c r="J4662" s="7" t="s">
        <v>33060</v>
      </c>
      <c r="K4662" s="7" t="s">
        <v>47</v>
      </c>
      <c r="L4662" s="7">
        <v>10</v>
      </c>
      <c r="M4662" s="7" t="s">
        <v>105</v>
      </c>
      <c r="N4662" s="7">
        <v>86102</v>
      </c>
      <c r="O4662" s="7" t="s">
        <v>30448</v>
      </c>
      <c r="P4662" s="7">
        <v>19950101</v>
      </c>
      <c r="Q4662" s="7">
        <v>106</v>
      </c>
      <c r="R4662" s="7">
        <v>202012</v>
      </c>
      <c r="S4662" s="7">
        <v>2022</v>
      </c>
      <c r="T4662" s="7">
        <v>13846356</v>
      </c>
      <c r="U4662" s="7">
        <v>12015116</v>
      </c>
      <c r="V4662" s="7">
        <v>3466952</v>
      </c>
    </row>
    <row r="4663" spans="1:22" ht="16.5" customHeight="1">
      <c r="A4663" s="8">
        <v>1388181234</v>
      </c>
      <c r="B4663" s="7">
        <v>4182498</v>
      </c>
      <c r="C4663" s="12">
        <v>1352140000427</v>
      </c>
      <c r="D4663" s="7" t="s">
        <v>22951</v>
      </c>
      <c r="E4663" s="7" t="s">
        <v>22952</v>
      </c>
      <c r="F4663" s="7" t="s">
        <v>22953</v>
      </c>
      <c r="G4663" s="7" t="s">
        <v>22954</v>
      </c>
      <c r="H4663" s="7" t="s">
        <v>22955</v>
      </c>
      <c r="I4663" s="7" t="s">
        <v>65</v>
      </c>
      <c r="J4663" s="7" t="s">
        <v>33060</v>
      </c>
      <c r="K4663" s="7" t="s">
        <v>60</v>
      </c>
      <c r="L4663" s="7">
        <v>10</v>
      </c>
      <c r="M4663" s="7" t="s">
        <v>33760</v>
      </c>
      <c r="N4663" s="7">
        <v>46331</v>
      </c>
      <c r="O4663" s="7" t="s">
        <v>9472</v>
      </c>
      <c r="P4663" s="7">
        <v>20121122</v>
      </c>
      <c r="Q4663" s="7">
        <v>61</v>
      </c>
      <c r="R4663" s="7">
        <v>202012</v>
      </c>
      <c r="S4663" s="7">
        <v>2022</v>
      </c>
      <c r="T4663" s="7">
        <v>31829810</v>
      </c>
      <c r="U4663" s="7">
        <v>13186830</v>
      </c>
      <c r="V4663" s="7">
        <v>350000</v>
      </c>
    </row>
    <row r="4664" spans="1:22" ht="16.5" customHeight="1">
      <c r="A4664" s="8">
        <v>1358261968</v>
      </c>
      <c r="B4664" s="7">
        <v>3076442</v>
      </c>
      <c r="C4664" s="12">
        <v>1359320000954</v>
      </c>
      <c r="D4664" s="7" t="s">
        <v>51679</v>
      </c>
      <c r="E4664" s="7" t="s">
        <v>3485</v>
      </c>
      <c r="F4664" s="7" t="s">
        <v>51680</v>
      </c>
      <c r="G4664" s="7" t="s">
        <v>51681</v>
      </c>
      <c r="H4664" s="7" t="s">
        <v>51682</v>
      </c>
      <c r="I4664" s="7" t="s">
        <v>45</v>
      </c>
      <c r="J4664" s="7" t="s">
        <v>33060</v>
      </c>
      <c r="K4664" s="7" t="s">
        <v>47</v>
      </c>
      <c r="L4664" s="7">
        <v>10</v>
      </c>
      <c r="M4664" s="7" t="s">
        <v>105</v>
      </c>
      <c r="N4664" s="7">
        <v>87000</v>
      </c>
      <c r="O4664" s="7" t="s">
        <v>16479</v>
      </c>
      <c r="P4664" s="7">
        <v>20031101</v>
      </c>
      <c r="Q4664" s="7">
        <v>114</v>
      </c>
      <c r="R4664" s="7">
        <v>202012</v>
      </c>
      <c r="S4664" s="7">
        <v>2022</v>
      </c>
      <c r="T4664" s="7">
        <v>7478911</v>
      </c>
      <c r="U4664" s="7">
        <v>7813910</v>
      </c>
      <c r="V4664" s="7">
        <v>8735241</v>
      </c>
    </row>
    <row r="4665" spans="1:22" ht="16.5" customHeight="1">
      <c r="A4665" s="8">
        <v>3018200914</v>
      </c>
      <c r="B4665" s="7">
        <v>1123265</v>
      </c>
      <c r="C4665" s="12">
        <v>1501220000035</v>
      </c>
      <c r="D4665" s="7" t="s">
        <v>51683</v>
      </c>
      <c r="E4665" s="7" t="s">
        <v>51684</v>
      </c>
      <c r="F4665" s="7" t="s">
        <v>615</v>
      </c>
      <c r="G4665" s="7" t="s">
        <v>51685</v>
      </c>
      <c r="H4665" s="7" t="s">
        <v>51686</v>
      </c>
      <c r="I4665" s="7" t="s">
        <v>45</v>
      </c>
      <c r="J4665" s="7" t="s">
        <v>33060</v>
      </c>
      <c r="K4665" s="7" t="s">
        <v>47</v>
      </c>
      <c r="L4665" s="7">
        <v>10</v>
      </c>
      <c r="M4665" s="7" t="s">
        <v>105</v>
      </c>
      <c r="N4665" s="7">
        <v>86100</v>
      </c>
      <c r="O4665" s="7" t="s">
        <v>5955</v>
      </c>
      <c r="P4665" s="7">
        <v>19980325</v>
      </c>
      <c r="Q4665" s="7">
        <v>576</v>
      </c>
      <c r="R4665" s="7">
        <v>202012</v>
      </c>
      <c r="S4665" s="7">
        <v>2022</v>
      </c>
      <c r="T4665" s="7">
        <v>99652914</v>
      </c>
      <c r="U4665" s="7">
        <v>92266810</v>
      </c>
      <c r="V4665" s="7">
        <v>33431148</v>
      </c>
    </row>
    <row r="4666" spans="1:22" ht="16.5" customHeight="1">
      <c r="A4666" s="8">
        <v>3148193654</v>
      </c>
      <c r="B4666" s="7">
        <v>2881562</v>
      </c>
      <c r="C4666" s="12">
        <v>1601110232423</v>
      </c>
      <c r="D4666" s="7" t="s">
        <v>22277</v>
      </c>
      <c r="E4666" s="7" t="s">
        <v>22278</v>
      </c>
      <c r="F4666" s="7" t="s">
        <v>22279</v>
      </c>
      <c r="G4666" s="7" t="s">
        <v>22280</v>
      </c>
      <c r="H4666" s="7" t="s">
        <v>22281</v>
      </c>
      <c r="I4666" s="7" t="s">
        <v>65</v>
      </c>
      <c r="J4666" s="7" t="s">
        <v>33060</v>
      </c>
      <c r="K4666" s="7" t="s">
        <v>60</v>
      </c>
      <c r="L4666" s="7">
        <v>10</v>
      </c>
      <c r="M4666" s="7" t="s">
        <v>33760</v>
      </c>
      <c r="N4666" s="7">
        <v>46590</v>
      </c>
      <c r="O4666" s="7" t="s">
        <v>5542</v>
      </c>
      <c r="P4666" s="7">
        <v>20071024</v>
      </c>
      <c r="Q4666" s="7">
        <v>138</v>
      </c>
      <c r="R4666" s="7">
        <v>202012</v>
      </c>
      <c r="S4666" s="7">
        <v>2022</v>
      </c>
      <c r="T4666" s="7">
        <v>10460381</v>
      </c>
      <c r="U4666" s="7">
        <v>8895138</v>
      </c>
      <c r="V4666" s="7">
        <v>1150000</v>
      </c>
    </row>
    <row r="4667" spans="1:22" ht="16.5" customHeight="1">
      <c r="A4667" s="8">
        <v>3058600194</v>
      </c>
      <c r="B4667" s="7">
        <v>3662185</v>
      </c>
      <c r="C4667" s="12">
        <v>1601110264898</v>
      </c>
      <c r="D4667" s="7" t="s">
        <v>51687</v>
      </c>
      <c r="E4667" s="7" t="s">
        <v>51688</v>
      </c>
      <c r="F4667" s="7" t="s">
        <v>8771</v>
      </c>
      <c r="G4667" s="7" t="s">
        <v>51689</v>
      </c>
      <c r="H4667" s="7" t="s">
        <v>51690</v>
      </c>
      <c r="I4667" s="7" t="s">
        <v>65</v>
      </c>
      <c r="J4667" s="7" t="s">
        <v>33060</v>
      </c>
      <c r="K4667" s="7" t="s">
        <v>47</v>
      </c>
      <c r="L4667" s="7">
        <v>10</v>
      </c>
      <c r="M4667" s="7" t="s">
        <v>313</v>
      </c>
      <c r="N4667" s="7">
        <v>42201</v>
      </c>
      <c r="O4667" s="7" t="s">
        <v>38780</v>
      </c>
      <c r="P4667" s="7">
        <v>20090904</v>
      </c>
      <c r="Q4667" s="7">
        <v>74</v>
      </c>
      <c r="R4667" s="7">
        <v>202012</v>
      </c>
      <c r="S4667" s="7">
        <v>2022</v>
      </c>
      <c r="T4667" s="7">
        <v>9061945</v>
      </c>
      <c r="U4667" s="7">
        <v>4662117</v>
      </c>
      <c r="V4667" s="7">
        <v>311000</v>
      </c>
    </row>
    <row r="4668" spans="1:22" ht="16.5" customHeight="1">
      <c r="A4668" s="8">
        <v>3148201199</v>
      </c>
      <c r="B4668" s="7">
        <v>2555786</v>
      </c>
      <c r="C4668" s="12">
        <v>1601330000329</v>
      </c>
      <c r="D4668" s="7" t="s">
        <v>27082</v>
      </c>
      <c r="E4668" s="7" t="s">
        <v>27084</v>
      </c>
      <c r="F4668" s="7" t="s">
        <v>14195</v>
      </c>
      <c r="G4668" s="7">
        <v>15887011</v>
      </c>
      <c r="H4668" s="7" t="s">
        <v>27085</v>
      </c>
      <c r="I4668" s="7" t="s">
        <v>45</v>
      </c>
      <c r="J4668" s="7" t="s">
        <v>33060</v>
      </c>
      <c r="K4668" s="7" t="s">
        <v>47</v>
      </c>
      <c r="L4668" s="7">
        <v>10</v>
      </c>
      <c r="M4668" s="7" t="s">
        <v>105</v>
      </c>
      <c r="N4668" s="7">
        <v>86100</v>
      </c>
      <c r="O4668" s="7" t="s">
        <v>5955</v>
      </c>
      <c r="P4668" s="7">
        <v>19850301</v>
      </c>
      <c r="Q4668" s="7">
        <v>1946</v>
      </c>
      <c r="R4668" s="7">
        <v>202012</v>
      </c>
      <c r="S4668" s="7">
        <v>2022</v>
      </c>
      <c r="T4668" s="7">
        <v>246806385</v>
      </c>
      <c r="U4668" s="7">
        <v>181258785</v>
      </c>
      <c r="V4668" s="7">
        <v>11071220</v>
      </c>
    </row>
    <row r="4669" spans="1:22" ht="16.5" customHeight="1">
      <c r="A4669" s="8">
        <v>3128210144</v>
      </c>
      <c r="B4669" s="7">
        <v>2647125</v>
      </c>
      <c r="C4669" s="12">
        <v>1648710004430</v>
      </c>
      <c r="D4669" s="7" t="s">
        <v>51691</v>
      </c>
      <c r="E4669" s="7" t="s">
        <v>51692</v>
      </c>
      <c r="F4669" s="7" t="s">
        <v>14644</v>
      </c>
      <c r="G4669" s="7" t="s">
        <v>51693</v>
      </c>
      <c r="H4669" s="7" t="s">
        <v>51694</v>
      </c>
      <c r="I4669" s="7" t="s">
        <v>45</v>
      </c>
      <c r="J4669" s="7" t="s">
        <v>33060</v>
      </c>
      <c r="K4669" s="7" t="s">
        <v>47</v>
      </c>
      <c r="L4669" s="7">
        <v>10</v>
      </c>
      <c r="M4669" s="7" t="s">
        <v>363</v>
      </c>
      <c r="N4669" s="7">
        <v>70000</v>
      </c>
      <c r="O4669" s="7" t="s">
        <v>13555</v>
      </c>
      <c r="P4669" s="7">
        <v>20040217</v>
      </c>
      <c r="Q4669" s="7">
        <v>83</v>
      </c>
      <c r="R4669" s="7">
        <v>202012</v>
      </c>
      <c r="S4669" s="7">
        <v>2022</v>
      </c>
      <c r="T4669" s="7">
        <v>20975901</v>
      </c>
      <c r="U4669" s="7">
        <v>10832945</v>
      </c>
      <c r="V4669" s="7">
        <v>0</v>
      </c>
    </row>
    <row r="4670" spans="1:22" ht="16.5" customHeight="1">
      <c r="A4670" s="8">
        <v>5068202972</v>
      </c>
      <c r="B4670" s="7">
        <v>1548291</v>
      </c>
      <c r="C4670" s="12">
        <v>1746220000821</v>
      </c>
      <c r="D4670" s="7" t="s">
        <v>8539</v>
      </c>
      <c r="E4670" s="7" t="s">
        <v>8540</v>
      </c>
      <c r="F4670" s="7" t="s">
        <v>8541</v>
      </c>
      <c r="G4670" s="7" t="s">
        <v>8542</v>
      </c>
      <c r="H4670" s="7" t="s">
        <v>8543</v>
      </c>
      <c r="I4670" s="7" t="s">
        <v>45</v>
      </c>
      <c r="J4670" s="7" t="s">
        <v>33060</v>
      </c>
      <c r="K4670" s="7" t="s">
        <v>47</v>
      </c>
      <c r="L4670" s="7">
        <v>10</v>
      </c>
      <c r="M4670" s="7" t="s">
        <v>105</v>
      </c>
      <c r="N4670" s="7">
        <v>86101</v>
      </c>
      <c r="O4670" s="7" t="s">
        <v>615</v>
      </c>
      <c r="P4670" s="7">
        <v>19940104</v>
      </c>
      <c r="Q4670" s="7">
        <v>1568</v>
      </c>
      <c r="R4670" s="7">
        <v>202012</v>
      </c>
      <c r="S4670" s="7">
        <v>2022</v>
      </c>
      <c r="T4670" s="7">
        <v>226658614</v>
      </c>
      <c r="U4670" s="7">
        <v>216775398</v>
      </c>
      <c r="V4670" s="7">
        <v>2703115</v>
      </c>
    </row>
    <row r="4671" spans="1:22" ht="16.5" customHeight="1">
      <c r="A4671" s="8">
        <v>6228104673</v>
      </c>
      <c r="B4671" s="7">
        <v>1613730</v>
      </c>
      <c r="C4671" s="12">
        <v>1801110053940</v>
      </c>
      <c r="D4671" s="7" t="s">
        <v>17702</v>
      </c>
      <c r="E4671" s="7" t="s">
        <v>17703</v>
      </c>
      <c r="F4671" s="7" t="s">
        <v>17704</v>
      </c>
      <c r="G4671" s="7" t="s">
        <v>17705</v>
      </c>
      <c r="H4671" s="7" t="s">
        <v>17706</v>
      </c>
      <c r="I4671" s="7" t="s">
        <v>65</v>
      </c>
      <c r="J4671" s="7" t="s">
        <v>33060</v>
      </c>
      <c r="K4671" s="7" t="s">
        <v>47</v>
      </c>
      <c r="L4671" s="7">
        <v>10</v>
      </c>
      <c r="M4671" s="7" t="s">
        <v>33076</v>
      </c>
      <c r="N4671" s="7">
        <v>20411</v>
      </c>
      <c r="O4671" s="7" t="s">
        <v>47478</v>
      </c>
      <c r="P4671" s="7">
        <v>19840601</v>
      </c>
      <c r="Q4671" s="7">
        <v>51</v>
      </c>
      <c r="R4671" s="7">
        <v>202012</v>
      </c>
      <c r="S4671" s="7">
        <v>2022</v>
      </c>
      <c r="T4671" s="7">
        <v>9737971</v>
      </c>
      <c r="U4671" s="7">
        <v>15538740</v>
      </c>
      <c r="V4671" s="7">
        <v>428000</v>
      </c>
    </row>
    <row r="4672" spans="1:22" ht="16.5" customHeight="1">
      <c r="A4672" s="8">
        <v>6188114740</v>
      </c>
      <c r="B4672" s="7">
        <v>1588084</v>
      </c>
      <c r="C4672" s="12">
        <v>1801110073435</v>
      </c>
      <c r="D4672" s="7" t="s">
        <v>22480</v>
      </c>
      <c r="E4672" s="7" t="s">
        <v>22481</v>
      </c>
      <c r="F4672" s="7" t="s">
        <v>22482</v>
      </c>
      <c r="G4672" s="7" t="s">
        <v>22483</v>
      </c>
      <c r="H4672" s="7" t="s">
        <v>22484</v>
      </c>
      <c r="I4672" s="7" t="s">
        <v>65</v>
      </c>
      <c r="J4672" s="7" t="s">
        <v>33060</v>
      </c>
      <c r="K4672" s="7" t="s">
        <v>47</v>
      </c>
      <c r="L4672" s="7">
        <v>10</v>
      </c>
      <c r="M4672" s="7" t="s">
        <v>313</v>
      </c>
      <c r="N4672" s="7">
        <v>42136</v>
      </c>
      <c r="O4672" s="7" t="s">
        <v>51695</v>
      </c>
      <c r="P4672" s="7">
        <v>19870703</v>
      </c>
      <c r="Q4672" s="7">
        <v>51</v>
      </c>
      <c r="R4672" s="7">
        <v>202012</v>
      </c>
      <c r="S4672" s="7">
        <v>2022</v>
      </c>
      <c r="T4672" s="7">
        <v>5330582</v>
      </c>
      <c r="U4672" s="7">
        <v>15822951</v>
      </c>
      <c r="V4672" s="7">
        <v>1882415</v>
      </c>
    </row>
    <row r="4673" spans="1:22" ht="16.5" customHeight="1">
      <c r="A4673" s="8">
        <v>6218110212</v>
      </c>
      <c r="B4673" s="7">
        <v>1446732</v>
      </c>
      <c r="C4673" s="12">
        <v>1801110084094</v>
      </c>
      <c r="D4673" s="7" t="s">
        <v>18523</v>
      </c>
      <c r="E4673" s="7" t="s">
        <v>10131</v>
      </c>
      <c r="F4673" s="7" t="s">
        <v>18524</v>
      </c>
      <c r="G4673" s="7" t="s">
        <v>18525</v>
      </c>
      <c r="H4673" s="7" t="s">
        <v>18526</v>
      </c>
      <c r="I4673" s="7" t="s">
        <v>65</v>
      </c>
      <c r="J4673" s="7" t="s">
        <v>33060</v>
      </c>
      <c r="K4673" s="7" t="s">
        <v>47</v>
      </c>
      <c r="L4673" s="7">
        <v>10</v>
      </c>
      <c r="M4673" s="7" t="s">
        <v>33076</v>
      </c>
      <c r="N4673" s="7">
        <v>25914</v>
      </c>
      <c r="O4673" s="7" t="s">
        <v>38307</v>
      </c>
      <c r="P4673" s="7">
        <v>19881219</v>
      </c>
      <c r="Q4673" s="7">
        <v>55</v>
      </c>
      <c r="R4673" s="7">
        <v>202012</v>
      </c>
      <c r="S4673" s="7">
        <v>2022</v>
      </c>
      <c r="T4673" s="7">
        <v>15617982</v>
      </c>
      <c r="U4673" s="7">
        <v>10240191</v>
      </c>
      <c r="V4673" s="7">
        <v>800000</v>
      </c>
    </row>
    <row r="4674" spans="1:22" ht="16.5" customHeight="1">
      <c r="A4674" s="8">
        <v>6058140617</v>
      </c>
      <c r="B4674" s="7">
        <v>1552412</v>
      </c>
      <c r="C4674" s="12">
        <v>1801110339431</v>
      </c>
      <c r="D4674" s="7" t="s">
        <v>15834</v>
      </c>
      <c r="E4674" s="7" t="s">
        <v>29774</v>
      </c>
      <c r="F4674" s="7" t="s">
        <v>29775</v>
      </c>
      <c r="G4674" s="7" t="s">
        <v>29776</v>
      </c>
      <c r="H4674" s="7" t="s">
        <v>29777</v>
      </c>
      <c r="I4674" s="7" t="s">
        <v>65</v>
      </c>
      <c r="J4674" s="7" t="s">
        <v>33060</v>
      </c>
      <c r="K4674" s="7" t="s">
        <v>60</v>
      </c>
      <c r="L4674" s="7">
        <v>10</v>
      </c>
      <c r="M4674" s="7" t="s">
        <v>363</v>
      </c>
      <c r="N4674" s="7">
        <v>72129</v>
      </c>
      <c r="O4674" s="7" t="s">
        <v>42519</v>
      </c>
      <c r="P4674" s="7">
        <v>20001019</v>
      </c>
      <c r="Q4674" s="7">
        <v>75</v>
      </c>
      <c r="R4674" s="7">
        <v>202012</v>
      </c>
      <c r="S4674" s="7">
        <v>2022</v>
      </c>
      <c r="T4674" s="7">
        <v>14126616</v>
      </c>
      <c r="U4674" s="7">
        <v>24035080</v>
      </c>
      <c r="V4674" s="7">
        <v>650000</v>
      </c>
    </row>
    <row r="4675" spans="1:22" ht="16.5" customHeight="1">
      <c r="A4675" s="8">
        <v>6178135378</v>
      </c>
      <c r="B4675" s="7">
        <v>1191454</v>
      </c>
      <c r="C4675" s="12">
        <v>1801110374768</v>
      </c>
      <c r="D4675" s="7" t="s">
        <v>5329</v>
      </c>
      <c r="E4675" s="7" t="s">
        <v>51696</v>
      </c>
      <c r="F4675" s="7" t="s">
        <v>51697</v>
      </c>
      <c r="G4675" s="7" t="s">
        <v>51698</v>
      </c>
      <c r="H4675" s="7" t="s">
        <v>51699</v>
      </c>
      <c r="I4675" s="7" t="s">
        <v>65</v>
      </c>
      <c r="J4675" s="7" t="s">
        <v>33060</v>
      </c>
      <c r="K4675" s="7" t="s">
        <v>60</v>
      </c>
      <c r="L4675" s="7">
        <v>10</v>
      </c>
      <c r="M4675" s="7" t="s">
        <v>33076</v>
      </c>
      <c r="N4675" s="7">
        <v>26299</v>
      </c>
      <c r="O4675" s="7" t="s">
        <v>33440</v>
      </c>
      <c r="P4675" s="7">
        <v>20010824</v>
      </c>
      <c r="Q4675" s="7">
        <v>75</v>
      </c>
      <c r="R4675" s="7">
        <v>202012</v>
      </c>
      <c r="S4675" s="7">
        <v>2022</v>
      </c>
      <c r="T4675" s="7">
        <v>12598595</v>
      </c>
      <c r="U4675" s="7">
        <v>16405087</v>
      </c>
      <c r="V4675" s="7">
        <v>1000000</v>
      </c>
    </row>
    <row r="4676" spans="1:22" ht="16.5" customHeight="1">
      <c r="A4676" s="8">
        <v>6178149208</v>
      </c>
      <c r="B4676" s="7">
        <v>1915673</v>
      </c>
      <c r="C4676" s="12">
        <v>1801110467711</v>
      </c>
      <c r="D4676" s="7" t="s">
        <v>9200</v>
      </c>
      <c r="E4676" s="7" t="s">
        <v>22505</v>
      </c>
      <c r="F4676" s="7" t="s">
        <v>22506</v>
      </c>
      <c r="G4676" s="7" t="s">
        <v>22507</v>
      </c>
      <c r="H4676" s="7" t="s">
        <v>22508</v>
      </c>
      <c r="I4676" s="7" t="s">
        <v>65</v>
      </c>
      <c r="J4676" s="7" t="s">
        <v>33060</v>
      </c>
      <c r="K4676" s="7" t="s">
        <v>60</v>
      </c>
      <c r="L4676" s="7">
        <v>10</v>
      </c>
      <c r="M4676" s="7" t="s">
        <v>33760</v>
      </c>
      <c r="N4676" s="7">
        <v>45110</v>
      </c>
      <c r="O4676" s="7" t="s">
        <v>9138</v>
      </c>
      <c r="P4676" s="7">
        <v>20031120</v>
      </c>
      <c r="Q4676" s="7">
        <v>50</v>
      </c>
      <c r="R4676" s="7">
        <v>202012</v>
      </c>
      <c r="S4676" s="7">
        <v>2022</v>
      </c>
      <c r="T4676" s="7">
        <v>31178921</v>
      </c>
      <c r="U4676" s="7">
        <v>14452645</v>
      </c>
      <c r="V4676" s="7">
        <v>490000</v>
      </c>
    </row>
    <row r="4677" spans="1:22" ht="16.5" customHeight="1">
      <c r="A4677" s="8">
        <v>6038157806</v>
      </c>
      <c r="B4677" s="7">
        <v>2235221</v>
      </c>
      <c r="C4677" s="12">
        <v>1801110501783</v>
      </c>
      <c r="D4677" s="7" t="s">
        <v>19722</v>
      </c>
      <c r="E4677" s="7" t="s">
        <v>12487</v>
      </c>
      <c r="F4677" s="7" t="s">
        <v>19723</v>
      </c>
      <c r="G4677" s="7" t="s">
        <v>19724</v>
      </c>
      <c r="H4677" s="7" t="s">
        <v>19725</v>
      </c>
      <c r="I4677" s="7" t="s">
        <v>65</v>
      </c>
      <c r="J4677" s="7" t="s">
        <v>33060</v>
      </c>
      <c r="K4677" s="7" t="s">
        <v>60</v>
      </c>
      <c r="L4677" s="7">
        <v>10</v>
      </c>
      <c r="M4677" s="7" t="s">
        <v>33076</v>
      </c>
      <c r="N4677" s="7">
        <v>29120</v>
      </c>
      <c r="O4677" s="7" t="s">
        <v>46885</v>
      </c>
      <c r="P4677" s="7">
        <v>20050301</v>
      </c>
      <c r="Q4677" s="7">
        <v>50</v>
      </c>
      <c r="R4677" s="7">
        <v>202012</v>
      </c>
      <c r="S4677" s="7">
        <v>2022</v>
      </c>
      <c r="T4677" s="7">
        <v>26719153</v>
      </c>
      <c r="U4677" s="7">
        <v>25042054</v>
      </c>
      <c r="V4677" s="7">
        <v>550000</v>
      </c>
    </row>
    <row r="4678" spans="1:22" ht="16.5" customHeight="1">
      <c r="A4678" s="8">
        <v>6068611973</v>
      </c>
      <c r="B4678" s="7">
        <v>3149300</v>
      </c>
      <c r="C4678" s="12">
        <v>1801110642652</v>
      </c>
      <c r="D4678" s="7" t="s">
        <v>17805</v>
      </c>
      <c r="E4678" s="7" t="s">
        <v>17806</v>
      </c>
      <c r="F4678" s="7" t="s">
        <v>17807</v>
      </c>
      <c r="G4678" s="7" t="s">
        <v>17808</v>
      </c>
      <c r="H4678" s="7" t="s">
        <v>17809</v>
      </c>
      <c r="I4678" s="7" t="s">
        <v>65</v>
      </c>
      <c r="J4678" s="7" t="s">
        <v>33060</v>
      </c>
      <c r="K4678" s="7" t="s">
        <v>60</v>
      </c>
      <c r="L4678" s="7">
        <v>10</v>
      </c>
      <c r="M4678" s="7" t="s">
        <v>33076</v>
      </c>
      <c r="N4678" s="7">
        <v>22193</v>
      </c>
      <c r="O4678" s="7" t="s">
        <v>42711</v>
      </c>
      <c r="P4678" s="7">
        <v>20080811</v>
      </c>
      <c r="Q4678" s="7">
        <v>65</v>
      </c>
      <c r="R4678" s="7">
        <v>202012</v>
      </c>
      <c r="S4678" s="7">
        <v>2022</v>
      </c>
      <c r="T4678" s="7">
        <v>31058999</v>
      </c>
      <c r="U4678" s="7">
        <v>57238900</v>
      </c>
      <c r="V4678" s="7">
        <v>3300000</v>
      </c>
    </row>
    <row r="4679" spans="1:22" ht="16.5" customHeight="1">
      <c r="A4679" s="8">
        <v>6208200912</v>
      </c>
      <c r="B4679" s="7">
        <v>1960999</v>
      </c>
      <c r="C4679" s="12">
        <v>1812330000032</v>
      </c>
      <c r="D4679" s="7" t="s">
        <v>14254</v>
      </c>
      <c r="E4679" s="7" t="s">
        <v>14255</v>
      </c>
      <c r="F4679" s="7" t="s">
        <v>14256</v>
      </c>
      <c r="G4679" s="7" t="s">
        <v>14257</v>
      </c>
      <c r="H4679" s="7" t="s">
        <v>14258</v>
      </c>
      <c r="I4679" s="7" t="s">
        <v>45</v>
      </c>
      <c r="J4679" s="7" t="s">
        <v>33060</v>
      </c>
      <c r="K4679" s="7" t="s">
        <v>47</v>
      </c>
      <c r="L4679" s="7">
        <v>10</v>
      </c>
      <c r="M4679" s="7" t="s">
        <v>105</v>
      </c>
      <c r="N4679" s="7">
        <v>86101</v>
      </c>
      <c r="O4679" s="7" t="s">
        <v>615</v>
      </c>
      <c r="P4679" s="7">
        <v>19770128</v>
      </c>
      <c r="Q4679" s="7">
        <v>1032</v>
      </c>
      <c r="R4679" s="7">
        <v>202012</v>
      </c>
      <c r="S4679" s="7">
        <v>2022</v>
      </c>
      <c r="T4679" s="7">
        <v>199712566</v>
      </c>
      <c r="U4679" s="7">
        <v>96298438</v>
      </c>
      <c r="V4679" s="7">
        <v>4953401</v>
      </c>
    </row>
    <row r="4680" spans="1:22" ht="16.5" customHeight="1">
      <c r="A4680" s="8">
        <v>6068231291</v>
      </c>
      <c r="B4680" s="7">
        <v>1903922</v>
      </c>
      <c r="C4680" s="12">
        <v>1841330000016</v>
      </c>
      <c r="D4680" s="7" t="s">
        <v>26237</v>
      </c>
      <c r="E4680" s="7" t="s">
        <v>26239</v>
      </c>
      <c r="F4680" s="7" t="s">
        <v>7921</v>
      </c>
      <c r="G4680" s="7" t="s">
        <v>26240</v>
      </c>
      <c r="H4680" s="7" t="s">
        <v>26241</v>
      </c>
      <c r="I4680" s="7" t="s">
        <v>45</v>
      </c>
      <c r="J4680" s="7" t="s">
        <v>33060</v>
      </c>
      <c r="K4680" s="7" t="s">
        <v>47</v>
      </c>
      <c r="L4680" s="7">
        <v>10</v>
      </c>
      <c r="M4680" s="7" t="s">
        <v>363</v>
      </c>
      <c r="N4680" s="7">
        <v>70113</v>
      </c>
      <c r="O4680" s="7" t="s">
        <v>14645</v>
      </c>
      <c r="P4680" s="7">
        <v>19920930</v>
      </c>
      <c r="Q4680" s="7">
        <v>2865</v>
      </c>
      <c r="R4680" s="7">
        <v>202012</v>
      </c>
      <c r="S4680" s="7">
        <v>2022</v>
      </c>
      <c r="T4680" s="7">
        <v>425365247</v>
      </c>
      <c r="U4680" s="7">
        <v>390038953</v>
      </c>
      <c r="V4680" s="7">
        <v>11565010</v>
      </c>
    </row>
    <row r="4681" spans="1:22" ht="16.5" customHeight="1">
      <c r="A4681" s="8">
        <v>6188204477</v>
      </c>
      <c r="B4681" s="7">
        <v>3138872</v>
      </c>
      <c r="C4681" s="12">
        <v>1843320000139</v>
      </c>
      <c r="D4681" s="7" t="s">
        <v>51700</v>
      </c>
      <c r="E4681" s="7" t="s">
        <v>51701</v>
      </c>
      <c r="F4681" s="7" t="s">
        <v>51702</v>
      </c>
      <c r="G4681" s="7" t="s">
        <v>51703</v>
      </c>
      <c r="H4681" s="7" t="s">
        <v>51704</v>
      </c>
      <c r="I4681" s="7" t="s">
        <v>45</v>
      </c>
      <c r="J4681" s="7" t="s">
        <v>33060</v>
      </c>
      <c r="K4681" s="7" t="s">
        <v>47</v>
      </c>
      <c r="L4681" s="7">
        <v>10</v>
      </c>
      <c r="M4681" s="7" t="s">
        <v>105</v>
      </c>
      <c r="N4681" s="7">
        <v>87000</v>
      </c>
      <c r="O4681" s="7" t="s">
        <v>16479</v>
      </c>
      <c r="P4681" s="7">
        <v>19871103</v>
      </c>
      <c r="Q4681" s="7">
        <v>183</v>
      </c>
      <c r="R4681" s="7">
        <v>202012</v>
      </c>
      <c r="S4681" s="7">
        <v>2022</v>
      </c>
      <c r="T4681" s="7">
        <v>12781326</v>
      </c>
      <c r="U4681" s="7">
        <v>18851496</v>
      </c>
      <c r="V4681" s="7">
        <v>300898</v>
      </c>
    </row>
    <row r="4682" spans="1:22" ht="16.5" customHeight="1">
      <c r="A4682" s="8">
        <v>6138209536</v>
      </c>
      <c r="B4682" s="7">
        <v>3262619</v>
      </c>
      <c r="C4682" s="12">
        <v>1911320001497</v>
      </c>
      <c r="D4682" s="7" t="s">
        <v>51705</v>
      </c>
      <c r="E4682" s="7" t="s">
        <v>51706</v>
      </c>
      <c r="F4682" s="7" t="s">
        <v>51707</v>
      </c>
      <c r="G4682" s="7" t="s">
        <v>51708</v>
      </c>
      <c r="H4682" s="7" t="s">
        <v>51709</v>
      </c>
      <c r="I4682" s="7" t="s">
        <v>45</v>
      </c>
      <c r="J4682" s="7" t="s">
        <v>33060</v>
      </c>
      <c r="K4682" s="7" t="s">
        <v>47</v>
      </c>
      <c r="L4682" s="7">
        <v>10</v>
      </c>
      <c r="M4682" s="7" t="s">
        <v>105</v>
      </c>
      <c r="N4682" s="7">
        <v>87110</v>
      </c>
      <c r="O4682" s="7" t="s">
        <v>37314</v>
      </c>
      <c r="P4682" s="7">
        <v>20050401</v>
      </c>
      <c r="Q4682" s="7">
        <v>77</v>
      </c>
      <c r="R4682" s="7">
        <v>202012</v>
      </c>
      <c r="S4682" s="7">
        <v>2022</v>
      </c>
      <c r="T4682" s="7">
        <v>3788843</v>
      </c>
      <c r="U4682" s="7">
        <v>3457172</v>
      </c>
      <c r="V4682" s="7">
        <v>340720</v>
      </c>
    </row>
    <row r="4683" spans="1:22" ht="16.5" customHeight="1">
      <c r="A4683" s="8">
        <v>6138210445</v>
      </c>
      <c r="B4683" s="7">
        <v>3134581</v>
      </c>
      <c r="C4683" s="12">
        <v>1947320002135</v>
      </c>
      <c r="D4683" s="7" t="s">
        <v>51710</v>
      </c>
      <c r="E4683" s="7" t="s">
        <v>51711</v>
      </c>
      <c r="F4683" s="7" t="s">
        <v>30634</v>
      </c>
      <c r="G4683" s="7" t="s">
        <v>51712</v>
      </c>
      <c r="H4683" s="7" t="s">
        <v>51713</v>
      </c>
      <c r="I4683" s="7" t="s">
        <v>45</v>
      </c>
      <c r="J4683" s="7" t="s">
        <v>33060</v>
      </c>
      <c r="K4683" s="7" t="s">
        <v>47</v>
      </c>
      <c r="L4683" s="7">
        <v>10</v>
      </c>
      <c r="M4683" s="7" t="s">
        <v>966</v>
      </c>
      <c r="N4683" s="7">
        <v>68111</v>
      </c>
      <c r="O4683" s="7" t="s">
        <v>34839</v>
      </c>
      <c r="P4683" s="7">
        <v>20050216</v>
      </c>
      <c r="Q4683" s="7">
        <v>62</v>
      </c>
      <c r="R4683" s="7">
        <v>202012</v>
      </c>
      <c r="S4683" s="7">
        <v>2022</v>
      </c>
      <c r="T4683" s="7">
        <v>2391807</v>
      </c>
      <c r="U4683" s="7">
        <v>2228049</v>
      </c>
      <c r="V4683" s="7">
        <v>1760788</v>
      </c>
    </row>
    <row r="4684" spans="1:22" ht="16.5" customHeight="1">
      <c r="A4684" s="8">
        <v>6128135617</v>
      </c>
      <c r="B4684" s="7">
        <v>3838049</v>
      </c>
      <c r="C4684" s="12">
        <v>1949110022315</v>
      </c>
      <c r="D4684" s="7" t="s">
        <v>20762</v>
      </c>
      <c r="E4684" s="7" t="s">
        <v>20763</v>
      </c>
      <c r="F4684" s="7" t="s">
        <v>20764</v>
      </c>
      <c r="G4684" s="7" t="s">
        <v>20765</v>
      </c>
      <c r="H4684" s="7" t="s">
        <v>20766</v>
      </c>
      <c r="I4684" s="7" t="s">
        <v>65</v>
      </c>
      <c r="J4684" s="7" t="s">
        <v>33060</v>
      </c>
      <c r="K4684" s="7" t="s">
        <v>60</v>
      </c>
      <c r="L4684" s="7">
        <v>10</v>
      </c>
      <c r="M4684" s="7" t="s">
        <v>33076</v>
      </c>
      <c r="N4684" s="7">
        <v>28302</v>
      </c>
      <c r="O4684" s="7" t="s">
        <v>38262</v>
      </c>
      <c r="P4684" s="7">
        <v>20100827</v>
      </c>
      <c r="Q4684" s="7">
        <v>70</v>
      </c>
      <c r="R4684" s="7">
        <v>202012</v>
      </c>
      <c r="S4684" s="7">
        <v>2022</v>
      </c>
      <c r="T4684" s="7">
        <v>6150088</v>
      </c>
      <c r="U4684" s="7">
        <v>15953717</v>
      </c>
      <c r="V4684" s="7">
        <v>700000</v>
      </c>
    </row>
    <row r="4685" spans="1:22" ht="16.5" customHeight="1">
      <c r="A4685" s="8">
        <v>4098631081</v>
      </c>
      <c r="B4685" s="7">
        <v>4162749</v>
      </c>
      <c r="C4685" s="12">
        <v>2059110019300</v>
      </c>
      <c r="D4685" s="7" t="s">
        <v>16555</v>
      </c>
      <c r="E4685" s="7" t="s">
        <v>16556</v>
      </c>
      <c r="F4685" s="7" t="s">
        <v>16557</v>
      </c>
      <c r="G4685" s="7" t="s">
        <v>16558</v>
      </c>
      <c r="H4685" s="7" t="s">
        <v>16559</v>
      </c>
      <c r="I4685" s="7" t="s">
        <v>65</v>
      </c>
      <c r="J4685" s="7" t="s">
        <v>33060</v>
      </c>
      <c r="K4685" s="7" t="s">
        <v>47</v>
      </c>
      <c r="L4685" s="7">
        <v>10</v>
      </c>
      <c r="M4685" s="7" t="s">
        <v>33076</v>
      </c>
      <c r="N4685" s="7">
        <v>10799</v>
      </c>
      <c r="O4685" s="7" t="s">
        <v>33150</v>
      </c>
      <c r="P4685" s="7">
        <v>20120827</v>
      </c>
      <c r="Q4685" s="7">
        <v>78</v>
      </c>
      <c r="R4685" s="7">
        <v>202012</v>
      </c>
      <c r="S4685" s="7">
        <v>2022</v>
      </c>
      <c r="T4685" s="7">
        <v>32791960</v>
      </c>
      <c r="U4685" s="7">
        <v>8429399</v>
      </c>
      <c r="V4685" s="7">
        <v>1400000</v>
      </c>
    </row>
    <row r="4686" spans="1:22" ht="16.5" customHeight="1">
      <c r="A4686" s="8">
        <v>4028212917</v>
      </c>
      <c r="B4686" s="7">
        <v>2647045</v>
      </c>
      <c r="C4686" s="12">
        <v>2101210005406</v>
      </c>
      <c r="D4686" s="7" t="s">
        <v>19351</v>
      </c>
      <c r="E4686" s="7" t="s">
        <v>19352</v>
      </c>
      <c r="F4686" s="7" t="s">
        <v>19353</v>
      </c>
      <c r="G4686" s="7" t="s">
        <v>19354</v>
      </c>
      <c r="H4686" s="7" t="s">
        <v>19355</v>
      </c>
      <c r="I4686" s="7" t="s">
        <v>45</v>
      </c>
      <c r="J4686" s="7" t="s">
        <v>33060</v>
      </c>
      <c r="K4686" s="7" t="s">
        <v>47</v>
      </c>
      <c r="L4686" s="7">
        <v>10</v>
      </c>
      <c r="M4686" s="7" t="s">
        <v>33076</v>
      </c>
      <c r="N4686" s="7">
        <v>28123</v>
      </c>
      <c r="O4686" s="7" t="s">
        <v>42947</v>
      </c>
      <c r="P4686" s="7">
        <v>20010401</v>
      </c>
      <c r="Q4686" s="7">
        <v>64</v>
      </c>
      <c r="R4686" s="7">
        <v>202012</v>
      </c>
      <c r="S4686" s="7">
        <v>2022</v>
      </c>
      <c r="T4686" s="7">
        <v>9841134</v>
      </c>
      <c r="U4686" s="7">
        <v>5522999</v>
      </c>
      <c r="V4686" s="7">
        <v>550000</v>
      </c>
    </row>
    <row r="4687" spans="1:22" ht="16.5" customHeight="1">
      <c r="A4687" s="8">
        <v>4018138881</v>
      </c>
      <c r="B4687" s="7">
        <v>3697670</v>
      </c>
      <c r="C4687" s="12">
        <v>2111110028705</v>
      </c>
      <c r="D4687" s="7" t="s">
        <v>18029</v>
      </c>
      <c r="E4687" s="7" t="s">
        <v>18030</v>
      </c>
      <c r="F4687" s="7" t="s">
        <v>18031</v>
      </c>
      <c r="G4687" s="7" t="s">
        <v>18032</v>
      </c>
      <c r="H4687" s="7" t="s">
        <v>18033</v>
      </c>
      <c r="I4687" s="7" t="s">
        <v>65</v>
      </c>
      <c r="J4687" s="7" t="s">
        <v>33060</v>
      </c>
      <c r="K4687" s="7" t="s">
        <v>60</v>
      </c>
      <c r="L4687" s="7">
        <v>10</v>
      </c>
      <c r="M4687" s="7" t="s">
        <v>33076</v>
      </c>
      <c r="N4687" s="7">
        <v>22292</v>
      </c>
      <c r="O4687" s="7" t="s">
        <v>49819</v>
      </c>
      <c r="P4687" s="7">
        <v>20100113</v>
      </c>
      <c r="Q4687" s="7">
        <v>128</v>
      </c>
      <c r="R4687" s="7">
        <v>202012</v>
      </c>
      <c r="S4687" s="7">
        <v>2022</v>
      </c>
      <c r="T4687" s="7">
        <v>4033356</v>
      </c>
      <c r="U4687" s="7">
        <v>18216941</v>
      </c>
      <c r="V4687" s="7">
        <v>4536265</v>
      </c>
    </row>
    <row r="4688" spans="1:22" ht="16.5" customHeight="1">
      <c r="A4688" s="8">
        <v>6168227192</v>
      </c>
      <c r="B4688" s="7">
        <v>5880215</v>
      </c>
      <c r="C4688" s="12">
        <v>2201320015236</v>
      </c>
      <c r="D4688" s="7" t="s">
        <v>51714</v>
      </c>
      <c r="E4688" s="7" t="s">
        <v>3198</v>
      </c>
      <c r="F4688" s="7" t="s">
        <v>51715</v>
      </c>
      <c r="G4688" s="7" t="s">
        <v>51716</v>
      </c>
      <c r="H4688" s="7" t="s">
        <v>51717</v>
      </c>
      <c r="I4688" s="7" t="s">
        <v>45</v>
      </c>
      <c r="J4688" s="7" t="s">
        <v>33060</v>
      </c>
      <c r="K4688" s="7" t="s">
        <v>47</v>
      </c>
      <c r="L4688" s="7">
        <v>10</v>
      </c>
      <c r="M4688" s="7" t="s">
        <v>105</v>
      </c>
      <c r="N4688" s="7">
        <v>87299</v>
      </c>
      <c r="O4688" s="7" t="s">
        <v>37831</v>
      </c>
      <c r="P4688" s="7">
        <v>20130905</v>
      </c>
      <c r="Q4688" s="7">
        <v>147</v>
      </c>
      <c r="R4688" s="7">
        <v>202012</v>
      </c>
      <c r="S4688" s="7">
        <v>2022</v>
      </c>
      <c r="T4688" s="7">
        <v>8106779</v>
      </c>
      <c r="U4688" s="7">
        <v>6659042</v>
      </c>
      <c r="V4688" s="7">
        <v>5989591</v>
      </c>
    </row>
    <row r="4689" spans="1:18" ht="16.5" customHeight="1">
      <c r="A4689" s="8">
        <v>6168213359</v>
      </c>
      <c r="B4689" s="7">
        <v>5584836</v>
      </c>
      <c r="C4689" s="12">
        <v>1149220002110</v>
      </c>
      <c r="D4689" s="7" t="s">
        <v>22754</v>
      </c>
      <c r="E4689" s="7" t="s">
        <v>51718</v>
      </c>
      <c r="F4689" s="7" t="s">
        <v>51719</v>
      </c>
      <c r="G4689" s="7" t="s">
        <v>22758</v>
      </c>
      <c r="H4689" s="7" t="s">
        <v>22759</v>
      </c>
      <c r="I4689" s="7" t="s">
        <v>45</v>
      </c>
      <c r="J4689" s="7" t="s">
        <v>33060</v>
      </c>
      <c r="K4689" s="7" t="s">
        <v>47</v>
      </c>
      <c r="L4689" s="7">
        <v>10</v>
      </c>
      <c r="M4689" s="7" t="s">
        <v>34433</v>
      </c>
      <c r="N4689" s="7">
        <v>60100</v>
      </c>
      <c r="O4689" s="7" t="s">
        <v>51720</v>
      </c>
      <c r="P4689" s="7">
        <v>20010701</v>
      </c>
      <c r="Q4689" s="7">
        <v>563</v>
      </c>
      <c r="R4689" s="7">
        <v>202012</v>
      </c>
    </row>
    <row r="4690" spans="1:18" ht="16.5" customHeight="1">
      <c r="A4690" s="8">
        <v>3138200052</v>
      </c>
      <c r="B4690" s="7">
        <v>2373301</v>
      </c>
      <c r="C4690" s="12">
        <v>1645320000030</v>
      </c>
      <c r="D4690" s="7" t="s">
        <v>51721</v>
      </c>
      <c r="E4690" s="7" t="s">
        <v>38170</v>
      </c>
      <c r="F4690" s="7" t="s">
        <v>51722</v>
      </c>
      <c r="G4690" s="7" t="s">
        <v>51723</v>
      </c>
      <c r="H4690" s="7" t="s">
        <v>38172</v>
      </c>
      <c r="I4690" s="7" t="s">
        <v>45</v>
      </c>
      <c r="J4690" s="7" t="s">
        <v>33060</v>
      </c>
      <c r="K4690" s="7" t="s">
        <v>47</v>
      </c>
      <c r="L4690" s="7">
        <v>10</v>
      </c>
      <c r="M4690" s="7" t="s">
        <v>105</v>
      </c>
      <c r="N4690" s="7">
        <v>87291</v>
      </c>
      <c r="O4690" s="7" t="s">
        <v>37786</v>
      </c>
      <c r="P4690" s="7">
        <v>20110101</v>
      </c>
      <c r="Q4690" s="7">
        <v>274</v>
      </c>
      <c r="R4690" s="7">
        <v>202012</v>
      </c>
    </row>
    <row r="4691" spans="1:18" ht="16.5" customHeight="1">
      <c r="A4691" s="8">
        <v>5018260088</v>
      </c>
      <c r="B4691" s="7">
        <v>2564695</v>
      </c>
      <c r="C4691" s="12">
        <v>1701320001484</v>
      </c>
      <c r="D4691" s="7" t="s">
        <v>38173</v>
      </c>
      <c r="E4691" s="7" t="s">
        <v>38174</v>
      </c>
      <c r="F4691" s="7" t="s">
        <v>51724</v>
      </c>
      <c r="G4691" s="7" t="s">
        <v>51725</v>
      </c>
      <c r="H4691" s="7" t="s">
        <v>38177</v>
      </c>
      <c r="I4691" s="7" t="s">
        <v>45</v>
      </c>
      <c r="J4691" s="7" t="s">
        <v>33060</v>
      </c>
      <c r="K4691" s="7" t="s">
        <v>47</v>
      </c>
      <c r="L4691" s="7">
        <v>10</v>
      </c>
      <c r="M4691" s="7" t="s">
        <v>105</v>
      </c>
      <c r="N4691" s="7">
        <v>87112</v>
      </c>
      <c r="O4691" s="7" t="s">
        <v>37473</v>
      </c>
      <c r="P4691" s="7">
        <v>19971115</v>
      </c>
      <c r="Q4691" s="7">
        <v>323</v>
      </c>
      <c r="R4691" s="7">
        <v>202012</v>
      </c>
    </row>
    <row r="4692" spans="1:18" ht="16.5" customHeight="1">
      <c r="A4692" s="8">
        <v>5028215325</v>
      </c>
      <c r="B4692" s="7">
        <v>3115039</v>
      </c>
      <c r="C4692" s="12">
        <v>1741330000272</v>
      </c>
      <c r="D4692" s="7" t="s">
        <v>51726</v>
      </c>
      <c r="E4692" s="7" t="s">
        <v>38180</v>
      </c>
      <c r="F4692" s="7" t="s">
        <v>27954</v>
      </c>
      <c r="G4692" s="7" t="s">
        <v>51727</v>
      </c>
      <c r="H4692" s="7" t="s">
        <v>38182</v>
      </c>
      <c r="I4692" s="7" t="s">
        <v>45</v>
      </c>
      <c r="J4692" s="7" t="s">
        <v>33060</v>
      </c>
      <c r="K4692" s="7" t="s">
        <v>47</v>
      </c>
      <c r="L4692" s="7">
        <v>10</v>
      </c>
      <c r="M4692" s="7" t="s">
        <v>105</v>
      </c>
      <c r="N4692" s="7">
        <v>86102</v>
      </c>
      <c r="O4692" s="7" t="s">
        <v>30448</v>
      </c>
      <c r="P4692" s="7">
        <v>19931201</v>
      </c>
      <c r="Q4692" s="7">
        <v>195</v>
      </c>
      <c r="R4692" s="7">
        <v>202012</v>
      </c>
    </row>
    <row r="4693" spans="1:18" ht="16.5" customHeight="1">
      <c r="A4693" s="8">
        <v>2078105513</v>
      </c>
      <c r="B4693" s="7">
        <v>1809434</v>
      </c>
      <c r="C4693" s="12">
        <v>1101110085385</v>
      </c>
      <c r="D4693" s="7" t="s">
        <v>25566</v>
      </c>
      <c r="E4693" s="7" t="s">
        <v>25567</v>
      </c>
      <c r="F4693" s="7" t="s">
        <v>23219</v>
      </c>
      <c r="G4693" s="7" t="s">
        <v>25568</v>
      </c>
      <c r="H4693" s="7" t="s">
        <v>25569</v>
      </c>
      <c r="I4693" s="7" t="s">
        <v>65</v>
      </c>
      <c r="J4693" s="7" t="s">
        <v>33060</v>
      </c>
      <c r="K4693" s="7" t="s">
        <v>60</v>
      </c>
      <c r="L4693" s="7">
        <v>10</v>
      </c>
      <c r="M4693" s="7" t="s">
        <v>34194</v>
      </c>
      <c r="N4693" s="7">
        <v>49231</v>
      </c>
      <c r="O4693" s="7" t="s">
        <v>22958</v>
      </c>
      <c r="P4693" s="7">
        <v>19681129</v>
      </c>
      <c r="Q4693" s="7">
        <v>150</v>
      </c>
      <c r="R4693" s="7">
        <v>202012</v>
      </c>
    </row>
    <row r="4694" spans="1:18" ht="16.5" customHeight="1">
      <c r="A4694" s="8">
        <v>1088114068</v>
      </c>
      <c r="B4694" s="7">
        <v>1423771</v>
      </c>
      <c r="C4694" s="12">
        <v>1101110229636</v>
      </c>
      <c r="D4694" s="7" t="s">
        <v>22215</v>
      </c>
      <c r="E4694" s="7" t="s">
        <v>7857</v>
      </c>
      <c r="F4694" s="7" t="s">
        <v>22216</v>
      </c>
      <c r="G4694" s="7" t="s">
        <v>22217</v>
      </c>
      <c r="H4694" s="7" t="s">
        <v>22218</v>
      </c>
      <c r="I4694" s="7" t="s">
        <v>65</v>
      </c>
      <c r="J4694" s="7" t="s">
        <v>33060</v>
      </c>
      <c r="K4694" s="7" t="s">
        <v>60</v>
      </c>
      <c r="L4694" s="7">
        <v>10</v>
      </c>
      <c r="M4694" s="7" t="s">
        <v>313</v>
      </c>
      <c r="N4694" s="7">
        <v>42321</v>
      </c>
      <c r="O4694" s="7" t="s">
        <v>38771</v>
      </c>
      <c r="P4694" s="7">
        <v>19800101</v>
      </c>
      <c r="Q4694" s="7">
        <v>91</v>
      </c>
      <c r="R4694" s="7">
        <v>202012</v>
      </c>
    </row>
    <row r="4695" spans="1:18" ht="16.5" customHeight="1">
      <c r="A4695" s="8">
        <v>1148101796</v>
      </c>
      <c r="B4695" s="7">
        <v>1247064</v>
      </c>
      <c r="C4695" s="12">
        <v>1101110289870</v>
      </c>
      <c r="D4695" s="7" t="s">
        <v>16738</v>
      </c>
      <c r="E4695" s="7" t="s">
        <v>16739</v>
      </c>
      <c r="F4695" s="7" t="s">
        <v>404</v>
      </c>
      <c r="G4695" s="7" t="s">
        <v>16740</v>
      </c>
      <c r="H4695" s="7" t="s">
        <v>16741</v>
      </c>
      <c r="I4695" s="7" t="s">
        <v>65</v>
      </c>
      <c r="J4695" s="7" t="s">
        <v>33060</v>
      </c>
      <c r="K4695" s="7" t="s">
        <v>47</v>
      </c>
      <c r="L4695" s="7">
        <v>10</v>
      </c>
      <c r="M4695" s="7" t="s">
        <v>33076</v>
      </c>
      <c r="N4695" s="7">
        <v>10710</v>
      </c>
      <c r="O4695" s="7" t="s">
        <v>47377</v>
      </c>
      <c r="P4695" s="7">
        <v>19810219</v>
      </c>
      <c r="Q4695" s="7">
        <v>76</v>
      </c>
      <c r="R4695" s="7">
        <v>202012</v>
      </c>
    </row>
    <row r="4696" spans="1:18" ht="16.5" customHeight="1">
      <c r="A4696" s="8">
        <v>1208124343</v>
      </c>
      <c r="B4696" s="7">
        <v>1628472</v>
      </c>
      <c r="C4696" s="12">
        <v>1101110913502</v>
      </c>
      <c r="D4696" s="7" t="s">
        <v>26708</v>
      </c>
      <c r="E4696" s="7" t="s">
        <v>26709</v>
      </c>
      <c r="F4696" s="7" t="s">
        <v>26710</v>
      </c>
      <c r="G4696" s="7" t="s">
        <v>26711</v>
      </c>
      <c r="H4696" s="7" t="s">
        <v>12878</v>
      </c>
      <c r="I4696" s="7" t="s">
        <v>52</v>
      </c>
      <c r="J4696" s="7" t="s">
        <v>33060</v>
      </c>
      <c r="K4696" s="7" t="s">
        <v>60</v>
      </c>
      <c r="L4696" s="7">
        <v>10</v>
      </c>
      <c r="M4696" s="7" t="s">
        <v>34433</v>
      </c>
      <c r="N4696" s="7">
        <v>58221</v>
      </c>
      <c r="O4696" s="7" t="s">
        <v>12995</v>
      </c>
      <c r="P4696" s="7">
        <v>19930113</v>
      </c>
      <c r="Q4696" s="7">
        <v>73</v>
      </c>
      <c r="R4696" s="7">
        <v>202012</v>
      </c>
    </row>
    <row r="4697" spans="1:18" ht="16.5" customHeight="1">
      <c r="A4697" s="8">
        <v>2158146252</v>
      </c>
      <c r="B4697" s="7">
        <v>1840236</v>
      </c>
      <c r="C4697" s="12">
        <v>1101111155179</v>
      </c>
      <c r="D4697" s="7" t="s">
        <v>22776</v>
      </c>
      <c r="E4697" s="7" t="s">
        <v>22777</v>
      </c>
      <c r="F4697" s="7" t="s">
        <v>22778</v>
      </c>
      <c r="G4697" s="7" t="s">
        <v>22779</v>
      </c>
      <c r="H4697" s="7" t="s">
        <v>22780</v>
      </c>
      <c r="I4697" s="7" t="s">
        <v>65</v>
      </c>
      <c r="J4697" s="7" t="s">
        <v>33060</v>
      </c>
      <c r="K4697" s="7" t="s">
        <v>47</v>
      </c>
      <c r="L4697" s="7">
        <v>10</v>
      </c>
      <c r="M4697" s="7" t="s">
        <v>33760</v>
      </c>
      <c r="N4697" s="7">
        <v>46330</v>
      </c>
      <c r="O4697" s="7" t="s">
        <v>43143</v>
      </c>
      <c r="P4697" s="7">
        <v>19950510</v>
      </c>
      <c r="Q4697" s="7">
        <v>89</v>
      </c>
      <c r="R4697" s="7">
        <v>202012</v>
      </c>
    </row>
    <row r="4698" spans="1:18" ht="16.5" customHeight="1">
      <c r="A4698" s="8">
        <v>1138143565</v>
      </c>
      <c r="B4698" s="7">
        <v>1838216</v>
      </c>
      <c r="C4698" s="12">
        <v>1101111427156</v>
      </c>
      <c r="D4698" s="7" t="s">
        <v>22373</v>
      </c>
      <c r="E4698" s="7" t="s">
        <v>22374</v>
      </c>
      <c r="F4698" s="7" t="s">
        <v>8784</v>
      </c>
      <c r="G4698" s="7" t="s">
        <v>22375</v>
      </c>
      <c r="H4698" s="7" t="s">
        <v>22376</v>
      </c>
      <c r="I4698" s="7" t="s">
        <v>65</v>
      </c>
      <c r="J4698" s="7" t="s">
        <v>33060</v>
      </c>
      <c r="K4698" s="7" t="s">
        <v>60</v>
      </c>
      <c r="L4698" s="7">
        <v>10</v>
      </c>
      <c r="M4698" s="7" t="s">
        <v>313</v>
      </c>
      <c r="N4698" s="7">
        <v>42202</v>
      </c>
      <c r="O4698" s="7" t="s">
        <v>43975</v>
      </c>
      <c r="P4698" s="7">
        <v>19970616</v>
      </c>
      <c r="Q4698" s="7">
        <v>134</v>
      </c>
      <c r="R4698" s="7">
        <v>202012</v>
      </c>
    </row>
    <row r="4699" spans="1:18" ht="16.5" customHeight="1">
      <c r="A4699" s="8">
        <v>1198128882</v>
      </c>
      <c r="B4699" s="7">
        <v>1666810</v>
      </c>
      <c r="C4699" s="12">
        <v>1101111602039</v>
      </c>
      <c r="D4699" s="7" t="s">
        <v>20452</v>
      </c>
      <c r="E4699" s="7" t="s">
        <v>3861</v>
      </c>
      <c r="F4699" s="7" t="s">
        <v>20453</v>
      </c>
      <c r="G4699" s="7" t="s">
        <v>20454</v>
      </c>
      <c r="H4699" s="7" t="s">
        <v>20455</v>
      </c>
      <c r="I4699" s="7" t="s">
        <v>65</v>
      </c>
      <c r="J4699" s="7" t="s">
        <v>33060</v>
      </c>
      <c r="K4699" s="7" t="s">
        <v>47</v>
      </c>
      <c r="L4699" s="7">
        <v>10</v>
      </c>
      <c r="M4699" s="7" t="s">
        <v>33076</v>
      </c>
      <c r="N4699" s="7">
        <v>30391</v>
      </c>
      <c r="O4699" s="7" t="s">
        <v>7087</v>
      </c>
      <c r="P4699" s="7">
        <v>19981101</v>
      </c>
      <c r="Q4699" s="7">
        <v>74</v>
      </c>
      <c r="R4699" s="7">
        <v>202012</v>
      </c>
    </row>
    <row r="4700" spans="1:18" ht="16.5" customHeight="1">
      <c r="A4700" s="8">
        <v>2068118465</v>
      </c>
      <c r="B4700" s="7">
        <v>1368074</v>
      </c>
      <c r="C4700" s="12">
        <v>1101111796486</v>
      </c>
      <c r="D4700" s="7" t="s">
        <v>26598</v>
      </c>
      <c r="E4700" s="7" t="s">
        <v>16430</v>
      </c>
      <c r="F4700" s="7" t="s">
        <v>26599</v>
      </c>
      <c r="G4700" s="7">
        <v>15442552</v>
      </c>
      <c r="H4700" s="7" t="s">
        <v>26600</v>
      </c>
      <c r="I4700" s="7" t="s">
        <v>63</v>
      </c>
      <c r="J4700" s="7" t="s">
        <v>33060</v>
      </c>
      <c r="K4700" s="7" t="s">
        <v>47</v>
      </c>
      <c r="L4700" s="7">
        <v>10</v>
      </c>
      <c r="M4700" s="7" t="s">
        <v>34433</v>
      </c>
      <c r="N4700" s="7">
        <v>58211</v>
      </c>
      <c r="O4700" s="7" t="s">
        <v>27054</v>
      </c>
      <c r="P4700" s="7">
        <v>19991026</v>
      </c>
      <c r="Q4700" s="7">
        <v>53</v>
      </c>
      <c r="R4700" s="7">
        <v>202012</v>
      </c>
    </row>
    <row r="4701" spans="1:18" ht="16.5" customHeight="1">
      <c r="A4701" s="8">
        <v>1068183157</v>
      </c>
      <c r="B4701" s="7">
        <v>1413019</v>
      </c>
      <c r="C4701" s="12">
        <v>1101111802564</v>
      </c>
      <c r="D4701" s="7" t="s">
        <v>26831</v>
      </c>
      <c r="E4701" s="7" t="s">
        <v>26832</v>
      </c>
      <c r="F4701" s="7" t="s">
        <v>26833</v>
      </c>
      <c r="G4701" s="7" t="s">
        <v>26834</v>
      </c>
      <c r="H4701" s="7" t="s">
        <v>26835</v>
      </c>
      <c r="I4701" s="7" t="s">
        <v>65</v>
      </c>
      <c r="J4701" s="7" t="s">
        <v>33060</v>
      </c>
      <c r="K4701" s="7" t="s">
        <v>47</v>
      </c>
      <c r="L4701" s="7">
        <v>10</v>
      </c>
      <c r="M4701" s="7" t="s">
        <v>34433</v>
      </c>
      <c r="N4701" s="7">
        <v>58219</v>
      </c>
      <c r="O4701" s="7" t="s">
        <v>44876</v>
      </c>
      <c r="P4701" s="7">
        <v>19991105</v>
      </c>
      <c r="Q4701" s="7">
        <v>72</v>
      </c>
      <c r="R4701" s="7">
        <v>202012</v>
      </c>
    </row>
    <row r="4702" spans="1:18" ht="16.5" customHeight="1">
      <c r="A4702" s="8">
        <v>1088119063</v>
      </c>
      <c r="B4702" s="7">
        <v>1124255</v>
      </c>
      <c r="C4702" s="12">
        <v>1101111808306</v>
      </c>
      <c r="D4702" s="7" t="s">
        <v>26797</v>
      </c>
      <c r="E4702" s="7" t="s">
        <v>26798</v>
      </c>
      <c r="F4702" s="7" t="s">
        <v>26799</v>
      </c>
      <c r="G4702" s="7" t="s">
        <v>26800</v>
      </c>
      <c r="H4702" s="7" t="s">
        <v>26801</v>
      </c>
      <c r="I4702" s="7" t="s">
        <v>65</v>
      </c>
      <c r="J4702" s="7" t="s">
        <v>33060</v>
      </c>
      <c r="K4702" s="7" t="s">
        <v>47</v>
      </c>
      <c r="L4702" s="7">
        <v>10</v>
      </c>
      <c r="M4702" s="7" t="s">
        <v>34433</v>
      </c>
      <c r="N4702" s="7">
        <v>58221</v>
      </c>
      <c r="O4702" s="7" t="s">
        <v>12995</v>
      </c>
      <c r="P4702" s="7">
        <v>19991115</v>
      </c>
      <c r="Q4702" s="7">
        <v>96</v>
      </c>
      <c r="R4702" s="7">
        <v>202012</v>
      </c>
    </row>
    <row r="4703" spans="1:18" ht="16.5" customHeight="1">
      <c r="A4703" s="8">
        <v>2148646652</v>
      </c>
      <c r="B4703" s="7">
        <v>1792905</v>
      </c>
      <c r="C4703" s="12">
        <v>1101111857569</v>
      </c>
      <c r="D4703" s="7" t="s">
        <v>17598</v>
      </c>
      <c r="E4703" s="7" t="s">
        <v>9591</v>
      </c>
      <c r="F4703" s="7" t="s">
        <v>17599</v>
      </c>
      <c r="G4703" s="7" t="s">
        <v>17600</v>
      </c>
      <c r="H4703" s="7" t="s">
        <v>17601</v>
      </c>
      <c r="I4703" s="7" t="s">
        <v>65</v>
      </c>
      <c r="J4703" s="7" t="s">
        <v>33060</v>
      </c>
      <c r="K4703" s="7" t="s">
        <v>47</v>
      </c>
      <c r="L4703" s="7">
        <v>10</v>
      </c>
      <c r="M4703" s="7" t="s">
        <v>33076</v>
      </c>
      <c r="N4703" s="7">
        <v>20423</v>
      </c>
      <c r="O4703" s="7" t="s">
        <v>1799</v>
      </c>
      <c r="P4703" s="7">
        <v>20000120</v>
      </c>
      <c r="Q4703" s="7">
        <v>67</v>
      </c>
      <c r="R4703" s="7">
        <v>202012</v>
      </c>
    </row>
    <row r="4704" spans="1:18" ht="16.5" customHeight="1">
      <c r="A4704" s="8">
        <v>2158188868</v>
      </c>
      <c r="B4704" s="7">
        <v>1375837</v>
      </c>
      <c r="C4704" s="12">
        <v>1101111876121</v>
      </c>
      <c r="D4704" s="7" t="s">
        <v>21086</v>
      </c>
      <c r="E4704" s="7" t="s">
        <v>17359</v>
      </c>
      <c r="F4704" s="7" t="s">
        <v>21087</v>
      </c>
      <c r="G4704" s="7" t="s">
        <v>21088</v>
      </c>
      <c r="H4704" s="7" t="s">
        <v>21089</v>
      </c>
      <c r="I4704" s="7" t="s">
        <v>65</v>
      </c>
      <c r="J4704" s="7" t="s">
        <v>33060</v>
      </c>
      <c r="K4704" s="7" t="s">
        <v>47</v>
      </c>
      <c r="L4704" s="7">
        <v>10</v>
      </c>
      <c r="M4704" s="7" t="s">
        <v>363</v>
      </c>
      <c r="N4704" s="7">
        <v>72111</v>
      </c>
      <c r="O4704" s="7" t="s">
        <v>15320</v>
      </c>
      <c r="P4704" s="7">
        <v>20000212</v>
      </c>
      <c r="Q4704" s="7">
        <v>95</v>
      </c>
      <c r="R4704" s="7">
        <v>202012</v>
      </c>
    </row>
    <row r="4705" spans="1:18" ht="16.5" customHeight="1">
      <c r="A4705" s="8">
        <v>2148693780</v>
      </c>
      <c r="B4705" s="7">
        <v>1396976</v>
      </c>
      <c r="C4705" s="12">
        <v>1101112371740</v>
      </c>
      <c r="D4705" s="7" t="s">
        <v>22518</v>
      </c>
      <c r="E4705" s="7" t="s">
        <v>22519</v>
      </c>
      <c r="F4705" s="7" t="s">
        <v>22520</v>
      </c>
      <c r="G4705" s="7" t="s">
        <v>22521</v>
      </c>
      <c r="H4705" s="7" t="s">
        <v>22522</v>
      </c>
      <c r="I4705" s="7" t="s">
        <v>65</v>
      </c>
      <c r="J4705" s="7" t="s">
        <v>33060</v>
      </c>
      <c r="K4705" s="7" t="s">
        <v>47</v>
      </c>
      <c r="L4705" s="7">
        <v>10</v>
      </c>
      <c r="M4705" s="7" t="s">
        <v>33760</v>
      </c>
      <c r="N4705" s="7">
        <v>45110</v>
      </c>
      <c r="O4705" s="7" t="s">
        <v>9138</v>
      </c>
      <c r="P4705" s="7">
        <v>20011112</v>
      </c>
      <c r="Q4705" s="7">
        <v>62</v>
      </c>
      <c r="R4705" s="7">
        <v>202012</v>
      </c>
    </row>
    <row r="4706" spans="1:18" ht="16.5" customHeight="1">
      <c r="A4706" s="8">
        <v>1198155526</v>
      </c>
      <c r="B4706" s="7">
        <v>1991837</v>
      </c>
      <c r="C4706" s="12">
        <v>1101112479015</v>
      </c>
      <c r="D4706" s="7" t="s">
        <v>18859</v>
      </c>
      <c r="E4706" s="7" t="s">
        <v>18860</v>
      </c>
      <c r="F4706" s="7" t="s">
        <v>18861</v>
      </c>
      <c r="G4706" s="7" t="s">
        <v>18862</v>
      </c>
      <c r="H4706" s="7" t="s">
        <v>18863</v>
      </c>
      <c r="I4706" s="7" t="s">
        <v>65</v>
      </c>
      <c r="J4706" s="7" t="s">
        <v>33060</v>
      </c>
      <c r="K4706" s="7" t="s">
        <v>47</v>
      </c>
      <c r="L4706" s="7">
        <v>10</v>
      </c>
      <c r="M4706" s="7" t="s">
        <v>33076</v>
      </c>
      <c r="N4706" s="7">
        <v>26299</v>
      </c>
      <c r="O4706" s="7" t="s">
        <v>33440</v>
      </c>
      <c r="P4706" s="7">
        <v>20020323</v>
      </c>
      <c r="Q4706" s="7">
        <v>50</v>
      </c>
      <c r="R4706" s="7">
        <v>202012</v>
      </c>
    </row>
    <row r="4707" spans="1:18" ht="16.5" customHeight="1">
      <c r="A4707" s="8">
        <v>2068176451</v>
      </c>
      <c r="B4707" s="7">
        <v>1135997</v>
      </c>
      <c r="C4707" s="12">
        <v>1101112651001</v>
      </c>
      <c r="D4707" s="7" t="s">
        <v>25552</v>
      </c>
      <c r="E4707" s="7" t="s">
        <v>11200</v>
      </c>
      <c r="F4707" s="7" t="s">
        <v>24901</v>
      </c>
      <c r="G4707" s="7" t="s">
        <v>25553</v>
      </c>
      <c r="H4707" s="7" t="s">
        <v>25554</v>
      </c>
      <c r="I4707" s="7" t="s">
        <v>65</v>
      </c>
      <c r="J4707" s="7" t="s">
        <v>33060</v>
      </c>
      <c r="K4707" s="7" t="s">
        <v>47</v>
      </c>
      <c r="L4707" s="7">
        <v>10</v>
      </c>
      <c r="M4707" s="7" t="s">
        <v>34194</v>
      </c>
      <c r="N4707" s="7">
        <v>49231</v>
      </c>
      <c r="O4707" s="7" t="s">
        <v>22958</v>
      </c>
      <c r="P4707" s="7">
        <v>20021112</v>
      </c>
      <c r="Q4707" s="7">
        <v>61</v>
      </c>
      <c r="R4707" s="7">
        <v>202012</v>
      </c>
    </row>
    <row r="4708" spans="1:18" ht="16.5" customHeight="1">
      <c r="A4708" s="8">
        <v>2148727308</v>
      </c>
      <c r="B4708" s="7">
        <v>1263182</v>
      </c>
      <c r="C4708" s="12">
        <v>1101112699291</v>
      </c>
      <c r="D4708" s="7" t="s">
        <v>21563</v>
      </c>
      <c r="E4708" s="7" t="s">
        <v>9811</v>
      </c>
      <c r="F4708" s="7" t="s">
        <v>21564</v>
      </c>
      <c r="G4708" s="7" t="s">
        <v>21565</v>
      </c>
      <c r="H4708" s="7" t="s">
        <v>21566</v>
      </c>
      <c r="I4708" s="7" t="s">
        <v>65</v>
      </c>
      <c r="J4708" s="7" t="s">
        <v>33060</v>
      </c>
      <c r="K4708" s="7" t="s">
        <v>47</v>
      </c>
      <c r="L4708" s="7">
        <v>10</v>
      </c>
      <c r="M4708" s="7" t="s">
        <v>33076</v>
      </c>
      <c r="N4708" s="7">
        <v>18111</v>
      </c>
      <c r="O4708" s="7" t="s">
        <v>1399</v>
      </c>
      <c r="P4708" s="7">
        <v>20030201</v>
      </c>
      <c r="Q4708" s="7">
        <v>114</v>
      </c>
      <c r="R4708" s="7">
        <v>202012</v>
      </c>
    </row>
    <row r="4709" spans="1:18" ht="16.5" customHeight="1">
      <c r="A4709" s="8">
        <v>1208655138</v>
      </c>
      <c r="B4709" s="7">
        <v>1572883</v>
      </c>
      <c r="C4709" s="12">
        <v>1101112819815</v>
      </c>
      <c r="D4709" s="7" t="s">
        <v>29872</v>
      </c>
      <c r="E4709" s="7" t="s">
        <v>11607</v>
      </c>
      <c r="F4709" s="7" t="s">
        <v>29873</v>
      </c>
      <c r="G4709" s="7" t="s">
        <v>29874</v>
      </c>
      <c r="H4709" s="7" t="s">
        <v>29875</v>
      </c>
      <c r="I4709" s="7" t="s">
        <v>65</v>
      </c>
      <c r="J4709" s="7" t="s">
        <v>33060</v>
      </c>
      <c r="K4709" s="7" t="s">
        <v>60</v>
      </c>
      <c r="L4709" s="7">
        <v>10</v>
      </c>
      <c r="M4709" s="7" t="s">
        <v>363</v>
      </c>
      <c r="N4709" s="7">
        <v>71531</v>
      </c>
      <c r="O4709" s="7" t="s">
        <v>15169</v>
      </c>
      <c r="P4709" s="7">
        <v>20030710</v>
      </c>
      <c r="Q4709" s="7">
        <v>226</v>
      </c>
      <c r="R4709" s="7">
        <v>202012</v>
      </c>
    </row>
    <row r="4710" spans="1:18" ht="16.5" customHeight="1">
      <c r="A4710" s="8">
        <v>2148749409</v>
      </c>
      <c r="B4710" s="7">
        <v>2222090</v>
      </c>
      <c r="C4710" s="12">
        <v>1101112955528</v>
      </c>
      <c r="D4710" s="7" t="s">
        <v>29851</v>
      </c>
      <c r="E4710" s="7" t="s">
        <v>7249</v>
      </c>
      <c r="F4710" s="7" t="s">
        <v>14947</v>
      </c>
      <c r="G4710" s="7" t="s">
        <v>29853</v>
      </c>
      <c r="H4710" s="7" t="s">
        <v>29854</v>
      </c>
      <c r="I4710" s="7" t="s">
        <v>52</v>
      </c>
      <c r="J4710" s="7" t="s">
        <v>33060</v>
      </c>
      <c r="K4710" s="7" t="s">
        <v>60</v>
      </c>
      <c r="L4710" s="7">
        <v>10</v>
      </c>
      <c r="M4710" s="7" t="s">
        <v>363</v>
      </c>
      <c r="N4710" s="7">
        <v>73903</v>
      </c>
      <c r="O4710" s="7" t="s">
        <v>9137</v>
      </c>
      <c r="P4710" s="7">
        <v>20040217</v>
      </c>
      <c r="Q4710" s="7">
        <v>590</v>
      </c>
      <c r="R4710" s="7">
        <v>202012</v>
      </c>
    </row>
    <row r="4711" spans="1:18" ht="16.5" customHeight="1">
      <c r="A4711" s="8">
        <v>2158658409</v>
      </c>
      <c r="B4711" s="7">
        <v>2112453</v>
      </c>
      <c r="C4711" s="12">
        <v>1101113027136</v>
      </c>
      <c r="D4711" s="7" t="s">
        <v>25547</v>
      </c>
      <c r="E4711" s="7" t="s">
        <v>10976</v>
      </c>
      <c r="F4711" s="7" t="s">
        <v>10803</v>
      </c>
      <c r="G4711" s="7" t="s">
        <v>25549</v>
      </c>
      <c r="H4711" s="7" t="s">
        <v>25550</v>
      </c>
      <c r="I4711" s="7" t="s">
        <v>65</v>
      </c>
      <c r="J4711" s="7" t="s">
        <v>33060</v>
      </c>
      <c r="K4711" s="7" t="s">
        <v>47</v>
      </c>
      <c r="L4711" s="7">
        <v>10</v>
      </c>
      <c r="M4711" s="7" t="s">
        <v>34194</v>
      </c>
      <c r="N4711" s="7">
        <v>49212</v>
      </c>
      <c r="O4711" s="7" t="s">
        <v>10754</v>
      </c>
      <c r="P4711" s="7">
        <v>20040701</v>
      </c>
      <c r="Q4711" s="7">
        <v>483</v>
      </c>
      <c r="R4711" s="7">
        <v>202012</v>
      </c>
    </row>
    <row r="4712" spans="1:18" ht="16.5" customHeight="1">
      <c r="A4712" s="8">
        <v>1048618688</v>
      </c>
      <c r="B4712" s="7">
        <v>3210277</v>
      </c>
      <c r="C4712" s="12">
        <v>1101114025204</v>
      </c>
      <c r="D4712" s="7" t="s">
        <v>23564</v>
      </c>
      <c r="E4712" s="7" t="s">
        <v>1945</v>
      </c>
      <c r="F4712" s="7" t="s">
        <v>23565</v>
      </c>
      <c r="G4712" s="7" t="s">
        <v>23566</v>
      </c>
      <c r="H4712" s="7" t="s">
        <v>23567</v>
      </c>
      <c r="I4712" s="7" t="s">
        <v>65</v>
      </c>
      <c r="J4712" s="7" t="s">
        <v>33060</v>
      </c>
      <c r="K4712" s="7" t="s">
        <v>47</v>
      </c>
      <c r="L4712" s="7">
        <v>10</v>
      </c>
      <c r="M4712" s="7" t="s">
        <v>363</v>
      </c>
      <c r="N4712" s="7">
        <v>71310</v>
      </c>
      <c r="O4712" s="7" t="s">
        <v>15027</v>
      </c>
      <c r="P4712" s="7">
        <v>20090108</v>
      </c>
      <c r="Q4712" s="7">
        <v>62</v>
      </c>
      <c r="R4712" s="7">
        <v>202012</v>
      </c>
    </row>
    <row r="4713" spans="1:18" ht="16.5" customHeight="1">
      <c r="A4713" s="8">
        <v>1198623354</v>
      </c>
      <c r="B4713" s="7">
        <v>3684116</v>
      </c>
      <c r="C4713" s="12">
        <v>1101114225359</v>
      </c>
      <c r="D4713" s="7" t="s">
        <v>23097</v>
      </c>
      <c r="E4713" s="7" t="s">
        <v>23098</v>
      </c>
      <c r="F4713" s="7" t="s">
        <v>23099</v>
      </c>
      <c r="G4713" s="7">
        <v>16441157</v>
      </c>
      <c r="H4713" s="7" t="s">
        <v>23100</v>
      </c>
      <c r="I4713" s="7" t="s">
        <v>65</v>
      </c>
      <c r="J4713" s="7" t="s">
        <v>33060</v>
      </c>
      <c r="K4713" s="7" t="s">
        <v>47</v>
      </c>
      <c r="L4713" s="7">
        <v>10</v>
      </c>
      <c r="M4713" s="7" t="s">
        <v>33760</v>
      </c>
      <c r="N4713" s="7">
        <v>46599</v>
      </c>
      <c r="O4713" s="7" t="s">
        <v>44623</v>
      </c>
      <c r="P4713" s="7">
        <v>20091201</v>
      </c>
      <c r="Q4713" s="7">
        <v>72</v>
      </c>
      <c r="R4713" s="7">
        <v>202012</v>
      </c>
    </row>
    <row r="4714" spans="1:18" ht="16.5" customHeight="1">
      <c r="A4714" s="8">
        <v>1078740449</v>
      </c>
      <c r="B4714" s="7">
        <v>3835697</v>
      </c>
      <c r="C4714" s="12">
        <v>1101114418665</v>
      </c>
      <c r="D4714" s="7" t="s">
        <v>23153</v>
      </c>
      <c r="E4714" s="7" t="s">
        <v>23154</v>
      </c>
      <c r="F4714" s="7" t="s">
        <v>23155</v>
      </c>
      <c r="G4714" s="7" t="s">
        <v>23156</v>
      </c>
      <c r="H4714" s="7" t="s">
        <v>23157</v>
      </c>
      <c r="I4714" s="7" t="s">
        <v>65</v>
      </c>
      <c r="J4714" s="7" t="s">
        <v>33060</v>
      </c>
      <c r="K4714" s="7" t="s">
        <v>47</v>
      </c>
      <c r="L4714" s="7">
        <v>10</v>
      </c>
      <c r="M4714" s="7" t="s">
        <v>33076</v>
      </c>
      <c r="N4714" s="7">
        <v>22299</v>
      </c>
      <c r="O4714" s="7" t="s">
        <v>33340</v>
      </c>
      <c r="P4714" s="7">
        <v>20100823</v>
      </c>
      <c r="Q4714" s="7">
        <v>70</v>
      </c>
      <c r="R4714" s="7">
        <v>202012</v>
      </c>
    </row>
    <row r="4715" spans="1:18" ht="16.5" customHeight="1">
      <c r="A4715" s="8">
        <v>2148872950</v>
      </c>
      <c r="B4715" s="7">
        <v>3973315</v>
      </c>
      <c r="C4715" s="12">
        <v>1101114529355</v>
      </c>
      <c r="D4715" s="7" t="s">
        <v>18713</v>
      </c>
      <c r="E4715" s="7" t="s">
        <v>18714</v>
      </c>
      <c r="F4715" s="7" t="s">
        <v>18715</v>
      </c>
      <c r="G4715" s="7" t="s">
        <v>18716</v>
      </c>
      <c r="H4715" s="7" t="s">
        <v>18717</v>
      </c>
      <c r="I4715" s="7" t="s">
        <v>52</v>
      </c>
      <c r="J4715" s="7" t="s">
        <v>33060</v>
      </c>
      <c r="K4715" s="7" t="s">
        <v>47</v>
      </c>
      <c r="L4715" s="7">
        <v>10</v>
      </c>
      <c r="M4715" s="7" t="s">
        <v>33760</v>
      </c>
      <c r="N4715" s="7">
        <v>46595</v>
      </c>
      <c r="O4715" s="7" t="s">
        <v>22706</v>
      </c>
      <c r="P4715" s="7">
        <v>20110208</v>
      </c>
      <c r="Q4715" s="7">
        <v>60</v>
      </c>
      <c r="R4715" s="7">
        <v>202012</v>
      </c>
    </row>
    <row r="4716" spans="1:18" ht="16.5" customHeight="1">
      <c r="A4716" s="8">
        <v>1198642481</v>
      </c>
      <c r="B4716" s="7">
        <v>4004022</v>
      </c>
      <c r="C4716" s="12">
        <v>1101114609214</v>
      </c>
      <c r="D4716" s="7" t="s">
        <v>29155</v>
      </c>
      <c r="E4716" s="7" t="s">
        <v>29156</v>
      </c>
      <c r="F4716" s="7" t="s">
        <v>29157</v>
      </c>
      <c r="G4716" s="7" t="s">
        <v>29158</v>
      </c>
      <c r="H4716" s="7" t="s">
        <v>1065</v>
      </c>
      <c r="I4716" s="7" t="s">
        <v>63</v>
      </c>
      <c r="J4716" s="7" t="s">
        <v>33060</v>
      </c>
      <c r="K4716" s="7" t="s">
        <v>47</v>
      </c>
      <c r="L4716" s="7">
        <v>10</v>
      </c>
      <c r="M4716" s="7" t="s">
        <v>363</v>
      </c>
      <c r="N4716" s="7">
        <v>73209</v>
      </c>
      <c r="O4716" s="7" t="s">
        <v>45929</v>
      </c>
      <c r="P4716" s="7">
        <v>20110511</v>
      </c>
      <c r="Q4716" s="7">
        <v>76</v>
      </c>
      <c r="R4716" s="7">
        <v>202012</v>
      </c>
    </row>
    <row r="4717" spans="1:18" ht="16.5" customHeight="1">
      <c r="A4717" s="8">
        <v>2068660541</v>
      </c>
      <c r="B4717" s="7">
        <v>4059556</v>
      </c>
      <c r="C4717" s="12">
        <v>1101114749151</v>
      </c>
      <c r="D4717" s="7" t="s">
        <v>22882</v>
      </c>
      <c r="E4717" s="7" t="s">
        <v>5905</v>
      </c>
      <c r="F4717" s="7" t="s">
        <v>22883</v>
      </c>
      <c r="G4717" s="7" t="s">
        <v>22884</v>
      </c>
      <c r="H4717" s="7" t="s">
        <v>22885</v>
      </c>
      <c r="I4717" s="7" t="s">
        <v>65</v>
      </c>
      <c r="J4717" s="7" t="s">
        <v>33060</v>
      </c>
      <c r="K4717" s="7" t="s">
        <v>47</v>
      </c>
      <c r="L4717" s="7">
        <v>10</v>
      </c>
      <c r="M4717" s="7" t="s">
        <v>33760</v>
      </c>
      <c r="N4717" s="7">
        <v>46332</v>
      </c>
      <c r="O4717" s="7" t="s">
        <v>42364</v>
      </c>
      <c r="P4717" s="7">
        <v>20111129</v>
      </c>
      <c r="Q4717" s="7">
        <v>56</v>
      </c>
      <c r="R4717" s="7">
        <v>202012</v>
      </c>
    </row>
    <row r="4718" spans="1:18" ht="16.5" customHeight="1">
      <c r="A4718" s="8">
        <v>1058778750</v>
      </c>
      <c r="B4718" s="7">
        <v>4170184</v>
      </c>
      <c r="C4718" s="12">
        <v>1101114981191</v>
      </c>
      <c r="D4718" s="7" t="s">
        <v>15787</v>
      </c>
      <c r="E4718" s="7" t="s">
        <v>15789</v>
      </c>
      <c r="F4718" s="7" t="s">
        <v>11722</v>
      </c>
      <c r="G4718" s="7" t="s">
        <v>15790</v>
      </c>
      <c r="H4718" s="7" t="s">
        <v>15791</v>
      </c>
      <c r="I4718" s="7" t="s">
        <v>63</v>
      </c>
      <c r="J4718" s="7" t="s">
        <v>33060</v>
      </c>
      <c r="K4718" s="7" t="s">
        <v>47</v>
      </c>
      <c r="L4718" s="7">
        <v>10</v>
      </c>
      <c r="M4718" s="7" t="s">
        <v>34194</v>
      </c>
      <c r="N4718" s="7">
        <v>52939</v>
      </c>
      <c r="O4718" s="7" t="s">
        <v>44888</v>
      </c>
      <c r="P4718" s="7">
        <v>20121201</v>
      </c>
      <c r="Q4718" s="7">
        <v>334</v>
      </c>
      <c r="R4718" s="7">
        <v>202012</v>
      </c>
    </row>
    <row r="4719" spans="1:18" ht="16.5" customHeight="1">
      <c r="A4719" s="8">
        <v>1058779986</v>
      </c>
      <c r="B4719" s="7">
        <v>4181746</v>
      </c>
      <c r="C4719" s="12">
        <v>1101115013422</v>
      </c>
      <c r="D4719" s="7" t="s">
        <v>26256</v>
      </c>
      <c r="E4719" s="7" t="s">
        <v>3976</v>
      </c>
      <c r="F4719" s="7" t="s">
        <v>26257</v>
      </c>
      <c r="G4719" s="7" t="s">
        <v>26258</v>
      </c>
      <c r="H4719" s="7" t="s">
        <v>26259</v>
      </c>
      <c r="I4719" s="7" t="s">
        <v>65</v>
      </c>
      <c r="J4719" s="7" t="s">
        <v>33060</v>
      </c>
      <c r="K4719" s="7" t="s">
        <v>47</v>
      </c>
      <c r="L4719" s="7">
        <v>10</v>
      </c>
      <c r="M4719" s="7" t="s">
        <v>34319</v>
      </c>
      <c r="N4719" s="7">
        <v>56111</v>
      </c>
      <c r="O4719" s="7" t="s">
        <v>34383</v>
      </c>
      <c r="P4719" s="7">
        <v>20121130</v>
      </c>
      <c r="Q4719" s="7">
        <v>65</v>
      </c>
      <c r="R4719" s="7">
        <v>202012</v>
      </c>
    </row>
    <row r="4720" spans="1:18" ht="16.5" customHeight="1">
      <c r="A4720" s="8">
        <v>1198667880</v>
      </c>
      <c r="B4720" s="7">
        <v>4202976</v>
      </c>
      <c r="C4720" s="12">
        <v>1101115072337</v>
      </c>
      <c r="D4720" s="7" t="s">
        <v>51728</v>
      </c>
      <c r="E4720" s="7" t="s">
        <v>5740</v>
      </c>
      <c r="F4720" s="7" t="s">
        <v>51729</v>
      </c>
      <c r="G4720" s="7" t="s">
        <v>51730</v>
      </c>
      <c r="H4720" s="7" t="s">
        <v>51731</v>
      </c>
      <c r="I4720" s="7" t="s">
        <v>65</v>
      </c>
      <c r="J4720" s="7" t="s">
        <v>33060</v>
      </c>
      <c r="K4720" s="7" t="s">
        <v>47</v>
      </c>
      <c r="L4720" s="7">
        <v>10</v>
      </c>
      <c r="M4720" s="7" t="s">
        <v>34433</v>
      </c>
      <c r="N4720" s="7">
        <v>58221</v>
      </c>
      <c r="O4720" s="7" t="s">
        <v>12995</v>
      </c>
      <c r="P4720" s="7">
        <v>20130221</v>
      </c>
      <c r="Q4720" s="7">
        <v>73</v>
      </c>
      <c r="R4720" s="7">
        <v>202012</v>
      </c>
    </row>
    <row r="4721" spans="1:18" ht="16.5" customHeight="1">
      <c r="A4721" s="8">
        <v>2048645563</v>
      </c>
      <c r="B4721" s="7">
        <v>5851982</v>
      </c>
      <c r="C4721" s="12">
        <v>1101115281988</v>
      </c>
      <c r="D4721" s="7" t="s">
        <v>26228</v>
      </c>
      <c r="E4721" s="7" t="s">
        <v>26229</v>
      </c>
      <c r="F4721" s="7" t="s">
        <v>26230</v>
      </c>
      <c r="G4721" s="7" t="s">
        <v>26231</v>
      </c>
      <c r="H4721" s="7" t="s">
        <v>26232</v>
      </c>
      <c r="I4721" s="7" t="s">
        <v>63</v>
      </c>
      <c r="J4721" s="7" t="s">
        <v>33060</v>
      </c>
      <c r="K4721" s="7" t="s">
        <v>47</v>
      </c>
      <c r="L4721" s="7">
        <v>10</v>
      </c>
      <c r="M4721" s="7" t="s">
        <v>34319</v>
      </c>
      <c r="N4721" s="7">
        <v>56199</v>
      </c>
      <c r="O4721" s="7" t="s">
        <v>43957</v>
      </c>
      <c r="P4721" s="7">
        <v>20131201</v>
      </c>
      <c r="Q4721" s="7">
        <v>137</v>
      </c>
      <c r="R4721" s="7">
        <v>202012</v>
      </c>
    </row>
    <row r="4722" spans="1:18" ht="16.5" customHeight="1">
      <c r="A4722" s="8">
        <v>2158787819</v>
      </c>
      <c r="B4722" s="7">
        <v>5863542</v>
      </c>
      <c r="C4722" s="12">
        <v>1101115304756</v>
      </c>
      <c r="D4722" s="7" t="s">
        <v>24635</v>
      </c>
      <c r="E4722" s="7" t="s">
        <v>8786</v>
      </c>
      <c r="F4722" s="7" t="s">
        <v>10756</v>
      </c>
      <c r="G4722" s="7" t="s">
        <v>11023</v>
      </c>
      <c r="H4722" s="7" t="s">
        <v>11024</v>
      </c>
      <c r="I4722" s="7" t="s">
        <v>63</v>
      </c>
      <c r="J4722" s="7" t="s">
        <v>33060</v>
      </c>
      <c r="K4722" s="7" t="s">
        <v>47</v>
      </c>
      <c r="L4722" s="7">
        <v>10</v>
      </c>
      <c r="M4722" s="7" t="s">
        <v>34194</v>
      </c>
      <c r="N4722" s="7">
        <v>49219</v>
      </c>
      <c r="O4722" s="7" t="s">
        <v>24426</v>
      </c>
      <c r="P4722" s="7">
        <v>20140101</v>
      </c>
      <c r="Q4722" s="7">
        <v>265</v>
      </c>
      <c r="R4722" s="7">
        <v>202012</v>
      </c>
    </row>
    <row r="4723" spans="1:18" ht="16.5" customHeight="1">
      <c r="A4723" s="8">
        <v>2018641554</v>
      </c>
      <c r="B4723" s="7">
        <v>5952997</v>
      </c>
      <c r="C4723" s="12">
        <v>1101115488534</v>
      </c>
      <c r="D4723" s="7" t="s">
        <v>26096</v>
      </c>
      <c r="E4723" s="7" t="s">
        <v>26097</v>
      </c>
      <c r="F4723" s="7" t="s">
        <v>26098</v>
      </c>
      <c r="G4723" s="7" t="s">
        <v>26099</v>
      </c>
      <c r="H4723" s="7" t="s">
        <v>26100</v>
      </c>
      <c r="I4723" s="7" t="s">
        <v>65</v>
      </c>
      <c r="J4723" s="7" t="s">
        <v>33060</v>
      </c>
      <c r="K4723" s="7" t="s">
        <v>47</v>
      </c>
      <c r="L4723" s="7">
        <v>10</v>
      </c>
      <c r="M4723" s="7" t="s">
        <v>34319</v>
      </c>
      <c r="N4723" s="7">
        <v>55101</v>
      </c>
      <c r="O4723" s="7" t="s">
        <v>11960</v>
      </c>
      <c r="P4723" s="7">
        <v>20140812</v>
      </c>
      <c r="Q4723" s="7">
        <v>57</v>
      </c>
      <c r="R4723" s="7">
        <v>202012</v>
      </c>
    </row>
    <row r="4724" spans="1:18" ht="16.5" customHeight="1">
      <c r="A4724" s="8">
        <v>3798100263</v>
      </c>
      <c r="B4724" s="7">
        <v>6651153</v>
      </c>
      <c r="C4724" s="12">
        <v>1101115949560</v>
      </c>
      <c r="D4724" s="7" t="s">
        <v>28620</v>
      </c>
      <c r="E4724" s="7" t="s">
        <v>28621</v>
      </c>
      <c r="F4724" s="7" t="s">
        <v>28622</v>
      </c>
      <c r="G4724" s="7" t="s">
        <v>28623</v>
      </c>
      <c r="H4724" s="7" t="s">
        <v>28624</v>
      </c>
      <c r="I4724" s="7" t="s">
        <v>65</v>
      </c>
      <c r="J4724" s="7" t="s">
        <v>33060</v>
      </c>
      <c r="K4724" s="7" t="s">
        <v>60</v>
      </c>
      <c r="L4724" s="7">
        <v>10</v>
      </c>
      <c r="M4724" s="7" t="s">
        <v>363</v>
      </c>
      <c r="N4724" s="7">
        <v>72110</v>
      </c>
      <c r="O4724" s="7" t="s">
        <v>35908</v>
      </c>
      <c r="P4724" s="7">
        <v>20160118</v>
      </c>
      <c r="Q4724" s="7">
        <v>75</v>
      </c>
      <c r="R4724" s="7">
        <v>202012</v>
      </c>
    </row>
    <row r="4725" spans="1:18" ht="16.5" customHeight="1">
      <c r="A4725" s="8">
        <v>4858100855</v>
      </c>
      <c r="B4725" s="7">
        <v>8381989</v>
      </c>
      <c r="C4725" s="12">
        <v>1101116551661</v>
      </c>
      <c r="D4725" s="7" t="s">
        <v>25785</v>
      </c>
      <c r="E4725" s="7" t="s">
        <v>25786</v>
      </c>
      <c r="F4725" s="7" t="s">
        <v>25787</v>
      </c>
      <c r="G4725" s="7" t="s">
        <v>25788</v>
      </c>
      <c r="H4725" s="7" t="s">
        <v>25789</v>
      </c>
      <c r="I4725" s="7" t="s">
        <v>52</v>
      </c>
      <c r="J4725" s="7" t="s">
        <v>33060</v>
      </c>
      <c r="K4725" s="7" t="s">
        <v>47</v>
      </c>
      <c r="L4725" s="7">
        <v>10</v>
      </c>
      <c r="M4725" s="7" t="s">
        <v>34194</v>
      </c>
      <c r="N4725" s="7">
        <v>52939</v>
      </c>
      <c r="O4725" s="7" t="s">
        <v>44888</v>
      </c>
      <c r="P4725" s="7">
        <v>20171027</v>
      </c>
      <c r="Q4725" s="7">
        <v>287</v>
      </c>
      <c r="R4725" s="7">
        <v>202012</v>
      </c>
    </row>
    <row r="4726" spans="1:18" ht="16.5" customHeight="1">
      <c r="A4726" s="8">
        <v>1948101074</v>
      </c>
      <c r="B4726" s="7">
        <v>8433015</v>
      </c>
      <c r="C4726" s="12">
        <v>1101116589761</v>
      </c>
      <c r="D4726" s="7" t="s">
        <v>51732</v>
      </c>
      <c r="E4726" s="7" t="s">
        <v>51733</v>
      </c>
      <c r="F4726" s="7" t="s">
        <v>51734</v>
      </c>
      <c r="G4726" s="7" t="s">
        <v>51735</v>
      </c>
      <c r="H4726" s="7" t="s">
        <v>51736</v>
      </c>
      <c r="I4726" s="7" t="s">
        <v>65</v>
      </c>
      <c r="J4726" s="7" t="s">
        <v>33060</v>
      </c>
      <c r="K4726" s="7" t="s">
        <v>47</v>
      </c>
      <c r="L4726" s="7">
        <v>10</v>
      </c>
      <c r="M4726" s="7" t="s">
        <v>33760</v>
      </c>
      <c r="N4726" s="7">
        <v>46332</v>
      </c>
      <c r="O4726" s="7" t="s">
        <v>42364</v>
      </c>
      <c r="P4726" s="7">
        <v>20171206</v>
      </c>
      <c r="Q4726" s="7">
        <v>51</v>
      </c>
      <c r="R4726" s="7">
        <v>202012</v>
      </c>
    </row>
    <row r="4727" spans="1:18" ht="16.5" customHeight="1">
      <c r="A4727" s="8">
        <v>4908601017</v>
      </c>
      <c r="B4727" s="7">
        <v>8580260</v>
      </c>
      <c r="C4727" s="12">
        <v>1101116723575</v>
      </c>
      <c r="D4727" s="7" t="s">
        <v>21358</v>
      </c>
      <c r="E4727" s="7" t="s">
        <v>21359</v>
      </c>
      <c r="F4727" s="7" t="s">
        <v>21360</v>
      </c>
      <c r="G4727" s="7" t="s">
        <v>21361</v>
      </c>
      <c r="H4727" s="7" t="s">
        <v>21362</v>
      </c>
      <c r="I4727" s="7" t="s">
        <v>65</v>
      </c>
      <c r="J4727" s="7" t="s">
        <v>33060</v>
      </c>
      <c r="K4727" s="7" t="s">
        <v>47</v>
      </c>
      <c r="L4727" s="7">
        <v>10</v>
      </c>
      <c r="M4727" s="7" t="s">
        <v>363</v>
      </c>
      <c r="N4727" s="7">
        <v>72121</v>
      </c>
      <c r="O4727" s="7" t="s">
        <v>35913</v>
      </c>
      <c r="P4727" s="7">
        <v>20180417</v>
      </c>
      <c r="Q4727" s="7">
        <v>241</v>
      </c>
      <c r="R4727" s="7">
        <v>202012</v>
      </c>
    </row>
    <row r="4728" spans="1:18" ht="16.5" customHeight="1">
      <c r="A4728" s="8">
        <v>1448108204</v>
      </c>
      <c r="B4728" s="7">
        <v>4191735</v>
      </c>
      <c r="C4728" s="12">
        <v>1101116724424</v>
      </c>
      <c r="D4728" s="7" t="s">
        <v>29019</v>
      </c>
      <c r="E4728" s="7" t="s">
        <v>29020</v>
      </c>
      <c r="F4728" s="7" t="s">
        <v>29021</v>
      </c>
      <c r="G4728" s="7" t="s">
        <v>29022</v>
      </c>
      <c r="H4728" s="7" t="s">
        <v>29023</v>
      </c>
      <c r="I4728" s="7" t="s">
        <v>65</v>
      </c>
      <c r="J4728" s="7" t="s">
        <v>33060</v>
      </c>
      <c r="K4728" s="7" t="s">
        <v>60</v>
      </c>
      <c r="L4728" s="7">
        <v>10</v>
      </c>
      <c r="M4728" s="7" t="s">
        <v>966</v>
      </c>
      <c r="N4728" s="7">
        <v>68221</v>
      </c>
      <c r="O4728" s="7" t="s">
        <v>35636</v>
      </c>
      <c r="P4728" s="7">
        <v>20121231</v>
      </c>
      <c r="Q4728" s="7">
        <v>189</v>
      </c>
      <c r="R4728" s="7">
        <v>202012</v>
      </c>
    </row>
    <row r="4729" spans="1:18" ht="16.5" customHeight="1">
      <c r="A4729" s="8">
        <v>4718101122</v>
      </c>
      <c r="B4729" s="7">
        <v>8692021</v>
      </c>
      <c r="C4729" s="12">
        <v>1101116850162</v>
      </c>
      <c r="D4729" s="7" t="s">
        <v>51737</v>
      </c>
      <c r="E4729" s="7" t="s">
        <v>51738</v>
      </c>
      <c r="F4729" s="7" t="s">
        <v>51739</v>
      </c>
      <c r="G4729" s="7" t="s">
        <v>29158</v>
      </c>
      <c r="H4729" s="7" t="s">
        <v>51740</v>
      </c>
      <c r="I4729" s="7" t="s">
        <v>65</v>
      </c>
      <c r="J4729" s="7" t="s">
        <v>33060</v>
      </c>
      <c r="K4729" s="7" t="s">
        <v>47</v>
      </c>
      <c r="L4729" s="7">
        <v>10</v>
      </c>
      <c r="M4729" s="7" t="s">
        <v>363</v>
      </c>
      <c r="N4729" s="7">
        <v>73209</v>
      </c>
      <c r="O4729" s="7" t="s">
        <v>45929</v>
      </c>
      <c r="P4729" s="7">
        <v>20180822</v>
      </c>
      <c r="Q4729" s="7">
        <v>55</v>
      </c>
      <c r="R4729" s="7">
        <v>202012</v>
      </c>
    </row>
    <row r="4730" spans="1:18" ht="16.5" customHeight="1">
      <c r="A4730" s="8">
        <v>1048601606</v>
      </c>
      <c r="B4730" s="7">
        <v>3175407</v>
      </c>
      <c r="C4730" s="12">
        <v>1101140062361</v>
      </c>
      <c r="D4730" s="7" t="s">
        <v>20513</v>
      </c>
      <c r="E4730" s="7" t="s">
        <v>20514</v>
      </c>
      <c r="F4730" s="7" t="s">
        <v>20515</v>
      </c>
      <c r="G4730" s="7" t="s">
        <v>20516</v>
      </c>
      <c r="H4730" s="7" t="s">
        <v>20517</v>
      </c>
      <c r="I4730" s="7" t="s">
        <v>65</v>
      </c>
      <c r="J4730" s="7" t="s">
        <v>33060</v>
      </c>
      <c r="K4730" s="7" t="s">
        <v>60</v>
      </c>
      <c r="L4730" s="7">
        <v>10</v>
      </c>
      <c r="M4730" s="7" t="s">
        <v>33760</v>
      </c>
      <c r="N4730" s="7">
        <v>46733</v>
      </c>
      <c r="O4730" s="7" t="s">
        <v>10228</v>
      </c>
      <c r="P4730" s="7">
        <v>20060529</v>
      </c>
      <c r="Q4730" s="7">
        <v>60</v>
      </c>
      <c r="R4730" s="7">
        <v>202012</v>
      </c>
    </row>
    <row r="4731" spans="1:18" ht="16.5" customHeight="1">
      <c r="A4731" s="8">
        <v>8818700910</v>
      </c>
      <c r="B4731" s="7">
        <v>8407239</v>
      </c>
      <c r="C4731" s="12">
        <v>1101140213675</v>
      </c>
      <c r="D4731" s="7" t="s">
        <v>22557</v>
      </c>
      <c r="E4731" s="7" t="s">
        <v>22558</v>
      </c>
      <c r="F4731" s="7" t="s">
        <v>22559</v>
      </c>
      <c r="G4731" s="7" t="s">
        <v>22560</v>
      </c>
      <c r="H4731" s="7" t="s">
        <v>22561</v>
      </c>
      <c r="I4731" s="7" t="s">
        <v>65</v>
      </c>
      <c r="J4731" s="7" t="s">
        <v>33060</v>
      </c>
      <c r="K4731" s="7" t="s">
        <v>47</v>
      </c>
      <c r="L4731" s="7">
        <v>10</v>
      </c>
      <c r="M4731" s="7" t="s">
        <v>33760</v>
      </c>
      <c r="N4731" s="7">
        <v>46492</v>
      </c>
      <c r="O4731" s="7" t="s">
        <v>45731</v>
      </c>
      <c r="P4731" s="7">
        <v>20171117</v>
      </c>
      <c r="Q4731" s="7">
        <v>61</v>
      </c>
      <c r="R4731" s="7">
        <v>202012</v>
      </c>
    </row>
    <row r="4732" spans="1:18" ht="16.5" customHeight="1">
      <c r="A4732" s="8">
        <v>2198121781</v>
      </c>
      <c r="B4732" s="7">
        <v>1365262</v>
      </c>
      <c r="C4732" s="12">
        <v>1101150012554</v>
      </c>
      <c r="D4732" s="7" t="s">
        <v>30665</v>
      </c>
      <c r="E4732" s="7" t="s">
        <v>8714</v>
      </c>
      <c r="F4732" s="7" t="s">
        <v>30666</v>
      </c>
      <c r="G4732" s="7" t="s">
        <v>30667</v>
      </c>
      <c r="H4732" s="7" t="s">
        <v>30668</v>
      </c>
      <c r="I4732" s="7" t="s">
        <v>65</v>
      </c>
      <c r="J4732" s="7" t="s">
        <v>33060</v>
      </c>
      <c r="K4732" s="7" t="s">
        <v>47</v>
      </c>
      <c r="L4732" s="7">
        <v>10</v>
      </c>
      <c r="M4732" s="7" t="s">
        <v>33076</v>
      </c>
      <c r="N4732" s="7">
        <v>33931</v>
      </c>
      <c r="O4732" s="7" t="s">
        <v>42733</v>
      </c>
      <c r="P4732" s="7">
        <v>19961022</v>
      </c>
      <c r="Q4732" s="7">
        <v>764</v>
      </c>
      <c r="R4732" s="7">
        <v>202012</v>
      </c>
    </row>
    <row r="4733" spans="1:18" ht="16.5" customHeight="1">
      <c r="A4733" s="8">
        <v>2198200503</v>
      </c>
      <c r="B4733" s="7">
        <v>1983746</v>
      </c>
      <c r="C4733" s="12">
        <v>1101210004558</v>
      </c>
      <c r="D4733" s="7" t="s">
        <v>30657</v>
      </c>
      <c r="E4733" s="7" t="s">
        <v>4647</v>
      </c>
      <c r="F4733" s="7" t="s">
        <v>30658</v>
      </c>
      <c r="G4733" s="7" t="s">
        <v>30659</v>
      </c>
      <c r="H4733" s="7" t="s">
        <v>30660</v>
      </c>
      <c r="I4733" s="7" t="s">
        <v>45</v>
      </c>
      <c r="J4733" s="7" t="s">
        <v>33060</v>
      </c>
      <c r="K4733" s="7" t="s">
        <v>47</v>
      </c>
      <c r="L4733" s="7">
        <v>10</v>
      </c>
      <c r="M4733" s="7" t="s">
        <v>33076</v>
      </c>
      <c r="N4733" s="7">
        <v>28902</v>
      </c>
      <c r="O4733" s="7" t="s">
        <v>51741</v>
      </c>
      <c r="P4733" s="7">
        <v>19590215</v>
      </c>
      <c r="Q4733" s="7">
        <v>12807</v>
      </c>
      <c r="R4733" s="7">
        <v>202012</v>
      </c>
    </row>
    <row r="4734" spans="1:18" ht="16.5" customHeight="1">
      <c r="A4734" s="8">
        <v>2038231243</v>
      </c>
      <c r="B4734" s="7">
        <v>6735034</v>
      </c>
      <c r="C4734" s="12">
        <v>1101210008245</v>
      </c>
      <c r="D4734" s="7" t="s">
        <v>51742</v>
      </c>
      <c r="E4734" s="7" t="s">
        <v>51743</v>
      </c>
      <c r="F4734" s="7" t="s">
        <v>1043</v>
      </c>
      <c r="G4734" s="7" t="s">
        <v>51744</v>
      </c>
      <c r="H4734" s="7" t="s">
        <v>51745</v>
      </c>
      <c r="I4734" s="7" t="s">
        <v>45</v>
      </c>
      <c r="J4734" s="7" t="s">
        <v>33060</v>
      </c>
      <c r="K4734" s="7" t="s">
        <v>47</v>
      </c>
      <c r="L4734" s="7">
        <v>10</v>
      </c>
      <c r="M4734" s="7" t="s">
        <v>966</v>
      </c>
      <c r="N4734" s="7">
        <v>68112</v>
      </c>
      <c r="O4734" s="7" t="s">
        <v>14141</v>
      </c>
      <c r="P4734" s="7">
        <v>19721206</v>
      </c>
      <c r="Q4734" s="7">
        <v>115</v>
      </c>
      <c r="R4734" s="7">
        <v>202012</v>
      </c>
    </row>
    <row r="4735" spans="1:18" ht="16.5" customHeight="1">
      <c r="A4735" s="8">
        <v>2028230130</v>
      </c>
      <c r="B4735" s="7">
        <v>2925457</v>
      </c>
      <c r="C4735" s="12">
        <v>1101220000471</v>
      </c>
      <c r="D4735" s="7" t="s">
        <v>51746</v>
      </c>
      <c r="E4735" s="7" t="s">
        <v>45449</v>
      </c>
      <c r="F4735" s="7" t="s">
        <v>51747</v>
      </c>
      <c r="G4735" s="7" t="s">
        <v>51748</v>
      </c>
      <c r="H4735" s="7" t="s">
        <v>51749</v>
      </c>
      <c r="I4735" s="7" t="s">
        <v>45</v>
      </c>
      <c r="J4735" s="7" t="s">
        <v>33060</v>
      </c>
      <c r="K4735" s="7" t="s">
        <v>47</v>
      </c>
      <c r="L4735" s="7">
        <v>10</v>
      </c>
      <c r="M4735" s="7" t="s">
        <v>105</v>
      </c>
      <c r="N4735" s="7">
        <v>87000</v>
      </c>
      <c r="O4735" s="7" t="s">
        <v>16479</v>
      </c>
      <c r="P4735" s="7">
        <v>19571022</v>
      </c>
      <c r="Q4735" s="7">
        <v>333</v>
      </c>
      <c r="R4735" s="7">
        <v>202012</v>
      </c>
    </row>
    <row r="4736" spans="1:18" ht="16.5" customHeight="1">
      <c r="A4736" s="8">
        <v>2028201896</v>
      </c>
      <c r="B4736" s="7">
        <v>1871720</v>
      </c>
      <c r="C4736" s="12">
        <v>1101220023233</v>
      </c>
      <c r="D4736" s="7" t="s">
        <v>51750</v>
      </c>
      <c r="E4736" s="7" t="s">
        <v>51751</v>
      </c>
      <c r="F4736" s="7" t="s">
        <v>51752</v>
      </c>
      <c r="G4736" s="7" t="s">
        <v>51753</v>
      </c>
      <c r="H4736" s="7" t="s">
        <v>51754</v>
      </c>
      <c r="I4736" s="7" t="s">
        <v>45</v>
      </c>
      <c r="J4736" s="7" t="s">
        <v>33060</v>
      </c>
      <c r="K4736" s="7" t="s">
        <v>47</v>
      </c>
      <c r="L4736" s="7">
        <v>10</v>
      </c>
      <c r="M4736" s="7" t="s">
        <v>34433</v>
      </c>
      <c r="N4736" s="7">
        <v>60000</v>
      </c>
      <c r="O4736" s="7" t="s">
        <v>13431</v>
      </c>
      <c r="P4736" s="7">
        <v>19890318</v>
      </c>
      <c r="Q4736" s="7">
        <v>197</v>
      </c>
      <c r="R4736" s="7">
        <v>202012</v>
      </c>
    </row>
    <row r="4737" spans="1:18" ht="16.5" customHeight="1">
      <c r="A4737" s="8">
        <v>1148210588</v>
      </c>
      <c r="B4737" s="7">
        <v>4160269</v>
      </c>
      <c r="C4737" s="12">
        <v>1101220103936</v>
      </c>
      <c r="D4737" s="7" t="s">
        <v>51755</v>
      </c>
      <c r="E4737" s="7" t="s">
        <v>51756</v>
      </c>
      <c r="F4737" s="7" t="s">
        <v>51757</v>
      </c>
      <c r="G4737" s="7" t="s">
        <v>51758</v>
      </c>
      <c r="H4737" s="7" t="s">
        <v>51759</v>
      </c>
      <c r="I4737" s="7" t="s">
        <v>45</v>
      </c>
      <c r="J4737" s="7" t="s">
        <v>33060</v>
      </c>
      <c r="K4737" s="7" t="s">
        <v>47</v>
      </c>
      <c r="L4737" s="7">
        <v>10</v>
      </c>
      <c r="M4737" s="7" t="s">
        <v>363</v>
      </c>
      <c r="N4737" s="7">
        <v>70113</v>
      </c>
      <c r="O4737" s="7" t="s">
        <v>14645</v>
      </c>
      <c r="P4737" s="7">
        <v>20120821</v>
      </c>
      <c r="Q4737" s="7">
        <v>84</v>
      </c>
      <c r="R4737" s="7">
        <v>202012</v>
      </c>
    </row>
    <row r="4738" spans="1:18" ht="16.5" customHeight="1">
      <c r="A4738" s="8">
        <v>1968200103</v>
      </c>
      <c r="B4738" s="7">
        <v>7251861</v>
      </c>
      <c r="C4738" s="12">
        <v>1101220116997</v>
      </c>
      <c r="D4738" s="7" t="s">
        <v>51760</v>
      </c>
      <c r="E4738" s="7" t="s">
        <v>15975</v>
      </c>
      <c r="F4738" s="7" t="s">
        <v>51761</v>
      </c>
      <c r="G4738" s="7" t="s">
        <v>51762</v>
      </c>
      <c r="H4738" s="7" t="s">
        <v>51763</v>
      </c>
      <c r="I4738" s="7" t="s">
        <v>45</v>
      </c>
      <c r="J4738" s="7" t="s">
        <v>33060</v>
      </c>
      <c r="K4738" s="7" t="s">
        <v>47</v>
      </c>
      <c r="L4738" s="7">
        <v>10</v>
      </c>
      <c r="M4738" s="7" t="s">
        <v>105</v>
      </c>
      <c r="N4738" s="7">
        <v>86102</v>
      </c>
      <c r="O4738" s="7" t="s">
        <v>30448</v>
      </c>
      <c r="P4738" s="7">
        <v>20160614</v>
      </c>
      <c r="Q4738" s="7">
        <v>66</v>
      </c>
      <c r="R4738" s="7">
        <v>202012</v>
      </c>
    </row>
    <row r="4739" spans="1:18" ht="16.5" customHeight="1">
      <c r="A4739" s="8">
        <v>2028255238</v>
      </c>
      <c r="B4739" s="7">
        <v>1485329</v>
      </c>
      <c r="C4739" s="12">
        <v>1101320000579</v>
      </c>
      <c r="D4739" s="7" t="s">
        <v>51764</v>
      </c>
      <c r="E4739" s="7" t="s">
        <v>51765</v>
      </c>
      <c r="F4739" s="7" t="s">
        <v>51766</v>
      </c>
      <c r="G4739" s="7" t="s">
        <v>51767</v>
      </c>
      <c r="H4739" s="7" t="s">
        <v>51768</v>
      </c>
      <c r="I4739" s="7" t="s">
        <v>45</v>
      </c>
      <c r="J4739" s="7" t="s">
        <v>33060</v>
      </c>
      <c r="K4739" s="7" t="s">
        <v>47</v>
      </c>
      <c r="L4739" s="7">
        <v>10</v>
      </c>
      <c r="M4739" s="7" t="s">
        <v>105</v>
      </c>
      <c r="N4739" s="7">
        <v>87131</v>
      </c>
      <c r="O4739" s="7" t="s">
        <v>43125</v>
      </c>
      <c r="P4739" s="7">
        <v>19551107</v>
      </c>
      <c r="Q4739" s="7">
        <v>1055</v>
      </c>
      <c r="R4739" s="7">
        <v>202012</v>
      </c>
    </row>
    <row r="4740" spans="1:18" ht="16.5" customHeight="1">
      <c r="A4740" s="8">
        <v>1248207101</v>
      </c>
      <c r="B4740" s="7">
        <v>1544946</v>
      </c>
      <c r="C4740" s="12">
        <v>1101320008846</v>
      </c>
      <c r="D4740" s="7" t="s">
        <v>51769</v>
      </c>
      <c r="E4740" s="7" t="s">
        <v>51770</v>
      </c>
      <c r="F4740" s="7" t="s">
        <v>51771</v>
      </c>
      <c r="G4740" s="7" t="s">
        <v>51772</v>
      </c>
      <c r="H4740" s="7" t="s">
        <v>51773</v>
      </c>
      <c r="I4740" s="7" t="s">
        <v>45</v>
      </c>
      <c r="J4740" s="7" t="s">
        <v>33060</v>
      </c>
      <c r="K4740" s="7" t="s">
        <v>47</v>
      </c>
      <c r="L4740" s="7">
        <v>10</v>
      </c>
      <c r="M4740" s="7" t="s">
        <v>33076</v>
      </c>
      <c r="N4740" s="7">
        <v>28519</v>
      </c>
      <c r="O4740" s="7" t="s">
        <v>38255</v>
      </c>
      <c r="P4740" s="7">
        <v>19930730</v>
      </c>
      <c r="Q4740" s="7">
        <v>237</v>
      </c>
      <c r="R4740" s="7">
        <v>202012</v>
      </c>
    </row>
    <row r="4741" spans="1:18" ht="16.5" customHeight="1">
      <c r="A4741" s="8">
        <v>1108202349</v>
      </c>
      <c r="B4741" s="7">
        <v>1894938</v>
      </c>
      <c r="C4741" s="12">
        <v>1101330000642</v>
      </c>
      <c r="D4741" s="7" t="s">
        <v>12007</v>
      </c>
      <c r="E4741" s="7" t="s">
        <v>12008</v>
      </c>
      <c r="F4741" s="7" t="s">
        <v>12009</v>
      </c>
      <c r="G4741" s="7" t="s">
        <v>12010</v>
      </c>
      <c r="H4741" s="7" t="s">
        <v>12011</v>
      </c>
      <c r="I4741" s="7" t="s">
        <v>45</v>
      </c>
      <c r="J4741" s="7" t="s">
        <v>33060</v>
      </c>
      <c r="K4741" s="7" t="s">
        <v>47</v>
      </c>
      <c r="L4741" s="7">
        <v>10</v>
      </c>
      <c r="M4741" s="7" t="s">
        <v>363</v>
      </c>
      <c r="N4741" s="7">
        <v>70113</v>
      </c>
      <c r="O4741" s="7" t="s">
        <v>14645</v>
      </c>
      <c r="P4741" s="7">
        <v>19780926</v>
      </c>
      <c r="Q4741" s="7">
        <v>2875</v>
      </c>
      <c r="R4741" s="7">
        <v>202012</v>
      </c>
    </row>
    <row r="4742" spans="1:18" ht="16.5" customHeight="1">
      <c r="A4742" s="8">
        <v>2028200392</v>
      </c>
      <c r="B4742" s="7">
        <v>3046272</v>
      </c>
      <c r="C4742" s="12">
        <v>1101450007903</v>
      </c>
      <c r="D4742" s="7" t="s">
        <v>51774</v>
      </c>
      <c r="E4742" s="7" t="s">
        <v>51775</v>
      </c>
      <c r="F4742" s="7" t="s">
        <v>615</v>
      </c>
      <c r="G4742" s="7">
        <v>18990001</v>
      </c>
      <c r="H4742" s="7" t="s">
        <v>50268</v>
      </c>
      <c r="I4742" s="7" t="s">
        <v>45</v>
      </c>
      <c r="J4742" s="7" t="s">
        <v>33060</v>
      </c>
      <c r="K4742" s="7" t="s">
        <v>47</v>
      </c>
      <c r="L4742" s="7">
        <v>10</v>
      </c>
      <c r="M4742" s="7" t="s">
        <v>105</v>
      </c>
      <c r="N4742" s="7">
        <v>86101</v>
      </c>
      <c r="O4742" s="7" t="s">
        <v>615</v>
      </c>
      <c r="P4742" s="7">
        <v>19670518</v>
      </c>
      <c r="Q4742" s="7">
        <v>1107</v>
      </c>
      <c r="R4742" s="7">
        <v>202012</v>
      </c>
    </row>
    <row r="4743" spans="1:18" ht="16.5" customHeight="1">
      <c r="A4743" s="8">
        <v>1028209773</v>
      </c>
      <c r="B4743" s="7">
        <v>8016070</v>
      </c>
      <c r="C4743" s="12">
        <v>1101510075324</v>
      </c>
      <c r="D4743" s="7" t="s">
        <v>51776</v>
      </c>
      <c r="E4743" s="7" t="s">
        <v>51777</v>
      </c>
      <c r="F4743" s="7" t="s">
        <v>37557</v>
      </c>
      <c r="G4743" s="7" t="s">
        <v>51778</v>
      </c>
      <c r="H4743" s="7" t="s">
        <v>51779</v>
      </c>
      <c r="I4743" s="7" t="s">
        <v>45</v>
      </c>
      <c r="J4743" s="7" t="s">
        <v>33060</v>
      </c>
      <c r="K4743" s="7" t="s">
        <v>47</v>
      </c>
      <c r="L4743" s="7">
        <v>10</v>
      </c>
      <c r="M4743" s="7" t="s">
        <v>105</v>
      </c>
      <c r="N4743" s="7">
        <v>87130</v>
      </c>
      <c r="O4743" s="7" t="s">
        <v>37557</v>
      </c>
      <c r="P4743" s="7">
        <v>20131121</v>
      </c>
      <c r="Q4743" s="7">
        <v>173</v>
      </c>
      <c r="R4743" s="7">
        <v>202012</v>
      </c>
    </row>
    <row r="4744" spans="1:18" ht="16.5" customHeight="1">
      <c r="A4744" s="8">
        <v>2148204881</v>
      </c>
      <c r="B4744" s="7">
        <v>2541881</v>
      </c>
      <c r="C4744" s="12">
        <v>1102320003282</v>
      </c>
      <c r="D4744" s="7" t="s">
        <v>51780</v>
      </c>
      <c r="E4744" s="7" t="s">
        <v>34120</v>
      </c>
      <c r="F4744" s="7" t="s">
        <v>51781</v>
      </c>
      <c r="G4744" s="7" t="s">
        <v>51782</v>
      </c>
      <c r="H4744" s="7" t="s">
        <v>51783</v>
      </c>
      <c r="I4744" s="7" t="s">
        <v>45</v>
      </c>
      <c r="J4744" s="7" t="s">
        <v>33060</v>
      </c>
      <c r="K4744" s="7" t="s">
        <v>47</v>
      </c>
      <c r="L4744" s="7">
        <v>10</v>
      </c>
      <c r="M4744" s="7" t="s">
        <v>105</v>
      </c>
      <c r="N4744" s="7">
        <v>87120</v>
      </c>
      <c r="O4744" s="7" t="s">
        <v>37493</v>
      </c>
      <c r="P4744" s="7">
        <v>19961212</v>
      </c>
      <c r="Q4744" s="7">
        <v>502</v>
      </c>
      <c r="R4744" s="7">
        <v>202012</v>
      </c>
    </row>
    <row r="4745" spans="1:18" ht="16.5" customHeight="1">
      <c r="A4745" s="8">
        <v>2148203859</v>
      </c>
      <c r="B4745" s="7">
        <v>1703903</v>
      </c>
      <c r="C4745" s="12">
        <v>1102330001705</v>
      </c>
      <c r="D4745" s="7" t="s">
        <v>51784</v>
      </c>
      <c r="E4745" s="7" t="s">
        <v>51785</v>
      </c>
      <c r="F4745" s="7" t="s">
        <v>249</v>
      </c>
      <c r="G4745" s="7" t="s">
        <v>51786</v>
      </c>
      <c r="H4745" s="7" t="s">
        <v>51787</v>
      </c>
      <c r="I4745" s="7" t="s">
        <v>45</v>
      </c>
      <c r="J4745" s="7" t="s">
        <v>33060</v>
      </c>
      <c r="K4745" s="7" t="s">
        <v>47</v>
      </c>
      <c r="L4745" s="7">
        <v>10</v>
      </c>
      <c r="M4745" s="7" t="s">
        <v>105</v>
      </c>
      <c r="N4745" s="7">
        <v>86102</v>
      </c>
      <c r="O4745" s="7" t="s">
        <v>30448</v>
      </c>
      <c r="P4745" s="7">
        <v>19950113</v>
      </c>
      <c r="Q4745" s="7">
        <v>121</v>
      </c>
      <c r="R4745" s="7">
        <v>202012</v>
      </c>
    </row>
    <row r="4746" spans="1:18" ht="16.5" customHeight="1">
      <c r="A4746" s="8">
        <v>1148206842</v>
      </c>
      <c r="B4746" s="7">
        <v>2484909</v>
      </c>
      <c r="C4746" s="12">
        <v>1102330005715</v>
      </c>
      <c r="D4746" s="7" t="s">
        <v>51788</v>
      </c>
      <c r="E4746" s="7" t="s">
        <v>51789</v>
      </c>
      <c r="F4746" s="7" t="s">
        <v>249</v>
      </c>
      <c r="G4746" s="7" t="s">
        <v>51790</v>
      </c>
      <c r="H4746" s="7" t="s">
        <v>51791</v>
      </c>
      <c r="I4746" s="7" t="s">
        <v>45</v>
      </c>
      <c r="J4746" s="7" t="s">
        <v>33060</v>
      </c>
      <c r="K4746" s="7" t="s">
        <v>47</v>
      </c>
      <c r="L4746" s="7">
        <v>10</v>
      </c>
      <c r="M4746" s="7" t="s">
        <v>105</v>
      </c>
      <c r="N4746" s="7">
        <v>86300</v>
      </c>
      <c r="O4746" s="7" t="s">
        <v>36811</v>
      </c>
      <c r="P4746" s="7">
        <v>20010628</v>
      </c>
      <c r="Q4746" s="7">
        <v>68</v>
      </c>
      <c r="R4746" s="7">
        <v>202012</v>
      </c>
    </row>
    <row r="4747" spans="1:18" ht="16.5" customHeight="1">
      <c r="A4747" s="8">
        <v>2098211361</v>
      </c>
      <c r="B4747" s="7">
        <v>4070266</v>
      </c>
      <c r="C4747" s="12">
        <v>1103210038503</v>
      </c>
      <c r="D4747" s="7" t="s">
        <v>51792</v>
      </c>
      <c r="E4747" s="7" t="s">
        <v>51793</v>
      </c>
      <c r="F4747" s="7" t="s">
        <v>51794</v>
      </c>
      <c r="G4747" s="7" t="s">
        <v>51795</v>
      </c>
      <c r="H4747" s="7" t="s">
        <v>51796</v>
      </c>
      <c r="I4747" s="7" t="s">
        <v>45</v>
      </c>
      <c r="J4747" s="7" t="s">
        <v>33060</v>
      </c>
      <c r="K4747" s="7" t="s">
        <v>47</v>
      </c>
      <c r="L4747" s="7">
        <v>10</v>
      </c>
      <c r="M4747" s="7" t="s">
        <v>105</v>
      </c>
      <c r="N4747" s="7">
        <v>87299</v>
      </c>
      <c r="O4747" s="7" t="s">
        <v>37831</v>
      </c>
      <c r="P4747" s="7">
        <v>20111230</v>
      </c>
      <c r="Q4747" s="7">
        <v>184</v>
      </c>
      <c r="R4747" s="7">
        <v>202012</v>
      </c>
    </row>
    <row r="4748" spans="1:18" ht="16.5" customHeight="1">
      <c r="A4748" s="8">
        <v>2068210096</v>
      </c>
      <c r="B4748" s="7">
        <v>3349806</v>
      </c>
      <c r="C4748" s="12">
        <v>1111320000106</v>
      </c>
      <c r="D4748" s="7" t="s">
        <v>51797</v>
      </c>
      <c r="E4748" s="7" t="s">
        <v>51798</v>
      </c>
      <c r="F4748" s="7" t="s">
        <v>51799</v>
      </c>
      <c r="G4748" s="7" t="s">
        <v>51800</v>
      </c>
      <c r="H4748" s="7" t="s">
        <v>51801</v>
      </c>
      <c r="I4748" s="7" t="s">
        <v>45</v>
      </c>
      <c r="J4748" s="7" t="s">
        <v>33060</v>
      </c>
      <c r="K4748" s="7" t="s">
        <v>47</v>
      </c>
      <c r="L4748" s="7">
        <v>10</v>
      </c>
      <c r="M4748" s="7" t="s">
        <v>105</v>
      </c>
      <c r="N4748" s="7">
        <v>87292</v>
      </c>
      <c r="O4748" s="7" t="s">
        <v>37815</v>
      </c>
      <c r="P4748" s="7">
        <v>19580206</v>
      </c>
      <c r="Q4748" s="7">
        <v>59</v>
      </c>
      <c r="R4748" s="7">
        <v>202012</v>
      </c>
    </row>
    <row r="4749" spans="1:18" ht="16.5" customHeight="1">
      <c r="A4749" s="8">
        <v>2078200325</v>
      </c>
      <c r="B4749" s="7">
        <v>2534756</v>
      </c>
      <c r="C4749" s="12">
        <v>1111320000122</v>
      </c>
      <c r="D4749" s="7" t="s">
        <v>9421</v>
      </c>
      <c r="E4749" s="7" t="s">
        <v>51802</v>
      </c>
      <c r="F4749" s="7" t="s">
        <v>51803</v>
      </c>
      <c r="G4749" s="7" t="s">
        <v>51804</v>
      </c>
      <c r="H4749" s="7" t="s">
        <v>51805</v>
      </c>
      <c r="I4749" s="7" t="s">
        <v>45</v>
      </c>
      <c r="J4749" s="7" t="s">
        <v>33060</v>
      </c>
      <c r="K4749" s="7" t="s">
        <v>47</v>
      </c>
      <c r="L4749" s="7">
        <v>10</v>
      </c>
      <c r="M4749" s="7" t="s">
        <v>105</v>
      </c>
      <c r="N4749" s="7">
        <v>87000</v>
      </c>
      <c r="O4749" s="7" t="s">
        <v>16479</v>
      </c>
      <c r="P4749" s="7">
        <v>19640401</v>
      </c>
      <c r="Q4749" s="7">
        <v>201</v>
      </c>
      <c r="R4749" s="7">
        <v>202012</v>
      </c>
    </row>
    <row r="4750" spans="1:18" ht="16.5" customHeight="1">
      <c r="A4750" s="8">
        <v>2078204020</v>
      </c>
      <c r="B4750" s="7">
        <v>2216079</v>
      </c>
      <c r="C4750" s="12">
        <v>1111330004271</v>
      </c>
      <c r="D4750" s="7" t="s">
        <v>28017</v>
      </c>
      <c r="E4750" s="7" t="s">
        <v>28019</v>
      </c>
      <c r="F4750" s="7" t="s">
        <v>249</v>
      </c>
      <c r="G4750" s="7" t="s">
        <v>28020</v>
      </c>
      <c r="H4750" s="7" t="s">
        <v>28021</v>
      </c>
      <c r="I4750" s="7" t="s">
        <v>45</v>
      </c>
      <c r="J4750" s="7" t="s">
        <v>33060</v>
      </c>
      <c r="K4750" s="7" t="s">
        <v>47</v>
      </c>
      <c r="L4750" s="7">
        <v>10</v>
      </c>
      <c r="M4750" s="7" t="s">
        <v>105</v>
      </c>
      <c r="N4750" s="7">
        <v>86101</v>
      </c>
      <c r="O4750" s="7" t="s">
        <v>615</v>
      </c>
      <c r="P4750" s="7">
        <v>19921130</v>
      </c>
      <c r="Q4750" s="7">
        <v>1387</v>
      </c>
      <c r="R4750" s="7">
        <v>202012</v>
      </c>
    </row>
    <row r="4751" spans="1:18" ht="16.5" customHeight="1">
      <c r="A4751" s="8">
        <v>1188200665</v>
      </c>
      <c r="B4751" s="7">
        <v>1124960</v>
      </c>
      <c r="C4751" s="12">
        <v>1112220000056</v>
      </c>
      <c r="D4751" s="7" t="s">
        <v>10942</v>
      </c>
      <c r="E4751" s="7" t="s">
        <v>5563</v>
      </c>
      <c r="F4751" s="7" t="s">
        <v>249</v>
      </c>
      <c r="G4751" s="7" t="s">
        <v>10943</v>
      </c>
      <c r="H4751" s="7" t="s">
        <v>10944</v>
      </c>
      <c r="I4751" s="7" t="s">
        <v>45</v>
      </c>
      <c r="J4751" s="7" t="s">
        <v>33060</v>
      </c>
      <c r="K4751" s="7" t="s">
        <v>47</v>
      </c>
      <c r="L4751" s="7">
        <v>10</v>
      </c>
      <c r="M4751" s="7" t="s">
        <v>105</v>
      </c>
      <c r="N4751" s="7">
        <v>86100</v>
      </c>
      <c r="O4751" s="7" t="s">
        <v>5955</v>
      </c>
      <c r="P4751" s="7">
        <v>19820902</v>
      </c>
      <c r="Q4751" s="7">
        <v>586</v>
      </c>
      <c r="R4751" s="7">
        <v>202012</v>
      </c>
    </row>
    <row r="4752" spans="1:18" ht="16.5" customHeight="1">
      <c r="A4752" s="8">
        <v>1078203997</v>
      </c>
      <c r="B4752" s="7">
        <v>1672578</v>
      </c>
      <c r="C4752" s="12">
        <v>1112330000657</v>
      </c>
      <c r="D4752" s="7" t="s">
        <v>51806</v>
      </c>
      <c r="E4752" s="7" t="s">
        <v>9411</v>
      </c>
      <c r="F4752" s="7" t="s">
        <v>249</v>
      </c>
      <c r="G4752" s="7" t="s">
        <v>51807</v>
      </c>
      <c r="H4752" s="7" t="s">
        <v>51808</v>
      </c>
      <c r="I4752" s="7" t="s">
        <v>45</v>
      </c>
      <c r="J4752" s="7" t="s">
        <v>33060</v>
      </c>
      <c r="K4752" s="7" t="s">
        <v>47</v>
      </c>
      <c r="L4752" s="7">
        <v>10</v>
      </c>
      <c r="M4752" s="7" t="s">
        <v>105</v>
      </c>
      <c r="N4752" s="7">
        <v>86102</v>
      </c>
      <c r="O4752" s="7" t="s">
        <v>30448</v>
      </c>
      <c r="P4752" s="7">
        <v>19850101</v>
      </c>
      <c r="Q4752" s="7">
        <v>372</v>
      </c>
      <c r="R4752" s="7">
        <v>202012</v>
      </c>
    </row>
    <row r="4753" spans="1:18" ht="16.5" customHeight="1">
      <c r="A4753" s="8">
        <v>1178202826</v>
      </c>
      <c r="B4753" s="7">
        <v>1825893</v>
      </c>
      <c r="C4753" s="12">
        <v>1112330001465</v>
      </c>
      <c r="D4753" s="7" t="s">
        <v>51809</v>
      </c>
      <c r="E4753" s="7" t="s">
        <v>899</v>
      </c>
      <c r="F4753" s="7" t="s">
        <v>249</v>
      </c>
      <c r="G4753" s="7" t="s">
        <v>51810</v>
      </c>
      <c r="H4753" s="7" t="s">
        <v>51811</v>
      </c>
      <c r="I4753" s="7" t="s">
        <v>45</v>
      </c>
      <c r="J4753" s="7" t="s">
        <v>33060</v>
      </c>
      <c r="K4753" s="7" t="s">
        <v>47</v>
      </c>
      <c r="L4753" s="7">
        <v>10</v>
      </c>
      <c r="M4753" s="7" t="s">
        <v>105</v>
      </c>
      <c r="N4753" s="7">
        <v>86100</v>
      </c>
      <c r="O4753" s="7" t="s">
        <v>5955</v>
      </c>
      <c r="P4753" s="7">
        <v>20020716</v>
      </c>
      <c r="Q4753" s="7">
        <v>91</v>
      </c>
      <c r="R4753" s="7">
        <v>202012</v>
      </c>
    </row>
    <row r="4754" spans="1:18" ht="16.5" customHeight="1">
      <c r="A4754" s="8">
        <v>1078205340</v>
      </c>
      <c r="B4754" s="7">
        <v>1719038</v>
      </c>
      <c r="C4754" s="12">
        <v>1112330006978</v>
      </c>
      <c r="D4754" s="7" t="s">
        <v>51812</v>
      </c>
      <c r="E4754" s="7" t="s">
        <v>66</v>
      </c>
      <c r="F4754" s="7" t="s">
        <v>249</v>
      </c>
      <c r="G4754" s="7" t="s">
        <v>51813</v>
      </c>
      <c r="H4754" s="7" t="s">
        <v>51814</v>
      </c>
      <c r="I4754" s="7" t="s">
        <v>45</v>
      </c>
      <c r="J4754" s="7" t="s">
        <v>33060</v>
      </c>
      <c r="K4754" s="7" t="s">
        <v>47</v>
      </c>
      <c r="L4754" s="7">
        <v>10</v>
      </c>
      <c r="M4754" s="7" t="s">
        <v>105</v>
      </c>
      <c r="N4754" s="7">
        <v>86102</v>
      </c>
      <c r="O4754" s="7" t="s">
        <v>30448</v>
      </c>
      <c r="P4754" s="7">
        <v>19940124</v>
      </c>
      <c r="Q4754" s="7">
        <v>327</v>
      </c>
      <c r="R4754" s="7">
        <v>202012</v>
      </c>
    </row>
    <row r="4755" spans="1:18" ht="16.5" customHeight="1">
      <c r="A4755" s="8">
        <v>2178201582</v>
      </c>
      <c r="B4755" s="7">
        <v>1627041</v>
      </c>
      <c r="C4755" s="12">
        <v>1113210002749</v>
      </c>
      <c r="D4755" s="7" t="s">
        <v>51815</v>
      </c>
      <c r="E4755" s="7" t="s">
        <v>1040</v>
      </c>
      <c r="F4755" s="7" t="s">
        <v>38175</v>
      </c>
      <c r="G4755" s="7" t="s">
        <v>51816</v>
      </c>
      <c r="H4755" s="7" t="s">
        <v>51817</v>
      </c>
      <c r="I4755" s="7" t="s">
        <v>45</v>
      </c>
      <c r="J4755" s="7" t="s">
        <v>33060</v>
      </c>
      <c r="K4755" s="7" t="s">
        <v>47</v>
      </c>
      <c r="L4755" s="7">
        <v>10</v>
      </c>
      <c r="M4755" s="7" t="s">
        <v>105</v>
      </c>
      <c r="N4755" s="7">
        <v>87290</v>
      </c>
      <c r="O4755" s="7" t="s">
        <v>37639</v>
      </c>
      <c r="P4755" s="7">
        <v>19910701</v>
      </c>
      <c r="Q4755" s="7">
        <v>91</v>
      </c>
      <c r="R4755" s="7">
        <v>202012</v>
      </c>
    </row>
    <row r="4756" spans="1:18" ht="16.5" customHeight="1">
      <c r="A4756" s="8">
        <v>1208205192</v>
      </c>
      <c r="B4756" s="7">
        <v>2138872</v>
      </c>
      <c r="C4756" s="12">
        <v>1113320000201</v>
      </c>
      <c r="D4756" s="7" t="s">
        <v>51818</v>
      </c>
      <c r="E4756" s="7" t="s">
        <v>51819</v>
      </c>
      <c r="F4756" s="7" t="s">
        <v>51820</v>
      </c>
      <c r="G4756" s="7" t="s">
        <v>51821</v>
      </c>
      <c r="H4756" s="7" t="s">
        <v>51822</v>
      </c>
      <c r="I4756" s="7" t="s">
        <v>45</v>
      </c>
      <c r="J4756" s="7" t="s">
        <v>33060</v>
      </c>
      <c r="K4756" s="7" t="s">
        <v>47</v>
      </c>
      <c r="L4756" s="7">
        <v>10</v>
      </c>
      <c r="M4756" s="7" t="s">
        <v>105</v>
      </c>
      <c r="N4756" s="7">
        <v>87299</v>
      </c>
      <c r="O4756" s="7" t="s">
        <v>37831</v>
      </c>
      <c r="P4756" s="7">
        <v>19990701</v>
      </c>
      <c r="Q4756" s="7">
        <v>328</v>
      </c>
      <c r="R4756" s="7">
        <v>202012</v>
      </c>
    </row>
    <row r="4757" spans="1:18" ht="16.5" customHeight="1">
      <c r="A4757" s="8">
        <v>1058211259</v>
      </c>
      <c r="B4757" s="7">
        <v>2458479</v>
      </c>
      <c r="C4757" s="12">
        <v>1114320008996</v>
      </c>
      <c r="D4757" s="7" t="s">
        <v>51823</v>
      </c>
      <c r="E4757" s="7" t="s">
        <v>51824</v>
      </c>
      <c r="F4757" s="7" t="s">
        <v>51825</v>
      </c>
      <c r="G4757" s="7" t="s">
        <v>51826</v>
      </c>
      <c r="H4757" s="7" t="s">
        <v>51827</v>
      </c>
      <c r="I4757" s="7" t="s">
        <v>45</v>
      </c>
      <c r="J4757" s="7" t="s">
        <v>33060</v>
      </c>
      <c r="K4757" s="7" t="s">
        <v>47</v>
      </c>
      <c r="L4757" s="7">
        <v>10</v>
      </c>
      <c r="M4757" s="7" t="s">
        <v>105</v>
      </c>
      <c r="N4757" s="7">
        <v>87000</v>
      </c>
      <c r="O4757" s="7" t="s">
        <v>16479</v>
      </c>
      <c r="P4757" s="7">
        <v>19990109</v>
      </c>
      <c r="Q4757" s="7">
        <v>55</v>
      </c>
      <c r="R4757" s="7">
        <v>202012</v>
      </c>
    </row>
    <row r="4758" spans="1:18" ht="16.5" customHeight="1">
      <c r="A4758" s="8">
        <v>2048203788</v>
      </c>
      <c r="B4758" s="7">
        <v>1529412</v>
      </c>
      <c r="C4758" s="12">
        <v>1141330003692</v>
      </c>
      <c r="D4758" s="7" t="s">
        <v>30575</v>
      </c>
      <c r="E4758" s="7" t="s">
        <v>30576</v>
      </c>
      <c r="F4758" s="7" t="s">
        <v>249</v>
      </c>
      <c r="G4758" s="7" t="s">
        <v>30577</v>
      </c>
      <c r="H4758" s="7" t="s">
        <v>30578</v>
      </c>
      <c r="I4758" s="7" t="s">
        <v>45</v>
      </c>
      <c r="J4758" s="7" t="s">
        <v>33060</v>
      </c>
      <c r="K4758" s="7" t="s">
        <v>47</v>
      </c>
      <c r="L4758" s="7">
        <v>10</v>
      </c>
      <c r="M4758" s="7" t="s">
        <v>105</v>
      </c>
      <c r="N4758" s="7">
        <v>86909</v>
      </c>
      <c r="O4758" s="7" t="s">
        <v>36876</v>
      </c>
      <c r="P4758" s="7">
        <v>19930619</v>
      </c>
      <c r="Q4758" s="7">
        <v>273</v>
      </c>
      <c r="R4758" s="7">
        <v>202012</v>
      </c>
    </row>
    <row r="4759" spans="1:18" ht="16.5" customHeight="1">
      <c r="A4759" s="8">
        <v>2168201105</v>
      </c>
      <c r="B4759" s="7">
        <v>1640725</v>
      </c>
      <c r="C4759" s="12">
        <v>1141330003741</v>
      </c>
      <c r="D4759" s="7" t="s">
        <v>51828</v>
      </c>
      <c r="E4759" s="7" t="s">
        <v>36063</v>
      </c>
      <c r="F4759" s="7" t="s">
        <v>5955</v>
      </c>
      <c r="G4759" s="7" t="s">
        <v>51829</v>
      </c>
      <c r="H4759" s="7" t="s">
        <v>51830</v>
      </c>
      <c r="I4759" s="7" t="s">
        <v>45</v>
      </c>
      <c r="J4759" s="7" t="s">
        <v>33060</v>
      </c>
      <c r="K4759" s="7" t="s">
        <v>47</v>
      </c>
      <c r="L4759" s="7">
        <v>10</v>
      </c>
      <c r="M4759" s="7" t="s">
        <v>105</v>
      </c>
      <c r="N4759" s="7">
        <v>86100</v>
      </c>
      <c r="O4759" s="7" t="s">
        <v>5955</v>
      </c>
      <c r="P4759" s="7">
        <v>19931019</v>
      </c>
      <c r="Q4759" s="7">
        <v>294</v>
      </c>
      <c r="R4759" s="7">
        <v>202012</v>
      </c>
    </row>
    <row r="4760" spans="1:18" ht="16.5" customHeight="1">
      <c r="A4760" s="8">
        <v>2048204939</v>
      </c>
      <c r="B4760" s="7">
        <v>1805555</v>
      </c>
      <c r="C4760" s="12">
        <v>1141330004054</v>
      </c>
      <c r="D4760" s="7" t="s">
        <v>51831</v>
      </c>
      <c r="E4760" s="7" t="s">
        <v>51832</v>
      </c>
      <c r="F4760" s="7" t="s">
        <v>249</v>
      </c>
      <c r="G4760" s="7" t="s">
        <v>51833</v>
      </c>
      <c r="H4760" s="7" t="s">
        <v>36225</v>
      </c>
      <c r="I4760" s="7" t="s">
        <v>45</v>
      </c>
      <c r="J4760" s="7" t="s">
        <v>33060</v>
      </c>
      <c r="K4760" s="7" t="s">
        <v>47</v>
      </c>
      <c r="L4760" s="7">
        <v>10</v>
      </c>
      <c r="M4760" s="7" t="s">
        <v>105</v>
      </c>
      <c r="N4760" s="7">
        <v>86300</v>
      </c>
      <c r="O4760" s="7" t="s">
        <v>36811</v>
      </c>
      <c r="P4760" s="7">
        <v>19950524</v>
      </c>
      <c r="Q4760" s="7">
        <v>557</v>
      </c>
      <c r="R4760" s="7">
        <v>202012</v>
      </c>
    </row>
    <row r="4761" spans="1:18" ht="16.5" customHeight="1">
      <c r="A4761" s="8">
        <v>1068230550</v>
      </c>
      <c r="B4761" s="7">
        <v>2452866</v>
      </c>
      <c r="C4761" s="12">
        <v>1142210000493</v>
      </c>
      <c r="D4761" s="7" t="s">
        <v>51834</v>
      </c>
      <c r="E4761" s="7" t="s">
        <v>5881</v>
      </c>
      <c r="G4761" s="7" t="s">
        <v>51835</v>
      </c>
      <c r="H4761" s="7" t="s">
        <v>51836</v>
      </c>
      <c r="I4761" s="7" t="s">
        <v>45</v>
      </c>
      <c r="J4761" s="7" t="s">
        <v>33060</v>
      </c>
      <c r="K4761" s="7" t="s">
        <v>47</v>
      </c>
      <c r="L4761" s="7">
        <v>10</v>
      </c>
      <c r="M4761" s="7" t="s">
        <v>105</v>
      </c>
      <c r="N4761" s="7">
        <v>87000</v>
      </c>
      <c r="O4761" s="7" t="s">
        <v>16479</v>
      </c>
      <c r="P4761" s="7">
        <v>19700801</v>
      </c>
      <c r="Q4761" s="7">
        <v>65</v>
      </c>
      <c r="R4761" s="7">
        <v>202012</v>
      </c>
    </row>
    <row r="4762" spans="1:18" ht="16.5" customHeight="1">
      <c r="A4762" s="8">
        <v>1058204476</v>
      </c>
      <c r="B4762" s="7">
        <v>1759463</v>
      </c>
      <c r="C4762" s="12">
        <v>1142220004641</v>
      </c>
      <c r="D4762" s="7" t="s">
        <v>51837</v>
      </c>
      <c r="E4762" s="7" t="s">
        <v>736</v>
      </c>
      <c r="F4762" s="7" t="s">
        <v>27428</v>
      </c>
      <c r="G4762" s="7" t="s">
        <v>51838</v>
      </c>
      <c r="H4762" s="7" t="s">
        <v>51839</v>
      </c>
      <c r="I4762" s="7" t="s">
        <v>45</v>
      </c>
      <c r="J4762" s="7" t="s">
        <v>33060</v>
      </c>
      <c r="K4762" s="7" t="s">
        <v>47</v>
      </c>
      <c r="L4762" s="7">
        <v>10</v>
      </c>
      <c r="M4762" s="7" t="s">
        <v>34433</v>
      </c>
      <c r="N4762" s="7">
        <v>60000</v>
      </c>
      <c r="O4762" s="7" t="s">
        <v>13431</v>
      </c>
      <c r="P4762" s="7">
        <v>19890311</v>
      </c>
      <c r="Q4762" s="7">
        <v>205</v>
      </c>
      <c r="R4762" s="7">
        <v>202012</v>
      </c>
    </row>
    <row r="4763" spans="1:18" ht="16.5" customHeight="1">
      <c r="A4763" s="8">
        <v>1058203569</v>
      </c>
      <c r="B4763" s="7">
        <v>1100523</v>
      </c>
      <c r="C4763" s="12">
        <v>1142320000367</v>
      </c>
      <c r="D4763" s="7" t="s">
        <v>29260</v>
      </c>
      <c r="E4763" s="7" t="s">
        <v>29262</v>
      </c>
      <c r="F4763" s="7" t="s">
        <v>6163</v>
      </c>
      <c r="G4763" s="7" t="s">
        <v>29263</v>
      </c>
      <c r="H4763" s="7" t="s">
        <v>29264</v>
      </c>
      <c r="I4763" s="7" t="s">
        <v>45</v>
      </c>
      <c r="J4763" s="7" t="s">
        <v>33060</v>
      </c>
      <c r="K4763" s="7" t="s">
        <v>47</v>
      </c>
      <c r="L4763" s="7">
        <v>10</v>
      </c>
      <c r="M4763" s="7" t="s">
        <v>105</v>
      </c>
      <c r="N4763" s="7">
        <v>87000</v>
      </c>
      <c r="O4763" s="7" t="s">
        <v>16479</v>
      </c>
      <c r="P4763" s="7">
        <v>19831013</v>
      </c>
      <c r="Q4763" s="7">
        <v>452</v>
      </c>
      <c r="R4763" s="7">
        <v>202012</v>
      </c>
    </row>
    <row r="4764" spans="1:18" ht="16.5" customHeight="1">
      <c r="A4764" s="8">
        <v>1058209452</v>
      </c>
      <c r="B4764" s="7">
        <v>1736423</v>
      </c>
      <c r="C4764" s="12">
        <v>1142330007336</v>
      </c>
      <c r="D4764" s="7" t="s">
        <v>51840</v>
      </c>
      <c r="E4764" s="7" t="s">
        <v>51841</v>
      </c>
      <c r="F4764" s="7" t="s">
        <v>7921</v>
      </c>
      <c r="G4764" s="7" t="s">
        <v>51842</v>
      </c>
      <c r="H4764" s="7" t="s">
        <v>51843</v>
      </c>
      <c r="I4764" s="7" t="s">
        <v>45</v>
      </c>
      <c r="J4764" s="7" t="s">
        <v>33060</v>
      </c>
      <c r="K4764" s="7" t="s">
        <v>47</v>
      </c>
      <c r="L4764" s="7">
        <v>10</v>
      </c>
      <c r="M4764" s="7" t="s">
        <v>105</v>
      </c>
      <c r="N4764" s="7">
        <v>86300</v>
      </c>
      <c r="O4764" s="7" t="s">
        <v>36811</v>
      </c>
      <c r="P4764" s="7">
        <v>19950218</v>
      </c>
      <c r="Q4764" s="7">
        <v>148</v>
      </c>
      <c r="R4764" s="7">
        <v>202012</v>
      </c>
    </row>
    <row r="4765" spans="1:18" ht="16.5" customHeight="1">
      <c r="A4765" s="8">
        <v>2098206136</v>
      </c>
      <c r="B4765" s="7">
        <v>1526663</v>
      </c>
      <c r="C4765" s="12">
        <v>1144320000298</v>
      </c>
      <c r="D4765" s="7" t="s">
        <v>51844</v>
      </c>
      <c r="E4765" s="7" t="s">
        <v>51845</v>
      </c>
      <c r="F4765" s="7" t="s">
        <v>51846</v>
      </c>
      <c r="G4765" s="7" t="s">
        <v>51847</v>
      </c>
      <c r="H4765" s="7" t="s">
        <v>51848</v>
      </c>
      <c r="I4765" s="7" t="s">
        <v>45</v>
      </c>
      <c r="J4765" s="7" t="s">
        <v>33060</v>
      </c>
      <c r="K4765" s="7" t="s">
        <v>47</v>
      </c>
      <c r="L4765" s="7">
        <v>10</v>
      </c>
      <c r="M4765" s="7" t="s">
        <v>105</v>
      </c>
      <c r="N4765" s="7">
        <v>87000</v>
      </c>
      <c r="O4765" s="7" t="s">
        <v>16479</v>
      </c>
      <c r="P4765" s="7">
        <v>19960206</v>
      </c>
      <c r="Q4765" s="7">
        <v>389</v>
      </c>
      <c r="R4765" s="7">
        <v>202012</v>
      </c>
    </row>
    <row r="4766" spans="1:18" ht="16.5" customHeight="1">
      <c r="A4766" s="8">
        <v>2098210488</v>
      </c>
      <c r="B4766" s="7">
        <v>3909291</v>
      </c>
      <c r="C4766" s="12">
        <v>1144330003141</v>
      </c>
      <c r="D4766" s="7" t="s">
        <v>51849</v>
      </c>
      <c r="E4766" s="7" t="s">
        <v>51850</v>
      </c>
      <c r="F4766" s="7" t="s">
        <v>51851</v>
      </c>
      <c r="G4766" s="7" t="s">
        <v>51852</v>
      </c>
      <c r="H4766" s="7" t="s">
        <v>51853</v>
      </c>
      <c r="I4766" s="7" t="s">
        <v>45</v>
      </c>
      <c r="J4766" s="7" t="s">
        <v>33060</v>
      </c>
      <c r="K4766" s="7" t="s">
        <v>47</v>
      </c>
      <c r="L4766" s="7">
        <v>10</v>
      </c>
      <c r="M4766" s="7" t="s">
        <v>105</v>
      </c>
      <c r="N4766" s="7">
        <v>86102</v>
      </c>
      <c r="O4766" s="7" t="s">
        <v>30448</v>
      </c>
      <c r="P4766" s="7">
        <v>20080708</v>
      </c>
      <c r="Q4766" s="7">
        <v>86</v>
      </c>
      <c r="R4766" s="7">
        <v>202012</v>
      </c>
    </row>
    <row r="4767" spans="1:18" ht="16.5" customHeight="1">
      <c r="A4767" s="8">
        <v>1118200397</v>
      </c>
      <c r="B4767" s="7">
        <v>2456927</v>
      </c>
      <c r="C4767" s="12">
        <v>1145320000147</v>
      </c>
      <c r="D4767" s="7" t="s">
        <v>51854</v>
      </c>
      <c r="E4767" s="7" t="s">
        <v>51855</v>
      </c>
      <c r="F4767" s="7" t="s">
        <v>51856</v>
      </c>
      <c r="G4767" s="7" t="s">
        <v>51857</v>
      </c>
      <c r="H4767" s="7" t="s">
        <v>51858</v>
      </c>
      <c r="I4767" s="7" t="s">
        <v>45</v>
      </c>
      <c r="J4767" s="7" t="s">
        <v>33060</v>
      </c>
      <c r="K4767" s="7" t="s">
        <v>47</v>
      </c>
      <c r="L4767" s="7">
        <v>10</v>
      </c>
      <c r="M4767" s="7" t="s">
        <v>105</v>
      </c>
      <c r="N4767" s="7">
        <v>87000</v>
      </c>
      <c r="O4767" s="7" t="s">
        <v>16479</v>
      </c>
      <c r="P4767" s="7">
        <v>19970711</v>
      </c>
      <c r="Q4767" s="7">
        <v>429</v>
      </c>
      <c r="R4767" s="7">
        <v>202012</v>
      </c>
    </row>
    <row r="4768" spans="1:18" ht="16.5" customHeight="1">
      <c r="A4768" s="8">
        <v>1108205517</v>
      </c>
      <c r="B4768" s="7">
        <v>1136602</v>
      </c>
      <c r="C4768" s="12">
        <v>1145330000020</v>
      </c>
      <c r="D4768" s="7" t="s">
        <v>51859</v>
      </c>
      <c r="E4768" s="7" t="s">
        <v>51860</v>
      </c>
      <c r="F4768" s="7" t="s">
        <v>249</v>
      </c>
      <c r="G4768" s="7" t="s">
        <v>51861</v>
      </c>
      <c r="H4768" s="7" t="s">
        <v>51862</v>
      </c>
      <c r="I4768" s="7" t="s">
        <v>45</v>
      </c>
      <c r="J4768" s="7" t="s">
        <v>33060</v>
      </c>
      <c r="K4768" s="7" t="s">
        <v>47</v>
      </c>
      <c r="L4768" s="7">
        <v>10</v>
      </c>
      <c r="M4768" s="7" t="s">
        <v>105</v>
      </c>
      <c r="N4768" s="7">
        <v>86101</v>
      </c>
      <c r="O4768" s="7" t="s">
        <v>615</v>
      </c>
      <c r="P4768" s="7">
        <v>19900308</v>
      </c>
      <c r="Q4768" s="7">
        <v>193</v>
      </c>
      <c r="R4768" s="7">
        <v>202012</v>
      </c>
    </row>
    <row r="4769" spans="1:18" ht="16.5" customHeight="1">
      <c r="A4769" s="8">
        <v>1118205053</v>
      </c>
      <c r="B4769" s="7">
        <v>1745268</v>
      </c>
      <c r="C4769" s="12">
        <v>1145330004775</v>
      </c>
      <c r="D4769" s="7" t="s">
        <v>30641</v>
      </c>
      <c r="E4769" s="7" t="s">
        <v>30642</v>
      </c>
      <c r="F4769" s="7" t="s">
        <v>249</v>
      </c>
      <c r="G4769" s="7" t="s">
        <v>30643</v>
      </c>
      <c r="H4769" s="7" t="s">
        <v>30644</v>
      </c>
      <c r="I4769" s="7" t="s">
        <v>45</v>
      </c>
      <c r="J4769" s="7" t="s">
        <v>33060</v>
      </c>
      <c r="K4769" s="7" t="s">
        <v>47</v>
      </c>
      <c r="L4769" s="7">
        <v>10</v>
      </c>
      <c r="M4769" s="7" t="s">
        <v>105</v>
      </c>
      <c r="N4769" s="7">
        <v>86104</v>
      </c>
      <c r="O4769" s="7" t="s">
        <v>36543</v>
      </c>
      <c r="P4769" s="7">
        <v>19960913</v>
      </c>
      <c r="Q4769" s="7">
        <v>228</v>
      </c>
      <c r="R4769" s="7">
        <v>202012</v>
      </c>
    </row>
    <row r="4770" spans="1:18" ht="16.5" customHeight="1">
      <c r="A4770" s="8">
        <v>2118212591</v>
      </c>
      <c r="B4770" s="7">
        <v>2538622</v>
      </c>
      <c r="C4770" s="12">
        <v>1146210024107</v>
      </c>
      <c r="D4770" s="7" t="s">
        <v>51863</v>
      </c>
      <c r="E4770" s="7" t="s">
        <v>51864</v>
      </c>
      <c r="F4770" s="7" t="s">
        <v>51865</v>
      </c>
      <c r="G4770" s="7" t="s">
        <v>51866</v>
      </c>
      <c r="H4770" s="7" t="s">
        <v>51867</v>
      </c>
      <c r="I4770" s="7" t="s">
        <v>45</v>
      </c>
      <c r="J4770" s="7" t="s">
        <v>33060</v>
      </c>
      <c r="K4770" s="7" t="s">
        <v>47</v>
      </c>
      <c r="L4770" s="7">
        <v>10</v>
      </c>
      <c r="M4770" s="7" t="s">
        <v>105</v>
      </c>
      <c r="N4770" s="7">
        <v>87000</v>
      </c>
      <c r="O4770" s="7" t="s">
        <v>16479</v>
      </c>
      <c r="P4770" s="7">
        <v>20050401</v>
      </c>
      <c r="Q4770" s="7">
        <v>75</v>
      </c>
      <c r="R4770" s="7">
        <v>202012</v>
      </c>
    </row>
    <row r="4771" spans="1:18" ht="16.5" customHeight="1">
      <c r="A4771" s="8">
        <v>1208201880</v>
      </c>
      <c r="B4771" s="7">
        <v>2158954</v>
      </c>
      <c r="C4771" s="12">
        <v>1146320000195</v>
      </c>
      <c r="D4771" s="7" t="s">
        <v>51868</v>
      </c>
      <c r="E4771" s="7" t="s">
        <v>51869</v>
      </c>
      <c r="F4771" s="7" t="s">
        <v>51870</v>
      </c>
      <c r="G4771" s="7" t="s">
        <v>51871</v>
      </c>
      <c r="H4771" s="7" t="s">
        <v>51872</v>
      </c>
      <c r="I4771" s="7" t="s">
        <v>45</v>
      </c>
      <c r="J4771" s="7" t="s">
        <v>33060</v>
      </c>
      <c r="K4771" s="7" t="s">
        <v>47</v>
      </c>
      <c r="L4771" s="7">
        <v>10</v>
      </c>
      <c r="M4771" s="7" t="s">
        <v>105</v>
      </c>
      <c r="N4771" s="7">
        <v>87000</v>
      </c>
      <c r="O4771" s="7" t="s">
        <v>16479</v>
      </c>
      <c r="P4771" s="7">
        <v>19560502</v>
      </c>
      <c r="Q4771" s="7">
        <v>458</v>
      </c>
      <c r="R4771" s="7">
        <v>202012</v>
      </c>
    </row>
    <row r="4772" spans="1:18" ht="16.5" customHeight="1">
      <c r="A4772" s="8">
        <v>2208200920</v>
      </c>
      <c r="B4772" s="7">
        <v>2455197</v>
      </c>
      <c r="C4772" s="12">
        <v>1146320009850</v>
      </c>
      <c r="D4772" s="7" t="s">
        <v>51873</v>
      </c>
      <c r="E4772" s="7" t="s">
        <v>51874</v>
      </c>
      <c r="F4772" s="7" t="s">
        <v>51875</v>
      </c>
      <c r="G4772" s="7" t="s">
        <v>51876</v>
      </c>
      <c r="H4772" s="7" t="s">
        <v>51877</v>
      </c>
      <c r="I4772" s="7" t="s">
        <v>45</v>
      </c>
      <c r="J4772" s="7" t="s">
        <v>33060</v>
      </c>
      <c r="K4772" s="7" t="s">
        <v>47</v>
      </c>
      <c r="L4772" s="7">
        <v>10</v>
      </c>
      <c r="M4772" s="7" t="s">
        <v>105</v>
      </c>
      <c r="N4772" s="7">
        <v>87290</v>
      </c>
      <c r="O4772" s="7" t="s">
        <v>37639</v>
      </c>
      <c r="P4772" s="7">
        <v>19930830</v>
      </c>
      <c r="Q4772" s="7">
        <v>57</v>
      </c>
      <c r="R4772" s="7">
        <v>202012</v>
      </c>
    </row>
    <row r="4773" spans="1:18" ht="16.5" customHeight="1">
      <c r="A4773" s="8">
        <v>2208201517</v>
      </c>
      <c r="B4773" s="7">
        <v>1576261</v>
      </c>
      <c r="C4773" s="12">
        <v>1146330005169</v>
      </c>
      <c r="D4773" s="7" t="s">
        <v>8599</v>
      </c>
      <c r="E4773" s="7" t="s">
        <v>8600</v>
      </c>
      <c r="F4773" s="7" t="s">
        <v>127</v>
      </c>
      <c r="G4773" s="7" t="s">
        <v>8601</v>
      </c>
      <c r="H4773" s="7" t="s">
        <v>8602</v>
      </c>
      <c r="I4773" s="7" t="s">
        <v>45</v>
      </c>
      <c r="J4773" s="7" t="s">
        <v>33060</v>
      </c>
      <c r="K4773" s="7" t="s">
        <v>47</v>
      </c>
      <c r="L4773" s="7">
        <v>10</v>
      </c>
      <c r="M4773" s="7" t="s">
        <v>363</v>
      </c>
      <c r="N4773" s="7">
        <v>70113</v>
      </c>
      <c r="O4773" s="7" t="s">
        <v>14645</v>
      </c>
      <c r="P4773" s="7">
        <v>19900210</v>
      </c>
      <c r="Q4773" s="7">
        <v>3995</v>
      </c>
      <c r="R4773" s="7">
        <v>202012</v>
      </c>
    </row>
    <row r="4774" spans="1:18" ht="16.5" customHeight="1">
      <c r="A4774" s="8">
        <v>2118213187</v>
      </c>
      <c r="B4774" s="7">
        <v>2229323</v>
      </c>
      <c r="C4774" s="12">
        <v>1146330026793</v>
      </c>
      <c r="D4774" s="7" t="s">
        <v>51878</v>
      </c>
      <c r="E4774" s="7" t="s">
        <v>32766</v>
      </c>
      <c r="F4774" s="7" t="s">
        <v>249</v>
      </c>
      <c r="G4774" s="7" t="s">
        <v>51879</v>
      </c>
      <c r="H4774" s="7" t="s">
        <v>51880</v>
      </c>
      <c r="I4774" s="7" t="s">
        <v>45</v>
      </c>
      <c r="J4774" s="7" t="s">
        <v>33060</v>
      </c>
      <c r="K4774" s="7" t="s">
        <v>47</v>
      </c>
      <c r="L4774" s="7">
        <v>10</v>
      </c>
      <c r="M4774" s="7" t="s">
        <v>105</v>
      </c>
      <c r="N4774" s="7">
        <v>86101</v>
      </c>
      <c r="O4774" s="7" t="s">
        <v>615</v>
      </c>
      <c r="P4774" s="7">
        <v>20000706</v>
      </c>
      <c r="Q4774" s="7">
        <v>144</v>
      </c>
      <c r="R4774" s="7">
        <v>202012</v>
      </c>
    </row>
    <row r="4775" spans="1:18" ht="16.5" customHeight="1">
      <c r="A4775" s="8">
        <v>1028205476</v>
      </c>
      <c r="B4775" s="7">
        <v>1683575</v>
      </c>
      <c r="C4775" s="12">
        <v>1146710001745</v>
      </c>
      <c r="D4775" s="7" t="s">
        <v>51881</v>
      </c>
      <c r="E4775" s="7" t="s">
        <v>51882</v>
      </c>
      <c r="F4775" s="7" t="s">
        <v>51883</v>
      </c>
      <c r="G4775" s="7" t="s">
        <v>35808</v>
      </c>
      <c r="H4775" s="7" t="s">
        <v>51884</v>
      </c>
      <c r="I4775" s="7" t="s">
        <v>45</v>
      </c>
      <c r="J4775" s="7" t="s">
        <v>33060</v>
      </c>
      <c r="K4775" s="7" t="s">
        <v>47</v>
      </c>
      <c r="L4775" s="7">
        <v>10</v>
      </c>
      <c r="M4775" s="7" t="s">
        <v>363</v>
      </c>
      <c r="N4775" s="7">
        <v>71531</v>
      </c>
      <c r="O4775" s="7" t="s">
        <v>15169</v>
      </c>
      <c r="P4775" s="7">
        <v>19880816</v>
      </c>
      <c r="Q4775" s="7">
        <v>446</v>
      </c>
      <c r="R4775" s="7">
        <v>202012</v>
      </c>
    </row>
    <row r="4776" spans="1:18" ht="16.5" customHeight="1">
      <c r="A4776" s="8">
        <v>3128204676</v>
      </c>
      <c r="B4776" s="7">
        <v>1288746</v>
      </c>
      <c r="C4776" s="12">
        <v>1146710006266</v>
      </c>
      <c r="D4776" s="7" t="s">
        <v>2770</v>
      </c>
      <c r="E4776" s="7" t="s">
        <v>2771</v>
      </c>
      <c r="F4776" s="7" t="s">
        <v>2772</v>
      </c>
      <c r="G4776" s="7" t="s">
        <v>2773</v>
      </c>
      <c r="H4776" s="7" t="s">
        <v>2774</v>
      </c>
      <c r="I4776" s="7" t="s">
        <v>45</v>
      </c>
      <c r="J4776" s="7" t="s">
        <v>33060</v>
      </c>
      <c r="K4776" s="7" t="s">
        <v>47</v>
      </c>
      <c r="L4776" s="7">
        <v>10</v>
      </c>
      <c r="M4776" s="7" t="s">
        <v>363</v>
      </c>
      <c r="N4776" s="7">
        <v>70121</v>
      </c>
      <c r="O4776" s="7" t="s">
        <v>35742</v>
      </c>
      <c r="P4776" s="7">
        <v>19900905</v>
      </c>
      <c r="Q4776" s="7">
        <v>500</v>
      </c>
      <c r="R4776" s="7">
        <v>202012</v>
      </c>
    </row>
    <row r="4777" spans="1:18" ht="16.5" customHeight="1">
      <c r="A4777" s="8">
        <v>1208205310</v>
      </c>
      <c r="B4777" s="7">
        <v>2454509</v>
      </c>
      <c r="C4777" s="12">
        <v>1146710026260</v>
      </c>
      <c r="D4777" s="7" t="s">
        <v>51885</v>
      </c>
      <c r="E4777" s="7" t="s">
        <v>32971</v>
      </c>
      <c r="F4777" s="7" t="s">
        <v>51886</v>
      </c>
      <c r="G4777" s="7" t="s">
        <v>51887</v>
      </c>
      <c r="H4777" s="7" t="s">
        <v>51888</v>
      </c>
      <c r="I4777" s="7" t="s">
        <v>45</v>
      </c>
      <c r="J4777" s="7" t="s">
        <v>33060</v>
      </c>
      <c r="K4777" s="7" t="s">
        <v>47</v>
      </c>
      <c r="L4777" s="7">
        <v>10</v>
      </c>
      <c r="M4777" s="7" t="s">
        <v>105</v>
      </c>
      <c r="N4777" s="7">
        <v>87299</v>
      </c>
      <c r="O4777" s="7" t="s">
        <v>37831</v>
      </c>
      <c r="P4777" s="7">
        <v>20000330</v>
      </c>
      <c r="Q4777" s="7">
        <v>60</v>
      </c>
      <c r="R4777" s="7">
        <v>202012</v>
      </c>
    </row>
    <row r="4778" spans="1:18" ht="16.5" customHeight="1">
      <c r="A4778" s="8">
        <v>1118202852</v>
      </c>
      <c r="B4778" s="7">
        <v>3144011</v>
      </c>
      <c r="C4778" s="12">
        <v>1147210000188</v>
      </c>
      <c r="D4778" s="7" t="s">
        <v>51889</v>
      </c>
      <c r="E4778" s="7" t="s">
        <v>51890</v>
      </c>
      <c r="F4778" s="7" t="s">
        <v>6163</v>
      </c>
      <c r="G4778" s="7" t="s">
        <v>51891</v>
      </c>
      <c r="H4778" s="7" t="s">
        <v>51892</v>
      </c>
      <c r="I4778" s="7" t="s">
        <v>45</v>
      </c>
      <c r="J4778" s="7" t="s">
        <v>33060</v>
      </c>
      <c r="K4778" s="7" t="s">
        <v>47</v>
      </c>
      <c r="L4778" s="7">
        <v>10</v>
      </c>
      <c r="M4778" s="7" t="s">
        <v>105</v>
      </c>
      <c r="N4778" s="7">
        <v>87000</v>
      </c>
      <c r="O4778" s="7" t="s">
        <v>16479</v>
      </c>
      <c r="P4778" s="7">
        <v>19791210</v>
      </c>
      <c r="Q4778" s="7">
        <v>145</v>
      </c>
      <c r="R4778" s="7">
        <v>202012</v>
      </c>
    </row>
    <row r="4779" spans="1:18" ht="16.5" customHeight="1">
      <c r="A4779" s="8">
        <v>1118200363</v>
      </c>
      <c r="B4779" s="7">
        <v>2481175</v>
      </c>
      <c r="C4779" s="12">
        <v>1147320000063</v>
      </c>
      <c r="D4779" s="7" t="s">
        <v>29072</v>
      </c>
      <c r="E4779" s="7" t="s">
        <v>29074</v>
      </c>
      <c r="F4779" s="7" t="s">
        <v>29075</v>
      </c>
      <c r="G4779" s="7" t="s">
        <v>29076</v>
      </c>
      <c r="H4779" s="7" t="s">
        <v>29077</v>
      </c>
      <c r="I4779" s="7" t="s">
        <v>45</v>
      </c>
      <c r="J4779" s="7" t="s">
        <v>33060</v>
      </c>
      <c r="K4779" s="7" t="s">
        <v>47</v>
      </c>
      <c r="L4779" s="7">
        <v>10</v>
      </c>
      <c r="M4779" s="7" t="s">
        <v>105</v>
      </c>
      <c r="N4779" s="7">
        <v>87122</v>
      </c>
      <c r="O4779" s="7" t="s">
        <v>37553</v>
      </c>
      <c r="P4779" s="7">
        <v>19610510</v>
      </c>
      <c r="Q4779" s="7">
        <v>1327</v>
      </c>
      <c r="R4779" s="7">
        <v>202012</v>
      </c>
    </row>
    <row r="4780" spans="1:18" ht="16.5" customHeight="1">
      <c r="A4780" s="8">
        <v>1118202809</v>
      </c>
      <c r="B4780" s="7">
        <v>1491319</v>
      </c>
      <c r="C4780" s="12">
        <v>1147330000753</v>
      </c>
      <c r="D4780" s="7" t="s">
        <v>51893</v>
      </c>
      <c r="E4780" s="7" t="s">
        <v>51718</v>
      </c>
      <c r="F4780" s="7" t="s">
        <v>249</v>
      </c>
      <c r="G4780" s="7" t="s">
        <v>51894</v>
      </c>
      <c r="H4780" s="7" t="s">
        <v>51895</v>
      </c>
      <c r="I4780" s="7" t="s">
        <v>45</v>
      </c>
      <c r="J4780" s="7" t="s">
        <v>33060</v>
      </c>
      <c r="K4780" s="7" t="s">
        <v>47</v>
      </c>
      <c r="L4780" s="7">
        <v>10</v>
      </c>
      <c r="M4780" s="7" t="s">
        <v>105</v>
      </c>
      <c r="N4780" s="7">
        <v>86101</v>
      </c>
      <c r="O4780" s="7" t="s">
        <v>615</v>
      </c>
      <c r="P4780" s="7">
        <v>19860530</v>
      </c>
      <c r="Q4780" s="7">
        <v>331</v>
      </c>
      <c r="R4780" s="7">
        <v>202012</v>
      </c>
    </row>
    <row r="4781" spans="1:18" ht="16.5" customHeight="1">
      <c r="A4781" s="8">
        <v>1298204282</v>
      </c>
      <c r="B4781" s="7">
        <v>3030941</v>
      </c>
      <c r="C4781" s="12">
        <v>1148320000024</v>
      </c>
      <c r="D4781" s="7" t="s">
        <v>17637</v>
      </c>
      <c r="E4781" s="7" t="s">
        <v>17638</v>
      </c>
      <c r="F4781" s="7" t="s">
        <v>17639</v>
      </c>
      <c r="G4781" s="7" t="s">
        <v>17640</v>
      </c>
      <c r="H4781" s="7" t="s">
        <v>17641</v>
      </c>
      <c r="I4781" s="7" t="s">
        <v>45</v>
      </c>
      <c r="J4781" s="7" t="s">
        <v>33060</v>
      </c>
      <c r="K4781" s="7" t="s">
        <v>47</v>
      </c>
      <c r="L4781" s="7">
        <v>10</v>
      </c>
      <c r="M4781" s="7" t="s">
        <v>33076</v>
      </c>
      <c r="N4781" s="7">
        <v>26329</v>
      </c>
      <c r="O4781" s="7" t="s">
        <v>42391</v>
      </c>
      <c r="P4781" s="7">
        <v>19950304</v>
      </c>
      <c r="Q4781" s="7">
        <v>73</v>
      </c>
      <c r="R4781" s="7">
        <v>202012</v>
      </c>
    </row>
    <row r="4782" spans="1:18" ht="16.5" customHeight="1">
      <c r="A4782" s="8">
        <v>2128201670</v>
      </c>
      <c r="B4782" s="7">
        <v>2540327</v>
      </c>
      <c r="C4782" s="12">
        <v>1148320000216</v>
      </c>
      <c r="D4782" s="7" t="s">
        <v>51896</v>
      </c>
      <c r="E4782" s="7" t="s">
        <v>51897</v>
      </c>
      <c r="F4782" s="7" t="s">
        <v>51898</v>
      </c>
      <c r="G4782" s="7" t="s">
        <v>51899</v>
      </c>
      <c r="H4782" s="7" t="s">
        <v>51900</v>
      </c>
      <c r="I4782" s="7" t="s">
        <v>45</v>
      </c>
      <c r="J4782" s="7" t="s">
        <v>33060</v>
      </c>
      <c r="K4782" s="7" t="s">
        <v>47</v>
      </c>
      <c r="L4782" s="7">
        <v>10</v>
      </c>
      <c r="M4782" s="7" t="s">
        <v>105</v>
      </c>
      <c r="N4782" s="7">
        <v>87120</v>
      </c>
      <c r="O4782" s="7" t="s">
        <v>37493</v>
      </c>
      <c r="P4782" s="7">
        <v>20060101</v>
      </c>
      <c r="Q4782" s="7">
        <v>208</v>
      </c>
      <c r="R4782" s="7">
        <v>202012</v>
      </c>
    </row>
    <row r="4783" spans="1:18" ht="16.5" customHeight="1">
      <c r="A4783" s="8">
        <v>7638200091</v>
      </c>
      <c r="B4783" s="7">
        <v>7971191</v>
      </c>
      <c r="C4783" s="12">
        <v>1149210000027</v>
      </c>
      <c r="D4783" s="7" t="s">
        <v>51901</v>
      </c>
      <c r="E4783" s="7" t="s">
        <v>42608</v>
      </c>
      <c r="F4783" s="7" t="s">
        <v>51902</v>
      </c>
      <c r="G4783" s="7" t="s">
        <v>51903</v>
      </c>
      <c r="H4783" s="7" t="s">
        <v>51904</v>
      </c>
      <c r="I4783" s="7" t="s">
        <v>45</v>
      </c>
      <c r="J4783" s="7" t="s">
        <v>33060</v>
      </c>
      <c r="K4783" s="7" t="s">
        <v>47</v>
      </c>
      <c r="L4783" s="7">
        <v>10</v>
      </c>
      <c r="M4783" s="7" t="s">
        <v>34433</v>
      </c>
      <c r="N4783" s="7">
        <v>63000</v>
      </c>
      <c r="O4783" s="7" t="s">
        <v>13993</v>
      </c>
      <c r="P4783" s="7">
        <v>20170401</v>
      </c>
      <c r="Q4783" s="7">
        <v>132</v>
      </c>
      <c r="R4783" s="7">
        <v>202012</v>
      </c>
    </row>
    <row r="4784" spans="1:18" ht="16.5" customHeight="1">
      <c r="A4784" s="8">
        <v>1098202539</v>
      </c>
      <c r="B4784" s="7">
        <v>2297822</v>
      </c>
      <c r="C4784" s="12">
        <v>1149320000131</v>
      </c>
      <c r="D4784" s="7" t="s">
        <v>51905</v>
      </c>
      <c r="E4784" s="7" t="s">
        <v>51906</v>
      </c>
      <c r="F4784" s="7" t="s">
        <v>51907</v>
      </c>
      <c r="G4784" s="7" t="s">
        <v>51908</v>
      </c>
      <c r="H4784" s="7" t="s">
        <v>51909</v>
      </c>
      <c r="I4784" s="7" t="s">
        <v>45</v>
      </c>
      <c r="J4784" s="7" t="s">
        <v>33060</v>
      </c>
      <c r="K4784" s="7" t="s">
        <v>47</v>
      </c>
      <c r="L4784" s="7">
        <v>10</v>
      </c>
      <c r="M4784" s="7" t="s">
        <v>105</v>
      </c>
      <c r="N4784" s="7">
        <v>87290</v>
      </c>
      <c r="O4784" s="7" t="s">
        <v>37639</v>
      </c>
      <c r="P4784" s="7">
        <v>19570812</v>
      </c>
      <c r="Q4784" s="7">
        <v>203</v>
      </c>
      <c r="R4784" s="7">
        <v>202012</v>
      </c>
    </row>
    <row r="4785" spans="1:18" ht="16.5" customHeight="1">
      <c r="A4785" s="8">
        <v>1178200487</v>
      </c>
      <c r="B4785" s="7">
        <v>3036075</v>
      </c>
      <c r="C4785" s="12">
        <v>1149320000206</v>
      </c>
      <c r="D4785" s="7" t="s">
        <v>51910</v>
      </c>
      <c r="E4785" s="7" t="s">
        <v>7489</v>
      </c>
      <c r="F4785" s="7" t="s">
        <v>51911</v>
      </c>
      <c r="G4785" s="7" t="s">
        <v>51912</v>
      </c>
      <c r="H4785" s="7" t="s">
        <v>51913</v>
      </c>
      <c r="I4785" s="7" t="s">
        <v>45</v>
      </c>
      <c r="J4785" s="7" t="s">
        <v>33060</v>
      </c>
      <c r="K4785" s="7" t="s">
        <v>47</v>
      </c>
      <c r="L4785" s="7">
        <v>10</v>
      </c>
      <c r="M4785" s="7" t="s">
        <v>105</v>
      </c>
      <c r="N4785" s="7">
        <v>87290</v>
      </c>
      <c r="O4785" s="7" t="s">
        <v>37639</v>
      </c>
      <c r="P4785" s="7">
        <v>19811027</v>
      </c>
      <c r="Q4785" s="7">
        <v>153</v>
      </c>
      <c r="R4785" s="7">
        <v>202012</v>
      </c>
    </row>
    <row r="4786" spans="1:18" ht="16.5" customHeight="1">
      <c r="A4786" s="8">
        <v>1098204537</v>
      </c>
      <c r="B4786" s="7">
        <v>2455453</v>
      </c>
      <c r="C4786" s="12">
        <v>1149330000238</v>
      </c>
      <c r="D4786" s="7" t="s">
        <v>51914</v>
      </c>
      <c r="E4786" s="7" t="s">
        <v>34080</v>
      </c>
      <c r="F4786" s="7" t="s">
        <v>51915</v>
      </c>
      <c r="G4786" s="7" t="s">
        <v>51916</v>
      </c>
      <c r="H4786" s="7" t="s">
        <v>51917</v>
      </c>
      <c r="I4786" s="7" t="s">
        <v>45</v>
      </c>
      <c r="J4786" s="7" t="s">
        <v>33060</v>
      </c>
      <c r="K4786" s="7" t="s">
        <v>47</v>
      </c>
      <c r="L4786" s="7">
        <v>10</v>
      </c>
      <c r="M4786" s="7" t="s">
        <v>105</v>
      </c>
      <c r="N4786" s="7">
        <v>86100</v>
      </c>
      <c r="O4786" s="7" t="s">
        <v>5955</v>
      </c>
      <c r="P4786" s="7">
        <v>19851029</v>
      </c>
      <c r="Q4786" s="7">
        <v>155</v>
      </c>
      <c r="R4786" s="7">
        <v>202012</v>
      </c>
    </row>
    <row r="4787" spans="1:18" ht="16.5" customHeight="1">
      <c r="A4787" s="8">
        <v>1098206699</v>
      </c>
      <c r="B4787" s="7">
        <v>1668876</v>
      </c>
      <c r="C4787" s="12">
        <v>1149330002698</v>
      </c>
      <c r="D4787" s="7" t="s">
        <v>11267</v>
      </c>
      <c r="E4787" s="7" t="s">
        <v>11268</v>
      </c>
      <c r="F4787" s="7" t="s">
        <v>249</v>
      </c>
      <c r="G4787" s="7" t="s">
        <v>11269</v>
      </c>
      <c r="H4787" s="7" t="s">
        <v>11270</v>
      </c>
      <c r="I4787" s="7" t="s">
        <v>45</v>
      </c>
      <c r="J4787" s="7" t="s">
        <v>33060</v>
      </c>
      <c r="K4787" s="7" t="s">
        <v>47</v>
      </c>
      <c r="L4787" s="7">
        <v>10</v>
      </c>
      <c r="M4787" s="7" t="s">
        <v>105</v>
      </c>
      <c r="N4787" s="7">
        <v>86902</v>
      </c>
      <c r="O4787" s="7" t="s">
        <v>45306</v>
      </c>
      <c r="P4787" s="7">
        <v>19960603</v>
      </c>
      <c r="Q4787" s="7">
        <v>416</v>
      </c>
      <c r="R4787" s="7">
        <v>202012</v>
      </c>
    </row>
    <row r="4788" spans="1:18" ht="16.5" customHeight="1">
      <c r="A4788" s="8">
        <v>1088207147</v>
      </c>
      <c r="B4788" s="7">
        <v>3227307</v>
      </c>
      <c r="C4788" s="12">
        <v>1150330004732</v>
      </c>
      <c r="D4788" s="7" t="s">
        <v>51918</v>
      </c>
      <c r="E4788" s="7" t="s">
        <v>51919</v>
      </c>
      <c r="F4788" s="7" t="s">
        <v>249</v>
      </c>
      <c r="G4788" s="7" t="s">
        <v>51920</v>
      </c>
      <c r="H4788" s="7" t="s">
        <v>51921</v>
      </c>
      <c r="I4788" s="7" t="s">
        <v>45</v>
      </c>
      <c r="J4788" s="7" t="s">
        <v>33060</v>
      </c>
      <c r="K4788" s="7" t="s">
        <v>47</v>
      </c>
      <c r="L4788" s="7">
        <v>10</v>
      </c>
      <c r="M4788" s="7" t="s">
        <v>105</v>
      </c>
      <c r="N4788" s="7">
        <v>86300</v>
      </c>
      <c r="O4788" s="7" t="s">
        <v>36811</v>
      </c>
      <c r="P4788" s="7">
        <v>20071012</v>
      </c>
      <c r="Q4788" s="7">
        <v>83</v>
      </c>
      <c r="R4788" s="7">
        <v>202012</v>
      </c>
    </row>
    <row r="4789" spans="1:18" ht="16.5" customHeight="1">
      <c r="A4789" s="8">
        <v>1138202713</v>
      </c>
      <c r="B4789" s="7">
        <v>1948820</v>
      </c>
      <c r="C4789" s="12">
        <v>1151320000821</v>
      </c>
      <c r="D4789" s="7" t="s">
        <v>51922</v>
      </c>
      <c r="E4789" s="7" t="s">
        <v>3086</v>
      </c>
      <c r="F4789" s="7" t="s">
        <v>51771</v>
      </c>
      <c r="G4789" s="7" t="s">
        <v>51923</v>
      </c>
      <c r="H4789" s="7" t="s">
        <v>51924</v>
      </c>
      <c r="I4789" s="7" t="s">
        <v>45</v>
      </c>
      <c r="J4789" s="7" t="s">
        <v>33060</v>
      </c>
      <c r="K4789" s="7" t="s">
        <v>47</v>
      </c>
      <c r="L4789" s="7">
        <v>10</v>
      </c>
      <c r="M4789" s="7" t="s">
        <v>105</v>
      </c>
      <c r="N4789" s="7">
        <v>87120</v>
      </c>
      <c r="O4789" s="7" t="s">
        <v>37493</v>
      </c>
      <c r="P4789" s="7">
        <v>19901204</v>
      </c>
      <c r="Q4789" s="7">
        <v>528</v>
      </c>
      <c r="R4789" s="7">
        <v>202012</v>
      </c>
    </row>
    <row r="4790" spans="1:18" ht="16.5" customHeight="1">
      <c r="A4790" s="8">
        <v>1208202521</v>
      </c>
      <c r="B4790" s="7">
        <v>1219982</v>
      </c>
      <c r="C4790" s="12">
        <v>1151330000051</v>
      </c>
      <c r="D4790" s="7" t="s">
        <v>51925</v>
      </c>
      <c r="E4790" s="7" t="s">
        <v>51926</v>
      </c>
      <c r="F4790" s="7" t="s">
        <v>51927</v>
      </c>
      <c r="G4790" s="7" t="s">
        <v>51928</v>
      </c>
      <c r="H4790" s="7" t="s">
        <v>51929</v>
      </c>
      <c r="I4790" s="7" t="s">
        <v>45</v>
      </c>
      <c r="J4790" s="7" t="s">
        <v>33060</v>
      </c>
      <c r="K4790" s="7" t="s">
        <v>47</v>
      </c>
      <c r="L4790" s="7">
        <v>10</v>
      </c>
      <c r="M4790" s="7" t="s">
        <v>105</v>
      </c>
      <c r="N4790" s="7">
        <v>86300</v>
      </c>
      <c r="O4790" s="7" t="s">
        <v>36811</v>
      </c>
      <c r="P4790" s="7">
        <v>19931014</v>
      </c>
      <c r="Q4790" s="7">
        <v>95</v>
      </c>
      <c r="R4790" s="7">
        <v>202012</v>
      </c>
    </row>
    <row r="4791" spans="1:18" ht="16.5" customHeight="1">
      <c r="A4791" s="8">
        <v>1198201274</v>
      </c>
      <c r="B4791" s="7">
        <v>1779957</v>
      </c>
      <c r="C4791" s="12">
        <v>1151330000069</v>
      </c>
      <c r="D4791" s="7" t="s">
        <v>124</v>
      </c>
      <c r="E4791" s="7" t="s">
        <v>125</v>
      </c>
      <c r="F4791" s="7" t="s">
        <v>127</v>
      </c>
      <c r="G4791" s="7" t="s">
        <v>128</v>
      </c>
      <c r="H4791" s="7" t="s">
        <v>129</v>
      </c>
      <c r="I4791" s="7" t="s">
        <v>45</v>
      </c>
      <c r="J4791" s="7" t="s">
        <v>33060</v>
      </c>
      <c r="K4791" s="7" t="s">
        <v>47</v>
      </c>
      <c r="L4791" s="7">
        <v>10</v>
      </c>
      <c r="M4791" s="7" t="s">
        <v>105</v>
      </c>
      <c r="N4791" s="7">
        <v>86101</v>
      </c>
      <c r="O4791" s="7" t="s">
        <v>615</v>
      </c>
      <c r="P4791" s="7">
        <v>19940908</v>
      </c>
      <c r="Q4791" s="7">
        <v>351</v>
      </c>
      <c r="R4791" s="7">
        <v>202012</v>
      </c>
    </row>
    <row r="4792" spans="1:18" ht="16.5" customHeight="1">
      <c r="A4792" s="8">
        <v>1138203411</v>
      </c>
      <c r="B4792" s="7">
        <v>1761437</v>
      </c>
      <c r="C4792" s="12">
        <v>1151330000077</v>
      </c>
      <c r="D4792" s="7" t="s">
        <v>51930</v>
      </c>
      <c r="E4792" s="7" t="s">
        <v>51931</v>
      </c>
      <c r="F4792" s="7" t="s">
        <v>10423</v>
      </c>
      <c r="G4792" s="7" t="s">
        <v>51932</v>
      </c>
      <c r="H4792" s="7" t="s">
        <v>51933</v>
      </c>
      <c r="I4792" s="7" t="s">
        <v>45</v>
      </c>
      <c r="J4792" s="7" t="s">
        <v>33060</v>
      </c>
      <c r="K4792" s="7" t="s">
        <v>47</v>
      </c>
      <c r="L4792" s="7">
        <v>10</v>
      </c>
      <c r="M4792" s="7" t="s">
        <v>105</v>
      </c>
      <c r="N4792" s="7">
        <v>86101</v>
      </c>
      <c r="O4792" s="7" t="s">
        <v>615</v>
      </c>
      <c r="P4792" s="7">
        <v>19941201</v>
      </c>
      <c r="Q4792" s="7">
        <v>68</v>
      </c>
      <c r="R4792" s="7">
        <v>202012</v>
      </c>
    </row>
    <row r="4793" spans="1:18" ht="16.5" customHeight="1">
      <c r="A4793" s="8">
        <v>1328203557</v>
      </c>
      <c r="B4793" s="7">
        <v>2455520</v>
      </c>
      <c r="C4793" s="12">
        <v>1152330000124</v>
      </c>
      <c r="D4793" s="7" t="s">
        <v>51934</v>
      </c>
      <c r="E4793" s="7" t="s">
        <v>24091</v>
      </c>
      <c r="F4793" s="7" t="s">
        <v>249</v>
      </c>
      <c r="G4793" s="7" t="s">
        <v>51935</v>
      </c>
      <c r="H4793" s="7" t="s">
        <v>51936</v>
      </c>
      <c r="I4793" s="7" t="s">
        <v>45</v>
      </c>
      <c r="J4793" s="7" t="s">
        <v>33060</v>
      </c>
      <c r="K4793" s="7" t="s">
        <v>47</v>
      </c>
      <c r="L4793" s="7">
        <v>10</v>
      </c>
      <c r="M4793" s="7" t="s">
        <v>105</v>
      </c>
      <c r="N4793" s="7">
        <v>86300</v>
      </c>
      <c r="O4793" s="7" t="s">
        <v>36811</v>
      </c>
      <c r="P4793" s="7">
        <v>19950511</v>
      </c>
      <c r="Q4793" s="7">
        <v>64</v>
      </c>
      <c r="R4793" s="7">
        <v>202012</v>
      </c>
    </row>
    <row r="4794" spans="1:18" ht="16.5" customHeight="1">
      <c r="A4794" s="8">
        <v>1328206137</v>
      </c>
      <c r="B4794" s="7">
        <v>2517552</v>
      </c>
      <c r="C4794" s="12">
        <v>1155330000649</v>
      </c>
      <c r="D4794" s="7" t="s">
        <v>51937</v>
      </c>
      <c r="E4794" s="7" t="s">
        <v>878</v>
      </c>
      <c r="F4794" s="7" t="s">
        <v>249</v>
      </c>
      <c r="G4794" s="7" t="s">
        <v>51938</v>
      </c>
      <c r="H4794" s="7" t="s">
        <v>51939</v>
      </c>
      <c r="I4794" s="7" t="s">
        <v>45</v>
      </c>
      <c r="J4794" s="7" t="s">
        <v>33060</v>
      </c>
      <c r="K4794" s="7" t="s">
        <v>47</v>
      </c>
      <c r="L4794" s="7">
        <v>10</v>
      </c>
      <c r="M4794" s="7" t="s">
        <v>105</v>
      </c>
      <c r="N4794" s="7">
        <v>86100</v>
      </c>
      <c r="O4794" s="7" t="s">
        <v>5955</v>
      </c>
      <c r="P4794" s="7">
        <v>20021217</v>
      </c>
      <c r="Q4794" s="7">
        <v>196</v>
      </c>
      <c r="R4794" s="7">
        <v>202012</v>
      </c>
    </row>
    <row r="4795" spans="1:18" ht="16.5" customHeight="1">
      <c r="A4795" s="8">
        <v>1278210930</v>
      </c>
      <c r="B4795" s="7">
        <v>3064314</v>
      </c>
      <c r="C4795" s="12">
        <v>1158220000026</v>
      </c>
      <c r="D4795" s="7" t="s">
        <v>51940</v>
      </c>
      <c r="E4795" s="7" t="s">
        <v>34702</v>
      </c>
      <c r="F4795" s="7" t="s">
        <v>51941</v>
      </c>
      <c r="G4795" s="7" t="s">
        <v>51942</v>
      </c>
      <c r="H4795" s="7" t="s">
        <v>51943</v>
      </c>
      <c r="I4795" s="7" t="s">
        <v>45</v>
      </c>
      <c r="J4795" s="7" t="s">
        <v>33060</v>
      </c>
      <c r="K4795" s="7" t="s">
        <v>47</v>
      </c>
      <c r="L4795" s="7">
        <v>10</v>
      </c>
      <c r="M4795" s="7" t="s">
        <v>105</v>
      </c>
      <c r="N4795" s="7">
        <v>86201</v>
      </c>
      <c r="O4795" s="7" t="s">
        <v>36789</v>
      </c>
      <c r="P4795" s="7">
        <v>19990301</v>
      </c>
      <c r="Q4795" s="7">
        <v>121</v>
      </c>
      <c r="R4795" s="7">
        <v>202012</v>
      </c>
    </row>
    <row r="4796" spans="1:18" ht="16.5" customHeight="1">
      <c r="A4796" s="8">
        <v>1278219775</v>
      </c>
      <c r="B4796" s="7">
        <v>6437602</v>
      </c>
      <c r="C4796" s="12">
        <v>1158320000215</v>
      </c>
      <c r="D4796" s="7" t="s">
        <v>51944</v>
      </c>
      <c r="E4796" s="7" t="s">
        <v>51945</v>
      </c>
      <c r="G4796" s="7" t="s">
        <v>51946</v>
      </c>
      <c r="H4796" s="7" t="s">
        <v>51947</v>
      </c>
      <c r="I4796" s="7" t="s">
        <v>45</v>
      </c>
      <c r="J4796" s="7" t="s">
        <v>33060</v>
      </c>
      <c r="K4796" s="7" t="s">
        <v>47</v>
      </c>
      <c r="L4796" s="7">
        <v>10</v>
      </c>
      <c r="M4796" s="7" t="s">
        <v>105</v>
      </c>
      <c r="N4796" s="7">
        <v>87139</v>
      </c>
      <c r="O4796" s="7" t="s">
        <v>37573</v>
      </c>
      <c r="P4796" s="7">
        <v>19831224</v>
      </c>
      <c r="Q4796" s="7">
        <v>57</v>
      </c>
      <c r="R4796" s="7">
        <v>202012</v>
      </c>
    </row>
    <row r="4797" spans="1:18" ht="16.5" customHeight="1">
      <c r="A4797" s="8">
        <v>1288207234</v>
      </c>
      <c r="B4797" s="7">
        <v>1612183</v>
      </c>
      <c r="C4797" s="12">
        <v>1159330000047</v>
      </c>
      <c r="D4797" s="7" t="s">
        <v>51948</v>
      </c>
      <c r="E4797" s="7" t="s">
        <v>51949</v>
      </c>
      <c r="F4797" s="7" t="s">
        <v>7921</v>
      </c>
      <c r="G4797" s="7" t="s">
        <v>51950</v>
      </c>
      <c r="H4797" s="7" t="s">
        <v>51951</v>
      </c>
      <c r="I4797" s="7" t="s">
        <v>45</v>
      </c>
      <c r="J4797" s="7" t="s">
        <v>33060</v>
      </c>
      <c r="K4797" s="7" t="s">
        <v>47</v>
      </c>
      <c r="L4797" s="7">
        <v>10</v>
      </c>
      <c r="M4797" s="7" t="s">
        <v>105</v>
      </c>
      <c r="N4797" s="7">
        <v>86300</v>
      </c>
      <c r="O4797" s="7" t="s">
        <v>36811</v>
      </c>
      <c r="P4797" s="7">
        <v>20011101</v>
      </c>
      <c r="Q4797" s="7">
        <v>189</v>
      </c>
      <c r="R4797" s="7">
        <v>202012</v>
      </c>
    </row>
    <row r="4798" spans="1:18" ht="16.5" customHeight="1">
      <c r="A4798" s="8">
        <v>2108206271</v>
      </c>
      <c r="B4798" s="7">
        <v>2537137</v>
      </c>
      <c r="C4798" s="12">
        <v>1160330003004</v>
      </c>
      <c r="D4798" s="7" t="s">
        <v>51952</v>
      </c>
      <c r="E4798" s="7" t="s">
        <v>51953</v>
      </c>
      <c r="F4798" s="7" t="s">
        <v>249</v>
      </c>
      <c r="G4798" s="7" t="s">
        <v>51954</v>
      </c>
      <c r="H4798" s="7" t="s">
        <v>51955</v>
      </c>
      <c r="I4798" s="7" t="s">
        <v>45</v>
      </c>
      <c r="J4798" s="7" t="s">
        <v>33060</v>
      </c>
      <c r="K4798" s="7" t="s">
        <v>47</v>
      </c>
      <c r="L4798" s="7">
        <v>10</v>
      </c>
      <c r="M4798" s="7" t="s">
        <v>105</v>
      </c>
      <c r="N4798" s="7">
        <v>86101</v>
      </c>
      <c r="O4798" s="7" t="s">
        <v>615</v>
      </c>
      <c r="P4798" s="7">
        <v>19981201</v>
      </c>
      <c r="Q4798" s="7">
        <v>199</v>
      </c>
      <c r="R4798" s="7">
        <v>202012</v>
      </c>
    </row>
    <row r="4799" spans="1:18" ht="16.5" customHeight="1">
      <c r="A4799" s="8">
        <v>2108206683</v>
      </c>
      <c r="B4799" s="7">
        <v>1240623</v>
      </c>
      <c r="C4799" s="12">
        <v>1160330003197</v>
      </c>
      <c r="D4799" s="7" t="s">
        <v>613</v>
      </c>
      <c r="E4799" s="7" t="s">
        <v>614</v>
      </c>
      <c r="F4799" s="7" t="s">
        <v>615</v>
      </c>
      <c r="G4799" s="7" t="s">
        <v>616</v>
      </c>
      <c r="H4799" s="7" t="s">
        <v>617</v>
      </c>
      <c r="I4799" s="7" t="s">
        <v>45</v>
      </c>
      <c r="J4799" s="7" t="s">
        <v>33060</v>
      </c>
      <c r="K4799" s="7" t="s">
        <v>47</v>
      </c>
      <c r="L4799" s="7">
        <v>10</v>
      </c>
      <c r="M4799" s="7" t="s">
        <v>105</v>
      </c>
      <c r="N4799" s="7">
        <v>86101</v>
      </c>
      <c r="O4799" s="7" t="s">
        <v>615</v>
      </c>
      <c r="P4799" s="7">
        <v>20000101</v>
      </c>
      <c r="Q4799" s="7">
        <v>753</v>
      </c>
      <c r="R4799" s="7">
        <v>202012</v>
      </c>
    </row>
    <row r="4800" spans="1:18" ht="16.5" customHeight="1">
      <c r="A4800" s="8">
        <v>1168214727</v>
      </c>
      <c r="B4800" s="7">
        <v>2485524</v>
      </c>
      <c r="C4800" s="12">
        <v>1161210008702</v>
      </c>
      <c r="D4800" s="7" t="s">
        <v>51956</v>
      </c>
      <c r="E4800" s="7" t="s">
        <v>8875</v>
      </c>
      <c r="F4800" s="7" t="s">
        <v>51957</v>
      </c>
      <c r="G4800" s="7" t="s">
        <v>51958</v>
      </c>
      <c r="H4800" s="7" t="s">
        <v>51959</v>
      </c>
      <c r="I4800" s="7" t="s">
        <v>45</v>
      </c>
      <c r="J4800" s="7" t="s">
        <v>33060</v>
      </c>
      <c r="K4800" s="7" t="s">
        <v>47</v>
      </c>
      <c r="L4800" s="7">
        <v>10</v>
      </c>
      <c r="M4800" s="7" t="s">
        <v>105</v>
      </c>
      <c r="N4800" s="7">
        <v>87000</v>
      </c>
      <c r="O4800" s="7" t="s">
        <v>16479</v>
      </c>
      <c r="P4800" s="7">
        <v>19990824</v>
      </c>
      <c r="Q4800" s="7">
        <v>63</v>
      </c>
      <c r="R4800" s="7">
        <v>202012</v>
      </c>
    </row>
    <row r="4801" spans="1:18" ht="16.5" customHeight="1">
      <c r="A4801" s="8">
        <v>1078206863</v>
      </c>
      <c r="B4801" s="7">
        <v>2454865</v>
      </c>
      <c r="C4801" s="12">
        <v>1161220009146</v>
      </c>
      <c r="D4801" s="7" t="s">
        <v>51960</v>
      </c>
      <c r="E4801" s="7" t="s">
        <v>51961</v>
      </c>
      <c r="F4801" s="7" t="s">
        <v>51962</v>
      </c>
      <c r="G4801" s="7" t="s">
        <v>51963</v>
      </c>
      <c r="H4801" s="7" t="s">
        <v>51964</v>
      </c>
      <c r="I4801" s="7" t="s">
        <v>45</v>
      </c>
      <c r="J4801" s="7" t="s">
        <v>33060</v>
      </c>
      <c r="K4801" s="7" t="s">
        <v>47</v>
      </c>
      <c r="L4801" s="7">
        <v>10</v>
      </c>
      <c r="M4801" s="7" t="s">
        <v>363</v>
      </c>
      <c r="N4801" s="7">
        <v>70000</v>
      </c>
      <c r="O4801" s="7" t="s">
        <v>13555</v>
      </c>
      <c r="P4801" s="7">
        <v>20000426</v>
      </c>
      <c r="Q4801" s="7">
        <v>95</v>
      </c>
      <c r="R4801" s="7">
        <v>202012</v>
      </c>
    </row>
    <row r="4802" spans="1:18" ht="16.5" customHeight="1">
      <c r="A4802" s="8">
        <v>1168214426</v>
      </c>
      <c r="B4802" s="7">
        <v>1533014</v>
      </c>
      <c r="C4802" s="12">
        <v>1161320008484</v>
      </c>
      <c r="D4802" s="7" t="s">
        <v>29454</v>
      </c>
      <c r="E4802" s="7" t="s">
        <v>7562</v>
      </c>
      <c r="F4802" s="7" t="s">
        <v>29456</v>
      </c>
      <c r="G4802" s="7" t="s">
        <v>29457</v>
      </c>
      <c r="H4802" s="7" t="s">
        <v>29458</v>
      </c>
      <c r="I4802" s="7" t="s">
        <v>45</v>
      </c>
      <c r="J4802" s="7" t="s">
        <v>33060</v>
      </c>
      <c r="K4802" s="7" t="s">
        <v>47</v>
      </c>
      <c r="L4802" s="7">
        <v>10</v>
      </c>
      <c r="M4802" s="7" t="s">
        <v>105</v>
      </c>
      <c r="N4802" s="7">
        <v>87000</v>
      </c>
      <c r="O4802" s="7" t="s">
        <v>16479</v>
      </c>
      <c r="P4802" s="7">
        <v>19981113</v>
      </c>
      <c r="Q4802" s="7">
        <v>400</v>
      </c>
      <c r="R4802" s="7">
        <v>202012</v>
      </c>
    </row>
    <row r="4803" spans="1:18" ht="16.5" customHeight="1">
      <c r="A4803" s="8">
        <v>1078209458</v>
      </c>
      <c r="B4803" s="7">
        <v>3172195</v>
      </c>
      <c r="C4803" s="12">
        <v>1161320013211</v>
      </c>
      <c r="D4803" s="7" t="s">
        <v>51965</v>
      </c>
      <c r="E4803" s="7" t="s">
        <v>2394</v>
      </c>
      <c r="F4803" s="7" t="s">
        <v>6163</v>
      </c>
      <c r="G4803" s="7" t="s">
        <v>51966</v>
      </c>
      <c r="H4803" s="7" t="s">
        <v>51967</v>
      </c>
      <c r="I4803" s="7" t="s">
        <v>45</v>
      </c>
      <c r="J4803" s="7" t="s">
        <v>33060</v>
      </c>
      <c r="K4803" s="7" t="s">
        <v>47</v>
      </c>
      <c r="L4803" s="7">
        <v>10</v>
      </c>
      <c r="M4803" s="7" t="s">
        <v>105</v>
      </c>
      <c r="N4803" s="7">
        <v>87000</v>
      </c>
      <c r="O4803" s="7" t="s">
        <v>16479</v>
      </c>
      <c r="P4803" s="7">
        <v>20030902</v>
      </c>
      <c r="Q4803" s="7">
        <v>54</v>
      </c>
      <c r="R4803" s="7">
        <v>202012</v>
      </c>
    </row>
    <row r="4804" spans="1:18" ht="16.5" customHeight="1">
      <c r="A4804" s="8">
        <v>1218112777</v>
      </c>
      <c r="B4804" s="7">
        <v>1383020</v>
      </c>
      <c r="C4804" s="12">
        <v>1201110039710</v>
      </c>
      <c r="D4804" s="7" t="s">
        <v>19850</v>
      </c>
      <c r="E4804" s="7" t="s">
        <v>19851</v>
      </c>
      <c r="F4804" s="7" t="s">
        <v>19852</v>
      </c>
      <c r="G4804" s="7" t="s">
        <v>19853</v>
      </c>
      <c r="H4804" s="7" t="s">
        <v>19854</v>
      </c>
      <c r="I4804" s="7" t="s">
        <v>65</v>
      </c>
      <c r="J4804" s="7" t="s">
        <v>33060</v>
      </c>
      <c r="K4804" s="7" t="s">
        <v>47</v>
      </c>
      <c r="L4804" s="7">
        <v>10</v>
      </c>
      <c r="M4804" s="7" t="s">
        <v>33076</v>
      </c>
      <c r="N4804" s="7">
        <v>29229</v>
      </c>
      <c r="O4804" s="7" t="s">
        <v>38681</v>
      </c>
      <c r="P4804" s="7">
        <v>19870701</v>
      </c>
      <c r="Q4804" s="7">
        <v>78</v>
      </c>
      <c r="R4804" s="7">
        <v>202012</v>
      </c>
    </row>
    <row r="4805" spans="1:18" ht="16.5" customHeight="1">
      <c r="A4805" s="8">
        <v>3128105440</v>
      </c>
      <c r="B4805" s="7">
        <v>1953690</v>
      </c>
      <c r="C4805" s="12">
        <v>1201110043729</v>
      </c>
      <c r="D4805" s="7" t="s">
        <v>19800</v>
      </c>
      <c r="E4805" s="7" t="s">
        <v>19801</v>
      </c>
      <c r="F4805" s="7" t="s">
        <v>19802</v>
      </c>
      <c r="G4805" s="7" t="s">
        <v>19803</v>
      </c>
      <c r="H4805" s="7" t="s">
        <v>19804</v>
      </c>
      <c r="I4805" s="7" t="s">
        <v>65</v>
      </c>
      <c r="J4805" s="7" t="s">
        <v>33060</v>
      </c>
      <c r="K4805" s="7" t="s">
        <v>47</v>
      </c>
      <c r="L4805" s="7">
        <v>10</v>
      </c>
      <c r="M4805" s="7" t="s">
        <v>33076</v>
      </c>
      <c r="N4805" s="7">
        <v>29229</v>
      </c>
      <c r="O4805" s="7" t="s">
        <v>38681</v>
      </c>
      <c r="P4805" s="7">
        <v>19880309</v>
      </c>
      <c r="Q4805" s="7">
        <v>65</v>
      </c>
      <c r="R4805" s="7">
        <v>202012</v>
      </c>
    </row>
    <row r="4806" spans="1:18" ht="16.5" customHeight="1">
      <c r="A4806" s="8">
        <v>1218166458</v>
      </c>
      <c r="B4806" s="7">
        <v>2105787</v>
      </c>
      <c r="C4806" s="12">
        <v>1201110341462</v>
      </c>
      <c r="D4806" s="7" t="s">
        <v>27440</v>
      </c>
      <c r="E4806" s="7" t="s">
        <v>8537</v>
      </c>
      <c r="F4806" s="7" t="s">
        <v>27441</v>
      </c>
      <c r="G4806" s="7" t="s">
        <v>27442</v>
      </c>
      <c r="H4806" s="7" t="s">
        <v>27443</v>
      </c>
      <c r="I4806" s="7" t="s">
        <v>65</v>
      </c>
      <c r="J4806" s="7" t="s">
        <v>33060</v>
      </c>
      <c r="K4806" s="7" t="s">
        <v>47</v>
      </c>
      <c r="L4806" s="7">
        <v>10</v>
      </c>
      <c r="M4806" s="7" t="s">
        <v>34433</v>
      </c>
      <c r="N4806" s="7">
        <v>61291</v>
      </c>
      <c r="O4806" s="7" t="s">
        <v>34581</v>
      </c>
      <c r="P4806" s="7">
        <v>20040318</v>
      </c>
      <c r="Q4806" s="7">
        <v>119</v>
      </c>
      <c r="R4806" s="7">
        <v>202012</v>
      </c>
    </row>
    <row r="4807" spans="1:18" ht="16.5" customHeight="1">
      <c r="A4807" s="8">
        <v>1228198991</v>
      </c>
      <c r="B4807" s="7">
        <v>2915348</v>
      </c>
      <c r="C4807" s="12">
        <v>1201110453598</v>
      </c>
      <c r="D4807" s="7" t="s">
        <v>19430</v>
      </c>
      <c r="E4807" s="7" t="s">
        <v>19431</v>
      </c>
      <c r="F4807" s="7" t="s">
        <v>19432</v>
      </c>
      <c r="G4807" s="7" t="s">
        <v>19433</v>
      </c>
      <c r="H4807" s="7" t="s">
        <v>19434</v>
      </c>
      <c r="I4807" s="7" t="s">
        <v>65</v>
      </c>
      <c r="J4807" s="7" t="s">
        <v>33060</v>
      </c>
      <c r="K4807" s="7" t="s">
        <v>47</v>
      </c>
      <c r="L4807" s="7">
        <v>10</v>
      </c>
      <c r="M4807" s="7" t="s">
        <v>33076</v>
      </c>
      <c r="N4807" s="7">
        <v>28909</v>
      </c>
      <c r="O4807" s="7" t="s">
        <v>38319</v>
      </c>
      <c r="P4807" s="7">
        <v>20080109</v>
      </c>
      <c r="Q4807" s="7">
        <v>50</v>
      </c>
      <c r="R4807" s="7">
        <v>202012</v>
      </c>
    </row>
    <row r="4808" spans="1:18" ht="16.5" customHeight="1">
      <c r="A4808" s="8">
        <v>4818800997</v>
      </c>
      <c r="B4808" s="7">
        <v>8433616</v>
      </c>
      <c r="C4808" s="12">
        <v>1201110910374</v>
      </c>
      <c r="D4808" s="7" t="s">
        <v>51968</v>
      </c>
      <c r="E4808" s="7" t="s">
        <v>51969</v>
      </c>
      <c r="F4808" s="7" t="s">
        <v>51970</v>
      </c>
      <c r="G4808" s="7" t="s">
        <v>51971</v>
      </c>
      <c r="H4808" s="7" t="s">
        <v>51972</v>
      </c>
      <c r="I4808" s="7" t="s">
        <v>65</v>
      </c>
      <c r="J4808" s="7" t="s">
        <v>33060</v>
      </c>
      <c r="K4808" s="7" t="s">
        <v>47</v>
      </c>
      <c r="L4808" s="7">
        <v>10</v>
      </c>
      <c r="M4808" s="7" t="s">
        <v>34194</v>
      </c>
      <c r="N4808" s="7">
        <v>49301</v>
      </c>
      <c r="O4808" s="7" t="s">
        <v>11304</v>
      </c>
      <c r="P4808" s="7">
        <v>20171211</v>
      </c>
      <c r="Q4808" s="7">
        <v>65</v>
      </c>
      <c r="R4808" s="7">
        <v>202012</v>
      </c>
    </row>
    <row r="4809" spans="1:18" ht="16.5" customHeight="1">
      <c r="A4809" s="8">
        <v>1218214340</v>
      </c>
      <c r="B4809" s="7">
        <v>4046118</v>
      </c>
      <c r="C4809" s="12">
        <v>1201220005792</v>
      </c>
      <c r="D4809" s="7" t="s">
        <v>51973</v>
      </c>
      <c r="E4809" s="7" t="s">
        <v>19675</v>
      </c>
      <c r="F4809" s="7" t="s">
        <v>249</v>
      </c>
      <c r="G4809" s="7" t="s">
        <v>51974</v>
      </c>
      <c r="H4809" s="7" t="s">
        <v>51975</v>
      </c>
      <c r="I4809" s="7" t="s">
        <v>45</v>
      </c>
      <c r="J4809" s="7" t="s">
        <v>33060</v>
      </c>
      <c r="K4809" s="7" t="s">
        <v>47</v>
      </c>
      <c r="L4809" s="7">
        <v>10</v>
      </c>
      <c r="M4809" s="7" t="s">
        <v>105</v>
      </c>
      <c r="N4809" s="7">
        <v>86300</v>
      </c>
      <c r="O4809" s="7" t="s">
        <v>36811</v>
      </c>
      <c r="P4809" s="7">
        <v>20111005</v>
      </c>
      <c r="Q4809" s="7">
        <v>439</v>
      </c>
      <c r="R4809" s="7">
        <v>202012</v>
      </c>
    </row>
    <row r="4810" spans="1:18" ht="16.5" customHeight="1">
      <c r="A4810" s="8">
        <v>1218215863</v>
      </c>
      <c r="B4810" s="7">
        <v>5886859</v>
      </c>
      <c r="C4810" s="12">
        <v>1201330006408</v>
      </c>
      <c r="D4810" s="7" t="s">
        <v>25627</v>
      </c>
      <c r="E4810" s="7" t="s">
        <v>25629</v>
      </c>
      <c r="F4810" s="7" t="s">
        <v>249</v>
      </c>
      <c r="G4810" s="7" t="s">
        <v>25630</v>
      </c>
      <c r="H4810" s="7" t="s">
        <v>25631</v>
      </c>
      <c r="I4810" s="7" t="s">
        <v>45</v>
      </c>
      <c r="J4810" s="7" t="s">
        <v>33060</v>
      </c>
      <c r="K4810" s="7" t="s">
        <v>47</v>
      </c>
      <c r="L4810" s="7">
        <v>10</v>
      </c>
      <c r="M4810" s="7" t="s">
        <v>105</v>
      </c>
      <c r="N4810" s="7">
        <v>86102</v>
      </c>
      <c r="O4810" s="7" t="s">
        <v>30448</v>
      </c>
      <c r="P4810" s="7">
        <v>20140501</v>
      </c>
      <c r="Q4810" s="7">
        <v>612</v>
      </c>
      <c r="R4810" s="7">
        <v>202012</v>
      </c>
    </row>
    <row r="4811" spans="1:18" ht="16.5" customHeight="1">
      <c r="A4811" s="8">
        <v>1308212609</v>
      </c>
      <c r="B4811" s="7">
        <v>2456292</v>
      </c>
      <c r="C4811" s="12">
        <v>1211220000973</v>
      </c>
      <c r="D4811" s="7" t="s">
        <v>51976</v>
      </c>
      <c r="E4811" s="7" t="s">
        <v>51977</v>
      </c>
      <c r="F4811" s="7" t="s">
        <v>51978</v>
      </c>
      <c r="G4811" s="7" t="s">
        <v>51979</v>
      </c>
      <c r="H4811" s="7" t="s">
        <v>51980</v>
      </c>
      <c r="I4811" s="7" t="s">
        <v>45</v>
      </c>
      <c r="J4811" s="7" t="s">
        <v>33060</v>
      </c>
      <c r="K4811" s="7" t="s">
        <v>47</v>
      </c>
      <c r="L4811" s="7">
        <v>10</v>
      </c>
      <c r="M4811" s="7" t="s">
        <v>34433</v>
      </c>
      <c r="N4811" s="7">
        <v>59000</v>
      </c>
      <c r="O4811" s="7" t="s">
        <v>51981</v>
      </c>
      <c r="P4811" s="7">
        <v>20010829</v>
      </c>
      <c r="Q4811" s="7">
        <v>149</v>
      </c>
      <c r="R4811" s="7">
        <v>202012</v>
      </c>
    </row>
    <row r="4812" spans="1:18" ht="16.5" customHeight="1">
      <c r="A4812" s="8">
        <v>6188205438</v>
      </c>
      <c r="B4812" s="7">
        <v>7905705</v>
      </c>
      <c r="C4812" s="12">
        <v>1211220003985</v>
      </c>
      <c r="D4812" s="7" t="s">
        <v>51982</v>
      </c>
      <c r="E4812" s="7" t="s">
        <v>32895</v>
      </c>
      <c r="F4812" s="7" t="s">
        <v>51983</v>
      </c>
      <c r="G4812" s="7" t="s">
        <v>51984</v>
      </c>
      <c r="H4812" s="7" t="s">
        <v>51985</v>
      </c>
      <c r="I4812" s="7" t="s">
        <v>45</v>
      </c>
      <c r="J4812" s="7" t="s">
        <v>33060</v>
      </c>
      <c r="K4812" s="7" t="s">
        <v>47</v>
      </c>
      <c r="L4812" s="7">
        <v>10</v>
      </c>
      <c r="M4812" s="7" t="s">
        <v>966</v>
      </c>
      <c r="N4812" s="7">
        <v>68112</v>
      </c>
      <c r="O4812" s="7" t="s">
        <v>14141</v>
      </c>
      <c r="P4812" s="7">
        <v>20151105</v>
      </c>
      <c r="Q4812" s="7">
        <v>118</v>
      </c>
      <c r="R4812" s="7">
        <v>202012</v>
      </c>
    </row>
    <row r="4813" spans="1:18" ht="16.5" customHeight="1">
      <c r="A4813" s="8">
        <v>1308213383</v>
      </c>
      <c r="B4813" s="7">
        <v>2599580</v>
      </c>
      <c r="C4813" s="12">
        <v>1211330001556</v>
      </c>
      <c r="D4813" s="7" t="s">
        <v>51986</v>
      </c>
      <c r="E4813" s="7" t="s">
        <v>7226</v>
      </c>
      <c r="F4813" s="7" t="s">
        <v>249</v>
      </c>
      <c r="G4813" s="7" t="s">
        <v>51987</v>
      </c>
      <c r="H4813" s="7" t="s">
        <v>51988</v>
      </c>
      <c r="I4813" s="7" t="s">
        <v>45</v>
      </c>
      <c r="J4813" s="7" t="s">
        <v>33060</v>
      </c>
      <c r="K4813" s="7" t="s">
        <v>47</v>
      </c>
      <c r="L4813" s="7">
        <v>10</v>
      </c>
      <c r="M4813" s="7" t="s">
        <v>105</v>
      </c>
      <c r="N4813" s="7">
        <v>86100</v>
      </c>
      <c r="O4813" s="7" t="s">
        <v>5955</v>
      </c>
      <c r="P4813" s="7">
        <v>20031120</v>
      </c>
      <c r="Q4813" s="7">
        <v>267</v>
      </c>
      <c r="R4813" s="7">
        <v>202012</v>
      </c>
    </row>
    <row r="4814" spans="1:18" ht="16.5" customHeight="1">
      <c r="A4814" s="8">
        <v>1308214572</v>
      </c>
      <c r="B4814" s="7">
        <v>3032260</v>
      </c>
      <c r="C4814" s="12">
        <v>1211330002249</v>
      </c>
      <c r="D4814" s="7" t="s">
        <v>51989</v>
      </c>
      <c r="E4814" s="7" t="s">
        <v>14820</v>
      </c>
      <c r="F4814" s="7" t="s">
        <v>36543</v>
      </c>
      <c r="G4814" s="7" t="s">
        <v>51990</v>
      </c>
      <c r="H4814" s="7" t="s">
        <v>51991</v>
      </c>
      <c r="I4814" s="7" t="s">
        <v>45</v>
      </c>
      <c r="J4814" s="7" t="s">
        <v>33060</v>
      </c>
      <c r="K4814" s="7" t="s">
        <v>47</v>
      </c>
      <c r="L4814" s="7">
        <v>10</v>
      </c>
      <c r="M4814" s="7" t="s">
        <v>105</v>
      </c>
      <c r="N4814" s="7">
        <v>86100</v>
      </c>
      <c r="O4814" s="7" t="s">
        <v>5955</v>
      </c>
      <c r="P4814" s="7">
        <v>20060728</v>
      </c>
      <c r="Q4814" s="7">
        <v>51</v>
      </c>
      <c r="R4814" s="7">
        <v>202012</v>
      </c>
    </row>
    <row r="4815" spans="1:18" ht="16.5" customHeight="1">
      <c r="A4815" s="8">
        <v>1218209605</v>
      </c>
      <c r="B4815" s="7">
        <v>3328505</v>
      </c>
      <c r="C4815" s="12">
        <v>1241320007842</v>
      </c>
      <c r="D4815" s="7" t="s">
        <v>51992</v>
      </c>
      <c r="E4815" s="7" t="s">
        <v>51993</v>
      </c>
      <c r="F4815" s="7" t="s">
        <v>51994</v>
      </c>
      <c r="G4815" s="7" t="s">
        <v>51995</v>
      </c>
      <c r="H4815" s="7" t="s">
        <v>51996</v>
      </c>
      <c r="I4815" s="7" t="s">
        <v>45</v>
      </c>
      <c r="J4815" s="7" t="s">
        <v>33060</v>
      </c>
      <c r="K4815" s="7" t="s">
        <v>47</v>
      </c>
      <c r="L4815" s="7">
        <v>10</v>
      </c>
      <c r="M4815" s="7" t="s">
        <v>105</v>
      </c>
      <c r="N4815" s="7">
        <v>87299</v>
      </c>
      <c r="O4815" s="7" t="s">
        <v>37831</v>
      </c>
      <c r="P4815" s="7">
        <v>20020917</v>
      </c>
      <c r="Q4815" s="7">
        <v>50</v>
      </c>
      <c r="R4815" s="7">
        <v>202012</v>
      </c>
    </row>
    <row r="4816" spans="1:18" ht="16.5" customHeight="1">
      <c r="A4816" s="8">
        <v>1218216353</v>
      </c>
      <c r="B4816" s="7">
        <v>6029925</v>
      </c>
      <c r="C4816" s="12">
        <v>1241330011320</v>
      </c>
      <c r="D4816" s="7" t="s">
        <v>51997</v>
      </c>
      <c r="E4816" s="7" t="s">
        <v>1029</v>
      </c>
      <c r="F4816" s="7" t="s">
        <v>249</v>
      </c>
      <c r="G4816" s="7" t="s">
        <v>51998</v>
      </c>
      <c r="H4816" s="7" t="s">
        <v>51999</v>
      </c>
      <c r="I4816" s="7" t="s">
        <v>45</v>
      </c>
      <c r="J4816" s="7" t="s">
        <v>33060</v>
      </c>
      <c r="K4816" s="7" t="s">
        <v>47</v>
      </c>
      <c r="L4816" s="7">
        <v>10</v>
      </c>
      <c r="M4816" s="7" t="s">
        <v>105</v>
      </c>
      <c r="N4816" s="7">
        <v>86102</v>
      </c>
      <c r="O4816" s="7" t="s">
        <v>30448</v>
      </c>
      <c r="P4816" s="7">
        <v>20141230</v>
      </c>
      <c r="Q4816" s="7">
        <v>515</v>
      </c>
      <c r="R4816" s="7">
        <v>202012</v>
      </c>
    </row>
    <row r="4817" spans="1:18" ht="16.5" customHeight="1">
      <c r="A4817" s="8">
        <v>1228203360</v>
      </c>
      <c r="B4817" s="7">
        <v>3034565</v>
      </c>
      <c r="C4817" s="12">
        <v>1242320000084</v>
      </c>
      <c r="D4817" s="7" t="s">
        <v>52000</v>
      </c>
      <c r="E4817" s="7" t="s">
        <v>52001</v>
      </c>
      <c r="F4817" s="7" t="s">
        <v>52002</v>
      </c>
      <c r="G4817" s="7" t="s">
        <v>52003</v>
      </c>
      <c r="H4817" s="7" t="s">
        <v>52004</v>
      </c>
      <c r="I4817" s="7" t="s">
        <v>45</v>
      </c>
      <c r="J4817" s="7" t="s">
        <v>33060</v>
      </c>
      <c r="K4817" s="7" t="s">
        <v>47</v>
      </c>
      <c r="L4817" s="7">
        <v>10</v>
      </c>
      <c r="M4817" s="7" t="s">
        <v>105</v>
      </c>
      <c r="N4817" s="7">
        <v>87000</v>
      </c>
      <c r="O4817" s="7" t="s">
        <v>16479</v>
      </c>
      <c r="P4817" s="7">
        <v>19730108</v>
      </c>
      <c r="Q4817" s="7">
        <v>109</v>
      </c>
      <c r="R4817" s="7">
        <v>202012</v>
      </c>
    </row>
    <row r="4818" spans="1:18" ht="16.5" customHeight="1">
      <c r="A4818" s="8">
        <v>1378201175</v>
      </c>
      <c r="B4818" s="7">
        <v>3349769</v>
      </c>
      <c r="C4818" s="12">
        <v>1242320000092</v>
      </c>
      <c r="D4818" s="7" t="s">
        <v>52005</v>
      </c>
      <c r="E4818" s="7" t="s">
        <v>52006</v>
      </c>
      <c r="F4818" s="7" t="s">
        <v>52007</v>
      </c>
      <c r="G4818" s="7" t="s">
        <v>52008</v>
      </c>
      <c r="H4818" s="7" t="s">
        <v>52009</v>
      </c>
      <c r="I4818" s="7" t="s">
        <v>45</v>
      </c>
      <c r="J4818" s="7" t="s">
        <v>33060</v>
      </c>
      <c r="K4818" s="7" t="s">
        <v>47</v>
      </c>
      <c r="L4818" s="7">
        <v>10</v>
      </c>
      <c r="M4818" s="7" t="s">
        <v>105</v>
      </c>
      <c r="N4818" s="7">
        <v>87120</v>
      </c>
      <c r="O4818" s="7" t="s">
        <v>37493</v>
      </c>
      <c r="P4818" s="7">
        <v>19921126</v>
      </c>
      <c r="Q4818" s="7">
        <v>114</v>
      </c>
      <c r="R4818" s="7">
        <v>202012</v>
      </c>
    </row>
    <row r="4819" spans="1:18" ht="16.5" customHeight="1">
      <c r="A4819" s="8">
        <v>1378200536</v>
      </c>
      <c r="B4819" s="7">
        <v>2749443</v>
      </c>
      <c r="C4819" s="12">
        <v>1242320000191</v>
      </c>
      <c r="D4819" s="7" t="s">
        <v>52010</v>
      </c>
      <c r="E4819" s="7" t="s">
        <v>52011</v>
      </c>
      <c r="F4819" s="7" t="s">
        <v>30448</v>
      </c>
      <c r="G4819" s="7" t="s">
        <v>52012</v>
      </c>
      <c r="H4819" s="7" t="s">
        <v>52013</v>
      </c>
      <c r="I4819" s="7" t="s">
        <v>45</v>
      </c>
      <c r="J4819" s="7" t="s">
        <v>33060</v>
      </c>
      <c r="K4819" s="7" t="s">
        <v>47</v>
      </c>
      <c r="L4819" s="7">
        <v>10</v>
      </c>
      <c r="M4819" s="7" t="s">
        <v>105</v>
      </c>
      <c r="N4819" s="7">
        <v>86100</v>
      </c>
      <c r="O4819" s="7" t="s">
        <v>5955</v>
      </c>
      <c r="P4819" s="7">
        <v>19730101</v>
      </c>
      <c r="Q4819" s="7">
        <v>453</v>
      </c>
      <c r="R4819" s="7">
        <v>202012</v>
      </c>
    </row>
    <row r="4820" spans="1:18" ht="16.5" customHeight="1">
      <c r="A4820" s="8">
        <v>1378200666</v>
      </c>
      <c r="B4820" s="7">
        <v>1281186</v>
      </c>
      <c r="C4820" s="12">
        <v>1242330000313</v>
      </c>
      <c r="D4820" s="7" t="s">
        <v>27951</v>
      </c>
      <c r="E4820" s="7" t="s">
        <v>27953</v>
      </c>
      <c r="F4820" s="7" t="s">
        <v>27954</v>
      </c>
      <c r="G4820" s="7" t="s">
        <v>27955</v>
      </c>
      <c r="H4820" s="7" t="s">
        <v>27956</v>
      </c>
      <c r="I4820" s="7" t="s">
        <v>45</v>
      </c>
      <c r="J4820" s="7" t="s">
        <v>33060</v>
      </c>
      <c r="K4820" s="7" t="s">
        <v>47</v>
      </c>
      <c r="L4820" s="7">
        <v>10</v>
      </c>
      <c r="M4820" s="7" t="s">
        <v>105</v>
      </c>
      <c r="N4820" s="7">
        <v>86100</v>
      </c>
      <c r="O4820" s="7" t="s">
        <v>5955</v>
      </c>
      <c r="P4820" s="7">
        <v>19940902</v>
      </c>
      <c r="Q4820" s="7">
        <v>1025</v>
      </c>
      <c r="R4820" s="7">
        <v>202012</v>
      </c>
    </row>
    <row r="4821" spans="1:18" ht="16.5" customHeight="1">
      <c r="A4821" s="8">
        <v>1378202363</v>
      </c>
      <c r="B4821" s="7">
        <v>1298818</v>
      </c>
      <c r="C4821" s="12">
        <v>1242330000347</v>
      </c>
      <c r="D4821" s="7" t="s">
        <v>52014</v>
      </c>
      <c r="E4821" s="7" t="s">
        <v>6118</v>
      </c>
      <c r="F4821" s="7" t="s">
        <v>52015</v>
      </c>
      <c r="G4821" s="7" t="s">
        <v>52016</v>
      </c>
      <c r="H4821" s="7" t="s">
        <v>52017</v>
      </c>
      <c r="I4821" s="7" t="s">
        <v>45</v>
      </c>
      <c r="J4821" s="7" t="s">
        <v>33060</v>
      </c>
      <c r="K4821" s="7" t="s">
        <v>47</v>
      </c>
      <c r="L4821" s="7">
        <v>10</v>
      </c>
      <c r="M4821" s="7" t="s">
        <v>105</v>
      </c>
      <c r="N4821" s="7">
        <v>86201</v>
      </c>
      <c r="O4821" s="7" t="s">
        <v>36789</v>
      </c>
      <c r="P4821" s="7">
        <v>19990720</v>
      </c>
      <c r="Q4821" s="7">
        <v>328</v>
      </c>
      <c r="R4821" s="7">
        <v>202012</v>
      </c>
    </row>
    <row r="4822" spans="1:18" ht="16.5" customHeight="1">
      <c r="A4822" s="8">
        <v>1228206085</v>
      </c>
      <c r="B4822" s="7">
        <v>2494466</v>
      </c>
      <c r="C4822" s="12">
        <v>1242330000370</v>
      </c>
      <c r="D4822" s="7" t="s">
        <v>52018</v>
      </c>
      <c r="E4822" s="7" t="s">
        <v>52019</v>
      </c>
      <c r="F4822" s="7" t="s">
        <v>8579</v>
      </c>
      <c r="G4822" s="7" t="s">
        <v>52020</v>
      </c>
      <c r="H4822" s="7" t="s">
        <v>52021</v>
      </c>
      <c r="I4822" s="7" t="s">
        <v>45</v>
      </c>
      <c r="J4822" s="7" t="s">
        <v>33060</v>
      </c>
      <c r="K4822" s="7" t="s">
        <v>47</v>
      </c>
      <c r="L4822" s="7">
        <v>10</v>
      </c>
      <c r="M4822" s="7" t="s">
        <v>105</v>
      </c>
      <c r="N4822" s="7">
        <v>86902</v>
      </c>
      <c r="O4822" s="7" t="s">
        <v>45306</v>
      </c>
      <c r="P4822" s="7">
        <v>20000617</v>
      </c>
      <c r="Q4822" s="7">
        <v>263</v>
      </c>
      <c r="R4822" s="7">
        <v>202012</v>
      </c>
    </row>
    <row r="4823" spans="1:18" ht="16.5" customHeight="1">
      <c r="A4823" s="8">
        <v>1228211157</v>
      </c>
      <c r="B4823" s="7">
        <v>4141516</v>
      </c>
      <c r="C4823" s="12">
        <v>1242330005389</v>
      </c>
      <c r="D4823" s="7" t="s">
        <v>52022</v>
      </c>
      <c r="E4823" s="7" t="s">
        <v>52023</v>
      </c>
      <c r="F4823" s="7" t="s">
        <v>52024</v>
      </c>
      <c r="G4823" s="7" t="s">
        <v>52025</v>
      </c>
      <c r="H4823" s="7" t="s">
        <v>52026</v>
      </c>
      <c r="I4823" s="7" t="s">
        <v>45</v>
      </c>
      <c r="J4823" s="7" t="s">
        <v>33060</v>
      </c>
      <c r="K4823" s="7" t="s">
        <v>47</v>
      </c>
      <c r="L4823" s="7">
        <v>10</v>
      </c>
      <c r="M4823" s="7" t="s">
        <v>105</v>
      </c>
      <c r="N4823" s="7">
        <v>86101</v>
      </c>
      <c r="O4823" s="7" t="s">
        <v>615</v>
      </c>
      <c r="P4823" s="7">
        <v>20120716</v>
      </c>
      <c r="Q4823" s="7">
        <v>290</v>
      </c>
      <c r="R4823" s="7">
        <v>202012</v>
      </c>
    </row>
    <row r="4824" spans="1:18" ht="16.5" customHeight="1">
      <c r="A4824" s="8">
        <v>1308201169</v>
      </c>
      <c r="B4824" s="7">
        <v>3304482</v>
      </c>
      <c r="C4824" s="12">
        <v>1243320000058</v>
      </c>
      <c r="D4824" s="7" t="s">
        <v>52027</v>
      </c>
      <c r="E4824" s="7" t="s">
        <v>52028</v>
      </c>
      <c r="F4824" s="7" t="s">
        <v>14498</v>
      </c>
      <c r="G4824" s="7" t="s">
        <v>52029</v>
      </c>
      <c r="H4824" s="7" t="s">
        <v>52030</v>
      </c>
      <c r="I4824" s="7" t="s">
        <v>45</v>
      </c>
      <c r="J4824" s="7" t="s">
        <v>33060</v>
      </c>
      <c r="K4824" s="7" t="s">
        <v>47</v>
      </c>
      <c r="L4824" s="7">
        <v>10</v>
      </c>
      <c r="M4824" s="7" t="s">
        <v>105</v>
      </c>
      <c r="N4824" s="7">
        <v>87000</v>
      </c>
      <c r="O4824" s="7" t="s">
        <v>16479</v>
      </c>
      <c r="P4824" s="7">
        <v>19570114</v>
      </c>
      <c r="Q4824" s="7">
        <v>238</v>
      </c>
      <c r="R4824" s="7">
        <v>202012</v>
      </c>
    </row>
    <row r="4825" spans="1:18" ht="16.5" customHeight="1">
      <c r="A4825" s="8">
        <v>1378209008</v>
      </c>
      <c r="B4825" s="7">
        <v>6703993</v>
      </c>
      <c r="C4825" s="12">
        <v>1244330004767</v>
      </c>
      <c r="D4825" s="7" t="s">
        <v>52031</v>
      </c>
      <c r="E4825" s="7" t="s">
        <v>52032</v>
      </c>
      <c r="F4825" s="7" t="s">
        <v>37358</v>
      </c>
      <c r="G4825" s="7" t="s">
        <v>52033</v>
      </c>
      <c r="H4825" s="7" t="s">
        <v>52034</v>
      </c>
      <c r="I4825" s="7" t="s">
        <v>45</v>
      </c>
      <c r="J4825" s="7" t="s">
        <v>33060</v>
      </c>
      <c r="K4825" s="7" t="s">
        <v>47</v>
      </c>
      <c r="L4825" s="7">
        <v>10</v>
      </c>
      <c r="M4825" s="7" t="s">
        <v>105</v>
      </c>
      <c r="N4825" s="7">
        <v>87111</v>
      </c>
      <c r="O4825" s="7" t="s">
        <v>37358</v>
      </c>
      <c r="P4825" s="7">
        <v>20130521</v>
      </c>
      <c r="Q4825" s="7">
        <v>85</v>
      </c>
      <c r="R4825" s="7">
        <v>202012</v>
      </c>
    </row>
    <row r="4826" spans="1:18" ht="16.5" customHeight="1">
      <c r="A4826" s="8">
        <v>1228211860</v>
      </c>
      <c r="B4826" s="7">
        <v>5826862</v>
      </c>
      <c r="C4826" s="12">
        <v>1248330004686</v>
      </c>
      <c r="D4826" s="7" t="s">
        <v>52035</v>
      </c>
      <c r="E4826" s="7" t="s">
        <v>52036</v>
      </c>
      <c r="F4826" s="7" t="s">
        <v>52037</v>
      </c>
      <c r="G4826" s="7" t="s">
        <v>52038</v>
      </c>
      <c r="H4826" s="7" t="s">
        <v>52039</v>
      </c>
      <c r="I4826" s="7" t="s">
        <v>45</v>
      </c>
      <c r="J4826" s="7" t="s">
        <v>33060</v>
      </c>
      <c r="K4826" s="7" t="s">
        <v>47</v>
      </c>
      <c r="L4826" s="7">
        <v>10</v>
      </c>
      <c r="M4826" s="7" t="s">
        <v>105</v>
      </c>
      <c r="N4826" s="7">
        <v>86102</v>
      </c>
      <c r="O4826" s="7" t="s">
        <v>30448</v>
      </c>
      <c r="P4826" s="7">
        <v>20131022</v>
      </c>
      <c r="Q4826" s="7">
        <v>80</v>
      </c>
      <c r="R4826" s="7">
        <v>202012</v>
      </c>
    </row>
    <row r="4827" spans="1:18" ht="16.5" customHeight="1">
      <c r="A4827" s="8">
        <v>1218105349</v>
      </c>
      <c r="B4827" s="7">
        <v>1333086</v>
      </c>
      <c r="C4827" s="12">
        <v>1301110003581</v>
      </c>
      <c r="D4827" s="7" t="s">
        <v>25300</v>
      </c>
      <c r="E4827" s="7" t="s">
        <v>10947</v>
      </c>
      <c r="F4827" s="7" t="s">
        <v>11124</v>
      </c>
      <c r="G4827" s="7" t="s">
        <v>25301</v>
      </c>
      <c r="H4827" s="7" t="s">
        <v>25302</v>
      </c>
      <c r="I4827" s="7" t="s">
        <v>65</v>
      </c>
      <c r="J4827" s="7" t="s">
        <v>33060</v>
      </c>
      <c r="K4827" s="7" t="s">
        <v>60</v>
      </c>
      <c r="L4827" s="7">
        <v>10</v>
      </c>
      <c r="M4827" s="7" t="s">
        <v>34194</v>
      </c>
      <c r="N4827" s="7">
        <v>49220</v>
      </c>
      <c r="O4827" s="7" t="s">
        <v>10760</v>
      </c>
      <c r="P4827" s="7">
        <v>19690531</v>
      </c>
      <c r="Q4827" s="7">
        <v>200</v>
      </c>
      <c r="R4827" s="7">
        <v>202012</v>
      </c>
    </row>
    <row r="4828" spans="1:18" ht="16.5" customHeight="1">
      <c r="A4828" s="8">
        <v>1248161296</v>
      </c>
      <c r="B4828" s="7">
        <v>1625562</v>
      </c>
      <c r="C4828" s="12">
        <v>1301110051176</v>
      </c>
      <c r="D4828" s="7" t="s">
        <v>26648</v>
      </c>
      <c r="E4828" s="7" t="s">
        <v>26649</v>
      </c>
      <c r="F4828" s="7" t="s">
        <v>13709</v>
      </c>
      <c r="G4828" s="7" t="s">
        <v>26650</v>
      </c>
      <c r="H4828" s="7" t="s">
        <v>26651</v>
      </c>
      <c r="I4828" s="7" t="s">
        <v>65</v>
      </c>
      <c r="J4828" s="7" t="s">
        <v>33060</v>
      </c>
      <c r="K4828" s="7" t="s">
        <v>47</v>
      </c>
      <c r="L4828" s="7">
        <v>10</v>
      </c>
      <c r="M4828" s="7" t="s">
        <v>34433</v>
      </c>
      <c r="N4828" s="7">
        <v>62021</v>
      </c>
      <c r="O4828" s="7" t="s">
        <v>13709</v>
      </c>
      <c r="P4828" s="7">
        <v>20000312</v>
      </c>
      <c r="Q4828" s="7">
        <v>91</v>
      </c>
      <c r="R4828" s="7">
        <v>202012</v>
      </c>
    </row>
    <row r="4829" spans="1:18" ht="16.5" customHeight="1">
      <c r="A4829" s="8">
        <v>1248203672</v>
      </c>
      <c r="B4829" s="7">
        <v>2856064</v>
      </c>
      <c r="C4829" s="12">
        <v>1301320000343</v>
      </c>
      <c r="D4829" s="7" t="s">
        <v>52040</v>
      </c>
      <c r="E4829" s="7" t="s">
        <v>52041</v>
      </c>
      <c r="F4829" s="7" t="s">
        <v>52042</v>
      </c>
      <c r="G4829" s="7" t="s">
        <v>52043</v>
      </c>
      <c r="H4829" s="7" t="s">
        <v>52044</v>
      </c>
      <c r="I4829" s="7" t="s">
        <v>45</v>
      </c>
      <c r="J4829" s="7" t="s">
        <v>33060</v>
      </c>
      <c r="K4829" s="7" t="s">
        <v>47</v>
      </c>
      <c r="L4829" s="7">
        <v>10</v>
      </c>
      <c r="M4829" s="7" t="s">
        <v>105</v>
      </c>
      <c r="N4829" s="7">
        <v>87110</v>
      </c>
      <c r="O4829" s="7" t="s">
        <v>37314</v>
      </c>
      <c r="P4829" s="7">
        <v>19691010</v>
      </c>
      <c r="Q4829" s="7">
        <v>132</v>
      </c>
      <c r="R4829" s="7">
        <v>202012</v>
      </c>
    </row>
    <row r="4830" spans="1:18" ht="16.5" customHeight="1">
      <c r="A4830" s="8">
        <v>6128201787</v>
      </c>
      <c r="B4830" s="7">
        <v>1986583</v>
      </c>
      <c r="C4830" s="12">
        <v>1301330000391</v>
      </c>
      <c r="D4830" s="7" t="s">
        <v>8675</v>
      </c>
      <c r="E4830" s="7" t="s">
        <v>8676</v>
      </c>
      <c r="F4830" s="7" t="s">
        <v>8677</v>
      </c>
      <c r="G4830" s="7" t="s">
        <v>8678</v>
      </c>
      <c r="H4830" s="7" t="s">
        <v>8679</v>
      </c>
      <c r="I4830" s="7" t="s">
        <v>45</v>
      </c>
      <c r="J4830" s="7" t="s">
        <v>33060</v>
      </c>
      <c r="K4830" s="7" t="s">
        <v>47</v>
      </c>
      <c r="L4830" s="7">
        <v>10</v>
      </c>
      <c r="M4830" s="7" t="s">
        <v>105</v>
      </c>
      <c r="N4830" s="7">
        <v>86100</v>
      </c>
      <c r="O4830" s="7" t="s">
        <v>5955</v>
      </c>
      <c r="P4830" s="7">
        <v>19810803</v>
      </c>
      <c r="Q4830" s="7">
        <v>406</v>
      </c>
      <c r="R4830" s="7">
        <v>202012</v>
      </c>
    </row>
    <row r="4831" spans="1:18" ht="16.5" customHeight="1">
      <c r="A4831" s="8">
        <v>1248207187</v>
      </c>
      <c r="B4831" s="7">
        <v>1432979</v>
      </c>
      <c r="C4831" s="12">
        <v>1301330002777</v>
      </c>
      <c r="D4831" s="7" t="s">
        <v>52045</v>
      </c>
      <c r="E4831" s="7" t="s">
        <v>3567</v>
      </c>
      <c r="F4831" s="7" t="s">
        <v>249</v>
      </c>
      <c r="G4831" s="7" t="s">
        <v>52046</v>
      </c>
      <c r="H4831" s="7" t="s">
        <v>52047</v>
      </c>
      <c r="I4831" s="7" t="s">
        <v>45</v>
      </c>
      <c r="J4831" s="7" t="s">
        <v>33060</v>
      </c>
      <c r="K4831" s="7" t="s">
        <v>47</v>
      </c>
      <c r="L4831" s="7">
        <v>10</v>
      </c>
      <c r="M4831" s="7" t="s">
        <v>105</v>
      </c>
      <c r="N4831" s="7">
        <v>86100</v>
      </c>
      <c r="O4831" s="7" t="s">
        <v>5955</v>
      </c>
      <c r="P4831" s="7">
        <v>19941214</v>
      </c>
      <c r="Q4831" s="7">
        <v>366</v>
      </c>
      <c r="R4831" s="7">
        <v>202012</v>
      </c>
    </row>
    <row r="4832" spans="1:18" ht="16.5" customHeight="1">
      <c r="A4832" s="8">
        <v>1358200428</v>
      </c>
      <c r="B4832" s="7">
        <v>1486732</v>
      </c>
      <c r="C4832" s="12">
        <v>1301710000036</v>
      </c>
      <c r="D4832" s="7" t="s">
        <v>52048</v>
      </c>
      <c r="E4832" s="7" t="s">
        <v>52049</v>
      </c>
      <c r="F4832" s="7" t="s">
        <v>52050</v>
      </c>
      <c r="G4832" s="7" t="s">
        <v>52051</v>
      </c>
      <c r="H4832" s="7" t="s">
        <v>52052</v>
      </c>
      <c r="I4832" s="7" t="s">
        <v>45</v>
      </c>
      <c r="J4832" s="7" t="s">
        <v>33060</v>
      </c>
      <c r="K4832" s="7" t="s">
        <v>47</v>
      </c>
      <c r="L4832" s="7">
        <v>10</v>
      </c>
      <c r="M4832" s="7" t="s">
        <v>105</v>
      </c>
      <c r="N4832" s="7">
        <v>86100</v>
      </c>
      <c r="O4832" s="7" t="s">
        <v>5955</v>
      </c>
      <c r="P4832" s="7">
        <v>19881116</v>
      </c>
      <c r="Q4832" s="7">
        <v>1699</v>
      </c>
      <c r="R4832" s="7">
        <v>202012</v>
      </c>
    </row>
    <row r="4833" spans="1:18" ht="16.5" customHeight="1">
      <c r="A4833" s="8">
        <v>1298150135</v>
      </c>
      <c r="B4833" s="7">
        <v>4201364</v>
      </c>
      <c r="C4833" s="12">
        <v>1311110064657</v>
      </c>
      <c r="D4833" s="7" t="s">
        <v>25570</v>
      </c>
      <c r="E4833" s="7" t="s">
        <v>5885</v>
      </c>
      <c r="F4833" s="7" t="s">
        <v>25571</v>
      </c>
      <c r="G4833" s="7" t="s">
        <v>25572</v>
      </c>
      <c r="H4833" s="7" t="s">
        <v>25573</v>
      </c>
      <c r="I4833" s="7" t="s">
        <v>65</v>
      </c>
      <c r="J4833" s="7" t="s">
        <v>33060</v>
      </c>
      <c r="K4833" s="7" t="s">
        <v>60</v>
      </c>
      <c r="L4833" s="7">
        <v>10</v>
      </c>
      <c r="M4833" s="7" t="s">
        <v>34194</v>
      </c>
      <c r="N4833" s="7">
        <v>52919</v>
      </c>
      <c r="O4833" s="7" t="s">
        <v>45563</v>
      </c>
      <c r="P4833" s="7">
        <v>20060101</v>
      </c>
      <c r="Q4833" s="7">
        <v>79</v>
      </c>
      <c r="R4833" s="7">
        <v>202012</v>
      </c>
    </row>
    <row r="4834" spans="1:18" ht="16.5" customHeight="1">
      <c r="A4834" s="8">
        <v>1298204356</v>
      </c>
      <c r="B4834" s="7">
        <v>2717230</v>
      </c>
      <c r="C4834" s="12">
        <v>1311210000999</v>
      </c>
      <c r="D4834" s="7" t="s">
        <v>52053</v>
      </c>
      <c r="E4834" s="7" t="s">
        <v>52054</v>
      </c>
      <c r="F4834" s="7" t="s">
        <v>52055</v>
      </c>
      <c r="G4834" s="7" t="s">
        <v>52056</v>
      </c>
      <c r="H4834" s="7" t="s">
        <v>52057</v>
      </c>
      <c r="I4834" s="7" t="s">
        <v>45</v>
      </c>
      <c r="J4834" s="7" t="s">
        <v>33060</v>
      </c>
      <c r="K4834" s="7" t="s">
        <v>47</v>
      </c>
      <c r="L4834" s="7">
        <v>10</v>
      </c>
      <c r="M4834" s="7" t="s">
        <v>105</v>
      </c>
      <c r="N4834" s="7">
        <v>87000</v>
      </c>
      <c r="O4834" s="7" t="s">
        <v>16479</v>
      </c>
      <c r="P4834" s="7">
        <v>19960831</v>
      </c>
      <c r="Q4834" s="7">
        <v>124</v>
      </c>
      <c r="R4834" s="7">
        <v>202012</v>
      </c>
    </row>
    <row r="4835" spans="1:18" ht="16.5" customHeight="1">
      <c r="A4835" s="8">
        <v>1298272820</v>
      </c>
      <c r="B4835" s="7">
        <v>5479380</v>
      </c>
      <c r="C4835" s="12">
        <v>1311220002513</v>
      </c>
      <c r="D4835" s="7" t="s">
        <v>52058</v>
      </c>
      <c r="E4835" s="7" t="s">
        <v>52059</v>
      </c>
      <c r="F4835" s="7" t="s">
        <v>52060</v>
      </c>
      <c r="G4835" s="7" t="s">
        <v>52061</v>
      </c>
      <c r="H4835" s="7" t="s">
        <v>52062</v>
      </c>
      <c r="I4835" s="7" t="s">
        <v>45</v>
      </c>
      <c r="J4835" s="7" t="s">
        <v>33060</v>
      </c>
      <c r="K4835" s="7" t="s">
        <v>47</v>
      </c>
      <c r="L4835" s="7">
        <v>10</v>
      </c>
      <c r="M4835" s="7" t="s">
        <v>105</v>
      </c>
      <c r="N4835" s="7">
        <v>87292</v>
      </c>
      <c r="O4835" s="7" t="s">
        <v>37815</v>
      </c>
      <c r="P4835" s="7">
        <v>20080201</v>
      </c>
      <c r="Q4835" s="7">
        <v>316</v>
      </c>
      <c r="R4835" s="7">
        <v>202012</v>
      </c>
    </row>
    <row r="4836" spans="1:18" ht="16.5" customHeight="1">
      <c r="A4836" s="8">
        <v>1298200423</v>
      </c>
      <c r="B4836" s="7">
        <v>2510688</v>
      </c>
      <c r="C4836" s="12">
        <v>1311320000136</v>
      </c>
      <c r="D4836" s="7" t="s">
        <v>52063</v>
      </c>
      <c r="E4836" s="7" t="s">
        <v>7562</v>
      </c>
      <c r="F4836" s="7" t="s">
        <v>52064</v>
      </c>
      <c r="G4836" s="7">
        <v>15777986</v>
      </c>
      <c r="H4836" s="7" t="s">
        <v>52065</v>
      </c>
      <c r="I4836" s="7" t="s">
        <v>45</v>
      </c>
      <c r="J4836" s="7" t="s">
        <v>33060</v>
      </c>
      <c r="K4836" s="7" t="s">
        <v>47</v>
      </c>
      <c r="L4836" s="7">
        <v>10</v>
      </c>
      <c r="M4836" s="7" t="s">
        <v>105</v>
      </c>
      <c r="N4836" s="7">
        <v>86902</v>
      </c>
      <c r="O4836" s="7" t="s">
        <v>45306</v>
      </c>
      <c r="P4836" s="7">
        <v>19740813</v>
      </c>
      <c r="Q4836" s="7">
        <v>366</v>
      </c>
      <c r="R4836" s="7">
        <v>202012</v>
      </c>
    </row>
    <row r="4837" spans="1:18" ht="16.5" customHeight="1">
      <c r="A4837" s="8">
        <v>1358204410</v>
      </c>
      <c r="B4837" s="7">
        <v>3150824</v>
      </c>
      <c r="C4837" s="12">
        <v>1311320000540</v>
      </c>
      <c r="D4837" s="7" t="s">
        <v>52066</v>
      </c>
      <c r="E4837" s="7" t="s">
        <v>52067</v>
      </c>
      <c r="F4837" s="7" t="s">
        <v>52068</v>
      </c>
      <c r="G4837" s="7" t="s">
        <v>52069</v>
      </c>
      <c r="H4837" s="7" t="s">
        <v>52070</v>
      </c>
      <c r="I4837" s="7" t="s">
        <v>45</v>
      </c>
      <c r="J4837" s="7" t="s">
        <v>33060</v>
      </c>
      <c r="K4837" s="7" t="s">
        <v>47</v>
      </c>
      <c r="L4837" s="7">
        <v>10</v>
      </c>
      <c r="M4837" s="7" t="s">
        <v>105</v>
      </c>
      <c r="N4837" s="7">
        <v>87120</v>
      </c>
      <c r="O4837" s="7" t="s">
        <v>37493</v>
      </c>
      <c r="P4837" s="7">
        <v>19900716</v>
      </c>
      <c r="Q4837" s="7">
        <v>207</v>
      </c>
      <c r="R4837" s="7">
        <v>202012</v>
      </c>
    </row>
    <row r="4838" spans="1:18" ht="16.5" customHeight="1">
      <c r="A4838" s="8">
        <v>1298202547</v>
      </c>
      <c r="B4838" s="7">
        <v>2221680</v>
      </c>
      <c r="C4838" s="12">
        <v>1311330000613</v>
      </c>
      <c r="D4838" s="7" t="s">
        <v>52071</v>
      </c>
      <c r="E4838" s="7" t="s">
        <v>8241</v>
      </c>
      <c r="F4838" s="7" t="s">
        <v>249</v>
      </c>
      <c r="G4838" s="7" t="s">
        <v>52072</v>
      </c>
      <c r="H4838" s="7" t="s">
        <v>52073</v>
      </c>
      <c r="I4838" s="7" t="s">
        <v>45</v>
      </c>
      <c r="J4838" s="7" t="s">
        <v>33060</v>
      </c>
      <c r="K4838" s="7" t="s">
        <v>47</v>
      </c>
      <c r="L4838" s="7">
        <v>10</v>
      </c>
      <c r="M4838" s="7" t="s">
        <v>105</v>
      </c>
      <c r="N4838" s="7">
        <v>86201</v>
      </c>
      <c r="O4838" s="7" t="s">
        <v>36789</v>
      </c>
      <c r="P4838" s="7">
        <v>19910531</v>
      </c>
      <c r="Q4838" s="7">
        <v>301</v>
      </c>
      <c r="R4838" s="7">
        <v>202012</v>
      </c>
    </row>
    <row r="4839" spans="1:18" ht="16.5" customHeight="1">
      <c r="A4839" s="8">
        <v>1298205087</v>
      </c>
      <c r="B4839" s="7">
        <v>1165950</v>
      </c>
      <c r="C4839" s="12">
        <v>1311330001596</v>
      </c>
      <c r="D4839" s="7" t="s">
        <v>52074</v>
      </c>
      <c r="E4839" s="7" t="s">
        <v>52075</v>
      </c>
      <c r="F4839" s="7" t="s">
        <v>249</v>
      </c>
      <c r="G4839" s="7" t="s">
        <v>52076</v>
      </c>
      <c r="H4839" s="7" t="s">
        <v>52077</v>
      </c>
      <c r="I4839" s="7" t="s">
        <v>45</v>
      </c>
      <c r="J4839" s="7" t="s">
        <v>33060</v>
      </c>
      <c r="K4839" s="7" t="s">
        <v>47</v>
      </c>
      <c r="L4839" s="7">
        <v>10</v>
      </c>
      <c r="M4839" s="7" t="s">
        <v>105</v>
      </c>
      <c r="N4839" s="7">
        <v>86100</v>
      </c>
      <c r="O4839" s="7" t="s">
        <v>5955</v>
      </c>
      <c r="P4839" s="7">
        <v>19990125</v>
      </c>
      <c r="Q4839" s="7">
        <v>340</v>
      </c>
      <c r="R4839" s="7">
        <v>202012</v>
      </c>
    </row>
    <row r="4840" spans="1:18" ht="16.5" customHeight="1">
      <c r="A4840" s="8">
        <v>1328213297</v>
      </c>
      <c r="B4840" s="7">
        <v>6731687</v>
      </c>
      <c r="C4840" s="12">
        <v>1311710005027</v>
      </c>
      <c r="D4840" s="7" t="s">
        <v>11290</v>
      </c>
      <c r="E4840" s="7" t="s">
        <v>11291</v>
      </c>
      <c r="F4840" s="7" t="s">
        <v>5659</v>
      </c>
      <c r="G4840" s="7" t="s">
        <v>11292</v>
      </c>
      <c r="H4840" s="7" t="s">
        <v>11293</v>
      </c>
      <c r="I4840" s="7" t="s">
        <v>45</v>
      </c>
      <c r="J4840" s="7" t="s">
        <v>33060</v>
      </c>
      <c r="K4840" s="7" t="s">
        <v>47</v>
      </c>
      <c r="L4840" s="7">
        <v>10</v>
      </c>
      <c r="M4840" s="7" t="s">
        <v>105</v>
      </c>
      <c r="N4840" s="7">
        <v>86102</v>
      </c>
      <c r="O4840" s="7" t="s">
        <v>30448</v>
      </c>
      <c r="P4840" s="7">
        <v>20160512</v>
      </c>
      <c r="Q4840" s="7">
        <v>726</v>
      </c>
      <c r="R4840" s="7">
        <v>202012</v>
      </c>
    </row>
    <row r="4841" spans="1:18" ht="16.5" customHeight="1">
      <c r="A4841" s="8">
        <v>1268209653</v>
      </c>
      <c r="B4841" s="7">
        <v>3202404</v>
      </c>
      <c r="C4841" s="12">
        <v>1312220001117</v>
      </c>
      <c r="D4841" s="7" t="s">
        <v>12190</v>
      </c>
      <c r="E4841" s="7" t="s">
        <v>12191</v>
      </c>
      <c r="F4841" s="7" t="s">
        <v>12192</v>
      </c>
      <c r="G4841" s="7" t="s">
        <v>12193</v>
      </c>
      <c r="H4841" s="7" t="s">
        <v>12194</v>
      </c>
      <c r="I4841" s="7" t="s">
        <v>45</v>
      </c>
      <c r="J4841" s="7" t="s">
        <v>33060</v>
      </c>
      <c r="K4841" s="7" t="s">
        <v>47</v>
      </c>
      <c r="L4841" s="7">
        <v>10</v>
      </c>
      <c r="M4841" s="7" t="s">
        <v>105</v>
      </c>
      <c r="N4841" s="7">
        <v>87000</v>
      </c>
      <c r="O4841" s="7" t="s">
        <v>16479</v>
      </c>
      <c r="P4841" s="7">
        <v>20070716</v>
      </c>
      <c r="Q4841" s="7">
        <v>300</v>
      </c>
      <c r="R4841" s="7">
        <v>202012</v>
      </c>
    </row>
    <row r="4842" spans="1:18" ht="16.5" customHeight="1">
      <c r="A4842" s="8">
        <v>1268206582</v>
      </c>
      <c r="B4842" s="7">
        <v>2640484</v>
      </c>
      <c r="C4842" s="12">
        <v>1312320000895</v>
      </c>
      <c r="D4842" s="7" t="s">
        <v>52078</v>
      </c>
      <c r="E4842" s="7" t="s">
        <v>52079</v>
      </c>
      <c r="F4842" s="7" t="s">
        <v>52080</v>
      </c>
      <c r="G4842" s="7" t="s">
        <v>52081</v>
      </c>
      <c r="H4842" s="7" t="s">
        <v>52082</v>
      </c>
      <c r="I4842" s="7" t="s">
        <v>45</v>
      </c>
      <c r="J4842" s="7" t="s">
        <v>33060</v>
      </c>
      <c r="K4842" s="7" t="s">
        <v>47</v>
      </c>
      <c r="L4842" s="7">
        <v>10</v>
      </c>
      <c r="M4842" s="7" t="s">
        <v>105</v>
      </c>
      <c r="N4842" s="7">
        <v>87000</v>
      </c>
      <c r="O4842" s="7" t="s">
        <v>16479</v>
      </c>
      <c r="P4842" s="7">
        <v>20010818</v>
      </c>
      <c r="Q4842" s="7">
        <v>128</v>
      </c>
      <c r="R4842" s="7">
        <v>202012</v>
      </c>
    </row>
    <row r="4843" spans="1:18" ht="16.5" customHeight="1">
      <c r="A4843" s="8">
        <v>1878101042</v>
      </c>
      <c r="B4843" s="7">
        <v>8473572</v>
      </c>
      <c r="C4843" s="12">
        <v>1313110192628</v>
      </c>
      <c r="D4843" s="7" t="s">
        <v>52083</v>
      </c>
      <c r="E4843" s="7" t="s">
        <v>52084</v>
      </c>
      <c r="F4843" s="7" t="s">
        <v>52085</v>
      </c>
      <c r="G4843" s="7" t="s">
        <v>52086</v>
      </c>
      <c r="H4843" s="7" t="s">
        <v>52087</v>
      </c>
      <c r="I4843" s="7" t="s">
        <v>65</v>
      </c>
      <c r="J4843" s="7" t="s">
        <v>33060</v>
      </c>
      <c r="K4843" s="7" t="s">
        <v>47</v>
      </c>
      <c r="L4843" s="7">
        <v>10</v>
      </c>
      <c r="M4843" s="7" t="s">
        <v>313</v>
      </c>
      <c r="N4843" s="7">
        <v>42201</v>
      </c>
      <c r="O4843" s="7" t="s">
        <v>38780</v>
      </c>
      <c r="P4843" s="7">
        <v>20180123</v>
      </c>
      <c r="Q4843" s="7">
        <v>150</v>
      </c>
      <c r="R4843" s="7">
        <v>202012</v>
      </c>
    </row>
    <row r="4844" spans="1:18" ht="16.5" customHeight="1">
      <c r="A4844" s="8">
        <v>5718600995</v>
      </c>
      <c r="B4844" s="7">
        <v>8662427</v>
      </c>
      <c r="C4844" s="12">
        <v>1314110416985</v>
      </c>
      <c r="D4844" s="7" t="s">
        <v>25614</v>
      </c>
      <c r="E4844" s="7" t="s">
        <v>484</v>
      </c>
      <c r="F4844" s="7" t="s">
        <v>25615</v>
      </c>
      <c r="G4844" s="7" t="s">
        <v>25616</v>
      </c>
      <c r="H4844" s="7" t="s">
        <v>25617</v>
      </c>
      <c r="I4844" s="7" t="s">
        <v>65</v>
      </c>
      <c r="J4844" s="7" t="s">
        <v>33060</v>
      </c>
      <c r="K4844" s="7" t="s">
        <v>47</v>
      </c>
      <c r="L4844" s="7">
        <v>10</v>
      </c>
      <c r="M4844" s="7" t="s">
        <v>34194</v>
      </c>
      <c r="N4844" s="7">
        <v>49220</v>
      </c>
      <c r="O4844" s="7" t="s">
        <v>10760</v>
      </c>
      <c r="P4844" s="7">
        <v>20180803</v>
      </c>
      <c r="Q4844" s="7">
        <v>104</v>
      </c>
      <c r="R4844" s="7">
        <v>202012</v>
      </c>
    </row>
    <row r="4845" spans="1:18" ht="16.5" customHeight="1">
      <c r="A4845" s="8">
        <v>1348209426</v>
      </c>
      <c r="B4845" s="7">
        <v>3711966</v>
      </c>
      <c r="C4845" s="12">
        <v>1314330017430</v>
      </c>
      <c r="D4845" s="7" t="s">
        <v>52088</v>
      </c>
      <c r="E4845" s="7" t="s">
        <v>52089</v>
      </c>
      <c r="F4845" s="7" t="s">
        <v>48874</v>
      </c>
      <c r="G4845" s="7" t="s">
        <v>52090</v>
      </c>
      <c r="H4845" s="7" t="s">
        <v>52091</v>
      </c>
      <c r="I4845" s="7" t="s">
        <v>45</v>
      </c>
      <c r="J4845" s="7" t="s">
        <v>33060</v>
      </c>
      <c r="K4845" s="7" t="s">
        <v>47</v>
      </c>
      <c r="L4845" s="7">
        <v>10</v>
      </c>
      <c r="M4845" s="7" t="s">
        <v>105</v>
      </c>
      <c r="N4845" s="7">
        <v>86105</v>
      </c>
      <c r="O4845" s="7" t="s">
        <v>16354</v>
      </c>
      <c r="P4845" s="7">
        <v>20100601</v>
      </c>
      <c r="Q4845" s="7">
        <v>132</v>
      </c>
      <c r="R4845" s="7">
        <v>202012</v>
      </c>
    </row>
    <row r="4846" spans="1:18" ht="16.5" customHeight="1">
      <c r="A4846" s="8">
        <v>1348210980</v>
      </c>
      <c r="B4846" s="7">
        <v>5852670</v>
      </c>
      <c r="C4846" s="12">
        <v>1314330019460</v>
      </c>
      <c r="D4846" s="7" t="s">
        <v>52092</v>
      </c>
      <c r="E4846" s="7" t="s">
        <v>52093</v>
      </c>
      <c r="F4846" s="7" t="s">
        <v>52094</v>
      </c>
      <c r="G4846" s="7" t="s">
        <v>52095</v>
      </c>
      <c r="H4846" s="7" t="s">
        <v>52096</v>
      </c>
      <c r="I4846" s="7" t="s">
        <v>45</v>
      </c>
      <c r="J4846" s="7" t="s">
        <v>33060</v>
      </c>
      <c r="K4846" s="7" t="s">
        <v>47</v>
      </c>
      <c r="L4846" s="7">
        <v>10</v>
      </c>
      <c r="M4846" s="7" t="s">
        <v>105</v>
      </c>
      <c r="N4846" s="7">
        <v>86102</v>
      </c>
      <c r="O4846" s="7" t="s">
        <v>30448</v>
      </c>
      <c r="P4846" s="7">
        <v>20131204</v>
      </c>
      <c r="Q4846" s="7">
        <v>126</v>
      </c>
      <c r="R4846" s="7">
        <v>202012</v>
      </c>
    </row>
    <row r="4847" spans="1:18" ht="16.5" customHeight="1">
      <c r="A4847" s="8">
        <v>1348274553</v>
      </c>
      <c r="B4847" s="7">
        <v>4336715</v>
      </c>
      <c r="C4847" s="12">
        <v>1314710018339</v>
      </c>
      <c r="D4847" s="7" t="s">
        <v>52097</v>
      </c>
      <c r="E4847" s="7" t="s">
        <v>52098</v>
      </c>
      <c r="F4847" s="7" t="s">
        <v>36116</v>
      </c>
      <c r="G4847" s="7" t="s">
        <v>52099</v>
      </c>
      <c r="H4847" s="7" t="s">
        <v>52100</v>
      </c>
      <c r="I4847" s="7" t="s">
        <v>45</v>
      </c>
      <c r="J4847" s="7" t="s">
        <v>33060</v>
      </c>
      <c r="K4847" s="7" t="s">
        <v>47</v>
      </c>
      <c r="L4847" s="7">
        <v>10</v>
      </c>
      <c r="M4847" s="7" t="s">
        <v>105</v>
      </c>
      <c r="N4847" s="7">
        <v>86101</v>
      </c>
      <c r="O4847" s="7" t="s">
        <v>615</v>
      </c>
      <c r="P4847" s="7">
        <v>20130301</v>
      </c>
      <c r="Q4847" s="7">
        <v>51</v>
      </c>
      <c r="R4847" s="7">
        <v>202012</v>
      </c>
    </row>
    <row r="4848" spans="1:18" ht="16.5" customHeight="1">
      <c r="A4848" s="8">
        <v>1388200446</v>
      </c>
      <c r="B4848" s="7">
        <v>1494353</v>
      </c>
      <c r="C4848" s="12">
        <v>1341330000016</v>
      </c>
      <c r="D4848" s="7" t="s">
        <v>25980</v>
      </c>
      <c r="E4848" s="7" t="s">
        <v>25982</v>
      </c>
      <c r="F4848" s="7" t="s">
        <v>7921</v>
      </c>
      <c r="G4848" s="7" t="s">
        <v>25983</v>
      </c>
      <c r="H4848" s="7" t="s">
        <v>25984</v>
      </c>
      <c r="I4848" s="7" t="s">
        <v>45</v>
      </c>
      <c r="J4848" s="7" t="s">
        <v>33060</v>
      </c>
      <c r="K4848" s="7" t="s">
        <v>47</v>
      </c>
      <c r="L4848" s="7">
        <v>10</v>
      </c>
      <c r="M4848" s="7" t="s">
        <v>105</v>
      </c>
      <c r="N4848" s="7">
        <v>86101</v>
      </c>
      <c r="O4848" s="7" t="s">
        <v>615</v>
      </c>
      <c r="P4848" s="7">
        <v>19790209</v>
      </c>
      <c r="Q4848" s="7">
        <v>413</v>
      </c>
      <c r="R4848" s="7">
        <v>202012</v>
      </c>
    </row>
    <row r="4849" spans="1:18" ht="16.5" customHeight="1">
      <c r="A4849" s="8">
        <v>1238208150</v>
      </c>
      <c r="B4849" s="7">
        <v>1510966</v>
      </c>
      <c r="C4849" s="12">
        <v>1341330000115</v>
      </c>
      <c r="D4849" s="7" t="s">
        <v>247</v>
      </c>
      <c r="E4849" s="7" t="s">
        <v>248</v>
      </c>
      <c r="F4849" s="7" t="s">
        <v>249</v>
      </c>
      <c r="G4849" s="7" t="s">
        <v>250</v>
      </c>
      <c r="H4849" s="7" t="s">
        <v>251</v>
      </c>
      <c r="I4849" s="7" t="s">
        <v>45</v>
      </c>
      <c r="J4849" s="7" t="s">
        <v>33060</v>
      </c>
      <c r="K4849" s="7" t="s">
        <v>47</v>
      </c>
      <c r="L4849" s="7">
        <v>10</v>
      </c>
      <c r="M4849" s="7" t="s">
        <v>105</v>
      </c>
      <c r="N4849" s="7">
        <v>86100</v>
      </c>
      <c r="O4849" s="7" t="s">
        <v>5955</v>
      </c>
      <c r="P4849" s="7">
        <v>19980701</v>
      </c>
      <c r="Q4849" s="7">
        <v>1276</v>
      </c>
      <c r="R4849" s="7">
        <v>202012</v>
      </c>
    </row>
    <row r="4850" spans="1:18" ht="16.5" customHeight="1">
      <c r="A4850" s="8">
        <v>1238208164</v>
      </c>
      <c r="B4850" s="7">
        <v>1383710</v>
      </c>
      <c r="C4850" s="12">
        <v>1341330000123</v>
      </c>
      <c r="D4850" s="7" t="s">
        <v>52101</v>
      </c>
      <c r="E4850" s="7" t="s">
        <v>52102</v>
      </c>
      <c r="F4850" s="7" t="s">
        <v>7921</v>
      </c>
      <c r="G4850" s="7" t="s">
        <v>52103</v>
      </c>
      <c r="H4850" s="7" t="s">
        <v>52104</v>
      </c>
      <c r="I4850" s="7" t="s">
        <v>45</v>
      </c>
      <c r="J4850" s="7" t="s">
        <v>33060</v>
      </c>
      <c r="K4850" s="7" t="s">
        <v>47</v>
      </c>
      <c r="L4850" s="7">
        <v>10</v>
      </c>
      <c r="M4850" s="7" t="s">
        <v>105</v>
      </c>
      <c r="N4850" s="7">
        <v>86100</v>
      </c>
      <c r="O4850" s="7" t="s">
        <v>5955</v>
      </c>
      <c r="P4850" s="7">
        <v>19980701</v>
      </c>
      <c r="Q4850" s="7">
        <v>112</v>
      </c>
      <c r="R4850" s="7">
        <v>202012</v>
      </c>
    </row>
    <row r="4851" spans="1:18" ht="16.5" customHeight="1">
      <c r="A4851" s="8">
        <v>1238203586</v>
      </c>
      <c r="B4851" s="7">
        <v>1762595</v>
      </c>
      <c r="C4851" s="12">
        <v>1341330000321</v>
      </c>
      <c r="D4851" s="7" t="s">
        <v>30622</v>
      </c>
      <c r="E4851" s="7" t="s">
        <v>30623</v>
      </c>
      <c r="F4851" s="7" t="s">
        <v>30624</v>
      </c>
      <c r="G4851" s="7" t="s">
        <v>30625</v>
      </c>
      <c r="H4851" s="7" t="s">
        <v>30626</v>
      </c>
      <c r="I4851" s="7" t="s">
        <v>45</v>
      </c>
      <c r="J4851" s="7" t="s">
        <v>33060</v>
      </c>
      <c r="K4851" s="7" t="s">
        <v>47</v>
      </c>
      <c r="L4851" s="7">
        <v>10</v>
      </c>
      <c r="M4851" s="7" t="s">
        <v>105</v>
      </c>
      <c r="N4851" s="7">
        <v>86102</v>
      </c>
      <c r="O4851" s="7" t="s">
        <v>30448</v>
      </c>
      <c r="P4851" s="7">
        <v>19840229</v>
      </c>
      <c r="Q4851" s="7">
        <v>222</v>
      </c>
      <c r="R4851" s="7">
        <v>202012</v>
      </c>
    </row>
    <row r="4852" spans="1:18" ht="16.5" customHeight="1">
      <c r="A4852" s="8">
        <v>1388200238</v>
      </c>
      <c r="B4852" s="7">
        <v>1117213</v>
      </c>
      <c r="C4852" s="12">
        <v>1341330000339</v>
      </c>
      <c r="D4852" s="7" t="s">
        <v>52105</v>
      </c>
      <c r="E4852" s="7" t="s">
        <v>52106</v>
      </c>
      <c r="F4852" s="7" t="s">
        <v>249</v>
      </c>
      <c r="G4852" s="7" t="s">
        <v>52107</v>
      </c>
      <c r="H4852" s="7" t="s">
        <v>52108</v>
      </c>
      <c r="I4852" s="7" t="s">
        <v>45</v>
      </c>
      <c r="J4852" s="7" t="s">
        <v>33060</v>
      </c>
      <c r="K4852" s="7" t="s">
        <v>47</v>
      </c>
      <c r="L4852" s="7">
        <v>10</v>
      </c>
      <c r="M4852" s="7" t="s">
        <v>105</v>
      </c>
      <c r="N4852" s="7">
        <v>86102</v>
      </c>
      <c r="O4852" s="7" t="s">
        <v>30448</v>
      </c>
      <c r="P4852" s="7">
        <v>19850520</v>
      </c>
      <c r="Q4852" s="7">
        <v>277</v>
      </c>
      <c r="R4852" s="7">
        <v>202012</v>
      </c>
    </row>
    <row r="4853" spans="1:18" ht="16.5" customHeight="1">
      <c r="A4853" s="8">
        <v>1238210054</v>
      </c>
      <c r="B4853" s="7">
        <v>3608337</v>
      </c>
      <c r="C4853" s="12">
        <v>1341330001965</v>
      </c>
      <c r="D4853" s="7" t="s">
        <v>52109</v>
      </c>
      <c r="E4853" s="7" t="s">
        <v>9425</v>
      </c>
      <c r="F4853" s="7" t="s">
        <v>52110</v>
      </c>
      <c r="G4853" s="7" t="s">
        <v>52111</v>
      </c>
      <c r="H4853" s="7" t="s">
        <v>52112</v>
      </c>
      <c r="I4853" s="7" t="s">
        <v>45</v>
      </c>
      <c r="J4853" s="7" t="s">
        <v>33060</v>
      </c>
      <c r="K4853" s="7" t="s">
        <v>47</v>
      </c>
      <c r="L4853" s="7">
        <v>10</v>
      </c>
      <c r="M4853" s="7" t="s">
        <v>105</v>
      </c>
      <c r="N4853" s="7">
        <v>86200</v>
      </c>
      <c r="O4853" s="7" t="s">
        <v>30500</v>
      </c>
      <c r="P4853" s="7">
        <v>20020701</v>
      </c>
      <c r="Q4853" s="7">
        <v>90</v>
      </c>
      <c r="R4853" s="7">
        <v>202012</v>
      </c>
    </row>
    <row r="4854" spans="1:18" ht="16.5" customHeight="1">
      <c r="A4854" s="8">
        <v>1388206168</v>
      </c>
      <c r="B4854" s="7">
        <v>4030470</v>
      </c>
      <c r="C4854" s="12">
        <v>1341330004422</v>
      </c>
      <c r="D4854" s="7" t="s">
        <v>52113</v>
      </c>
      <c r="E4854" s="7" t="s">
        <v>879</v>
      </c>
      <c r="F4854" s="7" t="s">
        <v>249</v>
      </c>
      <c r="G4854" s="7" t="s">
        <v>52114</v>
      </c>
      <c r="H4854" s="7" t="s">
        <v>52115</v>
      </c>
      <c r="I4854" s="7" t="s">
        <v>45</v>
      </c>
      <c r="J4854" s="7" t="s">
        <v>33060</v>
      </c>
      <c r="K4854" s="7" t="s">
        <v>47</v>
      </c>
      <c r="L4854" s="7">
        <v>10</v>
      </c>
      <c r="M4854" s="7" t="s">
        <v>105</v>
      </c>
      <c r="N4854" s="7">
        <v>86102</v>
      </c>
      <c r="O4854" s="7" t="s">
        <v>30448</v>
      </c>
      <c r="P4854" s="7">
        <v>20110812</v>
      </c>
      <c r="Q4854" s="7">
        <v>87</v>
      </c>
      <c r="R4854" s="7">
        <v>202012</v>
      </c>
    </row>
    <row r="4855" spans="1:18" ht="16.5" customHeight="1">
      <c r="A4855" s="8">
        <v>1388207212</v>
      </c>
      <c r="B4855" s="7">
        <v>5879165</v>
      </c>
      <c r="C4855" s="12">
        <v>1341330007939</v>
      </c>
      <c r="D4855" s="7" t="s">
        <v>52116</v>
      </c>
      <c r="E4855" s="7" t="s">
        <v>6498</v>
      </c>
      <c r="F4855" s="7" t="s">
        <v>249</v>
      </c>
      <c r="G4855" s="7" t="s">
        <v>52117</v>
      </c>
      <c r="H4855" s="7" t="s">
        <v>52118</v>
      </c>
      <c r="I4855" s="7" t="s">
        <v>45</v>
      </c>
      <c r="J4855" s="7" t="s">
        <v>33060</v>
      </c>
      <c r="K4855" s="7" t="s">
        <v>47</v>
      </c>
      <c r="L4855" s="7">
        <v>10</v>
      </c>
      <c r="M4855" s="7" t="s">
        <v>105</v>
      </c>
      <c r="N4855" s="7">
        <v>86102</v>
      </c>
      <c r="O4855" s="7" t="s">
        <v>30448</v>
      </c>
      <c r="P4855" s="7">
        <v>20130926</v>
      </c>
      <c r="Q4855" s="7">
        <v>138</v>
      </c>
      <c r="R4855" s="7">
        <v>202012</v>
      </c>
    </row>
    <row r="4856" spans="1:18" ht="16.5" customHeight="1">
      <c r="A4856" s="8">
        <v>4678700728</v>
      </c>
      <c r="B4856" s="7">
        <v>8225538</v>
      </c>
      <c r="C4856" s="12">
        <v>1342110190259</v>
      </c>
      <c r="D4856" s="7" t="s">
        <v>26076</v>
      </c>
      <c r="E4856" s="7" t="s">
        <v>26077</v>
      </c>
      <c r="F4856" s="7" t="s">
        <v>11941</v>
      </c>
      <c r="G4856" s="7" t="s">
        <v>26078</v>
      </c>
      <c r="H4856" s="7" t="s">
        <v>26079</v>
      </c>
      <c r="I4856" s="7" t="s">
        <v>63</v>
      </c>
      <c r="J4856" s="7" t="s">
        <v>33060</v>
      </c>
      <c r="K4856" s="7" t="s">
        <v>47</v>
      </c>
      <c r="L4856" s="7">
        <v>10</v>
      </c>
      <c r="M4856" s="7" t="s">
        <v>34319</v>
      </c>
      <c r="N4856" s="7">
        <v>55101</v>
      </c>
      <c r="O4856" s="7" t="s">
        <v>11960</v>
      </c>
      <c r="P4856" s="7">
        <v>20170526</v>
      </c>
      <c r="Q4856" s="7">
        <v>66</v>
      </c>
      <c r="R4856" s="7">
        <v>202012</v>
      </c>
    </row>
    <row r="4857" spans="1:18" ht="16.5" customHeight="1">
      <c r="A4857" s="8">
        <v>1268188331</v>
      </c>
      <c r="B4857" s="7">
        <v>2863449</v>
      </c>
      <c r="C4857" s="12">
        <v>1342110200785</v>
      </c>
      <c r="D4857" s="7" t="s">
        <v>52119</v>
      </c>
      <c r="E4857" s="7" t="s">
        <v>52120</v>
      </c>
      <c r="F4857" s="7" t="s">
        <v>9339</v>
      </c>
      <c r="G4857" s="7" t="s">
        <v>52121</v>
      </c>
      <c r="H4857" s="7" t="s">
        <v>52122</v>
      </c>
      <c r="I4857" s="7" t="s">
        <v>65</v>
      </c>
      <c r="J4857" s="7" t="s">
        <v>33060</v>
      </c>
      <c r="K4857" s="7" t="s">
        <v>47</v>
      </c>
      <c r="L4857" s="7">
        <v>10</v>
      </c>
      <c r="M4857" s="7" t="s">
        <v>33760</v>
      </c>
      <c r="N4857" s="7">
        <v>46312</v>
      </c>
      <c r="O4857" s="7" t="s">
        <v>33847</v>
      </c>
      <c r="P4857" s="7">
        <v>20050801</v>
      </c>
      <c r="Q4857" s="7">
        <v>52</v>
      </c>
      <c r="R4857" s="7">
        <v>202012</v>
      </c>
    </row>
    <row r="4858" spans="1:18" ht="16.5" customHeight="1">
      <c r="A4858" s="8">
        <v>1328205161</v>
      </c>
      <c r="B4858" s="7">
        <v>3202486</v>
      </c>
      <c r="C4858" s="12">
        <v>1343320000048</v>
      </c>
      <c r="D4858" s="7" t="s">
        <v>52123</v>
      </c>
      <c r="E4858" s="7" t="s">
        <v>52124</v>
      </c>
      <c r="F4858" s="7" t="s">
        <v>52125</v>
      </c>
      <c r="G4858" s="7" t="s">
        <v>52126</v>
      </c>
      <c r="H4858" s="7" t="s">
        <v>52127</v>
      </c>
      <c r="I4858" s="7" t="s">
        <v>45</v>
      </c>
      <c r="J4858" s="7" t="s">
        <v>33060</v>
      </c>
      <c r="K4858" s="7" t="s">
        <v>47</v>
      </c>
      <c r="L4858" s="7">
        <v>10</v>
      </c>
      <c r="M4858" s="7" t="s">
        <v>105</v>
      </c>
      <c r="N4858" s="7">
        <v>87120</v>
      </c>
      <c r="O4858" s="7" t="s">
        <v>37493</v>
      </c>
      <c r="P4858" s="7">
        <v>20000925</v>
      </c>
      <c r="Q4858" s="7">
        <v>92</v>
      </c>
      <c r="R4858" s="7">
        <v>202012</v>
      </c>
    </row>
    <row r="4859" spans="1:18" ht="16.5" customHeight="1">
      <c r="A4859" s="8">
        <v>1268214137</v>
      </c>
      <c r="B4859" s="7">
        <v>7032781</v>
      </c>
      <c r="C4859" s="12">
        <v>1343330003321</v>
      </c>
      <c r="D4859" s="7" t="s">
        <v>52128</v>
      </c>
      <c r="E4859" s="7" t="s">
        <v>2722</v>
      </c>
      <c r="F4859" s="7" t="s">
        <v>52129</v>
      </c>
      <c r="G4859" s="7" t="s">
        <v>52130</v>
      </c>
      <c r="H4859" s="7" t="s">
        <v>52131</v>
      </c>
      <c r="I4859" s="7" t="s">
        <v>45</v>
      </c>
      <c r="J4859" s="7" t="s">
        <v>33060</v>
      </c>
      <c r="K4859" s="7" t="s">
        <v>47</v>
      </c>
      <c r="L4859" s="7">
        <v>10</v>
      </c>
      <c r="M4859" s="7" t="s">
        <v>105</v>
      </c>
      <c r="N4859" s="7">
        <v>86102</v>
      </c>
      <c r="O4859" s="7" t="s">
        <v>30448</v>
      </c>
      <c r="P4859" s="7">
        <v>20140527</v>
      </c>
      <c r="Q4859" s="7">
        <v>75</v>
      </c>
      <c r="R4859" s="7">
        <v>202012</v>
      </c>
    </row>
    <row r="4860" spans="1:18" ht="16.5" customHeight="1">
      <c r="A4860" s="8">
        <v>1268205701</v>
      </c>
      <c r="B4860" s="7">
        <v>3202402</v>
      </c>
      <c r="C4860" s="12">
        <v>1344320000070</v>
      </c>
      <c r="D4860" s="7" t="s">
        <v>52132</v>
      </c>
      <c r="E4860" s="7" t="s">
        <v>52133</v>
      </c>
      <c r="F4860" s="7" t="s">
        <v>37228</v>
      </c>
      <c r="G4860" s="7" t="s">
        <v>52134</v>
      </c>
      <c r="H4860" s="7" t="s">
        <v>52135</v>
      </c>
      <c r="I4860" s="7" t="s">
        <v>45</v>
      </c>
      <c r="J4860" s="7" t="s">
        <v>33060</v>
      </c>
      <c r="K4860" s="7" t="s">
        <v>47</v>
      </c>
      <c r="L4860" s="7">
        <v>10</v>
      </c>
      <c r="M4860" s="7" t="s">
        <v>105</v>
      </c>
      <c r="N4860" s="7">
        <v>87290</v>
      </c>
      <c r="O4860" s="7" t="s">
        <v>37639</v>
      </c>
      <c r="P4860" s="7">
        <v>19991105</v>
      </c>
      <c r="Q4860" s="7">
        <v>132</v>
      </c>
      <c r="R4860" s="7">
        <v>202012</v>
      </c>
    </row>
    <row r="4861" spans="1:18" ht="16.5" customHeight="1">
      <c r="A4861" s="8">
        <v>1358152521</v>
      </c>
      <c r="B4861" s="7">
        <v>1127140</v>
      </c>
      <c r="C4861" s="12">
        <v>1345110058667</v>
      </c>
      <c r="D4861" s="7" t="s">
        <v>17629</v>
      </c>
      <c r="E4861" s="7" t="s">
        <v>17630</v>
      </c>
      <c r="F4861" s="7" t="s">
        <v>7862</v>
      </c>
      <c r="G4861" s="7" t="s">
        <v>17631</v>
      </c>
      <c r="H4861" s="7" t="s">
        <v>17632</v>
      </c>
      <c r="I4861" s="7" t="s">
        <v>65</v>
      </c>
      <c r="J4861" s="7" t="s">
        <v>33060</v>
      </c>
      <c r="K4861" s="7" t="s">
        <v>47</v>
      </c>
      <c r="L4861" s="7">
        <v>10</v>
      </c>
      <c r="M4861" s="7" t="s">
        <v>33076</v>
      </c>
      <c r="N4861" s="7">
        <v>20420</v>
      </c>
      <c r="O4861" s="7" t="s">
        <v>50994</v>
      </c>
      <c r="P4861" s="7">
        <v>20020401</v>
      </c>
      <c r="Q4861" s="7">
        <v>60</v>
      </c>
      <c r="R4861" s="7">
        <v>202012</v>
      </c>
    </row>
    <row r="4862" spans="1:18" ht="16.5" customHeight="1">
      <c r="A4862" s="8">
        <v>1358202538</v>
      </c>
      <c r="B4862" s="7">
        <v>1887914</v>
      </c>
      <c r="C4862" s="12">
        <v>1345220000061</v>
      </c>
      <c r="D4862" s="7" t="s">
        <v>29028</v>
      </c>
      <c r="E4862" s="7" t="s">
        <v>29029</v>
      </c>
      <c r="F4862" s="7" t="s">
        <v>29030</v>
      </c>
      <c r="G4862" s="7" t="s">
        <v>29031</v>
      </c>
      <c r="H4862" s="7" t="s">
        <v>29032</v>
      </c>
      <c r="I4862" s="7" t="s">
        <v>45</v>
      </c>
      <c r="J4862" s="7" t="s">
        <v>33060</v>
      </c>
      <c r="K4862" s="7" t="s">
        <v>47</v>
      </c>
      <c r="L4862" s="7">
        <v>10</v>
      </c>
      <c r="M4862" s="7" t="s">
        <v>363</v>
      </c>
      <c r="N4862" s="7">
        <v>70113</v>
      </c>
      <c r="O4862" s="7" t="s">
        <v>14645</v>
      </c>
      <c r="P4862" s="7">
        <v>19840509</v>
      </c>
      <c r="Q4862" s="7">
        <v>63</v>
      </c>
      <c r="R4862" s="7">
        <v>202012</v>
      </c>
    </row>
    <row r="4863" spans="1:18" ht="16.5" customHeight="1">
      <c r="A4863" s="8">
        <v>8968200159</v>
      </c>
      <c r="B4863" s="7">
        <v>8633777</v>
      </c>
      <c r="C4863" s="12">
        <v>1345220002489</v>
      </c>
      <c r="D4863" s="7" t="s">
        <v>52136</v>
      </c>
      <c r="E4863" s="7" t="s">
        <v>52137</v>
      </c>
      <c r="F4863" s="7" t="s">
        <v>52138</v>
      </c>
      <c r="G4863" s="7" t="s">
        <v>52139</v>
      </c>
      <c r="H4863" s="7" t="s">
        <v>52140</v>
      </c>
      <c r="I4863" s="7" t="s">
        <v>45</v>
      </c>
      <c r="J4863" s="7" t="s">
        <v>33060</v>
      </c>
      <c r="K4863" s="7" t="s">
        <v>47</v>
      </c>
      <c r="L4863" s="7">
        <v>10</v>
      </c>
      <c r="M4863" s="7" t="s">
        <v>33760</v>
      </c>
      <c r="N4863" s="7">
        <v>47910</v>
      </c>
      <c r="O4863" s="7" t="s">
        <v>45127</v>
      </c>
      <c r="P4863" s="7">
        <v>20110720</v>
      </c>
      <c r="Q4863" s="7">
        <v>178</v>
      </c>
      <c r="R4863" s="7">
        <v>202012</v>
      </c>
    </row>
    <row r="4864" spans="1:18" ht="16.5" customHeight="1">
      <c r="A4864" s="8">
        <v>1358202649</v>
      </c>
      <c r="B4864" s="7">
        <v>2526977</v>
      </c>
      <c r="C4864" s="12">
        <v>1345320000292</v>
      </c>
      <c r="D4864" s="7" t="s">
        <v>52141</v>
      </c>
      <c r="E4864" s="7" t="s">
        <v>16597</v>
      </c>
      <c r="F4864" s="7" t="s">
        <v>52142</v>
      </c>
      <c r="G4864" s="7" t="s">
        <v>52143</v>
      </c>
      <c r="H4864" s="7" t="s">
        <v>52144</v>
      </c>
      <c r="I4864" s="7" t="s">
        <v>45</v>
      </c>
      <c r="J4864" s="7" t="s">
        <v>33060</v>
      </c>
      <c r="K4864" s="7" t="s">
        <v>47</v>
      </c>
      <c r="L4864" s="7">
        <v>10</v>
      </c>
      <c r="M4864" s="7" t="s">
        <v>105</v>
      </c>
      <c r="N4864" s="7">
        <v>87110</v>
      </c>
      <c r="O4864" s="7" t="s">
        <v>37314</v>
      </c>
      <c r="P4864" s="7">
        <v>19890801</v>
      </c>
      <c r="Q4864" s="7">
        <v>986</v>
      </c>
      <c r="R4864" s="7">
        <v>202012</v>
      </c>
    </row>
    <row r="4865" spans="1:18" ht="16.5" customHeight="1">
      <c r="A4865" s="8">
        <v>1358210703</v>
      </c>
      <c r="B4865" s="7">
        <v>2825211</v>
      </c>
      <c r="C4865" s="12">
        <v>1345320003816</v>
      </c>
      <c r="D4865" s="7" t="s">
        <v>52145</v>
      </c>
      <c r="E4865" s="7" t="s">
        <v>47528</v>
      </c>
      <c r="F4865" s="7" t="s">
        <v>52146</v>
      </c>
      <c r="G4865" s="7" t="s">
        <v>52147</v>
      </c>
      <c r="H4865" s="7" t="s">
        <v>52148</v>
      </c>
      <c r="I4865" s="7" t="s">
        <v>45</v>
      </c>
      <c r="J4865" s="7" t="s">
        <v>33060</v>
      </c>
      <c r="K4865" s="7" t="s">
        <v>47</v>
      </c>
      <c r="L4865" s="7">
        <v>10</v>
      </c>
      <c r="M4865" s="7" t="s">
        <v>105</v>
      </c>
      <c r="N4865" s="7">
        <v>87000</v>
      </c>
      <c r="O4865" s="7" t="s">
        <v>16479</v>
      </c>
      <c r="P4865" s="7">
        <v>20040301</v>
      </c>
      <c r="Q4865" s="7">
        <v>54</v>
      </c>
      <c r="R4865" s="7">
        <v>202012</v>
      </c>
    </row>
    <row r="4866" spans="1:18" ht="16.5" customHeight="1">
      <c r="A4866" s="8">
        <v>1428200028</v>
      </c>
      <c r="B4866" s="7">
        <v>3216865</v>
      </c>
      <c r="C4866" s="12">
        <v>1345330004250</v>
      </c>
      <c r="D4866" s="7" t="s">
        <v>52149</v>
      </c>
      <c r="E4866" s="7" t="s">
        <v>52150</v>
      </c>
      <c r="F4866" s="7" t="s">
        <v>7921</v>
      </c>
      <c r="G4866" s="7" t="s">
        <v>52151</v>
      </c>
      <c r="H4866" s="7" t="s">
        <v>52152</v>
      </c>
      <c r="I4866" s="7" t="s">
        <v>45</v>
      </c>
      <c r="J4866" s="7" t="s">
        <v>33060</v>
      </c>
      <c r="K4866" s="7" t="s">
        <v>47</v>
      </c>
      <c r="L4866" s="7">
        <v>10</v>
      </c>
      <c r="M4866" s="7" t="s">
        <v>105</v>
      </c>
      <c r="N4866" s="7">
        <v>86100</v>
      </c>
      <c r="O4866" s="7" t="s">
        <v>5955</v>
      </c>
      <c r="P4866" s="7">
        <v>20051227</v>
      </c>
      <c r="Q4866" s="7">
        <v>95</v>
      </c>
      <c r="R4866" s="7">
        <v>202012</v>
      </c>
    </row>
    <row r="4867" spans="1:18" ht="16.5" customHeight="1">
      <c r="A4867" s="8">
        <v>1428200955</v>
      </c>
      <c r="B4867" s="7">
        <v>3144406</v>
      </c>
      <c r="C4867" s="12">
        <v>1345330004854</v>
      </c>
      <c r="D4867" s="7" t="s">
        <v>52153</v>
      </c>
      <c r="E4867" s="7" t="s">
        <v>52154</v>
      </c>
      <c r="F4867" s="7" t="s">
        <v>7921</v>
      </c>
      <c r="G4867" s="7" t="s">
        <v>52155</v>
      </c>
      <c r="H4867" s="7" t="s">
        <v>52156</v>
      </c>
      <c r="I4867" s="7" t="s">
        <v>45</v>
      </c>
      <c r="J4867" s="7" t="s">
        <v>33060</v>
      </c>
      <c r="K4867" s="7" t="s">
        <v>47</v>
      </c>
      <c r="L4867" s="7">
        <v>10</v>
      </c>
      <c r="M4867" s="7" t="s">
        <v>105</v>
      </c>
      <c r="N4867" s="7">
        <v>86100</v>
      </c>
      <c r="O4867" s="7" t="s">
        <v>5955</v>
      </c>
      <c r="P4867" s="7">
        <v>20071101</v>
      </c>
      <c r="Q4867" s="7">
        <v>431</v>
      </c>
      <c r="R4867" s="7">
        <v>202012</v>
      </c>
    </row>
    <row r="4868" spans="1:18" ht="16.5" customHeight="1">
      <c r="A4868" s="8">
        <v>1428203383</v>
      </c>
      <c r="B4868" s="7">
        <v>4173945</v>
      </c>
      <c r="C4868" s="12">
        <v>1345330006363</v>
      </c>
      <c r="D4868" s="7" t="s">
        <v>52157</v>
      </c>
      <c r="E4868" s="7" t="s">
        <v>52158</v>
      </c>
      <c r="F4868" s="7" t="s">
        <v>249</v>
      </c>
      <c r="G4868" s="7" t="s">
        <v>52159</v>
      </c>
      <c r="H4868" s="7" t="s">
        <v>52160</v>
      </c>
      <c r="I4868" s="7" t="s">
        <v>45</v>
      </c>
      <c r="J4868" s="7" t="s">
        <v>33060</v>
      </c>
      <c r="K4868" s="7" t="s">
        <v>47</v>
      </c>
      <c r="L4868" s="7">
        <v>10</v>
      </c>
      <c r="M4868" s="7" t="s">
        <v>105</v>
      </c>
      <c r="N4868" s="7">
        <v>86300</v>
      </c>
      <c r="O4868" s="7" t="s">
        <v>36811</v>
      </c>
      <c r="P4868" s="7">
        <v>20121025</v>
      </c>
      <c r="Q4868" s="7">
        <v>275</v>
      </c>
      <c r="R4868" s="7">
        <v>202012</v>
      </c>
    </row>
    <row r="4869" spans="1:18" ht="16.5" customHeight="1">
      <c r="A4869" s="8">
        <v>1258207313</v>
      </c>
      <c r="B4869" s="7">
        <v>2749707</v>
      </c>
      <c r="C4869" s="12">
        <v>1346330002294</v>
      </c>
      <c r="D4869" s="7" t="s">
        <v>52161</v>
      </c>
      <c r="E4869" s="7" t="s">
        <v>5882</v>
      </c>
      <c r="F4869" s="7" t="s">
        <v>249</v>
      </c>
      <c r="G4869" s="7" t="s">
        <v>52162</v>
      </c>
      <c r="H4869" s="7" t="s">
        <v>52163</v>
      </c>
      <c r="I4869" s="7" t="s">
        <v>45</v>
      </c>
      <c r="J4869" s="7" t="s">
        <v>33060</v>
      </c>
      <c r="K4869" s="7" t="s">
        <v>47</v>
      </c>
      <c r="L4869" s="7">
        <v>10</v>
      </c>
      <c r="M4869" s="7" t="s">
        <v>105</v>
      </c>
      <c r="N4869" s="7">
        <v>86101</v>
      </c>
      <c r="O4869" s="7" t="s">
        <v>615</v>
      </c>
      <c r="P4869" s="7">
        <v>20040617</v>
      </c>
      <c r="Q4869" s="7">
        <v>394</v>
      </c>
      <c r="R4869" s="7">
        <v>202012</v>
      </c>
    </row>
    <row r="4870" spans="1:18" ht="16.5" customHeight="1">
      <c r="A4870" s="8">
        <v>1258208118</v>
      </c>
      <c r="B4870" s="7">
        <v>2885409</v>
      </c>
      <c r="C4870" s="12">
        <v>1346330002533</v>
      </c>
      <c r="D4870" s="7" t="s">
        <v>52164</v>
      </c>
      <c r="E4870" s="7" t="s">
        <v>52165</v>
      </c>
      <c r="F4870" s="7" t="s">
        <v>7921</v>
      </c>
      <c r="G4870" s="7" t="s">
        <v>52166</v>
      </c>
      <c r="H4870" s="7" t="s">
        <v>52167</v>
      </c>
      <c r="I4870" s="7" t="s">
        <v>45</v>
      </c>
      <c r="J4870" s="7" t="s">
        <v>33060</v>
      </c>
      <c r="K4870" s="7" t="s">
        <v>47</v>
      </c>
      <c r="L4870" s="7">
        <v>10</v>
      </c>
      <c r="M4870" s="7" t="s">
        <v>105</v>
      </c>
      <c r="N4870" s="7">
        <v>86100</v>
      </c>
      <c r="O4870" s="7" t="s">
        <v>5955</v>
      </c>
      <c r="P4870" s="7">
        <v>20060719</v>
      </c>
      <c r="Q4870" s="7">
        <v>103</v>
      </c>
      <c r="R4870" s="7">
        <v>202012</v>
      </c>
    </row>
    <row r="4871" spans="1:18" ht="16.5" customHeight="1">
      <c r="A4871" s="8">
        <v>1258208267</v>
      </c>
      <c r="B4871" s="7">
        <v>3061204</v>
      </c>
      <c r="C4871" s="12">
        <v>1346330002575</v>
      </c>
      <c r="D4871" s="7" t="s">
        <v>30686</v>
      </c>
      <c r="E4871" s="7" t="s">
        <v>52168</v>
      </c>
      <c r="F4871" s="7" t="s">
        <v>52169</v>
      </c>
      <c r="G4871" s="7" t="s">
        <v>52170</v>
      </c>
      <c r="H4871" s="7" t="s">
        <v>52171</v>
      </c>
      <c r="I4871" s="7" t="s">
        <v>45</v>
      </c>
      <c r="J4871" s="7" t="s">
        <v>33060</v>
      </c>
      <c r="K4871" s="7" t="s">
        <v>47</v>
      </c>
      <c r="L4871" s="7">
        <v>10</v>
      </c>
      <c r="M4871" s="7" t="s">
        <v>105</v>
      </c>
      <c r="N4871" s="7">
        <v>86102</v>
      </c>
      <c r="O4871" s="7" t="s">
        <v>30448</v>
      </c>
      <c r="P4871" s="7">
        <v>20061127</v>
      </c>
      <c r="Q4871" s="7">
        <v>78</v>
      </c>
      <c r="R4871" s="7">
        <v>202012</v>
      </c>
    </row>
    <row r="4872" spans="1:18" ht="16.5" customHeight="1">
      <c r="A4872" s="8">
        <v>1258209795</v>
      </c>
      <c r="B4872" s="7">
        <v>7017441</v>
      </c>
      <c r="C4872" s="12">
        <v>1347320000131</v>
      </c>
      <c r="D4872" s="7" t="s">
        <v>52172</v>
      </c>
      <c r="E4872" s="7" t="s">
        <v>52173</v>
      </c>
      <c r="F4872" s="7" t="s">
        <v>52174</v>
      </c>
      <c r="G4872" s="7" t="s">
        <v>52175</v>
      </c>
      <c r="H4872" s="7" t="s">
        <v>52176</v>
      </c>
      <c r="I4872" s="7" t="s">
        <v>45</v>
      </c>
      <c r="J4872" s="7" t="s">
        <v>33060</v>
      </c>
      <c r="K4872" s="7" t="s">
        <v>47</v>
      </c>
      <c r="L4872" s="7">
        <v>10</v>
      </c>
      <c r="M4872" s="7" t="s">
        <v>105</v>
      </c>
      <c r="N4872" s="7">
        <v>87299</v>
      </c>
      <c r="O4872" s="7" t="s">
        <v>37831</v>
      </c>
      <c r="P4872" s="7">
        <v>19920208</v>
      </c>
      <c r="Q4872" s="7">
        <v>111</v>
      </c>
      <c r="R4872" s="7">
        <v>202012</v>
      </c>
    </row>
    <row r="4873" spans="1:18" ht="16.5" customHeight="1">
      <c r="A4873" s="8">
        <v>1258204280</v>
      </c>
      <c r="B4873" s="7">
        <v>1945919</v>
      </c>
      <c r="C4873" s="12">
        <v>1347330001202</v>
      </c>
      <c r="D4873" s="7" t="s">
        <v>13520</v>
      </c>
      <c r="E4873" s="7" t="s">
        <v>13521</v>
      </c>
      <c r="F4873" s="7" t="s">
        <v>7921</v>
      </c>
      <c r="G4873" s="7" t="s">
        <v>13522</v>
      </c>
      <c r="H4873" s="7" t="s">
        <v>13523</v>
      </c>
      <c r="I4873" s="7" t="s">
        <v>45</v>
      </c>
      <c r="J4873" s="7" t="s">
        <v>33060</v>
      </c>
      <c r="K4873" s="7" t="s">
        <v>47</v>
      </c>
      <c r="L4873" s="7">
        <v>10</v>
      </c>
      <c r="M4873" s="7" t="s">
        <v>105</v>
      </c>
      <c r="N4873" s="7">
        <v>86100</v>
      </c>
      <c r="O4873" s="7" t="s">
        <v>5955</v>
      </c>
      <c r="P4873" s="7">
        <v>19940329</v>
      </c>
      <c r="Q4873" s="7">
        <v>940</v>
      </c>
      <c r="R4873" s="7">
        <v>202012</v>
      </c>
    </row>
    <row r="4874" spans="1:18" ht="16.5" customHeight="1">
      <c r="A4874" s="8">
        <v>1258204465</v>
      </c>
      <c r="B4874" s="7">
        <v>1504451</v>
      </c>
      <c r="C4874" s="12">
        <v>1347330001244</v>
      </c>
      <c r="D4874" s="7" t="s">
        <v>27141</v>
      </c>
      <c r="E4874" s="7" t="s">
        <v>27143</v>
      </c>
      <c r="F4874" s="7" t="s">
        <v>249</v>
      </c>
      <c r="G4874" s="7" t="s">
        <v>27144</v>
      </c>
      <c r="H4874" s="7" t="s">
        <v>27145</v>
      </c>
      <c r="I4874" s="7" t="s">
        <v>45</v>
      </c>
      <c r="J4874" s="7" t="s">
        <v>33060</v>
      </c>
      <c r="K4874" s="7" t="s">
        <v>47</v>
      </c>
      <c r="L4874" s="7">
        <v>10</v>
      </c>
      <c r="M4874" s="7" t="s">
        <v>105</v>
      </c>
      <c r="N4874" s="7">
        <v>86100</v>
      </c>
      <c r="O4874" s="7" t="s">
        <v>5955</v>
      </c>
      <c r="P4874" s="7">
        <v>19950427</v>
      </c>
      <c r="Q4874" s="7">
        <v>728</v>
      </c>
      <c r="R4874" s="7">
        <v>202012</v>
      </c>
    </row>
    <row r="4875" spans="1:18" ht="16.5" customHeight="1">
      <c r="A4875" s="8">
        <v>1258204368</v>
      </c>
      <c r="B4875" s="7">
        <v>1935381</v>
      </c>
      <c r="C4875" s="12">
        <v>1347330001252</v>
      </c>
      <c r="D4875" s="7" t="s">
        <v>52177</v>
      </c>
      <c r="E4875" s="7" t="s">
        <v>5205</v>
      </c>
      <c r="F4875" s="7" t="s">
        <v>249</v>
      </c>
      <c r="G4875" s="7" t="s">
        <v>52178</v>
      </c>
      <c r="H4875" s="7" t="s">
        <v>52179</v>
      </c>
      <c r="I4875" s="7" t="s">
        <v>45</v>
      </c>
      <c r="J4875" s="7" t="s">
        <v>33060</v>
      </c>
      <c r="K4875" s="7" t="s">
        <v>47</v>
      </c>
      <c r="L4875" s="7">
        <v>10</v>
      </c>
      <c r="M4875" s="7" t="s">
        <v>105</v>
      </c>
      <c r="N4875" s="7">
        <v>86100</v>
      </c>
      <c r="O4875" s="7" t="s">
        <v>5955</v>
      </c>
      <c r="P4875" s="7">
        <v>19950427</v>
      </c>
      <c r="Q4875" s="7">
        <v>226</v>
      </c>
      <c r="R4875" s="7">
        <v>202012</v>
      </c>
    </row>
    <row r="4876" spans="1:18" ht="16.5" customHeight="1">
      <c r="A4876" s="8">
        <v>1248605299</v>
      </c>
      <c r="B4876" s="7">
        <v>1144919</v>
      </c>
      <c r="C4876" s="12">
        <v>1348110079005</v>
      </c>
      <c r="D4876" s="7" t="s">
        <v>17795</v>
      </c>
      <c r="E4876" s="7" t="s">
        <v>17796</v>
      </c>
      <c r="F4876" s="7" t="s">
        <v>17797</v>
      </c>
      <c r="G4876" s="7" t="s">
        <v>17798</v>
      </c>
      <c r="H4876" s="7" t="s">
        <v>17799</v>
      </c>
      <c r="I4876" s="7" t="s">
        <v>65</v>
      </c>
      <c r="J4876" s="7" t="s">
        <v>33060</v>
      </c>
      <c r="K4876" s="7" t="s">
        <v>47</v>
      </c>
      <c r="L4876" s="7">
        <v>10</v>
      </c>
      <c r="M4876" s="7" t="s">
        <v>33076</v>
      </c>
      <c r="N4876" s="7">
        <v>22199</v>
      </c>
      <c r="O4876" s="7" t="s">
        <v>38598</v>
      </c>
      <c r="P4876" s="7">
        <v>20030210</v>
      </c>
      <c r="Q4876" s="7">
        <v>84</v>
      </c>
      <c r="R4876" s="7">
        <v>202012</v>
      </c>
    </row>
    <row r="4877" spans="1:18" ht="16.5" customHeight="1">
      <c r="A4877" s="8">
        <v>1248635944</v>
      </c>
      <c r="B4877" s="7">
        <v>2463058</v>
      </c>
      <c r="C4877" s="12">
        <v>1348110110403</v>
      </c>
      <c r="D4877" s="7" t="s">
        <v>18813</v>
      </c>
      <c r="E4877" s="7" t="s">
        <v>18814</v>
      </c>
      <c r="F4877" s="7" t="s">
        <v>18815</v>
      </c>
      <c r="G4877" s="7" t="s">
        <v>18816</v>
      </c>
      <c r="H4877" s="7" t="s">
        <v>18817</v>
      </c>
      <c r="I4877" s="7" t="s">
        <v>65</v>
      </c>
      <c r="J4877" s="7" t="s">
        <v>33060</v>
      </c>
      <c r="K4877" s="7" t="s">
        <v>47</v>
      </c>
      <c r="L4877" s="7">
        <v>10</v>
      </c>
      <c r="M4877" s="7" t="s">
        <v>33076</v>
      </c>
      <c r="N4877" s="7">
        <v>26299</v>
      </c>
      <c r="O4877" s="7" t="s">
        <v>33440</v>
      </c>
      <c r="P4877" s="7">
        <v>20050811</v>
      </c>
      <c r="Q4877" s="7">
        <v>69</v>
      </c>
      <c r="R4877" s="7">
        <v>202012</v>
      </c>
    </row>
    <row r="4878" spans="1:18" ht="16.5" customHeight="1">
      <c r="A4878" s="8">
        <v>1248690777</v>
      </c>
      <c r="B4878" s="7">
        <v>3710417</v>
      </c>
      <c r="C4878" s="12">
        <v>1348110190091</v>
      </c>
      <c r="D4878" s="7" t="s">
        <v>22136</v>
      </c>
      <c r="E4878" s="7" t="s">
        <v>22137</v>
      </c>
      <c r="F4878" s="7" t="s">
        <v>8851</v>
      </c>
      <c r="G4878" s="7" t="s">
        <v>22138</v>
      </c>
      <c r="H4878" s="7" t="s">
        <v>22139</v>
      </c>
      <c r="I4878" s="7" t="s">
        <v>65</v>
      </c>
      <c r="J4878" s="7" t="s">
        <v>33060</v>
      </c>
      <c r="K4878" s="7" t="s">
        <v>47</v>
      </c>
      <c r="L4878" s="7">
        <v>10</v>
      </c>
      <c r="M4878" s="7" t="s">
        <v>313</v>
      </c>
      <c r="N4878" s="7">
        <v>42310</v>
      </c>
      <c r="O4878" s="7" t="s">
        <v>8852</v>
      </c>
      <c r="P4878" s="7">
        <v>20100304</v>
      </c>
      <c r="Q4878" s="7">
        <v>87</v>
      </c>
      <c r="R4878" s="7">
        <v>202012</v>
      </c>
    </row>
    <row r="4879" spans="1:18" ht="16.5" customHeight="1">
      <c r="A4879" s="8">
        <v>2318800219</v>
      </c>
      <c r="B4879" s="7">
        <v>6560819</v>
      </c>
      <c r="C4879" s="12">
        <v>1348110354184</v>
      </c>
      <c r="D4879" s="7" t="s">
        <v>16444</v>
      </c>
      <c r="E4879" s="7" t="s">
        <v>16446</v>
      </c>
      <c r="F4879" s="7" t="s">
        <v>16447</v>
      </c>
      <c r="G4879" s="7" t="s">
        <v>16448</v>
      </c>
      <c r="H4879" s="7" t="s">
        <v>16449</v>
      </c>
      <c r="I4879" s="7" t="s">
        <v>65</v>
      </c>
      <c r="J4879" s="7" t="s">
        <v>33060</v>
      </c>
      <c r="K4879" s="7" t="s">
        <v>60</v>
      </c>
      <c r="L4879" s="7">
        <v>10</v>
      </c>
      <c r="M4879" s="7" t="s">
        <v>33076</v>
      </c>
      <c r="N4879" s="7">
        <v>26121</v>
      </c>
      <c r="O4879" s="7" t="s">
        <v>4203</v>
      </c>
      <c r="P4879" s="7">
        <v>20151211</v>
      </c>
      <c r="Q4879" s="7">
        <v>1171</v>
      </c>
      <c r="R4879" s="7">
        <v>202012</v>
      </c>
    </row>
    <row r="4880" spans="1:18" ht="16.5" customHeight="1">
      <c r="A4880" s="8">
        <v>1248207834</v>
      </c>
      <c r="B4880" s="7">
        <v>3036103</v>
      </c>
      <c r="C4880" s="12">
        <v>1348320001153</v>
      </c>
      <c r="D4880" s="7" t="s">
        <v>52180</v>
      </c>
      <c r="E4880" s="7" t="s">
        <v>52181</v>
      </c>
      <c r="F4880" s="7" t="s">
        <v>52182</v>
      </c>
      <c r="G4880" s="7" t="s">
        <v>52183</v>
      </c>
      <c r="H4880" s="7" t="s">
        <v>52184</v>
      </c>
      <c r="I4880" s="7" t="s">
        <v>45</v>
      </c>
      <c r="J4880" s="7" t="s">
        <v>33060</v>
      </c>
      <c r="K4880" s="7" t="s">
        <v>47</v>
      </c>
      <c r="L4880" s="7">
        <v>10</v>
      </c>
      <c r="M4880" s="7" t="s">
        <v>105</v>
      </c>
      <c r="N4880" s="7">
        <v>87110</v>
      </c>
      <c r="O4880" s="7" t="s">
        <v>37314</v>
      </c>
      <c r="P4880" s="7">
        <v>19951130</v>
      </c>
      <c r="Q4880" s="7">
        <v>105</v>
      </c>
      <c r="R4880" s="7">
        <v>202012</v>
      </c>
    </row>
    <row r="4881" spans="1:18" ht="16.5" customHeight="1">
      <c r="A4881" s="8">
        <v>1248216880</v>
      </c>
      <c r="B4881" s="7">
        <v>2978230</v>
      </c>
      <c r="C4881" s="12">
        <v>1348330006937</v>
      </c>
      <c r="D4881" s="7" t="s">
        <v>52185</v>
      </c>
      <c r="E4881" s="7" t="s">
        <v>28907</v>
      </c>
      <c r="F4881" s="7" t="s">
        <v>249</v>
      </c>
      <c r="G4881" s="7" t="s">
        <v>52186</v>
      </c>
      <c r="H4881" s="7" t="s">
        <v>52187</v>
      </c>
      <c r="I4881" s="7" t="s">
        <v>45</v>
      </c>
      <c r="J4881" s="7" t="s">
        <v>33060</v>
      </c>
      <c r="K4881" s="7" t="s">
        <v>47</v>
      </c>
      <c r="L4881" s="7">
        <v>10</v>
      </c>
      <c r="M4881" s="7" t="s">
        <v>105</v>
      </c>
      <c r="N4881" s="7">
        <v>86300</v>
      </c>
      <c r="O4881" s="7" t="s">
        <v>36811</v>
      </c>
      <c r="P4881" s="7">
        <v>20071211</v>
      </c>
      <c r="Q4881" s="7">
        <v>56</v>
      </c>
      <c r="R4881" s="7">
        <v>202012</v>
      </c>
    </row>
    <row r="4882" spans="1:18" ht="16.5" customHeight="1">
      <c r="A4882" s="8">
        <v>1248219058</v>
      </c>
      <c r="B4882" s="7">
        <v>3684393</v>
      </c>
      <c r="C4882" s="12">
        <v>1348330008008</v>
      </c>
      <c r="D4882" s="7" t="s">
        <v>52188</v>
      </c>
      <c r="E4882" s="7" t="s">
        <v>52189</v>
      </c>
      <c r="F4882" s="7" t="s">
        <v>7921</v>
      </c>
      <c r="G4882" s="7" t="s">
        <v>52190</v>
      </c>
      <c r="H4882" s="7" t="s">
        <v>52191</v>
      </c>
      <c r="I4882" s="7" t="s">
        <v>45</v>
      </c>
      <c r="J4882" s="7" t="s">
        <v>33060</v>
      </c>
      <c r="K4882" s="7" t="s">
        <v>47</v>
      </c>
      <c r="L4882" s="7">
        <v>10</v>
      </c>
      <c r="M4882" s="7" t="s">
        <v>105</v>
      </c>
      <c r="N4882" s="7">
        <v>86300</v>
      </c>
      <c r="O4882" s="7" t="s">
        <v>36811</v>
      </c>
      <c r="P4882" s="7">
        <v>20091106</v>
      </c>
      <c r="Q4882" s="7">
        <v>85</v>
      </c>
      <c r="R4882" s="7">
        <v>202012</v>
      </c>
    </row>
    <row r="4883" spans="1:18" ht="16.5" customHeight="1">
      <c r="A4883" s="8">
        <v>1358216255</v>
      </c>
      <c r="B4883" s="7">
        <v>4161099</v>
      </c>
      <c r="C4883" s="12">
        <v>1348330010219</v>
      </c>
      <c r="D4883" s="7" t="s">
        <v>52192</v>
      </c>
      <c r="E4883" s="7" t="s">
        <v>33034</v>
      </c>
      <c r="F4883" s="7" t="s">
        <v>249</v>
      </c>
      <c r="G4883" s="7" t="s">
        <v>52193</v>
      </c>
      <c r="H4883" s="7" t="s">
        <v>52194</v>
      </c>
      <c r="I4883" s="7" t="s">
        <v>45</v>
      </c>
      <c r="J4883" s="7" t="s">
        <v>33060</v>
      </c>
      <c r="K4883" s="7" t="s">
        <v>47</v>
      </c>
      <c r="L4883" s="7">
        <v>10</v>
      </c>
      <c r="M4883" s="7" t="s">
        <v>105</v>
      </c>
      <c r="N4883" s="7">
        <v>86102</v>
      </c>
      <c r="O4883" s="7" t="s">
        <v>30448</v>
      </c>
      <c r="P4883" s="7">
        <v>20120829</v>
      </c>
      <c r="Q4883" s="7">
        <v>275</v>
      </c>
      <c r="R4883" s="7">
        <v>202012</v>
      </c>
    </row>
    <row r="4884" spans="1:18" ht="16.5" customHeight="1">
      <c r="A4884" s="8">
        <v>1308212972</v>
      </c>
      <c r="B4884" s="7">
        <v>1863355</v>
      </c>
      <c r="C4884" s="12">
        <v>1349330001753</v>
      </c>
      <c r="D4884" s="7" t="s">
        <v>52195</v>
      </c>
      <c r="E4884" s="7" t="s">
        <v>52196</v>
      </c>
      <c r="F4884" s="7" t="s">
        <v>44699</v>
      </c>
      <c r="G4884" s="7" t="s">
        <v>52197</v>
      </c>
      <c r="H4884" s="7" t="s">
        <v>52198</v>
      </c>
      <c r="I4884" s="7" t="s">
        <v>45</v>
      </c>
      <c r="J4884" s="7" t="s">
        <v>33060</v>
      </c>
      <c r="K4884" s="7" t="s">
        <v>47</v>
      </c>
      <c r="L4884" s="7">
        <v>10</v>
      </c>
      <c r="M4884" s="7" t="s">
        <v>105</v>
      </c>
      <c r="N4884" s="7">
        <v>86101</v>
      </c>
      <c r="O4884" s="7" t="s">
        <v>615</v>
      </c>
      <c r="P4884" s="7">
        <v>20021002</v>
      </c>
      <c r="Q4884" s="7">
        <v>82</v>
      </c>
      <c r="R4884" s="7">
        <v>202012</v>
      </c>
    </row>
    <row r="4885" spans="1:18" ht="16.5" customHeight="1">
      <c r="A4885" s="8">
        <v>1348142016</v>
      </c>
      <c r="B4885" s="7">
        <v>1820216</v>
      </c>
      <c r="C4885" s="12">
        <v>1350110084992</v>
      </c>
      <c r="D4885" s="7" t="s">
        <v>19337</v>
      </c>
      <c r="E4885" s="7" t="s">
        <v>19338</v>
      </c>
      <c r="F4885" s="7" t="s">
        <v>19339</v>
      </c>
      <c r="G4885" s="7" t="s">
        <v>19340</v>
      </c>
      <c r="H4885" s="7" t="s">
        <v>19341</v>
      </c>
      <c r="I4885" s="7" t="s">
        <v>65</v>
      </c>
      <c r="J4885" s="7" t="s">
        <v>33060</v>
      </c>
      <c r="K4885" s="7" t="s">
        <v>47</v>
      </c>
      <c r="L4885" s="7">
        <v>10</v>
      </c>
      <c r="M4885" s="7" t="s">
        <v>33076</v>
      </c>
      <c r="N4885" s="7">
        <v>28119</v>
      </c>
      <c r="O4885" s="7" t="s">
        <v>43404</v>
      </c>
      <c r="P4885" s="7">
        <v>19981212</v>
      </c>
      <c r="Q4885" s="7">
        <v>55</v>
      </c>
      <c r="R4885" s="7">
        <v>202012</v>
      </c>
    </row>
    <row r="4886" spans="1:18" ht="16.5" customHeight="1">
      <c r="A4886" s="8">
        <v>1348204154</v>
      </c>
      <c r="B4886" s="7">
        <v>3305015</v>
      </c>
      <c r="C4886" s="12">
        <v>1350320004508</v>
      </c>
      <c r="D4886" s="7" t="s">
        <v>52199</v>
      </c>
      <c r="E4886" s="7" t="s">
        <v>52200</v>
      </c>
      <c r="F4886" s="7" t="s">
        <v>6163</v>
      </c>
      <c r="G4886" s="7" t="s">
        <v>52201</v>
      </c>
      <c r="H4886" s="7" t="s">
        <v>52202</v>
      </c>
      <c r="I4886" s="7" t="s">
        <v>45</v>
      </c>
      <c r="J4886" s="7" t="s">
        <v>33060</v>
      </c>
      <c r="K4886" s="7" t="s">
        <v>47</v>
      </c>
      <c r="L4886" s="7">
        <v>10</v>
      </c>
      <c r="M4886" s="7" t="s">
        <v>105</v>
      </c>
      <c r="N4886" s="7">
        <v>87000</v>
      </c>
      <c r="O4886" s="7" t="s">
        <v>16479</v>
      </c>
      <c r="P4886" s="7">
        <v>19990821</v>
      </c>
      <c r="Q4886" s="7">
        <v>358</v>
      </c>
      <c r="R4886" s="7">
        <v>202012</v>
      </c>
    </row>
    <row r="4887" spans="1:18" ht="16.5" customHeight="1">
      <c r="A4887" s="8">
        <v>1338202304</v>
      </c>
      <c r="B4887" s="7">
        <v>1864843</v>
      </c>
      <c r="C4887" s="12">
        <v>1350330003011</v>
      </c>
      <c r="D4887" s="7" t="s">
        <v>52203</v>
      </c>
      <c r="E4887" s="7" t="s">
        <v>52204</v>
      </c>
      <c r="F4887" s="7" t="s">
        <v>52205</v>
      </c>
      <c r="G4887" s="7" t="s">
        <v>52206</v>
      </c>
      <c r="H4887" s="7" t="s">
        <v>52207</v>
      </c>
      <c r="I4887" s="7" t="s">
        <v>45</v>
      </c>
      <c r="J4887" s="7" t="s">
        <v>33060</v>
      </c>
      <c r="K4887" s="7" t="s">
        <v>47</v>
      </c>
      <c r="L4887" s="7">
        <v>10</v>
      </c>
      <c r="M4887" s="7" t="s">
        <v>105</v>
      </c>
      <c r="N4887" s="7">
        <v>86102</v>
      </c>
      <c r="O4887" s="7" t="s">
        <v>30448</v>
      </c>
      <c r="P4887" s="7">
        <v>19920423</v>
      </c>
      <c r="Q4887" s="7">
        <v>232</v>
      </c>
      <c r="R4887" s="7">
        <v>202012</v>
      </c>
    </row>
    <row r="4888" spans="1:18" ht="16.5" customHeight="1">
      <c r="A4888" s="8">
        <v>1348203704</v>
      </c>
      <c r="B4888" s="7">
        <v>1463097</v>
      </c>
      <c r="C4888" s="12">
        <v>1350330003863</v>
      </c>
      <c r="D4888" s="7" t="s">
        <v>30605</v>
      </c>
      <c r="E4888" s="7" t="s">
        <v>30606</v>
      </c>
      <c r="F4888" s="7" t="s">
        <v>249</v>
      </c>
      <c r="G4888" s="7" t="s">
        <v>30607</v>
      </c>
      <c r="H4888" s="7" t="s">
        <v>30608</v>
      </c>
      <c r="I4888" s="7" t="s">
        <v>45</v>
      </c>
      <c r="J4888" s="7" t="s">
        <v>33060</v>
      </c>
      <c r="K4888" s="7" t="s">
        <v>47</v>
      </c>
      <c r="L4888" s="7">
        <v>10</v>
      </c>
      <c r="M4888" s="7" t="s">
        <v>105</v>
      </c>
      <c r="N4888" s="7">
        <v>86100</v>
      </c>
      <c r="O4888" s="7" t="s">
        <v>5955</v>
      </c>
      <c r="P4888" s="7">
        <v>19961214</v>
      </c>
      <c r="Q4888" s="7">
        <v>253</v>
      </c>
      <c r="R4888" s="7">
        <v>202012</v>
      </c>
    </row>
    <row r="4889" spans="1:18" ht="16.5" customHeight="1">
      <c r="A4889" s="8">
        <v>1238610275</v>
      </c>
      <c r="B4889" s="7">
        <v>2806261</v>
      </c>
      <c r="C4889" s="12">
        <v>1351110084924</v>
      </c>
      <c r="D4889" s="7" t="s">
        <v>22382</v>
      </c>
      <c r="E4889" s="7" t="s">
        <v>22383</v>
      </c>
      <c r="F4889" s="7" t="s">
        <v>4521</v>
      </c>
      <c r="G4889" s="7" t="s">
        <v>22384</v>
      </c>
      <c r="H4889" s="7" t="s">
        <v>22385</v>
      </c>
      <c r="I4889" s="7" t="s">
        <v>52</v>
      </c>
      <c r="J4889" s="7" t="s">
        <v>33060</v>
      </c>
      <c r="K4889" s="7" t="s">
        <v>47</v>
      </c>
      <c r="L4889" s="7">
        <v>10</v>
      </c>
      <c r="M4889" s="7" t="s">
        <v>313</v>
      </c>
      <c r="N4889" s="7">
        <v>42322</v>
      </c>
      <c r="O4889" s="7" t="s">
        <v>43496</v>
      </c>
      <c r="P4889" s="7">
        <v>20070525</v>
      </c>
      <c r="Q4889" s="7">
        <v>82</v>
      </c>
      <c r="R4889" s="7">
        <v>202012</v>
      </c>
    </row>
    <row r="4890" spans="1:18" ht="16.5" customHeight="1">
      <c r="A4890" s="8">
        <v>1258208137</v>
      </c>
      <c r="B4890" s="7">
        <v>2882013</v>
      </c>
      <c r="C4890" s="12">
        <v>1354330009136</v>
      </c>
      <c r="D4890" s="7" t="s">
        <v>52208</v>
      </c>
      <c r="E4890" s="7" t="s">
        <v>1801</v>
      </c>
      <c r="F4890" s="7" t="s">
        <v>249</v>
      </c>
      <c r="G4890" s="7" t="s">
        <v>52209</v>
      </c>
      <c r="H4890" s="7" t="s">
        <v>52210</v>
      </c>
      <c r="I4890" s="7" t="s">
        <v>45</v>
      </c>
      <c r="J4890" s="7" t="s">
        <v>33060</v>
      </c>
      <c r="K4890" s="7" t="s">
        <v>47</v>
      </c>
      <c r="L4890" s="7">
        <v>10</v>
      </c>
      <c r="M4890" s="7" t="s">
        <v>105</v>
      </c>
      <c r="N4890" s="7">
        <v>86102</v>
      </c>
      <c r="O4890" s="7" t="s">
        <v>30448</v>
      </c>
      <c r="P4890" s="7">
        <v>20060823</v>
      </c>
      <c r="Q4890" s="7">
        <v>206</v>
      </c>
      <c r="R4890" s="7">
        <v>202012</v>
      </c>
    </row>
    <row r="4891" spans="1:18" ht="16.5" customHeight="1">
      <c r="A4891" s="8">
        <v>1258205237</v>
      </c>
      <c r="B4891" s="7">
        <v>1509285</v>
      </c>
      <c r="C4891" s="12">
        <v>1354710000431</v>
      </c>
      <c r="D4891" s="7" t="s">
        <v>2317</v>
      </c>
      <c r="E4891" s="7" t="s">
        <v>2318</v>
      </c>
      <c r="F4891" s="7" t="s">
        <v>2319</v>
      </c>
      <c r="G4891" s="7" t="s">
        <v>2320</v>
      </c>
      <c r="H4891" s="7" t="s">
        <v>2321</v>
      </c>
      <c r="I4891" s="7" t="s">
        <v>45</v>
      </c>
      <c r="J4891" s="7" t="s">
        <v>33060</v>
      </c>
      <c r="K4891" s="7" t="s">
        <v>47</v>
      </c>
      <c r="L4891" s="7">
        <v>10</v>
      </c>
      <c r="M4891" s="7" t="s">
        <v>363</v>
      </c>
      <c r="N4891" s="7">
        <v>70121</v>
      </c>
      <c r="O4891" s="7" t="s">
        <v>35742</v>
      </c>
      <c r="P4891" s="7">
        <v>19990130</v>
      </c>
      <c r="Q4891" s="7">
        <v>1043</v>
      </c>
      <c r="R4891" s="7">
        <v>202012</v>
      </c>
    </row>
    <row r="4892" spans="1:18" ht="16.5" customHeight="1">
      <c r="A4892" s="8">
        <v>1408201074</v>
      </c>
      <c r="B4892" s="7">
        <v>3080132</v>
      </c>
      <c r="C4892" s="12">
        <v>1355210005319</v>
      </c>
      <c r="D4892" s="7" t="s">
        <v>52211</v>
      </c>
      <c r="E4892" s="7" t="s">
        <v>52212</v>
      </c>
      <c r="F4892" s="7" t="s">
        <v>52213</v>
      </c>
      <c r="G4892" s="7" t="s">
        <v>52214</v>
      </c>
      <c r="H4892" s="7" t="s">
        <v>52215</v>
      </c>
      <c r="I4892" s="7" t="s">
        <v>45</v>
      </c>
      <c r="J4892" s="7" t="s">
        <v>33060</v>
      </c>
      <c r="K4892" s="7" t="s">
        <v>47</v>
      </c>
      <c r="L4892" s="7">
        <v>10</v>
      </c>
      <c r="M4892" s="7" t="s">
        <v>105</v>
      </c>
      <c r="N4892" s="7">
        <v>87290</v>
      </c>
      <c r="O4892" s="7" t="s">
        <v>37639</v>
      </c>
      <c r="P4892" s="7">
        <v>20070221</v>
      </c>
      <c r="Q4892" s="7">
        <v>54</v>
      </c>
      <c r="R4892" s="7">
        <v>202012</v>
      </c>
    </row>
    <row r="4893" spans="1:18" ht="16.5" customHeight="1">
      <c r="A4893" s="8">
        <v>1408201185</v>
      </c>
      <c r="B4893" s="7">
        <v>3080133</v>
      </c>
      <c r="C4893" s="12">
        <v>1355330011775</v>
      </c>
      <c r="D4893" s="7" t="s">
        <v>8634</v>
      </c>
      <c r="E4893" s="7" t="s">
        <v>2544</v>
      </c>
      <c r="F4893" s="7" t="s">
        <v>8635</v>
      </c>
      <c r="G4893" s="7" t="s">
        <v>8636</v>
      </c>
      <c r="H4893" s="7" t="s">
        <v>8637</v>
      </c>
      <c r="I4893" s="7" t="s">
        <v>45</v>
      </c>
      <c r="J4893" s="7" t="s">
        <v>33060</v>
      </c>
      <c r="K4893" s="7" t="s">
        <v>47</v>
      </c>
      <c r="L4893" s="7">
        <v>10</v>
      </c>
      <c r="M4893" s="7" t="s">
        <v>105</v>
      </c>
      <c r="N4893" s="7">
        <v>86101</v>
      </c>
      <c r="O4893" s="7" t="s">
        <v>615</v>
      </c>
      <c r="P4893" s="7">
        <v>20070424</v>
      </c>
      <c r="Q4893" s="7">
        <v>470</v>
      </c>
      <c r="R4893" s="7">
        <v>202012</v>
      </c>
    </row>
    <row r="4894" spans="1:18" ht="16.5" customHeight="1">
      <c r="A4894" s="8">
        <v>8078200237</v>
      </c>
      <c r="B4894" s="7">
        <v>8662605</v>
      </c>
      <c r="C4894" s="12">
        <v>1355330014696</v>
      </c>
      <c r="D4894" s="7" t="s">
        <v>52216</v>
      </c>
      <c r="E4894" s="7" t="s">
        <v>5792</v>
      </c>
      <c r="F4894" s="7" t="s">
        <v>249</v>
      </c>
      <c r="G4894" s="7" t="s">
        <v>52217</v>
      </c>
      <c r="H4894" s="7" t="s">
        <v>52218</v>
      </c>
      <c r="I4894" s="7" t="s">
        <v>45</v>
      </c>
      <c r="J4894" s="7" t="s">
        <v>33060</v>
      </c>
      <c r="K4894" s="7" t="s">
        <v>47</v>
      </c>
      <c r="L4894" s="7">
        <v>10</v>
      </c>
      <c r="M4894" s="7" t="s">
        <v>105</v>
      </c>
      <c r="N4894" s="7">
        <v>86102</v>
      </c>
      <c r="O4894" s="7" t="s">
        <v>30448</v>
      </c>
      <c r="P4894" s="7">
        <v>20180809</v>
      </c>
      <c r="Q4894" s="7">
        <v>738</v>
      </c>
      <c r="R4894" s="7">
        <v>202012</v>
      </c>
    </row>
    <row r="4895" spans="1:18" ht="16.5" customHeight="1">
      <c r="A4895" s="8">
        <v>1298206301</v>
      </c>
      <c r="B4895" s="7">
        <v>2217124</v>
      </c>
      <c r="C4895" s="12">
        <v>1356330000023</v>
      </c>
      <c r="D4895" s="7" t="s">
        <v>25043</v>
      </c>
      <c r="E4895" s="7" t="s">
        <v>25045</v>
      </c>
      <c r="F4895" s="7" t="s">
        <v>25046</v>
      </c>
      <c r="G4895" s="7" t="s">
        <v>25047</v>
      </c>
      <c r="H4895" s="7" t="s">
        <v>25048</v>
      </c>
      <c r="I4895" s="7" t="s">
        <v>45</v>
      </c>
      <c r="J4895" s="7" t="s">
        <v>33060</v>
      </c>
      <c r="K4895" s="7" t="s">
        <v>47</v>
      </c>
      <c r="L4895" s="7">
        <v>10</v>
      </c>
      <c r="M4895" s="7" t="s">
        <v>105</v>
      </c>
      <c r="N4895" s="7">
        <v>86100</v>
      </c>
      <c r="O4895" s="7" t="s">
        <v>5955</v>
      </c>
      <c r="P4895" s="7">
        <v>20010619</v>
      </c>
      <c r="Q4895" s="7">
        <v>588</v>
      </c>
      <c r="R4895" s="7">
        <v>202012</v>
      </c>
    </row>
    <row r="4896" spans="1:18" ht="16.5" customHeight="1">
      <c r="A4896" s="8">
        <v>1358191470</v>
      </c>
      <c r="B4896" s="7">
        <v>3237222</v>
      </c>
      <c r="C4896" s="12">
        <v>1358110139246</v>
      </c>
      <c r="D4896" s="7" t="s">
        <v>22069</v>
      </c>
      <c r="E4896" s="7" t="s">
        <v>22070</v>
      </c>
      <c r="F4896" s="7" t="s">
        <v>22071</v>
      </c>
      <c r="G4896" s="7" t="s">
        <v>22072</v>
      </c>
      <c r="H4896" s="7" t="s">
        <v>22073</v>
      </c>
      <c r="I4896" s="7" t="s">
        <v>65</v>
      </c>
      <c r="J4896" s="7" t="s">
        <v>33060</v>
      </c>
      <c r="K4896" s="7" t="s">
        <v>47</v>
      </c>
      <c r="L4896" s="7">
        <v>10</v>
      </c>
      <c r="M4896" s="7" t="s">
        <v>313</v>
      </c>
      <c r="N4896" s="7">
        <v>42321</v>
      </c>
      <c r="O4896" s="7" t="s">
        <v>38771</v>
      </c>
      <c r="P4896" s="7">
        <v>20070501</v>
      </c>
      <c r="Q4896" s="7">
        <v>87</v>
      </c>
      <c r="R4896" s="7">
        <v>202012</v>
      </c>
    </row>
    <row r="4897" spans="1:18" ht="16.5" customHeight="1">
      <c r="A4897" s="8">
        <v>1248681813</v>
      </c>
      <c r="B4897" s="7">
        <v>3654548</v>
      </c>
      <c r="C4897" s="12">
        <v>1358110169178</v>
      </c>
      <c r="D4897" s="7" t="s">
        <v>52219</v>
      </c>
      <c r="E4897" s="7" t="s">
        <v>9960</v>
      </c>
      <c r="F4897" s="7" t="s">
        <v>8184</v>
      </c>
      <c r="G4897" s="7" t="s">
        <v>52220</v>
      </c>
      <c r="H4897" s="7" t="s">
        <v>52221</v>
      </c>
      <c r="I4897" s="7" t="s">
        <v>65</v>
      </c>
      <c r="J4897" s="7" t="s">
        <v>33060</v>
      </c>
      <c r="K4897" s="7" t="s">
        <v>47</v>
      </c>
      <c r="L4897" s="7">
        <v>10</v>
      </c>
      <c r="M4897" s="7" t="s">
        <v>313</v>
      </c>
      <c r="N4897" s="7">
        <v>41229</v>
      </c>
      <c r="O4897" s="7" t="s">
        <v>33722</v>
      </c>
      <c r="P4897" s="7">
        <v>20090731</v>
      </c>
      <c r="Q4897" s="7">
        <v>160</v>
      </c>
      <c r="R4897" s="7">
        <v>202012</v>
      </c>
    </row>
    <row r="4898" spans="1:18" ht="16.5" customHeight="1">
      <c r="A4898" s="8">
        <v>8528701357</v>
      </c>
      <c r="B4898" s="7">
        <v>8995126</v>
      </c>
      <c r="C4898" s="12">
        <v>1358110369174</v>
      </c>
      <c r="D4898" s="7" t="s">
        <v>23472</v>
      </c>
      <c r="E4898" s="7" t="s">
        <v>5758</v>
      </c>
      <c r="F4898" s="7" t="s">
        <v>11941</v>
      </c>
      <c r="G4898" s="7" t="s">
        <v>23473</v>
      </c>
      <c r="H4898" s="7" t="s">
        <v>23474</v>
      </c>
      <c r="I4898" s="7" t="s">
        <v>65</v>
      </c>
      <c r="J4898" s="7" t="s">
        <v>33060</v>
      </c>
      <c r="K4898" s="7" t="s">
        <v>47</v>
      </c>
      <c r="L4898" s="7">
        <v>10</v>
      </c>
      <c r="M4898" s="7" t="s">
        <v>34319</v>
      </c>
      <c r="N4898" s="7">
        <v>55101</v>
      </c>
      <c r="O4898" s="7" t="s">
        <v>11960</v>
      </c>
      <c r="P4898" s="7">
        <v>20190613</v>
      </c>
      <c r="Q4898" s="7">
        <v>58</v>
      </c>
      <c r="R4898" s="7">
        <v>202012</v>
      </c>
    </row>
    <row r="4899" spans="1:18" ht="16.5" customHeight="1">
      <c r="A4899" s="8">
        <v>1248221097</v>
      </c>
      <c r="B4899" s="7">
        <v>4182665</v>
      </c>
      <c r="C4899" s="12">
        <v>1358210007161</v>
      </c>
      <c r="D4899" s="7" t="s">
        <v>52222</v>
      </c>
      <c r="E4899" s="7" t="s">
        <v>52223</v>
      </c>
      <c r="F4899" s="7" t="s">
        <v>52224</v>
      </c>
      <c r="G4899" s="7" t="s">
        <v>52225</v>
      </c>
      <c r="H4899" s="7" t="s">
        <v>52226</v>
      </c>
      <c r="I4899" s="7" t="s">
        <v>45</v>
      </c>
      <c r="J4899" s="7" t="s">
        <v>33060</v>
      </c>
      <c r="K4899" s="7" t="s">
        <v>47</v>
      </c>
      <c r="L4899" s="7">
        <v>10</v>
      </c>
      <c r="M4899" s="7" t="s">
        <v>105</v>
      </c>
      <c r="N4899" s="7">
        <v>87291</v>
      </c>
      <c r="O4899" s="7" t="s">
        <v>37786</v>
      </c>
      <c r="P4899" s="7">
        <v>20121102</v>
      </c>
      <c r="Q4899" s="7">
        <v>103</v>
      </c>
      <c r="R4899" s="7">
        <v>202012</v>
      </c>
    </row>
    <row r="4900" spans="1:18" ht="16.5" customHeight="1">
      <c r="A4900" s="8">
        <v>1358212905</v>
      </c>
      <c r="B4900" s="7">
        <v>3237247</v>
      </c>
      <c r="C4900" s="12">
        <v>1358220004959</v>
      </c>
      <c r="D4900" s="7" t="s">
        <v>52227</v>
      </c>
      <c r="E4900" s="7" t="s">
        <v>52228</v>
      </c>
      <c r="F4900" s="7" t="s">
        <v>52229</v>
      </c>
      <c r="G4900" s="7" t="s">
        <v>52230</v>
      </c>
      <c r="H4900" s="7" t="s">
        <v>52231</v>
      </c>
      <c r="I4900" s="7" t="s">
        <v>45</v>
      </c>
      <c r="J4900" s="7" t="s">
        <v>33060</v>
      </c>
      <c r="K4900" s="7" t="s">
        <v>47</v>
      </c>
      <c r="L4900" s="7">
        <v>10</v>
      </c>
      <c r="M4900" s="7" t="s">
        <v>363</v>
      </c>
      <c r="N4900" s="7">
        <v>72910</v>
      </c>
      <c r="O4900" s="7" t="s">
        <v>35919</v>
      </c>
      <c r="P4900" s="7">
        <v>20070607</v>
      </c>
      <c r="Q4900" s="7">
        <v>226</v>
      </c>
      <c r="R4900" s="7">
        <v>202012</v>
      </c>
    </row>
    <row r="4901" spans="1:18" ht="16.5" customHeight="1">
      <c r="A4901" s="8">
        <v>6688200194</v>
      </c>
      <c r="B4901" s="7">
        <v>6782948</v>
      </c>
      <c r="C4901" s="12">
        <v>1358220008563</v>
      </c>
      <c r="D4901" s="7" t="s">
        <v>52232</v>
      </c>
      <c r="E4901" s="7" t="s">
        <v>52233</v>
      </c>
      <c r="F4901" s="7" t="s">
        <v>52234</v>
      </c>
      <c r="G4901" s="7" t="s">
        <v>52235</v>
      </c>
      <c r="H4901" s="7" t="s">
        <v>52236</v>
      </c>
      <c r="I4901" s="7" t="s">
        <v>45</v>
      </c>
      <c r="J4901" s="7" t="s">
        <v>33060</v>
      </c>
      <c r="K4901" s="7" t="s">
        <v>47</v>
      </c>
      <c r="L4901" s="7">
        <v>10</v>
      </c>
      <c r="M4901" s="7" t="s">
        <v>966</v>
      </c>
      <c r="N4901" s="7">
        <v>68129</v>
      </c>
      <c r="O4901" s="7" t="s">
        <v>44903</v>
      </c>
      <c r="P4901" s="7">
        <v>20160715</v>
      </c>
      <c r="Q4901" s="7">
        <v>92</v>
      </c>
      <c r="R4901" s="7">
        <v>202012</v>
      </c>
    </row>
    <row r="4902" spans="1:18" ht="16.5" customHeight="1">
      <c r="A4902" s="8">
        <v>4198200103</v>
      </c>
      <c r="B4902" s="7">
        <v>8063983</v>
      </c>
      <c r="C4902" s="12">
        <v>1358330011183</v>
      </c>
      <c r="D4902" s="7" t="s">
        <v>52237</v>
      </c>
      <c r="E4902" s="7" t="s">
        <v>52238</v>
      </c>
      <c r="F4902" s="7" t="s">
        <v>249</v>
      </c>
      <c r="G4902" s="7" t="s">
        <v>52239</v>
      </c>
      <c r="H4902" s="7" t="s">
        <v>52240</v>
      </c>
      <c r="I4902" s="7" t="s">
        <v>45</v>
      </c>
      <c r="J4902" s="7" t="s">
        <v>33060</v>
      </c>
      <c r="K4902" s="7" t="s">
        <v>47</v>
      </c>
      <c r="L4902" s="7">
        <v>10</v>
      </c>
      <c r="M4902" s="7" t="s">
        <v>105</v>
      </c>
      <c r="N4902" s="7">
        <v>86300</v>
      </c>
      <c r="O4902" s="7" t="s">
        <v>36811</v>
      </c>
      <c r="P4902" s="7">
        <v>20170101</v>
      </c>
      <c r="Q4902" s="7">
        <v>500</v>
      </c>
      <c r="R4902" s="7">
        <v>202012</v>
      </c>
    </row>
    <row r="4903" spans="1:18" ht="16.5" customHeight="1">
      <c r="A4903" s="8">
        <v>7158200205</v>
      </c>
      <c r="B4903" s="7">
        <v>9243799</v>
      </c>
      <c r="C4903" s="12">
        <v>1358330013030</v>
      </c>
      <c r="D4903" s="7" t="s">
        <v>30371</v>
      </c>
      <c r="E4903" s="7" t="s">
        <v>30372</v>
      </c>
      <c r="F4903" s="7" t="s">
        <v>30373</v>
      </c>
      <c r="G4903" s="7" t="s">
        <v>30374</v>
      </c>
      <c r="H4903" s="7" t="s">
        <v>30375</v>
      </c>
      <c r="I4903" s="7" t="s">
        <v>45</v>
      </c>
      <c r="J4903" s="7" t="s">
        <v>33060</v>
      </c>
      <c r="K4903" s="7" t="s">
        <v>47</v>
      </c>
      <c r="L4903" s="7">
        <v>10</v>
      </c>
      <c r="M4903" s="7" t="s">
        <v>105</v>
      </c>
      <c r="N4903" s="7">
        <v>86102</v>
      </c>
      <c r="O4903" s="7" t="s">
        <v>30448</v>
      </c>
      <c r="P4903" s="7">
        <v>20191108</v>
      </c>
      <c r="Q4903" s="7">
        <v>257</v>
      </c>
      <c r="R4903" s="7">
        <v>202012</v>
      </c>
    </row>
    <row r="4904" spans="1:18" ht="16.5" customHeight="1">
      <c r="A4904" s="8">
        <v>1358216444</v>
      </c>
      <c r="B4904" s="7">
        <v>4198136</v>
      </c>
      <c r="C4904" s="12">
        <v>1358710008320</v>
      </c>
      <c r="D4904" s="7" t="s">
        <v>52241</v>
      </c>
      <c r="E4904" s="7" t="s">
        <v>52242</v>
      </c>
      <c r="F4904" s="7" t="s">
        <v>52243</v>
      </c>
      <c r="G4904" s="7" t="s">
        <v>52244</v>
      </c>
      <c r="H4904" s="7" t="s">
        <v>10670</v>
      </c>
      <c r="I4904" s="7" t="s">
        <v>45</v>
      </c>
      <c r="J4904" s="7" t="s">
        <v>33060</v>
      </c>
      <c r="K4904" s="7" t="s">
        <v>47</v>
      </c>
      <c r="L4904" s="7">
        <v>10</v>
      </c>
      <c r="M4904" s="7" t="s">
        <v>363</v>
      </c>
      <c r="N4904" s="7">
        <v>70209</v>
      </c>
      <c r="O4904" s="7" t="s">
        <v>1902</v>
      </c>
      <c r="P4904" s="7">
        <v>20130204</v>
      </c>
      <c r="Q4904" s="7">
        <v>90</v>
      </c>
      <c r="R4904" s="7">
        <v>202012</v>
      </c>
    </row>
    <row r="4905" spans="1:18" ht="16.5" customHeight="1">
      <c r="A4905" s="8">
        <v>2218212943</v>
      </c>
      <c r="B4905" s="7">
        <v>3649078</v>
      </c>
      <c r="C4905" s="12">
        <v>1401220003841</v>
      </c>
      <c r="D4905" s="7" t="s">
        <v>52245</v>
      </c>
      <c r="E4905" s="7" t="s">
        <v>9544</v>
      </c>
      <c r="F4905" s="7" t="s">
        <v>52246</v>
      </c>
      <c r="G4905" s="7" t="s">
        <v>52247</v>
      </c>
      <c r="H4905" s="7" t="s">
        <v>52248</v>
      </c>
      <c r="I4905" s="7" t="s">
        <v>45</v>
      </c>
      <c r="J4905" s="7" t="s">
        <v>33060</v>
      </c>
      <c r="K4905" s="7" t="s">
        <v>47</v>
      </c>
      <c r="L4905" s="7">
        <v>10</v>
      </c>
      <c r="M4905" s="7" t="s">
        <v>363</v>
      </c>
      <c r="N4905" s="7">
        <v>70110</v>
      </c>
      <c r="O4905" s="7" t="s">
        <v>35687</v>
      </c>
      <c r="P4905" s="7">
        <v>20081219</v>
      </c>
      <c r="Q4905" s="7">
        <v>51</v>
      </c>
      <c r="R4905" s="7">
        <v>202012</v>
      </c>
    </row>
    <row r="4906" spans="1:18" ht="16.5" customHeight="1">
      <c r="A4906" s="8">
        <v>2218202902</v>
      </c>
      <c r="B4906" s="7">
        <v>2547750</v>
      </c>
      <c r="C4906" s="12">
        <v>1401320000094</v>
      </c>
      <c r="D4906" s="7" t="s">
        <v>52249</v>
      </c>
      <c r="E4906" s="7" t="s">
        <v>52250</v>
      </c>
      <c r="F4906" s="7" t="s">
        <v>52251</v>
      </c>
      <c r="G4906" s="7" t="s">
        <v>52252</v>
      </c>
      <c r="H4906" s="7" t="s">
        <v>52253</v>
      </c>
      <c r="I4906" s="7" t="s">
        <v>45</v>
      </c>
      <c r="J4906" s="7" t="s">
        <v>33060</v>
      </c>
      <c r="K4906" s="7" t="s">
        <v>47</v>
      </c>
      <c r="L4906" s="7">
        <v>10</v>
      </c>
      <c r="M4906" s="7" t="s">
        <v>105</v>
      </c>
      <c r="N4906" s="7">
        <v>87120</v>
      </c>
      <c r="O4906" s="7" t="s">
        <v>37493</v>
      </c>
      <c r="P4906" s="7">
        <v>19830719</v>
      </c>
      <c r="Q4906" s="7">
        <v>108</v>
      </c>
      <c r="R4906" s="7">
        <v>202012</v>
      </c>
    </row>
    <row r="4907" spans="1:18" ht="16.5" customHeight="1">
      <c r="A4907" s="8">
        <v>2268201835</v>
      </c>
      <c r="B4907" s="7">
        <v>1873975</v>
      </c>
      <c r="C4907" s="12">
        <v>1411210000096</v>
      </c>
      <c r="D4907" s="7" t="s">
        <v>25999</v>
      </c>
      <c r="E4907" s="7" t="s">
        <v>26001</v>
      </c>
      <c r="F4907" s="7" t="s">
        <v>26002</v>
      </c>
      <c r="G4907" s="7" t="s">
        <v>26003</v>
      </c>
      <c r="H4907" s="7" t="s">
        <v>26004</v>
      </c>
      <c r="I4907" s="7" t="s">
        <v>45</v>
      </c>
      <c r="J4907" s="7" t="s">
        <v>33060</v>
      </c>
      <c r="K4907" s="7" t="s">
        <v>47</v>
      </c>
      <c r="L4907" s="7">
        <v>10</v>
      </c>
      <c r="M4907" s="7" t="s">
        <v>105</v>
      </c>
      <c r="N4907" s="7">
        <v>86101</v>
      </c>
      <c r="O4907" s="7" t="s">
        <v>615</v>
      </c>
      <c r="P4907" s="7">
        <v>19810810</v>
      </c>
      <c r="Q4907" s="7">
        <v>443</v>
      </c>
      <c r="R4907" s="7">
        <v>202012</v>
      </c>
    </row>
    <row r="4908" spans="1:18" ht="16.5" customHeight="1">
      <c r="A4908" s="8">
        <v>2268202057</v>
      </c>
      <c r="B4908" s="7">
        <v>3043988</v>
      </c>
      <c r="C4908" s="12">
        <v>1411210000103</v>
      </c>
      <c r="D4908" s="7" t="s">
        <v>52254</v>
      </c>
      <c r="E4908" s="7" t="s">
        <v>3527</v>
      </c>
      <c r="F4908" s="7" t="s">
        <v>52255</v>
      </c>
      <c r="G4908" s="7" t="s">
        <v>52256</v>
      </c>
      <c r="H4908" s="7" t="s">
        <v>52257</v>
      </c>
      <c r="I4908" s="7" t="s">
        <v>45</v>
      </c>
      <c r="J4908" s="7" t="s">
        <v>33060</v>
      </c>
      <c r="K4908" s="7" t="s">
        <v>47</v>
      </c>
      <c r="L4908" s="7">
        <v>10</v>
      </c>
      <c r="M4908" s="7" t="s">
        <v>105</v>
      </c>
      <c r="N4908" s="7">
        <v>86101</v>
      </c>
      <c r="O4908" s="7" t="s">
        <v>615</v>
      </c>
      <c r="P4908" s="7">
        <v>19830225</v>
      </c>
      <c r="Q4908" s="7">
        <v>212</v>
      </c>
      <c r="R4908" s="7">
        <v>202012</v>
      </c>
    </row>
    <row r="4909" spans="1:18" ht="16.5" customHeight="1">
      <c r="A4909" s="8">
        <v>2268213194</v>
      </c>
      <c r="B4909" s="7">
        <v>4110800</v>
      </c>
      <c r="C4909" s="12">
        <v>1411220001761</v>
      </c>
      <c r="D4909" s="7" t="s">
        <v>52258</v>
      </c>
      <c r="E4909" s="7" t="s">
        <v>7446</v>
      </c>
      <c r="F4909" s="7" t="s">
        <v>52259</v>
      </c>
      <c r="G4909" s="7" t="s">
        <v>52260</v>
      </c>
      <c r="H4909" s="7" t="s">
        <v>52261</v>
      </c>
      <c r="I4909" s="7" t="s">
        <v>45</v>
      </c>
      <c r="J4909" s="7" t="s">
        <v>33060</v>
      </c>
      <c r="K4909" s="7" t="s">
        <v>47</v>
      </c>
      <c r="L4909" s="7">
        <v>10</v>
      </c>
      <c r="M4909" s="7" t="s">
        <v>363</v>
      </c>
      <c r="N4909" s="7">
        <v>70119</v>
      </c>
      <c r="O4909" s="7" t="s">
        <v>35732</v>
      </c>
      <c r="P4909" s="7">
        <v>20070711</v>
      </c>
      <c r="Q4909" s="7">
        <v>57</v>
      </c>
      <c r="R4909" s="7">
        <v>202012</v>
      </c>
    </row>
    <row r="4910" spans="1:18" ht="16.5" customHeight="1">
      <c r="A4910" s="8">
        <v>2268203662</v>
      </c>
      <c r="B4910" s="7">
        <v>1888742</v>
      </c>
      <c r="C4910" s="12">
        <v>1411330002352</v>
      </c>
      <c r="D4910" s="7" t="s">
        <v>52262</v>
      </c>
      <c r="E4910" s="7" t="s">
        <v>52263</v>
      </c>
      <c r="F4910" s="7" t="s">
        <v>249</v>
      </c>
      <c r="G4910" s="7" t="s">
        <v>52264</v>
      </c>
      <c r="H4910" s="7" t="s">
        <v>52265</v>
      </c>
      <c r="I4910" s="7" t="s">
        <v>45</v>
      </c>
      <c r="J4910" s="7" t="s">
        <v>33060</v>
      </c>
      <c r="K4910" s="7" t="s">
        <v>47</v>
      </c>
      <c r="L4910" s="7">
        <v>10</v>
      </c>
      <c r="M4910" s="7" t="s">
        <v>105</v>
      </c>
      <c r="N4910" s="7">
        <v>86101</v>
      </c>
      <c r="O4910" s="7" t="s">
        <v>615</v>
      </c>
      <c r="P4910" s="7">
        <v>19930329</v>
      </c>
      <c r="Q4910" s="7">
        <v>133</v>
      </c>
      <c r="R4910" s="7">
        <v>202012</v>
      </c>
    </row>
    <row r="4911" spans="1:18" ht="16.5" customHeight="1">
      <c r="A4911" s="8">
        <v>2268212614</v>
      </c>
      <c r="B4911" s="7">
        <v>3044085</v>
      </c>
      <c r="C4911" s="12">
        <v>1411330003954</v>
      </c>
      <c r="D4911" s="7" t="s">
        <v>52266</v>
      </c>
      <c r="E4911" s="7" t="s">
        <v>5230</v>
      </c>
      <c r="F4911" s="7" t="s">
        <v>249</v>
      </c>
      <c r="G4911" s="7" t="s">
        <v>52267</v>
      </c>
      <c r="H4911" s="7" t="s">
        <v>52268</v>
      </c>
      <c r="I4911" s="7" t="s">
        <v>45</v>
      </c>
      <c r="J4911" s="7" t="s">
        <v>33060</v>
      </c>
      <c r="K4911" s="7" t="s">
        <v>47</v>
      </c>
      <c r="L4911" s="7">
        <v>10</v>
      </c>
      <c r="M4911" s="7" t="s">
        <v>105</v>
      </c>
      <c r="N4911" s="7">
        <v>86102</v>
      </c>
      <c r="O4911" s="7" t="s">
        <v>30448</v>
      </c>
      <c r="P4911" s="7">
        <v>20050614</v>
      </c>
      <c r="Q4911" s="7">
        <v>102</v>
      </c>
      <c r="R4911" s="7">
        <v>202012</v>
      </c>
    </row>
    <row r="4912" spans="1:18" ht="16.5" customHeight="1">
      <c r="A4912" s="8">
        <v>2248134217</v>
      </c>
      <c r="B4912" s="7">
        <v>2273150</v>
      </c>
      <c r="C4912" s="12">
        <v>1412110034135</v>
      </c>
      <c r="D4912" s="7" t="s">
        <v>19158</v>
      </c>
      <c r="E4912" s="7" t="s">
        <v>19159</v>
      </c>
      <c r="F4912" s="7" t="s">
        <v>19160</v>
      </c>
      <c r="G4912" s="7" t="s">
        <v>19161</v>
      </c>
      <c r="H4912" s="7" t="s">
        <v>19162</v>
      </c>
      <c r="I4912" s="7" t="s">
        <v>65</v>
      </c>
      <c r="J4912" s="7" t="s">
        <v>33060</v>
      </c>
      <c r="K4912" s="7" t="s">
        <v>47</v>
      </c>
      <c r="L4912" s="7">
        <v>10</v>
      </c>
      <c r="M4912" s="7" t="s">
        <v>33760</v>
      </c>
      <c r="N4912" s="7">
        <v>46592</v>
      </c>
      <c r="O4912" s="7" t="s">
        <v>10087</v>
      </c>
      <c r="P4912" s="7">
        <v>20050616</v>
      </c>
      <c r="Q4912" s="7">
        <v>63</v>
      </c>
      <c r="R4912" s="7">
        <v>202012</v>
      </c>
    </row>
    <row r="4913" spans="1:18" ht="16.5" customHeight="1">
      <c r="A4913" s="8">
        <v>2248207089</v>
      </c>
      <c r="B4913" s="7">
        <v>2215913</v>
      </c>
      <c r="C4913" s="12">
        <v>1412330001526</v>
      </c>
      <c r="D4913" s="7" t="s">
        <v>52269</v>
      </c>
      <c r="E4913" s="7" t="s">
        <v>52270</v>
      </c>
      <c r="F4913" s="7" t="s">
        <v>249</v>
      </c>
      <c r="G4913" s="7">
        <v>18991188</v>
      </c>
      <c r="H4913" s="7" t="s">
        <v>52271</v>
      </c>
      <c r="I4913" s="7" t="s">
        <v>45</v>
      </c>
      <c r="J4913" s="7" t="s">
        <v>33060</v>
      </c>
      <c r="K4913" s="7" t="s">
        <v>47</v>
      </c>
      <c r="L4913" s="7">
        <v>10</v>
      </c>
      <c r="M4913" s="7" t="s">
        <v>105</v>
      </c>
      <c r="N4913" s="7">
        <v>86101</v>
      </c>
      <c r="O4913" s="7" t="s">
        <v>615</v>
      </c>
      <c r="P4913" s="7">
        <v>20010703</v>
      </c>
      <c r="Q4913" s="7">
        <v>462</v>
      </c>
      <c r="R4913" s="7">
        <v>202012</v>
      </c>
    </row>
    <row r="4914" spans="1:18" ht="16.5" customHeight="1">
      <c r="A4914" s="8">
        <v>2248213261</v>
      </c>
      <c r="B4914" s="7">
        <v>4050521</v>
      </c>
      <c r="C4914" s="12">
        <v>1412330004132</v>
      </c>
      <c r="D4914" s="7" t="s">
        <v>52272</v>
      </c>
      <c r="E4914" s="7" t="s">
        <v>5282</v>
      </c>
      <c r="F4914" s="7" t="s">
        <v>38157</v>
      </c>
      <c r="G4914" s="7" t="s">
        <v>52273</v>
      </c>
      <c r="H4914" s="7" t="s">
        <v>52274</v>
      </c>
      <c r="I4914" s="7" t="s">
        <v>45</v>
      </c>
      <c r="J4914" s="7" t="s">
        <v>33060</v>
      </c>
      <c r="K4914" s="7" t="s">
        <v>47</v>
      </c>
      <c r="L4914" s="7">
        <v>10</v>
      </c>
      <c r="M4914" s="7" t="s">
        <v>105</v>
      </c>
      <c r="N4914" s="7">
        <v>86100</v>
      </c>
      <c r="O4914" s="7" t="s">
        <v>5955</v>
      </c>
      <c r="P4914" s="7">
        <v>20100118</v>
      </c>
      <c r="Q4914" s="7">
        <v>140</v>
      </c>
      <c r="R4914" s="7">
        <v>202012</v>
      </c>
    </row>
    <row r="4915" spans="1:18" ht="16.5" customHeight="1">
      <c r="A4915" s="8">
        <v>2248214713</v>
      </c>
      <c r="B4915" s="7">
        <v>4027162</v>
      </c>
      <c r="C4915" s="12">
        <v>1412330004736</v>
      </c>
      <c r="D4915" s="7" t="s">
        <v>52275</v>
      </c>
      <c r="E4915" s="7" t="s">
        <v>52276</v>
      </c>
      <c r="F4915" s="7" t="s">
        <v>14555</v>
      </c>
      <c r="G4915" s="7" t="s">
        <v>52277</v>
      </c>
      <c r="H4915" s="7" t="s">
        <v>52278</v>
      </c>
      <c r="I4915" s="7" t="s">
        <v>45</v>
      </c>
      <c r="J4915" s="7" t="s">
        <v>33060</v>
      </c>
      <c r="K4915" s="7" t="s">
        <v>47</v>
      </c>
      <c r="L4915" s="7">
        <v>10</v>
      </c>
      <c r="M4915" s="7" t="s">
        <v>105</v>
      </c>
      <c r="N4915" s="7">
        <v>86300</v>
      </c>
      <c r="O4915" s="7" t="s">
        <v>36811</v>
      </c>
      <c r="P4915" s="7">
        <v>20110728</v>
      </c>
      <c r="Q4915" s="7">
        <v>229</v>
      </c>
      <c r="R4915" s="7">
        <v>202012</v>
      </c>
    </row>
    <row r="4916" spans="1:18" ht="16.5" customHeight="1">
      <c r="A4916" s="8">
        <v>2278209709</v>
      </c>
      <c r="B4916" s="7">
        <v>3713753</v>
      </c>
      <c r="C4916" s="12">
        <v>1413330000873</v>
      </c>
      <c r="D4916" s="7" t="s">
        <v>30545</v>
      </c>
      <c r="E4916" s="7" t="s">
        <v>30546</v>
      </c>
      <c r="F4916" s="7" t="s">
        <v>249</v>
      </c>
      <c r="G4916" s="7" t="s">
        <v>30547</v>
      </c>
      <c r="H4916" s="7" t="s">
        <v>30548</v>
      </c>
      <c r="I4916" s="7" t="s">
        <v>45</v>
      </c>
      <c r="J4916" s="7" t="s">
        <v>33060</v>
      </c>
      <c r="K4916" s="7" t="s">
        <v>47</v>
      </c>
      <c r="L4916" s="7">
        <v>10</v>
      </c>
      <c r="M4916" s="7" t="s">
        <v>105</v>
      </c>
      <c r="N4916" s="7">
        <v>86102</v>
      </c>
      <c r="O4916" s="7" t="s">
        <v>30448</v>
      </c>
      <c r="P4916" s="7">
        <v>20100318</v>
      </c>
      <c r="Q4916" s="7">
        <v>221</v>
      </c>
      <c r="R4916" s="7">
        <v>202012</v>
      </c>
    </row>
    <row r="4917" spans="1:18" ht="16.5" customHeight="1">
      <c r="A4917" s="8">
        <v>2258201813</v>
      </c>
      <c r="B4917" s="7">
        <v>2548775</v>
      </c>
      <c r="C4917" s="12">
        <v>1414330000029</v>
      </c>
      <c r="D4917" s="7" t="s">
        <v>52279</v>
      </c>
      <c r="E4917" s="7" t="s">
        <v>4539</v>
      </c>
      <c r="F4917" s="7" t="s">
        <v>11386</v>
      </c>
      <c r="G4917" s="7" t="s">
        <v>52280</v>
      </c>
      <c r="H4917" s="7" t="s">
        <v>52281</v>
      </c>
      <c r="I4917" s="7" t="s">
        <v>45</v>
      </c>
      <c r="J4917" s="7" t="s">
        <v>33060</v>
      </c>
      <c r="K4917" s="7" t="s">
        <v>47</v>
      </c>
      <c r="L4917" s="7">
        <v>10</v>
      </c>
      <c r="M4917" s="7" t="s">
        <v>105</v>
      </c>
      <c r="N4917" s="7">
        <v>86100</v>
      </c>
      <c r="O4917" s="7" t="s">
        <v>5955</v>
      </c>
      <c r="P4917" s="7">
        <v>19830701</v>
      </c>
      <c r="Q4917" s="7">
        <v>225</v>
      </c>
      <c r="R4917" s="7">
        <v>202012</v>
      </c>
    </row>
    <row r="4918" spans="1:18" ht="16.5" customHeight="1">
      <c r="A4918" s="8">
        <v>2258215641</v>
      </c>
      <c r="B4918" s="7">
        <v>3244662</v>
      </c>
      <c r="C4918" s="12">
        <v>1414330001861</v>
      </c>
      <c r="D4918" s="7" t="s">
        <v>52282</v>
      </c>
      <c r="E4918" s="7" t="s">
        <v>52283</v>
      </c>
      <c r="F4918" s="7" t="s">
        <v>30461</v>
      </c>
      <c r="G4918" s="7" t="s">
        <v>52284</v>
      </c>
      <c r="H4918" s="7" t="s">
        <v>52285</v>
      </c>
      <c r="I4918" s="7" t="s">
        <v>45</v>
      </c>
      <c r="J4918" s="7" t="s">
        <v>33060</v>
      </c>
      <c r="K4918" s="7" t="s">
        <v>47</v>
      </c>
      <c r="L4918" s="7">
        <v>10</v>
      </c>
      <c r="M4918" s="7" t="s">
        <v>105</v>
      </c>
      <c r="N4918" s="7">
        <v>86101</v>
      </c>
      <c r="O4918" s="7" t="s">
        <v>615</v>
      </c>
      <c r="P4918" s="7">
        <v>20031101</v>
      </c>
      <c r="Q4918" s="7">
        <v>153</v>
      </c>
      <c r="R4918" s="7">
        <v>202012</v>
      </c>
    </row>
    <row r="4919" spans="1:18" ht="16.5" customHeight="1">
      <c r="A4919" s="8">
        <v>2218209166</v>
      </c>
      <c r="B4919" s="7">
        <v>1816743</v>
      </c>
      <c r="C4919" s="12">
        <v>1442330000426</v>
      </c>
      <c r="D4919" s="7" t="s">
        <v>52286</v>
      </c>
      <c r="E4919" s="7" t="s">
        <v>52287</v>
      </c>
      <c r="F4919" s="7" t="s">
        <v>52288</v>
      </c>
      <c r="G4919" s="7" t="s">
        <v>52289</v>
      </c>
      <c r="H4919" s="7" t="s">
        <v>52290</v>
      </c>
      <c r="I4919" s="7" t="s">
        <v>45</v>
      </c>
      <c r="J4919" s="7" t="s">
        <v>33060</v>
      </c>
      <c r="K4919" s="7" t="s">
        <v>47</v>
      </c>
      <c r="L4919" s="7">
        <v>10</v>
      </c>
      <c r="M4919" s="7" t="s">
        <v>105</v>
      </c>
      <c r="N4919" s="7">
        <v>86102</v>
      </c>
      <c r="O4919" s="7" t="s">
        <v>30448</v>
      </c>
      <c r="P4919" s="7">
        <v>20011025</v>
      </c>
      <c r="Q4919" s="7">
        <v>126</v>
      </c>
      <c r="R4919" s="7">
        <v>202012</v>
      </c>
    </row>
    <row r="4920" spans="1:18" ht="16.5" customHeight="1">
      <c r="A4920" s="8">
        <v>2228203689</v>
      </c>
      <c r="B4920" s="7">
        <v>1308201</v>
      </c>
      <c r="C4920" s="12">
        <v>1446330000022</v>
      </c>
      <c r="D4920" s="7" t="s">
        <v>52291</v>
      </c>
      <c r="E4920" s="7" t="s">
        <v>47682</v>
      </c>
      <c r="F4920" s="7" t="s">
        <v>249</v>
      </c>
      <c r="G4920" s="7" t="s">
        <v>52292</v>
      </c>
      <c r="H4920" s="7" t="s">
        <v>52293</v>
      </c>
      <c r="I4920" s="7" t="s">
        <v>45</v>
      </c>
      <c r="J4920" s="7" t="s">
        <v>33060</v>
      </c>
      <c r="K4920" s="7" t="s">
        <v>47</v>
      </c>
      <c r="L4920" s="7">
        <v>10</v>
      </c>
      <c r="M4920" s="7" t="s">
        <v>105</v>
      </c>
      <c r="N4920" s="7">
        <v>86101</v>
      </c>
      <c r="O4920" s="7" t="s">
        <v>615</v>
      </c>
      <c r="P4920" s="7">
        <v>19961107</v>
      </c>
      <c r="Q4920" s="7">
        <v>86</v>
      </c>
      <c r="R4920" s="7">
        <v>202012</v>
      </c>
    </row>
    <row r="4921" spans="1:18" ht="16.5" customHeight="1">
      <c r="A4921" s="8">
        <v>2228201584</v>
      </c>
      <c r="B4921" s="7">
        <v>1924246</v>
      </c>
      <c r="C4921" s="12">
        <v>1447330000012</v>
      </c>
      <c r="D4921" s="7" t="s">
        <v>52294</v>
      </c>
      <c r="E4921" s="7" t="s">
        <v>52295</v>
      </c>
      <c r="F4921" s="7" t="s">
        <v>52296</v>
      </c>
      <c r="G4921" s="7" t="s">
        <v>52297</v>
      </c>
      <c r="H4921" s="7" t="s">
        <v>52298</v>
      </c>
      <c r="I4921" s="7" t="s">
        <v>45</v>
      </c>
      <c r="J4921" s="7" t="s">
        <v>33060</v>
      </c>
      <c r="K4921" s="7" t="s">
        <v>47</v>
      </c>
      <c r="L4921" s="7">
        <v>10</v>
      </c>
      <c r="M4921" s="7" t="s">
        <v>105</v>
      </c>
      <c r="N4921" s="7">
        <v>86300</v>
      </c>
      <c r="O4921" s="7" t="s">
        <v>36811</v>
      </c>
      <c r="P4921" s="7">
        <v>19810803</v>
      </c>
      <c r="Q4921" s="7">
        <v>251</v>
      </c>
      <c r="R4921" s="7">
        <v>202012</v>
      </c>
    </row>
    <row r="4922" spans="1:18" ht="16.5" customHeight="1">
      <c r="A4922" s="8">
        <v>4348200325</v>
      </c>
      <c r="B4922" s="7">
        <v>9251537</v>
      </c>
      <c r="C4922" s="12">
        <v>1447330002563</v>
      </c>
      <c r="D4922" s="7" t="s">
        <v>52299</v>
      </c>
      <c r="E4922" s="7" t="s">
        <v>52300</v>
      </c>
      <c r="F4922" s="7" t="s">
        <v>52301</v>
      </c>
      <c r="G4922" s="7" t="s">
        <v>52302</v>
      </c>
      <c r="H4922" s="7" t="s">
        <v>52303</v>
      </c>
      <c r="I4922" s="7" t="s">
        <v>45</v>
      </c>
      <c r="J4922" s="7" t="s">
        <v>33060</v>
      </c>
      <c r="K4922" s="7" t="s">
        <v>47</v>
      </c>
      <c r="L4922" s="7">
        <v>10</v>
      </c>
      <c r="M4922" s="7" t="s">
        <v>105</v>
      </c>
      <c r="N4922" s="7">
        <v>86102</v>
      </c>
      <c r="O4922" s="7" t="s">
        <v>30448</v>
      </c>
      <c r="P4922" s="7">
        <v>20191119</v>
      </c>
      <c r="Q4922" s="7">
        <v>98</v>
      </c>
      <c r="R4922" s="7">
        <v>202012</v>
      </c>
    </row>
    <row r="4923" spans="1:18" ht="16.5" customHeight="1">
      <c r="A4923" s="8">
        <v>2288100403</v>
      </c>
      <c r="B4923" s="7">
        <v>1475220</v>
      </c>
      <c r="C4923" s="12">
        <v>1448110000363</v>
      </c>
      <c r="D4923" s="7" t="s">
        <v>24512</v>
      </c>
      <c r="E4923" s="7" t="s">
        <v>11161</v>
      </c>
      <c r="F4923" s="7" t="s">
        <v>24513</v>
      </c>
      <c r="G4923" s="7" t="s">
        <v>11162</v>
      </c>
      <c r="H4923" s="7" t="s">
        <v>11163</v>
      </c>
      <c r="I4923" s="7" t="s">
        <v>65</v>
      </c>
      <c r="J4923" s="7" t="s">
        <v>33060</v>
      </c>
      <c r="K4923" s="7" t="s">
        <v>47</v>
      </c>
      <c r="L4923" s="7">
        <v>10</v>
      </c>
      <c r="M4923" s="7" t="s">
        <v>34194</v>
      </c>
      <c r="N4923" s="7">
        <v>49220</v>
      </c>
      <c r="O4923" s="7" t="s">
        <v>10760</v>
      </c>
      <c r="P4923" s="7">
        <v>19850617</v>
      </c>
      <c r="Q4923" s="7">
        <v>67</v>
      </c>
      <c r="R4923" s="7">
        <v>202012</v>
      </c>
    </row>
    <row r="4924" spans="1:18" ht="16.5" customHeight="1">
      <c r="A4924" s="8">
        <v>2248207134</v>
      </c>
      <c r="B4924" s="7">
        <v>2726664</v>
      </c>
      <c r="C4924" s="12">
        <v>1451710000394</v>
      </c>
      <c r="D4924" s="7" t="s">
        <v>52304</v>
      </c>
      <c r="E4924" s="7" t="s">
        <v>52305</v>
      </c>
      <c r="F4924" s="7" t="s">
        <v>30448</v>
      </c>
      <c r="G4924" s="7" t="s">
        <v>52306</v>
      </c>
      <c r="H4924" s="7" t="s">
        <v>52307</v>
      </c>
      <c r="I4924" s="7" t="s">
        <v>45</v>
      </c>
      <c r="J4924" s="7" t="s">
        <v>33060</v>
      </c>
      <c r="K4924" s="7" t="s">
        <v>47</v>
      </c>
      <c r="L4924" s="7">
        <v>10</v>
      </c>
      <c r="M4924" s="7" t="s">
        <v>105</v>
      </c>
      <c r="N4924" s="7">
        <v>86101</v>
      </c>
      <c r="O4924" s="7" t="s">
        <v>615</v>
      </c>
      <c r="P4924" s="7">
        <v>20010801</v>
      </c>
      <c r="Q4924" s="7">
        <v>79</v>
      </c>
      <c r="R4924" s="7">
        <v>202012</v>
      </c>
    </row>
    <row r="4925" spans="1:18" ht="16.5" customHeight="1">
      <c r="A4925" s="8">
        <v>3158104208</v>
      </c>
      <c r="B4925" s="7">
        <v>1539612</v>
      </c>
      <c r="C4925" s="12">
        <v>1501110013320</v>
      </c>
      <c r="D4925" s="7" t="s">
        <v>16588</v>
      </c>
      <c r="E4925" s="7" t="s">
        <v>16589</v>
      </c>
      <c r="F4925" s="7" t="s">
        <v>385</v>
      </c>
      <c r="G4925" s="7" t="s">
        <v>16590</v>
      </c>
      <c r="H4925" s="7" t="s">
        <v>16591</v>
      </c>
      <c r="I4925" s="7" t="s">
        <v>65</v>
      </c>
      <c r="J4925" s="7" t="s">
        <v>33060</v>
      </c>
      <c r="K4925" s="7" t="s">
        <v>47</v>
      </c>
      <c r="L4925" s="7">
        <v>10</v>
      </c>
      <c r="M4925" s="7" t="s">
        <v>33076</v>
      </c>
      <c r="N4925" s="7">
        <v>10129</v>
      </c>
      <c r="O4925" s="7" t="s">
        <v>33086</v>
      </c>
      <c r="P4925" s="7">
        <v>19920501</v>
      </c>
      <c r="Q4925" s="7">
        <v>59</v>
      </c>
      <c r="R4925" s="7">
        <v>202012</v>
      </c>
    </row>
    <row r="4926" spans="1:18" ht="16.5" customHeight="1">
      <c r="A4926" s="8">
        <v>3178134824</v>
      </c>
      <c r="B4926" s="7">
        <v>4965594</v>
      </c>
      <c r="C4926" s="12">
        <v>1501110172829</v>
      </c>
      <c r="D4926" s="7" t="s">
        <v>52308</v>
      </c>
      <c r="E4926" s="7" t="s">
        <v>52309</v>
      </c>
      <c r="F4926" s="7" t="s">
        <v>34109</v>
      </c>
      <c r="G4926" s="7" t="s">
        <v>52310</v>
      </c>
      <c r="H4926" s="7" t="s">
        <v>52311</v>
      </c>
      <c r="I4926" s="7" t="s">
        <v>63</v>
      </c>
      <c r="J4926" s="7" t="s">
        <v>33060</v>
      </c>
      <c r="K4926" s="7" t="s">
        <v>47</v>
      </c>
      <c r="L4926" s="7">
        <v>10</v>
      </c>
      <c r="M4926" s="7" t="s">
        <v>33760</v>
      </c>
      <c r="N4926" s="7">
        <v>47221</v>
      </c>
      <c r="O4926" s="7" t="s">
        <v>34109</v>
      </c>
      <c r="P4926" s="7">
        <v>20130315</v>
      </c>
      <c r="Q4926" s="7">
        <v>258</v>
      </c>
      <c r="R4926" s="7">
        <v>202012</v>
      </c>
    </row>
    <row r="4927" spans="1:18" ht="16.5" customHeight="1">
      <c r="A4927" s="8">
        <v>3018209778</v>
      </c>
      <c r="B4927" s="7">
        <v>1851509</v>
      </c>
      <c r="C4927" s="12">
        <v>1501220002114</v>
      </c>
      <c r="D4927" s="7" t="s">
        <v>52312</v>
      </c>
      <c r="E4927" s="7" t="s">
        <v>52313</v>
      </c>
      <c r="F4927" s="7" t="s">
        <v>52314</v>
      </c>
      <c r="G4927" s="7" t="s">
        <v>52315</v>
      </c>
      <c r="H4927" s="7" t="s">
        <v>52316</v>
      </c>
      <c r="I4927" s="7" t="s">
        <v>45</v>
      </c>
      <c r="J4927" s="7" t="s">
        <v>33060</v>
      </c>
      <c r="K4927" s="7" t="s">
        <v>47</v>
      </c>
      <c r="L4927" s="7">
        <v>10</v>
      </c>
      <c r="M4927" s="7" t="s">
        <v>105</v>
      </c>
      <c r="N4927" s="7">
        <v>87122</v>
      </c>
      <c r="O4927" s="7" t="s">
        <v>37553</v>
      </c>
      <c r="P4927" s="7">
        <v>19970724</v>
      </c>
      <c r="Q4927" s="7">
        <v>182</v>
      </c>
      <c r="R4927" s="7">
        <v>202012</v>
      </c>
    </row>
    <row r="4928" spans="1:18" ht="16.5" customHeight="1">
      <c r="A4928" s="8">
        <v>3158203813</v>
      </c>
      <c r="B4928" s="7">
        <v>1579525</v>
      </c>
      <c r="C4928" s="12">
        <v>1501320000117</v>
      </c>
      <c r="D4928" s="7" t="s">
        <v>52317</v>
      </c>
      <c r="E4928" s="7" t="s">
        <v>29302</v>
      </c>
      <c r="F4928" s="7" t="s">
        <v>52318</v>
      </c>
      <c r="G4928" s="7" t="s">
        <v>52319</v>
      </c>
      <c r="H4928" s="7" t="s">
        <v>52320</v>
      </c>
      <c r="I4928" s="7" t="s">
        <v>45</v>
      </c>
      <c r="J4928" s="7" t="s">
        <v>33060</v>
      </c>
      <c r="K4928" s="7" t="s">
        <v>47</v>
      </c>
      <c r="L4928" s="7">
        <v>10</v>
      </c>
      <c r="M4928" s="7" t="s">
        <v>105</v>
      </c>
      <c r="N4928" s="7">
        <v>87110</v>
      </c>
      <c r="O4928" s="7" t="s">
        <v>37314</v>
      </c>
      <c r="P4928" s="7">
        <v>19540515</v>
      </c>
      <c r="Q4928" s="7">
        <v>59</v>
      </c>
      <c r="R4928" s="7">
        <v>202012</v>
      </c>
    </row>
    <row r="4929" spans="1:18" ht="16.5" customHeight="1">
      <c r="A4929" s="8">
        <v>3178201316</v>
      </c>
      <c r="B4929" s="7">
        <v>4201721</v>
      </c>
      <c r="C4929" s="12">
        <v>1501320000120</v>
      </c>
      <c r="D4929" s="7" t="s">
        <v>52321</v>
      </c>
      <c r="E4929" s="7" t="s">
        <v>52322</v>
      </c>
      <c r="F4929" s="7" t="s">
        <v>52323</v>
      </c>
      <c r="G4929" s="7" t="s">
        <v>52324</v>
      </c>
      <c r="H4929" s="7" t="s">
        <v>52325</v>
      </c>
      <c r="I4929" s="7" t="s">
        <v>45</v>
      </c>
      <c r="J4929" s="7" t="s">
        <v>33060</v>
      </c>
      <c r="K4929" s="7" t="s">
        <v>47</v>
      </c>
      <c r="L4929" s="7">
        <v>10</v>
      </c>
      <c r="M4929" s="7" t="s">
        <v>105</v>
      </c>
      <c r="N4929" s="7">
        <v>87000</v>
      </c>
      <c r="O4929" s="7" t="s">
        <v>16479</v>
      </c>
      <c r="P4929" s="7">
        <v>19760624</v>
      </c>
      <c r="Q4929" s="7">
        <v>134</v>
      </c>
      <c r="R4929" s="7">
        <v>202012</v>
      </c>
    </row>
    <row r="4930" spans="1:18" ht="16.5" customHeight="1">
      <c r="A4930" s="8">
        <v>3158204511</v>
      </c>
      <c r="B4930" s="7">
        <v>7511260</v>
      </c>
      <c r="C4930" s="12">
        <v>1501320000414</v>
      </c>
      <c r="D4930" s="7" t="s">
        <v>52326</v>
      </c>
      <c r="E4930" s="7" t="s">
        <v>52327</v>
      </c>
      <c r="G4930" s="7" t="s">
        <v>52328</v>
      </c>
      <c r="H4930" s="7" t="s">
        <v>52329</v>
      </c>
      <c r="I4930" s="7" t="s">
        <v>45</v>
      </c>
      <c r="J4930" s="7" t="s">
        <v>33060</v>
      </c>
      <c r="K4930" s="7" t="s">
        <v>47</v>
      </c>
      <c r="L4930" s="7">
        <v>10</v>
      </c>
      <c r="M4930" s="7" t="s">
        <v>105</v>
      </c>
      <c r="N4930" s="7">
        <v>86201</v>
      </c>
      <c r="O4930" s="7" t="s">
        <v>36789</v>
      </c>
      <c r="P4930" s="7">
        <v>19980305</v>
      </c>
      <c r="Q4930" s="7">
        <v>81</v>
      </c>
      <c r="R4930" s="7">
        <v>202012</v>
      </c>
    </row>
    <row r="4931" spans="1:18" ht="16.5" customHeight="1">
      <c r="A4931" s="8">
        <v>3018216094</v>
      </c>
      <c r="B4931" s="7">
        <v>3616997</v>
      </c>
      <c r="C4931" s="12">
        <v>1501320002585</v>
      </c>
      <c r="D4931" s="7" t="s">
        <v>52330</v>
      </c>
      <c r="E4931" s="7" t="s">
        <v>52331</v>
      </c>
      <c r="F4931" s="7" t="s">
        <v>52332</v>
      </c>
      <c r="G4931" s="7" t="s">
        <v>52333</v>
      </c>
      <c r="H4931" s="7" t="s">
        <v>52334</v>
      </c>
      <c r="I4931" s="7" t="s">
        <v>45</v>
      </c>
      <c r="J4931" s="7" t="s">
        <v>33060</v>
      </c>
      <c r="K4931" s="7" t="s">
        <v>47</v>
      </c>
      <c r="L4931" s="7">
        <v>10</v>
      </c>
      <c r="M4931" s="7" t="s">
        <v>105</v>
      </c>
      <c r="N4931" s="7">
        <v>87290</v>
      </c>
      <c r="O4931" s="7" t="s">
        <v>37639</v>
      </c>
      <c r="P4931" s="7">
        <v>20060724</v>
      </c>
      <c r="Q4931" s="7">
        <v>114</v>
      </c>
      <c r="R4931" s="7">
        <v>202012</v>
      </c>
    </row>
    <row r="4932" spans="1:18" ht="16.5" customHeight="1">
      <c r="A4932" s="8">
        <v>3018206242</v>
      </c>
      <c r="B4932" s="7">
        <v>1895059</v>
      </c>
      <c r="C4932" s="12">
        <v>1501330000042</v>
      </c>
      <c r="D4932" s="7" t="s">
        <v>7919</v>
      </c>
      <c r="E4932" s="7" t="s">
        <v>7920</v>
      </c>
      <c r="F4932" s="7" t="s">
        <v>7921</v>
      </c>
      <c r="G4932" s="7" t="s">
        <v>7922</v>
      </c>
      <c r="H4932" s="7" t="s">
        <v>7923</v>
      </c>
      <c r="I4932" s="7" t="s">
        <v>45</v>
      </c>
      <c r="J4932" s="7" t="s">
        <v>33060</v>
      </c>
      <c r="K4932" s="7" t="s">
        <v>47</v>
      </c>
      <c r="L4932" s="7">
        <v>10</v>
      </c>
      <c r="M4932" s="7" t="s">
        <v>105</v>
      </c>
      <c r="N4932" s="7">
        <v>86100</v>
      </c>
      <c r="O4932" s="7" t="s">
        <v>5955</v>
      </c>
      <c r="P4932" s="7">
        <v>19910109</v>
      </c>
      <c r="Q4932" s="7">
        <v>643</v>
      </c>
      <c r="R4932" s="7">
        <v>202012</v>
      </c>
    </row>
    <row r="4933" spans="1:18" ht="16.5" customHeight="1">
      <c r="A4933" s="8">
        <v>3158200932</v>
      </c>
      <c r="B4933" s="7">
        <v>2377206</v>
      </c>
      <c r="C4933" s="12">
        <v>1501330000173</v>
      </c>
      <c r="D4933" s="7" t="s">
        <v>5664</v>
      </c>
      <c r="E4933" s="7" t="s">
        <v>4843</v>
      </c>
      <c r="F4933" s="7" t="s">
        <v>5665</v>
      </c>
      <c r="G4933" s="7" t="s">
        <v>5666</v>
      </c>
      <c r="H4933" s="7" t="s">
        <v>5667</v>
      </c>
      <c r="I4933" s="7" t="s">
        <v>45</v>
      </c>
      <c r="J4933" s="7" t="s">
        <v>33060</v>
      </c>
      <c r="K4933" s="7" t="s">
        <v>47</v>
      </c>
      <c r="L4933" s="7">
        <v>10</v>
      </c>
      <c r="M4933" s="7" t="s">
        <v>105</v>
      </c>
      <c r="N4933" s="7">
        <v>86300</v>
      </c>
      <c r="O4933" s="7" t="s">
        <v>36811</v>
      </c>
      <c r="P4933" s="7">
        <v>19830701</v>
      </c>
      <c r="Q4933" s="7">
        <v>688</v>
      </c>
      <c r="R4933" s="7">
        <v>202012</v>
      </c>
    </row>
    <row r="4934" spans="1:18" ht="16.5" customHeight="1">
      <c r="A4934" s="8">
        <v>3018217069</v>
      </c>
      <c r="B4934" s="7">
        <v>3172881</v>
      </c>
      <c r="C4934" s="12">
        <v>1501330002963</v>
      </c>
      <c r="D4934" s="7" t="s">
        <v>52335</v>
      </c>
      <c r="E4934" s="7" t="s">
        <v>52336</v>
      </c>
      <c r="F4934" s="7" t="s">
        <v>52337</v>
      </c>
      <c r="G4934" s="7" t="s">
        <v>52338</v>
      </c>
      <c r="H4934" s="7" t="s">
        <v>52339</v>
      </c>
      <c r="I4934" s="7" t="s">
        <v>45</v>
      </c>
      <c r="J4934" s="7" t="s">
        <v>33060</v>
      </c>
      <c r="K4934" s="7" t="s">
        <v>47</v>
      </c>
      <c r="L4934" s="7">
        <v>10</v>
      </c>
      <c r="M4934" s="7" t="s">
        <v>105</v>
      </c>
      <c r="N4934" s="7">
        <v>86300</v>
      </c>
      <c r="O4934" s="7" t="s">
        <v>36811</v>
      </c>
      <c r="P4934" s="7">
        <v>20080501</v>
      </c>
      <c r="Q4934" s="7">
        <v>53</v>
      </c>
      <c r="R4934" s="7">
        <v>202012</v>
      </c>
    </row>
    <row r="4935" spans="1:18" ht="16.5" customHeight="1">
      <c r="A4935" s="8">
        <v>3178201897</v>
      </c>
      <c r="B4935" s="7">
        <v>3225711</v>
      </c>
      <c r="C4935" s="12">
        <v>1501330007187</v>
      </c>
      <c r="D4935" s="7" t="s">
        <v>23294</v>
      </c>
      <c r="E4935" s="7" t="s">
        <v>23296</v>
      </c>
      <c r="F4935" s="7" t="s">
        <v>249</v>
      </c>
      <c r="G4935" s="7" t="s">
        <v>23297</v>
      </c>
      <c r="H4935" s="7" t="s">
        <v>23298</v>
      </c>
      <c r="I4935" s="7" t="s">
        <v>45</v>
      </c>
      <c r="J4935" s="7" t="s">
        <v>33060</v>
      </c>
      <c r="K4935" s="7" t="s">
        <v>47</v>
      </c>
      <c r="L4935" s="7">
        <v>10</v>
      </c>
      <c r="M4935" s="7" t="s">
        <v>105</v>
      </c>
      <c r="N4935" s="7">
        <v>86300</v>
      </c>
      <c r="O4935" s="7" t="s">
        <v>36811</v>
      </c>
      <c r="P4935" s="7">
        <v>20080903</v>
      </c>
      <c r="Q4935" s="7">
        <v>447</v>
      </c>
      <c r="R4935" s="7">
        <v>202012</v>
      </c>
    </row>
    <row r="4936" spans="1:18" ht="16.5" customHeight="1">
      <c r="A4936" s="8">
        <v>4608200232</v>
      </c>
      <c r="B4936" s="7">
        <v>8770202</v>
      </c>
      <c r="C4936" s="12">
        <v>1501330014918</v>
      </c>
      <c r="D4936" s="7" t="s">
        <v>52340</v>
      </c>
      <c r="E4936" s="7" t="s">
        <v>1479</v>
      </c>
      <c r="F4936" s="7" t="s">
        <v>249</v>
      </c>
      <c r="G4936" s="7" t="s">
        <v>52341</v>
      </c>
      <c r="H4936" s="7" t="s">
        <v>52342</v>
      </c>
      <c r="I4936" s="7" t="s">
        <v>65</v>
      </c>
      <c r="J4936" s="7" t="s">
        <v>33060</v>
      </c>
      <c r="K4936" s="7" t="s">
        <v>47</v>
      </c>
      <c r="L4936" s="7">
        <v>10</v>
      </c>
      <c r="M4936" s="7" t="s">
        <v>105</v>
      </c>
      <c r="N4936" s="7">
        <v>86102</v>
      </c>
      <c r="O4936" s="7" t="s">
        <v>30448</v>
      </c>
      <c r="P4936" s="7">
        <v>20181026</v>
      </c>
      <c r="Q4936" s="7">
        <v>114</v>
      </c>
      <c r="R4936" s="7">
        <v>202012</v>
      </c>
    </row>
    <row r="4937" spans="1:18" ht="16.5" customHeight="1">
      <c r="A4937" s="8">
        <v>3038204202</v>
      </c>
      <c r="B4937" s="7">
        <v>3096750</v>
      </c>
      <c r="C4937" s="12">
        <v>1511320000059</v>
      </c>
      <c r="D4937" s="7" t="s">
        <v>52343</v>
      </c>
      <c r="E4937" s="7" t="s">
        <v>52344</v>
      </c>
      <c r="F4937" s="7" t="s">
        <v>52345</v>
      </c>
      <c r="G4937" s="7" t="s">
        <v>52346</v>
      </c>
      <c r="H4937" s="7" t="s">
        <v>52347</v>
      </c>
      <c r="I4937" s="7" t="s">
        <v>45</v>
      </c>
      <c r="J4937" s="7" t="s">
        <v>33060</v>
      </c>
      <c r="K4937" s="7" t="s">
        <v>47</v>
      </c>
      <c r="L4937" s="7">
        <v>10</v>
      </c>
      <c r="M4937" s="7" t="s">
        <v>105</v>
      </c>
      <c r="N4937" s="7">
        <v>87000</v>
      </c>
      <c r="O4937" s="7" t="s">
        <v>16479</v>
      </c>
      <c r="P4937" s="7">
        <v>19810601</v>
      </c>
      <c r="Q4937" s="7">
        <v>258</v>
      </c>
      <c r="R4937" s="7">
        <v>202012</v>
      </c>
    </row>
    <row r="4938" spans="1:18" ht="16.5" customHeight="1">
      <c r="A4938" s="8">
        <v>3038201850</v>
      </c>
      <c r="B4938" s="7">
        <v>2551104</v>
      </c>
      <c r="C4938" s="12">
        <v>1511330000065</v>
      </c>
      <c r="D4938" s="7" t="s">
        <v>5657</v>
      </c>
      <c r="E4938" s="7" t="s">
        <v>5658</v>
      </c>
      <c r="F4938" s="7" t="s">
        <v>5659</v>
      </c>
      <c r="G4938" s="7" t="s">
        <v>5660</v>
      </c>
      <c r="H4938" s="7" t="s">
        <v>5661</v>
      </c>
      <c r="I4938" s="7" t="s">
        <v>45</v>
      </c>
      <c r="J4938" s="7" t="s">
        <v>33060</v>
      </c>
      <c r="K4938" s="7" t="s">
        <v>47</v>
      </c>
      <c r="L4938" s="7">
        <v>10</v>
      </c>
      <c r="M4938" s="7" t="s">
        <v>105</v>
      </c>
      <c r="N4938" s="7">
        <v>86101</v>
      </c>
      <c r="O4938" s="7" t="s">
        <v>615</v>
      </c>
      <c r="P4938" s="7">
        <v>19830712</v>
      </c>
      <c r="Q4938" s="7">
        <v>415</v>
      </c>
      <c r="R4938" s="7">
        <v>202012</v>
      </c>
    </row>
    <row r="4939" spans="1:18" ht="16.5" customHeight="1">
      <c r="A4939" s="8">
        <v>3038208590</v>
      </c>
      <c r="B4939" s="7">
        <v>3314268</v>
      </c>
      <c r="C4939" s="12">
        <v>1511330002706</v>
      </c>
      <c r="D4939" s="7" t="s">
        <v>52348</v>
      </c>
      <c r="E4939" s="7" t="s">
        <v>52349</v>
      </c>
      <c r="F4939" s="7" t="s">
        <v>249</v>
      </c>
      <c r="G4939" s="7" t="s">
        <v>52350</v>
      </c>
      <c r="H4939" s="7" t="s">
        <v>52351</v>
      </c>
      <c r="I4939" s="7" t="s">
        <v>45</v>
      </c>
      <c r="J4939" s="7" t="s">
        <v>33060</v>
      </c>
      <c r="K4939" s="7" t="s">
        <v>47</v>
      </c>
      <c r="L4939" s="7">
        <v>10</v>
      </c>
      <c r="M4939" s="7" t="s">
        <v>105</v>
      </c>
      <c r="N4939" s="7">
        <v>86300</v>
      </c>
      <c r="O4939" s="7" t="s">
        <v>36811</v>
      </c>
      <c r="P4939" s="7">
        <v>20081218</v>
      </c>
      <c r="Q4939" s="7">
        <v>87</v>
      </c>
      <c r="R4939" s="7">
        <v>202012</v>
      </c>
    </row>
    <row r="4940" spans="1:18" ht="16.5" customHeight="1">
      <c r="A4940" s="8">
        <v>3038208907</v>
      </c>
      <c r="B4940" s="7">
        <v>3676273</v>
      </c>
      <c r="C4940" s="12">
        <v>1511330002996</v>
      </c>
      <c r="D4940" s="7" t="s">
        <v>52352</v>
      </c>
      <c r="E4940" s="7" t="s">
        <v>52353</v>
      </c>
      <c r="F4940" s="7" t="s">
        <v>249</v>
      </c>
      <c r="G4940" s="7" t="s">
        <v>52354</v>
      </c>
      <c r="H4940" s="7" t="s">
        <v>52355</v>
      </c>
      <c r="I4940" s="7" t="s">
        <v>45</v>
      </c>
      <c r="J4940" s="7" t="s">
        <v>33060</v>
      </c>
      <c r="K4940" s="7" t="s">
        <v>47</v>
      </c>
      <c r="L4940" s="7">
        <v>10</v>
      </c>
      <c r="M4940" s="7" t="s">
        <v>105</v>
      </c>
      <c r="N4940" s="7">
        <v>86300</v>
      </c>
      <c r="O4940" s="7" t="s">
        <v>36811</v>
      </c>
      <c r="P4940" s="7">
        <v>20091022</v>
      </c>
      <c r="Q4940" s="7">
        <v>87</v>
      </c>
      <c r="R4940" s="7">
        <v>202012</v>
      </c>
    </row>
    <row r="4941" spans="1:18" ht="16.5" customHeight="1">
      <c r="A4941" s="8">
        <v>8498200075</v>
      </c>
      <c r="B4941" s="7">
        <v>6753259</v>
      </c>
      <c r="C4941" s="12">
        <v>1511330005057</v>
      </c>
      <c r="D4941" s="7" t="s">
        <v>52356</v>
      </c>
      <c r="E4941" s="7" t="s">
        <v>36239</v>
      </c>
      <c r="F4941" s="7" t="s">
        <v>7921</v>
      </c>
      <c r="G4941" s="7" t="s">
        <v>52357</v>
      </c>
      <c r="H4941" s="7" t="s">
        <v>52358</v>
      </c>
      <c r="I4941" s="7" t="s">
        <v>45</v>
      </c>
      <c r="J4941" s="7" t="s">
        <v>33060</v>
      </c>
      <c r="K4941" s="7" t="s">
        <v>47</v>
      </c>
      <c r="L4941" s="7">
        <v>10</v>
      </c>
      <c r="M4941" s="7" t="s">
        <v>105</v>
      </c>
      <c r="N4941" s="7">
        <v>86102</v>
      </c>
      <c r="O4941" s="7" t="s">
        <v>30448</v>
      </c>
      <c r="P4941" s="7">
        <v>20160701</v>
      </c>
      <c r="Q4941" s="7">
        <v>74</v>
      </c>
      <c r="R4941" s="7">
        <v>202012</v>
      </c>
    </row>
    <row r="4942" spans="1:18" ht="16.5" customHeight="1">
      <c r="A4942" s="8">
        <v>3048204734</v>
      </c>
      <c r="B4942" s="7">
        <v>3309341</v>
      </c>
      <c r="C4942" s="12">
        <v>1512320001534</v>
      </c>
      <c r="D4942" s="7" t="s">
        <v>52359</v>
      </c>
      <c r="E4942" s="7" t="s">
        <v>52360</v>
      </c>
      <c r="F4942" s="7" t="s">
        <v>6163</v>
      </c>
      <c r="G4942" s="7" t="s">
        <v>52361</v>
      </c>
      <c r="H4942" s="7" t="s">
        <v>52362</v>
      </c>
      <c r="I4942" s="7" t="s">
        <v>45</v>
      </c>
      <c r="J4942" s="7" t="s">
        <v>33060</v>
      </c>
      <c r="K4942" s="7" t="s">
        <v>47</v>
      </c>
      <c r="L4942" s="7">
        <v>10</v>
      </c>
      <c r="M4942" s="7" t="s">
        <v>105</v>
      </c>
      <c r="N4942" s="7">
        <v>87000</v>
      </c>
      <c r="O4942" s="7" t="s">
        <v>16479</v>
      </c>
      <c r="P4942" s="7">
        <v>20110530</v>
      </c>
      <c r="Q4942" s="7">
        <v>202</v>
      </c>
      <c r="R4942" s="7">
        <v>202012</v>
      </c>
    </row>
    <row r="4943" spans="1:18" ht="16.5" customHeight="1">
      <c r="A4943" s="8">
        <v>3048201552</v>
      </c>
      <c r="B4943" s="7">
        <v>1619870</v>
      </c>
      <c r="C4943" s="12">
        <v>1512330000625</v>
      </c>
      <c r="D4943" s="7" t="s">
        <v>8577</v>
      </c>
      <c r="E4943" s="7" t="s">
        <v>8578</v>
      </c>
      <c r="F4943" s="7" t="s">
        <v>8579</v>
      </c>
      <c r="G4943" s="7" t="s">
        <v>8580</v>
      </c>
      <c r="H4943" s="7" t="s">
        <v>8581</v>
      </c>
      <c r="I4943" s="7" t="s">
        <v>45</v>
      </c>
      <c r="J4943" s="7" t="s">
        <v>33060</v>
      </c>
      <c r="K4943" s="7" t="s">
        <v>47</v>
      </c>
      <c r="L4943" s="7">
        <v>10</v>
      </c>
      <c r="M4943" s="7" t="s">
        <v>105</v>
      </c>
      <c r="N4943" s="7">
        <v>86100</v>
      </c>
      <c r="O4943" s="7" t="s">
        <v>5955</v>
      </c>
      <c r="P4943" s="7">
        <v>19910131</v>
      </c>
      <c r="Q4943" s="7">
        <v>394</v>
      </c>
      <c r="R4943" s="7">
        <v>202012</v>
      </c>
    </row>
    <row r="4944" spans="1:18" ht="16.5" customHeight="1">
      <c r="A4944" s="8">
        <v>3048206732</v>
      </c>
      <c r="B4944" s="7">
        <v>4020795</v>
      </c>
      <c r="C4944" s="12">
        <v>1512330003356</v>
      </c>
      <c r="D4944" s="7" t="s">
        <v>52363</v>
      </c>
      <c r="E4944" s="7" t="s">
        <v>52364</v>
      </c>
      <c r="F4944" s="7" t="s">
        <v>127</v>
      </c>
      <c r="G4944" s="7" t="s">
        <v>52365</v>
      </c>
      <c r="H4944" s="7" t="s">
        <v>52366</v>
      </c>
      <c r="I4944" s="7" t="s">
        <v>45</v>
      </c>
      <c r="J4944" s="7" t="s">
        <v>33060</v>
      </c>
      <c r="K4944" s="7" t="s">
        <v>47</v>
      </c>
      <c r="L4944" s="7">
        <v>10</v>
      </c>
      <c r="M4944" s="7" t="s">
        <v>105</v>
      </c>
      <c r="N4944" s="7">
        <v>86102</v>
      </c>
      <c r="O4944" s="7" t="s">
        <v>30448</v>
      </c>
      <c r="P4944" s="7">
        <v>20110711</v>
      </c>
      <c r="Q4944" s="7">
        <v>79</v>
      </c>
      <c r="R4944" s="7">
        <v>202012</v>
      </c>
    </row>
    <row r="4945" spans="1:18" ht="16.5" customHeight="1">
      <c r="A4945" s="8">
        <v>3028204344</v>
      </c>
      <c r="B4945" s="7">
        <v>3147184</v>
      </c>
      <c r="C4945" s="12">
        <v>1513330001176</v>
      </c>
      <c r="D4945" s="7" t="s">
        <v>52367</v>
      </c>
      <c r="E4945" s="7" t="s">
        <v>52368</v>
      </c>
      <c r="F4945" s="7" t="s">
        <v>249</v>
      </c>
      <c r="G4945" s="7" t="s">
        <v>52369</v>
      </c>
      <c r="H4945" s="7" t="s">
        <v>52370</v>
      </c>
      <c r="I4945" s="7" t="s">
        <v>45</v>
      </c>
      <c r="J4945" s="7" t="s">
        <v>33060</v>
      </c>
      <c r="K4945" s="7" t="s">
        <v>47</v>
      </c>
      <c r="L4945" s="7">
        <v>10</v>
      </c>
      <c r="M4945" s="7" t="s">
        <v>105</v>
      </c>
      <c r="N4945" s="7">
        <v>86100</v>
      </c>
      <c r="O4945" s="7" t="s">
        <v>5955</v>
      </c>
      <c r="P4945" s="7">
        <v>20050926</v>
      </c>
      <c r="Q4945" s="7">
        <v>211</v>
      </c>
      <c r="R4945" s="7">
        <v>202012</v>
      </c>
    </row>
    <row r="4946" spans="1:18" ht="16.5" customHeight="1">
      <c r="A4946" s="8">
        <v>3028206546</v>
      </c>
      <c r="B4946" s="7">
        <v>4047934</v>
      </c>
      <c r="C4946" s="12">
        <v>1541330003008</v>
      </c>
      <c r="D4946" s="7" t="s">
        <v>52371</v>
      </c>
      <c r="E4946" s="7" t="s">
        <v>7116</v>
      </c>
      <c r="F4946" s="7" t="s">
        <v>30448</v>
      </c>
      <c r="G4946" s="7" t="s">
        <v>52372</v>
      </c>
      <c r="H4946" s="7" t="s">
        <v>52373</v>
      </c>
      <c r="I4946" s="7" t="s">
        <v>45</v>
      </c>
      <c r="J4946" s="7" t="s">
        <v>33060</v>
      </c>
      <c r="K4946" s="7" t="s">
        <v>47</v>
      </c>
      <c r="L4946" s="7">
        <v>10</v>
      </c>
      <c r="M4946" s="7" t="s">
        <v>105</v>
      </c>
      <c r="N4946" s="7">
        <v>86102</v>
      </c>
      <c r="O4946" s="7" t="s">
        <v>30448</v>
      </c>
      <c r="P4946" s="7">
        <v>20111024</v>
      </c>
      <c r="Q4946" s="7">
        <v>80</v>
      </c>
      <c r="R4946" s="7">
        <v>202012</v>
      </c>
    </row>
    <row r="4947" spans="1:18" ht="16.5" customHeight="1">
      <c r="A4947" s="8">
        <v>5978200058</v>
      </c>
      <c r="B4947" s="7">
        <v>6533085</v>
      </c>
      <c r="C4947" s="12">
        <v>1542330003890</v>
      </c>
      <c r="D4947" s="7" t="s">
        <v>52374</v>
      </c>
      <c r="E4947" s="7" t="s">
        <v>3931</v>
      </c>
      <c r="F4947" s="7" t="s">
        <v>249</v>
      </c>
      <c r="G4947" s="7" t="s">
        <v>52375</v>
      </c>
      <c r="H4947" s="7" t="s">
        <v>52376</v>
      </c>
      <c r="I4947" s="7" t="s">
        <v>45</v>
      </c>
      <c r="J4947" s="7" t="s">
        <v>33060</v>
      </c>
      <c r="K4947" s="7" t="s">
        <v>47</v>
      </c>
      <c r="L4947" s="7">
        <v>10</v>
      </c>
      <c r="M4947" s="7" t="s">
        <v>105</v>
      </c>
      <c r="N4947" s="7">
        <v>86102</v>
      </c>
      <c r="O4947" s="7" t="s">
        <v>30448</v>
      </c>
      <c r="P4947" s="7">
        <v>20151012</v>
      </c>
      <c r="Q4947" s="7">
        <v>172</v>
      </c>
      <c r="R4947" s="7">
        <v>202012</v>
      </c>
    </row>
    <row r="4948" spans="1:18" ht="16.5" customHeight="1">
      <c r="A4948" s="8">
        <v>3178204083</v>
      </c>
      <c r="B4948" s="7">
        <v>4053002</v>
      </c>
      <c r="C4948" s="12">
        <v>1544330005991</v>
      </c>
      <c r="D4948" s="7" t="s">
        <v>52377</v>
      </c>
      <c r="E4948" s="7" t="s">
        <v>32747</v>
      </c>
      <c r="F4948" s="7" t="s">
        <v>5955</v>
      </c>
      <c r="G4948" s="7" t="s">
        <v>52378</v>
      </c>
      <c r="H4948" s="7" t="s">
        <v>52379</v>
      </c>
      <c r="I4948" s="7" t="s">
        <v>45</v>
      </c>
      <c r="J4948" s="7" t="s">
        <v>33060</v>
      </c>
      <c r="K4948" s="7" t="s">
        <v>47</v>
      </c>
      <c r="L4948" s="7">
        <v>10</v>
      </c>
      <c r="M4948" s="7" t="s">
        <v>105</v>
      </c>
      <c r="N4948" s="7">
        <v>86100</v>
      </c>
      <c r="O4948" s="7" t="s">
        <v>5955</v>
      </c>
      <c r="P4948" s="7">
        <v>20111121</v>
      </c>
      <c r="Q4948" s="7">
        <v>59</v>
      </c>
      <c r="R4948" s="7">
        <v>202012</v>
      </c>
    </row>
    <row r="4949" spans="1:18" ht="16.5" customHeight="1">
      <c r="A4949" s="8">
        <v>3038209599</v>
      </c>
      <c r="B4949" s="7">
        <v>4051412</v>
      </c>
      <c r="C4949" s="12">
        <v>1545330003836</v>
      </c>
      <c r="D4949" s="7" t="s">
        <v>52380</v>
      </c>
      <c r="E4949" s="7" t="s">
        <v>52381</v>
      </c>
      <c r="F4949" s="7" t="s">
        <v>249</v>
      </c>
      <c r="G4949" s="7" t="s">
        <v>52382</v>
      </c>
      <c r="H4949" s="7" t="s">
        <v>52383</v>
      </c>
      <c r="I4949" s="7" t="s">
        <v>45</v>
      </c>
      <c r="J4949" s="7" t="s">
        <v>33060</v>
      </c>
      <c r="K4949" s="7" t="s">
        <v>47</v>
      </c>
      <c r="L4949" s="7">
        <v>10</v>
      </c>
      <c r="M4949" s="7" t="s">
        <v>105</v>
      </c>
      <c r="N4949" s="7">
        <v>86101</v>
      </c>
      <c r="O4949" s="7" t="s">
        <v>615</v>
      </c>
      <c r="P4949" s="7">
        <v>20111108</v>
      </c>
      <c r="Q4949" s="7">
        <v>86</v>
      </c>
      <c r="R4949" s="7">
        <v>202012</v>
      </c>
    </row>
    <row r="4950" spans="1:18" ht="16.5" customHeight="1">
      <c r="A4950" s="8">
        <v>3018209574</v>
      </c>
      <c r="B4950" s="7">
        <v>1431745</v>
      </c>
      <c r="C4950" s="12">
        <v>1547320000260</v>
      </c>
      <c r="D4950" s="7" t="s">
        <v>17334</v>
      </c>
      <c r="E4950" s="7" t="s">
        <v>17335</v>
      </c>
      <c r="F4950" s="7" t="s">
        <v>17336</v>
      </c>
      <c r="G4950" s="7" t="s">
        <v>17337</v>
      </c>
      <c r="H4950" s="7" t="s">
        <v>17338</v>
      </c>
      <c r="I4950" s="7" t="s">
        <v>45</v>
      </c>
      <c r="J4950" s="7" t="s">
        <v>33060</v>
      </c>
      <c r="K4950" s="7" t="s">
        <v>47</v>
      </c>
      <c r="L4950" s="7">
        <v>10</v>
      </c>
      <c r="M4950" s="7" t="s">
        <v>105</v>
      </c>
      <c r="N4950" s="7">
        <v>87291</v>
      </c>
      <c r="O4950" s="7" t="s">
        <v>37786</v>
      </c>
      <c r="P4950" s="7">
        <v>19980729</v>
      </c>
      <c r="Q4950" s="7">
        <v>116</v>
      </c>
      <c r="R4950" s="7">
        <v>202012</v>
      </c>
    </row>
    <row r="4951" spans="1:18" ht="16.5" customHeight="1">
      <c r="A4951" s="8">
        <v>3018208556</v>
      </c>
      <c r="B4951" s="7">
        <v>1440253</v>
      </c>
      <c r="C4951" s="12">
        <v>1547710000432</v>
      </c>
      <c r="D4951" s="7" t="s">
        <v>23513</v>
      </c>
      <c r="E4951" s="7" t="s">
        <v>23515</v>
      </c>
      <c r="F4951" s="7" t="s">
        <v>5955</v>
      </c>
      <c r="G4951" s="7" t="s">
        <v>23516</v>
      </c>
      <c r="H4951" s="7" t="s">
        <v>23517</v>
      </c>
      <c r="I4951" s="7" t="s">
        <v>45</v>
      </c>
      <c r="J4951" s="7" t="s">
        <v>33060</v>
      </c>
      <c r="K4951" s="7" t="s">
        <v>47</v>
      </c>
      <c r="L4951" s="7">
        <v>10</v>
      </c>
      <c r="M4951" s="7" t="s">
        <v>105</v>
      </c>
      <c r="N4951" s="7">
        <v>86102</v>
      </c>
      <c r="O4951" s="7" t="s">
        <v>30448</v>
      </c>
      <c r="P4951" s="7">
        <v>19950401</v>
      </c>
      <c r="Q4951" s="7">
        <v>596</v>
      </c>
      <c r="R4951" s="7">
        <v>202012</v>
      </c>
    </row>
    <row r="4952" spans="1:18" ht="16.5" customHeight="1">
      <c r="A4952" s="8">
        <v>3068106731</v>
      </c>
      <c r="B4952" s="7">
        <v>1597161</v>
      </c>
      <c r="C4952" s="12">
        <v>1601110013071</v>
      </c>
      <c r="D4952" s="7" t="s">
        <v>22678</v>
      </c>
      <c r="E4952" s="7" t="s">
        <v>15067</v>
      </c>
      <c r="F4952" s="7" t="s">
        <v>22679</v>
      </c>
      <c r="G4952" s="7" t="s">
        <v>22680</v>
      </c>
      <c r="H4952" s="7" t="s">
        <v>22681</v>
      </c>
      <c r="I4952" s="7" t="s">
        <v>65</v>
      </c>
      <c r="J4952" s="7" t="s">
        <v>33060</v>
      </c>
      <c r="K4952" s="7" t="s">
        <v>47</v>
      </c>
      <c r="L4952" s="7">
        <v>10</v>
      </c>
      <c r="M4952" s="7" t="s">
        <v>33760</v>
      </c>
      <c r="N4952" s="7">
        <v>46331</v>
      </c>
      <c r="O4952" s="7" t="s">
        <v>9472</v>
      </c>
      <c r="P4952" s="7">
        <v>19870221</v>
      </c>
      <c r="Q4952" s="7">
        <v>64</v>
      </c>
      <c r="R4952" s="7">
        <v>202012</v>
      </c>
    </row>
    <row r="4953" spans="1:18" ht="16.5" customHeight="1">
      <c r="A4953" s="8">
        <v>3058623557</v>
      </c>
      <c r="B4953" s="7">
        <v>4192734</v>
      </c>
      <c r="C4953" s="12">
        <v>1601110337645</v>
      </c>
      <c r="D4953" s="7" t="s">
        <v>16813</v>
      </c>
      <c r="E4953" s="7" t="s">
        <v>3038</v>
      </c>
      <c r="F4953" s="7" t="s">
        <v>16814</v>
      </c>
      <c r="G4953" s="7" t="s">
        <v>16815</v>
      </c>
      <c r="H4953" s="7" t="s">
        <v>16816</v>
      </c>
      <c r="I4953" s="7" t="s">
        <v>65</v>
      </c>
      <c r="J4953" s="7" t="s">
        <v>33060</v>
      </c>
      <c r="K4953" s="7" t="s">
        <v>47</v>
      </c>
      <c r="L4953" s="7">
        <v>10</v>
      </c>
      <c r="M4953" s="7" t="s">
        <v>33076</v>
      </c>
      <c r="N4953" s="7">
        <v>10799</v>
      </c>
      <c r="O4953" s="7" t="s">
        <v>33150</v>
      </c>
      <c r="P4953" s="7">
        <v>20121227</v>
      </c>
      <c r="Q4953" s="7">
        <v>50</v>
      </c>
      <c r="R4953" s="7">
        <v>202012</v>
      </c>
    </row>
    <row r="4954" spans="1:18" ht="16.5" customHeight="1">
      <c r="A4954" s="8">
        <v>3148200040</v>
      </c>
      <c r="B4954" s="7">
        <v>1825360</v>
      </c>
      <c r="C4954" s="12">
        <v>1601320000214</v>
      </c>
      <c r="D4954" s="7" t="s">
        <v>52384</v>
      </c>
      <c r="E4954" s="7" t="s">
        <v>14149</v>
      </c>
      <c r="F4954" s="7" t="s">
        <v>52385</v>
      </c>
      <c r="G4954" s="7" t="s">
        <v>52386</v>
      </c>
      <c r="H4954" s="7" t="s">
        <v>52387</v>
      </c>
      <c r="I4954" s="7" t="s">
        <v>45</v>
      </c>
      <c r="J4954" s="7" t="s">
        <v>33060</v>
      </c>
      <c r="K4954" s="7" t="s">
        <v>47</v>
      </c>
      <c r="L4954" s="7">
        <v>10</v>
      </c>
      <c r="M4954" s="7" t="s">
        <v>105</v>
      </c>
      <c r="N4954" s="7">
        <v>87120</v>
      </c>
      <c r="O4954" s="7" t="s">
        <v>37493</v>
      </c>
      <c r="P4954" s="7">
        <v>19650421</v>
      </c>
      <c r="Q4954" s="7">
        <v>186</v>
      </c>
      <c r="R4954" s="7">
        <v>202012</v>
      </c>
    </row>
    <row r="4955" spans="1:18" ht="16.5" customHeight="1">
      <c r="A4955" s="8">
        <v>3058208636</v>
      </c>
      <c r="B4955" s="7">
        <v>1209437</v>
      </c>
      <c r="C4955" s="12">
        <v>1601330001806</v>
      </c>
      <c r="D4955" s="7" t="s">
        <v>52388</v>
      </c>
      <c r="E4955" s="7" t="s">
        <v>52389</v>
      </c>
      <c r="F4955" s="7" t="s">
        <v>52390</v>
      </c>
      <c r="G4955" s="7" t="s">
        <v>52391</v>
      </c>
      <c r="H4955" s="7" t="s">
        <v>52392</v>
      </c>
      <c r="I4955" s="7" t="s">
        <v>45</v>
      </c>
      <c r="J4955" s="7" t="s">
        <v>33060</v>
      </c>
      <c r="K4955" s="7" t="s">
        <v>47</v>
      </c>
      <c r="L4955" s="7">
        <v>10</v>
      </c>
      <c r="M4955" s="7" t="s">
        <v>105</v>
      </c>
      <c r="N4955" s="7">
        <v>86102</v>
      </c>
      <c r="O4955" s="7" t="s">
        <v>30448</v>
      </c>
      <c r="P4955" s="7">
        <v>19950127</v>
      </c>
      <c r="Q4955" s="7">
        <v>198</v>
      </c>
      <c r="R4955" s="7">
        <v>202012</v>
      </c>
    </row>
    <row r="4956" spans="1:18" ht="16.5" customHeight="1">
      <c r="A4956" s="8">
        <v>3148208440</v>
      </c>
      <c r="B4956" s="7">
        <v>2233546</v>
      </c>
      <c r="C4956" s="12">
        <v>1601330001880</v>
      </c>
      <c r="D4956" s="7" t="s">
        <v>52393</v>
      </c>
      <c r="E4956" s="7" t="s">
        <v>6530</v>
      </c>
      <c r="F4956" s="7" t="s">
        <v>52394</v>
      </c>
      <c r="G4956" s="7" t="s">
        <v>52395</v>
      </c>
      <c r="H4956" s="7" t="s">
        <v>52396</v>
      </c>
      <c r="I4956" s="7" t="s">
        <v>45</v>
      </c>
      <c r="J4956" s="7" t="s">
        <v>33060</v>
      </c>
      <c r="K4956" s="7" t="s">
        <v>47</v>
      </c>
      <c r="L4956" s="7">
        <v>10</v>
      </c>
      <c r="M4956" s="7" t="s">
        <v>105</v>
      </c>
      <c r="N4956" s="7">
        <v>86100</v>
      </c>
      <c r="O4956" s="7" t="s">
        <v>5955</v>
      </c>
      <c r="P4956" s="7">
        <v>20010119</v>
      </c>
      <c r="Q4956" s="7">
        <v>52</v>
      </c>
      <c r="R4956" s="7">
        <v>202012</v>
      </c>
    </row>
    <row r="4957" spans="1:18" ht="16.5" customHeight="1">
      <c r="A4957" s="8">
        <v>3148207723</v>
      </c>
      <c r="B4957" s="7">
        <v>3102798</v>
      </c>
      <c r="C4957" s="12">
        <v>1601330003555</v>
      </c>
      <c r="D4957" s="7" t="s">
        <v>52397</v>
      </c>
      <c r="E4957" s="7" t="s">
        <v>30447</v>
      </c>
      <c r="F4957" s="7" t="s">
        <v>52398</v>
      </c>
      <c r="G4957" s="7" t="s">
        <v>52399</v>
      </c>
      <c r="H4957" s="7" t="s">
        <v>52400</v>
      </c>
      <c r="I4957" s="7" t="s">
        <v>45</v>
      </c>
      <c r="J4957" s="7" t="s">
        <v>33060</v>
      </c>
      <c r="K4957" s="7" t="s">
        <v>47</v>
      </c>
      <c r="L4957" s="7">
        <v>10</v>
      </c>
      <c r="M4957" s="7" t="s">
        <v>105</v>
      </c>
      <c r="N4957" s="7">
        <v>86101</v>
      </c>
      <c r="O4957" s="7" t="s">
        <v>615</v>
      </c>
      <c r="P4957" s="7">
        <v>20011018</v>
      </c>
      <c r="Q4957" s="7">
        <v>299</v>
      </c>
      <c r="R4957" s="7">
        <v>202012</v>
      </c>
    </row>
    <row r="4958" spans="1:18" ht="16.5" customHeight="1">
      <c r="A4958" s="8">
        <v>3148211964</v>
      </c>
      <c r="B4958" s="7">
        <v>3986721</v>
      </c>
      <c r="C4958" s="12">
        <v>1601330005220</v>
      </c>
      <c r="D4958" s="7" t="s">
        <v>52401</v>
      </c>
      <c r="E4958" s="7" t="s">
        <v>52402</v>
      </c>
      <c r="F4958" s="7" t="s">
        <v>615</v>
      </c>
      <c r="G4958" s="7" t="s">
        <v>52403</v>
      </c>
      <c r="H4958" s="7" t="s">
        <v>52404</v>
      </c>
      <c r="I4958" s="7" t="s">
        <v>45</v>
      </c>
      <c r="J4958" s="7" t="s">
        <v>33060</v>
      </c>
      <c r="K4958" s="7" t="s">
        <v>47</v>
      </c>
      <c r="L4958" s="7">
        <v>10</v>
      </c>
      <c r="M4958" s="7" t="s">
        <v>105</v>
      </c>
      <c r="N4958" s="7">
        <v>86101</v>
      </c>
      <c r="O4958" s="7" t="s">
        <v>615</v>
      </c>
      <c r="P4958" s="7">
        <v>20071029</v>
      </c>
      <c r="Q4958" s="7">
        <v>62</v>
      </c>
      <c r="R4958" s="7">
        <v>202012</v>
      </c>
    </row>
    <row r="4959" spans="1:18" ht="16.5" customHeight="1">
      <c r="A4959" s="8">
        <v>3148212527</v>
      </c>
      <c r="B4959" s="7">
        <v>3878575</v>
      </c>
      <c r="C4959" s="12">
        <v>1601330005303</v>
      </c>
      <c r="D4959" s="7" t="s">
        <v>52405</v>
      </c>
      <c r="E4959" s="7" t="s">
        <v>52406</v>
      </c>
      <c r="F4959" s="7" t="s">
        <v>44699</v>
      </c>
      <c r="G4959" s="7" t="s">
        <v>52407</v>
      </c>
      <c r="H4959" s="7" t="s">
        <v>52408</v>
      </c>
      <c r="I4959" s="7" t="s">
        <v>45</v>
      </c>
      <c r="J4959" s="7" t="s">
        <v>33060</v>
      </c>
      <c r="K4959" s="7" t="s">
        <v>47</v>
      </c>
      <c r="L4959" s="7">
        <v>10</v>
      </c>
      <c r="M4959" s="7" t="s">
        <v>105</v>
      </c>
      <c r="N4959" s="7">
        <v>87111</v>
      </c>
      <c r="O4959" s="7" t="s">
        <v>37358</v>
      </c>
      <c r="P4959" s="7">
        <v>20080110</v>
      </c>
      <c r="Q4959" s="7">
        <v>78</v>
      </c>
      <c r="R4959" s="7">
        <v>202012</v>
      </c>
    </row>
    <row r="4960" spans="1:18" ht="16.5" customHeight="1">
      <c r="A4960" s="8">
        <v>3148212492</v>
      </c>
      <c r="B4960" s="7">
        <v>3030472</v>
      </c>
      <c r="C4960" s="12">
        <v>1601330005444</v>
      </c>
      <c r="D4960" s="7" t="s">
        <v>52409</v>
      </c>
      <c r="E4960" s="7" t="s">
        <v>52410</v>
      </c>
      <c r="F4960" s="7" t="s">
        <v>249</v>
      </c>
      <c r="G4960" s="7" t="s">
        <v>52411</v>
      </c>
      <c r="H4960" s="7" t="s">
        <v>52412</v>
      </c>
      <c r="I4960" s="7" t="s">
        <v>45</v>
      </c>
      <c r="J4960" s="7" t="s">
        <v>33060</v>
      </c>
      <c r="K4960" s="7" t="s">
        <v>47</v>
      </c>
      <c r="L4960" s="7">
        <v>10</v>
      </c>
      <c r="M4960" s="7" t="s">
        <v>105</v>
      </c>
      <c r="N4960" s="7">
        <v>86100</v>
      </c>
      <c r="O4960" s="7" t="s">
        <v>5955</v>
      </c>
      <c r="P4960" s="7">
        <v>20080523</v>
      </c>
      <c r="Q4960" s="7">
        <v>66</v>
      </c>
      <c r="R4960" s="7">
        <v>202012</v>
      </c>
    </row>
    <row r="4961" spans="1:18" ht="16.5" customHeight="1">
      <c r="A4961" s="8">
        <v>3108201751</v>
      </c>
      <c r="B4961" s="7">
        <v>2215983</v>
      </c>
      <c r="C4961" s="12">
        <v>1611330000097</v>
      </c>
      <c r="D4961" s="7" t="s">
        <v>52413</v>
      </c>
      <c r="E4961" s="7" t="s">
        <v>52414</v>
      </c>
      <c r="F4961" s="7" t="s">
        <v>5659</v>
      </c>
      <c r="G4961" s="7" t="s">
        <v>52415</v>
      </c>
      <c r="H4961" s="7" t="s">
        <v>52416</v>
      </c>
      <c r="I4961" s="7" t="s">
        <v>45</v>
      </c>
      <c r="J4961" s="7" t="s">
        <v>33060</v>
      </c>
      <c r="K4961" s="7" t="s">
        <v>47</v>
      </c>
      <c r="L4961" s="7">
        <v>10</v>
      </c>
      <c r="M4961" s="7" t="s">
        <v>105</v>
      </c>
      <c r="N4961" s="7">
        <v>86100</v>
      </c>
      <c r="O4961" s="7" t="s">
        <v>5955</v>
      </c>
      <c r="P4961" s="7">
        <v>19830718</v>
      </c>
      <c r="Q4961" s="7">
        <v>550</v>
      </c>
      <c r="R4961" s="7">
        <v>202012</v>
      </c>
    </row>
    <row r="4962" spans="1:18" ht="16.5" customHeight="1">
      <c r="A4962" s="8">
        <v>3078200907</v>
      </c>
      <c r="B4962" s="7">
        <v>3309933</v>
      </c>
      <c r="C4962" s="12">
        <v>1612320000063</v>
      </c>
      <c r="D4962" s="7" t="s">
        <v>52417</v>
      </c>
      <c r="E4962" s="7" t="s">
        <v>15242</v>
      </c>
      <c r="F4962" s="7" t="s">
        <v>37055</v>
      </c>
      <c r="G4962" s="7" t="s">
        <v>52418</v>
      </c>
      <c r="H4962" s="7" t="s">
        <v>52419</v>
      </c>
      <c r="I4962" s="7" t="s">
        <v>45</v>
      </c>
      <c r="J4962" s="7" t="s">
        <v>33060</v>
      </c>
      <c r="K4962" s="7" t="s">
        <v>47</v>
      </c>
      <c r="L4962" s="7">
        <v>10</v>
      </c>
      <c r="M4962" s="7" t="s">
        <v>105</v>
      </c>
      <c r="N4962" s="7">
        <v>87120</v>
      </c>
      <c r="O4962" s="7" t="s">
        <v>37493</v>
      </c>
      <c r="P4962" s="7">
        <v>20030124</v>
      </c>
      <c r="Q4962" s="7">
        <v>131</v>
      </c>
      <c r="R4962" s="7">
        <v>202012</v>
      </c>
    </row>
    <row r="4963" spans="1:18" ht="16.5" customHeight="1">
      <c r="A4963" s="8">
        <v>3078201717</v>
      </c>
      <c r="B4963" s="7">
        <v>2956598</v>
      </c>
      <c r="C4963" s="12">
        <v>1612330000029</v>
      </c>
      <c r="D4963" s="7" t="s">
        <v>52420</v>
      </c>
      <c r="E4963" s="7" t="s">
        <v>52421</v>
      </c>
      <c r="F4963" s="7" t="s">
        <v>52422</v>
      </c>
      <c r="G4963" s="7" t="s">
        <v>52423</v>
      </c>
      <c r="H4963" s="7" t="s">
        <v>52424</v>
      </c>
      <c r="I4963" s="7" t="s">
        <v>45</v>
      </c>
      <c r="J4963" s="7" t="s">
        <v>33060</v>
      </c>
      <c r="K4963" s="7" t="s">
        <v>47</v>
      </c>
      <c r="L4963" s="7">
        <v>10</v>
      </c>
      <c r="M4963" s="7" t="s">
        <v>105</v>
      </c>
      <c r="N4963" s="7">
        <v>86101</v>
      </c>
      <c r="O4963" s="7" t="s">
        <v>615</v>
      </c>
      <c r="P4963" s="7">
        <v>19820630</v>
      </c>
      <c r="Q4963" s="7">
        <v>333</v>
      </c>
      <c r="R4963" s="7">
        <v>202012</v>
      </c>
    </row>
    <row r="4964" spans="1:18" ht="16.5" customHeight="1">
      <c r="A4964" s="8">
        <v>3078206600</v>
      </c>
      <c r="B4964" s="7">
        <v>3025064</v>
      </c>
      <c r="C4964" s="12">
        <v>1612330002851</v>
      </c>
      <c r="D4964" s="7" t="s">
        <v>30532</v>
      </c>
      <c r="E4964" s="7" t="s">
        <v>30533</v>
      </c>
      <c r="F4964" s="7" t="s">
        <v>30534</v>
      </c>
      <c r="G4964" s="7" t="s">
        <v>30535</v>
      </c>
      <c r="H4964" s="7" t="s">
        <v>30536</v>
      </c>
      <c r="I4964" s="7" t="s">
        <v>45</v>
      </c>
      <c r="J4964" s="7" t="s">
        <v>33060</v>
      </c>
      <c r="K4964" s="7" t="s">
        <v>47</v>
      </c>
      <c r="L4964" s="7">
        <v>10</v>
      </c>
      <c r="M4964" s="7" t="s">
        <v>105</v>
      </c>
      <c r="N4964" s="7">
        <v>86300</v>
      </c>
      <c r="O4964" s="7" t="s">
        <v>36811</v>
      </c>
      <c r="P4964" s="7">
        <v>20040701</v>
      </c>
      <c r="Q4964" s="7">
        <v>65</v>
      </c>
      <c r="R4964" s="7">
        <v>202012</v>
      </c>
    </row>
    <row r="4965" spans="1:18" ht="16.5" customHeight="1">
      <c r="A4965" s="8">
        <v>3078208613</v>
      </c>
      <c r="B4965" s="7">
        <v>5315650</v>
      </c>
      <c r="C4965" s="12">
        <v>1612330004378</v>
      </c>
      <c r="D4965" s="7" t="s">
        <v>52425</v>
      </c>
      <c r="E4965" s="7" t="s">
        <v>52426</v>
      </c>
      <c r="F4965" s="7" t="s">
        <v>249</v>
      </c>
      <c r="G4965" s="7" t="s">
        <v>52427</v>
      </c>
      <c r="H4965" s="7" t="s">
        <v>52428</v>
      </c>
      <c r="I4965" s="7" t="s">
        <v>45</v>
      </c>
      <c r="J4965" s="7" t="s">
        <v>33060</v>
      </c>
      <c r="K4965" s="7" t="s">
        <v>47</v>
      </c>
      <c r="L4965" s="7">
        <v>10</v>
      </c>
      <c r="M4965" s="7" t="s">
        <v>105</v>
      </c>
      <c r="N4965" s="7">
        <v>86100</v>
      </c>
      <c r="O4965" s="7" t="s">
        <v>5955</v>
      </c>
      <c r="P4965" s="7">
        <v>20111017</v>
      </c>
      <c r="Q4965" s="7">
        <v>62</v>
      </c>
      <c r="R4965" s="7">
        <v>202012</v>
      </c>
    </row>
    <row r="4966" spans="1:18" ht="16.5" customHeight="1">
      <c r="A4966" s="8">
        <v>3088201762</v>
      </c>
      <c r="B4966" s="7">
        <v>1807393</v>
      </c>
      <c r="C4966" s="12">
        <v>1613220000102</v>
      </c>
      <c r="D4966" s="7" t="s">
        <v>13488</v>
      </c>
      <c r="E4966" s="7" t="s">
        <v>3037</v>
      </c>
      <c r="F4966" s="7" t="s">
        <v>13489</v>
      </c>
      <c r="G4966" s="7" t="s">
        <v>13490</v>
      </c>
      <c r="H4966" s="7" t="s">
        <v>13491</v>
      </c>
      <c r="I4966" s="7" t="s">
        <v>45</v>
      </c>
      <c r="J4966" s="7" t="s">
        <v>33060</v>
      </c>
      <c r="K4966" s="7" t="s">
        <v>47</v>
      </c>
      <c r="L4966" s="7">
        <v>10</v>
      </c>
      <c r="M4966" s="7" t="s">
        <v>105</v>
      </c>
      <c r="N4966" s="7">
        <v>86101</v>
      </c>
      <c r="O4966" s="7" t="s">
        <v>615</v>
      </c>
      <c r="P4966" s="7">
        <v>19811214</v>
      </c>
      <c r="Q4966" s="7">
        <v>567</v>
      </c>
      <c r="R4966" s="7">
        <v>202012</v>
      </c>
    </row>
    <row r="4967" spans="1:18" ht="16.5" customHeight="1">
      <c r="A4967" s="8">
        <v>3088209046</v>
      </c>
      <c r="B4967" s="7">
        <v>2807769</v>
      </c>
      <c r="C4967" s="12">
        <v>1613320000128</v>
      </c>
      <c r="D4967" s="7" t="s">
        <v>52429</v>
      </c>
      <c r="E4967" s="7" t="s">
        <v>52430</v>
      </c>
      <c r="F4967" s="7" t="s">
        <v>52431</v>
      </c>
      <c r="G4967" s="7" t="s">
        <v>52432</v>
      </c>
      <c r="H4967" s="7" t="s">
        <v>52433</v>
      </c>
      <c r="I4967" s="7" t="s">
        <v>45</v>
      </c>
      <c r="J4967" s="7" t="s">
        <v>33060</v>
      </c>
      <c r="K4967" s="7" t="s">
        <v>47</v>
      </c>
      <c r="L4967" s="7">
        <v>10</v>
      </c>
      <c r="M4967" s="7" t="s">
        <v>105</v>
      </c>
      <c r="N4967" s="7">
        <v>87100</v>
      </c>
      <c r="O4967" s="7" t="s">
        <v>37303</v>
      </c>
      <c r="P4967" s="7">
        <v>19860520</v>
      </c>
      <c r="Q4967" s="7">
        <v>52</v>
      </c>
      <c r="R4967" s="7">
        <v>202012</v>
      </c>
    </row>
    <row r="4968" spans="1:18" ht="16.5" customHeight="1">
      <c r="A4968" s="8">
        <v>1078218879</v>
      </c>
      <c r="B4968" s="7">
        <v>8019388</v>
      </c>
      <c r="C4968" s="12">
        <v>1613320007835</v>
      </c>
      <c r="D4968" s="7" t="s">
        <v>52434</v>
      </c>
      <c r="E4968" s="7" t="s">
        <v>52435</v>
      </c>
      <c r="F4968" s="7" t="s">
        <v>52436</v>
      </c>
      <c r="G4968" s="7" t="s">
        <v>52437</v>
      </c>
      <c r="H4968" s="7" t="s">
        <v>52438</v>
      </c>
      <c r="I4968" s="7" t="s">
        <v>45</v>
      </c>
      <c r="J4968" s="7" t="s">
        <v>33060</v>
      </c>
      <c r="K4968" s="7" t="s">
        <v>47</v>
      </c>
      <c r="L4968" s="7">
        <v>10</v>
      </c>
      <c r="M4968" s="7" t="s">
        <v>105</v>
      </c>
      <c r="N4968" s="7">
        <v>87111</v>
      </c>
      <c r="O4968" s="7" t="s">
        <v>37358</v>
      </c>
      <c r="P4968" s="7">
        <v>20161128</v>
      </c>
      <c r="Q4968" s="7">
        <v>62</v>
      </c>
      <c r="R4968" s="7">
        <v>202012</v>
      </c>
    </row>
    <row r="4969" spans="1:18" ht="16.5" customHeight="1">
      <c r="A4969" s="8">
        <v>3018214058</v>
      </c>
      <c r="B4969" s="7">
        <v>3216701</v>
      </c>
      <c r="C4969" s="12">
        <v>1613330003534</v>
      </c>
      <c r="D4969" s="7" t="s">
        <v>52439</v>
      </c>
      <c r="E4969" s="7" t="s">
        <v>52440</v>
      </c>
      <c r="F4969" s="7" t="s">
        <v>5955</v>
      </c>
      <c r="G4969" s="7" t="s">
        <v>52441</v>
      </c>
      <c r="H4969" s="7" t="s">
        <v>52442</v>
      </c>
      <c r="I4969" s="7" t="s">
        <v>45</v>
      </c>
      <c r="J4969" s="7" t="s">
        <v>33060</v>
      </c>
      <c r="K4969" s="7" t="s">
        <v>47</v>
      </c>
      <c r="L4969" s="7">
        <v>10</v>
      </c>
      <c r="M4969" s="7" t="s">
        <v>105</v>
      </c>
      <c r="N4969" s="7">
        <v>86100</v>
      </c>
      <c r="O4969" s="7" t="s">
        <v>5955</v>
      </c>
      <c r="P4969" s="7">
        <v>20020810</v>
      </c>
      <c r="Q4969" s="7">
        <v>303</v>
      </c>
      <c r="R4969" s="7">
        <v>202012</v>
      </c>
    </row>
    <row r="4970" spans="1:18" ht="16.5" customHeight="1">
      <c r="A4970" s="8">
        <v>3088207863</v>
      </c>
      <c r="B4970" s="7">
        <v>3034462</v>
      </c>
      <c r="C4970" s="12">
        <v>1613330004475</v>
      </c>
      <c r="D4970" s="7" t="s">
        <v>52443</v>
      </c>
      <c r="E4970" s="7" t="s">
        <v>36721</v>
      </c>
      <c r="F4970" s="7" t="s">
        <v>249</v>
      </c>
      <c r="G4970" s="7" t="s">
        <v>52444</v>
      </c>
      <c r="H4970" s="7" t="s">
        <v>52445</v>
      </c>
      <c r="I4970" s="7" t="s">
        <v>45</v>
      </c>
      <c r="J4970" s="7" t="s">
        <v>33060</v>
      </c>
      <c r="K4970" s="7" t="s">
        <v>47</v>
      </c>
      <c r="L4970" s="7">
        <v>10</v>
      </c>
      <c r="M4970" s="7" t="s">
        <v>105</v>
      </c>
      <c r="N4970" s="7">
        <v>86300</v>
      </c>
      <c r="O4970" s="7" t="s">
        <v>36811</v>
      </c>
      <c r="P4970" s="7">
        <v>20070705</v>
      </c>
      <c r="Q4970" s="7">
        <v>70</v>
      </c>
      <c r="R4970" s="7">
        <v>202012</v>
      </c>
    </row>
    <row r="4971" spans="1:18" ht="16.5" customHeight="1">
      <c r="A4971" s="8">
        <v>3128270332</v>
      </c>
      <c r="B4971" s="7">
        <v>11822823</v>
      </c>
      <c r="C4971" s="12">
        <v>1615220002444</v>
      </c>
      <c r="D4971" s="7" t="s">
        <v>52446</v>
      </c>
      <c r="E4971" s="7" t="s">
        <v>4887</v>
      </c>
      <c r="G4971" s="7" t="s">
        <v>52447</v>
      </c>
      <c r="H4971" s="7" t="s">
        <v>52448</v>
      </c>
      <c r="I4971" s="7" t="s">
        <v>45</v>
      </c>
      <c r="J4971" s="7" t="s">
        <v>33060</v>
      </c>
      <c r="K4971" s="7" t="s">
        <v>47</v>
      </c>
      <c r="L4971" s="7">
        <v>10</v>
      </c>
      <c r="M4971" s="7" t="s">
        <v>105</v>
      </c>
      <c r="N4971" s="7">
        <v>87294</v>
      </c>
      <c r="O4971" s="7" t="s">
        <v>52449</v>
      </c>
      <c r="P4971" s="7">
        <v>20080408</v>
      </c>
      <c r="Q4971" s="7">
        <v>78</v>
      </c>
      <c r="R4971" s="7">
        <v>202012</v>
      </c>
    </row>
    <row r="4972" spans="1:18" ht="16.5" customHeight="1">
      <c r="A4972" s="8">
        <v>3128208366</v>
      </c>
      <c r="B4972" s="7">
        <v>1124392</v>
      </c>
      <c r="C4972" s="12">
        <v>1615330000099</v>
      </c>
      <c r="D4972" s="7" t="s">
        <v>52450</v>
      </c>
      <c r="E4972" s="7" t="s">
        <v>32873</v>
      </c>
      <c r="F4972" s="7" t="s">
        <v>249</v>
      </c>
      <c r="G4972" s="7" t="s">
        <v>52451</v>
      </c>
      <c r="H4972" s="7" t="s">
        <v>52452</v>
      </c>
      <c r="I4972" s="7" t="s">
        <v>45</v>
      </c>
      <c r="J4972" s="7" t="s">
        <v>33060</v>
      </c>
      <c r="K4972" s="7" t="s">
        <v>47</v>
      </c>
      <c r="L4972" s="7">
        <v>10</v>
      </c>
      <c r="M4972" s="7" t="s">
        <v>105</v>
      </c>
      <c r="N4972" s="7">
        <v>86902</v>
      </c>
      <c r="O4972" s="7" t="s">
        <v>45306</v>
      </c>
      <c r="P4972" s="7">
        <v>20011208</v>
      </c>
      <c r="Q4972" s="7">
        <v>1183</v>
      </c>
      <c r="R4972" s="7">
        <v>202012</v>
      </c>
    </row>
    <row r="4973" spans="1:18" ht="16.5" customHeight="1">
      <c r="A4973" s="8">
        <v>3128202168</v>
      </c>
      <c r="B4973" s="7">
        <v>2372524</v>
      </c>
      <c r="C4973" s="12">
        <v>1615330000180</v>
      </c>
      <c r="D4973" s="7" t="s">
        <v>52453</v>
      </c>
      <c r="E4973" s="7" t="s">
        <v>18166</v>
      </c>
      <c r="F4973" s="7" t="s">
        <v>5659</v>
      </c>
      <c r="G4973" s="7" t="s">
        <v>52454</v>
      </c>
      <c r="H4973" s="7" t="s">
        <v>52455</v>
      </c>
      <c r="I4973" s="7" t="s">
        <v>45</v>
      </c>
      <c r="J4973" s="7" t="s">
        <v>33060</v>
      </c>
      <c r="K4973" s="7" t="s">
        <v>47</v>
      </c>
      <c r="L4973" s="7">
        <v>10</v>
      </c>
      <c r="M4973" s="7" t="s">
        <v>105</v>
      </c>
      <c r="N4973" s="7">
        <v>86100</v>
      </c>
      <c r="O4973" s="7" t="s">
        <v>5955</v>
      </c>
      <c r="P4973" s="7">
        <v>19830706</v>
      </c>
      <c r="Q4973" s="7">
        <v>376</v>
      </c>
      <c r="R4973" s="7">
        <v>202012</v>
      </c>
    </row>
    <row r="4974" spans="1:18" ht="16.5" customHeight="1">
      <c r="A4974" s="8">
        <v>3068200151</v>
      </c>
      <c r="B4974" s="7">
        <v>2455858</v>
      </c>
      <c r="C4974" s="12">
        <v>1641320000179</v>
      </c>
      <c r="D4974" s="7" t="s">
        <v>6161</v>
      </c>
      <c r="E4974" s="7" t="s">
        <v>6162</v>
      </c>
      <c r="F4974" s="7" t="s">
        <v>6163</v>
      </c>
      <c r="G4974" s="7" t="s">
        <v>6164</v>
      </c>
      <c r="H4974" s="7" t="s">
        <v>6165</v>
      </c>
      <c r="I4974" s="7" t="s">
        <v>45</v>
      </c>
      <c r="J4974" s="7" t="s">
        <v>33060</v>
      </c>
      <c r="K4974" s="7" t="s">
        <v>47</v>
      </c>
      <c r="L4974" s="7">
        <v>10</v>
      </c>
      <c r="M4974" s="7" t="s">
        <v>105</v>
      </c>
      <c r="N4974" s="7">
        <v>87000</v>
      </c>
      <c r="O4974" s="7" t="s">
        <v>16479</v>
      </c>
      <c r="P4974" s="7">
        <v>19721211</v>
      </c>
      <c r="Q4974" s="7">
        <v>608</v>
      </c>
      <c r="R4974" s="7">
        <v>202012</v>
      </c>
    </row>
    <row r="4975" spans="1:18" ht="16.5" customHeight="1">
      <c r="A4975" s="8">
        <v>3148203601</v>
      </c>
      <c r="B4975" s="7">
        <v>1406355</v>
      </c>
      <c r="C4975" s="12">
        <v>1641320001292</v>
      </c>
      <c r="D4975" s="7" t="s">
        <v>52456</v>
      </c>
      <c r="E4975" s="7" t="s">
        <v>52457</v>
      </c>
      <c r="F4975" s="7" t="s">
        <v>52458</v>
      </c>
      <c r="G4975" s="7" t="s">
        <v>52459</v>
      </c>
      <c r="H4975" s="7" t="s">
        <v>52460</v>
      </c>
      <c r="I4975" s="7" t="s">
        <v>45</v>
      </c>
      <c r="J4975" s="7" t="s">
        <v>33060</v>
      </c>
      <c r="K4975" s="7" t="s">
        <v>47</v>
      </c>
      <c r="L4975" s="7">
        <v>10</v>
      </c>
      <c r="M4975" s="7" t="s">
        <v>105</v>
      </c>
      <c r="N4975" s="7">
        <v>86101</v>
      </c>
      <c r="O4975" s="7" t="s">
        <v>615</v>
      </c>
      <c r="P4975" s="7">
        <v>19881215</v>
      </c>
      <c r="Q4975" s="7">
        <v>197</v>
      </c>
      <c r="R4975" s="7">
        <v>202012</v>
      </c>
    </row>
    <row r="4976" spans="1:18" ht="16.5" customHeight="1">
      <c r="A4976" s="8">
        <v>3148213910</v>
      </c>
      <c r="B4976" s="7">
        <v>4168593</v>
      </c>
      <c r="C4976" s="12">
        <v>1641330003626</v>
      </c>
      <c r="D4976" s="7" t="s">
        <v>52461</v>
      </c>
      <c r="E4976" s="7" t="s">
        <v>1668</v>
      </c>
      <c r="F4976" s="7" t="s">
        <v>615</v>
      </c>
      <c r="G4976" s="7" t="s">
        <v>52462</v>
      </c>
      <c r="H4976" s="7" t="s">
        <v>52463</v>
      </c>
      <c r="I4976" s="7" t="s">
        <v>45</v>
      </c>
      <c r="J4976" s="7" t="s">
        <v>33060</v>
      </c>
      <c r="K4976" s="7" t="s">
        <v>47</v>
      </c>
      <c r="L4976" s="7">
        <v>10</v>
      </c>
      <c r="M4976" s="7" t="s">
        <v>105</v>
      </c>
      <c r="N4976" s="7">
        <v>86101</v>
      </c>
      <c r="O4976" s="7" t="s">
        <v>615</v>
      </c>
      <c r="P4976" s="7">
        <v>20100303</v>
      </c>
      <c r="Q4976" s="7">
        <v>130</v>
      </c>
      <c r="R4976" s="7">
        <v>202012</v>
      </c>
    </row>
    <row r="4977" spans="1:18" ht="16.5" customHeight="1">
      <c r="A4977" s="8">
        <v>3058217284</v>
      </c>
      <c r="B4977" s="7">
        <v>7455977</v>
      </c>
      <c r="C4977" s="12">
        <v>1642220001043</v>
      </c>
      <c r="D4977" s="7" t="s">
        <v>52464</v>
      </c>
      <c r="E4977" s="7" t="s">
        <v>1386</v>
      </c>
      <c r="F4977" s="7" t="s">
        <v>52465</v>
      </c>
      <c r="G4977" s="7" t="s">
        <v>52466</v>
      </c>
      <c r="H4977" s="7" t="s">
        <v>52467</v>
      </c>
      <c r="I4977" s="7" t="s">
        <v>45</v>
      </c>
      <c r="J4977" s="7" t="s">
        <v>33060</v>
      </c>
      <c r="K4977" s="7" t="s">
        <v>47</v>
      </c>
      <c r="L4977" s="7">
        <v>10</v>
      </c>
      <c r="M4977" s="7" t="s">
        <v>363</v>
      </c>
      <c r="N4977" s="7">
        <v>70112</v>
      </c>
      <c r="O4977" s="7" t="s">
        <v>35714</v>
      </c>
      <c r="P4977" s="7">
        <v>20090429</v>
      </c>
      <c r="Q4977" s="7">
        <v>50</v>
      </c>
      <c r="R4977" s="7">
        <v>202012</v>
      </c>
    </row>
    <row r="4978" spans="1:18" ht="16.5" customHeight="1">
      <c r="A4978" s="8">
        <v>3058214157</v>
      </c>
      <c r="B4978" s="7">
        <v>3045079</v>
      </c>
      <c r="C4978" s="12">
        <v>1642330002163</v>
      </c>
      <c r="D4978" s="7" t="s">
        <v>52468</v>
      </c>
      <c r="E4978" s="7" t="s">
        <v>52469</v>
      </c>
      <c r="F4978" s="7" t="s">
        <v>249</v>
      </c>
      <c r="G4978" s="7" t="s">
        <v>52470</v>
      </c>
      <c r="H4978" s="7" t="s">
        <v>52471</v>
      </c>
      <c r="I4978" s="7" t="s">
        <v>45</v>
      </c>
      <c r="J4978" s="7" t="s">
        <v>33060</v>
      </c>
      <c r="K4978" s="7" t="s">
        <v>47</v>
      </c>
      <c r="L4978" s="7">
        <v>10</v>
      </c>
      <c r="M4978" s="7" t="s">
        <v>105</v>
      </c>
      <c r="N4978" s="7">
        <v>86101</v>
      </c>
      <c r="O4978" s="7" t="s">
        <v>615</v>
      </c>
      <c r="P4978" s="7">
        <v>20050816</v>
      </c>
      <c r="Q4978" s="7">
        <v>102</v>
      </c>
      <c r="R4978" s="7">
        <v>202012</v>
      </c>
    </row>
    <row r="4979" spans="1:18" ht="16.5" customHeight="1">
      <c r="A4979" s="8">
        <v>1838800128</v>
      </c>
      <c r="B4979" s="7">
        <v>6436521</v>
      </c>
      <c r="C4979" s="12">
        <v>1647110051744</v>
      </c>
      <c r="D4979" s="7" t="s">
        <v>52472</v>
      </c>
      <c r="E4979" s="7" t="s">
        <v>15085</v>
      </c>
      <c r="F4979" s="7" t="s">
        <v>52473</v>
      </c>
      <c r="G4979" s="7" t="s">
        <v>52474</v>
      </c>
      <c r="H4979" s="7" t="s">
        <v>52475</v>
      </c>
      <c r="I4979" s="7" t="s">
        <v>65</v>
      </c>
      <c r="J4979" s="7" t="s">
        <v>33060</v>
      </c>
      <c r="K4979" s="7" t="s">
        <v>47</v>
      </c>
      <c r="L4979" s="7">
        <v>10</v>
      </c>
      <c r="M4979" s="7" t="s">
        <v>33760</v>
      </c>
      <c r="N4979" s="7">
        <v>46311</v>
      </c>
      <c r="O4979" s="7" t="s">
        <v>33832</v>
      </c>
      <c r="P4979" s="7">
        <v>20150624</v>
      </c>
      <c r="Q4979" s="7">
        <v>50</v>
      </c>
      <c r="R4979" s="7">
        <v>202012</v>
      </c>
    </row>
    <row r="4980" spans="1:18" ht="16.5" customHeight="1">
      <c r="A4980" s="8">
        <v>3078206411</v>
      </c>
      <c r="B4980" s="7">
        <v>2609322</v>
      </c>
      <c r="C4980" s="12">
        <v>1647320003379</v>
      </c>
      <c r="D4980" s="7" t="s">
        <v>52476</v>
      </c>
      <c r="E4980" s="7" t="s">
        <v>52477</v>
      </c>
      <c r="F4980" s="7" t="s">
        <v>6163</v>
      </c>
      <c r="G4980" s="7" t="s">
        <v>52478</v>
      </c>
      <c r="H4980" s="7" t="s">
        <v>52479</v>
      </c>
      <c r="I4980" s="7" t="s">
        <v>45</v>
      </c>
      <c r="J4980" s="7" t="s">
        <v>33060</v>
      </c>
      <c r="K4980" s="7" t="s">
        <v>47</v>
      </c>
      <c r="L4980" s="7">
        <v>10</v>
      </c>
      <c r="M4980" s="7" t="s">
        <v>105</v>
      </c>
      <c r="N4980" s="7">
        <v>87000</v>
      </c>
      <c r="O4980" s="7" t="s">
        <v>16479</v>
      </c>
      <c r="P4980" s="7">
        <v>20040401</v>
      </c>
      <c r="Q4980" s="7">
        <v>131</v>
      </c>
      <c r="R4980" s="7">
        <v>202012</v>
      </c>
    </row>
    <row r="4981" spans="1:18" ht="16.5" customHeight="1">
      <c r="A4981" s="8">
        <v>4958600686</v>
      </c>
      <c r="B4981" s="7">
        <v>8064215</v>
      </c>
      <c r="C4981" s="12">
        <v>1648110100698</v>
      </c>
      <c r="D4981" s="7" t="s">
        <v>18933</v>
      </c>
      <c r="E4981" s="7" t="s">
        <v>18934</v>
      </c>
      <c r="F4981" s="7" t="s">
        <v>18935</v>
      </c>
      <c r="G4981" s="7" t="s">
        <v>18936</v>
      </c>
      <c r="H4981" s="7" t="s">
        <v>18937</v>
      </c>
      <c r="I4981" s="7" t="s">
        <v>65</v>
      </c>
      <c r="J4981" s="7" t="s">
        <v>33060</v>
      </c>
      <c r="K4981" s="7" t="s">
        <v>60</v>
      </c>
      <c r="L4981" s="7">
        <v>10</v>
      </c>
      <c r="M4981" s="7" t="s">
        <v>33076</v>
      </c>
      <c r="N4981" s="7">
        <v>26299</v>
      </c>
      <c r="O4981" s="7" t="s">
        <v>33440</v>
      </c>
      <c r="P4981" s="7">
        <v>20161214</v>
      </c>
      <c r="Q4981" s="7">
        <v>195</v>
      </c>
      <c r="R4981" s="7">
        <v>202012</v>
      </c>
    </row>
    <row r="4982" spans="1:18" ht="16.5" customHeight="1">
      <c r="A4982" s="8">
        <v>3128204749</v>
      </c>
      <c r="B4982" s="7">
        <v>3310864</v>
      </c>
      <c r="C4982" s="12">
        <v>1648320000167</v>
      </c>
      <c r="D4982" s="7" t="s">
        <v>52480</v>
      </c>
      <c r="E4982" s="7" t="s">
        <v>52481</v>
      </c>
      <c r="F4982" s="7" t="s">
        <v>52482</v>
      </c>
      <c r="G4982" s="7" t="s">
        <v>52483</v>
      </c>
      <c r="H4982" s="7" t="s">
        <v>52484</v>
      </c>
      <c r="I4982" s="7" t="s">
        <v>45</v>
      </c>
      <c r="J4982" s="7" t="s">
        <v>33060</v>
      </c>
      <c r="K4982" s="7" t="s">
        <v>47</v>
      </c>
      <c r="L4982" s="7">
        <v>10</v>
      </c>
      <c r="M4982" s="7" t="s">
        <v>105</v>
      </c>
      <c r="N4982" s="7">
        <v>87000</v>
      </c>
      <c r="O4982" s="7" t="s">
        <v>16479</v>
      </c>
      <c r="P4982" s="7">
        <v>19950228</v>
      </c>
      <c r="Q4982" s="7">
        <v>78</v>
      </c>
      <c r="R4982" s="7">
        <v>202012</v>
      </c>
    </row>
    <row r="4983" spans="1:18" ht="16.5" customHeight="1">
      <c r="A4983" s="8">
        <v>3128202509</v>
      </c>
      <c r="B4983" s="7">
        <v>2372527</v>
      </c>
      <c r="C4983" s="12">
        <v>1648320000646</v>
      </c>
      <c r="D4983" s="7" t="s">
        <v>52485</v>
      </c>
      <c r="E4983" s="7" t="s">
        <v>52486</v>
      </c>
      <c r="F4983" s="7" t="s">
        <v>37503</v>
      </c>
      <c r="G4983" s="7" t="s">
        <v>52487</v>
      </c>
      <c r="H4983" s="7" t="s">
        <v>52488</v>
      </c>
      <c r="I4983" s="7" t="s">
        <v>45</v>
      </c>
      <c r="J4983" s="7" t="s">
        <v>33060</v>
      </c>
      <c r="K4983" s="7" t="s">
        <v>47</v>
      </c>
      <c r="L4983" s="7">
        <v>10</v>
      </c>
      <c r="M4983" s="7" t="s">
        <v>105</v>
      </c>
      <c r="N4983" s="7">
        <v>87120</v>
      </c>
      <c r="O4983" s="7" t="s">
        <v>37493</v>
      </c>
      <c r="P4983" s="7">
        <v>19860519</v>
      </c>
      <c r="Q4983" s="7">
        <v>83</v>
      </c>
      <c r="R4983" s="7">
        <v>202012</v>
      </c>
    </row>
    <row r="4984" spans="1:18" ht="16.5" customHeight="1">
      <c r="A4984" s="8">
        <v>3128215829</v>
      </c>
      <c r="B4984" s="7">
        <v>6826219</v>
      </c>
      <c r="C4984" s="12">
        <v>1648320006454</v>
      </c>
      <c r="D4984" s="7" t="s">
        <v>52489</v>
      </c>
      <c r="E4984" s="7" t="s">
        <v>52490</v>
      </c>
      <c r="G4984" s="7" t="s">
        <v>52491</v>
      </c>
      <c r="H4984" s="7" t="s">
        <v>52492</v>
      </c>
      <c r="I4984" s="7" t="s">
        <v>45</v>
      </c>
      <c r="J4984" s="7" t="s">
        <v>33060</v>
      </c>
      <c r="K4984" s="7" t="s">
        <v>47</v>
      </c>
      <c r="L4984" s="7">
        <v>10</v>
      </c>
      <c r="M4984" s="7" t="s">
        <v>105</v>
      </c>
      <c r="N4984" s="7">
        <v>87299</v>
      </c>
      <c r="O4984" s="7" t="s">
        <v>37831</v>
      </c>
      <c r="P4984" s="7">
        <v>20110307</v>
      </c>
      <c r="Q4984" s="7">
        <v>62</v>
      </c>
      <c r="R4984" s="7">
        <v>202012</v>
      </c>
    </row>
    <row r="4985" spans="1:18" ht="16.5" customHeight="1">
      <c r="A4985" s="8">
        <v>3128213160</v>
      </c>
      <c r="B4985" s="7">
        <v>3888173</v>
      </c>
      <c r="C4985" s="12">
        <v>1648330005181</v>
      </c>
      <c r="D4985" s="7" t="s">
        <v>52493</v>
      </c>
      <c r="E4985" s="7" t="s">
        <v>7226</v>
      </c>
      <c r="F4985" s="7" t="s">
        <v>5955</v>
      </c>
      <c r="G4985" s="7" t="s">
        <v>52494</v>
      </c>
      <c r="H4985" s="7" t="s">
        <v>52495</v>
      </c>
      <c r="I4985" s="7" t="s">
        <v>45</v>
      </c>
      <c r="J4985" s="7" t="s">
        <v>33060</v>
      </c>
      <c r="K4985" s="7" t="s">
        <v>47</v>
      </c>
      <c r="L4985" s="7">
        <v>10</v>
      </c>
      <c r="M4985" s="7" t="s">
        <v>105</v>
      </c>
      <c r="N4985" s="7">
        <v>86101</v>
      </c>
      <c r="O4985" s="7" t="s">
        <v>615</v>
      </c>
      <c r="P4985" s="7">
        <v>20061031</v>
      </c>
      <c r="Q4985" s="7">
        <v>52</v>
      </c>
      <c r="R4985" s="7">
        <v>202012</v>
      </c>
    </row>
    <row r="4986" spans="1:18" ht="16.5" customHeight="1">
      <c r="A4986" s="8">
        <v>3128216610</v>
      </c>
      <c r="B4986" s="7">
        <v>4145133</v>
      </c>
      <c r="C4986" s="12">
        <v>1648330006882</v>
      </c>
      <c r="D4986" s="7" t="s">
        <v>52496</v>
      </c>
      <c r="E4986" s="7" t="s">
        <v>52497</v>
      </c>
      <c r="F4986" s="7" t="s">
        <v>249</v>
      </c>
      <c r="G4986" s="7" t="s">
        <v>52498</v>
      </c>
      <c r="H4986" s="7" t="s">
        <v>52499</v>
      </c>
      <c r="I4986" s="7" t="s">
        <v>45</v>
      </c>
      <c r="J4986" s="7" t="s">
        <v>33060</v>
      </c>
      <c r="K4986" s="7" t="s">
        <v>47</v>
      </c>
      <c r="L4986" s="7">
        <v>10</v>
      </c>
      <c r="M4986" s="7" t="s">
        <v>105</v>
      </c>
      <c r="N4986" s="7">
        <v>86102</v>
      </c>
      <c r="O4986" s="7" t="s">
        <v>30448</v>
      </c>
      <c r="P4986" s="7">
        <v>20120702</v>
      </c>
      <c r="Q4986" s="7">
        <v>113</v>
      </c>
      <c r="R4986" s="7">
        <v>202012</v>
      </c>
    </row>
    <row r="4987" spans="1:18" ht="16.5" customHeight="1">
      <c r="A4987" s="8">
        <v>3128216906</v>
      </c>
      <c r="B4987" s="7">
        <v>4178904</v>
      </c>
      <c r="C4987" s="12">
        <v>1648330006981</v>
      </c>
      <c r="D4987" s="7" t="s">
        <v>52500</v>
      </c>
      <c r="E4987" s="7" t="s">
        <v>1753</v>
      </c>
      <c r="F4987" s="7" t="s">
        <v>249</v>
      </c>
      <c r="G4987" s="7" t="s">
        <v>52501</v>
      </c>
      <c r="H4987" s="7" t="s">
        <v>52502</v>
      </c>
      <c r="I4987" s="7" t="s">
        <v>45</v>
      </c>
      <c r="J4987" s="7" t="s">
        <v>33060</v>
      </c>
      <c r="K4987" s="7" t="s">
        <v>47</v>
      </c>
      <c r="L4987" s="7">
        <v>10</v>
      </c>
      <c r="M4987" s="7" t="s">
        <v>105</v>
      </c>
      <c r="N4987" s="7">
        <v>86102</v>
      </c>
      <c r="O4987" s="7" t="s">
        <v>30448</v>
      </c>
      <c r="P4987" s="7">
        <v>20121115</v>
      </c>
      <c r="Q4987" s="7">
        <v>51</v>
      </c>
      <c r="R4987" s="7">
        <v>202012</v>
      </c>
    </row>
    <row r="4988" spans="1:18" ht="16.5" customHeight="1">
      <c r="A4988" s="8">
        <v>3128217341</v>
      </c>
      <c r="B4988" s="7">
        <v>4210599</v>
      </c>
      <c r="C4988" s="12">
        <v>1648330007137</v>
      </c>
      <c r="D4988" s="7" t="s">
        <v>52503</v>
      </c>
      <c r="E4988" s="7" t="s">
        <v>13737</v>
      </c>
      <c r="F4988" s="7" t="s">
        <v>7921</v>
      </c>
      <c r="G4988" s="7" t="s">
        <v>52504</v>
      </c>
      <c r="H4988" s="7" t="s">
        <v>52505</v>
      </c>
      <c r="I4988" s="7" t="s">
        <v>45</v>
      </c>
      <c r="J4988" s="7" t="s">
        <v>33060</v>
      </c>
      <c r="K4988" s="7" t="s">
        <v>47</v>
      </c>
      <c r="L4988" s="7">
        <v>10</v>
      </c>
      <c r="M4988" s="7" t="s">
        <v>105</v>
      </c>
      <c r="N4988" s="7">
        <v>86102</v>
      </c>
      <c r="O4988" s="7" t="s">
        <v>30448</v>
      </c>
      <c r="P4988" s="7">
        <v>20130306</v>
      </c>
      <c r="Q4988" s="7">
        <v>117</v>
      </c>
      <c r="R4988" s="7">
        <v>202012</v>
      </c>
    </row>
    <row r="4989" spans="1:18" ht="16.5" customHeight="1">
      <c r="A4989" s="8">
        <v>3118205629</v>
      </c>
      <c r="B4989" s="7">
        <v>3144713</v>
      </c>
      <c r="C4989" s="12">
        <v>1649320002856</v>
      </c>
      <c r="D4989" s="7" t="s">
        <v>52506</v>
      </c>
      <c r="E4989" s="7" t="s">
        <v>3231</v>
      </c>
      <c r="F4989" s="7" t="s">
        <v>52507</v>
      </c>
      <c r="G4989" s="7" t="s">
        <v>52508</v>
      </c>
      <c r="H4989" s="7" t="s">
        <v>52509</v>
      </c>
      <c r="I4989" s="7" t="s">
        <v>45</v>
      </c>
      <c r="J4989" s="7" t="s">
        <v>33060</v>
      </c>
      <c r="K4989" s="7" t="s">
        <v>47</v>
      </c>
      <c r="L4989" s="7">
        <v>10</v>
      </c>
      <c r="M4989" s="7" t="s">
        <v>105</v>
      </c>
      <c r="N4989" s="7">
        <v>87110</v>
      </c>
      <c r="O4989" s="7" t="s">
        <v>37314</v>
      </c>
      <c r="P4989" s="7">
        <v>20071004</v>
      </c>
      <c r="Q4989" s="7">
        <v>83</v>
      </c>
      <c r="R4989" s="7">
        <v>202012</v>
      </c>
    </row>
    <row r="4990" spans="1:18" ht="16.5" customHeight="1">
      <c r="A4990" s="8">
        <v>1778200228</v>
      </c>
      <c r="B4990" s="7">
        <v>9218629</v>
      </c>
      <c r="C4990" s="12">
        <v>1649330006666</v>
      </c>
      <c r="D4990" s="7" t="s">
        <v>52510</v>
      </c>
      <c r="E4990" s="7" t="s">
        <v>32852</v>
      </c>
      <c r="F4990" s="7" t="s">
        <v>249</v>
      </c>
      <c r="G4990" s="7" t="s">
        <v>52511</v>
      </c>
      <c r="H4990" s="7" t="s">
        <v>52512</v>
      </c>
      <c r="I4990" s="7" t="s">
        <v>65</v>
      </c>
      <c r="J4990" s="7" t="s">
        <v>33060</v>
      </c>
      <c r="K4990" s="7" t="s">
        <v>47</v>
      </c>
      <c r="L4990" s="7">
        <v>10</v>
      </c>
      <c r="M4990" s="7" t="s">
        <v>105</v>
      </c>
      <c r="N4990" s="7">
        <v>86102</v>
      </c>
      <c r="O4990" s="7" t="s">
        <v>30448</v>
      </c>
      <c r="P4990" s="7">
        <v>20191024</v>
      </c>
      <c r="Q4990" s="7">
        <v>157</v>
      </c>
      <c r="R4990" s="7">
        <v>202012</v>
      </c>
    </row>
    <row r="4991" spans="1:18" ht="16.5" customHeight="1">
      <c r="A4991" s="8">
        <v>3118149367</v>
      </c>
      <c r="B4991" s="7">
        <v>5950902</v>
      </c>
      <c r="C4991" s="12">
        <v>1650110046540</v>
      </c>
      <c r="D4991" s="7" t="s">
        <v>52513</v>
      </c>
      <c r="E4991" s="7" t="s">
        <v>3471</v>
      </c>
      <c r="F4991" s="7" t="s">
        <v>52514</v>
      </c>
      <c r="G4991" s="7" t="s">
        <v>52515</v>
      </c>
      <c r="H4991" s="7" t="s">
        <v>52516</v>
      </c>
      <c r="I4991" s="7" t="s">
        <v>65</v>
      </c>
      <c r="J4991" s="7" t="s">
        <v>33060</v>
      </c>
      <c r="K4991" s="7" t="s">
        <v>60</v>
      </c>
      <c r="L4991" s="7">
        <v>10</v>
      </c>
      <c r="M4991" s="7" t="s">
        <v>33076</v>
      </c>
      <c r="N4991" s="7">
        <v>24119</v>
      </c>
      <c r="O4991" s="7" t="s">
        <v>48209</v>
      </c>
      <c r="P4991" s="7">
        <v>20140729</v>
      </c>
      <c r="Q4991" s="7">
        <v>386</v>
      </c>
      <c r="R4991" s="7">
        <v>202012</v>
      </c>
    </row>
    <row r="4992" spans="1:18" ht="16.5" customHeight="1">
      <c r="A4992" s="8">
        <v>6228700039</v>
      </c>
      <c r="B4992" s="7">
        <v>6403133</v>
      </c>
      <c r="C4992" s="12">
        <v>1650110049403</v>
      </c>
      <c r="D4992" s="7" t="s">
        <v>21567</v>
      </c>
      <c r="E4992" s="7" t="s">
        <v>21568</v>
      </c>
      <c r="F4992" s="7" t="s">
        <v>1043</v>
      </c>
      <c r="G4992" s="7" t="s">
        <v>21569</v>
      </c>
      <c r="H4992" s="7" t="s">
        <v>21570</v>
      </c>
      <c r="I4992" s="7" t="s">
        <v>65</v>
      </c>
      <c r="J4992" s="7" t="s">
        <v>33060</v>
      </c>
      <c r="K4992" s="7" t="s">
        <v>47</v>
      </c>
      <c r="L4992" s="7">
        <v>10</v>
      </c>
      <c r="M4992" s="7" t="s">
        <v>33076</v>
      </c>
      <c r="N4992" s="7">
        <v>33999</v>
      </c>
      <c r="O4992" s="7" t="s">
        <v>33644</v>
      </c>
      <c r="P4992" s="7">
        <v>20150320</v>
      </c>
      <c r="Q4992" s="7">
        <v>164</v>
      </c>
      <c r="R4992" s="7">
        <v>202012</v>
      </c>
    </row>
    <row r="4993" spans="1:18" ht="16.5" customHeight="1">
      <c r="A4993" s="8">
        <v>5788100026</v>
      </c>
      <c r="B4993" s="7">
        <v>6403134</v>
      </c>
      <c r="C4993" s="12">
        <v>1650110049411</v>
      </c>
      <c r="D4993" s="7" t="s">
        <v>18501</v>
      </c>
      <c r="E4993" s="7" t="s">
        <v>789</v>
      </c>
      <c r="F4993" s="7" t="s">
        <v>18502</v>
      </c>
      <c r="G4993" s="7" t="s">
        <v>18503</v>
      </c>
      <c r="H4993" s="7" t="s">
        <v>18504</v>
      </c>
      <c r="I4993" s="7" t="s">
        <v>65</v>
      </c>
      <c r="J4993" s="7" t="s">
        <v>33060</v>
      </c>
      <c r="K4993" s="7" t="s">
        <v>47</v>
      </c>
      <c r="L4993" s="7">
        <v>10</v>
      </c>
      <c r="M4993" s="7" t="s">
        <v>33076</v>
      </c>
      <c r="N4993" s="7">
        <v>25929</v>
      </c>
      <c r="O4993" s="7" t="s">
        <v>51336</v>
      </c>
      <c r="P4993" s="7">
        <v>20150320</v>
      </c>
      <c r="Q4993" s="7">
        <v>217</v>
      </c>
      <c r="R4993" s="7">
        <v>202012</v>
      </c>
    </row>
    <row r="4994" spans="1:18" ht="16.5" customHeight="1">
      <c r="A4994" s="8">
        <v>3118205648</v>
      </c>
      <c r="B4994" s="7">
        <v>2926014</v>
      </c>
      <c r="C4994" s="12">
        <v>1650330002934</v>
      </c>
      <c r="D4994" s="7" t="s">
        <v>52517</v>
      </c>
      <c r="E4994" s="7" t="s">
        <v>52518</v>
      </c>
      <c r="F4994" s="7" t="s">
        <v>249</v>
      </c>
      <c r="G4994" s="7" t="s">
        <v>52519</v>
      </c>
      <c r="H4994" s="7" t="s">
        <v>52520</v>
      </c>
      <c r="I4994" s="7" t="s">
        <v>45</v>
      </c>
      <c r="J4994" s="7" t="s">
        <v>33060</v>
      </c>
      <c r="K4994" s="7" t="s">
        <v>47</v>
      </c>
      <c r="L4994" s="7">
        <v>10</v>
      </c>
      <c r="M4994" s="7" t="s">
        <v>105</v>
      </c>
      <c r="N4994" s="7">
        <v>86101</v>
      </c>
      <c r="O4994" s="7" t="s">
        <v>615</v>
      </c>
      <c r="P4994" s="7">
        <v>20071023</v>
      </c>
      <c r="Q4994" s="7">
        <v>50</v>
      </c>
      <c r="R4994" s="7">
        <v>202012</v>
      </c>
    </row>
    <row r="4995" spans="1:18" ht="16.5" customHeight="1">
      <c r="A4995" s="8">
        <v>3068207950</v>
      </c>
      <c r="B4995" s="7">
        <v>3694841</v>
      </c>
      <c r="C4995" s="12">
        <v>1652320000415</v>
      </c>
      <c r="D4995" s="7" t="s">
        <v>52521</v>
      </c>
      <c r="E4995" s="7" t="s">
        <v>37232</v>
      </c>
      <c r="F4995" s="7" t="s">
        <v>16479</v>
      </c>
      <c r="G4995" s="7" t="s">
        <v>52522</v>
      </c>
      <c r="H4995" s="7" t="s">
        <v>52523</v>
      </c>
      <c r="I4995" s="7" t="s">
        <v>45</v>
      </c>
      <c r="J4995" s="7" t="s">
        <v>33060</v>
      </c>
      <c r="K4995" s="7" t="s">
        <v>47</v>
      </c>
      <c r="L4995" s="7">
        <v>10</v>
      </c>
      <c r="M4995" s="7" t="s">
        <v>105</v>
      </c>
      <c r="N4995" s="7">
        <v>87000</v>
      </c>
      <c r="O4995" s="7" t="s">
        <v>16479</v>
      </c>
      <c r="P4995" s="7">
        <v>20090403</v>
      </c>
      <c r="Q4995" s="7">
        <v>228</v>
      </c>
      <c r="R4995" s="7">
        <v>202012</v>
      </c>
    </row>
    <row r="4996" spans="1:18" ht="16.5" customHeight="1">
      <c r="A4996" s="8">
        <v>3058213745</v>
      </c>
      <c r="B4996" s="7">
        <v>3098181</v>
      </c>
      <c r="C4996" s="12">
        <v>1652320005548</v>
      </c>
      <c r="D4996" s="7" t="s">
        <v>52524</v>
      </c>
      <c r="E4996" s="7" t="s">
        <v>52525</v>
      </c>
      <c r="F4996" s="7" t="s">
        <v>30634</v>
      </c>
      <c r="G4996" s="7" t="s">
        <v>52526</v>
      </c>
      <c r="H4996" s="7" t="s">
        <v>52527</v>
      </c>
      <c r="I4996" s="7" t="s">
        <v>45</v>
      </c>
      <c r="J4996" s="7" t="s">
        <v>33060</v>
      </c>
      <c r="K4996" s="7" t="s">
        <v>47</v>
      </c>
      <c r="L4996" s="7">
        <v>10</v>
      </c>
      <c r="M4996" s="7" t="s">
        <v>105</v>
      </c>
      <c r="N4996" s="7">
        <v>87000</v>
      </c>
      <c r="O4996" s="7" t="s">
        <v>16479</v>
      </c>
      <c r="P4996" s="7">
        <v>20050501</v>
      </c>
      <c r="Q4996" s="7">
        <v>67</v>
      </c>
      <c r="R4996" s="7">
        <v>202012</v>
      </c>
    </row>
    <row r="4997" spans="1:18" ht="16.5" customHeight="1">
      <c r="A4997" s="8">
        <v>3058210321</v>
      </c>
      <c r="B4997" s="7">
        <v>2221876</v>
      </c>
      <c r="C4997" s="12">
        <v>1652330001859</v>
      </c>
      <c r="D4997" s="7" t="s">
        <v>52528</v>
      </c>
      <c r="E4997" s="7" t="s">
        <v>52529</v>
      </c>
      <c r="F4997" s="7" t="s">
        <v>7921</v>
      </c>
      <c r="G4997" s="7" t="s">
        <v>52530</v>
      </c>
      <c r="H4997" s="7" t="s">
        <v>52531</v>
      </c>
      <c r="I4997" s="7" t="s">
        <v>45</v>
      </c>
      <c r="J4997" s="7" t="s">
        <v>33060</v>
      </c>
      <c r="K4997" s="7" t="s">
        <v>47</v>
      </c>
      <c r="L4997" s="7">
        <v>10</v>
      </c>
      <c r="M4997" s="7" t="s">
        <v>105</v>
      </c>
      <c r="N4997" s="7">
        <v>86100</v>
      </c>
      <c r="O4997" s="7" t="s">
        <v>5955</v>
      </c>
      <c r="P4997" s="7">
        <v>19991207</v>
      </c>
      <c r="Q4997" s="7">
        <v>53</v>
      </c>
      <c r="R4997" s="7">
        <v>202012</v>
      </c>
    </row>
    <row r="4998" spans="1:18" ht="16.5" customHeight="1">
      <c r="A4998" s="8">
        <v>3058213162</v>
      </c>
      <c r="B4998" s="7">
        <v>2552346</v>
      </c>
      <c r="C4998" s="12">
        <v>1652330005380</v>
      </c>
      <c r="D4998" s="7" t="s">
        <v>52532</v>
      </c>
      <c r="E4998" s="7" t="s">
        <v>987</v>
      </c>
      <c r="F4998" s="7" t="s">
        <v>5955</v>
      </c>
      <c r="G4998" s="7" t="s">
        <v>52533</v>
      </c>
      <c r="H4998" s="7" t="s">
        <v>52534</v>
      </c>
      <c r="I4998" s="7" t="s">
        <v>45</v>
      </c>
      <c r="J4998" s="7" t="s">
        <v>33060</v>
      </c>
      <c r="K4998" s="7" t="s">
        <v>47</v>
      </c>
      <c r="L4998" s="7">
        <v>10</v>
      </c>
      <c r="M4998" s="7" t="s">
        <v>105</v>
      </c>
      <c r="N4998" s="7">
        <v>86101</v>
      </c>
      <c r="O4998" s="7" t="s">
        <v>615</v>
      </c>
      <c r="P4998" s="7">
        <v>20040105</v>
      </c>
      <c r="Q4998" s="7">
        <v>129</v>
      </c>
      <c r="R4998" s="7">
        <v>202012</v>
      </c>
    </row>
    <row r="4999" spans="1:18" ht="16.5" customHeight="1">
      <c r="A4999" s="8">
        <v>3058219550</v>
      </c>
      <c r="B4999" s="7">
        <v>4046568</v>
      </c>
      <c r="C4999" s="12">
        <v>1652330007104</v>
      </c>
      <c r="D4999" s="7" t="s">
        <v>30540</v>
      </c>
      <c r="E4999" s="7" t="s">
        <v>30541</v>
      </c>
      <c r="F4999" s="7" t="s">
        <v>30542</v>
      </c>
      <c r="G4999" s="7" t="s">
        <v>30543</v>
      </c>
      <c r="H4999" s="7" t="s">
        <v>30544</v>
      </c>
      <c r="I4999" s="7" t="s">
        <v>45</v>
      </c>
      <c r="J4999" s="7" t="s">
        <v>33060</v>
      </c>
      <c r="K4999" s="7" t="s">
        <v>47</v>
      </c>
      <c r="L4999" s="7">
        <v>10</v>
      </c>
      <c r="M4999" s="7" t="s">
        <v>105</v>
      </c>
      <c r="N4999" s="7">
        <v>86102</v>
      </c>
      <c r="O4999" s="7" t="s">
        <v>30448</v>
      </c>
      <c r="P4999" s="7">
        <v>20110930</v>
      </c>
      <c r="Q4999" s="7">
        <v>85</v>
      </c>
      <c r="R4999" s="7">
        <v>202012</v>
      </c>
    </row>
    <row r="5000" spans="1:18" ht="16.5" customHeight="1">
      <c r="A5000" s="8">
        <v>5018115062</v>
      </c>
      <c r="B5000" s="7">
        <v>1220961</v>
      </c>
      <c r="C5000" s="12">
        <v>1701110064816</v>
      </c>
      <c r="D5000" s="7" t="s">
        <v>26358</v>
      </c>
      <c r="E5000" s="7" t="s">
        <v>15008</v>
      </c>
      <c r="F5000" s="7" t="s">
        <v>26359</v>
      </c>
      <c r="G5000" s="7" t="s">
        <v>26360</v>
      </c>
      <c r="H5000" s="7" t="s">
        <v>12593</v>
      </c>
      <c r="I5000" s="7" t="s">
        <v>65</v>
      </c>
      <c r="J5000" s="7" t="s">
        <v>33060</v>
      </c>
      <c r="K5000" s="7" t="s">
        <v>47</v>
      </c>
      <c r="L5000" s="7">
        <v>10</v>
      </c>
      <c r="M5000" s="7" t="s">
        <v>34433</v>
      </c>
      <c r="N5000" s="7">
        <v>58121</v>
      </c>
      <c r="O5000" s="7" t="s">
        <v>12528</v>
      </c>
      <c r="P5000" s="7">
        <v>19930302</v>
      </c>
      <c r="Q5000" s="7">
        <v>55</v>
      </c>
      <c r="R5000" s="7">
        <v>202012</v>
      </c>
    </row>
    <row r="5001" spans="1:18" ht="16.5" customHeight="1">
      <c r="A5001" s="8">
        <v>5028177964</v>
      </c>
      <c r="B5001" s="7">
        <v>2237480</v>
      </c>
      <c r="C5001" s="12">
        <v>1701110277245</v>
      </c>
      <c r="D5001" s="7" t="s">
        <v>26074</v>
      </c>
      <c r="E5001" s="7" t="s">
        <v>12005</v>
      </c>
      <c r="F5001" s="7" t="s">
        <v>12076</v>
      </c>
      <c r="G5001" s="7" t="s">
        <v>12077</v>
      </c>
      <c r="H5001" s="7" t="s">
        <v>26075</v>
      </c>
      <c r="I5001" s="7" t="s">
        <v>65</v>
      </c>
      <c r="J5001" s="7" t="s">
        <v>33060</v>
      </c>
      <c r="K5001" s="7" t="s">
        <v>47</v>
      </c>
      <c r="L5001" s="7">
        <v>10</v>
      </c>
      <c r="M5001" s="7" t="s">
        <v>34319</v>
      </c>
      <c r="N5001" s="7">
        <v>55101</v>
      </c>
      <c r="O5001" s="7" t="s">
        <v>11960</v>
      </c>
      <c r="P5001" s="7">
        <v>20041210</v>
      </c>
      <c r="Q5001" s="7">
        <v>82</v>
      </c>
      <c r="R5001" s="7">
        <v>202012</v>
      </c>
    </row>
    <row r="5002" spans="1:18" ht="16.5" customHeight="1">
      <c r="A5002" s="8">
        <v>5048602974</v>
      </c>
      <c r="B5002" s="7">
        <v>4187215</v>
      </c>
      <c r="C5002" s="12">
        <v>1701110479916</v>
      </c>
      <c r="D5002" s="7" t="s">
        <v>20576</v>
      </c>
      <c r="E5002" s="7" t="s">
        <v>20577</v>
      </c>
      <c r="F5002" s="7" t="s">
        <v>2798</v>
      </c>
      <c r="G5002" s="7" t="s">
        <v>20578</v>
      </c>
      <c r="H5002" s="7" t="s">
        <v>20579</v>
      </c>
      <c r="I5002" s="7" t="s">
        <v>65</v>
      </c>
      <c r="J5002" s="7" t="s">
        <v>33060</v>
      </c>
      <c r="K5002" s="7" t="s">
        <v>47</v>
      </c>
      <c r="L5002" s="7">
        <v>10</v>
      </c>
      <c r="M5002" s="7" t="s">
        <v>33076</v>
      </c>
      <c r="N5002" s="7">
        <v>30391</v>
      </c>
      <c r="O5002" s="7" t="s">
        <v>7087</v>
      </c>
      <c r="P5002" s="7">
        <v>20121221</v>
      </c>
      <c r="Q5002" s="7">
        <v>86</v>
      </c>
      <c r="R5002" s="7">
        <v>202012</v>
      </c>
    </row>
    <row r="5003" spans="1:18" ht="16.5" customHeight="1">
      <c r="A5003" s="8">
        <v>5018260069</v>
      </c>
      <c r="B5003" s="7">
        <v>3349984</v>
      </c>
      <c r="C5003" s="12">
        <v>1701320001468</v>
      </c>
      <c r="D5003" s="7" t="s">
        <v>52535</v>
      </c>
      <c r="E5003" s="7" t="s">
        <v>28196</v>
      </c>
      <c r="F5003" s="7" t="s">
        <v>37639</v>
      </c>
      <c r="G5003" s="7" t="s">
        <v>52536</v>
      </c>
      <c r="H5003" s="7" t="s">
        <v>52537</v>
      </c>
      <c r="I5003" s="7" t="s">
        <v>45</v>
      </c>
      <c r="J5003" s="7" t="s">
        <v>33060</v>
      </c>
      <c r="K5003" s="7" t="s">
        <v>47</v>
      </c>
      <c r="L5003" s="7">
        <v>10</v>
      </c>
      <c r="M5003" s="7" t="s">
        <v>105</v>
      </c>
      <c r="N5003" s="7">
        <v>87290</v>
      </c>
      <c r="O5003" s="7" t="s">
        <v>37639</v>
      </c>
      <c r="P5003" s="7">
        <v>20000408</v>
      </c>
      <c r="Q5003" s="7">
        <v>400</v>
      </c>
      <c r="R5003" s="7">
        <v>202012</v>
      </c>
    </row>
    <row r="5004" spans="1:18" ht="16.5" customHeight="1">
      <c r="A5004" s="8">
        <v>5028213104</v>
      </c>
      <c r="B5004" s="7">
        <v>3202806</v>
      </c>
      <c r="C5004" s="12">
        <v>1701320001533</v>
      </c>
      <c r="D5004" s="7" t="s">
        <v>52538</v>
      </c>
      <c r="E5004" s="7" t="s">
        <v>14088</v>
      </c>
      <c r="F5004" s="7" t="s">
        <v>52539</v>
      </c>
      <c r="G5004" s="7" t="s">
        <v>52540</v>
      </c>
      <c r="H5004" s="7" t="s">
        <v>37408</v>
      </c>
      <c r="I5004" s="7" t="s">
        <v>45</v>
      </c>
      <c r="J5004" s="7" t="s">
        <v>33060</v>
      </c>
      <c r="K5004" s="7" t="s">
        <v>47</v>
      </c>
      <c r="L5004" s="7">
        <v>10</v>
      </c>
      <c r="M5004" s="7" t="s">
        <v>105</v>
      </c>
      <c r="N5004" s="7">
        <v>87130</v>
      </c>
      <c r="O5004" s="7" t="s">
        <v>37557</v>
      </c>
      <c r="P5004" s="7">
        <v>19980205</v>
      </c>
      <c r="Q5004" s="7">
        <v>178</v>
      </c>
      <c r="R5004" s="7">
        <v>202012</v>
      </c>
    </row>
    <row r="5005" spans="1:18" ht="16.5" customHeight="1">
      <c r="A5005" s="8">
        <v>5028222224</v>
      </c>
      <c r="B5005" s="7">
        <v>8651350</v>
      </c>
      <c r="C5005" s="12">
        <v>1701320004800</v>
      </c>
      <c r="D5005" s="7" t="s">
        <v>52541</v>
      </c>
      <c r="E5005" s="7" t="s">
        <v>52542</v>
      </c>
      <c r="G5005" s="7" t="s">
        <v>52543</v>
      </c>
      <c r="H5005" s="7" t="s">
        <v>52544</v>
      </c>
      <c r="I5005" s="7" t="s">
        <v>45</v>
      </c>
      <c r="J5005" s="7" t="s">
        <v>33060</v>
      </c>
      <c r="K5005" s="7" t="s">
        <v>47</v>
      </c>
      <c r="L5005" s="7">
        <v>10</v>
      </c>
      <c r="M5005" s="7" t="s">
        <v>105</v>
      </c>
      <c r="N5005" s="7">
        <v>87299</v>
      </c>
      <c r="O5005" s="7" t="s">
        <v>37831</v>
      </c>
      <c r="P5005" s="7">
        <v>19990217</v>
      </c>
      <c r="Q5005" s="7">
        <v>93</v>
      </c>
      <c r="R5005" s="7">
        <v>202012</v>
      </c>
    </row>
    <row r="5006" spans="1:18" ht="16.5" customHeight="1">
      <c r="A5006" s="8">
        <v>5028213744</v>
      </c>
      <c r="B5006" s="7">
        <v>2261192</v>
      </c>
      <c r="C5006" s="12">
        <v>1701330001812</v>
      </c>
      <c r="D5006" s="7" t="s">
        <v>52545</v>
      </c>
      <c r="E5006" s="7" t="s">
        <v>52546</v>
      </c>
      <c r="F5006" s="7" t="s">
        <v>7921</v>
      </c>
      <c r="G5006" s="7" t="s">
        <v>52547</v>
      </c>
      <c r="H5006" s="7" t="s">
        <v>52548</v>
      </c>
      <c r="I5006" s="7" t="s">
        <v>45</v>
      </c>
      <c r="J5006" s="7" t="s">
        <v>33060</v>
      </c>
      <c r="K5006" s="7" t="s">
        <v>47</v>
      </c>
      <c r="L5006" s="7">
        <v>10</v>
      </c>
      <c r="M5006" s="7" t="s">
        <v>105</v>
      </c>
      <c r="N5006" s="7">
        <v>86300</v>
      </c>
      <c r="O5006" s="7" t="s">
        <v>36811</v>
      </c>
      <c r="P5006" s="7">
        <v>20000106</v>
      </c>
      <c r="Q5006" s="7">
        <v>173</v>
      </c>
      <c r="R5006" s="7">
        <v>202012</v>
      </c>
    </row>
    <row r="5007" spans="1:18" ht="16.5" customHeight="1">
      <c r="A5007" s="8">
        <v>5028214952</v>
      </c>
      <c r="B5007" s="7">
        <v>1980876</v>
      </c>
      <c r="C5007" s="12">
        <v>1701330005583</v>
      </c>
      <c r="D5007" s="7" t="s">
        <v>52549</v>
      </c>
      <c r="E5007" s="7" t="s">
        <v>52550</v>
      </c>
      <c r="F5007" s="7" t="s">
        <v>52551</v>
      </c>
      <c r="G5007" s="7" t="s">
        <v>52552</v>
      </c>
      <c r="H5007" s="7" t="s">
        <v>52553</v>
      </c>
      <c r="I5007" s="7" t="s">
        <v>45</v>
      </c>
      <c r="J5007" s="7" t="s">
        <v>33060</v>
      </c>
      <c r="K5007" s="7" t="s">
        <v>47</v>
      </c>
      <c r="L5007" s="7">
        <v>10</v>
      </c>
      <c r="M5007" s="7" t="s">
        <v>105</v>
      </c>
      <c r="N5007" s="7">
        <v>86300</v>
      </c>
      <c r="O5007" s="7" t="s">
        <v>36811</v>
      </c>
      <c r="P5007" s="7">
        <v>20020724</v>
      </c>
      <c r="Q5007" s="7">
        <v>188</v>
      </c>
      <c r="R5007" s="7">
        <v>202012</v>
      </c>
    </row>
    <row r="5008" spans="1:18" ht="16.5" customHeight="1">
      <c r="A5008" s="8">
        <v>5028216362</v>
      </c>
      <c r="B5008" s="7">
        <v>2628502</v>
      </c>
      <c r="C5008" s="12">
        <v>1701330006185</v>
      </c>
      <c r="D5008" s="7" t="s">
        <v>52554</v>
      </c>
      <c r="E5008" s="7" t="s">
        <v>52555</v>
      </c>
      <c r="F5008" s="7" t="s">
        <v>249</v>
      </c>
      <c r="G5008" s="7" t="s">
        <v>52556</v>
      </c>
      <c r="H5008" s="7" t="s">
        <v>52557</v>
      </c>
      <c r="I5008" s="7" t="s">
        <v>45</v>
      </c>
      <c r="J5008" s="7" t="s">
        <v>33060</v>
      </c>
      <c r="K5008" s="7" t="s">
        <v>47</v>
      </c>
      <c r="L5008" s="7">
        <v>10</v>
      </c>
      <c r="M5008" s="7" t="s">
        <v>105</v>
      </c>
      <c r="N5008" s="7">
        <v>86100</v>
      </c>
      <c r="O5008" s="7" t="s">
        <v>5955</v>
      </c>
      <c r="P5008" s="7">
        <v>20050219</v>
      </c>
      <c r="Q5008" s="7">
        <v>86</v>
      </c>
      <c r="R5008" s="7">
        <v>202012</v>
      </c>
    </row>
    <row r="5009" spans="1:18" ht="16.5" customHeight="1">
      <c r="A5009" s="8">
        <v>5088100288</v>
      </c>
      <c r="B5009" s="7">
        <v>1205091</v>
      </c>
      <c r="C5009" s="12">
        <v>1711110000166</v>
      </c>
      <c r="D5009" s="7" t="s">
        <v>27399</v>
      </c>
      <c r="E5009" s="7" t="s">
        <v>27400</v>
      </c>
      <c r="F5009" s="7" t="s">
        <v>13426</v>
      </c>
      <c r="G5009" s="7" t="s">
        <v>27401</v>
      </c>
      <c r="H5009" s="7" t="s">
        <v>27402</v>
      </c>
      <c r="I5009" s="7" t="s">
        <v>52</v>
      </c>
      <c r="J5009" s="7" t="s">
        <v>33060</v>
      </c>
      <c r="K5009" s="7" t="s">
        <v>47</v>
      </c>
      <c r="L5009" s="7">
        <v>10</v>
      </c>
      <c r="M5009" s="7" t="s">
        <v>34433</v>
      </c>
      <c r="N5009" s="7">
        <v>60210</v>
      </c>
      <c r="O5009" s="7" t="s">
        <v>46579</v>
      </c>
      <c r="P5009" s="7">
        <v>19700912</v>
      </c>
      <c r="Q5009" s="7">
        <v>61</v>
      </c>
      <c r="R5009" s="7">
        <v>202012</v>
      </c>
    </row>
    <row r="5010" spans="1:18" ht="16.5" customHeight="1">
      <c r="A5010" s="8">
        <v>5088204660</v>
      </c>
      <c r="B5010" s="7">
        <v>3331988</v>
      </c>
      <c r="C5010" s="12">
        <v>1711320000447</v>
      </c>
      <c r="D5010" s="7" t="s">
        <v>52558</v>
      </c>
      <c r="E5010" s="7" t="s">
        <v>52559</v>
      </c>
      <c r="F5010" s="7" t="s">
        <v>52560</v>
      </c>
      <c r="G5010" s="7" t="s">
        <v>52561</v>
      </c>
      <c r="H5010" s="7" t="s">
        <v>52562</v>
      </c>
      <c r="I5010" s="7" t="s">
        <v>45</v>
      </c>
      <c r="J5010" s="7" t="s">
        <v>33060</v>
      </c>
      <c r="K5010" s="7" t="s">
        <v>47</v>
      </c>
      <c r="L5010" s="7">
        <v>10</v>
      </c>
      <c r="M5010" s="7" t="s">
        <v>105</v>
      </c>
      <c r="N5010" s="7">
        <v>87120</v>
      </c>
      <c r="O5010" s="7" t="s">
        <v>37493</v>
      </c>
      <c r="P5010" s="7">
        <v>20001226</v>
      </c>
      <c r="Q5010" s="7">
        <v>327</v>
      </c>
      <c r="R5010" s="7">
        <v>202012</v>
      </c>
    </row>
    <row r="5011" spans="1:18" ht="16.5" customHeight="1">
      <c r="A5011" s="8">
        <v>5088201339</v>
      </c>
      <c r="B5011" s="7">
        <v>1454416</v>
      </c>
      <c r="C5011" s="12">
        <v>1711330000251</v>
      </c>
      <c r="D5011" s="7" t="s">
        <v>27404</v>
      </c>
      <c r="E5011" s="7" t="s">
        <v>24515</v>
      </c>
      <c r="F5011" s="7" t="s">
        <v>27406</v>
      </c>
      <c r="G5011" s="7" t="s">
        <v>27407</v>
      </c>
      <c r="H5011" s="7" t="s">
        <v>27408</v>
      </c>
      <c r="I5011" s="7" t="s">
        <v>45</v>
      </c>
      <c r="J5011" s="7" t="s">
        <v>33060</v>
      </c>
      <c r="K5011" s="7" t="s">
        <v>47</v>
      </c>
      <c r="L5011" s="7">
        <v>10</v>
      </c>
      <c r="M5011" s="7" t="s">
        <v>105</v>
      </c>
      <c r="N5011" s="7">
        <v>86101</v>
      </c>
      <c r="O5011" s="7" t="s">
        <v>615</v>
      </c>
      <c r="P5011" s="7">
        <v>19810307</v>
      </c>
      <c r="Q5011" s="7">
        <v>1225</v>
      </c>
      <c r="R5011" s="7">
        <v>202012</v>
      </c>
    </row>
    <row r="5012" spans="1:18" ht="16.5" customHeight="1">
      <c r="A5012" s="8">
        <v>5088206372</v>
      </c>
      <c r="B5012" s="7">
        <v>3331992</v>
      </c>
      <c r="C5012" s="12">
        <v>1711330002786</v>
      </c>
      <c r="D5012" s="7" t="s">
        <v>26577</v>
      </c>
      <c r="E5012" s="7" t="s">
        <v>9411</v>
      </c>
      <c r="F5012" s="7" t="s">
        <v>249</v>
      </c>
      <c r="G5012" s="7" t="s">
        <v>26579</v>
      </c>
      <c r="H5012" s="7" t="s">
        <v>26580</v>
      </c>
      <c r="I5012" s="7" t="s">
        <v>45</v>
      </c>
      <c r="J5012" s="7" t="s">
        <v>33060</v>
      </c>
      <c r="K5012" s="7" t="s">
        <v>47</v>
      </c>
      <c r="L5012" s="7">
        <v>10</v>
      </c>
      <c r="M5012" s="7" t="s">
        <v>105</v>
      </c>
      <c r="N5012" s="7">
        <v>86300</v>
      </c>
      <c r="O5012" s="7" t="s">
        <v>36811</v>
      </c>
      <c r="P5012" s="7">
        <v>20050202</v>
      </c>
      <c r="Q5012" s="7">
        <v>448</v>
      </c>
      <c r="R5012" s="7">
        <v>202012</v>
      </c>
    </row>
    <row r="5013" spans="1:18" ht="16.5" customHeight="1">
      <c r="A5013" s="8">
        <v>5088201829</v>
      </c>
      <c r="B5013" s="7">
        <v>2570787</v>
      </c>
      <c r="C5013" s="12">
        <v>1711710003289</v>
      </c>
      <c r="D5013" s="7" t="s">
        <v>52563</v>
      </c>
      <c r="E5013" s="7" t="s">
        <v>52564</v>
      </c>
      <c r="F5013" s="7" t="s">
        <v>5955</v>
      </c>
      <c r="G5013" s="7" t="s">
        <v>52565</v>
      </c>
      <c r="H5013" s="7" t="s">
        <v>52566</v>
      </c>
      <c r="I5013" s="7" t="s">
        <v>45</v>
      </c>
      <c r="J5013" s="7" t="s">
        <v>33060</v>
      </c>
      <c r="K5013" s="7" t="s">
        <v>47</v>
      </c>
      <c r="L5013" s="7">
        <v>10</v>
      </c>
      <c r="M5013" s="7" t="s">
        <v>105</v>
      </c>
      <c r="N5013" s="7">
        <v>86100</v>
      </c>
      <c r="O5013" s="7" t="s">
        <v>5955</v>
      </c>
      <c r="P5013" s="7">
        <v>19830701</v>
      </c>
      <c r="Q5013" s="7">
        <v>259</v>
      </c>
      <c r="R5013" s="7">
        <v>202012</v>
      </c>
    </row>
    <row r="5014" spans="1:18" ht="16.5" customHeight="1">
      <c r="A5014" s="8">
        <v>5058210111</v>
      </c>
      <c r="B5014" s="7">
        <v>5427147</v>
      </c>
      <c r="C5014" s="12">
        <v>1712330002768</v>
      </c>
      <c r="D5014" s="7" t="s">
        <v>52567</v>
      </c>
      <c r="E5014" s="7" t="s">
        <v>36580</v>
      </c>
      <c r="G5014" s="7" t="s">
        <v>52568</v>
      </c>
      <c r="H5014" s="7" t="s">
        <v>36583</v>
      </c>
      <c r="I5014" s="7" t="s">
        <v>45</v>
      </c>
      <c r="J5014" s="7" t="s">
        <v>33060</v>
      </c>
      <c r="K5014" s="7" t="s">
        <v>47</v>
      </c>
      <c r="L5014" s="7">
        <v>10</v>
      </c>
      <c r="M5014" s="7" t="s">
        <v>105</v>
      </c>
      <c r="N5014" s="7">
        <v>86102</v>
      </c>
      <c r="O5014" s="7" t="s">
        <v>30448</v>
      </c>
      <c r="P5014" s="7">
        <v>20080820</v>
      </c>
      <c r="Q5014" s="7">
        <v>204</v>
      </c>
      <c r="R5014" s="7">
        <v>202012</v>
      </c>
    </row>
    <row r="5015" spans="1:18" ht="16.5" customHeight="1">
      <c r="A5015" s="8">
        <v>5058210765</v>
      </c>
      <c r="B5015" s="7">
        <v>4179090</v>
      </c>
      <c r="C5015" s="12">
        <v>1712330004318</v>
      </c>
      <c r="D5015" s="7" t="s">
        <v>52569</v>
      </c>
      <c r="E5015" s="7" t="s">
        <v>36645</v>
      </c>
      <c r="F5015" s="7" t="s">
        <v>48806</v>
      </c>
      <c r="G5015" s="7" t="s">
        <v>52570</v>
      </c>
      <c r="H5015" s="7" t="s">
        <v>52571</v>
      </c>
      <c r="I5015" s="7" t="s">
        <v>45</v>
      </c>
      <c r="J5015" s="7" t="s">
        <v>33060</v>
      </c>
      <c r="K5015" s="7" t="s">
        <v>47</v>
      </c>
      <c r="L5015" s="7">
        <v>10</v>
      </c>
      <c r="M5015" s="7" t="s">
        <v>105</v>
      </c>
      <c r="N5015" s="7">
        <v>86102</v>
      </c>
      <c r="O5015" s="7" t="s">
        <v>30448</v>
      </c>
      <c r="P5015" s="7">
        <v>20121108</v>
      </c>
      <c r="Q5015" s="7">
        <v>311</v>
      </c>
      <c r="R5015" s="7">
        <v>202012</v>
      </c>
    </row>
    <row r="5016" spans="1:18" ht="16.5" customHeight="1">
      <c r="A5016" s="8">
        <v>5058211425</v>
      </c>
      <c r="B5016" s="7">
        <v>6717770</v>
      </c>
      <c r="C5016" s="12">
        <v>1712330004756</v>
      </c>
      <c r="D5016" s="7" t="s">
        <v>52572</v>
      </c>
      <c r="E5016" s="7" t="s">
        <v>52573</v>
      </c>
      <c r="F5016" s="7" t="s">
        <v>30448</v>
      </c>
      <c r="G5016" s="7" t="s">
        <v>52574</v>
      </c>
      <c r="H5016" s="7" t="s">
        <v>52575</v>
      </c>
      <c r="I5016" s="7" t="s">
        <v>45</v>
      </c>
      <c r="J5016" s="7" t="s">
        <v>33060</v>
      </c>
      <c r="K5016" s="7" t="s">
        <v>47</v>
      </c>
      <c r="L5016" s="7">
        <v>10</v>
      </c>
      <c r="M5016" s="7" t="s">
        <v>105</v>
      </c>
      <c r="N5016" s="7">
        <v>86102</v>
      </c>
      <c r="O5016" s="7" t="s">
        <v>30448</v>
      </c>
      <c r="P5016" s="7">
        <v>20140523</v>
      </c>
      <c r="Q5016" s="7">
        <v>156</v>
      </c>
      <c r="R5016" s="7">
        <v>202012</v>
      </c>
    </row>
    <row r="5017" spans="1:18" ht="16.5" customHeight="1">
      <c r="A5017" s="8">
        <v>5058211478</v>
      </c>
      <c r="B5017" s="7">
        <v>5943700</v>
      </c>
      <c r="C5017" s="12">
        <v>1712330004821</v>
      </c>
      <c r="D5017" s="7" t="s">
        <v>52576</v>
      </c>
      <c r="E5017" s="7" t="s">
        <v>52577</v>
      </c>
      <c r="F5017" s="7" t="s">
        <v>7921</v>
      </c>
      <c r="G5017" s="7" t="s">
        <v>52578</v>
      </c>
      <c r="H5017" s="7" t="s">
        <v>52579</v>
      </c>
      <c r="I5017" s="7" t="s">
        <v>45</v>
      </c>
      <c r="J5017" s="7" t="s">
        <v>33060</v>
      </c>
      <c r="K5017" s="7" t="s">
        <v>47</v>
      </c>
      <c r="L5017" s="7">
        <v>10</v>
      </c>
      <c r="M5017" s="7" t="s">
        <v>105</v>
      </c>
      <c r="N5017" s="7">
        <v>86102</v>
      </c>
      <c r="O5017" s="7" t="s">
        <v>30448</v>
      </c>
      <c r="P5017" s="7">
        <v>20140704</v>
      </c>
      <c r="Q5017" s="7">
        <v>66</v>
      </c>
      <c r="R5017" s="7">
        <v>202012</v>
      </c>
    </row>
    <row r="5018" spans="1:18" ht="16.5" customHeight="1">
      <c r="A5018" s="8">
        <v>5108204381</v>
      </c>
      <c r="B5018" s="7">
        <v>1144792</v>
      </c>
      <c r="C5018" s="12">
        <v>1713220000052</v>
      </c>
      <c r="D5018" s="7" t="s">
        <v>28000</v>
      </c>
      <c r="E5018" s="7" t="s">
        <v>28002</v>
      </c>
      <c r="F5018" s="7" t="s">
        <v>7921</v>
      </c>
      <c r="G5018" s="7" t="s">
        <v>28003</v>
      </c>
      <c r="H5018" s="7" t="s">
        <v>28004</v>
      </c>
      <c r="I5018" s="7" t="s">
        <v>45</v>
      </c>
      <c r="J5018" s="7" t="s">
        <v>33060</v>
      </c>
      <c r="K5018" s="7" t="s">
        <v>47</v>
      </c>
      <c r="L5018" s="7">
        <v>10</v>
      </c>
      <c r="M5018" s="7" t="s">
        <v>105</v>
      </c>
      <c r="N5018" s="7">
        <v>86101</v>
      </c>
      <c r="O5018" s="7" t="s">
        <v>615</v>
      </c>
      <c r="P5018" s="7">
        <v>19960509</v>
      </c>
      <c r="Q5018" s="7">
        <v>375</v>
      </c>
      <c r="R5018" s="7">
        <v>202012</v>
      </c>
    </row>
    <row r="5019" spans="1:18" ht="16.5" customHeight="1">
      <c r="A5019" s="8">
        <v>5108202874</v>
      </c>
      <c r="B5019" s="7">
        <v>1358834</v>
      </c>
      <c r="C5019" s="12">
        <v>1713320000093</v>
      </c>
      <c r="D5019" s="7" t="s">
        <v>52580</v>
      </c>
      <c r="E5019" s="7" t="s">
        <v>52581</v>
      </c>
      <c r="F5019" s="7" t="s">
        <v>249</v>
      </c>
      <c r="G5019" s="7" t="s">
        <v>52582</v>
      </c>
      <c r="H5019" s="7" t="s">
        <v>52583</v>
      </c>
      <c r="I5019" s="7" t="s">
        <v>45</v>
      </c>
      <c r="J5019" s="7" t="s">
        <v>33060</v>
      </c>
      <c r="K5019" s="7" t="s">
        <v>47</v>
      </c>
      <c r="L5019" s="7">
        <v>10</v>
      </c>
      <c r="M5019" s="7" t="s">
        <v>105</v>
      </c>
      <c r="N5019" s="7">
        <v>86102</v>
      </c>
      <c r="O5019" s="7" t="s">
        <v>30448</v>
      </c>
      <c r="P5019" s="7">
        <v>19811224</v>
      </c>
      <c r="Q5019" s="7">
        <v>115</v>
      </c>
      <c r="R5019" s="7">
        <v>202012</v>
      </c>
    </row>
    <row r="5020" spans="1:18" ht="16.5" customHeight="1">
      <c r="A5020" s="8">
        <v>5108206040</v>
      </c>
      <c r="B5020" s="7">
        <v>3351538</v>
      </c>
      <c r="C5020" s="12">
        <v>1713320002528</v>
      </c>
      <c r="D5020" s="7" t="s">
        <v>52584</v>
      </c>
      <c r="E5020" s="7" t="s">
        <v>7251</v>
      </c>
      <c r="F5020" s="7" t="s">
        <v>6163</v>
      </c>
      <c r="G5020" s="7" t="s">
        <v>52585</v>
      </c>
      <c r="H5020" s="7" t="s">
        <v>52586</v>
      </c>
      <c r="I5020" s="7" t="s">
        <v>45</v>
      </c>
      <c r="J5020" s="7" t="s">
        <v>33060</v>
      </c>
      <c r="K5020" s="7" t="s">
        <v>47</v>
      </c>
      <c r="L5020" s="7">
        <v>10</v>
      </c>
      <c r="M5020" s="7" t="s">
        <v>105</v>
      </c>
      <c r="N5020" s="7">
        <v>87000</v>
      </c>
      <c r="O5020" s="7" t="s">
        <v>16479</v>
      </c>
      <c r="P5020" s="7">
        <v>20060501</v>
      </c>
      <c r="Q5020" s="7">
        <v>107</v>
      </c>
      <c r="R5020" s="7">
        <v>202012</v>
      </c>
    </row>
    <row r="5021" spans="1:18" ht="16.5" customHeight="1">
      <c r="A5021" s="8">
        <v>5108201439</v>
      </c>
      <c r="B5021" s="7">
        <v>2413660</v>
      </c>
      <c r="C5021" s="12">
        <v>1713330000108</v>
      </c>
      <c r="D5021" s="7" t="s">
        <v>52587</v>
      </c>
      <c r="E5021" s="7" t="s">
        <v>52588</v>
      </c>
      <c r="F5021" s="7" t="s">
        <v>5659</v>
      </c>
      <c r="G5021" s="7" t="s">
        <v>52589</v>
      </c>
      <c r="H5021" s="7" t="s">
        <v>52590</v>
      </c>
      <c r="I5021" s="7" t="s">
        <v>45</v>
      </c>
      <c r="J5021" s="7" t="s">
        <v>33060</v>
      </c>
      <c r="K5021" s="7" t="s">
        <v>47</v>
      </c>
      <c r="L5021" s="7">
        <v>10</v>
      </c>
      <c r="M5021" s="7" t="s">
        <v>105</v>
      </c>
      <c r="N5021" s="7">
        <v>86100</v>
      </c>
      <c r="O5021" s="7" t="s">
        <v>5955</v>
      </c>
      <c r="P5021" s="7">
        <v>19830618</v>
      </c>
      <c r="Q5021" s="7">
        <v>417</v>
      </c>
      <c r="R5021" s="7">
        <v>202012</v>
      </c>
    </row>
    <row r="5022" spans="1:18" ht="16.5" customHeight="1">
      <c r="A5022" s="8">
        <v>5118205141</v>
      </c>
      <c r="B5022" s="7">
        <v>3216570</v>
      </c>
      <c r="C5022" s="12">
        <v>1714330004778</v>
      </c>
      <c r="D5022" s="7" t="s">
        <v>30443</v>
      </c>
      <c r="E5022" s="7" t="s">
        <v>30444</v>
      </c>
      <c r="F5022" s="7" t="s">
        <v>249</v>
      </c>
      <c r="G5022" s="7" t="s">
        <v>30445</v>
      </c>
      <c r="H5022" s="7" t="s">
        <v>30446</v>
      </c>
      <c r="I5022" s="7" t="s">
        <v>45</v>
      </c>
      <c r="J5022" s="7" t="s">
        <v>33060</v>
      </c>
      <c r="K5022" s="7" t="s">
        <v>47</v>
      </c>
      <c r="L5022" s="7">
        <v>10</v>
      </c>
      <c r="M5022" s="7" t="s">
        <v>105</v>
      </c>
      <c r="N5022" s="7">
        <v>86100</v>
      </c>
      <c r="O5022" s="7" t="s">
        <v>5955</v>
      </c>
      <c r="P5022" s="7">
        <v>20080319</v>
      </c>
      <c r="Q5022" s="7">
        <v>296</v>
      </c>
      <c r="R5022" s="7">
        <v>202012</v>
      </c>
    </row>
    <row r="5023" spans="1:18" ht="16.5" customHeight="1">
      <c r="A5023" s="8">
        <v>5068207128</v>
      </c>
      <c r="B5023" s="7">
        <v>3255991</v>
      </c>
      <c r="C5023" s="12">
        <v>1717220003107</v>
      </c>
      <c r="D5023" s="7" t="s">
        <v>30453</v>
      </c>
      <c r="E5023" s="7" t="s">
        <v>30454</v>
      </c>
      <c r="F5023" s="7" t="s">
        <v>30455</v>
      </c>
      <c r="G5023" s="7" t="s">
        <v>30456</v>
      </c>
      <c r="H5023" s="7" t="s">
        <v>30457</v>
      </c>
      <c r="I5023" s="7" t="s">
        <v>45</v>
      </c>
      <c r="J5023" s="7" t="s">
        <v>33060</v>
      </c>
      <c r="K5023" s="7" t="s">
        <v>47</v>
      </c>
      <c r="L5023" s="7">
        <v>10</v>
      </c>
      <c r="M5023" s="7" t="s">
        <v>105</v>
      </c>
      <c r="N5023" s="7">
        <v>86101</v>
      </c>
      <c r="O5023" s="7" t="s">
        <v>615</v>
      </c>
      <c r="P5023" s="7">
        <v>20030701</v>
      </c>
      <c r="Q5023" s="7">
        <v>79</v>
      </c>
      <c r="R5023" s="7">
        <v>202012</v>
      </c>
    </row>
    <row r="5024" spans="1:18" ht="16.5" customHeight="1">
      <c r="A5024" s="8">
        <v>5068206906</v>
      </c>
      <c r="B5024" s="7">
        <v>1450386</v>
      </c>
      <c r="C5024" s="12">
        <v>1717330003295</v>
      </c>
      <c r="D5024" s="7" t="s">
        <v>52591</v>
      </c>
      <c r="E5024" s="7" t="s">
        <v>52592</v>
      </c>
      <c r="F5024" s="7" t="s">
        <v>30448</v>
      </c>
      <c r="G5024" s="7" t="s">
        <v>52593</v>
      </c>
      <c r="H5024" s="7" t="s">
        <v>52594</v>
      </c>
      <c r="I5024" s="7" t="s">
        <v>45</v>
      </c>
      <c r="J5024" s="7" t="s">
        <v>33060</v>
      </c>
      <c r="K5024" s="7" t="s">
        <v>47</v>
      </c>
      <c r="L5024" s="7">
        <v>10</v>
      </c>
      <c r="M5024" s="7" t="s">
        <v>105</v>
      </c>
      <c r="N5024" s="7">
        <v>86100</v>
      </c>
      <c r="O5024" s="7" t="s">
        <v>5955</v>
      </c>
      <c r="P5024" s="7">
        <v>20030101</v>
      </c>
      <c r="Q5024" s="7">
        <v>162</v>
      </c>
      <c r="R5024" s="7">
        <v>202012</v>
      </c>
    </row>
    <row r="5025" spans="1:18" ht="16.5" customHeight="1">
      <c r="A5025" s="8">
        <v>5068208054</v>
      </c>
      <c r="B5025" s="7">
        <v>3023674</v>
      </c>
      <c r="C5025" s="12">
        <v>1717330003865</v>
      </c>
      <c r="D5025" s="7" t="s">
        <v>52595</v>
      </c>
      <c r="E5025" s="7" t="s">
        <v>52596</v>
      </c>
      <c r="F5025" s="7" t="s">
        <v>249</v>
      </c>
      <c r="G5025" s="7" t="s">
        <v>52597</v>
      </c>
      <c r="H5025" s="7" t="s">
        <v>52598</v>
      </c>
      <c r="I5025" s="7" t="s">
        <v>45</v>
      </c>
      <c r="J5025" s="7" t="s">
        <v>33060</v>
      </c>
      <c r="K5025" s="7" t="s">
        <v>47</v>
      </c>
      <c r="L5025" s="7">
        <v>10</v>
      </c>
      <c r="M5025" s="7" t="s">
        <v>105</v>
      </c>
      <c r="N5025" s="7">
        <v>86101</v>
      </c>
      <c r="O5025" s="7" t="s">
        <v>615</v>
      </c>
      <c r="P5025" s="7">
        <v>20060501</v>
      </c>
      <c r="Q5025" s="7">
        <v>137</v>
      </c>
      <c r="R5025" s="7">
        <v>202012</v>
      </c>
    </row>
    <row r="5026" spans="1:18" ht="16.5" customHeight="1">
      <c r="A5026" s="8">
        <v>5068208618</v>
      </c>
      <c r="B5026" s="7">
        <v>3614615</v>
      </c>
      <c r="C5026" s="12">
        <v>1717330004110</v>
      </c>
      <c r="D5026" s="7" t="s">
        <v>52599</v>
      </c>
      <c r="E5026" s="7" t="s">
        <v>52600</v>
      </c>
      <c r="F5026" s="7" t="s">
        <v>52601</v>
      </c>
      <c r="G5026" s="7" t="s">
        <v>52602</v>
      </c>
      <c r="H5026" s="7" t="s">
        <v>52603</v>
      </c>
      <c r="I5026" s="7" t="s">
        <v>45</v>
      </c>
      <c r="J5026" s="7" t="s">
        <v>33060</v>
      </c>
      <c r="K5026" s="7" t="s">
        <v>47</v>
      </c>
      <c r="L5026" s="7">
        <v>10</v>
      </c>
      <c r="M5026" s="7" t="s">
        <v>105</v>
      </c>
      <c r="N5026" s="7">
        <v>86200</v>
      </c>
      <c r="O5026" s="7" t="s">
        <v>30500</v>
      </c>
      <c r="P5026" s="7">
        <v>20071001</v>
      </c>
      <c r="Q5026" s="7">
        <v>69</v>
      </c>
      <c r="R5026" s="7">
        <v>202012</v>
      </c>
    </row>
    <row r="5027" spans="1:18" ht="16.5" customHeight="1">
      <c r="A5027" s="8">
        <v>5068209204</v>
      </c>
      <c r="B5027" s="7">
        <v>4164010</v>
      </c>
      <c r="C5027" s="12">
        <v>1717330004409</v>
      </c>
      <c r="D5027" s="7" t="s">
        <v>52604</v>
      </c>
      <c r="E5027" s="7" t="s">
        <v>52605</v>
      </c>
      <c r="F5027" s="7" t="s">
        <v>52606</v>
      </c>
      <c r="G5027" s="7" t="s">
        <v>52607</v>
      </c>
      <c r="H5027" s="7" t="s">
        <v>52608</v>
      </c>
      <c r="I5027" s="7" t="s">
        <v>45</v>
      </c>
      <c r="J5027" s="7" t="s">
        <v>33060</v>
      </c>
      <c r="K5027" s="7" t="s">
        <v>47</v>
      </c>
      <c r="L5027" s="7">
        <v>10</v>
      </c>
      <c r="M5027" s="7" t="s">
        <v>105</v>
      </c>
      <c r="N5027" s="7">
        <v>86105</v>
      </c>
      <c r="O5027" s="7" t="s">
        <v>16354</v>
      </c>
      <c r="P5027" s="7">
        <v>20090113</v>
      </c>
      <c r="Q5027" s="7">
        <v>82</v>
      </c>
      <c r="R5027" s="7">
        <v>202012</v>
      </c>
    </row>
    <row r="5028" spans="1:18" ht="16.5" customHeight="1">
      <c r="A5028" s="8">
        <v>5068209728</v>
      </c>
      <c r="B5028" s="7">
        <v>3709314</v>
      </c>
      <c r="C5028" s="12">
        <v>1717330004699</v>
      </c>
      <c r="D5028" s="7" t="s">
        <v>52609</v>
      </c>
      <c r="E5028" s="7" t="s">
        <v>52610</v>
      </c>
      <c r="F5028" s="7" t="s">
        <v>249</v>
      </c>
      <c r="G5028" s="7" t="s">
        <v>52611</v>
      </c>
      <c r="H5028" s="7" t="s">
        <v>52612</v>
      </c>
      <c r="I5028" s="7" t="s">
        <v>45</v>
      </c>
      <c r="J5028" s="7" t="s">
        <v>33060</v>
      </c>
      <c r="K5028" s="7" t="s">
        <v>47</v>
      </c>
      <c r="L5028" s="7">
        <v>10</v>
      </c>
      <c r="M5028" s="7" t="s">
        <v>105</v>
      </c>
      <c r="N5028" s="7">
        <v>86104</v>
      </c>
      <c r="O5028" s="7" t="s">
        <v>36543</v>
      </c>
      <c r="P5028" s="7">
        <v>20100225</v>
      </c>
      <c r="Q5028" s="7">
        <v>121</v>
      </c>
      <c r="R5028" s="7">
        <v>202012</v>
      </c>
    </row>
    <row r="5029" spans="1:18" ht="16.5" customHeight="1">
      <c r="A5029" s="8">
        <v>5068210069</v>
      </c>
      <c r="B5029" s="7">
        <v>3981006</v>
      </c>
      <c r="C5029" s="12">
        <v>1717330005035</v>
      </c>
      <c r="D5029" s="7" t="s">
        <v>52613</v>
      </c>
      <c r="E5029" s="7" t="s">
        <v>52614</v>
      </c>
      <c r="F5029" s="7" t="s">
        <v>249</v>
      </c>
      <c r="G5029" s="7" t="s">
        <v>52615</v>
      </c>
      <c r="H5029" s="7" t="s">
        <v>52616</v>
      </c>
      <c r="I5029" s="7" t="s">
        <v>45</v>
      </c>
      <c r="J5029" s="7" t="s">
        <v>33060</v>
      </c>
      <c r="K5029" s="7" t="s">
        <v>47</v>
      </c>
      <c r="L5029" s="7">
        <v>10</v>
      </c>
      <c r="M5029" s="7" t="s">
        <v>105</v>
      </c>
      <c r="N5029" s="7">
        <v>86102</v>
      </c>
      <c r="O5029" s="7" t="s">
        <v>30448</v>
      </c>
      <c r="P5029" s="7">
        <v>20110303</v>
      </c>
      <c r="Q5029" s="7">
        <v>70</v>
      </c>
      <c r="R5029" s="7">
        <v>202012</v>
      </c>
    </row>
    <row r="5030" spans="1:18" ht="16.5" customHeight="1">
      <c r="A5030" s="8">
        <v>5068210360</v>
      </c>
      <c r="B5030" s="7">
        <v>4040798</v>
      </c>
      <c r="C5030" s="12">
        <v>1717330005168</v>
      </c>
      <c r="D5030" s="7" t="s">
        <v>52617</v>
      </c>
      <c r="E5030" s="7" t="s">
        <v>52618</v>
      </c>
      <c r="F5030" s="7" t="s">
        <v>249</v>
      </c>
      <c r="G5030" s="7" t="s">
        <v>52619</v>
      </c>
      <c r="H5030" s="7" t="s">
        <v>52620</v>
      </c>
      <c r="I5030" s="7" t="s">
        <v>45</v>
      </c>
      <c r="J5030" s="7" t="s">
        <v>33060</v>
      </c>
      <c r="K5030" s="7" t="s">
        <v>47</v>
      </c>
      <c r="L5030" s="7">
        <v>10</v>
      </c>
      <c r="M5030" s="7" t="s">
        <v>105</v>
      </c>
      <c r="N5030" s="7">
        <v>86102</v>
      </c>
      <c r="O5030" s="7" t="s">
        <v>30448</v>
      </c>
      <c r="P5030" s="7">
        <v>20110915</v>
      </c>
      <c r="Q5030" s="7">
        <v>103</v>
      </c>
      <c r="R5030" s="7">
        <v>202012</v>
      </c>
    </row>
    <row r="5031" spans="1:18" ht="16.5" customHeight="1">
      <c r="A5031" s="8">
        <v>4678200043</v>
      </c>
      <c r="B5031" s="7">
        <v>6503258</v>
      </c>
      <c r="C5031" s="12">
        <v>1717330006447</v>
      </c>
      <c r="D5031" s="7" t="s">
        <v>52621</v>
      </c>
      <c r="E5031" s="7" t="s">
        <v>52622</v>
      </c>
      <c r="F5031" s="7" t="s">
        <v>249</v>
      </c>
      <c r="G5031" s="7" t="s">
        <v>52623</v>
      </c>
      <c r="H5031" s="7" t="s">
        <v>52624</v>
      </c>
      <c r="I5031" s="7" t="s">
        <v>45</v>
      </c>
      <c r="J5031" s="7" t="s">
        <v>33060</v>
      </c>
      <c r="K5031" s="7" t="s">
        <v>47</v>
      </c>
      <c r="L5031" s="7">
        <v>10</v>
      </c>
      <c r="M5031" s="7" t="s">
        <v>105</v>
      </c>
      <c r="N5031" s="7">
        <v>86102</v>
      </c>
      <c r="O5031" s="7" t="s">
        <v>30448</v>
      </c>
      <c r="P5031" s="7">
        <v>20150713</v>
      </c>
      <c r="Q5031" s="7">
        <v>87</v>
      </c>
      <c r="R5031" s="7">
        <v>202012</v>
      </c>
    </row>
    <row r="5032" spans="1:18" ht="16.5" customHeight="1">
      <c r="A5032" s="8">
        <v>5148212132</v>
      </c>
      <c r="B5032" s="7">
        <v>5984125</v>
      </c>
      <c r="C5032" s="12">
        <v>1718320003378</v>
      </c>
      <c r="D5032" s="7" t="s">
        <v>52625</v>
      </c>
      <c r="E5032" s="7" t="s">
        <v>52626</v>
      </c>
      <c r="G5032" s="7" t="s">
        <v>52627</v>
      </c>
      <c r="H5032" s="7" t="s">
        <v>52628</v>
      </c>
      <c r="I5032" s="7" t="s">
        <v>45</v>
      </c>
      <c r="J5032" s="7" t="s">
        <v>33060</v>
      </c>
      <c r="K5032" s="7" t="s">
        <v>47</v>
      </c>
      <c r="L5032" s="7">
        <v>10</v>
      </c>
      <c r="M5032" s="7" t="s">
        <v>105</v>
      </c>
      <c r="N5032" s="7">
        <v>87111</v>
      </c>
      <c r="O5032" s="7" t="s">
        <v>37358</v>
      </c>
      <c r="P5032" s="7">
        <v>20090625</v>
      </c>
      <c r="Q5032" s="7">
        <v>53</v>
      </c>
      <c r="R5032" s="7">
        <v>202012</v>
      </c>
    </row>
    <row r="5033" spans="1:18" ht="16.5" customHeight="1">
      <c r="A5033" s="8">
        <v>5038211337</v>
      </c>
      <c r="B5033" s="7">
        <v>3116204</v>
      </c>
      <c r="C5033" s="12">
        <v>1718330003920</v>
      </c>
      <c r="D5033" s="7" t="s">
        <v>52629</v>
      </c>
      <c r="E5033" s="7" t="s">
        <v>52630</v>
      </c>
      <c r="F5033" s="7" t="s">
        <v>7921</v>
      </c>
      <c r="G5033" s="7" t="s">
        <v>52631</v>
      </c>
      <c r="H5033" s="7" t="s">
        <v>52632</v>
      </c>
      <c r="I5033" s="7" t="s">
        <v>45</v>
      </c>
      <c r="J5033" s="7" t="s">
        <v>33060</v>
      </c>
      <c r="K5033" s="7" t="s">
        <v>47</v>
      </c>
      <c r="L5033" s="7">
        <v>10</v>
      </c>
      <c r="M5033" s="7" t="s">
        <v>105</v>
      </c>
      <c r="N5033" s="7">
        <v>86100</v>
      </c>
      <c r="O5033" s="7" t="s">
        <v>5955</v>
      </c>
      <c r="P5033" s="7">
        <v>20071130</v>
      </c>
      <c r="Q5033" s="7">
        <v>225</v>
      </c>
      <c r="R5033" s="7">
        <v>202012</v>
      </c>
    </row>
    <row r="5034" spans="1:18" ht="16.5" customHeight="1">
      <c r="A5034" s="8">
        <v>5148212957</v>
      </c>
      <c r="B5034" s="7">
        <v>3841193</v>
      </c>
      <c r="C5034" s="12">
        <v>1718330004788</v>
      </c>
      <c r="D5034" s="7" t="s">
        <v>52633</v>
      </c>
      <c r="E5034" s="7" t="s">
        <v>52634</v>
      </c>
      <c r="F5034" s="7" t="s">
        <v>249</v>
      </c>
      <c r="G5034" s="7" t="s">
        <v>52635</v>
      </c>
      <c r="H5034" s="7" t="s">
        <v>52636</v>
      </c>
      <c r="I5034" s="7" t="s">
        <v>45</v>
      </c>
      <c r="J5034" s="7" t="s">
        <v>33060</v>
      </c>
      <c r="K5034" s="7" t="s">
        <v>47</v>
      </c>
      <c r="L5034" s="7">
        <v>10</v>
      </c>
      <c r="M5034" s="7" t="s">
        <v>105</v>
      </c>
      <c r="N5034" s="7">
        <v>86102</v>
      </c>
      <c r="O5034" s="7" t="s">
        <v>30448</v>
      </c>
      <c r="P5034" s="7">
        <v>20100903</v>
      </c>
      <c r="Q5034" s="7">
        <v>112</v>
      </c>
      <c r="R5034" s="7">
        <v>202012</v>
      </c>
    </row>
    <row r="5035" spans="1:18" ht="16.5" customHeight="1">
      <c r="A5035" s="8">
        <v>5038213223</v>
      </c>
      <c r="B5035" s="7">
        <v>4157417</v>
      </c>
      <c r="C5035" s="12">
        <v>1718330005190</v>
      </c>
      <c r="D5035" s="7" t="s">
        <v>52637</v>
      </c>
      <c r="E5035" s="7" t="s">
        <v>52638</v>
      </c>
      <c r="F5035" s="7" t="s">
        <v>249</v>
      </c>
      <c r="G5035" s="7" t="s">
        <v>52639</v>
      </c>
      <c r="H5035" s="7" t="s">
        <v>52640</v>
      </c>
      <c r="I5035" s="7" t="s">
        <v>45</v>
      </c>
      <c r="J5035" s="7" t="s">
        <v>33060</v>
      </c>
      <c r="K5035" s="7" t="s">
        <v>47</v>
      </c>
      <c r="L5035" s="7">
        <v>10</v>
      </c>
      <c r="M5035" s="7" t="s">
        <v>105</v>
      </c>
      <c r="N5035" s="7">
        <v>86102</v>
      </c>
      <c r="O5035" s="7" t="s">
        <v>30448</v>
      </c>
      <c r="P5035" s="7">
        <v>20120814</v>
      </c>
      <c r="Q5035" s="7">
        <v>131</v>
      </c>
      <c r="R5035" s="7">
        <v>202012</v>
      </c>
    </row>
    <row r="5036" spans="1:18" ht="16.5" customHeight="1">
      <c r="A5036" s="8">
        <v>5148209170</v>
      </c>
      <c r="B5036" s="7">
        <v>3894106</v>
      </c>
      <c r="C5036" s="12">
        <v>1741320001472</v>
      </c>
      <c r="D5036" s="7" t="s">
        <v>52641</v>
      </c>
      <c r="E5036" s="7" t="s">
        <v>52642</v>
      </c>
      <c r="F5036" s="7" t="s">
        <v>52643</v>
      </c>
      <c r="G5036" s="7" t="s">
        <v>52644</v>
      </c>
      <c r="H5036" s="7" t="s">
        <v>37458</v>
      </c>
      <c r="I5036" s="7" t="s">
        <v>45</v>
      </c>
      <c r="J5036" s="7" t="s">
        <v>33060</v>
      </c>
      <c r="K5036" s="7" t="s">
        <v>47</v>
      </c>
      <c r="L5036" s="7">
        <v>10</v>
      </c>
      <c r="M5036" s="7" t="s">
        <v>33760</v>
      </c>
      <c r="N5036" s="7">
        <v>47119</v>
      </c>
      <c r="O5036" s="7" t="s">
        <v>33940</v>
      </c>
      <c r="P5036" s="7">
        <v>20021207</v>
      </c>
      <c r="Q5036" s="7">
        <v>219</v>
      </c>
      <c r="R5036" s="7">
        <v>202012</v>
      </c>
    </row>
    <row r="5037" spans="1:18" ht="16.5" customHeight="1">
      <c r="A5037" s="8">
        <v>5148210639</v>
      </c>
      <c r="B5037" s="7">
        <v>3716349</v>
      </c>
      <c r="C5037" s="12">
        <v>1741320002040</v>
      </c>
      <c r="D5037" s="7" t="s">
        <v>52645</v>
      </c>
      <c r="E5037" s="7" t="s">
        <v>4319</v>
      </c>
      <c r="F5037" s="7" t="s">
        <v>52646</v>
      </c>
      <c r="G5037" s="7" t="s">
        <v>52647</v>
      </c>
      <c r="H5037" s="7" t="s">
        <v>52648</v>
      </c>
      <c r="I5037" s="7" t="s">
        <v>45</v>
      </c>
      <c r="J5037" s="7" t="s">
        <v>33060</v>
      </c>
      <c r="K5037" s="7" t="s">
        <v>47</v>
      </c>
      <c r="L5037" s="7">
        <v>10</v>
      </c>
      <c r="M5037" s="7" t="s">
        <v>105</v>
      </c>
      <c r="N5037" s="7">
        <v>87111</v>
      </c>
      <c r="O5037" s="7" t="s">
        <v>37358</v>
      </c>
      <c r="P5037" s="7">
        <v>20060721</v>
      </c>
      <c r="Q5037" s="7">
        <v>101</v>
      </c>
      <c r="R5037" s="7">
        <v>202012</v>
      </c>
    </row>
    <row r="5038" spans="1:18" ht="16.5" customHeight="1">
      <c r="A5038" s="8">
        <v>5038203443</v>
      </c>
      <c r="B5038" s="7">
        <v>2567262</v>
      </c>
      <c r="C5038" s="12">
        <v>1742210000110</v>
      </c>
      <c r="D5038" s="7" t="s">
        <v>52649</v>
      </c>
      <c r="E5038" s="7" t="s">
        <v>52650</v>
      </c>
      <c r="F5038" s="7" t="s">
        <v>52651</v>
      </c>
      <c r="G5038" s="7" t="s">
        <v>52652</v>
      </c>
      <c r="H5038" s="7" t="s">
        <v>52653</v>
      </c>
      <c r="I5038" s="7" t="s">
        <v>45</v>
      </c>
      <c r="J5038" s="7" t="s">
        <v>33060</v>
      </c>
      <c r="K5038" s="7" t="s">
        <v>47</v>
      </c>
      <c r="L5038" s="7">
        <v>10</v>
      </c>
      <c r="M5038" s="7" t="s">
        <v>33076</v>
      </c>
      <c r="N5038" s="7">
        <v>33999</v>
      </c>
      <c r="O5038" s="7" t="s">
        <v>33644</v>
      </c>
      <c r="P5038" s="7">
        <v>19830901</v>
      </c>
      <c r="Q5038" s="7">
        <v>102</v>
      </c>
      <c r="R5038" s="7">
        <v>202012</v>
      </c>
    </row>
    <row r="5039" spans="1:18" ht="16.5" customHeight="1">
      <c r="A5039" s="8">
        <v>5148209068</v>
      </c>
      <c r="B5039" s="7">
        <v>2419303</v>
      </c>
      <c r="C5039" s="12">
        <v>1742220001059</v>
      </c>
      <c r="D5039" s="7" t="s">
        <v>52654</v>
      </c>
      <c r="E5039" s="7" t="s">
        <v>52655</v>
      </c>
      <c r="F5039" s="7" t="s">
        <v>52656</v>
      </c>
      <c r="G5039" s="7" t="s">
        <v>52657</v>
      </c>
      <c r="H5039" s="7" t="s">
        <v>22836</v>
      </c>
      <c r="I5039" s="7" t="s">
        <v>45</v>
      </c>
      <c r="J5039" s="7" t="s">
        <v>33060</v>
      </c>
      <c r="K5039" s="7" t="s">
        <v>47</v>
      </c>
      <c r="L5039" s="7">
        <v>10</v>
      </c>
      <c r="M5039" s="7" t="s">
        <v>105</v>
      </c>
      <c r="N5039" s="7">
        <v>87000</v>
      </c>
      <c r="O5039" s="7" t="s">
        <v>16479</v>
      </c>
      <c r="P5039" s="7">
        <v>19941201</v>
      </c>
      <c r="Q5039" s="7">
        <v>84</v>
      </c>
      <c r="R5039" s="7">
        <v>202012</v>
      </c>
    </row>
    <row r="5040" spans="1:18" ht="16.5" customHeight="1">
      <c r="A5040" s="8">
        <v>5038200505</v>
      </c>
      <c r="B5040" s="7">
        <v>2567248</v>
      </c>
      <c r="C5040" s="12">
        <v>1742320000208</v>
      </c>
      <c r="D5040" s="7" t="s">
        <v>52658</v>
      </c>
      <c r="E5040" s="7" t="s">
        <v>52659</v>
      </c>
      <c r="F5040" s="7" t="s">
        <v>76</v>
      </c>
      <c r="G5040" s="7" t="s">
        <v>52660</v>
      </c>
      <c r="H5040" s="7" t="s">
        <v>36885</v>
      </c>
      <c r="I5040" s="7" t="s">
        <v>45</v>
      </c>
      <c r="J5040" s="7" t="s">
        <v>33060</v>
      </c>
      <c r="K5040" s="7" t="s">
        <v>47</v>
      </c>
      <c r="L5040" s="7">
        <v>10</v>
      </c>
      <c r="M5040" s="7" t="s">
        <v>966</v>
      </c>
      <c r="N5040" s="7">
        <v>68110</v>
      </c>
      <c r="O5040" s="7" t="s">
        <v>76</v>
      </c>
      <c r="P5040" s="7">
        <v>19710920</v>
      </c>
      <c r="Q5040" s="7">
        <v>128</v>
      </c>
      <c r="R5040" s="7">
        <v>202012</v>
      </c>
    </row>
    <row r="5041" spans="1:18" ht="16.5" customHeight="1">
      <c r="A5041" s="8">
        <v>5048209950</v>
      </c>
      <c r="B5041" s="7">
        <v>2113830</v>
      </c>
      <c r="C5041" s="12">
        <v>1742330003218</v>
      </c>
      <c r="D5041" s="7" t="s">
        <v>52661</v>
      </c>
      <c r="E5041" s="7" t="s">
        <v>52662</v>
      </c>
      <c r="F5041" s="7" t="s">
        <v>249</v>
      </c>
      <c r="G5041" s="7" t="s">
        <v>8831</v>
      </c>
      <c r="H5041" s="7" t="s">
        <v>52663</v>
      </c>
      <c r="I5041" s="7" t="s">
        <v>45</v>
      </c>
      <c r="J5041" s="7" t="s">
        <v>33060</v>
      </c>
      <c r="K5041" s="7" t="s">
        <v>47</v>
      </c>
      <c r="L5041" s="7">
        <v>10</v>
      </c>
      <c r="M5041" s="7" t="s">
        <v>105</v>
      </c>
      <c r="N5041" s="7">
        <v>86100</v>
      </c>
      <c r="O5041" s="7" t="s">
        <v>5955</v>
      </c>
      <c r="P5041" s="7">
        <v>20040520</v>
      </c>
      <c r="Q5041" s="7">
        <v>255</v>
      </c>
      <c r="R5041" s="7">
        <v>202012</v>
      </c>
    </row>
    <row r="5042" spans="1:18" ht="16.5" customHeight="1">
      <c r="A5042" s="8">
        <v>5088205806</v>
      </c>
      <c r="B5042" s="7">
        <v>6062784</v>
      </c>
      <c r="C5042" s="12">
        <v>1745330000797</v>
      </c>
      <c r="D5042" s="7" t="s">
        <v>52664</v>
      </c>
      <c r="E5042" s="7" t="s">
        <v>4520</v>
      </c>
      <c r="F5042" s="7" t="s">
        <v>615</v>
      </c>
      <c r="G5042" s="7" t="s">
        <v>52665</v>
      </c>
      <c r="H5042" s="7" t="s">
        <v>52666</v>
      </c>
      <c r="I5042" s="7" t="s">
        <v>45</v>
      </c>
      <c r="J5042" s="7" t="s">
        <v>33060</v>
      </c>
      <c r="K5042" s="7" t="s">
        <v>47</v>
      </c>
      <c r="L5042" s="7">
        <v>10</v>
      </c>
      <c r="M5042" s="7" t="s">
        <v>105</v>
      </c>
      <c r="N5042" s="7">
        <v>86101</v>
      </c>
      <c r="O5042" s="7" t="s">
        <v>615</v>
      </c>
      <c r="P5042" s="7">
        <v>20030625</v>
      </c>
      <c r="Q5042" s="7">
        <v>377</v>
      </c>
      <c r="R5042" s="7">
        <v>202012</v>
      </c>
    </row>
    <row r="5043" spans="1:18" ht="16.5" customHeight="1">
      <c r="A5043" s="8">
        <v>5068201629</v>
      </c>
      <c r="B5043" s="7">
        <v>3119551</v>
      </c>
      <c r="C5043" s="12">
        <v>1746330000216</v>
      </c>
      <c r="D5043" s="7" t="s">
        <v>52667</v>
      </c>
      <c r="E5043" s="7" t="s">
        <v>32892</v>
      </c>
      <c r="F5043" s="7" t="s">
        <v>5659</v>
      </c>
      <c r="G5043" s="7" t="s">
        <v>52668</v>
      </c>
      <c r="H5043" s="7" t="s">
        <v>52669</v>
      </c>
      <c r="I5043" s="7" t="s">
        <v>45</v>
      </c>
      <c r="J5043" s="7" t="s">
        <v>33060</v>
      </c>
      <c r="K5043" s="7" t="s">
        <v>47</v>
      </c>
      <c r="L5043" s="7">
        <v>10</v>
      </c>
      <c r="M5043" s="7" t="s">
        <v>105</v>
      </c>
      <c r="N5043" s="7">
        <v>86102</v>
      </c>
      <c r="O5043" s="7" t="s">
        <v>30448</v>
      </c>
      <c r="P5043" s="7">
        <v>19820701</v>
      </c>
      <c r="Q5043" s="7">
        <v>366</v>
      </c>
      <c r="R5043" s="7">
        <v>202012</v>
      </c>
    </row>
    <row r="5044" spans="1:18" ht="16.5" customHeight="1">
      <c r="A5044" s="8">
        <v>5058159039</v>
      </c>
      <c r="B5044" s="7">
        <v>3707135</v>
      </c>
      <c r="C5044" s="12">
        <v>1747110027090</v>
      </c>
      <c r="D5044" s="7" t="s">
        <v>18146</v>
      </c>
      <c r="E5044" s="7" t="s">
        <v>18147</v>
      </c>
      <c r="F5044" s="7" t="s">
        <v>18148</v>
      </c>
      <c r="G5044" s="7" t="s">
        <v>18149</v>
      </c>
      <c r="H5044" s="7" t="s">
        <v>18150</v>
      </c>
      <c r="I5044" s="7" t="s">
        <v>65</v>
      </c>
      <c r="J5044" s="7" t="s">
        <v>33060</v>
      </c>
      <c r="K5044" s="7" t="s">
        <v>47</v>
      </c>
      <c r="L5044" s="7">
        <v>10</v>
      </c>
      <c r="M5044" s="7" t="s">
        <v>33076</v>
      </c>
      <c r="N5044" s="7">
        <v>23994</v>
      </c>
      <c r="O5044" s="7" t="s">
        <v>43354</v>
      </c>
      <c r="P5044" s="7">
        <v>20100219</v>
      </c>
      <c r="Q5044" s="7">
        <v>51</v>
      </c>
      <c r="R5044" s="7">
        <v>202012</v>
      </c>
    </row>
    <row r="5045" spans="1:18" ht="16.5" customHeight="1">
      <c r="A5045" s="8">
        <v>5058220787</v>
      </c>
      <c r="B5045" s="7">
        <v>1950393</v>
      </c>
      <c r="C5045" s="12">
        <v>1747330000070</v>
      </c>
      <c r="D5045" s="7" t="s">
        <v>52670</v>
      </c>
      <c r="E5045" s="7" t="s">
        <v>52671</v>
      </c>
      <c r="F5045" s="7" t="s">
        <v>27954</v>
      </c>
      <c r="G5045" s="7" t="s">
        <v>52672</v>
      </c>
      <c r="H5045" s="7" t="s">
        <v>52673</v>
      </c>
      <c r="I5045" s="7" t="s">
        <v>45</v>
      </c>
      <c r="J5045" s="7" t="s">
        <v>33060</v>
      </c>
      <c r="K5045" s="7" t="s">
        <v>47</v>
      </c>
      <c r="L5045" s="7">
        <v>10</v>
      </c>
      <c r="M5045" s="7" t="s">
        <v>105</v>
      </c>
      <c r="N5045" s="7">
        <v>86102</v>
      </c>
      <c r="O5045" s="7" t="s">
        <v>30448</v>
      </c>
      <c r="P5045" s="7">
        <v>19770121</v>
      </c>
      <c r="Q5045" s="7">
        <v>254</v>
      </c>
      <c r="R5045" s="7">
        <v>202012</v>
      </c>
    </row>
    <row r="5046" spans="1:18" ht="16.5" customHeight="1">
      <c r="A5046" s="8">
        <v>5058207445</v>
      </c>
      <c r="B5046" s="7">
        <v>3255523</v>
      </c>
      <c r="C5046" s="12">
        <v>1747330002351</v>
      </c>
      <c r="D5046" s="7" t="s">
        <v>52674</v>
      </c>
      <c r="E5046" s="7" t="s">
        <v>52675</v>
      </c>
      <c r="F5046" s="7" t="s">
        <v>16354</v>
      </c>
      <c r="G5046" s="7" t="s">
        <v>52676</v>
      </c>
      <c r="H5046" s="7" t="s">
        <v>52677</v>
      </c>
      <c r="I5046" s="7" t="s">
        <v>45</v>
      </c>
      <c r="J5046" s="7" t="s">
        <v>33060</v>
      </c>
      <c r="K5046" s="7" t="s">
        <v>47</v>
      </c>
      <c r="L5046" s="7">
        <v>10</v>
      </c>
      <c r="M5046" s="7" t="s">
        <v>105</v>
      </c>
      <c r="N5046" s="7">
        <v>86101</v>
      </c>
      <c r="O5046" s="7" t="s">
        <v>615</v>
      </c>
      <c r="P5046" s="7">
        <v>20060217</v>
      </c>
      <c r="Q5046" s="7">
        <v>52</v>
      </c>
      <c r="R5046" s="7">
        <v>202012</v>
      </c>
    </row>
    <row r="5047" spans="1:18" ht="16.5" customHeight="1">
      <c r="A5047" s="8">
        <v>5158209417</v>
      </c>
      <c r="B5047" s="7">
        <v>3969333</v>
      </c>
      <c r="C5047" s="12">
        <v>1748330004917</v>
      </c>
      <c r="D5047" s="7" t="s">
        <v>52678</v>
      </c>
      <c r="E5047" s="7" t="s">
        <v>52679</v>
      </c>
      <c r="F5047" s="7" t="s">
        <v>249</v>
      </c>
      <c r="G5047" s="7" t="s">
        <v>52680</v>
      </c>
      <c r="H5047" s="7" t="s">
        <v>52681</v>
      </c>
      <c r="I5047" s="7" t="s">
        <v>45</v>
      </c>
      <c r="J5047" s="7" t="s">
        <v>33060</v>
      </c>
      <c r="K5047" s="7" t="s">
        <v>47</v>
      </c>
      <c r="L5047" s="7">
        <v>10</v>
      </c>
      <c r="M5047" s="7" t="s">
        <v>105</v>
      </c>
      <c r="N5047" s="7">
        <v>86102</v>
      </c>
      <c r="O5047" s="7" t="s">
        <v>30448</v>
      </c>
      <c r="P5047" s="7">
        <v>20110125</v>
      </c>
      <c r="Q5047" s="7">
        <v>68</v>
      </c>
      <c r="R5047" s="7">
        <v>202012</v>
      </c>
    </row>
    <row r="5048" spans="1:18" ht="16.5" customHeight="1">
      <c r="A5048" s="8">
        <v>5158209440</v>
      </c>
      <c r="B5048" s="7">
        <v>3976345</v>
      </c>
      <c r="C5048" s="12">
        <v>1748330004925</v>
      </c>
      <c r="D5048" s="7" t="s">
        <v>25951</v>
      </c>
      <c r="E5048" s="7" t="s">
        <v>25953</v>
      </c>
      <c r="F5048" s="7" t="s">
        <v>249</v>
      </c>
      <c r="G5048" s="7" t="s">
        <v>25954</v>
      </c>
      <c r="H5048" s="7" t="s">
        <v>25955</v>
      </c>
      <c r="I5048" s="7" t="s">
        <v>45</v>
      </c>
      <c r="J5048" s="7" t="s">
        <v>33060</v>
      </c>
      <c r="K5048" s="7" t="s">
        <v>47</v>
      </c>
      <c r="L5048" s="7">
        <v>10</v>
      </c>
      <c r="M5048" s="7" t="s">
        <v>105</v>
      </c>
      <c r="N5048" s="7">
        <v>86102</v>
      </c>
      <c r="O5048" s="7" t="s">
        <v>30448</v>
      </c>
      <c r="P5048" s="7">
        <v>20110222</v>
      </c>
      <c r="Q5048" s="7">
        <v>335</v>
      </c>
      <c r="R5048" s="7">
        <v>202012</v>
      </c>
    </row>
    <row r="5049" spans="1:18" ht="16.5" customHeight="1">
      <c r="A5049" s="8">
        <v>5158202826</v>
      </c>
      <c r="B5049" s="7">
        <v>1294439</v>
      </c>
      <c r="C5049" s="12">
        <v>1749330000032</v>
      </c>
      <c r="D5049" s="7" t="s">
        <v>52682</v>
      </c>
      <c r="E5049" s="7" t="s">
        <v>48532</v>
      </c>
      <c r="F5049" s="7" t="s">
        <v>51927</v>
      </c>
      <c r="G5049" s="7" t="s">
        <v>52683</v>
      </c>
      <c r="H5049" s="7" t="s">
        <v>52684</v>
      </c>
      <c r="I5049" s="7" t="s">
        <v>45</v>
      </c>
      <c r="J5049" s="7" t="s">
        <v>33060</v>
      </c>
      <c r="K5049" s="7" t="s">
        <v>47</v>
      </c>
      <c r="L5049" s="7">
        <v>10</v>
      </c>
      <c r="M5049" s="7" t="s">
        <v>105</v>
      </c>
      <c r="N5049" s="7">
        <v>86300</v>
      </c>
      <c r="O5049" s="7" t="s">
        <v>36811</v>
      </c>
      <c r="P5049" s="7">
        <v>19900730</v>
      </c>
      <c r="Q5049" s="7">
        <v>74</v>
      </c>
      <c r="R5049" s="7">
        <v>202012</v>
      </c>
    </row>
    <row r="5050" spans="1:18" ht="16.5" customHeight="1">
      <c r="A5050" s="8">
        <v>5158208591</v>
      </c>
      <c r="B5050" s="7">
        <v>3216741</v>
      </c>
      <c r="C5050" s="12">
        <v>1749330001218</v>
      </c>
      <c r="D5050" s="7" t="s">
        <v>36614</v>
      </c>
      <c r="E5050" s="7" t="s">
        <v>36615</v>
      </c>
      <c r="F5050" s="7" t="s">
        <v>7921</v>
      </c>
      <c r="G5050" s="7" t="s">
        <v>52685</v>
      </c>
      <c r="H5050" s="7" t="s">
        <v>52686</v>
      </c>
      <c r="I5050" s="7" t="s">
        <v>45</v>
      </c>
      <c r="J5050" s="7" t="s">
        <v>33060</v>
      </c>
      <c r="K5050" s="7" t="s">
        <v>47</v>
      </c>
      <c r="L5050" s="7">
        <v>10</v>
      </c>
      <c r="M5050" s="7" t="s">
        <v>105</v>
      </c>
      <c r="N5050" s="7">
        <v>86101</v>
      </c>
      <c r="O5050" s="7" t="s">
        <v>615</v>
      </c>
      <c r="P5050" s="7">
        <v>20080612</v>
      </c>
      <c r="Q5050" s="7">
        <v>263</v>
      </c>
      <c r="R5050" s="7">
        <v>202012</v>
      </c>
    </row>
    <row r="5051" spans="1:18" ht="16.5" customHeight="1">
      <c r="A5051" s="8">
        <v>5038206756</v>
      </c>
      <c r="B5051" s="7">
        <v>3036262</v>
      </c>
      <c r="C5051" s="12">
        <v>1750320001241</v>
      </c>
      <c r="D5051" s="7" t="s">
        <v>52687</v>
      </c>
      <c r="E5051" s="7" t="s">
        <v>52688</v>
      </c>
      <c r="F5051" s="7" t="s">
        <v>52689</v>
      </c>
      <c r="G5051" s="7" t="s">
        <v>52690</v>
      </c>
      <c r="H5051" s="7" t="s">
        <v>52691</v>
      </c>
      <c r="I5051" s="7" t="s">
        <v>45</v>
      </c>
      <c r="J5051" s="7" t="s">
        <v>33060</v>
      </c>
      <c r="K5051" s="7" t="s">
        <v>47</v>
      </c>
      <c r="L5051" s="7">
        <v>10</v>
      </c>
      <c r="M5051" s="7" t="s">
        <v>105</v>
      </c>
      <c r="N5051" s="7">
        <v>87130</v>
      </c>
      <c r="O5051" s="7" t="s">
        <v>37557</v>
      </c>
      <c r="P5051" s="7">
        <v>19931220</v>
      </c>
      <c r="Q5051" s="7">
        <v>70</v>
      </c>
      <c r="R5051" s="7">
        <v>202012</v>
      </c>
    </row>
    <row r="5052" spans="1:18" ht="16.5" customHeight="1">
      <c r="A5052" s="8">
        <v>5038205835</v>
      </c>
      <c r="B5052" s="7">
        <v>2567279</v>
      </c>
      <c r="C5052" s="12">
        <v>1750330001215</v>
      </c>
      <c r="D5052" s="7" t="s">
        <v>52692</v>
      </c>
      <c r="E5052" s="7" t="s">
        <v>52693</v>
      </c>
      <c r="F5052" s="7" t="s">
        <v>51927</v>
      </c>
      <c r="G5052" s="7" t="s">
        <v>52694</v>
      </c>
      <c r="H5052" s="7" t="s">
        <v>52695</v>
      </c>
      <c r="I5052" s="7" t="s">
        <v>45</v>
      </c>
      <c r="J5052" s="7" t="s">
        <v>33060</v>
      </c>
      <c r="K5052" s="7" t="s">
        <v>47</v>
      </c>
      <c r="L5052" s="7">
        <v>10</v>
      </c>
      <c r="M5052" s="7" t="s">
        <v>105</v>
      </c>
      <c r="N5052" s="7">
        <v>86100</v>
      </c>
      <c r="O5052" s="7" t="s">
        <v>5955</v>
      </c>
      <c r="P5052" s="7">
        <v>19911224</v>
      </c>
      <c r="Q5052" s="7">
        <v>78</v>
      </c>
      <c r="R5052" s="7">
        <v>202012</v>
      </c>
    </row>
    <row r="5053" spans="1:18" ht="16.5" customHeight="1">
      <c r="A5053" s="8">
        <v>5108117759</v>
      </c>
      <c r="B5053" s="7">
        <v>2946747</v>
      </c>
      <c r="C5053" s="12">
        <v>1751110011432</v>
      </c>
      <c r="D5053" s="7" t="s">
        <v>26069</v>
      </c>
      <c r="E5053" s="7" t="s">
        <v>26070</v>
      </c>
      <c r="F5053" s="7" t="s">
        <v>26071</v>
      </c>
      <c r="G5053" s="7" t="s">
        <v>26072</v>
      </c>
      <c r="H5053" s="7" t="s">
        <v>26073</v>
      </c>
      <c r="I5053" s="7" t="s">
        <v>65</v>
      </c>
      <c r="J5053" s="7" t="s">
        <v>33060</v>
      </c>
      <c r="K5053" s="7" t="s">
        <v>47</v>
      </c>
      <c r="L5053" s="7">
        <v>10</v>
      </c>
      <c r="M5053" s="7" t="s">
        <v>34319</v>
      </c>
      <c r="N5053" s="7">
        <v>55101</v>
      </c>
      <c r="O5053" s="7" t="s">
        <v>11960</v>
      </c>
      <c r="P5053" s="7">
        <v>20061016</v>
      </c>
      <c r="Q5053" s="7">
        <v>86</v>
      </c>
      <c r="R5053" s="7">
        <v>202012</v>
      </c>
    </row>
    <row r="5054" spans="1:18" ht="16.5" customHeight="1">
      <c r="A5054" s="8">
        <v>5108206133</v>
      </c>
      <c r="B5054" s="7">
        <v>3027398</v>
      </c>
      <c r="C5054" s="12">
        <v>1751330001601</v>
      </c>
      <c r="D5054" s="7" t="s">
        <v>52696</v>
      </c>
      <c r="E5054" s="7" t="s">
        <v>52697</v>
      </c>
      <c r="F5054" s="7" t="s">
        <v>30448</v>
      </c>
      <c r="G5054" s="7" t="s">
        <v>52698</v>
      </c>
      <c r="H5054" s="7" t="s">
        <v>52699</v>
      </c>
      <c r="I5054" s="7" t="s">
        <v>45</v>
      </c>
      <c r="J5054" s="7" t="s">
        <v>33060</v>
      </c>
      <c r="K5054" s="7" t="s">
        <v>47</v>
      </c>
      <c r="L5054" s="7">
        <v>10</v>
      </c>
      <c r="M5054" s="7" t="s">
        <v>105</v>
      </c>
      <c r="N5054" s="7">
        <v>86101</v>
      </c>
      <c r="O5054" s="7" t="s">
        <v>615</v>
      </c>
      <c r="P5054" s="7">
        <v>20070806</v>
      </c>
      <c r="Q5054" s="7">
        <v>145</v>
      </c>
      <c r="R5054" s="7">
        <v>202012</v>
      </c>
    </row>
    <row r="5055" spans="1:18" ht="16.5" customHeight="1">
      <c r="A5055" s="8">
        <v>5048202321</v>
      </c>
      <c r="B5055" s="7">
        <v>2267761</v>
      </c>
      <c r="C5055" s="12">
        <v>1752330000057</v>
      </c>
      <c r="D5055" s="7" t="s">
        <v>52700</v>
      </c>
      <c r="E5055" s="7" t="s">
        <v>52701</v>
      </c>
      <c r="F5055" s="7" t="s">
        <v>52702</v>
      </c>
      <c r="G5055" s="7" t="s">
        <v>52703</v>
      </c>
      <c r="H5055" s="7" t="s">
        <v>52704</v>
      </c>
      <c r="I5055" s="7" t="s">
        <v>45</v>
      </c>
      <c r="J5055" s="7" t="s">
        <v>33060</v>
      </c>
      <c r="K5055" s="7" t="s">
        <v>47</v>
      </c>
      <c r="L5055" s="7">
        <v>10</v>
      </c>
      <c r="M5055" s="7" t="s">
        <v>105</v>
      </c>
      <c r="N5055" s="7">
        <v>86100</v>
      </c>
      <c r="O5055" s="7" t="s">
        <v>5955</v>
      </c>
      <c r="P5055" s="7">
        <v>19820304</v>
      </c>
      <c r="Q5055" s="7">
        <v>94</v>
      </c>
      <c r="R5055" s="7">
        <v>202012</v>
      </c>
    </row>
    <row r="5056" spans="1:18" ht="16.5" customHeight="1">
      <c r="A5056" s="8">
        <v>5118203935</v>
      </c>
      <c r="B5056" s="7">
        <v>3164000</v>
      </c>
      <c r="C5056" s="12">
        <v>1754320002457</v>
      </c>
      <c r="D5056" s="7" t="s">
        <v>52705</v>
      </c>
      <c r="E5056" s="7" t="s">
        <v>52706</v>
      </c>
      <c r="F5056" s="7" t="s">
        <v>35074</v>
      </c>
      <c r="G5056" s="7" t="s">
        <v>52707</v>
      </c>
      <c r="H5056" s="7" t="s">
        <v>52708</v>
      </c>
      <c r="I5056" s="7" t="s">
        <v>45</v>
      </c>
      <c r="J5056" s="7" t="s">
        <v>33060</v>
      </c>
      <c r="K5056" s="7" t="s">
        <v>47</v>
      </c>
      <c r="L5056" s="7">
        <v>10</v>
      </c>
      <c r="M5056" s="7" t="s">
        <v>105</v>
      </c>
      <c r="N5056" s="7">
        <v>87290</v>
      </c>
      <c r="O5056" s="7" t="s">
        <v>37639</v>
      </c>
      <c r="P5056" s="7">
        <v>20030922</v>
      </c>
      <c r="Q5056" s="7">
        <v>119</v>
      </c>
      <c r="R5056" s="7">
        <v>202012</v>
      </c>
    </row>
    <row r="5057" spans="1:18" ht="16.5" customHeight="1">
      <c r="A5057" s="8">
        <v>5118204628</v>
      </c>
      <c r="B5057" s="7">
        <v>3026287</v>
      </c>
      <c r="C5057" s="12">
        <v>1754330002611</v>
      </c>
      <c r="D5057" s="7" t="s">
        <v>52709</v>
      </c>
      <c r="E5057" s="7" t="s">
        <v>9319</v>
      </c>
      <c r="F5057" s="7" t="s">
        <v>7921</v>
      </c>
      <c r="G5057" s="7" t="s">
        <v>52710</v>
      </c>
      <c r="H5057" s="7" t="s">
        <v>52711</v>
      </c>
      <c r="I5057" s="7" t="s">
        <v>45</v>
      </c>
      <c r="J5057" s="7" t="s">
        <v>33060</v>
      </c>
      <c r="K5057" s="7" t="s">
        <v>47</v>
      </c>
      <c r="L5057" s="7">
        <v>10</v>
      </c>
      <c r="M5057" s="7" t="s">
        <v>105</v>
      </c>
      <c r="N5057" s="7">
        <v>86102</v>
      </c>
      <c r="O5057" s="7" t="s">
        <v>30448</v>
      </c>
      <c r="P5057" s="7">
        <v>20060412</v>
      </c>
      <c r="Q5057" s="7">
        <v>74</v>
      </c>
      <c r="R5057" s="7">
        <v>202012</v>
      </c>
    </row>
    <row r="5058" spans="1:18" ht="16.5" customHeight="1">
      <c r="A5058" s="8">
        <v>5128207744</v>
      </c>
      <c r="B5058" s="7">
        <v>6718307</v>
      </c>
      <c r="C5058" s="12">
        <v>1755330002544</v>
      </c>
      <c r="D5058" s="7" t="s">
        <v>52712</v>
      </c>
      <c r="E5058" s="7" t="s">
        <v>52713</v>
      </c>
      <c r="F5058" s="7" t="s">
        <v>30448</v>
      </c>
      <c r="G5058" s="7" t="s">
        <v>52714</v>
      </c>
      <c r="H5058" s="7" t="s">
        <v>52715</v>
      </c>
      <c r="I5058" s="7" t="s">
        <v>45</v>
      </c>
      <c r="J5058" s="7" t="s">
        <v>33060</v>
      </c>
      <c r="K5058" s="7" t="s">
        <v>47</v>
      </c>
      <c r="L5058" s="7">
        <v>10</v>
      </c>
      <c r="M5058" s="7" t="s">
        <v>105</v>
      </c>
      <c r="N5058" s="7">
        <v>86102</v>
      </c>
      <c r="O5058" s="7" t="s">
        <v>30448</v>
      </c>
      <c r="P5058" s="7">
        <v>20130731</v>
      </c>
      <c r="Q5058" s="7">
        <v>76</v>
      </c>
      <c r="R5058" s="7">
        <v>202012</v>
      </c>
    </row>
    <row r="5059" spans="1:18" ht="16.5" customHeight="1">
      <c r="A5059" s="8">
        <v>5128205334</v>
      </c>
      <c r="B5059" s="7">
        <v>2255697</v>
      </c>
      <c r="C5059" s="12">
        <v>1756330001578</v>
      </c>
      <c r="D5059" s="7" t="s">
        <v>52716</v>
      </c>
      <c r="E5059" s="7" t="s">
        <v>194</v>
      </c>
      <c r="F5059" s="7" t="s">
        <v>7921</v>
      </c>
      <c r="G5059" s="7" t="s">
        <v>52717</v>
      </c>
      <c r="H5059" s="7" t="s">
        <v>52718</v>
      </c>
      <c r="I5059" s="7" t="s">
        <v>45</v>
      </c>
      <c r="J5059" s="7" t="s">
        <v>33060</v>
      </c>
      <c r="K5059" s="7" t="s">
        <v>47</v>
      </c>
      <c r="L5059" s="7">
        <v>10</v>
      </c>
      <c r="M5059" s="7" t="s">
        <v>105</v>
      </c>
      <c r="N5059" s="7">
        <v>86102</v>
      </c>
      <c r="O5059" s="7" t="s">
        <v>30448</v>
      </c>
      <c r="P5059" s="7">
        <v>20050103</v>
      </c>
      <c r="Q5059" s="7">
        <v>102</v>
      </c>
      <c r="R5059" s="7">
        <v>202012</v>
      </c>
    </row>
    <row r="5060" spans="1:18" ht="16.5" customHeight="1">
      <c r="A5060" s="8">
        <v>5128207254</v>
      </c>
      <c r="B5060" s="7">
        <v>4055380</v>
      </c>
      <c r="C5060" s="12">
        <v>1756330003491</v>
      </c>
      <c r="D5060" s="7" t="s">
        <v>52719</v>
      </c>
      <c r="E5060" s="7" t="s">
        <v>52720</v>
      </c>
      <c r="F5060" s="7" t="s">
        <v>249</v>
      </c>
      <c r="G5060" s="7" t="s">
        <v>52721</v>
      </c>
      <c r="H5060" s="7" t="s">
        <v>52722</v>
      </c>
      <c r="I5060" s="7" t="s">
        <v>45</v>
      </c>
      <c r="J5060" s="7" t="s">
        <v>33060</v>
      </c>
      <c r="K5060" s="7" t="s">
        <v>47</v>
      </c>
      <c r="L5060" s="7">
        <v>10</v>
      </c>
      <c r="M5060" s="7" t="s">
        <v>105</v>
      </c>
      <c r="N5060" s="7">
        <v>86102</v>
      </c>
      <c r="O5060" s="7" t="s">
        <v>30448</v>
      </c>
      <c r="P5060" s="7">
        <v>20111109</v>
      </c>
      <c r="Q5060" s="7">
        <v>204</v>
      </c>
      <c r="R5060" s="7">
        <v>202012</v>
      </c>
    </row>
    <row r="5061" spans="1:18" ht="16.5" customHeight="1">
      <c r="A5061" s="8">
        <v>5128202773</v>
      </c>
      <c r="B5061" s="7">
        <v>1119114</v>
      </c>
      <c r="C5061" s="12">
        <v>1757330000122</v>
      </c>
      <c r="D5061" s="7" t="s">
        <v>52723</v>
      </c>
      <c r="E5061" s="7" t="s">
        <v>52724</v>
      </c>
      <c r="F5061" s="7" t="s">
        <v>52725</v>
      </c>
      <c r="G5061" s="7" t="s">
        <v>36686</v>
      </c>
      <c r="H5061" s="7" t="s">
        <v>52726</v>
      </c>
      <c r="I5061" s="7" t="s">
        <v>45</v>
      </c>
      <c r="J5061" s="7" t="s">
        <v>33060</v>
      </c>
      <c r="K5061" s="7" t="s">
        <v>47</v>
      </c>
      <c r="L5061" s="7">
        <v>10</v>
      </c>
      <c r="M5061" s="7" t="s">
        <v>105</v>
      </c>
      <c r="N5061" s="7">
        <v>86300</v>
      </c>
      <c r="O5061" s="7" t="s">
        <v>36811</v>
      </c>
      <c r="P5061" s="7">
        <v>19890209</v>
      </c>
      <c r="Q5061" s="7">
        <v>138</v>
      </c>
      <c r="R5061" s="7">
        <v>202012</v>
      </c>
    </row>
    <row r="5062" spans="1:18" ht="16.5" customHeight="1">
      <c r="A5062" s="8">
        <v>5078202825</v>
      </c>
      <c r="B5062" s="7">
        <v>3119892</v>
      </c>
      <c r="C5062" s="12">
        <v>1759710000089</v>
      </c>
      <c r="D5062" s="7" t="s">
        <v>30449</v>
      </c>
      <c r="E5062" s="7" t="s">
        <v>30450</v>
      </c>
      <c r="F5062" s="7" t="s">
        <v>5659</v>
      </c>
      <c r="G5062" s="7" t="s">
        <v>30451</v>
      </c>
      <c r="H5062" s="7" t="s">
        <v>30452</v>
      </c>
      <c r="I5062" s="7" t="s">
        <v>45</v>
      </c>
      <c r="J5062" s="7" t="s">
        <v>33060</v>
      </c>
      <c r="K5062" s="7" t="s">
        <v>47</v>
      </c>
      <c r="L5062" s="7">
        <v>10</v>
      </c>
      <c r="M5062" s="7" t="s">
        <v>105</v>
      </c>
      <c r="N5062" s="7">
        <v>86100</v>
      </c>
      <c r="O5062" s="7" t="s">
        <v>5955</v>
      </c>
      <c r="P5062" s="7">
        <v>20021210</v>
      </c>
      <c r="Q5062" s="7">
        <v>221</v>
      </c>
      <c r="R5062" s="7">
        <v>202012</v>
      </c>
    </row>
    <row r="5063" spans="1:18" ht="16.5" customHeight="1">
      <c r="A5063" s="8">
        <v>5138144181</v>
      </c>
      <c r="B5063" s="7">
        <v>2795722</v>
      </c>
      <c r="C5063" s="12">
        <v>1760110049707</v>
      </c>
      <c r="D5063" s="7" t="s">
        <v>19794</v>
      </c>
      <c r="E5063" s="7" t="s">
        <v>19795</v>
      </c>
      <c r="F5063" s="7" t="s">
        <v>19796</v>
      </c>
      <c r="G5063" s="7" t="s">
        <v>19797</v>
      </c>
      <c r="H5063" s="7" t="s">
        <v>19798</v>
      </c>
      <c r="I5063" s="7" t="s">
        <v>65</v>
      </c>
      <c r="J5063" s="7" t="s">
        <v>33060</v>
      </c>
      <c r="K5063" s="7" t="s">
        <v>47</v>
      </c>
      <c r="L5063" s="7">
        <v>10</v>
      </c>
      <c r="M5063" s="7" t="s">
        <v>33076</v>
      </c>
      <c r="N5063" s="7">
        <v>29271</v>
      </c>
      <c r="O5063" s="7" t="s">
        <v>6252</v>
      </c>
      <c r="P5063" s="7">
        <v>20070320</v>
      </c>
      <c r="Q5063" s="7">
        <v>52</v>
      </c>
      <c r="R5063" s="7">
        <v>202012</v>
      </c>
    </row>
    <row r="5064" spans="1:18" ht="16.5" customHeight="1">
      <c r="A5064" s="8">
        <v>6058635201</v>
      </c>
      <c r="B5064" s="7">
        <v>8593390</v>
      </c>
      <c r="C5064" s="12">
        <v>1760110123163</v>
      </c>
      <c r="D5064" s="7" t="s">
        <v>18883</v>
      </c>
      <c r="E5064" s="7" t="s">
        <v>18884</v>
      </c>
      <c r="F5064" s="7" t="s">
        <v>2031</v>
      </c>
      <c r="G5064" s="7" t="s">
        <v>18885</v>
      </c>
      <c r="H5064" s="7" t="s">
        <v>18886</v>
      </c>
      <c r="I5064" s="7" t="s">
        <v>65</v>
      </c>
      <c r="J5064" s="7" t="s">
        <v>33060</v>
      </c>
      <c r="K5064" s="7" t="s">
        <v>60</v>
      </c>
      <c r="L5064" s="7">
        <v>10</v>
      </c>
      <c r="M5064" s="7" t="s">
        <v>33076</v>
      </c>
      <c r="N5064" s="7">
        <v>26299</v>
      </c>
      <c r="O5064" s="7" t="s">
        <v>33440</v>
      </c>
      <c r="P5064" s="7">
        <v>20180523</v>
      </c>
      <c r="Q5064" s="7">
        <v>172</v>
      </c>
      <c r="R5064" s="7">
        <v>202012</v>
      </c>
    </row>
    <row r="5065" spans="1:18" ht="16.5" customHeight="1">
      <c r="A5065" s="8">
        <v>5138206753</v>
      </c>
      <c r="B5065" s="7">
        <v>2865524</v>
      </c>
      <c r="C5065" s="12">
        <v>1760220001621</v>
      </c>
      <c r="D5065" s="7" t="s">
        <v>28504</v>
      </c>
      <c r="E5065" s="7" t="s">
        <v>11832</v>
      </c>
      <c r="F5065" s="7" t="s">
        <v>28505</v>
      </c>
      <c r="G5065" s="7" t="s">
        <v>28506</v>
      </c>
      <c r="H5065" s="7" t="s">
        <v>28507</v>
      </c>
      <c r="I5065" s="7" t="s">
        <v>45</v>
      </c>
      <c r="J5065" s="7" t="s">
        <v>33060</v>
      </c>
      <c r="K5065" s="7" t="s">
        <v>47</v>
      </c>
      <c r="L5065" s="7">
        <v>10</v>
      </c>
      <c r="M5065" s="7" t="s">
        <v>363</v>
      </c>
      <c r="N5065" s="7">
        <v>70100</v>
      </c>
      <c r="O5065" s="7" t="s">
        <v>52727</v>
      </c>
      <c r="P5065" s="7">
        <v>20030403</v>
      </c>
      <c r="Q5065" s="7">
        <v>140</v>
      </c>
      <c r="R5065" s="7">
        <v>202012</v>
      </c>
    </row>
    <row r="5066" spans="1:18" ht="16.5" customHeight="1">
      <c r="A5066" s="8">
        <v>5038211924</v>
      </c>
      <c r="B5066" s="7">
        <v>6428720</v>
      </c>
      <c r="C5066" s="12">
        <v>1760330003393</v>
      </c>
      <c r="D5066" s="7" t="s">
        <v>52728</v>
      </c>
      <c r="E5066" s="7" t="s">
        <v>8810</v>
      </c>
      <c r="G5066" s="7" t="s">
        <v>52729</v>
      </c>
      <c r="H5066" s="7" t="s">
        <v>52730</v>
      </c>
      <c r="I5066" s="7" t="s">
        <v>45</v>
      </c>
      <c r="J5066" s="7" t="s">
        <v>33060</v>
      </c>
      <c r="K5066" s="7" t="s">
        <v>47</v>
      </c>
      <c r="L5066" s="7">
        <v>10</v>
      </c>
      <c r="M5066" s="7" t="s">
        <v>105</v>
      </c>
      <c r="N5066" s="7">
        <v>86105</v>
      </c>
      <c r="O5066" s="7" t="s">
        <v>16354</v>
      </c>
      <c r="P5066" s="7">
        <v>20090305</v>
      </c>
      <c r="Q5066" s="7">
        <v>99</v>
      </c>
      <c r="R5066" s="7">
        <v>202012</v>
      </c>
    </row>
    <row r="5067" spans="1:18" ht="16.5" customHeight="1">
      <c r="A5067" s="8">
        <v>5148208749</v>
      </c>
      <c r="B5067" s="7">
        <v>1556710</v>
      </c>
      <c r="C5067" s="12">
        <v>1761220000267</v>
      </c>
      <c r="D5067" s="7" t="s">
        <v>28494</v>
      </c>
      <c r="E5067" s="7" t="s">
        <v>28495</v>
      </c>
      <c r="F5067" s="7" t="s">
        <v>28496</v>
      </c>
      <c r="G5067" s="7" t="s">
        <v>28497</v>
      </c>
      <c r="H5067" s="7" t="s">
        <v>28498</v>
      </c>
      <c r="I5067" s="7" t="s">
        <v>45</v>
      </c>
      <c r="J5067" s="7" t="s">
        <v>33060</v>
      </c>
      <c r="K5067" s="7" t="s">
        <v>47</v>
      </c>
      <c r="L5067" s="7">
        <v>10</v>
      </c>
      <c r="M5067" s="7" t="s">
        <v>363</v>
      </c>
      <c r="N5067" s="7">
        <v>72900</v>
      </c>
      <c r="O5067" s="7" t="s">
        <v>52731</v>
      </c>
      <c r="P5067" s="7">
        <v>20010817</v>
      </c>
      <c r="Q5067" s="7">
        <v>97</v>
      </c>
      <c r="R5067" s="7">
        <v>202012</v>
      </c>
    </row>
    <row r="5068" spans="1:18" ht="16.5" customHeight="1">
      <c r="A5068" s="8">
        <v>5038207871</v>
      </c>
      <c r="B5068" s="7">
        <v>2215859</v>
      </c>
      <c r="C5068" s="12">
        <v>1761330000040</v>
      </c>
      <c r="D5068" s="7" t="s">
        <v>52732</v>
      </c>
      <c r="E5068" s="7" t="s">
        <v>3062</v>
      </c>
      <c r="F5068" s="7" t="s">
        <v>249</v>
      </c>
      <c r="G5068" s="7" t="s">
        <v>52733</v>
      </c>
      <c r="H5068" s="7" t="s">
        <v>52734</v>
      </c>
      <c r="I5068" s="7" t="s">
        <v>45</v>
      </c>
      <c r="J5068" s="7" t="s">
        <v>33060</v>
      </c>
      <c r="K5068" s="7" t="s">
        <v>47</v>
      </c>
      <c r="L5068" s="7">
        <v>10</v>
      </c>
      <c r="M5068" s="7" t="s">
        <v>105</v>
      </c>
      <c r="N5068" s="7">
        <v>86100</v>
      </c>
      <c r="O5068" s="7" t="s">
        <v>5955</v>
      </c>
      <c r="P5068" s="7">
        <v>19971103</v>
      </c>
      <c r="Q5068" s="7">
        <v>254</v>
      </c>
      <c r="R5068" s="7">
        <v>202012</v>
      </c>
    </row>
    <row r="5069" spans="1:18" ht="16.5" customHeight="1">
      <c r="A5069" s="8">
        <v>5038208545</v>
      </c>
      <c r="B5069" s="7">
        <v>1212209</v>
      </c>
      <c r="C5069" s="12">
        <v>1761330000058</v>
      </c>
      <c r="D5069" s="7" t="s">
        <v>52735</v>
      </c>
      <c r="E5069" s="7" t="s">
        <v>10452</v>
      </c>
      <c r="F5069" s="7" t="s">
        <v>7921</v>
      </c>
      <c r="G5069" s="7" t="s">
        <v>52736</v>
      </c>
      <c r="H5069" s="7" t="s">
        <v>52737</v>
      </c>
      <c r="I5069" s="7" t="s">
        <v>45</v>
      </c>
      <c r="J5069" s="7" t="s">
        <v>33060</v>
      </c>
      <c r="K5069" s="7" t="s">
        <v>47</v>
      </c>
      <c r="L5069" s="7">
        <v>10</v>
      </c>
      <c r="M5069" s="7" t="s">
        <v>105</v>
      </c>
      <c r="N5069" s="7">
        <v>86102</v>
      </c>
      <c r="O5069" s="7" t="s">
        <v>30448</v>
      </c>
      <c r="P5069" s="7">
        <v>20000131</v>
      </c>
      <c r="Q5069" s="7">
        <v>71</v>
      </c>
      <c r="R5069" s="7">
        <v>202012</v>
      </c>
    </row>
    <row r="5070" spans="1:18" ht="16.5" customHeight="1">
      <c r="A5070" s="8">
        <v>5038208720</v>
      </c>
      <c r="B5070" s="7">
        <v>1464429</v>
      </c>
      <c r="C5070" s="12">
        <v>1761330000066</v>
      </c>
      <c r="D5070" s="7" t="s">
        <v>52738</v>
      </c>
      <c r="E5070" s="7" t="s">
        <v>5569</v>
      </c>
      <c r="F5070" s="7" t="s">
        <v>7921</v>
      </c>
      <c r="G5070" s="7" t="s">
        <v>52739</v>
      </c>
      <c r="H5070" s="7" t="s">
        <v>52740</v>
      </c>
      <c r="I5070" s="7" t="s">
        <v>45</v>
      </c>
      <c r="J5070" s="7" t="s">
        <v>33060</v>
      </c>
      <c r="K5070" s="7" t="s">
        <v>47</v>
      </c>
      <c r="L5070" s="7">
        <v>10</v>
      </c>
      <c r="M5070" s="7" t="s">
        <v>105</v>
      </c>
      <c r="N5070" s="7">
        <v>86100</v>
      </c>
      <c r="O5070" s="7" t="s">
        <v>5955</v>
      </c>
      <c r="P5070" s="7">
        <v>20000603</v>
      </c>
      <c r="Q5070" s="7">
        <v>216</v>
      </c>
      <c r="R5070" s="7">
        <v>202012</v>
      </c>
    </row>
    <row r="5071" spans="1:18" ht="16.5" customHeight="1">
      <c r="A5071" s="8">
        <v>5048208586</v>
      </c>
      <c r="B5071" s="7">
        <v>2568842</v>
      </c>
      <c r="C5071" s="12">
        <v>1762330000189</v>
      </c>
      <c r="D5071" s="7" t="s">
        <v>52741</v>
      </c>
      <c r="E5071" s="7" t="s">
        <v>52742</v>
      </c>
      <c r="F5071" s="7" t="s">
        <v>7921</v>
      </c>
      <c r="G5071" s="7" t="s">
        <v>52743</v>
      </c>
      <c r="H5071" s="7" t="s">
        <v>52744</v>
      </c>
      <c r="I5071" s="7" t="s">
        <v>45</v>
      </c>
      <c r="J5071" s="7" t="s">
        <v>33060</v>
      </c>
      <c r="K5071" s="7" t="s">
        <v>47</v>
      </c>
      <c r="L5071" s="7">
        <v>10</v>
      </c>
      <c r="M5071" s="7" t="s">
        <v>105</v>
      </c>
      <c r="N5071" s="7">
        <v>86300</v>
      </c>
      <c r="O5071" s="7" t="s">
        <v>36811</v>
      </c>
      <c r="P5071" s="7">
        <v>20010319</v>
      </c>
      <c r="Q5071" s="7">
        <v>95</v>
      </c>
      <c r="R5071" s="7">
        <v>202012</v>
      </c>
    </row>
    <row r="5072" spans="1:18" ht="16.5" customHeight="1">
      <c r="A5072" s="8">
        <v>5048209964</v>
      </c>
      <c r="B5072" s="7">
        <v>2224861</v>
      </c>
      <c r="C5072" s="12">
        <v>1762710002002</v>
      </c>
      <c r="D5072" s="7" t="s">
        <v>28540</v>
      </c>
      <c r="E5072" s="7" t="s">
        <v>11380</v>
      </c>
      <c r="F5072" s="7" t="s">
        <v>28541</v>
      </c>
      <c r="G5072" s="7" t="s">
        <v>28542</v>
      </c>
      <c r="H5072" s="7" t="s">
        <v>28543</v>
      </c>
      <c r="I5072" s="7" t="s">
        <v>45</v>
      </c>
      <c r="J5072" s="7" t="s">
        <v>33060</v>
      </c>
      <c r="K5072" s="7" t="s">
        <v>47</v>
      </c>
      <c r="L5072" s="7">
        <v>10</v>
      </c>
      <c r="M5072" s="7" t="s">
        <v>33076</v>
      </c>
      <c r="N5072" s="7">
        <v>20500</v>
      </c>
      <c r="O5072" s="7" t="s">
        <v>2055</v>
      </c>
      <c r="P5072" s="7">
        <v>20040608</v>
      </c>
      <c r="Q5072" s="7">
        <v>58</v>
      </c>
      <c r="R5072" s="7">
        <v>202012</v>
      </c>
    </row>
    <row r="5073" spans="1:18" ht="16.5" customHeight="1">
      <c r="A5073" s="8">
        <v>6048101872</v>
      </c>
      <c r="B5073" s="7">
        <v>1359877</v>
      </c>
      <c r="C5073" s="12">
        <v>1801110009860</v>
      </c>
      <c r="D5073" s="7" t="s">
        <v>25618</v>
      </c>
      <c r="E5073" s="7" t="s">
        <v>16597</v>
      </c>
      <c r="F5073" s="7" t="s">
        <v>25619</v>
      </c>
      <c r="G5073" s="7" t="s">
        <v>25620</v>
      </c>
      <c r="H5073" s="7" t="s">
        <v>25621</v>
      </c>
      <c r="I5073" s="7" t="s">
        <v>65</v>
      </c>
      <c r="J5073" s="7" t="s">
        <v>33060</v>
      </c>
      <c r="K5073" s="7" t="s">
        <v>60</v>
      </c>
      <c r="L5073" s="7">
        <v>10</v>
      </c>
      <c r="M5073" s="7" t="s">
        <v>34194</v>
      </c>
      <c r="N5073" s="7">
        <v>49220</v>
      </c>
      <c r="O5073" s="7" t="s">
        <v>10760</v>
      </c>
      <c r="P5073" s="7">
        <v>19660412</v>
      </c>
      <c r="Q5073" s="7">
        <v>272</v>
      </c>
      <c r="R5073" s="7">
        <v>202012</v>
      </c>
    </row>
    <row r="5074" spans="1:18" ht="16.5" customHeight="1">
      <c r="A5074" s="8">
        <v>6018121054</v>
      </c>
      <c r="B5074" s="7">
        <v>1659221</v>
      </c>
      <c r="C5074" s="12">
        <v>1801110120517</v>
      </c>
      <c r="D5074" s="7" t="s">
        <v>28327</v>
      </c>
      <c r="E5074" s="7" t="s">
        <v>28328</v>
      </c>
      <c r="F5074" s="7" t="s">
        <v>28329</v>
      </c>
      <c r="G5074" s="7" t="s">
        <v>28330</v>
      </c>
      <c r="H5074" s="7" t="s">
        <v>28331</v>
      </c>
      <c r="I5074" s="7" t="s">
        <v>65</v>
      </c>
      <c r="J5074" s="7" t="s">
        <v>33060</v>
      </c>
      <c r="K5074" s="7" t="s">
        <v>60</v>
      </c>
      <c r="L5074" s="7">
        <v>10</v>
      </c>
      <c r="M5074" s="7" t="s">
        <v>966</v>
      </c>
      <c r="N5074" s="7">
        <v>68210</v>
      </c>
      <c r="O5074" s="7" t="s">
        <v>11947</v>
      </c>
      <c r="P5074" s="7">
        <v>19911127</v>
      </c>
      <c r="Q5074" s="7">
        <v>202</v>
      </c>
      <c r="R5074" s="7">
        <v>202012</v>
      </c>
    </row>
    <row r="5075" spans="1:18" ht="16.5" customHeight="1">
      <c r="A5075" s="8">
        <v>6038124251</v>
      </c>
      <c r="B5075" s="7">
        <v>1983742</v>
      </c>
      <c r="C5075" s="12">
        <v>1801110172732</v>
      </c>
      <c r="D5075" s="7" t="s">
        <v>21435</v>
      </c>
      <c r="E5075" s="7" t="s">
        <v>21436</v>
      </c>
      <c r="F5075" s="7" t="s">
        <v>21437</v>
      </c>
      <c r="G5075" s="7" t="s">
        <v>21438</v>
      </c>
      <c r="H5075" s="7" t="s">
        <v>21439</v>
      </c>
      <c r="I5075" s="7" t="s">
        <v>65</v>
      </c>
      <c r="J5075" s="7" t="s">
        <v>33060</v>
      </c>
      <c r="K5075" s="7" t="s">
        <v>60</v>
      </c>
      <c r="L5075" s="7">
        <v>10</v>
      </c>
      <c r="M5075" s="7" t="s">
        <v>33076</v>
      </c>
      <c r="N5075" s="7">
        <v>33401</v>
      </c>
      <c r="O5075" s="7" t="s">
        <v>7830</v>
      </c>
      <c r="P5075" s="7">
        <v>19950301</v>
      </c>
      <c r="Q5075" s="7">
        <v>84</v>
      </c>
      <c r="R5075" s="7">
        <v>202012</v>
      </c>
    </row>
    <row r="5076" spans="1:18" ht="16.5" customHeight="1">
      <c r="A5076" s="8">
        <v>6038169127</v>
      </c>
      <c r="B5076" s="7">
        <v>3030576</v>
      </c>
      <c r="C5076" s="12">
        <v>1801110634401</v>
      </c>
      <c r="D5076" s="7" t="s">
        <v>16508</v>
      </c>
      <c r="E5076" s="7" t="s">
        <v>16509</v>
      </c>
      <c r="F5076" s="7" t="s">
        <v>16510</v>
      </c>
      <c r="G5076" s="7" t="s">
        <v>16511</v>
      </c>
      <c r="H5076" s="7" t="s">
        <v>16512</v>
      </c>
      <c r="I5076" s="7" t="s">
        <v>65</v>
      </c>
      <c r="J5076" s="7" t="s">
        <v>33060</v>
      </c>
      <c r="K5076" s="7" t="s">
        <v>47</v>
      </c>
      <c r="L5076" s="7">
        <v>10</v>
      </c>
      <c r="M5076" s="7" t="s">
        <v>33760</v>
      </c>
      <c r="N5076" s="7">
        <v>46310</v>
      </c>
      <c r="O5076" s="7" t="s">
        <v>33826</v>
      </c>
      <c r="P5076" s="7">
        <v>20080523</v>
      </c>
      <c r="Q5076" s="7">
        <v>205</v>
      </c>
      <c r="R5076" s="7">
        <v>202012</v>
      </c>
    </row>
    <row r="5077" spans="1:18" ht="16.5" customHeight="1">
      <c r="A5077" s="8">
        <v>6068629395</v>
      </c>
      <c r="B5077" s="7">
        <v>4005144</v>
      </c>
      <c r="C5077" s="12">
        <v>1801110758110</v>
      </c>
      <c r="D5077" s="7" t="s">
        <v>17279</v>
      </c>
      <c r="E5077" s="7" t="s">
        <v>17280</v>
      </c>
      <c r="F5077" s="7" t="s">
        <v>17281</v>
      </c>
      <c r="G5077" s="7" t="s">
        <v>17282</v>
      </c>
      <c r="H5077" s="7" t="s">
        <v>17283</v>
      </c>
      <c r="I5077" s="7" t="s">
        <v>65</v>
      </c>
      <c r="J5077" s="7" t="s">
        <v>33060</v>
      </c>
      <c r="K5077" s="7" t="s">
        <v>47</v>
      </c>
      <c r="L5077" s="7">
        <v>10</v>
      </c>
      <c r="M5077" s="7" t="s">
        <v>33760</v>
      </c>
      <c r="N5077" s="7">
        <v>46420</v>
      </c>
      <c r="O5077" s="7" t="s">
        <v>43640</v>
      </c>
      <c r="P5077" s="7">
        <v>20110511</v>
      </c>
      <c r="Q5077" s="7">
        <v>77</v>
      </c>
      <c r="R5077" s="7">
        <v>202012</v>
      </c>
    </row>
    <row r="5078" spans="1:18" ht="16.5" customHeight="1">
      <c r="A5078" s="8">
        <v>6028162586</v>
      </c>
      <c r="B5078" s="7">
        <v>4342045</v>
      </c>
      <c r="C5078" s="12">
        <v>1801110876673</v>
      </c>
      <c r="D5078" s="7" t="s">
        <v>25678</v>
      </c>
      <c r="E5078" s="7" t="s">
        <v>25679</v>
      </c>
      <c r="F5078" s="7" t="s">
        <v>25680</v>
      </c>
      <c r="G5078" s="7" t="s">
        <v>25681</v>
      </c>
      <c r="H5078" s="7" t="s">
        <v>25682</v>
      </c>
      <c r="I5078" s="7" t="s">
        <v>65</v>
      </c>
      <c r="J5078" s="7" t="s">
        <v>33060</v>
      </c>
      <c r="K5078" s="7" t="s">
        <v>47</v>
      </c>
      <c r="L5078" s="7">
        <v>10</v>
      </c>
      <c r="M5078" s="7" t="s">
        <v>34194</v>
      </c>
      <c r="N5078" s="7">
        <v>50122</v>
      </c>
      <c r="O5078" s="7" t="s">
        <v>11473</v>
      </c>
      <c r="P5078" s="7">
        <v>20130902</v>
      </c>
      <c r="Q5078" s="7">
        <v>103</v>
      </c>
      <c r="R5078" s="7">
        <v>202012</v>
      </c>
    </row>
    <row r="5079" spans="1:18" ht="16.5" customHeight="1">
      <c r="A5079" s="8">
        <v>6018201507</v>
      </c>
      <c r="B5079" s="7">
        <v>3154173</v>
      </c>
      <c r="C5079" s="12">
        <v>1801320000385</v>
      </c>
      <c r="D5079" s="7" t="s">
        <v>52745</v>
      </c>
      <c r="E5079" s="7" t="s">
        <v>52746</v>
      </c>
      <c r="F5079" s="7" t="s">
        <v>6163</v>
      </c>
      <c r="G5079" s="7" t="s">
        <v>52747</v>
      </c>
      <c r="H5079" s="7" t="s">
        <v>52748</v>
      </c>
      <c r="I5079" s="7" t="s">
        <v>45</v>
      </c>
      <c r="J5079" s="7" t="s">
        <v>33060</v>
      </c>
      <c r="K5079" s="7" t="s">
        <v>47</v>
      </c>
      <c r="L5079" s="7">
        <v>10</v>
      </c>
      <c r="M5079" s="7" t="s">
        <v>105</v>
      </c>
      <c r="N5079" s="7">
        <v>87000</v>
      </c>
      <c r="O5079" s="7" t="s">
        <v>16479</v>
      </c>
      <c r="P5079" s="7">
        <v>19580725</v>
      </c>
      <c r="Q5079" s="7">
        <v>132</v>
      </c>
      <c r="R5079" s="7">
        <v>202012</v>
      </c>
    </row>
    <row r="5080" spans="1:18" ht="16.5" customHeight="1">
      <c r="A5080" s="8">
        <v>6038203248</v>
      </c>
      <c r="B5080" s="7">
        <v>3124650</v>
      </c>
      <c r="C5080" s="12">
        <v>1801320000559</v>
      </c>
      <c r="D5080" s="7" t="s">
        <v>52749</v>
      </c>
      <c r="E5080" s="7" t="s">
        <v>52750</v>
      </c>
      <c r="F5080" s="7" t="s">
        <v>52751</v>
      </c>
      <c r="G5080" s="7" t="s">
        <v>52752</v>
      </c>
      <c r="H5080" s="7" t="s">
        <v>52753</v>
      </c>
      <c r="I5080" s="7" t="s">
        <v>45</v>
      </c>
      <c r="J5080" s="7" t="s">
        <v>33060</v>
      </c>
      <c r="K5080" s="7" t="s">
        <v>47</v>
      </c>
      <c r="L5080" s="7">
        <v>10</v>
      </c>
      <c r="M5080" s="7" t="s">
        <v>105</v>
      </c>
      <c r="N5080" s="7">
        <v>87210</v>
      </c>
      <c r="O5080" s="7" t="s">
        <v>37615</v>
      </c>
      <c r="P5080" s="7">
        <v>19971029</v>
      </c>
      <c r="Q5080" s="7">
        <v>69</v>
      </c>
      <c r="R5080" s="7">
        <v>202012</v>
      </c>
    </row>
    <row r="5081" spans="1:18" ht="16.5" customHeight="1">
      <c r="A5081" s="8">
        <v>6078211532</v>
      </c>
      <c r="B5081" s="7">
        <v>3347982</v>
      </c>
      <c r="C5081" s="12">
        <v>1801330008402</v>
      </c>
      <c r="D5081" s="7" t="s">
        <v>52754</v>
      </c>
      <c r="E5081" s="7" t="s">
        <v>36137</v>
      </c>
      <c r="F5081" s="7" t="s">
        <v>5955</v>
      </c>
      <c r="G5081" s="7" t="s">
        <v>52755</v>
      </c>
      <c r="H5081" s="7" t="s">
        <v>52756</v>
      </c>
      <c r="I5081" s="7" t="s">
        <v>45</v>
      </c>
      <c r="J5081" s="7" t="s">
        <v>33060</v>
      </c>
      <c r="K5081" s="7" t="s">
        <v>47</v>
      </c>
      <c r="L5081" s="7">
        <v>10</v>
      </c>
      <c r="M5081" s="7" t="s">
        <v>105</v>
      </c>
      <c r="N5081" s="7">
        <v>86100</v>
      </c>
      <c r="O5081" s="7" t="s">
        <v>5955</v>
      </c>
      <c r="P5081" s="7">
        <v>20070809</v>
      </c>
      <c r="Q5081" s="7">
        <v>145</v>
      </c>
      <c r="R5081" s="7">
        <v>202012</v>
      </c>
    </row>
    <row r="5082" spans="1:18" ht="16.5" customHeight="1">
      <c r="A5082" s="8">
        <v>6078211774</v>
      </c>
      <c r="B5082" s="7">
        <v>5404772</v>
      </c>
      <c r="C5082" s="12">
        <v>1801330008593</v>
      </c>
      <c r="D5082" s="7" t="s">
        <v>52757</v>
      </c>
      <c r="E5082" s="7" t="s">
        <v>52758</v>
      </c>
      <c r="F5082" s="7" t="s">
        <v>5955</v>
      </c>
      <c r="G5082" s="7" t="s">
        <v>52759</v>
      </c>
      <c r="H5082" s="7" t="s">
        <v>52760</v>
      </c>
      <c r="I5082" s="7" t="s">
        <v>45</v>
      </c>
      <c r="J5082" s="7" t="s">
        <v>33060</v>
      </c>
      <c r="K5082" s="7" t="s">
        <v>47</v>
      </c>
      <c r="L5082" s="7">
        <v>10</v>
      </c>
      <c r="M5082" s="7" t="s">
        <v>105</v>
      </c>
      <c r="N5082" s="7">
        <v>86100</v>
      </c>
      <c r="O5082" s="7" t="s">
        <v>5955</v>
      </c>
      <c r="P5082" s="7">
        <v>20080401</v>
      </c>
      <c r="Q5082" s="7">
        <v>57</v>
      </c>
      <c r="R5082" s="7">
        <v>202012</v>
      </c>
    </row>
    <row r="5083" spans="1:18" ht="16.5" customHeight="1">
      <c r="A5083" s="8">
        <v>6078212017</v>
      </c>
      <c r="B5083" s="7">
        <v>3260103</v>
      </c>
      <c r="C5083" s="12">
        <v>1801330008816</v>
      </c>
      <c r="D5083" s="7" t="s">
        <v>52761</v>
      </c>
      <c r="E5083" s="7" t="s">
        <v>52762</v>
      </c>
      <c r="F5083" s="7" t="s">
        <v>16354</v>
      </c>
      <c r="G5083" s="7" t="s">
        <v>52763</v>
      </c>
      <c r="H5083" s="7" t="s">
        <v>52764</v>
      </c>
      <c r="I5083" s="7" t="s">
        <v>45</v>
      </c>
      <c r="J5083" s="7" t="s">
        <v>33060</v>
      </c>
      <c r="K5083" s="7" t="s">
        <v>47</v>
      </c>
      <c r="L5083" s="7">
        <v>10</v>
      </c>
      <c r="M5083" s="7" t="s">
        <v>105</v>
      </c>
      <c r="N5083" s="7">
        <v>86102</v>
      </c>
      <c r="O5083" s="7" t="s">
        <v>30448</v>
      </c>
      <c r="P5083" s="7">
        <v>20081201</v>
      </c>
      <c r="Q5083" s="7">
        <v>129</v>
      </c>
      <c r="R5083" s="7">
        <v>202012</v>
      </c>
    </row>
    <row r="5084" spans="1:18" ht="16.5" customHeight="1">
      <c r="A5084" s="8">
        <v>8638200218</v>
      </c>
      <c r="B5084" s="7">
        <v>8477340</v>
      </c>
      <c r="C5084" s="12">
        <v>1801330012461</v>
      </c>
      <c r="D5084" s="7" t="s">
        <v>52765</v>
      </c>
      <c r="E5084" s="7" t="s">
        <v>52766</v>
      </c>
      <c r="F5084" s="7" t="s">
        <v>249</v>
      </c>
      <c r="G5084" s="7" t="s">
        <v>52767</v>
      </c>
      <c r="H5084" s="7" t="s">
        <v>52768</v>
      </c>
      <c r="I5084" s="7" t="s">
        <v>45</v>
      </c>
      <c r="J5084" s="7" t="s">
        <v>33060</v>
      </c>
      <c r="K5084" s="7" t="s">
        <v>47</v>
      </c>
      <c r="L5084" s="7">
        <v>10</v>
      </c>
      <c r="M5084" s="7" t="s">
        <v>105</v>
      </c>
      <c r="N5084" s="7">
        <v>86102</v>
      </c>
      <c r="O5084" s="7" t="s">
        <v>30448</v>
      </c>
      <c r="P5084" s="7">
        <v>20180202</v>
      </c>
      <c r="Q5084" s="7">
        <v>87</v>
      </c>
      <c r="R5084" s="7">
        <v>202012</v>
      </c>
    </row>
    <row r="5085" spans="1:18" ht="16.5" customHeight="1">
      <c r="A5085" s="8">
        <v>6188203196</v>
      </c>
      <c r="B5085" s="7">
        <v>2448229</v>
      </c>
      <c r="C5085" s="12">
        <v>1811330000019</v>
      </c>
      <c r="D5085" s="7" t="s">
        <v>52769</v>
      </c>
      <c r="E5085" s="7" t="s">
        <v>52770</v>
      </c>
      <c r="F5085" s="7" t="s">
        <v>249</v>
      </c>
      <c r="G5085" s="7" t="s">
        <v>52771</v>
      </c>
      <c r="H5085" s="7" t="s">
        <v>52772</v>
      </c>
      <c r="I5085" s="7" t="s">
        <v>45</v>
      </c>
      <c r="J5085" s="7" t="s">
        <v>33060</v>
      </c>
      <c r="K5085" s="7" t="s">
        <v>47</v>
      </c>
      <c r="L5085" s="7">
        <v>10</v>
      </c>
      <c r="M5085" s="7" t="s">
        <v>105</v>
      </c>
      <c r="N5085" s="7">
        <v>86100</v>
      </c>
      <c r="O5085" s="7" t="s">
        <v>5955</v>
      </c>
      <c r="P5085" s="7">
        <v>19910516</v>
      </c>
      <c r="Q5085" s="7">
        <v>140</v>
      </c>
      <c r="R5085" s="7">
        <v>202012</v>
      </c>
    </row>
    <row r="5086" spans="1:18" ht="16.5" customHeight="1">
      <c r="A5086" s="8">
        <v>6218204755</v>
      </c>
      <c r="B5086" s="7">
        <v>2209390</v>
      </c>
      <c r="C5086" s="12">
        <v>1811330000029</v>
      </c>
      <c r="D5086" s="7" t="s">
        <v>52773</v>
      </c>
      <c r="E5086" s="7" t="s">
        <v>52774</v>
      </c>
      <c r="F5086" s="7" t="s">
        <v>7921</v>
      </c>
      <c r="G5086" s="7" t="s">
        <v>52775</v>
      </c>
      <c r="H5086" s="7" t="s">
        <v>52776</v>
      </c>
      <c r="I5086" s="7" t="s">
        <v>45</v>
      </c>
      <c r="J5086" s="7" t="s">
        <v>33060</v>
      </c>
      <c r="K5086" s="7" t="s">
        <v>47</v>
      </c>
      <c r="L5086" s="7">
        <v>10</v>
      </c>
      <c r="M5086" s="7" t="s">
        <v>105</v>
      </c>
      <c r="N5086" s="7">
        <v>86101</v>
      </c>
      <c r="O5086" s="7" t="s">
        <v>615</v>
      </c>
      <c r="P5086" s="7">
        <v>20000214</v>
      </c>
      <c r="Q5086" s="7">
        <v>163</v>
      </c>
      <c r="R5086" s="7">
        <v>202012</v>
      </c>
    </row>
    <row r="5087" spans="1:18" ht="16.5" customHeight="1">
      <c r="A5087" s="8">
        <v>6178206808</v>
      </c>
      <c r="B5087" s="7">
        <v>2778117</v>
      </c>
      <c r="C5087" s="12">
        <v>1811330001760</v>
      </c>
      <c r="D5087" s="7" t="s">
        <v>30395</v>
      </c>
      <c r="E5087" s="7" t="s">
        <v>30396</v>
      </c>
      <c r="F5087" s="7" t="s">
        <v>30397</v>
      </c>
      <c r="G5087" s="7" t="s">
        <v>30398</v>
      </c>
      <c r="H5087" s="7" t="s">
        <v>30399</v>
      </c>
      <c r="I5087" s="7" t="s">
        <v>45</v>
      </c>
      <c r="J5087" s="7" t="s">
        <v>33060</v>
      </c>
      <c r="K5087" s="7" t="s">
        <v>47</v>
      </c>
      <c r="L5087" s="7">
        <v>10</v>
      </c>
      <c r="M5087" s="7" t="s">
        <v>105</v>
      </c>
      <c r="N5087" s="7">
        <v>86101</v>
      </c>
      <c r="O5087" s="7" t="s">
        <v>615</v>
      </c>
      <c r="P5087" s="7">
        <v>20050120</v>
      </c>
      <c r="Q5087" s="7">
        <v>132</v>
      </c>
      <c r="R5087" s="7">
        <v>202012</v>
      </c>
    </row>
    <row r="5088" spans="1:18" ht="16.5" customHeight="1">
      <c r="A5088" s="8">
        <v>6178208427</v>
      </c>
      <c r="B5088" s="7">
        <v>3031251</v>
      </c>
      <c r="C5088" s="12">
        <v>1811330002172</v>
      </c>
      <c r="D5088" s="7" t="s">
        <v>52777</v>
      </c>
      <c r="E5088" s="7" t="s">
        <v>52778</v>
      </c>
      <c r="F5088" s="7" t="s">
        <v>249</v>
      </c>
      <c r="G5088" s="7" t="s">
        <v>52779</v>
      </c>
      <c r="H5088" s="7" t="s">
        <v>52780</v>
      </c>
      <c r="I5088" s="7" t="s">
        <v>45</v>
      </c>
      <c r="J5088" s="7" t="s">
        <v>33060</v>
      </c>
      <c r="K5088" s="7" t="s">
        <v>47</v>
      </c>
      <c r="L5088" s="7">
        <v>10</v>
      </c>
      <c r="M5088" s="7" t="s">
        <v>105</v>
      </c>
      <c r="N5088" s="7">
        <v>86101</v>
      </c>
      <c r="O5088" s="7" t="s">
        <v>615</v>
      </c>
      <c r="P5088" s="7">
        <v>20070912</v>
      </c>
      <c r="Q5088" s="7">
        <v>75</v>
      </c>
      <c r="R5088" s="7">
        <v>202012</v>
      </c>
    </row>
    <row r="5089" spans="1:18" ht="16.5" customHeight="1">
      <c r="A5089" s="8">
        <v>6108205884</v>
      </c>
      <c r="B5089" s="7">
        <v>3144920</v>
      </c>
      <c r="C5089" s="12">
        <v>1812320000621</v>
      </c>
      <c r="D5089" s="7" t="s">
        <v>52781</v>
      </c>
      <c r="E5089" s="7" t="s">
        <v>52782</v>
      </c>
      <c r="F5089" s="7" t="s">
        <v>6163</v>
      </c>
      <c r="G5089" s="7" t="s">
        <v>52783</v>
      </c>
      <c r="H5089" s="7" t="s">
        <v>52784</v>
      </c>
      <c r="I5089" s="7" t="s">
        <v>45</v>
      </c>
      <c r="J5089" s="7" t="s">
        <v>33060</v>
      </c>
      <c r="K5089" s="7" t="s">
        <v>47</v>
      </c>
      <c r="L5089" s="7">
        <v>10</v>
      </c>
      <c r="M5089" s="7" t="s">
        <v>105</v>
      </c>
      <c r="N5089" s="7">
        <v>87000</v>
      </c>
      <c r="O5089" s="7" t="s">
        <v>16479</v>
      </c>
      <c r="P5089" s="7">
        <v>19951215</v>
      </c>
      <c r="Q5089" s="7">
        <v>110</v>
      </c>
      <c r="R5089" s="7">
        <v>202012</v>
      </c>
    </row>
    <row r="5090" spans="1:18" ht="16.5" customHeight="1">
      <c r="A5090" s="8">
        <v>6208201338</v>
      </c>
      <c r="B5090" s="7">
        <v>2586493</v>
      </c>
      <c r="C5090" s="12">
        <v>1812320000902</v>
      </c>
      <c r="D5090" s="7" t="s">
        <v>52785</v>
      </c>
      <c r="E5090" s="7" t="s">
        <v>52786</v>
      </c>
      <c r="F5090" s="7" t="s">
        <v>50193</v>
      </c>
      <c r="G5090" s="7" t="s">
        <v>37544</v>
      </c>
      <c r="H5090" s="7" t="s">
        <v>37545</v>
      </c>
      <c r="I5090" s="7" t="s">
        <v>45</v>
      </c>
      <c r="J5090" s="7" t="s">
        <v>33060</v>
      </c>
      <c r="K5090" s="7" t="s">
        <v>47</v>
      </c>
      <c r="L5090" s="7">
        <v>10</v>
      </c>
      <c r="M5090" s="7" t="s">
        <v>33076</v>
      </c>
      <c r="N5090" s="7">
        <v>17901</v>
      </c>
      <c r="O5090" s="7" t="s">
        <v>52787</v>
      </c>
      <c r="P5090" s="7">
        <v>19871112</v>
      </c>
      <c r="Q5090" s="7">
        <v>208</v>
      </c>
      <c r="R5090" s="7">
        <v>202012</v>
      </c>
    </row>
    <row r="5091" spans="1:18" ht="16.5" customHeight="1">
      <c r="A5091" s="8">
        <v>6208200872</v>
      </c>
      <c r="B5091" s="7">
        <v>1839146</v>
      </c>
      <c r="C5091" s="12">
        <v>1812330000140</v>
      </c>
      <c r="D5091" s="7" t="s">
        <v>52788</v>
      </c>
      <c r="E5091" s="7" t="s">
        <v>6850</v>
      </c>
      <c r="F5091" s="7" t="s">
        <v>52789</v>
      </c>
      <c r="G5091" s="7" t="s">
        <v>52790</v>
      </c>
      <c r="H5091" s="7" t="s">
        <v>52791</v>
      </c>
      <c r="I5091" s="7" t="s">
        <v>45</v>
      </c>
      <c r="J5091" s="7" t="s">
        <v>33060</v>
      </c>
      <c r="K5091" s="7" t="s">
        <v>47</v>
      </c>
      <c r="L5091" s="7">
        <v>10</v>
      </c>
      <c r="M5091" s="7" t="s">
        <v>105</v>
      </c>
      <c r="N5091" s="7">
        <v>86100</v>
      </c>
      <c r="O5091" s="7" t="s">
        <v>5955</v>
      </c>
      <c r="P5091" s="7">
        <v>19820511</v>
      </c>
      <c r="Q5091" s="7">
        <v>557</v>
      </c>
      <c r="R5091" s="7">
        <v>202012</v>
      </c>
    </row>
    <row r="5092" spans="1:18" ht="16.5" customHeight="1">
      <c r="A5092" s="8">
        <v>6208200931</v>
      </c>
      <c r="B5092" s="7">
        <v>1676099</v>
      </c>
      <c r="C5092" s="12">
        <v>1812330000166</v>
      </c>
      <c r="D5092" s="7" t="s">
        <v>8071</v>
      </c>
      <c r="E5092" s="7" t="s">
        <v>8072</v>
      </c>
      <c r="F5092" s="7" t="s">
        <v>8073</v>
      </c>
      <c r="G5092" s="7" t="s">
        <v>8074</v>
      </c>
      <c r="H5092" s="7" t="s">
        <v>8075</v>
      </c>
      <c r="I5092" s="7" t="s">
        <v>45</v>
      </c>
      <c r="J5092" s="7" t="s">
        <v>33060</v>
      </c>
      <c r="K5092" s="7" t="s">
        <v>47</v>
      </c>
      <c r="L5092" s="7">
        <v>10</v>
      </c>
      <c r="M5092" s="7" t="s">
        <v>105</v>
      </c>
      <c r="N5092" s="7">
        <v>86300</v>
      </c>
      <c r="O5092" s="7" t="s">
        <v>36811</v>
      </c>
      <c r="P5092" s="7">
        <v>19850209</v>
      </c>
      <c r="Q5092" s="7">
        <v>579</v>
      </c>
      <c r="R5092" s="7">
        <v>202012</v>
      </c>
    </row>
    <row r="5093" spans="1:18" ht="16.5" customHeight="1">
      <c r="A5093" s="8">
        <v>6108204997</v>
      </c>
      <c r="B5093" s="7">
        <v>1139567</v>
      </c>
      <c r="C5093" s="12">
        <v>1812330000413</v>
      </c>
      <c r="D5093" s="7" t="s">
        <v>52792</v>
      </c>
      <c r="E5093" s="7" t="s">
        <v>52793</v>
      </c>
      <c r="F5093" s="7" t="s">
        <v>52794</v>
      </c>
      <c r="G5093" s="7" t="s">
        <v>52795</v>
      </c>
      <c r="H5093" s="7" t="s">
        <v>52796</v>
      </c>
      <c r="I5093" s="7" t="s">
        <v>45</v>
      </c>
      <c r="J5093" s="7" t="s">
        <v>33060</v>
      </c>
      <c r="K5093" s="7" t="s">
        <v>47</v>
      </c>
      <c r="L5093" s="7">
        <v>10</v>
      </c>
      <c r="M5093" s="7" t="s">
        <v>105</v>
      </c>
      <c r="N5093" s="7">
        <v>86300</v>
      </c>
      <c r="O5093" s="7" t="s">
        <v>36811</v>
      </c>
      <c r="P5093" s="7">
        <v>19930619</v>
      </c>
      <c r="Q5093" s="7">
        <v>185</v>
      </c>
      <c r="R5093" s="7">
        <v>202012</v>
      </c>
    </row>
    <row r="5094" spans="1:18" ht="16.5" customHeight="1">
      <c r="A5094" s="8">
        <v>6108205190</v>
      </c>
      <c r="B5094" s="7">
        <v>1498760</v>
      </c>
      <c r="C5094" s="12">
        <v>1812330000463</v>
      </c>
      <c r="D5094" s="7" t="s">
        <v>23223</v>
      </c>
      <c r="E5094" s="7" t="s">
        <v>23225</v>
      </c>
      <c r="F5094" s="7" t="s">
        <v>23226</v>
      </c>
      <c r="G5094" s="7" t="s">
        <v>23227</v>
      </c>
      <c r="H5094" s="7" t="s">
        <v>23228</v>
      </c>
      <c r="I5094" s="7" t="s">
        <v>45</v>
      </c>
      <c r="J5094" s="7" t="s">
        <v>33060</v>
      </c>
      <c r="K5094" s="7" t="s">
        <v>47</v>
      </c>
      <c r="L5094" s="7">
        <v>10</v>
      </c>
      <c r="M5094" s="7" t="s">
        <v>105</v>
      </c>
      <c r="N5094" s="7">
        <v>86102</v>
      </c>
      <c r="O5094" s="7" t="s">
        <v>30448</v>
      </c>
      <c r="P5094" s="7">
        <v>19931011</v>
      </c>
      <c r="Q5094" s="7">
        <v>402</v>
      </c>
      <c r="R5094" s="7">
        <v>202012</v>
      </c>
    </row>
    <row r="5095" spans="1:18" ht="16.5" customHeight="1">
      <c r="A5095" s="8">
        <v>6058205183</v>
      </c>
      <c r="B5095" s="7">
        <v>3126039</v>
      </c>
      <c r="C5095" s="12">
        <v>1841210001887</v>
      </c>
      <c r="D5095" s="7" t="s">
        <v>52797</v>
      </c>
      <c r="E5095" s="7" t="s">
        <v>52798</v>
      </c>
      <c r="F5095" s="7" t="s">
        <v>52799</v>
      </c>
      <c r="G5095" s="7" t="s">
        <v>52800</v>
      </c>
      <c r="H5095" s="7" t="s">
        <v>52801</v>
      </c>
      <c r="I5095" s="7" t="s">
        <v>45</v>
      </c>
      <c r="J5095" s="7" t="s">
        <v>33060</v>
      </c>
      <c r="K5095" s="7" t="s">
        <v>47</v>
      </c>
      <c r="L5095" s="7">
        <v>10</v>
      </c>
      <c r="M5095" s="7" t="s">
        <v>363</v>
      </c>
      <c r="N5095" s="7">
        <v>70200</v>
      </c>
      <c r="O5095" s="7" t="s">
        <v>35747</v>
      </c>
      <c r="P5095" s="7">
        <v>19940520</v>
      </c>
      <c r="Q5095" s="7">
        <v>58</v>
      </c>
      <c r="R5095" s="7">
        <v>202012</v>
      </c>
    </row>
    <row r="5096" spans="1:18" ht="16.5" customHeight="1">
      <c r="A5096" s="8">
        <v>6048200598</v>
      </c>
      <c r="B5096" s="7">
        <v>2424769</v>
      </c>
      <c r="C5096" s="12">
        <v>1841220000085</v>
      </c>
      <c r="D5096" s="7" t="s">
        <v>52802</v>
      </c>
      <c r="E5096" s="7" t="s">
        <v>52803</v>
      </c>
      <c r="F5096" s="7" t="s">
        <v>14125</v>
      </c>
      <c r="G5096" s="7" t="s">
        <v>52804</v>
      </c>
      <c r="H5096" s="7" t="s">
        <v>52805</v>
      </c>
      <c r="I5096" s="7" t="s">
        <v>45</v>
      </c>
      <c r="J5096" s="7" t="s">
        <v>33060</v>
      </c>
      <c r="K5096" s="7" t="s">
        <v>47</v>
      </c>
      <c r="L5096" s="7">
        <v>10</v>
      </c>
      <c r="M5096" s="7" t="s">
        <v>966</v>
      </c>
      <c r="N5096" s="7">
        <v>68110</v>
      </c>
      <c r="O5096" s="7" t="s">
        <v>76</v>
      </c>
      <c r="P5096" s="7">
        <v>19750625</v>
      </c>
      <c r="Q5096" s="7">
        <v>65</v>
      </c>
      <c r="R5096" s="7">
        <v>202012</v>
      </c>
    </row>
    <row r="5097" spans="1:18" ht="16.5" customHeight="1">
      <c r="A5097" s="8">
        <v>6218206845</v>
      </c>
      <c r="B5097" s="7">
        <v>3140462</v>
      </c>
      <c r="C5097" s="12">
        <v>1841320000373</v>
      </c>
      <c r="D5097" s="7" t="s">
        <v>52806</v>
      </c>
      <c r="E5097" s="7" t="s">
        <v>52807</v>
      </c>
      <c r="F5097" s="7" t="s">
        <v>52808</v>
      </c>
      <c r="G5097" s="7" t="s">
        <v>52809</v>
      </c>
      <c r="H5097" s="7" t="s">
        <v>52810</v>
      </c>
      <c r="I5097" s="7" t="s">
        <v>45</v>
      </c>
      <c r="J5097" s="7" t="s">
        <v>33060</v>
      </c>
      <c r="K5097" s="7" t="s">
        <v>47</v>
      </c>
      <c r="L5097" s="7">
        <v>10</v>
      </c>
      <c r="M5097" s="7" t="s">
        <v>105</v>
      </c>
      <c r="N5097" s="7">
        <v>87299</v>
      </c>
      <c r="O5097" s="7" t="s">
        <v>37831</v>
      </c>
      <c r="P5097" s="7">
        <v>19990821</v>
      </c>
      <c r="Q5097" s="7">
        <v>100</v>
      </c>
      <c r="R5097" s="7">
        <v>202012</v>
      </c>
    </row>
    <row r="5098" spans="1:18" ht="16.5" customHeight="1">
      <c r="A5098" s="8">
        <v>6058208220</v>
      </c>
      <c r="B5098" s="7">
        <v>3126064</v>
      </c>
      <c r="C5098" s="12">
        <v>1841320004557</v>
      </c>
      <c r="D5098" s="7" t="s">
        <v>52811</v>
      </c>
      <c r="E5098" s="7" t="s">
        <v>52812</v>
      </c>
      <c r="F5098" s="7" t="s">
        <v>6163</v>
      </c>
      <c r="G5098" s="7" t="s">
        <v>52813</v>
      </c>
      <c r="H5098" s="7" t="s">
        <v>52814</v>
      </c>
      <c r="I5098" s="7" t="s">
        <v>45</v>
      </c>
      <c r="J5098" s="7" t="s">
        <v>33060</v>
      </c>
      <c r="K5098" s="7" t="s">
        <v>47</v>
      </c>
      <c r="L5098" s="7">
        <v>10</v>
      </c>
      <c r="M5098" s="7" t="s">
        <v>105</v>
      </c>
      <c r="N5098" s="7">
        <v>87000</v>
      </c>
      <c r="O5098" s="7" t="s">
        <v>16479</v>
      </c>
      <c r="P5098" s="7">
        <v>19931101</v>
      </c>
      <c r="Q5098" s="7">
        <v>181</v>
      </c>
      <c r="R5098" s="7">
        <v>202012</v>
      </c>
    </row>
    <row r="5099" spans="1:18" ht="16.5" customHeight="1">
      <c r="A5099" s="8">
        <v>6058207202</v>
      </c>
      <c r="B5099" s="7">
        <v>2427057</v>
      </c>
      <c r="C5099" s="12">
        <v>1841330004068</v>
      </c>
      <c r="D5099" s="7" t="s">
        <v>52815</v>
      </c>
      <c r="E5099" s="7" t="s">
        <v>32796</v>
      </c>
      <c r="F5099" s="7" t="s">
        <v>7921</v>
      </c>
      <c r="G5099" s="7" t="s">
        <v>52816</v>
      </c>
      <c r="H5099" s="7" t="s">
        <v>52817</v>
      </c>
      <c r="I5099" s="7" t="s">
        <v>45</v>
      </c>
      <c r="J5099" s="7" t="s">
        <v>33060</v>
      </c>
      <c r="K5099" s="7" t="s">
        <v>47</v>
      </c>
      <c r="L5099" s="7">
        <v>10</v>
      </c>
      <c r="M5099" s="7" t="s">
        <v>105</v>
      </c>
      <c r="N5099" s="7">
        <v>86100</v>
      </c>
      <c r="O5099" s="7" t="s">
        <v>5955</v>
      </c>
      <c r="P5099" s="7">
        <v>20020329</v>
      </c>
      <c r="Q5099" s="7">
        <v>365</v>
      </c>
      <c r="R5099" s="7">
        <v>202012</v>
      </c>
    </row>
    <row r="5100" spans="1:18" ht="16.5" customHeight="1">
      <c r="A5100" s="8">
        <v>6058208083</v>
      </c>
      <c r="B5100" s="7">
        <v>2972054</v>
      </c>
      <c r="C5100" s="12">
        <v>1841330004498</v>
      </c>
      <c r="D5100" s="7" t="s">
        <v>52818</v>
      </c>
      <c r="E5100" s="7" t="s">
        <v>52819</v>
      </c>
      <c r="F5100" s="7" t="s">
        <v>16354</v>
      </c>
      <c r="G5100" s="7" t="s">
        <v>52820</v>
      </c>
      <c r="H5100" s="7" t="s">
        <v>52821</v>
      </c>
      <c r="I5100" s="7" t="s">
        <v>45</v>
      </c>
      <c r="J5100" s="7" t="s">
        <v>33060</v>
      </c>
      <c r="K5100" s="7" t="s">
        <v>47</v>
      </c>
      <c r="L5100" s="7">
        <v>10</v>
      </c>
      <c r="M5100" s="7" t="s">
        <v>105</v>
      </c>
      <c r="N5100" s="7">
        <v>87111</v>
      </c>
      <c r="O5100" s="7" t="s">
        <v>37358</v>
      </c>
      <c r="P5100" s="7">
        <v>20040129</v>
      </c>
      <c r="Q5100" s="7">
        <v>441</v>
      </c>
      <c r="R5100" s="7">
        <v>202012</v>
      </c>
    </row>
    <row r="5101" spans="1:18" ht="16.5" customHeight="1">
      <c r="A5101" s="8">
        <v>6058209670</v>
      </c>
      <c r="B5101" s="7">
        <v>3690837</v>
      </c>
      <c r="C5101" s="12">
        <v>1841330005206</v>
      </c>
      <c r="D5101" s="7" t="s">
        <v>52822</v>
      </c>
      <c r="E5101" s="7" t="s">
        <v>5428</v>
      </c>
      <c r="F5101" s="7" t="s">
        <v>249</v>
      </c>
      <c r="G5101" s="7" t="s">
        <v>52823</v>
      </c>
      <c r="H5101" s="7" t="s">
        <v>52824</v>
      </c>
      <c r="I5101" s="7" t="s">
        <v>45</v>
      </c>
      <c r="J5101" s="7" t="s">
        <v>33060</v>
      </c>
      <c r="K5101" s="7" t="s">
        <v>47</v>
      </c>
      <c r="L5101" s="7">
        <v>10</v>
      </c>
      <c r="M5101" s="7" t="s">
        <v>105</v>
      </c>
      <c r="N5101" s="7">
        <v>86300</v>
      </c>
      <c r="O5101" s="7" t="s">
        <v>36811</v>
      </c>
      <c r="P5101" s="7">
        <v>20061222</v>
      </c>
      <c r="Q5101" s="7">
        <v>1305</v>
      </c>
      <c r="R5101" s="7">
        <v>202012</v>
      </c>
    </row>
    <row r="5102" spans="1:18" ht="16.5" customHeight="1">
      <c r="A5102" s="8">
        <v>6058211915</v>
      </c>
      <c r="B5102" s="7">
        <v>3693225</v>
      </c>
      <c r="C5102" s="12">
        <v>1841330006022</v>
      </c>
      <c r="D5102" s="7" t="s">
        <v>52825</v>
      </c>
      <c r="E5102" s="7" t="s">
        <v>1727</v>
      </c>
      <c r="F5102" s="7" t="s">
        <v>249</v>
      </c>
      <c r="G5102" s="7" t="s">
        <v>52826</v>
      </c>
      <c r="H5102" s="7" t="s">
        <v>52827</v>
      </c>
      <c r="I5102" s="7" t="s">
        <v>45</v>
      </c>
      <c r="J5102" s="7" t="s">
        <v>33060</v>
      </c>
      <c r="K5102" s="7" t="s">
        <v>47</v>
      </c>
      <c r="L5102" s="7">
        <v>10</v>
      </c>
      <c r="M5102" s="7" t="s">
        <v>105</v>
      </c>
      <c r="N5102" s="7">
        <v>86300</v>
      </c>
      <c r="O5102" s="7" t="s">
        <v>36811</v>
      </c>
      <c r="P5102" s="7">
        <v>20091224</v>
      </c>
      <c r="Q5102" s="7">
        <v>243</v>
      </c>
      <c r="R5102" s="7">
        <v>202012</v>
      </c>
    </row>
    <row r="5103" spans="1:18" ht="16.5" customHeight="1">
      <c r="A5103" s="8">
        <v>6058212291</v>
      </c>
      <c r="B5103" s="7">
        <v>3904834</v>
      </c>
      <c r="C5103" s="12">
        <v>1841330006147</v>
      </c>
      <c r="D5103" s="7" t="s">
        <v>52828</v>
      </c>
      <c r="E5103" s="7" t="s">
        <v>52829</v>
      </c>
      <c r="F5103" s="7" t="s">
        <v>9692</v>
      </c>
      <c r="G5103" s="7" t="s">
        <v>52830</v>
      </c>
      <c r="H5103" s="7" t="s">
        <v>52831</v>
      </c>
      <c r="I5103" s="7" t="s">
        <v>45</v>
      </c>
      <c r="J5103" s="7" t="s">
        <v>33060</v>
      </c>
      <c r="K5103" s="7" t="s">
        <v>47</v>
      </c>
      <c r="L5103" s="7">
        <v>10</v>
      </c>
      <c r="M5103" s="7" t="s">
        <v>105</v>
      </c>
      <c r="N5103" s="7">
        <v>86902</v>
      </c>
      <c r="O5103" s="7" t="s">
        <v>45306</v>
      </c>
      <c r="P5103" s="7">
        <v>20100618</v>
      </c>
      <c r="Q5103" s="7">
        <v>95</v>
      </c>
      <c r="R5103" s="7">
        <v>202012</v>
      </c>
    </row>
    <row r="5104" spans="1:18" ht="16.5" customHeight="1">
      <c r="A5104" s="8">
        <v>6218200273</v>
      </c>
      <c r="B5104" s="7">
        <v>2718286</v>
      </c>
      <c r="C5104" s="12">
        <v>1842320000347</v>
      </c>
      <c r="D5104" s="7" t="s">
        <v>52832</v>
      </c>
      <c r="E5104" s="7" t="s">
        <v>37400</v>
      </c>
      <c r="F5104" s="7" t="s">
        <v>52833</v>
      </c>
      <c r="G5104" s="7" t="s">
        <v>52834</v>
      </c>
      <c r="H5104" s="7" t="s">
        <v>52835</v>
      </c>
      <c r="I5104" s="7" t="s">
        <v>45</v>
      </c>
      <c r="J5104" s="7" t="s">
        <v>33060</v>
      </c>
      <c r="K5104" s="7" t="s">
        <v>47</v>
      </c>
      <c r="L5104" s="7">
        <v>10</v>
      </c>
      <c r="M5104" s="7" t="s">
        <v>105</v>
      </c>
      <c r="N5104" s="7">
        <v>87112</v>
      </c>
      <c r="O5104" s="7" t="s">
        <v>37473</v>
      </c>
      <c r="P5104" s="7">
        <v>19580618</v>
      </c>
      <c r="Q5104" s="7">
        <v>141</v>
      </c>
      <c r="R5104" s="7">
        <v>202012</v>
      </c>
    </row>
    <row r="5105" spans="1:18" ht="16.5" customHeight="1">
      <c r="A5105" s="8">
        <v>6218200201</v>
      </c>
      <c r="B5105" s="7">
        <v>3036327</v>
      </c>
      <c r="C5105" s="12">
        <v>1842320000397</v>
      </c>
      <c r="D5105" s="7" t="s">
        <v>52836</v>
      </c>
      <c r="E5105" s="7" t="s">
        <v>52837</v>
      </c>
      <c r="F5105" s="7" t="s">
        <v>52838</v>
      </c>
      <c r="G5105" s="7" t="s">
        <v>52839</v>
      </c>
      <c r="H5105" s="7" t="s">
        <v>52840</v>
      </c>
      <c r="I5105" s="7" t="s">
        <v>45</v>
      </c>
      <c r="J5105" s="7" t="s">
        <v>33060</v>
      </c>
      <c r="K5105" s="7" t="s">
        <v>47</v>
      </c>
      <c r="L5105" s="7">
        <v>10</v>
      </c>
      <c r="M5105" s="7" t="s">
        <v>105</v>
      </c>
      <c r="N5105" s="7">
        <v>87130</v>
      </c>
      <c r="O5105" s="7" t="s">
        <v>37557</v>
      </c>
      <c r="P5105" s="7">
        <v>19730106</v>
      </c>
      <c r="Q5105" s="7">
        <v>97</v>
      </c>
      <c r="R5105" s="7">
        <v>202012</v>
      </c>
    </row>
    <row r="5106" spans="1:18" ht="16.5" customHeight="1">
      <c r="A5106" s="8">
        <v>6078206437</v>
      </c>
      <c r="B5106" s="7">
        <v>3128880</v>
      </c>
      <c r="C5106" s="12">
        <v>1842320000537</v>
      </c>
      <c r="D5106" s="7" t="s">
        <v>52841</v>
      </c>
      <c r="E5106" s="7" t="s">
        <v>52842</v>
      </c>
      <c r="F5106" s="7" t="s">
        <v>52843</v>
      </c>
      <c r="G5106" s="7" t="s">
        <v>52844</v>
      </c>
      <c r="H5106" s="7" t="s">
        <v>52845</v>
      </c>
      <c r="I5106" s="7" t="s">
        <v>45</v>
      </c>
      <c r="J5106" s="7" t="s">
        <v>33060</v>
      </c>
      <c r="K5106" s="7" t="s">
        <v>47</v>
      </c>
      <c r="L5106" s="7">
        <v>10</v>
      </c>
      <c r="M5106" s="7" t="s">
        <v>105</v>
      </c>
      <c r="N5106" s="7">
        <v>87000</v>
      </c>
      <c r="O5106" s="7" t="s">
        <v>16479</v>
      </c>
      <c r="P5106" s="7">
        <v>19920414</v>
      </c>
      <c r="Q5106" s="7">
        <v>125</v>
      </c>
      <c r="R5106" s="7">
        <v>202012</v>
      </c>
    </row>
    <row r="5107" spans="1:18" ht="16.5" customHeight="1">
      <c r="A5107" s="8">
        <v>6078206591</v>
      </c>
      <c r="B5107" s="7">
        <v>2221606</v>
      </c>
      <c r="C5107" s="12">
        <v>1842330000527</v>
      </c>
      <c r="D5107" s="7" t="s">
        <v>30419</v>
      </c>
      <c r="E5107" s="7" t="s">
        <v>30420</v>
      </c>
      <c r="F5107" s="7" t="s">
        <v>30421</v>
      </c>
      <c r="G5107" s="7" t="s">
        <v>30422</v>
      </c>
      <c r="H5107" s="7" t="s">
        <v>30423</v>
      </c>
      <c r="I5107" s="7" t="s">
        <v>45</v>
      </c>
      <c r="J5107" s="7" t="s">
        <v>33060</v>
      </c>
      <c r="K5107" s="7" t="s">
        <v>47</v>
      </c>
      <c r="L5107" s="7">
        <v>10</v>
      </c>
      <c r="M5107" s="7" t="s">
        <v>105</v>
      </c>
      <c r="N5107" s="7">
        <v>86100</v>
      </c>
      <c r="O5107" s="7" t="s">
        <v>5955</v>
      </c>
      <c r="P5107" s="7">
        <v>19820929</v>
      </c>
      <c r="Q5107" s="7">
        <v>285</v>
      </c>
      <c r="R5107" s="7">
        <v>202012</v>
      </c>
    </row>
    <row r="5108" spans="1:18" ht="16.5" customHeight="1">
      <c r="A5108" s="8">
        <v>6178201991</v>
      </c>
      <c r="B5108" s="7">
        <v>3005795</v>
      </c>
      <c r="C5108" s="12">
        <v>1843220000147</v>
      </c>
      <c r="D5108" s="7" t="s">
        <v>52846</v>
      </c>
      <c r="E5108" s="7" t="s">
        <v>1948</v>
      </c>
      <c r="F5108" s="7" t="s">
        <v>52847</v>
      </c>
      <c r="G5108" s="7" t="s">
        <v>52848</v>
      </c>
      <c r="H5108" s="7" t="s">
        <v>52849</v>
      </c>
      <c r="I5108" s="7" t="s">
        <v>45</v>
      </c>
      <c r="J5108" s="7" t="s">
        <v>33060</v>
      </c>
      <c r="K5108" s="7" t="s">
        <v>47</v>
      </c>
      <c r="L5108" s="7">
        <v>10</v>
      </c>
      <c r="M5108" s="7" t="s">
        <v>105</v>
      </c>
      <c r="N5108" s="7">
        <v>87120</v>
      </c>
      <c r="O5108" s="7" t="s">
        <v>37493</v>
      </c>
      <c r="P5108" s="7">
        <v>19860715</v>
      </c>
      <c r="Q5108" s="7">
        <v>196</v>
      </c>
      <c r="R5108" s="7">
        <v>202012</v>
      </c>
    </row>
    <row r="5109" spans="1:18" ht="16.5" customHeight="1">
      <c r="A5109" s="8">
        <v>6178210132</v>
      </c>
      <c r="B5109" s="7">
        <v>3969887</v>
      </c>
      <c r="C5109" s="12">
        <v>1843320001228</v>
      </c>
      <c r="D5109" s="7" t="s">
        <v>52850</v>
      </c>
      <c r="E5109" s="7" t="s">
        <v>52851</v>
      </c>
      <c r="F5109" s="7" t="s">
        <v>52852</v>
      </c>
      <c r="G5109" s="7" t="s">
        <v>52853</v>
      </c>
      <c r="H5109" s="7" t="s">
        <v>52854</v>
      </c>
      <c r="I5109" s="7" t="s">
        <v>45</v>
      </c>
      <c r="J5109" s="7" t="s">
        <v>33060</v>
      </c>
      <c r="K5109" s="7" t="s">
        <v>47</v>
      </c>
      <c r="L5109" s="7">
        <v>10</v>
      </c>
      <c r="M5109" s="7" t="s">
        <v>105</v>
      </c>
      <c r="N5109" s="7">
        <v>87210</v>
      </c>
      <c r="O5109" s="7" t="s">
        <v>37615</v>
      </c>
      <c r="P5109" s="7">
        <v>20050808</v>
      </c>
      <c r="Q5109" s="7">
        <v>72</v>
      </c>
      <c r="R5109" s="7">
        <v>202012</v>
      </c>
    </row>
    <row r="5110" spans="1:18" ht="16.5" customHeight="1">
      <c r="A5110" s="8">
        <v>6178210748</v>
      </c>
      <c r="B5110" s="7">
        <v>3860251</v>
      </c>
      <c r="C5110" s="12">
        <v>1843320002028</v>
      </c>
      <c r="D5110" s="7" t="s">
        <v>52855</v>
      </c>
      <c r="E5110" s="7" t="s">
        <v>32704</v>
      </c>
      <c r="F5110" s="7" t="s">
        <v>52856</v>
      </c>
      <c r="G5110" s="7" t="s">
        <v>52857</v>
      </c>
      <c r="H5110" s="7" t="s">
        <v>52858</v>
      </c>
      <c r="I5110" s="7" t="s">
        <v>45</v>
      </c>
      <c r="J5110" s="7" t="s">
        <v>33060</v>
      </c>
      <c r="K5110" s="7" t="s">
        <v>47</v>
      </c>
      <c r="L5110" s="7">
        <v>10</v>
      </c>
      <c r="M5110" s="7" t="s">
        <v>105</v>
      </c>
      <c r="N5110" s="7">
        <v>87299</v>
      </c>
      <c r="O5110" s="7" t="s">
        <v>37831</v>
      </c>
      <c r="P5110" s="7">
        <v>20101111</v>
      </c>
      <c r="Q5110" s="7">
        <v>112</v>
      </c>
      <c r="R5110" s="7">
        <v>202012</v>
      </c>
    </row>
    <row r="5111" spans="1:18" ht="16.5" customHeight="1">
      <c r="A5111" s="8">
        <v>6178207807</v>
      </c>
      <c r="B5111" s="7">
        <v>3216693</v>
      </c>
      <c r="C5111" s="12">
        <v>1843330001432</v>
      </c>
      <c r="D5111" s="7" t="s">
        <v>52859</v>
      </c>
      <c r="E5111" s="7" t="s">
        <v>7148</v>
      </c>
      <c r="F5111" s="7" t="s">
        <v>249</v>
      </c>
      <c r="G5111" s="7" t="s">
        <v>52860</v>
      </c>
      <c r="H5111" s="7" t="s">
        <v>52861</v>
      </c>
      <c r="I5111" s="7" t="s">
        <v>45</v>
      </c>
      <c r="J5111" s="7" t="s">
        <v>33060</v>
      </c>
      <c r="K5111" s="7" t="s">
        <v>47</v>
      </c>
      <c r="L5111" s="7">
        <v>10</v>
      </c>
      <c r="M5111" s="7" t="s">
        <v>105</v>
      </c>
      <c r="N5111" s="7">
        <v>86300</v>
      </c>
      <c r="O5111" s="7" t="s">
        <v>36811</v>
      </c>
      <c r="P5111" s="7">
        <v>20060828</v>
      </c>
      <c r="Q5111" s="7">
        <v>502</v>
      </c>
      <c r="R5111" s="7">
        <v>202012</v>
      </c>
    </row>
    <row r="5112" spans="1:18" ht="16.5" customHeight="1">
      <c r="A5112" s="8">
        <v>6178208112</v>
      </c>
      <c r="B5112" s="7">
        <v>2831972</v>
      </c>
      <c r="C5112" s="12">
        <v>1843330001482</v>
      </c>
      <c r="D5112" s="7" t="s">
        <v>52862</v>
      </c>
      <c r="E5112" s="7" t="s">
        <v>52863</v>
      </c>
      <c r="F5112" s="7" t="s">
        <v>16390</v>
      </c>
      <c r="G5112" s="7" t="s">
        <v>52864</v>
      </c>
      <c r="H5112" s="7" t="s">
        <v>52865</v>
      </c>
      <c r="I5112" s="7" t="s">
        <v>45</v>
      </c>
      <c r="J5112" s="7" t="s">
        <v>33060</v>
      </c>
      <c r="K5112" s="7" t="s">
        <v>47</v>
      </c>
      <c r="L5112" s="7">
        <v>10</v>
      </c>
      <c r="M5112" s="7" t="s">
        <v>105</v>
      </c>
      <c r="N5112" s="7">
        <v>86100</v>
      </c>
      <c r="O5112" s="7" t="s">
        <v>5955</v>
      </c>
      <c r="P5112" s="7">
        <v>20070216</v>
      </c>
      <c r="Q5112" s="7">
        <v>355</v>
      </c>
      <c r="R5112" s="7">
        <v>202012</v>
      </c>
    </row>
    <row r="5113" spans="1:18" ht="16.5" customHeight="1">
      <c r="A5113" s="8">
        <v>6178210068</v>
      </c>
      <c r="B5113" s="7">
        <v>3697248</v>
      </c>
      <c r="C5113" s="12">
        <v>1843330001896</v>
      </c>
      <c r="D5113" s="7" t="s">
        <v>52866</v>
      </c>
      <c r="E5113" s="7" t="s">
        <v>52867</v>
      </c>
      <c r="F5113" s="7" t="s">
        <v>249</v>
      </c>
      <c r="G5113" s="7" t="s">
        <v>52868</v>
      </c>
      <c r="H5113" s="7" t="s">
        <v>52869</v>
      </c>
      <c r="I5113" s="7" t="s">
        <v>45</v>
      </c>
      <c r="J5113" s="7" t="s">
        <v>33060</v>
      </c>
      <c r="K5113" s="7" t="s">
        <v>47</v>
      </c>
      <c r="L5113" s="7">
        <v>10</v>
      </c>
      <c r="M5113" s="7" t="s">
        <v>105</v>
      </c>
      <c r="N5113" s="7">
        <v>86300</v>
      </c>
      <c r="O5113" s="7" t="s">
        <v>36811</v>
      </c>
      <c r="P5113" s="7">
        <v>20100105</v>
      </c>
      <c r="Q5113" s="7">
        <v>313</v>
      </c>
      <c r="R5113" s="7">
        <v>202012</v>
      </c>
    </row>
    <row r="5114" spans="1:18" ht="16.5" customHeight="1">
      <c r="A5114" s="8">
        <v>6068213046</v>
      </c>
      <c r="B5114" s="7">
        <v>5888236</v>
      </c>
      <c r="C5114" s="12">
        <v>1844320000070</v>
      </c>
      <c r="D5114" s="7" t="s">
        <v>52870</v>
      </c>
      <c r="E5114" s="7" t="s">
        <v>14236</v>
      </c>
      <c r="F5114" s="7" t="s">
        <v>52871</v>
      </c>
      <c r="G5114" s="7" t="s">
        <v>52872</v>
      </c>
      <c r="H5114" s="7" t="s">
        <v>52873</v>
      </c>
      <c r="I5114" s="7" t="s">
        <v>45</v>
      </c>
      <c r="J5114" s="7" t="s">
        <v>33060</v>
      </c>
      <c r="K5114" s="7" t="s">
        <v>47</v>
      </c>
      <c r="L5114" s="7">
        <v>10</v>
      </c>
      <c r="M5114" s="7" t="s">
        <v>105</v>
      </c>
      <c r="N5114" s="7">
        <v>87120</v>
      </c>
      <c r="O5114" s="7" t="s">
        <v>37493</v>
      </c>
      <c r="P5114" s="7">
        <v>20140101</v>
      </c>
      <c r="Q5114" s="7">
        <v>50</v>
      </c>
      <c r="R5114" s="7">
        <v>202012</v>
      </c>
    </row>
    <row r="5115" spans="1:18" ht="16.5" customHeight="1">
      <c r="A5115" s="8">
        <v>6068207224</v>
      </c>
      <c r="B5115" s="7">
        <v>2210637</v>
      </c>
      <c r="C5115" s="12">
        <v>1844320002844</v>
      </c>
      <c r="D5115" s="7" t="s">
        <v>52874</v>
      </c>
      <c r="E5115" s="7" t="s">
        <v>52875</v>
      </c>
      <c r="F5115" s="7" t="s">
        <v>52876</v>
      </c>
      <c r="G5115" s="7" t="s">
        <v>52877</v>
      </c>
      <c r="H5115" s="7" t="s">
        <v>52878</v>
      </c>
      <c r="I5115" s="7" t="s">
        <v>45</v>
      </c>
      <c r="J5115" s="7" t="s">
        <v>33060</v>
      </c>
      <c r="K5115" s="7" t="s">
        <v>47</v>
      </c>
      <c r="L5115" s="7">
        <v>10</v>
      </c>
      <c r="M5115" s="7" t="s">
        <v>105</v>
      </c>
      <c r="N5115" s="7">
        <v>87130</v>
      </c>
      <c r="O5115" s="7" t="s">
        <v>37557</v>
      </c>
      <c r="P5115" s="7">
        <v>20040901</v>
      </c>
      <c r="Q5115" s="7">
        <v>52</v>
      </c>
      <c r="R5115" s="7">
        <v>202012</v>
      </c>
    </row>
    <row r="5116" spans="1:18" ht="16.5" customHeight="1">
      <c r="A5116" s="8">
        <v>6068231423</v>
      </c>
      <c r="B5116" s="7">
        <v>1270277</v>
      </c>
      <c r="C5116" s="12">
        <v>1844330001175</v>
      </c>
      <c r="D5116" s="7" t="s">
        <v>52879</v>
      </c>
      <c r="E5116" s="7" t="s">
        <v>52880</v>
      </c>
      <c r="F5116" s="7" t="s">
        <v>51927</v>
      </c>
      <c r="G5116" s="7" t="s">
        <v>52881</v>
      </c>
      <c r="H5116" s="7" t="s">
        <v>52882</v>
      </c>
      <c r="I5116" s="7" t="s">
        <v>45</v>
      </c>
      <c r="J5116" s="7" t="s">
        <v>33060</v>
      </c>
      <c r="K5116" s="7" t="s">
        <v>47</v>
      </c>
      <c r="L5116" s="7">
        <v>10</v>
      </c>
      <c r="M5116" s="7" t="s">
        <v>105</v>
      </c>
      <c r="N5116" s="7">
        <v>86100</v>
      </c>
      <c r="O5116" s="7" t="s">
        <v>5955</v>
      </c>
      <c r="P5116" s="7">
        <v>19901128</v>
      </c>
      <c r="Q5116" s="7">
        <v>163</v>
      </c>
      <c r="R5116" s="7">
        <v>202012</v>
      </c>
    </row>
    <row r="5117" spans="1:18" ht="16.5" customHeight="1">
      <c r="A5117" s="8">
        <v>6068206415</v>
      </c>
      <c r="B5117" s="7">
        <v>2218909</v>
      </c>
      <c r="C5117" s="12">
        <v>1844330002553</v>
      </c>
      <c r="D5117" s="7" t="s">
        <v>52883</v>
      </c>
      <c r="E5117" s="7" t="s">
        <v>52884</v>
      </c>
      <c r="F5117" s="7" t="s">
        <v>7921</v>
      </c>
      <c r="G5117" s="7" t="s">
        <v>52885</v>
      </c>
      <c r="H5117" s="7" t="s">
        <v>52886</v>
      </c>
      <c r="I5117" s="7" t="s">
        <v>45</v>
      </c>
      <c r="J5117" s="7" t="s">
        <v>33060</v>
      </c>
      <c r="K5117" s="7" t="s">
        <v>47</v>
      </c>
      <c r="L5117" s="7">
        <v>10</v>
      </c>
      <c r="M5117" s="7" t="s">
        <v>105</v>
      </c>
      <c r="N5117" s="7">
        <v>86100</v>
      </c>
      <c r="O5117" s="7" t="s">
        <v>5955</v>
      </c>
      <c r="P5117" s="7">
        <v>20020412</v>
      </c>
      <c r="Q5117" s="7">
        <v>110</v>
      </c>
      <c r="R5117" s="7">
        <v>202012</v>
      </c>
    </row>
    <row r="5118" spans="1:18" ht="16.5" customHeight="1">
      <c r="A5118" s="8">
        <v>6068208674</v>
      </c>
      <c r="B5118" s="7">
        <v>2804254</v>
      </c>
      <c r="C5118" s="12">
        <v>1844330003329</v>
      </c>
      <c r="D5118" s="7" t="s">
        <v>30428</v>
      </c>
      <c r="E5118" s="7" t="s">
        <v>30429</v>
      </c>
      <c r="F5118" s="7" t="s">
        <v>249</v>
      </c>
      <c r="G5118" s="7" t="s">
        <v>30430</v>
      </c>
      <c r="H5118" s="7" t="s">
        <v>30431</v>
      </c>
      <c r="I5118" s="7" t="s">
        <v>45</v>
      </c>
      <c r="J5118" s="7" t="s">
        <v>33060</v>
      </c>
      <c r="K5118" s="7" t="s">
        <v>47</v>
      </c>
      <c r="L5118" s="7">
        <v>10</v>
      </c>
      <c r="M5118" s="7" t="s">
        <v>105</v>
      </c>
      <c r="N5118" s="7">
        <v>86100</v>
      </c>
      <c r="O5118" s="7" t="s">
        <v>5955</v>
      </c>
      <c r="P5118" s="7">
        <v>20070430</v>
      </c>
      <c r="Q5118" s="7">
        <v>106</v>
      </c>
      <c r="R5118" s="7">
        <v>202012</v>
      </c>
    </row>
    <row r="5119" spans="1:18" ht="16.5" customHeight="1">
      <c r="A5119" s="8">
        <v>6068209538</v>
      </c>
      <c r="B5119" s="7">
        <v>3259627</v>
      </c>
      <c r="C5119" s="12">
        <v>1844330003650</v>
      </c>
      <c r="D5119" s="7" t="s">
        <v>23630</v>
      </c>
      <c r="E5119" s="7" t="s">
        <v>23632</v>
      </c>
      <c r="F5119" s="7" t="s">
        <v>249</v>
      </c>
      <c r="G5119" s="7" t="s">
        <v>23633</v>
      </c>
      <c r="H5119" s="7" t="s">
        <v>23634</v>
      </c>
      <c r="I5119" s="7" t="s">
        <v>45</v>
      </c>
      <c r="J5119" s="7" t="s">
        <v>33060</v>
      </c>
      <c r="K5119" s="7" t="s">
        <v>47</v>
      </c>
      <c r="L5119" s="7">
        <v>10</v>
      </c>
      <c r="M5119" s="7" t="s">
        <v>105</v>
      </c>
      <c r="N5119" s="7">
        <v>86100</v>
      </c>
      <c r="O5119" s="7" t="s">
        <v>5955</v>
      </c>
      <c r="P5119" s="7">
        <v>20080717</v>
      </c>
      <c r="Q5119" s="7">
        <v>1923</v>
      </c>
      <c r="R5119" s="7">
        <v>202012</v>
      </c>
    </row>
    <row r="5120" spans="1:18" ht="16.5" customHeight="1">
      <c r="A5120" s="8">
        <v>6068209595</v>
      </c>
      <c r="B5120" s="7">
        <v>3259628</v>
      </c>
      <c r="C5120" s="12">
        <v>1844330003684</v>
      </c>
      <c r="D5120" s="7" t="s">
        <v>52887</v>
      </c>
      <c r="E5120" s="7" t="s">
        <v>36461</v>
      </c>
      <c r="F5120" s="7" t="s">
        <v>52888</v>
      </c>
      <c r="G5120" s="7" t="s">
        <v>52889</v>
      </c>
      <c r="H5120" s="7" t="s">
        <v>52890</v>
      </c>
      <c r="I5120" s="7" t="s">
        <v>45</v>
      </c>
      <c r="J5120" s="7" t="s">
        <v>33060</v>
      </c>
      <c r="K5120" s="7" t="s">
        <v>47</v>
      </c>
      <c r="L5120" s="7">
        <v>10</v>
      </c>
      <c r="M5120" s="7" t="s">
        <v>105</v>
      </c>
      <c r="N5120" s="7">
        <v>86101</v>
      </c>
      <c r="O5120" s="7" t="s">
        <v>615</v>
      </c>
      <c r="P5120" s="7">
        <v>20080801</v>
      </c>
      <c r="Q5120" s="7">
        <v>532</v>
      </c>
      <c r="R5120" s="7">
        <v>202012</v>
      </c>
    </row>
    <row r="5121" spans="1:18" ht="16.5" customHeight="1">
      <c r="A5121" s="8">
        <v>6068213459</v>
      </c>
      <c r="B5121" s="7">
        <v>5964723</v>
      </c>
      <c r="C5121" s="12">
        <v>1844330005036</v>
      </c>
      <c r="D5121" s="7" t="s">
        <v>52891</v>
      </c>
      <c r="E5121" s="7" t="s">
        <v>52892</v>
      </c>
      <c r="F5121" s="7" t="s">
        <v>249</v>
      </c>
      <c r="G5121" s="7" t="s">
        <v>52893</v>
      </c>
      <c r="H5121" s="7" t="s">
        <v>52894</v>
      </c>
      <c r="I5121" s="7" t="s">
        <v>45</v>
      </c>
      <c r="J5121" s="7" t="s">
        <v>33060</v>
      </c>
      <c r="K5121" s="7" t="s">
        <v>47</v>
      </c>
      <c r="L5121" s="7">
        <v>10</v>
      </c>
      <c r="M5121" s="7" t="s">
        <v>105</v>
      </c>
      <c r="N5121" s="7">
        <v>86102</v>
      </c>
      <c r="O5121" s="7" t="s">
        <v>30448</v>
      </c>
      <c r="P5121" s="7">
        <v>20140917</v>
      </c>
      <c r="Q5121" s="7">
        <v>58</v>
      </c>
      <c r="R5121" s="7">
        <v>202012</v>
      </c>
    </row>
    <row r="5122" spans="1:18" ht="16.5" customHeight="1">
      <c r="A5122" s="8">
        <v>4908200043</v>
      </c>
      <c r="B5122" s="7">
        <v>7655630</v>
      </c>
      <c r="C5122" s="12">
        <v>1844330005341</v>
      </c>
      <c r="D5122" s="7" t="s">
        <v>52895</v>
      </c>
      <c r="E5122" s="7" t="s">
        <v>5184</v>
      </c>
      <c r="F5122" s="7" t="s">
        <v>52896</v>
      </c>
      <c r="G5122" s="7" t="s">
        <v>52897</v>
      </c>
      <c r="H5122" s="7" t="s">
        <v>52898</v>
      </c>
      <c r="I5122" s="7" t="s">
        <v>45</v>
      </c>
      <c r="J5122" s="7" t="s">
        <v>33060</v>
      </c>
      <c r="K5122" s="7" t="s">
        <v>47</v>
      </c>
      <c r="L5122" s="7">
        <v>10</v>
      </c>
      <c r="M5122" s="7" t="s">
        <v>105</v>
      </c>
      <c r="N5122" s="7">
        <v>86103</v>
      </c>
      <c r="O5122" s="7" t="s">
        <v>36530</v>
      </c>
      <c r="P5122" s="7">
        <v>20151216</v>
      </c>
      <c r="Q5122" s="7">
        <v>54</v>
      </c>
      <c r="R5122" s="7">
        <v>202012</v>
      </c>
    </row>
    <row r="5123" spans="1:18" ht="16.5" customHeight="1">
      <c r="A5123" s="8">
        <v>6218200216</v>
      </c>
      <c r="B5123" s="7">
        <v>3140440</v>
      </c>
      <c r="C5123" s="12">
        <v>1845320000060</v>
      </c>
      <c r="D5123" s="7" t="s">
        <v>52899</v>
      </c>
      <c r="E5123" s="7" t="s">
        <v>32990</v>
      </c>
      <c r="F5123" s="7" t="s">
        <v>36964</v>
      </c>
      <c r="G5123" s="7" t="s">
        <v>52900</v>
      </c>
      <c r="H5123" s="7" t="s">
        <v>52901</v>
      </c>
      <c r="I5123" s="7" t="s">
        <v>45</v>
      </c>
      <c r="J5123" s="7" t="s">
        <v>33060</v>
      </c>
      <c r="K5123" s="7" t="s">
        <v>47</v>
      </c>
      <c r="L5123" s="7">
        <v>10</v>
      </c>
      <c r="M5123" s="7" t="s">
        <v>105</v>
      </c>
      <c r="N5123" s="7">
        <v>87000</v>
      </c>
      <c r="O5123" s="7" t="s">
        <v>16479</v>
      </c>
      <c r="P5123" s="7">
        <v>19880101</v>
      </c>
      <c r="Q5123" s="7">
        <v>68</v>
      </c>
      <c r="R5123" s="7">
        <v>202012</v>
      </c>
    </row>
    <row r="5124" spans="1:18" ht="16.5" customHeight="1">
      <c r="A5124" s="8">
        <v>6218202612</v>
      </c>
      <c r="B5124" s="7">
        <v>1297790</v>
      </c>
      <c r="C5124" s="12">
        <v>1845330000232</v>
      </c>
      <c r="D5124" s="7" t="s">
        <v>52902</v>
      </c>
      <c r="E5124" s="7" t="s">
        <v>52903</v>
      </c>
      <c r="F5124" s="7" t="s">
        <v>7921</v>
      </c>
      <c r="G5124" s="7" t="s">
        <v>52904</v>
      </c>
      <c r="H5124" s="7" t="s">
        <v>52905</v>
      </c>
      <c r="I5124" s="7" t="s">
        <v>45</v>
      </c>
      <c r="J5124" s="7" t="s">
        <v>33060</v>
      </c>
      <c r="K5124" s="7" t="s">
        <v>47</v>
      </c>
      <c r="L5124" s="7">
        <v>10</v>
      </c>
      <c r="M5124" s="7" t="s">
        <v>105</v>
      </c>
      <c r="N5124" s="7">
        <v>86300</v>
      </c>
      <c r="O5124" s="7" t="s">
        <v>36811</v>
      </c>
      <c r="P5124" s="7">
        <v>19890708</v>
      </c>
      <c r="Q5124" s="7">
        <v>130</v>
      </c>
      <c r="R5124" s="7">
        <v>202012</v>
      </c>
    </row>
    <row r="5125" spans="1:18" ht="16.5" customHeight="1">
      <c r="A5125" s="8">
        <v>6228200029</v>
      </c>
      <c r="B5125" s="7">
        <v>1139946</v>
      </c>
      <c r="C5125" s="12">
        <v>1846320001769</v>
      </c>
      <c r="D5125" s="7" t="s">
        <v>52906</v>
      </c>
      <c r="E5125" s="7" t="s">
        <v>52907</v>
      </c>
      <c r="F5125" s="7" t="s">
        <v>52908</v>
      </c>
      <c r="G5125" s="7" t="s">
        <v>52909</v>
      </c>
      <c r="H5125" s="7" t="s">
        <v>52910</v>
      </c>
      <c r="I5125" s="7" t="s">
        <v>45</v>
      </c>
      <c r="J5125" s="7" t="s">
        <v>33060</v>
      </c>
      <c r="K5125" s="7" t="s">
        <v>47</v>
      </c>
      <c r="L5125" s="7">
        <v>10</v>
      </c>
      <c r="M5125" s="7" t="s">
        <v>105</v>
      </c>
      <c r="N5125" s="7">
        <v>87120</v>
      </c>
      <c r="O5125" s="7" t="s">
        <v>37493</v>
      </c>
      <c r="P5125" s="7">
        <v>19940824</v>
      </c>
      <c r="Q5125" s="7">
        <v>69</v>
      </c>
      <c r="R5125" s="7">
        <v>202012</v>
      </c>
    </row>
    <row r="5126" spans="1:18" ht="16.5" customHeight="1">
      <c r="A5126" s="8">
        <v>6218205002</v>
      </c>
      <c r="B5126" s="7">
        <v>1735971</v>
      </c>
      <c r="C5126" s="12">
        <v>1847330000048</v>
      </c>
      <c r="D5126" s="7" t="s">
        <v>30376</v>
      </c>
      <c r="E5126" s="7" t="s">
        <v>30377</v>
      </c>
      <c r="F5126" s="7" t="s">
        <v>30378</v>
      </c>
      <c r="G5126" s="7" t="s">
        <v>30379</v>
      </c>
      <c r="H5126" s="7" t="s">
        <v>30380</v>
      </c>
      <c r="I5126" s="7" t="s">
        <v>45</v>
      </c>
      <c r="J5126" s="7" t="s">
        <v>33060</v>
      </c>
      <c r="K5126" s="7" t="s">
        <v>47</v>
      </c>
      <c r="L5126" s="7">
        <v>10</v>
      </c>
      <c r="M5126" s="7" t="s">
        <v>105</v>
      </c>
      <c r="N5126" s="7">
        <v>86100</v>
      </c>
      <c r="O5126" s="7" t="s">
        <v>5955</v>
      </c>
      <c r="P5126" s="7">
        <v>20000801</v>
      </c>
      <c r="Q5126" s="7">
        <v>157</v>
      </c>
      <c r="R5126" s="7">
        <v>202012</v>
      </c>
    </row>
    <row r="5127" spans="1:18" ht="16.5" customHeight="1">
      <c r="A5127" s="8">
        <v>8598200179</v>
      </c>
      <c r="B5127" s="7">
        <v>8430896</v>
      </c>
      <c r="C5127" s="12">
        <v>1847330002185</v>
      </c>
      <c r="D5127" s="7" t="s">
        <v>52911</v>
      </c>
      <c r="E5127" s="7" t="s">
        <v>52912</v>
      </c>
      <c r="F5127" s="7" t="s">
        <v>52913</v>
      </c>
      <c r="G5127" s="7" t="s">
        <v>52914</v>
      </c>
      <c r="H5127" s="7" t="s">
        <v>52915</v>
      </c>
      <c r="I5127" s="7" t="s">
        <v>45</v>
      </c>
      <c r="J5127" s="7" t="s">
        <v>33060</v>
      </c>
      <c r="K5127" s="7" t="s">
        <v>47</v>
      </c>
      <c r="L5127" s="7">
        <v>10</v>
      </c>
      <c r="M5127" s="7" t="s">
        <v>105</v>
      </c>
      <c r="N5127" s="7">
        <v>86101</v>
      </c>
      <c r="O5127" s="7" t="s">
        <v>615</v>
      </c>
      <c r="P5127" s="7">
        <v>20171102</v>
      </c>
      <c r="Q5127" s="7">
        <v>152</v>
      </c>
      <c r="R5127" s="7">
        <v>202012</v>
      </c>
    </row>
    <row r="5128" spans="1:18" ht="16.5" customHeight="1">
      <c r="A5128" s="8">
        <v>6038206468</v>
      </c>
      <c r="B5128" s="7">
        <v>3350051</v>
      </c>
      <c r="C5128" s="12">
        <v>1850320000011</v>
      </c>
      <c r="D5128" s="7" t="s">
        <v>52916</v>
      </c>
      <c r="E5128" s="7" t="s">
        <v>36566</v>
      </c>
      <c r="F5128" s="7" t="s">
        <v>52917</v>
      </c>
      <c r="G5128" s="7" t="s">
        <v>52918</v>
      </c>
      <c r="H5128" s="7" t="s">
        <v>52919</v>
      </c>
      <c r="I5128" s="7" t="s">
        <v>45</v>
      </c>
      <c r="J5128" s="7" t="s">
        <v>33060</v>
      </c>
      <c r="K5128" s="7" t="s">
        <v>47</v>
      </c>
      <c r="L5128" s="7">
        <v>10</v>
      </c>
      <c r="M5128" s="7" t="s">
        <v>33076</v>
      </c>
      <c r="N5128" s="7">
        <v>28121</v>
      </c>
      <c r="O5128" s="7" t="s">
        <v>33495</v>
      </c>
      <c r="P5128" s="7">
        <v>20000701</v>
      </c>
      <c r="Q5128" s="7">
        <v>606</v>
      </c>
      <c r="R5128" s="7">
        <v>202012</v>
      </c>
    </row>
    <row r="5129" spans="1:18" ht="16.5" customHeight="1">
      <c r="A5129" s="8">
        <v>6068206598</v>
      </c>
      <c r="B5129" s="7">
        <v>3895801</v>
      </c>
      <c r="C5129" s="12">
        <v>1850320000023</v>
      </c>
      <c r="D5129" s="7" t="s">
        <v>52920</v>
      </c>
      <c r="E5129" s="7" t="s">
        <v>52921</v>
      </c>
      <c r="F5129" s="7" t="s">
        <v>52922</v>
      </c>
      <c r="G5129" s="7" t="s">
        <v>52923</v>
      </c>
      <c r="H5129" s="7" t="s">
        <v>52924</v>
      </c>
      <c r="I5129" s="7" t="s">
        <v>45</v>
      </c>
      <c r="J5129" s="7" t="s">
        <v>33060</v>
      </c>
      <c r="K5129" s="7" t="s">
        <v>47</v>
      </c>
      <c r="L5129" s="7">
        <v>10</v>
      </c>
      <c r="M5129" s="7" t="s">
        <v>105</v>
      </c>
      <c r="N5129" s="7">
        <v>87000</v>
      </c>
      <c r="O5129" s="7" t="s">
        <v>16479</v>
      </c>
      <c r="P5129" s="7">
        <v>20000707</v>
      </c>
      <c r="Q5129" s="7">
        <v>172</v>
      </c>
      <c r="R5129" s="7">
        <v>202012</v>
      </c>
    </row>
    <row r="5130" spans="1:18" ht="16.5" customHeight="1">
      <c r="A5130" s="8">
        <v>6038210899</v>
      </c>
      <c r="B5130" s="7">
        <v>3848107</v>
      </c>
      <c r="C5130" s="12">
        <v>1850320005895</v>
      </c>
      <c r="D5130" s="7" t="s">
        <v>52925</v>
      </c>
      <c r="E5130" s="7" t="s">
        <v>52926</v>
      </c>
      <c r="F5130" s="7" t="s">
        <v>52927</v>
      </c>
      <c r="G5130" s="7" t="s">
        <v>52928</v>
      </c>
      <c r="H5130" s="7" t="s">
        <v>52929</v>
      </c>
      <c r="I5130" s="7" t="s">
        <v>45</v>
      </c>
      <c r="J5130" s="7" t="s">
        <v>33060</v>
      </c>
      <c r="K5130" s="7" t="s">
        <v>47</v>
      </c>
      <c r="L5130" s="7">
        <v>10</v>
      </c>
      <c r="M5130" s="7" t="s">
        <v>105</v>
      </c>
      <c r="N5130" s="7">
        <v>87299</v>
      </c>
      <c r="O5130" s="7" t="s">
        <v>37831</v>
      </c>
      <c r="P5130" s="7">
        <v>20101001</v>
      </c>
      <c r="Q5130" s="7">
        <v>764</v>
      </c>
      <c r="R5130" s="7">
        <v>202012</v>
      </c>
    </row>
    <row r="5131" spans="1:18" ht="16.5" customHeight="1">
      <c r="A5131" s="8">
        <v>6038207851</v>
      </c>
      <c r="B5131" s="7">
        <v>2262650</v>
      </c>
      <c r="C5131" s="12">
        <v>1850330005273</v>
      </c>
      <c r="D5131" s="7" t="s">
        <v>52930</v>
      </c>
      <c r="E5131" s="7" t="s">
        <v>2971</v>
      </c>
      <c r="F5131" s="7" t="s">
        <v>8579</v>
      </c>
      <c r="G5131" s="7" t="s">
        <v>52931</v>
      </c>
      <c r="H5131" s="7" t="s">
        <v>52932</v>
      </c>
      <c r="I5131" s="7" t="s">
        <v>45</v>
      </c>
      <c r="J5131" s="7" t="s">
        <v>33060</v>
      </c>
      <c r="K5131" s="7" t="s">
        <v>47</v>
      </c>
      <c r="L5131" s="7">
        <v>10</v>
      </c>
      <c r="M5131" s="7" t="s">
        <v>105</v>
      </c>
      <c r="N5131" s="7">
        <v>86101</v>
      </c>
      <c r="O5131" s="7" t="s">
        <v>615</v>
      </c>
      <c r="P5131" s="7">
        <v>20041217</v>
      </c>
      <c r="Q5131" s="7">
        <v>135</v>
      </c>
      <c r="R5131" s="7">
        <v>202012</v>
      </c>
    </row>
    <row r="5132" spans="1:18" ht="16.5" customHeight="1">
      <c r="A5132" s="8">
        <v>6038212427</v>
      </c>
      <c r="B5132" s="7">
        <v>5954864</v>
      </c>
      <c r="C5132" s="12">
        <v>1850330006445</v>
      </c>
      <c r="D5132" s="7" t="s">
        <v>52933</v>
      </c>
      <c r="E5132" s="7" t="s">
        <v>52934</v>
      </c>
      <c r="F5132" s="7" t="s">
        <v>7921</v>
      </c>
      <c r="G5132" s="7" t="s">
        <v>52935</v>
      </c>
      <c r="H5132" s="7" t="s">
        <v>52936</v>
      </c>
      <c r="I5132" s="7" t="s">
        <v>45</v>
      </c>
      <c r="J5132" s="7" t="s">
        <v>33060</v>
      </c>
      <c r="K5132" s="7" t="s">
        <v>47</v>
      </c>
      <c r="L5132" s="7">
        <v>10</v>
      </c>
      <c r="M5132" s="7" t="s">
        <v>105</v>
      </c>
      <c r="N5132" s="7">
        <v>86300</v>
      </c>
      <c r="O5132" s="7" t="s">
        <v>36811</v>
      </c>
      <c r="P5132" s="7">
        <v>20140807</v>
      </c>
      <c r="Q5132" s="7">
        <v>99</v>
      </c>
      <c r="R5132" s="7">
        <v>202012</v>
      </c>
    </row>
    <row r="5133" spans="1:18" ht="16.5" customHeight="1">
      <c r="A5133" s="8">
        <v>6028206034</v>
      </c>
      <c r="B5133" s="7">
        <v>2646274</v>
      </c>
      <c r="C5133" s="12">
        <v>1851220002519</v>
      </c>
      <c r="D5133" s="7" t="s">
        <v>28472</v>
      </c>
      <c r="E5133" s="7" t="s">
        <v>28473</v>
      </c>
      <c r="F5133" s="7" t="s">
        <v>28474</v>
      </c>
      <c r="G5133" s="7" t="s">
        <v>28475</v>
      </c>
      <c r="H5133" s="7" t="s">
        <v>28476</v>
      </c>
      <c r="I5133" s="7" t="s">
        <v>45</v>
      </c>
      <c r="J5133" s="7" t="s">
        <v>33060</v>
      </c>
      <c r="K5133" s="7" t="s">
        <v>47</v>
      </c>
      <c r="L5133" s="7">
        <v>10</v>
      </c>
      <c r="M5133" s="7" t="s">
        <v>363</v>
      </c>
      <c r="N5133" s="7">
        <v>72919</v>
      </c>
      <c r="O5133" s="7" t="s">
        <v>16141</v>
      </c>
      <c r="P5133" s="7">
        <v>20011218</v>
      </c>
      <c r="Q5133" s="7">
        <v>268</v>
      </c>
      <c r="R5133" s="7">
        <v>202012</v>
      </c>
    </row>
    <row r="5134" spans="1:18" ht="16.5" customHeight="1">
      <c r="A5134" s="8">
        <v>6088204766</v>
      </c>
      <c r="B5134" s="7">
        <v>2718142</v>
      </c>
      <c r="C5134" s="12">
        <v>1901320000177</v>
      </c>
      <c r="D5134" s="7" t="s">
        <v>52937</v>
      </c>
      <c r="E5134" s="7" t="s">
        <v>52938</v>
      </c>
      <c r="F5134" s="7" t="s">
        <v>37659</v>
      </c>
      <c r="G5134" s="7" t="s">
        <v>52939</v>
      </c>
      <c r="H5134" s="7" t="s">
        <v>52940</v>
      </c>
      <c r="I5134" s="7" t="s">
        <v>45</v>
      </c>
      <c r="J5134" s="7" t="s">
        <v>33060</v>
      </c>
      <c r="K5134" s="7" t="s">
        <v>47</v>
      </c>
      <c r="L5134" s="7">
        <v>10</v>
      </c>
      <c r="M5134" s="7" t="s">
        <v>105</v>
      </c>
      <c r="N5134" s="7">
        <v>87290</v>
      </c>
      <c r="O5134" s="7" t="s">
        <v>37639</v>
      </c>
      <c r="P5134" s="7">
        <v>19871201</v>
      </c>
      <c r="Q5134" s="7">
        <v>424</v>
      </c>
      <c r="R5134" s="7">
        <v>202012</v>
      </c>
    </row>
    <row r="5135" spans="1:18" ht="16.5" customHeight="1">
      <c r="A5135" s="8">
        <v>2368200153</v>
      </c>
      <c r="B5135" s="7">
        <v>8208371</v>
      </c>
      <c r="C5135" s="12">
        <v>1901320003105</v>
      </c>
      <c r="D5135" s="7" t="s">
        <v>52941</v>
      </c>
      <c r="E5135" s="7" t="s">
        <v>32975</v>
      </c>
      <c r="F5135" s="7" t="s">
        <v>37525</v>
      </c>
      <c r="G5135" s="7" t="s">
        <v>52942</v>
      </c>
      <c r="H5135" s="7" t="s">
        <v>52943</v>
      </c>
      <c r="I5135" s="7" t="s">
        <v>45</v>
      </c>
      <c r="J5135" s="7" t="s">
        <v>33060</v>
      </c>
      <c r="K5135" s="7" t="s">
        <v>47</v>
      </c>
      <c r="L5135" s="7">
        <v>10</v>
      </c>
      <c r="M5135" s="7" t="s">
        <v>105</v>
      </c>
      <c r="N5135" s="7">
        <v>87299</v>
      </c>
      <c r="O5135" s="7" t="s">
        <v>37831</v>
      </c>
      <c r="P5135" s="7">
        <v>19961019</v>
      </c>
      <c r="Q5135" s="7">
        <v>94</v>
      </c>
      <c r="R5135" s="7">
        <v>202012</v>
      </c>
    </row>
    <row r="5136" spans="1:18" ht="16.5" customHeight="1">
      <c r="A5136" s="8">
        <v>6088202962</v>
      </c>
      <c r="B5136" s="7">
        <v>2579726</v>
      </c>
      <c r="C5136" s="12">
        <v>1901330000224</v>
      </c>
      <c r="D5136" s="7" t="s">
        <v>52944</v>
      </c>
      <c r="E5136" s="7" t="s">
        <v>52945</v>
      </c>
      <c r="F5136" s="7" t="s">
        <v>5659</v>
      </c>
      <c r="G5136" s="7" t="s">
        <v>52946</v>
      </c>
      <c r="H5136" s="7" t="s">
        <v>52947</v>
      </c>
      <c r="I5136" s="7" t="s">
        <v>45</v>
      </c>
      <c r="J5136" s="7" t="s">
        <v>33060</v>
      </c>
      <c r="K5136" s="7" t="s">
        <v>47</v>
      </c>
      <c r="L5136" s="7">
        <v>10</v>
      </c>
      <c r="M5136" s="7" t="s">
        <v>105</v>
      </c>
      <c r="N5136" s="7">
        <v>86101</v>
      </c>
      <c r="O5136" s="7" t="s">
        <v>615</v>
      </c>
      <c r="P5136" s="7">
        <v>19830728</v>
      </c>
      <c r="Q5136" s="7">
        <v>415</v>
      </c>
      <c r="R5136" s="7">
        <v>202012</v>
      </c>
    </row>
    <row r="5137" spans="1:18" ht="16.5" customHeight="1">
      <c r="A5137" s="8">
        <v>6088208025</v>
      </c>
      <c r="B5137" s="7">
        <v>2579763</v>
      </c>
      <c r="C5137" s="12">
        <v>1901330003260</v>
      </c>
      <c r="D5137" s="7" t="s">
        <v>52948</v>
      </c>
      <c r="E5137" s="7" t="s">
        <v>32712</v>
      </c>
      <c r="F5137" s="7" t="s">
        <v>7921</v>
      </c>
      <c r="G5137" s="7" t="s">
        <v>52949</v>
      </c>
      <c r="H5137" s="7" t="s">
        <v>52950</v>
      </c>
      <c r="I5137" s="7" t="s">
        <v>45</v>
      </c>
      <c r="J5137" s="7" t="s">
        <v>33060</v>
      </c>
      <c r="K5137" s="7" t="s">
        <v>47</v>
      </c>
      <c r="L5137" s="7">
        <v>10</v>
      </c>
      <c r="M5137" s="7" t="s">
        <v>105</v>
      </c>
      <c r="N5137" s="7">
        <v>86101</v>
      </c>
      <c r="O5137" s="7" t="s">
        <v>615</v>
      </c>
      <c r="P5137" s="7">
        <v>19990529</v>
      </c>
      <c r="Q5137" s="7">
        <v>339</v>
      </c>
      <c r="R5137" s="7">
        <v>202012</v>
      </c>
    </row>
    <row r="5138" spans="1:18" ht="16.5" customHeight="1">
      <c r="A5138" s="8">
        <v>6088209005</v>
      </c>
      <c r="B5138" s="7">
        <v>1366921</v>
      </c>
      <c r="C5138" s="12">
        <v>1901330003385</v>
      </c>
      <c r="D5138" s="7" t="s">
        <v>52951</v>
      </c>
      <c r="E5138" s="7" t="s">
        <v>36639</v>
      </c>
      <c r="F5138" s="7" t="s">
        <v>249</v>
      </c>
      <c r="G5138" s="7" t="s">
        <v>52952</v>
      </c>
      <c r="H5138" s="7" t="s">
        <v>52953</v>
      </c>
      <c r="I5138" s="7" t="s">
        <v>45</v>
      </c>
      <c r="J5138" s="7" t="s">
        <v>33060</v>
      </c>
      <c r="K5138" s="7" t="s">
        <v>47</v>
      </c>
      <c r="L5138" s="7">
        <v>10</v>
      </c>
      <c r="M5138" s="7" t="s">
        <v>105</v>
      </c>
      <c r="N5138" s="7">
        <v>86101</v>
      </c>
      <c r="O5138" s="7" t="s">
        <v>615</v>
      </c>
      <c r="P5138" s="7">
        <v>20010103</v>
      </c>
      <c r="Q5138" s="7">
        <v>513</v>
      </c>
      <c r="R5138" s="7">
        <v>202012</v>
      </c>
    </row>
    <row r="5139" spans="1:18" ht="16.5" customHeight="1">
      <c r="A5139" s="8">
        <v>6088209757</v>
      </c>
      <c r="B5139" s="7">
        <v>1854049</v>
      </c>
      <c r="C5139" s="12">
        <v>1901330003559</v>
      </c>
      <c r="D5139" s="7" t="s">
        <v>52954</v>
      </c>
      <c r="E5139" s="7" t="s">
        <v>9638</v>
      </c>
      <c r="F5139" s="7" t="s">
        <v>249</v>
      </c>
      <c r="G5139" s="7" t="s">
        <v>52955</v>
      </c>
      <c r="H5139" s="7" t="s">
        <v>52956</v>
      </c>
      <c r="I5139" s="7" t="s">
        <v>45</v>
      </c>
      <c r="J5139" s="7" t="s">
        <v>33060</v>
      </c>
      <c r="K5139" s="7" t="s">
        <v>47</v>
      </c>
      <c r="L5139" s="7">
        <v>10</v>
      </c>
      <c r="M5139" s="7" t="s">
        <v>105</v>
      </c>
      <c r="N5139" s="7">
        <v>86102</v>
      </c>
      <c r="O5139" s="7" t="s">
        <v>30448</v>
      </c>
      <c r="P5139" s="7">
        <v>20020214</v>
      </c>
      <c r="Q5139" s="7">
        <v>166</v>
      </c>
      <c r="R5139" s="7">
        <v>202012</v>
      </c>
    </row>
    <row r="5140" spans="1:18" ht="16.5" customHeight="1">
      <c r="A5140" s="8">
        <v>6138207203</v>
      </c>
      <c r="B5140" s="7">
        <v>3134565</v>
      </c>
      <c r="C5140" s="12">
        <v>1911320000572</v>
      </c>
      <c r="D5140" s="7" t="s">
        <v>52957</v>
      </c>
      <c r="E5140" s="7" t="s">
        <v>52958</v>
      </c>
      <c r="F5140" s="7" t="s">
        <v>52959</v>
      </c>
      <c r="G5140" s="7" t="s">
        <v>52960</v>
      </c>
      <c r="H5140" s="7" t="s">
        <v>52961</v>
      </c>
      <c r="I5140" s="7" t="s">
        <v>45</v>
      </c>
      <c r="J5140" s="7" t="s">
        <v>33060</v>
      </c>
      <c r="K5140" s="7" t="s">
        <v>47</v>
      </c>
      <c r="L5140" s="7">
        <v>10</v>
      </c>
      <c r="M5140" s="7" t="s">
        <v>105</v>
      </c>
      <c r="N5140" s="7">
        <v>87111</v>
      </c>
      <c r="O5140" s="7" t="s">
        <v>37358</v>
      </c>
      <c r="P5140" s="7">
        <v>19991018</v>
      </c>
      <c r="Q5140" s="7">
        <v>63</v>
      </c>
      <c r="R5140" s="7">
        <v>202012</v>
      </c>
    </row>
    <row r="5141" spans="1:18" ht="16.5" customHeight="1">
      <c r="A5141" s="8">
        <v>6138213253</v>
      </c>
      <c r="B5141" s="7">
        <v>5983994</v>
      </c>
      <c r="C5141" s="12">
        <v>1911320002916</v>
      </c>
      <c r="D5141" s="7" t="s">
        <v>52962</v>
      </c>
      <c r="E5141" s="7" t="s">
        <v>52963</v>
      </c>
      <c r="F5141" s="7" t="s">
        <v>615</v>
      </c>
      <c r="G5141" s="7" t="s">
        <v>52964</v>
      </c>
      <c r="H5141" s="7" t="s">
        <v>52965</v>
      </c>
      <c r="I5141" s="7" t="s">
        <v>45</v>
      </c>
      <c r="J5141" s="7" t="s">
        <v>33060</v>
      </c>
      <c r="K5141" s="7" t="s">
        <v>47</v>
      </c>
      <c r="L5141" s="7">
        <v>10</v>
      </c>
      <c r="M5141" s="7" t="s">
        <v>105</v>
      </c>
      <c r="N5141" s="7">
        <v>86101</v>
      </c>
      <c r="O5141" s="7" t="s">
        <v>615</v>
      </c>
      <c r="P5141" s="7">
        <v>20101001</v>
      </c>
      <c r="Q5141" s="7">
        <v>76</v>
      </c>
      <c r="R5141" s="7">
        <v>202012</v>
      </c>
    </row>
    <row r="5142" spans="1:18" ht="16.5" customHeight="1">
      <c r="A5142" s="8">
        <v>6138205340</v>
      </c>
      <c r="B5142" s="7">
        <v>1497461</v>
      </c>
      <c r="C5142" s="12">
        <v>1911330000231</v>
      </c>
      <c r="D5142" s="7" t="s">
        <v>52966</v>
      </c>
      <c r="E5142" s="7" t="s">
        <v>52963</v>
      </c>
      <c r="F5142" s="7" t="s">
        <v>249</v>
      </c>
      <c r="G5142" s="7" t="s">
        <v>52967</v>
      </c>
      <c r="H5142" s="7" t="s">
        <v>52968</v>
      </c>
      <c r="I5142" s="7" t="s">
        <v>45</v>
      </c>
      <c r="J5142" s="7" t="s">
        <v>33060</v>
      </c>
      <c r="K5142" s="7" t="s">
        <v>47</v>
      </c>
      <c r="L5142" s="7">
        <v>10</v>
      </c>
      <c r="M5142" s="7" t="s">
        <v>105</v>
      </c>
      <c r="N5142" s="7">
        <v>86300</v>
      </c>
      <c r="O5142" s="7" t="s">
        <v>36811</v>
      </c>
      <c r="P5142" s="7">
        <v>19941201</v>
      </c>
      <c r="Q5142" s="7">
        <v>214</v>
      </c>
      <c r="R5142" s="7">
        <v>202012</v>
      </c>
    </row>
    <row r="5143" spans="1:18" ht="16.5" customHeight="1">
      <c r="A5143" s="8">
        <v>6138208764</v>
      </c>
      <c r="B5143" s="7">
        <v>1730684</v>
      </c>
      <c r="C5143" s="12">
        <v>1911330001362</v>
      </c>
      <c r="D5143" s="7" t="s">
        <v>52969</v>
      </c>
      <c r="E5143" s="7" t="s">
        <v>52970</v>
      </c>
      <c r="F5143" s="7" t="s">
        <v>52971</v>
      </c>
      <c r="G5143" s="7" t="s">
        <v>52972</v>
      </c>
      <c r="H5143" s="7" t="s">
        <v>52973</v>
      </c>
      <c r="I5143" s="7" t="s">
        <v>45</v>
      </c>
      <c r="J5143" s="7" t="s">
        <v>33060</v>
      </c>
      <c r="K5143" s="7" t="s">
        <v>47</v>
      </c>
      <c r="L5143" s="7">
        <v>10</v>
      </c>
      <c r="M5143" s="7" t="s">
        <v>105</v>
      </c>
      <c r="N5143" s="7">
        <v>86102</v>
      </c>
      <c r="O5143" s="7" t="s">
        <v>30448</v>
      </c>
      <c r="P5143" s="7">
        <v>20021021</v>
      </c>
      <c r="Q5143" s="7">
        <v>150</v>
      </c>
      <c r="R5143" s="7">
        <v>202012</v>
      </c>
    </row>
    <row r="5144" spans="1:18" ht="16.5" customHeight="1">
      <c r="A5144" s="8">
        <v>1108230369</v>
      </c>
      <c r="B5144" s="7">
        <v>9448754</v>
      </c>
      <c r="C5144" s="12">
        <v>1911330006528</v>
      </c>
      <c r="D5144" s="7" t="s">
        <v>52974</v>
      </c>
      <c r="E5144" s="7" t="s">
        <v>880</v>
      </c>
      <c r="F5144" s="7" t="s">
        <v>249</v>
      </c>
      <c r="G5144" s="7" t="s">
        <v>52975</v>
      </c>
      <c r="H5144" s="7" t="s">
        <v>52976</v>
      </c>
      <c r="I5144" s="7" t="s">
        <v>45</v>
      </c>
      <c r="J5144" s="7" t="s">
        <v>33060</v>
      </c>
      <c r="K5144" s="7" t="s">
        <v>47</v>
      </c>
      <c r="L5144" s="7">
        <v>10</v>
      </c>
      <c r="M5144" s="7" t="s">
        <v>105</v>
      </c>
      <c r="N5144" s="7">
        <v>86102</v>
      </c>
      <c r="O5144" s="7" t="s">
        <v>30448</v>
      </c>
      <c r="P5144" s="7">
        <v>20200601</v>
      </c>
      <c r="Q5144" s="7">
        <v>136</v>
      </c>
      <c r="R5144" s="7">
        <v>202012</v>
      </c>
    </row>
    <row r="5145" spans="1:18" ht="16.5" customHeight="1">
      <c r="A5145" s="8">
        <v>6128205987</v>
      </c>
      <c r="B5145" s="7">
        <v>2715531</v>
      </c>
      <c r="C5145" s="12">
        <v>1912320001669</v>
      </c>
      <c r="D5145" s="7" t="s">
        <v>52977</v>
      </c>
      <c r="E5145" s="7" t="s">
        <v>52978</v>
      </c>
      <c r="F5145" s="7" t="s">
        <v>52979</v>
      </c>
      <c r="G5145" s="7" t="s">
        <v>52980</v>
      </c>
      <c r="H5145" s="7" t="s">
        <v>52981</v>
      </c>
      <c r="I5145" s="7" t="s">
        <v>45</v>
      </c>
      <c r="J5145" s="7" t="s">
        <v>33060</v>
      </c>
      <c r="K5145" s="7" t="s">
        <v>47</v>
      </c>
      <c r="L5145" s="7">
        <v>10</v>
      </c>
      <c r="M5145" s="7" t="s">
        <v>105</v>
      </c>
      <c r="N5145" s="7">
        <v>87110</v>
      </c>
      <c r="O5145" s="7" t="s">
        <v>37314</v>
      </c>
      <c r="P5145" s="7">
        <v>20041203</v>
      </c>
      <c r="Q5145" s="7">
        <v>79</v>
      </c>
      <c r="R5145" s="7">
        <v>202012</v>
      </c>
    </row>
    <row r="5146" spans="1:18" ht="16.5" customHeight="1">
      <c r="A5146" s="8">
        <v>6158206952</v>
      </c>
      <c r="B5146" s="7">
        <v>3144942</v>
      </c>
      <c r="C5146" s="12">
        <v>1913320005213</v>
      </c>
      <c r="D5146" s="7" t="s">
        <v>52982</v>
      </c>
      <c r="E5146" s="7" t="s">
        <v>21629</v>
      </c>
      <c r="F5146" s="7" t="s">
        <v>52983</v>
      </c>
      <c r="G5146" s="7" t="s">
        <v>52984</v>
      </c>
      <c r="H5146" s="7" t="s">
        <v>52985</v>
      </c>
      <c r="I5146" s="7" t="s">
        <v>45</v>
      </c>
      <c r="J5146" s="7" t="s">
        <v>33060</v>
      </c>
      <c r="K5146" s="7" t="s">
        <v>47</v>
      </c>
      <c r="L5146" s="7">
        <v>10</v>
      </c>
      <c r="M5146" s="7" t="s">
        <v>105</v>
      </c>
      <c r="N5146" s="7">
        <v>87111</v>
      </c>
      <c r="O5146" s="7" t="s">
        <v>37358</v>
      </c>
      <c r="P5146" s="7">
        <v>20040426</v>
      </c>
      <c r="Q5146" s="7">
        <v>87</v>
      </c>
      <c r="R5146" s="7">
        <v>202012</v>
      </c>
    </row>
    <row r="5147" spans="1:18" ht="16.5" customHeight="1">
      <c r="A5147" s="8">
        <v>6158208305</v>
      </c>
      <c r="B5147" s="7">
        <v>3196778</v>
      </c>
      <c r="C5147" s="12">
        <v>1913320005560</v>
      </c>
      <c r="D5147" s="7" t="s">
        <v>52986</v>
      </c>
      <c r="E5147" s="7" t="s">
        <v>52987</v>
      </c>
      <c r="F5147" s="7" t="s">
        <v>6163</v>
      </c>
      <c r="G5147" s="7" t="s">
        <v>52988</v>
      </c>
      <c r="H5147" s="7" t="s">
        <v>52989</v>
      </c>
      <c r="I5147" s="7" t="s">
        <v>45</v>
      </c>
      <c r="J5147" s="7" t="s">
        <v>33060</v>
      </c>
      <c r="K5147" s="7" t="s">
        <v>47</v>
      </c>
      <c r="L5147" s="7">
        <v>10</v>
      </c>
      <c r="M5147" s="7" t="s">
        <v>105</v>
      </c>
      <c r="N5147" s="7">
        <v>87000</v>
      </c>
      <c r="O5147" s="7" t="s">
        <v>16479</v>
      </c>
      <c r="P5147" s="7">
        <v>20070130</v>
      </c>
      <c r="Q5147" s="7">
        <v>60</v>
      </c>
      <c r="R5147" s="7">
        <v>202012</v>
      </c>
    </row>
    <row r="5148" spans="1:18" ht="16.5" customHeight="1">
      <c r="A5148" s="8">
        <v>7208200212</v>
      </c>
      <c r="B5148" s="7">
        <v>9153809</v>
      </c>
      <c r="C5148" s="12">
        <v>1913330007762</v>
      </c>
      <c r="D5148" s="7" t="s">
        <v>52990</v>
      </c>
      <c r="E5148" s="7" t="s">
        <v>52991</v>
      </c>
      <c r="G5148" s="7" t="s">
        <v>52992</v>
      </c>
      <c r="H5148" s="7" t="s">
        <v>52993</v>
      </c>
      <c r="I5148" s="7" t="s">
        <v>45</v>
      </c>
      <c r="J5148" s="7" t="s">
        <v>33060</v>
      </c>
      <c r="K5148" s="7" t="s">
        <v>47</v>
      </c>
      <c r="L5148" s="7">
        <v>10</v>
      </c>
      <c r="M5148" s="7" t="s">
        <v>105</v>
      </c>
      <c r="N5148" s="7">
        <v>87111</v>
      </c>
      <c r="O5148" s="7" t="s">
        <v>37358</v>
      </c>
      <c r="P5148" s="7">
        <v>20190830</v>
      </c>
      <c r="Q5148" s="7">
        <v>212</v>
      </c>
      <c r="R5148" s="7">
        <v>202012</v>
      </c>
    </row>
    <row r="5149" spans="1:18" ht="16.5" customHeight="1">
      <c r="A5149" s="8">
        <v>6118202371</v>
      </c>
      <c r="B5149" s="7">
        <v>1131714</v>
      </c>
      <c r="C5149" s="12">
        <v>1914330000011</v>
      </c>
      <c r="D5149" s="7" t="s">
        <v>52994</v>
      </c>
      <c r="E5149" s="7" t="s">
        <v>52995</v>
      </c>
      <c r="F5149" s="7" t="s">
        <v>249</v>
      </c>
      <c r="G5149" s="7" t="s">
        <v>52996</v>
      </c>
      <c r="H5149" s="7" t="s">
        <v>52997</v>
      </c>
      <c r="I5149" s="7" t="s">
        <v>45</v>
      </c>
      <c r="J5149" s="7" t="s">
        <v>33060</v>
      </c>
      <c r="K5149" s="7" t="s">
        <v>47</v>
      </c>
      <c r="L5149" s="7">
        <v>10</v>
      </c>
      <c r="M5149" s="7" t="s">
        <v>105</v>
      </c>
      <c r="N5149" s="7">
        <v>86100</v>
      </c>
      <c r="O5149" s="7" t="s">
        <v>5955</v>
      </c>
      <c r="P5149" s="7">
        <v>19941124</v>
      </c>
      <c r="Q5149" s="7">
        <v>117</v>
      </c>
      <c r="R5149" s="7">
        <v>202012</v>
      </c>
    </row>
    <row r="5150" spans="1:18" ht="16.5" customHeight="1">
      <c r="A5150" s="8">
        <v>6088215507</v>
      </c>
      <c r="B5150" s="7">
        <v>4048204</v>
      </c>
      <c r="C5150" s="12">
        <v>1915330005134</v>
      </c>
      <c r="D5150" s="7" t="s">
        <v>52998</v>
      </c>
      <c r="E5150" s="7" t="s">
        <v>4725</v>
      </c>
      <c r="F5150" s="7" t="s">
        <v>249</v>
      </c>
      <c r="G5150" s="7" t="s">
        <v>52999</v>
      </c>
      <c r="H5150" s="7" t="s">
        <v>53000</v>
      </c>
      <c r="I5150" s="7" t="s">
        <v>45</v>
      </c>
      <c r="J5150" s="7" t="s">
        <v>33060</v>
      </c>
      <c r="K5150" s="7" t="s">
        <v>47</v>
      </c>
      <c r="L5150" s="7">
        <v>10</v>
      </c>
      <c r="M5150" s="7" t="s">
        <v>105</v>
      </c>
      <c r="N5150" s="7">
        <v>86102</v>
      </c>
      <c r="O5150" s="7" t="s">
        <v>30448</v>
      </c>
      <c r="P5150" s="7">
        <v>20111018</v>
      </c>
      <c r="Q5150" s="7">
        <v>295</v>
      </c>
      <c r="R5150" s="7">
        <v>202012</v>
      </c>
    </row>
    <row r="5151" spans="1:18" ht="16.5" customHeight="1">
      <c r="A5151" s="8">
        <v>6728200382</v>
      </c>
      <c r="B5151" s="7">
        <v>9040052</v>
      </c>
      <c r="C5151" s="12">
        <v>1941330001583</v>
      </c>
      <c r="D5151" s="7" t="s">
        <v>53001</v>
      </c>
      <c r="E5151" s="7" t="s">
        <v>53002</v>
      </c>
      <c r="F5151" s="7" t="s">
        <v>36563</v>
      </c>
      <c r="G5151" s="7" t="s">
        <v>53003</v>
      </c>
      <c r="H5151" s="7" t="s">
        <v>53004</v>
      </c>
      <c r="I5151" s="7" t="s">
        <v>45</v>
      </c>
      <c r="J5151" s="7" t="s">
        <v>33060</v>
      </c>
      <c r="K5151" s="7" t="s">
        <v>47</v>
      </c>
      <c r="L5151" s="7">
        <v>10</v>
      </c>
      <c r="M5151" s="7" t="s">
        <v>105</v>
      </c>
      <c r="N5151" s="7">
        <v>86105</v>
      </c>
      <c r="O5151" s="7" t="s">
        <v>16354</v>
      </c>
      <c r="P5151" s="7">
        <v>20190219</v>
      </c>
      <c r="Q5151" s="7">
        <v>65</v>
      </c>
      <c r="R5151" s="7">
        <v>202012</v>
      </c>
    </row>
    <row r="5152" spans="1:18" ht="16.5" customHeight="1">
      <c r="A5152" s="8">
        <v>6098158176</v>
      </c>
      <c r="B5152" s="7">
        <v>1822515</v>
      </c>
      <c r="C5152" s="12">
        <v>1942110060765</v>
      </c>
      <c r="D5152" s="7" t="s">
        <v>19478</v>
      </c>
      <c r="E5152" s="7" t="s">
        <v>1436</v>
      </c>
      <c r="F5152" s="7" t="s">
        <v>19479</v>
      </c>
      <c r="G5152" s="7" t="s">
        <v>19480</v>
      </c>
      <c r="H5152" s="7" t="s">
        <v>19481</v>
      </c>
      <c r="I5152" s="7" t="s">
        <v>65</v>
      </c>
      <c r="J5152" s="7" t="s">
        <v>33060</v>
      </c>
      <c r="K5152" s="7" t="s">
        <v>47</v>
      </c>
      <c r="L5152" s="7">
        <v>10</v>
      </c>
      <c r="M5152" s="7" t="s">
        <v>33076</v>
      </c>
      <c r="N5152" s="7">
        <v>28120</v>
      </c>
      <c r="O5152" s="7" t="s">
        <v>44180</v>
      </c>
      <c r="P5152" s="7">
        <v>20030320</v>
      </c>
      <c r="Q5152" s="7">
        <v>58</v>
      </c>
      <c r="R5152" s="7">
        <v>202012</v>
      </c>
    </row>
    <row r="5153" spans="1:18" ht="16.5" customHeight="1">
      <c r="A5153" s="8">
        <v>6098211241</v>
      </c>
      <c r="B5153" s="7">
        <v>3617126</v>
      </c>
      <c r="C5153" s="12">
        <v>1942210001990</v>
      </c>
      <c r="D5153" s="7" t="s">
        <v>53005</v>
      </c>
      <c r="E5153" s="7" t="s">
        <v>51252</v>
      </c>
      <c r="F5153" s="7" t="s">
        <v>53006</v>
      </c>
      <c r="G5153" s="7" t="s">
        <v>53007</v>
      </c>
      <c r="H5153" s="7" t="s">
        <v>53008</v>
      </c>
      <c r="I5153" s="7" t="s">
        <v>45</v>
      </c>
      <c r="J5153" s="7" t="s">
        <v>33060</v>
      </c>
      <c r="K5153" s="7" t="s">
        <v>47</v>
      </c>
      <c r="L5153" s="7">
        <v>10</v>
      </c>
      <c r="M5153" s="7" t="s">
        <v>105</v>
      </c>
      <c r="N5153" s="7">
        <v>87000</v>
      </c>
      <c r="O5153" s="7" t="s">
        <v>16479</v>
      </c>
      <c r="P5153" s="7">
        <v>20060209</v>
      </c>
      <c r="Q5153" s="7">
        <v>1771</v>
      </c>
      <c r="R5153" s="7">
        <v>202012</v>
      </c>
    </row>
    <row r="5154" spans="1:18" ht="16.5" customHeight="1">
      <c r="A5154" s="8">
        <v>6098216815</v>
      </c>
      <c r="B5154" s="7">
        <v>4027810</v>
      </c>
      <c r="C5154" s="12">
        <v>1942210003582</v>
      </c>
      <c r="D5154" s="7" t="s">
        <v>53009</v>
      </c>
      <c r="E5154" s="7" t="s">
        <v>33047</v>
      </c>
      <c r="F5154" s="7" t="s">
        <v>53010</v>
      </c>
      <c r="G5154" s="7" t="s">
        <v>53011</v>
      </c>
      <c r="H5154" s="7" t="s">
        <v>53012</v>
      </c>
      <c r="I5154" s="7" t="s">
        <v>45</v>
      </c>
      <c r="J5154" s="7" t="s">
        <v>33060</v>
      </c>
      <c r="K5154" s="7" t="s">
        <v>47</v>
      </c>
      <c r="L5154" s="7">
        <v>10</v>
      </c>
      <c r="M5154" s="7" t="s">
        <v>105</v>
      </c>
      <c r="N5154" s="7">
        <v>87299</v>
      </c>
      <c r="O5154" s="7" t="s">
        <v>37831</v>
      </c>
      <c r="P5154" s="7">
        <v>20110719</v>
      </c>
      <c r="Q5154" s="7">
        <v>107</v>
      </c>
      <c r="R5154" s="7">
        <v>202012</v>
      </c>
    </row>
    <row r="5155" spans="1:18" ht="16.5" customHeight="1">
      <c r="A5155" s="8">
        <v>6098211727</v>
      </c>
      <c r="B5155" s="7">
        <v>11822795</v>
      </c>
      <c r="C5155" s="12">
        <v>1942220002251</v>
      </c>
      <c r="D5155" s="7" t="s">
        <v>53013</v>
      </c>
      <c r="E5155" s="7" t="s">
        <v>53014</v>
      </c>
      <c r="G5155" s="7" t="s">
        <v>53015</v>
      </c>
      <c r="H5155" s="7" t="s">
        <v>53016</v>
      </c>
      <c r="I5155" s="7" t="s">
        <v>45</v>
      </c>
      <c r="J5155" s="7" t="s">
        <v>33060</v>
      </c>
      <c r="K5155" s="7" t="s">
        <v>47</v>
      </c>
      <c r="L5155" s="7">
        <v>10</v>
      </c>
      <c r="M5155" s="7" t="s">
        <v>105</v>
      </c>
      <c r="N5155" s="7">
        <v>87294</v>
      </c>
      <c r="O5155" s="7" t="s">
        <v>52449</v>
      </c>
      <c r="P5155" s="7">
        <v>20061218</v>
      </c>
      <c r="Q5155" s="7">
        <v>64</v>
      </c>
      <c r="R5155" s="7">
        <v>202012</v>
      </c>
    </row>
    <row r="5156" spans="1:18" ht="16.5" customHeight="1">
      <c r="A5156" s="8">
        <v>6098218206</v>
      </c>
      <c r="B5156" s="7">
        <v>6073455</v>
      </c>
      <c r="C5156" s="12">
        <v>1942220004356</v>
      </c>
      <c r="D5156" s="7" t="s">
        <v>53017</v>
      </c>
      <c r="E5156" s="7" t="s">
        <v>32716</v>
      </c>
      <c r="F5156" s="7" t="s">
        <v>36530</v>
      </c>
      <c r="G5156" s="7" t="s">
        <v>53018</v>
      </c>
      <c r="H5156" s="7" t="s">
        <v>53019</v>
      </c>
      <c r="I5156" s="7" t="s">
        <v>45</v>
      </c>
      <c r="J5156" s="7" t="s">
        <v>33060</v>
      </c>
      <c r="K5156" s="7" t="s">
        <v>47</v>
      </c>
      <c r="L5156" s="7">
        <v>10</v>
      </c>
      <c r="M5156" s="7" t="s">
        <v>105</v>
      </c>
      <c r="N5156" s="7">
        <v>86103</v>
      </c>
      <c r="O5156" s="7" t="s">
        <v>36530</v>
      </c>
      <c r="P5156" s="7">
        <v>20130701</v>
      </c>
      <c r="Q5156" s="7">
        <v>155</v>
      </c>
      <c r="R5156" s="7">
        <v>202012</v>
      </c>
    </row>
    <row r="5157" spans="1:18" ht="16.5" customHeight="1">
      <c r="A5157" s="8">
        <v>6098211431</v>
      </c>
      <c r="B5157" s="7">
        <v>2757556</v>
      </c>
      <c r="C5157" s="12">
        <v>1942330004775</v>
      </c>
      <c r="D5157" s="7" t="s">
        <v>8563</v>
      </c>
      <c r="E5157" s="7" t="s">
        <v>8564</v>
      </c>
      <c r="F5157" s="7" t="s">
        <v>249</v>
      </c>
      <c r="G5157" s="7" t="s">
        <v>8565</v>
      </c>
      <c r="H5157" s="7" t="s">
        <v>8566</v>
      </c>
      <c r="I5157" s="7" t="s">
        <v>45</v>
      </c>
      <c r="J5157" s="7" t="s">
        <v>33060</v>
      </c>
      <c r="K5157" s="7" t="s">
        <v>47</v>
      </c>
      <c r="L5157" s="7">
        <v>10</v>
      </c>
      <c r="M5157" s="7" t="s">
        <v>105</v>
      </c>
      <c r="N5157" s="7">
        <v>86102</v>
      </c>
      <c r="O5157" s="7" t="s">
        <v>30448</v>
      </c>
      <c r="P5157" s="7">
        <v>20060801</v>
      </c>
      <c r="Q5157" s="7">
        <v>780</v>
      </c>
      <c r="R5157" s="7">
        <v>202012</v>
      </c>
    </row>
    <row r="5158" spans="1:18" ht="16.5" customHeight="1">
      <c r="A5158" s="8">
        <v>6098212181</v>
      </c>
      <c r="B5158" s="7">
        <v>3131464</v>
      </c>
      <c r="C5158" s="12">
        <v>1942330004999</v>
      </c>
      <c r="D5158" s="7" t="s">
        <v>53020</v>
      </c>
      <c r="E5158" s="7" t="s">
        <v>7423</v>
      </c>
      <c r="F5158" s="7" t="s">
        <v>8579</v>
      </c>
      <c r="G5158" s="7" t="s">
        <v>53021</v>
      </c>
      <c r="H5158" s="7" t="s">
        <v>53022</v>
      </c>
      <c r="I5158" s="7" t="s">
        <v>45</v>
      </c>
      <c r="J5158" s="7" t="s">
        <v>33060</v>
      </c>
      <c r="K5158" s="7" t="s">
        <v>47</v>
      </c>
      <c r="L5158" s="7">
        <v>10</v>
      </c>
      <c r="M5158" s="7" t="s">
        <v>105</v>
      </c>
      <c r="N5158" s="7">
        <v>86201</v>
      </c>
      <c r="O5158" s="7" t="s">
        <v>36789</v>
      </c>
      <c r="P5158" s="7">
        <v>20070705</v>
      </c>
      <c r="Q5158" s="7">
        <v>379</v>
      </c>
      <c r="R5158" s="7">
        <v>202012</v>
      </c>
    </row>
    <row r="5159" spans="1:18" ht="16.5" customHeight="1">
      <c r="A5159" s="8">
        <v>6098216187</v>
      </c>
      <c r="B5159" s="7">
        <v>3850095</v>
      </c>
      <c r="C5159" s="12">
        <v>1942330005989</v>
      </c>
      <c r="D5159" s="7" t="s">
        <v>53023</v>
      </c>
      <c r="E5159" s="7" t="s">
        <v>53024</v>
      </c>
      <c r="F5159" s="7" t="s">
        <v>249</v>
      </c>
      <c r="G5159" s="7" t="s">
        <v>53025</v>
      </c>
      <c r="H5159" s="7" t="s">
        <v>53026</v>
      </c>
      <c r="I5159" s="7" t="s">
        <v>45</v>
      </c>
      <c r="J5159" s="7" t="s">
        <v>33060</v>
      </c>
      <c r="K5159" s="7" t="s">
        <v>47</v>
      </c>
      <c r="L5159" s="7">
        <v>10</v>
      </c>
      <c r="M5159" s="7" t="s">
        <v>105</v>
      </c>
      <c r="N5159" s="7">
        <v>86102</v>
      </c>
      <c r="O5159" s="7" t="s">
        <v>30448</v>
      </c>
      <c r="P5159" s="7">
        <v>20100920</v>
      </c>
      <c r="Q5159" s="7">
        <v>254</v>
      </c>
      <c r="R5159" s="7">
        <v>202012</v>
      </c>
    </row>
    <row r="5160" spans="1:18" ht="16.5" customHeight="1">
      <c r="A5160" s="8">
        <v>6068213707</v>
      </c>
      <c r="B5160" s="7">
        <v>7806140</v>
      </c>
      <c r="C5160" s="12">
        <v>1942330007729</v>
      </c>
      <c r="D5160" s="7" t="s">
        <v>53027</v>
      </c>
      <c r="E5160" s="7" t="s">
        <v>53028</v>
      </c>
      <c r="F5160" s="7" t="s">
        <v>36563</v>
      </c>
      <c r="G5160" s="7" t="s">
        <v>53029</v>
      </c>
      <c r="H5160" s="7" t="s">
        <v>53030</v>
      </c>
      <c r="I5160" s="7" t="s">
        <v>45</v>
      </c>
      <c r="J5160" s="7" t="s">
        <v>33060</v>
      </c>
      <c r="K5160" s="7" t="s">
        <v>47</v>
      </c>
      <c r="L5160" s="7">
        <v>10</v>
      </c>
      <c r="M5160" s="7" t="s">
        <v>105</v>
      </c>
      <c r="N5160" s="7">
        <v>86105</v>
      </c>
      <c r="O5160" s="7" t="s">
        <v>16354</v>
      </c>
      <c r="P5160" s="7">
        <v>20150527</v>
      </c>
      <c r="Q5160" s="7">
        <v>124</v>
      </c>
      <c r="R5160" s="7">
        <v>202012</v>
      </c>
    </row>
    <row r="5161" spans="1:18" ht="16.5" customHeight="1">
      <c r="A5161" s="8">
        <v>6098206753</v>
      </c>
      <c r="B5161" s="7">
        <v>3648891</v>
      </c>
      <c r="C5161" s="12">
        <v>1942710002571</v>
      </c>
      <c r="D5161" s="7" t="s">
        <v>53031</v>
      </c>
      <c r="E5161" s="7" t="s">
        <v>37579</v>
      </c>
      <c r="F5161" s="7" t="s">
        <v>53032</v>
      </c>
      <c r="G5161" s="7" t="s">
        <v>53033</v>
      </c>
      <c r="H5161" s="7" t="s">
        <v>53034</v>
      </c>
      <c r="I5161" s="7" t="s">
        <v>45</v>
      </c>
      <c r="J5161" s="7" t="s">
        <v>33060</v>
      </c>
      <c r="K5161" s="7" t="s">
        <v>47</v>
      </c>
      <c r="L5161" s="7">
        <v>10</v>
      </c>
      <c r="M5161" s="7" t="s">
        <v>105</v>
      </c>
      <c r="N5161" s="7">
        <v>87111</v>
      </c>
      <c r="O5161" s="7" t="s">
        <v>37358</v>
      </c>
      <c r="P5161" s="7">
        <v>19970522</v>
      </c>
      <c r="Q5161" s="7">
        <v>63</v>
      </c>
      <c r="R5161" s="7">
        <v>202012</v>
      </c>
    </row>
    <row r="5162" spans="1:18" ht="16.5" customHeight="1">
      <c r="A5162" s="8">
        <v>6088207050</v>
      </c>
      <c r="B5162" s="7">
        <v>3130139</v>
      </c>
      <c r="C5162" s="12">
        <v>1943330000010</v>
      </c>
      <c r="D5162" s="7" t="s">
        <v>53035</v>
      </c>
      <c r="E5162" s="7" t="s">
        <v>53036</v>
      </c>
      <c r="F5162" s="7" t="s">
        <v>8579</v>
      </c>
      <c r="G5162" s="7" t="s">
        <v>53037</v>
      </c>
      <c r="H5162" s="7" t="s">
        <v>53038</v>
      </c>
      <c r="I5162" s="7" t="s">
        <v>45</v>
      </c>
      <c r="J5162" s="7" t="s">
        <v>33060</v>
      </c>
      <c r="K5162" s="7" t="s">
        <v>47</v>
      </c>
      <c r="L5162" s="7">
        <v>10</v>
      </c>
      <c r="M5162" s="7" t="s">
        <v>105</v>
      </c>
      <c r="N5162" s="7">
        <v>86902</v>
      </c>
      <c r="O5162" s="7" t="s">
        <v>45306</v>
      </c>
      <c r="P5162" s="7">
        <v>19960416</v>
      </c>
      <c r="Q5162" s="7">
        <v>71</v>
      </c>
      <c r="R5162" s="7">
        <v>202012</v>
      </c>
    </row>
    <row r="5163" spans="1:18" ht="16.5" customHeight="1">
      <c r="A5163" s="8">
        <v>6088211156</v>
      </c>
      <c r="B5163" s="7">
        <v>3260501</v>
      </c>
      <c r="C5163" s="12">
        <v>1943330001133</v>
      </c>
      <c r="D5163" s="7" t="s">
        <v>53039</v>
      </c>
      <c r="E5163" s="7" t="s">
        <v>32746</v>
      </c>
      <c r="F5163" s="7" t="s">
        <v>249</v>
      </c>
      <c r="G5163" s="7" t="s">
        <v>53040</v>
      </c>
      <c r="H5163" s="7" t="s">
        <v>53041</v>
      </c>
      <c r="I5163" s="7" t="s">
        <v>45</v>
      </c>
      <c r="J5163" s="7" t="s">
        <v>33060</v>
      </c>
      <c r="K5163" s="7" t="s">
        <v>47</v>
      </c>
      <c r="L5163" s="7">
        <v>10</v>
      </c>
      <c r="M5163" s="7" t="s">
        <v>105</v>
      </c>
      <c r="N5163" s="7">
        <v>86300</v>
      </c>
      <c r="O5163" s="7" t="s">
        <v>36811</v>
      </c>
      <c r="P5163" s="7">
        <v>20060901</v>
      </c>
      <c r="Q5163" s="7">
        <v>103</v>
      </c>
      <c r="R5163" s="7">
        <v>202012</v>
      </c>
    </row>
    <row r="5164" spans="1:18" ht="16.5" customHeight="1">
      <c r="A5164" s="8">
        <v>6088216068</v>
      </c>
      <c r="B5164" s="7">
        <v>4167281</v>
      </c>
      <c r="C5164" s="12">
        <v>1943330001951</v>
      </c>
      <c r="D5164" s="7" t="s">
        <v>53042</v>
      </c>
      <c r="E5164" s="7" t="s">
        <v>53043</v>
      </c>
      <c r="F5164" s="7" t="s">
        <v>249</v>
      </c>
      <c r="G5164" s="7" t="s">
        <v>53044</v>
      </c>
      <c r="H5164" s="7" t="s">
        <v>53045</v>
      </c>
      <c r="I5164" s="7" t="s">
        <v>45</v>
      </c>
      <c r="J5164" s="7" t="s">
        <v>33060</v>
      </c>
      <c r="K5164" s="7" t="s">
        <v>47</v>
      </c>
      <c r="L5164" s="7">
        <v>10</v>
      </c>
      <c r="M5164" s="7" t="s">
        <v>105</v>
      </c>
      <c r="N5164" s="7">
        <v>86102</v>
      </c>
      <c r="O5164" s="7" t="s">
        <v>30448</v>
      </c>
      <c r="P5164" s="7">
        <v>20120914</v>
      </c>
      <c r="Q5164" s="7">
        <v>130</v>
      </c>
      <c r="R5164" s="7">
        <v>202012</v>
      </c>
    </row>
    <row r="5165" spans="1:18" ht="16.5" customHeight="1">
      <c r="A5165" s="8">
        <v>6088213246</v>
      </c>
      <c r="B5165" s="7">
        <v>3260510</v>
      </c>
      <c r="C5165" s="12">
        <v>1945330001121</v>
      </c>
      <c r="D5165" s="7" t="s">
        <v>53046</v>
      </c>
      <c r="E5165" s="7" t="s">
        <v>32982</v>
      </c>
      <c r="F5165" s="7" t="s">
        <v>7929</v>
      </c>
      <c r="G5165" s="7" t="s">
        <v>53047</v>
      </c>
      <c r="H5165" s="7" t="s">
        <v>53048</v>
      </c>
      <c r="I5165" s="7" t="s">
        <v>45</v>
      </c>
      <c r="J5165" s="7" t="s">
        <v>33060</v>
      </c>
      <c r="K5165" s="7" t="s">
        <v>47</v>
      </c>
      <c r="L5165" s="7">
        <v>10</v>
      </c>
      <c r="M5165" s="7" t="s">
        <v>105</v>
      </c>
      <c r="N5165" s="7">
        <v>86102</v>
      </c>
      <c r="O5165" s="7" t="s">
        <v>30448</v>
      </c>
      <c r="P5165" s="7">
        <v>20081101</v>
      </c>
      <c r="Q5165" s="7">
        <v>105</v>
      </c>
      <c r="R5165" s="7">
        <v>202012</v>
      </c>
    </row>
    <row r="5166" spans="1:18" ht="16.5" customHeight="1">
      <c r="A5166" s="8">
        <v>6138137942</v>
      </c>
      <c r="B5166" s="7">
        <v>2276111</v>
      </c>
      <c r="C5166" s="12">
        <v>1946110003387</v>
      </c>
      <c r="D5166" s="7" t="s">
        <v>20710</v>
      </c>
      <c r="E5166" s="7" t="s">
        <v>20711</v>
      </c>
      <c r="F5166" s="7" t="s">
        <v>7671</v>
      </c>
      <c r="G5166" s="7" t="s">
        <v>20712</v>
      </c>
      <c r="H5166" s="7" t="s">
        <v>20713</v>
      </c>
      <c r="I5166" s="7" t="s">
        <v>65</v>
      </c>
      <c r="J5166" s="7" t="s">
        <v>33060</v>
      </c>
      <c r="K5166" s="7" t="s">
        <v>47</v>
      </c>
      <c r="L5166" s="7">
        <v>10</v>
      </c>
      <c r="M5166" s="7" t="s">
        <v>33076</v>
      </c>
      <c r="N5166" s="7">
        <v>31110</v>
      </c>
      <c r="O5166" s="7" t="s">
        <v>43003</v>
      </c>
      <c r="P5166" s="7">
        <v>20050701</v>
      </c>
      <c r="Q5166" s="7">
        <v>79</v>
      </c>
      <c r="R5166" s="7">
        <v>202012</v>
      </c>
    </row>
    <row r="5167" spans="1:18" ht="16.5" customHeight="1">
      <c r="A5167" s="8">
        <v>6138208065</v>
      </c>
      <c r="B5167" s="7">
        <v>3134567</v>
      </c>
      <c r="C5167" s="12">
        <v>1946320000066</v>
      </c>
      <c r="D5167" s="7" t="s">
        <v>53049</v>
      </c>
      <c r="E5167" s="7" t="s">
        <v>4910</v>
      </c>
      <c r="F5167" s="7" t="s">
        <v>16429</v>
      </c>
      <c r="G5167" s="7" t="s">
        <v>53050</v>
      </c>
      <c r="H5167" s="7" t="s">
        <v>53051</v>
      </c>
      <c r="I5167" s="7" t="s">
        <v>45</v>
      </c>
      <c r="J5167" s="7" t="s">
        <v>33060</v>
      </c>
      <c r="K5167" s="7" t="s">
        <v>47</v>
      </c>
      <c r="L5167" s="7">
        <v>10</v>
      </c>
      <c r="M5167" s="7" t="s">
        <v>105</v>
      </c>
      <c r="N5167" s="7">
        <v>87110</v>
      </c>
      <c r="O5167" s="7" t="s">
        <v>37314</v>
      </c>
      <c r="P5167" s="7">
        <v>19991014</v>
      </c>
      <c r="Q5167" s="7">
        <v>276</v>
      </c>
      <c r="R5167" s="7">
        <v>202012</v>
      </c>
    </row>
    <row r="5168" spans="1:18" ht="16.5" customHeight="1">
      <c r="A5168" s="8">
        <v>6148201838</v>
      </c>
      <c r="B5168" s="7">
        <v>2711306</v>
      </c>
      <c r="C5168" s="12">
        <v>1946330001032</v>
      </c>
      <c r="D5168" s="7" t="s">
        <v>53052</v>
      </c>
      <c r="E5168" s="7" t="s">
        <v>53053</v>
      </c>
      <c r="F5168" s="7" t="s">
        <v>52288</v>
      </c>
      <c r="G5168" s="7" t="s">
        <v>53054</v>
      </c>
      <c r="H5168" s="7" t="s">
        <v>53055</v>
      </c>
      <c r="I5168" s="7" t="s">
        <v>45</v>
      </c>
      <c r="J5168" s="7" t="s">
        <v>33060</v>
      </c>
      <c r="K5168" s="7" t="s">
        <v>47</v>
      </c>
      <c r="L5168" s="7">
        <v>10</v>
      </c>
      <c r="M5168" s="7" t="s">
        <v>105</v>
      </c>
      <c r="N5168" s="7">
        <v>86300</v>
      </c>
      <c r="O5168" s="7" t="s">
        <v>36811</v>
      </c>
      <c r="P5168" s="7">
        <v>19930401</v>
      </c>
      <c r="Q5168" s="7">
        <v>128</v>
      </c>
      <c r="R5168" s="7">
        <v>202012</v>
      </c>
    </row>
    <row r="5169" spans="1:18" ht="16.5" customHeight="1">
      <c r="A5169" s="8">
        <v>6138208804</v>
      </c>
      <c r="B5169" s="7">
        <v>2710277</v>
      </c>
      <c r="C5169" s="12">
        <v>1947330001953</v>
      </c>
      <c r="D5169" s="7" t="s">
        <v>53056</v>
      </c>
      <c r="E5169" s="7" t="s">
        <v>37330</v>
      </c>
      <c r="F5169" s="7" t="s">
        <v>249</v>
      </c>
      <c r="G5169" s="7" t="s">
        <v>53057</v>
      </c>
      <c r="H5169" s="7" t="s">
        <v>53058</v>
      </c>
      <c r="I5169" s="7" t="s">
        <v>45</v>
      </c>
      <c r="J5169" s="7" t="s">
        <v>33060</v>
      </c>
      <c r="K5169" s="7" t="s">
        <v>47</v>
      </c>
      <c r="L5169" s="7">
        <v>10</v>
      </c>
      <c r="M5169" s="7" t="s">
        <v>105</v>
      </c>
      <c r="N5169" s="7">
        <v>86100</v>
      </c>
      <c r="O5169" s="7" t="s">
        <v>5955</v>
      </c>
      <c r="P5169" s="7">
        <v>20021111</v>
      </c>
      <c r="Q5169" s="7">
        <v>261</v>
      </c>
      <c r="R5169" s="7">
        <v>202012</v>
      </c>
    </row>
    <row r="5170" spans="1:18" ht="16.5" customHeight="1">
      <c r="A5170" s="8">
        <v>6138209370</v>
      </c>
      <c r="B5170" s="7">
        <v>3737302</v>
      </c>
      <c r="C5170" s="12">
        <v>1948320001268</v>
      </c>
      <c r="D5170" s="7" t="s">
        <v>53059</v>
      </c>
      <c r="E5170" s="7" t="s">
        <v>37330</v>
      </c>
      <c r="F5170" s="7" t="s">
        <v>52983</v>
      </c>
      <c r="G5170" s="7" t="s">
        <v>53060</v>
      </c>
      <c r="H5170" s="7" t="s">
        <v>53061</v>
      </c>
      <c r="I5170" s="7" t="s">
        <v>45</v>
      </c>
      <c r="J5170" s="7" t="s">
        <v>33060</v>
      </c>
      <c r="K5170" s="7" t="s">
        <v>47</v>
      </c>
      <c r="L5170" s="7">
        <v>10</v>
      </c>
      <c r="M5170" s="7" t="s">
        <v>105</v>
      </c>
      <c r="N5170" s="7">
        <v>87111</v>
      </c>
      <c r="O5170" s="7" t="s">
        <v>37358</v>
      </c>
      <c r="P5170" s="7">
        <v>20030501</v>
      </c>
      <c r="Q5170" s="7">
        <v>172</v>
      </c>
      <c r="R5170" s="7">
        <v>202012</v>
      </c>
    </row>
    <row r="5171" spans="1:18" ht="16.5" customHeight="1">
      <c r="A5171" s="8">
        <v>6138215358</v>
      </c>
      <c r="B5171" s="7">
        <v>7869969</v>
      </c>
      <c r="C5171" s="12">
        <v>1948320001648</v>
      </c>
      <c r="D5171" s="7" t="s">
        <v>53062</v>
      </c>
      <c r="E5171" s="7" t="s">
        <v>21629</v>
      </c>
      <c r="F5171" s="7" t="s">
        <v>36649</v>
      </c>
      <c r="G5171" s="7" t="s">
        <v>53063</v>
      </c>
      <c r="H5171" s="7" t="s">
        <v>53064</v>
      </c>
      <c r="I5171" s="7" t="s">
        <v>45</v>
      </c>
      <c r="J5171" s="7" t="s">
        <v>33060</v>
      </c>
      <c r="K5171" s="7" t="s">
        <v>47</v>
      </c>
      <c r="L5171" s="7">
        <v>10</v>
      </c>
      <c r="M5171" s="7" t="s">
        <v>105</v>
      </c>
      <c r="N5171" s="7">
        <v>86105</v>
      </c>
      <c r="O5171" s="7" t="s">
        <v>16354</v>
      </c>
      <c r="P5171" s="7">
        <v>20070702</v>
      </c>
      <c r="Q5171" s="7">
        <v>180</v>
      </c>
      <c r="R5171" s="7">
        <v>202012</v>
      </c>
    </row>
    <row r="5172" spans="1:18" ht="16.5" customHeight="1">
      <c r="A5172" s="8">
        <v>2178207607</v>
      </c>
      <c r="B5172" s="7">
        <v>8985712</v>
      </c>
      <c r="C5172" s="12">
        <v>1948330004054</v>
      </c>
      <c r="D5172" s="7" t="s">
        <v>53065</v>
      </c>
      <c r="E5172" s="7" t="s">
        <v>15108</v>
      </c>
      <c r="F5172" s="7" t="s">
        <v>49569</v>
      </c>
      <c r="G5172" s="7" t="s">
        <v>53066</v>
      </c>
      <c r="H5172" s="7" t="s">
        <v>53067</v>
      </c>
      <c r="I5172" s="7" t="s">
        <v>45</v>
      </c>
      <c r="J5172" s="7" t="s">
        <v>33060</v>
      </c>
      <c r="K5172" s="7" t="s">
        <v>47</v>
      </c>
      <c r="L5172" s="7">
        <v>10</v>
      </c>
      <c r="M5172" s="7" t="s">
        <v>105</v>
      </c>
      <c r="N5172" s="7">
        <v>86102</v>
      </c>
      <c r="O5172" s="7" t="s">
        <v>30448</v>
      </c>
      <c r="P5172" s="7">
        <v>20190513</v>
      </c>
      <c r="Q5172" s="7">
        <v>50</v>
      </c>
      <c r="R5172" s="7">
        <v>202012</v>
      </c>
    </row>
    <row r="5173" spans="1:18" ht="16.5" customHeight="1">
      <c r="A5173" s="8">
        <v>6128142928</v>
      </c>
      <c r="B5173" s="7">
        <v>4193759</v>
      </c>
      <c r="C5173" s="12">
        <v>1949110027802</v>
      </c>
      <c r="D5173" s="7" t="s">
        <v>20736</v>
      </c>
      <c r="E5173" s="7" t="s">
        <v>20737</v>
      </c>
      <c r="F5173" s="7" t="s">
        <v>3752</v>
      </c>
      <c r="G5173" s="7" t="s">
        <v>20738</v>
      </c>
      <c r="H5173" s="7" t="s">
        <v>7637</v>
      </c>
      <c r="I5173" s="7" t="s">
        <v>65</v>
      </c>
      <c r="J5173" s="7" t="s">
        <v>33060</v>
      </c>
      <c r="K5173" s="7" t="s">
        <v>47</v>
      </c>
      <c r="L5173" s="7">
        <v>10</v>
      </c>
      <c r="M5173" s="7" t="s">
        <v>33076</v>
      </c>
      <c r="N5173" s="7">
        <v>31114</v>
      </c>
      <c r="O5173" s="7" t="s">
        <v>7681</v>
      </c>
      <c r="P5173" s="7">
        <v>20121218</v>
      </c>
      <c r="Q5173" s="7">
        <v>140</v>
      </c>
      <c r="R5173" s="7">
        <v>202012</v>
      </c>
    </row>
    <row r="5174" spans="1:18" ht="16.5" customHeight="1">
      <c r="A5174" s="8">
        <v>6128200060</v>
      </c>
      <c r="B5174" s="7">
        <v>3036320</v>
      </c>
      <c r="C5174" s="12">
        <v>1949320000052</v>
      </c>
      <c r="D5174" s="7" t="s">
        <v>30409</v>
      </c>
      <c r="E5174" s="7" t="s">
        <v>30410</v>
      </c>
      <c r="F5174" s="7" t="s">
        <v>30411</v>
      </c>
      <c r="G5174" s="7" t="s">
        <v>30412</v>
      </c>
      <c r="H5174" s="7" t="s">
        <v>30413</v>
      </c>
      <c r="I5174" s="7" t="s">
        <v>45</v>
      </c>
      <c r="J5174" s="7" t="s">
        <v>33060</v>
      </c>
      <c r="K5174" s="7" t="s">
        <v>47</v>
      </c>
      <c r="L5174" s="7">
        <v>10</v>
      </c>
      <c r="M5174" s="7" t="s">
        <v>105</v>
      </c>
      <c r="N5174" s="7">
        <v>87000</v>
      </c>
      <c r="O5174" s="7" t="s">
        <v>16479</v>
      </c>
      <c r="P5174" s="7">
        <v>19550525</v>
      </c>
      <c r="Q5174" s="7">
        <v>271</v>
      </c>
      <c r="R5174" s="7">
        <v>202012</v>
      </c>
    </row>
    <row r="5175" spans="1:18" ht="16.5" customHeight="1">
      <c r="A5175" s="8">
        <v>6128205920</v>
      </c>
      <c r="B5175" s="7">
        <v>3332483</v>
      </c>
      <c r="C5175" s="12">
        <v>1949330001553</v>
      </c>
      <c r="D5175" s="7" t="s">
        <v>53068</v>
      </c>
      <c r="E5175" s="7" t="s">
        <v>36041</v>
      </c>
      <c r="F5175" s="7" t="s">
        <v>249</v>
      </c>
      <c r="G5175" s="7" t="s">
        <v>53069</v>
      </c>
      <c r="H5175" s="7" t="s">
        <v>36042</v>
      </c>
      <c r="I5175" s="7" t="s">
        <v>45</v>
      </c>
      <c r="J5175" s="7" t="s">
        <v>33060</v>
      </c>
      <c r="K5175" s="7" t="s">
        <v>47</v>
      </c>
      <c r="L5175" s="7">
        <v>10</v>
      </c>
      <c r="M5175" s="7" t="s">
        <v>105</v>
      </c>
      <c r="N5175" s="7">
        <v>86101</v>
      </c>
      <c r="O5175" s="7" t="s">
        <v>615</v>
      </c>
      <c r="P5175" s="7">
        <v>20041008</v>
      </c>
      <c r="Q5175" s="7">
        <v>193</v>
      </c>
      <c r="R5175" s="7">
        <v>202012</v>
      </c>
    </row>
    <row r="5176" spans="1:18" ht="16.5" customHeight="1">
      <c r="A5176" s="8">
        <v>6128202700</v>
      </c>
      <c r="B5176" s="7">
        <v>2582469</v>
      </c>
      <c r="C5176" s="12">
        <v>1950320000067</v>
      </c>
      <c r="D5176" s="7" t="s">
        <v>53070</v>
      </c>
      <c r="E5176" s="7" t="s">
        <v>9934</v>
      </c>
      <c r="F5176" s="7" t="s">
        <v>53071</v>
      </c>
      <c r="G5176" s="7" t="s">
        <v>53072</v>
      </c>
      <c r="H5176" s="7" t="s">
        <v>53073</v>
      </c>
      <c r="I5176" s="7" t="s">
        <v>45</v>
      </c>
      <c r="J5176" s="7" t="s">
        <v>33060</v>
      </c>
      <c r="K5176" s="7" t="s">
        <v>47</v>
      </c>
      <c r="L5176" s="7">
        <v>10</v>
      </c>
      <c r="M5176" s="7" t="s">
        <v>105</v>
      </c>
      <c r="N5176" s="7">
        <v>86100</v>
      </c>
      <c r="O5176" s="7" t="s">
        <v>5955</v>
      </c>
      <c r="P5176" s="7">
        <v>19860609</v>
      </c>
      <c r="Q5176" s="7">
        <v>68</v>
      </c>
      <c r="R5176" s="7">
        <v>202012</v>
      </c>
    </row>
    <row r="5177" spans="1:18" ht="16.5" customHeight="1">
      <c r="A5177" s="8">
        <v>7858200107</v>
      </c>
      <c r="B5177" s="7">
        <v>7976995</v>
      </c>
      <c r="C5177" s="12">
        <v>1950330002780</v>
      </c>
      <c r="D5177" s="7" t="s">
        <v>53074</v>
      </c>
      <c r="E5177" s="7" t="s">
        <v>53075</v>
      </c>
      <c r="F5177" s="7" t="s">
        <v>36563</v>
      </c>
      <c r="G5177" s="7" t="s">
        <v>53076</v>
      </c>
      <c r="H5177" s="7" t="s">
        <v>53077</v>
      </c>
      <c r="I5177" s="7" t="s">
        <v>45</v>
      </c>
      <c r="J5177" s="7" t="s">
        <v>33060</v>
      </c>
      <c r="K5177" s="7" t="s">
        <v>47</v>
      </c>
      <c r="L5177" s="7">
        <v>10</v>
      </c>
      <c r="M5177" s="7" t="s">
        <v>105</v>
      </c>
      <c r="N5177" s="7">
        <v>86105</v>
      </c>
      <c r="O5177" s="7" t="s">
        <v>16354</v>
      </c>
      <c r="P5177" s="7">
        <v>20160526</v>
      </c>
      <c r="Q5177" s="7">
        <v>82</v>
      </c>
      <c r="R5177" s="7">
        <v>202012</v>
      </c>
    </row>
    <row r="5178" spans="1:18" ht="16.5" customHeight="1">
      <c r="A5178" s="8">
        <v>6158202596</v>
      </c>
      <c r="B5178" s="7">
        <v>2221887</v>
      </c>
      <c r="C5178" s="12">
        <v>1951330000396</v>
      </c>
      <c r="D5178" s="7" t="s">
        <v>53078</v>
      </c>
      <c r="E5178" s="7" t="s">
        <v>53079</v>
      </c>
      <c r="F5178" s="7" t="s">
        <v>7320</v>
      </c>
      <c r="G5178" s="7" t="s">
        <v>53080</v>
      </c>
      <c r="H5178" s="7" t="s">
        <v>53081</v>
      </c>
      <c r="I5178" s="7" t="s">
        <v>45</v>
      </c>
      <c r="J5178" s="7" t="s">
        <v>33060</v>
      </c>
      <c r="K5178" s="7" t="s">
        <v>47</v>
      </c>
      <c r="L5178" s="7">
        <v>10</v>
      </c>
      <c r="M5178" s="7" t="s">
        <v>105</v>
      </c>
      <c r="N5178" s="7">
        <v>86102</v>
      </c>
      <c r="O5178" s="7" t="s">
        <v>30448</v>
      </c>
      <c r="P5178" s="7">
        <v>19960103</v>
      </c>
      <c r="Q5178" s="7">
        <v>80</v>
      </c>
      <c r="R5178" s="7">
        <v>202012</v>
      </c>
    </row>
    <row r="5179" spans="1:18" ht="16.5" customHeight="1">
      <c r="A5179" s="8">
        <v>6088213998</v>
      </c>
      <c r="B5179" s="7">
        <v>3668026</v>
      </c>
      <c r="C5179" s="12">
        <v>1951330003512</v>
      </c>
      <c r="D5179" s="7" t="s">
        <v>53082</v>
      </c>
      <c r="E5179" s="7" t="s">
        <v>53083</v>
      </c>
      <c r="F5179" s="7" t="s">
        <v>8579</v>
      </c>
      <c r="G5179" s="7" t="s">
        <v>53084</v>
      </c>
      <c r="H5179" s="7" t="s">
        <v>53085</v>
      </c>
      <c r="I5179" s="7" t="s">
        <v>45</v>
      </c>
      <c r="J5179" s="7" t="s">
        <v>33060</v>
      </c>
      <c r="K5179" s="7" t="s">
        <v>47</v>
      </c>
      <c r="L5179" s="7">
        <v>10</v>
      </c>
      <c r="M5179" s="7" t="s">
        <v>105</v>
      </c>
      <c r="N5179" s="7">
        <v>86102</v>
      </c>
      <c r="O5179" s="7" t="s">
        <v>30448</v>
      </c>
      <c r="P5179" s="7">
        <v>20090929</v>
      </c>
      <c r="Q5179" s="7">
        <v>100</v>
      </c>
      <c r="R5179" s="7">
        <v>202012</v>
      </c>
    </row>
    <row r="5180" spans="1:18" ht="16.5" customHeight="1">
      <c r="A5180" s="8">
        <v>3688200289</v>
      </c>
      <c r="B5180" s="7">
        <v>8889972</v>
      </c>
      <c r="C5180" s="12">
        <v>1951330005170</v>
      </c>
      <c r="D5180" s="7" t="s">
        <v>53086</v>
      </c>
      <c r="E5180" s="7" t="s">
        <v>53087</v>
      </c>
      <c r="F5180" s="7" t="s">
        <v>249</v>
      </c>
      <c r="G5180" s="7" t="s">
        <v>53088</v>
      </c>
      <c r="H5180" s="7" t="s">
        <v>53089</v>
      </c>
      <c r="I5180" s="7" t="s">
        <v>45</v>
      </c>
      <c r="J5180" s="7" t="s">
        <v>33060</v>
      </c>
      <c r="K5180" s="7" t="s">
        <v>47</v>
      </c>
      <c r="L5180" s="7">
        <v>10</v>
      </c>
      <c r="M5180" s="7" t="s">
        <v>105</v>
      </c>
      <c r="N5180" s="7">
        <v>86102</v>
      </c>
      <c r="O5180" s="7" t="s">
        <v>30448</v>
      </c>
      <c r="P5180" s="7">
        <v>20190220</v>
      </c>
      <c r="Q5180" s="7">
        <v>64</v>
      </c>
      <c r="R5180" s="7">
        <v>202012</v>
      </c>
    </row>
    <row r="5181" spans="1:18" ht="16.5" customHeight="1">
      <c r="A5181" s="8">
        <v>6118205233</v>
      </c>
      <c r="B5181" s="7">
        <v>3217484</v>
      </c>
      <c r="C5181" s="12">
        <v>1953320001994</v>
      </c>
      <c r="D5181" s="7" t="s">
        <v>53090</v>
      </c>
      <c r="E5181" s="7" t="s">
        <v>53091</v>
      </c>
      <c r="F5181" s="7" t="s">
        <v>52833</v>
      </c>
      <c r="G5181" s="7" t="s">
        <v>53092</v>
      </c>
      <c r="H5181" s="7" t="s">
        <v>53093</v>
      </c>
      <c r="I5181" s="7" t="s">
        <v>45</v>
      </c>
      <c r="J5181" s="7" t="s">
        <v>33060</v>
      </c>
      <c r="K5181" s="7" t="s">
        <v>47</v>
      </c>
      <c r="L5181" s="7">
        <v>10</v>
      </c>
      <c r="M5181" s="7" t="s">
        <v>105</v>
      </c>
      <c r="N5181" s="7">
        <v>87110</v>
      </c>
      <c r="O5181" s="7" t="s">
        <v>37314</v>
      </c>
      <c r="P5181" s="7">
        <v>20030529</v>
      </c>
      <c r="Q5181" s="7">
        <v>97</v>
      </c>
      <c r="R5181" s="7">
        <v>202012</v>
      </c>
    </row>
    <row r="5182" spans="1:18" ht="16.5" customHeight="1">
      <c r="A5182" s="8">
        <v>6118206834</v>
      </c>
      <c r="B5182" s="7">
        <v>3207385</v>
      </c>
      <c r="C5182" s="12">
        <v>1953320002190</v>
      </c>
      <c r="D5182" s="7" t="s">
        <v>53094</v>
      </c>
      <c r="E5182" s="7" t="s">
        <v>53095</v>
      </c>
      <c r="F5182" s="7" t="s">
        <v>53096</v>
      </c>
      <c r="G5182" s="7" t="s">
        <v>53097</v>
      </c>
      <c r="H5182" s="7" t="s">
        <v>53098</v>
      </c>
      <c r="I5182" s="7" t="s">
        <v>45</v>
      </c>
      <c r="J5182" s="7" t="s">
        <v>33060</v>
      </c>
      <c r="K5182" s="7" t="s">
        <v>47</v>
      </c>
      <c r="L5182" s="7">
        <v>10</v>
      </c>
      <c r="M5182" s="7" t="s">
        <v>105</v>
      </c>
      <c r="N5182" s="7">
        <v>87111</v>
      </c>
      <c r="O5182" s="7" t="s">
        <v>37358</v>
      </c>
      <c r="P5182" s="7">
        <v>20070709</v>
      </c>
      <c r="Q5182" s="7">
        <v>53</v>
      </c>
      <c r="R5182" s="7">
        <v>202012</v>
      </c>
    </row>
    <row r="5183" spans="1:18" ht="16.5" customHeight="1">
      <c r="A5183" s="8">
        <v>6118202105</v>
      </c>
      <c r="B5183" s="7">
        <v>2439807</v>
      </c>
      <c r="C5183" s="12">
        <v>1953330000019</v>
      </c>
      <c r="D5183" s="7" t="s">
        <v>53099</v>
      </c>
      <c r="E5183" s="7" t="s">
        <v>28072</v>
      </c>
      <c r="F5183" s="7" t="s">
        <v>249</v>
      </c>
      <c r="G5183" s="7" t="s">
        <v>53100</v>
      </c>
      <c r="H5183" s="7" t="s">
        <v>53101</v>
      </c>
      <c r="I5183" s="7" t="s">
        <v>45</v>
      </c>
      <c r="J5183" s="7" t="s">
        <v>33060</v>
      </c>
      <c r="K5183" s="7" t="s">
        <v>47</v>
      </c>
      <c r="L5183" s="7">
        <v>10</v>
      </c>
      <c r="M5183" s="7" t="s">
        <v>105</v>
      </c>
      <c r="N5183" s="7">
        <v>86300</v>
      </c>
      <c r="O5183" s="7" t="s">
        <v>36811</v>
      </c>
      <c r="P5183" s="7">
        <v>19920118</v>
      </c>
      <c r="Q5183" s="7">
        <v>107</v>
      </c>
      <c r="R5183" s="7">
        <v>202012</v>
      </c>
    </row>
    <row r="5184" spans="1:18" ht="16.5" customHeight="1">
      <c r="A5184" s="8">
        <v>3098220312</v>
      </c>
      <c r="B5184" s="7">
        <v>6529817</v>
      </c>
      <c r="C5184" s="12">
        <v>1953330003485</v>
      </c>
      <c r="D5184" s="7" t="s">
        <v>53102</v>
      </c>
      <c r="E5184" s="7" t="s">
        <v>8499</v>
      </c>
      <c r="F5184" s="7" t="s">
        <v>249</v>
      </c>
      <c r="G5184" s="7" t="s">
        <v>53103</v>
      </c>
      <c r="H5184" s="7" t="s">
        <v>53104</v>
      </c>
      <c r="I5184" s="7" t="s">
        <v>45</v>
      </c>
      <c r="J5184" s="7" t="s">
        <v>33060</v>
      </c>
      <c r="K5184" s="7" t="s">
        <v>47</v>
      </c>
      <c r="L5184" s="7">
        <v>10</v>
      </c>
      <c r="M5184" s="7" t="s">
        <v>105</v>
      </c>
      <c r="N5184" s="7">
        <v>86102</v>
      </c>
      <c r="O5184" s="7" t="s">
        <v>30448</v>
      </c>
      <c r="P5184" s="7">
        <v>20150922</v>
      </c>
      <c r="Q5184" s="7">
        <v>74</v>
      </c>
      <c r="R5184" s="7">
        <v>202012</v>
      </c>
    </row>
    <row r="5185" spans="1:18" ht="16.5" customHeight="1">
      <c r="A5185" s="8">
        <v>6138212313</v>
      </c>
      <c r="B5185" s="7">
        <v>7869905</v>
      </c>
      <c r="C5185" s="12">
        <v>1954220001159</v>
      </c>
      <c r="D5185" s="7" t="s">
        <v>53105</v>
      </c>
      <c r="E5185" s="7" t="s">
        <v>53106</v>
      </c>
      <c r="F5185" s="7" t="s">
        <v>32748</v>
      </c>
      <c r="G5185" s="7" t="s">
        <v>53107</v>
      </c>
      <c r="H5185" s="7" t="s">
        <v>53108</v>
      </c>
      <c r="I5185" s="7" t="s">
        <v>45</v>
      </c>
      <c r="J5185" s="7" t="s">
        <v>33060</v>
      </c>
      <c r="K5185" s="7" t="s">
        <v>47</v>
      </c>
      <c r="L5185" s="7">
        <v>10</v>
      </c>
      <c r="M5185" s="7" t="s">
        <v>34319</v>
      </c>
      <c r="N5185" s="7">
        <v>55100</v>
      </c>
      <c r="O5185" s="7" t="s">
        <v>53109</v>
      </c>
      <c r="P5185" s="7">
        <v>20080227</v>
      </c>
      <c r="Q5185" s="7">
        <v>51</v>
      </c>
      <c r="R5185" s="7">
        <v>202012</v>
      </c>
    </row>
    <row r="5186" spans="1:18" ht="16.5" customHeight="1">
      <c r="A5186" s="8">
        <v>6138213156</v>
      </c>
      <c r="B5186" s="7">
        <v>7869924</v>
      </c>
      <c r="C5186" s="12">
        <v>1954320001760</v>
      </c>
      <c r="D5186" s="7" t="s">
        <v>53110</v>
      </c>
      <c r="E5186" s="7" t="s">
        <v>17548</v>
      </c>
      <c r="F5186" s="7" t="s">
        <v>53111</v>
      </c>
      <c r="G5186" s="7" t="s">
        <v>53112</v>
      </c>
      <c r="H5186" s="7" t="s">
        <v>53113</v>
      </c>
      <c r="I5186" s="7" t="s">
        <v>45</v>
      </c>
      <c r="J5186" s="7" t="s">
        <v>33060</v>
      </c>
      <c r="K5186" s="7" t="s">
        <v>47</v>
      </c>
      <c r="L5186" s="7">
        <v>10</v>
      </c>
      <c r="M5186" s="7" t="s">
        <v>105</v>
      </c>
      <c r="N5186" s="7">
        <v>87111</v>
      </c>
      <c r="O5186" s="7" t="s">
        <v>37358</v>
      </c>
      <c r="P5186" s="7">
        <v>20091019</v>
      </c>
      <c r="Q5186" s="7">
        <v>65</v>
      </c>
      <c r="R5186" s="7">
        <v>202012</v>
      </c>
    </row>
    <row r="5187" spans="1:18" ht="16.5" customHeight="1">
      <c r="A5187" s="8">
        <v>6138214062</v>
      </c>
      <c r="B5187" s="7">
        <v>3753283</v>
      </c>
      <c r="C5187" s="12">
        <v>1954330001982</v>
      </c>
      <c r="D5187" s="7" t="s">
        <v>53114</v>
      </c>
      <c r="E5187" s="7" t="s">
        <v>17548</v>
      </c>
      <c r="F5187" s="7" t="s">
        <v>7921</v>
      </c>
      <c r="G5187" s="7" t="s">
        <v>53115</v>
      </c>
      <c r="H5187" s="7" t="s">
        <v>53116</v>
      </c>
      <c r="I5187" s="7" t="s">
        <v>45</v>
      </c>
      <c r="J5187" s="7" t="s">
        <v>33060</v>
      </c>
      <c r="K5187" s="7" t="s">
        <v>47</v>
      </c>
      <c r="L5187" s="7">
        <v>10</v>
      </c>
      <c r="M5187" s="7" t="s">
        <v>105</v>
      </c>
      <c r="N5187" s="7">
        <v>86100</v>
      </c>
      <c r="O5187" s="7" t="s">
        <v>5955</v>
      </c>
      <c r="P5187" s="7">
        <v>20100423</v>
      </c>
      <c r="Q5187" s="7">
        <v>277</v>
      </c>
      <c r="R5187" s="7">
        <v>202012</v>
      </c>
    </row>
    <row r="5188" spans="1:18" ht="16.5" customHeight="1">
      <c r="A5188" s="8">
        <v>3708200114</v>
      </c>
      <c r="B5188" s="7">
        <v>7537893</v>
      </c>
      <c r="C5188" s="12">
        <v>1954330002766</v>
      </c>
      <c r="D5188" s="7" t="s">
        <v>53117</v>
      </c>
      <c r="E5188" s="7" t="s">
        <v>53118</v>
      </c>
      <c r="F5188" s="7" t="s">
        <v>53119</v>
      </c>
      <c r="G5188" s="7" t="s">
        <v>53120</v>
      </c>
      <c r="H5188" s="7" t="s">
        <v>53121</v>
      </c>
      <c r="I5188" s="7" t="s">
        <v>45</v>
      </c>
      <c r="J5188" s="7" t="s">
        <v>33060</v>
      </c>
      <c r="K5188" s="7" t="s">
        <v>47</v>
      </c>
      <c r="L5188" s="7">
        <v>10</v>
      </c>
      <c r="M5188" s="7" t="s">
        <v>105</v>
      </c>
      <c r="N5188" s="7">
        <v>86101</v>
      </c>
      <c r="O5188" s="7" t="s">
        <v>615</v>
      </c>
      <c r="P5188" s="7">
        <v>20160125</v>
      </c>
      <c r="Q5188" s="7">
        <v>90</v>
      </c>
      <c r="R5188" s="7">
        <v>202012</v>
      </c>
    </row>
    <row r="5189" spans="1:18" ht="16.5" customHeight="1">
      <c r="A5189" s="8">
        <v>6158207494</v>
      </c>
      <c r="B5189" s="7">
        <v>3135843</v>
      </c>
      <c r="C5189" s="12">
        <v>1955320003293</v>
      </c>
      <c r="D5189" s="7" t="s">
        <v>53122</v>
      </c>
      <c r="E5189" s="7" t="s">
        <v>5562</v>
      </c>
      <c r="F5189" s="7" t="s">
        <v>53123</v>
      </c>
      <c r="G5189" s="7" t="s">
        <v>53124</v>
      </c>
      <c r="H5189" s="7" t="s">
        <v>53125</v>
      </c>
      <c r="I5189" s="7" t="s">
        <v>45</v>
      </c>
      <c r="J5189" s="7" t="s">
        <v>33060</v>
      </c>
      <c r="K5189" s="7" t="s">
        <v>47</v>
      </c>
      <c r="L5189" s="7">
        <v>10</v>
      </c>
      <c r="M5189" s="7" t="s">
        <v>105</v>
      </c>
      <c r="N5189" s="7">
        <v>87000</v>
      </c>
      <c r="O5189" s="7" t="s">
        <v>16479</v>
      </c>
      <c r="P5189" s="7">
        <v>20060124</v>
      </c>
      <c r="Q5189" s="7">
        <v>67</v>
      </c>
      <c r="R5189" s="7">
        <v>202012</v>
      </c>
    </row>
    <row r="5190" spans="1:18" ht="16.5" customHeight="1">
      <c r="A5190" s="8">
        <v>6158205647</v>
      </c>
      <c r="B5190" s="7">
        <v>1178545</v>
      </c>
      <c r="C5190" s="12">
        <v>1955330002805</v>
      </c>
      <c r="D5190" s="7" t="s">
        <v>53126</v>
      </c>
      <c r="E5190" s="7" t="s">
        <v>36297</v>
      </c>
      <c r="F5190" s="7" t="s">
        <v>53127</v>
      </c>
      <c r="G5190" s="7" t="s">
        <v>53128</v>
      </c>
      <c r="H5190" s="7" t="s">
        <v>53129</v>
      </c>
      <c r="I5190" s="7" t="s">
        <v>45</v>
      </c>
      <c r="J5190" s="7" t="s">
        <v>33060</v>
      </c>
      <c r="K5190" s="7" t="s">
        <v>47</v>
      </c>
      <c r="L5190" s="7">
        <v>10</v>
      </c>
      <c r="M5190" s="7" t="s">
        <v>105</v>
      </c>
      <c r="N5190" s="7">
        <v>86300</v>
      </c>
      <c r="O5190" s="7" t="s">
        <v>36811</v>
      </c>
      <c r="P5190" s="7">
        <v>20020607</v>
      </c>
      <c r="Q5190" s="7">
        <v>350</v>
      </c>
      <c r="R5190" s="7">
        <v>202012</v>
      </c>
    </row>
    <row r="5191" spans="1:18" ht="16.5" customHeight="1">
      <c r="A5191" s="8">
        <v>6158208547</v>
      </c>
      <c r="B5191" s="7">
        <v>3044967</v>
      </c>
      <c r="C5191" s="12">
        <v>1955330003548</v>
      </c>
      <c r="D5191" s="7" t="s">
        <v>53130</v>
      </c>
      <c r="E5191" s="7" t="s">
        <v>12810</v>
      </c>
      <c r="F5191" s="7" t="s">
        <v>36789</v>
      </c>
      <c r="G5191" s="7" t="s">
        <v>53131</v>
      </c>
      <c r="H5191" s="7" t="s">
        <v>53132</v>
      </c>
      <c r="I5191" s="7" t="s">
        <v>45</v>
      </c>
      <c r="J5191" s="7" t="s">
        <v>33060</v>
      </c>
      <c r="K5191" s="7" t="s">
        <v>47</v>
      </c>
      <c r="L5191" s="7">
        <v>10</v>
      </c>
      <c r="M5191" s="7" t="s">
        <v>105</v>
      </c>
      <c r="N5191" s="7">
        <v>86102</v>
      </c>
      <c r="O5191" s="7" t="s">
        <v>30448</v>
      </c>
      <c r="P5191" s="7">
        <v>20070401</v>
      </c>
      <c r="Q5191" s="7">
        <v>211</v>
      </c>
      <c r="R5191" s="7">
        <v>202012</v>
      </c>
    </row>
    <row r="5192" spans="1:18" ht="16.5" customHeight="1">
      <c r="A5192" s="8">
        <v>6158208912</v>
      </c>
      <c r="B5192" s="7">
        <v>3135846</v>
      </c>
      <c r="C5192" s="12">
        <v>1955330003712</v>
      </c>
      <c r="D5192" s="7" t="s">
        <v>53133</v>
      </c>
      <c r="E5192" s="7" t="s">
        <v>53134</v>
      </c>
      <c r="F5192" s="7" t="s">
        <v>7921</v>
      </c>
      <c r="G5192" s="7" t="s">
        <v>53135</v>
      </c>
      <c r="H5192" s="7" t="s">
        <v>53136</v>
      </c>
      <c r="I5192" s="7" t="s">
        <v>45</v>
      </c>
      <c r="J5192" s="7" t="s">
        <v>33060</v>
      </c>
      <c r="K5192" s="7" t="s">
        <v>47</v>
      </c>
      <c r="L5192" s="7">
        <v>10</v>
      </c>
      <c r="M5192" s="7" t="s">
        <v>105</v>
      </c>
      <c r="N5192" s="7">
        <v>86100</v>
      </c>
      <c r="O5192" s="7" t="s">
        <v>5955</v>
      </c>
      <c r="P5192" s="7">
        <v>20080215</v>
      </c>
      <c r="Q5192" s="7">
        <v>163</v>
      </c>
      <c r="R5192" s="7">
        <v>202012</v>
      </c>
    </row>
    <row r="5193" spans="1:18" ht="16.5" customHeight="1">
      <c r="A5193" s="8">
        <v>6158210039</v>
      </c>
      <c r="B5193" s="7">
        <v>3737453</v>
      </c>
      <c r="C5193" s="12">
        <v>1955330004231</v>
      </c>
      <c r="D5193" s="7" t="s">
        <v>53137</v>
      </c>
      <c r="E5193" s="7" t="s">
        <v>53138</v>
      </c>
      <c r="F5193" s="7" t="s">
        <v>249</v>
      </c>
      <c r="G5193" s="7" t="s">
        <v>53139</v>
      </c>
      <c r="H5193" s="7" t="s">
        <v>53140</v>
      </c>
      <c r="I5193" s="7" t="s">
        <v>45</v>
      </c>
      <c r="J5193" s="7" t="s">
        <v>33060</v>
      </c>
      <c r="K5193" s="7" t="s">
        <v>47</v>
      </c>
      <c r="L5193" s="7">
        <v>10</v>
      </c>
      <c r="M5193" s="7" t="s">
        <v>105</v>
      </c>
      <c r="N5193" s="7">
        <v>86300</v>
      </c>
      <c r="O5193" s="7" t="s">
        <v>36811</v>
      </c>
      <c r="P5193" s="7">
        <v>20100129</v>
      </c>
      <c r="Q5193" s="7">
        <v>252</v>
      </c>
      <c r="R5193" s="7">
        <v>202012</v>
      </c>
    </row>
    <row r="5194" spans="1:18" ht="16.5" customHeight="1">
      <c r="A5194" s="8">
        <v>1688200020</v>
      </c>
      <c r="B5194" s="7">
        <v>5869078</v>
      </c>
      <c r="C5194" s="12">
        <v>1955330005289</v>
      </c>
      <c r="D5194" s="7" t="s">
        <v>53141</v>
      </c>
      <c r="E5194" s="7" t="s">
        <v>2415</v>
      </c>
      <c r="F5194" s="7" t="s">
        <v>249</v>
      </c>
      <c r="G5194" s="7" t="s">
        <v>53142</v>
      </c>
      <c r="H5194" s="7" t="s">
        <v>53143</v>
      </c>
      <c r="I5194" s="7" t="s">
        <v>45</v>
      </c>
      <c r="J5194" s="7" t="s">
        <v>33060</v>
      </c>
      <c r="K5194" s="7" t="s">
        <v>47</v>
      </c>
      <c r="L5194" s="7">
        <v>10</v>
      </c>
      <c r="M5194" s="7" t="s">
        <v>105</v>
      </c>
      <c r="N5194" s="7">
        <v>86102</v>
      </c>
      <c r="O5194" s="7" t="s">
        <v>30448</v>
      </c>
      <c r="P5194" s="7">
        <v>20140115</v>
      </c>
      <c r="Q5194" s="7">
        <v>170</v>
      </c>
      <c r="R5194" s="7">
        <v>202012</v>
      </c>
    </row>
    <row r="5195" spans="1:18" ht="16.5" customHeight="1">
      <c r="A5195" s="8">
        <v>3878200091</v>
      </c>
      <c r="B5195" s="7">
        <v>7543352</v>
      </c>
      <c r="C5195" s="12">
        <v>1955330005990</v>
      </c>
      <c r="D5195" s="7" t="s">
        <v>53144</v>
      </c>
      <c r="E5195" s="7" t="s">
        <v>53145</v>
      </c>
      <c r="F5195" s="7" t="s">
        <v>36563</v>
      </c>
      <c r="G5195" s="7" t="s">
        <v>53146</v>
      </c>
      <c r="H5195" s="7" t="s">
        <v>53147</v>
      </c>
      <c r="I5195" s="7" t="s">
        <v>45</v>
      </c>
      <c r="J5195" s="7" t="s">
        <v>33060</v>
      </c>
      <c r="K5195" s="7" t="s">
        <v>47</v>
      </c>
      <c r="L5195" s="7">
        <v>10</v>
      </c>
      <c r="M5195" s="7" t="s">
        <v>105</v>
      </c>
      <c r="N5195" s="7">
        <v>86105</v>
      </c>
      <c r="O5195" s="7" t="s">
        <v>16354</v>
      </c>
      <c r="P5195" s="7">
        <v>20160318</v>
      </c>
      <c r="Q5195" s="7">
        <v>146</v>
      </c>
      <c r="R5195" s="7">
        <v>202012</v>
      </c>
    </row>
    <row r="5196" spans="1:18" ht="16.5" customHeight="1">
      <c r="A5196" s="8">
        <v>4518200223</v>
      </c>
      <c r="B5196" s="7">
        <v>8457724</v>
      </c>
      <c r="C5196" s="12">
        <v>1955330006576</v>
      </c>
      <c r="D5196" s="7" t="s">
        <v>53148</v>
      </c>
      <c r="E5196" s="7" t="s">
        <v>53149</v>
      </c>
      <c r="F5196" s="7" t="s">
        <v>36563</v>
      </c>
      <c r="G5196" s="7" t="s">
        <v>53150</v>
      </c>
      <c r="H5196" s="7" t="s">
        <v>53151</v>
      </c>
      <c r="I5196" s="7" t="s">
        <v>45</v>
      </c>
      <c r="J5196" s="7" t="s">
        <v>33060</v>
      </c>
      <c r="K5196" s="7" t="s">
        <v>47</v>
      </c>
      <c r="L5196" s="7">
        <v>10</v>
      </c>
      <c r="M5196" s="7" t="s">
        <v>105</v>
      </c>
      <c r="N5196" s="7">
        <v>86105</v>
      </c>
      <c r="O5196" s="7" t="s">
        <v>16354</v>
      </c>
      <c r="P5196" s="7">
        <v>20171107</v>
      </c>
      <c r="Q5196" s="7">
        <v>75</v>
      </c>
      <c r="R5196" s="7">
        <v>202012</v>
      </c>
    </row>
    <row r="5197" spans="1:18" ht="16.5" customHeight="1">
      <c r="A5197" s="8">
        <v>2738200400</v>
      </c>
      <c r="B5197" s="7">
        <v>9247251</v>
      </c>
      <c r="C5197" s="12">
        <v>1955330007425</v>
      </c>
      <c r="D5197" s="7" t="s">
        <v>53152</v>
      </c>
      <c r="E5197" s="7" t="s">
        <v>53153</v>
      </c>
      <c r="F5197" s="7" t="s">
        <v>47438</v>
      </c>
      <c r="G5197" s="7" t="s">
        <v>53154</v>
      </c>
      <c r="H5197" s="7" t="s">
        <v>53155</v>
      </c>
      <c r="I5197" s="7" t="s">
        <v>45</v>
      </c>
      <c r="J5197" s="7" t="s">
        <v>33060</v>
      </c>
      <c r="K5197" s="7" t="s">
        <v>47</v>
      </c>
      <c r="L5197" s="7">
        <v>10</v>
      </c>
      <c r="M5197" s="7" t="s">
        <v>105</v>
      </c>
      <c r="N5197" s="7">
        <v>86102</v>
      </c>
      <c r="O5197" s="7" t="s">
        <v>30448</v>
      </c>
      <c r="P5197" s="7">
        <v>20191118</v>
      </c>
      <c r="Q5197" s="7">
        <v>57</v>
      </c>
      <c r="R5197" s="7">
        <v>202012</v>
      </c>
    </row>
    <row r="5198" spans="1:18" ht="16.5" customHeight="1">
      <c r="A5198" s="8">
        <v>4108200692</v>
      </c>
      <c r="B5198" s="7">
        <v>3110440</v>
      </c>
      <c r="C5198" s="12">
        <v>2001320000380</v>
      </c>
      <c r="D5198" s="7" t="s">
        <v>53156</v>
      </c>
      <c r="E5198" s="7" t="s">
        <v>53157</v>
      </c>
      <c r="F5198" s="7" t="s">
        <v>37953</v>
      </c>
      <c r="G5198" s="7" t="s">
        <v>53158</v>
      </c>
      <c r="H5198" s="7" t="s">
        <v>53159</v>
      </c>
      <c r="I5198" s="7" t="s">
        <v>45</v>
      </c>
      <c r="J5198" s="7" t="s">
        <v>33060</v>
      </c>
      <c r="K5198" s="7" t="s">
        <v>47</v>
      </c>
      <c r="L5198" s="7">
        <v>10</v>
      </c>
      <c r="M5198" s="7" t="s">
        <v>105</v>
      </c>
      <c r="N5198" s="7">
        <v>87000</v>
      </c>
      <c r="O5198" s="7" t="s">
        <v>16479</v>
      </c>
      <c r="P5198" s="7">
        <v>19650201</v>
      </c>
      <c r="Q5198" s="7">
        <v>73</v>
      </c>
      <c r="R5198" s="7">
        <v>202012</v>
      </c>
    </row>
    <row r="5199" spans="1:18" ht="16.5" customHeight="1">
      <c r="A5199" s="8">
        <v>4088200141</v>
      </c>
      <c r="B5199" s="7">
        <v>2456139</v>
      </c>
      <c r="C5199" s="12">
        <v>2001320000439</v>
      </c>
      <c r="D5199" s="7" t="s">
        <v>53160</v>
      </c>
      <c r="E5199" s="7" t="s">
        <v>53161</v>
      </c>
      <c r="F5199" s="7" t="s">
        <v>53162</v>
      </c>
      <c r="G5199" s="7" t="s">
        <v>53163</v>
      </c>
      <c r="H5199" s="7" t="s">
        <v>53164</v>
      </c>
      <c r="I5199" s="7" t="s">
        <v>45</v>
      </c>
      <c r="J5199" s="7" t="s">
        <v>33060</v>
      </c>
      <c r="K5199" s="7" t="s">
        <v>47</v>
      </c>
      <c r="L5199" s="7">
        <v>10</v>
      </c>
      <c r="M5199" s="7" t="s">
        <v>105</v>
      </c>
      <c r="N5199" s="7">
        <v>87120</v>
      </c>
      <c r="O5199" s="7" t="s">
        <v>37493</v>
      </c>
      <c r="P5199" s="7">
        <v>19561227</v>
      </c>
      <c r="Q5199" s="7">
        <v>97</v>
      </c>
      <c r="R5199" s="7">
        <v>202012</v>
      </c>
    </row>
    <row r="5200" spans="1:18" ht="16.5" customHeight="1">
      <c r="A5200" s="8">
        <v>4108200616</v>
      </c>
      <c r="B5200" s="7">
        <v>2561691</v>
      </c>
      <c r="C5200" s="12">
        <v>2001320000447</v>
      </c>
      <c r="D5200" s="7" t="s">
        <v>53165</v>
      </c>
      <c r="E5200" s="7" t="s">
        <v>21871</v>
      </c>
      <c r="F5200" s="7" t="s">
        <v>6163</v>
      </c>
      <c r="G5200" s="7" t="s">
        <v>53166</v>
      </c>
      <c r="H5200" s="7" t="s">
        <v>53167</v>
      </c>
      <c r="I5200" s="7" t="s">
        <v>45</v>
      </c>
      <c r="J5200" s="7" t="s">
        <v>33060</v>
      </c>
      <c r="K5200" s="7" t="s">
        <v>47</v>
      </c>
      <c r="L5200" s="7">
        <v>10</v>
      </c>
      <c r="M5200" s="7" t="s">
        <v>105</v>
      </c>
      <c r="N5200" s="7">
        <v>87130</v>
      </c>
      <c r="O5200" s="7" t="s">
        <v>37557</v>
      </c>
      <c r="P5200" s="7">
        <v>19570315</v>
      </c>
      <c r="Q5200" s="7">
        <v>187</v>
      </c>
      <c r="R5200" s="7">
        <v>202012</v>
      </c>
    </row>
    <row r="5201" spans="1:18" ht="16.5" customHeight="1">
      <c r="A5201" s="8">
        <v>4088202950</v>
      </c>
      <c r="B5201" s="7">
        <v>3313784</v>
      </c>
      <c r="C5201" s="12">
        <v>2001320000471</v>
      </c>
      <c r="D5201" s="7" t="s">
        <v>53168</v>
      </c>
      <c r="E5201" s="7" t="s">
        <v>53169</v>
      </c>
      <c r="F5201" s="7" t="s">
        <v>53170</v>
      </c>
      <c r="G5201" s="7" t="s">
        <v>53171</v>
      </c>
      <c r="H5201" s="7" t="s">
        <v>53172</v>
      </c>
      <c r="I5201" s="7" t="s">
        <v>45</v>
      </c>
      <c r="J5201" s="7" t="s">
        <v>33060</v>
      </c>
      <c r="K5201" s="7" t="s">
        <v>47</v>
      </c>
      <c r="L5201" s="7">
        <v>10</v>
      </c>
      <c r="M5201" s="7" t="s">
        <v>105</v>
      </c>
      <c r="N5201" s="7">
        <v>87112</v>
      </c>
      <c r="O5201" s="7" t="s">
        <v>37473</v>
      </c>
      <c r="P5201" s="7">
        <v>19570402</v>
      </c>
      <c r="Q5201" s="7">
        <v>53</v>
      </c>
      <c r="R5201" s="7">
        <v>202012</v>
      </c>
    </row>
    <row r="5202" spans="1:18" ht="16.5" customHeight="1">
      <c r="A5202" s="8">
        <v>4108200620</v>
      </c>
      <c r="B5202" s="7">
        <v>2297794</v>
      </c>
      <c r="C5202" s="12">
        <v>2001320000546</v>
      </c>
      <c r="D5202" s="7" t="s">
        <v>53173</v>
      </c>
      <c r="E5202" s="7" t="s">
        <v>12632</v>
      </c>
      <c r="F5202" s="7" t="s">
        <v>6163</v>
      </c>
      <c r="G5202" s="7" t="s">
        <v>53174</v>
      </c>
      <c r="H5202" s="7" t="s">
        <v>53175</v>
      </c>
      <c r="I5202" s="7" t="s">
        <v>45</v>
      </c>
      <c r="J5202" s="7" t="s">
        <v>33060</v>
      </c>
      <c r="K5202" s="7" t="s">
        <v>47</v>
      </c>
      <c r="L5202" s="7">
        <v>10</v>
      </c>
      <c r="M5202" s="7" t="s">
        <v>105</v>
      </c>
      <c r="N5202" s="7">
        <v>87000</v>
      </c>
      <c r="O5202" s="7" t="s">
        <v>16479</v>
      </c>
      <c r="P5202" s="7">
        <v>19620615</v>
      </c>
      <c r="Q5202" s="7">
        <v>119</v>
      </c>
      <c r="R5202" s="7">
        <v>202012</v>
      </c>
    </row>
    <row r="5203" spans="1:18" ht="16.5" customHeight="1">
      <c r="A5203" s="8">
        <v>4108203253</v>
      </c>
      <c r="B5203" s="7">
        <v>5844894</v>
      </c>
      <c r="C5203" s="12">
        <v>2001320000679</v>
      </c>
      <c r="D5203" s="7" t="s">
        <v>53176</v>
      </c>
      <c r="E5203" s="7" t="s">
        <v>32757</v>
      </c>
      <c r="F5203" s="7" t="s">
        <v>53177</v>
      </c>
      <c r="G5203" s="7" t="s">
        <v>53178</v>
      </c>
      <c r="H5203" s="7" t="s">
        <v>53179</v>
      </c>
      <c r="I5203" s="7" t="s">
        <v>45</v>
      </c>
      <c r="J5203" s="7" t="s">
        <v>33060</v>
      </c>
      <c r="K5203" s="7" t="s">
        <v>47</v>
      </c>
      <c r="L5203" s="7">
        <v>10</v>
      </c>
      <c r="M5203" s="7" t="s">
        <v>105</v>
      </c>
      <c r="N5203" s="7">
        <v>87122</v>
      </c>
      <c r="O5203" s="7" t="s">
        <v>37553</v>
      </c>
      <c r="P5203" s="7">
        <v>19850424</v>
      </c>
      <c r="Q5203" s="7">
        <v>127</v>
      </c>
      <c r="R5203" s="7">
        <v>202012</v>
      </c>
    </row>
    <row r="5204" spans="1:18" ht="16.5" customHeight="1">
      <c r="A5204" s="8">
        <v>4098206639</v>
      </c>
      <c r="B5204" s="7">
        <v>2793721</v>
      </c>
      <c r="C5204" s="12">
        <v>2001320000900</v>
      </c>
      <c r="D5204" s="7" t="s">
        <v>53180</v>
      </c>
      <c r="E5204" s="7" t="s">
        <v>53181</v>
      </c>
      <c r="F5204" s="7" t="s">
        <v>53182</v>
      </c>
      <c r="G5204" s="7" t="s">
        <v>53183</v>
      </c>
      <c r="H5204" s="7" t="s">
        <v>53184</v>
      </c>
      <c r="I5204" s="7" t="s">
        <v>45</v>
      </c>
      <c r="J5204" s="7" t="s">
        <v>33060</v>
      </c>
      <c r="K5204" s="7" t="s">
        <v>47</v>
      </c>
      <c r="L5204" s="7">
        <v>10</v>
      </c>
      <c r="M5204" s="7" t="s">
        <v>105</v>
      </c>
      <c r="N5204" s="7">
        <v>87299</v>
      </c>
      <c r="O5204" s="7" t="s">
        <v>37831</v>
      </c>
      <c r="P5204" s="7">
        <v>19930317</v>
      </c>
      <c r="Q5204" s="7">
        <v>269</v>
      </c>
      <c r="R5204" s="7">
        <v>202012</v>
      </c>
    </row>
    <row r="5205" spans="1:18" ht="16.5" customHeight="1">
      <c r="A5205" s="8">
        <v>4098213921</v>
      </c>
      <c r="B5205" s="7">
        <v>2981257</v>
      </c>
      <c r="C5205" s="12">
        <v>2001330017557</v>
      </c>
      <c r="D5205" s="7" t="s">
        <v>53185</v>
      </c>
      <c r="E5205" s="7" t="s">
        <v>53186</v>
      </c>
      <c r="F5205" s="7" t="s">
        <v>36116</v>
      </c>
      <c r="G5205" s="7" t="s">
        <v>53187</v>
      </c>
      <c r="H5205" s="7" t="s">
        <v>53188</v>
      </c>
      <c r="I5205" s="7" t="s">
        <v>45</v>
      </c>
      <c r="J5205" s="7" t="s">
        <v>33060</v>
      </c>
      <c r="K5205" s="7" t="s">
        <v>47</v>
      </c>
      <c r="L5205" s="7">
        <v>10</v>
      </c>
      <c r="M5205" s="7" t="s">
        <v>105</v>
      </c>
      <c r="N5205" s="7">
        <v>86101</v>
      </c>
      <c r="O5205" s="7" t="s">
        <v>615</v>
      </c>
      <c r="P5205" s="7">
        <v>20061215</v>
      </c>
      <c r="Q5205" s="7">
        <v>161</v>
      </c>
      <c r="R5205" s="7">
        <v>202012</v>
      </c>
    </row>
    <row r="5206" spans="1:18" ht="16.5" customHeight="1">
      <c r="A5206" s="8">
        <v>4098218358</v>
      </c>
      <c r="B5206" s="7">
        <v>4183626</v>
      </c>
      <c r="C5206" s="12">
        <v>2001330020807</v>
      </c>
      <c r="D5206" s="7" t="s">
        <v>53189</v>
      </c>
      <c r="E5206" s="7" t="s">
        <v>36022</v>
      </c>
      <c r="F5206" s="7" t="s">
        <v>249</v>
      </c>
      <c r="G5206" s="7" t="s">
        <v>53190</v>
      </c>
      <c r="H5206" s="7" t="s">
        <v>53191</v>
      </c>
      <c r="I5206" s="7" t="s">
        <v>45</v>
      </c>
      <c r="J5206" s="7" t="s">
        <v>33060</v>
      </c>
      <c r="K5206" s="7" t="s">
        <v>47</v>
      </c>
      <c r="L5206" s="7">
        <v>10</v>
      </c>
      <c r="M5206" s="7" t="s">
        <v>105</v>
      </c>
      <c r="N5206" s="7">
        <v>86102</v>
      </c>
      <c r="O5206" s="7" t="s">
        <v>30448</v>
      </c>
      <c r="P5206" s="7">
        <v>20121130</v>
      </c>
      <c r="Q5206" s="7">
        <v>522</v>
      </c>
      <c r="R5206" s="7">
        <v>202012</v>
      </c>
    </row>
    <row r="5207" spans="1:18" ht="16.5" customHeight="1">
      <c r="A5207" s="8">
        <v>4098218208</v>
      </c>
      <c r="B5207" s="7">
        <v>5856511</v>
      </c>
      <c r="C5207" s="12">
        <v>2001330023968</v>
      </c>
      <c r="D5207" s="7" t="s">
        <v>53192</v>
      </c>
      <c r="E5207" s="7" t="s">
        <v>32972</v>
      </c>
      <c r="F5207" s="7" t="s">
        <v>249</v>
      </c>
      <c r="G5207" s="7" t="s">
        <v>36458</v>
      </c>
      <c r="H5207" s="7" t="s">
        <v>36459</v>
      </c>
      <c r="I5207" s="7" t="s">
        <v>45</v>
      </c>
      <c r="J5207" s="7" t="s">
        <v>33060</v>
      </c>
      <c r="K5207" s="7" t="s">
        <v>47</v>
      </c>
      <c r="L5207" s="7">
        <v>10</v>
      </c>
      <c r="M5207" s="7" t="s">
        <v>105</v>
      </c>
      <c r="N5207" s="7">
        <v>86102</v>
      </c>
      <c r="O5207" s="7" t="s">
        <v>30448</v>
      </c>
      <c r="P5207" s="7">
        <v>20131213</v>
      </c>
      <c r="Q5207" s="7">
        <v>545</v>
      </c>
      <c r="R5207" s="7">
        <v>202012</v>
      </c>
    </row>
    <row r="5208" spans="1:18" ht="16.5" customHeight="1">
      <c r="A5208" s="8">
        <v>4118211004</v>
      </c>
      <c r="B5208" s="7">
        <v>3662507</v>
      </c>
      <c r="C5208" s="12">
        <v>2011220007881</v>
      </c>
      <c r="D5208" s="7" t="s">
        <v>53193</v>
      </c>
      <c r="E5208" s="7" t="s">
        <v>53194</v>
      </c>
      <c r="F5208" s="7" t="s">
        <v>53195</v>
      </c>
      <c r="G5208" s="7" t="s">
        <v>53196</v>
      </c>
      <c r="H5208" s="7" t="s">
        <v>53197</v>
      </c>
      <c r="I5208" s="7" t="s">
        <v>45</v>
      </c>
      <c r="J5208" s="7" t="s">
        <v>33060</v>
      </c>
      <c r="K5208" s="7" t="s">
        <v>47</v>
      </c>
      <c r="L5208" s="7">
        <v>10</v>
      </c>
      <c r="M5208" s="7" t="s">
        <v>363</v>
      </c>
      <c r="N5208" s="7">
        <v>70111</v>
      </c>
      <c r="O5208" s="7" t="s">
        <v>1839</v>
      </c>
      <c r="P5208" s="7">
        <v>20090907</v>
      </c>
      <c r="Q5208" s="7">
        <v>110</v>
      </c>
      <c r="R5208" s="7">
        <v>202012</v>
      </c>
    </row>
    <row r="5209" spans="1:18" ht="16.5" customHeight="1">
      <c r="A5209" s="8">
        <v>4118203144</v>
      </c>
      <c r="B5209" s="7">
        <v>2869819</v>
      </c>
      <c r="C5209" s="12">
        <v>2011320000264</v>
      </c>
      <c r="D5209" s="7" t="s">
        <v>53198</v>
      </c>
      <c r="E5209" s="7" t="s">
        <v>53199</v>
      </c>
      <c r="F5209" s="7" t="s">
        <v>53200</v>
      </c>
      <c r="G5209" s="7" t="s">
        <v>53201</v>
      </c>
      <c r="H5209" s="7" t="s">
        <v>53202</v>
      </c>
      <c r="I5209" s="7" t="s">
        <v>45</v>
      </c>
      <c r="J5209" s="7" t="s">
        <v>33060</v>
      </c>
      <c r="K5209" s="7" t="s">
        <v>47</v>
      </c>
      <c r="L5209" s="7">
        <v>10</v>
      </c>
      <c r="M5209" s="7" t="s">
        <v>105</v>
      </c>
      <c r="N5209" s="7">
        <v>87139</v>
      </c>
      <c r="O5209" s="7" t="s">
        <v>37573</v>
      </c>
      <c r="P5209" s="7">
        <v>20150917</v>
      </c>
      <c r="Q5209" s="7">
        <v>96</v>
      </c>
      <c r="R5209" s="7">
        <v>202012</v>
      </c>
    </row>
    <row r="5210" spans="1:18" ht="16.5" customHeight="1">
      <c r="A5210" s="8">
        <v>4118208756</v>
      </c>
      <c r="B5210" s="7">
        <v>3331570</v>
      </c>
      <c r="C5210" s="12">
        <v>2011320003169</v>
      </c>
      <c r="D5210" s="7" t="s">
        <v>53203</v>
      </c>
      <c r="E5210" s="7" t="s">
        <v>9674</v>
      </c>
      <c r="F5210" s="7" t="s">
        <v>53204</v>
      </c>
      <c r="G5210" s="7" t="s">
        <v>53205</v>
      </c>
      <c r="H5210" s="7" t="s">
        <v>53206</v>
      </c>
      <c r="I5210" s="7" t="s">
        <v>45</v>
      </c>
      <c r="J5210" s="7" t="s">
        <v>33060</v>
      </c>
      <c r="K5210" s="7" t="s">
        <v>47</v>
      </c>
      <c r="L5210" s="7">
        <v>10</v>
      </c>
      <c r="M5210" s="7" t="s">
        <v>105</v>
      </c>
      <c r="N5210" s="7">
        <v>87000</v>
      </c>
      <c r="O5210" s="7" t="s">
        <v>16479</v>
      </c>
      <c r="P5210" s="7">
        <v>20050407</v>
      </c>
      <c r="Q5210" s="7">
        <v>67</v>
      </c>
      <c r="R5210" s="7">
        <v>202012</v>
      </c>
    </row>
    <row r="5211" spans="1:18" ht="16.5" customHeight="1">
      <c r="A5211" s="8">
        <v>4118209681</v>
      </c>
      <c r="B5211" s="7">
        <v>3734462</v>
      </c>
      <c r="C5211" s="12">
        <v>2011320003771</v>
      </c>
      <c r="D5211" s="7" t="s">
        <v>53207</v>
      </c>
      <c r="E5211" s="7" t="s">
        <v>53208</v>
      </c>
      <c r="F5211" s="7" t="s">
        <v>53209</v>
      </c>
      <c r="G5211" s="7" t="s">
        <v>53210</v>
      </c>
      <c r="H5211" s="7" t="s">
        <v>53211</v>
      </c>
      <c r="I5211" s="7" t="s">
        <v>45</v>
      </c>
      <c r="J5211" s="7" t="s">
        <v>33060</v>
      </c>
      <c r="K5211" s="7" t="s">
        <v>47</v>
      </c>
      <c r="L5211" s="7">
        <v>10</v>
      </c>
      <c r="M5211" s="7" t="s">
        <v>105</v>
      </c>
      <c r="N5211" s="7">
        <v>87120</v>
      </c>
      <c r="O5211" s="7" t="s">
        <v>37493</v>
      </c>
      <c r="P5211" s="7">
        <v>20070402</v>
      </c>
      <c r="Q5211" s="7">
        <v>239</v>
      </c>
      <c r="R5211" s="7">
        <v>202012</v>
      </c>
    </row>
    <row r="5212" spans="1:18" ht="16.5" customHeight="1">
      <c r="A5212" s="8">
        <v>4118202882</v>
      </c>
      <c r="B5212" s="7">
        <v>1547020</v>
      </c>
      <c r="C5212" s="12">
        <v>2011330000296</v>
      </c>
      <c r="D5212" s="7" t="s">
        <v>30503</v>
      </c>
      <c r="E5212" s="7" t="s">
        <v>30504</v>
      </c>
      <c r="F5212" s="7" t="s">
        <v>5659</v>
      </c>
      <c r="G5212" s="7" t="s">
        <v>30505</v>
      </c>
      <c r="H5212" s="7" t="s">
        <v>30506</v>
      </c>
      <c r="I5212" s="7" t="s">
        <v>45</v>
      </c>
      <c r="J5212" s="7" t="s">
        <v>33060</v>
      </c>
      <c r="K5212" s="7" t="s">
        <v>47</v>
      </c>
      <c r="L5212" s="7">
        <v>10</v>
      </c>
      <c r="M5212" s="7" t="s">
        <v>105</v>
      </c>
      <c r="N5212" s="7">
        <v>86102</v>
      </c>
      <c r="O5212" s="7" t="s">
        <v>30448</v>
      </c>
      <c r="P5212" s="7">
        <v>19831231</v>
      </c>
      <c r="Q5212" s="7">
        <v>265</v>
      </c>
      <c r="R5212" s="7">
        <v>202012</v>
      </c>
    </row>
    <row r="5213" spans="1:18" ht="16.5" customHeight="1">
      <c r="A5213" s="8">
        <v>4118210102</v>
      </c>
      <c r="B5213" s="7">
        <v>3225725</v>
      </c>
      <c r="C5213" s="12">
        <v>2011330004214</v>
      </c>
      <c r="D5213" s="7" t="s">
        <v>53212</v>
      </c>
      <c r="E5213" s="7" t="s">
        <v>53213</v>
      </c>
      <c r="F5213" s="7" t="s">
        <v>8579</v>
      </c>
      <c r="G5213" s="7" t="s">
        <v>53214</v>
      </c>
      <c r="H5213" s="7" t="s">
        <v>53215</v>
      </c>
      <c r="I5213" s="7" t="s">
        <v>45</v>
      </c>
      <c r="J5213" s="7" t="s">
        <v>33060</v>
      </c>
      <c r="K5213" s="7" t="s">
        <v>47</v>
      </c>
      <c r="L5213" s="7">
        <v>10</v>
      </c>
      <c r="M5213" s="7" t="s">
        <v>105</v>
      </c>
      <c r="N5213" s="7">
        <v>86100</v>
      </c>
      <c r="O5213" s="7" t="s">
        <v>5955</v>
      </c>
      <c r="P5213" s="7">
        <v>20080227</v>
      </c>
      <c r="Q5213" s="7">
        <v>225</v>
      </c>
      <c r="R5213" s="7">
        <v>202012</v>
      </c>
    </row>
    <row r="5214" spans="1:18" ht="16.5" customHeight="1">
      <c r="A5214" s="8">
        <v>4238200140</v>
      </c>
      <c r="B5214" s="7">
        <v>8173964</v>
      </c>
      <c r="C5214" s="12">
        <v>2011330008563</v>
      </c>
      <c r="D5214" s="7" t="s">
        <v>8670</v>
      </c>
      <c r="E5214" s="7" t="s">
        <v>8671</v>
      </c>
      <c r="F5214" s="7" t="s">
        <v>249</v>
      </c>
      <c r="G5214" s="7" t="s">
        <v>8672</v>
      </c>
      <c r="H5214" s="7" t="s">
        <v>8673</v>
      </c>
      <c r="I5214" s="7" t="s">
        <v>45</v>
      </c>
      <c r="J5214" s="7" t="s">
        <v>33060</v>
      </c>
      <c r="K5214" s="7" t="s">
        <v>47</v>
      </c>
      <c r="L5214" s="7">
        <v>10</v>
      </c>
      <c r="M5214" s="7" t="s">
        <v>105</v>
      </c>
      <c r="N5214" s="7">
        <v>86102</v>
      </c>
      <c r="O5214" s="7" t="s">
        <v>30448</v>
      </c>
      <c r="P5214" s="7">
        <v>20170601</v>
      </c>
      <c r="Q5214" s="7">
        <v>470</v>
      </c>
      <c r="R5214" s="7">
        <v>202012</v>
      </c>
    </row>
    <row r="5215" spans="1:18" ht="16.5" customHeight="1">
      <c r="A5215" s="8">
        <v>4168221171</v>
      </c>
      <c r="B5215" s="7">
        <v>6306822</v>
      </c>
      <c r="C5215" s="12">
        <v>2013220004172</v>
      </c>
      <c r="D5215" s="7" t="s">
        <v>53216</v>
      </c>
      <c r="E5215" s="7" t="s">
        <v>1844</v>
      </c>
      <c r="F5215" s="7" t="s">
        <v>36543</v>
      </c>
      <c r="G5215" s="7" t="s">
        <v>53217</v>
      </c>
      <c r="H5215" s="7" t="s">
        <v>53218</v>
      </c>
      <c r="I5215" s="7" t="s">
        <v>45</v>
      </c>
      <c r="J5215" s="7" t="s">
        <v>33060</v>
      </c>
      <c r="K5215" s="7" t="s">
        <v>47</v>
      </c>
      <c r="L5215" s="7">
        <v>10</v>
      </c>
      <c r="M5215" s="7" t="s">
        <v>105</v>
      </c>
      <c r="N5215" s="7">
        <v>86102</v>
      </c>
      <c r="O5215" s="7" t="s">
        <v>30448</v>
      </c>
      <c r="P5215" s="7">
        <v>20140707</v>
      </c>
      <c r="Q5215" s="7">
        <v>51</v>
      </c>
      <c r="R5215" s="7">
        <v>202012</v>
      </c>
    </row>
    <row r="5216" spans="1:18" ht="16.5" customHeight="1">
      <c r="A5216" s="8">
        <v>4168202970</v>
      </c>
      <c r="B5216" s="7">
        <v>2393622</v>
      </c>
      <c r="C5216" s="12">
        <v>2013330000119</v>
      </c>
      <c r="D5216" s="7" t="s">
        <v>53219</v>
      </c>
      <c r="E5216" s="7" t="s">
        <v>53220</v>
      </c>
      <c r="F5216" s="7" t="s">
        <v>5659</v>
      </c>
      <c r="G5216" s="7" t="s">
        <v>53221</v>
      </c>
      <c r="H5216" s="7" t="s">
        <v>53222</v>
      </c>
      <c r="I5216" s="7" t="s">
        <v>45</v>
      </c>
      <c r="J5216" s="7" t="s">
        <v>33060</v>
      </c>
      <c r="K5216" s="7" t="s">
        <v>47</v>
      </c>
      <c r="L5216" s="7">
        <v>10</v>
      </c>
      <c r="M5216" s="7" t="s">
        <v>105</v>
      </c>
      <c r="N5216" s="7">
        <v>86300</v>
      </c>
      <c r="O5216" s="7" t="s">
        <v>36811</v>
      </c>
      <c r="P5216" s="7">
        <v>19820714</v>
      </c>
      <c r="Q5216" s="7">
        <v>266</v>
      </c>
      <c r="R5216" s="7">
        <v>202012</v>
      </c>
    </row>
    <row r="5217" spans="1:18" ht="16.5" customHeight="1">
      <c r="A5217" s="8">
        <v>4168220565</v>
      </c>
      <c r="B5217" s="7">
        <v>6282217</v>
      </c>
      <c r="C5217" s="12">
        <v>2013330005630</v>
      </c>
      <c r="D5217" s="7" t="s">
        <v>53223</v>
      </c>
      <c r="E5217" s="7" t="s">
        <v>53224</v>
      </c>
      <c r="F5217" s="7" t="s">
        <v>30448</v>
      </c>
      <c r="G5217" s="7" t="s">
        <v>53225</v>
      </c>
      <c r="H5217" s="7" t="s">
        <v>53226</v>
      </c>
      <c r="I5217" s="7" t="s">
        <v>45</v>
      </c>
      <c r="J5217" s="7" t="s">
        <v>33060</v>
      </c>
      <c r="K5217" s="7" t="s">
        <v>47</v>
      </c>
      <c r="L5217" s="7">
        <v>10</v>
      </c>
      <c r="M5217" s="7" t="s">
        <v>105</v>
      </c>
      <c r="N5217" s="7">
        <v>86102</v>
      </c>
      <c r="O5217" s="7" t="s">
        <v>30448</v>
      </c>
      <c r="P5217" s="7">
        <v>20130314</v>
      </c>
      <c r="Q5217" s="7">
        <v>215</v>
      </c>
      <c r="R5217" s="7">
        <v>202012</v>
      </c>
    </row>
    <row r="5218" spans="1:18" ht="16.5" customHeight="1">
      <c r="A5218" s="8">
        <v>4538200248</v>
      </c>
      <c r="B5218" s="7">
        <v>8461124</v>
      </c>
      <c r="C5218" s="12">
        <v>2013330007628</v>
      </c>
      <c r="D5218" s="7" t="s">
        <v>53227</v>
      </c>
      <c r="E5218" s="7" t="s">
        <v>53228</v>
      </c>
      <c r="F5218" s="7" t="s">
        <v>5955</v>
      </c>
      <c r="G5218" s="7" t="s">
        <v>53229</v>
      </c>
      <c r="H5218" s="7" t="s">
        <v>53230</v>
      </c>
      <c r="I5218" s="7" t="s">
        <v>45</v>
      </c>
      <c r="J5218" s="7" t="s">
        <v>33060</v>
      </c>
      <c r="K5218" s="7" t="s">
        <v>47</v>
      </c>
      <c r="L5218" s="7">
        <v>10</v>
      </c>
      <c r="M5218" s="7" t="s">
        <v>105</v>
      </c>
      <c r="N5218" s="7">
        <v>86102</v>
      </c>
      <c r="O5218" s="7" t="s">
        <v>30448</v>
      </c>
      <c r="P5218" s="7">
        <v>20171207</v>
      </c>
      <c r="Q5218" s="7">
        <v>193</v>
      </c>
      <c r="R5218" s="7">
        <v>202012</v>
      </c>
    </row>
    <row r="5219" spans="1:18" ht="16.5" customHeight="1">
      <c r="A5219" s="8">
        <v>4168210636</v>
      </c>
      <c r="B5219" s="7">
        <v>1823483</v>
      </c>
      <c r="C5219" s="12">
        <v>2013450000049</v>
      </c>
      <c r="D5219" s="7" t="s">
        <v>16373</v>
      </c>
      <c r="E5219" s="7" t="s">
        <v>32899</v>
      </c>
      <c r="F5219" s="7" t="s">
        <v>7921</v>
      </c>
      <c r="G5219" s="7" t="s">
        <v>53231</v>
      </c>
      <c r="H5219" s="7" t="s">
        <v>53232</v>
      </c>
      <c r="I5219" s="7" t="s">
        <v>45</v>
      </c>
      <c r="J5219" s="7" t="s">
        <v>33060</v>
      </c>
      <c r="K5219" s="7" t="s">
        <v>47</v>
      </c>
      <c r="L5219" s="7">
        <v>10</v>
      </c>
      <c r="M5219" s="7" t="s">
        <v>105</v>
      </c>
      <c r="N5219" s="7">
        <v>86100</v>
      </c>
      <c r="O5219" s="7" t="s">
        <v>5955</v>
      </c>
      <c r="P5219" s="7">
        <v>19971222</v>
      </c>
      <c r="Q5219" s="7">
        <v>243</v>
      </c>
      <c r="R5219" s="7">
        <v>202012</v>
      </c>
    </row>
    <row r="5220" spans="1:18" ht="16.5" customHeight="1">
      <c r="A5220" s="8">
        <v>4158200659</v>
      </c>
      <c r="B5220" s="7">
        <v>2114831</v>
      </c>
      <c r="C5220" s="12">
        <v>2014220000029</v>
      </c>
      <c r="D5220" s="7" t="s">
        <v>53233</v>
      </c>
      <c r="E5220" s="7" t="s">
        <v>30433</v>
      </c>
      <c r="F5220" s="7" t="s">
        <v>127</v>
      </c>
      <c r="G5220" s="7" t="s">
        <v>53234</v>
      </c>
      <c r="H5220" s="7" t="s">
        <v>53235</v>
      </c>
      <c r="I5220" s="7" t="s">
        <v>45</v>
      </c>
      <c r="J5220" s="7" t="s">
        <v>33060</v>
      </c>
      <c r="K5220" s="7" t="s">
        <v>47</v>
      </c>
      <c r="L5220" s="7">
        <v>10</v>
      </c>
      <c r="M5220" s="7" t="s">
        <v>105</v>
      </c>
      <c r="N5220" s="7">
        <v>86300</v>
      </c>
      <c r="O5220" s="7" t="s">
        <v>36811</v>
      </c>
      <c r="P5220" s="7">
        <v>19780809</v>
      </c>
      <c r="Q5220" s="7">
        <v>286</v>
      </c>
      <c r="R5220" s="7">
        <v>202012</v>
      </c>
    </row>
    <row r="5221" spans="1:18" ht="16.5" customHeight="1">
      <c r="A5221" s="8">
        <v>4158205595</v>
      </c>
      <c r="B5221" s="7">
        <v>3004836</v>
      </c>
      <c r="C5221" s="12">
        <v>2014320000060</v>
      </c>
      <c r="D5221" s="7" t="s">
        <v>53236</v>
      </c>
      <c r="E5221" s="7" t="s">
        <v>14236</v>
      </c>
      <c r="F5221" s="7" t="s">
        <v>53237</v>
      </c>
      <c r="G5221" s="7" t="s">
        <v>53238</v>
      </c>
      <c r="H5221" s="7" t="s">
        <v>53239</v>
      </c>
      <c r="I5221" s="7" t="s">
        <v>45</v>
      </c>
      <c r="J5221" s="7" t="s">
        <v>33060</v>
      </c>
      <c r="K5221" s="7" t="s">
        <v>47</v>
      </c>
      <c r="L5221" s="7">
        <v>10</v>
      </c>
      <c r="M5221" s="7" t="s">
        <v>105</v>
      </c>
      <c r="N5221" s="7">
        <v>86000</v>
      </c>
      <c r="O5221" s="7" t="s">
        <v>16390</v>
      </c>
      <c r="P5221" s="7">
        <v>20080701</v>
      </c>
      <c r="Q5221" s="7">
        <v>203</v>
      </c>
      <c r="R5221" s="7">
        <v>202012</v>
      </c>
    </row>
    <row r="5222" spans="1:18" ht="16.5" customHeight="1">
      <c r="A5222" s="8">
        <v>4108213881</v>
      </c>
      <c r="B5222" s="7">
        <v>6655877</v>
      </c>
      <c r="C5222" s="12">
        <v>2041320001706</v>
      </c>
      <c r="D5222" s="7" t="s">
        <v>53240</v>
      </c>
      <c r="E5222" s="7" t="s">
        <v>1895</v>
      </c>
      <c r="G5222" s="7" t="s">
        <v>53241</v>
      </c>
      <c r="H5222" s="7" t="s">
        <v>53242</v>
      </c>
      <c r="I5222" s="7" t="s">
        <v>45</v>
      </c>
      <c r="J5222" s="7" t="s">
        <v>33060</v>
      </c>
      <c r="K5222" s="7" t="s">
        <v>47</v>
      </c>
      <c r="L5222" s="7">
        <v>10</v>
      </c>
      <c r="M5222" s="7" t="s">
        <v>105</v>
      </c>
      <c r="N5222" s="7">
        <v>87111</v>
      </c>
      <c r="O5222" s="7" t="s">
        <v>37358</v>
      </c>
      <c r="P5222" s="7">
        <v>20050516</v>
      </c>
      <c r="Q5222" s="7">
        <v>324</v>
      </c>
      <c r="R5222" s="7">
        <v>202012</v>
      </c>
    </row>
    <row r="5223" spans="1:18" ht="16.5" customHeight="1">
      <c r="A5223" s="8">
        <v>4108208506</v>
      </c>
      <c r="B5223" s="7">
        <v>7598442</v>
      </c>
      <c r="C5223" s="12">
        <v>2041710000392</v>
      </c>
      <c r="D5223" s="7" t="s">
        <v>53243</v>
      </c>
      <c r="E5223" s="7" t="s">
        <v>53244</v>
      </c>
      <c r="F5223" s="7" t="s">
        <v>53245</v>
      </c>
      <c r="G5223" s="7" t="s">
        <v>53246</v>
      </c>
      <c r="H5223" s="7" t="s">
        <v>53247</v>
      </c>
      <c r="I5223" s="7" t="s">
        <v>45</v>
      </c>
      <c r="J5223" s="7" t="s">
        <v>33060</v>
      </c>
      <c r="K5223" s="7" t="s">
        <v>47</v>
      </c>
      <c r="L5223" s="7">
        <v>10</v>
      </c>
      <c r="M5223" s="7" t="s">
        <v>363</v>
      </c>
      <c r="N5223" s="7">
        <v>70209</v>
      </c>
      <c r="O5223" s="7" t="s">
        <v>1902</v>
      </c>
      <c r="P5223" s="7">
        <v>19650225</v>
      </c>
      <c r="Q5223" s="7">
        <v>194</v>
      </c>
      <c r="R5223" s="7">
        <v>202012</v>
      </c>
    </row>
    <row r="5224" spans="1:18" ht="16.5" customHeight="1">
      <c r="A5224" s="8">
        <v>4108213955</v>
      </c>
      <c r="B5224" s="7">
        <v>2596423</v>
      </c>
      <c r="C5224" s="12">
        <v>2042320002471</v>
      </c>
      <c r="D5224" s="7" t="s">
        <v>53248</v>
      </c>
      <c r="E5224" s="7" t="s">
        <v>36868</v>
      </c>
      <c r="F5224" s="7" t="s">
        <v>53249</v>
      </c>
      <c r="G5224" s="7" t="s">
        <v>53250</v>
      </c>
      <c r="H5224" s="7" t="s">
        <v>53251</v>
      </c>
      <c r="I5224" s="7" t="s">
        <v>45</v>
      </c>
      <c r="J5224" s="7" t="s">
        <v>33060</v>
      </c>
      <c r="K5224" s="7" t="s">
        <v>47</v>
      </c>
      <c r="L5224" s="7">
        <v>10</v>
      </c>
      <c r="M5224" s="7" t="s">
        <v>105</v>
      </c>
      <c r="N5224" s="7">
        <v>87120</v>
      </c>
      <c r="O5224" s="7" t="s">
        <v>37493</v>
      </c>
      <c r="P5224" s="7">
        <v>20051018</v>
      </c>
      <c r="Q5224" s="7">
        <v>168</v>
      </c>
      <c r="R5224" s="7">
        <v>202012</v>
      </c>
    </row>
    <row r="5225" spans="1:18" ht="16.5" customHeight="1">
      <c r="A5225" s="8">
        <v>4088216546</v>
      </c>
      <c r="B5225" s="7">
        <v>3225719</v>
      </c>
      <c r="C5225" s="12">
        <v>2044320002659</v>
      </c>
      <c r="D5225" s="7" t="s">
        <v>53252</v>
      </c>
      <c r="E5225" s="7" t="s">
        <v>7388</v>
      </c>
      <c r="F5225" s="7" t="s">
        <v>16479</v>
      </c>
      <c r="G5225" s="7" t="s">
        <v>53253</v>
      </c>
      <c r="H5225" s="7" t="s">
        <v>53254</v>
      </c>
      <c r="I5225" s="7" t="s">
        <v>45</v>
      </c>
      <c r="J5225" s="7" t="s">
        <v>33060</v>
      </c>
      <c r="K5225" s="7" t="s">
        <v>47</v>
      </c>
      <c r="L5225" s="7">
        <v>10</v>
      </c>
      <c r="M5225" s="7" t="s">
        <v>105</v>
      </c>
      <c r="N5225" s="7">
        <v>87000</v>
      </c>
      <c r="O5225" s="7" t="s">
        <v>16479</v>
      </c>
      <c r="P5225" s="7">
        <v>20090202</v>
      </c>
      <c r="Q5225" s="7">
        <v>86</v>
      </c>
      <c r="R5225" s="7">
        <v>202012</v>
      </c>
    </row>
    <row r="5226" spans="1:18" ht="16.5" customHeight="1">
      <c r="A5226" s="8">
        <v>4168150908</v>
      </c>
      <c r="B5226" s="7">
        <v>2603388</v>
      </c>
      <c r="C5226" s="12">
        <v>2046110022798</v>
      </c>
      <c r="D5226" s="7" t="s">
        <v>20920</v>
      </c>
      <c r="E5226" s="7" t="s">
        <v>20921</v>
      </c>
      <c r="F5226" s="7" t="s">
        <v>18527</v>
      </c>
      <c r="G5226" s="7" t="s">
        <v>20922</v>
      </c>
      <c r="H5226" s="7" t="s">
        <v>8834</v>
      </c>
      <c r="I5226" s="7" t="s">
        <v>65</v>
      </c>
      <c r="J5226" s="7" t="s">
        <v>33060</v>
      </c>
      <c r="K5226" s="7" t="s">
        <v>47</v>
      </c>
      <c r="L5226" s="7">
        <v>10</v>
      </c>
      <c r="M5226" s="7" t="s">
        <v>33076</v>
      </c>
      <c r="N5226" s="7">
        <v>24190</v>
      </c>
      <c r="O5226" s="7" t="s">
        <v>42459</v>
      </c>
      <c r="P5226" s="7">
        <v>20051207</v>
      </c>
      <c r="Q5226" s="7">
        <v>219</v>
      </c>
      <c r="R5226" s="7">
        <v>202012</v>
      </c>
    </row>
    <row r="5227" spans="1:18" ht="16.5" customHeight="1">
      <c r="A5227" s="8">
        <v>4168213273</v>
      </c>
      <c r="B5227" s="7">
        <v>2218922</v>
      </c>
      <c r="C5227" s="12">
        <v>2046330001598</v>
      </c>
      <c r="D5227" s="7" t="s">
        <v>53255</v>
      </c>
      <c r="E5227" s="7" t="s">
        <v>22269</v>
      </c>
      <c r="F5227" s="7" t="s">
        <v>249</v>
      </c>
      <c r="G5227" s="7" t="s">
        <v>53256</v>
      </c>
      <c r="H5227" s="7" t="s">
        <v>53257</v>
      </c>
      <c r="I5227" s="7" t="s">
        <v>45</v>
      </c>
      <c r="J5227" s="7" t="s">
        <v>33060</v>
      </c>
      <c r="K5227" s="7" t="s">
        <v>47</v>
      </c>
      <c r="L5227" s="7">
        <v>10</v>
      </c>
      <c r="M5227" s="7" t="s">
        <v>105</v>
      </c>
      <c r="N5227" s="7">
        <v>86102</v>
      </c>
      <c r="O5227" s="7" t="s">
        <v>30448</v>
      </c>
      <c r="P5227" s="7">
        <v>20020312</v>
      </c>
      <c r="Q5227" s="7">
        <v>63</v>
      </c>
      <c r="R5227" s="7">
        <v>202012</v>
      </c>
    </row>
    <row r="5228" spans="1:18" ht="16.5" customHeight="1">
      <c r="A5228" s="8">
        <v>4168220089</v>
      </c>
      <c r="B5228" s="7">
        <v>4138883</v>
      </c>
      <c r="C5228" s="12">
        <v>2046330003049</v>
      </c>
      <c r="D5228" s="7" t="s">
        <v>30476</v>
      </c>
      <c r="E5228" s="7" t="s">
        <v>30477</v>
      </c>
      <c r="F5228" s="7" t="s">
        <v>249</v>
      </c>
      <c r="G5228" s="7" t="s">
        <v>30478</v>
      </c>
      <c r="H5228" s="7" t="s">
        <v>30479</v>
      </c>
      <c r="I5228" s="7" t="s">
        <v>45</v>
      </c>
      <c r="J5228" s="7" t="s">
        <v>33060</v>
      </c>
      <c r="K5228" s="7" t="s">
        <v>47</v>
      </c>
      <c r="L5228" s="7">
        <v>10</v>
      </c>
      <c r="M5228" s="7" t="s">
        <v>105</v>
      </c>
      <c r="N5228" s="7">
        <v>86102</v>
      </c>
      <c r="O5228" s="7" t="s">
        <v>30448</v>
      </c>
      <c r="P5228" s="7">
        <v>20120529</v>
      </c>
      <c r="Q5228" s="7">
        <v>213</v>
      </c>
      <c r="R5228" s="7">
        <v>202012</v>
      </c>
    </row>
    <row r="5229" spans="1:18" ht="16.5" customHeight="1">
      <c r="A5229" s="8">
        <v>3598200209</v>
      </c>
      <c r="B5229" s="7">
        <v>9055038</v>
      </c>
      <c r="C5229" s="12">
        <v>2046330004386</v>
      </c>
      <c r="D5229" s="7" t="s">
        <v>30527</v>
      </c>
      <c r="E5229" s="7" t="s">
        <v>23768</v>
      </c>
      <c r="F5229" s="7" t="s">
        <v>249</v>
      </c>
      <c r="G5229" s="7" t="s">
        <v>30528</v>
      </c>
      <c r="H5229" s="7" t="s">
        <v>30529</v>
      </c>
      <c r="I5229" s="7" t="s">
        <v>45</v>
      </c>
      <c r="J5229" s="7" t="s">
        <v>33060</v>
      </c>
      <c r="K5229" s="7" t="s">
        <v>47</v>
      </c>
      <c r="L5229" s="7">
        <v>10</v>
      </c>
      <c r="M5229" s="7" t="s">
        <v>105</v>
      </c>
      <c r="N5229" s="7">
        <v>86102</v>
      </c>
      <c r="O5229" s="7" t="s">
        <v>30448</v>
      </c>
      <c r="P5229" s="7">
        <v>20190723</v>
      </c>
      <c r="Q5229" s="7">
        <v>86</v>
      </c>
      <c r="R5229" s="7">
        <v>202012</v>
      </c>
    </row>
    <row r="5230" spans="1:18" ht="16.5" customHeight="1">
      <c r="A5230" s="8">
        <v>4178206815</v>
      </c>
      <c r="B5230" s="7">
        <v>2759532</v>
      </c>
      <c r="C5230" s="12">
        <v>2047320000095</v>
      </c>
      <c r="D5230" s="7" t="s">
        <v>53258</v>
      </c>
      <c r="E5230" s="7" t="s">
        <v>53259</v>
      </c>
      <c r="F5230" s="7" t="s">
        <v>52007</v>
      </c>
      <c r="G5230" s="7" t="s">
        <v>53260</v>
      </c>
      <c r="H5230" s="7" t="s">
        <v>53261</v>
      </c>
      <c r="I5230" s="7" t="s">
        <v>45</v>
      </c>
      <c r="J5230" s="7" t="s">
        <v>33060</v>
      </c>
      <c r="K5230" s="7" t="s">
        <v>47</v>
      </c>
      <c r="L5230" s="7">
        <v>10</v>
      </c>
      <c r="M5230" s="7" t="s">
        <v>33760</v>
      </c>
      <c r="N5230" s="7">
        <v>46412</v>
      </c>
      <c r="O5230" s="7" t="s">
        <v>53262</v>
      </c>
      <c r="P5230" s="7">
        <v>19730801</v>
      </c>
      <c r="Q5230" s="7">
        <v>516</v>
      </c>
      <c r="R5230" s="7">
        <v>202012</v>
      </c>
    </row>
    <row r="5231" spans="1:18" ht="16.5" customHeight="1">
      <c r="A5231" s="8">
        <v>4178205645</v>
      </c>
      <c r="B5231" s="7">
        <v>3044281</v>
      </c>
      <c r="C5231" s="12">
        <v>2047330002388</v>
      </c>
      <c r="D5231" s="7" t="s">
        <v>53263</v>
      </c>
      <c r="E5231" s="7" t="s">
        <v>53264</v>
      </c>
      <c r="F5231" s="7" t="s">
        <v>249</v>
      </c>
      <c r="G5231" s="7" t="s">
        <v>53265</v>
      </c>
      <c r="H5231" s="7" t="s">
        <v>53266</v>
      </c>
      <c r="I5231" s="7" t="s">
        <v>45</v>
      </c>
      <c r="J5231" s="7" t="s">
        <v>33060</v>
      </c>
      <c r="K5231" s="7" t="s">
        <v>47</v>
      </c>
      <c r="L5231" s="7">
        <v>10</v>
      </c>
      <c r="M5231" s="7" t="s">
        <v>105</v>
      </c>
      <c r="N5231" s="7">
        <v>86101</v>
      </c>
      <c r="O5231" s="7" t="s">
        <v>615</v>
      </c>
      <c r="P5231" s="7">
        <v>20041014</v>
      </c>
      <c r="Q5231" s="7">
        <v>75</v>
      </c>
      <c r="R5231" s="7">
        <v>202012</v>
      </c>
    </row>
    <row r="5232" spans="1:18" ht="16.5" customHeight="1">
      <c r="A5232" s="8">
        <v>4138201929</v>
      </c>
      <c r="B5232" s="7">
        <v>1218831</v>
      </c>
      <c r="C5232" s="12">
        <v>2049330000213</v>
      </c>
      <c r="D5232" s="7" t="s">
        <v>53267</v>
      </c>
      <c r="E5232" s="7" t="s">
        <v>53268</v>
      </c>
      <c r="F5232" s="7" t="s">
        <v>249</v>
      </c>
      <c r="G5232" s="7" t="s">
        <v>53269</v>
      </c>
      <c r="H5232" s="7" t="s">
        <v>53270</v>
      </c>
      <c r="I5232" s="7" t="s">
        <v>45</v>
      </c>
      <c r="J5232" s="7" t="s">
        <v>33060</v>
      </c>
      <c r="K5232" s="7" t="s">
        <v>47</v>
      </c>
      <c r="L5232" s="7">
        <v>10</v>
      </c>
      <c r="M5232" s="7" t="s">
        <v>105</v>
      </c>
      <c r="N5232" s="7">
        <v>86102</v>
      </c>
      <c r="O5232" s="7" t="s">
        <v>30448</v>
      </c>
      <c r="P5232" s="7">
        <v>19920123</v>
      </c>
      <c r="Q5232" s="7">
        <v>323</v>
      </c>
      <c r="R5232" s="7">
        <v>202012</v>
      </c>
    </row>
    <row r="5233" spans="1:18" ht="16.5" customHeight="1">
      <c r="A5233" s="8">
        <v>4168211504</v>
      </c>
      <c r="B5233" s="7">
        <v>1700841</v>
      </c>
      <c r="C5233" s="12">
        <v>2049710002970</v>
      </c>
      <c r="D5233" s="7" t="s">
        <v>30487</v>
      </c>
      <c r="E5233" s="7" t="s">
        <v>30488</v>
      </c>
      <c r="F5233" s="7" t="s">
        <v>249</v>
      </c>
      <c r="G5233" s="7" t="s">
        <v>30489</v>
      </c>
      <c r="H5233" s="7" t="s">
        <v>30490</v>
      </c>
      <c r="I5233" s="7" t="s">
        <v>45</v>
      </c>
      <c r="J5233" s="7" t="s">
        <v>33060</v>
      </c>
      <c r="K5233" s="7" t="s">
        <v>47</v>
      </c>
      <c r="L5233" s="7">
        <v>10</v>
      </c>
      <c r="M5233" s="7" t="s">
        <v>105</v>
      </c>
      <c r="N5233" s="7">
        <v>86300</v>
      </c>
      <c r="O5233" s="7" t="s">
        <v>36811</v>
      </c>
      <c r="P5233" s="7">
        <v>20000304</v>
      </c>
      <c r="Q5233" s="7">
        <v>171</v>
      </c>
      <c r="R5233" s="7">
        <v>202012</v>
      </c>
    </row>
    <row r="5234" spans="1:18" ht="16.5" customHeight="1">
      <c r="A5234" s="8">
        <v>1018214443</v>
      </c>
      <c r="B5234" s="7">
        <v>3301255</v>
      </c>
      <c r="C5234" s="12">
        <v>2051320001375</v>
      </c>
      <c r="D5234" s="7" t="s">
        <v>53271</v>
      </c>
      <c r="E5234" s="7" t="s">
        <v>53272</v>
      </c>
      <c r="F5234" s="7" t="s">
        <v>53273</v>
      </c>
      <c r="G5234" s="7" t="s">
        <v>53274</v>
      </c>
      <c r="H5234" s="7" t="s">
        <v>53275</v>
      </c>
      <c r="I5234" s="7" t="s">
        <v>45</v>
      </c>
      <c r="J5234" s="7" t="s">
        <v>33060</v>
      </c>
      <c r="K5234" s="7" t="s">
        <v>47</v>
      </c>
      <c r="L5234" s="7">
        <v>10</v>
      </c>
      <c r="M5234" s="7" t="s">
        <v>105</v>
      </c>
      <c r="N5234" s="7">
        <v>87110</v>
      </c>
      <c r="O5234" s="7" t="s">
        <v>37314</v>
      </c>
      <c r="P5234" s="7">
        <v>19991112</v>
      </c>
      <c r="Q5234" s="7">
        <v>149</v>
      </c>
      <c r="R5234" s="7">
        <v>202012</v>
      </c>
    </row>
    <row r="5235" spans="1:18" ht="16.5" customHeight="1">
      <c r="A5235" s="8">
        <v>4148200767</v>
      </c>
      <c r="B5235" s="7">
        <v>3201273</v>
      </c>
      <c r="C5235" s="12">
        <v>2053330000032</v>
      </c>
      <c r="D5235" s="7" t="s">
        <v>53276</v>
      </c>
      <c r="E5235" s="7" t="s">
        <v>53277</v>
      </c>
      <c r="F5235" s="7" t="s">
        <v>5659</v>
      </c>
      <c r="G5235" s="7" t="s">
        <v>53278</v>
      </c>
      <c r="H5235" s="7" t="s">
        <v>53279</v>
      </c>
      <c r="I5235" s="7" t="s">
        <v>45</v>
      </c>
      <c r="J5235" s="7" t="s">
        <v>33060</v>
      </c>
      <c r="K5235" s="7" t="s">
        <v>47</v>
      </c>
      <c r="L5235" s="7">
        <v>10</v>
      </c>
      <c r="M5235" s="7" t="s">
        <v>105</v>
      </c>
      <c r="N5235" s="7">
        <v>86902</v>
      </c>
      <c r="O5235" s="7" t="s">
        <v>45306</v>
      </c>
      <c r="P5235" s="7">
        <v>19830722</v>
      </c>
      <c r="Q5235" s="7">
        <v>167</v>
      </c>
      <c r="R5235" s="7">
        <v>202012</v>
      </c>
    </row>
    <row r="5236" spans="1:18" ht="16.5" customHeight="1">
      <c r="A5236" s="8">
        <v>4128208254</v>
      </c>
      <c r="B5236" s="7">
        <v>4346484</v>
      </c>
      <c r="C5236" s="12">
        <v>2055330007414</v>
      </c>
      <c r="D5236" s="7" t="s">
        <v>53280</v>
      </c>
      <c r="E5236" s="7" t="s">
        <v>40366</v>
      </c>
      <c r="F5236" s="7" t="s">
        <v>53281</v>
      </c>
      <c r="G5236" s="7" t="s">
        <v>53282</v>
      </c>
      <c r="H5236" s="7" t="s">
        <v>53283</v>
      </c>
      <c r="I5236" s="7" t="s">
        <v>45</v>
      </c>
      <c r="J5236" s="7" t="s">
        <v>33060</v>
      </c>
      <c r="K5236" s="7" t="s">
        <v>47</v>
      </c>
      <c r="L5236" s="7">
        <v>10</v>
      </c>
      <c r="M5236" s="7" t="s">
        <v>105</v>
      </c>
      <c r="N5236" s="7">
        <v>86102</v>
      </c>
      <c r="O5236" s="7" t="s">
        <v>30448</v>
      </c>
      <c r="P5236" s="7">
        <v>20130924</v>
      </c>
      <c r="Q5236" s="7">
        <v>104</v>
      </c>
      <c r="R5236" s="7">
        <v>202012</v>
      </c>
    </row>
    <row r="5237" spans="1:18" ht="16.5" customHeight="1">
      <c r="A5237" s="8">
        <v>4118121295</v>
      </c>
      <c r="B5237" s="7">
        <v>1913505</v>
      </c>
      <c r="C5237" s="12">
        <v>2057140000787</v>
      </c>
      <c r="D5237" s="7" t="s">
        <v>18402</v>
      </c>
      <c r="E5237" s="7" t="s">
        <v>18403</v>
      </c>
      <c r="F5237" s="7" t="s">
        <v>18404</v>
      </c>
      <c r="G5237" s="7" t="s">
        <v>18405</v>
      </c>
      <c r="H5237" s="7" t="s">
        <v>18406</v>
      </c>
      <c r="I5237" s="7" t="s">
        <v>65</v>
      </c>
      <c r="J5237" s="7" t="s">
        <v>33060</v>
      </c>
      <c r="K5237" s="7" t="s">
        <v>47</v>
      </c>
      <c r="L5237" s="7">
        <v>10</v>
      </c>
      <c r="M5237" s="7" t="s">
        <v>33076</v>
      </c>
      <c r="N5237" s="7">
        <v>25900</v>
      </c>
      <c r="O5237" s="7" t="s">
        <v>42631</v>
      </c>
      <c r="P5237" s="7">
        <v>19990513</v>
      </c>
      <c r="Q5237" s="7">
        <v>52</v>
      </c>
      <c r="R5237" s="7">
        <v>202012</v>
      </c>
    </row>
    <row r="5238" spans="1:18" ht="16.5" customHeight="1">
      <c r="A5238" s="8">
        <v>4118210951</v>
      </c>
      <c r="B5238" s="7">
        <v>6245933</v>
      </c>
      <c r="C5238" s="12">
        <v>2057220000649</v>
      </c>
      <c r="D5238" s="7" t="s">
        <v>53284</v>
      </c>
      <c r="E5238" s="7" t="s">
        <v>53285</v>
      </c>
      <c r="F5238" s="7" t="s">
        <v>53286</v>
      </c>
      <c r="G5238" s="7" t="s">
        <v>53287</v>
      </c>
      <c r="H5238" s="7" t="s">
        <v>53288</v>
      </c>
      <c r="I5238" s="7" t="s">
        <v>45</v>
      </c>
      <c r="J5238" s="7" t="s">
        <v>33060</v>
      </c>
      <c r="K5238" s="7" t="s">
        <v>47</v>
      </c>
      <c r="L5238" s="7">
        <v>10</v>
      </c>
      <c r="M5238" s="7" t="s">
        <v>33076</v>
      </c>
      <c r="N5238" s="7">
        <v>33933</v>
      </c>
      <c r="O5238" s="7" t="s">
        <v>53286</v>
      </c>
      <c r="P5238" s="7">
        <v>20090529</v>
      </c>
      <c r="Q5238" s="7">
        <v>66</v>
      </c>
      <c r="R5238" s="7">
        <v>202012</v>
      </c>
    </row>
    <row r="5239" spans="1:18" ht="16.5" customHeight="1">
      <c r="A5239" s="8">
        <v>4118213472</v>
      </c>
      <c r="B5239" s="7">
        <v>5831512</v>
      </c>
      <c r="C5239" s="12">
        <v>2057220001027</v>
      </c>
      <c r="D5239" s="7" t="s">
        <v>53289</v>
      </c>
      <c r="E5239" s="7" t="s">
        <v>53290</v>
      </c>
      <c r="F5239" s="7" t="s">
        <v>53291</v>
      </c>
      <c r="G5239" s="7" t="s">
        <v>53292</v>
      </c>
      <c r="H5239" s="7" t="s">
        <v>53293</v>
      </c>
      <c r="I5239" s="7" t="s">
        <v>45</v>
      </c>
      <c r="J5239" s="7" t="s">
        <v>33060</v>
      </c>
      <c r="K5239" s="7" t="s">
        <v>47</v>
      </c>
      <c r="L5239" s="7">
        <v>10</v>
      </c>
      <c r="M5239" s="7" t="s">
        <v>363</v>
      </c>
      <c r="N5239" s="7">
        <v>70209</v>
      </c>
      <c r="O5239" s="7" t="s">
        <v>1902</v>
      </c>
      <c r="P5239" s="7">
        <v>20140502</v>
      </c>
      <c r="Q5239" s="7">
        <v>57</v>
      </c>
      <c r="R5239" s="7">
        <v>202012</v>
      </c>
    </row>
    <row r="5240" spans="1:18" ht="16.5" customHeight="1">
      <c r="A5240" s="8">
        <v>4118204274</v>
      </c>
      <c r="B5240" s="7">
        <v>1358734</v>
      </c>
      <c r="C5240" s="12">
        <v>2057330001529</v>
      </c>
      <c r="D5240" s="7" t="s">
        <v>53294</v>
      </c>
      <c r="E5240" s="7" t="s">
        <v>53295</v>
      </c>
      <c r="F5240" s="7" t="s">
        <v>7921</v>
      </c>
      <c r="G5240" s="7" t="s">
        <v>53296</v>
      </c>
      <c r="H5240" s="7" t="s">
        <v>53297</v>
      </c>
      <c r="I5240" s="7" t="s">
        <v>45</v>
      </c>
      <c r="J5240" s="7" t="s">
        <v>33060</v>
      </c>
      <c r="K5240" s="7" t="s">
        <v>47</v>
      </c>
      <c r="L5240" s="7">
        <v>10</v>
      </c>
      <c r="M5240" s="7" t="s">
        <v>105</v>
      </c>
      <c r="N5240" s="7">
        <v>86909</v>
      </c>
      <c r="O5240" s="7" t="s">
        <v>36876</v>
      </c>
      <c r="P5240" s="7">
        <v>19920611</v>
      </c>
      <c r="Q5240" s="7">
        <v>359</v>
      </c>
      <c r="R5240" s="7">
        <v>202012</v>
      </c>
    </row>
    <row r="5241" spans="1:18" ht="16.5" customHeight="1">
      <c r="A5241" s="8">
        <v>4108202609</v>
      </c>
      <c r="B5241" s="7">
        <v>1522424</v>
      </c>
      <c r="C5241" s="12">
        <v>2058330000058</v>
      </c>
      <c r="D5241" s="7" t="s">
        <v>53298</v>
      </c>
      <c r="E5241" s="7" t="s">
        <v>5204</v>
      </c>
      <c r="F5241" s="7" t="s">
        <v>249</v>
      </c>
      <c r="G5241" s="7" t="s">
        <v>53299</v>
      </c>
      <c r="H5241" s="7" t="s">
        <v>53300</v>
      </c>
      <c r="I5241" s="7" t="s">
        <v>45</v>
      </c>
      <c r="J5241" s="7" t="s">
        <v>33060</v>
      </c>
      <c r="K5241" s="7" t="s">
        <v>47</v>
      </c>
      <c r="L5241" s="7">
        <v>10</v>
      </c>
      <c r="M5241" s="7" t="s">
        <v>105</v>
      </c>
      <c r="N5241" s="7">
        <v>86300</v>
      </c>
      <c r="O5241" s="7" t="s">
        <v>36811</v>
      </c>
      <c r="P5241" s="7">
        <v>19810107</v>
      </c>
      <c r="Q5241" s="7">
        <v>275</v>
      </c>
      <c r="R5241" s="7">
        <v>202012</v>
      </c>
    </row>
    <row r="5242" spans="1:18" ht="16.5" customHeight="1">
      <c r="A5242" s="8">
        <v>8938700553</v>
      </c>
      <c r="B5242" s="7">
        <v>8188237</v>
      </c>
      <c r="C5242" s="12">
        <v>2059110026181</v>
      </c>
      <c r="D5242" s="7" t="s">
        <v>17733</v>
      </c>
      <c r="E5242" s="7" t="s">
        <v>17734</v>
      </c>
      <c r="F5242" s="7" t="s">
        <v>17735</v>
      </c>
      <c r="G5242" s="7" t="s">
        <v>17736</v>
      </c>
      <c r="H5242" s="7" t="s">
        <v>17737</v>
      </c>
      <c r="I5242" s="7" t="s">
        <v>65</v>
      </c>
      <c r="J5242" s="7" t="s">
        <v>33060</v>
      </c>
      <c r="K5242" s="7" t="s">
        <v>47</v>
      </c>
      <c r="L5242" s="7">
        <v>10</v>
      </c>
      <c r="M5242" s="7" t="s">
        <v>33076</v>
      </c>
      <c r="N5242" s="7">
        <v>21220</v>
      </c>
      <c r="O5242" s="7" t="s">
        <v>53301</v>
      </c>
      <c r="P5242" s="7">
        <v>20160725</v>
      </c>
      <c r="Q5242" s="7">
        <v>60</v>
      </c>
      <c r="R5242" s="7">
        <v>202012</v>
      </c>
    </row>
    <row r="5243" spans="1:18" ht="16.5" customHeight="1">
      <c r="A5243" s="8">
        <v>1658200109</v>
      </c>
      <c r="B5243" s="7">
        <v>6681849</v>
      </c>
      <c r="C5243" s="12">
        <v>2059330011045</v>
      </c>
      <c r="D5243" s="7" t="s">
        <v>53302</v>
      </c>
      <c r="E5243" s="7" t="s">
        <v>53303</v>
      </c>
      <c r="F5243" s="7" t="s">
        <v>249</v>
      </c>
      <c r="G5243" s="7" t="s">
        <v>53304</v>
      </c>
      <c r="H5243" s="7" t="s">
        <v>53305</v>
      </c>
      <c r="I5243" s="7" t="s">
        <v>65</v>
      </c>
      <c r="J5243" s="7" t="s">
        <v>33060</v>
      </c>
      <c r="K5243" s="7" t="s">
        <v>47</v>
      </c>
      <c r="L5243" s="7">
        <v>10</v>
      </c>
      <c r="M5243" s="7" t="s">
        <v>105</v>
      </c>
      <c r="N5243" s="7">
        <v>86102</v>
      </c>
      <c r="O5243" s="7" t="s">
        <v>30448</v>
      </c>
      <c r="P5243" s="7">
        <v>20160405</v>
      </c>
      <c r="Q5243" s="7">
        <v>101</v>
      </c>
      <c r="R5243" s="7">
        <v>202012</v>
      </c>
    </row>
    <row r="5244" spans="1:18" ht="16.5" customHeight="1">
      <c r="A5244" s="8">
        <v>4178204011</v>
      </c>
      <c r="B5244" s="7">
        <v>1199902</v>
      </c>
      <c r="C5244" s="12">
        <v>2062330000364</v>
      </c>
      <c r="D5244" s="7" t="s">
        <v>53306</v>
      </c>
      <c r="E5244" s="7" t="s">
        <v>53307</v>
      </c>
      <c r="F5244" s="7" t="s">
        <v>249</v>
      </c>
      <c r="G5244" s="7" t="s">
        <v>53308</v>
      </c>
      <c r="H5244" s="7" t="s">
        <v>53309</v>
      </c>
      <c r="I5244" s="7" t="s">
        <v>45</v>
      </c>
      <c r="J5244" s="7" t="s">
        <v>33060</v>
      </c>
      <c r="K5244" s="7" t="s">
        <v>47</v>
      </c>
      <c r="L5244" s="7">
        <v>10</v>
      </c>
      <c r="M5244" s="7" t="s">
        <v>105</v>
      </c>
      <c r="N5244" s="7">
        <v>86100</v>
      </c>
      <c r="O5244" s="7" t="s">
        <v>5955</v>
      </c>
      <c r="P5244" s="7">
        <v>19971105</v>
      </c>
      <c r="Q5244" s="7">
        <v>461</v>
      </c>
      <c r="R5244" s="7">
        <v>202012</v>
      </c>
    </row>
    <row r="5245" spans="1:18" ht="16.5" customHeight="1">
      <c r="A5245" s="8">
        <v>4098210303</v>
      </c>
      <c r="B5245" s="7">
        <v>3217351</v>
      </c>
      <c r="C5245" s="12">
        <v>2063210000896</v>
      </c>
      <c r="D5245" s="7" t="s">
        <v>53310</v>
      </c>
      <c r="E5245" s="7" t="s">
        <v>53311</v>
      </c>
      <c r="F5245" s="7" t="s">
        <v>53312</v>
      </c>
      <c r="G5245" s="7" t="s">
        <v>53313</v>
      </c>
      <c r="H5245" s="7" t="s">
        <v>53314</v>
      </c>
      <c r="I5245" s="7" t="s">
        <v>45</v>
      </c>
      <c r="J5245" s="7" t="s">
        <v>33060</v>
      </c>
      <c r="K5245" s="7" t="s">
        <v>47</v>
      </c>
      <c r="L5245" s="7">
        <v>10</v>
      </c>
      <c r="M5245" s="7" t="s">
        <v>105</v>
      </c>
      <c r="N5245" s="7">
        <v>87290</v>
      </c>
      <c r="O5245" s="7" t="s">
        <v>37639</v>
      </c>
      <c r="P5245" s="7">
        <v>19991213</v>
      </c>
      <c r="Q5245" s="7">
        <v>416</v>
      </c>
      <c r="R5245" s="7">
        <v>202012</v>
      </c>
    </row>
    <row r="5246" spans="1:18" ht="16.5" customHeight="1">
      <c r="A5246" s="8">
        <v>4098211374</v>
      </c>
      <c r="B5246" s="7">
        <v>2456050</v>
      </c>
      <c r="C5246" s="12">
        <v>2063330000776</v>
      </c>
      <c r="D5246" s="7" t="s">
        <v>30514</v>
      </c>
      <c r="E5246" s="7" t="s">
        <v>10085</v>
      </c>
      <c r="F5246" s="7" t="s">
        <v>249</v>
      </c>
      <c r="G5246" s="7" t="s">
        <v>30515</v>
      </c>
      <c r="H5246" s="7" t="s">
        <v>30516</v>
      </c>
      <c r="I5246" s="7" t="s">
        <v>45</v>
      </c>
      <c r="J5246" s="7" t="s">
        <v>33060</v>
      </c>
      <c r="K5246" s="7" t="s">
        <v>47</v>
      </c>
      <c r="L5246" s="7">
        <v>10</v>
      </c>
      <c r="M5246" s="7" t="s">
        <v>105</v>
      </c>
      <c r="N5246" s="7">
        <v>86300</v>
      </c>
      <c r="O5246" s="7" t="s">
        <v>36811</v>
      </c>
      <c r="P5246" s="7">
        <v>20020109</v>
      </c>
      <c r="Q5246" s="7">
        <v>72</v>
      </c>
      <c r="R5246" s="7">
        <v>202012</v>
      </c>
    </row>
    <row r="5247" spans="1:18" ht="16.5" customHeight="1">
      <c r="A5247" s="8">
        <v>4028213594</v>
      </c>
      <c r="B5247" s="7">
        <v>2263889</v>
      </c>
      <c r="C5247" s="12">
        <v>2101210005604</v>
      </c>
      <c r="D5247" s="7" t="s">
        <v>28615</v>
      </c>
      <c r="E5247" s="7" t="s">
        <v>28616</v>
      </c>
      <c r="F5247" s="7" t="s">
        <v>28617</v>
      </c>
      <c r="G5247" s="7" t="s">
        <v>28618</v>
      </c>
      <c r="H5247" s="7" t="s">
        <v>28619</v>
      </c>
      <c r="I5247" s="7" t="s">
        <v>45</v>
      </c>
      <c r="J5247" s="7" t="s">
        <v>33060</v>
      </c>
      <c r="K5247" s="7" t="s">
        <v>47</v>
      </c>
      <c r="L5247" s="7">
        <v>10</v>
      </c>
      <c r="M5247" s="7" t="s">
        <v>363</v>
      </c>
      <c r="N5247" s="7">
        <v>70120</v>
      </c>
      <c r="O5247" s="7" t="s">
        <v>50045</v>
      </c>
      <c r="P5247" s="7">
        <v>20011206</v>
      </c>
      <c r="Q5247" s="7">
        <v>108</v>
      </c>
      <c r="R5247" s="7">
        <v>202012</v>
      </c>
    </row>
    <row r="5248" spans="1:18" ht="16.5" customHeight="1">
      <c r="A5248" s="8">
        <v>4028213309</v>
      </c>
      <c r="B5248" s="7">
        <v>2456449</v>
      </c>
      <c r="C5248" s="12">
        <v>2101320002938</v>
      </c>
      <c r="D5248" s="7" t="s">
        <v>30522</v>
      </c>
      <c r="E5248" s="7" t="s">
        <v>30523</v>
      </c>
      <c r="F5248" s="7" t="s">
        <v>30524</v>
      </c>
      <c r="G5248" s="7" t="s">
        <v>30525</v>
      </c>
      <c r="H5248" s="7" t="s">
        <v>30526</v>
      </c>
      <c r="I5248" s="7" t="s">
        <v>45</v>
      </c>
      <c r="J5248" s="7" t="s">
        <v>33060</v>
      </c>
      <c r="K5248" s="7" t="s">
        <v>47</v>
      </c>
      <c r="L5248" s="7">
        <v>10</v>
      </c>
      <c r="M5248" s="7" t="s">
        <v>105</v>
      </c>
      <c r="N5248" s="7">
        <v>87111</v>
      </c>
      <c r="O5248" s="7" t="s">
        <v>37358</v>
      </c>
      <c r="P5248" s="7">
        <v>20000802</v>
      </c>
      <c r="Q5248" s="7">
        <v>98</v>
      </c>
      <c r="R5248" s="7">
        <v>202012</v>
      </c>
    </row>
    <row r="5249" spans="1:18" ht="16.5" customHeight="1">
      <c r="A5249" s="8">
        <v>4028214934</v>
      </c>
      <c r="B5249" s="7">
        <v>2221797</v>
      </c>
      <c r="C5249" s="12">
        <v>2101320005445</v>
      </c>
      <c r="D5249" s="7" t="s">
        <v>53315</v>
      </c>
      <c r="E5249" s="7" t="s">
        <v>22700</v>
      </c>
      <c r="F5249" s="7" t="s">
        <v>37503</v>
      </c>
      <c r="G5249" s="7" t="s">
        <v>53316</v>
      </c>
      <c r="H5249" s="7" t="s">
        <v>53317</v>
      </c>
      <c r="I5249" s="7" t="s">
        <v>45</v>
      </c>
      <c r="J5249" s="7" t="s">
        <v>33060</v>
      </c>
      <c r="K5249" s="7" t="s">
        <v>47</v>
      </c>
      <c r="L5249" s="7">
        <v>10</v>
      </c>
      <c r="M5249" s="7" t="s">
        <v>105</v>
      </c>
      <c r="N5249" s="7">
        <v>87120</v>
      </c>
      <c r="O5249" s="7" t="s">
        <v>37493</v>
      </c>
      <c r="P5249" s="7">
        <v>20040225</v>
      </c>
      <c r="Q5249" s="7">
        <v>57</v>
      </c>
      <c r="R5249" s="7">
        <v>202012</v>
      </c>
    </row>
    <row r="5250" spans="1:18" ht="16.5" customHeight="1">
      <c r="A5250" s="8">
        <v>4028200712</v>
      </c>
      <c r="B5250" s="7">
        <v>2262655</v>
      </c>
      <c r="C5250" s="12">
        <v>2101330000443</v>
      </c>
      <c r="D5250" s="7" t="s">
        <v>22616</v>
      </c>
      <c r="E5250" s="7" t="s">
        <v>22618</v>
      </c>
      <c r="F5250" s="7" t="s">
        <v>615</v>
      </c>
      <c r="G5250" s="7" t="s">
        <v>22619</v>
      </c>
      <c r="H5250" s="7" t="s">
        <v>22620</v>
      </c>
      <c r="I5250" s="7" t="s">
        <v>45</v>
      </c>
      <c r="J5250" s="7" t="s">
        <v>33060</v>
      </c>
      <c r="K5250" s="7" t="s">
        <v>47</v>
      </c>
      <c r="L5250" s="7">
        <v>10</v>
      </c>
      <c r="M5250" s="7" t="s">
        <v>105</v>
      </c>
      <c r="N5250" s="7">
        <v>86101</v>
      </c>
      <c r="O5250" s="7" t="s">
        <v>615</v>
      </c>
      <c r="P5250" s="7">
        <v>19710515</v>
      </c>
      <c r="Q5250" s="7">
        <v>1442</v>
      </c>
      <c r="R5250" s="7">
        <v>202012</v>
      </c>
    </row>
    <row r="5251" spans="1:18" ht="16.5" customHeight="1">
      <c r="A5251" s="8">
        <v>4028209538</v>
      </c>
      <c r="B5251" s="7">
        <v>3216781</v>
      </c>
      <c r="C5251" s="12">
        <v>2101330001061</v>
      </c>
      <c r="D5251" s="7" t="s">
        <v>53318</v>
      </c>
      <c r="E5251" s="7" t="s">
        <v>53319</v>
      </c>
      <c r="F5251" s="7" t="s">
        <v>53320</v>
      </c>
      <c r="G5251" s="7" t="s">
        <v>37558</v>
      </c>
      <c r="H5251" s="7" t="s">
        <v>53321</v>
      </c>
      <c r="I5251" s="7" t="s">
        <v>45</v>
      </c>
      <c r="J5251" s="7" t="s">
        <v>33060</v>
      </c>
      <c r="K5251" s="7" t="s">
        <v>47</v>
      </c>
      <c r="L5251" s="7">
        <v>10</v>
      </c>
      <c r="M5251" s="7" t="s">
        <v>105</v>
      </c>
      <c r="N5251" s="7">
        <v>86102</v>
      </c>
      <c r="O5251" s="7" t="s">
        <v>30448</v>
      </c>
      <c r="P5251" s="7">
        <v>19941012</v>
      </c>
      <c r="Q5251" s="7">
        <v>191</v>
      </c>
      <c r="R5251" s="7">
        <v>202012</v>
      </c>
    </row>
    <row r="5252" spans="1:18" ht="16.5" customHeight="1">
      <c r="A5252" s="8">
        <v>4028219579</v>
      </c>
      <c r="B5252" s="7">
        <v>3984260</v>
      </c>
      <c r="C5252" s="12">
        <v>2101330007423</v>
      </c>
      <c r="D5252" s="7" t="s">
        <v>53322</v>
      </c>
      <c r="E5252" s="7" t="s">
        <v>3766</v>
      </c>
      <c r="F5252" s="7" t="s">
        <v>7921</v>
      </c>
      <c r="G5252" s="7" t="s">
        <v>53323</v>
      </c>
      <c r="H5252" s="7" t="s">
        <v>53324</v>
      </c>
      <c r="I5252" s="7" t="s">
        <v>45</v>
      </c>
      <c r="J5252" s="7" t="s">
        <v>33060</v>
      </c>
      <c r="K5252" s="7" t="s">
        <v>47</v>
      </c>
      <c r="L5252" s="7">
        <v>10</v>
      </c>
      <c r="M5252" s="7" t="s">
        <v>105</v>
      </c>
      <c r="N5252" s="7">
        <v>86300</v>
      </c>
      <c r="O5252" s="7" t="s">
        <v>36811</v>
      </c>
      <c r="P5252" s="7">
        <v>20080201</v>
      </c>
      <c r="Q5252" s="7">
        <v>95</v>
      </c>
      <c r="R5252" s="7">
        <v>202012</v>
      </c>
    </row>
    <row r="5253" spans="1:18" ht="16.5" customHeight="1">
      <c r="A5253" s="8">
        <v>4028224994</v>
      </c>
      <c r="B5253" s="7">
        <v>6713684</v>
      </c>
      <c r="C5253" s="12">
        <v>2101330017240</v>
      </c>
      <c r="D5253" s="7" t="s">
        <v>53325</v>
      </c>
      <c r="E5253" s="7" t="s">
        <v>53326</v>
      </c>
      <c r="F5253" s="7" t="s">
        <v>36543</v>
      </c>
      <c r="G5253" s="7" t="s">
        <v>53327</v>
      </c>
      <c r="H5253" s="7" t="s">
        <v>53328</v>
      </c>
      <c r="I5253" s="7" t="s">
        <v>45</v>
      </c>
      <c r="J5253" s="7" t="s">
        <v>33060</v>
      </c>
      <c r="K5253" s="7" t="s">
        <v>47</v>
      </c>
      <c r="L5253" s="7">
        <v>10</v>
      </c>
      <c r="M5253" s="7" t="s">
        <v>105</v>
      </c>
      <c r="N5253" s="7">
        <v>86104</v>
      </c>
      <c r="O5253" s="7" t="s">
        <v>36543</v>
      </c>
      <c r="P5253" s="7">
        <v>20141211</v>
      </c>
      <c r="Q5253" s="7">
        <v>80</v>
      </c>
      <c r="R5253" s="7">
        <v>202012</v>
      </c>
    </row>
    <row r="5254" spans="1:18" ht="16.5" customHeight="1">
      <c r="A5254" s="8">
        <v>7598200035</v>
      </c>
      <c r="B5254" s="7">
        <v>6403642</v>
      </c>
      <c r="C5254" s="12">
        <v>2101330017597</v>
      </c>
      <c r="D5254" s="7" t="s">
        <v>53329</v>
      </c>
      <c r="E5254" s="7" t="s">
        <v>53330</v>
      </c>
      <c r="F5254" s="7" t="s">
        <v>249</v>
      </c>
      <c r="G5254" s="7" t="s">
        <v>53331</v>
      </c>
      <c r="H5254" s="7" t="s">
        <v>53332</v>
      </c>
      <c r="I5254" s="7" t="s">
        <v>45</v>
      </c>
      <c r="J5254" s="7" t="s">
        <v>33060</v>
      </c>
      <c r="K5254" s="7" t="s">
        <v>47</v>
      </c>
      <c r="L5254" s="7">
        <v>10</v>
      </c>
      <c r="M5254" s="7" t="s">
        <v>105</v>
      </c>
      <c r="N5254" s="7">
        <v>86102</v>
      </c>
      <c r="O5254" s="7" t="s">
        <v>30448</v>
      </c>
      <c r="P5254" s="7">
        <v>20150320</v>
      </c>
      <c r="Q5254" s="7">
        <v>160</v>
      </c>
      <c r="R5254" s="7">
        <v>202012</v>
      </c>
    </row>
    <row r="5255" spans="1:18" ht="16.5" customHeight="1">
      <c r="A5255" s="8">
        <v>5768200013</v>
      </c>
      <c r="B5255" s="7">
        <v>6510049</v>
      </c>
      <c r="C5255" s="12">
        <v>2101330018272</v>
      </c>
      <c r="D5255" s="7" t="s">
        <v>53333</v>
      </c>
      <c r="E5255" s="7" t="s">
        <v>53334</v>
      </c>
      <c r="F5255" s="7" t="s">
        <v>7921</v>
      </c>
      <c r="G5255" s="7" t="s">
        <v>53335</v>
      </c>
      <c r="H5255" s="7" t="s">
        <v>53336</v>
      </c>
      <c r="I5255" s="7" t="s">
        <v>45</v>
      </c>
      <c r="J5255" s="7" t="s">
        <v>33060</v>
      </c>
      <c r="K5255" s="7" t="s">
        <v>47</v>
      </c>
      <c r="L5255" s="7">
        <v>10</v>
      </c>
      <c r="M5255" s="7" t="s">
        <v>105</v>
      </c>
      <c r="N5255" s="7">
        <v>86102</v>
      </c>
      <c r="O5255" s="7" t="s">
        <v>30448</v>
      </c>
      <c r="P5255" s="7">
        <v>20150731</v>
      </c>
      <c r="Q5255" s="7">
        <v>55</v>
      </c>
      <c r="R5255" s="7">
        <v>202012</v>
      </c>
    </row>
    <row r="5256" spans="1:18" ht="16.5" customHeight="1">
      <c r="A5256" s="8">
        <v>4028210243</v>
      </c>
      <c r="B5256" s="7">
        <v>3215048</v>
      </c>
      <c r="C5256" s="12">
        <v>2101710001805</v>
      </c>
      <c r="D5256" s="7" t="s">
        <v>53337</v>
      </c>
      <c r="E5256" s="7" t="s">
        <v>53338</v>
      </c>
      <c r="F5256" s="7" t="s">
        <v>7921</v>
      </c>
      <c r="G5256" s="7" t="s">
        <v>53339</v>
      </c>
      <c r="H5256" s="7" t="s">
        <v>53340</v>
      </c>
      <c r="I5256" s="7" t="s">
        <v>45</v>
      </c>
      <c r="J5256" s="7" t="s">
        <v>33060</v>
      </c>
      <c r="K5256" s="7" t="s">
        <v>47</v>
      </c>
      <c r="L5256" s="7">
        <v>10</v>
      </c>
      <c r="M5256" s="7" t="s">
        <v>105</v>
      </c>
      <c r="N5256" s="7">
        <v>86100</v>
      </c>
      <c r="O5256" s="7" t="s">
        <v>5955</v>
      </c>
      <c r="P5256" s="7">
        <v>19951230</v>
      </c>
      <c r="Q5256" s="7">
        <v>95</v>
      </c>
      <c r="R5256" s="7">
        <v>202012</v>
      </c>
    </row>
    <row r="5257" spans="1:18" ht="16.5" customHeight="1">
      <c r="A5257" s="8">
        <v>4018202089</v>
      </c>
      <c r="B5257" s="7">
        <v>2556600</v>
      </c>
      <c r="C5257" s="12">
        <v>2111330000202</v>
      </c>
      <c r="D5257" s="7" t="s">
        <v>7508</v>
      </c>
      <c r="E5257" s="7" t="s">
        <v>7509</v>
      </c>
      <c r="F5257" s="7" t="s">
        <v>7510</v>
      </c>
      <c r="G5257" s="7" t="s">
        <v>7511</v>
      </c>
      <c r="H5257" s="7" t="s">
        <v>7512</v>
      </c>
      <c r="I5257" s="7" t="s">
        <v>45</v>
      </c>
      <c r="J5257" s="7" t="s">
        <v>33060</v>
      </c>
      <c r="K5257" s="7" t="s">
        <v>47</v>
      </c>
      <c r="L5257" s="7">
        <v>10</v>
      </c>
      <c r="M5257" s="7" t="s">
        <v>105</v>
      </c>
      <c r="N5257" s="7">
        <v>86100</v>
      </c>
      <c r="O5257" s="7" t="s">
        <v>5955</v>
      </c>
      <c r="P5257" s="7">
        <v>19830701</v>
      </c>
      <c r="Q5257" s="7">
        <v>568</v>
      </c>
      <c r="R5257" s="7">
        <v>202012</v>
      </c>
    </row>
    <row r="5258" spans="1:18" ht="16.5" customHeight="1">
      <c r="A5258" s="8">
        <v>4018206687</v>
      </c>
      <c r="B5258" s="7">
        <v>3104182</v>
      </c>
      <c r="C5258" s="12">
        <v>2111330001903</v>
      </c>
      <c r="D5258" s="7" t="s">
        <v>53341</v>
      </c>
      <c r="E5258" s="7" t="s">
        <v>8305</v>
      </c>
      <c r="F5258" s="7" t="s">
        <v>10423</v>
      </c>
      <c r="G5258" s="7" t="s">
        <v>53342</v>
      </c>
      <c r="H5258" s="7" t="s">
        <v>53343</v>
      </c>
      <c r="I5258" s="7" t="s">
        <v>45</v>
      </c>
      <c r="J5258" s="7" t="s">
        <v>33060</v>
      </c>
      <c r="K5258" s="7" t="s">
        <v>47</v>
      </c>
      <c r="L5258" s="7">
        <v>10</v>
      </c>
      <c r="M5258" s="7" t="s">
        <v>105</v>
      </c>
      <c r="N5258" s="7">
        <v>86101</v>
      </c>
      <c r="O5258" s="7" t="s">
        <v>615</v>
      </c>
      <c r="P5258" s="7">
        <v>20040308</v>
      </c>
      <c r="Q5258" s="7">
        <v>103</v>
      </c>
      <c r="R5258" s="7">
        <v>202012</v>
      </c>
    </row>
    <row r="5259" spans="1:18" ht="16.5" customHeight="1">
      <c r="A5259" s="8">
        <v>4018206877</v>
      </c>
      <c r="B5259" s="7">
        <v>2611092</v>
      </c>
      <c r="C5259" s="12">
        <v>2111330002109</v>
      </c>
      <c r="D5259" s="7" t="s">
        <v>53344</v>
      </c>
      <c r="E5259" s="7" t="s">
        <v>32695</v>
      </c>
      <c r="F5259" s="7" t="s">
        <v>249</v>
      </c>
      <c r="G5259" s="7" t="s">
        <v>53345</v>
      </c>
      <c r="H5259" s="7" t="s">
        <v>53346</v>
      </c>
      <c r="I5259" s="7" t="s">
        <v>45</v>
      </c>
      <c r="J5259" s="7" t="s">
        <v>33060</v>
      </c>
      <c r="K5259" s="7" t="s">
        <v>47</v>
      </c>
      <c r="L5259" s="7">
        <v>10</v>
      </c>
      <c r="M5259" s="7" t="s">
        <v>105</v>
      </c>
      <c r="N5259" s="7">
        <v>86100</v>
      </c>
      <c r="O5259" s="7" t="s">
        <v>5955</v>
      </c>
      <c r="P5259" s="7">
        <v>20050401</v>
      </c>
      <c r="Q5259" s="7">
        <v>118</v>
      </c>
      <c r="R5259" s="7">
        <v>202012</v>
      </c>
    </row>
    <row r="5260" spans="1:18" ht="16.5" customHeight="1">
      <c r="A5260" s="8">
        <v>4018210008</v>
      </c>
      <c r="B5260" s="7">
        <v>4154881</v>
      </c>
      <c r="C5260" s="12">
        <v>2111330004444</v>
      </c>
      <c r="D5260" s="7" t="s">
        <v>23877</v>
      </c>
      <c r="E5260" s="7" t="s">
        <v>23879</v>
      </c>
      <c r="F5260" s="7" t="s">
        <v>5955</v>
      </c>
      <c r="G5260" s="7" t="s">
        <v>23880</v>
      </c>
      <c r="H5260" s="7" t="s">
        <v>23881</v>
      </c>
      <c r="I5260" s="7" t="s">
        <v>45</v>
      </c>
      <c r="J5260" s="7" t="s">
        <v>33060</v>
      </c>
      <c r="K5260" s="7" t="s">
        <v>47</v>
      </c>
      <c r="L5260" s="7">
        <v>10</v>
      </c>
      <c r="M5260" s="7" t="s">
        <v>105</v>
      </c>
      <c r="N5260" s="7">
        <v>86102</v>
      </c>
      <c r="O5260" s="7" t="s">
        <v>30448</v>
      </c>
      <c r="P5260" s="7">
        <v>20120720</v>
      </c>
      <c r="Q5260" s="7">
        <v>809</v>
      </c>
      <c r="R5260" s="7">
        <v>202012</v>
      </c>
    </row>
    <row r="5261" spans="1:18" ht="16.5" customHeight="1">
      <c r="A5261" s="8">
        <v>5088213252</v>
      </c>
      <c r="B5261" s="7">
        <v>7710658</v>
      </c>
      <c r="C5261" s="12">
        <v>2111330005781</v>
      </c>
      <c r="D5261" s="7" t="s">
        <v>53347</v>
      </c>
      <c r="E5261" s="7" t="s">
        <v>53348</v>
      </c>
      <c r="F5261" s="7" t="s">
        <v>53349</v>
      </c>
      <c r="G5261" s="7" t="s">
        <v>53350</v>
      </c>
      <c r="H5261" s="7" t="s">
        <v>53351</v>
      </c>
      <c r="I5261" s="7" t="s">
        <v>45</v>
      </c>
      <c r="J5261" s="7" t="s">
        <v>33060</v>
      </c>
      <c r="K5261" s="7" t="s">
        <v>47</v>
      </c>
      <c r="L5261" s="7">
        <v>10</v>
      </c>
      <c r="M5261" s="7" t="s">
        <v>105</v>
      </c>
      <c r="N5261" s="7">
        <v>86102</v>
      </c>
      <c r="O5261" s="7" t="s">
        <v>30448</v>
      </c>
      <c r="P5261" s="7">
        <v>20150701</v>
      </c>
      <c r="Q5261" s="7">
        <v>85</v>
      </c>
      <c r="R5261" s="7">
        <v>202012</v>
      </c>
    </row>
    <row r="5262" spans="1:18" ht="16.5" customHeight="1">
      <c r="A5262" s="8">
        <v>4018206090</v>
      </c>
      <c r="B5262" s="7">
        <v>2828372</v>
      </c>
      <c r="C5262" s="12">
        <v>2111710001672</v>
      </c>
      <c r="D5262" s="7" t="s">
        <v>53352</v>
      </c>
      <c r="E5262" s="7" t="s">
        <v>53353</v>
      </c>
      <c r="F5262" s="7" t="s">
        <v>5955</v>
      </c>
      <c r="G5262" s="7" t="s">
        <v>53354</v>
      </c>
      <c r="H5262" s="7" t="s">
        <v>53355</v>
      </c>
      <c r="I5262" s="7" t="s">
        <v>45</v>
      </c>
      <c r="J5262" s="7" t="s">
        <v>33060</v>
      </c>
      <c r="K5262" s="7" t="s">
        <v>47</v>
      </c>
      <c r="L5262" s="7">
        <v>10</v>
      </c>
      <c r="M5262" s="7" t="s">
        <v>105</v>
      </c>
      <c r="N5262" s="7">
        <v>86100</v>
      </c>
      <c r="O5262" s="7" t="s">
        <v>5955</v>
      </c>
      <c r="P5262" s="7">
        <v>20011221</v>
      </c>
      <c r="Q5262" s="7">
        <v>62</v>
      </c>
      <c r="R5262" s="7">
        <v>202012</v>
      </c>
    </row>
    <row r="5263" spans="1:18" ht="16.5" customHeight="1">
      <c r="A5263" s="8">
        <v>1558200233</v>
      </c>
      <c r="B5263" s="7">
        <v>8648058</v>
      </c>
      <c r="C5263" s="12">
        <v>2111710007349</v>
      </c>
      <c r="D5263" s="7" t="s">
        <v>53356</v>
      </c>
      <c r="E5263" s="7" t="s">
        <v>53357</v>
      </c>
      <c r="F5263" s="7" t="s">
        <v>14575</v>
      </c>
      <c r="G5263" s="7" t="s">
        <v>53358</v>
      </c>
      <c r="H5263" s="7" t="s">
        <v>53359</v>
      </c>
      <c r="I5263" s="7" t="s">
        <v>45</v>
      </c>
      <c r="J5263" s="7" t="s">
        <v>33060</v>
      </c>
      <c r="K5263" s="7" t="s">
        <v>47</v>
      </c>
      <c r="L5263" s="7">
        <v>10</v>
      </c>
      <c r="M5263" s="7" t="s">
        <v>363</v>
      </c>
      <c r="N5263" s="7">
        <v>70129</v>
      </c>
      <c r="O5263" s="7" t="s">
        <v>38215</v>
      </c>
      <c r="P5263" s="7">
        <v>20180629</v>
      </c>
      <c r="Q5263" s="7">
        <v>82</v>
      </c>
      <c r="R5263" s="7">
        <v>202012</v>
      </c>
    </row>
    <row r="5264" spans="1:18" ht="16.5" customHeight="1">
      <c r="A5264" s="8">
        <v>4048205519</v>
      </c>
      <c r="B5264" s="7">
        <v>2297595</v>
      </c>
      <c r="C5264" s="12">
        <v>2112330006331</v>
      </c>
      <c r="D5264" s="7" t="s">
        <v>24297</v>
      </c>
      <c r="E5264" s="7" t="s">
        <v>240</v>
      </c>
      <c r="F5264" s="7" t="s">
        <v>7921</v>
      </c>
      <c r="G5264" s="7" t="s">
        <v>24299</v>
      </c>
      <c r="H5264" s="7" t="s">
        <v>24300</v>
      </c>
      <c r="I5264" s="7" t="s">
        <v>45</v>
      </c>
      <c r="J5264" s="7" t="s">
        <v>33060</v>
      </c>
      <c r="K5264" s="7" t="s">
        <v>47</v>
      </c>
      <c r="L5264" s="7">
        <v>10</v>
      </c>
      <c r="M5264" s="7" t="s">
        <v>105</v>
      </c>
      <c r="N5264" s="7">
        <v>86100</v>
      </c>
      <c r="O5264" s="7" t="s">
        <v>5955</v>
      </c>
      <c r="P5264" s="7">
        <v>20041001</v>
      </c>
      <c r="Q5264" s="7">
        <v>541</v>
      </c>
      <c r="R5264" s="7">
        <v>202012</v>
      </c>
    </row>
    <row r="5265" spans="1:18" ht="16.5" customHeight="1">
      <c r="A5265" s="8">
        <v>4048205498</v>
      </c>
      <c r="B5265" s="7">
        <v>2957485</v>
      </c>
      <c r="C5265" s="12">
        <v>2112330006349</v>
      </c>
      <c r="D5265" s="7" t="s">
        <v>53360</v>
      </c>
      <c r="E5265" s="7" t="s">
        <v>53361</v>
      </c>
      <c r="F5265" s="7" t="s">
        <v>53362</v>
      </c>
      <c r="G5265" s="7" t="s">
        <v>53363</v>
      </c>
      <c r="H5265" s="7" t="s">
        <v>53364</v>
      </c>
      <c r="I5265" s="7" t="s">
        <v>45</v>
      </c>
      <c r="J5265" s="7" t="s">
        <v>33060</v>
      </c>
      <c r="K5265" s="7" t="s">
        <v>47</v>
      </c>
      <c r="L5265" s="7">
        <v>10</v>
      </c>
      <c r="M5265" s="7" t="s">
        <v>105</v>
      </c>
      <c r="N5265" s="7">
        <v>86101</v>
      </c>
      <c r="O5265" s="7" t="s">
        <v>615</v>
      </c>
      <c r="P5265" s="7">
        <v>20040309</v>
      </c>
      <c r="Q5265" s="7">
        <v>140</v>
      </c>
      <c r="R5265" s="7">
        <v>202012</v>
      </c>
    </row>
    <row r="5266" spans="1:18" ht="16.5" customHeight="1">
      <c r="A5266" s="8">
        <v>4048209169</v>
      </c>
      <c r="B5266" s="7">
        <v>4154890</v>
      </c>
      <c r="C5266" s="12">
        <v>2112330009707</v>
      </c>
      <c r="D5266" s="7" t="s">
        <v>53365</v>
      </c>
      <c r="E5266" s="7" t="s">
        <v>53366</v>
      </c>
      <c r="F5266" s="7" t="s">
        <v>249</v>
      </c>
      <c r="G5266" s="7" t="s">
        <v>53367</v>
      </c>
      <c r="H5266" s="7" t="s">
        <v>53368</v>
      </c>
      <c r="I5266" s="7" t="s">
        <v>45</v>
      </c>
      <c r="J5266" s="7" t="s">
        <v>33060</v>
      </c>
      <c r="K5266" s="7" t="s">
        <v>47</v>
      </c>
      <c r="L5266" s="7">
        <v>10</v>
      </c>
      <c r="M5266" s="7" t="s">
        <v>105</v>
      </c>
      <c r="N5266" s="7">
        <v>86102</v>
      </c>
      <c r="O5266" s="7" t="s">
        <v>30448</v>
      </c>
      <c r="P5266" s="7">
        <v>20120727</v>
      </c>
      <c r="Q5266" s="7">
        <v>122</v>
      </c>
      <c r="R5266" s="7">
        <v>202012</v>
      </c>
    </row>
    <row r="5267" spans="1:18" ht="16.5" customHeight="1">
      <c r="A5267" s="8">
        <v>4078202296</v>
      </c>
      <c r="B5267" s="7">
        <v>2383337</v>
      </c>
      <c r="C5267" s="12">
        <v>2113330000076</v>
      </c>
      <c r="D5267" s="7" t="s">
        <v>53369</v>
      </c>
      <c r="E5267" s="7" t="s">
        <v>1694</v>
      </c>
      <c r="F5267" s="7" t="s">
        <v>5659</v>
      </c>
      <c r="G5267" s="7" t="s">
        <v>53370</v>
      </c>
      <c r="H5267" s="7" t="s">
        <v>53371</v>
      </c>
      <c r="I5267" s="7" t="s">
        <v>45</v>
      </c>
      <c r="J5267" s="7" t="s">
        <v>33060</v>
      </c>
      <c r="K5267" s="7" t="s">
        <v>47</v>
      </c>
      <c r="L5267" s="7">
        <v>10</v>
      </c>
      <c r="M5267" s="7" t="s">
        <v>105</v>
      </c>
      <c r="N5267" s="7">
        <v>86300</v>
      </c>
      <c r="O5267" s="7" t="s">
        <v>36811</v>
      </c>
      <c r="P5267" s="7">
        <v>19830729</v>
      </c>
      <c r="Q5267" s="7">
        <v>381</v>
      </c>
      <c r="R5267" s="7">
        <v>202012</v>
      </c>
    </row>
    <row r="5268" spans="1:18" ht="16.5" customHeight="1">
      <c r="A5268" s="8">
        <v>4078209625</v>
      </c>
      <c r="B5268" s="7">
        <v>6151806</v>
      </c>
      <c r="C5268" s="12">
        <v>2113330007155</v>
      </c>
      <c r="D5268" s="7" t="s">
        <v>53372</v>
      </c>
      <c r="E5268" s="7" t="s">
        <v>239</v>
      </c>
      <c r="F5268" s="7" t="s">
        <v>30448</v>
      </c>
      <c r="G5268" s="7" t="s">
        <v>53373</v>
      </c>
      <c r="H5268" s="7" t="s">
        <v>53374</v>
      </c>
      <c r="I5268" s="7" t="s">
        <v>45</v>
      </c>
      <c r="J5268" s="7" t="s">
        <v>33060</v>
      </c>
      <c r="K5268" s="7" t="s">
        <v>47</v>
      </c>
      <c r="L5268" s="7">
        <v>10</v>
      </c>
      <c r="M5268" s="7" t="s">
        <v>105</v>
      </c>
      <c r="N5268" s="7">
        <v>86102</v>
      </c>
      <c r="O5268" s="7" t="s">
        <v>30448</v>
      </c>
      <c r="P5268" s="7">
        <v>20140529</v>
      </c>
      <c r="Q5268" s="7">
        <v>65</v>
      </c>
      <c r="R5268" s="7">
        <v>202012</v>
      </c>
    </row>
    <row r="5269" spans="1:18" ht="16.5" customHeight="1">
      <c r="A5269" s="8">
        <v>4188208970</v>
      </c>
      <c r="B5269" s="7">
        <v>5894648</v>
      </c>
      <c r="C5269" s="12">
        <v>2141710004805</v>
      </c>
      <c r="D5269" s="7" t="s">
        <v>53375</v>
      </c>
      <c r="E5269" s="7" t="s">
        <v>53376</v>
      </c>
      <c r="F5269" s="7" t="s">
        <v>5659</v>
      </c>
      <c r="G5269" s="7" t="s">
        <v>53377</v>
      </c>
      <c r="H5269" s="7" t="s">
        <v>53378</v>
      </c>
      <c r="I5269" s="7" t="s">
        <v>45</v>
      </c>
      <c r="J5269" s="7" t="s">
        <v>33060</v>
      </c>
      <c r="K5269" s="7" t="s">
        <v>47</v>
      </c>
      <c r="L5269" s="7">
        <v>10</v>
      </c>
      <c r="M5269" s="7" t="s">
        <v>105</v>
      </c>
      <c r="N5269" s="7">
        <v>86102</v>
      </c>
      <c r="O5269" s="7" t="s">
        <v>30448</v>
      </c>
      <c r="P5269" s="7">
        <v>20140409</v>
      </c>
      <c r="Q5269" s="7">
        <v>144</v>
      </c>
      <c r="R5269" s="7">
        <v>202012</v>
      </c>
    </row>
    <row r="5270" spans="1:18" ht="16.5" customHeight="1">
      <c r="A5270" s="8">
        <v>4048203049</v>
      </c>
      <c r="B5270" s="7">
        <v>1285590</v>
      </c>
      <c r="C5270" s="12">
        <v>2146220000031</v>
      </c>
      <c r="D5270" s="7" t="s">
        <v>53379</v>
      </c>
      <c r="E5270" s="7" t="s">
        <v>37338</v>
      </c>
      <c r="F5270" s="7" t="s">
        <v>249</v>
      </c>
      <c r="G5270" s="7" t="s">
        <v>53380</v>
      </c>
      <c r="H5270" s="7" t="s">
        <v>53381</v>
      </c>
      <c r="I5270" s="7" t="s">
        <v>45</v>
      </c>
      <c r="J5270" s="7" t="s">
        <v>33060</v>
      </c>
      <c r="K5270" s="7" t="s">
        <v>47</v>
      </c>
      <c r="L5270" s="7">
        <v>10</v>
      </c>
      <c r="M5270" s="7" t="s">
        <v>105</v>
      </c>
      <c r="N5270" s="7">
        <v>86100</v>
      </c>
      <c r="O5270" s="7" t="s">
        <v>5955</v>
      </c>
      <c r="P5270" s="7">
        <v>19930625</v>
      </c>
      <c r="Q5270" s="7">
        <v>228</v>
      </c>
      <c r="R5270" s="7">
        <v>202012</v>
      </c>
    </row>
    <row r="5271" spans="1:18" ht="16.5" customHeight="1">
      <c r="A5271" s="8">
        <v>4038213511</v>
      </c>
      <c r="B5271" s="7">
        <v>4089326</v>
      </c>
      <c r="C5271" s="12">
        <v>2148330008051</v>
      </c>
      <c r="D5271" s="7" t="s">
        <v>30424</v>
      </c>
      <c r="E5271" s="7" t="s">
        <v>4156</v>
      </c>
      <c r="F5271" s="7" t="s">
        <v>249</v>
      </c>
      <c r="G5271" s="7" t="s">
        <v>53382</v>
      </c>
      <c r="H5271" s="7" t="s">
        <v>53383</v>
      </c>
      <c r="I5271" s="7" t="s">
        <v>45</v>
      </c>
      <c r="J5271" s="7" t="s">
        <v>33060</v>
      </c>
      <c r="K5271" s="7" t="s">
        <v>47</v>
      </c>
      <c r="L5271" s="7">
        <v>10</v>
      </c>
      <c r="M5271" s="7" t="s">
        <v>105</v>
      </c>
      <c r="N5271" s="7">
        <v>86102</v>
      </c>
      <c r="O5271" s="7" t="s">
        <v>30448</v>
      </c>
      <c r="P5271" s="7">
        <v>20120305</v>
      </c>
      <c r="Q5271" s="7">
        <v>80</v>
      </c>
      <c r="R5271" s="7">
        <v>202012</v>
      </c>
    </row>
    <row r="5272" spans="1:18" ht="16.5" customHeight="1">
      <c r="A5272" s="8">
        <v>4038120937</v>
      </c>
      <c r="B5272" s="7">
        <v>1254036</v>
      </c>
      <c r="C5272" s="12">
        <v>2149110013567</v>
      </c>
      <c r="D5272" s="7" t="s">
        <v>20200</v>
      </c>
      <c r="E5272" s="7" t="s">
        <v>20201</v>
      </c>
      <c r="F5272" s="7" t="s">
        <v>20202</v>
      </c>
      <c r="G5272" s="7" t="s">
        <v>20203</v>
      </c>
      <c r="H5272" s="7" t="s">
        <v>20204</v>
      </c>
      <c r="I5272" s="7" t="s">
        <v>65</v>
      </c>
      <c r="J5272" s="7" t="s">
        <v>33060</v>
      </c>
      <c r="K5272" s="7" t="s">
        <v>47</v>
      </c>
      <c r="L5272" s="7">
        <v>10</v>
      </c>
      <c r="M5272" s="7" t="s">
        <v>33076</v>
      </c>
      <c r="N5272" s="7">
        <v>22249</v>
      </c>
      <c r="O5272" s="7" t="s">
        <v>38287</v>
      </c>
      <c r="P5272" s="7">
        <v>20000401</v>
      </c>
      <c r="Q5272" s="7">
        <v>52</v>
      </c>
      <c r="R5272" s="7">
        <v>202012</v>
      </c>
    </row>
    <row r="5273" spans="1:18" ht="16.5" customHeight="1">
      <c r="A5273" s="8">
        <v>4038207116</v>
      </c>
      <c r="B5273" s="7">
        <v>2557751</v>
      </c>
      <c r="C5273" s="12">
        <v>2149220000826</v>
      </c>
      <c r="D5273" s="7" t="s">
        <v>27426</v>
      </c>
      <c r="E5273" s="7" t="s">
        <v>27427</v>
      </c>
      <c r="F5273" s="7" t="s">
        <v>27428</v>
      </c>
      <c r="G5273" s="7" t="s">
        <v>27429</v>
      </c>
      <c r="H5273" s="7" t="s">
        <v>27430</v>
      </c>
      <c r="I5273" s="7" t="s">
        <v>45</v>
      </c>
      <c r="J5273" s="7" t="s">
        <v>33060</v>
      </c>
      <c r="K5273" s="7" t="s">
        <v>47</v>
      </c>
      <c r="L5273" s="7">
        <v>10</v>
      </c>
      <c r="M5273" s="7" t="s">
        <v>34433</v>
      </c>
      <c r="N5273" s="7">
        <v>60220</v>
      </c>
      <c r="O5273" s="7" t="s">
        <v>38164</v>
      </c>
      <c r="P5273" s="7">
        <v>19971229</v>
      </c>
      <c r="Q5273" s="7">
        <v>77</v>
      </c>
      <c r="R5273" s="7">
        <v>202012</v>
      </c>
    </row>
    <row r="5274" spans="1:18" ht="16.5" customHeight="1">
      <c r="A5274" s="8">
        <v>4038200146</v>
      </c>
      <c r="B5274" s="7">
        <v>3312537</v>
      </c>
      <c r="C5274" s="12">
        <v>2149320000099</v>
      </c>
      <c r="D5274" s="7" t="s">
        <v>53384</v>
      </c>
      <c r="E5274" s="7" t="s">
        <v>53385</v>
      </c>
      <c r="F5274" s="7" t="s">
        <v>6163</v>
      </c>
      <c r="G5274" s="7" t="s">
        <v>53386</v>
      </c>
      <c r="H5274" s="7" t="s">
        <v>53387</v>
      </c>
      <c r="I5274" s="7" t="s">
        <v>45</v>
      </c>
      <c r="J5274" s="7" t="s">
        <v>33060</v>
      </c>
      <c r="K5274" s="7" t="s">
        <v>47</v>
      </c>
      <c r="L5274" s="7">
        <v>10</v>
      </c>
      <c r="M5274" s="7" t="s">
        <v>105</v>
      </c>
      <c r="N5274" s="7">
        <v>87000</v>
      </c>
      <c r="O5274" s="7" t="s">
        <v>16479</v>
      </c>
      <c r="P5274" s="7">
        <v>20070323</v>
      </c>
      <c r="Q5274" s="7">
        <v>113</v>
      </c>
      <c r="R5274" s="7">
        <v>202012</v>
      </c>
    </row>
    <row r="5275" spans="1:18" ht="16.5" customHeight="1">
      <c r="A5275" s="8">
        <v>4038206999</v>
      </c>
      <c r="B5275" s="7">
        <v>3039380</v>
      </c>
      <c r="C5275" s="12">
        <v>2149320000768</v>
      </c>
      <c r="D5275" s="7" t="s">
        <v>53388</v>
      </c>
      <c r="E5275" s="7" t="s">
        <v>53389</v>
      </c>
      <c r="F5275" s="7" t="s">
        <v>51898</v>
      </c>
      <c r="G5275" s="7" t="s">
        <v>53390</v>
      </c>
      <c r="H5275" s="7" t="s">
        <v>53391</v>
      </c>
      <c r="I5275" s="7" t="s">
        <v>45</v>
      </c>
      <c r="J5275" s="7" t="s">
        <v>33060</v>
      </c>
      <c r="K5275" s="7" t="s">
        <v>47</v>
      </c>
      <c r="L5275" s="7">
        <v>10</v>
      </c>
      <c r="M5275" s="7" t="s">
        <v>105</v>
      </c>
      <c r="N5275" s="7">
        <v>87120</v>
      </c>
      <c r="O5275" s="7" t="s">
        <v>37493</v>
      </c>
      <c r="P5275" s="7">
        <v>19970507</v>
      </c>
      <c r="Q5275" s="7">
        <v>417</v>
      </c>
      <c r="R5275" s="7">
        <v>202012</v>
      </c>
    </row>
    <row r="5276" spans="1:18" ht="16.5" customHeight="1">
      <c r="A5276" s="8">
        <v>4038207697</v>
      </c>
      <c r="B5276" s="7">
        <v>2557755</v>
      </c>
      <c r="C5276" s="12">
        <v>2149330000998</v>
      </c>
      <c r="D5276" s="7" t="s">
        <v>30686</v>
      </c>
      <c r="E5276" s="7" t="s">
        <v>30687</v>
      </c>
      <c r="F5276" s="7" t="s">
        <v>249</v>
      </c>
      <c r="G5276" s="7" t="s">
        <v>30688</v>
      </c>
      <c r="H5276" s="7" t="s">
        <v>30689</v>
      </c>
      <c r="I5276" s="7" t="s">
        <v>45</v>
      </c>
      <c r="J5276" s="7" t="s">
        <v>33060</v>
      </c>
      <c r="K5276" s="7" t="s">
        <v>47</v>
      </c>
      <c r="L5276" s="7">
        <v>10</v>
      </c>
      <c r="M5276" s="7" t="s">
        <v>105</v>
      </c>
      <c r="N5276" s="7">
        <v>86101</v>
      </c>
      <c r="O5276" s="7" t="s">
        <v>615</v>
      </c>
      <c r="P5276" s="7">
        <v>20000210</v>
      </c>
      <c r="Q5276" s="7">
        <v>443</v>
      </c>
      <c r="R5276" s="7">
        <v>202012</v>
      </c>
    </row>
    <row r="5277" spans="1:18" ht="16.5" customHeight="1">
      <c r="A5277" s="8">
        <v>4038214242</v>
      </c>
      <c r="B5277" s="7">
        <v>4232409</v>
      </c>
      <c r="C5277" s="12">
        <v>2149330015393</v>
      </c>
      <c r="D5277" s="7" t="s">
        <v>53392</v>
      </c>
      <c r="E5277" s="7" t="s">
        <v>53393</v>
      </c>
      <c r="F5277" s="7" t="s">
        <v>249</v>
      </c>
      <c r="G5277" s="7" t="s">
        <v>53394</v>
      </c>
      <c r="H5277" s="7" t="s">
        <v>53395</v>
      </c>
      <c r="I5277" s="7" t="s">
        <v>45</v>
      </c>
      <c r="J5277" s="7" t="s">
        <v>33060</v>
      </c>
      <c r="K5277" s="7" t="s">
        <v>47</v>
      </c>
      <c r="L5277" s="7">
        <v>10</v>
      </c>
      <c r="M5277" s="7" t="s">
        <v>105</v>
      </c>
      <c r="N5277" s="7">
        <v>86102</v>
      </c>
      <c r="O5277" s="7" t="s">
        <v>30448</v>
      </c>
      <c r="P5277" s="7">
        <v>20130531</v>
      </c>
      <c r="Q5277" s="7">
        <v>407</v>
      </c>
      <c r="R5277" s="7">
        <v>202012</v>
      </c>
    </row>
    <row r="5278" spans="1:18" ht="16.5" customHeight="1">
      <c r="A5278" s="8">
        <v>4038209583</v>
      </c>
      <c r="B5278" s="7">
        <v>3733888</v>
      </c>
      <c r="C5278" s="12">
        <v>2149710011523</v>
      </c>
      <c r="D5278" s="7" t="s">
        <v>53396</v>
      </c>
      <c r="E5278" s="7" t="s">
        <v>53397</v>
      </c>
      <c r="F5278" s="7" t="s">
        <v>53398</v>
      </c>
      <c r="G5278" s="7" t="s">
        <v>53399</v>
      </c>
      <c r="H5278" s="7" t="s">
        <v>53400</v>
      </c>
      <c r="I5278" s="7" t="s">
        <v>45</v>
      </c>
      <c r="J5278" s="7" t="s">
        <v>33060</v>
      </c>
      <c r="K5278" s="7" t="s">
        <v>47</v>
      </c>
      <c r="L5278" s="7">
        <v>10</v>
      </c>
      <c r="M5278" s="7" t="s">
        <v>363</v>
      </c>
      <c r="N5278" s="7">
        <v>70209</v>
      </c>
      <c r="O5278" s="7" t="s">
        <v>1902</v>
      </c>
      <c r="P5278" s="7">
        <v>20050318</v>
      </c>
      <c r="Q5278" s="7">
        <v>57</v>
      </c>
      <c r="R5278" s="7">
        <v>202012</v>
      </c>
    </row>
    <row r="5279" spans="1:18" ht="16.5" customHeight="1">
      <c r="A5279" s="8">
        <v>4028218492</v>
      </c>
      <c r="B5279" s="7">
        <v>2799627</v>
      </c>
      <c r="C5279" s="12">
        <v>2151330006412</v>
      </c>
      <c r="D5279" s="7" t="s">
        <v>24699</v>
      </c>
      <c r="E5279" s="7" t="s">
        <v>24701</v>
      </c>
      <c r="F5279" s="7" t="s">
        <v>249</v>
      </c>
      <c r="G5279" s="7" t="s">
        <v>24702</v>
      </c>
      <c r="H5279" s="7" t="s">
        <v>24703</v>
      </c>
      <c r="I5279" s="7" t="s">
        <v>45</v>
      </c>
      <c r="J5279" s="7" t="s">
        <v>33060</v>
      </c>
      <c r="K5279" s="7" t="s">
        <v>47</v>
      </c>
      <c r="L5279" s="7">
        <v>10</v>
      </c>
      <c r="M5279" s="7" t="s">
        <v>105</v>
      </c>
      <c r="N5279" s="7">
        <v>86902</v>
      </c>
      <c r="O5279" s="7" t="s">
        <v>45306</v>
      </c>
      <c r="P5279" s="7">
        <v>20061130</v>
      </c>
      <c r="Q5279" s="7">
        <v>517</v>
      </c>
      <c r="R5279" s="7">
        <v>202012</v>
      </c>
    </row>
    <row r="5280" spans="1:18" ht="16.5" customHeight="1">
      <c r="A5280" s="8">
        <v>6168151962</v>
      </c>
      <c r="B5280" s="7">
        <v>2266093</v>
      </c>
      <c r="C5280" s="12">
        <v>2201110051888</v>
      </c>
      <c r="D5280" s="7" t="s">
        <v>28354</v>
      </c>
      <c r="E5280" s="7" t="s">
        <v>28355</v>
      </c>
      <c r="F5280" s="7" t="s">
        <v>28356</v>
      </c>
      <c r="G5280" s="7" t="s">
        <v>28357</v>
      </c>
      <c r="H5280" s="7" t="s">
        <v>28358</v>
      </c>
      <c r="I5280" s="7" t="s">
        <v>65</v>
      </c>
      <c r="J5280" s="7" t="s">
        <v>33060</v>
      </c>
      <c r="K5280" s="7" t="s">
        <v>60</v>
      </c>
      <c r="L5280" s="7">
        <v>10</v>
      </c>
      <c r="M5280" s="7" t="s">
        <v>966</v>
      </c>
      <c r="N5280" s="7">
        <v>68122</v>
      </c>
      <c r="O5280" s="7" t="s">
        <v>45046</v>
      </c>
      <c r="P5280" s="7">
        <v>20050506</v>
      </c>
      <c r="Q5280" s="7">
        <v>70</v>
      </c>
      <c r="R5280" s="7">
        <v>202012</v>
      </c>
    </row>
    <row r="5281" spans="1:18" ht="16.5" customHeight="1">
      <c r="A5281" s="8">
        <v>6168205771</v>
      </c>
      <c r="B5281" s="7">
        <v>3036466</v>
      </c>
      <c r="C5281" s="12">
        <v>2201320000162</v>
      </c>
      <c r="D5281" s="7" t="s">
        <v>53401</v>
      </c>
      <c r="E5281" s="7" t="s">
        <v>12595</v>
      </c>
      <c r="F5281" s="7" t="s">
        <v>51820</v>
      </c>
      <c r="G5281" s="7" t="s">
        <v>53402</v>
      </c>
      <c r="H5281" s="7" t="s">
        <v>53403</v>
      </c>
      <c r="I5281" s="7" t="s">
        <v>45</v>
      </c>
      <c r="J5281" s="7" t="s">
        <v>33060</v>
      </c>
      <c r="K5281" s="7" t="s">
        <v>47</v>
      </c>
      <c r="L5281" s="7">
        <v>10</v>
      </c>
      <c r="M5281" s="7" t="s">
        <v>105</v>
      </c>
      <c r="N5281" s="7">
        <v>87299</v>
      </c>
      <c r="O5281" s="7" t="s">
        <v>37831</v>
      </c>
      <c r="P5281" s="7">
        <v>19871214</v>
      </c>
      <c r="Q5281" s="7">
        <v>179</v>
      </c>
      <c r="R5281" s="7">
        <v>202012</v>
      </c>
    </row>
    <row r="5282" spans="1:18" ht="16.5" customHeight="1">
      <c r="A5282" s="8">
        <v>6168211647</v>
      </c>
      <c r="B5282" s="7">
        <v>3948391</v>
      </c>
      <c r="C5282" s="12">
        <v>2201320000302</v>
      </c>
      <c r="D5282" s="7" t="s">
        <v>53404</v>
      </c>
      <c r="E5282" s="7" t="s">
        <v>53405</v>
      </c>
      <c r="F5282" s="7" t="s">
        <v>53406</v>
      </c>
      <c r="G5282" s="7" t="s">
        <v>53407</v>
      </c>
      <c r="H5282" s="7" t="s">
        <v>53408</v>
      </c>
      <c r="I5282" s="7" t="s">
        <v>45</v>
      </c>
      <c r="J5282" s="7" t="s">
        <v>33060</v>
      </c>
      <c r="K5282" s="7" t="s">
        <v>47</v>
      </c>
      <c r="L5282" s="7">
        <v>10</v>
      </c>
      <c r="M5282" s="7" t="s">
        <v>105</v>
      </c>
      <c r="N5282" s="7">
        <v>87299</v>
      </c>
      <c r="O5282" s="7" t="s">
        <v>37831</v>
      </c>
      <c r="P5282" s="7">
        <v>19960104</v>
      </c>
      <c r="Q5282" s="7">
        <v>52</v>
      </c>
      <c r="R5282" s="7">
        <v>202012</v>
      </c>
    </row>
    <row r="5283" spans="1:18" ht="16.5" customHeight="1">
      <c r="A5283" s="8">
        <v>6168217340</v>
      </c>
      <c r="B5283" s="7">
        <v>3315065</v>
      </c>
      <c r="C5283" s="12">
        <v>2201320002374</v>
      </c>
      <c r="D5283" s="7" t="s">
        <v>53409</v>
      </c>
      <c r="E5283" s="7" t="s">
        <v>53410</v>
      </c>
      <c r="F5283" s="7" t="s">
        <v>6163</v>
      </c>
      <c r="G5283" s="7" t="s">
        <v>53411</v>
      </c>
      <c r="H5283" s="7" t="s">
        <v>53412</v>
      </c>
      <c r="I5283" s="7" t="s">
        <v>45</v>
      </c>
      <c r="J5283" s="7" t="s">
        <v>33060</v>
      </c>
      <c r="K5283" s="7" t="s">
        <v>47</v>
      </c>
      <c r="L5283" s="7">
        <v>10</v>
      </c>
      <c r="M5283" s="7" t="s">
        <v>105</v>
      </c>
      <c r="N5283" s="7">
        <v>87000</v>
      </c>
      <c r="O5283" s="7" t="s">
        <v>16479</v>
      </c>
      <c r="P5283" s="7">
        <v>20020311</v>
      </c>
      <c r="Q5283" s="7">
        <v>124</v>
      </c>
      <c r="R5283" s="7">
        <v>202012</v>
      </c>
    </row>
    <row r="5284" spans="1:18" ht="16.5" customHeight="1">
      <c r="A5284" s="8">
        <v>6168215740</v>
      </c>
      <c r="B5284" s="7">
        <v>3333020</v>
      </c>
      <c r="C5284" s="12">
        <v>2201320002861</v>
      </c>
      <c r="D5284" s="7" t="s">
        <v>53413</v>
      </c>
      <c r="E5284" s="7" t="s">
        <v>3198</v>
      </c>
      <c r="F5284" s="7" t="s">
        <v>53414</v>
      </c>
      <c r="G5284" s="7" t="s">
        <v>53415</v>
      </c>
      <c r="H5284" s="7" t="s">
        <v>53416</v>
      </c>
      <c r="I5284" s="7" t="s">
        <v>45</v>
      </c>
      <c r="J5284" s="7" t="s">
        <v>33060</v>
      </c>
      <c r="K5284" s="7" t="s">
        <v>47</v>
      </c>
      <c r="L5284" s="7">
        <v>10</v>
      </c>
      <c r="M5284" s="7" t="s">
        <v>105</v>
      </c>
      <c r="N5284" s="7">
        <v>87299</v>
      </c>
      <c r="O5284" s="7" t="s">
        <v>37831</v>
      </c>
      <c r="P5284" s="7">
        <v>20030507</v>
      </c>
      <c r="Q5284" s="7">
        <v>119</v>
      </c>
      <c r="R5284" s="7">
        <v>202012</v>
      </c>
    </row>
    <row r="5285" spans="1:18" ht="16.5" customHeight="1">
      <c r="A5285" s="8">
        <v>6168214270</v>
      </c>
      <c r="B5285" s="7">
        <v>3202911</v>
      </c>
      <c r="C5285" s="12">
        <v>2201320005884</v>
      </c>
      <c r="D5285" s="7" t="s">
        <v>53417</v>
      </c>
      <c r="E5285" s="7" t="s">
        <v>53418</v>
      </c>
      <c r="F5285" s="7" t="s">
        <v>6163</v>
      </c>
      <c r="G5285" s="7" t="s">
        <v>53419</v>
      </c>
      <c r="H5285" s="7" t="s">
        <v>53420</v>
      </c>
      <c r="I5285" s="7" t="s">
        <v>45</v>
      </c>
      <c r="J5285" s="7" t="s">
        <v>33060</v>
      </c>
      <c r="K5285" s="7" t="s">
        <v>47</v>
      </c>
      <c r="L5285" s="7">
        <v>10</v>
      </c>
      <c r="M5285" s="7" t="s">
        <v>105</v>
      </c>
      <c r="N5285" s="7">
        <v>87000</v>
      </c>
      <c r="O5285" s="7" t="s">
        <v>16479</v>
      </c>
      <c r="P5285" s="7">
        <v>20010330</v>
      </c>
      <c r="Q5285" s="7">
        <v>76</v>
      </c>
      <c r="R5285" s="7">
        <v>202012</v>
      </c>
    </row>
    <row r="5286" spans="1:18" ht="16.5" customHeight="1">
      <c r="A5286" s="8">
        <v>6168215279</v>
      </c>
      <c r="B5286" s="7">
        <v>3136875</v>
      </c>
      <c r="C5286" s="12">
        <v>2201330000061</v>
      </c>
      <c r="D5286" s="7" t="s">
        <v>6774</v>
      </c>
      <c r="E5286" s="7" t="s">
        <v>4956</v>
      </c>
      <c r="F5286" s="7" t="s">
        <v>6775</v>
      </c>
      <c r="G5286" s="7" t="s">
        <v>6776</v>
      </c>
      <c r="H5286" s="7" t="s">
        <v>6777</v>
      </c>
      <c r="I5286" s="7" t="s">
        <v>45</v>
      </c>
      <c r="J5286" s="7" t="s">
        <v>33060</v>
      </c>
      <c r="K5286" s="7" t="s">
        <v>47</v>
      </c>
      <c r="L5286" s="7">
        <v>10</v>
      </c>
      <c r="M5286" s="7" t="s">
        <v>105</v>
      </c>
      <c r="N5286" s="7">
        <v>86102</v>
      </c>
      <c r="O5286" s="7" t="s">
        <v>30448</v>
      </c>
      <c r="P5286" s="7">
        <v>20020626</v>
      </c>
      <c r="Q5286" s="7">
        <v>357</v>
      </c>
      <c r="R5286" s="7">
        <v>202012</v>
      </c>
    </row>
    <row r="5287" spans="1:18" ht="16.5" customHeight="1">
      <c r="A5287" s="8">
        <v>6168203453</v>
      </c>
      <c r="B5287" s="7">
        <v>1746523</v>
      </c>
      <c r="C5287" s="12">
        <v>2201330000194</v>
      </c>
      <c r="D5287" s="7" t="s">
        <v>1113</v>
      </c>
      <c r="E5287" s="7" t="s">
        <v>1114</v>
      </c>
      <c r="F5287" s="7" t="s">
        <v>249</v>
      </c>
      <c r="G5287" s="7" t="s">
        <v>1115</v>
      </c>
      <c r="H5287" s="7" t="s">
        <v>1116</v>
      </c>
      <c r="I5287" s="7" t="s">
        <v>45</v>
      </c>
      <c r="J5287" s="7" t="s">
        <v>33060</v>
      </c>
      <c r="K5287" s="7" t="s">
        <v>47</v>
      </c>
      <c r="L5287" s="7">
        <v>10</v>
      </c>
      <c r="M5287" s="7" t="s">
        <v>105</v>
      </c>
      <c r="N5287" s="7">
        <v>86101</v>
      </c>
      <c r="O5287" s="7" t="s">
        <v>615</v>
      </c>
      <c r="P5287" s="7">
        <v>19820709</v>
      </c>
      <c r="Q5287" s="7">
        <v>975</v>
      </c>
      <c r="R5287" s="7">
        <v>202012</v>
      </c>
    </row>
    <row r="5288" spans="1:18" ht="16.5" customHeight="1">
      <c r="A5288" s="8">
        <v>6168203749</v>
      </c>
      <c r="B5288" s="7">
        <v>2444708</v>
      </c>
      <c r="C5288" s="12">
        <v>2201330000201</v>
      </c>
      <c r="D5288" s="7" t="s">
        <v>53421</v>
      </c>
      <c r="E5288" s="7" t="s">
        <v>53422</v>
      </c>
      <c r="F5288" s="7" t="s">
        <v>5659</v>
      </c>
      <c r="G5288" s="7" t="s">
        <v>53423</v>
      </c>
      <c r="H5288" s="7" t="s">
        <v>53424</v>
      </c>
      <c r="I5288" s="7" t="s">
        <v>45</v>
      </c>
      <c r="J5288" s="7" t="s">
        <v>33060</v>
      </c>
      <c r="K5288" s="7" t="s">
        <v>47</v>
      </c>
      <c r="L5288" s="7">
        <v>10</v>
      </c>
      <c r="M5288" s="7" t="s">
        <v>105</v>
      </c>
      <c r="N5288" s="7">
        <v>86900</v>
      </c>
      <c r="O5288" s="7" t="s">
        <v>43120</v>
      </c>
      <c r="P5288" s="7">
        <v>19830719</v>
      </c>
      <c r="Q5288" s="7">
        <v>227</v>
      </c>
      <c r="R5288" s="7">
        <v>202012</v>
      </c>
    </row>
    <row r="5289" spans="1:18" ht="16.5" customHeight="1">
      <c r="A5289" s="8">
        <v>6168227339</v>
      </c>
      <c r="B5289" s="7">
        <v>5827792</v>
      </c>
      <c r="C5289" s="12">
        <v>2201330015391</v>
      </c>
      <c r="D5289" s="7" t="s">
        <v>53425</v>
      </c>
      <c r="E5289" s="7" t="s">
        <v>5206</v>
      </c>
      <c r="F5289" s="7" t="s">
        <v>26002</v>
      </c>
      <c r="G5289" s="7" t="s">
        <v>53426</v>
      </c>
      <c r="H5289" s="7" t="s">
        <v>53427</v>
      </c>
      <c r="I5289" s="7" t="s">
        <v>45</v>
      </c>
      <c r="J5289" s="7" t="s">
        <v>33060</v>
      </c>
      <c r="K5289" s="7" t="s">
        <v>47</v>
      </c>
      <c r="L5289" s="7">
        <v>10</v>
      </c>
      <c r="M5289" s="7" t="s">
        <v>105</v>
      </c>
      <c r="N5289" s="7">
        <v>86102</v>
      </c>
      <c r="O5289" s="7" t="s">
        <v>30448</v>
      </c>
      <c r="P5289" s="7">
        <v>20131017</v>
      </c>
      <c r="Q5289" s="7">
        <v>104</v>
      </c>
      <c r="R5289" s="7">
        <v>202012</v>
      </c>
    </row>
    <row r="5290" spans="1:18" ht="16.5" customHeight="1">
      <c r="A5290" s="8">
        <v>6168213970</v>
      </c>
      <c r="B5290" s="7">
        <v>3136866</v>
      </c>
      <c r="C5290" s="12">
        <v>2241320002619</v>
      </c>
      <c r="D5290" s="7" t="s">
        <v>53428</v>
      </c>
      <c r="E5290" s="7" t="s">
        <v>53429</v>
      </c>
      <c r="F5290" s="7" t="s">
        <v>209</v>
      </c>
      <c r="G5290" s="7" t="s">
        <v>53430</v>
      </c>
      <c r="H5290" s="7" t="s">
        <v>53431</v>
      </c>
      <c r="I5290" s="7" t="s">
        <v>45</v>
      </c>
      <c r="J5290" s="7" t="s">
        <v>33060</v>
      </c>
      <c r="K5290" s="7" t="s">
        <v>47</v>
      </c>
      <c r="L5290" s="7">
        <v>10</v>
      </c>
      <c r="M5290" s="7" t="s">
        <v>33076</v>
      </c>
      <c r="N5290" s="7">
        <v>10122</v>
      </c>
      <c r="O5290" s="7" t="s">
        <v>51565</v>
      </c>
      <c r="P5290" s="7">
        <v>20001004</v>
      </c>
      <c r="Q5290" s="7">
        <v>51</v>
      </c>
      <c r="R5290" s="7">
        <v>202012</v>
      </c>
    </row>
    <row r="5291" spans="1:18" ht="16.5" customHeight="1">
      <c r="A5291" s="8">
        <v>2208209125</v>
      </c>
      <c r="B5291" s="7">
        <v>5622265</v>
      </c>
      <c r="C5291" s="12">
        <v>2241330002641</v>
      </c>
      <c r="D5291" s="7" t="s">
        <v>53432</v>
      </c>
      <c r="E5291" s="7" t="s">
        <v>5773</v>
      </c>
      <c r="F5291" s="7" t="s">
        <v>48100</v>
      </c>
      <c r="G5291" s="7" t="s">
        <v>53433</v>
      </c>
      <c r="H5291" s="7" t="s">
        <v>53434</v>
      </c>
      <c r="I5291" s="7" t="s">
        <v>45</v>
      </c>
      <c r="J5291" s="7" t="s">
        <v>33060</v>
      </c>
      <c r="K5291" s="7" t="s">
        <v>47</v>
      </c>
      <c r="L5291" s="7">
        <v>10</v>
      </c>
      <c r="M5291" s="7" t="s">
        <v>105</v>
      </c>
      <c r="N5291" s="7">
        <v>86200</v>
      </c>
      <c r="O5291" s="7" t="s">
        <v>30500</v>
      </c>
      <c r="P5291" s="7">
        <v>20101201</v>
      </c>
      <c r="Q5291" s="7">
        <v>410</v>
      </c>
      <c r="R5291" s="7">
        <v>202012</v>
      </c>
    </row>
    <row r="5292" spans="1:18" ht="16.5" customHeight="1">
      <c r="A5292" s="8">
        <v>6168200489</v>
      </c>
      <c r="B5292" s="7">
        <v>2202772</v>
      </c>
      <c r="C5292" s="12">
        <v>2241360000079</v>
      </c>
      <c r="D5292" s="7" t="s">
        <v>53435</v>
      </c>
      <c r="E5292" s="7" t="s">
        <v>53436</v>
      </c>
      <c r="F5292" s="7" t="s">
        <v>53437</v>
      </c>
      <c r="G5292" s="7" t="s">
        <v>53438</v>
      </c>
      <c r="H5292" s="7" t="s">
        <v>53439</v>
      </c>
      <c r="I5292" s="7" t="s">
        <v>45</v>
      </c>
      <c r="J5292" s="7" t="s">
        <v>33060</v>
      </c>
      <c r="K5292" s="7" t="s">
        <v>47</v>
      </c>
      <c r="L5292" s="7">
        <v>10</v>
      </c>
      <c r="M5292" s="7" t="s">
        <v>33760</v>
      </c>
      <c r="N5292" s="7">
        <v>46311</v>
      </c>
      <c r="O5292" s="7" t="s">
        <v>33832</v>
      </c>
      <c r="P5292" s="7">
        <v>19600921</v>
      </c>
      <c r="Q5292" s="7">
        <v>292</v>
      </c>
      <c r="R5292" s="7">
        <v>202012</v>
      </c>
    </row>
    <row r="5293" spans="1:18" ht="16.5" customHeight="1">
      <c r="A5293" s="8">
        <v>7488200205</v>
      </c>
      <c r="B5293" s="7">
        <v>8237906</v>
      </c>
      <c r="C5293" s="12">
        <v>2241710011626</v>
      </c>
      <c r="D5293" s="7" t="s">
        <v>53440</v>
      </c>
      <c r="E5293" s="7" t="s">
        <v>53441</v>
      </c>
      <c r="F5293" s="7" t="s">
        <v>53442</v>
      </c>
      <c r="G5293" s="7" t="s">
        <v>53443</v>
      </c>
      <c r="H5293" s="7" t="s">
        <v>53444</v>
      </c>
      <c r="I5293" s="7" t="s">
        <v>45</v>
      </c>
      <c r="J5293" s="7" t="s">
        <v>33060</v>
      </c>
      <c r="K5293" s="7" t="s">
        <v>47</v>
      </c>
      <c r="L5293" s="7">
        <v>10</v>
      </c>
      <c r="M5293" s="7" t="s">
        <v>105</v>
      </c>
      <c r="N5293" s="7">
        <v>87299</v>
      </c>
      <c r="O5293" s="7" t="s">
        <v>37831</v>
      </c>
      <c r="P5293" s="7">
        <v>20170623</v>
      </c>
      <c r="Q5293" s="7">
        <v>174</v>
      </c>
      <c r="R5293" s="7">
        <v>202012</v>
      </c>
    </row>
    <row r="5294" spans="1:18" ht="16.5" customHeight="1">
      <c r="A5294" s="8">
        <v>2828601003</v>
      </c>
      <c r="B5294" s="7">
        <v>8434962</v>
      </c>
      <c r="C5294" s="12">
        <v>2301110286160</v>
      </c>
      <c r="D5294" s="7" t="s">
        <v>17934</v>
      </c>
      <c r="E5294" s="7" t="s">
        <v>13040</v>
      </c>
      <c r="F5294" s="7" t="s">
        <v>17935</v>
      </c>
      <c r="G5294" s="7" t="s">
        <v>17936</v>
      </c>
      <c r="H5294" s="7" t="s">
        <v>17937</v>
      </c>
      <c r="I5294" s="7" t="s">
        <v>65</v>
      </c>
      <c r="J5294" s="7" t="s">
        <v>33060</v>
      </c>
      <c r="K5294" s="7" t="s">
        <v>47</v>
      </c>
      <c r="L5294" s="7">
        <v>10</v>
      </c>
      <c r="M5294" s="7" t="s">
        <v>33076</v>
      </c>
      <c r="N5294" s="7">
        <v>22299</v>
      </c>
      <c r="O5294" s="7" t="s">
        <v>33340</v>
      </c>
      <c r="P5294" s="7">
        <v>20171211</v>
      </c>
      <c r="Q5294" s="7">
        <v>59</v>
      </c>
      <c r="R5294" s="7">
        <v>202012</v>
      </c>
    </row>
    <row r="5295" spans="1:18" ht="16.5" customHeight="1">
      <c r="A5295" s="8">
        <v>6108210937</v>
      </c>
      <c r="B5295" s="7">
        <v>3132640</v>
      </c>
      <c r="C5295" s="12">
        <v>2301210003034</v>
      </c>
      <c r="D5295" s="7" t="s">
        <v>53445</v>
      </c>
      <c r="E5295" s="7" t="s">
        <v>15714</v>
      </c>
      <c r="F5295" s="7" t="s">
        <v>53446</v>
      </c>
      <c r="G5295" s="7" t="s">
        <v>53447</v>
      </c>
      <c r="H5295" s="7" t="s">
        <v>53448</v>
      </c>
      <c r="I5295" s="7" t="s">
        <v>45</v>
      </c>
      <c r="J5295" s="7" t="s">
        <v>33060</v>
      </c>
      <c r="K5295" s="7" t="s">
        <v>47</v>
      </c>
      <c r="L5295" s="7">
        <v>10</v>
      </c>
      <c r="M5295" s="7" t="s">
        <v>105</v>
      </c>
      <c r="N5295" s="7">
        <v>87292</v>
      </c>
      <c r="O5295" s="7" t="s">
        <v>37815</v>
      </c>
      <c r="P5295" s="7">
        <v>20050629</v>
      </c>
      <c r="Q5295" s="7">
        <v>62</v>
      </c>
      <c r="R5295" s="7">
        <v>202012</v>
      </c>
    </row>
    <row r="5296" spans="1:18" ht="16.5" customHeight="1">
      <c r="A5296" s="8">
        <v>6208205902</v>
      </c>
      <c r="B5296" s="7">
        <v>3862980</v>
      </c>
      <c r="C5296" s="12">
        <v>2301320002752</v>
      </c>
      <c r="D5296" s="7" t="s">
        <v>53449</v>
      </c>
      <c r="E5296" s="7" t="s">
        <v>53450</v>
      </c>
      <c r="F5296" s="7" t="s">
        <v>14498</v>
      </c>
      <c r="G5296" s="7" t="s">
        <v>53451</v>
      </c>
      <c r="H5296" s="7" t="s">
        <v>53452</v>
      </c>
      <c r="I5296" s="7" t="s">
        <v>45</v>
      </c>
      <c r="J5296" s="7" t="s">
        <v>33060</v>
      </c>
      <c r="K5296" s="7" t="s">
        <v>47</v>
      </c>
      <c r="L5296" s="7">
        <v>10</v>
      </c>
      <c r="M5296" s="7" t="s">
        <v>105</v>
      </c>
      <c r="N5296" s="7">
        <v>87299</v>
      </c>
      <c r="O5296" s="7" t="s">
        <v>37831</v>
      </c>
      <c r="P5296" s="7">
        <v>20070201</v>
      </c>
      <c r="Q5296" s="7">
        <v>110</v>
      </c>
      <c r="R5296" s="7">
        <v>202012</v>
      </c>
    </row>
    <row r="5297" spans="1:18" ht="16.5" customHeight="1">
      <c r="A5297" s="8">
        <v>6108207223</v>
      </c>
      <c r="B5297" s="7">
        <v>1234628</v>
      </c>
      <c r="C5297" s="12">
        <v>2301330001025</v>
      </c>
      <c r="D5297" s="7" t="s">
        <v>53453</v>
      </c>
      <c r="E5297" s="7" t="s">
        <v>4486</v>
      </c>
      <c r="F5297" s="7" t="s">
        <v>7921</v>
      </c>
      <c r="G5297" s="7" t="s">
        <v>53454</v>
      </c>
      <c r="H5297" s="7" t="s">
        <v>53455</v>
      </c>
      <c r="I5297" s="7" t="s">
        <v>45</v>
      </c>
      <c r="J5297" s="7" t="s">
        <v>33060</v>
      </c>
      <c r="K5297" s="7" t="s">
        <v>47</v>
      </c>
      <c r="L5297" s="7">
        <v>10</v>
      </c>
      <c r="M5297" s="7" t="s">
        <v>105</v>
      </c>
      <c r="N5297" s="7">
        <v>86100</v>
      </c>
      <c r="O5297" s="7" t="s">
        <v>5955</v>
      </c>
      <c r="P5297" s="7">
        <v>19991215</v>
      </c>
      <c r="Q5297" s="7">
        <v>107</v>
      </c>
      <c r="R5297" s="7">
        <v>202012</v>
      </c>
    </row>
    <row r="5298" spans="1:18" ht="16.5" customHeight="1">
      <c r="A5298" s="8">
        <v>6108209634</v>
      </c>
      <c r="B5298" s="7">
        <v>1353832</v>
      </c>
      <c r="C5298" s="12">
        <v>2301330002643</v>
      </c>
      <c r="D5298" s="7" t="s">
        <v>23620</v>
      </c>
      <c r="E5298" s="7" t="s">
        <v>23622</v>
      </c>
      <c r="F5298" s="7" t="s">
        <v>23623</v>
      </c>
      <c r="G5298" s="7" t="s">
        <v>23624</v>
      </c>
      <c r="H5298" s="7" t="s">
        <v>23625</v>
      </c>
      <c r="I5298" s="7" t="s">
        <v>45</v>
      </c>
      <c r="J5298" s="7" t="s">
        <v>33060</v>
      </c>
      <c r="K5298" s="7" t="s">
        <v>47</v>
      </c>
      <c r="L5298" s="7">
        <v>10</v>
      </c>
      <c r="M5298" s="7" t="s">
        <v>105</v>
      </c>
      <c r="N5298" s="7">
        <v>86100</v>
      </c>
      <c r="O5298" s="7" t="s">
        <v>5955</v>
      </c>
      <c r="P5298" s="7">
        <v>20030123</v>
      </c>
      <c r="Q5298" s="7">
        <v>361</v>
      </c>
      <c r="R5298" s="7">
        <v>202012</v>
      </c>
    </row>
    <row r="5299" spans="1:18" ht="16.5" customHeight="1">
      <c r="A5299" s="8">
        <v>6108211464</v>
      </c>
      <c r="B5299" s="7">
        <v>2765139</v>
      </c>
      <c r="C5299" s="12">
        <v>2301330003667</v>
      </c>
      <c r="D5299" s="7" t="s">
        <v>53456</v>
      </c>
      <c r="E5299" s="7" t="s">
        <v>11524</v>
      </c>
      <c r="F5299" s="7" t="s">
        <v>27954</v>
      </c>
      <c r="G5299" s="7" t="s">
        <v>53457</v>
      </c>
      <c r="H5299" s="7" t="s">
        <v>53458</v>
      </c>
      <c r="I5299" s="7" t="s">
        <v>45</v>
      </c>
      <c r="J5299" s="7" t="s">
        <v>33060</v>
      </c>
      <c r="K5299" s="7" t="s">
        <v>47</v>
      </c>
      <c r="L5299" s="7">
        <v>10</v>
      </c>
      <c r="M5299" s="7" t="s">
        <v>105</v>
      </c>
      <c r="N5299" s="7">
        <v>86100</v>
      </c>
      <c r="O5299" s="7" t="s">
        <v>5955</v>
      </c>
      <c r="P5299" s="7">
        <v>20061130</v>
      </c>
      <c r="Q5299" s="7">
        <v>73</v>
      </c>
      <c r="R5299" s="7">
        <v>202012</v>
      </c>
    </row>
    <row r="5300" spans="1:18" ht="16.5" customHeight="1">
      <c r="A5300" s="8">
        <v>6108212139</v>
      </c>
      <c r="B5300" s="7">
        <v>3039201</v>
      </c>
      <c r="C5300" s="12">
        <v>2301330004061</v>
      </c>
      <c r="D5300" s="7" t="s">
        <v>53459</v>
      </c>
      <c r="E5300" s="7" t="s">
        <v>1947</v>
      </c>
      <c r="F5300" s="7" t="s">
        <v>249</v>
      </c>
      <c r="G5300" s="7" t="s">
        <v>53460</v>
      </c>
      <c r="H5300" s="7" t="s">
        <v>53461</v>
      </c>
      <c r="I5300" s="7" t="s">
        <v>45</v>
      </c>
      <c r="J5300" s="7" t="s">
        <v>33060</v>
      </c>
      <c r="K5300" s="7" t="s">
        <v>47</v>
      </c>
      <c r="L5300" s="7">
        <v>10</v>
      </c>
      <c r="M5300" s="7" t="s">
        <v>105</v>
      </c>
      <c r="N5300" s="7">
        <v>86101</v>
      </c>
      <c r="O5300" s="7" t="s">
        <v>615</v>
      </c>
      <c r="P5300" s="7">
        <v>20080326</v>
      </c>
      <c r="Q5300" s="7">
        <v>50</v>
      </c>
      <c r="R5300" s="7">
        <v>202012</v>
      </c>
    </row>
    <row r="5301" spans="1:18" ht="16.5" customHeight="1">
      <c r="A5301" s="8">
        <v>6208210157</v>
      </c>
      <c r="B5301" s="7">
        <v>8343716</v>
      </c>
      <c r="C5301" s="12">
        <v>2301330011066</v>
      </c>
      <c r="D5301" s="7" t="s">
        <v>53462</v>
      </c>
      <c r="E5301" s="7" t="s">
        <v>32806</v>
      </c>
      <c r="F5301" s="7" t="s">
        <v>53463</v>
      </c>
      <c r="G5301" s="7" t="s">
        <v>53464</v>
      </c>
      <c r="H5301" s="7" t="s">
        <v>53465</v>
      </c>
      <c r="I5301" s="7" t="s">
        <v>45</v>
      </c>
      <c r="J5301" s="7" t="s">
        <v>33060</v>
      </c>
      <c r="K5301" s="7" t="s">
        <v>47</v>
      </c>
      <c r="L5301" s="7">
        <v>10</v>
      </c>
      <c r="M5301" s="7" t="s">
        <v>105</v>
      </c>
      <c r="N5301" s="7">
        <v>86000</v>
      </c>
      <c r="O5301" s="7" t="s">
        <v>16390</v>
      </c>
      <c r="P5301" s="7">
        <v>20141212</v>
      </c>
      <c r="Q5301" s="7">
        <v>50</v>
      </c>
      <c r="R5301" s="7">
        <v>202012</v>
      </c>
    </row>
    <row r="5302" spans="1:18" ht="16.5" customHeight="1">
      <c r="A5302" s="8">
        <v>1128206910</v>
      </c>
      <c r="B5302" s="7">
        <v>8597975</v>
      </c>
      <c r="C5302" s="12">
        <v>2301330013161</v>
      </c>
      <c r="D5302" s="7" t="s">
        <v>30637</v>
      </c>
      <c r="E5302" s="7" t="s">
        <v>30638</v>
      </c>
      <c r="F5302" s="7" t="s">
        <v>249</v>
      </c>
      <c r="G5302" s="7" t="s">
        <v>30639</v>
      </c>
      <c r="H5302" s="7" t="s">
        <v>30640</v>
      </c>
      <c r="I5302" s="7" t="s">
        <v>45</v>
      </c>
      <c r="J5302" s="7" t="s">
        <v>33060</v>
      </c>
      <c r="K5302" s="7" t="s">
        <v>47</v>
      </c>
      <c r="L5302" s="7">
        <v>10</v>
      </c>
      <c r="M5302" s="7" t="s">
        <v>105</v>
      </c>
      <c r="N5302" s="7">
        <v>86102</v>
      </c>
      <c r="O5302" s="7" t="s">
        <v>30448</v>
      </c>
      <c r="P5302" s="7">
        <v>20180608</v>
      </c>
      <c r="Q5302" s="7">
        <v>156</v>
      </c>
      <c r="R5302" s="7">
        <v>202012</v>
      </c>
    </row>
    <row r="5303" spans="1:18" ht="16.5" customHeight="1">
      <c r="A5303" s="8">
        <v>6218212707</v>
      </c>
      <c r="B5303" s="7">
        <v>4139266</v>
      </c>
      <c r="C5303" s="12">
        <v>2341330002095</v>
      </c>
      <c r="D5303" s="7" t="s">
        <v>30648</v>
      </c>
      <c r="E5303" s="7" t="s">
        <v>30649</v>
      </c>
      <c r="F5303" s="7" t="s">
        <v>249</v>
      </c>
      <c r="G5303" s="7" t="s">
        <v>30650</v>
      </c>
      <c r="H5303" s="7" t="s">
        <v>30651</v>
      </c>
      <c r="I5303" s="7" t="s">
        <v>45</v>
      </c>
      <c r="J5303" s="7" t="s">
        <v>33060</v>
      </c>
      <c r="K5303" s="7" t="s">
        <v>47</v>
      </c>
      <c r="L5303" s="7">
        <v>10</v>
      </c>
      <c r="M5303" s="7" t="s">
        <v>105</v>
      </c>
      <c r="N5303" s="7">
        <v>86102</v>
      </c>
      <c r="O5303" s="7" t="s">
        <v>30448</v>
      </c>
      <c r="P5303" s="7">
        <v>20120619</v>
      </c>
      <c r="Q5303" s="7">
        <v>136</v>
      </c>
      <c r="R5303" s="7">
        <v>202012</v>
      </c>
    </row>
    <row r="5304" spans="1:18" ht="16.5" customHeight="1">
      <c r="A5304" s="8">
        <v>7848200249</v>
      </c>
      <c r="B5304" s="7">
        <v>8608985</v>
      </c>
      <c r="C5304" s="12">
        <v>2341330003085</v>
      </c>
      <c r="D5304" s="7" t="s">
        <v>53466</v>
      </c>
      <c r="E5304" s="7" t="s">
        <v>53467</v>
      </c>
      <c r="F5304" s="7" t="s">
        <v>36018</v>
      </c>
      <c r="G5304" s="7" t="s">
        <v>53468</v>
      </c>
      <c r="H5304" s="7" t="s">
        <v>53469</v>
      </c>
      <c r="I5304" s="7" t="s">
        <v>45</v>
      </c>
      <c r="J5304" s="7" t="s">
        <v>33060</v>
      </c>
      <c r="K5304" s="7" t="s">
        <v>47</v>
      </c>
      <c r="L5304" s="7">
        <v>10</v>
      </c>
      <c r="M5304" s="7" t="s">
        <v>105</v>
      </c>
      <c r="N5304" s="7">
        <v>86000</v>
      </c>
      <c r="O5304" s="7" t="s">
        <v>16390</v>
      </c>
      <c r="P5304" s="7">
        <v>20180320</v>
      </c>
      <c r="Q5304" s="7">
        <v>185</v>
      </c>
      <c r="R5304" s="7">
        <v>202012</v>
      </c>
    </row>
    <row r="5305" spans="1:18" ht="16.5" customHeight="1">
      <c r="A5305" s="8">
        <v>4618200176</v>
      </c>
      <c r="B5305" s="7">
        <v>8766218</v>
      </c>
      <c r="C5305" s="12">
        <v>2341330003192</v>
      </c>
      <c r="D5305" s="7" t="s">
        <v>53470</v>
      </c>
      <c r="E5305" s="7" t="s">
        <v>53471</v>
      </c>
      <c r="F5305" s="7" t="s">
        <v>249</v>
      </c>
      <c r="G5305" s="7" t="s">
        <v>53472</v>
      </c>
      <c r="H5305" s="7" t="s">
        <v>53473</v>
      </c>
      <c r="I5305" s="7" t="s">
        <v>65</v>
      </c>
      <c r="J5305" s="7" t="s">
        <v>33060</v>
      </c>
      <c r="K5305" s="7" t="s">
        <v>47</v>
      </c>
      <c r="L5305" s="7">
        <v>10</v>
      </c>
      <c r="M5305" s="7" t="s">
        <v>105</v>
      </c>
      <c r="N5305" s="7">
        <v>86102</v>
      </c>
      <c r="O5305" s="7" t="s">
        <v>30448</v>
      </c>
      <c r="P5305" s="7">
        <v>20181026</v>
      </c>
      <c r="Q5305" s="7">
        <v>54</v>
      </c>
      <c r="R5305" s="7">
        <v>202012</v>
      </c>
    </row>
    <row r="5306" spans="1:18" ht="16.5" customHeight="1">
      <c r="A5306" s="8">
        <v>6208204859</v>
      </c>
      <c r="B5306" s="7">
        <v>2586508</v>
      </c>
      <c r="C5306" s="12">
        <v>2342320002623</v>
      </c>
      <c r="D5306" s="7" t="s">
        <v>53474</v>
      </c>
      <c r="E5306" s="7" t="s">
        <v>53475</v>
      </c>
      <c r="F5306" s="7" t="s">
        <v>6163</v>
      </c>
      <c r="G5306" s="7" t="s">
        <v>53476</v>
      </c>
      <c r="H5306" s="7" t="s">
        <v>53477</v>
      </c>
      <c r="I5306" s="7" t="s">
        <v>45</v>
      </c>
      <c r="J5306" s="7" t="s">
        <v>33060</v>
      </c>
      <c r="K5306" s="7" t="s">
        <v>47</v>
      </c>
      <c r="L5306" s="7">
        <v>10</v>
      </c>
      <c r="M5306" s="7" t="s">
        <v>105</v>
      </c>
      <c r="N5306" s="7">
        <v>87000</v>
      </c>
      <c r="O5306" s="7" t="s">
        <v>16479</v>
      </c>
      <c r="P5306" s="7">
        <v>20041111</v>
      </c>
      <c r="Q5306" s="7">
        <v>62</v>
      </c>
      <c r="R5306" s="7">
        <v>202012</v>
      </c>
    </row>
    <row r="5307" spans="1:18" ht="16.5" customHeight="1">
      <c r="A5307" s="8">
        <v>6208205519</v>
      </c>
      <c r="B5307" s="7">
        <v>2758645</v>
      </c>
      <c r="C5307" s="12">
        <v>2342330002845</v>
      </c>
      <c r="D5307" s="7" t="s">
        <v>53478</v>
      </c>
      <c r="E5307" s="7" t="s">
        <v>36267</v>
      </c>
      <c r="F5307" s="7" t="s">
        <v>249</v>
      </c>
      <c r="G5307" s="7" t="s">
        <v>53479</v>
      </c>
      <c r="H5307" s="7" t="s">
        <v>53480</v>
      </c>
      <c r="I5307" s="7" t="s">
        <v>45</v>
      </c>
      <c r="J5307" s="7" t="s">
        <v>33060</v>
      </c>
      <c r="K5307" s="7" t="s">
        <v>47</v>
      </c>
      <c r="L5307" s="7">
        <v>10</v>
      </c>
      <c r="M5307" s="7" t="s">
        <v>105</v>
      </c>
      <c r="N5307" s="7">
        <v>86100</v>
      </c>
      <c r="O5307" s="7" t="s">
        <v>5955</v>
      </c>
      <c r="P5307" s="7">
        <v>20060417</v>
      </c>
      <c r="Q5307" s="7">
        <v>263</v>
      </c>
      <c r="R5307" s="7">
        <v>202012</v>
      </c>
    </row>
    <row r="5308" spans="1:18" ht="16.5" customHeight="1">
      <c r="A5308" s="8">
        <v>6208208947</v>
      </c>
      <c r="B5308" s="7">
        <v>4175349</v>
      </c>
      <c r="C5308" s="12">
        <v>2342330003900</v>
      </c>
      <c r="D5308" s="7" t="s">
        <v>53481</v>
      </c>
      <c r="E5308" s="7" t="s">
        <v>53482</v>
      </c>
      <c r="F5308" s="7" t="s">
        <v>44699</v>
      </c>
      <c r="G5308" s="7" t="s">
        <v>53483</v>
      </c>
      <c r="H5308" s="7" t="s">
        <v>53484</v>
      </c>
      <c r="I5308" s="7" t="s">
        <v>45</v>
      </c>
      <c r="J5308" s="7" t="s">
        <v>33060</v>
      </c>
      <c r="K5308" s="7" t="s">
        <v>47</v>
      </c>
      <c r="L5308" s="7">
        <v>10</v>
      </c>
      <c r="M5308" s="7" t="s">
        <v>105</v>
      </c>
      <c r="N5308" s="7">
        <v>86102</v>
      </c>
      <c r="O5308" s="7" t="s">
        <v>30448</v>
      </c>
      <c r="P5308" s="7">
        <v>20121022</v>
      </c>
      <c r="Q5308" s="7">
        <v>63</v>
      </c>
      <c r="R5308" s="7">
        <v>202012</v>
      </c>
    </row>
    <row r="5309" spans="1:18" ht="16.5" customHeight="1">
      <c r="A5309" s="8">
        <v>2158213476</v>
      </c>
      <c r="B5309" s="7">
        <v>3974526</v>
      </c>
      <c r="C5309" s="12">
        <v>2442320006615</v>
      </c>
      <c r="D5309" s="7" t="s">
        <v>53485</v>
      </c>
      <c r="E5309" s="7" t="s">
        <v>53486</v>
      </c>
      <c r="F5309" s="7" t="s">
        <v>53487</v>
      </c>
      <c r="G5309" s="7" t="s">
        <v>53488</v>
      </c>
      <c r="H5309" s="7" t="s">
        <v>53489</v>
      </c>
      <c r="I5309" s="7" t="s">
        <v>45</v>
      </c>
      <c r="J5309" s="7" t="s">
        <v>33060</v>
      </c>
      <c r="K5309" s="7" t="s">
        <v>47</v>
      </c>
      <c r="L5309" s="7">
        <v>10</v>
      </c>
      <c r="M5309" s="7" t="s">
        <v>105</v>
      </c>
      <c r="N5309" s="7">
        <v>87121</v>
      </c>
      <c r="O5309" s="7" t="s">
        <v>37510</v>
      </c>
      <c r="P5309" s="7">
        <v>20110201</v>
      </c>
      <c r="Q5309" s="7">
        <v>76</v>
      </c>
      <c r="R5309" s="7">
        <v>202012</v>
      </c>
    </row>
    <row r="5310" spans="1:18" ht="16.5" customHeight="1">
      <c r="A5310" s="8">
        <v>2158213442</v>
      </c>
      <c r="B5310" s="7">
        <v>3967194</v>
      </c>
      <c r="C5310" s="12">
        <v>2442330006580</v>
      </c>
      <c r="D5310" s="7" t="s">
        <v>30566</v>
      </c>
      <c r="E5310" s="7" t="s">
        <v>30567</v>
      </c>
      <c r="F5310" s="7" t="s">
        <v>249</v>
      </c>
      <c r="G5310" s="7" t="s">
        <v>30568</v>
      </c>
      <c r="H5310" s="7" t="s">
        <v>30569</v>
      </c>
      <c r="I5310" s="7" t="s">
        <v>45</v>
      </c>
      <c r="J5310" s="7" t="s">
        <v>33060</v>
      </c>
      <c r="K5310" s="7" t="s">
        <v>47</v>
      </c>
      <c r="L5310" s="7">
        <v>10</v>
      </c>
      <c r="M5310" s="7" t="s">
        <v>105</v>
      </c>
      <c r="N5310" s="7">
        <v>86102</v>
      </c>
      <c r="O5310" s="7" t="s">
        <v>30448</v>
      </c>
      <c r="P5310" s="7">
        <v>20110118</v>
      </c>
      <c r="Q5310" s="7">
        <v>123</v>
      </c>
      <c r="R5310" s="7">
        <v>202012</v>
      </c>
    </row>
    <row r="5311" spans="1:18" ht="16.5" customHeight="1">
      <c r="A5311" s="8">
        <v>2158213608</v>
      </c>
      <c r="B5311" s="7">
        <v>3986060</v>
      </c>
      <c r="C5311" s="12">
        <v>2442330006663</v>
      </c>
      <c r="D5311" s="7" t="s">
        <v>8571</v>
      </c>
      <c r="E5311" s="7" t="s">
        <v>8572</v>
      </c>
      <c r="F5311" s="7" t="s">
        <v>249</v>
      </c>
      <c r="G5311" s="7" t="s">
        <v>8573</v>
      </c>
      <c r="H5311" s="7" t="s">
        <v>8574</v>
      </c>
      <c r="I5311" s="7" t="s">
        <v>45</v>
      </c>
      <c r="J5311" s="7" t="s">
        <v>33060</v>
      </c>
      <c r="K5311" s="7" t="s">
        <v>47</v>
      </c>
      <c r="L5311" s="7">
        <v>10</v>
      </c>
      <c r="M5311" s="7" t="s">
        <v>105</v>
      </c>
      <c r="N5311" s="7">
        <v>86102</v>
      </c>
      <c r="O5311" s="7" t="s">
        <v>30448</v>
      </c>
      <c r="P5311" s="7">
        <v>20110318</v>
      </c>
      <c r="Q5311" s="7">
        <v>739</v>
      </c>
      <c r="R5311" s="7">
        <v>202012</v>
      </c>
    </row>
    <row r="5312" spans="1:18" ht="16.5" customHeight="1">
      <c r="A5312" s="8">
        <v>6468200122</v>
      </c>
      <c r="B5312" s="7">
        <v>6794832</v>
      </c>
      <c r="C5312" s="12">
        <v>2501330030187</v>
      </c>
      <c r="D5312" s="7" t="s">
        <v>53490</v>
      </c>
      <c r="E5312" s="7" t="s">
        <v>46519</v>
      </c>
      <c r="F5312" s="7" t="s">
        <v>249</v>
      </c>
      <c r="G5312" s="7" t="s">
        <v>53491</v>
      </c>
      <c r="H5312" s="7" t="s">
        <v>53492</v>
      </c>
      <c r="I5312" s="7" t="s">
        <v>45</v>
      </c>
      <c r="J5312" s="7" t="s">
        <v>33060</v>
      </c>
      <c r="K5312" s="7" t="s">
        <v>47</v>
      </c>
      <c r="L5312" s="7">
        <v>10</v>
      </c>
      <c r="M5312" s="7" t="s">
        <v>105</v>
      </c>
      <c r="N5312" s="7">
        <v>86102</v>
      </c>
      <c r="O5312" s="7" t="s">
        <v>30448</v>
      </c>
      <c r="P5312" s="7">
        <v>20160809</v>
      </c>
      <c r="Q5312" s="7">
        <v>167</v>
      </c>
      <c r="R5312" s="7">
        <v>202012</v>
      </c>
    </row>
    <row r="5313" spans="1:18" ht="16.5" customHeight="1">
      <c r="A5313" s="8">
        <v>1078210784</v>
      </c>
      <c r="B5313" s="7">
        <v>3874714</v>
      </c>
      <c r="C5313" s="12">
        <v>2541320014022</v>
      </c>
      <c r="D5313" s="7" t="s">
        <v>53493</v>
      </c>
      <c r="E5313" s="7" t="s">
        <v>32901</v>
      </c>
      <c r="F5313" s="7" t="s">
        <v>53494</v>
      </c>
      <c r="G5313" s="7" t="s">
        <v>53495</v>
      </c>
      <c r="H5313" s="7" t="s">
        <v>53496</v>
      </c>
      <c r="I5313" s="7" t="s">
        <v>45</v>
      </c>
      <c r="J5313" s="7" t="s">
        <v>33060</v>
      </c>
      <c r="K5313" s="7" t="s">
        <v>47</v>
      </c>
      <c r="L5313" s="7">
        <v>10</v>
      </c>
      <c r="M5313" s="7" t="s">
        <v>105</v>
      </c>
      <c r="N5313" s="7">
        <v>87000</v>
      </c>
      <c r="O5313" s="7" t="s">
        <v>16479</v>
      </c>
      <c r="P5313" s="7">
        <v>20050819</v>
      </c>
      <c r="Q5313" s="7">
        <v>51</v>
      </c>
      <c r="R5313" s="7">
        <v>202012</v>
      </c>
    </row>
    <row r="5314" spans="1:18" ht="16.5" customHeight="1">
      <c r="A5314" s="8">
        <v>1088208035</v>
      </c>
      <c r="B5314" s="7">
        <v>3676659</v>
      </c>
      <c r="C5314" s="12">
        <v>2541330016505</v>
      </c>
      <c r="D5314" s="7" t="s">
        <v>53497</v>
      </c>
      <c r="E5314" s="7" t="s">
        <v>53498</v>
      </c>
      <c r="F5314" s="7" t="s">
        <v>249</v>
      </c>
      <c r="G5314" s="7" t="s">
        <v>53499</v>
      </c>
      <c r="H5314" s="7" t="s">
        <v>53500</v>
      </c>
      <c r="I5314" s="7" t="s">
        <v>45</v>
      </c>
      <c r="J5314" s="7" t="s">
        <v>33060</v>
      </c>
      <c r="K5314" s="7" t="s">
        <v>47</v>
      </c>
      <c r="L5314" s="7">
        <v>10</v>
      </c>
      <c r="M5314" s="7" t="s">
        <v>105</v>
      </c>
      <c r="N5314" s="7">
        <v>86102</v>
      </c>
      <c r="O5314" s="7" t="s">
        <v>30448</v>
      </c>
      <c r="P5314" s="7">
        <v>20091028</v>
      </c>
      <c r="Q5314" s="7">
        <v>258</v>
      </c>
      <c r="R5314" s="7">
        <v>202012</v>
      </c>
    </row>
    <row r="5315" spans="1:18" ht="16.5" customHeight="1">
      <c r="A5315" s="8">
        <v>1098208775</v>
      </c>
      <c r="B5315" s="7">
        <v>2842859</v>
      </c>
      <c r="C5315" s="12">
        <v>2542330005366</v>
      </c>
      <c r="D5315" s="7" t="s">
        <v>30645</v>
      </c>
      <c r="E5315" s="7" t="s">
        <v>30646</v>
      </c>
      <c r="F5315" s="7" t="s">
        <v>249</v>
      </c>
      <c r="G5315" s="7" t="s">
        <v>30647</v>
      </c>
      <c r="H5315" s="7" t="s">
        <v>11677</v>
      </c>
      <c r="I5315" s="7" t="s">
        <v>45</v>
      </c>
      <c r="J5315" s="7" t="s">
        <v>33060</v>
      </c>
      <c r="K5315" s="7" t="s">
        <v>47</v>
      </c>
      <c r="L5315" s="7">
        <v>10</v>
      </c>
      <c r="M5315" s="7" t="s">
        <v>105</v>
      </c>
      <c r="N5315" s="7">
        <v>86300</v>
      </c>
      <c r="O5315" s="7" t="s">
        <v>36811</v>
      </c>
      <c r="P5315" s="7">
        <v>20040607</v>
      </c>
      <c r="Q5315" s="7">
        <v>259</v>
      </c>
      <c r="R5315" s="7">
        <v>202012</v>
      </c>
    </row>
    <row r="5316" spans="1:18" ht="16.5" customHeight="1">
      <c r="A5316" s="8">
        <v>1108211042</v>
      </c>
      <c r="B5316" s="7">
        <v>3349621</v>
      </c>
      <c r="C5316" s="12">
        <v>2741320006306</v>
      </c>
      <c r="D5316" s="7" t="s">
        <v>53501</v>
      </c>
      <c r="E5316" s="7" t="s">
        <v>53502</v>
      </c>
      <c r="F5316" s="7" t="s">
        <v>53503</v>
      </c>
      <c r="G5316" s="7" t="s">
        <v>53504</v>
      </c>
      <c r="H5316" s="7" t="s">
        <v>53505</v>
      </c>
      <c r="I5316" s="7" t="s">
        <v>45</v>
      </c>
      <c r="J5316" s="7" t="s">
        <v>33060</v>
      </c>
      <c r="K5316" s="7" t="s">
        <v>47</v>
      </c>
      <c r="L5316" s="7">
        <v>10</v>
      </c>
      <c r="M5316" s="7" t="s">
        <v>105</v>
      </c>
      <c r="N5316" s="7">
        <v>87111</v>
      </c>
      <c r="O5316" s="7" t="s">
        <v>37358</v>
      </c>
      <c r="P5316" s="7">
        <v>20041022</v>
      </c>
      <c r="Q5316" s="7">
        <v>186</v>
      </c>
      <c r="R5316" s="7">
        <v>202012</v>
      </c>
    </row>
    <row r="5317" spans="1:18" ht="16.5" customHeight="1">
      <c r="A5317" s="8">
        <v>1718200026</v>
      </c>
      <c r="B5317" s="7">
        <v>6434411</v>
      </c>
      <c r="C5317" s="12">
        <v>2742330007558</v>
      </c>
      <c r="D5317" s="7" t="s">
        <v>53506</v>
      </c>
      <c r="E5317" s="7" t="s">
        <v>53507</v>
      </c>
      <c r="F5317" s="7" t="s">
        <v>53508</v>
      </c>
      <c r="G5317" s="7" t="s">
        <v>53509</v>
      </c>
      <c r="H5317" s="7" t="s">
        <v>53510</v>
      </c>
      <c r="I5317" s="7" t="s">
        <v>45</v>
      </c>
      <c r="J5317" s="7" t="s">
        <v>33060</v>
      </c>
      <c r="K5317" s="7" t="s">
        <v>47</v>
      </c>
      <c r="L5317" s="7">
        <v>10</v>
      </c>
      <c r="M5317" s="7" t="s">
        <v>105</v>
      </c>
      <c r="N5317" s="7">
        <v>86102</v>
      </c>
      <c r="O5317" s="7" t="s">
        <v>30448</v>
      </c>
      <c r="P5317" s="7">
        <v>20150622</v>
      </c>
      <c r="Q5317" s="7">
        <v>88</v>
      </c>
      <c r="R5317" s="7">
        <v>202012</v>
      </c>
    </row>
    <row r="5318" spans="1:18" ht="16.5" customHeight="1">
      <c r="A5318" s="8">
        <v>1278212850</v>
      </c>
      <c r="B5318" s="7">
        <v>3172431</v>
      </c>
      <c r="C5318" s="12">
        <v>2801210001468</v>
      </c>
      <c r="D5318" s="7" t="s">
        <v>53511</v>
      </c>
      <c r="E5318" s="7" t="s">
        <v>53512</v>
      </c>
      <c r="F5318" s="7" t="s">
        <v>53513</v>
      </c>
      <c r="G5318" s="7" t="s">
        <v>53514</v>
      </c>
      <c r="H5318" s="7" t="s">
        <v>53515</v>
      </c>
      <c r="I5318" s="7" t="s">
        <v>45</v>
      </c>
      <c r="J5318" s="7" t="s">
        <v>33060</v>
      </c>
      <c r="K5318" s="7" t="s">
        <v>47</v>
      </c>
      <c r="L5318" s="7">
        <v>10</v>
      </c>
      <c r="M5318" s="7" t="s">
        <v>105</v>
      </c>
      <c r="N5318" s="7">
        <v>87299</v>
      </c>
      <c r="O5318" s="7" t="s">
        <v>37831</v>
      </c>
      <c r="P5318" s="7">
        <v>20040519</v>
      </c>
      <c r="Q5318" s="7">
        <v>58</v>
      </c>
      <c r="R5318" s="7">
        <v>202012</v>
      </c>
    </row>
    <row r="5319" spans="1:18" ht="16.5" customHeight="1">
      <c r="A5319" s="8">
        <v>1278215707</v>
      </c>
      <c r="B5319" s="7">
        <v>3175615</v>
      </c>
      <c r="C5319" s="12">
        <v>2801330002461</v>
      </c>
      <c r="D5319" s="7" t="s">
        <v>53516</v>
      </c>
      <c r="E5319" s="7" t="s">
        <v>53517</v>
      </c>
      <c r="F5319" s="7" t="s">
        <v>249</v>
      </c>
      <c r="G5319" s="7" t="s">
        <v>53518</v>
      </c>
      <c r="H5319" s="7" t="s">
        <v>53519</v>
      </c>
      <c r="I5319" s="7" t="s">
        <v>45</v>
      </c>
      <c r="J5319" s="7" t="s">
        <v>33060</v>
      </c>
      <c r="K5319" s="7" t="s">
        <v>47</v>
      </c>
      <c r="L5319" s="7">
        <v>10</v>
      </c>
      <c r="M5319" s="7" t="s">
        <v>105</v>
      </c>
      <c r="N5319" s="7">
        <v>86300</v>
      </c>
      <c r="O5319" s="7" t="s">
        <v>36811</v>
      </c>
      <c r="P5319" s="7">
        <v>20060718</v>
      </c>
      <c r="Q5319" s="7">
        <v>185</v>
      </c>
      <c r="R5319" s="7">
        <v>202012</v>
      </c>
    </row>
    <row r="5320" spans="1:18" ht="16.5" customHeight="1">
      <c r="A5320" s="8">
        <v>1278644724</v>
      </c>
      <c r="B5320" s="7">
        <v>4180233</v>
      </c>
      <c r="C5320" s="12">
        <v>2802110118858</v>
      </c>
      <c r="D5320" s="7" t="s">
        <v>18103</v>
      </c>
      <c r="E5320" s="7" t="s">
        <v>18104</v>
      </c>
      <c r="F5320" s="7" t="s">
        <v>18105</v>
      </c>
      <c r="G5320" s="7" t="s">
        <v>18106</v>
      </c>
      <c r="H5320" s="7" t="s">
        <v>18107</v>
      </c>
      <c r="I5320" s="7" t="s">
        <v>65</v>
      </c>
      <c r="J5320" s="7" t="s">
        <v>33060</v>
      </c>
      <c r="K5320" s="7" t="s">
        <v>60</v>
      </c>
      <c r="L5320" s="7">
        <v>10</v>
      </c>
      <c r="M5320" s="7" t="s">
        <v>33076</v>
      </c>
      <c r="N5320" s="7">
        <v>23192</v>
      </c>
      <c r="O5320" s="7" t="s">
        <v>50708</v>
      </c>
      <c r="P5320" s="7">
        <v>20121115</v>
      </c>
      <c r="Q5320" s="7">
        <v>66</v>
      </c>
      <c r="R5320" s="7">
        <v>202012</v>
      </c>
    </row>
    <row r="5321" spans="1:18" ht="16.5" customHeight="1">
      <c r="A5321" s="8">
        <v>1668700621</v>
      </c>
      <c r="B5321" s="7">
        <v>8064859</v>
      </c>
      <c r="C5321" s="12">
        <v>2802110161823</v>
      </c>
      <c r="D5321" s="7" t="s">
        <v>23596</v>
      </c>
      <c r="E5321" s="7" t="s">
        <v>1824</v>
      </c>
      <c r="F5321" s="7" t="s">
        <v>23597</v>
      </c>
      <c r="G5321" s="7" t="s">
        <v>23598</v>
      </c>
      <c r="H5321" s="7" t="s">
        <v>23599</v>
      </c>
      <c r="I5321" s="7" t="s">
        <v>65</v>
      </c>
      <c r="J5321" s="7" t="s">
        <v>33060</v>
      </c>
      <c r="K5321" s="7" t="s">
        <v>47</v>
      </c>
      <c r="L5321" s="7">
        <v>10</v>
      </c>
      <c r="M5321" s="7" t="s">
        <v>33076</v>
      </c>
      <c r="N5321" s="7">
        <v>20423</v>
      </c>
      <c r="O5321" s="7" t="s">
        <v>1799</v>
      </c>
      <c r="P5321" s="7">
        <v>20170101</v>
      </c>
      <c r="Q5321" s="7">
        <v>55</v>
      </c>
      <c r="R5321" s="7">
        <v>202012</v>
      </c>
    </row>
    <row r="5322" spans="1:18" ht="16.5" customHeight="1">
      <c r="A5322" s="8">
        <v>1278218567</v>
      </c>
      <c r="B5322" s="7">
        <v>3959082</v>
      </c>
      <c r="C5322" s="12">
        <v>2802330003160</v>
      </c>
      <c r="D5322" s="7" t="s">
        <v>53520</v>
      </c>
      <c r="E5322" s="7" t="s">
        <v>53521</v>
      </c>
      <c r="F5322" s="7" t="s">
        <v>249</v>
      </c>
      <c r="G5322" s="7" t="s">
        <v>53522</v>
      </c>
      <c r="H5322" s="7" t="s">
        <v>53523</v>
      </c>
      <c r="I5322" s="7" t="s">
        <v>45</v>
      </c>
      <c r="J5322" s="7" t="s">
        <v>33060</v>
      </c>
      <c r="K5322" s="7" t="s">
        <v>47</v>
      </c>
      <c r="L5322" s="7">
        <v>10</v>
      </c>
      <c r="M5322" s="7" t="s">
        <v>105</v>
      </c>
      <c r="N5322" s="7">
        <v>86102</v>
      </c>
      <c r="O5322" s="7" t="s">
        <v>30448</v>
      </c>
      <c r="P5322" s="7">
        <v>20100621</v>
      </c>
      <c r="Q5322" s="7">
        <v>74</v>
      </c>
      <c r="R5322" s="7">
        <v>202012</v>
      </c>
    </row>
    <row r="5323" spans="1:18" ht="16.5" customHeight="1">
      <c r="A5323" s="8">
        <v>1278219488</v>
      </c>
      <c r="B5323" s="7">
        <v>4028224</v>
      </c>
      <c r="C5323" s="12">
        <v>2802330003483</v>
      </c>
      <c r="D5323" s="7" t="s">
        <v>53524</v>
      </c>
      <c r="E5323" s="7" t="s">
        <v>7870</v>
      </c>
      <c r="F5323" s="7" t="s">
        <v>249</v>
      </c>
      <c r="G5323" s="7" t="s">
        <v>53525</v>
      </c>
      <c r="H5323" s="7" t="s">
        <v>53526</v>
      </c>
      <c r="I5323" s="7" t="s">
        <v>45</v>
      </c>
      <c r="J5323" s="7" t="s">
        <v>33060</v>
      </c>
      <c r="K5323" s="7" t="s">
        <v>47</v>
      </c>
      <c r="L5323" s="7">
        <v>10</v>
      </c>
      <c r="M5323" s="7" t="s">
        <v>105</v>
      </c>
      <c r="N5323" s="7">
        <v>86102</v>
      </c>
      <c r="O5323" s="7" t="s">
        <v>30448</v>
      </c>
      <c r="P5323" s="7">
        <v>20110722</v>
      </c>
      <c r="Q5323" s="7">
        <v>77</v>
      </c>
      <c r="R5323" s="7">
        <v>202012</v>
      </c>
    </row>
    <row r="5324" spans="1:18" ht="16.5" customHeight="1">
      <c r="A5324" s="8">
        <v>1278221330</v>
      </c>
      <c r="B5324" s="7">
        <v>5903061</v>
      </c>
      <c r="C5324" s="12">
        <v>2802330003920</v>
      </c>
      <c r="D5324" s="7" t="s">
        <v>53527</v>
      </c>
      <c r="E5324" s="7" t="s">
        <v>10577</v>
      </c>
      <c r="F5324" s="7" t="s">
        <v>5955</v>
      </c>
      <c r="G5324" s="7" t="s">
        <v>53528</v>
      </c>
      <c r="H5324" s="7" t="s">
        <v>53529</v>
      </c>
      <c r="I5324" s="7" t="s">
        <v>45</v>
      </c>
      <c r="J5324" s="7" t="s">
        <v>33060</v>
      </c>
      <c r="K5324" s="7" t="s">
        <v>47</v>
      </c>
      <c r="L5324" s="7">
        <v>10</v>
      </c>
      <c r="M5324" s="7" t="s">
        <v>105</v>
      </c>
      <c r="N5324" s="7">
        <v>86100</v>
      </c>
      <c r="O5324" s="7" t="s">
        <v>5955</v>
      </c>
      <c r="P5324" s="7">
        <v>20130409</v>
      </c>
      <c r="Q5324" s="7">
        <v>190</v>
      </c>
      <c r="R5324" s="7">
        <v>202012</v>
      </c>
    </row>
    <row r="5325" spans="1:18" ht="16.5" customHeight="1">
      <c r="A5325" s="8">
        <v>1278221650</v>
      </c>
      <c r="B5325" s="7">
        <v>5993239</v>
      </c>
      <c r="C5325" s="12">
        <v>2802330004572</v>
      </c>
      <c r="D5325" s="7" t="s">
        <v>53530</v>
      </c>
      <c r="E5325" s="7" t="s">
        <v>53531</v>
      </c>
      <c r="F5325" s="7" t="s">
        <v>249</v>
      </c>
      <c r="G5325" s="7" t="s">
        <v>53532</v>
      </c>
      <c r="H5325" s="7" t="s">
        <v>53533</v>
      </c>
      <c r="I5325" s="7" t="s">
        <v>45</v>
      </c>
      <c r="J5325" s="7" t="s">
        <v>33060</v>
      </c>
      <c r="K5325" s="7" t="s">
        <v>47</v>
      </c>
      <c r="L5325" s="7">
        <v>10</v>
      </c>
      <c r="M5325" s="7" t="s">
        <v>105</v>
      </c>
      <c r="N5325" s="7">
        <v>86102</v>
      </c>
      <c r="O5325" s="7" t="s">
        <v>30448</v>
      </c>
      <c r="P5325" s="7">
        <v>20141212</v>
      </c>
      <c r="Q5325" s="7">
        <v>211</v>
      </c>
      <c r="R5325" s="7">
        <v>202012</v>
      </c>
    </row>
    <row r="5326" spans="1:18" ht="16.5" customHeight="1">
      <c r="A5326" s="8">
        <v>1278221664</v>
      </c>
      <c r="B5326" s="7">
        <v>6028990</v>
      </c>
      <c r="C5326" s="12">
        <v>2802710004580</v>
      </c>
      <c r="D5326" s="7" t="s">
        <v>53534</v>
      </c>
      <c r="E5326" s="7" t="s">
        <v>810</v>
      </c>
      <c r="F5326" s="7" t="s">
        <v>53535</v>
      </c>
      <c r="G5326" s="7" t="s">
        <v>53536</v>
      </c>
      <c r="H5326" s="7" t="s">
        <v>53537</v>
      </c>
      <c r="I5326" s="7" t="s">
        <v>45</v>
      </c>
      <c r="J5326" s="7" t="s">
        <v>33060</v>
      </c>
      <c r="K5326" s="7" t="s">
        <v>47</v>
      </c>
      <c r="L5326" s="7">
        <v>10</v>
      </c>
      <c r="M5326" s="7" t="s">
        <v>363</v>
      </c>
      <c r="N5326" s="7">
        <v>70120</v>
      </c>
      <c r="O5326" s="7" t="s">
        <v>50045</v>
      </c>
      <c r="P5326" s="7">
        <v>20141218</v>
      </c>
      <c r="Q5326" s="7">
        <v>78</v>
      </c>
      <c r="R5326" s="7">
        <v>202012</v>
      </c>
    </row>
    <row r="5327" spans="1:18" ht="16.5" customHeight="1">
      <c r="A5327" s="8">
        <v>1288209718</v>
      </c>
      <c r="B5327" s="7">
        <v>3027039</v>
      </c>
      <c r="C5327" s="12">
        <v>2811330003179</v>
      </c>
      <c r="D5327" s="7" t="s">
        <v>53538</v>
      </c>
      <c r="E5327" s="7" t="s">
        <v>51756</v>
      </c>
      <c r="F5327" s="7" t="s">
        <v>53539</v>
      </c>
      <c r="G5327" s="7" t="s">
        <v>53540</v>
      </c>
      <c r="H5327" s="7" t="s">
        <v>53541</v>
      </c>
      <c r="I5327" s="7" t="s">
        <v>45</v>
      </c>
      <c r="J5327" s="7" t="s">
        <v>33060</v>
      </c>
      <c r="K5327" s="7" t="s">
        <v>47</v>
      </c>
      <c r="L5327" s="7">
        <v>10</v>
      </c>
      <c r="M5327" s="7" t="s">
        <v>105</v>
      </c>
      <c r="N5327" s="7">
        <v>86102</v>
      </c>
      <c r="O5327" s="7" t="s">
        <v>30448</v>
      </c>
      <c r="P5327" s="7">
        <v>20051128</v>
      </c>
      <c r="Q5327" s="7">
        <v>81</v>
      </c>
      <c r="R5327" s="7">
        <v>202012</v>
      </c>
    </row>
    <row r="5328" spans="1:18" ht="16.5" customHeight="1">
      <c r="A5328" s="8">
        <v>1328207422</v>
      </c>
      <c r="B5328" s="7">
        <v>3021982</v>
      </c>
      <c r="C5328" s="12">
        <v>2841330003358</v>
      </c>
      <c r="D5328" s="7" t="s">
        <v>53542</v>
      </c>
      <c r="E5328" s="7" t="s">
        <v>53543</v>
      </c>
      <c r="F5328" s="7" t="s">
        <v>249</v>
      </c>
      <c r="G5328" s="7" t="s">
        <v>53544</v>
      </c>
      <c r="H5328" s="7" t="s">
        <v>53545</v>
      </c>
      <c r="I5328" s="7" t="s">
        <v>45</v>
      </c>
      <c r="J5328" s="7" t="s">
        <v>33060</v>
      </c>
      <c r="K5328" s="7" t="s">
        <v>47</v>
      </c>
      <c r="L5328" s="7">
        <v>10</v>
      </c>
      <c r="M5328" s="7" t="s">
        <v>105</v>
      </c>
      <c r="N5328" s="7">
        <v>86300</v>
      </c>
      <c r="O5328" s="7" t="s">
        <v>36811</v>
      </c>
      <c r="P5328" s="7">
        <v>20060801</v>
      </c>
      <c r="Q5328" s="7">
        <v>305</v>
      </c>
      <c r="R5328" s="7">
        <v>202012</v>
      </c>
    </row>
    <row r="5329" spans="1:22" ht="16.5" customHeight="1">
      <c r="A5329" s="8">
        <v>1328211402</v>
      </c>
      <c r="B5329" s="7">
        <v>4163131</v>
      </c>
      <c r="C5329" s="12">
        <v>2841330004629</v>
      </c>
      <c r="D5329" s="7" t="s">
        <v>53546</v>
      </c>
      <c r="E5329" s="7" t="s">
        <v>53547</v>
      </c>
      <c r="F5329" s="7" t="s">
        <v>7921</v>
      </c>
      <c r="G5329" s="7" t="s">
        <v>53548</v>
      </c>
      <c r="H5329" s="7" t="s">
        <v>53549</v>
      </c>
      <c r="I5329" s="7" t="s">
        <v>45</v>
      </c>
      <c r="J5329" s="7" t="s">
        <v>33060</v>
      </c>
      <c r="K5329" s="7" t="s">
        <v>47</v>
      </c>
      <c r="L5329" s="7">
        <v>10</v>
      </c>
      <c r="M5329" s="7" t="s">
        <v>105</v>
      </c>
      <c r="N5329" s="7">
        <v>86102</v>
      </c>
      <c r="O5329" s="7" t="s">
        <v>30448</v>
      </c>
      <c r="P5329" s="7">
        <v>20120824</v>
      </c>
      <c r="Q5329" s="7">
        <v>86</v>
      </c>
      <c r="R5329" s="7">
        <v>202012</v>
      </c>
    </row>
    <row r="5330" spans="1:22" ht="16.5" customHeight="1">
      <c r="A5330" s="8">
        <v>1278215110</v>
      </c>
      <c r="B5330" s="7">
        <v>3677146</v>
      </c>
      <c r="C5330" s="12">
        <v>2847220001246</v>
      </c>
      <c r="D5330" s="7" t="s">
        <v>53550</v>
      </c>
      <c r="E5330" s="7" t="s">
        <v>53551</v>
      </c>
      <c r="F5330" s="7" t="s">
        <v>53552</v>
      </c>
      <c r="G5330" s="7" t="s">
        <v>53553</v>
      </c>
      <c r="H5330" s="7" t="s">
        <v>53554</v>
      </c>
      <c r="I5330" s="7" t="s">
        <v>45</v>
      </c>
      <c r="J5330" s="7" t="s">
        <v>33060</v>
      </c>
      <c r="K5330" s="7" t="s">
        <v>47</v>
      </c>
      <c r="L5330" s="7">
        <v>10</v>
      </c>
      <c r="M5330" s="7" t="s">
        <v>363</v>
      </c>
      <c r="N5330" s="7">
        <v>70129</v>
      </c>
      <c r="O5330" s="7" t="s">
        <v>38215</v>
      </c>
      <c r="P5330" s="7">
        <v>20051223</v>
      </c>
      <c r="Q5330" s="7">
        <v>51</v>
      </c>
      <c r="R5330" s="7">
        <v>202012</v>
      </c>
    </row>
    <row r="5331" spans="1:22" ht="16.5" customHeight="1">
      <c r="A5331" s="8">
        <v>2228209679</v>
      </c>
      <c r="B5331" s="7">
        <v>7375506</v>
      </c>
      <c r="C5331" s="12">
        <v>2847320001782</v>
      </c>
      <c r="D5331" s="7" t="s">
        <v>53555</v>
      </c>
      <c r="E5331" s="7" t="s">
        <v>53556</v>
      </c>
      <c r="G5331" s="7" t="s">
        <v>53557</v>
      </c>
      <c r="H5331" s="7" t="s">
        <v>53558</v>
      </c>
      <c r="I5331" s="7" t="s">
        <v>45</v>
      </c>
      <c r="J5331" s="7" t="s">
        <v>33060</v>
      </c>
      <c r="K5331" s="7" t="s">
        <v>47</v>
      </c>
      <c r="L5331" s="7">
        <v>10</v>
      </c>
      <c r="M5331" s="7" t="s">
        <v>105</v>
      </c>
      <c r="N5331" s="7">
        <v>87111</v>
      </c>
      <c r="O5331" s="7" t="s">
        <v>37358</v>
      </c>
      <c r="P5331" s="7">
        <v>20010628</v>
      </c>
      <c r="Q5331" s="7">
        <v>74</v>
      </c>
      <c r="R5331" s="7">
        <v>202012</v>
      </c>
    </row>
    <row r="5332" spans="1:22" ht="16.5" customHeight="1">
      <c r="A5332" s="8">
        <v>1278219455</v>
      </c>
      <c r="B5332" s="7">
        <v>4019030</v>
      </c>
      <c r="C5332" s="12">
        <v>2847330002803</v>
      </c>
      <c r="D5332" s="7" t="s">
        <v>53559</v>
      </c>
      <c r="E5332" s="7" t="s">
        <v>53560</v>
      </c>
      <c r="F5332" s="7" t="s">
        <v>249</v>
      </c>
      <c r="G5332" s="7" t="s">
        <v>53561</v>
      </c>
      <c r="H5332" s="7" t="s">
        <v>53562</v>
      </c>
      <c r="I5332" s="7" t="s">
        <v>45</v>
      </c>
      <c r="J5332" s="7" t="s">
        <v>33060</v>
      </c>
      <c r="K5332" s="7" t="s">
        <v>47</v>
      </c>
      <c r="L5332" s="7">
        <v>10</v>
      </c>
      <c r="M5332" s="7" t="s">
        <v>105</v>
      </c>
      <c r="N5332" s="7">
        <v>86102</v>
      </c>
      <c r="O5332" s="7" t="s">
        <v>30448</v>
      </c>
      <c r="P5332" s="7">
        <v>20110630</v>
      </c>
      <c r="Q5332" s="7">
        <v>72</v>
      </c>
      <c r="R5332" s="7">
        <v>202012</v>
      </c>
    </row>
    <row r="5333" spans="1:22" ht="16.5" customHeight="1">
      <c r="A5333" s="8">
        <v>1418200817</v>
      </c>
      <c r="B5333" s="7">
        <v>3225663</v>
      </c>
      <c r="C5333" s="12">
        <v>2849330001976</v>
      </c>
      <c r="D5333" s="7" t="s">
        <v>53563</v>
      </c>
      <c r="E5333" s="7" t="s">
        <v>53564</v>
      </c>
      <c r="F5333" s="7" t="s">
        <v>53565</v>
      </c>
      <c r="G5333" s="7" t="s">
        <v>53566</v>
      </c>
      <c r="H5333" s="7" t="s">
        <v>53567</v>
      </c>
      <c r="I5333" s="7" t="s">
        <v>45</v>
      </c>
      <c r="J5333" s="7" t="s">
        <v>33060</v>
      </c>
      <c r="K5333" s="7" t="s">
        <v>47</v>
      </c>
      <c r="L5333" s="7">
        <v>10</v>
      </c>
      <c r="M5333" s="7" t="s">
        <v>105</v>
      </c>
      <c r="N5333" s="7">
        <v>86102</v>
      </c>
      <c r="O5333" s="7" t="s">
        <v>30448</v>
      </c>
      <c r="P5333" s="7">
        <v>20070118</v>
      </c>
      <c r="Q5333" s="7">
        <v>86</v>
      </c>
      <c r="R5333" s="7">
        <v>202012</v>
      </c>
    </row>
    <row r="5334" spans="1:22" ht="16.5" customHeight="1">
      <c r="A5334" s="8">
        <v>1418203226</v>
      </c>
      <c r="B5334" s="7">
        <v>4224513</v>
      </c>
      <c r="C5334" s="12">
        <v>2849330003360</v>
      </c>
      <c r="D5334" s="7" t="s">
        <v>53568</v>
      </c>
      <c r="E5334" s="7" t="s">
        <v>53569</v>
      </c>
      <c r="F5334" s="7" t="s">
        <v>47828</v>
      </c>
      <c r="G5334" s="7" t="s">
        <v>53570</v>
      </c>
      <c r="H5334" s="7" t="s">
        <v>53571</v>
      </c>
      <c r="I5334" s="7" t="s">
        <v>45</v>
      </c>
      <c r="J5334" s="7" t="s">
        <v>33060</v>
      </c>
      <c r="K5334" s="7" t="s">
        <v>47</v>
      </c>
      <c r="L5334" s="7">
        <v>10</v>
      </c>
      <c r="M5334" s="7" t="s">
        <v>105</v>
      </c>
      <c r="N5334" s="7">
        <v>86102</v>
      </c>
      <c r="O5334" s="7" t="s">
        <v>30448</v>
      </c>
      <c r="P5334" s="7">
        <v>20130426</v>
      </c>
      <c r="Q5334" s="7">
        <v>62</v>
      </c>
      <c r="R5334" s="7">
        <v>202012</v>
      </c>
    </row>
    <row r="5335" spans="1:22" ht="16.5" customHeight="1">
      <c r="A5335" s="8">
        <v>1418203304</v>
      </c>
      <c r="B5335" s="7">
        <v>6077102</v>
      </c>
      <c r="C5335" s="12">
        <v>2849330003427</v>
      </c>
      <c r="D5335" s="7" t="s">
        <v>53572</v>
      </c>
      <c r="E5335" s="7" t="s">
        <v>11921</v>
      </c>
      <c r="F5335" s="7" t="s">
        <v>36116</v>
      </c>
      <c r="G5335" s="7" t="s">
        <v>53573</v>
      </c>
      <c r="H5335" s="7" t="s">
        <v>53574</v>
      </c>
      <c r="I5335" s="7" t="s">
        <v>45</v>
      </c>
      <c r="J5335" s="7" t="s">
        <v>33060</v>
      </c>
      <c r="K5335" s="7" t="s">
        <v>47</v>
      </c>
      <c r="L5335" s="7">
        <v>10</v>
      </c>
      <c r="M5335" s="7" t="s">
        <v>105</v>
      </c>
      <c r="N5335" s="7">
        <v>86102</v>
      </c>
      <c r="O5335" s="7" t="s">
        <v>30448</v>
      </c>
      <c r="P5335" s="7">
        <v>20140526</v>
      </c>
      <c r="Q5335" s="7">
        <v>73</v>
      </c>
      <c r="R5335" s="7">
        <v>202012</v>
      </c>
    </row>
    <row r="5336" spans="1:22" ht="16.5" customHeight="1">
      <c r="A5336" s="8">
        <v>1288210189</v>
      </c>
      <c r="B5336" s="7">
        <v>2811108</v>
      </c>
      <c r="C5336" s="12">
        <v>2850320004903</v>
      </c>
      <c r="D5336" s="7" t="s">
        <v>19665</v>
      </c>
      <c r="E5336" s="7" t="s">
        <v>19666</v>
      </c>
      <c r="F5336" s="7" t="s">
        <v>19667</v>
      </c>
      <c r="G5336" s="7" t="s">
        <v>19668</v>
      </c>
      <c r="H5336" s="7" t="s">
        <v>19669</v>
      </c>
      <c r="I5336" s="7" t="s">
        <v>45</v>
      </c>
      <c r="J5336" s="7" t="s">
        <v>33060</v>
      </c>
      <c r="K5336" s="7" t="s">
        <v>47</v>
      </c>
      <c r="L5336" s="7">
        <v>10</v>
      </c>
      <c r="M5336" s="7" t="s">
        <v>105</v>
      </c>
      <c r="N5336" s="7">
        <v>87000</v>
      </c>
      <c r="O5336" s="7" t="s">
        <v>16479</v>
      </c>
      <c r="P5336" s="7">
        <v>20070405</v>
      </c>
      <c r="Q5336" s="7">
        <v>193</v>
      </c>
      <c r="R5336" s="7">
        <v>202012</v>
      </c>
    </row>
    <row r="5337" spans="1:22" ht="16.5" customHeight="1">
      <c r="A5337" s="8">
        <v>1288210855</v>
      </c>
      <c r="B5337" s="7">
        <v>3225639</v>
      </c>
      <c r="C5337" s="12">
        <v>2850330005321</v>
      </c>
      <c r="D5337" s="7" t="s">
        <v>53575</v>
      </c>
      <c r="E5337" s="7" t="s">
        <v>53576</v>
      </c>
      <c r="F5337" s="7" t="s">
        <v>249</v>
      </c>
      <c r="G5337" s="7" t="s">
        <v>53577</v>
      </c>
      <c r="H5337" s="7" t="s">
        <v>53578</v>
      </c>
      <c r="I5337" s="7" t="s">
        <v>45</v>
      </c>
      <c r="J5337" s="7" t="s">
        <v>33060</v>
      </c>
      <c r="K5337" s="7" t="s">
        <v>47</v>
      </c>
      <c r="L5337" s="7">
        <v>10</v>
      </c>
      <c r="M5337" s="7" t="s">
        <v>105</v>
      </c>
      <c r="N5337" s="7">
        <v>86100</v>
      </c>
      <c r="O5337" s="7" t="s">
        <v>5955</v>
      </c>
      <c r="P5337" s="7">
        <v>20080627</v>
      </c>
      <c r="Q5337" s="7">
        <v>403</v>
      </c>
      <c r="R5337" s="7">
        <v>202012</v>
      </c>
    </row>
    <row r="5338" spans="1:22" ht="16.5" customHeight="1">
      <c r="A5338" s="8">
        <v>1288212663</v>
      </c>
      <c r="B5338" s="7">
        <v>3967257</v>
      </c>
      <c r="C5338" s="12">
        <v>2850330006189</v>
      </c>
      <c r="D5338" s="7" t="s">
        <v>53579</v>
      </c>
      <c r="E5338" s="7" t="s">
        <v>53580</v>
      </c>
      <c r="F5338" s="7" t="s">
        <v>249</v>
      </c>
      <c r="G5338" s="7" t="s">
        <v>53581</v>
      </c>
      <c r="H5338" s="7" t="s">
        <v>53582</v>
      </c>
      <c r="I5338" s="7" t="s">
        <v>45</v>
      </c>
      <c r="J5338" s="7" t="s">
        <v>33060</v>
      </c>
      <c r="K5338" s="7" t="s">
        <v>47</v>
      </c>
      <c r="L5338" s="7">
        <v>10</v>
      </c>
      <c r="M5338" s="7" t="s">
        <v>105</v>
      </c>
      <c r="N5338" s="7">
        <v>86102</v>
      </c>
      <c r="O5338" s="7" t="s">
        <v>30448</v>
      </c>
      <c r="P5338" s="7">
        <v>20110124</v>
      </c>
      <c r="Q5338" s="7">
        <v>193</v>
      </c>
      <c r="R5338" s="7">
        <v>202012</v>
      </c>
    </row>
    <row r="5339" spans="1:22" ht="16.5" customHeight="1">
      <c r="A5339" s="8">
        <v>1288213696</v>
      </c>
      <c r="B5339" s="7">
        <v>4082636</v>
      </c>
      <c r="C5339" s="12">
        <v>2850330006626</v>
      </c>
      <c r="D5339" s="7" t="s">
        <v>53583</v>
      </c>
      <c r="E5339" s="7" t="s">
        <v>1629</v>
      </c>
      <c r="F5339" s="7" t="s">
        <v>249</v>
      </c>
      <c r="G5339" s="7" t="s">
        <v>53584</v>
      </c>
      <c r="H5339" s="7" t="s">
        <v>53585</v>
      </c>
      <c r="I5339" s="7" t="s">
        <v>45</v>
      </c>
      <c r="J5339" s="7" t="s">
        <v>33060</v>
      </c>
      <c r="K5339" s="7" t="s">
        <v>47</v>
      </c>
      <c r="L5339" s="7">
        <v>10</v>
      </c>
      <c r="M5339" s="7" t="s">
        <v>105</v>
      </c>
      <c r="N5339" s="7">
        <v>86102</v>
      </c>
      <c r="O5339" s="7" t="s">
        <v>30448</v>
      </c>
      <c r="P5339" s="7">
        <v>20120220</v>
      </c>
      <c r="Q5339" s="7">
        <v>143</v>
      </c>
      <c r="R5339" s="7">
        <v>202012</v>
      </c>
    </row>
    <row r="5340" spans="1:22" ht="16.5" customHeight="1">
      <c r="A5340" s="8">
        <v>2158796792</v>
      </c>
      <c r="B5340" s="7">
        <v>5991689</v>
      </c>
      <c r="C5340" s="12">
        <v>1101115586859</v>
      </c>
      <c r="D5340" s="7" t="s">
        <v>23324</v>
      </c>
      <c r="E5340" s="7" t="s">
        <v>9483</v>
      </c>
      <c r="F5340" s="7" t="s">
        <v>23325</v>
      </c>
      <c r="G5340" s="7" t="s">
        <v>9484</v>
      </c>
      <c r="H5340" s="7" t="s">
        <v>23326</v>
      </c>
      <c r="I5340" s="7" t="s">
        <v>65</v>
      </c>
      <c r="J5340" s="7" t="s">
        <v>33060</v>
      </c>
      <c r="K5340" s="7" t="s">
        <v>60</v>
      </c>
      <c r="L5340" s="7">
        <v>10</v>
      </c>
      <c r="M5340" s="7" t="s">
        <v>33760</v>
      </c>
      <c r="N5340" s="7">
        <v>46311</v>
      </c>
      <c r="O5340" s="7" t="s">
        <v>33832</v>
      </c>
      <c r="P5340" s="7">
        <v>20141211</v>
      </c>
      <c r="Q5340" s="7">
        <v>50</v>
      </c>
      <c r="R5340" s="7">
        <v>202101</v>
      </c>
      <c r="S5340" s="7">
        <v>2022</v>
      </c>
      <c r="T5340" s="7">
        <v>22904961</v>
      </c>
      <c r="U5340" s="7">
        <v>22889865</v>
      </c>
      <c r="V5340" s="7">
        <v>300000</v>
      </c>
    </row>
    <row r="5341" spans="1:22" ht="16.5" customHeight="1">
      <c r="A5341" s="8">
        <v>6178120313</v>
      </c>
      <c r="B5341" s="7">
        <v>1190063</v>
      </c>
      <c r="C5341" s="12">
        <v>1801110241925</v>
      </c>
      <c r="D5341" s="7" t="s">
        <v>19248</v>
      </c>
      <c r="E5341" s="7" t="s">
        <v>19249</v>
      </c>
      <c r="F5341" s="7" t="s">
        <v>19250</v>
      </c>
      <c r="G5341" s="7" t="s">
        <v>19251</v>
      </c>
      <c r="H5341" s="7" t="s">
        <v>19252</v>
      </c>
      <c r="I5341" s="7" t="s">
        <v>65</v>
      </c>
      <c r="J5341" s="7" t="s">
        <v>33060</v>
      </c>
      <c r="K5341" s="7" t="s">
        <v>47</v>
      </c>
      <c r="L5341" s="7">
        <v>10</v>
      </c>
      <c r="M5341" s="7" t="s">
        <v>33076</v>
      </c>
      <c r="N5341" s="7">
        <v>27212</v>
      </c>
      <c r="O5341" s="7" t="s">
        <v>38369</v>
      </c>
      <c r="P5341" s="7">
        <v>19791015</v>
      </c>
      <c r="Q5341" s="7">
        <v>62</v>
      </c>
      <c r="R5341" s="7">
        <v>202101</v>
      </c>
      <c r="S5341" s="7">
        <v>2022</v>
      </c>
      <c r="T5341" s="7">
        <v>13679680</v>
      </c>
      <c r="U5341" s="7">
        <v>11880542</v>
      </c>
      <c r="V5341" s="7">
        <v>400000</v>
      </c>
    </row>
    <row r="5342" spans="1:22" ht="16.5" customHeight="1">
      <c r="A5342" s="8">
        <v>2248151424</v>
      </c>
      <c r="B5342" s="7">
        <v>4235740</v>
      </c>
      <c r="C5342" s="12">
        <v>1101114297829</v>
      </c>
      <c r="D5342" s="7" t="s">
        <v>19805</v>
      </c>
      <c r="E5342" s="7" t="s">
        <v>19806</v>
      </c>
      <c r="F5342" s="7" t="s">
        <v>8931</v>
      </c>
      <c r="G5342" s="7" t="s">
        <v>19807</v>
      </c>
      <c r="H5342" s="7" t="s">
        <v>19808</v>
      </c>
      <c r="I5342" s="7" t="s">
        <v>65</v>
      </c>
      <c r="J5342" s="7" t="s">
        <v>33060</v>
      </c>
      <c r="K5342" s="7" t="s">
        <v>47</v>
      </c>
      <c r="L5342" s="7">
        <v>10</v>
      </c>
      <c r="M5342" s="7" t="s">
        <v>313</v>
      </c>
      <c r="N5342" s="7">
        <v>42320</v>
      </c>
      <c r="O5342" s="7" t="s">
        <v>8931</v>
      </c>
      <c r="P5342" s="7">
        <v>20110701</v>
      </c>
      <c r="Q5342" s="7">
        <v>60</v>
      </c>
      <c r="R5342" s="7">
        <v>202101</v>
      </c>
    </row>
    <row r="5343" spans="1:22" ht="16.5" customHeight="1">
      <c r="A5343" s="8">
        <v>2118857076</v>
      </c>
      <c r="B5343" s="7">
        <v>3984967</v>
      </c>
      <c r="C5343" s="12">
        <v>1101114558932</v>
      </c>
      <c r="D5343" s="7" t="s">
        <v>53586</v>
      </c>
      <c r="E5343" s="7" t="s">
        <v>2112</v>
      </c>
      <c r="F5343" s="7" t="s">
        <v>53587</v>
      </c>
      <c r="G5343" s="7" t="s">
        <v>53588</v>
      </c>
      <c r="H5343" s="7" t="s">
        <v>53589</v>
      </c>
      <c r="I5343" s="7" t="s">
        <v>65</v>
      </c>
      <c r="J5343" s="7" t="s">
        <v>33060</v>
      </c>
      <c r="K5343" s="7" t="s">
        <v>47</v>
      </c>
      <c r="L5343" s="7">
        <v>10</v>
      </c>
      <c r="M5343" s="7" t="s">
        <v>34194</v>
      </c>
      <c r="N5343" s="7">
        <v>52910</v>
      </c>
      <c r="O5343" s="7" t="s">
        <v>34253</v>
      </c>
      <c r="P5343" s="7">
        <v>20110317</v>
      </c>
      <c r="Q5343" s="7">
        <v>86</v>
      </c>
      <c r="R5343" s="7">
        <v>202101</v>
      </c>
    </row>
    <row r="5344" spans="1:22" ht="16.5" customHeight="1">
      <c r="A5344" s="8">
        <v>2648115858</v>
      </c>
      <c r="B5344" s="7">
        <v>4220599</v>
      </c>
      <c r="C5344" s="12">
        <v>1101115122950</v>
      </c>
      <c r="D5344" s="7" t="s">
        <v>27312</v>
      </c>
      <c r="E5344" s="7" t="s">
        <v>5230</v>
      </c>
      <c r="F5344" s="7" t="s">
        <v>27313</v>
      </c>
      <c r="G5344" s="7" t="s">
        <v>27314</v>
      </c>
      <c r="H5344" s="7" t="s">
        <v>27315</v>
      </c>
      <c r="I5344" s="7" t="s">
        <v>65</v>
      </c>
      <c r="J5344" s="7" t="s">
        <v>33060</v>
      </c>
      <c r="K5344" s="7" t="s">
        <v>60</v>
      </c>
      <c r="L5344" s="7">
        <v>10</v>
      </c>
      <c r="M5344" s="7" t="s">
        <v>34433</v>
      </c>
      <c r="N5344" s="7">
        <v>58222</v>
      </c>
      <c r="O5344" s="7" t="s">
        <v>13163</v>
      </c>
      <c r="P5344" s="7">
        <v>20130426</v>
      </c>
      <c r="Q5344" s="7">
        <v>129</v>
      </c>
      <c r="R5344" s="7">
        <v>202101</v>
      </c>
    </row>
    <row r="5345" spans="1:22" ht="16.5" customHeight="1">
      <c r="A5345" s="8">
        <v>1018208806</v>
      </c>
      <c r="B5345" s="7">
        <v>3200608</v>
      </c>
      <c r="C5345" s="12">
        <v>1101210034175</v>
      </c>
      <c r="D5345" s="7" t="s">
        <v>53590</v>
      </c>
      <c r="E5345" s="7" t="s">
        <v>33043</v>
      </c>
      <c r="F5345" s="7" t="s">
        <v>14625</v>
      </c>
      <c r="G5345" s="7" t="s">
        <v>53591</v>
      </c>
      <c r="H5345" s="7" t="s">
        <v>53592</v>
      </c>
      <c r="I5345" s="7" t="s">
        <v>45</v>
      </c>
      <c r="J5345" s="7" t="s">
        <v>33060</v>
      </c>
      <c r="K5345" s="7" t="s">
        <v>47</v>
      </c>
      <c r="L5345" s="7">
        <v>10</v>
      </c>
      <c r="M5345" s="7" t="s">
        <v>363</v>
      </c>
      <c r="N5345" s="7">
        <v>70129</v>
      </c>
      <c r="O5345" s="7" t="s">
        <v>38215</v>
      </c>
      <c r="P5345" s="7">
        <v>20010912</v>
      </c>
      <c r="Q5345" s="7">
        <v>100</v>
      </c>
      <c r="R5345" s="7">
        <v>202101</v>
      </c>
    </row>
    <row r="5346" spans="1:22" ht="16.5" customHeight="1">
      <c r="A5346" s="8">
        <v>2128203678</v>
      </c>
      <c r="B5346" s="7">
        <v>2540332</v>
      </c>
      <c r="C5346" s="12">
        <v>1112330000061</v>
      </c>
      <c r="D5346" s="7" t="s">
        <v>52286</v>
      </c>
      <c r="E5346" s="7" t="s">
        <v>14148</v>
      </c>
      <c r="F5346" s="7" t="s">
        <v>53593</v>
      </c>
      <c r="G5346" s="7" t="s">
        <v>53594</v>
      </c>
      <c r="H5346" s="7" t="s">
        <v>53595</v>
      </c>
      <c r="I5346" s="7" t="s">
        <v>45</v>
      </c>
      <c r="J5346" s="7" t="s">
        <v>33060</v>
      </c>
      <c r="K5346" s="7" t="s">
        <v>47</v>
      </c>
      <c r="L5346" s="7">
        <v>10</v>
      </c>
      <c r="M5346" s="7" t="s">
        <v>105</v>
      </c>
      <c r="N5346" s="7">
        <v>86101</v>
      </c>
      <c r="O5346" s="7" t="s">
        <v>615</v>
      </c>
      <c r="P5346" s="7">
        <v>19861022</v>
      </c>
      <c r="Q5346" s="7">
        <v>1253</v>
      </c>
      <c r="R5346" s="7">
        <v>202101</v>
      </c>
    </row>
    <row r="5347" spans="1:22" ht="16.5" customHeight="1">
      <c r="A5347" s="8">
        <v>1208200479</v>
      </c>
      <c r="B5347" s="7">
        <v>2489944</v>
      </c>
      <c r="C5347" s="12">
        <v>1146220000386</v>
      </c>
      <c r="D5347" s="7" t="s">
        <v>53596</v>
      </c>
      <c r="E5347" s="7" t="s">
        <v>53597</v>
      </c>
      <c r="F5347" s="7" t="s">
        <v>53598</v>
      </c>
      <c r="G5347" s="7" t="s">
        <v>53599</v>
      </c>
      <c r="H5347" s="7" t="s">
        <v>53600</v>
      </c>
      <c r="I5347" s="7" t="s">
        <v>45</v>
      </c>
      <c r="J5347" s="7" t="s">
        <v>33060</v>
      </c>
      <c r="K5347" s="7" t="s">
        <v>47</v>
      </c>
      <c r="L5347" s="7">
        <v>10</v>
      </c>
      <c r="M5347" s="7" t="s">
        <v>966</v>
      </c>
      <c r="N5347" s="7">
        <v>68112</v>
      </c>
      <c r="O5347" s="7" t="s">
        <v>14141</v>
      </c>
      <c r="P5347" s="7">
        <v>19820629</v>
      </c>
      <c r="Q5347" s="7">
        <v>80</v>
      </c>
      <c r="R5347" s="7">
        <v>202101</v>
      </c>
    </row>
    <row r="5348" spans="1:22" ht="16.5" customHeight="1">
      <c r="A5348" s="8">
        <v>1298619731</v>
      </c>
      <c r="B5348" s="7">
        <v>2975866</v>
      </c>
      <c r="C5348" s="12">
        <v>1311110206522</v>
      </c>
      <c r="D5348" s="7" t="s">
        <v>19046</v>
      </c>
      <c r="E5348" s="7" t="s">
        <v>19047</v>
      </c>
      <c r="F5348" s="7" t="s">
        <v>19048</v>
      </c>
      <c r="G5348" s="7" t="s">
        <v>19049</v>
      </c>
      <c r="H5348" s="7" t="s">
        <v>19050</v>
      </c>
      <c r="I5348" s="7" t="s">
        <v>65</v>
      </c>
      <c r="J5348" s="7" t="s">
        <v>33060</v>
      </c>
      <c r="K5348" s="7" t="s">
        <v>47</v>
      </c>
      <c r="L5348" s="7">
        <v>10</v>
      </c>
      <c r="M5348" s="7" t="s">
        <v>33076</v>
      </c>
      <c r="N5348" s="7">
        <v>26429</v>
      </c>
      <c r="O5348" s="7" t="s">
        <v>43671</v>
      </c>
      <c r="P5348" s="7">
        <v>20080321</v>
      </c>
      <c r="Q5348" s="7">
        <v>81</v>
      </c>
      <c r="R5348" s="7">
        <v>202101</v>
      </c>
    </row>
    <row r="5349" spans="1:22" ht="16.5" customHeight="1">
      <c r="A5349" s="8">
        <v>2338105211</v>
      </c>
      <c r="B5349" s="7">
        <v>5966228</v>
      </c>
      <c r="C5349" s="12">
        <v>1342110155534</v>
      </c>
      <c r="D5349" s="7" t="s">
        <v>53601</v>
      </c>
      <c r="E5349" s="7" t="s">
        <v>53602</v>
      </c>
      <c r="F5349" s="7" t="s">
        <v>53603</v>
      </c>
      <c r="G5349" s="7" t="s">
        <v>53604</v>
      </c>
      <c r="H5349" s="7" t="s">
        <v>53605</v>
      </c>
      <c r="I5349" s="7" t="s">
        <v>65</v>
      </c>
      <c r="J5349" s="7" t="s">
        <v>33060</v>
      </c>
      <c r="K5349" s="7" t="s">
        <v>47</v>
      </c>
      <c r="L5349" s="7">
        <v>10</v>
      </c>
      <c r="M5349" s="7" t="s">
        <v>34319</v>
      </c>
      <c r="N5349" s="7">
        <v>56199</v>
      </c>
      <c r="O5349" s="7" t="s">
        <v>43957</v>
      </c>
      <c r="P5349" s="7">
        <v>20140929</v>
      </c>
      <c r="Q5349" s="7">
        <v>50</v>
      </c>
      <c r="R5349" s="7">
        <v>202101</v>
      </c>
    </row>
    <row r="5350" spans="1:22" ht="16.5" customHeight="1">
      <c r="A5350" s="8">
        <v>5038160597</v>
      </c>
      <c r="B5350" s="7">
        <v>1207345</v>
      </c>
      <c r="C5350" s="12">
        <v>1701110247545</v>
      </c>
      <c r="D5350" s="7" t="s">
        <v>16535</v>
      </c>
      <c r="E5350" s="7" t="s">
        <v>16536</v>
      </c>
      <c r="F5350" s="7" t="s">
        <v>16537</v>
      </c>
      <c r="G5350" s="7" t="s">
        <v>16538</v>
      </c>
      <c r="H5350" s="7" t="s">
        <v>16539</v>
      </c>
      <c r="I5350" s="7" t="s">
        <v>65</v>
      </c>
      <c r="J5350" s="7" t="s">
        <v>33060</v>
      </c>
      <c r="K5350" s="7" t="s">
        <v>47</v>
      </c>
      <c r="L5350" s="7">
        <v>10</v>
      </c>
      <c r="M5350" s="7" t="s">
        <v>33076</v>
      </c>
      <c r="N5350" s="7">
        <v>10121</v>
      </c>
      <c r="O5350" s="7" t="s">
        <v>168</v>
      </c>
      <c r="P5350" s="7">
        <v>20030506</v>
      </c>
      <c r="Q5350" s="7">
        <v>54</v>
      </c>
      <c r="R5350" s="7">
        <v>202101</v>
      </c>
    </row>
    <row r="5351" spans="1:22" ht="16.5" customHeight="1">
      <c r="A5351" s="8">
        <v>5148166382</v>
      </c>
      <c r="B5351" s="7">
        <v>3175100</v>
      </c>
      <c r="C5351" s="12">
        <v>1701110364810</v>
      </c>
      <c r="D5351" s="7" t="s">
        <v>19572</v>
      </c>
      <c r="E5351" s="7" t="s">
        <v>19573</v>
      </c>
      <c r="F5351" s="7" t="s">
        <v>19574</v>
      </c>
      <c r="G5351" s="7" t="s">
        <v>19575</v>
      </c>
      <c r="H5351" s="7" t="s">
        <v>19576</v>
      </c>
      <c r="I5351" s="7" t="s">
        <v>65</v>
      </c>
      <c r="J5351" s="7" t="s">
        <v>33060</v>
      </c>
      <c r="K5351" s="7" t="s">
        <v>47</v>
      </c>
      <c r="L5351" s="7">
        <v>10</v>
      </c>
      <c r="M5351" s="7" t="s">
        <v>33076</v>
      </c>
      <c r="N5351" s="7">
        <v>29142</v>
      </c>
      <c r="O5351" s="7" t="s">
        <v>5738</v>
      </c>
      <c r="P5351" s="7">
        <v>20081017</v>
      </c>
      <c r="Q5351" s="7">
        <v>55</v>
      </c>
      <c r="R5351" s="7">
        <v>202101</v>
      </c>
    </row>
    <row r="5352" spans="1:22" ht="16.5" customHeight="1">
      <c r="A5352" s="8">
        <v>5978600546</v>
      </c>
      <c r="B5352" s="7">
        <v>6799236</v>
      </c>
      <c r="C5352" s="12">
        <v>1712110093268</v>
      </c>
      <c r="D5352" s="7" t="s">
        <v>20116</v>
      </c>
      <c r="E5352" s="7" t="s">
        <v>20117</v>
      </c>
      <c r="F5352" s="7" t="s">
        <v>2798</v>
      </c>
      <c r="G5352" s="7" t="s">
        <v>20118</v>
      </c>
      <c r="H5352" s="7" t="s">
        <v>20119</v>
      </c>
      <c r="I5352" s="7" t="s">
        <v>65</v>
      </c>
      <c r="J5352" s="7" t="s">
        <v>33060</v>
      </c>
      <c r="K5352" s="7" t="s">
        <v>47</v>
      </c>
      <c r="L5352" s="7">
        <v>10</v>
      </c>
      <c r="M5352" s="7" t="s">
        <v>33076</v>
      </c>
      <c r="N5352" s="7">
        <v>30391</v>
      </c>
      <c r="O5352" s="7" t="s">
        <v>7087</v>
      </c>
      <c r="P5352" s="7">
        <v>20160825</v>
      </c>
      <c r="Q5352" s="7">
        <v>57</v>
      </c>
      <c r="R5352" s="7">
        <v>202101</v>
      </c>
    </row>
    <row r="5353" spans="1:22" ht="16.5" customHeight="1">
      <c r="A5353" s="8">
        <v>5138163437</v>
      </c>
      <c r="B5353" s="7">
        <v>4005088</v>
      </c>
      <c r="C5353" s="12">
        <v>1752110034060</v>
      </c>
      <c r="D5353" s="7" t="s">
        <v>20469</v>
      </c>
      <c r="E5353" s="7" t="s">
        <v>5238</v>
      </c>
      <c r="F5353" s="7" t="s">
        <v>20470</v>
      </c>
      <c r="G5353" s="7" t="s">
        <v>20471</v>
      </c>
      <c r="H5353" s="7" t="s">
        <v>20472</v>
      </c>
      <c r="I5353" s="7" t="s">
        <v>65</v>
      </c>
      <c r="J5353" s="7" t="s">
        <v>33060</v>
      </c>
      <c r="K5353" s="7" t="s">
        <v>47</v>
      </c>
      <c r="L5353" s="7">
        <v>10</v>
      </c>
      <c r="M5353" s="7" t="s">
        <v>33076</v>
      </c>
      <c r="N5353" s="7">
        <v>30390</v>
      </c>
      <c r="O5353" s="7" t="s">
        <v>33587</v>
      </c>
      <c r="P5353" s="7">
        <v>20110501</v>
      </c>
      <c r="Q5353" s="7">
        <v>50</v>
      </c>
      <c r="R5353" s="7">
        <v>202101</v>
      </c>
    </row>
    <row r="5354" spans="1:22" ht="16.5" customHeight="1">
      <c r="A5354" s="8">
        <v>6158174507</v>
      </c>
      <c r="B5354" s="7">
        <v>3699910</v>
      </c>
      <c r="C5354" s="12">
        <v>1955110124134</v>
      </c>
      <c r="D5354" s="7" t="s">
        <v>17539</v>
      </c>
      <c r="E5354" s="7" t="s">
        <v>17540</v>
      </c>
      <c r="F5354" s="7" t="s">
        <v>8047</v>
      </c>
      <c r="G5354" s="7" t="s">
        <v>17541</v>
      </c>
      <c r="H5354" s="7" t="s">
        <v>17542</v>
      </c>
      <c r="I5354" s="7" t="s">
        <v>65</v>
      </c>
      <c r="J5354" s="7" t="s">
        <v>33060</v>
      </c>
      <c r="K5354" s="7" t="s">
        <v>47</v>
      </c>
      <c r="L5354" s="7">
        <v>10</v>
      </c>
      <c r="M5354" s="7" t="s">
        <v>457</v>
      </c>
      <c r="N5354" s="7">
        <v>38120</v>
      </c>
      <c r="O5354" s="7" t="s">
        <v>33667</v>
      </c>
      <c r="P5354" s="7">
        <v>20100121</v>
      </c>
      <c r="Q5354" s="7">
        <v>91</v>
      </c>
      <c r="R5354" s="7">
        <v>202101</v>
      </c>
    </row>
    <row r="5355" spans="1:22" ht="16.5" customHeight="1">
      <c r="A5355" s="8">
        <v>2088114335</v>
      </c>
      <c r="B5355" s="7">
        <v>1595934</v>
      </c>
      <c r="C5355" s="12">
        <v>1101110867808</v>
      </c>
      <c r="D5355" s="7" t="s">
        <v>53606</v>
      </c>
      <c r="E5355" s="7" t="s">
        <v>51561</v>
      </c>
      <c r="F5355" s="7" t="s">
        <v>53607</v>
      </c>
      <c r="G5355" s="7" t="s">
        <v>53608</v>
      </c>
      <c r="H5355" s="7" t="s">
        <v>53609</v>
      </c>
      <c r="I5355" s="7" t="s">
        <v>65</v>
      </c>
      <c r="J5355" s="7" t="s">
        <v>33060</v>
      </c>
      <c r="K5355" s="7" t="s">
        <v>47</v>
      </c>
      <c r="L5355" s="7">
        <v>10</v>
      </c>
      <c r="M5355" s="7" t="s">
        <v>313</v>
      </c>
      <c r="N5355" s="7">
        <v>42491</v>
      </c>
      <c r="O5355" s="7" t="s">
        <v>43331</v>
      </c>
      <c r="P5355" s="7">
        <v>20210302</v>
      </c>
      <c r="Q5355" s="7">
        <v>92</v>
      </c>
      <c r="R5355" s="7">
        <v>202102</v>
      </c>
      <c r="S5355" s="7">
        <v>2022</v>
      </c>
      <c r="T5355" s="7">
        <v>14227782</v>
      </c>
      <c r="U5355" s="7">
        <v>8811795</v>
      </c>
      <c r="V5355" s="7">
        <v>300000</v>
      </c>
    </row>
    <row r="5356" spans="1:22" ht="16.5" customHeight="1">
      <c r="A5356" s="8">
        <v>1028201000</v>
      </c>
      <c r="B5356" s="7">
        <v>3301350</v>
      </c>
      <c r="C5356" s="12">
        <v>1101310000018</v>
      </c>
      <c r="D5356" s="7" t="s">
        <v>10274</v>
      </c>
      <c r="E5356" s="7" t="s">
        <v>10275</v>
      </c>
      <c r="F5356" s="7" t="s">
        <v>10276</v>
      </c>
      <c r="G5356" s="7" t="s">
        <v>10277</v>
      </c>
      <c r="H5356" s="7" t="s">
        <v>10278</v>
      </c>
      <c r="I5356" s="7" t="s">
        <v>45</v>
      </c>
      <c r="J5356" s="7" t="s">
        <v>33060</v>
      </c>
      <c r="K5356" s="7" t="s">
        <v>47</v>
      </c>
      <c r="L5356" s="7">
        <v>10</v>
      </c>
      <c r="M5356" s="7" t="s">
        <v>34433</v>
      </c>
      <c r="N5356" s="7">
        <v>58113</v>
      </c>
      <c r="O5356" s="7" t="s">
        <v>42672</v>
      </c>
      <c r="P5356" s="7">
        <v>19710323</v>
      </c>
      <c r="Q5356" s="7">
        <v>305</v>
      </c>
      <c r="R5356" s="7">
        <v>202102</v>
      </c>
      <c r="S5356" s="7">
        <v>2022</v>
      </c>
      <c r="T5356" s="7">
        <v>61293199</v>
      </c>
      <c r="U5356" s="7">
        <v>244689481</v>
      </c>
      <c r="V5356" s="7">
        <v>78099290</v>
      </c>
    </row>
    <row r="5357" spans="1:22" ht="16.5" customHeight="1">
      <c r="A5357" s="8">
        <v>2018231330</v>
      </c>
      <c r="B5357" s="7">
        <v>2531108</v>
      </c>
      <c r="C5357" s="12">
        <v>1101310009284</v>
      </c>
      <c r="D5357" s="7" t="s">
        <v>14914</v>
      </c>
      <c r="E5357" s="7" t="s">
        <v>14916</v>
      </c>
      <c r="F5357" s="7" t="s">
        <v>615</v>
      </c>
      <c r="G5357" s="7" t="s">
        <v>14917</v>
      </c>
      <c r="H5357" s="7" t="s">
        <v>14918</v>
      </c>
      <c r="I5357" s="7" t="s">
        <v>45</v>
      </c>
      <c r="J5357" s="7" t="s">
        <v>33060</v>
      </c>
      <c r="K5357" s="7" t="s">
        <v>47</v>
      </c>
      <c r="L5357" s="7">
        <v>10</v>
      </c>
      <c r="M5357" s="7" t="s">
        <v>105</v>
      </c>
      <c r="N5357" s="7">
        <v>86101</v>
      </c>
      <c r="O5357" s="7" t="s">
        <v>615</v>
      </c>
      <c r="P5357" s="7">
        <v>19940909</v>
      </c>
      <c r="Q5357" s="7">
        <v>18390</v>
      </c>
      <c r="R5357" s="7">
        <v>202102</v>
      </c>
      <c r="S5357" s="7">
        <v>2022</v>
      </c>
      <c r="T5357" s="7">
        <v>3184160188</v>
      </c>
      <c r="U5357" s="7">
        <v>3167473098</v>
      </c>
      <c r="V5357" s="7">
        <v>811756995</v>
      </c>
    </row>
    <row r="5358" spans="1:22" ht="16.5" customHeight="1">
      <c r="A5358" s="8">
        <v>2018204468</v>
      </c>
      <c r="B5358" s="7">
        <v>2209626</v>
      </c>
      <c r="C5358" s="12">
        <v>1101710029535</v>
      </c>
      <c r="D5358" s="7" t="s">
        <v>30127</v>
      </c>
      <c r="E5358" s="7" t="s">
        <v>30128</v>
      </c>
      <c r="F5358" s="7" t="s">
        <v>30129</v>
      </c>
      <c r="G5358" s="7" t="s">
        <v>30130</v>
      </c>
      <c r="H5358" s="7" t="s">
        <v>30131</v>
      </c>
      <c r="I5358" s="7" t="s">
        <v>45</v>
      </c>
      <c r="J5358" s="7" t="s">
        <v>33060</v>
      </c>
      <c r="K5358" s="7" t="s">
        <v>47</v>
      </c>
      <c r="L5358" s="7">
        <v>10</v>
      </c>
      <c r="M5358" s="7" t="s">
        <v>363</v>
      </c>
      <c r="N5358" s="7">
        <v>70209</v>
      </c>
      <c r="O5358" s="7" t="s">
        <v>1902</v>
      </c>
      <c r="P5358" s="7">
        <v>20040409</v>
      </c>
      <c r="Q5358" s="7">
        <v>135</v>
      </c>
      <c r="R5358" s="7">
        <v>202102</v>
      </c>
      <c r="S5358" s="7">
        <v>2022</v>
      </c>
      <c r="T5358" s="7">
        <v>82672042</v>
      </c>
      <c r="U5358" s="7">
        <v>60876201</v>
      </c>
      <c r="V5358" s="7">
        <v>500000</v>
      </c>
    </row>
    <row r="5359" spans="1:22" ht="16.5" customHeight="1">
      <c r="A5359" s="8">
        <v>1308213627</v>
      </c>
      <c r="B5359" s="7">
        <v>3650667</v>
      </c>
      <c r="C5359" s="12">
        <v>1211710001697</v>
      </c>
      <c r="D5359" s="7" t="s">
        <v>30042</v>
      </c>
      <c r="E5359" s="7" t="s">
        <v>30043</v>
      </c>
      <c r="F5359" s="7" t="s">
        <v>30044</v>
      </c>
      <c r="G5359" s="7" t="s">
        <v>30045</v>
      </c>
      <c r="H5359" s="7" t="s">
        <v>30046</v>
      </c>
      <c r="I5359" s="7" t="s">
        <v>45</v>
      </c>
      <c r="J5359" s="7" t="s">
        <v>33060</v>
      </c>
      <c r="K5359" s="7" t="s">
        <v>47</v>
      </c>
      <c r="L5359" s="7">
        <v>10</v>
      </c>
      <c r="M5359" s="7" t="s">
        <v>363</v>
      </c>
      <c r="N5359" s="7">
        <v>71600</v>
      </c>
      <c r="O5359" s="7" t="s">
        <v>44823</v>
      </c>
      <c r="P5359" s="7">
        <v>20040326</v>
      </c>
      <c r="Q5359" s="7">
        <v>106</v>
      </c>
      <c r="R5359" s="7">
        <v>202102</v>
      </c>
      <c r="S5359" s="7">
        <v>2022</v>
      </c>
      <c r="T5359" s="7">
        <v>16510751</v>
      </c>
      <c r="U5359" s="7">
        <v>9023285</v>
      </c>
      <c r="V5359" s="7">
        <v>0</v>
      </c>
    </row>
    <row r="5360" spans="1:22" ht="16.5" customHeight="1">
      <c r="A5360" s="8">
        <v>1218200109</v>
      </c>
      <c r="B5360" s="7">
        <v>2313339</v>
      </c>
      <c r="C5360" s="12">
        <v>1241310000096</v>
      </c>
      <c r="D5360" s="7" t="s">
        <v>14897</v>
      </c>
      <c r="E5360" s="7" t="s">
        <v>14899</v>
      </c>
      <c r="F5360" s="7" t="s">
        <v>615</v>
      </c>
      <c r="G5360" s="7" t="s">
        <v>14900</v>
      </c>
      <c r="H5360" s="7" t="s">
        <v>14901</v>
      </c>
      <c r="I5360" s="7" t="s">
        <v>45</v>
      </c>
      <c r="J5360" s="7" t="s">
        <v>33060</v>
      </c>
      <c r="K5360" s="7" t="s">
        <v>47</v>
      </c>
      <c r="L5360" s="7">
        <v>10</v>
      </c>
      <c r="M5360" s="7" t="s">
        <v>105</v>
      </c>
      <c r="N5360" s="7">
        <v>86101</v>
      </c>
      <c r="O5360" s="7" t="s">
        <v>615</v>
      </c>
      <c r="P5360" s="7">
        <v>19520526</v>
      </c>
      <c r="Q5360" s="7">
        <v>506</v>
      </c>
      <c r="R5360" s="7">
        <v>202102</v>
      </c>
      <c r="S5360" s="7">
        <v>2022</v>
      </c>
      <c r="T5360" s="7">
        <v>67696342</v>
      </c>
      <c r="U5360" s="7">
        <v>167940153</v>
      </c>
      <c r="V5360" s="7">
        <v>27373222</v>
      </c>
    </row>
    <row r="5361" spans="1:22" ht="16.5" customHeight="1">
      <c r="A5361" s="8">
        <v>1268204380</v>
      </c>
      <c r="B5361" s="7">
        <v>2199341</v>
      </c>
      <c r="C5361" s="12">
        <v>1342310000266</v>
      </c>
      <c r="D5361" s="7" t="s">
        <v>14065</v>
      </c>
      <c r="E5361" s="7" t="s">
        <v>1852</v>
      </c>
      <c r="F5361" s="7" t="s">
        <v>14066</v>
      </c>
      <c r="G5361" s="7" t="s">
        <v>14067</v>
      </c>
      <c r="H5361" s="7" t="s">
        <v>14068</v>
      </c>
      <c r="I5361" s="7" t="s">
        <v>45</v>
      </c>
      <c r="J5361" s="7" t="s">
        <v>33060</v>
      </c>
      <c r="K5361" s="7" t="s">
        <v>47</v>
      </c>
      <c r="L5361" s="7">
        <v>10</v>
      </c>
      <c r="M5361" s="7" t="s">
        <v>363</v>
      </c>
      <c r="N5361" s="7">
        <v>71531</v>
      </c>
      <c r="O5361" s="7" t="s">
        <v>15169</v>
      </c>
      <c r="P5361" s="7">
        <v>19930312</v>
      </c>
      <c r="Q5361" s="7">
        <v>323</v>
      </c>
      <c r="R5361" s="7">
        <v>202102</v>
      </c>
      <c r="S5361" s="7">
        <v>2022</v>
      </c>
      <c r="T5361" s="7">
        <v>30248332</v>
      </c>
      <c r="U5361" s="7">
        <v>60083691</v>
      </c>
      <c r="V5361" s="7">
        <v>16142480</v>
      </c>
    </row>
    <row r="5362" spans="1:22" ht="16.5" customHeight="1">
      <c r="A5362" s="8">
        <v>1358211060</v>
      </c>
      <c r="B5362" s="7">
        <v>2463796</v>
      </c>
      <c r="C5362" s="12">
        <v>1345710003971</v>
      </c>
      <c r="D5362" s="7" t="s">
        <v>30148</v>
      </c>
      <c r="E5362" s="7" t="s">
        <v>30149</v>
      </c>
      <c r="F5362" s="7" t="s">
        <v>15289</v>
      </c>
      <c r="G5362" s="7" t="s">
        <v>30150</v>
      </c>
      <c r="H5362" s="7" t="s">
        <v>30151</v>
      </c>
      <c r="I5362" s="7" t="s">
        <v>45</v>
      </c>
      <c r="J5362" s="7" t="s">
        <v>33060</v>
      </c>
      <c r="K5362" s="7" t="s">
        <v>47</v>
      </c>
      <c r="L5362" s="7">
        <v>10</v>
      </c>
      <c r="M5362" s="7" t="s">
        <v>363</v>
      </c>
      <c r="N5362" s="7">
        <v>70119</v>
      </c>
      <c r="O5362" s="7" t="s">
        <v>35732</v>
      </c>
      <c r="P5362" s="7">
        <v>20040728</v>
      </c>
      <c r="Q5362" s="7">
        <v>153</v>
      </c>
      <c r="R5362" s="7">
        <v>202102</v>
      </c>
      <c r="S5362" s="7">
        <v>2022</v>
      </c>
      <c r="T5362" s="7">
        <v>33879561</v>
      </c>
      <c r="U5362" s="7">
        <v>22766127</v>
      </c>
      <c r="V5362" s="7">
        <v>0</v>
      </c>
    </row>
    <row r="5363" spans="1:22" ht="16.5" customHeight="1">
      <c r="A5363" s="8">
        <v>3038206821</v>
      </c>
      <c r="B5363" s="7">
        <v>2635765</v>
      </c>
      <c r="C5363" s="12">
        <v>1511710001708</v>
      </c>
      <c r="D5363" s="7" t="s">
        <v>29600</v>
      </c>
      <c r="E5363" s="7" t="s">
        <v>29601</v>
      </c>
      <c r="F5363" s="7" t="s">
        <v>29602</v>
      </c>
      <c r="G5363" s="7" t="s">
        <v>29603</v>
      </c>
      <c r="H5363" s="7" t="s">
        <v>29604</v>
      </c>
      <c r="I5363" s="7" t="s">
        <v>45</v>
      </c>
      <c r="J5363" s="7" t="s">
        <v>33060</v>
      </c>
      <c r="K5363" s="7" t="s">
        <v>47</v>
      </c>
      <c r="L5363" s="7">
        <v>10</v>
      </c>
      <c r="M5363" s="7" t="s">
        <v>363</v>
      </c>
      <c r="N5363" s="7">
        <v>70200</v>
      </c>
      <c r="O5363" s="7" t="s">
        <v>35747</v>
      </c>
      <c r="P5363" s="7">
        <v>20040107</v>
      </c>
      <c r="Q5363" s="7">
        <v>149</v>
      </c>
      <c r="R5363" s="7">
        <v>202102</v>
      </c>
      <c r="S5363" s="7">
        <v>2022</v>
      </c>
      <c r="T5363" s="7">
        <v>35138824</v>
      </c>
      <c r="U5363" s="7">
        <v>18798783</v>
      </c>
      <c r="V5363" s="7">
        <v>0</v>
      </c>
    </row>
    <row r="5364" spans="1:22" ht="16.5" customHeight="1">
      <c r="A5364" s="8">
        <v>3038132598</v>
      </c>
      <c r="B5364" s="7">
        <v>1252620</v>
      </c>
      <c r="C5364" s="12">
        <v>1545110022288</v>
      </c>
      <c r="D5364" s="7" t="s">
        <v>17681</v>
      </c>
      <c r="E5364" s="7" t="s">
        <v>17682</v>
      </c>
      <c r="F5364" s="7" t="s">
        <v>17683</v>
      </c>
      <c r="G5364" s="7" t="s">
        <v>17684</v>
      </c>
      <c r="H5364" s="7" t="s">
        <v>17685</v>
      </c>
      <c r="I5364" s="7" t="s">
        <v>65</v>
      </c>
      <c r="J5364" s="7" t="s">
        <v>33060</v>
      </c>
      <c r="K5364" s="7" t="s">
        <v>47</v>
      </c>
      <c r="L5364" s="7">
        <v>10</v>
      </c>
      <c r="M5364" s="7" t="s">
        <v>33076</v>
      </c>
      <c r="N5364" s="7">
        <v>20423</v>
      </c>
      <c r="O5364" s="7" t="s">
        <v>1799</v>
      </c>
      <c r="P5364" s="7">
        <v>20020204</v>
      </c>
      <c r="Q5364" s="7">
        <v>57</v>
      </c>
      <c r="R5364" s="7">
        <v>202102</v>
      </c>
      <c r="S5364" s="7">
        <v>2022</v>
      </c>
      <c r="T5364" s="7">
        <v>9061739</v>
      </c>
      <c r="U5364" s="7">
        <v>8466007</v>
      </c>
      <c r="V5364" s="7">
        <v>300000</v>
      </c>
    </row>
    <row r="5365" spans="1:22" ht="16.5" customHeight="1">
      <c r="A5365" s="8">
        <v>3058200352</v>
      </c>
      <c r="B5365" s="7">
        <v>3309529</v>
      </c>
      <c r="C5365" s="12">
        <v>1601310000092</v>
      </c>
      <c r="D5365" s="7" t="s">
        <v>53610</v>
      </c>
      <c r="E5365" s="7" t="s">
        <v>2840</v>
      </c>
      <c r="F5365" s="7" t="s">
        <v>76</v>
      </c>
      <c r="G5365" s="7" t="s">
        <v>53611</v>
      </c>
      <c r="H5365" s="7" t="s">
        <v>53612</v>
      </c>
      <c r="I5365" s="7" t="s">
        <v>45</v>
      </c>
      <c r="J5365" s="7" t="s">
        <v>33060</v>
      </c>
      <c r="K5365" s="7" t="s">
        <v>47</v>
      </c>
      <c r="L5365" s="7">
        <v>10</v>
      </c>
      <c r="M5365" s="7" t="s">
        <v>966</v>
      </c>
      <c r="N5365" s="7">
        <v>68110</v>
      </c>
      <c r="O5365" s="7" t="s">
        <v>76</v>
      </c>
      <c r="P5365" s="7">
        <v>19550114</v>
      </c>
      <c r="Q5365" s="7">
        <v>508</v>
      </c>
      <c r="R5365" s="7">
        <v>202102</v>
      </c>
      <c r="S5365" s="7">
        <v>2022</v>
      </c>
      <c r="T5365" s="7">
        <v>35853901</v>
      </c>
      <c r="U5365" s="7">
        <v>108345577</v>
      </c>
      <c r="V5365" s="7">
        <v>41629218</v>
      </c>
    </row>
    <row r="5366" spans="1:22" ht="16.5" customHeight="1">
      <c r="A5366" s="8">
        <v>3128216264</v>
      </c>
      <c r="B5366" s="7">
        <v>4127910</v>
      </c>
      <c r="C5366" s="12">
        <v>1615710007417</v>
      </c>
      <c r="D5366" s="7" t="s">
        <v>53613</v>
      </c>
      <c r="E5366" s="7" t="s">
        <v>53614</v>
      </c>
      <c r="F5366" s="7" t="s">
        <v>14644</v>
      </c>
      <c r="G5366" s="7" t="s">
        <v>53615</v>
      </c>
      <c r="H5366" s="7" t="s">
        <v>53616</v>
      </c>
      <c r="I5366" s="7" t="s">
        <v>45</v>
      </c>
      <c r="J5366" s="7" t="s">
        <v>33060</v>
      </c>
      <c r="K5366" s="7" t="s">
        <v>47</v>
      </c>
      <c r="L5366" s="7">
        <v>10</v>
      </c>
      <c r="M5366" s="7" t="s">
        <v>363</v>
      </c>
      <c r="N5366" s="7">
        <v>70000</v>
      </c>
      <c r="O5366" s="7" t="s">
        <v>13555</v>
      </c>
      <c r="P5366" s="7">
        <v>20120301</v>
      </c>
      <c r="Q5366" s="7">
        <v>200</v>
      </c>
      <c r="R5366" s="7">
        <v>202102</v>
      </c>
      <c r="S5366" s="7">
        <v>2022</v>
      </c>
      <c r="T5366" s="7">
        <v>48020369</v>
      </c>
      <c r="U5366" s="7">
        <v>26388063</v>
      </c>
      <c r="V5366" s="7">
        <v>0</v>
      </c>
    </row>
    <row r="5367" spans="1:22" ht="16.5" customHeight="1">
      <c r="A5367" s="8">
        <v>5158206711</v>
      </c>
      <c r="B5367" s="7">
        <v>2909068</v>
      </c>
      <c r="C5367" s="12">
        <v>1748710003761</v>
      </c>
      <c r="D5367" s="7" t="s">
        <v>29430</v>
      </c>
      <c r="E5367" s="7" t="s">
        <v>8613</v>
      </c>
      <c r="F5367" s="7" t="s">
        <v>14644</v>
      </c>
      <c r="G5367" s="7" t="s">
        <v>29431</v>
      </c>
      <c r="H5367" s="7" t="s">
        <v>29432</v>
      </c>
      <c r="I5367" s="7" t="s">
        <v>45</v>
      </c>
      <c r="J5367" s="7" t="s">
        <v>33060</v>
      </c>
      <c r="K5367" s="7" t="s">
        <v>47</v>
      </c>
      <c r="L5367" s="7">
        <v>10</v>
      </c>
      <c r="M5367" s="7" t="s">
        <v>363</v>
      </c>
      <c r="N5367" s="7">
        <v>70119</v>
      </c>
      <c r="O5367" s="7" t="s">
        <v>35732</v>
      </c>
      <c r="P5367" s="7">
        <v>20040406</v>
      </c>
      <c r="Q5367" s="7">
        <v>105</v>
      </c>
      <c r="R5367" s="7">
        <v>202102</v>
      </c>
      <c r="S5367" s="7">
        <v>2022</v>
      </c>
      <c r="T5367" s="7">
        <v>27006694</v>
      </c>
      <c r="U5367" s="7">
        <v>17157618</v>
      </c>
      <c r="V5367" s="7">
        <v>0</v>
      </c>
    </row>
    <row r="5368" spans="1:22" ht="16.5" customHeight="1">
      <c r="A5368" s="8">
        <v>5158206875</v>
      </c>
      <c r="B5368" s="7">
        <v>2782843</v>
      </c>
      <c r="C5368" s="12">
        <v>1748710003779</v>
      </c>
      <c r="D5368" s="7" t="s">
        <v>29621</v>
      </c>
      <c r="E5368" s="7" t="s">
        <v>29622</v>
      </c>
      <c r="F5368" s="7" t="s">
        <v>29623</v>
      </c>
      <c r="G5368" s="7" t="s">
        <v>29624</v>
      </c>
      <c r="H5368" s="7" t="s">
        <v>29625</v>
      </c>
      <c r="I5368" s="7" t="s">
        <v>45</v>
      </c>
      <c r="J5368" s="7" t="s">
        <v>33060</v>
      </c>
      <c r="K5368" s="7" t="s">
        <v>47</v>
      </c>
      <c r="L5368" s="7">
        <v>10</v>
      </c>
      <c r="M5368" s="7" t="s">
        <v>363</v>
      </c>
      <c r="N5368" s="7">
        <v>70119</v>
      </c>
      <c r="O5368" s="7" t="s">
        <v>35732</v>
      </c>
      <c r="P5368" s="7">
        <v>20040410</v>
      </c>
      <c r="Q5368" s="7">
        <v>101</v>
      </c>
      <c r="R5368" s="7">
        <v>202102</v>
      </c>
      <c r="S5368" s="7">
        <v>2022</v>
      </c>
      <c r="T5368" s="7">
        <v>40038682</v>
      </c>
      <c r="U5368" s="7">
        <v>18892582</v>
      </c>
      <c r="V5368" s="7">
        <v>0</v>
      </c>
    </row>
    <row r="5369" spans="1:22" ht="16.5" customHeight="1">
      <c r="A5369" s="8">
        <v>6058204243</v>
      </c>
      <c r="B5369" s="7">
        <v>2576982</v>
      </c>
      <c r="C5369" s="12">
        <v>1841310000078</v>
      </c>
      <c r="D5369" s="7" t="s">
        <v>14903</v>
      </c>
      <c r="E5369" s="7" t="s">
        <v>14905</v>
      </c>
      <c r="F5369" s="7" t="s">
        <v>5955</v>
      </c>
      <c r="G5369" s="7" t="s">
        <v>14906</v>
      </c>
      <c r="H5369" s="7" t="s">
        <v>14907</v>
      </c>
      <c r="I5369" s="7" t="s">
        <v>45</v>
      </c>
      <c r="J5369" s="7" t="s">
        <v>33060</v>
      </c>
      <c r="K5369" s="7" t="s">
        <v>47</v>
      </c>
      <c r="L5369" s="7">
        <v>10</v>
      </c>
      <c r="M5369" s="7" t="s">
        <v>105</v>
      </c>
      <c r="N5369" s="7">
        <v>86101</v>
      </c>
      <c r="O5369" s="7" t="s">
        <v>615</v>
      </c>
      <c r="P5369" s="7">
        <v>19880701</v>
      </c>
      <c r="Q5369" s="7">
        <v>1618</v>
      </c>
      <c r="R5369" s="7">
        <v>202102</v>
      </c>
      <c r="S5369" s="7">
        <v>2022</v>
      </c>
      <c r="T5369" s="7">
        <v>284240929</v>
      </c>
      <c r="U5369" s="7">
        <v>349387295</v>
      </c>
      <c r="V5369" s="7">
        <v>76250516</v>
      </c>
    </row>
    <row r="5370" spans="1:22" ht="16.5" customHeight="1">
      <c r="A5370" s="8">
        <v>6178206434</v>
      </c>
      <c r="B5370" s="7">
        <v>2646096</v>
      </c>
      <c r="C5370" s="12">
        <v>1843710001010</v>
      </c>
      <c r="D5370" s="7" t="s">
        <v>12612</v>
      </c>
      <c r="E5370" s="7" t="s">
        <v>12613</v>
      </c>
      <c r="F5370" s="7" t="s">
        <v>1902</v>
      </c>
      <c r="G5370" s="7" t="s">
        <v>12614</v>
      </c>
      <c r="H5370" s="7" t="s">
        <v>12615</v>
      </c>
      <c r="I5370" s="7" t="s">
        <v>45</v>
      </c>
      <c r="J5370" s="7" t="s">
        <v>33060</v>
      </c>
      <c r="K5370" s="7" t="s">
        <v>47</v>
      </c>
      <c r="L5370" s="7">
        <v>10</v>
      </c>
      <c r="M5370" s="7" t="s">
        <v>363</v>
      </c>
      <c r="N5370" s="7">
        <v>70209</v>
      </c>
      <c r="O5370" s="7" t="s">
        <v>1902</v>
      </c>
      <c r="P5370" s="7">
        <v>20040326</v>
      </c>
      <c r="Q5370" s="7">
        <v>385</v>
      </c>
      <c r="R5370" s="7">
        <v>202102</v>
      </c>
      <c r="S5370" s="7">
        <v>2022</v>
      </c>
      <c r="T5370" s="7">
        <v>96509246</v>
      </c>
      <c r="U5370" s="7">
        <v>47489702</v>
      </c>
      <c r="V5370" s="7">
        <v>0</v>
      </c>
    </row>
    <row r="5371" spans="1:22" ht="16.5" customHeight="1">
      <c r="A5371" s="8">
        <v>6038207701</v>
      </c>
      <c r="B5371" s="7">
        <v>2108691</v>
      </c>
      <c r="C5371" s="12">
        <v>1850710005215</v>
      </c>
      <c r="D5371" s="7" t="s">
        <v>29459</v>
      </c>
      <c r="E5371" s="7" t="s">
        <v>394</v>
      </c>
      <c r="F5371" s="7" t="s">
        <v>6783</v>
      </c>
      <c r="G5371" s="7" t="s">
        <v>29460</v>
      </c>
      <c r="H5371" s="7" t="s">
        <v>29461</v>
      </c>
      <c r="I5371" s="7" t="s">
        <v>45</v>
      </c>
      <c r="J5371" s="7" t="s">
        <v>33060</v>
      </c>
      <c r="K5371" s="7" t="s">
        <v>47</v>
      </c>
      <c r="L5371" s="7">
        <v>10</v>
      </c>
      <c r="M5371" s="7" t="s">
        <v>363</v>
      </c>
      <c r="N5371" s="7">
        <v>70119</v>
      </c>
      <c r="O5371" s="7" t="s">
        <v>35732</v>
      </c>
      <c r="P5371" s="7">
        <v>20040316</v>
      </c>
      <c r="Q5371" s="7">
        <v>226</v>
      </c>
      <c r="R5371" s="7">
        <v>202102</v>
      </c>
      <c r="S5371" s="7">
        <v>2022</v>
      </c>
      <c r="T5371" s="7">
        <v>51707163</v>
      </c>
      <c r="U5371" s="7">
        <v>43509291</v>
      </c>
      <c r="V5371" s="7">
        <v>11046371</v>
      </c>
    </row>
    <row r="5372" spans="1:22" ht="16.5" customHeight="1">
      <c r="A5372" s="8">
        <v>6138211653</v>
      </c>
      <c r="B5372" s="7">
        <v>2792902</v>
      </c>
      <c r="C5372" s="12">
        <v>1911710001552</v>
      </c>
      <c r="D5372" s="7" t="s">
        <v>14824</v>
      </c>
      <c r="E5372" s="7" t="s">
        <v>14825</v>
      </c>
      <c r="F5372" s="7" t="s">
        <v>14644</v>
      </c>
      <c r="G5372" s="7" t="s">
        <v>14826</v>
      </c>
      <c r="H5372" s="7" t="s">
        <v>14827</v>
      </c>
      <c r="I5372" s="7" t="s">
        <v>45</v>
      </c>
      <c r="J5372" s="7" t="s">
        <v>33060</v>
      </c>
      <c r="K5372" s="7" t="s">
        <v>47</v>
      </c>
      <c r="L5372" s="7">
        <v>10</v>
      </c>
      <c r="M5372" s="7" t="s">
        <v>363</v>
      </c>
      <c r="N5372" s="7">
        <v>70119</v>
      </c>
      <c r="O5372" s="7" t="s">
        <v>35732</v>
      </c>
      <c r="P5372" s="7">
        <v>20070122</v>
      </c>
      <c r="Q5372" s="7">
        <v>548</v>
      </c>
      <c r="R5372" s="7">
        <v>202102</v>
      </c>
      <c r="S5372" s="7">
        <v>2022</v>
      </c>
      <c r="T5372" s="7">
        <v>133880109</v>
      </c>
      <c r="U5372" s="7">
        <v>46611196</v>
      </c>
      <c r="V5372" s="7">
        <v>300000</v>
      </c>
    </row>
    <row r="5373" spans="1:22" ht="16.5" customHeight="1">
      <c r="A5373" s="8">
        <v>4178203744</v>
      </c>
      <c r="B5373" s="7">
        <v>3225728</v>
      </c>
      <c r="C5373" s="12">
        <v>2047320000780</v>
      </c>
      <c r="D5373" s="7" t="s">
        <v>30682</v>
      </c>
      <c r="E5373" s="7" t="s">
        <v>30683</v>
      </c>
      <c r="F5373" s="7" t="s">
        <v>16479</v>
      </c>
      <c r="G5373" s="7" t="s">
        <v>30684</v>
      </c>
      <c r="H5373" s="7" t="s">
        <v>30685</v>
      </c>
      <c r="I5373" s="7" t="s">
        <v>45</v>
      </c>
      <c r="J5373" s="7" t="s">
        <v>33060</v>
      </c>
      <c r="K5373" s="7" t="s">
        <v>47</v>
      </c>
      <c r="L5373" s="7">
        <v>10</v>
      </c>
      <c r="M5373" s="7" t="s">
        <v>105</v>
      </c>
      <c r="N5373" s="7">
        <v>87000</v>
      </c>
      <c r="O5373" s="7" t="s">
        <v>16479</v>
      </c>
      <c r="P5373" s="7">
        <v>19910207</v>
      </c>
      <c r="Q5373" s="7">
        <v>51</v>
      </c>
      <c r="R5373" s="7">
        <v>202102</v>
      </c>
      <c r="S5373" s="7">
        <v>2022</v>
      </c>
      <c r="T5373" s="7">
        <v>321184</v>
      </c>
      <c r="U5373" s="7">
        <v>553230</v>
      </c>
      <c r="V5373" s="7">
        <v>553230</v>
      </c>
    </row>
    <row r="5374" spans="1:22" ht="16.5" customHeight="1">
      <c r="A5374" s="8">
        <v>4118208251</v>
      </c>
      <c r="B5374" s="7">
        <v>2608986</v>
      </c>
      <c r="C5374" s="12">
        <v>2057710004119</v>
      </c>
      <c r="D5374" s="7" t="s">
        <v>30325</v>
      </c>
      <c r="E5374" s="7" t="s">
        <v>30326</v>
      </c>
      <c r="F5374" s="7" t="s">
        <v>30327</v>
      </c>
      <c r="G5374" s="7" t="s">
        <v>30328</v>
      </c>
      <c r="H5374" s="7" t="s">
        <v>30329</v>
      </c>
      <c r="I5374" s="7" t="s">
        <v>45</v>
      </c>
      <c r="J5374" s="7" t="s">
        <v>33060</v>
      </c>
      <c r="K5374" s="7" t="s">
        <v>47</v>
      </c>
      <c r="L5374" s="7">
        <v>10</v>
      </c>
      <c r="M5374" s="7" t="s">
        <v>363</v>
      </c>
      <c r="N5374" s="7">
        <v>70209</v>
      </c>
      <c r="O5374" s="7" t="s">
        <v>1902</v>
      </c>
      <c r="P5374" s="7">
        <v>20060508</v>
      </c>
      <c r="Q5374" s="7">
        <v>188</v>
      </c>
      <c r="R5374" s="7">
        <v>202102</v>
      </c>
      <c r="S5374" s="7">
        <v>2022</v>
      </c>
      <c r="T5374" s="7">
        <v>46134610</v>
      </c>
      <c r="U5374" s="7">
        <v>21826712</v>
      </c>
      <c r="V5374" s="7">
        <v>20000</v>
      </c>
    </row>
    <row r="5375" spans="1:22" ht="16.5" customHeight="1">
      <c r="A5375" s="8">
        <v>6208204301</v>
      </c>
      <c r="B5375" s="7">
        <v>2109472</v>
      </c>
      <c r="C5375" s="12">
        <v>2342710002481</v>
      </c>
      <c r="D5375" s="7" t="s">
        <v>30185</v>
      </c>
      <c r="E5375" s="7" t="s">
        <v>30186</v>
      </c>
      <c r="F5375" s="7" t="s">
        <v>6783</v>
      </c>
      <c r="G5375" s="7" t="s">
        <v>30187</v>
      </c>
      <c r="H5375" s="7" t="s">
        <v>30188</v>
      </c>
      <c r="I5375" s="7" t="s">
        <v>45</v>
      </c>
      <c r="J5375" s="7" t="s">
        <v>33060</v>
      </c>
      <c r="K5375" s="7" t="s">
        <v>47</v>
      </c>
      <c r="L5375" s="7">
        <v>10</v>
      </c>
      <c r="M5375" s="7" t="s">
        <v>363</v>
      </c>
      <c r="N5375" s="7">
        <v>70119</v>
      </c>
      <c r="O5375" s="7" t="s">
        <v>35732</v>
      </c>
      <c r="P5375" s="7">
        <v>20040315</v>
      </c>
      <c r="Q5375" s="7">
        <v>84</v>
      </c>
      <c r="R5375" s="7">
        <v>202102</v>
      </c>
      <c r="S5375" s="7">
        <v>2022</v>
      </c>
      <c r="T5375" s="7">
        <v>14100244</v>
      </c>
      <c r="U5375" s="7">
        <v>11179837</v>
      </c>
      <c r="V5375" s="7">
        <v>0</v>
      </c>
    </row>
    <row r="5376" spans="1:22" ht="16.5" customHeight="1">
      <c r="A5376" s="8">
        <v>2068207591</v>
      </c>
      <c r="B5376" s="7">
        <v>2599596</v>
      </c>
      <c r="C5376" s="12">
        <v>2401710007766</v>
      </c>
      <c r="D5376" s="7" t="s">
        <v>29791</v>
      </c>
      <c r="E5376" s="7" t="s">
        <v>29792</v>
      </c>
      <c r="F5376" s="7" t="s">
        <v>806</v>
      </c>
      <c r="G5376" s="7" t="s">
        <v>29793</v>
      </c>
      <c r="H5376" s="7" t="s">
        <v>29794</v>
      </c>
      <c r="I5376" s="7" t="s">
        <v>45</v>
      </c>
      <c r="J5376" s="7" t="s">
        <v>33060</v>
      </c>
      <c r="K5376" s="7" t="s">
        <v>47</v>
      </c>
      <c r="L5376" s="7">
        <v>10</v>
      </c>
      <c r="M5376" s="7" t="s">
        <v>363</v>
      </c>
      <c r="N5376" s="7">
        <v>70119</v>
      </c>
      <c r="O5376" s="7" t="s">
        <v>35732</v>
      </c>
      <c r="P5376" s="7">
        <v>20040922</v>
      </c>
      <c r="Q5376" s="7">
        <v>272</v>
      </c>
      <c r="R5376" s="7">
        <v>202102</v>
      </c>
      <c r="S5376" s="7">
        <v>2022</v>
      </c>
      <c r="T5376" s="7">
        <v>83350049</v>
      </c>
      <c r="U5376" s="7">
        <v>55669286</v>
      </c>
      <c r="V5376" s="7">
        <v>0</v>
      </c>
    </row>
    <row r="5377" spans="1:22" ht="16.5" customHeight="1">
      <c r="A5377" s="8">
        <v>1278212767</v>
      </c>
      <c r="B5377" s="7">
        <v>2836734</v>
      </c>
      <c r="C5377" s="12">
        <v>2844310016375</v>
      </c>
      <c r="D5377" s="7" t="s">
        <v>30156</v>
      </c>
      <c r="E5377" s="7" t="s">
        <v>1464</v>
      </c>
      <c r="F5377" s="7" t="s">
        <v>14644</v>
      </c>
      <c r="G5377" s="7" t="s">
        <v>30157</v>
      </c>
      <c r="H5377" s="7" t="s">
        <v>30158</v>
      </c>
      <c r="I5377" s="7" t="s">
        <v>45</v>
      </c>
      <c r="J5377" s="7" t="s">
        <v>33060</v>
      </c>
      <c r="K5377" s="7" t="s">
        <v>47</v>
      </c>
      <c r="L5377" s="7">
        <v>10</v>
      </c>
      <c r="M5377" s="7" t="s">
        <v>363</v>
      </c>
      <c r="N5377" s="7">
        <v>70119</v>
      </c>
      <c r="O5377" s="7" t="s">
        <v>35732</v>
      </c>
      <c r="P5377" s="7">
        <v>20040501</v>
      </c>
      <c r="Q5377" s="7">
        <v>107</v>
      </c>
      <c r="R5377" s="7">
        <v>202102</v>
      </c>
      <c r="S5377" s="7">
        <v>2022</v>
      </c>
      <c r="T5377" s="7">
        <v>23580100</v>
      </c>
      <c r="U5377" s="7">
        <v>16061040</v>
      </c>
      <c r="V5377" s="7">
        <v>0</v>
      </c>
    </row>
    <row r="5378" spans="1:22" ht="16.5" customHeight="1">
      <c r="A5378" s="8">
        <v>2118715818</v>
      </c>
      <c r="B5378" s="7">
        <v>1967025</v>
      </c>
      <c r="C5378" s="12">
        <v>1101112534843</v>
      </c>
      <c r="D5378" s="7" t="s">
        <v>17610</v>
      </c>
      <c r="E5378" s="7" t="s">
        <v>17611</v>
      </c>
      <c r="F5378" s="7" t="s">
        <v>17612</v>
      </c>
      <c r="G5378" s="7" t="s">
        <v>17613</v>
      </c>
      <c r="H5378" s="7" t="s">
        <v>17614</v>
      </c>
      <c r="I5378" s="7" t="s">
        <v>65</v>
      </c>
      <c r="J5378" s="7" t="s">
        <v>33060</v>
      </c>
      <c r="K5378" s="7" t="s">
        <v>47</v>
      </c>
      <c r="L5378" s="7">
        <v>10</v>
      </c>
      <c r="M5378" s="7" t="s">
        <v>33076</v>
      </c>
      <c r="N5378" s="7">
        <v>20423</v>
      </c>
      <c r="O5378" s="7" t="s">
        <v>1799</v>
      </c>
      <c r="P5378" s="7">
        <v>20031101</v>
      </c>
      <c r="Q5378" s="7">
        <v>71</v>
      </c>
      <c r="R5378" s="7">
        <v>202102</v>
      </c>
    </row>
    <row r="5379" spans="1:22" ht="16.5" customHeight="1">
      <c r="A5379" s="8">
        <v>1308705888</v>
      </c>
      <c r="B5379" s="7">
        <v>6029912</v>
      </c>
      <c r="C5379" s="12">
        <v>1211110281568</v>
      </c>
      <c r="D5379" s="7" t="s">
        <v>4852</v>
      </c>
      <c r="E5379" s="7" t="s">
        <v>18571</v>
      </c>
      <c r="F5379" s="7" t="s">
        <v>18572</v>
      </c>
      <c r="G5379" s="7" t="s">
        <v>18573</v>
      </c>
      <c r="H5379" s="7" t="s">
        <v>18574</v>
      </c>
      <c r="I5379" s="7" t="s">
        <v>65</v>
      </c>
      <c r="J5379" s="7" t="s">
        <v>33060</v>
      </c>
      <c r="K5379" s="7" t="s">
        <v>47</v>
      </c>
      <c r="L5379" s="7">
        <v>10</v>
      </c>
      <c r="M5379" s="7" t="s">
        <v>33076</v>
      </c>
      <c r="N5379" s="7">
        <v>28909</v>
      </c>
      <c r="O5379" s="7" t="s">
        <v>38319</v>
      </c>
      <c r="P5379" s="7">
        <v>20141231</v>
      </c>
      <c r="Q5379" s="7">
        <v>57</v>
      </c>
      <c r="R5379" s="7">
        <v>202102</v>
      </c>
    </row>
    <row r="5380" spans="1:22" ht="16.5" customHeight="1">
      <c r="A5380" s="8">
        <v>1258195519</v>
      </c>
      <c r="B5380" s="7">
        <v>3997213</v>
      </c>
      <c r="C5380" s="12">
        <v>1313110106405</v>
      </c>
      <c r="D5380" s="7" t="s">
        <v>53617</v>
      </c>
      <c r="E5380" s="7" t="s">
        <v>53618</v>
      </c>
      <c r="F5380" s="7" t="s">
        <v>53619</v>
      </c>
      <c r="G5380" s="7" t="s">
        <v>53620</v>
      </c>
      <c r="H5380" s="7" t="s">
        <v>53621</v>
      </c>
      <c r="I5380" s="7" t="s">
        <v>65</v>
      </c>
      <c r="J5380" s="7" t="s">
        <v>33060</v>
      </c>
      <c r="K5380" s="7" t="s">
        <v>47</v>
      </c>
      <c r="L5380" s="7">
        <v>10</v>
      </c>
      <c r="M5380" s="7" t="s">
        <v>33076</v>
      </c>
      <c r="N5380" s="7">
        <v>17909</v>
      </c>
      <c r="O5380" s="7" t="s">
        <v>47635</v>
      </c>
      <c r="P5380" s="7">
        <v>20110420</v>
      </c>
      <c r="Q5380" s="7">
        <v>54</v>
      </c>
      <c r="R5380" s="7">
        <v>202102</v>
      </c>
    </row>
    <row r="5381" spans="1:22" ht="16.5" customHeight="1">
      <c r="A5381" s="8">
        <v>6058132228</v>
      </c>
      <c r="B5381" s="7">
        <v>1263191</v>
      </c>
      <c r="C5381" s="12">
        <v>1801110291780</v>
      </c>
      <c r="D5381" s="7" t="s">
        <v>26178</v>
      </c>
      <c r="E5381" s="7" t="s">
        <v>26179</v>
      </c>
      <c r="F5381" s="7" t="s">
        <v>26180</v>
      </c>
      <c r="G5381" s="7" t="s">
        <v>26181</v>
      </c>
      <c r="H5381" s="7" t="s">
        <v>26182</v>
      </c>
      <c r="I5381" s="7" t="s">
        <v>65</v>
      </c>
      <c r="J5381" s="7" t="s">
        <v>33060</v>
      </c>
      <c r="K5381" s="7" t="s">
        <v>47</v>
      </c>
      <c r="L5381" s="7">
        <v>10</v>
      </c>
      <c r="M5381" s="7" t="s">
        <v>34319</v>
      </c>
      <c r="N5381" s="7">
        <v>56130</v>
      </c>
      <c r="O5381" s="7" t="s">
        <v>26141</v>
      </c>
      <c r="P5381" s="7">
        <v>19990701</v>
      </c>
      <c r="Q5381" s="7">
        <v>119</v>
      </c>
      <c r="R5381" s="7">
        <v>202102</v>
      </c>
    </row>
    <row r="5382" spans="1:22" ht="16.5" customHeight="1">
      <c r="A5382" s="8">
        <v>6158117020</v>
      </c>
      <c r="B5382" s="7">
        <v>1680293</v>
      </c>
      <c r="C5382" s="12">
        <v>1846110044375</v>
      </c>
      <c r="D5382" s="7" t="s">
        <v>53622</v>
      </c>
      <c r="E5382" s="7" t="s">
        <v>53623</v>
      </c>
      <c r="F5382" s="7" t="s">
        <v>53624</v>
      </c>
      <c r="G5382" s="7" t="s">
        <v>53625</v>
      </c>
      <c r="H5382" s="7" t="s">
        <v>53626</v>
      </c>
      <c r="I5382" s="7" t="s">
        <v>65</v>
      </c>
      <c r="J5382" s="7" t="s">
        <v>33060</v>
      </c>
      <c r="K5382" s="7" t="s">
        <v>47</v>
      </c>
      <c r="L5382" s="7">
        <v>10</v>
      </c>
      <c r="M5382" s="7" t="s">
        <v>33076</v>
      </c>
      <c r="N5382" s="7">
        <v>11209</v>
      </c>
      <c r="O5382" s="7" t="s">
        <v>43719</v>
      </c>
      <c r="P5382" s="7">
        <v>20001227</v>
      </c>
      <c r="Q5382" s="7">
        <v>133</v>
      </c>
      <c r="R5382" s="7">
        <v>202102</v>
      </c>
    </row>
    <row r="5383" spans="1:22" ht="16.5" customHeight="1">
      <c r="A5383" s="8">
        <v>1138611016</v>
      </c>
      <c r="B5383" s="7">
        <v>2783324</v>
      </c>
      <c r="C5383" s="12">
        <v>1101113607293</v>
      </c>
      <c r="D5383" s="7" t="s">
        <v>27253</v>
      </c>
      <c r="E5383" s="7" t="s">
        <v>24983</v>
      </c>
      <c r="F5383" s="7" t="s">
        <v>27254</v>
      </c>
      <c r="G5383" s="7" t="s">
        <v>27255</v>
      </c>
      <c r="H5383" s="7" t="s">
        <v>27256</v>
      </c>
      <c r="I5383" s="7" t="s">
        <v>65</v>
      </c>
      <c r="J5383" s="7" t="s">
        <v>33060</v>
      </c>
      <c r="K5383" s="7" t="s">
        <v>47</v>
      </c>
      <c r="L5383" s="7">
        <v>10</v>
      </c>
      <c r="M5383" s="7" t="s">
        <v>34433</v>
      </c>
      <c r="N5383" s="7">
        <v>62010</v>
      </c>
      <c r="O5383" s="7" t="s">
        <v>13333</v>
      </c>
      <c r="P5383" s="7">
        <v>20070125</v>
      </c>
      <c r="Q5383" s="7">
        <v>66</v>
      </c>
      <c r="R5383" s="7">
        <v>202103</v>
      </c>
      <c r="S5383" s="7">
        <v>2022</v>
      </c>
      <c r="T5383" s="7">
        <v>10787768</v>
      </c>
      <c r="U5383" s="7">
        <v>8294511</v>
      </c>
      <c r="V5383" s="7">
        <v>621500</v>
      </c>
    </row>
    <row r="5384" spans="1:22" ht="16.5" customHeight="1">
      <c r="A5384" s="8">
        <v>1208735065</v>
      </c>
      <c r="B5384" s="7">
        <v>3204662</v>
      </c>
      <c r="C5384" s="12">
        <v>1101114013514</v>
      </c>
      <c r="D5384" s="7" t="s">
        <v>27578</v>
      </c>
      <c r="E5384" s="7" t="s">
        <v>6153</v>
      </c>
      <c r="F5384" s="7" t="s">
        <v>27579</v>
      </c>
      <c r="G5384" s="7" t="s">
        <v>27580</v>
      </c>
      <c r="H5384" s="7" t="s">
        <v>27581</v>
      </c>
      <c r="I5384" s="7" t="s">
        <v>65</v>
      </c>
      <c r="J5384" s="7" t="s">
        <v>33060</v>
      </c>
      <c r="K5384" s="7" t="s">
        <v>47</v>
      </c>
      <c r="L5384" s="7">
        <v>10</v>
      </c>
      <c r="M5384" s="7" t="s">
        <v>34433</v>
      </c>
      <c r="N5384" s="7">
        <v>58221</v>
      </c>
      <c r="O5384" s="7" t="s">
        <v>12995</v>
      </c>
      <c r="P5384" s="7">
        <v>20081215</v>
      </c>
      <c r="Q5384" s="7">
        <v>73</v>
      </c>
      <c r="R5384" s="7">
        <v>202103</v>
      </c>
      <c r="S5384" s="7">
        <v>2022</v>
      </c>
      <c r="T5384" s="7">
        <v>10135665</v>
      </c>
      <c r="U5384" s="7">
        <v>9469927</v>
      </c>
      <c r="V5384" s="7">
        <v>356450</v>
      </c>
    </row>
    <row r="5385" spans="1:22" ht="16.5" customHeight="1">
      <c r="A5385" s="8">
        <v>1198674800</v>
      </c>
      <c r="B5385" s="7">
        <v>4330431</v>
      </c>
      <c r="C5385" s="12">
        <v>1101115189794</v>
      </c>
      <c r="D5385" s="7" t="s">
        <v>29146</v>
      </c>
      <c r="E5385" s="7" t="s">
        <v>29147</v>
      </c>
      <c r="F5385" s="7" t="s">
        <v>29148</v>
      </c>
      <c r="G5385" s="7" t="s">
        <v>29149</v>
      </c>
      <c r="H5385" s="7" t="s">
        <v>29150</v>
      </c>
      <c r="I5385" s="7" t="s">
        <v>65</v>
      </c>
      <c r="J5385" s="7" t="s">
        <v>33060</v>
      </c>
      <c r="K5385" s="7" t="s">
        <v>47</v>
      </c>
      <c r="L5385" s="7">
        <v>10</v>
      </c>
      <c r="M5385" s="7" t="s">
        <v>363</v>
      </c>
      <c r="N5385" s="7">
        <v>73902</v>
      </c>
      <c r="O5385" s="7" t="s">
        <v>53627</v>
      </c>
      <c r="P5385" s="7">
        <v>20130805</v>
      </c>
      <c r="Q5385" s="7">
        <v>71</v>
      </c>
      <c r="R5385" s="7">
        <v>202103</v>
      </c>
      <c r="S5385" s="7">
        <v>2022</v>
      </c>
      <c r="T5385" s="7">
        <v>6061872</v>
      </c>
      <c r="U5385" s="7">
        <v>5898676</v>
      </c>
      <c r="V5385" s="7">
        <v>710000</v>
      </c>
    </row>
    <row r="5386" spans="1:22" ht="16.5" customHeight="1">
      <c r="A5386" s="8">
        <v>1198702905</v>
      </c>
      <c r="B5386" s="7">
        <v>5984948</v>
      </c>
      <c r="C5386" s="12">
        <v>1101115570414</v>
      </c>
      <c r="D5386" s="7" t="s">
        <v>27228</v>
      </c>
      <c r="E5386" s="7" t="s">
        <v>27229</v>
      </c>
      <c r="F5386" s="7" t="s">
        <v>27230</v>
      </c>
      <c r="G5386" s="7" t="s">
        <v>27231</v>
      </c>
      <c r="H5386" s="7" t="s">
        <v>27232</v>
      </c>
      <c r="I5386" s="7" t="s">
        <v>65</v>
      </c>
      <c r="J5386" s="7" t="s">
        <v>33060</v>
      </c>
      <c r="K5386" s="7" t="s">
        <v>47</v>
      </c>
      <c r="L5386" s="7">
        <v>10</v>
      </c>
      <c r="M5386" s="7" t="s">
        <v>34433</v>
      </c>
      <c r="N5386" s="7">
        <v>62021</v>
      </c>
      <c r="O5386" s="7" t="s">
        <v>13709</v>
      </c>
      <c r="P5386" s="7">
        <v>20141121</v>
      </c>
      <c r="Q5386" s="7">
        <v>146</v>
      </c>
      <c r="R5386" s="7">
        <v>202103</v>
      </c>
      <c r="S5386" s="7">
        <v>2022</v>
      </c>
      <c r="T5386" s="7">
        <v>14672458</v>
      </c>
      <c r="U5386" s="7">
        <v>8092533</v>
      </c>
      <c r="V5386" s="7">
        <v>100000</v>
      </c>
    </row>
    <row r="5387" spans="1:22" ht="16.5" customHeight="1">
      <c r="A5387" s="8">
        <v>1208778633</v>
      </c>
      <c r="B5387" s="7">
        <v>4079128</v>
      </c>
      <c r="C5387" s="12">
        <v>1101340068424</v>
      </c>
      <c r="D5387" s="7" t="s">
        <v>30143</v>
      </c>
      <c r="E5387" s="7" t="s">
        <v>30144</v>
      </c>
      <c r="F5387" s="7" t="s">
        <v>30145</v>
      </c>
      <c r="G5387" s="7" t="s">
        <v>30146</v>
      </c>
      <c r="H5387" s="7" t="s">
        <v>30147</v>
      </c>
      <c r="I5387" s="7" t="s">
        <v>65</v>
      </c>
      <c r="J5387" s="7" t="s">
        <v>33060</v>
      </c>
      <c r="K5387" s="7" t="s">
        <v>47</v>
      </c>
      <c r="L5387" s="7">
        <v>10</v>
      </c>
      <c r="M5387" s="7" t="s">
        <v>363</v>
      </c>
      <c r="N5387" s="7">
        <v>71201</v>
      </c>
      <c r="O5387" s="7" t="s">
        <v>634</v>
      </c>
      <c r="P5387" s="7">
        <v>20120213</v>
      </c>
      <c r="Q5387" s="7">
        <v>154</v>
      </c>
      <c r="R5387" s="7">
        <v>202103</v>
      </c>
      <c r="S5387" s="7">
        <v>2022</v>
      </c>
      <c r="T5387" s="7">
        <v>32349886</v>
      </c>
      <c r="U5387" s="7">
        <v>20862542</v>
      </c>
      <c r="V5387" s="7">
        <v>804195</v>
      </c>
    </row>
    <row r="5388" spans="1:22" ht="16.5" customHeight="1">
      <c r="A5388" s="8">
        <v>1348169825</v>
      </c>
      <c r="B5388" s="7">
        <v>1406576</v>
      </c>
      <c r="C5388" s="12">
        <v>1355110117214</v>
      </c>
      <c r="D5388" s="7" t="s">
        <v>13305</v>
      </c>
      <c r="E5388" s="7" t="s">
        <v>5567</v>
      </c>
      <c r="F5388" s="7" t="s">
        <v>19090</v>
      </c>
      <c r="G5388" s="7" t="s">
        <v>19091</v>
      </c>
      <c r="H5388" s="7" t="s">
        <v>19092</v>
      </c>
      <c r="I5388" s="7" t="s">
        <v>65</v>
      </c>
      <c r="J5388" s="7" t="s">
        <v>33060</v>
      </c>
      <c r="K5388" s="7" t="s">
        <v>47</v>
      </c>
      <c r="L5388" s="7">
        <v>10</v>
      </c>
      <c r="M5388" s="7" t="s">
        <v>33076</v>
      </c>
      <c r="N5388" s="7">
        <v>28301</v>
      </c>
      <c r="O5388" s="7" t="s">
        <v>43823</v>
      </c>
      <c r="P5388" s="7">
        <v>20010621</v>
      </c>
      <c r="Q5388" s="7">
        <v>53</v>
      </c>
      <c r="R5388" s="7">
        <v>202103</v>
      </c>
      <c r="S5388" s="7">
        <v>2022</v>
      </c>
      <c r="T5388" s="7">
        <v>8137234</v>
      </c>
      <c r="U5388" s="7">
        <v>12262137</v>
      </c>
      <c r="V5388" s="7">
        <v>296500</v>
      </c>
    </row>
    <row r="5389" spans="1:22" ht="16.5" customHeight="1">
      <c r="A5389" s="8">
        <v>3358100429</v>
      </c>
      <c r="B5389" s="7">
        <v>6794367</v>
      </c>
      <c r="C5389" s="12">
        <v>1601110433253</v>
      </c>
      <c r="D5389" s="7" t="s">
        <v>27198</v>
      </c>
      <c r="E5389" s="7" t="s">
        <v>27199</v>
      </c>
      <c r="F5389" s="7" t="s">
        <v>27200</v>
      </c>
      <c r="G5389" s="7" t="s">
        <v>27201</v>
      </c>
      <c r="H5389" s="7" t="s">
        <v>27202</v>
      </c>
      <c r="I5389" s="7" t="s">
        <v>65</v>
      </c>
      <c r="J5389" s="7" t="s">
        <v>33060</v>
      </c>
      <c r="K5389" s="7" t="s">
        <v>47</v>
      </c>
      <c r="L5389" s="7">
        <v>10</v>
      </c>
      <c r="M5389" s="7" t="s">
        <v>34433</v>
      </c>
      <c r="N5389" s="7">
        <v>58220</v>
      </c>
      <c r="O5389" s="7" t="s">
        <v>34437</v>
      </c>
      <c r="P5389" s="7">
        <v>20160825</v>
      </c>
      <c r="Q5389" s="7">
        <v>64</v>
      </c>
      <c r="R5389" s="7">
        <v>202103</v>
      </c>
      <c r="S5389" s="7">
        <v>2022</v>
      </c>
      <c r="T5389" s="7">
        <v>6153952</v>
      </c>
      <c r="U5389" s="7">
        <v>4944747</v>
      </c>
      <c r="V5389" s="7">
        <v>100000</v>
      </c>
    </row>
    <row r="5390" spans="1:22" ht="16.5" customHeight="1">
      <c r="A5390" s="8">
        <v>5138125807</v>
      </c>
      <c r="B5390" s="7">
        <v>2152751</v>
      </c>
      <c r="C5390" s="12">
        <v>1752110011703</v>
      </c>
      <c r="D5390" s="7" t="s">
        <v>17865</v>
      </c>
      <c r="E5390" s="7" t="s">
        <v>17866</v>
      </c>
      <c r="F5390" s="7" t="s">
        <v>17867</v>
      </c>
      <c r="G5390" s="7" t="s">
        <v>17868</v>
      </c>
      <c r="H5390" s="7" t="s">
        <v>17869</v>
      </c>
      <c r="I5390" s="7" t="s">
        <v>65</v>
      </c>
      <c r="J5390" s="7" t="s">
        <v>33060</v>
      </c>
      <c r="K5390" s="7" t="s">
        <v>47</v>
      </c>
      <c r="L5390" s="7">
        <v>10</v>
      </c>
      <c r="M5390" s="7" t="s">
        <v>33076</v>
      </c>
      <c r="N5390" s="7">
        <v>29294</v>
      </c>
      <c r="O5390" s="7" t="s">
        <v>6497</v>
      </c>
      <c r="P5390" s="7">
        <v>20020320</v>
      </c>
      <c r="Q5390" s="7">
        <v>84</v>
      </c>
      <c r="R5390" s="7">
        <v>202103</v>
      </c>
      <c r="S5390" s="7">
        <v>2022</v>
      </c>
      <c r="T5390" s="7">
        <v>9952926</v>
      </c>
      <c r="U5390" s="7">
        <v>20195746</v>
      </c>
      <c r="V5390" s="7">
        <v>800000</v>
      </c>
    </row>
    <row r="5391" spans="1:22" ht="16.5" customHeight="1">
      <c r="A5391" s="8">
        <v>4028143941</v>
      </c>
      <c r="B5391" s="7">
        <v>1101804</v>
      </c>
      <c r="C5391" s="12">
        <v>2101110034240</v>
      </c>
      <c r="D5391" s="7" t="s">
        <v>21468</v>
      </c>
      <c r="E5391" s="7" t="s">
        <v>21469</v>
      </c>
      <c r="F5391" s="7" t="s">
        <v>21470</v>
      </c>
      <c r="G5391" s="7" t="s">
        <v>21471</v>
      </c>
      <c r="H5391" s="7" t="s">
        <v>21472</v>
      </c>
      <c r="I5391" s="7" t="s">
        <v>65</v>
      </c>
      <c r="J5391" s="7" t="s">
        <v>33060</v>
      </c>
      <c r="K5391" s="7" t="s">
        <v>60</v>
      </c>
      <c r="L5391" s="7">
        <v>10</v>
      </c>
      <c r="M5391" s="7" t="s">
        <v>363</v>
      </c>
      <c r="N5391" s="7">
        <v>73203</v>
      </c>
      <c r="O5391" s="7" t="s">
        <v>53628</v>
      </c>
      <c r="P5391" s="7">
        <v>20020103</v>
      </c>
      <c r="Q5391" s="7">
        <v>66</v>
      </c>
      <c r="R5391" s="7">
        <v>202103</v>
      </c>
      <c r="S5391" s="7">
        <v>2022</v>
      </c>
      <c r="T5391" s="7">
        <v>34182530</v>
      </c>
      <c r="U5391" s="7">
        <v>17410753</v>
      </c>
      <c r="V5391" s="7">
        <v>1200000</v>
      </c>
    </row>
    <row r="5392" spans="1:22" ht="16.5" customHeight="1">
      <c r="A5392" s="8">
        <v>4748800887</v>
      </c>
      <c r="B5392" s="7">
        <v>8248443</v>
      </c>
      <c r="C5392" s="12">
        <v>2850110359873</v>
      </c>
      <c r="D5392" s="7" t="s">
        <v>27867</v>
      </c>
      <c r="E5392" s="7" t="s">
        <v>27868</v>
      </c>
      <c r="F5392" s="7" t="s">
        <v>27869</v>
      </c>
      <c r="G5392" s="7" t="s">
        <v>27870</v>
      </c>
      <c r="H5392" s="7" t="s">
        <v>27871</v>
      </c>
      <c r="I5392" s="7" t="s">
        <v>65</v>
      </c>
      <c r="J5392" s="7" t="s">
        <v>33060</v>
      </c>
      <c r="K5392" s="7" t="s">
        <v>47</v>
      </c>
      <c r="L5392" s="7">
        <v>10</v>
      </c>
      <c r="M5392" s="7" t="s">
        <v>34433</v>
      </c>
      <c r="N5392" s="7">
        <v>63111</v>
      </c>
      <c r="O5392" s="7" t="s">
        <v>13864</v>
      </c>
      <c r="P5392" s="7">
        <v>20170801</v>
      </c>
      <c r="Q5392" s="7">
        <v>52</v>
      </c>
      <c r="R5392" s="7">
        <v>202103</v>
      </c>
      <c r="S5392" s="7">
        <v>2022</v>
      </c>
      <c r="T5392" s="7">
        <v>5802763</v>
      </c>
      <c r="U5392" s="7">
        <v>3573874</v>
      </c>
      <c r="V5392" s="7">
        <v>150000</v>
      </c>
    </row>
    <row r="5393" spans="1:18" ht="16.5" customHeight="1">
      <c r="A5393" s="8">
        <v>1048125258</v>
      </c>
      <c r="B5393" s="7">
        <v>1397492</v>
      </c>
      <c r="C5393" s="12">
        <v>1101110099617</v>
      </c>
      <c r="D5393" s="7" t="s">
        <v>26134</v>
      </c>
      <c r="E5393" s="7" t="s">
        <v>26135</v>
      </c>
      <c r="F5393" s="7" t="s">
        <v>26136</v>
      </c>
      <c r="G5393" s="7" t="s">
        <v>26137</v>
      </c>
      <c r="H5393" s="7" t="s">
        <v>26138</v>
      </c>
      <c r="I5393" s="7" t="s">
        <v>65</v>
      </c>
      <c r="J5393" s="7" t="s">
        <v>33060</v>
      </c>
      <c r="K5393" s="7" t="s">
        <v>60</v>
      </c>
      <c r="L5393" s="7">
        <v>10</v>
      </c>
      <c r="M5393" s="7" t="s">
        <v>966</v>
      </c>
      <c r="N5393" s="7">
        <v>68112</v>
      </c>
      <c r="O5393" s="7" t="s">
        <v>14141</v>
      </c>
      <c r="P5393" s="7">
        <v>19690214</v>
      </c>
      <c r="Q5393" s="7">
        <v>55</v>
      </c>
      <c r="R5393" s="7">
        <v>202103</v>
      </c>
    </row>
    <row r="5394" spans="1:18" ht="16.5" customHeight="1">
      <c r="A5394" s="8">
        <v>2118167949</v>
      </c>
      <c r="B5394" s="7">
        <v>1869459</v>
      </c>
      <c r="C5394" s="12">
        <v>1101110759659</v>
      </c>
      <c r="D5394" s="7" t="s">
        <v>53629</v>
      </c>
      <c r="E5394" s="7" t="s">
        <v>53630</v>
      </c>
      <c r="F5394" s="7" t="s">
        <v>53631</v>
      </c>
      <c r="G5394" s="7" t="s">
        <v>53632</v>
      </c>
      <c r="H5394" s="7" t="s">
        <v>53633</v>
      </c>
      <c r="I5394" s="7" t="s">
        <v>65</v>
      </c>
      <c r="J5394" s="7" t="s">
        <v>33060</v>
      </c>
      <c r="K5394" s="7" t="s">
        <v>47</v>
      </c>
      <c r="L5394" s="7">
        <v>10</v>
      </c>
      <c r="M5394" s="7" t="s">
        <v>33076</v>
      </c>
      <c r="N5394" s="7">
        <v>10211</v>
      </c>
      <c r="O5394" s="7" t="s">
        <v>33091</v>
      </c>
      <c r="P5394" s="7">
        <v>19910401</v>
      </c>
      <c r="Q5394" s="7">
        <v>120</v>
      </c>
      <c r="R5394" s="7">
        <v>202103</v>
      </c>
    </row>
    <row r="5395" spans="1:18" ht="16.5" customHeight="1">
      <c r="A5395" s="8">
        <v>1048184994</v>
      </c>
      <c r="B5395" s="7">
        <v>1205669</v>
      </c>
      <c r="C5395" s="12">
        <v>1101112909971</v>
      </c>
      <c r="D5395" s="7" t="s">
        <v>25957</v>
      </c>
      <c r="E5395" s="7" t="s">
        <v>5774</v>
      </c>
      <c r="F5395" s="7" t="s">
        <v>25958</v>
      </c>
      <c r="G5395" s="7" t="s">
        <v>25959</v>
      </c>
      <c r="H5395" s="7" t="s">
        <v>25960</v>
      </c>
      <c r="I5395" s="7" t="s">
        <v>65</v>
      </c>
      <c r="J5395" s="7" t="s">
        <v>33060</v>
      </c>
      <c r="K5395" s="7" t="s">
        <v>47</v>
      </c>
      <c r="L5395" s="7">
        <v>10</v>
      </c>
      <c r="M5395" s="7" t="s">
        <v>34194</v>
      </c>
      <c r="N5395" s="7">
        <v>52990</v>
      </c>
      <c r="O5395" s="7" t="s">
        <v>42690</v>
      </c>
      <c r="P5395" s="7">
        <v>20031205</v>
      </c>
      <c r="Q5395" s="7">
        <v>78</v>
      </c>
      <c r="R5395" s="7">
        <v>202103</v>
      </c>
    </row>
    <row r="5396" spans="1:18" ht="16.5" customHeight="1">
      <c r="A5396" s="8">
        <v>2158724056</v>
      </c>
      <c r="B5396" s="7">
        <v>3268327</v>
      </c>
      <c r="C5396" s="12">
        <v>1101114065060</v>
      </c>
      <c r="D5396" s="7" t="s">
        <v>53634</v>
      </c>
      <c r="E5396" s="7" t="s">
        <v>8088</v>
      </c>
      <c r="F5396" s="7" t="s">
        <v>53635</v>
      </c>
      <c r="G5396" s="7" t="s">
        <v>53636</v>
      </c>
      <c r="H5396" s="7" t="s">
        <v>53637</v>
      </c>
      <c r="I5396" s="7" t="s">
        <v>65</v>
      </c>
      <c r="J5396" s="7" t="s">
        <v>33060</v>
      </c>
      <c r="K5396" s="7" t="s">
        <v>47</v>
      </c>
      <c r="L5396" s="7">
        <v>10</v>
      </c>
      <c r="M5396" s="7" t="s">
        <v>33076</v>
      </c>
      <c r="N5396" s="7">
        <v>33302</v>
      </c>
      <c r="O5396" s="7" t="s">
        <v>44843</v>
      </c>
      <c r="P5396" s="7">
        <v>20090323</v>
      </c>
      <c r="Q5396" s="7">
        <v>74</v>
      </c>
      <c r="R5396" s="7">
        <v>202103</v>
      </c>
    </row>
    <row r="5397" spans="1:18" ht="16.5" customHeight="1">
      <c r="A5397" s="8">
        <v>1048636013</v>
      </c>
      <c r="B5397" s="7">
        <v>4200690</v>
      </c>
      <c r="C5397" s="12">
        <v>1101114643478</v>
      </c>
      <c r="D5397" s="7" t="s">
        <v>26115</v>
      </c>
      <c r="E5397" s="7" t="s">
        <v>26116</v>
      </c>
      <c r="F5397" s="7" t="s">
        <v>11960</v>
      </c>
      <c r="G5397" s="7" t="s">
        <v>26117</v>
      </c>
      <c r="H5397" s="7" t="s">
        <v>26118</v>
      </c>
      <c r="I5397" s="7" t="s">
        <v>52</v>
      </c>
      <c r="J5397" s="7" t="s">
        <v>33060</v>
      </c>
      <c r="K5397" s="7" t="s">
        <v>60</v>
      </c>
      <c r="L5397" s="7">
        <v>10</v>
      </c>
      <c r="M5397" s="7" t="s">
        <v>34319</v>
      </c>
      <c r="N5397" s="7">
        <v>55101</v>
      </c>
      <c r="O5397" s="7" t="s">
        <v>11960</v>
      </c>
      <c r="P5397" s="7">
        <v>20110718</v>
      </c>
      <c r="Q5397" s="7">
        <v>50</v>
      </c>
      <c r="R5397" s="7">
        <v>202103</v>
      </c>
    </row>
    <row r="5398" spans="1:18" ht="16.5" customHeight="1">
      <c r="A5398" s="8">
        <v>1078632471</v>
      </c>
      <c r="B5398" s="7">
        <v>2206279</v>
      </c>
      <c r="C5398" s="12">
        <v>1161340012996</v>
      </c>
      <c r="D5398" s="7" t="s">
        <v>29241</v>
      </c>
      <c r="E5398" s="7" t="s">
        <v>24183</v>
      </c>
      <c r="F5398" s="7" t="s">
        <v>29242</v>
      </c>
      <c r="G5398" s="7" t="s">
        <v>29243</v>
      </c>
      <c r="H5398" s="7" t="s">
        <v>29244</v>
      </c>
      <c r="I5398" s="7" t="s">
        <v>65</v>
      </c>
      <c r="J5398" s="7" t="s">
        <v>33060</v>
      </c>
      <c r="K5398" s="7" t="s">
        <v>47</v>
      </c>
      <c r="L5398" s="7">
        <v>10</v>
      </c>
      <c r="M5398" s="7" t="s">
        <v>363</v>
      </c>
      <c r="N5398" s="7">
        <v>71201</v>
      </c>
      <c r="O5398" s="7" t="s">
        <v>634</v>
      </c>
      <c r="P5398" s="7">
        <v>20030305</v>
      </c>
      <c r="Q5398" s="7">
        <v>120</v>
      </c>
      <c r="R5398" s="7">
        <v>202103</v>
      </c>
    </row>
    <row r="5399" spans="1:18" ht="16.5" customHeight="1">
      <c r="A5399" s="8">
        <v>1318613666</v>
      </c>
      <c r="B5399" s="7">
        <v>3334245</v>
      </c>
      <c r="C5399" s="12">
        <v>1201110494427</v>
      </c>
      <c r="D5399" s="7" t="s">
        <v>22398</v>
      </c>
      <c r="E5399" s="7" t="s">
        <v>22399</v>
      </c>
      <c r="F5399" s="7" t="s">
        <v>22400</v>
      </c>
      <c r="G5399" s="7" t="s">
        <v>22401</v>
      </c>
      <c r="H5399" s="7" t="s">
        <v>22402</v>
      </c>
      <c r="I5399" s="7" t="s">
        <v>65</v>
      </c>
      <c r="J5399" s="7" t="s">
        <v>33060</v>
      </c>
      <c r="K5399" s="7" t="s">
        <v>60</v>
      </c>
      <c r="L5399" s="7">
        <v>10</v>
      </c>
      <c r="M5399" s="7" t="s">
        <v>313</v>
      </c>
      <c r="N5399" s="7">
        <v>42202</v>
      </c>
      <c r="O5399" s="7" t="s">
        <v>43975</v>
      </c>
      <c r="P5399" s="7">
        <v>20090424</v>
      </c>
      <c r="Q5399" s="7">
        <v>83</v>
      </c>
      <c r="R5399" s="7">
        <v>202103</v>
      </c>
    </row>
    <row r="5400" spans="1:18" ht="16.5" customHeight="1">
      <c r="A5400" s="8">
        <v>1398129769</v>
      </c>
      <c r="B5400" s="7">
        <v>9248929</v>
      </c>
      <c r="C5400" s="12">
        <v>1201150000672</v>
      </c>
      <c r="D5400" s="7" t="s">
        <v>20353</v>
      </c>
      <c r="E5400" s="7" t="s">
        <v>20354</v>
      </c>
      <c r="F5400" s="7" t="s">
        <v>20355</v>
      </c>
      <c r="G5400" s="7" t="s">
        <v>20356</v>
      </c>
      <c r="H5400" s="7" t="s">
        <v>20357</v>
      </c>
      <c r="I5400" s="7" t="s">
        <v>65</v>
      </c>
      <c r="J5400" s="7" t="s">
        <v>33060</v>
      </c>
      <c r="K5400" s="7" t="s">
        <v>47</v>
      </c>
      <c r="L5400" s="7">
        <v>10</v>
      </c>
      <c r="M5400" s="7" t="s">
        <v>33076</v>
      </c>
      <c r="N5400" s="7">
        <v>20202</v>
      </c>
      <c r="O5400" s="7" t="s">
        <v>38337</v>
      </c>
      <c r="P5400" s="7">
        <v>19961024</v>
      </c>
      <c r="Q5400" s="7">
        <v>77</v>
      </c>
      <c r="R5400" s="7">
        <v>202103</v>
      </c>
    </row>
    <row r="5401" spans="1:18" ht="16.5" customHeight="1">
      <c r="A5401" s="8">
        <v>1308101099</v>
      </c>
      <c r="B5401" s="7">
        <v>1867915</v>
      </c>
      <c r="C5401" s="12">
        <v>1243110001571</v>
      </c>
      <c r="D5401" s="7" t="s">
        <v>17459</v>
      </c>
      <c r="E5401" s="7" t="s">
        <v>17460</v>
      </c>
      <c r="F5401" s="7" t="s">
        <v>17461</v>
      </c>
      <c r="G5401" s="7" t="s">
        <v>17462</v>
      </c>
      <c r="H5401" s="7" t="s">
        <v>17463</v>
      </c>
      <c r="I5401" s="7" t="s">
        <v>65</v>
      </c>
      <c r="J5401" s="7" t="s">
        <v>33060</v>
      </c>
      <c r="K5401" s="7" t="s">
        <v>47</v>
      </c>
      <c r="L5401" s="7">
        <v>10</v>
      </c>
      <c r="M5401" s="7" t="s">
        <v>33076</v>
      </c>
      <c r="N5401" s="7">
        <v>20499</v>
      </c>
      <c r="O5401" s="7" t="s">
        <v>2038</v>
      </c>
      <c r="P5401" s="7">
        <v>19710324</v>
      </c>
      <c r="Q5401" s="7">
        <v>60</v>
      </c>
      <c r="R5401" s="7">
        <v>202103</v>
      </c>
    </row>
    <row r="5402" spans="1:18" ht="16.5" customHeight="1">
      <c r="A5402" s="8">
        <v>1248178176</v>
      </c>
      <c r="B5402" s="7">
        <v>2788038</v>
      </c>
      <c r="C5402" s="12">
        <v>1301110065086</v>
      </c>
      <c r="D5402" s="7" t="s">
        <v>23426</v>
      </c>
      <c r="E5402" s="7" t="s">
        <v>23427</v>
      </c>
      <c r="F5402" s="7" t="s">
        <v>23428</v>
      </c>
      <c r="G5402" s="7" t="s">
        <v>23429</v>
      </c>
      <c r="H5402" s="7" t="s">
        <v>23430</v>
      </c>
      <c r="I5402" s="7" t="s">
        <v>65</v>
      </c>
      <c r="J5402" s="7" t="s">
        <v>33060</v>
      </c>
      <c r="K5402" s="7" t="s">
        <v>60</v>
      </c>
      <c r="L5402" s="7">
        <v>10</v>
      </c>
      <c r="M5402" s="7" t="s">
        <v>33076</v>
      </c>
      <c r="N5402" s="7">
        <v>29271</v>
      </c>
      <c r="O5402" s="7" t="s">
        <v>6252</v>
      </c>
      <c r="P5402" s="7">
        <v>20001025</v>
      </c>
      <c r="Q5402" s="7">
        <v>63</v>
      </c>
      <c r="R5402" s="7">
        <v>202103</v>
      </c>
    </row>
    <row r="5403" spans="1:18" ht="16.5" customHeight="1">
      <c r="A5403" s="8">
        <v>1238156387</v>
      </c>
      <c r="B5403" s="7">
        <v>1428645</v>
      </c>
      <c r="C5403" s="12">
        <v>1341110073647</v>
      </c>
      <c r="D5403" s="7" t="s">
        <v>19347</v>
      </c>
      <c r="E5403" s="7" t="s">
        <v>19348</v>
      </c>
      <c r="F5403" s="7" t="s">
        <v>2992</v>
      </c>
      <c r="G5403" s="7" t="s">
        <v>19349</v>
      </c>
      <c r="H5403" s="7" t="s">
        <v>19350</v>
      </c>
      <c r="I5403" s="7" t="s">
        <v>65</v>
      </c>
      <c r="J5403" s="7" t="s">
        <v>33060</v>
      </c>
      <c r="K5403" s="7" t="s">
        <v>47</v>
      </c>
      <c r="L5403" s="7">
        <v>10</v>
      </c>
      <c r="M5403" s="7" t="s">
        <v>33076</v>
      </c>
      <c r="N5403" s="7">
        <v>28909</v>
      </c>
      <c r="O5403" s="7" t="s">
        <v>38319</v>
      </c>
      <c r="P5403" s="7">
        <v>20000424</v>
      </c>
      <c r="Q5403" s="7">
        <v>54</v>
      </c>
      <c r="R5403" s="7">
        <v>202103</v>
      </c>
    </row>
    <row r="5404" spans="1:18" ht="16.5" customHeight="1">
      <c r="A5404" s="8">
        <v>1648700381</v>
      </c>
      <c r="B5404" s="7">
        <v>6680978</v>
      </c>
      <c r="C5404" s="12">
        <v>1341110436572</v>
      </c>
      <c r="D5404" s="7" t="s">
        <v>53638</v>
      </c>
      <c r="E5404" s="7" t="s">
        <v>53639</v>
      </c>
      <c r="F5404" s="7" t="s">
        <v>53640</v>
      </c>
      <c r="G5404" s="7" t="s">
        <v>53641</v>
      </c>
      <c r="H5404" s="7" t="s">
        <v>53642</v>
      </c>
      <c r="I5404" s="7" t="s">
        <v>65</v>
      </c>
      <c r="J5404" s="7" t="s">
        <v>33060</v>
      </c>
      <c r="K5404" s="7" t="s">
        <v>47</v>
      </c>
      <c r="L5404" s="7">
        <v>10</v>
      </c>
      <c r="M5404" s="7" t="s">
        <v>363</v>
      </c>
      <c r="N5404" s="7">
        <v>72129</v>
      </c>
      <c r="O5404" s="7" t="s">
        <v>42519</v>
      </c>
      <c r="P5404" s="7">
        <v>20160330</v>
      </c>
      <c r="Q5404" s="7">
        <v>68</v>
      </c>
      <c r="R5404" s="7">
        <v>202103</v>
      </c>
    </row>
    <row r="5405" spans="1:18" ht="16.5" customHeight="1">
      <c r="A5405" s="8">
        <v>1358114658</v>
      </c>
      <c r="B5405" s="7">
        <v>1713046</v>
      </c>
      <c r="C5405" s="12">
        <v>1345110015138</v>
      </c>
      <c r="D5405" s="7" t="s">
        <v>17348</v>
      </c>
      <c r="E5405" s="7" t="s">
        <v>17349</v>
      </c>
      <c r="F5405" s="7" t="s">
        <v>17350</v>
      </c>
      <c r="G5405" s="7" t="s">
        <v>17351</v>
      </c>
      <c r="H5405" s="7" t="s">
        <v>17352</v>
      </c>
      <c r="I5405" s="7" t="s">
        <v>65</v>
      </c>
      <c r="J5405" s="7" t="s">
        <v>33060</v>
      </c>
      <c r="K5405" s="7" t="s">
        <v>47</v>
      </c>
      <c r="L5405" s="7">
        <v>10</v>
      </c>
      <c r="M5405" s="7" t="s">
        <v>33076</v>
      </c>
      <c r="N5405" s="7">
        <v>17211</v>
      </c>
      <c r="O5405" s="7" t="s">
        <v>1379</v>
      </c>
      <c r="P5405" s="7">
        <v>19950117</v>
      </c>
      <c r="Q5405" s="7">
        <v>60</v>
      </c>
      <c r="R5405" s="7">
        <v>202103</v>
      </c>
    </row>
    <row r="5406" spans="1:18" ht="16.5" customHeight="1">
      <c r="A5406" s="8">
        <v>1348132240</v>
      </c>
      <c r="B5406" s="7">
        <v>1346690</v>
      </c>
      <c r="C5406" s="12">
        <v>1350110061479</v>
      </c>
      <c r="D5406" s="7" t="s">
        <v>20380</v>
      </c>
      <c r="E5406" s="7" t="s">
        <v>20381</v>
      </c>
      <c r="F5406" s="7" t="s">
        <v>20382</v>
      </c>
      <c r="G5406" s="7" t="s">
        <v>20383</v>
      </c>
      <c r="H5406" s="7" t="s">
        <v>20384</v>
      </c>
      <c r="I5406" s="7" t="s">
        <v>65</v>
      </c>
      <c r="J5406" s="7" t="s">
        <v>33060</v>
      </c>
      <c r="K5406" s="7" t="s">
        <v>47</v>
      </c>
      <c r="L5406" s="7">
        <v>10</v>
      </c>
      <c r="M5406" s="7" t="s">
        <v>33076</v>
      </c>
      <c r="N5406" s="7">
        <v>30310</v>
      </c>
      <c r="O5406" s="7" t="s">
        <v>6731</v>
      </c>
      <c r="P5406" s="7">
        <v>19960627</v>
      </c>
      <c r="Q5406" s="7">
        <v>78</v>
      </c>
      <c r="R5406" s="7">
        <v>202103</v>
      </c>
    </row>
    <row r="5407" spans="1:18" ht="16.5" customHeight="1">
      <c r="A5407" s="8">
        <v>1348187333</v>
      </c>
      <c r="B5407" s="7">
        <v>2236513</v>
      </c>
      <c r="C5407" s="12">
        <v>1350110129318</v>
      </c>
      <c r="D5407" s="7" t="s">
        <v>29033</v>
      </c>
      <c r="E5407" s="7" t="s">
        <v>1477</v>
      </c>
      <c r="F5407" s="7" t="s">
        <v>29034</v>
      </c>
      <c r="G5407" s="7" t="s">
        <v>29035</v>
      </c>
      <c r="H5407" s="7" t="s">
        <v>29036</v>
      </c>
      <c r="I5407" s="7" t="s">
        <v>65</v>
      </c>
      <c r="J5407" s="7" t="s">
        <v>33060</v>
      </c>
      <c r="K5407" s="7" t="s">
        <v>47</v>
      </c>
      <c r="L5407" s="7">
        <v>10</v>
      </c>
      <c r="M5407" s="7" t="s">
        <v>363</v>
      </c>
      <c r="N5407" s="7">
        <v>70129</v>
      </c>
      <c r="O5407" s="7" t="s">
        <v>38215</v>
      </c>
      <c r="P5407" s="7">
        <v>20020725</v>
      </c>
      <c r="Q5407" s="7">
        <v>54</v>
      </c>
      <c r="R5407" s="7">
        <v>202103</v>
      </c>
    </row>
    <row r="5408" spans="1:18" ht="16.5" customHeight="1">
      <c r="A5408" s="8">
        <v>1338140219</v>
      </c>
      <c r="B5408" s="7">
        <v>1469166</v>
      </c>
      <c r="C5408" s="12">
        <v>1355110096426</v>
      </c>
      <c r="D5408" s="7" t="s">
        <v>19036</v>
      </c>
      <c r="E5408" s="7" t="s">
        <v>19037</v>
      </c>
      <c r="F5408" s="7" t="s">
        <v>19038</v>
      </c>
      <c r="G5408" s="7" t="s">
        <v>19039</v>
      </c>
      <c r="H5408" s="7" t="s">
        <v>19040</v>
      </c>
      <c r="I5408" s="7" t="s">
        <v>65</v>
      </c>
      <c r="J5408" s="7" t="s">
        <v>33060</v>
      </c>
      <c r="K5408" s="7" t="s">
        <v>47</v>
      </c>
      <c r="L5408" s="7">
        <v>10</v>
      </c>
      <c r="M5408" s="7" t="s">
        <v>33076</v>
      </c>
      <c r="N5408" s="7">
        <v>28121</v>
      </c>
      <c r="O5408" s="7" t="s">
        <v>33495</v>
      </c>
      <c r="P5408" s="7">
        <v>19990310</v>
      </c>
      <c r="Q5408" s="7">
        <v>59</v>
      </c>
      <c r="R5408" s="7">
        <v>202103</v>
      </c>
    </row>
    <row r="5409" spans="1:22" ht="16.5" customHeight="1">
      <c r="A5409" s="8">
        <v>1408118262</v>
      </c>
      <c r="B5409" s="7">
        <v>2779652</v>
      </c>
      <c r="C5409" s="12">
        <v>1355110174511</v>
      </c>
      <c r="D5409" s="7" t="s">
        <v>53643</v>
      </c>
      <c r="E5409" s="7" t="s">
        <v>53644</v>
      </c>
      <c r="F5409" s="7" t="s">
        <v>53645</v>
      </c>
      <c r="G5409" s="7" t="s">
        <v>53646</v>
      </c>
      <c r="H5409" s="7" t="s">
        <v>53647</v>
      </c>
      <c r="I5409" s="7" t="s">
        <v>65</v>
      </c>
      <c r="J5409" s="7" t="s">
        <v>33060</v>
      </c>
      <c r="K5409" s="7" t="s">
        <v>47</v>
      </c>
      <c r="L5409" s="7">
        <v>10</v>
      </c>
      <c r="M5409" s="7" t="s">
        <v>363</v>
      </c>
      <c r="N5409" s="7">
        <v>72911</v>
      </c>
      <c r="O5409" s="7" t="s">
        <v>45040</v>
      </c>
      <c r="P5409" s="7">
        <v>20061011</v>
      </c>
      <c r="Q5409" s="7">
        <v>55</v>
      </c>
      <c r="R5409" s="7">
        <v>202103</v>
      </c>
    </row>
    <row r="5410" spans="1:22" ht="16.5" customHeight="1">
      <c r="A5410" s="8">
        <v>1358196363</v>
      </c>
      <c r="B5410" s="7">
        <v>2929644</v>
      </c>
      <c r="C5410" s="12">
        <v>1358110148239</v>
      </c>
      <c r="D5410" s="7" t="s">
        <v>53648</v>
      </c>
      <c r="E5410" s="7" t="s">
        <v>53649</v>
      </c>
      <c r="F5410" s="7" t="s">
        <v>53650</v>
      </c>
      <c r="G5410" s="7" t="s">
        <v>53651</v>
      </c>
      <c r="H5410" s="7" t="s">
        <v>53652</v>
      </c>
      <c r="I5410" s="7" t="s">
        <v>65</v>
      </c>
      <c r="J5410" s="7" t="s">
        <v>33060</v>
      </c>
      <c r="K5410" s="7" t="s">
        <v>47</v>
      </c>
      <c r="L5410" s="7">
        <v>10</v>
      </c>
      <c r="M5410" s="7" t="s">
        <v>313</v>
      </c>
      <c r="N5410" s="7">
        <v>41100</v>
      </c>
      <c r="O5410" s="7" t="s">
        <v>8265</v>
      </c>
      <c r="P5410" s="7">
        <v>20080128</v>
      </c>
      <c r="Q5410" s="7">
        <v>310</v>
      </c>
      <c r="R5410" s="7">
        <v>202103</v>
      </c>
    </row>
    <row r="5411" spans="1:22" ht="16.5" customHeight="1">
      <c r="A5411" s="8">
        <v>3148209395</v>
      </c>
      <c r="B5411" s="7">
        <v>2184707</v>
      </c>
      <c r="C5411" s="12">
        <v>1601220004564</v>
      </c>
      <c r="D5411" s="7" t="s">
        <v>53653</v>
      </c>
      <c r="E5411" s="7" t="s">
        <v>4887</v>
      </c>
      <c r="F5411" s="7" t="s">
        <v>53654</v>
      </c>
      <c r="G5411" s="7" t="s">
        <v>53655</v>
      </c>
      <c r="H5411" s="7" t="s">
        <v>53656</v>
      </c>
      <c r="I5411" s="7" t="s">
        <v>45</v>
      </c>
      <c r="J5411" s="7" t="s">
        <v>33060</v>
      </c>
      <c r="K5411" s="7" t="s">
        <v>47</v>
      </c>
      <c r="L5411" s="7">
        <v>10</v>
      </c>
      <c r="M5411" s="7" t="s">
        <v>363</v>
      </c>
      <c r="N5411" s="7">
        <v>70209</v>
      </c>
      <c r="O5411" s="7" t="s">
        <v>1902</v>
      </c>
      <c r="P5411" s="7">
        <v>20040317</v>
      </c>
      <c r="Q5411" s="7">
        <v>92</v>
      </c>
      <c r="R5411" s="7">
        <v>202103</v>
      </c>
    </row>
    <row r="5412" spans="1:22" ht="16.5" customHeight="1">
      <c r="A5412" s="8">
        <v>3568800217</v>
      </c>
      <c r="B5412" s="7">
        <v>6636304</v>
      </c>
      <c r="C5412" s="12">
        <v>1701110589426</v>
      </c>
      <c r="D5412" s="7" t="s">
        <v>53657</v>
      </c>
      <c r="E5412" s="7" t="s">
        <v>15008</v>
      </c>
      <c r="F5412" s="7" t="s">
        <v>12233</v>
      </c>
      <c r="G5412" s="7" t="s">
        <v>53658</v>
      </c>
      <c r="H5412" s="7" t="s">
        <v>53659</v>
      </c>
      <c r="I5412" s="7" t="s">
        <v>65</v>
      </c>
      <c r="J5412" s="7" t="s">
        <v>33060</v>
      </c>
      <c r="K5412" s="7" t="s">
        <v>47</v>
      </c>
      <c r="L5412" s="7">
        <v>10</v>
      </c>
      <c r="M5412" s="7" t="s">
        <v>34319</v>
      </c>
      <c r="N5412" s="7">
        <v>56130</v>
      </c>
      <c r="O5412" s="7" t="s">
        <v>26141</v>
      </c>
      <c r="P5412" s="7">
        <v>20151223</v>
      </c>
      <c r="Q5412" s="7">
        <v>136</v>
      </c>
      <c r="R5412" s="7">
        <v>202103</v>
      </c>
    </row>
    <row r="5413" spans="1:22" ht="16.5" customHeight="1">
      <c r="A5413" s="8">
        <v>6088118002</v>
      </c>
      <c r="B5413" s="7">
        <v>1940404</v>
      </c>
      <c r="C5413" s="12">
        <v>1901110020947</v>
      </c>
      <c r="D5413" s="7" t="s">
        <v>8967</v>
      </c>
      <c r="E5413" s="7" t="s">
        <v>405</v>
      </c>
      <c r="F5413" s="7" t="s">
        <v>22589</v>
      </c>
      <c r="G5413" s="7" t="s">
        <v>22590</v>
      </c>
      <c r="H5413" s="7" t="s">
        <v>22591</v>
      </c>
      <c r="I5413" s="7" t="s">
        <v>65</v>
      </c>
      <c r="J5413" s="7" t="s">
        <v>33060</v>
      </c>
      <c r="K5413" s="7" t="s">
        <v>47</v>
      </c>
      <c r="L5413" s="7">
        <v>10</v>
      </c>
      <c r="M5413" s="7" t="s">
        <v>313</v>
      </c>
      <c r="N5413" s="7">
        <v>42320</v>
      </c>
      <c r="O5413" s="7" t="s">
        <v>8931</v>
      </c>
      <c r="P5413" s="7">
        <v>19930916</v>
      </c>
      <c r="Q5413" s="7">
        <v>64</v>
      </c>
      <c r="R5413" s="7">
        <v>202103</v>
      </c>
    </row>
    <row r="5414" spans="1:22" ht="16.5" customHeight="1">
      <c r="A5414" s="8">
        <v>4088142616</v>
      </c>
      <c r="B5414" s="7">
        <v>1810974</v>
      </c>
      <c r="C5414" s="12">
        <v>2052110014073</v>
      </c>
      <c r="D5414" s="7" t="s">
        <v>28601</v>
      </c>
      <c r="E5414" s="7" t="s">
        <v>28602</v>
      </c>
      <c r="F5414" s="7" t="s">
        <v>28603</v>
      </c>
      <c r="G5414" s="7" t="s">
        <v>28604</v>
      </c>
      <c r="H5414" s="7" t="s">
        <v>28605</v>
      </c>
      <c r="I5414" s="7" t="s">
        <v>65</v>
      </c>
      <c r="J5414" s="7" t="s">
        <v>33060</v>
      </c>
      <c r="K5414" s="7" t="s">
        <v>47</v>
      </c>
      <c r="L5414" s="7">
        <v>10</v>
      </c>
      <c r="M5414" s="7" t="s">
        <v>363</v>
      </c>
      <c r="N5414" s="7">
        <v>72121</v>
      </c>
      <c r="O5414" s="7" t="s">
        <v>35913</v>
      </c>
      <c r="P5414" s="7">
        <v>20000926</v>
      </c>
      <c r="Q5414" s="7">
        <v>65</v>
      </c>
      <c r="R5414" s="7">
        <v>202103</v>
      </c>
    </row>
    <row r="5415" spans="1:22" ht="16.5" customHeight="1">
      <c r="A5415" s="8">
        <v>4028164460</v>
      </c>
      <c r="B5415" s="7">
        <v>3105572</v>
      </c>
      <c r="C5415" s="12">
        <v>2101140050167</v>
      </c>
      <c r="D5415" s="7" t="s">
        <v>53660</v>
      </c>
      <c r="E5415" s="7" t="s">
        <v>53661</v>
      </c>
      <c r="F5415" s="7" t="s">
        <v>4521</v>
      </c>
      <c r="G5415" s="7" t="s">
        <v>53662</v>
      </c>
      <c r="H5415" s="7" t="s">
        <v>53663</v>
      </c>
      <c r="I5415" s="7" t="s">
        <v>65</v>
      </c>
      <c r="J5415" s="7" t="s">
        <v>33060</v>
      </c>
      <c r="K5415" s="7" t="s">
        <v>47</v>
      </c>
      <c r="L5415" s="7">
        <v>10</v>
      </c>
      <c r="M5415" s="7" t="s">
        <v>313</v>
      </c>
      <c r="N5415" s="7">
        <v>42320</v>
      </c>
      <c r="O5415" s="7" t="s">
        <v>8931</v>
      </c>
      <c r="P5415" s="7">
        <v>20050221</v>
      </c>
      <c r="Q5415" s="7">
        <v>56</v>
      </c>
      <c r="R5415" s="7">
        <v>202103</v>
      </c>
    </row>
    <row r="5416" spans="1:22" ht="16.5" customHeight="1">
      <c r="A5416" s="8">
        <v>4188139966</v>
      </c>
      <c r="B5416" s="7">
        <v>4122079</v>
      </c>
      <c r="C5416" s="12">
        <v>2141110003340</v>
      </c>
      <c r="D5416" s="7" t="s">
        <v>22331</v>
      </c>
      <c r="E5416" s="7" t="s">
        <v>22332</v>
      </c>
      <c r="F5416" s="7" t="s">
        <v>22333</v>
      </c>
      <c r="G5416" s="7" t="s">
        <v>22334</v>
      </c>
      <c r="H5416" s="7" t="s">
        <v>22335</v>
      </c>
      <c r="I5416" s="7" t="s">
        <v>65</v>
      </c>
      <c r="J5416" s="7" t="s">
        <v>33060</v>
      </c>
      <c r="K5416" s="7" t="s">
        <v>47</v>
      </c>
      <c r="L5416" s="7">
        <v>10</v>
      </c>
      <c r="M5416" s="7" t="s">
        <v>363</v>
      </c>
      <c r="N5416" s="7">
        <v>72120</v>
      </c>
      <c r="O5416" s="7" t="s">
        <v>6302</v>
      </c>
      <c r="P5416" s="7">
        <v>20120417</v>
      </c>
      <c r="Q5416" s="7">
        <v>50</v>
      </c>
      <c r="R5416" s="7">
        <v>202103</v>
      </c>
    </row>
    <row r="5417" spans="1:22" ht="16.5" customHeight="1">
      <c r="A5417" s="8">
        <v>1208635490</v>
      </c>
      <c r="B5417" s="7">
        <v>1572786</v>
      </c>
      <c r="C5417" s="12">
        <v>1101112427709</v>
      </c>
      <c r="D5417" s="7" t="s">
        <v>27582</v>
      </c>
      <c r="E5417" s="7" t="s">
        <v>27583</v>
      </c>
      <c r="F5417" s="7" t="s">
        <v>27584</v>
      </c>
      <c r="G5417" s="7" t="s">
        <v>27585</v>
      </c>
      <c r="H5417" s="7" t="s">
        <v>27586</v>
      </c>
      <c r="I5417" s="7" t="s">
        <v>65</v>
      </c>
      <c r="J5417" s="7" t="s">
        <v>33060</v>
      </c>
      <c r="K5417" s="7" t="s">
        <v>47</v>
      </c>
      <c r="L5417" s="7">
        <v>10</v>
      </c>
      <c r="M5417" s="7" t="s">
        <v>34433</v>
      </c>
      <c r="N5417" s="7">
        <v>62020</v>
      </c>
      <c r="O5417" s="7" t="s">
        <v>13536</v>
      </c>
      <c r="P5417" s="7">
        <v>20020121</v>
      </c>
      <c r="Q5417" s="7">
        <v>62</v>
      </c>
      <c r="R5417" s="7">
        <v>202104</v>
      </c>
      <c r="S5417" s="7">
        <v>2022</v>
      </c>
      <c r="T5417" s="7">
        <v>10133715</v>
      </c>
      <c r="U5417" s="7">
        <v>7513828</v>
      </c>
      <c r="V5417" s="7">
        <v>650000</v>
      </c>
    </row>
    <row r="5418" spans="1:22" ht="16.5" customHeight="1">
      <c r="A5418" s="8">
        <v>5748800585</v>
      </c>
      <c r="B5418" s="7">
        <v>8162385</v>
      </c>
      <c r="C5418" s="12">
        <v>1101116370087</v>
      </c>
      <c r="D5418" s="7" t="s">
        <v>30009</v>
      </c>
      <c r="E5418" s="7" t="s">
        <v>30010</v>
      </c>
      <c r="F5418" s="7" t="s">
        <v>30011</v>
      </c>
      <c r="G5418" s="7" t="s">
        <v>30012</v>
      </c>
      <c r="H5418" s="7" t="s">
        <v>30013</v>
      </c>
      <c r="I5418" s="7" t="s">
        <v>65</v>
      </c>
      <c r="J5418" s="7" t="s">
        <v>33060</v>
      </c>
      <c r="K5418" s="7" t="s">
        <v>47</v>
      </c>
      <c r="L5418" s="7">
        <v>10</v>
      </c>
      <c r="M5418" s="7" t="s">
        <v>363</v>
      </c>
      <c r="N5418" s="7">
        <v>70121</v>
      </c>
      <c r="O5418" s="7" t="s">
        <v>35742</v>
      </c>
      <c r="P5418" s="7">
        <v>20170410</v>
      </c>
      <c r="Q5418" s="7">
        <v>50</v>
      </c>
      <c r="R5418" s="7">
        <v>202104</v>
      </c>
      <c r="S5418" s="7">
        <v>2022</v>
      </c>
      <c r="T5418" s="7">
        <v>6469045</v>
      </c>
      <c r="U5418" s="7">
        <v>5818671</v>
      </c>
      <c r="V5418" s="7">
        <v>156118</v>
      </c>
    </row>
    <row r="5419" spans="1:22" ht="16.5" customHeight="1">
      <c r="A5419" s="8">
        <v>1298624627</v>
      </c>
      <c r="B5419" s="7">
        <v>3148678</v>
      </c>
      <c r="C5419" s="12">
        <v>1311110215383</v>
      </c>
      <c r="D5419" s="7" t="s">
        <v>27240</v>
      </c>
      <c r="E5419" s="7" t="s">
        <v>27241</v>
      </c>
      <c r="F5419" s="7" t="s">
        <v>27242</v>
      </c>
      <c r="G5419" s="7" t="s">
        <v>27243</v>
      </c>
      <c r="H5419" s="7" t="s">
        <v>27244</v>
      </c>
      <c r="I5419" s="7" t="s">
        <v>65</v>
      </c>
      <c r="J5419" s="7" t="s">
        <v>33060</v>
      </c>
      <c r="K5419" s="7" t="s">
        <v>47</v>
      </c>
      <c r="L5419" s="7">
        <v>10</v>
      </c>
      <c r="M5419" s="7" t="s">
        <v>34433</v>
      </c>
      <c r="N5419" s="7">
        <v>58222</v>
      </c>
      <c r="O5419" s="7" t="s">
        <v>13163</v>
      </c>
      <c r="P5419" s="7">
        <v>20080731</v>
      </c>
      <c r="Q5419" s="7">
        <v>103</v>
      </c>
      <c r="R5419" s="7">
        <v>202104</v>
      </c>
      <c r="S5419" s="7">
        <v>2022</v>
      </c>
      <c r="T5419" s="7">
        <v>31496150</v>
      </c>
      <c r="U5419" s="7">
        <v>11961458</v>
      </c>
      <c r="V5419" s="7">
        <v>290000</v>
      </c>
    </row>
    <row r="5420" spans="1:22" ht="16.5" customHeight="1">
      <c r="A5420" s="8">
        <v>1238620507</v>
      </c>
      <c r="B5420" s="7">
        <v>3696182</v>
      </c>
      <c r="C5420" s="12">
        <v>1341110185616</v>
      </c>
      <c r="D5420" s="7" t="s">
        <v>27175</v>
      </c>
      <c r="E5420" s="7" t="s">
        <v>13287</v>
      </c>
      <c r="F5420" s="7" t="s">
        <v>27176</v>
      </c>
      <c r="G5420" s="7" t="s">
        <v>27177</v>
      </c>
      <c r="H5420" s="7" t="s">
        <v>27178</v>
      </c>
      <c r="I5420" s="7" t="s">
        <v>65</v>
      </c>
      <c r="J5420" s="7" t="s">
        <v>33060</v>
      </c>
      <c r="K5420" s="7" t="s">
        <v>47</v>
      </c>
      <c r="L5420" s="7">
        <v>10</v>
      </c>
      <c r="M5420" s="7" t="s">
        <v>34433</v>
      </c>
      <c r="N5420" s="7">
        <v>58221</v>
      </c>
      <c r="O5420" s="7" t="s">
        <v>12995</v>
      </c>
      <c r="P5420" s="7">
        <v>20100106</v>
      </c>
      <c r="Q5420" s="7">
        <v>55</v>
      </c>
      <c r="R5420" s="7">
        <v>202104</v>
      </c>
      <c r="S5420" s="7">
        <v>2022</v>
      </c>
      <c r="T5420" s="7">
        <v>19004160</v>
      </c>
      <c r="U5420" s="7">
        <v>10393532</v>
      </c>
      <c r="V5420" s="7">
        <v>1200000</v>
      </c>
    </row>
    <row r="5421" spans="1:22" ht="16.5" customHeight="1">
      <c r="A5421" s="8">
        <v>6488600655</v>
      </c>
      <c r="B5421" s="7">
        <v>8083704</v>
      </c>
      <c r="C5421" s="12">
        <v>1341110459003</v>
      </c>
      <c r="D5421" s="7" t="s">
        <v>20613</v>
      </c>
      <c r="E5421" s="7" t="s">
        <v>20614</v>
      </c>
      <c r="F5421" s="7" t="s">
        <v>20615</v>
      </c>
      <c r="G5421" s="7" t="s">
        <v>20616</v>
      </c>
      <c r="H5421" s="7" t="s">
        <v>20617</v>
      </c>
      <c r="I5421" s="7" t="s">
        <v>65</v>
      </c>
      <c r="J5421" s="7" t="s">
        <v>33060</v>
      </c>
      <c r="K5421" s="7" t="s">
        <v>47</v>
      </c>
      <c r="L5421" s="7">
        <v>10</v>
      </c>
      <c r="M5421" s="7" t="s">
        <v>313</v>
      </c>
      <c r="N5421" s="7">
        <v>42209</v>
      </c>
      <c r="O5421" s="7" t="s">
        <v>8820</v>
      </c>
      <c r="P5421" s="7">
        <v>20170110</v>
      </c>
      <c r="Q5421" s="7">
        <v>72</v>
      </c>
      <c r="R5421" s="7">
        <v>202104</v>
      </c>
      <c r="S5421" s="7">
        <v>2022</v>
      </c>
      <c r="T5421" s="7">
        <v>8041572</v>
      </c>
      <c r="U5421" s="7">
        <v>2147420</v>
      </c>
      <c r="V5421" s="7">
        <v>1000000</v>
      </c>
    </row>
    <row r="5422" spans="1:22" ht="16.5" customHeight="1">
      <c r="A5422" s="8">
        <v>1248646306</v>
      </c>
      <c r="B5422" s="7">
        <v>2722882</v>
      </c>
      <c r="C5422" s="12">
        <v>1348110123943</v>
      </c>
      <c r="D5422" s="7" t="s">
        <v>19758</v>
      </c>
      <c r="E5422" s="7" t="s">
        <v>19759</v>
      </c>
      <c r="F5422" s="7" t="s">
        <v>19760</v>
      </c>
      <c r="G5422" s="7" t="s">
        <v>19761</v>
      </c>
      <c r="H5422" s="7" t="s">
        <v>19762</v>
      </c>
      <c r="I5422" s="7" t="s">
        <v>65</v>
      </c>
      <c r="J5422" s="7" t="s">
        <v>33060</v>
      </c>
      <c r="K5422" s="7" t="s">
        <v>47</v>
      </c>
      <c r="L5422" s="7">
        <v>10</v>
      </c>
      <c r="M5422" s="7" t="s">
        <v>33076</v>
      </c>
      <c r="N5422" s="7">
        <v>29172</v>
      </c>
      <c r="O5422" s="7" t="s">
        <v>42903</v>
      </c>
      <c r="P5422" s="7">
        <v>20060705</v>
      </c>
      <c r="Q5422" s="7">
        <v>64</v>
      </c>
      <c r="R5422" s="7">
        <v>202104</v>
      </c>
      <c r="S5422" s="7">
        <v>2022</v>
      </c>
      <c r="T5422" s="7">
        <v>11014370</v>
      </c>
      <c r="U5422" s="7">
        <v>10358046</v>
      </c>
      <c r="V5422" s="7">
        <v>490000</v>
      </c>
    </row>
    <row r="5423" spans="1:22" ht="16.5" customHeight="1">
      <c r="A5423" s="8">
        <v>1248653127</v>
      </c>
      <c r="B5423" s="7">
        <v>2787039</v>
      </c>
      <c r="C5423" s="12">
        <v>1348110134635</v>
      </c>
      <c r="D5423" s="7" t="s">
        <v>23034</v>
      </c>
      <c r="E5423" s="7" t="s">
        <v>23035</v>
      </c>
      <c r="F5423" s="7" t="s">
        <v>23036</v>
      </c>
      <c r="G5423" s="7" t="s">
        <v>23037</v>
      </c>
      <c r="H5423" s="7" t="s">
        <v>22140</v>
      </c>
      <c r="I5423" s="7" t="s">
        <v>65</v>
      </c>
      <c r="J5423" s="7" t="s">
        <v>33060</v>
      </c>
      <c r="K5423" s="7" t="s">
        <v>47</v>
      </c>
      <c r="L5423" s="7">
        <v>10</v>
      </c>
      <c r="M5423" s="7" t="s">
        <v>33760</v>
      </c>
      <c r="N5423" s="7">
        <v>46732</v>
      </c>
      <c r="O5423" s="7" t="s">
        <v>47344</v>
      </c>
      <c r="P5423" s="7">
        <v>20070213</v>
      </c>
      <c r="Q5423" s="7">
        <v>73</v>
      </c>
      <c r="R5423" s="7">
        <v>202104</v>
      </c>
      <c r="S5423" s="7">
        <v>2022</v>
      </c>
      <c r="T5423" s="7">
        <v>12871745</v>
      </c>
      <c r="U5423" s="7">
        <v>5958655</v>
      </c>
      <c r="V5423" s="7">
        <v>201000</v>
      </c>
    </row>
    <row r="5424" spans="1:22" ht="16.5" customHeight="1">
      <c r="A5424" s="8">
        <v>1248719709</v>
      </c>
      <c r="B5424" s="7">
        <v>4040558</v>
      </c>
      <c r="C5424" s="12">
        <v>1348110225963</v>
      </c>
      <c r="D5424" s="7" t="s">
        <v>18065</v>
      </c>
      <c r="E5424" s="7" t="s">
        <v>1981</v>
      </c>
      <c r="F5424" s="7" t="s">
        <v>18066</v>
      </c>
      <c r="G5424" s="7" t="s">
        <v>18067</v>
      </c>
      <c r="H5424" s="7" t="s">
        <v>18068</v>
      </c>
      <c r="I5424" s="7" t="s">
        <v>65</v>
      </c>
      <c r="J5424" s="7" t="s">
        <v>33060</v>
      </c>
      <c r="K5424" s="7" t="s">
        <v>47</v>
      </c>
      <c r="L5424" s="7">
        <v>10</v>
      </c>
      <c r="M5424" s="7" t="s">
        <v>33076</v>
      </c>
      <c r="N5424" s="7">
        <v>29294</v>
      </c>
      <c r="O5424" s="7" t="s">
        <v>6497</v>
      </c>
      <c r="P5424" s="7">
        <v>20110915</v>
      </c>
      <c r="Q5424" s="7">
        <v>59</v>
      </c>
      <c r="R5424" s="7">
        <v>202104</v>
      </c>
      <c r="S5424" s="7">
        <v>2022</v>
      </c>
      <c r="T5424" s="7">
        <v>6679680</v>
      </c>
      <c r="U5424" s="7">
        <v>12091683</v>
      </c>
      <c r="V5424" s="7">
        <v>1300600</v>
      </c>
    </row>
    <row r="5425" spans="1:22" ht="16.5" customHeight="1">
      <c r="A5425" s="8">
        <v>1358631327</v>
      </c>
      <c r="B5425" s="7">
        <v>4210179</v>
      </c>
      <c r="C5425" s="12">
        <v>1358110226986</v>
      </c>
      <c r="D5425" s="7" t="s">
        <v>22485</v>
      </c>
      <c r="E5425" s="7" t="s">
        <v>22486</v>
      </c>
      <c r="F5425" s="7" t="s">
        <v>22487</v>
      </c>
      <c r="G5425" s="7" t="s">
        <v>22488</v>
      </c>
      <c r="H5425" s="7" t="s">
        <v>22489</v>
      </c>
      <c r="I5425" s="7" t="s">
        <v>65</v>
      </c>
      <c r="J5425" s="7" t="s">
        <v>33060</v>
      </c>
      <c r="K5425" s="7" t="s">
        <v>47</v>
      </c>
      <c r="L5425" s="7">
        <v>10</v>
      </c>
      <c r="M5425" s="7" t="s">
        <v>313</v>
      </c>
      <c r="N5425" s="7">
        <v>42204</v>
      </c>
      <c r="O5425" s="7" t="s">
        <v>51299</v>
      </c>
      <c r="P5425" s="7">
        <v>20130305</v>
      </c>
      <c r="Q5425" s="7">
        <v>61</v>
      </c>
      <c r="R5425" s="7">
        <v>202104</v>
      </c>
      <c r="S5425" s="7">
        <v>2022</v>
      </c>
      <c r="T5425" s="7">
        <v>32361789</v>
      </c>
      <c r="U5425" s="7">
        <v>6710565</v>
      </c>
      <c r="V5425" s="7">
        <v>299999</v>
      </c>
    </row>
    <row r="5426" spans="1:22" ht="16.5" customHeight="1">
      <c r="A5426" s="8">
        <v>2248104372</v>
      </c>
      <c r="B5426" s="7">
        <v>1162814</v>
      </c>
      <c r="C5426" s="12">
        <v>1412130001718</v>
      </c>
      <c r="D5426" s="7" t="s">
        <v>18099</v>
      </c>
      <c r="E5426" s="7" t="s">
        <v>18100</v>
      </c>
      <c r="F5426" s="7" t="s">
        <v>3126</v>
      </c>
      <c r="G5426" s="7" t="s">
        <v>18101</v>
      </c>
      <c r="H5426" s="7" t="s">
        <v>18102</v>
      </c>
      <c r="I5426" s="7" t="s">
        <v>65</v>
      </c>
      <c r="J5426" s="7" t="s">
        <v>33060</v>
      </c>
      <c r="K5426" s="7" t="s">
        <v>47</v>
      </c>
      <c r="L5426" s="7">
        <v>10</v>
      </c>
      <c r="M5426" s="7" t="s">
        <v>33076</v>
      </c>
      <c r="N5426" s="7">
        <v>23110</v>
      </c>
      <c r="O5426" s="7" t="s">
        <v>53664</v>
      </c>
      <c r="P5426" s="7">
        <v>19900701</v>
      </c>
      <c r="Q5426" s="7">
        <v>59</v>
      </c>
      <c r="R5426" s="7">
        <v>202104</v>
      </c>
      <c r="S5426" s="7">
        <v>2022</v>
      </c>
      <c r="T5426" s="7">
        <v>5364780</v>
      </c>
      <c r="U5426" s="7">
        <v>23164803</v>
      </c>
      <c r="V5426" s="7">
        <v>963000</v>
      </c>
    </row>
    <row r="5427" spans="1:22" ht="16.5" customHeight="1">
      <c r="A5427" s="8">
        <v>2998102136</v>
      </c>
      <c r="B5427" s="7">
        <v>9565379</v>
      </c>
      <c r="C5427" s="12">
        <v>1615110282396</v>
      </c>
      <c r="D5427" s="7" t="s">
        <v>17740</v>
      </c>
      <c r="E5427" s="7" t="s">
        <v>689</v>
      </c>
      <c r="F5427" s="7" t="s">
        <v>17741</v>
      </c>
      <c r="G5427" s="7" t="s">
        <v>17742</v>
      </c>
      <c r="H5427" s="7" t="s">
        <v>17743</v>
      </c>
      <c r="I5427" s="7" t="s">
        <v>65</v>
      </c>
      <c r="J5427" s="7" t="s">
        <v>33060</v>
      </c>
      <c r="K5427" s="7" t="s">
        <v>60</v>
      </c>
      <c r="L5427" s="7">
        <v>10</v>
      </c>
      <c r="M5427" s="7" t="s">
        <v>33076</v>
      </c>
      <c r="N5427" s="7">
        <v>21210</v>
      </c>
      <c r="O5427" s="7" t="s">
        <v>2255</v>
      </c>
      <c r="P5427" s="7">
        <v>20201101</v>
      </c>
      <c r="Q5427" s="7">
        <v>61</v>
      </c>
      <c r="R5427" s="7">
        <v>202104</v>
      </c>
      <c r="S5427" s="7">
        <v>2022</v>
      </c>
      <c r="T5427" s="7">
        <v>11745102</v>
      </c>
      <c r="U5427" s="7">
        <v>10349236</v>
      </c>
      <c r="V5427" s="7">
        <v>3000000</v>
      </c>
    </row>
    <row r="5428" spans="1:22" ht="16.5" customHeight="1">
      <c r="A5428" s="8">
        <v>5148128734</v>
      </c>
      <c r="B5428" s="7">
        <v>1558207</v>
      </c>
      <c r="C5428" s="12">
        <v>1701110127599</v>
      </c>
      <c r="D5428" s="7" t="s">
        <v>22309</v>
      </c>
      <c r="E5428" s="7" t="s">
        <v>22310</v>
      </c>
      <c r="F5428" s="7" t="s">
        <v>22311</v>
      </c>
      <c r="G5428" s="7" t="s">
        <v>22312</v>
      </c>
      <c r="H5428" s="7" t="s">
        <v>22313</v>
      </c>
      <c r="I5428" s="7" t="s">
        <v>65</v>
      </c>
      <c r="J5428" s="7" t="s">
        <v>33060</v>
      </c>
      <c r="K5428" s="7" t="s">
        <v>47</v>
      </c>
      <c r="L5428" s="7">
        <v>10</v>
      </c>
      <c r="M5428" s="7" t="s">
        <v>313</v>
      </c>
      <c r="N5428" s="7">
        <v>42133</v>
      </c>
      <c r="O5428" s="7" t="s">
        <v>43666</v>
      </c>
      <c r="P5428" s="7">
        <v>19971103</v>
      </c>
      <c r="Q5428" s="7">
        <v>121</v>
      </c>
      <c r="R5428" s="7">
        <v>202104</v>
      </c>
      <c r="S5428" s="7">
        <v>2022</v>
      </c>
      <c r="T5428" s="7">
        <v>8447569</v>
      </c>
      <c r="U5428" s="7">
        <v>5953800</v>
      </c>
      <c r="V5428" s="7">
        <v>1000000</v>
      </c>
    </row>
    <row r="5429" spans="1:22" ht="16.5" customHeight="1">
      <c r="A5429" s="8">
        <v>5158102585</v>
      </c>
      <c r="B5429" s="7">
        <v>1218351</v>
      </c>
      <c r="C5429" s="12">
        <v>1748110004963</v>
      </c>
      <c r="D5429" s="7" t="s">
        <v>17454</v>
      </c>
      <c r="E5429" s="7" t="s">
        <v>17455</v>
      </c>
      <c r="F5429" s="7" t="s">
        <v>17456</v>
      </c>
      <c r="G5429" s="7" t="s">
        <v>17457</v>
      </c>
      <c r="H5429" s="7" t="s">
        <v>17458</v>
      </c>
      <c r="I5429" s="7" t="s">
        <v>65</v>
      </c>
      <c r="J5429" s="7" t="s">
        <v>33060</v>
      </c>
      <c r="K5429" s="7" t="s">
        <v>47</v>
      </c>
      <c r="L5429" s="7">
        <v>10</v>
      </c>
      <c r="M5429" s="7" t="s">
        <v>33076</v>
      </c>
      <c r="N5429" s="7">
        <v>20499</v>
      </c>
      <c r="O5429" s="7" t="s">
        <v>2038</v>
      </c>
      <c r="P5429" s="7">
        <v>19900822</v>
      </c>
      <c r="Q5429" s="7">
        <v>77</v>
      </c>
      <c r="R5429" s="7">
        <v>202104</v>
      </c>
      <c r="S5429" s="7">
        <v>2022</v>
      </c>
      <c r="T5429" s="7">
        <v>12217831</v>
      </c>
      <c r="U5429" s="7">
        <v>8333197</v>
      </c>
      <c r="V5429" s="7">
        <v>80000</v>
      </c>
    </row>
    <row r="5430" spans="1:22" ht="16.5" customHeight="1">
      <c r="A5430" s="8">
        <v>4638600108</v>
      </c>
      <c r="B5430" s="7">
        <v>6413325</v>
      </c>
      <c r="C5430" s="12">
        <v>1801110966763</v>
      </c>
      <c r="D5430" s="7" t="s">
        <v>53665</v>
      </c>
      <c r="E5430" s="7" t="s">
        <v>53666</v>
      </c>
      <c r="F5430" s="7" t="s">
        <v>53667</v>
      </c>
      <c r="G5430" s="7" t="s">
        <v>53668</v>
      </c>
      <c r="H5430" s="7" t="s">
        <v>53669</v>
      </c>
      <c r="I5430" s="7" t="s">
        <v>65</v>
      </c>
      <c r="J5430" s="7" t="s">
        <v>33060</v>
      </c>
      <c r="K5430" s="7" t="s">
        <v>47</v>
      </c>
      <c r="L5430" s="7">
        <v>10</v>
      </c>
      <c r="M5430" s="7" t="s">
        <v>313</v>
      </c>
      <c r="N5430" s="7">
        <v>42110</v>
      </c>
      <c r="O5430" s="7" t="s">
        <v>50534</v>
      </c>
      <c r="P5430" s="7">
        <v>20150423</v>
      </c>
      <c r="Q5430" s="7">
        <v>50</v>
      </c>
      <c r="R5430" s="7">
        <v>202104</v>
      </c>
      <c r="S5430" s="7">
        <v>2022</v>
      </c>
      <c r="T5430" s="7">
        <v>4709450</v>
      </c>
      <c r="U5430" s="7">
        <v>10583262</v>
      </c>
      <c r="V5430" s="7">
        <v>375000</v>
      </c>
    </row>
    <row r="5431" spans="1:22" ht="16.5" customHeight="1">
      <c r="A5431" s="8">
        <v>1328168460</v>
      </c>
      <c r="B5431" s="7">
        <v>2763355</v>
      </c>
      <c r="C5431" s="12">
        <v>2841110063994</v>
      </c>
      <c r="D5431" s="7" t="s">
        <v>22087</v>
      </c>
      <c r="E5431" s="7" t="s">
        <v>22088</v>
      </c>
      <c r="F5431" s="7" t="s">
        <v>22089</v>
      </c>
      <c r="G5431" s="7" t="s">
        <v>22090</v>
      </c>
      <c r="H5431" s="7" t="s">
        <v>22091</v>
      </c>
      <c r="I5431" s="7" t="s">
        <v>65</v>
      </c>
      <c r="J5431" s="7" t="s">
        <v>33060</v>
      </c>
      <c r="K5431" s="7" t="s">
        <v>47</v>
      </c>
      <c r="L5431" s="7">
        <v>10</v>
      </c>
      <c r="M5431" s="7" t="s">
        <v>313</v>
      </c>
      <c r="N5431" s="7">
        <v>42491</v>
      </c>
      <c r="O5431" s="7" t="s">
        <v>43331</v>
      </c>
      <c r="P5431" s="7">
        <v>20061128</v>
      </c>
      <c r="Q5431" s="7">
        <v>210</v>
      </c>
      <c r="R5431" s="7">
        <v>202104</v>
      </c>
      <c r="S5431" s="7">
        <v>2022</v>
      </c>
      <c r="T5431" s="7">
        <v>5652162</v>
      </c>
      <c r="U5431" s="7">
        <v>3353071</v>
      </c>
      <c r="V5431" s="7">
        <v>510000</v>
      </c>
    </row>
    <row r="5432" spans="1:22" ht="16.5" customHeight="1">
      <c r="A5432" s="8">
        <v>1068127039</v>
      </c>
      <c r="B5432" s="7">
        <v>1986831</v>
      </c>
      <c r="C5432" s="12">
        <v>1101110727101</v>
      </c>
      <c r="D5432" s="7" t="s">
        <v>22224</v>
      </c>
      <c r="E5432" s="7" t="s">
        <v>3237</v>
      </c>
      <c r="F5432" s="7" t="s">
        <v>8833</v>
      </c>
      <c r="G5432" s="7" t="s">
        <v>22225</v>
      </c>
      <c r="H5432" s="7" t="s">
        <v>22226</v>
      </c>
      <c r="I5432" s="7" t="s">
        <v>65</v>
      </c>
      <c r="J5432" s="7" t="s">
        <v>33060</v>
      </c>
      <c r="K5432" s="7" t="s">
        <v>47</v>
      </c>
      <c r="L5432" s="7">
        <v>10</v>
      </c>
      <c r="M5432" s="7" t="s">
        <v>313</v>
      </c>
      <c r="N5432" s="7">
        <v>42310</v>
      </c>
      <c r="O5432" s="7" t="s">
        <v>8852</v>
      </c>
      <c r="P5432" s="7">
        <v>19901023</v>
      </c>
      <c r="Q5432" s="7">
        <v>130</v>
      </c>
      <c r="R5432" s="7">
        <v>202104</v>
      </c>
    </row>
    <row r="5433" spans="1:22" ht="16.5" customHeight="1">
      <c r="A5433" s="8">
        <v>1178106126</v>
      </c>
      <c r="B5433" s="7">
        <v>1356677</v>
      </c>
      <c r="C5433" s="12">
        <v>1101110800444</v>
      </c>
      <c r="D5433" s="7" t="s">
        <v>53670</v>
      </c>
      <c r="E5433" s="7" t="s">
        <v>13930</v>
      </c>
      <c r="F5433" s="7" t="s">
        <v>53671</v>
      </c>
      <c r="G5433" s="7" t="s">
        <v>53672</v>
      </c>
      <c r="H5433" s="7" t="s">
        <v>53673</v>
      </c>
      <c r="I5433" s="7" t="s">
        <v>65</v>
      </c>
      <c r="J5433" s="7" t="s">
        <v>33060</v>
      </c>
      <c r="K5433" s="7" t="s">
        <v>47</v>
      </c>
      <c r="L5433" s="7">
        <v>10</v>
      </c>
      <c r="M5433" s="7" t="s">
        <v>33760</v>
      </c>
      <c r="N5433" s="7">
        <v>47121</v>
      </c>
      <c r="O5433" s="7" t="s">
        <v>253</v>
      </c>
      <c r="P5433" s="7">
        <v>19910901</v>
      </c>
      <c r="Q5433" s="7">
        <v>74</v>
      </c>
      <c r="R5433" s="7">
        <v>202104</v>
      </c>
    </row>
    <row r="5434" spans="1:22" ht="16.5" customHeight="1">
      <c r="A5434" s="8">
        <v>1048153598</v>
      </c>
      <c r="B5434" s="7">
        <v>2165032</v>
      </c>
      <c r="C5434" s="12">
        <v>1101111972987</v>
      </c>
      <c r="D5434" s="7" t="s">
        <v>29321</v>
      </c>
      <c r="E5434" s="7" t="s">
        <v>16034</v>
      </c>
      <c r="F5434" s="7" t="s">
        <v>29322</v>
      </c>
      <c r="G5434" s="7" t="s">
        <v>29323</v>
      </c>
      <c r="H5434" s="7" t="s">
        <v>29324</v>
      </c>
      <c r="I5434" s="7" t="s">
        <v>52</v>
      </c>
      <c r="J5434" s="7" t="s">
        <v>33060</v>
      </c>
      <c r="K5434" s="7" t="s">
        <v>47</v>
      </c>
      <c r="L5434" s="7">
        <v>10</v>
      </c>
      <c r="M5434" s="7" t="s">
        <v>363</v>
      </c>
      <c r="N5434" s="7">
        <v>72910</v>
      </c>
      <c r="O5434" s="7" t="s">
        <v>35919</v>
      </c>
      <c r="P5434" s="7">
        <v>20000601</v>
      </c>
      <c r="Q5434" s="7">
        <v>61</v>
      </c>
      <c r="R5434" s="7">
        <v>202104</v>
      </c>
    </row>
    <row r="5435" spans="1:22" ht="16.5" customHeight="1">
      <c r="A5435" s="8">
        <v>1018657815</v>
      </c>
      <c r="B5435" s="7">
        <v>3833904</v>
      </c>
      <c r="C5435" s="12">
        <v>1101114410843</v>
      </c>
      <c r="D5435" s="7" t="s">
        <v>53674</v>
      </c>
      <c r="E5435" s="7" t="s">
        <v>4010</v>
      </c>
      <c r="F5435" s="7" t="s">
        <v>1074</v>
      </c>
      <c r="G5435" s="7" t="s">
        <v>53675</v>
      </c>
      <c r="H5435" s="7" t="s">
        <v>53676</v>
      </c>
      <c r="I5435" s="7" t="s">
        <v>65</v>
      </c>
      <c r="J5435" s="7" t="s">
        <v>33060</v>
      </c>
      <c r="K5435" s="7" t="s">
        <v>47</v>
      </c>
      <c r="L5435" s="7">
        <v>10</v>
      </c>
      <c r="M5435" s="7" t="s">
        <v>33760</v>
      </c>
      <c r="N5435" s="7">
        <v>47414</v>
      </c>
      <c r="O5435" s="7" t="s">
        <v>53677</v>
      </c>
      <c r="P5435" s="7">
        <v>20100811</v>
      </c>
      <c r="Q5435" s="7">
        <v>52</v>
      </c>
      <c r="R5435" s="7">
        <v>202104</v>
      </c>
    </row>
    <row r="5436" spans="1:22" ht="16.5" customHeight="1">
      <c r="A5436" s="8">
        <v>8198601028</v>
      </c>
      <c r="B5436" s="7">
        <v>8437188</v>
      </c>
      <c r="C5436" s="12">
        <v>1101116600765</v>
      </c>
      <c r="D5436" s="7" t="s">
        <v>53678</v>
      </c>
      <c r="E5436" s="7" t="s">
        <v>11546</v>
      </c>
      <c r="F5436" s="7" t="s">
        <v>53679</v>
      </c>
      <c r="G5436" s="7" t="s">
        <v>53680</v>
      </c>
      <c r="H5436" s="7" t="s">
        <v>53681</v>
      </c>
      <c r="I5436" s="7" t="s">
        <v>65</v>
      </c>
      <c r="J5436" s="7" t="s">
        <v>33060</v>
      </c>
      <c r="K5436" s="7" t="s">
        <v>47</v>
      </c>
      <c r="L5436" s="7">
        <v>10</v>
      </c>
      <c r="M5436" s="7" t="s">
        <v>33760</v>
      </c>
      <c r="N5436" s="7">
        <v>46522</v>
      </c>
      <c r="O5436" s="7" t="s">
        <v>44125</v>
      </c>
      <c r="P5436" s="7">
        <v>20171218</v>
      </c>
      <c r="Q5436" s="7">
        <v>220</v>
      </c>
      <c r="R5436" s="7">
        <v>202104</v>
      </c>
    </row>
    <row r="5437" spans="1:22" ht="16.5" customHeight="1">
      <c r="A5437" s="8">
        <v>2588102076</v>
      </c>
      <c r="B5437" s="7">
        <v>9614863</v>
      </c>
      <c r="C5437" s="12">
        <v>1101117706067</v>
      </c>
      <c r="D5437" s="7" t="s">
        <v>53682</v>
      </c>
      <c r="E5437" s="7" t="s">
        <v>53683</v>
      </c>
      <c r="F5437" s="7" t="s">
        <v>11229</v>
      </c>
      <c r="G5437" s="7" t="s">
        <v>53684</v>
      </c>
      <c r="H5437" s="7" t="s">
        <v>53685</v>
      </c>
      <c r="I5437" s="7" t="s">
        <v>65</v>
      </c>
      <c r="J5437" s="7" t="s">
        <v>33060</v>
      </c>
      <c r="K5437" s="7" t="s">
        <v>47</v>
      </c>
      <c r="L5437" s="7">
        <v>10</v>
      </c>
      <c r="M5437" s="7" t="s">
        <v>34194</v>
      </c>
      <c r="N5437" s="7">
        <v>49233</v>
      </c>
      <c r="O5437" s="7" t="s">
        <v>53686</v>
      </c>
      <c r="P5437" s="7">
        <v>20201204</v>
      </c>
      <c r="Q5437" s="7">
        <v>160</v>
      </c>
      <c r="R5437" s="7">
        <v>202104</v>
      </c>
    </row>
    <row r="5438" spans="1:22" ht="16.5" customHeight="1">
      <c r="A5438" s="8">
        <v>7468601792</v>
      </c>
      <c r="B5438" s="7">
        <v>9678072</v>
      </c>
      <c r="C5438" s="12">
        <v>1101117749645</v>
      </c>
      <c r="D5438" s="7" t="s">
        <v>53687</v>
      </c>
      <c r="E5438" s="7" t="s">
        <v>53688</v>
      </c>
      <c r="F5438" s="7" t="s">
        <v>53689</v>
      </c>
      <c r="G5438" s="7" t="s">
        <v>53690</v>
      </c>
      <c r="H5438" s="7" t="s">
        <v>53691</v>
      </c>
      <c r="I5438" s="7" t="s">
        <v>52</v>
      </c>
      <c r="J5438" s="7" t="s">
        <v>33060</v>
      </c>
      <c r="K5438" s="7" t="s">
        <v>47</v>
      </c>
      <c r="L5438" s="7">
        <v>10</v>
      </c>
      <c r="M5438" s="7" t="s">
        <v>313</v>
      </c>
      <c r="N5438" s="7">
        <v>42321</v>
      </c>
      <c r="O5438" s="7" t="s">
        <v>38771</v>
      </c>
      <c r="P5438" s="7">
        <v>20210114</v>
      </c>
      <c r="Q5438" s="7">
        <v>78</v>
      </c>
      <c r="R5438" s="7">
        <v>202104</v>
      </c>
    </row>
    <row r="5439" spans="1:22" ht="16.5" customHeight="1">
      <c r="A5439" s="8">
        <v>1028208323</v>
      </c>
      <c r="B5439" s="7">
        <v>2873196</v>
      </c>
      <c r="C5439" s="12">
        <v>1101210000736</v>
      </c>
      <c r="D5439" s="7" t="s">
        <v>53692</v>
      </c>
      <c r="E5439" s="7" t="s">
        <v>53693</v>
      </c>
      <c r="F5439" s="7" t="s">
        <v>53694</v>
      </c>
      <c r="G5439" s="7" t="s">
        <v>53695</v>
      </c>
      <c r="H5439" s="7" t="s">
        <v>53696</v>
      </c>
      <c r="I5439" s="7" t="s">
        <v>45</v>
      </c>
      <c r="J5439" s="7" t="s">
        <v>33060</v>
      </c>
      <c r="K5439" s="7" t="s">
        <v>47</v>
      </c>
      <c r="L5439" s="7">
        <v>10</v>
      </c>
      <c r="M5439" s="7" t="s">
        <v>363</v>
      </c>
      <c r="N5439" s="7">
        <v>70201</v>
      </c>
      <c r="O5439" s="7" t="s">
        <v>46754</v>
      </c>
      <c r="P5439" s="7">
        <v>19561222</v>
      </c>
      <c r="Q5439" s="7">
        <v>204</v>
      </c>
      <c r="R5439" s="7">
        <v>202104</v>
      </c>
    </row>
    <row r="5440" spans="1:22" ht="16.5" customHeight="1">
      <c r="A5440" s="8">
        <v>1028403884</v>
      </c>
      <c r="B5440" s="7">
        <v>1650078</v>
      </c>
      <c r="C5440" s="12">
        <v>1101810018826</v>
      </c>
      <c r="D5440" s="7" t="s">
        <v>53697</v>
      </c>
      <c r="E5440" s="7" t="s">
        <v>53698</v>
      </c>
      <c r="F5440" s="7" t="s">
        <v>53699</v>
      </c>
      <c r="G5440" s="7" t="s">
        <v>53700</v>
      </c>
      <c r="H5440" s="7" t="s">
        <v>53701</v>
      </c>
      <c r="I5440" s="7" t="s">
        <v>65</v>
      </c>
      <c r="J5440" s="7" t="s">
        <v>33060</v>
      </c>
      <c r="K5440" s="7" t="s">
        <v>47</v>
      </c>
      <c r="L5440" s="7">
        <v>10</v>
      </c>
      <c r="M5440" s="7" t="s">
        <v>363</v>
      </c>
      <c r="N5440" s="7">
        <v>71530</v>
      </c>
      <c r="O5440" s="7" t="s">
        <v>3353</v>
      </c>
      <c r="P5440" s="7">
        <v>19940728</v>
      </c>
      <c r="Q5440" s="7">
        <v>203</v>
      </c>
      <c r="R5440" s="7">
        <v>202104</v>
      </c>
    </row>
    <row r="5441" spans="1:18" ht="16.5" customHeight="1">
      <c r="A5441" s="8">
        <v>2118410660</v>
      </c>
      <c r="B5441" s="7">
        <v>3989035</v>
      </c>
      <c r="C5441" s="12">
        <v>1101810050034</v>
      </c>
      <c r="D5441" s="7" t="s">
        <v>22861</v>
      </c>
      <c r="E5441" s="7" t="s">
        <v>22862</v>
      </c>
      <c r="F5441" s="7" t="s">
        <v>22863</v>
      </c>
      <c r="G5441" s="7" t="s">
        <v>22864</v>
      </c>
      <c r="H5441" s="7" t="s">
        <v>22865</v>
      </c>
      <c r="I5441" s="7" t="s">
        <v>65</v>
      </c>
      <c r="J5441" s="7" t="s">
        <v>33060</v>
      </c>
      <c r="K5441" s="7" t="s">
        <v>47</v>
      </c>
      <c r="L5441" s="7">
        <v>10</v>
      </c>
      <c r="M5441" s="7" t="s">
        <v>33760</v>
      </c>
      <c r="N5441" s="7">
        <v>46800</v>
      </c>
      <c r="O5441" s="7" t="s">
        <v>22863</v>
      </c>
      <c r="P5441" s="7">
        <v>20100920</v>
      </c>
      <c r="Q5441" s="7">
        <v>50</v>
      </c>
      <c r="R5441" s="7">
        <v>202104</v>
      </c>
    </row>
    <row r="5442" spans="1:18" ht="16.5" customHeight="1">
      <c r="A5442" s="8">
        <v>1208660835</v>
      </c>
      <c r="B5442" s="7">
        <v>2612600</v>
      </c>
      <c r="C5442" s="12">
        <v>1146340031659</v>
      </c>
      <c r="D5442" s="7" t="s">
        <v>29751</v>
      </c>
      <c r="E5442" s="7" t="s">
        <v>29752</v>
      </c>
      <c r="F5442" s="7" t="s">
        <v>28550</v>
      </c>
      <c r="G5442" s="7" t="s">
        <v>29753</v>
      </c>
      <c r="H5442" s="7" t="s">
        <v>29754</v>
      </c>
      <c r="I5442" s="7" t="s">
        <v>65</v>
      </c>
      <c r="J5442" s="7" t="s">
        <v>33060</v>
      </c>
      <c r="K5442" s="7" t="s">
        <v>47</v>
      </c>
      <c r="L5442" s="7">
        <v>10</v>
      </c>
      <c r="M5442" s="7" t="s">
        <v>363</v>
      </c>
      <c r="N5442" s="7">
        <v>71201</v>
      </c>
      <c r="O5442" s="7" t="s">
        <v>634</v>
      </c>
      <c r="P5442" s="7">
        <v>20031208</v>
      </c>
      <c r="Q5442" s="7">
        <v>490</v>
      </c>
      <c r="R5442" s="7">
        <v>202104</v>
      </c>
    </row>
    <row r="5443" spans="1:18" ht="16.5" customHeight="1">
      <c r="A5443" s="8">
        <v>1228199573</v>
      </c>
      <c r="B5443" s="7">
        <v>2951593</v>
      </c>
      <c r="C5443" s="12">
        <v>1201110459207</v>
      </c>
      <c r="D5443" s="7" t="s">
        <v>53702</v>
      </c>
      <c r="E5443" s="7" t="s">
        <v>53703</v>
      </c>
      <c r="F5443" s="7" t="s">
        <v>53704</v>
      </c>
      <c r="G5443" s="7" t="s">
        <v>53705</v>
      </c>
      <c r="H5443" s="7" t="s">
        <v>53706</v>
      </c>
      <c r="I5443" s="7" t="s">
        <v>65</v>
      </c>
      <c r="J5443" s="7" t="s">
        <v>33060</v>
      </c>
      <c r="K5443" s="7" t="s">
        <v>47</v>
      </c>
      <c r="L5443" s="7">
        <v>10</v>
      </c>
      <c r="M5443" s="7" t="s">
        <v>363</v>
      </c>
      <c r="N5443" s="7">
        <v>72129</v>
      </c>
      <c r="O5443" s="7" t="s">
        <v>42519</v>
      </c>
      <c r="P5443" s="7">
        <v>20080317</v>
      </c>
      <c r="Q5443" s="7">
        <v>50</v>
      </c>
      <c r="R5443" s="7">
        <v>202104</v>
      </c>
    </row>
    <row r="5444" spans="1:18" ht="16.5" customHeight="1">
      <c r="A5444" s="8">
        <v>1228607762</v>
      </c>
      <c r="B5444" s="7">
        <v>3679008</v>
      </c>
      <c r="C5444" s="12">
        <v>1201110513524</v>
      </c>
      <c r="D5444" s="7" t="s">
        <v>29083</v>
      </c>
      <c r="E5444" s="7" t="s">
        <v>29084</v>
      </c>
      <c r="F5444" s="7" t="s">
        <v>15449</v>
      </c>
      <c r="G5444" s="7" t="s">
        <v>29085</v>
      </c>
      <c r="H5444" s="7" t="s">
        <v>29086</v>
      </c>
      <c r="I5444" s="7" t="s">
        <v>65</v>
      </c>
      <c r="J5444" s="7" t="s">
        <v>33060</v>
      </c>
      <c r="K5444" s="7" t="s">
        <v>47</v>
      </c>
      <c r="L5444" s="7">
        <v>10</v>
      </c>
      <c r="M5444" s="7" t="s">
        <v>363</v>
      </c>
      <c r="N5444" s="7">
        <v>72110</v>
      </c>
      <c r="O5444" s="7" t="s">
        <v>35908</v>
      </c>
      <c r="P5444" s="7">
        <v>20091104</v>
      </c>
      <c r="Q5444" s="7">
        <v>76</v>
      </c>
      <c r="R5444" s="7">
        <v>202104</v>
      </c>
    </row>
    <row r="5445" spans="1:18" ht="16.5" customHeight="1">
      <c r="A5445" s="8">
        <v>1308661393</v>
      </c>
      <c r="B5445" s="7">
        <v>4015298</v>
      </c>
      <c r="C5445" s="12">
        <v>1211110219486</v>
      </c>
      <c r="D5445" s="7" t="s">
        <v>53707</v>
      </c>
      <c r="E5445" s="7" t="s">
        <v>53708</v>
      </c>
      <c r="F5445" s="7" t="s">
        <v>53709</v>
      </c>
      <c r="G5445" s="7" t="s">
        <v>53710</v>
      </c>
      <c r="H5445" s="7" t="s">
        <v>53711</v>
      </c>
      <c r="I5445" s="7" t="s">
        <v>65</v>
      </c>
      <c r="J5445" s="7" t="s">
        <v>33060</v>
      </c>
      <c r="K5445" s="7" t="s">
        <v>47</v>
      </c>
      <c r="L5445" s="7">
        <v>10</v>
      </c>
      <c r="M5445" s="7" t="s">
        <v>33076</v>
      </c>
      <c r="N5445" s="7">
        <v>14190</v>
      </c>
      <c r="O5445" s="7" t="s">
        <v>1241</v>
      </c>
      <c r="P5445" s="7">
        <v>20110617</v>
      </c>
      <c r="Q5445" s="7">
        <v>233</v>
      </c>
      <c r="R5445" s="7">
        <v>202104</v>
      </c>
    </row>
    <row r="5446" spans="1:18" ht="16.5" customHeight="1">
      <c r="A5446" s="8">
        <v>5198701561</v>
      </c>
      <c r="B5446" s="7">
        <v>8922465</v>
      </c>
      <c r="C5446" s="12">
        <v>1211110365255</v>
      </c>
      <c r="D5446" s="7" t="s">
        <v>53712</v>
      </c>
      <c r="E5446" s="7" t="s">
        <v>32960</v>
      </c>
      <c r="F5446" s="7" t="s">
        <v>15438</v>
      </c>
      <c r="G5446" s="7" t="s">
        <v>53713</v>
      </c>
      <c r="H5446" s="7" t="s">
        <v>53714</v>
      </c>
      <c r="I5446" s="7" t="s">
        <v>65</v>
      </c>
      <c r="J5446" s="7" t="s">
        <v>33060</v>
      </c>
      <c r="K5446" s="7" t="s">
        <v>47</v>
      </c>
      <c r="L5446" s="7">
        <v>10</v>
      </c>
      <c r="M5446" s="7" t="s">
        <v>363</v>
      </c>
      <c r="N5446" s="7">
        <v>72111</v>
      </c>
      <c r="O5446" s="7" t="s">
        <v>15320</v>
      </c>
      <c r="P5446" s="7">
        <v>20190408</v>
      </c>
      <c r="Q5446" s="7">
        <v>50</v>
      </c>
      <c r="R5446" s="7">
        <v>202104</v>
      </c>
    </row>
    <row r="5447" spans="1:18" ht="16.5" customHeight="1">
      <c r="A5447" s="8">
        <v>1378136605</v>
      </c>
      <c r="B5447" s="7">
        <v>2143376</v>
      </c>
      <c r="C5447" s="12">
        <v>1244110047440</v>
      </c>
      <c r="D5447" s="7" t="s">
        <v>18438</v>
      </c>
      <c r="E5447" s="7" t="s">
        <v>18439</v>
      </c>
      <c r="F5447" s="7" t="s">
        <v>18440</v>
      </c>
      <c r="G5447" s="7" t="s">
        <v>18441</v>
      </c>
      <c r="H5447" s="7" t="s">
        <v>18442</v>
      </c>
      <c r="I5447" s="7" t="s">
        <v>65</v>
      </c>
      <c r="J5447" s="7" t="s">
        <v>33060</v>
      </c>
      <c r="K5447" s="7" t="s">
        <v>47</v>
      </c>
      <c r="L5447" s="7">
        <v>10</v>
      </c>
      <c r="M5447" s="7" t="s">
        <v>33076</v>
      </c>
      <c r="N5447" s="7">
        <v>25112</v>
      </c>
      <c r="O5447" s="7" t="s">
        <v>44139</v>
      </c>
      <c r="P5447" s="7">
        <v>20010426</v>
      </c>
      <c r="Q5447" s="7">
        <v>63</v>
      </c>
      <c r="R5447" s="7">
        <v>202104</v>
      </c>
    </row>
    <row r="5448" spans="1:18" ht="16.5" customHeight="1">
      <c r="A5448" s="8">
        <v>8878602428</v>
      </c>
      <c r="B5448" s="7">
        <v>10615256</v>
      </c>
      <c r="C5448" s="12">
        <v>1311110625516</v>
      </c>
      <c r="D5448" s="7" t="s">
        <v>53715</v>
      </c>
      <c r="E5448" s="7" t="s">
        <v>2025</v>
      </c>
      <c r="F5448" s="7" t="s">
        <v>53716</v>
      </c>
      <c r="H5448" s="7" t="s">
        <v>53717</v>
      </c>
      <c r="I5448" s="7" t="s">
        <v>52</v>
      </c>
      <c r="J5448" s="7" t="s">
        <v>33060</v>
      </c>
      <c r="K5448" s="7" t="s">
        <v>47</v>
      </c>
      <c r="L5448" s="7">
        <v>10</v>
      </c>
      <c r="M5448" s="7" t="s">
        <v>33076</v>
      </c>
      <c r="N5448" s="7">
        <v>26410</v>
      </c>
      <c r="O5448" s="7" t="s">
        <v>5396</v>
      </c>
      <c r="P5448" s="7">
        <v>20210324</v>
      </c>
      <c r="Q5448" s="7">
        <v>76</v>
      </c>
      <c r="R5448" s="7">
        <v>202104</v>
      </c>
    </row>
    <row r="5449" spans="1:18" ht="16.5" customHeight="1">
      <c r="A5449" s="8">
        <v>3068400102</v>
      </c>
      <c r="B5449" s="7">
        <v>9338218</v>
      </c>
      <c r="C5449" s="12">
        <v>1311840000418</v>
      </c>
      <c r="D5449" s="7" t="s">
        <v>26400</v>
      </c>
      <c r="E5449" s="7" t="s">
        <v>26401</v>
      </c>
      <c r="F5449" s="7" t="s">
        <v>26402</v>
      </c>
      <c r="G5449" s="7" t="s">
        <v>26403</v>
      </c>
      <c r="H5449" s="7" t="s">
        <v>26404</v>
      </c>
      <c r="I5449" s="7" t="s">
        <v>52</v>
      </c>
      <c r="J5449" s="7" t="s">
        <v>33060</v>
      </c>
      <c r="K5449" s="7" t="s">
        <v>47</v>
      </c>
      <c r="L5449" s="7">
        <v>10</v>
      </c>
      <c r="M5449" s="7" t="s">
        <v>363</v>
      </c>
      <c r="N5449" s="7">
        <v>72000</v>
      </c>
      <c r="O5449" s="7" t="s">
        <v>45063</v>
      </c>
      <c r="P5449" s="7">
        <v>20190419</v>
      </c>
      <c r="Q5449" s="7">
        <v>170</v>
      </c>
      <c r="R5449" s="7">
        <v>202104</v>
      </c>
    </row>
    <row r="5450" spans="1:18" ht="16.5" customHeight="1">
      <c r="A5450" s="8">
        <v>5198702162</v>
      </c>
      <c r="B5450" s="7">
        <v>9541162</v>
      </c>
      <c r="C5450" s="12">
        <v>1312110058400</v>
      </c>
      <c r="D5450" s="7" t="s">
        <v>53718</v>
      </c>
      <c r="E5450" s="7" t="s">
        <v>53719</v>
      </c>
      <c r="F5450" s="7" t="s">
        <v>53720</v>
      </c>
      <c r="H5450" s="7" t="s">
        <v>53721</v>
      </c>
      <c r="I5450" s="7" t="s">
        <v>65</v>
      </c>
      <c r="J5450" s="7" t="s">
        <v>33060</v>
      </c>
      <c r="K5450" s="7" t="s">
        <v>47</v>
      </c>
      <c r="L5450" s="7">
        <v>10</v>
      </c>
      <c r="M5450" s="7" t="s">
        <v>966</v>
      </c>
      <c r="N5450" s="7">
        <v>68222</v>
      </c>
      <c r="O5450" s="7" t="s">
        <v>53722</v>
      </c>
      <c r="P5450" s="7">
        <v>20200821</v>
      </c>
      <c r="Q5450" s="7">
        <v>63</v>
      </c>
      <c r="R5450" s="7">
        <v>202104</v>
      </c>
    </row>
    <row r="5451" spans="1:18" ht="16.5" customHeight="1">
      <c r="A5451" s="8">
        <v>6288601723</v>
      </c>
      <c r="B5451" s="7">
        <v>9611578</v>
      </c>
      <c r="C5451" s="12">
        <v>1313110246392</v>
      </c>
      <c r="D5451" s="7" t="s">
        <v>53723</v>
      </c>
      <c r="E5451" s="7" t="s">
        <v>53724</v>
      </c>
      <c r="F5451" s="7" t="s">
        <v>53725</v>
      </c>
      <c r="G5451" s="7" t="s">
        <v>53726</v>
      </c>
      <c r="H5451" s="7" t="s">
        <v>53727</v>
      </c>
      <c r="I5451" s="7" t="s">
        <v>65</v>
      </c>
      <c r="J5451" s="7" t="s">
        <v>33060</v>
      </c>
      <c r="K5451" s="7" t="s">
        <v>47</v>
      </c>
      <c r="L5451" s="7">
        <v>10</v>
      </c>
      <c r="M5451" s="7" t="s">
        <v>33076</v>
      </c>
      <c r="N5451" s="7">
        <v>26290</v>
      </c>
      <c r="O5451" s="7" t="s">
        <v>38295</v>
      </c>
      <c r="P5451" s="7">
        <v>20201201</v>
      </c>
      <c r="Q5451" s="7">
        <v>66</v>
      </c>
      <c r="R5451" s="7">
        <v>202104</v>
      </c>
    </row>
    <row r="5452" spans="1:18" ht="16.5" customHeight="1">
      <c r="A5452" s="8">
        <v>3878702094</v>
      </c>
      <c r="B5452" s="7">
        <v>10629063</v>
      </c>
      <c r="C5452" s="12">
        <v>1314110486574</v>
      </c>
      <c r="D5452" s="7" t="s">
        <v>53728</v>
      </c>
      <c r="E5452" s="7" t="s">
        <v>53729</v>
      </c>
      <c r="F5452" s="7" t="s">
        <v>53730</v>
      </c>
      <c r="G5452" s="7" t="s">
        <v>53731</v>
      </c>
      <c r="H5452" s="7" t="s">
        <v>53732</v>
      </c>
      <c r="I5452" s="7" t="s">
        <v>65</v>
      </c>
      <c r="J5452" s="7" t="s">
        <v>33060</v>
      </c>
      <c r="K5452" s="7" t="s">
        <v>47</v>
      </c>
      <c r="L5452" s="7">
        <v>10</v>
      </c>
      <c r="M5452" s="7" t="s">
        <v>33760</v>
      </c>
      <c r="N5452" s="7">
        <v>46539</v>
      </c>
      <c r="O5452" s="7" t="s">
        <v>53733</v>
      </c>
      <c r="P5452" s="7">
        <v>20210303</v>
      </c>
      <c r="Q5452" s="7">
        <v>59</v>
      </c>
      <c r="R5452" s="7">
        <v>202104</v>
      </c>
    </row>
    <row r="5453" spans="1:18" ht="16.5" customHeight="1">
      <c r="A5453" s="8">
        <v>3638602067</v>
      </c>
      <c r="B5453" s="7">
        <v>9777193</v>
      </c>
      <c r="C5453" s="12">
        <v>1314110486764</v>
      </c>
      <c r="D5453" s="7" t="s">
        <v>20573</v>
      </c>
      <c r="E5453" s="7" t="s">
        <v>15959</v>
      </c>
      <c r="F5453" s="7" t="s">
        <v>20574</v>
      </c>
      <c r="G5453" s="7" t="s">
        <v>20511</v>
      </c>
      <c r="H5453" s="7" t="s">
        <v>20575</v>
      </c>
      <c r="I5453" s="7" t="s">
        <v>65</v>
      </c>
      <c r="J5453" s="7" t="s">
        <v>33060</v>
      </c>
      <c r="K5453" s="7" t="s">
        <v>47</v>
      </c>
      <c r="L5453" s="7">
        <v>10</v>
      </c>
      <c r="M5453" s="7" t="s">
        <v>33076</v>
      </c>
      <c r="N5453" s="7">
        <v>30399</v>
      </c>
      <c r="O5453" s="7" t="s">
        <v>7553</v>
      </c>
      <c r="P5453" s="7">
        <v>20210305</v>
      </c>
      <c r="Q5453" s="7">
        <v>66</v>
      </c>
      <c r="R5453" s="7">
        <v>202104</v>
      </c>
    </row>
    <row r="5454" spans="1:18" ht="16.5" customHeight="1">
      <c r="A5454" s="8">
        <v>1438113548</v>
      </c>
      <c r="B5454" s="7">
        <v>4331283</v>
      </c>
      <c r="C5454" s="12">
        <v>1348110276346</v>
      </c>
      <c r="D5454" s="7" t="s">
        <v>53734</v>
      </c>
      <c r="E5454" s="7" t="s">
        <v>53735</v>
      </c>
      <c r="F5454" s="7" t="s">
        <v>2987</v>
      </c>
      <c r="G5454" s="7" t="s">
        <v>53736</v>
      </c>
      <c r="H5454" s="7" t="s">
        <v>53737</v>
      </c>
      <c r="I5454" s="7" t="s">
        <v>65</v>
      </c>
      <c r="J5454" s="7" t="s">
        <v>33060</v>
      </c>
      <c r="K5454" s="7" t="s">
        <v>47</v>
      </c>
      <c r="L5454" s="7">
        <v>10</v>
      </c>
      <c r="M5454" s="7" t="s">
        <v>33076</v>
      </c>
      <c r="N5454" s="7">
        <v>30310</v>
      </c>
      <c r="O5454" s="7" t="s">
        <v>6731</v>
      </c>
      <c r="P5454" s="7">
        <v>20130801</v>
      </c>
      <c r="Q5454" s="7">
        <v>108</v>
      </c>
      <c r="R5454" s="7">
        <v>202104</v>
      </c>
    </row>
    <row r="5455" spans="1:18" ht="16.5" customHeight="1">
      <c r="A5455" s="8">
        <v>1338125125</v>
      </c>
      <c r="B5455" s="7">
        <v>1707229</v>
      </c>
      <c r="C5455" s="12">
        <v>1350110035903</v>
      </c>
      <c r="D5455" s="7" t="s">
        <v>18448</v>
      </c>
      <c r="E5455" s="7" t="s">
        <v>18449</v>
      </c>
      <c r="F5455" s="7" t="s">
        <v>18450</v>
      </c>
      <c r="G5455" s="7" t="s">
        <v>18451</v>
      </c>
      <c r="H5455" s="7" t="s">
        <v>18452</v>
      </c>
      <c r="I5455" s="7" t="s">
        <v>65</v>
      </c>
      <c r="J5455" s="7" t="s">
        <v>33060</v>
      </c>
      <c r="K5455" s="7" t="s">
        <v>47</v>
      </c>
      <c r="L5455" s="7">
        <v>10</v>
      </c>
      <c r="M5455" s="7" t="s">
        <v>33076</v>
      </c>
      <c r="N5455" s="7">
        <v>25921</v>
      </c>
      <c r="O5455" s="7" t="s">
        <v>38626</v>
      </c>
      <c r="P5455" s="7">
        <v>19911230</v>
      </c>
      <c r="Q5455" s="7">
        <v>63</v>
      </c>
      <c r="R5455" s="7">
        <v>202104</v>
      </c>
    </row>
    <row r="5456" spans="1:18" ht="16.5" customHeight="1">
      <c r="A5456" s="8">
        <v>2248109135</v>
      </c>
      <c r="B5456" s="7">
        <v>1177991</v>
      </c>
      <c r="C5456" s="12">
        <v>1412110007728</v>
      </c>
      <c r="D5456" s="7" t="s">
        <v>28709</v>
      </c>
      <c r="E5456" s="7" t="s">
        <v>28710</v>
      </c>
      <c r="F5456" s="7" t="s">
        <v>28711</v>
      </c>
      <c r="G5456" s="7" t="s">
        <v>28712</v>
      </c>
      <c r="H5456" s="7" t="s">
        <v>28713</v>
      </c>
      <c r="I5456" s="7" t="s">
        <v>65</v>
      </c>
      <c r="J5456" s="7" t="s">
        <v>33060</v>
      </c>
      <c r="K5456" s="7" t="s">
        <v>47</v>
      </c>
      <c r="L5456" s="7">
        <v>10</v>
      </c>
      <c r="M5456" s="7" t="s">
        <v>363</v>
      </c>
      <c r="N5456" s="7">
        <v>72121</v>
      </c>
      <c r="O5456" s="7" t="s">
        <v>35913</v>
      </c>
      <c r="P5456" s="7">
        <v>19950309</v>
      </c>
      <c r="Q5456" s="7">
        <v>80</v>
      </c>
      <c r="R5456" s="7">
        <v>202104</v>
      </c>
    </row>
    <row r="5457" spans="1:22" ht="16.5" customHeight="1">
      <c r="A5457" s="8">
        <v>7348101834</v>
      </c>
      <c r="B5457" s="7">
        <v>9687128</v>
      </c>
      <c r="C5457" s="12">
        <v>1501110302103</v>
      </c>
      <c r="D5457" s="7" t="s">
        <v>53738</v>
      </c>
      <c r="E5457" s="7" t="s">
        <v>11366</v>
      </c>
      <c r="F5457" s="7" t="s">
        <v>53739</v>
      </c>
      <c r="G5457" s="7" t="s">
        <v>53740</v>
      </c>
      <c r="H5457" s="7" t="s">
        <v>50901</v>
      </c>
      <c r="I5457" s="7" t="s">
        <v>63</v>
      </c>
      <c r="J5457" s="7" t="s">
        <v>33060</v>
      </c>
      <c r="K5457" s="7" t="s">
        <v>47</v>
      </c>
      <c r="L5457" s="7">
        <v>10</v>
      </c>
      <c r="M5457" s="7" t="s">
        <v>33076</v>
      </c>
      <c r="N5457" s="7">
        <v>20400</v>
      </c>
      <c r="O5457" s="7" t="s">
        <v>42790</v>
      </c>
      <c r="P5457" s="7">
        <v>20210201</v>
      </c>
      <c r="Q5457" s="7">
        <v>146</v>
      </c>
      <c r="R5457" s="7">
        <v>202104</v>
      </c>
    </row>
    <row r="5458" spans="1:22" ht="16.5" customHeight="1">
      <c r="A5458" s="8">
        <v>3018110716</v>
      </c>
      <c r="B5458" s="7">
        <v>1434638</v>
      </c>
      <c r="C5458" s="12">
        <v>1543110001103</v>
      </c>
      <c r="D5458" s="7" t="s">
        <v>53741</v>
      </c>
      <c r="E5458" s="7" t="s">
        <v>53742</v>
      </c>
      <c r="F5458" s="7" t="s">
        <v>53743</v>
      </c>
      <c r="G5458" s="7" t="s">
        <v>53744</v>
      </c>
      <c r="H5458" s="7" t="s">
        <v>53745</v>
      </c>
      <c r="I5458" s="7" t="s">
        <v>65</v>
      </c>
      <c r="J5458" s="7" t="s">
        <v>33060</v>
      </c>
      <c r="K5458" s="7" t="s">
        <v>47</v>
      </c>
      <c r="L5458" s="7">
        <v>10</v>
      </c>
      <c r="M5458" s="7" t="s">
        <v>33076</v>
      </c>
      <c r="N5458" s="7">
        <v>23222</v>
      </c>
      <c r="O5458" s="7" t="s">
        <v>33356</v>
      </c>
      <c r="P5458" s="7">
        <v>19900109</v>
      </c>
      <c r="Q5458" s="7">
        <v>50</v>
      </c>
      <c r="R5458" s="7">
        <v>202104</v>
      </c>
    </row>
    <row r="5459" spans="1:22" ht="16.5" customHeight="1">
      <c r="A5459" s="8">
        <v>3018124525</v>
      </c>
      <c r="B5459" s="7">
        <v>1499245</v>
      </c>
      <c r="C5459" s="12">
        <v>1647150000230</v>
      </c>
      <c r="D5459" s="7" t="s">
        <v>5378</v>
      </c>
      <c r="E5459" s="7" t="s">
        <v>5380</v>
      </c>
      <c r="F5459" s="7" t="s">
        <v>5381</v>
      </c>
      <c r="G5459" s="7" t="s">
        <v>5382</v>
      </c>
      <c r="H5459" s="7" t="s">
        <v>5383</v>
      </c>
      <c r="I5459" s="7" t="s">
        <v>52</v>
      </c>
      <c r="J5459" s="7" t="s">
        <v>33060</v>
      </c>
      <c r="K5459" s="7" t="s">
        <v>47</v>
      </c>
      <c r="L5459" s="7">
        <v>10</v>
      </c>
      <c r="M5459" s="7" t="s">
        <v>33076</v>
      </c>
      <c r="N5459" s="7">
        <v>30399</v>
      </c>
      <c r="O5459" s="7" t="s">
        <v>7553</v>
      </c>
      <c r="P5459" s="7">
        <v>19950818</v>
      </c>
      <c r="Q5459" s="7">
        <v>699</v>
      </c>
      <c r="R5459" s="7">
        <v>202104</v>
      </c>
    </row>
    <row r="5460" spans="1:22" ht="16.5" customHeight="1">
      <c r="A5460" s="8">
        <v>5758800763</v>
      </c>
      <c r="B5460" s="7">
        <v>8254189</v>
      </c>
      <c r="C5460" s="12">
        <v>1648110107305</v>
      </c>
      <c r="D5460" s="7" t="s">
        <v>53746</v>
      </c>
      <c r="E5460" s="7" t="s">
        <v>53747</v>
      </c>
      <c r="F5460" s="7" t="s">
        <v>53748</v>
      </c>
      <c r="G5460" s="7" t="s">
        <v>25809</v>
      </c>
      <c r="H5460" s="7" t="s">
        <v>53749</v>
      </c>
      <c r="I5460" s="7" t="s">
        <v>65</v>
      </c>
      <c r="J5460" s="7" t="s">
        <v>33060</v>
      </c>
      <c r="K5460" s="7" t="s">
        <v>47</v>
      </c>
      <c r="L5460" s="7">
        <v>10</v>
      </c>
      <c r="M5460" s="7" t="s">
        <v>34194</v>
      </c>
      <c r="N5460" s="7">
        <v>52990</v>
      </c>
      <c r="O5460" s="7" t="s">
        <v>42690</v>
      </c>
      <c r="P5460" s="7">
        <v>20170821</v>
      </c>
      <c r="Q5460" s="7">
        <v>82</v>
      </c>
      <c r="R5460" s="7">
        <v>202104</v>
      </c>
    </row>
    <row r="5461" spans="1:22" ht="16.5" customHeight="1">
      <c r="A5461" s="8">
        <v>5108107023</v>
      </c>
      <c r="B5461" s="7">
        <v>2119967</v>
      </c>
      <c r="C5461" s="12">
        <v>1713110003421</v>
      </c>
      <c r="D5461" s="7" t="s">
        <v>53750</v>
      </c>
      <c r="E5461" s="7" t="s">
        <v>53751</v>
      </c>
      <c r="F5461" s="7" t="s">
        <v>11263</v>
      </c>
      <c r="G5461" s="7" t="s">
        <v>53752</v>
      </c>
      <c r="H5461" s="7" t="s">
        <v>53753</v>
      </c>
      <c r="I5461" s="7" t="s">
        <v>65</v>
      </c>
      <c r="J5461" s="7" t="s">
        <v>33060</v>
      </c>
      <c r="K5461" s="7" t="s">
        <v>47</v>
      </c>
      <c r="L5461" s="7">
        <v>10</v>
      </c>
      <c r="M5461" s="7" t="s">
        <v>34194</v>
      </c>
      <c r="N5461" s="7">
        <v>49301</v>
      </c>
      <c r="O5461" s="7" t="s">
        <v>11304</v>
      </c>
      <c r="P5461" s="7">
        <v>19960113</v>
      </c>
      <c r="Q5461" s="7">
        <v>210</v>
      </c>
      <c r="R5461" s="7">
        <v>202104</v>
      </c>
    </row>
    <row r="5462" spans="1:22" ht="16.5" customHeight="1">
      <c r="A5462" s="8">
        <v>6068601607</v>
      </c>
      <c r="B5462" s="7">
        <v>2781869</v>
      </c>
      <c r="C5462" s="12">
        <v>1801110580589</v>
      </c>
      <c r="D5462" s="7" t="s">
        <v>7253</v>
      </c>
      <c r="E5462" s="7" t="s">
        <v>19895</v>
      </c>
      <c r="F5462" s="7" t="s">
        <v>19896</v>
      </c>
      <c r="G5462" s="7" t="s">
        <v>19897</v>
      </c>
      <c r="H5462" s="7" t="s">
        <v>19898</v>
      </c>
      <c r="I5462" s="7" t="s">
        <v>65</v>
      </c>
      <c r="J5462" s="7" t="s">
        <v>33060</v>
      </c>
      <c r="K5462" s="7" t="s">
        <v>47</v>
      </c>
      <c r="L5462" s="7">
        <v>10</v>
      </c>
      <c r="M5462" s="7" t="s">
        <v>33076</v>
      </c>
      <c r="N5462" s="7">
        <v>31114</v>
      </c>
      <c r="O5462" s="7" t="s">
        <v>7681</v>
      </c>
      <c r="P5462" s="7">
        <v>20070119</v>
      </c>
      <c r="Q5462" s="7">
        <v>111</v>
      </c>
      <c r="R5462" s="7">
        <v>202104</v>
      </c>
    </row>
    <row r="5463" spans="1:22" ht="16.5" customHeight="1">
      <c r="A5463" s="8">
        <v>6068641477</v>
      </c>
      <c r="B5463" s="7">
        <v>4171320</v>
      </c>
      <c r="C5463" s="12">
        <v>1801110828161</v>
      </c>
      <c r="D5463" s="7" t="s">
        <v>53754</v>
      </c>
      <c r="E5463" s="7" t="s">
        <v>4035</v>
      </c>
      <c r="F5463" s="7" t="s">
        <v>53755</v>
      </c>
      <c r="G5463" s="7" t="s">
        <v>53756</v>
      </c>
      <c r="H5463" s="7" t="s">
        <v>20761</v>
      </c>
      <c r="I5463" s="7" t="s">
        <v>65</v>
      </c>
      <c r="J5463" s="7" t="s">
        <v>33060</v>
      </c>
      <c r="K5463" s="7" t="s">
        <v>47</v>
      </c>
      <c r="L5463" s="7">
        <v>10</v>
      </c>
      <c r="M5463" s="7" t="s">
        <v>33076</v>
      </c>
      <c r="N5463" s="7">
        <v>29299</v>
      </c>
      <c r="O5463" s="7" t="s">
        <v>33562</v>
      </c>
      <c r="P5463" s="7">
        <v>20121009</v>
      </c>
      <c r="Q5463" s="7">
        <v>62</v>
      </c>
      <c r="R5463" s="7">
        <v>202104</v>
      </c>
    </row>
    <row r="5464" spans="1:22" ht="16.5" customHeight="1">
      <c r="A5464" s="8">
        <v>6068642535</v>
      </c>
      <c r="B5464" s="7">
        <v>4179330</v>
      </c>
      <c r="C5464" s="12">
        <v>1801110833144</v>
      </c>
      <c r="D5464" s="7" t="s">
        <v>53757</v>
      </c>
      <c r="E5464" s="7" t="s">
        <v>32932</v>
      </c>
      <c r="F5464" s="7" t="s">
        <v>15291</v>
      </c>
      <c r="G5464" s="7" t="s">
        <v>53758</v>
      </c>
      <c r="H5464" s="7" t="s">
        <v>53759</v>
      </c>
      <c r="I5464" s="7" t="s">
        <v>65</v>
      </c>
      <c r="J5464" s="7" t="s">
        <v>33060</v>
      </c>
      <c r="K5464" s="7" t="s">
        <v>47</v>
      </c>
      <c r="L5464" s="7">
        <v>10</v>
      </c>
      <c r="M5464" s="7" t="s">
        <v>363</v>
      </c>
      <c r="N5464" s="7">
        <v>72919</v>
      </c>
      <c r="O5464" s="7" t="s">
        <v>16141</v>
      </c>
      <c r="P5464" s="7">
        <v>20121123</v>
      </c>
      <c r="Q5464" s="7">
        <v>57</v>
      </c>
      <c r="R5464" s="7">
        <v>202104</v>
      </c>
    </row>
    <row r="5465" spans="1:22" ht="16.5" customHeight="1">
      <c r="A5465" s="8">
        <v>4108157242</v>
      </c>
      <c r="B5465" s="7">
        <v>1643259</v>
      </c>
      <c r="C5465" s="12">
        <v>2001110114953</v>
      </c>
      <c r="D5465" s="7" t="s">
        <v>19297</v>
      </c>
      <c r="E5465" s="7" t="s">
        <v>19298</v>
      </c>
      <c r="F5465" s="7" t="s">
        <v>19299</v>
      </c>
      <c r="G5465" s="7" t="s">
        <v>19300</v>
      </c>
      <c r="H5465" s="7" t="s">
        <v>19301</v>
      </c>
      <c r="I5465" s="7" t="s">
        <v>65</v>
      </c>
      <c r="J5465" s="7" t="s">
        <v>33060</v>
      </c>
      <c r="K5465" s="7" t="s">
        <v>47</v>
      </c>
      <c r="L5465" s="7">
        <v>10</v>
      </c>
      <c r="M5465" s="7" t="s">
        <v>33076</v>
      </c>
      <c r="N5465" s="7">
        <v>27301</v>
      </c>
      <c r="O5465" s="7" t="s">
        <v>44274</v>
      </c>
      <c r="P5465" s="7">
        <v>20000418</v>
      </c>
      <c r="Q5465" s="7">
        <v>54</v>
      </c>
      <c r="R5465" s="7">
        <v>202104</v>
      </c>
    </row>
    <row r="5466" spans="1:22" ht="16.5" customHeight="1">
      <c r="A5466" s="8">
        <v>5958101812</v>
      </c>
      <c r="B5466" s="7">
        <v>9544805</v>
      </c>
      <c r="C5466" s="12">
        <v>2062140018226</v>
      </c>
      <c r="D5466" s="7" t="s">
        <v>53760</v>
      </c>
      <c r="E5466" s="7" t="s">
        <v>53761</v>
      </c>
      <c r="F5466" s="7" t="s">
        <v>53762</v>
      </c>
      <c r="G5466" s="7" t="s">
        <v>53763</v>
      </c>
      <c r="H5466" s="7" t="s">
        <v>53764</v>
      </c>
      <c r="I5466" s="7" t="s">
        <v>63</v>
      </c>
      <c r="J5466" s="7" t="s">
        <v>33060</v>
      </c>
      <c r="K5466" s="7" t="s">
        <v>47</v>
      </c>
      <c r="L5466" s="7">
        <v>10</v>
      </c>
      <c r="M5466" s="7" t="s">
        <v>313</v>
      </c>
      <c r="N5466" s="7">
        <v>42500</v>
      </c>
      <c r="O5466" s="7" t="s">
        <v>42266</v>
      </c>
      <c r="P5466" s="7">
        <v>20200903</v>
      </c>
      <c r="Q5466" s="7">
        <v>149</v>
      </c>
      <c r="R5466" s="7">
        <v>202104</v>
      </c>
    </row>
    <row r="5467" spans="1:22" ht="16.5" customHeight="1">
      <c r="A5467" s="8">
        <v>1978801825</v>
      </c>
      <c r="B5467" s="7">
        <v>9694824</v>
      </c>
      <c r="C5467" s="12">
        <v>2301110342582</v>
      </c>
      <c r="D5467" s="7" t="s">
        <v>53765</v>
      </c>
      <c r="E5467" s="7" t="s">
        <v>53766</v>
      </c>
      <c r="F5467" s="7" t="s">
        <v>53767</v>
      </c>
      <c r="G5467" s="7" t="s">
        <v>53768</v>
      </c>
      <c r="H5467" s="7" t="s">
        <v>53769</v>
      </c>
      <c r="I5467" s="7" t="s">
        <v>65</v>
      </c>
      <c r="J5467" s="7" t="s">
        <v>33060</v>
      </c>
      <c r="K5467" s="7" t="s">
        <v>47</v>
      </c>
      <c r="L5467" s="7">
        <v>10</v>
      </c>
      <c r="M5467" s="7" t="s">
        <v>33076</v>
      </c>
      <c r="N5467" s="7">
        <v>25111</v>
      </c>
      <c r="O5467" s="7" t="s">
        <v>45671</v>
      </c>
      <c r="P5467" s="7">
        <v>20201208</v>
      </c>
      <c r="Q5467" s="7">
        <v>65</v>
      </c>
      <c r="R5467" s="7">
        <v>202104</v>
      </c>
    </row>
    <row r="5468" spans="1:22" ht="16.5" customHeight="1">
      <c r="A5468" s="8">
        <v>1278628480</v>
      </c>
      <c r="B5468" s="7">
        <v>3711327</v>
      </c>
      <c r="C5468" s="12">
        <v>2850110171003</v>
      </c>
      <c r="D5468" s="7" t="s">
        <v>27237</v>
      </c>
      <c r="E5468" s="7" t="s">
        <v>5933</v>
      </c>
      <c r="F5468" s="7" t="s">
        <v>9942</v>
      </c>
      <c r="G5468" s="7" t="s">
        <v>27238</v>
      </c>
      <c r="H5468" s="7" t="s">
        <v>27239</v>
      </c>
      <c r="I5468" s="7" t="s">
        <v>65</v>
      </c>
      <c r="J5468" s="7" t="s">
        <v>33060</v>
      </c>
      <c r="K5468" s="7" t="s">
        <v>47</v>
      </c>
      <c r="L5468" s="7">
        <v>10</v>
      </c>
      <c r="M5468" s="7" t="s">
        <v>34433</v>
      </c>
      <c r="N5468" s="7">
        <v>58221</v>
      </c>
      <c r="O5468" s="7" t="s">
        <v>12995</v>
      </c>
      <c r="P5468" s="7">
        <v>20100121</v>
      </c>
      <c r="Q5468" s="7">
        <v>52</v>
      </c>
      <c r="R5468" s="7">
        <v>202104</v>
      </c>
    </row>
    <row r="5469" spans="1:22" ht="16.5" customHeight="1">
      <c r="A5469" s="8">
        <v>4428601814</v>
      </c>
      <c r="B5469" s="7">
        <v>9326092</v>
      </c>
      <c r="C5469" s="12">
        <v>1101117434105</v>
      </c>
      <c r="D5469" s="7" t="s">
        <v>53770</v>
      </c>
      <c r="E5469" s="7" t="s">
        <v>6368</v>
      </c>
      <c r="F5469" s="7" t="s">
        <v>53771</v>
      </c>
      <c r="G5469" s="7" t="s">
        <v>53772</v>
      </c>
      <c r="H5469" s="7" t="s">
        <v>53773</v>
      </c>
      <c r="I5469" s="7" t="s">
        <v>65</v>
      </c>
      <c r="J5469" s="7" t="s">
        <v>33060</v>
      </c>
      <c r="K5469" s="7" t="s">
        <v>47</v>
      </c>
      <c r="L5469" s="7">
        <v>10</v>
      </c>
      <c r="M5469" s="7" t="s">
        <v>33760</v>
      </c>
      <c r="N5469" s="7">
        <v>46321</v>
      </c>
      <c r="O5469" s="7" t="s">
        <v>53774</v>
      </c>
      <c r="P5469" s="7">
        <v>20200323</v>
      </c>
      <c r="Q5469" s="7">
        <v>53</v>
      </c>
      <c r="R5469" s="7">
        <v>202105</v>
      </c>
      <c r="S5469" s="7">
        <v>2022</v>
      </c>
      <c r="T5469" s="7">
        <v>7512223</v>
      </c>
      <c r="U5469" s="7">
        <v>6056734</v>
      </c>
      <c r="V5469" s="7">
        <v>162500</v>
      </c>
    </row>
    <row r="5470" spans="1:22" ht="16.5" customHeight="1">
      <c r="A5470" s="8">
        <v>1288137861</v>
      </c>
      <c r="B5470" s="7">
        <v>1441819</v>
      </c>
      <c r="C5470" s="12">
        <v>1159110021338</v>
      </c>
      <c r="D5470" s="7" t="s">
        <v>53775</v>
      </c>
      <c r="E5470" s="7" t="s">
        <v>53776</v>
      </c>
      <c r="F5470" s="7" t="s">
        <v>53777</v>
      </c>
      <c r="G5470" s="7" t="s">
        <v>53778</v>
      </c>
      <c r="H5470" s="7" t="s">
        <v>53779</v>
      </c>
      <c r="I5470" s="7" t="s">
        <v>65</v>
      </c>
      <c r="J5470" s="7" t="s">
        <v>33060</v>
      </c>
      <c r="K5470" s="7" t="s">
        <v>47</v>
      </c>
      <c r="L5470" s="7">
        <v>10</v>
      </c>
      <c r="M5470" s="7" t="s">
        <v>363</v>
      </c>
      <c r="N5470" s="7">
        <v>72120</v>
      </c>
      <c r="O5470" s="7" t="s">
        <v>6302</v>
      </c>
      <c r="P5470" s="7">
        <v>19990224</v>
      </c>
      <c r="Q5470" s="7">
        <v>73</v>
      </c>
      <c r="R5470" s="7">
        <v>202105</v>
      </c>
      <c r="S5470" s="7">
        <v>2022</v>
      </c>
      <c r="T5470" s="7">
        <v>4827792</v>
      </c>
      <c r="U5470" s="7">
        <v>3378519</v>
      </c>
      <c r="V5470" s="7">
        <v>750000</v>
      </c>
    </row>
    <row r="5471" spans="1:22" ht="16.5" customHeight="1">
      <c r="A5471" s="8">
        <v>1298650386</v>
      </c>
      <c r="B5471" s="7">
        <v>3835849</v>
      </c>
      <c r="C5471" s="12">
        <v>1311110262582</v>
      </c>
      <c r="D5471" s="7" t="s">
        <v>22304</v>
      </c>
      <c r="E5471" s="7" t="s">
        <v>22305</v>
      </c>
      <c r="F5471" s="7" t="s">
        <v>22306</v>
      </c>
      <c r="G5471" s="7" t="s">
        <v>22307</v>
      </c>
      <c r="H5471" s="7" t="s">
        <v>22308</v>
      </c>
      <c r="I5471" s="7" t="s">
        <v>65</v>
      </c>
      <c r="J5471" s="7" t="s">
        <v>33060</v>
      </c>
      <c r="K5471" s="7" t="s">
        <v>47</v>
      </c>
      <c r="L5471" s="7">
        <v>10</v>
      </c>
      <c r="M5471" s="7" t="s">
        <v>313</v>
      </c>
      <c r="N5471" s="7">
        <v>42209</v>
      </c>
      <c r="O5471" s="7" t="s">
        <v>8820</v>
      </c>
      <c r="P5471" s="7">
        <v>20100820</v>
      </c>
      <c r="Q5471" s="7">
        <v>62</v>
      </c>
      <c r="R5471" s="7">
        <v>202105</v>
      </c>
      <c r="S5471" s="7">
        <v>2022</v>
      </c>
      <c r="T5471" s="7">
        <v>63832393</v>
      </c>
      <c r="U5471" s="7">
        <v>13683589</v>
      </c>
      <c r="V5471" s="7">
        <v>1500000</v>
      </c>
    </row>
    <row r="5472" spans="1:22" ht="16.5" customHeight="1">
      <c r="A5472" s="8">
        <v>1388122555</v>
      </c>
      <c r="B5472" s="7">
        <v>2182788</v>
      </c>
      <c r="C5472" s="12">
        <v>1341110119566</v>
      </c>
      <c r="D5472" s="7" t="s">
        <v>28375</v>
      </c>
      <c r="E5472" s="7" t="s">
        <v>15071</v>
      </c>
      <c r="F5472" s="7" t="s">
        <v>28376</v>
      </c>
      <c r="G5472" s="7" t="s">
        <v>28377</v>
      </c>
      <c r="H5472" s="7" t="s">
        <v>28378</v>
      </c>
      <c r="I5472" s="7" t="s">
        <v>65</v>
      </c>
      <c r="J5472" s="7" t="s">
        <v>33060</v>
      </c>
      <c r="K5472" s="7" t="s">
        <v>47</v>
      </c>
      <c r="L5472" s="7">
        <v>10</v>
      </c>
      <c r="M5472" s="7" t="s">
        <v>966</v>
      </c>
      <c r="N5472" s="7">
        <v>68211</v>
      </c>
      <c r="O5472" s="7" t="s">
        <v>35630</v>
      </c>
      <c r="P5472" s="7">
        <v>20040628</v>
      </c>
      <c r="Q5472" s="7">
        <v>220</v>
      </c>
      <c r="R5472" s="7">
        <v>202105</v>
      </c>
      <c r="S5472" s="7">
        <v>2022</v>
      </c>
      <c r="T5472" s="7">
        <v>8037147</v>
      </c>
      <c r="U5472" s="7">
        <v>1757927</v>
      </c>
      <c r="V5472" s="7">
        <v>700000</v>
      </c>
    </row>
    <row r="5473" spans="1:22" ht="16.5" customHeight="1">
      <c r="A5473" s="8">
        <v>1388176949</v>
      </c>
      <c r="B5473" s="7">
        <v>4148049</v>
      </c>
      <c r="C5473" s="12">
        <v>1341110224505</v>
      </c>
      <c r="D5473" s="7" t="s">
        <v>21304</v>
      </c>
      <c r="E5473" s="7" t="s">
        <v>21305</v>
      </c>
      <c r="F5473" s="7" t="s">
        <v>21306</v>
      </c>
      <c r="G5473" s="7" t="s">
        <v>21307</v>
      </c>
      <c r="H5473" s="7" t="s">
        <v>21308</v>
      </c>
      <c r="I5473" s="7" t="s">
        <v>65</v>
      </c>
      <c r="J5473" s="7" t="s">
        <v>33060</v>
      </c>
      <c r="K5473" s="7" t="s">
        <v>47</v>
      </c>
      <c r="L5473" s="7">
        <v>10</v>
      </c>
      <c r="M5473" s="7" t="s">
        <v>363</v>
      </c>
      <c r="N5473" s="7">
        <v>72129</v>
      </c>
      <c r="O5473" s="7" t="s">
        <v>42519</v>
      </c>
      <c r="P5473" s="7">
        <v>20120709</v>
      </c>
      <c r="Q5473" s="7">
        <v>147</v>
      </c>
      <c r="R5473" s="7">
        <v>202105</v>
      </c>
      <c r="S5473" s="7">
        <v>2022</v>
      </c>
      <c r="T5473" s="7">
        <v>12699419</v>
      </c>
      <c r="U5473" s="7">
        <v>5153933</v>
      </c>
      <c r="V5473" s="7">
        <v>450000</v>
      </c>
    </row>
    <row r="5474" spans="1:22" ht="16.5" customHeight="1">
      <c r="A5474" s="8">
        <v>3078115252</v>
      </c>
      <c r="B5474" s="7">
        <v>1934810</v>
      </c>
      <c r="C5474" s="12">
        <v>1612110008235</v>
      </c>
      <c r="D5474" s="7" t="s">
        <v>22256</v>
      </c>
      <c r="E5474" s="7" t="s">
        <v>4830</v>
      </c>
      <c r="F5474" s="7" t="s">
        <v>22257</v>
      </c>
      <c r="G5474" s="7" t="s">
        <v>22258</v>
      </c>
      <c r="H5474" s="7" t="s">
        <v>22259</v>
      </c>
      <c r="I5474" s="7" t="s">
        <v>65</v>
      </c>
      <c r="J5474" s="7" t="s">
        <v>33060</v>
      </c>
      <c r="K5474" s="7" t="s">
        <v>47</v>
      </c>
      <c r="L5474" s="7">
        <v>10</v>
      </c>
      <c r="M5474" s="7" t="s">
        <v>313</v>
      </c>
      <c r="N5474" s="7">
        <v>41225</v>
      </c>
      <c r="O5474" s="7" t="s">
        <v>44455</v>
      </c>
      <c r="P5474" s="7">
        <v>20000608</v>
      </c>
      <c r="Q5474" s="7">
        <v>53</v>
      </c>
      <c r="R5474" s="7">
        <v>202105</v>
      </c>
      <c r="S5474" s="7">
        <v>2022</v>
      </c>
      <c r="T5474" s="7">
        <v>40556298</v>
      </c>
      <c r="U5474" s="7">
        <v>11942084</v>
      </c>
      <c r="V5474" s="7">
        <v>2250000</v>
      </c>
    </row>
    <row r="5475" spans="1:22" ht="16.5" customHeight="1">
      <c r="A5475" s="8">
        <v>3128209934</v>
      </c>
      <c r="B5475" s="7">
        <v>2268900</v>
      </c>
      <c r="C5475" s="12">
        <v>1615710004463</v>
      </c>
      <c r="D5475" s="7" t="s">
        <v>28655</v>
      </c>
      <c r="E5475" s="7" t="s">
        <v>28656</v>
      </c>
      <c r="F5475" s="7" t="s">
        <v>28657</v>
      </c>
      <c r="G5475" s="7" t="s">
        <v>28658</v>
      </c>
      <c r="H5475" s="7" t="s">
        <v>28659</v>
      </c>
      <c r="I5475" s="7" t="s">
        <v>45</v>
      </c>
      <c r="J5475" s="7" t="s">
        <v>33060</v>
      </c>
      <c r="K5475" s="7" t="s">
        <v>47</v>
      </c>
      <c r="L5475" s="7">
        <v>10</v>
      </c>
      <c r="M5475" s="7" t="s">
        <v>363</v>
      </c>
      <c r="N5475" s="7">
        <v>70120</v>
      </c>
      <c r="O5475" s="7" t="s">
        <v>50045</v>
      </c>
      <c r="P5475" s="7">
        <v>20031121</v>
      </c>
      <c r="Q5475" s="7">
        <v>163</v>
      </c>
      <c r="R5475" s="7">
        <v>202105</v>
      </c>
      <c r="S5475" s="7">
        <v>2022</v>
      </c>
      <c r="T5475" s="7">
        <v>37173638</v>
      </c>
      <c r="U5475" s="7">
        <v>47989242</v>
      </c>
      <c r="V5475" s="7">
        <v>0</v>
      </c>
    </row>
    <row r="5476" spans="1:22" ht="16.5" customHeight="1">
      <c r="A5476" s="8">
        <v>6178150627</v>
      </c>
      <c r="B5476" s="7">
        <v>2108237</v>
      </c>
      <c r="C5476" s="12">
        <v>1801110477835</v>
      </c>
      <c r="D5476" s="7" t="s">
        <v>27855</v>
      </c>
      <c r="E5476" s="7" t="s">
        <v>27856</v>
      </c>
      <c r="F5476" s="7" t="s">
        <v>27857</v>
      </c>
      <c r="G5476" s="7" t="s">
        <v>27858</v>
      </c>
      <c r="H5476" s="7" t="s">
        <v>27859</v>
      </c>
      <c r="I5476" s="7" t="s">
        <v>65</v>
      </c>
      <c r="J5476" s="7" t="s">
        <v>33060</v>
      </c>
      <c r="K5476" s="7" t="s">
        <v>60</v>
      </c>
      <c r="L5476" s="7">
        <v>10</v>
      </c>
      <c r="M5476" s="7" t="s">
        <v>34433</v>
      </c>
      <c r="N5476" s="7">
        <v>58222</v>
      </c>
      <c r="O5476" s="7" t="s">
        <v>13163</v>
      </c>
      <c r="P5476" s="7">
        <v>20040302</v>
      </c>
      <c r="Q5476" s="7">
        <v>52</v>
      </c>
      <c r="R5476" s="7">
        <v>202105</v>
      </c>
      <c r="S5476" s="7">
        <v>2022</v>
      </c>
      <c r="T5476" s="7">
        <v>8514248</v>
      </c>
      <c r="U5476" s="7">
        <v>12999040</v>
      </c>
      <c r="V5476" s="7">
        <v>300000</v>
      </c>
    </row>
    <row r="5477" spans="1:22" ht="16.5" customHeight="1">
      <c r="A5477" s="8">
        <v>1208167264</v>
      </c>
      <c r="B5477" s="7">
        <v>1244555</v>
      </c>
      <c r="C5477" s="12">
        <v>1101110865266</v>
      </c>
      <c r="D5477" s="7" t="s">
        <v>29137</v>
      </c>
      <c r="E5477" s="7" t="s">
        <v>1177</v>
      </c>
      <c r="F5477" s="7" t="s">
        <v>29138</v>
      </c>
      <c r="G5477" s="7" t="s">
        <v>29139</v>
      </c>
      <c r="H5477" s="7" t="s">
        <v>29140</v>
      </c>
      <c r="I5477" s="7" t="s">
        <v>65</v>
      </c>
      <c r="J5477" s="7" t="s">
        <v>33060</v>
      </c>
      <c r="K5477" s="7" t="s">
        <v>47</v>
      </c>
      <c r="L5477" s="7">
        <v>10</v>
      </c>
      <c r="M5477" s="7" t="s">
        <v>363</v>
      </c>
      <c r="N5477" s="7">
        <v>72120</v>
      </c>
      <c r="O5477" s="7" t="s">
        <v>6302</v>
      </c>
      <c r="P5477" s="7">
        <v>19920615</v>
      </c>
      <c r="Q5477" s="7">
        <v>87</v>
      </c>
      <c r="R5477" s="7">
        <v>202105</v>
      </c>
    </row>
    <row r="5478" spans="1:22" ht="16.5" customHeight="1">
      <c r="A5478" s="8">
        <v>1208192481</v>
      </c>
      <c r="B5478" s="7">
        <v>1131414</v>
      </c>
      <c r="C5478" s="12">
        <v>1101111754517</v>
      </c>
      <c r="D5478" s="7" t="s">
        <v>14872</v>
      </c>
      <c r="E5478" s="7" t="s">
        <v>14874</v>
      </c>
      <c r="F5478" s="7" t="s">
        <v>14875</v>
      </c>
      <c r="G5478" s="7" t="s">
        <v>14876</v>
      </c>
      <c r="H5478" s="7" t="s">
        <v>14877</v>
      </c>
      <c r="I5478" s="7" t="s">
        <v>65</v>
      </c>
      <c r="J5478" s="7" t="s">
        <v>33060</v>
      </c>
      <c r="K5478" s="7" t="s">
        <v>60</v>
      </c>
      <c r="L5478" s="7">
        <v>10</v>
      </c>
      <c r="M5478" s="7" t="s">
        <v>34319</v>
      </c>
      <c r="N5478" s="7">
        <v>56130</v>
      </c>
      <c r="O5478" s="7" t="s">
        <v>26141</v>
      </c>
      <c r="P5478" s="7">
        <v>19990817</v>
      </c>
      <c r="Q5478" s="7">
        <v>531</v>
      </c>
      <c r="R5478" s="7">
        <v>202105</v>
      </c>
    </row>
    <row r="5479" spans="1:22" ht="16.5" customHeight="1">
      <c r="A5479" s="8">
        <v>1208779307</v>
      </c>
      <c r="B5479" s="7">
        <v>4083028</v>
      </c>
      <c r="C5479" s="12">
        <v>1101114802066</v>
      </c>
      <c r="D5479" s="7" t="s">
        <v>27013</v>
      </c>
      <c r="E5479" s="7" t="s">
        <v>19937</v>
      </c>
      <c r="F5479" s="7" t="s">
        <v>27014</v>
      </c>
      <c r="G5479" s="7" t="s">
        <v>27015</v>
      </c>
      <c r="H5479" s="7" t="s">
        <v>27016</v>
      </c>
      <c r="I5479" s="7" t="s">
        <v>65</v>
      </c>
      <c r="J5479" s="7" t="s">
        <v>33060</v>
      </c>
      <c r="K5479" s="7" t="s">
        <v>60</v>
      </c>
      <c r="L5479" s="7">
        <v>10</v>
      </c>
      <c r="M5479" s="7" t="s">
        <v>34433</v>
      </c>
      <c r="N5479" s="7">
        <v>58219</v>
      </c>
      <c r="O5479" s="7" t="s">
        <v>44876</v>
      </c>
      <c r="P5479" s="7">
        <v>20120222</v>
      </c>
      <c r="Q5479" s="7">
        <v>75</v>
      </c>
      <c r="R5479" s="7">
        <v>202105</v>
      </c>
    </row>
    <row r="5480" spans="1:22" ht="16.5" customHeight="1">
      <c r="A5480" s="8">
        <v>5308700986</v>
      </c>
      <c r="B5480" s="7">
        <v>8437314</v>
      </c>
      <c r="C5480" s="12">
        <v>1101116602688</v>
      </c>
      <c r="D5480" s="7" t="s">
        <v>53780</v>
      </c>
      <c r="E5480" s="7" t="s">
        <v>53781</v>
      </c>
      <c r="F5480" s="7" t="s">
        <v>53782</v>
      </c>
      <c r="G5480" s="7" t="s">
        <v>53783</v>
      </c>
      <c r="H5480" s="7" t="s">
        <v>53784</v>
      </c>
      <c r="I5480" s="7" t="s">
        <v>65</v>
      </c>
      <c r="J5480" s="7" t="s">
        <v>33060</v>
      </c>
      <c r="K5480" s="7" t="s">
        <v>47</v>
      </c>
      <c r="L5480" s="7">
        <v>10</v>
      </c>
      <c r="M5480" s="7" t="s">
        <v>33760</v>
      </c>
      <c r="N5480" s="7">
        <v>46800</v>
      </c>
      <c r="O5480" s="7" t="s">
        <v>22863</v>
      </c>
      <c r="P5480" s="7">
        <v>20171219</v>
      </c>
      <c r="Q5480" s="7">
        <v>51</v>
      </c>
      <c r="R5480" s="7">
        <v>202105</v>
      </c>
    </row>
    <row r="5481" spans="1:22" ht="16.5" customHeight="1">
      <c r="A5481" s="8">
        <v>2808601496</v>
      </c>
      <c r="B5481" s="7">
        <v>8888572</v>
      </c>
      <c r="C5481" s="12">
        <v>1101117024849</v>
      </c>
      <c r="D5481" s="7" t="s">
        <v>53785</v>
      </c>
      <c r="E5481" s="7" t="s">
        <v>53786</v>
      </c>
      <c r="F5481" s="7" t="s">
        <v>53787</v>
      </c>
      <c r="G5481" s="7" t="s">
        <v>53788</v>
      </c>
      <c r="H5481" s="7" t="s">
        <v>53789</v>
      </c>
      <c r="I5481" s="7" t="s">
        <v>65</v>
      </c>
      <c r="J5481" s="7" t="s">
        <v>33060</v>
      </c>
      <c r="K5481" s="7" t="s">
        <v>47</v>
      </c>
      <c r="L5481" s="7">
        <v>10</v>
      </c>
      <c r="M5481" s="7" t="s">
        <v>33076</v>
      </c>
      <c r="N5481" s="7">
        <v>29280</v>
      </c>
      <c r="O5481" s="7" t="s">
        <v>48591</v>
      </c>
      <c r="P5481" s="7">
        <v>20190225</v>
      </c>
      <c r="Q5481" s="7">
        <v>62</v>
      </c>
      <c r="R5481" s="7">
        <v>202105</v>
      </c>
    </row>
    <row r="5482" spans="1:22" ht="16.5" customHeight="1">
      <c r="A5482" s="8">
        <v>2018112563</v>
      </c>
      <c r="B5482" s="7">
        <v>2530965</v>
      </c>
      <c r="C5482" s="12">
        <v>1103460019428</v>
      </c>
      <c r="D5482" s="7" t="s">
        <v>13463</v>
      </c>
      <c r="E5482" s="7" t="s">
        <v>13465</v>
      </c>
      <c r="F5482" s="7" t="s">
        <v>13466</v>
      </c>
      <c r="G5482" s="7" t="s">
        <v>13467</v>
      </c>
      <c r="H5482" s="7" t="s">
        <v>13468</v>
      </c>
      <c r="I5482" s="7" t="s">
        <v>52</v>
      </c>
      <c r="J5482" s="7" t="s">
        <v>33060</v>
      </c>
      <c r="K5482" s="7" t="s">
        <v>47</v>
      </c>
      <c r="L5482" s="7">
        <v>10</v>
      </c>
      <c r="M5482" s="7" t="s">
        <v>363</v>
      </c>
      <c r="N5482" s="7">
        <v>71101</v>
      </c>
      <c r="O5482" s="7" t="s">
        <v>13181</v>
      </c>
      <c r="P5482" s="7">
        <v>19850306</v>
      </c>
      <c r="Q5482" s="7">
        <v>1313</v>
      </c>
      <c r="R5482" s="7">
        <v>202105</v>
      </c>
    </row>
    <row r="5483" spans="1:22" ht="16.5" customHeight="1">
      <c r="A5483" s="8">
        <v>1268135192</v>
      </c>
      <c r="B5483" s="7">
        <v>1212761</v>
      </c>
      <c r="C5483" s="12">
        <v>1312110009007</v>
      </c>
      <c r="D5483" s="7" t="s">
        <v>53790</v>
      </c>
      <c r="E5483" s="7" t="s">
        <v>53791</v>
      </c>
      <c r="F5483" s="7" t="s">
        <v>11214</v>
      </c>
      <c r="G5483" s="7" t="s">
        <v>53792</v>
      </c>
      <c r="H5483" s="7" t="s">
        <v>53793</v>
      </c>
      <c r="I5483" s="7" t="s">
        <v>65</v>
      </c>
      <c r="J5483" s="7" t="s">
        <v>33060</v>
      </c>
      <c r="K5483" s="7" t="s">
        <v>47</v>
      </c>
      <c r="L5483" s="7">
        <v>10</v>
      </c>
      <c r="M5483" s="7" t="s">
        <v>34194</v>
      </c>
      <c r="N5483" s="7">
        <v>49232</v>
      </c>
      <c r="O5483" s="7" t="s">
        <v>24293</v>
      </c>
      <c r="P5483" s="7">
        <v>19981110</v>
      </c>
      <c r="Q5483" s="7">
        <v>64</v>
      </c>
      <c r="R5483" s="7">
        <v>202105</v>
      </c>
    </row>
    <row r="5484" spans="1:22" ht="16.5" customHeight="1">
      <c r="A5484" s="8">
        <v>3848800279</v>
      </c>
      <c r="B5484" s="7">
        <v>6676281</v>
      </c>
      <c r="C5484" s="12">
        <v>1401110063640</v>
      </c>
      <c r="D5484" s="7" t="s">
        <v>17578</v>
      </c>
      <c r="E5484" s="7" t="s">
        <v>17579</v>
      </c>
      <c r="F5484" s="7" t="s">
        <v>17580</v>
      </c>
      <c r="H5484" s="7" t="s">
        <v>17581</v>
      </c>
      <c r="I5484" s="7" t="s">
        <v>65</v>
      </c>
      <c r="J5484" s="7" t="s">
        <v>33060</v>
      </c>
      <c r="K5484" s="7" t="s">
        <v>47</v>
      </c>
      <c r="L5484" s="7">
        <v>10</v>
      </c>
      <c r="M5484" s="7" t="s">
        <v>33076</v>
      </c>
      <c r="N5484" s="7">
        <v>20423</v>
      </c>
      <c r="O5484" s="7" t="s">
        <v>1799</v>
      </c>
      <c r="P5484" s="7">
        <v>20160322</v>
      </c>
      <c r="Q5484" s="7">
        <v>60</v>
      </c>
      <c r="R5484" s="7">
        <v>202105</v>
      </c>
    </row>
    <row r="5485" spans="1:22" ht="16.5" customHeight="1">
      <c r="A5485" s="8">
        <v>3058126184</v>
      </c>
      <c r="B5485" s="7">
        <v>1720624</v>
      </c>
      <c r="C5485" s="12">
        <v>1642110003662</v>
      </c>
      <c r="D5485" s="7" t="s">
        <v>22420</v>
      </c>
      <c r="E5485" s="7" t="s">
        <v>22421</v>
      </c>
      <c r="F5485" s="7" t="s">
        <v>8665</v>
      </c>
      <c r="G5485" s="7" t="s">
        <v>22422</v>
      </c>
      <c r="H5485" s="7" t="s">
        <v>22423</v>
      </c>
      <c r="I5485" s="7" t="s">
        <v>65</v>
      </c>
      <c r="J5485" s="7" t="s">
        <v>33060</v>
      </c>
      <c r="K5485" s="7" t="s">
        <v>47</v>
      </c>
      <c r="L5485" s="7">
        <v>10</v>
      </c>
      <c r="M5485" s="7" t="s">
        <v>313</v>
      </c>
      <c r="N5485" s="7">
        <v>42132</v>
      </c>
      <c r="O5485" s="7" t="s">
        <v>44203</v>
      </c>
      <c r="P5485" s="7">
        <v>19960828</v>
      </c>
      <c r="Q5485" s="7">
        <v>200</v>
      </c>
      <c r="R5485" s="7">
        <v>202105</v>
      </c>
    </row>
    <row r="5486" spans="1:22" ht="16.5" customHeight="1">
      <c r="A5486" s="8">
        <v>5018118069</v>
      </c>
      <c r="B5486" s="7">
        <v>1244679</v>
      </c>
      <c r="C5486" s="12">
        <v>1701110085888</v>
      </c>
      <c r="D5486" s="7" t="s">
        <v>53794</v>
      </c>
      <c r="E5486" s="7" t="s">
        <v>53795</v>
      </c>
      <c r="F5486" s="7" t="s">
        <v>8851</v>
      </c>
      <c r="G5486" s="7" t="s">
        <v>53796</v>
      </c>
      <c r="H5486" s="7" t="s">
        <v>53797</v>
      </c>
      <c r="I5486" s="7" t="s">
        <v>65</v>
      </c>
      <c r="J5486" s="7" t="s">
        <v>33060</v>
      </c>
      <c r="K5486" s="7" t="s">
        <v>47</v>
      </c>
      <c r="L5486" s="7">
        <v>10</v>
      </c>
      <c r="M5486" s="7" t="s">
        <v>313</v>
      </c>
      <c r="N5486" s="7">
        <v>42310</v>
      </c>
      <c r="O5486" s="7" t="s">
        <v>8852</v>
      </c>
      <c r="P5486" s="7">
        <v>19950406</v>
      </c>
      <c r="Q5486" s="7">
        <v>89</v>
      </c>
      <c r="R5486" s="7">
        <v>202105</v>
      </c>
    </row>
    <row r="5487" spans="1:22" ht="16.5" customHeight="1">
      <c r="A5487" s="8">
        <v>6218104082</v>
      </c>
      <c r="B5487" s="7">
        <v>1124191</v>
      </c>
      <c r="C5487" s="12">
        <v>1801110076942</v>
      </c>
      <c r="D5487" s="7" t="s">
        <v>17264</v>
      </c>
      <c r="E5487" s="7" t="s">
        <v>17265</v>
      </c>
      <c r="F5487" s="7" t="s">
        <v>17266</v>
      </c>
      <c r="G5487" s="7" t="s">
        <v>17267</v>
      </c>
      <c r="H5487" s="7" t="s">
        <v>17268</v>
      </c>
      <c r="I5487" s="7" t="s">
        <v>65</v>
      </c>
      <c r="J5487" s="7" t="s">
        <v>33060</v>
      </c>
      <c r="K5487" s="7" t="s">
        <v>47</v>
      </c>
      <c r="L5487" s="7">
        <v>10</v>
      </c>
      <c r="M5487" s="7" t="s">
        <v>33076</v>
      </c>
      <c r="N5487" s="7">
        <v>15210</v>
      </c>
      <c r="O5487" s="7" t="s">
        <v>33229</v>
      </c>
      <c r="P5487" s="7">
        <v>19880101</v>
      </c>
      <c r="Q5487" s="7">
        <v>97</v>
      </c>
      <c r="R5487" s="7">
        <v>202105</v>
      </c>
    </row>
    <row r="5488" spans="1:22" ht="16.5" customHeight="1">
      <c r="A5488" s="8">
        <v>1058142167</v>
      </c>
      <c r="B5488" s="7">
        <v>1552532</v>
      </c>
      <c r="C5488" s="12">
        <v>1845110003272</v>
      </c>
      <c r="D5488" s="7" t="s">
        <v>19740</v>
      </c>
      <c r="E5488" s="7" t="s">
        <v>2199</v>
      </c>
      <c r="F5488" s="7" t="s">
        <v>19741</v>
      </c>
      <c r="G5488" s="7" t="s">
        <v>19742</v>
      </c>
      <c r="H5488" s="7" t="s">
        <v>19743</v>
      </c>
      <c r="I5488" s="7" t="s">
        <v>52</v>
      </c>
      <c r="J5488" s="7" t="s">
        <v>33060</v>
      </c>
      <c r="K5488" s="7" t="s">
        <v>47</v>
      </c>
      <c r="L5488" s="7">
        <v>10</v>
      </c>
      <c r="M5488" s="7" t="s">
        <v>33076</v>
      </c>
      <c r="N5488" s="7">
        <v>29190</v>
      </c>
      <c r="O5488" s="7" t="s">
        <v>45551</v>
      </c>
      <c r="P5488" s="7">
        <v>19880120</v>
      </c>
      <c r="Q5488" s="7">
        <v>54</v>
      </c>
      <c r="R5488" s="7">
        <v>202105</v>
      </c>
    </row>
    <row r="5489" spans="1:22" ht="16.5" customHeight="1">
      <c r="A5489" s="8">
        <v>6138122003</v>
      </c>
      <c r="B5489" s="7">
        <v>1967014</v>
      </c>
      <c r="C5489" s="12">
        <v>1911110020425</v>
      </c>
      <c r="D5489" s="7" t="s">
        <v>53798</v>
      </c>
      <c r="E5489" s="7" t="s">
        <v>53799</v>
      </c>
      <c r="F5489" s="7" t="s">
        <v>53800</v>
      </c>
      <c r="G5489" s="7" t="s">
        <v>53801</v>
      </c>
      <c r="H5489" s="7" t="s">
        <v>53802</v>
      </c>
      <c r="I5489" s="7" t="s">
        <v>65</v>
      </c>
      <c r="J5489" s="7" t="s">
        <v>33060</v>
      </c>
      <c r="K5489" s="7" t="s">
        <v>47</v>
      </c>
      <c r="L5489" s="7">
        <v>10</v>
      </c>
      <c r="M5489" s="7" t="s">
        <v>33076</v>
      </c>
      <c r="N5489" s="7">
        <v>10711</v>
      </c>
      <c r="O5489" s="7" t="s">
        <v>50114</v>
      </c>
      <c r="P5489" s="7">
        <v>20000828</v>
      </c>
      <c r="Q5489" s="7">
        <v>72</v>
      </c>
      <c r="R5489" s="7">
        <v>202105</v>
      </c>
    </row>
    <row r="5490" spans="1:22" ht="16.5" customHeight="1">
      <c r="A5490" s="8">
        <v>6128151728</v>
      </c>
      <c r="B5490" s="7">
        <v>6028673</v>
      </c>
      <c r="C5490" s="12">
        <v>1949110034633</v>
      </c>
      <c r="D5490" s="7" t="s">
        <v>20714</v>
      </c>
      <c r="E5490" s="7" t="s">
        <v>20715</v>
      </c>
      <c r="F5490" s="7" t="s">
        <v>20716</v>
      </c>
      <c r="G5490" s="7" t="s">
        <v>20717</v>
      </c>
      <c r="H5490" s="7" t="s">
        <v>20718</v>
      </c>
      <c r="I5490" s="7" t="s">
        <v>65</v>
      </c>
      <c r="J5490" s="7" t="s">
        <v>33060</v>
      </c>
      <c r="K5490" s="7" t="s">
        <v>47</v>
      </c>
      <c r="L5490" s="7">
        <v>10</v>
      </c>
      <c r="M5490" s="7" t="s">
        <v>33076</v>
      </c>
      <c r="N5490" s="7">
        <v>31114</v>
      </c>
      <c r="O5490" s="7" t="s">
        <v>7681</v>
      </c>
      <c r="P5490" s="7">
        <v>20141222</v>
      </c>
      <c r="Q5490" s="7">
        <v>151</v>
      </c>
      <c r="R5490" s="7">
        <v>202105</v>
      </c>
    </row>
    <row r="5491" spans="1:22" ht="16.5" customHeight="1">
      <c r="A5491" s="8">
        <v>4128100110</v>
      </c>
      <c r="B5491" s="7">
        <v>1893814</v>
      </c>
      <c r="C5491" s="12">
        <v>2055110000141</v>
      </c>
      <c r="D5491" s="7" t="s">
        <v>16551</v>
      </c>
      <c r="E5491" s="7" t="s">
        <v>16552</v>
      </c>
      <c r="F5491" s="7" t="s">
        <v>265</v>
      </c>
      <c r="G5491" s="7" t="s">
        <v>16553</v>
      </c>
      <c r="H5491" s="7" t="s">
        <v>16554</v>
      </c>
      <c r="I5491" s="7" t="s">
        <v>52</v>
      </c>
      <c r="J5491" s="7" t="s">
        <v>33060</v>
      </c>
      <c r="K5491" s="7" t="s">
        <v>47</v>
      </c>
      <c r="L5491" s="7">
        <v>10</v>
      </c>
      <c r="M5491" s="7" t="s">
        <v>33076</v>
      </c>
      <c r="N5491" s="7">
        <v>10302</v>
      </c>
      <c r="O5491" s="7" t="s">
        <v>33101</v>
      </c>
      <c r="P5491" s="7">
        <v>19740925</v>
      </c>
      <c r="Q5491" s="7">
        <v>103</v>
      </c>
      <c r="R5491" s="7">
        <v>202105</v>
      </c>
    </row>
    <row r="5492" spans="1:22" ht="16.5" customHeight="1">
      <c r="A5492" s="8">
        <v>1408701588</v>
      </c>
      <c r="B5492" s="7">
        <v>9213680</v>
      </c>
      <c r="C5492" s="12">
        <v>2149110059024</v>
      </c>
      <c r="D5492" s="7" t="s">
        <v>25757</v>
      </c>
      <c r="E5492" s="7" t="s">
        <v>25839</v>
      </c>
      <c r="F5492" s="7" t="s">
        <v>25840</v>
      </c>
      <c r="G5492" s="7" t="s">
        <v>25841</v>
      </c>
      <c r="H5492" s="7" t="s">
        <v>25842</v>
      </c>
      <c r="I5492" s="7" t="s">
        <v>65</v>
      </c>
      <c r="J5492" s="7" t="s">
        <v>33060</v>
      </c>
      <c r="K5492" s="7" t="s">
        <v>47</v>
      </c>
      <c r="L5492" s="7">
        <v>10</v>
      </c>
      <c r="M5492" s="7" t="s">
        <v>34194</v>
      </c>
      <c r="N5492" s="7">
        <v>52990</v>
      </c>
      <c r="O5492" s="7" t="s">
        <v>42690</v>
      </c>
      <c r="P5492" s="7">
        <v>20191015</v>
      </c>
      <c r="Q5492" s="7">
        <v>196</v>
      </c>
      <c r="R5492" s="7">
        <v>202105</v>
      </c>
    </row>
    <row r="5493" spans="1:22" ht="16.5" customHeight="1">
      <c r="A5493" s="8">
        <v>6208101200</v>
      </c>
      <c r="B5493" s="7">
        <v>1614522</v>
      </c>
      <c r="C5493" s="12">
        <v>2301150000223</v>
      </c>
      <c r="D5493" s="7" t="s">
        <v>5389</v>
      </c>
      <c r="E5493" s="7" t="s">
        <v>5391</v>
      </c>
      <c r="F5493" s="7" t="s">
        <v>5392</v>
      </c>
      <c r="G5493" s="7" t="s">
        <v>5393</v>
      </c>
      <c r="H5493" s="7" t="s">
        <v>5394</v>
      </c>
      <c r="I5493" s="7" t="s">
        <v>65</v>
      </c>
      <c r="J5493" s="7" t="s">
        <v>33060</v>
      </c>
      <c r="K5493" s="7" t="s">
        <v>47</v>
      </c>
      <c r="L5493" s="7">
        <v>10</v>
      </c>
      <c r="M5493" s="7" t="s">
        <v>33076</v>
      </c>
      <c r="N5493" s="7">
        <v>27216</v>
      </c>
      <c r="O5493" s="7" t="s">
        <v>5191</v>
      </c>
      <c r="P5493" s="7">
        <v>19870803</v>
      </c>
      <c r="Q5493" s="7">
        <v>732</v>
      </c>
      <c r="R5493" s="7">
        <v>202105</v>
      </c>
    </row>
    <row r="5494" spans="1:22" ht="16.5" customHeight="1">
      <c r="A5494" s="8">
        <v>2548801808</v>
      </c>
      <c r="B5494" s="7">
        <v>9411583</v>
      </c>
      <c r="C5494" s="12">
        <v>2841510007716</v>
      </c>
      <c r="D5494" s="7" t="s">
        <v>53803</v>
      </c>
      <c r="E5494" s="7" t="s">
        <v>53804</v>
      </c>
      <c r="F5494" s="7" t="s">
        <v>53805</v>
      </c>
      <c r="G5494" s="7" t="s">
        <v>53806</v>
      </c>
      <c r="H5494" s="7" t="s">
        <v>53807</v>
      </c>
      <c r="I5494" s="7" t="s">
        <v>65</v>
      </c>
      <c r="J5494" s="7" t="s">
        <v>33060</v>
      </c>
      <c r="K5494" s="7" t="s">
        <v>47</v>
      </c>
      <c r="L5494" s="7">
        <v>10</v>
      </c>
      <c r="M5494" s="7" t="s">
        <v>313</v>
      </c>
      <c r="N5494" s="7">
        <v>42400</v>
      </c>
      <c r="O5494" s="7" t="s">
        <v>45031</v>
      </c>
      <c r="P5494" s="7">
        <v>20200511</v>
      </c>
      <c r="Q5494" s="7">
        <v>104</v>
      </c>
      <c r="R5494" s="7">
        <v>202105</v>
      </c>
    </row>
    <row r="5495" spans="1:22" ht="16.5" customHeight="1">
      <c r="A5495" s="8">
        <v>1358602098</v>
      </c>
      <c r="B5495" s="7">
        <v>3316645</v>
      </c>
      <c r="C5495" s="12">
        <v>1358110164368</v>
      </c>
      <c r="D5495" s="7" t="s">
        <v>18961</v>
      </c>
      <c r="E5495" s="7" t="s">
        <v>18962</v>
      </c>
      <c r="F5495" s="7" t="s">
        <v>18963</v>
      </c>
      <c r="G5495" s="7" t="s">
        <v>18964</v>
      </c>
      <c r="H5495" s="7" t="s">
        <v>18965</v>
      </c>
      <c r="I5495" s="7" t="s">
        <v>65</v>
      </c>
      <c r="J5495" s="7" t="s">
        <v>33060</v>
      </c>
      <c r="K5495" s="7" t="s">
        <v>60</v>
      </c>
      <c r="L5495" s="7">
        <v>10</v>
      </c>
      <c r="M5495" s="7" t="s">
        <v>33076</v>
      </c>
      <c r="N5495" s="7">
        <v>26320</v>
      </c>
      <c r="O5495" s="7" t="s">
        <v>43803</v>
      </c>
      <c r="P5495" s="7">
        <v>20090402</v>
      </c>
      <c r="Q5495" s="7">
        <v>69</v>
      </c>
      <c r="R5495" s="7">
        <v>202106</v>
      </c>
      <c r="S5495" s="7">
        <v>2022</v>
      </c>
      <c r="T5495" s="7">
        <v>16950121</v>
      </c>
      <c r="U5495" s="7">
        <v>35577918</v>
      </c>
      <c r="V5495" s="7">
        <v>4810593</v>
      </c>
    </row>
    <row r="5496" spans="1:22" ht="16.5" customHeight="1">
      <c r="A5496" s="8">
        <v>4088126372</v>
      </c>
      <c r="B5496" s="7">
        <v>1639477</v>
      </c>
      <c r="C5496" s="12">
        <v>2052110005717</v>
      </c>
      <c r="D5496" s="7" t="s">
        <v>28606</v>
      </c>
      <c r="E5496" s="7" t="s">
        <v>28607</v>
      </c>
      <c r="F5496" s="7" t="s">
        <v>28608</v>
      </c>
      <c r="G5496" s="7" t="s">
        <v>28609</v>
      </c>
      <c r="H5496" s="7" t="s">
        <v>28610</v>
      </c>
      <c r="I5496" s="7" t="s">
        <v>65</v>
      </c>
      <c r="J5496" s="7" t="s">
        <v>33060</v>
      </c>
      <c r="K5496" s="7" t="s">
        <v>47</v>
      </c>
      <c r="L5496" s="7">
        <v>10</v>
      </c>
      <c r="M5496" s="7" t="s">
        <v>363</v>
      </c>
      <c r="N5496" s="7">
        <v>72120</v>
      </c>
      <c r="O5496" s="7" t="s">
        <v>6302</v>
      </c>
      <c r="P5496" s="7">
        <v>19960621</v>
      </c>
      <c r="Q5496" s="7">
        <v>54</v>
      </c>
      <c r="R5496" s="7">
        <v>202106</v>
      </c>
      <c r="S5496" s="7">
        <v>2022</v>
      </c>
      <c r="T5496" s="7">
        <v>740669</v>
      </c>
      <c r="U5496" s="7">
        <v>4961672</v>
      </c>
      <c r="V5496" s="7">
        <v>900000</v>
      </c>
    </row>
    <row r="5497" spans="1:22" ht="16.5" customHeight="1">
      <c r="A5497" s="8">
        <v>8748600235</v>
      </c>
      <c r="B5497" s="7">
        <v>6636664</v>
      </c>
      <c r="C5497" s="12">
        <v>2052110040276</v>
      </c>
      <c r="D5497" s="7" t="s">
        <v>53808</v>
      </c>
      <c r="E5497" s="7" t="s">
        <v>53809</v>
      </c>
      <c r="F5497" s="7" t="s">
        <v>53810</v>
      </c>
      <c r="G5497" s="7" t="s">
        <v>53811</v>
      </c>
      <c r="H5497" s="7" t="s">
        <v>53812</v>
      </c>
      <c r="I5497" s="7" t="s">
        <v>65</v>
      </c>
      <c r="J5497" s="7" t="s">
        <v>33060</v>
      </c>
      <c r="K5497" s="7" t="s">
        <v>60</v>
      </c>
      <c r="L5497" s="7">
        <v>10</v>
      </c>
      <c r="M5497" s="7" t="s">
        <v>363</v>
      </c>
      <c r="N5497" s="7">
        <v>72919</v>
      </c>
      <c r="O5497" s="7" t="s">
        <v>16141</v>
      </c>
      <c r="P5497" s="7">
        <v>20151228</v>
      </c>
      <c r="Q5497" s="7">
        <v>79</v>
      </c>
      <c r="R5497" s="7">
        <v>202106</v>
      </c>
      <c r="S5497" s="7">
        <v>2022</v>
      </c>
      <c r="T5497" s="7">
        <v>34736983</v>
      </c>
      <c r="U5497" s="7">
        <v>29144864</v>
      </c>
      <c r="V5497" s="7">
        <v>300000</v>
      </c>
    </row>
    <row r="5498" spans="1:22" ht="16.5" customHeight="1">
      <c r="A5498" s="8">
        <v>2148101868</v>
      </c>
      <c r="B5498" s="7">
        <v>1650744</v>
      </c>
      <c r="C5498" s="12">
        <v>1101110207187</v>
      </c>
      <c r="D5498" s="7" t="s">
        <v>30227</v>
      </c>
      <c r="E5498" s="7" t="s">
        <v>30228</v>
      </c>
      <c r="F5498" s="7" t="s">
        <v>30229</v>
      </c>
      <c r="G5498" s="7" t="s">
        <v>30230</v>
      </c>
      <c r="H5498" s="7" t="s">
        <v>30231</v>
      </c>
      <c r="I5498" s="7" t="s">
        <v>65</v>
      </c>
      <c r="J5498" s="7" t="s">
        <v>33060</v>
      </c>
      <c r="K5498" s="7" t="s">
        <v>60</v>
      </c>
      <c r="L5498" s="7">
        <v>10</v>
      </c>
      <c r="M5498" s="7" t="s">
        <v>363</v>
      </c>
      <c r="N5498" s="7">
        <v>72121</v>
      </c>
      <c r="O5498" s="7" t="s">
        <v>35913</v>
      </c>
      <c r="P5498" s="7">
        <v>19770302</v>
      </c>
      <c r="Q5498" s="7">
        <v>104</v>
      </c>
      <c r="R5498" s="7">
        <v>202106</v>
      </c>
    </row>
    <row r="5499" spans="1:22" ht="16.5" customHeight="1">
      <c r="A5499" s="8">
        <v>2108171246</v>
      </c>
      <c r="B5499" s="7">
        <v>4190694</v>
      </c>
      <c r="C5499" s="12">
        <v>1101115037753</v>
      </c>
      <c r="D5499" s="7" t="s">
        <v>53813</v>
      </c>
      <c r="E5499" s="7" t="s">
        <v>7783</v>
      </c>
      <c r="F5499" s="7" t="s">
        <v>15311</v>
      </c>
      <c r="G5499" s="7" t="s">
        <v>53814</v>
      </c>
      <c r="H5499" s="7" t="s">
        <v>53815</v>
      </c>
      <c r="I5499" s="7" t="s">
        <v>65</v>
      </c>
      <c r="J5499" s="7" t="s">
        <v>33060</v>
      </c>
      <c r="K5499" s="7" t="s">
        <v>47</v>
      </c>
      <c r="L5499" s="7">
        <v>10</v>
      </c>
      <c r="M5499" s="7" t="s">
        <v>363</v>
      </c>
      <c r="N5499" s="7">
        <v>72120</v>
      </c>
      <c r="O5499" s="7" t="s">
        <v>6302</v>
      </c>
      <c r="P5499" s="7">
        <v>20130107</v>
      </c>
      <c r="Q5499" s="7">
        <v>54</v>
      </c>
      <c r="R5499" s="7">
        <v>202106</v>
      </c>
    </row>
    <row r="5500" spans="1:22" ht="16.5" customHeight="1">
      <c r="A5500" s="8">
        <v>4728600062</v>
      </c>
      <c r="B5500" s="7">
        <v>6407460</v>
      </c>
      <c r="C5500" s="12">
        <v>1101115685403</v>
      </c>
      <c r="D5500" s="7" t="s">
        <v>28571</v>
      </c>
      <c r="E5500" s="7" t="s">
        <v>4488</v>
      </c>
      <c r="F5500" s="7" t="s">
        <v>28572</v>
      </c>
      <c r="G5500" s="7" t="s">
        <v>28573</v>
      </c>
      <c r="H5500" s="7" t="s">
        <v>28574</v>
      </c>
      <c r="I5500" s="7" t="s">
        <v>52</v>
      </c>
      <c r="J5500" s="7" t="s">
        <v>33060</v>
      </c>
      <c r="K5500" s="7" t="s">
        <v>47</v>
      </c>
      <c r="L5500" s="7">
        <v>10</v>
      </c>
      <c r="M5500" s="7" t="s">
        <v>363</v>
      </c>
      <c r="N5500" s="7">
        <v>71400</v>
      </c>
      <c r="O5500" s="7" t="s">
        <v>35864</v>
      </c>
      <c r="P5500" s="7">
        <v>20150410</v>
      </c>
      <c r="Q5500" s="7">
        <v>74</v>
      </c>
      <c r="R5500" s="7">
        <v>202106</v>
      </c>
    </row>
    <row r="5501" spans="1:22" ht="16.5" customHeight="1">
      <c r="A5501" s="8">
        <v>6018800932</v>
      </c>
      <c r="B5501" s="7">
        <v>8464287</v>
      </c>
      <c r="C5501" s="12">
        <v>1101150007745</v>
      </c>
      <c r="D5501" s="7" t="s">
        <v>8195</v>
      </c>
      <c r="E5501" s="7" t="s">
        <v>1158</v>
      </c>
      <c r="F5501" s="7" t="s">
        <v>8197</v>
      </c>
      <c r="G5501" s="7" t="s">
        <v>8198</v>
      </c>
      <c r="H5501" s="7" t="s">
        <v>8199</v>
      </c>
      <c r="I5501" s="7" t="s">
        <v>52</v>
      </c>
      <c r="J5501" s="7" t="s">
        <v>33060</v>
      </c>
      <c r="K5501" s="7" t="s">
        <v>47</v>
      </c>
      <c r="L5501" s="7">
        <v>10</v>
      </c>
      <c r="M5501" s="7" t="s">
        <v>363</v>
      </c>
      <c r="N5501" s="7">
        <v>71209</v>
      </c>
      <c r="O5501" s="7" t="s">
        <v>49796</v>
      </c>
      <c r="P5501" s="7">
        <v>20180102</v>
      </c>
      <c r="Q5501" s="7">
        <v>521</v>
      </c>
      <c r="R5501" s="7">
        <v>202106</v>
      </c>
    </row>
    <row r="5502" spans="1:22" ht="16.5" customHeight="1">
      <c r="A5502" s="8">
        <v>1378130353</v>
      </c>
      <c r="B5502" s="7">
        <v>1833697</v>
      </c>
      <c r="C5502" s="12">
        <v>1244110043349</v>
      </c>
      <c r="D5502" s="7" t="s">
        <v>17620</v>
      </c>
      <c r="E5502" s="7" t="s">
        <v>3051</v>
      </c>
      <c r="F5502" s="7" t="s">
        <v>17621</v>
      </c>
      <c r="G5502" s="7" t="s">
        <v>17622</v>
      </c>
      <c r="H5502" s="7" t="s">
        <v>17623</v>
      </c>
      <c r="I5502" s="7" t="s">
        <v>65</v>
      </c>
      <c r="J5502" s="7" t="s">
        <v>33060</v>
      </c>
      <c r="K5502" s="7" t="s">
        <v>60</v>
      </c>
      <c r="L5502" s="7">
        <v>10</v>
      </c>
      <c r="M5502" s="7" t="s">
        <v>33076</v>
      </c>
      <c r="N5502" s="7">
        <v>20411</v>
      </c>
      <c r="O5502" s="7" t="s">
        <v>47478</v>
      </c>
      <c r="P5502" s="7">
        <v>20000710</v>
      </c>
      <c r="Q5502" s="7">
        <v>57</v>
      </c>
      <c r="R5502" s="7">
        <v>202106</v>
      </c>
    </row>
    <row r="5503" spans="1:22" ht="16.5" customHeight="1">
      <c r="A5503" s="8">
        <v>4408601308</v>
      </c>
      <c r="B5503" s="7">
        <v>8853795</v>
      </c>
      <c r="C5503" s="12">
        <v>1348110485476</v>
      </c>
      <c r="D5503" s="7" t="s">
        <v>18025</v>
      </c>
      <c r="E5503" s="7" t="s">
        <v>18026</v>
      </c>
      <c r="F5503" s="7" t="s">
        <v>18027</v>
      </c>
      <c r="G5503" s="7" t="s">
        <v>18028</v>
      </c>
      <c r="H5503" s="7" t="s">
        <v>1389</v>
      </c>
      <c r="I5503" s="7" t="s">
        <v>65</v>
      </c>
      <c r="J5503" s="7" t="s">
        <v>33060</v>
      </c>
      <c r="K5503" s="7" t="s">
        <v>60</v>
      </c>
      <c r="L5503" s="7">
        <v>10</v>
      </c>
      <c r="M5503" s="7" t="s">
        <v>33076</v>
      </c>
      <c r="N5503" s="7">
        <v>33999</v>
      </c>
      <c r="O5503" s="7" t="s">
        <v>33644</v>
      </c>
      <c r="P5503" s="7">
        <v>20190201</v>
      </c>
      <c r="Q5503" s="7">
        <v>71</v>
      </c>
      <c r="R5503" s="7">
        <v>202106</v>
      </c>
    </row>
    <row r="5504" spans="1:22" ht="16.5" customHeight="1">
      <c r="A5504" s="8">
        <v>1308162174</v>
      </c>
      <c r="B5504" s="7">
        <v>1351905</v>
      </c>
      <c r="C5504" s="12">
        <v>1349110015403</v>
      </c>
      <c r="D5504" s="7" t="s">
        <v>53816</v>
      </c>
      <c r="E5504" s="7" t="s">
        <v>17084</v>
      </c>
      <c r="F5504" s="7" t="s">
        <v>53817</v>
      </c>
      <c r="G5504" s="7" t="s">
        <v>53818</v>
      </c>
      <c r="H5504" s="7" t="s">
        <v>53819</v>
      </c>
      <c r="I5504" s="7" t="s">
        <v>65</v>
      </c>
      <c r="J5504" s="7" t="s">
        <v>33060</v>
      </c>
      <c r="K5504" s="7" t="s">
        <v>47</v>
      </c>
      <c r="L5504" s="7">
        <v>10</v>
      </c>
      <c r="M5504" s="7" t="s">
        <v>363</v>
      </c>
      <c r="N5504" s="7">
        <v>72122</v>
      </c>
      <c r="O5504" s="7" t="s">
        <v>43234</v>
      </c>
      <c r="P5504" s="7">
        <v>19990909</v>
      </c>
      <c r="Q5504" s="7">
        <v>70</v>
      </c>
      <c r="R5504" s="7">
        <v>202106</v>
      </c>
    </row>
    <row r="5505" spans="1:22" ht="16.5" customHeight="1">
      <c r="A5505" s="8">
        <v>1358801526</v>
      </c>
      <c r="B5505" s="7">
        <v>4071181</v>
      </c>
      <c r="C5505" s="12">
        <v>1601110313786</v>
      </c>
      <c r="D5505" s="7" t="s">
        <v>53820</v>
      </c>
      <c r="E5505" s="7" t="s">
        <v>53821</v>
      </c>
      <c r="F5505" s="7" t="s">
        <v>53822</v>
      </c>
      <c r="G5505" s="7" t="s">
        <v>30531</v>
      </c>
      <c r="H5505" s="7" t="s">
        <v>43266</v>
      </c>
      <c r="I5505" s="7" t="s">
        <v>65</v>
      </c>
      <c r="J5505" s="7" t="s">
        <v>33060</v>
      </c>
      <c r="K5505" s="7" t="s">
        <v>47</v>
      </c>
      <c r="L5505" s="7">
        <v>10</v>
      </c>
      <c r="M5505" s="7" t="s">
        <v>105</v>
      </c>
      <c r="N5505" s="7">
        <v>87111</v>
      </c>
      <c r="O5505" s="7" t="s">
        <v>37358</v>
      </c>
      <c r="P5505" s="7">
        <v>20120104</v>
      </c>
      <c r="Q5505" s="7">
        <v>55</v>
      </c>
      <c r="R5505" s="7">
        <v>202106</v>
      </c>
    </row>
    <row r="5506" spans="1:22" ht="16.5" customHeight="1">
      <c r="A5506" s="8">
        <v>8808700256</v>
      </c>
      <c r="B5506" s="7">
        <v>6545308</v>
      </c>
      <c r="C5506" s="12">
        <v>1648110091285</v>
      </c>
      <c r="D5506" s="7" t="s">
        <v>22377</v>
      </c>
      <c r="E5506" s="7" t="s">
        <v>22378</v>
      </c>
      <c r="F5506" s="7" t="s">
        <v>22379</v>
      </c>
      <c r="G5506" s="7" t="s">
        <v>22380</v>
      </c>
      <c r="H5506" s="7" t="s">
        <v>22381</v>
      </c>
      <c r="I5506" s="7" t="s">
        <v>65</v>
      </c>
      <c r="J5506" s="7" t="s">
        <v>33060</v>
      </c>
      <c r="K5506" s="7" t="s">
        <v>47</v>
      </c>
      <c r="L5506" s="7">
        <v>10</v>
      </c>
      <c r="M5506" s="7" t="s">
        <v>363</v>
      </c>
      <c r="N5506" s="7">
        <v>72120</v>
      </c>
      <c r="O5506" s="7" t="s">
        <v>6302</v>
      </c>
      <c r="P5506" s="7">
        <v>20151106</v>
      </c>
      <c r="Q5506" s="7">
        <v>75</v>
      </c>
      <c r="R5506" s="7">
        <v>202106</v>
      </c>
    </row>
    <row r="5507" spans="1:22" ht="16.5" customHeight="1">
      <c r="A5507" s="8">
        <v>5038112019</v>
      </c>
      <c r="B5507" s="7">
        <v>1269856</v>
      </c>
      <c r="C5507" s="12">
        <v>1701110044628</v>
      </c>
      <c r="D5507" s="7" t="s">
        <v>20585</v>
      </c>
      <c r="E5507" s="7" t="s">
        <v>20586</v>
      </c>
      <c r="F5507" s="7" t="s">
        <v>3005</v>
      </c>
      <c r="G5507" s="7" t="s">
        <v>20587</v>
      </c>
      <c r="H5507" s="7" t="s">
        <v>20588</v>
      </c>
      <c r="I5507" s="7" t="s">
        <v>65</v>
      </c>
      <c r="J5507" s="7" t="s">
        <v>33060</v>
      </c>
      <c r="K5507" s="7" t="s">
        <v>60</v>
      </c>
      <c r="L5507" s="7">
        <v>10</v>
      </c>
      <c r="M5507" s="7" t="s">
        <v>33076</v>
      </c>
      <c r="N5507" s="7">
        <v>30391</v>
      </c>
      <c r="O5507" s="7" t="s">
        <v>7087</v>
      </c>
      <c r="P5507" s="7">
        <v>19900310</v>
      </c>
      <c r="Q5507" s="7">
        <v>67</v>
      </c>
      <c r="R5507" s="7">
        <v>202106</v>
      </c>
    </row>
    <row r="5508" spans="1:22" ht="16.5" customHeight="1">
      <c r="A5508" s="8">
        <v>5048140202</v>
      </c>
      <c r="B5508" s="7">
        <v>1685104</v>
      </c>
      <c r="C5508" s="12">
        <v>1762710001583</v>
      </c>
      <c r="D5508" s="7" t="s">
        <v>53823</v>
      </c>
      <c r="E5508" s="7" t="s">
        <v>53824</v>
      </c>
      <c r="F5508" s="7" t="s">
        <v>53825</v>
      </c>
      <c r="G5508" s="7" t="s">
        <v>53826</v>
      </c>
      <c r="H5508" s="7" t="s">
        <v>53827</v>
      </c>
      <c r="I5508" s="7" t="s">
        <v>65</v>
      </c>
      <c r="J5508" s="7" t="s">
        <v>33060</v>
      </c>
      <c r="K5508" s="7" t="s">
        <v>47</v>
      </c>
      <c r="L5508" s="7">
        <v>10</v>
      </c>
      <c r="M5508" s="7" t="s">
        <v>33760</v>
      </c>
      <c r="N5508" s="7">
        <v>46310</v>
      </c>
      <c r="O5508" s="7" t="s">
        <v>33826</v>
      </c>
      <c r="P5508" s="7">
        <v>20010607</v>
      </c>
      <c r="Q5508" s="7">
        <v>64</v>
      </c>
      <c r="R5508" s="7">
        <v>202106</v>
      </c>
    </row>
    <row r="5509" spans="1:22" ht="16.5" customHeight="1">
      <c r="A5509" s="8">
        <v>6058131592</v>
      </c>
      <c r="B5509" s="7">
        <v>1648393</v>
      </c>
      <c r="C5509" s="12">
        <v>1801110286343</v>
      </c>
      <c r="D5509" s="7" t="s">
        <v>20887</v>
      </c>
      <c r="E5509" s="7" t="s">
        <v>157</v>
      </c>
      <c r="F5509" s="7" t="s">
        <v>20888</v>
      </c>
      <c r="G5509" s="7" t="s">
        <v>20889</v>
      </c>
      <c r="H5509" s="7" t="s">
        <v>20890</v>
      </c>
      <c r="I5509" s="7" t="s">
        <v>65</v>
      </c>
      <c r="J5509" s="7" t="s">
        <v>33060</v>
      </c>
      <c r="K5509" s="7" t="s">
        <v>47</v>
      </c>
      <c r="L5509" s="7">
        <v>10</v>
      </c>
      <c r="M5509" s="7" t="s">
        <v>363</v>
      </c>
      <c r="N5509" s="7">
        <v>72129</v>
      </c>
      <c r="O5509" s="7" t="s">
        <v>42519</v>
      </c>
      <c r="P5509" s="7">
        <v>19990506</v>
      </c>
      <c r="Q5509" s="7">
        <v>65</v>
      </c>
      <c r="R5509" s="7">
        <v>202106</v>
      </c>
    </row>
    <row r="5510" spans="1:22" ht="16.5" customHeight="1">
      <c r="A5510" s="8">
        <v>7138800273</v>
      </c>
      <c r="B5510" s="7">
        <v>6655307</v>
      </c>
      <c r="C5510" s="12">
        <v>1841510008327</v>
      </c>
      <c r="D5510" s="7" t="s">
        <v>53828</v>
      </c>
      <c r="E5510" s="7" t="s">
        <v>53829</v>
      </c>
      <c r="F5510" s="7" t="s">
        <v>11214</v>
      </c>
      <c r="G5510" s="7" t="s">
        <v>53830</v>
      </c>
      <c r="H5510" s="7" t="s">
        <v>53831</v>
      </c>
      <c r="I5510" s="7" t="s">
        <v>65</v>
      </c>
      <c r="J5510" s="7" t="s">
        <v>33060</v>
      </c>
      <c r="K5510" s="7" t="s">
        <v>47</v>
      </c>
      <c r="L5510" s="7">
        <v>10</v>
      </c>
      <c r="M5510" s="7" t="s">
        <v>34194</v>
      </c>
      <c r="N5510" s="7">
        <v>49232</v>
      </c>
      <c r="O5510" s="7" t="s">
        <v>24293</v>
      </c>
      <c r="P5510" s="7">
        <v>20160122</v>
      </c>
      <c r="Q5510" s="7">
        <v>60</v>
      </c>
      <c r="R5510" s="7">
        <v>202106</v>
      </c>
    </row>
    <row r="5511" spans="1:22" ht="16.5" customHeight="1">
      <c r="A5511" s="8">
        <v>6128148150</v>
      </c>
      <c r="B5511" s="7">
        <v>6722981</v>
      </c>
      <c r="C5511" s="12">
        <v>1949110031978</v>
      </c>
      <c r="D5511" s="7" t="s">
        <v>20722</v>
      </c>
      <c r="E5511" s="7" t="s">
        <v>20723</v>
      </c>
      <c r="F5511" s="7" t="s">
        <v>20724</v>
      </c>
      <c r="G5511" s="7" t="s">
        <v>20725</v>
      </c>
      <c r="H5511" s="7" t="s">
        <v>20726</v>
      </c>
      <c r="I5511" s="7" t="s">
        <v>65</v>
      </c>
      <c r="J5511" s="7" t="s">
        <v>33060</v>
      </c>
      <c r="K5511" s="7" t="s">
        <v>47</v>
      </c>
      <c r="L5511" s="7">
        <v>10</v>
      </c>
      <c r="M5511" s="7" t="s">
        <v>33076</v>
      </c>
      <c r="N5511" s="7">
        <v>31114</v>
      </c>
      <c r="O5511" s="7" t="s">
        <v>7681</v>
      </c>
      <c r="P5511" s="7">
        <v>20140501</v>
      </c>
      <c r="Q5511" s="7">
        <v>60</v>
      </c>
      <c r="R5511" s="7">
        <v>202106</v>
      </c>
    </row>
    <row r="5512" spans="1:22" ht="16.5" customHeight="1">
      <c r="A5512" s="8">
        <v>8768701635</v>
      </c>
      <c r="B5512" s="7">
        <v>9250107</v>
      </c>
      <c r="C5512" s="12">
        <v>1949110052734</v>
      </c>
      <c r="D5512" s="7" t="s">
        <v>2972</v>
      </c>
      <c r="E5512" s="7" t="s">
        <v>69</v>
      </c>
      <c r="F5512" s="7" t="s">
        <v>21280</v>
      </c>
      <c r="G5512" s="7" t="s">
        <v>21281</v>
      </c>
      <c r="H5512" s="7" t="s">
        <v>21282</v>
      </c>
      <c r="I5512" s="7" t="s">
        <v>65</v>
      </c>
      <c r="J5512" s="7" t="s">
        <v>33060</v>
      </c>
      <c r="K5512" s="7" t="s">
        <v>60</v>
      </c>
      <c r="L5512" s="7">
        <v>10</v>
      </c>
      <c r="M5512" s="7" t="s">
        <v>33076</v>
      </c>
      <c r="N5512" s="7">
        <v>31114</v>
      </c>
      <c r="O5512" s="7" t="s">
        <v>7681</v>
      </c>
      <c r="P5512" s="7">
        <v>20191121</v>
      </c>
      <c r="Q5512" s="7">
        <v>146</v>
      </c>
      <c r="R5512" s="7">
        <v>202106</v>
      </c>
    </row>
    <row r="5513" spans="1:22" ht="16.5" customHeight="1">
      <c r="A5513" s="8">
        <v>4108668711</v>
      </c>
      <c r="B5513" s="7">
        <v>4187721</v>
      </c>
      <c r="C5513" s="12">
        <v>2001110356084</v>
      </c>
      <c r="D5513" s="7" t="s">
        <v>28027</v>
      </c>
      <c r="E5513" s="7" t="s">
        <v>28028</v>
      </c>
      <c r="F5513" s="7" t="s">
        <v>14365</v>
      </c>
      <c r="G5513" s="7" t="s">
        <v>28029</v>
      </c>
      <c r="H5513" s="7" t="s">
        <v>28030</v>
      </c>
      <c r="I5513" s="7" t="s">
        <v>63</v>
      </c>
      <c r="J5513" s="7" t="s">
        <v>33060</v>
      </c>
      <c r="K5513" s="7" t="s">
        <v>47</v>
      </c>
      <c r="L5513" s="7">
        <v>10</v>
      </c>
      <c r="M5513" s="7" t="s">
        <v>966</v>
      </c>
      <c r="N5513" s="7">
        <v>68212</v>
      </c>
      <c r="O5513" s="7" t="s">
        <v>43364</v>
      </c>
      <c r="P5513" s="7">
        <v>20121205</v>
      </c>
      <c r="Q5513" s="7">
        <v>136</v>
      </c>
      <c r="R5513" s="7">
        <v>202106</v>
      </c>
    </row>
    <row r="5514" spans="1:22" ht="16.5" customHeight="1">
      <c r="A5514" s="8">
        <v>1098630498</v>
      </c>
      <c r="B5514" s="7">
        <v>4029858</v>
      </c>
      <c r="C5514" s="12">
        <v>1101114665216</v>
      </c>
      <c r="D5514" s="7" t="s">
        <v>53832</v>
      </c>
      <c r="E5514" s="7" t="s">
        <v>4974</v>
      </c>
      <c r="F5514" s="7" t="s">
        <v>53833</v>
      </c>
      <c r="G5514" s="7" t="s">
        <v>53834</v>
      </c>
      <c r="H5514" s="7" t="s">
        <v>53835</v>
      </c>
      <c r="I5514" s="7" t="s">
        <v>65</v>
      </c>
      <c r="J5514" s="7" t="s">
        <v>33060</v>
      </c>
      <c r="K5514" s="7" t="s">
        <v>47</v>
      </c>
      <c r="L5514" s="7">
        <v>10</v>
      </c>
      <c r="M5514" s="7" t="s">
        <v>33076</v>
      </c>
      <c r="N5514" s="7">
        <v>28303</v>
      </c>
      <c r="O5514" s="7" t="s">
        <v>38278</v>
      </c>
      <c r="P5514" s="7">
        <v>20110810</v>
      </c>
      <c r="Q5514" s="7">
        <v>50</v>
      </c>
      <c r="R5514" s="7">
        <v>202107</v>
      </c>
      <c r="S5514" s="7">
        <v>2022</v>
      </c>
      <c r="T5514" s="7">
        <v>10366378</v>
      </c>
      <c r="U5514" s="7">
        <v>8362636</v>
      </c>
      <c r="V5514" s="7">
        <v>200000</v>
      </c>
    </row>
    <row r="5515" spans="1:22" ht="16.5" customHeight="1">
      <c r="A5515" s="8">
        <v>2208855558</v>
      </c>
      <c r="B5515" s="7">
        <v>4212993</v>
      </c>
      <c r="C5515" s="12">
        <v>1101115100229</v>
      </c>
      <c r="D5515" s="7" t="s">
        <v>27076</v>
      </c>
      <c r="E5515" s="7" t="s">
        <v>27077</v>
      </c>
      <c r="F5515" s="7" t="s">
        <v>27078</v>
      </c>
      <c r="G5515" s="7" t="s">
        <v>27079</v>
      </c>
      <c r="H5515" s="7" t="s">
        <v>27080</v>
      </c>
      <c r="I5515" s="7" t="s">
        <v>65</v>
      </c>
      <c r="J5515" s="7" t="s">
        <v>33060</v>
      </c>
      <c r="K5515" s="7" t="s">
        <v>60</v>
      </c>
      <c r="L5515" s="7">
        <v>10</v>
      </c>
      <c r="M5515" s="7" t="s">
        <v>34433</v>
      </c>
      <c r="N5515" s="7">
        <v>58221</v>
      </c>
      <c r="O5515" s="7" t="s">
        <v>12995</v>
      </c>
      <c r="P5515" s="7">
        <v>20130329</v>
      </c>
      <c r="Q5515" s="7">
        <v>139</v>
      </c>
      <c r="R5515" s="7">
        <v>202107</v>
      </c>
      <c r="S5515" s="7">
        <v>2022</v>
      </c>
      <c r="T5515" s="7">
        <v>90448102</v>
      </c>
      <c r="U5515" s="7">
        <v>30851499</v>
      </c>
      <c r="V5515" s="7">
        <v>8057</v>
      </c>
    </row>
    <row r="5516" spans="1:22" ht="16.5" customHeight="1">
      <c r="A5516" s="8">
        <v>6548101178</v>
      </c>
      <c r="B5516" s="7">
        <v>8720220</v>
      </c>
      <c r="C5516" s="12">
        <v>1101116866523</v>
      </c>
      <c r="D5516" s="7" t="s">
        <v>53836</v>
      </c>
      <c r="E5516" s="7" t="s">
        <v>53837</v>
      </c>
      <c r="F5516" s="7" t="s">
        <v>45127</v>
      </c>
      <c r="G5516" s="7" t="s">
        <v>53838</v>
      </c>
      <c r="H5516" s="7" t="s">
        <v>53839</v>
      </c>
      <c r="I5516" s="7" t="s">
        <v>65</v>
      </c>
      <c r="J5516" s="7" t="s">
        <v>33060</v>
      </c>
      <c r="K5516" s="7" t="s">
        <v>47</v>
      </c>
      <c r="L5516" s="7">
        <v>10</v>
      </c>
      <c r="M5516" s="7" t="s">
        <v>33760</v>
      </c>
      <c r="N5516" s="7">
        <v>47919</v>
      </c>
      <c r="O5516" s="7" t="s">
        <v>44867</v>
      </c>
      <c r="P5516" s="7">
        <v>20180910</v>
      </c>
      <c r="Q5516" s="7">
        <v>52</v>
      </c>
      <c r="R5516" s="7">
        <v>202107</v>
      </c>
      <c r="S5516" s="7">
        <v>2022</v>
      </c>
      <c r="T5516" s="7">
        <v>11096450</v>
      </c>
      <c r="U5516" s="7">
        <v>29920669</v>
      </c>
      <c r="V5516" s="7">
        <v>2175</v>
      </c>
    </row>
    <row r="5517" spans="1:22" ht="16.5" customHeight="1">
      <c r="A5517" s="8">
        <v>8068701179</v>
      </c>
      <c r="B5517" s="7">
        <v>8766894</v>
      </c>
      <c r="C5517" s="12">
        <v>1101116899061</v>
      </c>
      <c r="D5517" s="7" t="s">
        <v>27161</v>
      </c>
      <c r="E5517" s="7" t="s">
        <v>27162</v>
      </c>
      <c r="F5517" s="7" t="s">
        <v>1431</v>
      </c>
      <c r="G5517" s="7" t="s">
        <v>27163</v>
      </c>
      <c r="H5517" s="7" t="s">
        <v>27164</v>
      </c>
      <c r="I5517" s="7" t="s">
        <v>65</v>
      </c>
      <c r="J5517" s="7" t="s">
        <v>33060</v>
      </c>
      <c r="K5517" s="7" t="s">
        <v>47</v>
      </c>
      <c r="L5517" s="7">
        <v>10</v>
      </c>
      <c r="M5517" s="7" t="s">
        <v>34433</v>
      </c>
      <c r="N5517" s="7">
        <v>58190</v>
      </c>
      <c r="O5517" s="7" t="s">
        <v>49657</v>
      </c>
      <c r="P5517" s="7">
        <v>20181018</v>
      </c>
      <c r="Q5517" s="7">
        <v>92</v>
      </c>
      <c r="R5517" s="7">
        <v>202107</v>
      </c>
      <c r="S5517" s="7">
        <v>2022</v>
      </c>
      <c r="T5517" s="7">
        <v>6012219</v>
      </c>
      <c r="U5517" s="7">
        <v>2469553</v>
      </c>
      <c r="V5517" s="7">
        <v>500000</v>
      </c>
    </row>
    <row r="5518" spans="1:22" ht="16.5" customHeight="1">
      <c r="A5518" s="8">
        <v>2988101866</v>
      </c>
      <c r="B5518" s="7">
        <v>9512005</v>
      </c>
      <c r="C5518" s="12">
        <v>1311110601988</v>
      </c>
      <c r="D5518" s="7" t="s">
        <v>27306</v>
      </c>
      <c r="E5518" s="7" t="s">
        <v>4876</v>
      </c>
      <c r="F5518" s="7" t="s">
        <v>13297</v>
      </c>
      <c r="G5518" s="7" t="s">
        <v>13035</v>
      </c>
      <c r="H5518" s="7" t="s">
        <v>13279</v>
      </c>
      <c r="I5518" s="7" t="s">
        <v>65</v>
      </c>
      <c r="J5518" s="7" t="s">
        <v>33060</v>
      </c>
      <c r="K5518" s="7" t="s">
        <v>47</v>
      </c>
      <c r="L5518" s="7">
        <v>10</v>
      </c>
      <c r="M5518" s="7" t="s">
        <v>34433</v>
      </c>
      <c r="N5518" s="7">
        <v>58222</v>
      </c>
      <c r="O5518" s="7" t="s">
        <v>13163</v>
      </c>
      <c r="P5518" s="7">
        <v>20200807</v>
      </c>
      <c r="Q5518" s="7">
        <v>189</v>
      </c>
      <c r="R5518" s="7">
        <v>202107</v>
      </c>
      <c r="S5518" s="7">
        <v>2022</v>
      </c>
      <c r="T5518" s="7">
        <v>6884</v>
      </c>
      <c r="U5518" s="7">
        <v>449015</v>
      </c>
      <c r="V5518" s="7">
        <v>10000000</v>
      </c>
    </row>
    <row r="5519" spans="1:22" ht="16.5" customHeight="1">
      <c r="A5519" s="8">
        <v>4218601573</v>
      </c>
      <c r="B5519" s="7">
        <v>9329315</v>
      </c>
      <c r="C5519" s="12">
        <v>1344110093756</v>
      </c>
      <c r="D5519" s="7" t="s">
        <v>27618</v>
      </c>
      <c r="E5519" s="7" t="s">
        <v>27619</v>
      </c>
      <c r="F5519" s="7" t="s">
        <v>53840</v>
      </c>
      <c r="G5519" s="7" t="s">
        <v>26417</v>
      </c>
      <c r="H5519" s="7" t="s">
        <v>27620</v>
      </c>
      <c r="I5519" s="7" t="s">
        <v>65</v>
      </c>
      <c r="J5519" s="7" t="s">
        <v>33060</v>
      </c>
      <c r="K5519" s="7" t="s">
        <v>47</v>
      </c>
      <c r="L5519" s="7">
        <v>10</v>
      </c>
      <c r="M5519" s="7" t="s">
        <v>34433</v>
      </c>
      <c r="N5519" s="7">
        <v>62090</v>
      </c>
      <c r="O5519" s="7" t="s">
        <v>44321</v>
      </c>
      <c r="P5519" s="7">
        <v>20200324</v>
      </c>
      <c r="Q5519" s="7">
        <v>51</v>
      </c>
      <c r="R5519" s="7">
        <v>202107</v>
      </c>
      <c r="S5519" s="7">
        <v>2022</v>
      </c>
      <c r="T5519" s="7">
        <v>7127065</v>
      </c>
      <c r="U5519" s="7">
        <v>1927418</v>
      </c>
      <c r="V5519" s="7">
        <v>100000</v>
      </c>
    </row>
    <row r="5520" spans="1:22" ht="16.5" customHeight="1">
      <c r="A5520" s="8">
        <v>8098801520</v>
      </c>
      <c r="B5520" s="7">
        <v>9317192</v>
      </c>
      <c r="C5520" s="12">
        <v>1412110110191</v>
      </c>
      <c r="D5520" s="7" t="s">
        <v>27454</v>
      </c>
      <c r="E5520" s="7" t="s">
        <v>1983</v>
      </c>
      <c r="F5520" s="7" t="s">
        <v>27451</v>
      </c>
      <c r="G5520" s="7" t="s">
        <v>27455</v>
      </c>
      <c r="H5520" s="7" t="s">
        <v>27456</v>
      </c>
      <c r="I5520" s="7" t="s">
        <v>65</v>
      </c>
      <c r="J5520" s="7" t="s">
        <v>33060</v>
      </c>
      <c r="K5520" s="7" t="s">
        <v>47</v>
      </c>
      <c r="L5520" s="7">
        <v>10</v>
      </c>
      <c r="M5520" s="7" t="s">
        <v>34433</v>
      </c>
      <c r="N5520" s="7">
        <v>61291</v>
      </c>
      <c r="O5520" s="7" t="s">
        <v>34581</v>
      </c>
      <c r="P5520" s="7">
        <v>20200226</v>
      </c>
      <c r="Q5520" s="7">
        <v>58</v>
      </c>
      <c r="R5520" s="7">
        <v>202107</v>
      </c>
      <c r="S5520" s="7">
        <v>2022</v>
      </c>
      <c r="T5520" s="7">
        <v>6112714</v>
      </c>
      <c r="U5520" s="7">
        <v>971982</v>
      </c>
      <c r="V5520" s="7">
        <v>150000</v>
      </c>
    </row>
    <row r="5521" spans="1:22" ht="16.5" customHeight="1">
      <c r="A5521" s="8">
        <v>7608101944</v>
      </c>
      <c r="B5521" s="7">
        <v>9334711</v>
      </c>
      <c r="C5521" s="12">
        <v>1601110549240</v>
      </c>
      <c r="D5521" s="7" t="s">
        <v>26926</v>
      </c>
      <c r="E5521" s="7" t="s">
        <v>10486</v>
      </c>
      <c r="F5521" s="7" t="s">
        <v>26927</v>
      </c>
      <c r="G5521" s="7" t="s">
        <v>26928</v>
      </c>
      <c r="H5521" s="7" t="s">
        <v>26929</v>
      </c>
      <c r="I5521" s="7" t="s">
        <v>65</v>
      </c>
      <c r="J5521" s="7" t="s">
        <v>33060</v>
      </c>
      <c r="K5521" s="7" t="s">
        <v>47</v>
      </c>
      <c r="L5521" s="7">
        <v>10</v>
      </c>
      <c r="M5521" s="7" t="s">
        <v>34433</v>
      </c>
      <c r="N5521" s="7">
        <v>58222</v>
      </c>
      <c r="O5521" s="7" t="s">
        <v>13163</v>
      </c>
      <c r="P5521" s="7">
        <v>20200401</v>
      </c>
      <c r="Q5521" s="7">
        <v>57</v>
      </c>
      <c r="R5521" s="7">
        <v>202107</v>
      </c>
      <c r="S5521" s="7">
        <v>2022</v>
      </c>
      <c r="T5521" s="7">
        <v>13674398</v>
      </c>
      <c r="U5521" s="7">
        <v>9891592</v>
      </c>
      <c r="V5521" s="7">
        <v>1000000</v>
      </c>
    </row>
    <row r="5522" spans="1:22" ht="16.5" customHeight="1">
      <c r="A5522" s="8">
        <v>3458100751</v>
      </c>
      <c r="B5522" s="7">
        <v>8254298</v>
      </c>
      <c r="C5522" s="12">
        <v>1715110015737</v>
      </c>
      <c r="D5522" s="7" t="s">
        <v>18485</v>
      </c>
      <c r="E5522" s="7" t="s">
        <v>884</v>
      </c>
      <c r="F5522" s="7" t="s">
        <v>18486</v>
      </c>
      <c r="G5522" s="7" t="s">
        <v>18487</v>
      </c>
      <c r="H5522" s="7" t="s">
        <v>18488</v>
      </c>
      <c r="I5522" s="7" t="s">
        <v>65</v>
      </c>
      <c r="J5522" s="7" t="s">
        <v>33060</v>
      </c>
      <c r="K5522" s="7" t="s">
        <v>60</v>
      </c>
      <c r="L5522" s="7">
        <v>10</v>
      </c>
      <c r="M5522" s="7" t="s">
        <v>33076</v>
      </c>
      <c r="N5522" s="7">
        <v>25929</v>
      </c>
      <c r="O5522" s="7" t="s">
        <v>51336</v>
      </c>
      <c r="P5522" s="7">
        <v>20170817</v>
      </c>
      <c r="Q5522" s="7">
        <v>110</v>
      </c>
      <c r="R5522" s="7">
        <v>202107</v>
      </c>
      <c r="S5522" s="7">
        <v>2022</v>
      </c>
      <c r="T5522" s="7">
        <v>46065491</v>
      </c>
      <c r="U5522" s="7">
        <v>12340127</v>
      </c>
      <c r="V5522" s="7">
        <v>500000</v>
      </c>
    </row>
    <row r="5523" spans="1:22" ht="16.5" customHeight="1">
      <c r="A5523" s="8">
        <v>3898700689</v>
      </c>
      <c r="B5523" s="7">
        <v>8148427</v>
      </c>
      <c r="C5523" s="12">
        <v>1801111080132</v>
      </c>
      <c r="D5523" s="7" t="s">
        <v>30298</v>
      </c>
      <c r="E5523" s="7" t="s">
        <v>30299</v>
      </c>
      <c r="F5523" s="7" t="s">
        <v>7832</v>
      </c>
      <c r="G5523" s="7" t="s">
        <v>30300</v>
      </c>
      <c r="H5523" s="7" t="s">
        <v>30301</v>
      </c>
      <c r="I5523" s="7" t="s">
        <v>65</v>
      </c>
      <c r="J5523" s="7" t="s">
        <v>33060</v>
      </c>
      <c r="K5523" s="7" t="s">
        <v>47</v>
      </c>
      <c r="L5523" s="7">
        <v>10</v>
      </c>
      <c r="M5523" s="7" t="s">
        <v>363</v>
      </c>
      <c r="N5523" s="7">
        <v>71310</v>
      </c>
      <c r="O5523" s="7" t="s">
        <v>15027</v>
      </c>
      <c r="P5523" s="7">
        <v>20170220</v>
      </c>
      <c r="Q5523" s="7">
        <v>51</v>
      </c>
      <c r="R5523" s="7">
        <v>202107</v>
      </c>
      <c r="S5523" s="7">
        <v>2022</v>
      </c>
      <c r="T5523" s="7">
        <v>6270241</v>
      </c>
      <c r="U5523" s="7">
        <v>4576944</v>
      </c>
      <c r="V5523" s="7">
        <v>50000</v>
      </c>
    </row>
    <row r="5524" spans="1:22" ht="16.5" customHeight="1">
      <c r="A5524" s="8">
        <v>1708601369</v>
      </c>
      <c r="B5524" s="7">
        <v>8718743</v>
      </c>
      <c r="C5524" s="12">
        <v>1801111174042</v>
      </c>
      <c r="D5524" s="7" t="s">
        <v>22336</v>
      </c>
      <c r="E5524" s="7" t="s">
        <v>22337</v>
      </c>
      <c r="F5524" s="7" t="s">
        <v>8173</v>
      </c>
      <c r="G5524" s="7" t="s">
        <v>22338</v>
      </c>
      <c r="H5524" s="7" t="s">
        <v>22339</v>
      </c>
      <c r="I5524" s="7" t="s">
        <v>65</v>
      </c>
      <c r="J5524" s="7" t="s">
        <v>33060</v>
      </c>
      <c r="K5524" s="7" t="s">
        <v>60</v>
      </c>
      <c r="L5524" s="7">
        <v>10</v>
      </c>
      <c r="M5524" s="7" t="s">
        <v>313</v>
      </c>
      <c r="N5524" s="7">
        <v>41229</v>
      </c>
      <c r="O5524" s="7" t="s">
        <v>33722</v>
      </c>
      <c r="P5524" s="7">
        <v>20180903</v>
      </c>
      <c r="Q5524" s="7">
        <v>54</v>
      </c>
      <c r="R5524" s="7">
        <v>202107</v>
      </c>
      <c r="S5524" s="7">
        <v>2022</v>
      </c>
      <c r="T5524" s="7">
        <v>37613240</v>
      </c>
      <c r="U5524" s="7">
        <v>6818393</v>
      </c>
      <c r="V5524" s="7">
        <v>500000</v>
      </c>
    </row>
    <row r="5525" spans="1:22" ht="16.5" customHeight="1">
      <c r="A5525" s="8">
        <v>4018206407</v>
      </c>
      <c r="B5525" s="7">
        <v>2639207</v>
      </c>
      <c r="C5525" s="12">
        <v>2111710001870</v>
      </c>
      <c r="D5525" s="7" t="s">
        <v>30026</v>
      </c>
      <c r="E5525" s="7" t="s">
        <v>30027</v>
      </c>
      <c r="F5525" s="7" t="s">
        <v>30028</v>
      </c>
      <c r="G5525" s="7" t="s">
        <v>30029</v>
      </c>
      <c r="H5525" s="7" t="s">
        <v>30030</v>
      </c>
      <c r="I5525" s="7" t="s">
        <v>45</v>
      </c>
      <c r="J5525" s="7" t="s">
        <v>33060</v>
      </c>
      <c r="K5525" s="7" t="s">
        <v>47</v>
      </c>
      <c r="L5525" s="7">
        <v>10</v>
      </c>
      <c r="M5525" s="7" t="s">
        <v>363</v>
      </c>
      <c r="N5525" s="7">
        <v>70119</v>
      </c>
      <c r="O5525" s="7" t="s">
        <v>35732</v>
      </c>
      <c r="P5525" s="7">
        <v>20031223</v>
      </c>
      <c r="Q5525" s="7">
        <v>240</v>
      </c>
      <c r="R5525" s="7">
        <v>202107</v>
      </c>
      <c r="S5525" s="7">
        <v>2022</v>
      </c>
      <c r="T5525" s="7">
        <v>50300025</v>
      </c>
      <c r="U5525" s="7">
        <v>21911167</v>
      </c>
      <c r="V5525" s="7">
        <v>80000</v>
      </c>
    </row>
    <row r="5526" spans="1:22" ht="16.5" customHeight="1">
      <c r="A5526" s="8">
        <v>1078610161</v>
      </c>
      <c r="B5526" s="7">
        <v>1728276</v>
      </c>
      <c r="C5526" s="12">
        <v>1101112403634</v>
      </c>
      <c r="D5526" s="7" t="s">
        <v>29245</v>
      </c>
      <c r="E5526" s="7" t="s">
        <v>18024</v>
      </c>
      <c r="F5526" s="7" t="s">
        <v>29246</v>
      </c>
      <c r="G5526" s="7" t="s">
        <v>29247</v>
      </c>
      <c r="H5526" s="7" t="s">
        <v>29248</v>
      </c>
      <c r="I5526" s="7" t="s">
        <v>65</v>
      </c>
      <c r="J5526" s="7" t="s">
        <v>33060</v>
      </c>
      <c r="K5526" s="7" t="s">
        <v>47</v>
      </c>
      <c r="L5526" s="7">
        <v>10</v>
      </c>
      <c r="M5526" s="7" t="s">
        <v>313</v>
      </c>
      <c r="N5526" s="7">
        <v>42499</v>
      </c>
      <c r="O5526" s="7" t="s">
        <v>53841</v>
      </c>
      <c r="P5526" s="7">
        <v>20011221</v>
      </c>
      <c r="Q5526" s="7">
        <v>63</v>
      </c>
      <c r="R5526" s="7">
        <v>202107</v>
      </c>
    </row>
    <row r="5527" spans="1:22" ht="16.5" customHeight="1">
      <c r="A5527" s="8">
        <v>1078610370</v>
      </c>
      <c r="B5527" s="7">
        <v>1770937</v>
      </c>
      <c r="C5527" s="12">
        <v>1101112405987</v>
      </c>
      <c r="D5527" s="7" t="s">
        <v>53842</v>
      </c>
      <c r="E5527" s="7" t="s">
        <v>53843</v>
      </c>
      <c r="F5527" s="7" t="s">
        <v>53844</v>
      </c>
      <c r="G5527" s="7" t="s">
        <v>53845</v>
      </c>
      <c r="H5527" s="7" t="s">
        <v>53846</v>
      </c>
      <c r="I5527" s="7" t="s">
        <v>65</v>
      </c>
      <c r="J5527" s="7" t="s">
        <v>33060</v>
      </c>
      <c r="K5527" s="7" t="s">
        <v>47</v>
      </c>
      <c r="L5527" s="7">
        <v>10</v>
      </c>
      <c r="M5527" s="7" t="s">
        <v>313</v>
      </c>
      <c r="N5527" s="7">
        <v>42412</v>
      </c>
      <c r="O5527" s="7" t="s">
        <v>44111</v>
      </c>
      <c r="P5527" s="7">
        <v>20020101</v>
      </c>
      <c r="Q5527" s="7">
        <v>77</v>
      </c>
      <c r="R5527" s="7">
        <v>202107</v>
      </c>
    </row>
    <row r="5528" spans="1:22" ht="16.5" customHeight="1">
      <c r="A5528" s="8">
        <v>1078726393</v>
      </c>
      <c r="B5528" s="7">
        <v>3667598</v>
      </c>
      <c r="C5528" s="12">
        <v>1101114191328</v>
      </c>
      <c r="D5528" s="7" t="s">
        <v>53847</v>
      </c>
      <c r="E5528" s="7" t="s">
        <v>53848</v>
      </c>
      <c r="F5528" s="7" t="s">
        <v>53849</v>
      </c>
      <c r="G5528" s="7" t="s">
        <v>53850</v>
      </c>
      <c r="H5528" s="7" t="s">
        <v>53851</v>
      </c>
      <c r="I5528" s="7" t="s">
        <v>65</v>
      </c>
      <c r="J5528" s="7" t="s">
        <v>33060</v>
      </c>
      <c r="K5528" s="7" t="s">
        <v>47</v>
      </c>
      <c r="L5528" s="7">
        <v>10</v>
      </c>
      <c r="M5528" s="7" t="s">
        <v>34433</v>
      </c>
      <c r="N5528" s="7">
        <v>62090</v>
      </c>
      <c r="O5528" s="7" t="s">
        <v>44321</v>
      </c>
      <c r="P5528" s="7">
        <v>20091001</v>
      </c>
      <c r="Q5528" s="7">
        <v>70</v>
      </c>
      <c r="R5528" s="7">
        <v>202107</v>
      </c>
    </row>
    <row r="5529" spans="1:22" ht="16.5" customHeight="1">
      <c r="A5529" s="8">
        <v>1088611203</v>
      </c>
      <c r="B5529" s="7">
        <v>5900746</v>
      </c>
      <c r="C5529" s="12">
        <v>1101115403219</v>
      </c>
      <c r="D5529" s="7" t="s">
        <v>20456</v>
      </c>
      <c r="E5529" s="7" t="s">
        <v>20457</v>
      </c>
      <c r="F5529" s="7" t="s">
        <v>20458</v>
      </c>
      <c r="G5529" s="7" t="s">
        <v>20459</v>
      </c>
      <c r="H5529" s="7" t="s">
        <v>20460</v>
      </c>
      <c r="I5529" s="7" t="s">
        <v>65</v>
      </c>
      <c r="J5529" s="7" t="s">
        <v>33060</v>
      </c>
      <c r="K5529" s="7" t="s">
        <v>47</v>
      </c>
      <c r="L5529" s="7">
        <v>10</v>
      </c>
      <c r="M5529" s="7" t="s">
        <v>33076</v>
      </c>
      <c r="N5529" s="7">
        <v>30121</v>
      </c>
      <c r="O5529" s="7" t="s">
        <v>22582</v>
      </c>
      <c r="P5529" s="7">
        <v>20140428</v>
      </c>
      <c r="Q5529" s="7">
        <v>60</v>
      </c>
      <c r="R5529" s="7">
        <v>202107</v>
      </c>
    </row>
    <row r="5530" spans="1:22" ht="16.5" customHeight="1">
      <c r="A5530" s="8">
        <v>2928100345</v>
      </c>
      <c r="B5530" s="7">
        <v>6554494</v>
      </c>
      <c r="C5530" s="12">
        <v>1101115910264</v>
      </c>
      <c r="D5530" s="7" t="s">
        <v>53852</v>
      </c>
      <c r="E5530" s="7" t="s">
        <v>53853</v>
      </c>
      <c r="F5530" s="7" t="s">
        <v>1842</v>
      </c>
      <c r="H5530" s="7" t="s">
        <v>53854</v>
      </c>
      <c r="I5530" s="7" t="s">
        <v>65</v>
      </c>
      <c r="J5530" s="7" t="s">
        <v>33060</v>
      </c>
      <c r="K5530" s="7" t="s">
        <v>47</v>
      </c>
      <c r="L5530" s="7">
        <v>10</v>
      </c>
      <c r="M5530" s="7" t="s">
        <v>33076</v>
      </c>
      <c r="N5530" s="7">
        <v>20423</v>
      </c>
      <c r="O5530" s="7" t="s">
        <v>1799</v>
      </c>
      <c r="P5530" s="7">
        <v>20151207</v>
      </c>
      <c r="Q5530" s="7">
        <v>51</v>
      </c>
      <c r="R5530" s="7">
        <v>202107</v>
      </c>
    </row>
    <row r="5531" spans="1:22" ht="16.5" customHeight="1">
      <c r="A5531" s="8">
        <v>3488600624</v>
      </c>
      <c r="B5531" s="7">
        <v>8063141</v>
      </c>
      <c r="C5531" s="12">
        <v>1101116260080</v>
      </c>
      <c r="D5531" s="7" t="s">
        <v>53855</v>
      </c>
      <c r="E5531" s="7" t="s">
        <v>53856</v>
      </c>
      <c r="F5531" s="7" t="s">
        <v>53857</v>
      </c>
      <c r="G5531" s="7" t="s">
        <v>53858</v>
      </c>
      <c r="H5531" s="7" t="s">
        <v>53859</v>
      </c>
      <c r="I5531" s="7" t="s">
        <v>65</v>
      </c>
      <c r="J5531" s="7" t="s">
        <v>33060</v>
      </c>
      <c r="K5531" s="7" t="s">
        <v>47</v>
      </c>
      <c r="L5531" s="7">
        <v>10</v>
      </c>
      <c r="M5531" s="7" t="s">
        <v>966</v>
      </c>
      <c r="N5531" s="7">
        <v>68129</v>
      </c>
      <c r="O5531" s="7" t="s">
        <v>44903</v>
      </c>
      <c r="P5531" s="7">
        <v>20161215</v>
      </c>
      <c r="Q5531" s="7">
        <v>82</v>
      </c>
      <c r="R5531" s="7">
        <v>202107</v>
      </c>
    </row>
    <row r="5532" spans="1:22" ht="16.5" customHeight="1">
      <c r="A5532" s="8">
        <v>6038800976</v>
      </c>
      <c r="B5532" s="7">
        <v>8436715</v>
      </c>
      <c r="C5532" s="12">
        <v>1101116594108</v>
      </c>
      <c r="D5532" s="7" t="s">
        <v>53860</v>
      </c>
      <c r="E5532" s="7" t="s">
        <v>53861</v>
      </c>
      <c r="F5532" s="7" t="s">
        <v>53862</v>
      </c>
      <c r="G5532" s="7" t="s">
        <v>53863</v>
      </c>
      <c r="H5532" s="7" t="s">
        <v>53864</v>
      </c>
      <c r="I5532" s="7" t="s">
        <v>63</v>
      </c>
      <c r="J5532" s="7" t="s">
        <v>33060</v>
      </c>
      <c r="K5532" s="7" t="s">
        <v>47</v>
      </c>
      <c r="L5532" s="7">
        <v>10</v>
      </c>
      <c r="M5532" s="7" t="s">
        <v>34433</v>
      </c>
      <c r="N5532" s="7">
        <v>63991</v>
      </c>
      <c r="O5532" s="7" t="s">
        <v>13994</v>
      </c>
      <c r="P5532" s="7">
        <v>20171211</v>
      </c>
      <c r="Q5532" s="7">
        <v>51</v>
      </c>
      <c r="R5532" s="7">
        <v>202107</v>
      </c>
    </row>
    <row r="5533" spans="1:22" ht="16.5" customHeight="1">
      <c r="A5533" s="8">
        <v>1498601050</v>
      </c>
      <c r="B5533" s="7">
        <v>8537670</v>
      </c>
      <c r="C5533" s="12">
        <v>1101116701836</v>
      </c>
      <c r="D5533" s="7" t="s">
        <v>53865</v>
      </c>
      <c r="E5533" s="7" t="s">
        <v>7388</v>
      </c>
      <c r="F5533" s="7" t="s">
        <v>12698</v>
      </c>
      <c r="H5533" s="7" t="s">
        <v>53866</v>
      </c>
      <c r="I5533" s="7" t="s">
        <v>65</v>
      </c>
      <c r="J5533" s="7" t="s">
        <v>33060</v>
      </c>
      <c r="K5533" s="7" t="s">
        <v>47</v>
      </c>
      <c r="L5533" s="7">
        <v>10</v>
      </c>
      <c r="M5533" s="7" t="s">
        <v>34433</v>
      </c>
      <c r="N5533" s="7">
        <v>58222</v>
      </c>
      <c r="O5533" s="7" t="s">
        <v>13163</v>
      </c>
      <c r="P5533" s="7">
        <v>20180327</v>
      </c>
      <c r="Q5533" s="7">
        <v>53</v>
      </c>
      <c r="R5533" s="7">
        <v>202107</v>
      </c>
    </row>
    <row r="5534" spans="1:22" ht="16.5" customHeight="1">
      <c r="A5534" s="8">
        <v>1788101034</v>
      </c>
      <c r="B5534" s="7">
        <v>8594611</v>
      </c>
      <c r="C5534" s="12">
        <v>1101116768034</v>
      </c>
      <c r="D5534" s="7" t="s">
        <v>53867</v>
      </c>
      <c r="E5534" s="7" t="s">
        <v>53868</v>
      </c>
      <c r="F5534" s="7" t="s">
        <v>53869</v>
      </c>
      <c r="G5534" s="7" t="s">
        <v>53870</v>
      </c>
      <c r="H5534" s="7" t="s">
        <v>53871</v>
      </c>
      <c r="I5534" s="7" t="s">
        <v>65</v>
      </c>
      <c r="J5534" s="7" t="s">
        <v>33060</v>
      </c>
      <c r="K5534" s="7" t="s">
        <v>47</v>
      </c>
      <c r="L5534" s="7">
        <v>10</v>
      </c>
      <c r="M5534" s="7" t="s">
        <v>33076</v>
      </c>
      <c r="N5534" s="7">
        <v>29199</v>
      </c>
      <c r="O5534" s="7" t="s">
        <v>33542</v>
      </c>
      <c r="P5534" s="7">
        <v>20180601</v>
      </c>
      <c r="Q5534" s="7">
        <v>103</v>
      </c>
      <c r="R5534" s="7">
        <v>202107</v>
      </c>
    </row>
    <row r="5535" spans="1:22" ht="16.5" customHeight="1">
      <c r="A5535" s="8">
        <v>4808801649</v>
      </c>
      <c r="B5535" s="7">
        <v>9214285</v>
      </c>
      <c r="C5535" s="12">
        <v>1101117260295</v>
      </c>
      <c r="D5535" s="7" t="s">
        <v>53872</v>
      </c>
      <c r="E5535" s="7" t="s">
        <v>53873</v>
      </c>
      <c r="F5535" s="7" t="s">
        <v>53874</v>
      </c>
      <c r="H5535" s="7" t="s">
        <v>53875</v>
      </c>
      <c r="I5535" s="7" t="s">
        <v>65</v>
      </c>
      <c r="J5535" s="7" t="s">
        <v>33060</v>
      </c>
      <c r="K5535" s="7" t="s">
        <v>47</v>
      </c>
      <c r="L5535" s="7">
        <v>10</v>
      </c>
      <c r="M5535" s="7" t="s">
        <v>363</v>
      </c>
      <c r="N5535" s="7">
        <v>71531</v>
      </c>
      <c r="O5535" s="7" t="s">
        <v>15169</v>
      </c>
      <c r="P5535" s="7">
        <v>20191015</v>
      </c>
      <c r="Q5535" s="7">
        <v>54</v>
      </c>
      <c r="R5535" s="7">
        <v>202107</v>
      </c>
    </row>
    <row r="5536" spans="1:22" ht="16.5" customHeight="1">
      <c r="A5536" s="8">
        <v>4778101703</v>
      </c>
      <c r="B5536" s="7">
        <v>9217601</v>
      </c>
      <c r="C5536" s="12">
        <v>1101117272092</v>
      </c>
      <c r="D5536" s="7" t="s">
        <v>53876</v>
      </c>
      <c r="E5536" s="7" t="s">
        <v>53877</v>
      </c>
      <c r="F5536" s="7" t="s">
        <v>53878</v>
      </c>
      <c r="G5536" s="7" t="s">
        <v>6382</v>
      </c>
      <c r="H5536" s="7" t="s">
        <v>53879</v>
      </c>
      <c r="I5536" s="7" t="s">
        <v>65</v>
      </c>
      <c r="J5536" s="7" t="s">
        <v>33060</v>
      </c>
      <c r="K5536" s="7" t="s">
        <v>47</v>
      </c>
      <c r="L5536" s="7">
        <v>10</v>
      </c>
      <c r="M5536" s="7" t="s">
        <v>34319</v>
      </c>
      <c r="N5536" s="7">
        <v>56129</v>
      </c>
      <c r="O5536" s="7" t="s">
        <v>45004</v>
      </c>
      <c r="P5536" s="7">
        <v>20191025</v>
      </c>
      <c r="Q5536" s="7">
        <v>103</v>
      </c>
      <c r="R5536" s="7">
        <v>202107</v>
      </c>
    </row>
    <row r="5537" spans="1:18" ht="16.5" customHeight="1">
      <c r="A5537" s="8">
        <v>8558801334</v>
      </c>
      <c r="B5537" s="7">
        <v>9252684</v>
      </c>
      <c r="C5537" s="12">
        <v>1101117310347</v>
      </c>
      <c r="D5537" s="7" t="s">
        <v>25709</v>
      </c>
      <c r="E5537" s="7" t="s">
        <v>25710</v>
      </c>
      <c r="F5537" s="7" t="s">
        <v>25711</v>
      </c>
      <c r="H5537" s="7" t="s">
        <v>25712</v>
      </c>
      <c r="I5537" s="7" t="s">
        <v>52</v>
      </c>
      <c r="J5537" s="7" t="s">
        <v>33060</v>
      </c>
      <c r="K5537" s="7" t="s">
        <v>47</v>
      </c>
      <c r="L5537" s="7">
        <v>10</v>
      </c>
      <c r="M5537" s="7" t="s">
        <v>34194</v>
      </c>
      <c r="N5537" s="7">
        <v>49401</v>
      </c>
      <c r="O5537" s="7" t="s">
        <v>34224</v>
      </c>
      <c r="P5537" s="7">
        <v>20191202</v>
      </c>
      <c r="Q5537" s="7">
        <v>166</v>
      </c>
      <c r="R5537" s="7">
        <v>202107</v>
      </c>
    </row>
    <row r="5538" spans="1:18" ht="16.5" customHeight="1">
      <c r="A5538" s="8">
        <v>3038180047</v>
      </c>
      <c r="B5538" s="7">
        <v>9256273</v>
      </c>
      <c r="C5538" s="12">
        <v>1101117321295</v>
      </c>
      <c r="D5538" s="7" t="s">
        <v>28669</v>
      </c>
      <c r="E5538" s="7" t="s">
        <v>28670</v>
      </c>
      <c r="F5538" s="7" t="s">
        <v>28671</v>
      </c>
      <c r="G5538" s="7" t="s">
        <v>28672</v>
      </c>
      <c r="H5538" s="7" t="s">
        <v>28673</v>
      </c>
      <c r="I5538" s="7" t="s">
        <v>65</v>
      </c>
      <c r="J5538" s="7" t="s">
        <v>33060</v>
      </c>
      <c r="K5538" s="7" t="s">
        <v>47</v>
      </c>
      <c r="L5538" s="7">
        <v>10</v>
      </c>
      <c r="M5538" s="7" t="s">
        <v>34433</v>
      </c>
      <c r="N5538" s="7">
        <v>59120</v>
      </c>
      <c r="O5538" s="7" t="s">
        <v>45986</v>
      </c>
      <c r="P5538" s="7">
        <v>20191211</v>
      </c>
      <c r="Q5538" s="7">
        <v>126</v>
      </c>
      <c r="R5538" s="7">
        <v>202107</v>
      </c>
    </row>
    <row r="5539" spans="1:18" ht="16.5" customHeight="1">
      <c r="A5539" s="8">
        <v>8808601603</v>
      </c>
      <c r="B5539" s="7">
        <v>9305579</v>
      </c>
      <c r="C5539" s="12">
        <v>1101117379997</v>
      </c>
      <c r="D5539" s="7" t="s">
        <v>28387</v>
      </c>
      <c r="E5539" s="7" t="s">
        <v>28388</v>
      </c>
      <c r="F5539" s="7" t="s">
        <v>28389</v>
      </c>
      <c r="G5539" s="7" t="s">
        <v>28390</v>
      </c>
      <c r="H5539" s="7" t="s">
        <v>28391</v>
      </c>
      <c r="I5539" s="7" t="s">
        <v>65</v>
      </c>
      <c r="J5539" s="7" t="s">
        <v>33060</v>
      </c>
      <c r="K5539" s="7" t="s">
        <v>47</v>
      </c>
      <c r="L5539" s="7">
        <v>10</v>
      </c>
      <c r="M5539" s="7" t="s">
        <v>363</v>
      </c>
      <c r="N5539" s="7">
        <v>71531</v>
      </c>
      <c r="O5539" s="7" t="s">
        <v>15169</v>
      </c>
      <c r="P5539" s="7">
        <v>20200206</v>
      </c>
      <c r="Q5539" s="7">
        <v>85</v>
      </c>
      <c r="R5539" s="7">
        <v>202107</v>
      </c>
    </row>
    <row r="5540" spans="1:18" ht="16.5" customHeight="1">
      <c r="A5540" s="8">
        <v>2408701670</v>
      </c>
      <c r="B5540" s="7">
        <v>9325794</v>
      </c>
      <c r="C5540" s="12">
        <v>1101117430153</v>
      </c>
      <c r="D5540" s="7" t="s">
        <v>53880</v>
      </c>
      <c r="E5540" s="7" t="s">
        <v>53881</v>
      </c>
      <c r="F5540" s="7" t="s">
        <v>53882</v>
      </c>
      <c r="G5540" s="7" t="s">
        <v>53883</v>
      </c>
      <c r="H5540" s="7" t="s">
        <v>12036</v>
      </c>
      <c r="I5540" s="7" t="s">
        <v>52</v>
      </c>
      <c r="J5540" s="7" t="s">
        <v>33060</v>
      </c>
      <c r="K5540" s="7" t="s">
        <v>47</v>
      </c>
      <c r="L5540" s="7">
        <v>10</v>
      </c>
      <c r="M5540" s="7" t="s">
        <v>34433</v>
      </c>
      <c r="N5540" s="7">
        <v>59111</v>
      </c>
      <c r="O5540" s="7" t="s">
        <v>44676</v>
      </c>
      <c r="P5540" s="7">
        <v>20200318</v>
      </c>
      <c r="Q5540" s="7">
        <v>52</v>
      </c>
      <c r="R5540" s="7">
        <v>202107</v>
      </c>
    </row>
    <row r="5541" spans="1:18" ht="16.5" customHeight="1">
      <c r="A5541" s="8">
        <v>6238801625</v>
      </c>
      <c r="B5541" s="7">
        <v>9405833</v>
      </c>
      <c r="C5541" s="12">
        <v>1101117483235</v>
      </c>
      <c r="D5541" s="7" t="s">
        <v>53884</v>
      </c>
      <c r="E5541" s="7" t="s">
        <v>53885</v>
      </c>
      <c r="F5541" s="7" t="s">
        <v>13981</v>
      </c>
      <c r="G5541" s="7" t="s">
        <v>53886</v>
      </c>
      <c r="H5541" s="7" t="s">
        <v>53887</v>
      </c>
      <c r="I5541" s="7" t="s">
        <v>65</v>
      </c>
      <c r="J5541" s="7" t="s">
        <v>33060</v>
      </c>
      <c r="K5541" s="7" t="s">
        <v>47</v>
      </c>
      <c r="L5541" s="7">
        <v>10</v>
      </c>
      <c r="M5541" s="7" t="s">
        <v>34433</v>
      </c>
      <c r="N5541" s="7">
        <v>63991</v>
      </c>
      <c r="O5541" s="7" t="s">
        <v>13994</v>
      </c>
      <c r="P5541" s="7">
        <v>20200512</v>
      </c>
      <c r="Q5541" s="7">
        <v>50</v>
      </c>
      <c r="R5541" s="7">
        <v>202107</v>
      </c>
    </row>
    <row r="5542" spans="1:18" ht="16.5" customHeight="1">
      <c r="A5542" s="8">
        <v>3118153269</v>
      </c>
      <c r="B5542" s="7">
        <v>9405919</v>
      </c>
      <c r="C5542" s="12">
        <v>1101117484259</v>
      </c>
      <c r="D5542" s="7" t="s">
        <v>53888</v>
      </c>
      <c r="E5542" s="7" t="s">
        <v>53889</v>
      </c>
      <c r="F5542" s="7" t="s">
        <v>53890</v>
      </c>
      <c r="G5542" s="7" t="s">
        <v>53891</v>
      </c>
      <c r="H5542" s="7" t="s">
        <v>53892</v>
      </c>
      <c r="I5542" s="7" t="s">
        <v>65</v>
      </c>
      <c r="J5542" s="7" t="s">
        <v>33060</v>
      </c>
      <c r="K5542" s="7" t="s">
        <v>47</v>
      </c>
      <c r="L5542" s="7">
        <v>10</v>
      </c>
      <c r="M5542" s="7" t="s">
        <v>33076</v>
      </c>
      <c r="N5542" s="7">
        <v>29299</v>
      </c>
      <c r="O5542" s="7" t="s">
        <v>33562</v>
      </c>
      <c r="P5542" s="7">
        <v>20200513</v>
      </c>
      <c r="Q5542" s="7">
        <v>50</v>
      </c>
      <c r="R5542" s="7">
        <v>202107</v>
      </c>
    </row>
    <row r="5543" spans="1:18" ht="16.5" customHeight="1">
      <c r="A5543" s="8">
        <v>3548700378</v>
      </c>
      <c r="B5543" s="7">
        <v>6740036</v>
      </c>
      <c r="C5543" s="12">
        <v>1201110821844</v>
      </c>
      <c r="D5543" s="7" t="s">
        <v>53893</v>
      </c>
      <c r="E5543" s="7" t="s">
        <v>29752</v>
      </c>
      <c r="F5543" s="7" t="s">
        <v>53894</v>
      </c>
      <c r="G5543" s="7" t="s">
        <v>53895</v>
      </c>
      <c r="H5543" s="7" t="s">
        <v>53896</v>
      </c>
      <c r="I5543" s="7" t="s">
        <v>65</v>
      </c>
      <c r="J5543" s="7" t="s">
        <v>33060</v>
      </c>
      <c r="K5543" s="7" t="s">
        <v>47</v>
      </c>
      <c r="L5543" s="7">
        <v>10</v>
      </c>
      <c r="M5543" s="7" t="s">
        <v>34194</v>
      </c>
      <c r="N5543" s="7">
        <v>52991</v>
      </c>
      <c r="O5543" s="7" t="s">
        <v>38799</v>
      </c>
      <c r="P5543" s="7">
        <v>20160531</v>
      </c>
      <c r="Q5543" s="7">
        <v>74</v>
      </c>
      <c r="R5543" s="7">
        <v>202107</v>
      </c>
    </row>
    <row r="5544" spans="1:18" ht="16.5" customHeight="1">
      <c r="A5544" s="8">
        <v>3418800947</v>
      </c>
      <c r="B5544" s="7">
        <v>8644501</v>
      </c>
      <c r="C5544" s="12">
        <v>1201110943763</v>
      </c>
      <c r="D5544" s="7" t="s">
        <v>53897</v>
      </c>
      <c r="E5544" s="7" t="s">
        <v>53898</v>
      </c>
      <c r="F5544" s="7" t="s">
        <v>53899</v>
      </c>
      <c r="H5544" s="7" t="s">
        <v>53900</v>
      </c>
      <c r="I5544" s="7" t="s">
        <v>65</v>
      </c>
      <c r="J5544" s="7" t="s">
        <v>33060</v>
      </c>
      <c r="K5544" s="7" t="s">
        <v>47</v>
      </c>
      <c r="L5544" s="7">
        <v>10</v>
      </c>
      <c r="M5544" s="7" t="s">
        <v>34194</v>
      </c>
      <c r="N5544" s="7">
        <v>52942</v>
      </c>
      <c r="O5544" s="7" t="s">
        <v>47110</v>
      </c>
      <c r="P5544" s="7">
        <v>20180622</v>
      </c>
      <c r="Q5544" s="7">
        <v>56</v>
      </c>
      <c r="R5544" s="7">
        <v>202107</v>
      </c>
    </row>
    <row r="5545" spans="1:18" ht="16.5" customHeight="1">
      <c r="A5545" s="8">
        <v>8598601540</v>
      </c>
      <c r="B5545" s="7">
        <v>9191998</v>
      </c>
      <c r="C5545" s="12">
        <v>1201111022251</v>
      </c>
      <c r="D5545" s="7" t="s">
        <v>53901</v>
      </c>
      <c r="E5545" s="7" t="s">
        <v>1176</v>
      </c>
      <c r="F5545" s="7" t="s">
        <v>53902</v>
      </c>
      <c r="G5545" s="7" t="s">
        <v>11040</v>
      </c>
      <c r="H5545" s="7" t="s">
        <v>11188</v>
      </c>
      <c r="I5545" s="7" t="s">
        <v>65</v>
      </c>
      <c r="J5545" s="7" t="s">
        <v>33060</v>
      </c>
      <c r="K5545" s="7" t="s">
        <v>47</v>
      </c>
      <c r="L5545" s="7">
        <v>10</v>
      </c>
      <c r="M5545" s="7" t="s">
        <v>34194</v>
      </c>
      <c r="N5545" s="7">
        <v>49212</v>
      </c>
      <c r="O5545" s="7" t="s">
        <v>10754</v>
      </c>
      <c r="P5545" s="7">
        <v>20190917</v>
      </c>
      <c r="Q5545" s="7">
        <v>54</v>
      </c>
      <c r="R5545" s="7">
        <v>202107</v>
      </c>
    </row>
    <row r="5546" spans="1:18" ht="16.5" customHeight="1">
      <c r="A5546" s="8">
        <v>6358701451</v>
      </c>
      <c r="B5546" s="7">
        <v>9298089</v>
      </c>
      <c r="C5546" s="12">
        <v>1311110578997</v>
      </c>
      <c r="D5546" s="7" t="s">
        <v>27299</v>
      </c>
      <c r="E5546" s="7" t="s">
        <v>24040</v>
      </c>
      <c r="F5546" s="7" t="s">
        <v>13271</v>
      </c>
      <c r="G5546" s="7" t="s">
        <v>13283</v>
      </c>
      <c r="H5546" s="7" t="s">
        <v>27300</v>
      </c>
      <c r="I5546" s="7" t="s">
        <v>65</v>
      </c>
      <c r="J5546" s="7" t="s">
        <v>33060</v>
      </c>
      <c r="K5546" s="7" t="s">
        <v>47</v>
      </c>
      <c r="L5546" s="7">
        <v>10</v>
      </c>
      <c r="M5546" s="7" t="s">
        <v>34433</v>
      </c>
      <c r="N5546" s="7">
        <v>58221</v>
      </c>
      <c r="O5546" s="7" t="s">
        <v>12995</v>
      </c>
      <c r="P5546" s="7">
        <v>20200114</v>
      </c>
      <c r="Q5546" s="7">
        <v>89</v>
      </c>
      <c r="R5546" s="7">
        <v>202107</v>
      </c>
    </row>
    <row r="5547" spans="1:18" ht="16.5" customHeight="1">
      <c r="A5547" s="8">
        <v>5908701876</v>
      </c>
      <c r="B5547" s="7">
        <v>9454040</v>
      </c>
      <c r="C5547" s="12">
        <v>1311110595214</v>
      </c>
      <c r="D5547" s="7" t="s">
        <v>19988</v>
      </c>
      <c r="E5547" s="7" t="s">
        <v>1266</v>
      </c>
      <c r="F5547" s="7" t="s">
        <v>27540</v>
      </c>
      <c r="G5547" s="7" t="s">
        <v>53903</v>
      </c>
      <c r="H5547" s="7" t="s">
        <v>53904</v>
      </c>
      <c r="I5547" s="7" t="s">
        <v>65</v>
      </c>
      <c r="J5547" s="7" t="s">
        <v>33060</v>
      </c>
      <c r="K5547" s="7" t="s">
        <v>47</v>
      </c>
      <c r="L5547" s="7">
        <v>10</v>
      </c>
      <c r="M5547" s="7" t="s">
        <v>34433</v>
      </c>
      <c r="N5547" s="7">
        <v>58222</v>
      </c>
      <c r="O5547" s="7" t="s">
        <v>13163</v>
      </c>
      <c r="P5547" s="7">
        <v>20200611</v>
      </c>
      <c r="Q5547" s="7">
        <v>85</v>
      </c>
      <c r="R5547" s="7">
        <v>202107</v>
      </c>
    </row>
    <row r="5548" spans="1:18" ht="16.5" customHeight="1">
      <c r="A5548" s="8">
        <v>8068200234</v>
      </c>
      <c r="B5548" s="7">
        <v>9257001</v>
      </c>
      <c r="C5548" s="12">
        <v>1314330022702</v>
      </c>
      <c r="D5548" s="7" t="s">
        <v>53905</v>
      </c>
      <c r="E5548" s="7" t="s">
        <v>53906</v>
      </c>
      <c r="F5548" s="7" t="s">
        <v>615</v>
      </c>
      <c r="G5548" s="7" t="s">
        <v>53907</v>
      </c>
      <c r="H5548" s="7" t="s">
        <v>53908</v>
      </c>
      <c r="I5548" s="7" t="s">
        <v>45</v>
      </c>
      <c r="J5548" s="7" t="s">
        <v>33060</v>
      </c>
      <c r="K5548" s="7" t="s">
        <v>47</v>
      </c>
      <c r="L5548" s="7">
        <v>10</v>
      </c>
      <c r="M5548" s="7" t="s">
        <v>105</v>
      </c>
      <c r="N5548" s="7">
        <v>86101</v>
      </c>
      <c r="O5548" s="7" t="s">
        <v>615</v>
      </c>
      <c r="P5548" s="7">
        <v>20191216</v>
      </c>
      <c r="Q5548" s="7">
        <v>533</v>
      </c>
      <c r="R5548" s="7">
        <v>202107</v>
      </c>
    </row>
    <row r="5549" spans="1:18" ht="16.5" customHeight="1">
      <c r="A5549" s="8">
        <v>3058700420</v>
      </c>
      <c r="B5549" s="7">
        <v>6731801</v>
      </c>
      <c r="C5549" s="12">
        <v>1344110070506</v>
      </c>
      <c r="D5549" s="7" t="s">
        <v>53909</v>
      </c>
      <c r="E5549" s="7" t="s">
        <v>53910</v>
      </c>
      <c r="F5549" s="7" t="s">
        <v>53911</v>
      </c>
      <c r="G5549" s="7" t="s">
        <v>53912</v>
      </c>
      <c r="H5549" s="7" t="s">
        <v>53913</v>
      </c>
      <c r="I5549" s="7" t="s">
        <v>65</v>
      </c>
      <c r="J5549" s="7" t="s">
        <v>33060</v>
      </c>
      <c r="K5549" s="7" t="s">
        <v>47</v>
      </c>
      <c r="L5549" s="7">
        <v>10</v>
      </c>
      <c r="M5549" s="7" t="s">
        <v>33076</v>
      </c>
      <c r="N5549" s="7">
        <v>28421</v>
      </c>
      <c r="O5549" s="7" t="s">
        <v>53914</v>
      </c>
      <c r="P5549" s="7">
        <v>20160518</v>
      </c>
      <c r="Q5549" s="7">
        <v>87</v>
      </c>
      <c r="R5549" s="7">
        <v>202107</v>
      </c>
    </row>
    <row r="5550" spans="1:18" ht="16.5" customHeight="1">
      <c r="A5550" s="8">
        <v>6908701079</v>
      </c>
      <c r="B5550" s="7">
        <v>8786209</v>
      </c>
      <c r="C5550" s="12">
        <v>1345110375649</v>
      </c>
      <c r="D5550" s="7" t="s">
        <v>53915</v>
      </c>
      <c r="E5550" s="7" t="s">
        <v>53916</v>
      </c>
      <c r="F5550" s="7" t="s">
        <v>53917</v>
      </c>
      <c r="H5550" s="7" t="s">
        <v>53918</v>
      </c>
      <c r="I5550" s="7" t="s">
        <v>65</v>
      </c>
      <c r="J5550" s="7" t="s">
        <v>33060</v>
      </c>
      <c r="K5550" s="7" t="s">
        <v>47</v>
      </c>
      <c r="L5550" s="7">
        <v>10</v>
      </c>
      <c r="M5550" s="7" t="s">
        <v>33076</v>
      </c>
      <c r="N5550" s="7">
        <v>26299</v>
      </c>
      <c r="O5550" s="7" t="s">
        <v>33440</v>
      </c>
      <c r="P5550" s="7">
        <v>20181204</v>
      </c>
      <c r="Q5550" s="7">
        <v>76</v>
      </c>
      <c r="R5550" s="7">
        <v>202107</v>
      </c>
    </row>
    <row r="5551" spans="1:18" ht="16.5" customHeight="1">
      <c r="A5551" s="8">
        <v>7858101394</v>
      </c>
      <c r="B5551" s="7">
        <v>8984965</v>
      </c>
      <c r="C5551" s="12">
        <v>1345110395225</v>
      </c>
      <c r="D5551" s="7" t="s">
        <v>53919</v>
      </c>
      <c r="E5551" s="7" t="s">
        <v>53920</v>
      </c>
      <c r="F5551" s="7" t="s">
        <v>53921</v>
      </c>
      <c r="G5551" s="7" t="s">
        <v>53922</v>
      </c>
      <c r="H5551" s="7" t="s">
        <v>53923</v>
      </c>
      <c r="I5551" s="7" t="s">
        <v>65</v>
      </c>
      <c r="J5551" s="7" t="s">
        <v>33060</v>
      </c>
      <c r="K5551" s="7" t="s">
        <v>47</v>
      </c>
      <c r="L5551" s="7">
        <v>10</v>
      </c>
      <c r="M5551" s="7" t="s">
        <v>966</v>
      </c>
      <c r="N5551" s="7">
        <v>68222</v>
      </c>
      <c r="O5551" s="7" t="s">
        <v>53722</v>
      </c>
      <c r="P5551" s="7">
        <v>20190515</v>
      </c>
      <c r="Q5551" s="7">
        <v>57</v>
      </c>
      <c r="R5551" s="7">
        <v>202107</v>
      </c>
    </row>
    <row r="5552" spans="1:18" ht="16.5" customHeight="1">
      <c r="A5552" s="8">
        <v>4928700286</v>
      </c>
      <c r="B5552" s="7">
        <v>6689294</v>
      </c>
      <c r="C5552" s="12">
        <v>1348110366428</v>
      </c>
      <c r="D5552" s="7" t="s">
        <v>53924</v>
      </c>
      <c r="E5552" s="7" t="s">
        <v>53925</v>
      </c>
      <c r="F5552" s="7" t="s">
        <v>53926</v>
      </c>
      <c r="H5552" s="7" t="s">
        <v>18278</v>
      </c>
      <c r="I5552" s="7" t="s">
        <v>65</v>
      </c>
      <c r="J5552" s="7" t="s">
        <v>33060</v>
      </c>
      <c r="K5552" s="7" t="s">
        <v>47</v>
      </c>
      <c r="L5552" s="7">
        <v>10</v>
      </c>
      <c r="M5552" s="7" t="s">
        <v>363</v>
      </c>
      <c r="N5552" s="7">
        <v>70129</v>
      </c>
      <c r="O5552" s="7" t="s">
        <v>38215</v>
      </c>
      <c r="P5552" s="7">
        <v>20160419</v>
      </c>
      <c r="Q5552" s="7">
        <v>51</v>
      </c>
      <c r="R5552" s="7">
        <v>202107</v>
      </c>
    </row>
    <row r="5553" spans="1:18" ht="16.5" customHeight="1">
      <c r="A5553" s="8">
        <v>8118101387</v>
      </c>
      <c r="B5553" s="7">
        <v>8891623</v>
      </c>
      <c r="C5553" s="12">
        <v>1348110487836</v>
      </c>
      <c r="D5553" s="7" t="s">
        <v>53927</v>
      </c>
      <c r="E5553" s="7" t="s">
        <v>13539</v>
      </c>
      <c r="F5553" s="7" t="s">
        <v>3054</v>
      </c>
      <c r="G5553" s="7" t="s">
        <v>53928</v>
      </c>
      <c r="H5553" s="7" t="s">
        <v>53929</v>
      </c>
      <c r="I5553" s="7" t="s">
        <v>65</v>
      </c>
      <c r="J5553" s="7" t="s">
        <v>33060</v>
      </c>
      <c r="K5553" s="7" t="s">
        <v>47</v>
      </c>
      <c r="L5553" s="7">
        <v>10</v>
      </c>
      <c r="M5553" s="7" t="s">
        <v>33076</v>
      </c>
      <c r="N5553" s="7">
        <v>28909</v>
      </c>
      <c r="O5553" s="7" t="s">
        <v>38319</v>
      </c>
      <c r="P5553" s="7">
        <v>20190225</v>
      </c>
      <c r="Q5553" s="7">
        <v>134</v>
      </c>
      <c r="R5553" s="7">
        <v>202107</v>
      </c>
    </row>
    <row r="5554" spans="1:18" ht="16.5" customHeight="1">
      <c r="A5554" s="8">
        <v>2988701567</v>
      </c>
      <c r="B5554" s="7">
        <v>9246555</v>
      </c>
      <c r="C5554" s="12">
        <v>1348110524373</v>
      </c>
      <c r="D5554" s="7" t="s">
        <v>53930</v>
      </c>
      <c r="E5554" s="7" t="s">
        <v>6915</v>
      </c>
      <c r="F5554" s="7" t="s">
        <v>53931</v>
      </c>
      <c r="H5554" s="7" t="s">
        <v>53932</v>
      </c>
      <c r="I5554" s="7" t="s">
        <v>65</v>
      </c>
      <c r="J5554" s="7" t="s">
        <v>33060</v>
      </c>
      <c r="K5554" s="7" t="s">
        <v>47</v>
      </c>
      <c r="L5554" s="7">
        <v>10</v>
      </c>
      <c r="M5554" s="7" t="s">
        <v>313</v>
      </c>
      <c r="N5554" s="7">
        <v>42204</v>
      </c>
      <c r="O5554" s="7" t="s">
        <v>51299</v>
      </c>
      <c r="P5554" s="7">
        <v>20191113</v>
      </c>
      <c r="Q5554" s="7">
        <v>50</v>
      </c>
      <c r="R5554" s="7">
        <v>202107</v>
      </c>
    </row>
    <row r="5555" spans="1:18" ht="16.5" customHeight="1">
      <c r="A5555" s="8">
        <v>4808701088</v>
      </c>
      <c r="B5555" s="7">
        <v>8476814</v>
      </c>
      <c r="C5555" s="12">
        <v>1358110334292</v>
      </c>
      <c r="D5555" s="7" t="s">
        <v>53933</v>
      </c>
      <c r="E5555" s="7" t="s">
        <v>6326</v>
      </c>
      <c r="F5555" s="7" t="s">
        <v>53934</v>
      </c>
      <c r="G5555" s="7" t="s">
        <v>53935</v>
      </c>
      <c r="H5555" s="7" t="s">
        <v>53936</v>
      </c>
      <c r="I5555" s="7" t="s">
        <v>65</v>
      </c>
      <c r="J5555" s="7" t="s">
        <v>33060</v>
      </c>
      <c r="K5555" s="7" t="s">
        <v>47</v>
      </c>
      <c r="L5555" s="7">
        <v>10</v>
      </c>
      <c r="M5555" s="7" t="s">
        <v>33760</v>
      </c>
      <c r="N5555" s="7">
        <v>46595</v>
      </c>
      <c r="O5555" s="7" t="s">
        <v>22706</v>
      </c>
      <c r="P5555" s="7">
        <v>20180131</v>
      </c>
      <c r="Q5555" s="7">
        <v>79</v>
      </c>
      <c r="R5555" s="7">
        <v>202107</v>
      </c>
    </row>
    <row r="5556" spans="1:18" ht="16.5" customHeight="1">
      <c r="A5556" s="8">
        <v>7908701379</v>
      </c>
      <c r="B5556" s="7">
        <v>9332105</v>
      </c>
      <c r="C5556" s="12">
        <v>1358110389362</v>
      </c>
      <c r="D5556" s="7" t="s">
        <v>53937</v>
      </c>
      <c r="E5556" s="7" t="s">
        <v>53938</v>
      </c>
      <c r="F5556" s="7" t="s">
        <v>53939</v>
      </c>
      <c r="G5556" s="7" t="s">
        <v>53940</v>
      </c>
      <c r="H5556" s="7" t="s">
        <v>53941</v>
      </c>
      <c r="I5556" s="7" t="s">
        <v>65</v>
      </c>
      <c r="J5556" s="7" t="s">
        <v>33060</v>
      </c>
      <c r="K5556" s="7" t="s">
        <v>47</v>
      </c>
      <c r="L5556" s="7">
        <v>10</v>
      </c>
      <c r="M5556" s="7" t="s">
        <v>33076</v>
      </c>
      <c r="N5556" s="7">
        <v>33999</v>
      </c>
      <c r="O5556" s="7" t="s">
        <v>33644</v>
      </c>
      <c r="P5556" s="7">
        <v>20200330</v>
      </c>
      <c r="Q5556" s="7">
        <v>63</v>
      </c>
      <c r="R5556" s="7">
        <v>202107</v>
      </c>
    </row>
    <row r="5557" spans="1:18" ht="16.5" customHeight="1">
      <c r="A5557" s="8">
        <v>4258701418</v>
      </c>
      <c r="B5557" s="7">
        <v>8844798</v>
      </c>
      <c r="C5557" s="12">
        <v>1545110082018</v>
      </c>
      <c r="D5557" s="7" t="s">
        <v>53942</v>
      </c>
      <c r="E5557" s="7" t="s">
        <v>53943</v>
      </c>
      <c r="F5557" s="7" t="s">
        <v>1799</v>
      </c>
      <c r="G5557" s="7" t="s">
        <v>53944</v>
      </c>
      <c r="H5557" s="7" t="s">
        <v>53945</v>
      </c>
      <c r="I5557" s="7" t="s">
        <v>65</v>
      </c>
      <c r="J5557" s="7" t="s">
        <v>33060</v>
      </c>
      <c r="K5557" s="7" t="s">
        <v>47</v>
      </c>
      <c r="L5557" s="7">
        <v>10</v>
      </c>
      <c r="M5557" s="7" t="s">
        <v>33076</v>
      </c>
      <c r="N5557" s="7">
        <v>20423</v>
      </c>
      <c r="O5557" s="7" t="s">
        <v>1799</v>
      </c>
      <c r="P5557" s="7">
        <v>20190110</v>
      </c>
      <c r="Q5557" s="7">
        <v>73</v>
      </c>
      <c r="R5557" s="7">
        <v>202107</v>
      </c>
    </row>
    <row r="5558" spans="1:18" ht="16.5" customHeight="1">
      <c r="A5558" s="8">
        <v>4928600334</v>
      </c>
      <c r="B5558" s="7">
        <v>6555187</v>
      </c>
      <c r="C5558" s="12">
        <v>1601110413651</v>
      </c>
      <c r="D5558" s="7" t="s">
        <v>53946</v>
      </c>
      <c r="E5558" s="7" t="s">
        <v>53947</v>
      </c>
      <c r="F5558" s="7" t="s">
        <v>53948</v>
      </c>
      <c r="G5558" s="7" t="s">
        <v>53949</v>
      </c>
      <c r="H5558" s="7" t="s">
        <v>53950</v>
      </c>
      <c r="I5558" s="7" t="s">
        <v>65</v>
      </c>
      <c r="J5558" s="7" t="s">
        <v>33060</v>
      </c>
      <c r="K5558" s="7" t="s">
        <v>47</v>
      </c>
      <c r="L5558" s="7">
        <v>10</v>
      </c>
      <c r="M5558" s="7" t="s">
        <v>33076</v>
      </c>
      <c r="N5558" s="7">
        <v>13109</v>
      </c>
      <c r="O5558" s="7" t="s">
        <v>49777</v>
      </c>
      <c r="P5558" s="7">
        <v>20151202</v>
      </c>
      <c r="Q5558" s="7">
        <v>61</v>
      </c>
      <c r="R5558" s="7">
        <v>202107</v>
      </c>
    </row>
    <row r="5559" spans="1:18" ht="16.5" customHeight="1">
      <c r="A5559" s="8">
        <v>6298701664</v>
      </c>
      <c r="B5559" s="7">
        <v>9257458</v>
      </c>
      <c r="C5559" s="12">
        <v>1613110055937</v>
      </c>
      <c r="D5559" s="7" t="s">
        <v>53951</v>
      </c>
      <c r="E5559" s="7" t="s">
        <v>53952</v>
      </c>
      <c r="F5559" s="7" t="s">
        <v>53953</v>
      </c>
      <c r="G5559" s="7" t="s">
        <v>53954</v>
      </c>
      <c r="H5559" s="7" t="s">
        <v>53955</v>
      </c>
      <c r="I5559" s="7" t="s">
        <v>65</v>
      </c>
      <c r="J5559" s="7" t="s">
        <v>33060</v>
      </c>
      <c r="K5559" s="7" t="s">
        <v>47</v>
      </c>
      <c r="L5559" s="7">
        <v>10</v>
      </c>
      <c r="M5559" s="7" t="s">
        <v>457</v>
      </c>
      <c r="N5559" s="7">
        <v>38110</v>
      </c>
      <c r="O5559" s="7" t="s">
        <v>42265</v>
      </c>
      <c r="P5559" s="7">
        <v>20191212</v>
      </c>
      <c r="Q5559" s="7">
        <v>53</v>
      </c>
      <c r="R5559" s="7">
        <v>202107</v>
      </c>
    </row>
    <row r="5560" spans="1:18" ht="16.5" customHeight="1">
      <c r="A5560" s="8">
        <v>4678801743</v>
      </c>
      <c r="B5560" s="7">
        <v>9344962</v>
      </c>
      <c r="C5560" s="12">
        <v>1615110271646</v>
      </c>
      <c r="D5560" s="7" t="s">
        <v>53956</v>
      </c>
      <c r="E5560" s="7" t="s">
        <v>1028</v>
      </c>
      <c r="F5560" s="7" t="s">
        <v>29041</v>
      </c>
      <c r="G5560" s="7" t="s">
        <v>53957</v>
      </c>
      <c r="H5560" s="7" t="s">
        <v>53958</v>
      </c>
      <c r="I5560" s="7" t="s">
        <v>65</v>
      </c>
      <c r="J5560" s="7" t="s">
        <v>33060</v>
      </c>
      <c r="K5560" s="7" t="s">
        <v>47</v>
      </c>
      <c r="L5560" s="7">
        <v>10</v>
      </c>
      <c r="M5560" s="7" t="s">
        <v>363</v>
      </c>
      <c r="N5560" s="7">
        <v>72129</v>
      </c>
      <c r="O5560" s="7" t="s">
        <v>42519</v>
      </c>
      <c r="P5560" s="7">
        <v>20200504</v>
      </c>
      <c r="Q5560" s="7">
        <v>109</v>
      </c>
      <c r="R5560" s="7">
        <v>202107</v>
      </c>
    </row>
    <row r="5561" spans="1:18" ht="16.5" customHeight="1">
      <c r="A5561" s="8">
        <v>1068713406</v>
      </c>
      <c r="B5561" s="7">
        <v>8642391</v>
      </c>
      <c r="C5561" s="12">
        <v>1642110033057</v>
      </c>
      <c r="D5561" s="7" t="s">
        <v>53959</v>
      </c>
      <c r="E5561" s="7" t="s">
        <v>3965</v>
      </c>
      <c r="F5561" s="7" t="s">
        <v>53960</v>
      </c>
      <c r="H5561" s="7" t="s">
        <v>53961</v>
      </c>
      <c r="I5561" s="7" t="s">
        <v>65</v>
      </c>
      <c r="J5561" s="7" t="s">
        <v>33060</v>
      </c>
      <c r="K5561" s="7" t="s">
        <v>47</v>
      </c>
      <c r="L5561" s="7">
        <v>10</v>
      </c>
      <c r="M5561" s="7" t="s">
        <v>34194</v>
      </c>
      <c r="N5561" s="7">
        <v>52941</v>
      </c>
      <c r="O5561" s="7" t="s">
        <v>25906</v>
      </c>
      <c r="P5561" s="7">
        <v>20180619</v>
      </c>
      <c r="Q5561" s="7">
        <v>53</v>
      </c>
      <c r="R5561" s="7">
        <v>202107</v>
      </c>
    </row>
    <row r="5562" spans="1:18" ht="16.5" customHeight="1">
      <c r="A5562" s="8">
        <v>3078139332</v>
      </c>
      <c r="B5562" s="7">
        <v>4192971</v>
      </c>
      <c r="C5562" s="12">
        <v>1647110032075</v>
      </c>
      <c r="D5562" s="7" t="s">
        <v>53962</v>
      </c>
      <c r="E5562" s="7" t="s">
        <v>53963</v>
      </c>
      <c r="F5562" s="7" t="s">
        <v>11313</v>
      </c>
      <c r="G5562" s="7" t="s">
        <v>53964</v>
      </c>
      <c r="H5562" s="7" t="s">
        <v>53965</v>
      </c>
      <c r="I5562" s="7" t="s">
        <v>65</v>
      </c>
      <c r="J5562" s="7" t="s">
        <v>33060</v>
      </c>
      <c r="K5562" s="7" t="s">
        <v>47</v>
      </c>
      <c r="L5562" s="7">
        <v>10</v>
      </c>
      <c r="M5562" s="7" t="s">
        <v>34194</v>
      </c>
      <c r="N5562" s="7">
        <v>49301</v>
      </c>
      <c r="O5562" s="7" t="s">
        <v>11304</v>
      </c>
      <c r="P5562" s="7">
        <v>20130110</v>
      </c>
      <c r="Q5562" s="7">
        <v>54</v>
      </c>
      <c r="R5562" s="7">
        <v>202107</v>
      </c>
    </row>
    <row r="5563" spans="1:18" ht="16.5" customHeight="1">
      <c r="A5563" s="8">
        <v>6438101159</v>
      </c>
      <c r="B5563" s="7">
        <v>8784328</v>
      </c>
      <c r="C5563" s="12">
        <v>1648110119029</v>
      </c>
      <c r="D5563" s="7" t="s">
        <v>53966</v>
      </c>
      <c r="E5563" s="7" t="s">
        <v>16255</v>
      </c>
      <c r="F5563" s="7" t="s">
        <v>2798</v>
      </c>
      <c r="G5563" s="7" t="s">
        <v>53967</v>
      </c>
      <c r="H5563" s="7" t="s">
        <v>48151</v>
      </c>
      <c r="I5563" s="7" t="s">
        <v>65</v>
      </c>
      <c r="J5563" s="7" t="s">
        <v>33060</v>
      </c>
      <c r="K5563" s="7" t="s">
        <v>47</v>
      </c>
      <c r="L5563" s="7">
        <v>10</v>
      </c>
      <c r="M5563" s="7" t="s">
        <v>33076</v>
      </c>
      <c r="N5563" s="7">
        <v>30399</v>
      </c>
      <c r="O5563" s="7" t="s">
        <v>7553</v>
      </c>
      <c r="P5563" s="7">
        <v>20181129</v>
      </c>
      <c r="Q5563" s="7">
        <v>73</v>
      </c>
      <c r="R5563" s="7">
        <v>202107</v>
      </c>
    </row>
    <row r="5564" spans="1:18" ht="16.5" customHeight="1">
      <c r="A5564" s="8">
        <v>5048701711</v>
      </c>
      <c r="B5564" s="7">
        <v>9303930</v>
      </c>
      <c r="C5564" s="12">
        <v>1648110129896</v>
      </c>
      <c r="D5564" s="7" t="s">
        <v>53968</v>
      </c>
      <c r="E5564" s="7" t="s">
        <v>53969</v>
      </c>
      <c r="F5564" s="7" t="s">
        <v>53970</v>
      </c>
      <c r="H5564" s="7" t="s">
        <v>53971</v>
      </c>
      <c r="I5564" s="7" t="s">
        <v>65</v>
      </c>
      <c r="J5564" s="7" t="s">
        <v>33060</v>
      </c>
      <c r="K5564" s="7" t="s">
        <v>47</v>
      </c>
      <c r="L5564" s="7">
        <v>10</v>
      </c>
      <c r="M5564" s="7" t="s">
        <v>33076</v>
      </c>
      <c r="N5564" s="7">
        <v>27216</v>
      </c>
      <c r="O5564" s="7" t="s">
        <v>5191</v>
      </c>
      <c r="P5564" s="7">
        <v>20200122</v>
      </c>
      <c r="Q5564" s="7">
        <v>61</v>
      </c>
      <c r="R5564" s="7">
        <v>202107</v>
      </c>
    </row>
    <row r="5565" spans="1:18" ht="16.5" customHeight="1">
      <c r="A5565" s="8">
        <v>3058199315</v>
      </c>
      <c r="B5565" s="7">
        <v>9363987</v>
      </c>
      <c r="C5565" s="12">
        <v>1652710006453</v>
      </c>
      <c r="D5565" s="7" t="s">
        <v>28665</v>
      </c>
      <c r="E5565" s="7" t="s">
        <v>1978</v>
      </c>
      <c r="F5565" s="7" t="s">
        <v>28666</v>
      </c>
      <c r="H5565" s="7" t="s">
        <v>28667</v>
      </c>
      <c r="I5565" s="7" t="s">
        <v>65</v>
      </c>
      <c r="J5565" s="7" t="s">
        <v>33060</v>
      </c>
      <c r="K5565" s="7" t="s">
        <v>47</v>
      </c>
      <c r="L5565" s="7">
        <v>10</v>
      </c>
      <c r="M5565" s="7" t="s">
        <v>363</v>
      </c>
      <c r="N5565" s="7">
        <v>71109</v>
      </c>
      <c r="O5565" s="7" t="s">
        <v>35810</v>
      </c>
      <c r="P5565" s="7">
        <v>20090605</v>
      </c>
      <c r="Q5565" s="7">
        <v>67</v>
      </c>
      <c r="R5565" s="7">
        <v>202107</v>
      </c>
    </row>
    <row r="5566" spans="1:18" ht="16.5" customHeight="1">
      <c r="A5566" s="8">
        <v>7038600646</v>
      </c>
      <c r="B5566" s="7">
        <v>6799188</v>
      </c>
      <c r="C5566" s="12">
        <v>1701110614405</v>
      </c>
      <c r="D5566" s="7" t="s">
        <v>53972</v>
      </c>
      <c r="E5566" s="7" t="s">
        <v>9721</v>
      </c>
      <c r="F5566" s="7" t="s">
        <v>11637</v>
      </c>
      <c r="H5566" s="7" t="s">
        <v>53973</v>
      </c>
      <c r="I5566" s="7" t="s">
        <v>65</v>
      </c>
      <c r="J5566" s="7" t="s">
        <v>33060</v>
      </c>
      <c r="K5566" s="7" t="s">
        <v>47</v>
      </c>
      <c r="L5566" s="7">
        <v>10</v>
      </c>
      <c r="M5566" s="7" t="s">
        <v>34194</v>
      </c>
      <c r="N5566" s="7">
        <v>52101</v>
      </c>
      <c r="O5566" s="7" t="s">
        <v>11562</v>
      </c>
      <c r="P5566" s="7">
        <v>20160825</v>
      </c>
      <c r="Q5566" s="7">
        <v>104</v>
      </c>
      <c r="R5566" s="7">
        <v>202107</v>
      </c>
    </row>
    <row r="5567" spans="1:18" ht="16.5" customHeight="1">
      <c r="A5567" s="8">
        <v>3558700861</v>
      </c>
      <c r="B5567" s="7">
        <v>8539020</v>
      </c>
      <c r="C5567" s="12">
        <v>1701110677411</v>
      </c>
      <c r="D5567" s="7" t="s">
        <v>53974</v>
      </c>
      <c r="E5567" s="7" t="s">
        <v>53975</v>
      </c>
      <c r="F5567" s="7" t="s">
        <v>1178</v>
      </c>
      <c r="G5567" s="7">
        <v>15886941</v>
      </c>
      <c r="H5567" s="7" t="s">
        <v>53976</v>
      </c>
      <c r="I5567" s="7" t="s">
        <v>65</v>
      </c>
      <c r="J5567" s="7" t="s">
        <v>33060</v>
      </c>
      <c r="K5567" s="7" t="s">
        <v>47</v>
      </c>
      <c r="L5567" s="7">
        <v>10</v>
      </c>
      <c r="M5567" s="7" t="s">
        <v>33760</v>
      </c>
      <c r="N5567" s="7">
        <v>47912</v>
      </c>
      <c r="O5567" s="7" t="s">
        <v>10637</v>
      </c>
      <c r="P5567" s="7">
        <v>20180403</v>
      </c>
      <c r="Q5567" s="7">
        <v>51</v>
      </c>
      <c r="R5567" s="7">
        <v>202107</v>
      </c>
    </row>
    <row r="5568" spans="1:18" ht="16.5" customHeight="1">
      <c r="A5568" s="8">
        <v>4308601368</v>
      </c>
      <c r="B5568" s="7">
        <v>8995425</v>
      </c>
      <c r="C5568" s="12">
        <v>1701110726606</v>
      </c>
      <c r="D5568" s="7" t="s">
        <v>53977</v>
      </c>
      <c r="E5568" s="7" t="s">
        <v>53978</v>
      </c>
      <c r="F5568" s="7" t="s">
        <v>3683</v>
      </c>
      <c r="H5568" s="7" t="s">
        <v>53979</v>
      </c>
      <c r="I5568" s="7" t="s">
        <v>65</v>
      </c>
      <c r="J5568" s="7" t="s">
        <v>33060</v>
      </c>
      <c r="K5568" s="7" t="s">
        <v>47</v>
      </c>
      <c r="L5568" s="7">
        <v>10</v>
      </c>
      <c r="M5568" s="7" t="s">
        <v>33076</v>
      </c>
      <c r="N5568" s="7">
        <v>30399</v>
      </c>
      <c r="O5568" s="7" t="s">
        <v>7553</v>
      </c>
      <c r="P5568" s="7">
        <v>20190613</v>
      </c>
      <c r="Q5568" s="7">
        <v>59</v>
      </c>
      <c r="R5568" s="7">
        <v>202107</v>
      </c>
    </row>
    <row r="5569" spans="1:18" ht="16.5" customHeight="1">
      <c r="A5569" s="8">
        <v>2108179419</v>
      </c>
      <c r="B5569" s="7">
        <v>9332444</v>
      </c>
      <c r="C5569" s="12">
        <v>1713110044996</v>
      </c>
      <c r="D5569" s="7" t="s">
        <v>53980</v>
      </c>
      <c r="E5569" s="7" t="s">
        <v>32941</v>
      </c>
      <c r="F5569" s="7" t="s">
        <v>53981</v>
      </c>
      <c r="G5569" s="7" t="s">
        <v>53982</v>
      </c>
      <c r="H5569" s="7" t="s">
        <v>53983</v>
      </c>
      <c r="I5569" s="7" t="s">
        <v>65</v>
      </c>
      <c r="J5569" s="7" t="s">
        <v>33060</v>
      </c>
      <c r="K5569" s="7" t="s">
        <v>47</v>
      </c>
      <c r="L5569" s="7">
        <v>10</v>
      </c>
      <c r="M5569" s="7" t="s">
        <v>313</v>
      </c>
      <c r="N5569" s="7">
        <v>42500</v>
      </c>
      <c r="O5569" s="7" t="s">
        <v>42266</v>
      </c>
      <c r="P5569" s="7">
        <v>20200401</v>
      </c>
      <c r="Q5569" s="7">
        <v>161</v>
      </c>
      <c r="R5569" s="7">
        <v>202107</v>
      </c>
    </row>
    <row r="5570" spans="1:18" ht="16.5" customHeight="1">
      <c r="A5570" s="8">
        <v>7278200149</v>
      </c>
      <c r="B5570" s="7">
        <v>8143121</v>
      </c>
      <c r="C5570" s="12">
        <v>1717330007081</v>
      </c>
      <c r="D5570" s="7" t="s">
        <v>53984</v>
      </c>
      <c r="E5570" s="7" t="s">
        <v>53985</v>
      </c>
      <c r="F5570" s="7" t="s">
        <v>249</v>
      </c>
      <c r="G5570" s="7" t="s">
        <v>53986</v>
      </c>
      <c r="H5570" s="7" t="s">
        <v>53987</v>
      </c>
      <c r="I5570" s="7" t="s">
        <v>45</v>
      </c>
      <c r="J5570" s="7" t="s">
        <v>33060</v>
      </c>
      <c r="K5570" s="7" t="s">
        <v>47</v>
      </c>
      <c r="L5570" s="7">
        <v>10</v>
      </c>
      <c r="M5570" s="7" t="s">
        <v>105</v>
      </c>
      <c r="N5570" s="7">
        <v>86102</v>
      </c>
      <c r="O5570" s="7" t="s">
        <v>30448</v>
      </c>
      <c r="P5570" s="7">
        <v>20170210</v>
      </c>
      <c r="Q5570" s="7">
        <v>52</v>
      </c>
      <c r="R5570" s="7">
        <v>202107</v>
      </c>
    </row>
    <row r="5571" spans="1:18" ht="16.5" customHeight="1">
      <c r="A5571" s="8">
        <v>4758800712</v>
      </c>
      <c r="B5571" s="7">
        <v>8148406</v>
      </c>
      <c r="C5571" s="12">
        <v>1760110112653</v>
      </c>
      <c r="D5571" s="7" t="s">
        <v>53988</v>
      </c>
      <c r="E5571" s="7" t="s">
        <v>32717</v>
      </c>
      <c r="F5571" s="7" t="s">
        <v>53989</v>
      </c>
      <c r="G5571" s="7" t="s">
        <v>53990</v>
      </c>
      <c r="H5571" s="7" t="s">
        <v>53991</v>
      </c>
      <c r="I5571" s="7" t="s">
        <v>65</v>
      </c>
      <c r="J5571" s="7" t="s">
        <v>33060</v>
      </c>
      <c r="K5571" s="7" t="s">
        <v>47</v>
      </c>
      <c r="L5571" s="7">
        <v>10</v>
      </c>
      <c r="M5571" s="7" t="s">
        <v>363</v>
      </c>
      <c r="N5571" s="7">
        <v>72919</v>
      </c>
      <c r="O5571" s="7" t="s">
        <v>16141</v>
      </c>
      <c r="P5571" s="7">
        <v>20170222</v>
      </c>
      <c r="Q5571" s="7">
        <v>94</v>
      </c>
      <c r="R5571" s="7">
        <v>202107</v>
      </c>
    </row>
    <row r="5572" spans="1:18" ht="16.5" customHeight="1">
      <c r="A5572" s="8">
        <v>6178615794</v>
      </c>
      <c r="B5572" s="7">
        <v>5881892</v>
      </c>
      <c r="C5572" s="12">
        <v>1801110900894</v>
      </c>
      <c r="D5572" s="7" t="s">
        <v>19774</v>
      </c>
      <c r="E5572" s="7" t="s">
        <v>14953</v>
      </c>
      <c r="F5572" s="7" t="s">
        <v>53992</v>
      </c>
      <c r="G5572" s="7" t="s">
        <v>53993</v>
      </c>
      <c r="H5572" s="7" t="s">
        <v>53994</v>
      </c>
      <c r="I5572" s="7" t="s">
        <v>65</v>
      </c>
      <c r="J5572" s="7" t="s">
        <v>33060</v>
      </c>
      <c r="K5572" s="7" t="s">
        <v>47</v>
      </c>
      <c r="L5572" s="7">
        <v>10</v>
      </c>
      <c r="M5572" s="7" t="s">
        <v>34194</v>
      </c>
      <c r="N5572" s="7">
        <v>52991</v>
      </c>
      <c r="O5572" s="7" t="s">
        <v>38799</v>
      </c>
      <c r="P5572" s="7">
        <v>20140224</v>
      </c>
      <c r="Q5572" s="7">
        <v>100</v>
      </c>
      <c r="R5572" s="7">
        <v>202107</v>
      </c>
    </row>
    <row r="5573" spans="1:18" ht="16.5" customHeight="1">
      <c r="A5573" s="8">
        <v>5848100491</v>
      </c>
      <c r="B5573" s="7">
        <v>8019602</v>
      </c>
      <c r="C5573" s="12">
        <v>1801111065001</v>
      </c>
      <c r="D5573" s="7" t="s">
        <v>23479</v>
      </c>
      <c r="E5573" s="7" t="s">
        <v>23480</v>
      </c>
      <c r="F5573" s="7" t="s">
        <v>23481</v>
      </c>
      <c r="G5573" s="7" t="s">
        <v>23482</v>
      </c>
      <c r="H5573" s="7" t="s">
        <v>23483</v>
      </c>
      <c r="I5573" s="7" t="s">
        <v>65</v>
      </c>
      <c r="J5573" s="7" t="s">
        <v>33060</v>
      </c>
      <c r="K5573" s="7" t="s">
        <v>47</v>
      </c>
      <c r="L5573" s="7">
        <v>10</v>
      </c>
      <c r="M5573" s="7" t="s">
        <v>33760</v>
      </c>
      <c r="N5573" s="7">
        <v>46800</v>
      </c>
      <c r="O5573" s="7" t="s">
        <v>22863</v>
      </c>
      <c r="P5573" s="7">
        <v>20161122</v>
      </c>
      <c r="Q5573" s="7">
        <v>53</v>
      </c>
      <c r="R5573" s="7">
        <v>202107</v>
      </c>
    </row>
    <row r="5574" spans="1:18" ht="16.5" customHeight="1">
      <c r="A5574" s="8">
        <v>5228801211</v>
      </c>
      <c r="B5574" s="7">
        <v>8786756</v>
      </c>
      <c r="C5574" s="12">
        <v>1801111188548</v>
      </c>
      <c r="D5574" s="7" t="s">
        <v>53995</v>
      </c>
      <c r="E5574" s="7" t="s">
        <v>53996</v>
      </c>
      <c r="F5574" s="7" t="s">
        <v>53997</v>
      </c>
      <c r="H5574" s="7" t="s">
        <v>53998</v>
      </c>
      <c r="I5574" s="7" t="s">
        <v>65</v>
      </c>
      <c r="J5574" s="7" t="s">
        <v>33060</v>
      </c>
      <c r="K5574" s="7" t="s">
        <v>47</v>
      </c>
      <c r="L5574" s="7">
        <v>10</v>
      </c>
      <c r="M5574" s="7" t="s">
        <v>33076</v>
      </c>
      <c r="N5574" s="7">
        <v>24199</v>
      </c>
      <c r="O5574" s="7" t="s">
        <v>38528</v>
      </c>
      <c r="P5574" s="7">
        <v>20181205</v>
      </c>
      <c r="Q5574" s="7">
        <v>53</v>
      </c>
      <c r="R5574" s="7">
        <v>202107</v>
      </c>
    </row>
    <row r="5575" spans="1:18" ht="16.5" customHeight="1">
      <c r="A5575" s="8">
        <v>6208210351</v>
      </c>
      <c r="B5575" s="7">
        <v>6655309</v>
      </c>
      <c r="C5575" s="12">
        <v>1844330005408</v>
      </c>
      <c r="D5575" s="7" t="s">
        <v>53999</v>
      </c>
      <c r="E5575" s="7" t="s">
        <v>54000</v>
      </c>
      <c r="F5575" s="7" t="s">
        <v>127</v>
      </c>
      <c r="G5575" s="7" t="s">
        <v>54001</v>
      </c>
      <c r="H5575" s="7" t="s">
        <v>54002</v>
      </c>
      <c r="I5575" s="7" t="s">
        <v>45</v>
      </c>
      <c r="J5575" s="7" t="s">
        <v>33060</v>
      </c>
      <c r="K5575" s="7" t="s">
        <v>47</v>
      </c>
      <c r="L5575" s="7">
        <v>10</v>
      </c>
      <c r="M5575" s="7" t="s">
        <v>105</v>
      </c>
      <c r="N5575" s="7">
        <v>86102</v>
      </c>
      <c r="O5575" s="7" t="s">
        <v>30448</v>
      </c>
      <c r="P5575" s="7">
        <v>20160119</v>
      </c>
      <c r="Q5575" s="7">
        <v>270</v>
      </c>
      <c r="R5575" s="7">
        <v>202107</v>
      </c>
    </row>
    <row r="5576" spans="1:18" ht="16.5" customHeight="1">
      <c r="A5576" s="8">
        <v>4168221754</v>
      </c>
      <c r="B5576" s="7">
        <v>8850871</v>
      </c>
      <c r="C5576" s="12">
        <v>1911330006031</v>
      </c>
      <c r="D5576" s="7" t="s">
        <v>54003</v>
      </c>
      <c r="E5576" s="7" t="s">
        <v>54004</v>
      </c>
      <c r="F5576" s="7" t="s">
        <v>249</v>
      </c>
      <c r="G5576" s="7" t="s">
        <v>54005</v>
      </c>
      <c r="H5576" s="7" t="s">
        <v>54006</v>
      </c>
      <c r="I5576" s="7" t="s">
        <v>45</v>
      </c>
      <c r="J5576" s="7" t="s">
        <v>33060</v>
      </c>
      <c r="K5576" s="7" t="s">
        <v>47</v>
      </c>
      <c r="L5576" s="7">
        <v>10</v>
      </c>
      <c r="M5576" s="7" t="s">
        <v>105</v>
      </c>
      <c r="N5576" s="7">
        <v>86102</v>
      </c>
      <c r="O5576" s="7" t="s">
        <v>30448</v>
      </c>
      <c r="P5576" s="7">
        <v>20190129</v>
      </c>
      <c r="Q5576" s="7">
        <v>151</v>
      </c>
      <c r="R5576" s="7">
        <v>202107</v>
      </c>
    </row>
    <row r="5577" spans="1:18" ht="16.5" customHeight="1">
      <c r="A5577" s="8">
        <v>1988800789</v>
      </c>
      <c r="B5577" s="7">
        <v>8434585</v>
      </c>
      <c r="C5577" s="12">
        <v>1942110279225</v>
      </c>
      <c r="D5577" s="7" t="s">
        <v>54007</v>
      </c>
      <c r="E5577" s="7" t="s">
        <v>54008</v>
      </c>
      <c r="F5577" s="7" t="s">
        <v>2798</v>
      </c>
      <c r="G5577" s="7" t="s">
        <v>51194</v>
      </c>
      <c r="H5577" s="7" t="s">
        <v>54009</v>
      </c>
      <c r="I5577" s="7" t="s">
        <v>65</v>
      </c>
      <c r="J5577" s="7" t="s">
        <v>33060</v>
      </c>
      <c r="K5577" s="7" t="s">
        <v>47</v>
      </c>
      <c r="L5577" s="7">
        <v>10</v>
      </c>
      <c r="M5577" s="7" t="s">
        <v>33076</v>
      </c>
      <c r="N5577" s="7">
        <v>30399</v>
      </c>
      <c r="O5577" s="7" t="s">
        <v>7553</v>
      </c>
      <c r="P5577" s="7">
        <v>20171206</v>
      </c>
      <c r="Q5577" s="7">
        <v>95</v>
      </c>
      <c r="R5577" s="7">
        <v>202107</v>
      </c>
    </row>
    <row r="5578" spans="1:18" ht="16.5" customHeight="1">
      <c r="A5578" s="8">
        <v>5838801201</v>
      </c>
      <c r="B5578" s="7">
        <v>8789279</v>
      </c>
      <c r="C5578" s="12">
        <v>1942110294174</v>
      </c>
      <c r="D5578" s="7" t="s">
        <v>54010</v>
      </c>
      <c r="E5578" s="7" t="s">
        <v>11564</v>
      </c>
      <c r="F5578" s="7" t="s">
        <v>54011</v>
      </c>
      <c r="H5578" s="7" t="s">
        <v>3312</v>
      </c>
      <c r="I5578" s="7" t="s">
        <v>65</v>
      </c>
      <c r="J5578" s="7" t="s">
        <v>33060</v>
      </c>
      <c r="K5578" s="7" t="s">
        <v>47</v>
      </c>
      <c r="L5578" s="7">
        <v>10</v>
      </c>
      <c r="M5578" s="7" t="s">
        <v>34194</v>
      </c>
      <c r="N5578" s="7">
        <v>49301</v>
      </c>
      <c r="O5578" s="7" t="s">
        <v>11304</v>
      </c>
      <c r="P5578" s="7">
        <v>20181214</v>
      </c>
      <c r="Q5578" s="7">
        <v>60</v>
      </c>
      <c r="R5578" s="7">
        <v>202107</v>
      </c>
    </row>
    <row r="5579" spans="1:18" ht="16.5" customHeight="1">
      <c r="A5579" s="8">
        <v>7638701251</v>
      </c>
      <c r="B5579" s="7">
        <v>8807176</v>
      </c>
      <c r="C5579" s="12">
        <v>1942110294398</v>
      </c>
      <c r="D5579" s="7" t="s">
        <v>54012</v>
      </c>
      <c r="E5579" s="7" t="s">
        <v>32907</v>
      </c>
      <c r="F5579" s="7" t="s">
        <v>54013</v>
      </c>
      <c r="G5579" s="7" t="s">
        <v>54014</v>
      </c>
      <c r="H5579" s="7" t="s">
        <v>54015</v>
      </c>
      <c r="I5579" s="7" t="s">
        <v>65</v>
      </c>
      <c r="J5579" s="7" t="s">
        <v>33060</v>
      </c>
      <c r="K5579" s="7" t="s">
        <v>47</v>
      </c>
      <c r="L5579" s="7">
        <v>10</v>
      </c>
      <c r="M5579" s="7" t="s">
        <v>363</v>
      </c>
      <c r="N5579" s="7">
        <v>72919</v>
      </c>
      <c r="O5579" s="7" t="s">
        <v>16141</v>
      </c>
      <c r="P5579" s="7">
        <v>20181218</v>
      </c>
      <c r="Q5579" s="7">
        <v>90</v>
      </c>
      <c r="R5579" s="7">
        <v>202107</v>
      </c>
    </row>
    <row r="5580" spans="1:18" ht="16.5" customHeight="1">
      <c r="A5580" s="8">
        <v>8688701901</v>
      </c>
      <c r="B5580" s="7">
        <v>9455323</v>
      </c>
      <c r="C5580" s="12">
        <v>1942110318958</v>
      </c>
      <c r="D5580" s="7" t="s">
        <v>54016</v>
      </c>
      <c r="E5580" s="7" t="s">
        <v>54017</v>
      </c>
      <c r="F5580" s="7" t="s">
        <v>54018</v>
      </c>
      <c r="G5580" s="7" t="s">
        <v>54019</v>
      </c>
      <c r="H5580" s="7" t="s">
        <v>54020</v>
      </c>
      <c r="I5580" s="7" t="s">
        <v>65</v>
      </c>
      <c r="J5580" s="7" t="s">
        <v>33060</v>
      </c>
      <c r="K5580" s="7" t="s">
        <v>47</v>
      </c>
      <c r="L5580" s="7">
        <v>10</v>
      </c>
      <c r="M5580" s="7" t="s">
        <v>33076</v>
      </c>
      <c r="N5580" s="7">
        <v>29229</v>
      </c>
      <c r="O5580" s="7" t="s">
        <v>38681</v>
      </c>
      <c r="P5580" s="7">
        <v>20200612</v>
      </c>
      <c r="Q5580" s="7">
        <v>227</v>
      </c>
      <c r="R5580" s="7">
        <v>202107</v>
      </c>
    </row>
    <row r="5581" spans="1:18" ht="16.5" customHeight="1">
      <c r="A5581" s="8">
        <v>7618701110</v>
      </c>
      <c r="B5581" s="7">
        <v>8721363</v>
      </c>
      <c r="C5581" s="12">
        <v>1942140012992</v>
      </c>
      <c r="D5581" s="7" t="s">
        <v>54021</v>
      </c>
      <c r="E5581" s="7" t="s">
        <v>54022</v>
      </c>
      <c r="F5581" s="7" t="s">
        <v>18893</v>
      </c>
      <c r="G5581" s="7" t="s">
        <v>44519</v>
      </c>
      <c r="H5581" s="7" t="s">
        <v>54023</v>
      </c>
      <c r="I5581" s="7" t="s">
        <v>65</v>
      </c>
      <c r="J5581" s="7" t="s">
        <v>33060</v>
      </c>
      <c r="K5581" s="7" t="s">
        <v>47</v>
      </c>
      <c r="L5581" s="7">
        <v>10</v>
      </c>
      <c r="M5581" s="7" t="s">
        <v>33076</v>
      </c>
      <c r="N5581" s="7">
        <v>26299</v>
      </c>
      <c r="O5581" s="7" t="s">
        <v>33440</v>
      </c>
      <c r="P5581" s="7">
        <v>20180906</v>
      </c>
      <c r="Q5581" s="7">
        <v>112</v>
      </c>
      <c r="R5581" s="7">
        <v>202107</v>
      </c>
    </row>
    <row r="5582" spans="1:18" ht="16.5" customHeight="1">
      <c r="A5582" s="8">
        <v>6128151510</v>
      </c>
      <c r="B5582" s="7">
        <v>6028665</v>
      </c>
      <c r="C5582" s="12">
        <v>1949110034550</v>
      </c>
      <c r="D5582" s="7" t="s">
        <v>20719</v>
      </c>
      <c r="E5582" s="7" t="s">
        <v>20720</v>
      </c>
      <c r="F5582" s="7" t="s">
        <v>7712</v>
      </c>
      <c r="G5582" s="7" t="s">
        <v>20721</v>
      </c>
      <c r="H5582" s="7" t="s">
        <v>7724</v>
      </c>
      <c r="I5582" s="7" t="s">
        <v>65</v>
      </c>
      <c r="J5582" s="7" t="s">
        <v>33060</v>
      </c>
      <c r="K5582" s="7" t="s">
        <v>47</v>
      </c>
      <c r="L5582" s="7">
        <v>10</v>
      </c>
      <c r="M5582" s="7" t="s">
        <v>33076</v>
      </c>
      <c r="N5582" s="7">
        <v>31114</v>
      </c>
      <c r="O5582" s="7" t="s">
        <v>7681</v>
      </c>
      <c r="P5582" s="7">
        <v>20141219</v>
      </c>
      <c r="Q5582" s="7">
        <v>104</v>
      </c>
      <c r="R5582" s="7">
        <v>202107</v>
      </c>
    </row>
    <row r="5583" spans="1:18" ht="16.5" customHeight="1">
      <c r="A5583" s="8">
        <v>4688100113</v>
      </c>
      <c r="B5583" s="7">
        <v>6425385</v>
      </c>
      <c r="C5583" s="12">
        <v>1949110036449</v>
      </c>
      <c r="D5583" s="7" t="s">
        <v>21224</v>
      </c>
      <c r="E5583" s="7" t="s">
        <v>21225</v>
      </c>
      <c r="F5583" s="7" t="s">
        <v>5699</v>
      </c>
      <c r="G5583" s="7" t="s">
        <v>21226</v>
      </c>
      <c r="H5583" s="7" t="s">
        <v>7637</v>
      </c>
      <c r="I5583" s="7" t="s">
        <v>65</v>
      </c>
      <c r="J5583" s="7" t="s">
        <v>33060</v>
      </c>
      <c r="K5583" s="7" t="s">
        <v>47</v>
      </c>
      <c r="L5583" s="7">
        <v>10</v>
      </c>
      <c r="M5583" s="7" t="s">
        <v>33076</v>
      </c>
      <c r="N5583" s="7">
        <v>31114</v>
      </c>
      <c r="O5583" s="7" t="s">
        <v>7681</v>
      </c>
      <c r="P5583" s="7">
        <v>20150601</v>
      </c>
      <c r="Q5583" s="7">
        <v>73</v>
      </c>
      <c r="R5583" s="7">
        <v>202107</v>
      </c>
    </row>
    <row r="5584" spans="1:18" ht="16.5" customHeight="1">
      <c r="A5584" s="8">
        <v>5758600978</v>
      </c>
      <c r="B5584" s="7">
        <v>8647884</v>
      </c>
      <c r="C5584" s="12">
        <v>1949110047355</v>
      </c>
      <c r="D5584" s="7" t="s">
        <v>21878</v>
      </c>
      <c r="E5584" s="7" t="s">
        <v>21879</v>
      </c>
      <c r="F5584" s="7" t="s">
        <v>21880</v>
      </c>
      <c r="G5584" s="7" t="s">
        <v>21881</v>
      </c>
      <c r="H5584" s="7" t="s">
        <v>21882</v>
      </c>
      <c r="I5584" s="7" t="s">
        <v>65</v>
      </c>
      <c r="J5584" s="7" t="s">
        <v>33060</v>
      </c>
      <c r="K5584" s="7" t="s">
        <v>47</v>
      </c>
      <c r="L5584" s="7">
        <v>10</v>
      </c>
      <c r="M5584" s="7" t="s">
        <v>33076</v>
      </c>
      <c r="N5584" s="7">
        <v>31114</v>
      </c>
      <c r="O5584" s="7" t="s">
        <v>7681</v>
      </c>
      <c r="P5584" s="7">
        <v>20180625</v>
      </c>
      <c r="Q5584" s="7">
        <v>70</v>
      </c>
      <c r="R5584" s="7">
        <v>202107</v>
      </c>
    </row>
    <row r="5585" spans="1:18" ht="16.5" customHeight="1">
      <c r="A5585" s="8">
        <v>3828801568</v>
      </c>
      <c r="B5585" s="7">
        <v>9470002</v>
      </c>
      <c r="C5585" s="12">
        <v>1949110055697</v>
      </c>
      <c r="D5585" s="7" t="s">
        <v>20994</v>
      </c>
      <c r="E5585" s="7" t="s">
        <v>20995</v>
      </c>
      <c r="F5585" s="7" t="s">
        <v>20996</v>
      </c>
      <c r="G5585" s="7" t="s">
        <v>20997</v>
      </c>
      <c r="H5585" s="7" t="s">
        <v>7637</v>
      </c>
      <c r="I5585" s="7" t="s">
        <v>65</v>
      </c>
      <c r="J5585" s="7" t="s">
        <v>33060</v>
      </c>
      <c r="K5585" s="7" t="s">
        <v>47</v>
      </c>
      <c r="L5585" s="7">
        <v>10</v>
      </c>
      <c r="M5585" s="7" t="s">
        <v>33076</v>
      </c>
      <c r="N5585" s="7">
        <v>31114</v>
      </c>
      <c r="O5585" s="7" t="s">
        <v>7681</v>
      </c>
      <c r="P5585" s="7">
        <v>20200716</v>
      </c>
      <c r="Q5585" s="7">
        <v>64</v>
      </c>
      <c r="R5585" s="7">
        <v>202107</v>
      </c>
    </row>
    <row r="5586" spans="1:18" ht="16.5" customHeight="1">
      <c r="A5586" s="8">
        <v>2728200315</v>
      </c>
      <c r="B5586" s="7">
        <v>9052219</v>
      </c>
      <c r="C5586" s="12">
        <v>1955330007227</v>
      </c>
      <c r="D5586" s="7" t="s">
        <v>54024</v>
      </c>
      <c r="E5586" s="7" t="s">
        <v>779</v>
      </c>
      <c r="F5586" s="7" t="s">
        <v>54025</v>
      </c>
      <c r="G5586" s="7" t="s">
        <v>54026</v>
      </c>
      <c r="H5586" s="7" t="s">
        <v>54027</v>
      </c>
      <c r="I5586" s="7" t="s">
        <v>45</v>
      </c>
      <c r="J5586" s="7" t="s">
        <v>33060</v>
      </c>
      <c r="K5586" s="7" t="s">
        <v>47</v>
      </c>
      <c r="L5586" s="7">
        <v>10</v>
      </c>
      <c r="M5586" s="7" t="s">
        <v>105</v>
      </c>
      <c r="N5586" s="7">
        <v>86102</v>
      </c>
      <c r="O5586" s="7" t="s">
        <v>30448</v>
      </c>
      <c r="P5586" s="7">
        <v>20190717</v>
      </c>
      <c r="Q5586" s="7">
        <v>81</v>
      </c>
      <c r="R5586" s="7">
        <v>202107</v>
      </c>
    </row>
    <row r="5587" spans="1:18" ht="16.5" customHeight="1">
      <c r="A5587" s="8">
        <v>2888200213</v>
      </c>
      <c r="B5587" s="7">
        <v>8698187</v>
      </c>
      <c r="C5587" s="12">
        <v>2011330009016</v>
      </c>
      <c r="D5587" s="7" t="s">
        <v>54028</v>
      </c>
      <c r="E5587" s="7" t="s">
        <v>33877</v>
      </c>
      <c r="F5587" s="7" t="s">
        <v>36594</v>
      </c>
      <c r="G5587" s="7" t="s">
        <v>54029</v>
      </c>
      <c r="H5587" s="7" t="s">
        <v>54030</v>
      </c>
      <c r="I5587" s="7" t="s">
        <v>45</v>
      </c>
      <c r="J5587" s="7" t="s">
        <v>33060</v>
      </c>
      <c r="K5587" s="7" t="s">
        <v>47</v>
      </c>
      <c r="L5587" s="7">
        <v>10</v>
      </c>
      <c r="M5587" s="7" t="s">
        <v>105</v>
      </c>
      <c r="N5587" s="7">
        <v>86105</v>
      </c>
      <c r="O5587" s="7" t="s">
        <v>16354</v>
      </c>
      <c r="P5587" s="7">
        <v>20180601</v>
      </c>
      <c r="Q5587" s="7">
        <v>60</v>
      </c>
      <c r="R5587" s="7">
        <v>202107</v>
      </c>
    </row>
    <row r="5588" spans="1:18" ht="16.5" customHeight="1">
      <c r="A5588" s="8">
        <v>4168203571</v>
      </c>
      <c r="B5588" s="7">
        <v>4815347</v>
      </c>
      <c r="C5588" s="12">
        <v>2046360000081</v>
      </c>
      <c r="D5588" s="7" t="s">
        <v>54031</v>
      </c>
      <c r="E5588" s="7" t="s">
        <v>54032</v>
      </c>
      <c r="F5588" s="7" t="s">
        <v>54033</v>
      </c>
      <c r="G5588" s="7" t="s">
        <v>54034</v>
      </c>
      <c r="H5588" s="7" t="s">
        <v>54035</v>
      </c>
      <c r="I5588" s="7" t="s">
        <v>65</v>
      </c>
      <c r="J5588" s="7" t="s">
        <v>33060</v>
      </c>
      <c r="K5588" s="7" t="s">
        <v>47</v>
      </c>
      <c r="L5588" s="7">
        <v>10</v>
      </c>
      <c r="M5588" s="7" t="s">
        <v>33760</v>
      </c>
      <c r="N5588" s="7">
        <v>46209</v>
      </c>
      <c r="O5588" s="7" t="s">
        <v>33806</v>
      </c>
      <c r="P5588" s="7">
        <v>19700921</v>
      </c>
      <c r="Q5588" s="7">
        <v>51</v>
      </c>
      <c r="R5588" s="7">
        <v>202107</v>
      </c>
    </row>
    <row r="5589" spans="1:18" ht="16.5" customHeight="1">
      <c r="A5589" s="8">
        <v>6018701216</v>
      </c>
      <c r="B5589" s="7">
        <v>8851083</v>
      </c>
      <c r="C5589" s="12">
        <v>2054110030827</v>
      </c>
      <c r="D5589" s="7" t="s">
        <v>54036</v>
      </c>
      <c r="E5589" s="7" t="s">
        <v>44062</v>
      </c>
      <c r="F5589" s="7" t="s">
        <v>3752</v>
      </c>
      <c r="G5589" s="7" t="s">
        <v>54037</v>
      </c>
      <c r="H5589" s="7" t="s">
        <v>54038</v>
      </c>
      <c r="I5589" s="7" t="s">
        <v>65</v>
      </c>
      <c r="J5589" s="7" t="s">
        <v>33060</v>
      </c>
      <c r="K5589" s="7" t="s">
        <v>47</v>
      </c>
      <c r="L5589" s="7">
        <v>10</v>
      </c>
      <c r="M5589" s="7" t="s">
        <v>33076</v>
      </c>
      <c r="N5589" s="7">
        <v>31114</v>
      </c>
      <c r="O5589" s="7" t="s">
        <v>7681</v>
      </c>
      <c r="P5589" s="7">
        <v>20190121</v>
      </c>
      <c r="Q5589" s="7">
        <v>52</v>
      </c>
      <c r="R5589" s="7">
        <v>202107</v>
      </c>
    </row>
    <row r="5590" spans="1:18" ht="16.5" customHeight="1">
      <c r="A5590" s="8">
        <v>8338601077</v>
      </c>
      <c r="B5590" s="7">
        <v>8653472</v>
      </c>
      <c r="C5590" s="12">
        <v>2054140025319</v>
      </c>
      <c r="D5590" s="7" t="s">
        <v>54039</v>
      </c>
      <c r="E5590" s="7" t="s">
        <v>293</v>
      </c>
      <c r="F5590" s="7" t="s">
        <v>54040</v>
      </c>
      <c r="H5590" s="7" t="s">
        <v>20609</v>
      </c>
      <c r="I5590" s="7" t="s">
        <v>65</v>
      </c>
      <c r="J5590" s="7" t="s">
        <v>33060</v>
      </c>
      <c r="K5590" s="7" t="s">
        <v>47</v>
      </c>
      <c r="L5590" s="7">
        <v>10</v>
      </c>
      <c r="M5590" s="7" t="s">
        <v>33076</v>
      </c>
      <c r="N5590" s="7">
        <v>31114</v>
      </c>
      <c r="O5590" s="7" t="s">
        <v>7681</v>
      </c>
      <c r="P5590" s="7">
        <v>20180713</v>
      </c>
      <c r="Q5590" s="7">
        <v>78</v>
      </c>
      <c r="R5590" s="7">
        <v>202107</v>
      </c>
    </row>
    <row r="5591" spans="1:18" ht="16.5" customHeight="1">
      <c r="A5591" s="8">
        <v>8528601457</v>
      </c>
      <c r="B5591" s="7">
        <v>8890134</v>
      </c>
      <c r="C5591" s="12">
        <v>2054140026705</v>
      </c>
      <c r="D5591" s="7" t="s">
        <v>54041</v>
      </c>
      <c r="E5591" s="7" t="s">
        <v>54042</v>
      </c>
      <c r="F5591" s="7" t="s">
        <v>20608</v>
      </c>
      <c r="H5591" s="7" t="s">
        <v>20609</v>
      </c>
      <c r="I5591" s="7" t="s">
        <v>65</v>
      </c>
      <c r="J5591" s="7" t="s">
        <v>33060</v>
      </c>
      <c r="K5591" s="7" t="s">
        <v>47</v>
      </c>
      <c r="L5591" s="7">
        <v>10</v>
      </c>
      <c r="M5591" s="7" t="s">
        <v>33076</v>
      </c>
      <c r="N5591" s="7">
        <v>31114</v>
      </c>
      <c r="O5591" s="7" t="s">
        <v>7681</v>
      </c>
      <c r="P5591" s="7">
        <v>20190220</v>
      </c>
      <c r="Q5591" s="7">
        <v>50</v>
      </c>
      <c r="R5591" s="7">
        <v>202107</v>
      </c>
    </row>
    <row r="5592" spans="1:18" ht="16.5" customHeight="1">
      <c r="A5592" s="8">
        <v>8618701351</v>
      </c>
      <c r="B5592" s="7">
        <v>9004111</v>
      </c>
      <c r="C5592" s="12">
        <v>2054140027703</v>
      </c>
      <c r="D5592" s="7" t="s">
        <v>20592</v>
      </c>
      <c r="E5592" s="7" t="s">
        <v>20593</v>
      </c>
      <c r="F5592" s="7" t="s">
        <v>20594</v>
      </c>
      <c r="G5592" s="7" t="s">
        <v>20595</v>
      </c>
      <c r="H5592" s="7" t="s">
        <v>7650</v>
      </c>
      <c r="I5592" s="7" t="s">
        <v>65</v>
      </c>
      <c r="J5592" s="7" t="s">
        <v>33060</v>
      </c>
      <c r="K5592" s="7" t="s">
        <v>47</v>
      </c>
      <c r="L5592" s="7">
        <v>10</v>
      </c>
      <c r="M5592" s="7" t="s">
        <v>33076</v>
      </c>
      <c r="N5592" s="7">
        <v>31114</v>
      </c>
      <c r="O5592" s="7" t="s">
        <v>7681</v>
      </c>
      <c r="P5592" s="7">
        <v>20190708</v>
      </c>
      <c r="Q5592" s="7">
        <v>87</v>
      </c>
      <c r="R5592" s="7">
        <v>202107</v>
      </c>
    </row>
    <row r="5593" spans="1:18" ht="16.5" customHeight="1">
      <c r="A5593" s="8">
        <v>2088130432</v>
      </c>
      <c r="B5593" s="7">
        <v>9411259</v>
      </c>
      <c r="C5593" s="12">
        <v>2054140029600</v>
      </c>
      <c r="D5593" s="7" t="s">
        <v>21116</v>
      </c>
      <c r="E5593" s="7" t="s">
        <v>21117</v>
      </c>
      <c r="F5593" s="7" t="s">
        <v>18383</v>
      </c>
      <c r="H5593" s="7" t="s">
        <v>3717</v>
      </c>
      <c r="I5593" s="7" t="s">
        <v>65</v>
      </c>
      <c r="J5593" s="7" t="s">
        <v>33060</v>
      </c>
      <c r="K5593" s="7" t="s">
        <v>47</v>
      </c>
      <c r="L5593" s="7">
        <v>10</v>
      </c>
      <c r="M5593" s="7" t="s">
        <v>33076</v>
      </c>
      <c r="N5593" s="7">
        <v>31114</v>
      </c>
      <c r="O5593" s="7" t="s">
        <v>7681</v>
      </c>
      <c r="P5593" s="7">
        <v>20200521</v>
      </c>
      <c r="Q5593" s="7">
        <v>101</v>
      </c>
      <c r="R5593" s="7">
        <v>202107</v>
      </c>
    </row>
    <row r="5594" spans="1:18" ht="16.5" customHeight="1">
      <c r="A5594" s="8">
        <v>2828601551</v>
      </c>
      <c r="B5594" s="7">
        <v>8388043</v>
      </c>
      <c r="C5594" s="12">
        <v>2062110064069</v>
      </c>
      <c r="D5594" s="7" t="s">
        <v>28336</v>
      </c>
      <c r="E5594" s="7" t="s">
        <v>13486</v>
      </c>
      <c r="F5594" s="7" t="s">
        <v>8215</v>
      </c>
      <c r="G5594" s="7" t="s">
        <v>28337</v>
      </c>
      <c r="H5594" s="7" t="s">
        <v>28338</v>
      </c>
      <c r="I5594" s="7" t="s">
        <v>65</v>
      </c>
      <c r="J5594" s="7" t="s">
        <v>33060</v>
      </c>
      <c r="K5594" s="7" t="s">
        <v>47</v>
      </c>
      <c r="L5594" s="7">
        <v>10</v>
      </c>
      <c r="M5594" s="7" t="s">
        <v>966</v>
      </c>
      <c r="N5594" s="7">
        <v>68129</v>
      </c>
      <c r="O5594" s="7" t="s">
        <v>44903</v>
      </c>
      <c r="P5594" s="7">
        <v>20171109</v>
      </c>
      <c r="Q5594" s="7">
        <v>91</v>
      </c>
      <c r="R5594" s="7">
        <v>202107</v>
      </c>
    </row>
    <row r="5595" spans="1:18" ht="16.5" customHeight="1">
      <c r="A5595" s="8">
        <v>5268200250</v>
      </c>
      <c r="B5595" s="7">
        <v>8963505</v>
      </c>
      <c r="C5595" s="12">
        <v>2062330003152</v>
      </c>
      <c r="D5595" s="7" t="s">
        <v>54043</v>
      </c>
      <c r="E5595" s="7" t="s">
        <v>54044</v>
      </c>
      <c r="F5595" s="7" t="s">
        <v>249</v>
      </c>
      <c r="G5595" s="7" t="s">
        <v>54045</v>
      </c>
      <c r="H5595" s="7" t="s">
        <v>54046</v>
      </c>
      <c r="I5595" s="7" t="s">
        <v>45</v>
      </c>
      <c r="J5595" s="7" t="s">
        <v>33060</v>
      </c>
      <c r="K5595" s="7" t="s">
        <v>47</v>
      </c>
      <c r="L5595" s="7">
        <v>10</v>
      </c>
      <c r="M5595" s="7" t="s">
        <v>105</v>
      </c>
      <c r="N5595" s="7">
        <v>86102</v>
      </c>
      <c r="O5595" s="7" t="s">
        <v>30448</v>
      </c>
      <c r="P5595" s="7">
        <v>20190508</v>
      </c>
      <c r="Q5595" s="7">
        <v>50</v>
      </c>
      <c r="R5595" s="7">
        <v>202107</v>
      </c>
    </row>
    <row r="5596" spans="1:18" ht="16.5" customHeight="1">
      <c r="A5596" s="8">
        <v>4028224543</v>
      </c>
      <c r="B5596" s="7">
        <v>5907261</v>
      </c>
      <c r="C5596" s="12">
        <v>2101330016672</v>
      </c>
      <c r="D5596" s="7" t="s">
        <v>54047</v>
      </c>
      <c r="E5596" s="7" t="s">
        <v>25738</v>
      </c>
      <c r="F5596" s="7" t="s">
        <v>249</v>
      </c>
      <c r="H5596" s="7" t="s">
        <v>54048</v>
      </c>
      <c r="I5596" s="7" t="s">
        <v>45</v>
      </c>
      <c r="J5596" s="7" t="s">
        <v>33060</v>
      </c>
      <c r="K5596" s="7" t="s">
        <v>47</v>
      </c>
      <c r="L5596" s="7">
        <v>10</v>
      </c>
      <c r="M5596" s="7" t="s">
        <v>105</v>
      </c>
      <c r="N5596" s="7">
        <v>86102</v>
      </c>
      <c r="O5596" s="7" t="s">
        <v>30448</v>
      </c>
      <c r="P5596" s="7">
        <v>20140526</v>
      </c>
      <c r="Q5596" s="7">
        <v>113</v>
      </c>
      <c r="R5596" s="7">
        <v>202107</v>
      </c>
    </row>
    <row r="5597" spans="1:18" ht="16.5" customHeight="1">
      <c r="A5597" s="8">
        <v>7268101717</v>
      </c>
      <c r="B5597" s="7">
        <v>9250432</v>
      </c>
      <c r="C5597" s="12">
        <v>2301110321130</v>
      </c>
      <c r="D5597" s="7" t="s">
        <v>54049</v>
      </c>
      <c r="E5597" s="7" t="s">
        <v>4981</v>
      </c>
      <c r="F5597" s="7" t="s">
        <v>54050</v>
      </c>
      <c r="G5597" s="7" t="s">
        <v>20854</v>
      </c>
      <c r="H5597" s="7" t="s">
        <v>3715</v>
      </c>
      <c r="I5597" s="7" t="s">
        <v>65</v>
      </c>
      <c r="J5597" s="7" t="s">
        <v>33060</v>
      </c>
      <c r="K5597" s="7" t="s">
        <v>47</v>
      </c>
      <c r="L5597" s="7">
        <v>10</v>
      </c>
      <c r="M5597" s="7" t="s">
        <v>313</v>
      </c>
      <c r="N5597" s="7">
        <v>42312</v>
      </c>
      <c r="O5597" s="7" t="s">
        <v>20805</v>
      </c>
      <c r="P5597" s="7">
        <v>20191201</v>
      </c>
      <c r="Q5597" s="7">
        <v>84</v>
      </c>
      <c r="R5597" s="7">
        <v>202107</v>
      </c>
    </row>
    <row r="5598" spans="1:18" ht="16.5" customHeight="1">
      <c r="A5598" s="8">
        <v>8558101811</v>
      </c>
      <c r="B5598" s="7">
        <v>9255531</v>
      </c>
      <c r="C5598" s="12">
        <v>2301110321487</v>
      </c>
      <c r="D5598" s="7" t="s">
        <v>54051</v>
      </c>
      <c r="E5598" s="7" t="s">
        <v>11839</v>
      </c>
      <c r="F5598" s="7" t="s">
        <v>54052</v>
      </c>
      <c r="G5598" s="7" t="s">
        <v>54053</v>
      </c>
      <c r="H5598" s="7" t="s">
        <v>6127</v>
      </c>
      <c r="I5598" s="7" t="s">
        <v>65</v>
      </c>
      <c r="J5598" s="7" t="s">
        <v>33060</v>
      </c>
      <c r="K5598" s="7" t="s">
        <v>47</v>
      </c>
      <c r="L5598" s="7">
        <v>10</v>
      </c>
      <c r="M5598" s="7" t="s">
        <v>33076</v>
      </c>
      <c r="N5598" s="7">
        <v>29241</v>
      </c>
      <c r="O5598" s="7" t="s">
        <v>33552</v>
      </c>
      <c r="P5598" s="7">
        <v>20191202</v>
      </c>
      <c r="Q5598" s="7">
        <v>55</v>
      </c>
      <c r="R5598" s="7">
        <v>202107</v>
      </c>
    </row>
    <row r="5599" spans="1:18" ht="16.5" customHeight="1">
      <c r="A5599" s="8">
        <v>8558101941</v>
      </c>
      <c r="B5599" s="7">
        <v>9314838</v>
      </c>
      <c r="C5599" s="12">
        <v>2301110326106</v>
      </c>
      <c r="D5599" s="7" t="s">
        <v>54054</v>
      </c>
      <c r="E5599" s="7" t="s">
        <v>7662</v>
      </c>
      <c r="F5599" s="7" t="s">
        <v>7673</v>
      </c>
      <c r="G5599" s="7" t="s">
        <v>54055</v>
      </c>
      <c r="H5599" s="7" t="s">
        <v>3715</v>
      </c>
      <c r="I5599" s="7" t="s">
        <v>65</v>
      </c>
      <c r="J5599" s="7" t="s">
        <v>33060</v>
      </c>
      <c r="K5599" s="7" t="s">
        <v>47</v>
      </c>
      <c r="L5599" s="7">
        <v>10</v>
      </c>
      <c r="M5599" s="7" t="s">
        <v>33076</v>
      </c>
      <c r="N5599" s="7">
        <v>31114</v>
      </c>
      <c r="O5599" s="7" t="s">
        <v>7681</v>
      </c>
      <c r="P5599" s="7">
        <v>20200219</v>
      </c>
      <c r="Q5599" s="7">
        <v>56</v>
      </c>
      <c r="R5599" s="7">
        <v>202107</v>
      </c>
    </row>
    <row r="5600" spans="1:18" ht="16.5" customHeight="1">
      <c r="A5600" s="8">
        <v>5408801621</v>
      </c>
      <c r="B5600" s="7">
        <v>9324899</v>
      </c>
      <c r="C5600" s="12">
        <v>2301110327485</v>
      </c>
      <c r="D5600" s="7" t="s">
        <v>54056</v>
      </c>
      <c r="E5600" s="7" t="s">
        <v>54057</v>
      </c>
      <c r="F5600" s="7" t="s">
        <v>20627</v>
      </c>
      <c r="H5600" s="7" t="s">
        <v>3715</v>
      </c>
      <c r="I5600" s="7" t="s">
        <v>65</v>
      </c>
      <c r="J5600" s="7" t="s">
        <v>33060</v>
      </c>
      <c r="K5600" s="7" t="s">
        <v>47</v>
      </c>
      <c r="L5600" s="7">
        <v>10</v>
      </c>
      <c r="M5600" s="7" t="s">
        <v>33076</v>
      </c>
      <c r="N5600" s="7">
        <v>31114</v>
      </c>
      <c r="O5600" s="7" t="s">
        <v>7681</v>
      </c>
      <c r="P5600" s="7">
        <v>20200310</v>
      </c>
      <c r="Q5600" s="7">
        <v>75</v>
      </c>
      <c r="R5600" s="7">
        <v>202107</v>
      </c>
    </row>
    <row r="5601" spans="1:22" ht="16.5" customHeight="1">
      <c r="A5601" s="8">
        <v>5668601667</v>
      </c>
      <c r="B5601" s="7">
        <v>9327777</v>
      </c>
      <c r="C5601" s="12">
        <v>2301110327774</v>
      </c>
      <c r="D5601" s="7" t="s">
        <v>54058</v>
      </c>
      <c r="E5601" s="7" t="s">
        <v>16030</v>
      </c>
      <c r="F5601" s="7" t="s">
        <v>7685</v>
      </c>
      <c r="G5601" s="7" t="s">
        <v>54059</v>
      </c>
      <c r="H5601" s="7" t="s">
        <v>7661</v>
      </c>
      <c r="I5601" s="7" t="s">
        <v>65</v>
      </c>
      <c r="J5601" s="7" t="s">
        <v>33060</v>
      </c>
      <c r="K5601" s="7" t="s">
        <v>47</v>
      </c>
      <c r="L5601" s="7">
        <v>10</v>
      </c>
      <c r="M5601" s="7" t="s">
        <v>33076</v>
      </c>
      <c r="N5601" s="7">
        <v>31114</v>
      </c>
      <c r="O5601" s="7" t="s">
        <v>7681</v>
      </c>
      <c r="P5601" s="7">
        <v>20200401</v>
      </c>
      <c r="Q5601" s="7">
        <v>58</v>
      </c>
      <c r="R5601" s="7">
        <v>202107</v>
      </c>
    </row>
    <row r="5602" spans="1:22" ht="16.5" customHeight="1">
      <c r="A5602" s="8">
        <v>3998800776</v>
      </c>
      <c r="B5602" s="7">
        <v>8408675</v>
      </c>
      <c r="C5602" s="12">
        <v>2341110096995</v>
      </c>
      <c r="D5602" s="7" t="s">
        <v>25794</v>
      </c>
      <c r="E5602" s="7" t="s">
        <v>189</v>
      </c>
      <c r="F5602" s="7" t="s">
        <v>25795</v>
      </c>
      <c r="H5602" s="7" t="s">
        <v>25796</v>
      </c>
      <c r="I5602" s="7" t="s">
        <v>65</v>
      </c>
      <c r="J5602" s="7" t="s">
        <v>33060</v>
      </c>
      <c r="K5602" s="7" t="s">
        <v>47</v>
      </c>
      <c r="L5602" s="7">
        <v>10</v>
      </c>
      <c r="M5602" s="7" t="s">
        <v>34194</v>
      </c>
      <c r="N5602" s="7">
        <v>52993</v>
      </c>
      <c r="O5602" s="7" t="s">
        <v>44546</v>
      </c>
      <c r="P5602" s="7">
        <v>20171120</v>
      </c>
      <c r="Q5602" s="7">
        <v>79</v>
      </c>
      <c r="R5602" s="7">
        <v>202107</v>
      </c>
    </row>
    <row r="5603" spans="1:22" ht="16.5" customHeight="1">
      <c r="A5603" s="8">
        <v>4018601297</v>
      </c>
      <c r="B5603" s="7">
        <v>8770976</v>
      </c>
      <c r="C5603" s="12">
        <v>2341110103071</v>
      </c>
      <c r="D5603" s="7" t="s">
        <v>54060</v>
      </c>
      <c r="E5603" s="7" t="s">
        <v>7115</v>
      </c>
      <c r="F5603" s="7" t="s">
        <v>54061</v>
      </c>
      <c r="H5603" s="7" t="s">
        <v>54062</v>
      </c>
      <c r="I5603" s="7" t="s">
        <v>65</v>
      </c>
      <c r="J5603" s="7" t="s">
        <v>33060</v>
      </c>
      <c r="K5603" s="7" t="s">
        <v>47</v>
      </c>
      <c r="L5603" s="7">
        <v>10</v>
      </c>
      <c r="M5603" s="7" t="s">
        <v>363</v>
      </c>
      <c r="N5603" s="7">
        <v>71531</v>
      </c>
      <c r="O5603" s="7" t="s">
        <v>15169</v>
      </c>
      <c r="P5603" s="7">
        <v>20181026</v>
      </c>
      <c r="Q5603" s="7">
        <v>61</v>
      </c>
      <c r="R5603" s="7">
        <v>202107</v>
      </c>
    </row>
    <row r="5604" spans="1:22" ht="16.5" customHeight="1">
      <c r="A5604" s="8">
        <v>1088210787</v>
      </c>
      <c r="B5604" s="7">
        <v>9345990</v>
      </c>
      <c r="C5604" s="12">
        <v>2541510020300</v>
      </c>
      <c r="D5604" s="7" t="s">
        <v>54063</v>
      </c>
      <c r="E5604" s="7" t="s">
        <v>54064</v>
      </c>
      <c r="F5604" s="7" t="s">
        <v>38175</v>
      </c>
      <c r="H5604" s="7" t="s">
        <v>54065</v>
      </c>
      <c r="I5604" s="7" t="s">
        <v>45</v>
      </c>
      <c r="J5604" s="7" t="s">
        <v>33060</v>
      </c>
      <c r="K5604" s="7" t="s">
        <v>47</v>
      </c>
      <c r="L5604" s="7">
        <v>10</v>
      </c>
      <c r="M5604" s="7" t="s">
        <v>105</v>
      </c>
      <c r="N5604" s="7">
        <v>86909</v>
      </c>
      <c r="O5604" s="7" t="s">
        <v>36876</v>
      </c>
      <c r="P5604" s="7">
        <v>20141103</v>
      </c>
      <c r="Q5604" s="7">
        <v>50</v>
      </c>
      <c r="R5604" s="7">
        <v>202107</v>
      </c>
    </row>
    <row r="5605" spans="1:22" ht="16.5" customHeight="1">
      <c r="A5605" s="8">
        <v>2428100976</v>
      </c>
      <c r="B5605" s="7">
        <v>8514010</v>
      </c>
      <c r="C5605" s="12">
        <v>2850110377651</v>
      </c>
      <c r="D5605" s="7" t="s">
        <v>54066</v>
      </c>
      <c r="E5605" s="7" t="s">
        <v>7819</v>
      </c>
      <c r="F5605" s="7" t="s">
        <v>13285</v>
      </c>
      <c r="G5605" s="7" t="s">
        <v>54067</v>
      </c>
      <c r="H5605" s="7" t="s">
        <v>54068</v>
      </c>
      <c r="I5605" s="7" t="s">
        <v>65</v>
      </c>
      <c r="J5605" s="7" t="s">
        <v>33060</v>
      </c>
      <c r="K5605" s="7" t="s">
        <v>47</v>
      </c>
      <c r="L5605" s="7">
        <v>10</v>
      </c>
      <c r="M5605" s="7" t="s">
        <v>34433</v>
      </c>
      <c r="N5605" s="7">
        <v>58222</v>
      </c>
      <c r="O5605" s="7" t="s">
        <v>13163</v>
      </c>
      <c r="P5605" s="7">
        <v>20180308</v>
      </c>
      <c r="Q5605" s="7">
        <v>57</v>
      </c>
      <c r="R5605" s="7">
        <v>202107</v>
      </c>
    </row>
    <row r="5606" spans="1:22" ht="16.5" customHeight="1">
      <c r="A5606" s="8">
        <v>5838701164</v>
      </c>
      <c r="B5606" s="7">
        <v>8789766</v>
      </c>
      <c r="C5606" s="12">
        <v>2850110399514</v>
      </c>
      <c r="D5606" s="7" t="s">
        <v>54069</v>
      </c>
      <c r="E5606" s="7" t="s">
        <v>25152</v>
      </c>
      <c r="F5606" s="7" t="s">
        <v>24882</v>
      </c>
      <c r="G5606" s="7" t="s">
        <v>25153</v>
      </c>
      <c r="H5606" s="7" t="s">
        <v>25154</v>
      </c>
      <c r="I5606" s="7" t="s">
        <v>65</v>
      </c>
      <c r="J5606" s="7" t="s">
        <v>33060</v>
      </c>
      <c r="K5606" s="7" t="s">
        <v>47</v>
      </c>
      <c r="L5606" s="7">
        <v>10</v>
      </c>
      <c r="M5606" s="7" t="s">
        <v>34194</v>
      </c>
      <c r="N5606" s="7">
        <v>49212</v>
      </c>
      <c r="O5606" s="7" t="s">
        <v>10754</v>
      </c>
      <c r="P5606" s="7">
        <v>20181212</v>
      </c>
      <c r="Q5606" s="7">
        <v>59</v>
      </c>
      <c r="R5606" s="7">
        <v>202107</v>
      </c>
    </row>
    <row r="5607" spans="1:22" ht="16.5" customHeight="1">
      <c r="A5607" s="8">
        <v>2818701953</v>
      </c>
      <c r="B5607" s="7">
        <v>9452658</v>
      </c>
      <c r="C5607" s="12">
        <v>2850110427878</v>
      </c>
      <c r="D5607" s="7" t="s">
        <v>23636</v>
      </c>
      <c r="E5607" s="7" t="s">
        <v>23637</v>
      </c>
      <c r="F5607" s="7" t="s">
        <v>23638</v>
      </c>
      <c r="G5607" s="7" t="s">
        <v>23639</v>
      </c>
      <c r="H5607" s="7" t="s">
        <v>23640</v>
      </c>
      <c r="I5607" s="7" t="s">
        <v>65</v>
      </c>
      <c r="J5607" s="7" t="s">
        <v>33060</v>
      </c>
      <c r="K5607" s="7" t="s">
        <v>47</v>
      </c>
      <c r="L5607" s="7">
        <v>10</v>
      </c>
      <c r="M5607" s="7" t="s">
        <v>33760</v>
      </c>
      <c r="N5607" s="7">
        <v>47121</v>
      </c>
      <c r="O5607" s="7" t="s">
        <v>253</v>
      </c>
      <c r="P5607" s="7">
        <v>20191210</v>
      </c>
      <c r="Q5607" s="7">
        <v>61</v>
      </c>
      <c r="R5607" s="7">
        <v>202107</v>
      </c>
    </row>
    <row r="5608" spans="1:22" ht="16.5" customHeight="1">
      <c r="A5608" s="8">
        <v>2128199425</v>
      </c>
      <c r="B5608" s="7">
        <v>4091409</v>
      </c>
      <c r="C5608" s="12">
        <v>1101114822931</v>
      </c>
      <c r="D5608" s="7" t="s">
        <v>23568</v>
      </c>
      <c r="E5608" s="7" t="s">
        <v>23569</v>
      </c>
      <c r="F5608" s="7" t="s">
        <v>1178</v>
      </c>
      <c r="G5608" s="7" t="s">
        <v>23570</v>
      </c>
      <c r="H5608" s="7" t="s">
        <v>23571</v>
      </c>
      <c r="I5608" s="7" t="s">
        <v>65</v>
      </c>
      <c r="J5608" s="7" t="s">
        <v>33060</v>
      </c>
      <c r="K5608" s="7" t="s">
        <v>60</v>
      </c>
      <c r="L5608" s="7">
        <v>10</v>
      </c>
      <c r="M5608" s="7" t="s">
        <v>33760</v>
      </c>
      <c r="N5608" s="7">
        <v>47911</v>
      </c>
      <c r="O5608" s="7" t="s">
        <v>10645</v>
      </c>
      <c r="P5608" s="7">
        <v>20120321</v>
      </c>
      <c r="Q5608" s="7">
        <v>50</v>
      </c>
      <c r="R5608" s="7">
        <v>202108</v>
      </c>
      <c r="S5608" s="7">
        <v>2022</v>
      </c>
      <c r="T5608" s="7">
        <v>10302613</v>
      </c>
      <c r="U5608" s="7">
        <v>32107943</v>
      </c>
      <c r="V5608" s="7">
        <v>525000</v>
      </c>
    </row>
    <row r="5609" spans="1:22" ht="16.5" customHeight="1">
      <c r="A5609" s="8">
        <v>6478100375</v>
      </c>
      <c r="B5609" s="7">
        <v>6728665</v>
      </c>
      <c r="C5609" s="12">
        <v>1101116058807</v>
      </c>
      <c r="D5609" s="7" t="s">
        <v>27152</v>
      </c>
      <c r="E5609" s="7" t="s">
        <v>2009</v>
      </c>
      <c r="F5609" s="7" t="s">
        <v>27153</v>
      </c>
      <c r="G5609" s="7" t="s">
        <v>27154</v>
      </c>
      <c r="H5609" s="7" t="s">
        <v>27155</v>
      </c>
      <c r="I5609" s="7" t="s">
        <v>65</v>
      </c>
      <c r="J5609" s="7" t="s">
        <v>33060</v>
      </c>
      <c r="K5609" s="7" t="s">
        <v>60</v>
      </c>
      <c r="L5609" s="7">
        <v>10</v>
      </c>
      <c r="M5609" s="7" t="s">
        <v>34433</v>
      </c>
      <c r="N5609" s="7">
        <v>62021</v>
      </c>
      <c r="O5609" s="7" t="s">
        <v>13709</v>
      </c>
      <c r="P5609" s="7">
        <v>20160512</v>
      </c>
      <c r="Q5609" s="7">
        <v>137</v>
      </c>
      <c r="R5609" s="7">
        <v>202108</v>
      </c>
      <c r="S5609" s="7">
        <v>2022</v>
      </c>
      <c r="T5609" s="7">
        <v>13684184</v>
      </c>
      <c r="U5609" s="7">
        <v>10900857</v>
      </c>
      <c r="V5609" s="7">
        <v>2150000</v>
      </c>
    </row>
    <row r="5610" spans="1:22" ht="16.5" customHeight="1">
      <c r="A5610" s="8">
        <v>4318801287</v>
      </c>
      <c r="B5610" s="7">
        <v>8783362</v>
      </c>
      <c r="C5610" s="12">
        <v>1101116942076</v>
      </c>
      <c r="D5610" s="7" t="s">
        <v>27316</v>
      </c>
      <c r="E5610" s="7" t="s">
        <v>241</v>
      </c>
      <c r="F5610" s="7" t="s">
        <v>27317</v>
      </c>
      <c r="G5610" s="7" t="s">
        <v>27318</v>
      </c>
      <c r="H5610" s="7" t="s">
        <v>27319</v>
      </c>
      <c r="I5610" s="7" t="s">
        <v>65</v>
      </c>
      <c r="J5610" s="7" t="s">
        <v>33060</v>
      </c>
      <c r="K5610" s="7" t="s">
        <v>47</v>
      </c>
      <c r="L5610" s="7">
        <v>10</v>
      </c>
      <c r="M5610" s="7" t="s">
        <v>34433</v>
      </c>
      <c r="N5610" s="7">
        <v>58222</v>
      </c>
      <c r="O5610" s="7" t="s">
        <v>13163</v>
      </c>
      <c r="P5610" s="7">
        <v>20181130</v>
      </c>
      <c r="Q5610" s="7">
        <v>68</v>
      </c>
      <c r="R5610" s="7">
        <v>202108</v>
      </c>
      <c r="S5610" s="7">
        <v>2022</v>
      </c>
      <c r="T5610" s="7">
        <v>3202443</v>
      </c>
      <c r="U5610" s="7">
        <v>9914343</v>
      </c>
      <c r="V5610" s="7">
        <v>723237</v>
      </c>
    </row>
    <row r="5611" spans="1:22" ht="16.5" customHeight="1">
      <c r="A5611" s="8">
        <v>1358651172</v>
      </c>
      <c r="B5611" s="7">
        <v>5993984</v>
      </c>
      <c r="C5611" s="12">
        <v>1358110260687</v>
      </c>
      <c r="D5611" s="7" t="s">
        <v>54070</v>
      </c>
      <c r="E5611" s="7" t="s">
        <v>15258</v>
      </c>
      <c r="F5611" s="7" t="s">
        <v>54071</v>
      </c>
      <c r="G5611" s="7" t="s">
        <v>54072</v>
      </c>
      <c r="H5611" s="7" t="s">
        <v>54073</v>
      </c>
      <c r="I5611" s="7" t="s">
        <v>65</v>
      </c>
      <c r="J5611" s="7" t="s">
        <v>33060</v>
      </c>
      <c r="K5611" s="7" t="s">
        <v>60</v>
      </c>
      <c r="L5611" s="7">
        <v>10</v>
      </c>
      <c r="M5611" s="7" t="s">
        <v>33076</v>
      </c>
      <c r="N5611" s="7">
        <v>26224</v>
      </c>
      <c r="O5611" s="7" t="s">
        <v>48507</v>
      </c>
      <c r="P5611" s="7">
        <v>20141212</v>
      </c>
      <c r="Q5611" s="7">
        <v>53</v>
      </c>
      <c r="R5611" s="7">
        <v>202108</v>
      </c>
      <c r="S5611" s="7">
        <v>2022</v>
      </c>
      <c r="T5611" s="7">
        <v>3967553</v>
      </c>
      <c r="U5611" s="7">
        <v>13820173</v>
      </c>
      <c r="V5611" s="7">
        <v>100000</v>
      </c>
    </row>
    <row r="5612" spans="1:22" ht="16.5" customHeight="1">
      <c r="A5612" s="8">
        <v>5048610775</v>
      </c>
      <c r="B5612" s="7">
        <v>5862208</v>
      </c>
      <c r="C5612" s="12">
        <v>1701110514077</v>
      </c>
      <c r="D5612" s="7" t="s">
        <v>54074</v>
      </c>
      <c r="E5612" s="7" t="s">
        <v>1923</v>
      </c>
      <c r="F5612" s="7" t="s">
        <v>54075</v>
      </c>
      <c r="G5612" s="7" t="s">
        <v>54076</v>
      </c>
      <c r="H5612" s="7" t="s">
        <v>54077</v>
      </c>
      <c r="I5612" s="7" t="s">
        <v>65</v>
      </c>
      <c r="J5612" s="7" t="s">
        <v>33060</v>
      </c>
      <c r="K5612" s="7" t="s">
        <v>60</v>
      </c>
      <c r="L5612" s="7">
        <v>10</v>
      </c>
      <c r="M5612" s="7" t="s">
        <v>33076</v>
      </c>
      <c r="N5612" s="7">
        <v>10309</v>
      </c>
      <c r="O5612" s="7" t="s">
        <v>33107</v>
      </c>
      <c r="P5612" s="7">
        <v>20131223</v>
      </c>
      <c r="Q5612" s="7">
        <v>55</v>
      </c>
      <c r="R5612" s="7">
        <v>202108</v>
      </c>
      <c r="S5612" s="7">
        <v>2022</v>
      </c>
      <c r="T5612" s="7">
        <v>17445044</v>
      </c>
      <c r="U5612" s="7">
        <v>11605032</v>
      </c>
      <c r="V5612" s="7">
        <v>200000</v>
      </c>
    </row>
    <row r="5613" spans="1:22" ht="16.5" customHeight="1">
      <c r="A5613" s="8">
        <v>5058157045</v>
      </c>
      <c r="B5613" s="7">
        <v>3663470</v>
      </c>
      <c r="C5613" s="12">
        <v>1712110056464</v>
      </c>
      <c r="D5613" s="7" t="s">
        <v>22263</v>
      </c>
      <c r="E5613" s="7" t="s">
        <v>22264</v>
      </c>
      <c r="F5613" s="7" t="s">
        <v>22265</v>
      </c>
      <c r="G5613" s="7" t="s">
        <v>22266</v>
      </c>
      <c r="H5613" s="7" t="s">
        <v>22267</v>
      </c>
      <c r="I5613" s="7" t="s">
        <v>65</v>
      </c>
      <c r="J5613" s="7" t="s">
        <v>33060</v>
      </c>
      <c r="K5613" s="7" t="s">
        <v>47</v>
      </c>
      <c r="L5613" s="7">
        <v>10</v>
      </c>
      <c r="M5613" s="7" t="s">
        <v>313</v>
      </c>
      <c r="N5613" s="7">
        <v>42202</v>
      </c>
      <c r="O5613" s="7" t="s">
        <v>43975</v>
      </c>
      <c r="P5613" s="7">
        <v>20090910</v>
      </c>
      <c r="Q5613" s="7">
        <v>69</v>
      </c>
      <c r="R5613" s="7">
        <v>202108</v>
      </c>
      <c r="S5613" s="7">
        <v>2022</v>
      </c>
      <c r="T5613" s="7">
        <v>8972907</v>
      </c>
      <c r="U5613" s="7">
        <v>6262279</v>
      </c>
      <c r="V5613" s="7">
        <v>500000</v>
      </c>
    </row>
    <row r="5614" spans="1:22" ht="16.5" customHeight="1">
      <c r="A5614" s="8">
        <v>6158182763</v>
      </c>
      <c r="B5614" s="7">
        <v>3985865</v>
      </c>
      <c r="C5614" s="12">
        <v>1955110135735</v>
      </c>
      <c r="D5614" s="7" t="s">
        <v>54078</v>
      </c>
      <c r="E5614" s="7" t="s">
        <v>12951</v>
      </c>
      <c r="F5614" s="7" t="s">
        <v>8639</v>
      </c>
      <c r="G5614" s="7" t="s">
        <v>54079</v>
      </c>
      <c r="H5614" s="7" t="s">
        <v>54080</v>
      </c>
      <c r="I5614" s="7" t="s">
        <v>65</v>
      </c>
      <c r="J5614" s="7" t="s">
        <v>33060</v>
      </c>
      <c r="K5614" s="7" t="s">
        <v>47</v>
      </c>
      <c r="L5614" s="7">
        <v>10</v>
      </c>
      <c r="M5614" s="7" t="s">
        <v>313</v>
      </c>
      <c r="N5614" s="7">
        <v>42132</v>
      </c>
      <c r="O5614" s="7" t="s">
        <v>44203</v>
      </c>
      <c r="P5614" s="7">
        <v>20110316</v>
      </c>
      <c r="Q5614" s="7">
        <v>139</v>
      </c>
      <c r="R5614" s="7">
        <v>202108</v>
      </c>
      <c r="S5614" s="7">
        <v>2022</v>
      </c>
      <c r="T5614" s="7">
        <v>19144115</v>
      </c>
      <c r="U5614" s="7">
        <v>4518445</v>
      </c>
      <c r="V5614" s="7">
        <v>202000</v>
      </c>
    </row>
    <row r="5615" spans="1:22" ht="16.5" customHeight="1">
      <c r="A5615" s="8">
        <v>6108167340</v>
      </c>
      <c r="B5615" s="7">
        <v>1610309</v>
      </c>
      <c r="C5615" s="12">
        <v>2301110096824</v>
      </c>
      <c r="D5615" s="7" t="s">
        <v>21235</v>
      </c>
      <c r="E5615" s="7" t="s">
        <v>21236</v>
      </c>
      <c r="F5615" s="7" t="s">
        <v>21237</v>
      </c>
      <c r="G5615" s="7" t="s">
        <v>21238</v>
      </c>
      <c r="H5615" s="7" t="s">
        <v>21239</v>
      </c>
      <c r="I5615" s="7" t="s">
        <v>65</v>
      </c>
      <c r="J5615" s="7" t="s">
        <v>33060</v>
      </c>
      <c r="K5615" s="7" t="s">
        <v>47</v>
      </c>
      <c r="L5615" s="7">
        <v>10</v>
      </c>
      <c r="M5615" s="7" t="s">
        <v>363</v>
      </c>
      <c r="N5615" s="7">
        <v>72129</v>
      </c>
      <c r="O5615" s="7" t="s">
        <v>42519</v>
      </c>
      <c r="P5615" s="7">
        <v>20030627</v>
      </c>
      <c r="Q5615" s="7">
        <v>71</v>
      </c>
      <c r="R5615" s="7">
        <v>202108</v>
      </c>
      <c r="S5615" s="7">
        <v>2022</v>
      </c>
      <c r="T5615" s="7">
        <v>13995457</v>
      </c>
      <c r="U5615" s="7">
        <v>10509884</v>
      </c>
      <c r="V5615" s="7">
        <v>200000</v>
      </c>
    </row>
    <row r="5616" spans="1:22" ht="16.5" customHeight="1">
      <c r="A5616" s="8">
        <v>1058633945</v>
      </c>
      <c r="B5616" s="7">
        <v>3050811</v>
      </c>
      <c r="C5616" s="12">
        <v>1101112408725</v>
      </c>
      <c r="D5616" s="7" t="s">
        <v>17440</v>
      </c>
      <c r="E5616" s="7" t="s">
        <v>17441</v>
      </c>
      <c r="F5616" s="7" t="s">
        <v>17442</v>
      </c>
      <c r="G5616" s="7" t="s">
        <v>17443</v>
      </c>
      <c r="H5616" s="7" t="s">
        <v>17444</v>
      </c>
      <c r="I5616" s="7" t="s">
        <v>65</v>
      </c>
      <c r="J5616" s="7" t="s">
        <v>33060</v>
      </c>
      <c r="K5616" s="7" t="s">
        <v>47</v>
      </c>
      <c r="L5616" s="7">
        <v>10</v>
      </c>
      <c r="M5616" s="7" t="s">
        <v>33076</v>
      </c>
      <c r="N5616" s="7">
        <v>18129</v>
      </c>
      <c r="O5616" s="7" t="s">
        <v>43613</v>
      </c>
      <c r="P5616" s="7">
        <v>20011228</v>
      </c>
      <c r="Q5616" s="7">
        <v>60</v>
      </c>
      <c r="R5616" s="7">
        <v>202108</v>
      </c>
    </row>
    <row r="5617" spans="1:22" ht="16.5" customHeight="1">
      <c r="A5617" s="8">
        <v>1018615488</v>
      </c>
      <c r="B5617" s="7">
        <v>2270296</v>
      </c>
      <c r="C5617" s="12">
        <v>1101113240415</v>
      </c>
      <c r="D5617" s="7" t="s">
        <v>29349</v>
      </c>
      <c r="E5617" s="7" t="s">
        <v>207</v>
      </c>
      <c r="F5617" s="7" t="s">
        <v>11761</v>
      </c>
      <c r="G5617" s="7" t="s">
        <v>29350</v>
      </c>
      <c r="H5617" s="7" t="s">
        <v>29351</v>
      </c>
      <c r="I5617" s="7" t="s">
        <v>65</v>
      </c>
      <c r="J5617" s="7" t="s">
        <v>33060</v>
      </c>
      <c r="K5617" s="7" t="s">
        <v>47</v>
      </c>
      <c r="L5617" s="7">
        <v>10</v>
      </c>
      <c r="M5617" s="7" t="s">
        <v>363</v>
      </c>
      <c r="N5617" s="7">
        <v>71310</v>
      </c>
      <c r="O5617" s="7" t="s">
        <v>15027</v>
      </c>
      <c r="P5617" s="7">
        <v>20050602</v>
      </c>
      <c r="Q5617" s="7">
        <v>50</v>
      </c>
      <c r="R5617" s="7">
        <v>202108</v>
      </c>
    </row>
    <row r="5618" spans="1:22" ht="16.5" customHeight="1">
      <c r="A5618" s="8">
        <v>2148858206</v>
      </c>
      <c r="B5618" s="7">
        <v>3719846</v>
      </c>
      <c r="C5618" s="12">
        <v>1101114329929</v>
      </c>
      <c r="D5618" s="7" t="s">
        <v>28832</v>
      </c>
      <c r="E5618" s="7" t="s">
        <v>28833</v>
      </c>
      <c r="F5618" s="7" t="s">
        <v>28834</v>
      </c>
      <c r="G5618" s="7" t="s">
        <v>28835</v>
      </c>
      <c r="H5618" s="7" t="s">
        <v>28836</v>
      </c>
      <c r="I5618" s="7" t="s">
        <v>65</v>
      </c>
      <c r="J5618" s="7" t="s">
        <v>33060</v>
      </c>
      <c r="K5618" s="7" t="s">
        <v>60</v>
      </c>
      <c r="L5618" s="7">
        <v>10</v>
      </c>
      <c r="M5618" s="7" t="s">
        <v>34433</v>
      </c>
      <c r="N5618" s="7">
        <v>58222</v>
      </c>
      <c r="O5618" s="7" t="s">
        <v>13163</v>
      </c>
      <c r="P5618" s="7">
        <v>20100416</v>
      </c>
      <c r="Q5618" s="7">
        <v>83</v>
      </c>
      <c r="R5618" s="7">
        <v>202108</v>
      </c>
    </row>
    <row r="5619" spans="1:22" ht="16.5" customHeight="1">
      <c r="A5619" s="8">
        <v>1368123067</v>
      </c>
      <c r="B5619" s="7">
        <v>1968421</v>
      </c>
      <c r="C5619" s="12">
        <v>1244110028101</v>
      </c>
      <c r="D5619" s="7" t="s">
        <v>54081</v>
      </c>
      <c r="E5619" s="7" t="s">
        <v>54082</v>
      </c>
      <c r="F5619" s="7" t="s">
        <v>54083</v>
      </c>
      <c r="G5619" s="7" t="s">
        <v>54084</v>
      </c>
      <c r="H5619" s="7" t="s">
        <v>54085</v>
      </c>
      <c r="I5619" s="7" t="s">
        <v>65</v>
      </c>
      <c r="J5619" s="7" t="s">
        <v>33060</v>
      </c>
      <c r="K5619" s="7" t="s">
        <v>47</v>
      </c>
      <c r="L5619" s="7">
        <v>10</v>
      </c>
      <c r="M5619" s="7" t="s">
        <v>33076</v>
      </c>
      <c r="N5619" s="7">
        <v>19229</v>
      </c>
      <c r="O5619" s="7" t="s">
        <v>54086</v>
      </c>
      <c r="P5619" s="7">
        <v>19970328</v>
      </c>
      <c r="Q5619" s="7">
        <v>51</v>
      </c>
      <c r="R5619" s="7">
        <v>202108</v>
      </c>
    </row>
    <row r="5620" spans="1:22" ht="16.5" customHeight="1">
      <c r="A5620" s="8">
        <v>2368600786</v>
      </c>
      <c r="B5620" s="7">
        <v>8440112</v>
      </c>
      <c r="C5620" s="12">
        <v>1348110434192</v>
      </c>
      <c r="D5620" s="7" t="s">
        <v>26278</v>
      </c>
      <c r="E5620" s="7" t="s">
        <v>26279</v>
      </c>
      <c r="F5620" s="7" t="s">
        <v>26280</v>
      </c>
      <c r="G5620" s="7" t="s">
        <v>26281</v>
      </c>
      <c r="H5620" s="7" t="s">
        <v>26282</v>
      </c>
      <c r="I5620" s="7" t="s">
        <v>65</v>
      </c>
      <c r="J5620" s="7" t="s">
        <v>33060</v>
      </c>
      <c r="K5620" s="7" t="s">
        <v>47</v>
      </c>
      <c r="L5620" s="7">
        <v>10</v>
      </c>
      <c r="M5620" s="7" t="s">
        <v>34319</v>
      </c>
      <c r="N5620" s="7">
        <v>56130</v>
      </c>
      <c r="O5620" s="7" t="s">
        <v>26141</v>
      </c>
      <c r="P5620" s="7">
        <v>20171220</v>
      </c>
      <c r="Q5620" s="7">
        <v>60</v>
      </c>
      <c r="R5620" s="7">
        <v>202108</v>
      </c>
    </row>
    <row r="5621" spans="1:22" ht="16.5" customHeight="1">
      <c r="A5621" s="8">
        <v>2228601812</v>
      </c>
      <c r="B5621" s="7">
        <v>9296179</v>
      </c>
      <c r="C5621" s="12">
        <v>1949110053542</v>
      </c>
      <c r="D5621" s="7" t="s">
        <v>54087</v>
      </c>
      <c r="E5621" s="7" t="s">
        <v>54088</v>
      </c>
      <c r="F5621" s="7" t="s">
        <v>54089</v>
      </c>
      <c r="G5621" s="7" t="s">
        <v>54090</v>
      </c>
      <c r="H5621" s="7" t="s">
        <v>54091</v>
      </c>
      <c r="I5621" s="7" t="s">
        <v>65</v>
      </c>
      <c r="J5621" s="7" t="s">
        <v>33060</v>
      </c>
      <c r="K5621" s="7" t="s">
        <v>47</v>
      </c>
      <c r="L5621" s="7">
        <v>10</v>
      </c>
      <c r="M5621" s="7" t="s">
        <v>33076</v>
      </c>
      <c r="N5621" s="7">
        <v>31114</v>
      </c>
      <c r="O5621" s="7" t="s">
        <v>7681</v>
      </c>
      <c r="P5621" s="7">
        <v>20200113</v>
      </c>
      <c r="Q5621" s="7">
        <v>127</v>
      </c>
      <c r="R5621" s="7">
        <v>202108</v>
      </c>
    </row>
    <row r="5622" spans="1:22" ht="16.5" customHeight="1">
      <c r="A5622" s="8">
        <v>4068202051</v>
      </c>
      <c r="B5622" s="7">
        <v>2382821</v>
      </c>
      <c r="C5622" s="12">
        <v>2142360001853</v>
      </c>
      <c r="D5622" s="7" t="s">
        <v>54092</v>
      </c>
      <c r="E5622" s="7" t="s">
        <v>54093</v>
      </c>
      <c r="F5622" s="7" t="s">
        <v>54094</v>
      </c>
      <c r="G5622" s="7" t="s">
        <v>54095</v>
      </c>
      <c r="H5622" s="7" t="s">
        <v>54096</v>
      </c>
      <c r="I5622" s="7" t="s">
        <v>45</v>
      </c>
      <c r="J5622" s="7" t="s">
        <v>33060</v>
      </c>
      <c r="K5622" s="7" t="s">
        <v>47</v>
      </c>
      <c r="L5622" s="7">
        <v>10</v>
      </c>
      <c r="M5622" s="7" t="s">
        <v>33760</v>
      </c>
      <c r="N5622" s="7">
        <v>46310</v>
      </c>
      <c r="O5622" s="7" t="s">
        <v>33826</v>
      </c>
      <c r="P5622" s="7">
        <v>19970929</v>
      </c>
      <c r="Q5622" s="7">
        <v>64</v>
      </c>
      <c r="R5622" s="7">
        <v>202108</v>
      </c>
    </row>
    <row r="5623" spans="1:22" ht="16.5" customHeight="1">
      <c r="A5623" s="8">
        <v>2208864246</v>
      </c>
      <c r="B5623" s="7">
        <v>4338983</v>
      </c>
      <c r="C5623" s="12">
        <v>1101115209188</v>
      </c>
      <c r="D5623" s="7" t="s">
        <v>23626</v>
      </c>
      <c r="E5623" s="7" t="s">
        <v>20327</v>
      </c>
      <c r="F5623" s="7" t="s">
        <v>10592</v>
      </c>
      <c r="G5623" s="7" t="s">
        <v>23627</v>
      </c>
      <c r="H5623" s="7" t="s">
        <v>23628</v>
      </c>
      <c r="I5623" s="7" t="s">
        <v>65</v>
      </c>
      <c r="J5623" s="7" t="s">
        <v>33060</v>
      </c>
      <c r="K5623" s="7" t="s">
        <v>47</v>
      </c>
      <c r="L5623" s="7">
        <v>10</v>
      </c>
      <c r="M5623" s="7" t="s">
        <v>33760</v>
      </c>
      <c r="N5623" s="7">
        <v>47911</v>
      </c>
      <c r="O5623" s="7" t="s">
        <v>10645</v>
      </c>
      <c r="P5623" s="7">
        <v>20130821</v>
      </c>
      <c r="Q5623" s="7">
        <v>66</v>
      </c>
      <c r="R5623" s="7">
        <v>202109</v>
      </c>
      <c r="S5623" s="7">
        <v>2022</v>
      </c>
      <c r="T5623" s="7">
        <v>4417331</v>
      </c>
      <c r="U5623" s="7">
        <v>6315394</v>
      </c>
      <c r="V5623" s="7">
        <v>115267</v>
      </c>
    </row>
    <row r="5624" spans="1:22" ht="16.5" customHeight="1">
      <c r="A5624" s="8">
        <v>8508800679</v>
      </c>
      <c r="B5624" s="7">
        <v>8469773</v>
      </c>
      <c r="C5624" s="12">
        <v>1101116630671</v>
      </c>
      <c r="D5624" s="7" t="s">
        <v>19085</v>
      </c>
      <c r="E5624" s="7" t="s">
        <v>19086</v>
      </c>
      <c r="F5624" s="7" t="s">
        <v>19087</v>
      </c>
      <c r="G5624" s="7" t="s">
        <v>19088</v>
      </c>
      <c r="H5624" s="7" t="s">
        <v>19089</v>
      </c>
      <c r="I5624" s="7" t="s">
        <v>65</v>
      </c>
      <c r="J5624" s="7" t="s">
        <v>33060</v>
      </c>
      <c r="K5624" s="7" t="s">
        <v>47</v>
      </c>
      <c r="L5624" s="7">
        <v>10</v>
      </c>
      <c r="M5624" s="7" t="s">
        <v>33076</v>
      </c>
      <c r="N5624" s="7">
        <v>30399</v>
      </c>
      <c r="O5624" s="7" t="s">
        <v>7553</v>
      </c>
      <c r="P5624" s="7">
        <v>20180116</v>
      </c>
      <c r="Q5624" s="7">
        <v>51</v>
      </c>
      <c r="R5624" s="7">
        <v>202109</v>
      </c>
      <c r="S5624" s="7">
        <v>2022</v>
      </c>
      <c r="T5624" s="7">
        <v>3755726</v>
      </c>
      <c r="U5624" s="7">
        <v>20966589</v>
      </c>
      <c r="V5624" s="7">
        <v>1039196</v>
      </c>
    </row>
    <row r="5625" spans="1:22" ht="16.5" customHeight="1">
      <c r="A5625" s="8">
        <v>1208184429</v>
      </c>
      <c r="B5625" s="7">
        <v>1590919</v>
      </c>
      <c r="C5625" s="12">
        <v>1101140086345</v>
      </c>
      <c r="D5625" s="7" t="s">
        <v>23287</v>
      </c>
      <c r="E5625" s="7" t="s">
        <v>23289</v>
      </c>
      <c r="F5625" s="7" t="s">
        <v>23290</v>
      </c>
      <c r="G5625" s="7" t="s">
        <v>23291</v>
      </c>
      <c r="H5625" s="7" t="s">
        <v>23292</v>
      </c>
      <c r="I5625" s="7" t="s">
        <v>52</v>
      </c>
      <c r="J5625" s="7" t="s">
        <v>33060</v>
      </c>
      <c r="K5625" s="7" t="s">
        <v>60</v>
      </c>
      <c r="L5625" s="7">
        <v>10</v>
      </c>
      <c r="M5625" s="7" t="s">
        <v>33760</v>
      </c>
      <c r="N5625" s="7">
        <v>46510</v>
      </c>
      <c r="O5625" s="7" t="s">
        <v>9952</v>
      </c>
      <c r="P5625" s="7">
        <v>19981111</v>
      </c>
      <c r="Q5625" s="7">
        <v>740</v>
      </c>
      <c r="R5625" s="7">
        <v>202109</v>
      </c>
      <c r="S5625" s="7">
        <v>2022</v>
      </c>
      <c r="T5625" s="7">
        <v>7334810000</v>
      </c>
      <c r="U5625" s="7">
        <v>2680748000</v>
      </c>
      <c r="V5625" s="7">
        <v>1200000</v>
      </c>
    </row>
    <row r="5626" spans="1:22" ht="16.5" customHeight="1">
      <c r="A5626" s="8">
        <v>1358210789</v>
      </c>
      <c r="B5626" s="7">
        <v>1823755</v>
      </c>
      <c r="C5626" s="12">
        <v>1345710003856</v>
      </c>
      <c r="D5626" s="7" t="s">
        <v>30181</v>
      </c>
      <c r="E5626" s="7" t="s">
        <v>30182</v>
      </c>
      <c r="F5626" s="7" t="s">
        <v>15289</v>
      </c>
      <c r="G5626" s="7" t="s">
        <v>30183</v>
      </c>
      <c r="H5626" s="7" t="s">
        <v>30184</v>
      </c>
      <c r="I5626" s="7" t="s">
        <v>45</v>
      </c>
      <c r="J5626" s="7" t="s">
        <v>33060</v>
      </c>
      <c r="K5626" s="7" t="s">
        <v>47</v>
      </c>
      <c r="L5626" s="7">
        <v>10</v>
      </c>
      <c r="M5626" s="7" t="s">
        <v>363</v>
      </c>
      <c r="N5626" s="7">
        <v>70129</v>
      </c>
      <c r="O5626" s="7" t="s">
        <v>38215</v>
      </c>
      <c r="P5626" s="7">
        <v>20040225</v>
      </c>
      <c r="Q5626" s="7">
        <v>144</v>
      </c>
      <c r="R5626" s="7">
        <v>202109</v>
      </c>
      <c r="S5626" s="7">
        <v>2022</v>
      </c>
      <c r="T5626" s="7">
        <v>171851271</v>
      </c>
      <c r="U5626" s="7">
        <v>147531129</v>
      </c>
      <c r="V5626" s="7">
        <v>0</v>
      </c>
    </row>
    <row r="5627" spans="1:22" ht="16.5" customHeight="1">
      <c r="A5627" s="8">
        <v>1348173163</v>
      </c>
      <c r="B5627" s="7">
        <v>1331711</v>
      </c>
      <c r="C5627" s="12">
        <v>1355110119400</v>
      </c>
      <c r="D5627" s="7" t="s">
        <v>20504</v>
      </c>
      <c r="E5627" s="7" t="s">
        <v>20505</v>
      </c>
      <c r="F5627" s="7" t="s">
        <v>20506</v>
      </c>
      <c r="G5627" s="7" t="s">
        <v>20507</v>
      </c>
      <c r="H5627" s="7" t="s">
        <v>20508</v>
      </c>
      <c r="I5627" s="7" t="s">
        <v>52</v>
      </c>
      <c r="J5627" s="7" t="s">
        <v>33060</v>
      </c>
      <c r="K5627" s="7" t="s">
        <v>60</v>
      </c>
      <c r="L5627" s="7">
        <v>10</v>
      </c>
      <c r="M5627" s="7" t="s">
        <v>33076</v>
      </c>
      <c r="N5627" s="7">
        <v>30391</v>
      </c>
      <c r="O5627" s="7" t="s">
        <v>7087</v>
      </c>
      <c r="P5627" s="7">
        <v>20010901</v>
      </c>
      <c r="Q5627" s="7">
        <v>294</v>
      </c>
      <c r="R5627" s="7">
        <v>202109</v>
      </c>
      <c r="S5627" s="7">
        <v>2022</v>
      </c>
      <c r="T5627" s="7">
        <v>259416987</v>
      </c>
      <c r="U5627" s="7">
        <v>144786782</v>
      </c>
      <c r="V5627" s="7">
        <v>47829055</v>
      </c>
    </row>
    <row r="5628" spans="1:22" ht="16.5" customHeight="1">
      <c r="A5628" s="8">
        <v>3018181128</v>
      </c>
      <c r="B5628" s="7">
        <v>2253706</v>
      </c>
      <c r="C5628" s="12">
        <v>1501110086640</v>
      </c>
      <c r="D5628" s="7" t="s">
        <v>19700</v>
      </c>
      <c r="E5628" s="7" t="s">
        <v>19701</v>
      </c>
      <c r="F5628" s="7" t="s">
        <v>19702</v>
      </c>
      <c r="G5628" s="7" t="s">
        <v>19703</v>
      </c>
      <c r="H5628" s="7" t="s">
        <v>19704</v>
      </c>
      <c r="I5628" s="7" t="s">
        <v>65</v>
      </c>
      <c r="J5628" s="7" t="s">
        <v>33060</v>
      </c>
      <c r="K5628" s="7" t="s">
        <v>47</v>
      </c>
      <c r="L5628" s="7">
        <v>10</v>
      </c>
      <c r="M5628" s="7" t="s">
        <v>33076</v>
      </c>
      <c r="N5628" s="7">
        <v>29142</v>
      </c>
      <c r="O5628" s="7" t="s">
        <v>5738</v>
      </c>
      <c r="P5628" s="7">
        <v>20050304</v>
      </c>
      <c r="Q5628" s="7">
        <v>62</v>
      </c>
      <c r="R5628" s="7">
        <v>202109</v>
      </c>
      <c r="S5628" s="7">
        <v>2022</v>
      </c>
      <c r="T5628" s="7">
        <v>2914397</v>
      </c>
      <c r="U5628" s="7">
        <v>5299226</v>
      </c>
      <c r="V5628" s="7">
        <v>7289024</v>
      </c>
    </row>
    <row r="5629" spans="1:22" ht="16.5" customHeight="1">
      <c r="A5629" s="8">
        <v>6268701194</v>
      </c>
      <c r="B5629" s="7">
        <v>8784247</v>
      </c>
      <c r="C5629" s="12">
        <v>1601110500721</v>
      </c>
      <c r="D5629" s="7" t="s">
        <v>27799</v>
      </c>
      <c r="E5629" s="7" t="s">
        <v>27800</v>
      </c>
      <c r="F5629" s="7" t="s">
        <v>27801</v>
      </c>
      <c r="G5629" s="7" t="s">
        <v>27802</v>
      </c>
      <c r="H5629" s="7" t="s">
        <v>27803</v>
      </c>
      <c r="I5629" s="7" t="s">
        <v>65</v>
      </c>
      <c r="J5629" s="7" t="s">
        <v>33060</v>
      </c>
      <c r="K5629" s="7" t="s">
        <v>47</v>
      </c>
      <c r="L5629" s="7">
        <v>10</v>
      </c>
      <c r="M5629" s="7" t="s">
        <v>34433</v>
      </c>
      <c r="N5629" s="7">
        <v>63991</v>
      </c>
      <c r="O5629" s="7" t="s">
        <v>13994</v>
      </c>
      <c r="P5629" s="7">
        <v>20181127</v>
      </c>
      <c r="Q5629" s="7">
        <v>81</v>
      </c>
      <c r="R5629" s="7">
        <v>202109</v>
      </c>
      <c r="S5629" s="7">
        <v>2022</v>
      </c>
      <c r="T5629" s="7">
        <v>4270967</v>
      </c>
      <c r="U5629" s="7">
        <v>9439275</v>
      </c>
      <c r="V5629" s="7">
        <v>15839</v>
      </c>
    </row>
    <row r="5630" spans="1:22" ht="16.5" customHeight="1">
      <c r="A5630" s="8">
        <v>4098618792</v>
      </c>
      <c r="B5630" s="7">
        <v>3969582</v>
      </c>
      <c r="C5630" s="12">
        <v>2059110017114</v>
      </c>
      <c r="D5630" s="7" t="s">
        <v>16809</v>
      </c>
      <c r="E5630" s="7" t="s">
        <v>16810</v>
      </c>
      <c r="F5630" s="7" t="s">
        <v>385</v>
      </c>
      <c r="G5630" s="7" t="s">
        <v>16811</v>
      </c>
      <c r="H5630" s="7" t="s">
        <v>16812</v>
      </c>
      <c r="I5630" s="7" t="s">
        <v>65</v>
      </c>
      <c r="J5630" s="7" t="s">
        <v>33060</v>
      </c>
      <c r="K5630" s="7" t="s">
        <v>47</v>
      </c>
      <c r="L5630" s="7">
        <v>10</v>
      </c>
      <c r="M5630" s="7" t="s">
        <v>33760</v>
      </c>
      <c r="N5630" s="7">
        <v>46322</v>
      </c>
      <c r="O5630" s="7" t="s">
        <v>45397</v>
      </c>
      <c r="P5630" s="7">
        <v>20110119</v>
      </c>
      <c r="Q5630" s="7">
        <v>80</v>
      </c>
      <c r="R5630" s="7">
        <v>202109</v>
      </c>
      <c r="S5630" s="7">
        <v>2022</v>
      </c>
      <c r="T5630" s="7">
        <v>44209271</v>
      </c>
      <c r="U5630" s="7">
        <v>11942220</v>
      </c>
      <c r="V5630" s="7">
        <v>900000</v>
      </c>
    </row>
    <row r="5631" spans="1:22" ht="16.5" customHeight="1">
      <c r="A5631" s="8">
        <v>8818100107</v>
      </c>
      <c r="B5631" s="7">
        <v>6420297</v>
      </c>
      <c r="C5631" s="12">
        <v>2849110138999</v>
      </c>
      <c r="D5631" s="7" t="s">
        <v>16843</v>
      </c>
      <c r="E5631" s="7" t="s">
        <v>16844</v>
      </c>
      <c r="F5631" s="7" t="s">
        <v>16766</v>
      </c>
      <c r="G5631" s="7" t="s">
        <v>16845</v>
      </c>
      <c r="H5631" s="7" t="s">
        <v>16846</v>
      </c>
      <c r="I5631" s="7" t="s">
        <v>65</v>
      </c>
      <c r="J5631" s="7" t="s">
        <v>33060</v>
      </c>
      <c r="K5631" s="7" t="s">
        <v>47</v>
      </c>
      <c r="L5631" s="7">
        <v>10</v>
      </c>
      <c r="M5631" s="7" t="s">
        <v>33076</v>
      </c>
      <c r="N5631" s="7">
        <v>10742</v>
      </c>
      <c r="O5631" s="7" t="s">
        <v>16766</v>
      </c>
      <c r="P5631" s="7">
        <v>20150504</v>
      </c>
      <c r="Q5631" s="7">
        <v>67</v>
      </c>
      <c r="R5631" s="7">
        <v>202109</v>
      </c>
      <c r="S5631" s="7">
        <v>2022</v>
      </c>
      <c r="T5631" s="7">
        <v>14562823</v>
      </c>
      <c r="U5631" s="7">
        <v>8617968</v>
      </c>
      <c r="V5631" s="7">
        <v>115000</v>
      </c>
    </row>
    <row r="5632" spans="1:22" ht="16.5" customHeight="1">
      <c r="A5632" s="8">
        <v>2298127220</v>
      </c>
      <c r="B5632" s="7">
        <v>1774002</v>
      </c>
      <c r="C5632" s="12">
        <v>1101111404419</v>
      </c>
      <c r="D5632" s="7" t="s">
        <v>18957</v>
      </c>
      <c r="E5632" s="7" t="s">
        <v>18958</v>
      </c>
      <c r="F5632" s="7" t="s">
        <v>15376</v>
      </c>
      <c r="G5632" s="7" t="s">
        <v>18959</v>
      </c>
      <c r="H5632" s="7" t="s">
        <v>18960</v>
      </c>
      <c r="I5632" s="7" t="s">
        <v>65</v>
      </c>
      <c r="J5632" s="7" t="s">
        <v>33060</v>
      </c>
      <c r="K5632" s="7" t="s">
        <v>47</v>
      </c>
      <c r="L5632" s="7">
        <v>10</v>
      </c>
      <c r="M5632" s="7" t="s">
        <v>363</v>
      </c>
      <c r="N5632" s="7">
        <v>72100</v>
      </c>
      <c r="O5632" s="7" t="s">
        <v>45343</v>
      </c>
      <c r="P5632" s="7">
        <v>19970418</v>
      </c>
      <c r="Q5632" s="7">
        <v>84</v>
      </c>
      <c r="R5632" s="7">
        <v>202109</v>
      </c>
    </row>
    <row r="5633" spans="1:22" ht="16.5" customHeight="1">
      <c r="A5633" s="8">
        <v>2208737422</v>
      </c>
      <c r="B5633" s="7">
        <v>2756680</v>
      </c>
      <c r="C5633" s="12">
        <v>1101113550179</v>
      </c>
      <c r="D5633" s="7" t="s">
        <v>26441</v>
      </c>
      <c r="E5633" s="7" t="s">
        <v>26442</v>
      </c>
      <c r="F5633" s="7" t="s">
        <v>26443</v>
      </c>
      <c r="G5633" s="7" t="s">
        <v>26444</v>
      </c>
      <c r="H5633" s="7" t="s">
        <v>26445</v>
      </c>
      <c r="I5633" s="7" t="s">
        <v>63</v>
      </c>
      <c r="J5633" s="7" t="s">
        <v>33060</v>
      </c>
      <c r="K5633" s="7" t="s">
        <v>47</v>
      </c>
      <c r="L5633" s="7">
        <v>10</v>
      </c>
      <c r="M5633" s="7" t="s">
        <v>34433</v>
      </c>
      <c r="N5633" s="7">
        <v>58222</v>
      </c>
      <c r="O5633" s="7" t="s">
        <v>13163</v>
      </c>
      <c r="P5633" s="7">
        <v>20061026</v>
      </c>
      <c r="Q5633" s="7">
        <v>74</v>
      </c>
      <c r="R5633" s="7">
        <v>202109</v>
      </c>
    </row>
    <row r="5634" spans="1:22" ht="16.5" customHeight="1">
      <c r="A5634" s="8">
        <v>2018623124</v>
      </c>
      <c r="B5634" s="7">
        <v>4040306</v>
      </c>
      <c r="C5634" s="12">
        <v>1101114689836</v>
      </c>
      <c r="D5634" s="7" t="s">
        <v>54097</v>
      </c>
      <c r="E5634" s="7" t="s">
        <v>11067</v>
      </c>
      <c r="F5634" s="7" t="s">
        <v>47314</v>
      </c>
      <c r="G5634" s="7" t="s">
        <v>54098</v>
      </c>
      <c r="H5634" s="7" t="s">
        <v>13433</v>
      </c>
      <c r="I5634" s="7" t="s">
        <v>52</v>
      </c>
      <c r="J5634" s="7" t="s">
        <v>33060</v>
      </c>
      <c r="K5634" s="7" t="s">
        <v>47</v>
      </c>
      <c r="L5634" s="7">
        <v>10</v>
      </c>
      <c r="M5634" s="7" t="s">
        <v>34433</v>
      </c>
      <c r="N5634" s="7">
        <v>60222</v>
      </c>
      <c r="O5634" s="7" t="s">
        <v>47314</v>
      </c>
      <c r="P5634" s="7">
        <v>20110920</v>
      </c>
      <c r="Q5634" s="7">
        <v>70</v>
      </c>
      <c r="R5634" s="7">
        <v>202109</v>
      </c>
    </row>
    <row r="5635" spans="1:22" ht="16.5" customHeight="1">
      <c r="A5635" s="8">
        <v>2208862006</v>
      </c>
      <c r="B5635" s="7">
        <v>7367105</v>
      </c>
      <c r="C5635" s="12">
        <v>1101115184132</v>
      </c>
      <c r="D5635" s="7" t="s">
        <v>54099</v>
      </c>
      <c r="E5635" s="7" t="s">
        <v>54100</v>
      </c>
      <c r="F5635" s="7" t="s">
        <v>24979</v>
      </c>
      <c r="G5635" s="7" t="s">
        <v>54101</v>
      </c>
      <c r="H5635" s="7" t="s">
        <v>5926</v>
      </c>
      <c r="I5635" s="7" t="s">
        <v>65</v>
      </c>
      <c r="J5635" s="7" t="s">
        <v>33060</v>
      </c>
      <c r="K5635" s="7" t="s">
        <v>47</v>
      </c>
      <c r="L5635" s="7">
        <v>10</v>
      </c>
      <c r="M5635" s="7" t="s">
        <v>34194</v>
      </c>
      <c r="N5635" s="7">
        <v>49212</v>
      </c>
      <c r="O5635" s="7" t="s">
        <v>10754</v>
      </c>
      <c r="P5635" s="7">
        <v>20130707</v>
      </c>
      <c r="Q5635" s="7">
        <v>62</v>
      </c>
      <c r="R5635" s="7">
        <v>202109</v>
      </c>
    </row>
    <row r="5636" spans="1:22" ht="16.5" customHeight="1">
      <c r="A5636" s="8">
        <v>2358601875</v>
      </c>
      <c r="B5636" s="7">
        <v>9570004</v>
      </c>
      <c r="C5636" s="12">
        <v>1101117683356</v>
      </c>
      <c r="D5636" s="7" t="s">
        <v>30123</v>
      </c>
      <c r="E5636" s="7" t="s">
        <v>12986</v>
      </c>
      <c r="F5636" s="7" t="s">
        <v>30124</v>
      </c>
      <c r="G5636" s="7" t="s">
        <v>30125</v>
      </c>
      <c r="H5636" s="7" t="s">
        <v>30126</v>
      </c>
      <c r="I5636" s="7" t="s">
        <v>65</v>
      </c>
      <c r="J5636" s="7" t="s">
        <v>33060</v>
      </c>
      <c r="K5636" s="7" t="s">
        <v>47</v>
      </c>
      <c r="L5636" s="7">
        <v>10</v>
      </c>
      <c r="M5636" s="7" t="s">
        <v>363</v>
      </c>
      <c r="N5636" s="7">
        <v>71531</v>
      </c>
      <c r="O5636" s="7" t="s">
        <v>15169</v>
      </c>
      <c r="P5636" s="7">
        <v>20201113</v>
      </c>
      <c r="Q5636" s="7">
        <v>50</v>
      </c>
      <c r="R5636" s="7">
        <v>202109</v>
      </c>
    </row>
    <row r="5637" spans="1:22" ht="16.5" customHeight="1">
      <c r="A5637" s="8">
        <v>2608702431</v>
      </c>
      <c r="B5637" s="7">
        <v>10798547</v>
      </c>
      <c r="C5637" s="12">
        <v>1201111168865</v>
      </c>
      <c r="D5637" s="7" t="s">
        <v>54102</v>
      </c>
      <c r="E5637" s="7" t="s">
        <v>14049</v>
      </c>
      <c r="F5637" s="7" t="s">
        <v>7554</v>
      </c>
      <c r="G5637" s="7" t="s">
        <v>54103</v>
      </c>
      <c r="H5637" s="7" t="s">
        <v>54104</v>
      </c>
      <c r="I5637" s="7" t="s">
        <v>65</v>
      </c>
      <c r="J5637" s="7" t="s">
        <v>33060</v>
      </c>
      <c r="K5637" s="7" t="s">
        <v>47</v>
      </c>
      <c r="L5637" s="7">
        <v>10</v>
      </c>
      <c r="M5637" s="7" t="s">
        <v>33076</v>
      </c>
      <c r="N5637" s="7">
        <v>30300</v>
      </c>
      <c r="O5637" s="7" t="s">
        <v>33568</v>
      </c>
      <c r="P5637" s="7">
        <v>20210801</v>
      </c>
      <c r="Q5637" s="7">
        <v>50</v>
      </c>
      <c r="R5637" s="7">
        <v>202109</v>
      </c>
    </row>
    <row r="5638" spans="1:22" ht="16.5" customHeight="1">
      <c r="A5638" s="8">
        <v>1018801348</v>
      </c>
      <c r="B5638" s="7">
        <v>9024771</v>
      </c>
      <c r="C5638" s="12">
        <v>1348110508054</v>
      </c>
      <c r="D5638" s="7" t="s">
        <v>54105</v>
      </c>
      <c r="E5638" s="7" t="s">
        <v>4371</v>
      </c>
      <c r="F5638" s="7" t="s">
        <v>54106</v>
      </c>
      <c r="G5638" s="7" t="s">
        <v>54107</v>
      </c>
      <c r="H5638" s="7" t="s">
        <v>54108</v>
      </c>
      <c r="I5638" s="7" t="s">
        <v>65</v>
      </c>
      <c r="J5638" s="7" t="s">
        <v>33060</v>
      </c>
      <c r="K5638" s="7" t="s">
        <v>47</v>
      </c>
      <c r="L5638" s="7">
        <v>10</v>
      </c>
      <c r="M5638" s="7" t="s">
        <v>363</v>
      </c>
      <c r="N5638" s="7">
        <v>72129</v>
      </c>
      <c r="O5638" s="7" t="s">
        <v>42519</v>
      </c>
      <c r="P5638" s="7">
        <v>20190711</v>
      </c>
      <c r="Q5638" s="7">
        <v>72</v>
      </c>
      <c r="R5638" s="7">
        <v>202109</v>
      </c>
    </row>
    <row r="5639" spans="1:22" ht="16.5" customHeight="1">
      <c r="A5639" s="8">
        <v>1718600136</v>
      </c>
      <c r="B5639" s="7">
        <v>6513387</v>
      </c>
      <c r="C5639" s="12">
        <v>1451110014664</v>
      </c>
      <c r="D5639" s="7" t="s">
        <v>54109</v>
      </c>
      <c r="E5639" s="7" t="s">
        <v>54110</v>
      </c>
      <c r="F5639" s="7" t="s">
        <v>54111</v>
      </c>
      <c r="G5639" s="7" t="s">
        <v>54112</v>
      </c>
      <c r="H5639" s="7" t="s">
        <v>54113</v>
      </c>
      <c r="I5639" s="7" t="s">
        <v>65</v>
      </c>
      <c r="J5639" s="7" t="s">
        <v>33060</v>
      </c>
      <c r="K5639" s="7" t="s">
        <v>47</v>
      </c>
      <c r="L5639" s="7">
        <v>10</v>
      </c>
      <c r="M5639" s="7" t="s">
        <v>33076</v>
      </c>
      <c r="N5639" s="7">
        <v>10712</v>
      </c>
      <c r="O5639" s="7" t="s">
        <v>45301</v>
      </c>
      <c r="P5639" s="7">
        <v>20150601</v>
      </c>
      <c r="Q5639" s="7">
        <v>50</v>
      </c>
      <c r="R5639" s="7">
        <v>202109</v>
      </c>
    </row>
    <row r="5640" spans="1:22" ht="16.5" customHeight="1">
      <c r="A5640" s="8">
        <v>8118100506</v>
      </c>
      <c r="B5640" s="7">
        <v>8021957</v>
      </c>
      <c r="C5640" s="12">
        <v>1501110228408</v>
      </c>
      <c r="D5640" s="7" t="s">
        <v>54114</v>
      </c>
      <c r="E5640" s="7" t="s">
        <v>8774</v>
      </c>
      <c r="F5640" s="7" t="s">
        <v>54115</v>
      </c>
      <c r="G5640" s="7" t="s">
        <v>11187</v>
      </c>
      <c r="H5640" s="7" t="s">
        <v>54116</v>
      </c>
      <c r="I5640" s="7" t="s">
        <v>63</v>
      </c>
      <c r="J5640" s="7" t="s">
        <v>33060</v>
      </c>
      <c r="K5640" s="7" t="s">
        <v>47</v>
      </c>
      <c r="L5640" s="7">
        <v>10</v>
      </c>
      <c r="M5640" s="7" t="s">
        <v>34194</v>
      </c>
      <c r="N5640" s="7">
        <v>49232</v>
      </c>
      <c r="O5640" s="7" t="s">
        <v>24293</v>
      </c>
      <c r="P5640" s="7">
        <v>20161130</v>
      </c>
      <c r="Q5640" s="7">
        <v>73</v>
      </c>
      <c r="R5640" s="7">
        <v>202109</v>
      </c>
    </row>
    <row r="5641" spans="1:22" ht="16.5" customHeight="1">
      <c r="A5641" s="8">
        <v>5048120322</v>
      </c>
      <c r="B5641" s="7">
        <v>1952685</v>
      </c>
      <c r="C5641" s="12">
        <v>1752110004922</v>
      </c>
      <c r="D5641" s="7" t="s">
        <v>18667</v>
      </c>
      <c r="E5641" s="7" t="s">
        <v>18668</v>
      </c>
      <c r="F5641" s="7" t="s">
        <v>18669</v>
      </c>
      <c r="G5641" s="7" t="s">
        <v>18670</v>
      </c>
      <c r="H5641" s="7" t="s">
        <v>18671</v>
      </c>
      <c r="I5641" s="7" t="s">
        <v>65</v>
      </c>
      <c r="J5641" s="7" t="s">
        <v>33060</v>
      </c>
      <c r="K5641" s="7" t="s">
        <v>60</v>
      </c>
      <c r="L5641" s="7">
        <v>10</v>
      </c>
      <c r="M5641" s="7" t="s">
        <v>33076</v>
      </c>
      <c r="N5641" s="7">
        <v>26429</v>
      </c>
      <c r="O5641" s="7" t="s">
        <v>43671</v>
      </c>
      <c r="P5641" s="7">
        <v>19951228</v>
      </c>
      <c r="Q5641" s="7">
        <v>127</v>
      </c>
      <c r="R5641" s="7">
        <v>202109</v>
      </c>
    </row>
    <row r="5642" spans="1:22" ht="16.5" customHeight="1">
      <c r="A5642" s="8">
        <v>2518101284</v>
      </c>
      <c r="B5642" s="7">
        <v>8782232</v>
      </c>
      <c r="C5642" s="12">
        <v>1949110048642</v>
      </c>
      <c r="D5642" s="7" t="s">
        <v>54117</v>
      </c>
      <c r="E5642" s="7" t="s">
        <v>54118</v>
      </c>
      <c r="F5642" s="7" t="s">
        <v>7660</v>
      </c>
      <c r="G5642" s="7" t="s">
        <v>54119</v>
      </c>
      <c r="H5642" s="7" t="s">
        <v>7670</v>
      </c>
      <c r="I5642" s="7" t="s">
        <v>65</v>
      </c>
      <c r="J5642" s="7" t="s">
        <v>33060</v>
      </c>
      <c r="K5642" s="7" t="s">
        <v>47</v>
      </c>
      <c r="L5642" s="7">
        <v>10</v>
      </c>
      <c r="M5642" s="7" t="s">
        <v>33076</v>
      </c>
      <c r="N5642" s="7">
        <v>31114</v>
      </c>
      <c r="O5642" s="7" t="s">
        <v>7681</v>
      </c>
      <c r="P5642" s="7">
        <v>20181120</v>
      </c>
      <c r="Q5642" s="7">
        <v>76</v>
      </c>
      <c r="R5642" s="7">
        <v>202109</v>
      </c>
    </row>
    <row r="5643" spans="1:22" ht="16.5" customHeight="1">
      <c r="A5643" s="8">
        <v>1058218058</v>
      </c>
      <c r="B5643" s="7">
        <v>3712645</v>
      </c>
      <c r="C5643" s="12">
        <v>2701220028157</v>
      </c>
      <c r="D5643" s="7" t="s">
        <v>54120</v>
      </c>
      <c r="E5643" s="7" t="s">
        <v>54121</v>
      </c>
      <c r="F5643" s="7" t="s">
        <v>54122</v>
      </c>
      <c r="G5643" s="7" t="s">
        <v>54123</v>
      </c>
      <c r="H5643" s="7" t="s">
        <v>54124</v>
      </c>
      <c r="I5643" s="7" t="s">
        <v>45</v>
      </c>
      <c r="J5643" s="7" t="s">
        <v>33060</v>
      </c>
      <c r="K5643" s="7" t="s">
        <v>47</v>
      </c>
      <c r="L5643" s="7">
        <v>10</v>
      </c>
      <c r="M5643" s="7" t="s">
        <v>105</v>
      </c>
      <c r="N5643" s="7">
        <v>87000</v>
      </c>
      <c r="O5643" s="7" t="s">
        <v>16479</v>
      </c>
      <c r="P5643" s="7">
        <v>20100312</v>
      </c>
      <c r="Q5643" s="7">
        <v>208</v>
      </c>
      <c r="R5643" s="7">
        <v>202109</v>
      </c>
    </row>
    <row r="5644" spans="1:22" ht="16.5" customHeight="1">
      <c r="A5644" s="8">
        <v>1148169587</v>
      </c>
      <c r="B5644" s="7">
        <v>1153974</v>
      </c>
      <c r="C5644" s="12">
        <v>1101111232943</v>
      </c>
      <c r="D5644" s="7" t="s">
        <v>19717</v>
      </c>
      <c r="E5644" s="7" t="s">
        <v>19718</v>
      </c>
      <c r="F5644" s="7" t="s">
        <v>19719</v>
      </c>
      <c r="G5644" s="7" t="s">
        <v>19720</v>
      </c>
      <c r="H5644" s="7" t="s">
        <v>19721</v>
      </c>
      <c r="I5644" s="7" t="s">
        <v>65</v>
      </c>
      <c r="J5644" s="7" t="s">
        <v>33060</v>
      </c>
      <c r="K5644" s="7" t="s">
        <v>47</v>
      </c>
      <c r="L5644" s="7">
        <v>10</v>
      </c>
      <c r="M5644" s="7" t="s">
        <v>313</v>
      </c>
      <c r="N5644" s="7">
        <v>42209</v>
      </c>
      <c r="O5644" s="7" t="s">
        <v>8820</v>
      </c>
      <c r="P5644" s="7">
        <v>19960117</v>
      </c>
      <c r="Q5644" s="7">
        <v>116</v>
      </c>
      <c r="R5644" s="7">
        <v>202110</v>
      </c>
      <c r="S5644" s="7">
        <v>2022</v>
      </c>
      <c r="T5644" s="7">
        <v>14498735</v>
      </c>
      <c r="U5644" s="7">
        <v>8350000</v>
      </c>
      <c r="V5644" s="7">
        <v>400000</v>
      </c>
    </row>
    <row r="5645" spans="1:22" ht="16.5" customHeight="1">
      <c r="A5645" s="8">
        <v>2148658954</v>
      </c>
      <c r="B5645" s="7">
        <v>1908146</v>
      </c>
      <c r="C5645" s="12">
        <v>1101111974545</v>
      </c>
      <c r="D5645" s="7" t="s">
        <v>26913</v>
      </c>
      <c r="E5645" s="7" t="s">
        <v>26914</v>
      </c>
      <c r="F5645" s="7" t="s">
        <v>13253</v>
      </c>
      <c r="G5645" s="7" t="s">
        <v>26915</v>
      </c>
      <c r="H5645" s="7" t="s">
        <v>26916</v>
      </c>
      <c r="I5645" s="7" t="s">
        <v>65</v>
      </c>
      <c r="J5645" s="7" t="s">
        <v>33060</v>
      </c>
      <c r="K5645" s="7" t="s">
        <v>47</v>
      </c>
      <c r="L5645" s="7">
        <v>10</v>
      </c>
      <c r="M5645" s="7" t="s">
        <v>34433</v>
      </c>
      <c r="N5645" s="7">
        <v>62021</v>
      </c>
      <c r="O5645" s="7" t="s">
        <v>13709</v>
      </c>
      <c r="P5645" s="7">
        <v>20000520</v>
      </c>
      <c r="Q5645" s="7">
        <v>62</v>
      </c>
      <c r="R5645" s="7">
        <v>202110</v>
      </c>
      <c r="S5645" s="7">
        <v>2022</v>
      </c>
      <c r="T5645" s="7">
        <v>13191228</v>
      </c>
      <c r="U5645" s="7">
        <v>10769618</v>
      </c>
      <c r="V5645" s="7">
        <v>500000</v>
      </c>
    </row>
    <row r="5646" spans="1:22" ht="16.5" customHeight="1">
      <c r="A5646" s="8">
        <v>4998601445</v>
      </c>
      <c r="B5646" s="7">
        <v>9567489</v>
      </c>
      <c r="C5646" s="12">
        <v>1101117644986</v>
      </c>
      <c r="D5646" s="7" t="s">
        <v>54125</v>
      </c>
      <c r="E5646" s="7" t="s">
        <v>18227</v>
      </c>
      <c r="F5646" s="7" t="s">
        <v>4942</v>
      </c>
      <c r="G5646" s="7" t="s">
        <v>54126</v>
      </c>
      <c r="H5646" s="7" t="s">
        <v>54127</v>
      </c>
      <c r="I5646" s="7" t="s">
        <v>63</v>
      </c>
      <c r="J5646" s="7" t="s">
        <v>33060</v>
      </c>
      <c r="K5646" s="7" t="s">
        <v>60</v>
      </c>
      <c r="L5646" s="7">
        <v>10</v>
      </c>
      <c r="M5646" s="7" t="s">
        <v>34433</v>
      </c>
      <c r="N5646" s="7">
        <v>58222</v>
      </c>
      <c r="O5646" s="7" t="s">
        <v>13163</v>
      </c>
      <c r="P5646" s="7">
        <v>20201001</v>
      </c>
      <c r="Q5646" s="7">
        <v>63</v>
      </c>
      <c r="R5646" s="7">
        <v>202110</v>
      </c>
      <c r="S5646" s="7">
        <v>2022</v>
      </c>
      <c r="T5646" s="7">
        <v>6228740</v>
      </c>
      <c r="U5646" s="7">
        <v>24450089</v>
      </c>
      <c r="V5646" s="7">
        <v>666670</v>
      </c>
    </row>
    <row r="5647" spans="1:22" ht="16.5" customHeight="1">
      <c r="A5647" s="8">
        <v>1248682428</v>
      </c>
      <c r="B5647" s="7">
        <v>3655760</v>
      </c>
      <c r="C5647" s="12">
        <v>1348110178675</v>
      </c>
      <c r="D5647" s="7" t="s">
        <v>19960</v>
      </c>
      <c r="E5647" s="7" t="s">
        <v>7816</v>
      </c>
      <c r="F5647" s="7" t="s">
        <v>19961</v>
      </c>
      <c r="G5647" s="7" t="s">
        <v>19962</v>
      </c>
      <c r="H5647" s="7" t="s">
        <v>19963</v>
      </c>
      <c r="I5647" s="7" t="s">
        <v>65</v>
      </c>
      <c r="J5647" s="7" t="s">
        <v>33060</v>
      </c>
      <c r="K5647" s="7" t="s">
        <v>47</v>
      </c>
      <c r="L5647" s="7">
        <v>10</v>
      </c>
      <c r="M5647" s="7" t="s">
        <v>33076</v>
      </c>
      <c r="N5647" s="7">
        <v>29271</v>
      </c>
      <c r="O5647" s="7" t="s">
        <v>6252</v>
      </c>
      <c r="P5647" s="7">
        <v>20090811</v>
      </c>
      <c r="Q5647" s="7">
        <v>62</v>
      </c>
      <c r="R5647" s="7">
        <v>202110</v>
      </c>
      <c r="S5647" s="7">
        <v>2022</v>
      </c>
      <c r="T5647" s="7">
        <v>22211713</v>
      </c>
      <c r="U5647" s="7">
        <v>10516229</v>
      </c>
      <c r="V5647" s="7">
        <v>500000</v>
      </c>
    </row>
    <row r="5648" spans="1:22" ht="16.5" customHeight="1">
      <c r="A5648" s="8">
        <v>3148623662</v>
      </c>
      <c r="B5648" s="7">
        <v>3994612</v>
      </c>
      <c r="C5648" s="12">
        <v>1601110297451</v>
      </c>
      <c r="D5648" s="7" t="s">
        <v>28632</v>
      </c>
      <c r="E5648" s="7" t="s">
        <v>28633</v>
      </c>
      <c r="F5648" s="7" t="s">
        <v>28634</v>
      </c>
      <c r="G5648" s="7" t="s">
        <v>28635</v>
      </c>
      <c r="H5648" s="7" t="s">
        <v>28636</v>
      </c>
      <c r="I5648" s="7" t="s">
        <v>65</v>
      </c>
      <c r="J5648" s="7" t="s">
        <v>33060</v>
      </c>
      <c r="K5648" s="7" t="s">
        <v>60</v>
      </c>
      <c r="L5648" s="7">
        <v>10</v>
      </c>
      <c r="M5648" s="7" t="s">
        <v>363</v>
      </c>
      <c r="N5648" s="7">
        <v>71531</v>
      </c>
      <c r="O5648" s="7" t="s">
        <v>15169</v>
      </c>
      <c r="P5648" s="7">
        <v>20110413</v>
      </c>
      <c r="Q5648" s="7">
        <v>51</v>
      </c>
      <c r="R5648" s="7">
        <v>202110</v>
      </c>
      <c r="S5648" s="7">
        <v>2022</v>
      </c>
      <c r="T5648" s="7">
        <v>23583250</v>
      </c>
      <c r="U5648" s="7">
        <v>14107637</v>
      </c>
      <c r="V5648" s="7">
        <v>100000</v>
      </c>
    </row>
    <row r="5649" spans="1:22" ht="16.5" customHeight="1">
      <c r="A5649" s="8">
        <v>6218121437</v>
      </c>
      <c r="B5649" s="7">
        <v>1404582</v>
      </c>
      <c r="C5649" s="12">
        <v>1845110014221</v>
      </c>
      <c r="D5649" s="7" t="s">
        <v>26026</v>
      </c>
      <c r="E5649" s="7" t="s">
        <v>26027</v>
      </c>
      <c r="F5649" s="7" t="s">
        <v>26028</v>
      </c>
      <c r="G5649" s="7" t="s">
        <v>26029</v>
      </c>
      <c r="H5649" s="7" t="s">
        <v>26030</v>
      </c>
      <c r="I5649" s="7" t="s">
        <v>65</v>
      </c>
      <c r="J5649" s="7" t="s">
        <v>33060</v>
      </c>
      <c r="K5649" s="7" t="s">
        <v>47</v>
      </c>
      <c r="L5649" s="7">
        <v>10</v>
      </c>
      <c r="M5649" s="7" t="s">
        <v>33076</v>
      </c>
      <c r="N5649" s="7">
        <v>10211</v>
      </c>
      <c r="O5649" s="7" t="s">
        <v>33091</v>
      </c>
      <c r="P5649" s="7">
        <v>19960801</v>
      </c>
      <c r="Q5649" s="7">
        <v>70</v>
      </c>
      <c r="R5649" s="7">
        <v>202110</v>
      </c>
      <c r="S5649" s="7">
        <v>2022</v>
      </c>
      <c r="T5649" s="7">
        <v>10552379</v>
      </c>
      <c r="U5649" s="7">
        <v>10784572</v>
      </c>
      <c r="V5649" s="7">
        <v>800000</v>
      </c>
    </row>
    <row r="5650" spans="1:22" ht="16.5" customHeight="1">
      <c r="A5650" s="8">
        <v>6618101399</v>
      </c>
      <c r="B5650" s="7">
        <v>8920840</v>
      </c>
      <c r="C5650" s="12">
        <v>1949110049989</v>
      </c>
      <c r="D5650" s="7" t="s">
        <v>16852</v>
      </c>
      <c r="E5650" s="7" t="s">
        <v>16853</v>
      </c>
      <c r="F5650" s="7" t="s">
        <v>256</v>
      </c>
      <c r="G5650" s="7" t="s">
        <v>16854</v>
      </c>
      <c r="H5650" s="7" t="s">
        <v>16855</v>
      </c>
      <c r="I5650" s="7" t="s">
        <v>65</v>
      </c>
      <c r="J5650" s="7" t="s">
        <v>33060</v>
      </c>
      <c r="K5650" s="7" t="s">
        <v>47</v>
      </c>
      <c r="L5650" s="7">
        <v>10</v>
      </c>
      <c r="M5650" s="7" t="s">
        <v>33076</v>
      </c>
      <c r="N5650" s="7">
        <v>10213</v>
      </c>
      <c r="O5650" s="7" t="s">
        <v>44297</v>
      </c>
      <c r="P5650" s="7">
        <v>20190326</v>
      </c>
      <c r="Q5650" s="7">
        <v>88</v>
      </c>
      <c r="R5650" s="7">
        <v>202110</v>
      </c>
      <c r="S5650" s="7">
        <v>2022</v>
      </c>
      <c r="T5650" s="7">
        <v>2460595</v>
      </c>
      <c r="U5650" s="7">
        <v>1499009</v>
      </c>
      <c r="V5650" s="7">
        <v>100000</v>
      </c>
    </row>
    <row r="5651" spans="1:22" ht="16.5" customHeight="1">
      <c r="A5651" s="8">
        <v>4088174501</v>
      </c>
      <c r="B5651" s="7">
        <v>2911032</v>
      </c>
      <c r="C5651" s="12">
        <v>2044110005863</v>
      </c>
      <c r="D5651" s="7" t="s">
        <v>22252</v>
      </c>
      <c r="E5651" s="7" t="s">
        <v>1735</v>
      </c>
      <c r="F5651" s="7" t="s">
        <v>22253</v>
      </c>
      <c r="G5651" s="7" t="s">
        <v>22254</v>
      </c>
      <c r="H5651" s="7" t="s">
        <v>22255</v>
      </c>
      <c r="I5651" s="7" t="s">
        <v>65</v>
      </c>
      <c r="J5651" s="7" t="s">
        <v>33060</v>
      </c>
      <c r="K5651" s="7" t="s">
        <v>47</v>
      </c>
      <c r="L5651" s="7">
        <v>10</v>
      </c>
      <c r="M5651" s="7" t="s">
        <v>313</v>
      </c>
      <c r="N5651" s="7">
        <v>42133</v>
      </c>
      <c r="O5651" s="7" t="s">
        <v>43666</v>
      </c>
      <c r="P5651" s="7">
        <v>20070626</v>
      </c>
      <c r="Q5651" s="7">
        <v>125</v>
      </c>
      <c r="R5651" s="7">
        <v>202110</v>
      </c>
      <c r="S5651" s="7">
        <v>2022</v>
      </c>
      <c r="T5651" s="7">
        <v>26198476</v>
      </c>
      <c r="U5651" s="7">
        <v>11481797</v>
      </c>
      <c r="V5651" s="7">
        <v>500000</v>
      </c>
    </row>
    <row r="5652" spans="1:22" ht="16.5" customHeight="1">
      <c r="A5652" s="8">
        <v>1068212299</v>
      </c>
      <c r="B5652" s="7">
        <v>2270075</v>
      </c>
      <c r="C5652" s="12">
        <v>2743710009403</v>
      </c>
      <c r="D5652" s="7" t="s">
        <v>30078</v>
      </c>
      <c r="E5652" s="7" t="s">
        <v>30079</v>
      </c>
      <c r="F5652" s="7" t="s">
        <v>15289</v>
      </c>
      <c r="G5652" s="7" t="s">
        <v>30080</v>
      </c>
      <c r="H5652" s="7" t="s">
        <v>30081</v>
      </c>
      <c r="I5652" s="7" t="s">
        <v>45</v>
      </c>
      <c r="J5652" s="7" t="s">
        <v>33060</v>
      </c>
      <c r="K5652" s="7" t="s">
        <v>47</v>
      </c>
      <c r="L5652" s="7">
        <v>10</v>
      </c>
      <c r="M5652" s="7" t="s">
        <v>363</v>
      </c>
      <c r="N5652" s="7">
        <v>71600</v>
      </c>
      <c r="O5652" s="7" t="s">
        <v>44823</v>
      </c>
      <c r="P5652" s="7">
        <v>20050218</v>
      </c>
      <c r="Q5652" s="7">
        <v>140</v>
      </c>
      <c r="R5652" s="7">
        <v>202110</v>
      </c>
      <c r="S5652" s="7">
        <v>2022</v>
      </c>
      <c r="T5652" s="7">
        <v>37740124</v>
      </c>
      <c r="U5652" s="7">
        <v>23104587</v>
      </c>
      <c r="V5652" s="7">
        <v>0</v>
      </c>
    </row>
    <row r="5653" spans="1:22" ht="16.5" customHeight="1">
      <c r="A5653" s="8">
        <v>2148766989</v>
      </c>
      <c r="B5653" s="7">
        <v>2253152</v>
      </c>
      <c r="C5653" s="12">
        <v>1101113180752</v>
      </c>
      <c r="D5653" s="7" t="s">
        <v>23519</v>
      </c>
      <c r="E5653" s="7" t="s">
        <v>23520</v>
      </c>
      <c r="F5653" s="7" t="s">
        <v>677</v>
      </c>
      <c r="G5653" s="7" t="s">
        <v>23521</v>
      </c>
      <c r="H5653" s="7" t="s">
        <v>23522</v>
      </c>
      <c r="I5653" s="7" t="s">
        <v>65</v>
      </c>
      <c r="J5653" s="7" t="s">
        <v>33060</v>
      </c>
      <c r="K5653" s="7" t="s">
        <v>47</v>
      </c>
      <c r="L5653" s="7">
        <v>10</v>
      </c>
      <c r="M5653" s="7" t="s">
        <v>33760</v>
      </c>
      <c r="N5653" s="7">
        <v>46329</v>
      </c>
      <c r="O5653" s="7" t="s">
        <v>9470</v>
      </c>
      <c r="P5653" s="7">
        <v>20050304</v>
      </c>
      <c r="Q5653" s="7">
        <v>52</v>
      </c>
      <c r="R5653" s="7">
        <v>202110</v>
      </c>
    </row>
    <row r="5654" spans="1:22" ht="16.5" customHeight="1">
      <c r="A5654" s="8">
        <v>2208776352</v>
      </c>
      <c r="B5654" s="7">
        <v>3212149</v>
      </c>
      <c r="C5654" s="12">
        <v>1101114031227</v>
      </c>
      <c r="D5654" s="7" t="s">
        <v>29802</v>
      </c>
      <c r="E5654" s="7" t="s">
        <v>29803</v>
      </c>
      <c r="F5654" s="7" t="s">
        <v>29804</v>
      </c>
      <c r="G5654" s="7" t="s">
        <v>29805</v>
      </c>
      <c r="H5654" s="7" t="s">
        <v>29806</v>
      </c>
      <c r="I5654" s="7" t="s">
        <v>65</v>
      </c>
      <c r="J5654" s="7" t="s">
        <v>33060</v>
      </c>
      <c r="K5654" s="7" t="s">
        <v>47</v>
      </c>
      <c r="L5654" s="7">
        <v>10</v>
      </c>
      <c r="M5654" s="7" t="s">
        <v>363</v>
      </c>
      <c r="N5654" s="7">
        <v>71530</v>
      </c>
      <c r="O5654" s="7" t="s">
        <v>3353</v>
      </c>
      <c r="P5654" s="7">
        <v>20090119</v>
      </c>
      <c r="Q5654" s="7">
        <v>91</v>
      </c>
      <c r="R5654" s="7">
        <v>202110</v>
      </c>
    </row>
    <row r="5655" spans="1:22" ht="16.5" customHeight="1">
      <c r="A5655" s="8">
        <v>2618801524</v>
      </c>
      <c r="B5655" s="7">
        <v>9227064</v>
      </c>
      <c r="C5655" s="12">
        <v>1101117245015</v>
      </c>
      <c r="D5655" s="7" t="s">
        <v>54128</v>
      </c>
      <c r="E5655" s="7" t="s">
        <v>54129</v>
      </c>
      <c r="F5655" s="7" t="s">
        <v>54130</v>
      </c>
      <c r="G5655" s="7" t="s">
        <v>54131</v>
      </c>
      <c r="H5655" s="7" t="s">
        <v>54132</v>
      </c>
      <c r="I5655" s="7" t="s">
        <v>65</v>
      </c>
      <c r="J5655" s="7" t="s">
        <v>33060</v>
      </c>
      <c r="K5655" s="7" t="s">
        <v>47</v>
      </c>
      <c r="L5655" s="7">
        <v>10</v>
      </c>
      <c r="M5655" s="7" t="s">
        <v>34319</v>
      </c>
      <c r="N5655" s="7">
        <v>56191</v>
      </c>
      <c r="O5655" s="7" t="s">
        <v>34415</v>
      </c>
      <c r="P5655" s="7">
        <v>20190927</v>
      </c>
      <c r="Q5655" s="7">
        <v>81</v>
      </c>
      <c r="R5655" s="7">
        <v>202110</v>
      </c>
    </row>
    <row r="5656" spans="1:22" ht="16.5" customHeight="1">
      <c r="A5656" s="8">
        <v>1208747993</v>
      </c>
      <c r="B5656" s="7">
        <v>3685383</v>
      </c>
      <c r="C5656" s="12">
        <v>1101140087509</v>
      </c>
      <c r="D5656" s="7" t="s">
        <v>19885</v>
      </c>
      <c r="E5656" s="7" t="s">
        <v>19886</v>
      </c>
      <c r="F5656" s="7" t="s">
        <v>19887</v>
      </c>
      <c r="G5656" s="7" t="s">
        <v>19888</v>
      </c>
      <c r="H5656" s="7" t="s">
        <v>19889</v>
      </c>
      <c r="I5656" s="7" t="s">
        <v>65</v>
      </c>
      <c r="J5656" s="7" t="s">
        <v>33060</v>
      </c>
      <c r="K5656" s="7" t="s">
        <v>60</v>
      </c>
      <c r="L5656" s="7">
        <v>10</v>
      </c>
      <c r="M5656" s="7" t="s">
        <v>33760</v>
      </c>
      <c r="N5656" s="7">
        <v>46599</v>
      </c>
      <c r="O5656" s="7" t="s">
        <v>44623</v>
      </c>
      <c r="P5656" s="7">
        <v>20091126</v>
      </c>
      <c r="Q5656" s="7">
        <v>77</v>
      </c>
      <c r="R5656" s="7">
        <v>202110</v>
      </c>
    </row>
    <row r="5657" spans="1:22" ht="16.5" customHeight="1">
      <c r="A5657" s="8">
        <v>2148406262</v>
      </c>
      <c r="B5657" s="7">
        <v>5895459</v>
      </c>
      <c r="C5657" s="12">
        <v>1101840007823</v>
      </c>
      <c r="D5657" s="7" t="s">
        <v>4992</v>
      </c>
      <c r="E5657" s="7" t="s">
        <v>4994</v>
      </c>
      <c r="F5657" s="7" t="s">
        <v>4995</v>
      </c>
      <c r="G5657" s="7" t="s">
        <v>4996</v>
      </c>
      <c r="H5657" s="7" t="s">
        <v>4997</v>
      </c>
      <c r="I5657" s="7" t="s">
        <v>65</v>
      </c>
      <c r="J5657" s="7" t="s">
        <v>33060</v>
      </c>
      <c r="K5657" s="7" t="s">
        <v>47</v>
      </c>
      <c r="L5657" s="7">
        <v>10</v>
      </c>
      <c r="M5657" s="7" t="s">
        <v>363</v>
      </c>
      <c r="N5657" s="7">
        <v>71310</v>
      </c>
      <c r="O5657" s="7" t="s">
        <v>15027</v>
      </c>
      <c r="P5657" s="7">
        <v>20131028</v>
      </c>
      <c r="Q5657" s="7">
        <v>432</v>
      </c>
      <c r="R5657" s="7">
        <v>202110</v>
      </c>
    </row>
    <row r="5658" spans="1:22" ht="16.5" customHeight="1">
      <c r="A5658" s="8">
        <v>1268603002</v>
      </c>
      <c r="B5658" s="7">
        <v>2809863</v>
      </c>
      <c r="C5658" s="12">
        <v>1344110034891</v>
      </c>
      <c r="D5658" s="7" t="s">
        <v>25875</v>
      </c>
      <c r="E5658" s="7" t="s">
        <v>25876</v>
      </c>
      <c r="F5658" s="7" t="s">
        <v>25877</v>
      </c>
      <c r="G5658" s="7" t="s">
        <v>25878</v>
      </c>
      <c r="H5658" s="7" t="s">
        <v>25879</v>
      </c>
      <c r="I5658" s="7" t="s">
        <v>65</v>
      </c>
      <c r="J5658" s="7" t="s">
        <v>33060</v>
      </c>
      <c r="K5658" s="7" t="s">
        <v>47</v>
      </c>
      <c r="L5658" s="7">
        <v>10</v>
      </c>
      <c r="M5658" s="7" t="s">
        <v>34194</v>
      </c>
      <c r="N5658" s="7">
        <v>52109</v>
      </c>
      <c r="O5658" s="7" t="s">
        <v>44592</v>
      </c>
      <c r="P5658" s="7">
        <v>20070601</v>
      </c>
      <c r="Q5658" s="7">
        <v>129</v>
      </c>
      <c r="R5658" s="7">
        <v>202110</v>
      </c>
    </row>
    <row r="5659" spans="1:22" ht="16.5" customHeight="1">
      <c r="A5659" s="8">
        <v>3038140220</v>
      </c>
      <c r="B5659" s="7">
        <v>2209094</v>
      </c>
      <c r="C5659" s="12">
        <v>1501150000121</v>
      </c>
      <c r="D5659" s="7" t="s">
        <v>20277</v>
      </c>
      <c r="E5659" s="7" t="s">
        <v>20278</v>
      </c>
      <c r="F5659" s="7" t="s">
        <v>6771</v>
      </c>
      <c r="G5659" s="7" t="s">
        <v>20279</v>
      </c>
      <c r="H5659" s="7" t="s">
        <v>20280</v>
      </c>
      <c r="I5659" s="7" t="s">
        <v>52</v>
      </c>
      <c r="J5659" s="7" t="s">
        <v>33060</v>
      </c>
      <c r="K5659" s="7" t="s">
        <v>47</v>
      </c>
      <c r="L5659" s="7">
        <v>10</v>
      </c>
      <c r="M5659" s="7" t="s">
        <v>33076</v>
      </c>
      <c r="N5659" s="7">
        <v>30399</v>
      </c>
      <c r="O5659" s="7" t="s">
        <v>7553</v>
      </c>
      <c r="P5659" s="7">
        <v>20040913</v>
      </c>
      <c r="Q5659" s="7">
        <v>83</v>
      </c>
      <c r="R5659" s="7">
        <v>202110</v>
      </c>
    </row>
    <row r="5660" spans="1:22" ht="16.5" customHeight="1">
      <c r="A5660" s="8">
        <v>3128644846</v>
      </c>
      <c r="B5660" s="7">
        <v>4171091</v>
      </c>
      <c r="C5660" s="12">
        <v>1648110068747</v>
      </c>
      <c r="D5660" s="7" t="s">
        <v>54133</v>
      </c>
      <c r="E5660" s="7" t="s">
        <v>54134</v>
      </c>
      <c r="F5660" s="7" t="s">
        <v>54135</v>
      </c>
      <c r="G5660" s="7" t="s">
        <v>54136</v>
      </c>
      <c r="H5660" s="7" t="s">
        <v>54137</v>
      </c>
      <c r="I5660" s="7" t="s">
        <v>65</v>
      </c>
      <c r="J5660" s="7" t="s">
        <v>33060</v>
      </c>
      <c r="K5660" s="7" t="s">
        <v>47</v>
      </c>
      <c r="L5660" s="7">
        <v>10</v>
      </c>
      <c r="M5660" s="7" t="s">
        <v>33076</v>
      </c>
      <c r="N5660" s="7">
        <v>28202</v>
      </c>
      <c r="O5660" s="7" t="s">
        <v>5436</v>
      </c>
      <c r="P5660" s="7">
        <v>20121016</v>
      </c>
      <c r="Q5660" s="7">
        <v>84</v>
      </c>
      <c r="R5660" s="7">
        <v>202110</v>
      </c>
    </row>
    <row r="5661" spans="1:22" ht="16.5" customHeight="1">
      <c r="A5661" s="8">
        <v>6228106220</v>
      </c>
      <c r="B5661" s="7">
        <v>1529180</v>
      </c>
      <c r="C5661" s="12">
        <v>1846140000107</v>
      </c>
      <c r="D5661" s="7" t="s">
        <v>21635</v>
      </c>
      <c r="E5661" s="7" t="s">
        <v>21636</v>
      </c>
      <c r="F5661" s="7" t="s">
        <v>21637</v>
      </c>
      <c r="G5661" s="7" t="s">
        <v>21638</v>
      </c>
      <c r="H5661" s="7" t="s">
        <v>21639</v>
      </c>
      <c r="I5661" s="7" t="s">
        <v>65</v>
      </c>
      <c r="J5661" s="7" t="s">
        <v>33060</v>
      </c>
      <c r="K5661" s="7" t="s">
        <v>47</v>
      </c>
      <c r="L5661" s="7">
        <v>10</v>
      </c>
      <c r="M5661" s="7" t="s">
        <v>457</v>
      </c>
      <c r="N5661" s="7">
        <v>38110</v>
      </c>
      <c r="O5661" s="7" t="s">
        <v>42265</v>
      </c>
      <c r="P5661" s="7">
        <v>19860827</v>
      </c>
      <c r="Q5661" s="7">
        <v>93</v>
      </c>
      <c r="R5661" s="7">
        <v>202110</v>
      </c>
    </row>
    <row r="5662" spans="1:22" ht="16.5" customHeight="1">
      <c r="A5662" s="8">
        <v>1198708404</v>
      </c>
      <c r="B5662" s="7">
        <v>8871279</v>
      </c>
      <c r="C5662" s="12">
        <v>1101116858174</v>
      </c>
      <c r="D5662" s="7" t="s">
        <v>27872</v>
      </c>
      <c r="E5662" s="7" t="s">
        <v>7726</v>
      </c>
      <c r="F5662" s="7" t="s">
        <v>27873</v>
      </c>
      <c r="G5662" s="7" t="s">
        <v>27874</v>
      </c>
      <c r="H5662" s="7" t="s">
        <v>27875</v>
      </c>
      <c r="I5662" s="7" t="s">
        <v>65</v>
      </c>
      <c r="J5662" s="7" t="s">
        <v>33060</v>
      </c>
      <c r="K5662" s="7" t="s">
        <v>47</v>
      </c>
      <c r="L5662" s="7">
        <v>10</v>
      </c>
      <c r="M5662" s="7" t="s">
        <v>34433</v>
      </c>
      <c r="N5662" s="7">
        <v>63120</v>
      </c>
      <c r="O5662" s="7" t="s">
        <v>34587</v>
      </c>
      <c r="P5662" s="7">
        <v>20180830</v>
      </c>
      <c r="Q5662" s="7">
        <v>90</v>
      </c>
      <c r="R5662" s="7">
        <v>202111</v>
      </c>
      <c r="S5662" s="7">
        <v>2022</v>
      </c>
      <c r="T5662" s="7">
        <v>2547420</v>
      </c>
      <c r="U5662" s="7">
        <v>1387694</v>
      </c>
      <c r="V5662" s="7">
        <v>50506</v>
      </c>
    </row>
    <row r="5663" spans="1:22" ht="16.5" customHeight="1">
      <c r="A5663" s="8">
        <v>1078214534</v>
      </c>
      <c r="B5663" s="7">
        <v>3752277</v>
      </c>
      <c r="C5663" s="12">
        <v>1341220007297</v>
      </c>
      <c r="D5663" s="7" t="s">
        <v>19998</v>
      </c>
      <c r="E5663" s="7" t="s">
        <v>2837</v>
      </c>
      <c r="F5663" s="7" t="s">
        <v>20000</v>
      </c>
      <c r="G5663" s="7" t="s">
        <v>20001</v>
      </c>
      <c r="H5663" s="7" t="s">
        <v>20002</v>
      </c>
      <c r="I5663" s="7" t="s">
        <v>45</v>
      </c>
      <c r="J5663" s="7" t="s">
        <v>33060</v>
      </c>
      <c r="K5663" s="7" t="s">
        <v>47</v>
      </c>
      <c r="L5663" s="7">
        <v>10</v>
      </c>
      <c r="M5663" s="7" t="s">
        <v>363</v>
      </c>
      <c r="N5663" s="7">
        <v>72919</v>
      </c>
      <c r="O5663" s="7" t="s">
        <v>16141</v>
      </c>
      <c r="P5663" s="7">
        <v>20150701</v>
      </c>
      <c r="Q5663" s="7">
        <v>1300</v>
      </c>
      <c r="R5663" s="7">
        <v>202111</v>
      </c>
      <c r="S5663" s="7">
        <v>2022</v>
      </c>
      <c r="T5663" s="7">
        <v>187052980</v>
      </c>
      <c r="U5663" s="7">
        <v>270748259</v>
      </c>
      <c r="V5663" s="7">
        <v>2049922</v>
      </c>
    </row>
    <row r="5664" spans="1:22" ht="16.5" customHeight="1">
      <c r="A5664" s="8">
        <v>1068185951</v>
      </c>
      <c r="B5664" s="7">
        <v>1337823</v>
      </c>
      <c r="C5664" s="12">
        <v>1101111868748</v>
      </c>
      <c r="D5664" s="7" t="s">
        <v>27747</v>
      </c>
      <c r="E5664" s="7" t="s">
        <v>27748</v>
      </c>
      <c r="F5664" s="7" t="s">
        <v>27749</v>
      </c>
      <c r="G5664" s="7" t="s">
        <v>27750</v>
      </c>
      <c r="H5664" s="7" t="s">
        <v>27751</v>
      </c>
      <c r="I5664" s="7" t="s">
        <v>65</v>
      </c>
      <c r="J5664" s="7" t="s">
        <v>33060</v>
      </c>
      <c r="K5664" s="7" t="s">
        <v>47</v>
      </c>
      <c r="L5664" s="7">
        <v>10</v>
      </c>
      <c r="M5664" s="7" t="s">
        <v>34433</v>
      </c>
      <c r="N5664" s="7">
        <v>63112</v>
      </c>
      <c r="O5664" s="7" t="s">
        <v>27749</v>
      </c>
      <c r="P5664" s="7">
        <v>20000201</v>
      </c>
      <c r="Q5664" s="7">
        <v>97</v>
      </c>
      <c r="R5664" s="7">
        <v>202111</v>
      </c>
    </row>
    <row r="5665" spans="1:22" ht="16.5" customHeight="1">
      <c r="A5665" s="8">
        <v>2108165986</v>
      </c>
      <c r="B5665" s="7">
        <v>3968439</v>
      </c>
      <c r="C5665" s="12">
        <v>1101114519645</v>
      </c>
      <c r="D5665" s="7" t="s">
        <v>17180</v>
      </c>
      <c r="E5665" s="7" t="s">
        <v>17181</v>
      </c>
      <c r="F5665" s="7" t="s">
        <v>1178</v>
      </c>
      <c r="G5665" s="7" t="s">
        <v>17182</v>
      </c>
      <c r="H5665" s="7" t="s">
        <v>17183</v>
      </c>
      <c r="I5665" s="7" t="s">
        <v>65</v>
      </c>
      <c r="J5665" s="7" t="s">
        <v>33060</v>
      </c>
      <c r="K5665" s="7" t="s">
        <v>47</v>
      </c>
      <c r="L5665" s="7">
        <v>10</v>
      </c>
      <c r="M5665" s="7" t="s">
        <v>33076</v>
      </c>
      <c r="N5665" s="7">
        <v>14191</v>
      </c>
      <c r="O5665" s="7" t="s">
        <v>42525</v>
      </c>
      <c r="P5665" s="7">
        <v>20110124</v>
      </c>
      <c r="Q5665" s="7">
        <v>75</v>
      </c>
      <c r="R5665" s="7">
        <v>202111</v>
      </c>
    </row>
    <row r="5666" spans="1:22" ht="16.5" customHeight="1">
      <c r="A5666" s="8">
        <v>3568701669</v>
      </c>
      <c r="B5666" s="7">
        <v>9242518</v>
      </c>
      <c r="C5666" s="12">
        <v>1101117284609</v>
      </c>
      <c r="D5666" s="7" t="s">
        <v>54138</v>
      </c>
      <c r="E5666" s="7" t="s">
        <v>54139</v>
      </c>
      <c r="F5666" s="7" t="s">
        <v>54140</v>
      </c>
      <c r="G5666" s="7" t="s">
        <v>54141</v>
      </c>
      <c r="H5666" s="7" t="s">
        <v>54142</v>
      </c>
      <c r="I5666" s="7" t="s">
        <v>65</v>
      </c>
      <c r="J5666" s="7" t="s">
        <v>33060</v>
      </c>
      <c r="K5666" s="7" t="s">
        <v>47</v>
      </c>
      <c r="L5666" s="7">
        <v>10</v>
      </c>
      <c r="M5666" s="7" t="s">
        <v>33076</v>
      </c>
      <c r="N5666" s="7">
        <v>30399</v>
      </c>
      <c r="O5666" s="7" t="s">
        <v>7553</v>
      </c>
      <c r="P5666" s="7">
        <v>20191107</v>
      </c>
      <c r="Q5666" s="7">
        <v>53</v>
      </c>
      <c r="R5666" s="7">
        <v>202111</v>
      </c>
    </row>
    <row r="5667" spans="1:22" ht="16.5" customHeight="1">
      <c r="A5667" s="8">
        <v>1298287167</v>
      </c>
      <c r="B5667" s="7">
        <v>4004052</v>
      </c>
      <c r="C5667" s="12">
        <v>1101140100773</v>
      </c>
      <c r="D5667" s="7" t="s">
        <v>54143</v>
      </c>
      <c r="E5667" s="7" t="s">
        <v>44585</v>
      </c>
      <c r="F5667" s="7" t="s">
        <v>37339</v>
      </c>
      <c r="G5667" s="7" t="s">
        <v>54144</v>
      </c>
      <c r="H5667" s="7" t="s">
        <v>54145</v>
      </c>
      <c r="I5667" s="7" t="s">
        <v>45</v>
      </c>
      <c r="J5667" s="7" t="s">
        <v>33060</v>
      </c>
      <c r="K5667" s="7" t="s">
        <v>47</v>
      </c>
      <c r="L5667" s="7">
        <v>10</v>
      </c>
      <c r="M5667" s="7" t="s">
        <v>105</v>
      </c>
      <c r="N5667" s="7">
        <v>87111</v>
      </c>
      <c r="O5667" s="7" t="s">
        <v>37358</v>
      </c>
      <c r="P5667" s="7">
        <v>20110518</v>
      </c>
      <c r="Q5667" s="7">
        <v>55</v>
      </c>
      <c r="R5667" s="7">
        <v>202111</v>
      </c>
    </row>
    <row r="5668" spans="1:22" ht="16.5" customHeight="1">
      <c r="A5668" s="8">
        <v>1358176877</v>
      </c>
      <c r="B5668" s="7">
        <v>2256348</v>
      </c>
      <c r="C5668" s="12">
        <v>1358110113365</v>
      </c>
      <c r="D5668" s="7" t="s">
        <v>19189</v>
      </c>
      <c r="E5668" s="7" t="s">
        <v>19190</v>
      </c>
      <c r="F5668" s="7" t="s">
        <v>19191</v>
      </c>
      <c r="G5668" s="7" t="s">
        <v>19192</v>
      </c>
      <c r="H5668" s="7" t="s">
        <v>19193</v>
      </c>
      <c r="I5668" s="7" t="s">
        <v>52</v>
      </c>
      <c r="J5668" s="7" t="s">
        <v>33060</v>
      </c>
      <c r="K5668" s="7" t="s">
        <v>47</v>
      </c>
      <c r="L5668" s="7">
        <v>10</v>
      </c>
      <c r="M5668" s="7" t="s">
        <v>33076</v>
      </c>
      <c r="N5668" s="7">
        <v>27191</v>
      </c>
      <c r="O5668" s="7" t="s">
        <v>38300</v>
      </c>
      <c r="P5668" s="7">
        <v>20050323</v>
      </c>
      <c r="Q5668" s="7">
        <v>90</v>
      </c>
      <c r="R5668" s="7">
        <v>202111</v>
      </c>
    </row>
    <row r="5669" spans="1:22" ht="16.5" customHeight="1">
      <c r="A5669" s="8">
        <v>3018188679</v>
      </c>
      <c r="B5669" s="7">
        <v>2623073</v>
      </c>
      <c r="C5669" s="12">
        <v>1501110093744</v>
      </c>
      <c r="D5669" s="7" t="s">
        <v>54146</v>
      </c>
      <c r="E5669" s="7" t="s">
        <v>54147</v>
      </c>
      <c r="F5669" s="7" t="s">
        <v>54148</v>
      </c>
      <c r="G5669" s="7" t="s">
        <v>54149</v>
      </c>
      <c r="H5669" s="7" t="s">
        <v>54150</v>
      </c>
      <c r="I5669" s="7" t="s">
        <v>65</v>
      </c>
      <c r="J5669" s="7" t="s">
        <v>33060</v>
      </c>
      <c r="K5669" s="7" t="s">
        <v>47</v>
      </c>
      <c r="L5669" s="7">
        <v>10</v>
      </c>
      <c r="M5669" s="7" t="s">
        <v>33076</v>
      </c>
      <c r="N5669" s="7">
        <v>22100</v>
      </c>
      <c r="O5669" s="7" t="s">
        <v>2799</v>
      </c>
      <c r="P5669" s="7">
        <v>20060106</v>
      </c>
      <c r="Q5669" s="7">
        <v>61</v>
      </c>
      <c r="R5669" s="7">
        <v>202111</v>
      </c>
    </row>
    <row r="5670" spans="1:22" ht="16.5" customHeight="1">
      <c r="A5670" s="8">
        <v>3038168363</v>
      </c>
      <c r="B5670" s="7">
        <v>4192652</v>
      </c>
      <c r="C5670" s="12">
        <v>1511110045405</v>
      </c>
      <c r="D5670" s="7" t="s">
        <v>54151</v>
      </c>
      <c r="E5670" s="7" t="s">
        <v>54152</v>
      </c>
      <c r="F5670" s="7" t="s">
        <v>54153</v>
      </c>
      <c r="G5670" s="7" t="s">
        <v>54154</v>
      </c>
      <c r="H5670" s="7" t="s">
        <v>54155</v>
      </c>
      <c r="I5670" s="7" t="s">
        <v>65</v>
      </c>
      <c r="J5670" s="7" t="s">
        <v>33060</v>
      </c>
      <c r="K5670" s="7" t="s">
        <v>47</v>
      </c>
      <c r="L5670" s="7">
        <v>10</v>
      </c>
      <c r="M5670" s="7" t="s">
        <v>33076</v>
      </c>
      <c r="N5670" s="7">
        <v>23325</v>
      </c>
      <c r="O5670" s="7" t="s">
        <v>45197</v>
      </c>
      <c r="P5670" s="7">
        <v>20130107</v>
      </c>
      <c r="Q5670" s="7">
        <v>52</v>
      </c>
      <c r="R5670" s="7">
        <v>202111</v>
      </c>
    </row>
    <row r="5671" spans="1:22" ht="16.5" customHeight="1">
      <c r="A5671" s="8">
        <v>6228114147</v>
      </c>
      <c r="B5671" s="7">
        <v>1981154</v>
      </c>
      <c r="C5671" s="12">
        <v>1801110210491</v>
      </c>
      <c r="D5671" s="7" t="s">
        <v>21630</v>
      </c>
      <c r="E5671" s="7" t="s">
        <v>21631</v>
      </c>
      <c r="F5671" s="7" t="s">
        <v>21632</v>
      </c>
      <c r="G5671" s="7" t="s">
        <v>21633</v>
      </c>
      <c r="H5671" s="7" t="s">
        <v>21634</v>
      </c>
      <c r="I5671" s="7" t="s">
        <v>65</v>
      </c>
      <c r="J5671" s="7" t="s">
        <v>33060</v>
      </c>
      <c r="K5671" s="7" t="s">
        <v>47</v>
      </c>
      <c r="L5671" s="7">
        <v>10</v>
      </c>
      <c r="M5671" s="7" t="s">
        <v>457</v>
      </c>
      <c r="N5671" s="7">
        <v>38110</v>
      </c>
      <c r="O5671" s="7" t="s">
        <v>42265</v>
      </c>
      <c r="P5671" s="7">
        <v>19960801</v>
      </c>
      <c r="Q5671" s="7">
        <v>100</v>
      </c>
      <c r="R5671" s="7">
        <v>202111</v>
      </c>
    </row>
    <row r="5672" spans="1:22" ht="16.5" customHeight="1">
      <c r="A5672" s="8">
        <v>6038135118</v>
      </c>
      <c r="B5672" s="7">
        <v>1419503</v>
      </c>
      <c r="C5672" s="12">
        <v>1801110257229</v>
      </c>
      <c r="D5672" s="7" t="s">
        <v>26183</v>
      </c>
      <c r="E5672" s="7" t="s">
        <v>26184</v>
      </c>
      <c r="F5672" s="7" t="s">
        <v>26185</v>
      </c>
      <c r="G5672" s="7" t="s">
        <v>26186</v>
      </c>
      <c r="H5672" s="7" t="s">
        <v>26187</v>
      </c>
      <c r="I5672" s="7" t="s">
        <v>65</v>
      </c>
      <c r="J5672" s="7" t="s">
        <v>33060</v>
      </c>
      <c r="K5672" s="7" t="s">
        <v>47</v>
      </c>
      <c r="L5672" s="7">
        <v>10</v>
      </c>
      <c r="M5672" s="7" t="s">
        <v>34319</v>
      </c>
      <c r="N5672" s="7">
        <v>56130</v>
      </c>
      <c r="O5672" s="7" t="s">
        <v>26141</v>
      </c>
      <c r="P5672" s="7">
        <v>19980601</v>
      </c>
      <c r="Q5672" s="7">
        <v>70</v>
      </c>
      <c r="R5672" s="7">
        <v>202111</v>
      </c>
    </row>
    <row r="5673" spans="1:22" ht="16.5" customHeight="1">
      <c r="A5673" s="8">
        <v>6088100536</v>
      </c>
      <c r="B5673" s="7">
        <v>1753176</v>
      </c>
      <c r="C5673" s="12">
        <v>1901110000189</v>
      </c>
      <c r="D5673" s="7" t="s">
        <v>25633</v>
      </c>
      <c r="E5673" s="7" t="s">
        <v>25634</v>
      </c>
      <c r="F5673" s="7" t="s">
        <v>25635</v>
      </c>
      <c r="G5673" s="7" t="s">
        <v>25636</v>
      </c>
      <c r="H5673" s="7" t="s">
        <v>25637</v>
      </c>
      <c r="I5673" s="7" t="s">
        <v>65</v>
      </c>
      <c r="J5673" s="7" t="s">
        <v>33060</v>
      </c>
      <c r="K5673" s="7" t="s">
        <v>47</v>
      </c>
      <c r="L5673" s="7">
        <v>10</v>
      </c>
      <c r="M5673" s="7" t="s">
        <v>34194</v>
      </c>
      <c r="N5673" s="7">
        <v>49220</v>
      </c>
      <c r="O5673" s="7" t="s">
        <v>10760</v>
      </c>
      <c r="P5673" s="7">
        <v>19461231</v>
      </c>
      <c r="Q5673" s="7">
        <v>156</v>
      </c>
      <c r="R5673" s="7">
        <v>202111</v>
      </c>
    </row>
    <row r="5674" spans="1:22" ht="16.5" customHeight="1">
      <c r="A5674" s="8">
        <v>6168130671</v>
      </c>
      <c r="B5674" s="7">
        <v>1850937</v>
      </c>
      <c r="C5674" s="12">
        <v>2201710001754</v>
      </c>
      <c r="D5674" s="7" t="s">
        <v>23373</v>
      </c>
      <c r="E5674" s="7" t="s">
        <v>1803</v>
      </c>
      <c r="F5674" s="7" t="s">
        <v>23374</v>
      </c>
      <c r="G5674" s="7" t="s">
        <v>23375</v>
      </c>
      <c r="H5674" s="7" t="s">
        <v>23376</v>
      </c>
      <c r="I5674" s="7" t="s">
        <v>65</v>
      </c>
      <c r="J5674" s="7" t="s">
        <v>33060</v>
      </c>
      <c r="K5674" s="7" t="s">
        <v>47</v>
      </c>
      <c r="L5674" s="7">
        <v>10</v>
      </c>
      <c r="M5674" s="7" t="s">
        <v>33760</v>
      </c>
      <c r="N5674" s="7">
        <v>46312</v>
      </c>
      <c r="O5674" s="7" t="s">
        <v>33847</v>
      </c>
      <c r="P5674" s="7">
        <v>20000513</v>
      </c>
      <c r="Q5674" s="7">
        <v>63</v>
      </c>
      <c r="R5674" s="7">
        <v>202111</v>
      </c>
    </row>
    <row r="5675" spans="1:22" ht="16.5" customHeight="1">
      <c r="A5675" s="8">
        <v>2148104598</v>
      </c>
      <c r="B5675" s="7">
        <v>1306221</v>
      </c>
      <c r="C5675" s="12">
        <v>1101110005812</v>
      </c>
      <c r="D5675" s="7" t="s">
        <v>17549</v>
      </c>
      <c r="E5675" s="7" t="s">
        <v>17550</v>
      </c>
      <c r="F5675" s="7" t="s">
        <v>17551</v>
      </c>
      <c r="G5675" s="7" t="s">
        <v>17552</v>
      </c>
      <c r="H5675" s="7" t="s">
        <v>17553</v>
      </c>
      <c r="I5675" s="7" t="s">
        <v>63</v>
      </c>
      <c r="J5675" s="7" t="s">
        <v>33060</v>
      </c>
      <c r="K5675" s="7" t="s">
        <v>60</v>
      </c>
      <c r="L5675" s="7">
        <v>10</v>
      </c>
      <c r="M5675" s="7" t="s">
        <v>33076</v>
      </c>
      <c r="N5675" s="7">
        <v>20321</v>
      </c>
      <c r="O5675" s="7" t="s">
        <v>33292</v>
      </c>
      <c r="P5675" s="7">
        <v>19641101</v>
      </c>
      <c r="Q5675" s="7">
        <v>280</v>
      </c>
      <c r="R5675" s="7">
        <v>202112</v>
      </c>
      <c r="S5675" s="7">
        <v>2022</v>
      </c>
      <c r="T5675" s="7">
        <v>233474531</v>
      </c>
      <c r="U5675" s="7">
        <v>246085035</v>
      </c>
      <c r="V5675" s="7">
        <v>22250000</v>
      </c>
    </row>
    <row r="5676" spans="1:22" ht="16.5" customHeight="1">
      <c r="A5676" s="8">
        <v>2078142099</v>
      </c>
      <c r="B5676" s="7">
        <v>1252540</v>
      </c>
      <c r="C5676" s="12">
        <v>1101110046410</v>
      </c>
      <c r="D5676" s="7" t="s">
        <v>25593</v>
      </c>
      <c r="E5676" s="7" t="s">
        <v>25594</v>
      </c>
      <c r="F5676" s="7" t="s">
        <v>10760</v>
      </c>
      <c r="G5676" s="7" t="s">
        <v>25595</v>
      </c>
      <c r="H5676" s="7" t="s">
        <v>25596</v>
      </c>
      <c r="I5676" s="7" t="s">
        <v>65</v>
      </c>
      <c r="J5676" s="7" t="s">
        <v>33060</v>
      </c>
      <c r="K5676" s="7" t="s">
        <v>60</v>
      </c>
      <c r="L5676" s="7">
        <v>10</v>
      </c>
      <c r="M5676" s="7" t="s">
        <v>34194</v>
      </c>
      <c r="N5676" s="7">
        <v>49231</v>
      </c>
      <c r="O5676" s="7" t="s">
        <v>22958</v>
      </c>
      <c r="P5676" s="7">
        <v>19701130</v>
      </c>
      <c r="Q5676" s="7">
        <v>233</v>
      </c>
      <c r="R5676" s="7">
        <v>202112</v>
      </c>
      <c r="S5676" s="7">
        <v>2022</v>
      </c>
      <c r="T5676" s="7">
        <v>3237197</v>
      </c>
      <c r="U5676" s="7">
        <v>24071808</v>
      </c>
      <c r="V5676" s="7">
        <v>487900</v>
      </c>
    </row>
    <row r="5677" spans="1:22" ht="16.5" customHeight="1">
      <c r="A5677" s="8">
        <v>1068100103</v>
      </c>
      <c r="B5677" s="7">
        <v>1816804</v>
      </c>
      <c r="C5677" s="12">
        <v>1101110080418</v>
      </c>
      <c r="D5677" s="7" t="s">
        <v>23270</v>
      </c>
      <c r="E5677" s="7" t="s">
        <v>10458</v>
      </c>
      <c r="F5677" s="7" t="s">
        <v>14142</v>
      </c>
      <c r="G5677" s="7" t="s">
        <v>23271</v>
      </c>
      <c r="H5677" s="7" t="s">
        <v>23272</v>
      </c>
      <c r="I5677" s="7" t="s">
        <v>65</v>
      </c>
      <c r="J5677" s="7" t="s">
        <v>33060</v>
      </c>
      <c r="K5677" s="7" t="s">
        <v>60</v>
      </c>
      <c r="L5677" s="7">
        <v>10</v>
      </c>
      <c r="M5677" s="7" t="s">
        <v>966</v>
      </c>
      <c r="N5677" s="7">
        <v>68112</v>
      </c>
      <c r="O5677" s="7" t="s">
        <v>14141</v>
      </c>
      <c r="P5677" s="7">
        <v>19670720</v>
      </c>
      <c r="Q5677" s="7">
        <v>80</v>
      </c>
      <c r="R5677" s="7">
        <v>202112</v>
      </c>
      <c r="S5677" s="7">
        <v>2022</v>
      </c>
      <c r="T5677" s="7">
        <v>5857744</v>
      </c>
      <c r="U5677" s="7">
        <v>179000663</v>
      </c>
      <c r="V5677" s="7">
        <v>71500</v>
      </c>
    </row>
    <row r="5678" spans="1:22" ht="16.5" customHeight="1">
      <c r="A5678" s="8">
        <v>2138100226</v>
      </c>
      <c r="B5678" s="7">
        <v>1936920</v>
      </c>
      <c r="C5678" s="12">
        <v>1101110301971</v>
      </c>
      <c r="D5678" s="7" t="s">
        <v>29556</v>
      </c>
      <c r="E5678" s="7" t="s">
        <v>29557</v>
      </c>
      <c r="F5678" s="7" t="s">
        <v>29558</v>
      </c>
      <c r="G5678" s="7" t="s">
        <v>29559</v>
      </c>
      <c r="H5678" s="7" t="s">
        <v>29560</v>
      </c>
      <c r="I5678" s="7" t="s">
        <v>65</v>
      </c>
      <c r="J5678" s="7" t="s">
        <v>33060</v>
      </c>
      <c r="K5678" s="7" t="s">
        <v>47</v>
      </c>
      <c r="L5678" s="7">
        <v>10</v>
      </c>
      <c r="M5678" s="7" t="s">
        <v>363</v>
      </c>
      <c r="N5678" s="7">
        <v>72111</v>
      </c>
      <c r="O5678" s="7" t="s">
        <v>15320</v>
      </c>
      <c r="P5678" s="7">
        <v>19810917</v>
      </c>
      <c r="Q5678" s="7">
        <v>119</v>
      </c>
      <c r="R5678" s="7">
        <v>202112</v>
      </c>
      <c r="S5678" s="7">
        <v>2022</v>
      </c>
      <c r="T5678" s="7">
        <v>9857014</v>
      </c>
      <c r="U5678" s="7">
        <v>8345615</v>
      </c>
      <c r="V5678" s="7">
        <v>600000</v>
      </c>
    </row>
    <row r="5679" spans="1:22" ht="16.5" customHeight="1">
      <c r="A5679" s="8">
        <v>1168105425</v>
      </c>
      <c r="B5679" s="7">
        <v>1389639</v>
      </c>
      <c r="C5679" s="12">
        <v>1101110381668</v>
      </c>
      <c r="D5679" s="7" t="s">
        <v>17059</v>
      </c>
      <c r="E5679" s="7" t="s">
        <v>5773</v>
      </c>
      <c r="F5679" s="7" t="s">
        <v>1018</v>
      </c>
      <c r="G5679" s="7" t="s">
        <v>17060</v>
      </c>
      <c r="H5679" s="7" t="s">
        <v>17061</v>
      </c>
      <c r="I5679" s="7" t="s">
        <v>52</v>
      </c>
      <c r="J5679" s="7" t="s">
        <v>33060</v>
      </c>
      <c r="K5679" s="7" t="s">
        <v>60</v>
      </c>
      <c r="L5679" s="7">
        <v>10</v>
      </c>
      <c r="M5679" s="7" t="s">
        <v>33076</v>
      </c>
      <c r="N5679" s="7">
        <v>13101</v>
      </c>
      <c r="O5679" s="7" t="s">
        <v>54156</v>
      </c>
      <c r="P5679" s="7">
        <v>19841022</v>
      </c>
      <c r="Q5679" s="7">
        <v>232</v>
      </c>
      <c r="R5679" s="7">
        <v>202112</v>
      </c>
      <c r="S5679" s="7">
        <v>2022</v>
      </c>
      <c r="T5679" s="7">
        <v>73527856</v>
      </c>
      <c r="U5679" s="7">
        <v>109794153</v>
      </c>
      <c r="V5679" s="7">
        <v>5297160</v>
      </c>
    </row>
    <row r="5680" spans="1:22" ht="16.5" customHeight="1">
      <c r="A5680" s="8">
        <v>1128120157</v>
      </c>
      <c r="B5680" s="7">
        <v>1213708</v>
      </c>
      <c r="C5680" s="12">
        <v>1101110613756</v>
      </c>
      <c r="D5680" s="7" t="s">
        <v>21371</v>
      </c>
      <c r="E5680" s="7" t="s">
        <v>21372</v>
      </c>
      <c r="F5680" s="7" t="s">
        <v>21373</v>
      </c>
      <c r="G5680" s="7" t="s">
        <v>21374</v>
      </c>
      <c r="H5680" s="7" t="s">
        <v>21375</v>
      </c>
      <c r="I5680" s="7" t="s">
        <v>65</v>
      </c>
      <c r="J5680" s="7" t="s">
        <v>33060</v>
      </c>
      <c r="K5680" s="7" t="s">
        <v>60</v>
      </c>
      <c r="L5680" s="7">
        <v>10</v>
      </c>
      <c r="M5680" s="7" t="s">
        <v>363</v>
      </c>
      <c r="N5680" s="7">
        <v>72129</v>
      </c>
      <c r="O5680" s="7" t="s">
        <v>42519</v>
      </c>
      <c r="P5680" s="7">
        <v>19890320</v>
      </c>
      <c r="Q5680" s="7">
        <v>110</v>
      </c>
      <c r="R5680" s="7">
        <v>202112</v>
      </c>
      <c r="S5680" s="7">
        <v>2022</v>
      </c>
      <c r="T5680" s="7">
        <v>9013903</v>
      </c>
      <c r="U5680" s="7">
        <v>7328448</v>
      </c>
      <c r="V5680" s="7">
        <v>250000</v>
      </c>
    </row>
    <row r="5681" spans="1:22" ht="16.5" customHeight="1">
      <c r="A5681" s="8">
        <v>1348123533</v>
      </c>
      <c r="B5681" s="7">
        <v>1732801</v>
      </c>
      <c r="C5681" s="12">
        <v>1101110644826</v>
      </c>
      <c r="D5681" s="7" t="s">
        <v>17516</v>
      </c>
      <c r="E5681" s="7" t="s">
        <v>17517</v>
      </c>
      <c r="F5681" s="7" t="s">
        <v>17518</v>
      </c>
      <c r="G5681" s="7" t="s">
        <v>17519</v>
      </c>
      <c r="H5681" s="7" t="s">
        <v>17520</v>
      </c>
      <c r="I5681" s="7" t="s">
        <v>65</v>
      </c>
      <c r="J5681" s="7" t="s">
        <v>33060</v>
      </c>
      <c r="K5681" s="7" t="s">
        <v>60</v>
      </c>
      <c r="L5681" s="7">
        <v>10</v>
      </c>
      <c r="M5681" s="7" t="s">
        <v>33076</v>
      </c>
      <c r="N5681" s="7">
        <v>20202</v>
      </c>
      <c r="O5681" s="7" t="s">
        <v>38337</v>
      </c>
      <c r="P5681" s="7">
        <v>19890823</v>
      </c>
      <c r="Q5681" s="7">
        <v>52</v>
      </c>
      <c r="R5681" s="7">
        <v>202112</v>
      </c>
      <c r="S5681" s="7">
        <v>2022</v>
      </c>
      <c r="T5681" s="7">
        <v>40709714</v>
      </c>
      <c r="U5681" s="7">
        <v>39306324</v>
      </c>
      <c r="V5681" s="7">
        <v>1312905</v>
      </c>
    </row>
    <row r="5682" spans="1:22" ht="16.5" customHeight="1">
      <c r="A5682" s="8">
        <v>2058130786</v>
      </c>
      <c r="B5682" s="7">
        <v>1972444</v>
      </c>
      <c r="C5682" s="12">
        <v>1101111086308</v>
      </c>
      <c r="D5682" s="7" t="s">
        <v>54157</v>
      </c>
      <c r="E5682" s="7" t="s">
        <v>5077</v>
      </c>
      <c r="F5682" s="7" t="s">
        <v>54158</v>
      </c>
      <c r="G5682" s="7" t="s">
        <v>54159</v>
      </c>
      <c r="H5682" s="7" t="s">
        <v>54160</v>
      </c>
      <c r="I5682" s="7" t="s">
        <v>52</v>
      </c>
      <c r="J5682" s="7" t="s">
        <v>33060</v>
      </c>
      <c r="K5682" s="7" t="s">
        <v>60</v>
      </c>
      <c r="L5682" s="7">
        <v>10</v>
      </c>
      <c r="M5682" s="7" t="s">
        <v>33076</v>
      </c>
      <c r="N5682" s="7">
        <v>27190</v>
      </c>
      <c r="O5682" s="7" t="s">
        <v>38449</v>
      </c>
      <c r="P5682" s="7">
        <v>19941018</v>
      </c>
      <c r="Q5682" s="7">
        <v>80</v>
      </c>
      <c r="R5682" s="7">
        <v>202112</v>
      </c>
      <c r="S5682" s="7">
        <v>2022</v>
      </c>
      <c r="T5682" s="7">
        <v>6025399</v>
      </c>
      <c r="U5682" s="7">
        <v>21127831</v>
      </c>
      <c r="V5682" s="7">
        <v>8942891</v>
      </c>
    </row>
    <row r="5683" spans="1:22" ht="16.5" customHeight="1">
      <c r="A5683" s="8">
        <v>2138627292</v>
      </c>
      <c r="B5683" s="7">
        <v>1858004</v>
      </c>
      <c r="C5683" s="12">
        <v>1101111283293</v>
      </c>
      <c r="D5683" s="7" t="s">
        <v>29826</v>
      </c>
      <c r="E5683" s="7" t="s">
        <v>29828</v>
      </c>
      <c r="F5683" s="7" t="s">
        <v>15311</v>
      </c>
      <c r="G5683" s="7" t="s">
        <v>29829</v>
      </c>
      <c r="H5683" s="7" t="s">
        <v>29830</v>
      </c>
      <c r="I5683" s="7" t="s">
        <v>65</v>
      </c>
      <c r="J5683" s="7" t="s">
        <v>33060</v>
      </c>
      <c r="K5683" s="7" t="s">
        <v>60</v>
      </c>
      <c r="L5683" s="7">
        <v>10</v>
      </c>
      <c r="M5683" s="7" t="s">
        <v>363</v>
      </c>
      <c r="N5683" s="7">
        <v>72111</v>
      </c>
      <c r="O5683" s="7" t="s">
        <v>15320</v>
      </c>
      <c r="P5683" s="7">
        <v>19940627</v>
      </c>
      <c r="Q5683" s="7">
        <v>597</v>
      </c>
      <c r="R5683" s="7">
        <v>202112</v>
      </c>
      <c r="S5683" s="7">
        <v>2022</v>
      </c>
      <c r="T5683" s="7">
        <v>27831462</v>
      </c>
      <c r="U5683" s="7">
        <v>16316190</v>
      </c>
      <c r="V5683" s="7">
        <v>100000</v>
      </c>
    </row>
    <row r="5684" spans="1:22" ht="16.5" customHeight="1">
      <c r="A5684" s="8">
        <v>2158157481</v>
      </c>
      <c r="B5684" s="7">
        <v>1908685</v>
      </c>
      <c r="C5684" s="12">
        <v>1101111324815</v>
      </c>
      <c r="D5684" s="7" t="s">
        <v>23248</v>
      </c>
      <c r="E5684" s="7" t="s">
        <v>23249</v>
      </c>
      <c r="F5684" s="7" t="s">
        <v>7811</v>
      </c>
      <c r="G5684" s="7" t="s">
        <v>23250</v>
      </c>
      <c r="H5684" s="7" t="s">
        <v>23251</v>
      </c>
      <c r="I5684" s="7" t="s">
        <v>65</v>
      </c>
      <c r="J5684" s="7" t="s">
        <v>33060</v>
      </c>
      <c r="K5684" s="7" t="s">
        <v>60</v>
      </c>
      <c r="L5684" s="7">
        <v>10</v>
      </c>
      <c r="M5684" s="7" t="s">
        <v>33760</v>
      </c>
      <c r="N5684" s="7">
        <v>46431</v>
      </c>
      <c r="O5684" s="7" t="s">
        <v>45248</v>
      </c>
      <c r="P5684" s="7">
        <v>19960924</v>
      </c>
      <c r="Q5684" s="7">
        <v>104</v>
      </c>
      <c r="R5684" s="7">
        <v>202112</v>
      </c>
      <c r="S5684" s="7">
        <v>2022</v>
      </c>
      <c r="T5684" s="7">
        <v>12726184</v>
      </c>
      <c r="U5684" s="7">
        <v>71557419</v>
      </c>
      <c r="V5684" s="7">
        <v>200000</v>
      </c>
    </row>
    <row r="5685" spans="1:22" ht="16.5" customHeight="1">
      <c r="A5685" s="8">
        <v>1148180340</v>
      </c>
      <c r="B5685" s="7">
        <v>1791848</v>
      </c>
      <c r="C5685" s="12">
        <v>1101111445596</v>
      </c>
      <c r="D5685" s="7" t="s">
        <v>28364</v>
      </c>
      <c r="E5685" s="7" t="s">
        <v>3248</v>
      </c>
      <c r="F5685" s="7" t="s">
        <v>28365</v>
      </c>
      <c r="G5685" s="7" t="s">
        <v>28366</v>
      </c>
      <c r="H5685" s="7" t="s">
        <v>28367</v>
      </c>
      <c r="I5685" s="7" t="s">
        <v>65</v>
      </c>
      <c r="J5685" s="7" t="s">
        <v>33060</v>
      </c>
      <c r="K5685" s="7" t="s">
        <v>60</v>
      </c>
      <c r="L5685" s="7">
        <v>10</v>
      </c>
      <c r="M5685" s="7" t="s">
        <v>966</v>
      </c>
      <c r="N5685" s="7">
        <v>68121</v>
      </c>
      <c r="O5685" s="7" t="s">
        <v>35536</v>
      </c>
      <c r="P5685" s="7">
        <v>19970728</v>
      </c>
      <c r="Q5685" s="7">
        <v>94</v>
      </c>
      <c r="R5685" s="7">
        <v>202112</v>
      </c>
      <c r="S5685" s="7">
        <v>2022</v>
      </c>
      <c r="T5685" s="7">
        <v>6506821</v>
      </c>
      <c r="U5685" s="7">
        <v>121478593</v>
      </c>
      <c r="V5685" s="7">
        <v>300000</v>
      </c>
    </row>
    <row r="5686" spans="1:22" ht="16.5" customHeight="1">
      <c r="A5686" s="8">
        <v>2118625003</v>
      </c>
      <c r="B5686" s="7">
        <v>1834724</v>
      </c>
      <c r="C5686" s="12">
        <v>1101111467011</v>
      </c>
      <c r="D5686" s="7" t="s">
        <v>18528</v>
      </c>
      <c r="E5686" s="7" t="s">
        <v>8620</v>
      </c>
      <c r="F5686" s="7" t="s">
        <v>18529</v>
      </c>
      <c r="G5686" s="7" t="s">
        <v>18530</v>
      </c>
      <c r="H5686" s="7" t="s">
        <v>18531</v>
      </c>
      <c r="I5686" s="7" t="s">
        <v>65</v>
      </c>
      <c r="J5686" s="7" t="s">
        <v>33060</v>
      </c>
      <c r="K5686" s="7" t="s">
        <v>60</v>
      </c>
      <c r="L5686" s="7">
        <v>10</v>
      </c>
      <c r="M5686" s="7" t="s">
        <v>33076</v>
      </c>
      <c r="N5686" s="7">
        <v>25112</v>
      </c>
      <c r="O5686" s="7" t="s">
        <v>44139</v>
      </c>
      <c r="P5686" s="7">
        <v>19971001</v>
      </c>
      <c r="Q5686" s="7">
        <v>78</v>
      </c>
      <c r="R5686" s="7">
        <v>202112</v>
      </c>
      <c r="S5686" s="7">
        <v>2022</v>
      </c>
      <c r="T5686" s="7">
        <v>3185611</v>
      </c>
      <c r="U5686" s="7">
        <v>7746233</v>
      </c>
      <c r="V5686" s="7">
        <v>2000000</v>
      </c>
    </row>
    <row r="5687" spans="1:22" ht="16.5" customHeight="1">
      <c r="A5687" s="8">
        <v>2048141179</v>
      </c>
      <c r="B5687" s="7">
        <v>1658512</v>
      </c>
      <c r="C5687" s="12">
        <v>1101111588221</v>
      </c>
      <c r="D5687" s="7" t="s">
        <v>17249</v>
      </c>
      <c r="E5687" s="7" t="s">
        <v>1291</v>
      </c>
      <c r="F5687" s="7" t="s">
        <v>1119</v>
      </c>
      <c r="G5687" s="7" t="s">
        <v>17250</v>
      </c>
      <c r="H5687" s="7" t="s">
        <v>1292</v>
      </c>
      <c r="I5687" s="7" t="s">
        <v>52</v>
      </c>
      <c r="J5687" s="7" t="s">
        <v>33060</v>
      </c>
      <c r="K5687" s="7" t="s">
        <v>60</v>
      </c>
      <c r="L5687" s="7">
        <v>10</v>
      </c>
      <c r="M5687" s="7" t="s">
        <v>33076</v>
      </c>
      <c r="N5687" s="7">
        <v>14112</v>
      </c>
      <c r="O5687" s="7" t="s">
        <v>33183</v>
      </c>
      <c r="P5687" s="7">
        <v>19980921</v>
      </c>
      <c r="Q5687" s="7">
        <v>200</v>
      </c>
      <c r="R5687" s="7">
        <v>202112</v>
      </c>
      <c r="S5687" s="7">
        <v>2022</v>
      </c>
      <c r="T5687" s="7">
        <v>230027411</v>
      </c>
      <c r="U5687" s="7">
        <v>350430768</v>
      </c>
      <c r="V5687" s="7">
        <v>2462060</v>
      </c>
    </row>
    <row r="5688" spans="1:22" ht="16.5" customHeight="1">
      <c r="A5688" s="8">
        <v>2068113378</v>
      </c>
      <c r="B5688" s="7">
        <v>1148190</v>
      </c>
      <c r="C5688" s="12">
        <v>1101111590432</v>
      </c>
      <c r="D5688" s="7" t="s">
        <v>22535</v>
      </c>
      <c r="E5688" s="7" t="s">
        <v>22536</v>
      </c>
      <c r="F5688" s="7" t="s">
        <v>22537</v>
      </c>
      <c r="G5688" s="7" t="s">
        <v>22538</v>
      </c>
      <c r="H5688" s="7" t="s">
        <v>6579</v>
      </c>
      <c r="I5688" s="7" t="s">
        <v>52</v>
      </c>
      <c r="J5688" s="7" t="s">
        <v>33060</v>
      </c>
      <c r="K5688" s="7" t="s">
        <v>60</v>
      </c>
      <c r="L5688" s="7">
        <v>10</v>
      </c>
      <c r="M5688" s="7" t="s">
        <v>33760</v>
      </c>
      <c r="N5688" s="7">
        <v>45110</v>
      </c>
      <c r="O5688" s="7" t="s">
        <v>9138</v>
      </c>
      <c r="P5688" s="7">
        <v>19980925</v>
      </c>
      <c r="Q5688" s="7">
        <v>71</v>
      </c>
      <c r="R5688" s="7">
        <v>202112</v>
      </c>
      <c r="S5688" s="7">
        <v>2022</v>
      </c>
      <c r="T5688" s="7">
        <v>473680451</v>
      </c>
      <c r="U5688" s="7">
        <v>341960470</v>
      </c>
      <c r="V5688" s="7">
        <v>72300</v>
      </c>
    </row>
    <row r="5689" spans="1:22" ht="16.5" customHeight="1">
      <c r="A5689" s="8">
        <v>2108128899</v>
      </c>
      <c r="B5689" s="7">
        <v>1282818</v>
      </c>
      <c r="C5689" s="12">
        <v>1101111794828</v>
      </c>
      <c r="D5689" s="7" t="s">
        <v>26124</v>
      </c>
      <c r="E5689" s="7" t="s">
        <v>26125</v>
      </c>
      <c r="F5689" s="7" t="s">
        <v>11960</v>
      </c>
      <c r="G5689" s="7" t="s">
        <v>26126</v>
      </c>
      <c r="H5689" s="7" t="s">
        <v>26127</v>
      </c>
      <c r="I5689" s="7" t="s">
        <v>65</v>
      </c>
      <c r="J5689" s="7" t="s">
        <v>33060</v>
      </c>
      <c r="K5689" s="7" t="s">
        <v>60</v>
      </c>
      <c r="L5689" s="7">
        <v>10</v>
      </c>
      <c r="M5689" s="7" t="s">
        <v>34319</v>
      </c>
      <c r="N5689" s="7">
        <v>55101</v>
      </c>
      <c r="O5689" s="7" t="s">
        <v>11960</v>
      </c>
      <c r="P5689" s="7">
        <v>20000401</v>
      </c>
      <c r="Q5689" s="7">
        <v>121</v>
      </c>
      <c r="R5689" s="7">
        <v>202112</v>
      </c>
      <c r="S5689" s="7">
        <v>2022</v>
      </c>
      <c r="T5689" s="7">
        <v>30685827</v>
      </c>
      <c r="U5689" s="7">
        <v>581880382</v>
      </c>
      <c r="V5689" s="7">
        <v>7121700</v>
      </c>
    </row>
    <row r="5690" spans="1:22" ht="16.5" customHeight="1">
      <c r="A5690" s="8">
        <v>1018151607</v>
      </c>
      <c r="B5690" s="7">
        <v>1706918</v>
      </c>
      <c r="C5690" s="12">
        <v>1101111797533</v>
      </c>
      <c r="D5690" s="7" t="s">
        <v>26129</v>
      </c>
      <c r="E5690" s="7" t="s">
        <v>26131</v>
      </c>
      <c r="F5690" s="7" t="s">
        <v>11941</v>
      </c>
      <c r="G5690" s="7" t="s">
        <v>26132</v>
      </c>
      <c r="H5690" s="7" t="s">
        <v>26133</v>
      </c>
      <c r="I5690" s="7" t="s">
        <v>52</v>
      </c>
      <c r="J5690" s="7" t="s">
        <v>33060</v>
      </c>
      <c r="K5690" s="7" t="s">
        <v>60</v>
      </c>
      <c r="L5690" s="7">
        <v>10</v>
      </c>
      <c r="M5690" s="7" t="s">
        <v>34319</v>
      </c>
      <c r="N5690" s="7">
        <v>55101</v>
      </c>
      <c r="O5690" s="7" t="s">
        <v>11960</v>
      </c>
      <c r="P5690" s="7">
        <v>19991027</v>
      </c>
      <c r="Q5690" s="7">
        <v>428</v>
      </c>
      <c r="R5690" s="7">
        <v>202112</v>
      </c>
      <c r="S5690" s="7">
        <v>2022</v>
      </c>
      <c r="T5690" s="7">
        <v>49607699</v>
      </c>
      <c r="U5690" s="7">
        <v>895773638</v>
      </c>
      <c r="V5690" s="7">
        <v>3596000</v>
      </c>
    </row>
    <row r="5691" spans="1:22" ht="16.5" customHeight="1">
      <c r="A5691" s="8">
        <v>2118659478</v>
      </c>
      <c r="B5691" s="7">
        <v>1177695</v>
      </c>
      <c r="C5691" s="12">
        <v>1101111809403</v>
      </c>
      <c r="D5691" s="7" t="s">
        <v>27380</v>
      </c>
      <c r="E5691" s="7" t="s">
        <v>27382</v>
      </c>
      <c r="F5691" s="7" t="s">
        <v>27383</v>
      </c>
      <c r="G5691" s="7" t="s">
        <v>27384</v>
      </c>
      <c r="H5691" s="7" t="s">
        <v>27385</v>
      </c>
      <c r="I5691" s="7" t="s">
        <v>52</v>
      </c>
      <c r="J5691" s="7" t="s">
        <v>33060</v>
      </c>
      <c r="K5691" s="7" t="s">
        <v>60</v>
      </c>
      <c r="L5691" s="7">
        <v>10</v>
      </c>
      <c r="M5691" s="7" t="s">
        <v>34433</v>
      </c>
      <c r="N5691" s="7">
        <v>59141</v>
      </c>
      <c r="O5691" s="7" t="s">
        <v>13379</v>
      </c>
      <c r="P5691" s="7">
        <v>19991116</v>
      </c>
      <c r="Q5691" s="7">
        <v>1169</v>
      </c>
      <c r="R5691" s="7">
        <v>202112</v>
      </c>
      <c r="S5691" s="7">
        <v>2022</v>
      </c>
      <c r="T5691" s="7">
        <v>217538829</v>
      </c>
      <c r="U5691" s="7">
        <v>951490607</v>
      </c>
      <c r="V5691" s="7">
        <v>4042555</v>
      </c>
    </row>
    <row r="5692" spans="1:22" ht="16.5" customHeight="1">
      <c r="A5692" s="8">
        <v>1108148993</v>
      </c>
      <c r="B5692" s="7">
        <v>1702328</v>
      </c>
      <c r="C5692" s="12">
        <v>1101111875636</v>
      </c>
      <c r="D5692" s="7" t="s">
        <v>26783</v>
      </c>
      <c r="E5692" s="7" t="s">
        <v>26784</v>
      </c>
      <c r="F5692" s="7" t="s">
        <v>26785</v>
      </c>
      <c r="G5692" s="7" t="s">
        <v>26786</v>
      </c>
      <c r="H5692" s="7" t="s">
        <v>26787</v>
      </c>
      <c r="I5692" s="7" t="s">
        <v>65</v>
      </c>
      <c r="J5692" s="7" t="s">
        <v>33060</v>
      </c>
      <c r="K5692" s="7" t="s">
        <v>47</v>
      </c>
      <c r="L5692" s="7">
        <v>10</v>
      </c>
      <c r="M5692" s="7" t="s">
        <v>34433</v>
      </c>
      <c r="N5692" s="7">
        <v>58200</v>
      </c>
      <c r="O5692" s="7" t="s">
        <v>4942</v>
      </c>
      <c r="P5692" s="7">
        <v>20000211</v>
      </c>
      <c r="Q5692" s="7">
        <v>94</v>
      </c>
      <c r="R5692" s="7">
        <v>202112</v>
      </c>
      <c r="S5692" s="7">
        <v>2022</v>
      </c>
      <c r="T5692" s="7">
        <v>16854427</v>
      </c>
      <c r="U5692" s="7">
        <v>10972425</v>
      </c>
      <c r="V5692" s="7">
        <v>600000</v>
      </c>
    </row>
    <row r="5693" spans="1:22" ht="16.5" customHeight="1">
      <c r="A5693" s="8">
        <v>1108146016</v>
      </c>
      <c r="B5693" s="7">
        <v>1224636</v>
      </c>
      <c r="C5693" s="12">
        <v>1101111969421</v>
      </c>
      <c r="D5693" s="7" t="s">
        <v>26930</v>
      </c>
      <c r="E5693" s="7" t="s">
        <v>26931</v>
      </c>
      <c r="F5693" s="7" t="s">
        <v>26932</v>
      </c>
      <c r="G5693" s="7" t="s">
        <v>26933</v>
      </c>
      <c r="H5693" s="7" t="s">
        <v>26934</v>
      </c>
      <c r="I5693" s="7" t="s">
        <v>65</v>
      </c>
      <c r="J5693" s="7" t="s">
        <v>33060</v>
      </c>
      <c r="K5693" s="7" t="s">
        <v>47</v>
      </c>
      <c r="L5693" s="7">
        <v>10</v>
      </c>
      <c r="M5693" s="7" t="s">
        <v>34433</v>
      </c>
      <c r="N5693" s="7">
        <v>58220</v>
      </c>
      <c r="O5693" s="7" t="s">
        <v>34437</v>
      </c>
      <c r="P5693" s="7">
        <v>20000516</v>
      </c>
      <c r="Q5693" s="7">
        <v>73</v>
      </c>
      <c r="R5693" s="7">
        <v>202112</v>
      </c>
      <c r="S5693" s="7">
        <v>2022</v>
      </c>
      <c r="T5693" s="7">
        <v>9948496</v>
      </c>
      <c r="U5693" s="7">
        <v>16358583</v>
      </c>
      <c r="V5693" s="7">
        <v>100000</v>
      </c>
    </row>
    <row r="5694" spans="1:22" ht="16.5" customHeight="1">
      <c r="A5694" s="8">
        <v>2158197329</v>
      </c>
      <c r="B5694" s="7">
        <v>1325866</v>
      </c>
      <c r="C5694" s="12">
        <v>1101112065393</v>
      </c>
      <c r="D5694" s="7" t="s">
        <v>27114</v>
      </c>
      <c r="E5694" s="7" t="s">
        <v>13668</v>
      </c>
      <c r="F5694" s="7" t="s">
        <v>27115</v>
      </c>
      <c r="G5694" s="7" t="s">
        <v>27116</v>
      </c>
      <c r="H5694" s="7" t="s">
        <v>27117</v>
      </c>
      <c r="I5694" s="7" t="s">
        <v>65</v>
      </c>
      <c r="J5694" s="7" t="s">
        <v>33060</v>
      </c>
      <c r="K5694" s="7" t="s">
        <v>47</v>
      </c>
      <c r="L5694" s="7">
        <v>10</v>
      </c>
      <c r="M5694" s="7" t="s">
        <v>34433</v>
      </c>
      <c r="N5694" s="7">
        <v>62010</v>
      </c>
      <c r="O5694" s="7" t="s">
        <v>13333</v>
      </c>
      <c r="P5694" s="7">
        <v>20000905</v>
      </c>
      <c r="Q5694" s="7">
        <v>62</v>
      </c>
      <c r="R5694" s="7">
        <v>202112</v>
      </c>
      <c r="S5694" s="7">
        <v>2022</v>
      </c>
      <c r="T5694" s="7">
        <v>6267628</v>
      </c>
      <c r="U5694" s="7">
        <v>6865355</v>
      </c>
      <c r="V5694" s="7">
        <v>599999</v>
      </c>
    </row>
    <row r="5695" spans="1:22" ht="16.5" customHeight="1">
      <c r="A5695" s="8">
        <v>2148668689</v>
      </c>
      <c r="B5695" s="7">
        <v>1537715</v>
      </c>
      <c r="C5695" s="12">
        <v>1101112079641</v>
      </c>
      <c r="D5695" s="7" t="s">
        <v>22804</v>
      </c>
      <c r="E5695" s="7" t="s">
        <v>5539</v>
      </c>
      <c r="F5695" s="7" t="s">
        <v>22805</v>
      </c>
      <c r="G5695" s="7" t="s">
        <v>22806</v>
      </c>
      <c r="H5695" s="7" t="s">
        <v>22807</v>
      </c>
      <c r="I5695" s="7" t="s">
        <v>52</v>
      </c>
      <c r="J5695" s="7" t="s">
        <v>33060</v>
      </c>
      <c r="K5695" s="7" t="s">
        <v>60</v>
      </c>
      <c r="L5695" s="7">
        <v>10</v>
      </c>
      <c r="M5695" s="7" t="s">
        <v>33760</v>
      </c>
      <c r="N5695" s="7">
        <v>46105</v>
      </c>
      <c r="O5695" s="7" t="s">
        <v>54161</v>
      </c>
      <c r="P5695" s="7">
        <v>20000929</v>
      </c>
      <c r="Q5695" s="7">
        <v>113</v>
      </c>
      <c r="R5695" s="7">
        <v>202112</v>
      </c>
      <c r="S5695" s="7">
        <v>2022</v>
      </c>
      <c r="T5695" s="7">
        <v>71384992</v>
      </c>
      <c r="U5695" s="7">
        <v>35267368</v>
      </c>
      <c r="V5695" s="7">
        <v>6000000</v>
      </c>
    </row>
    <row r="5696" spans="1:22" ht="16.5" customHeight="1">
      <c r="A5696" s="8">
        <v>2148671791</v>
      </c>
      <c r="B5696" s="7">
        <v>1483137</v>
      </c>
      <c r="C5696" s="12">
        <v>1101112114140</v>
      </c>
      <c r="D5696" s="7" t="s">
        <v>26035</v>
      </c>
      <c r="E5696" s="7" t="s">
        <v>26036</v>
      </c>
      <c r="F5696" s="7" t="s">
        <v>26037</v>
      </c>
      <c r="G5696" s="7" t="s">
        <v>26038</v>
      </c>
      <c r="H5696" s="7" t="s">
        <v>26039</v>
      </c>
      <c r="I5696" s="7" t="s">
        <v>65</v>
      </c>
      <c r="J5696" s="7" t="s">
        <v>33060</v>
      </c>
      <c r="K5696" s="7" t="s">
        <v>60</v>
      </c>
      <c r="L5696" s="7">
        <v>10</v>
      </c>
      <c r="M5696" s="7" t="s">
        <v>34194</v>
      </c>
      <c r="N5696" s="7">
        <v>49300</v>
      </c>
      <c r="O5696" s="7" t="s">
        <v>22934</v>
      </c>
      <c r="P5696" s="7">
        <v>20001121</v>
      </c>
      <c r="Q5696" s="7">
        <v>248</v>
      </c>
      <c r="R5696" s="7">
        <v>202112</v>
      </c>
      <c r="S5696" s="7">
        <v>2022</v>
      </c>
      <c r="T5696" s="7">
        <v>2828548</v>
      </c>
      <c r="U5696" s="7">
        <v>30489636</v>
      </c>
      <c r="V5696" s="7">
        <v>800000</v>
      </c>
    </row>
    <row r="5697" spans="1:22" ht="16.5" customHeight="1">
      <c r="A5697" s="8">
        <v>1078606987</v>
      </c>
      <c r="B5697" s="7">
        <v>1426241</v>
      </c>
      <c r="C5697" s="12">
        <v>1101112352659</v>
      </c>
      <c r="D5697" s="7" t="s">
        <v>26816</v>
      </c>
      <c r="E5697" s="7" t="s">
        <v>26817</v>
      </c>
      <c r="F5697" s="7" t="s">
        <v>26818</v>
      </c>
      <c r="G5697" s="7" t="s">
        <v>26819</v>
      </c>
      <c r="H5697" s="7" t="s">
        <v>26820</v>
      </c>
      <c r="I5697" s="7" t="s">
        <v>65</v>
      </c>
      <c r="J5697" s="7" t="s">
        <v>33060</v>
      </c>
      <c r="K5697" s="7" t="s">
        <v>60</v>
      </c>
      <c r="L5697" s="7">
        <v>10</v>
      </c>
      <c r="M5697" s="7" t="s">
        <v>33760</v>
      </c>
      <c r="N5697" s="7">
        <v>46100</v>
      </c>
      <c r="O5697" s="7" t="s">
        <v>1296</v>
      </c>
      <c r="P5697" s="7">
        <v>20011020</v>
      </c>
      <c r="Q5697" s="7">
        <v>73</v>
      </c>
      <c r="R5697" s="7">
        <v>202112</v>
      </c>
      <c r="S5697" s="7">
        <v>2022</v>
      </c>
      <c r="T5697" s="7">
        <v>7815157</v>
      </c>
      <c r="U5697" s="7">
        <v>11007399</v>
      </c>
      <c r="V5697" s="7">
        <v>400000</v>
      </c>
    </row>
    <row r="5698" spans="1:22" ht="16.5" customHeight="1">
      <c r="A5698" s="8">
        <v>2158629618</v>
      </c>
      <c r="B5698" s="7">
        <v>1666401</v>
      </c>
      <c r="C5698" s="12">
        <v>1101112575805</v>
      </c>
      <c r="D5698" s="7" t="s">
        <v>23273</v>
      </c>
      <c r="E5698" s="7" t="s">
        <v>23274</v>
      </c>
      <c r="F5698" s="7" t="s">
        <v>23275</v>
      </c>
      <c r="G5698" s="7" t="s">
        <v>23276</v>
      </c>
      <c r="H5698" s="7" t="s">
        <v>23277</v>
      </c>
      <c r="I5698" s="7" t="s">
        <v>65</v>
      </c>
      <c r="J5698" s="7" t="s">
        <v>33060</v>
      </c>
      <c r="K5698" s="7" t="s">
        <v>60</v>
      </c>
      <c r="L5698" s="7">
        <v>10</v>
      </c>
      <c r="M5698" s="7" t="s">
        <v>33760</v>
      </c>
      <c r="N5698" s="7">
        <v>46592</v>
      </c>
      <c r="O5698" s="7" t="s">
        <v>10087</v>
      </c>
      <c r="P5698" s="7">
        <v>20020725</v>
      </c>
      <c r="Q5698" s="7">
        <v>51</v>
      </c>
      <c r="R5698" s="7">
        <v>202112</v>
      </c>
      <c r="S5698" s="7">
        <v>2022</v>
      </c>
      <c r="T5698" s="7">
        <v>33178663</v>
      </c>
      <c r="U5698" s="7">
        <v>10510156</v>
      </c>
      <c r="V5698" s="7">
        <v>150000</v>
      </c>
    </row>
    <row r="5699" spans="1:22" ht="16.5" customHeight="1">
      <c r="A5699" s="8">
        <v>1098180936</v>
      </c>
      <c r="B5699" s="7">
        <v>1195467</v>
      </c>
      <c r="C5699" s="12">
        <v>1101112625965</v>
      </c>
      <c r="D5699" s="7" t="s">
        <v>17715</v>
      </c>
      <c r="E5699" s="7" t="s">
        <v>17716</v>
      </c>
      <c r="F5699" s="7" t="s">
        <v>1922</v>
      </c>
      <c r="G5699" s="7" t="s">
        <v>17717</v>
      </c>
      <c r="H5699" s="7" t="s">
        <v>17718</v>
      </c>
      <c r="I5699" s="7" t="s">
        <v>65</v>
      </c>
      <c r="J5699" s="7" t="s">
        <v>33060</v>
      </c>
      <c r="K5699" s="7" t="s">
        <v>60</v>
      </c>
      <c r="L5699" s="7">
        <v>10</v>
      </c>
      <c r="M5699" s="7" t="s">
        <v>33076</v>
      </c>
      <c r="N5699" s="7">
        <v>20423</v>
      </c>
      <c r="O5699" s="7" t="s">
        <v>1799</v>
      </c>
      <c r="P5699" s="7">
        <v>20021010</v>
      </c>
      <c r="Q5699" s="7">
        <v>105</v>
      </c>
      <c r="R5699" s="7">
        <v>202112</v>
      </c>
      <c r="S5699" s="7">
        <v>2022</v>
      </c>
      <c r="T5699" s="7">
        <v>28665215</v>
      </c>
      <c r="U5699" s="7">
        <v>31670962</v>
      </c>
      <c r="V5699" s="7">
        <v>1198720</v>
      </c>
    </row>
    <row r="5700" spans="1:22" ht="16.5" customHeight="1">
      <c r="A5700" s="8">
        <v>2148726600</v>
      </c>
      <c r="B5700" s="7">
        <v>3172772</v>
      </c>
      <c r="C5700" s="12">
        <v>1101112692443</v>
      </c>
      <c r="D5700" s="7" t="s">
        <v>27245</v>
      </c>
      <c r="E5700" s="7" t="s">
        <v>13739</v>
      </c>
      <c r="F5700" s="7" t="s">
        <v>27246</v>
      </c>
      <c r="G5700" s="7" t="s">
        <v>27247</v>
      </c>
      <c r="H5700" s="7" t="s">
        <v>27248</v>
      </c>
      <c r="I5700" s="7" t="s">
        <v>65</v>
      </c>
      <c r="J5700" s="7" t="s">
        <v>33060</v>
      </c>
      <c r="K5700" s="7" t="s">
        <v>47</v>
      </c>
      <c r="L5700" s="7">
        <v>10</v>
      </c>
      <c r="M5700" s="7" t="s">
        <v>34433</v>
      </c>
      <c r="N5700" s="7">
        <v>58221</v>
      </c>
      <c r="O5700" s="7" t="s">
        <v>12995</v>
      </c>
      <c r="P5700" s="7">
        <v>20030115</v>
      </c>
      <c r="Q5700" s="7">
        <v>50</v>
      </c>
      <c r="R5700" s="7">
        <v>202112</v>
      </c>
      <c r="S5700" s="7">
        <v>2022</v>
      </c>
      <c r="T5700" s="7">
        <v>8179649</v>
      </c>
      <c r="U5700" s="7">
        <v>8302823</v>
      </c>
      <c r="V5700" s="7">
        <v>500000</v>
      </c>
    </row>
    <row r="5701" spans="1:22" ht="16.5" customHeight="1">
      <c r="A5701" s="8">
        <v>1198169530</v>
      </c>
      <c r="B5701" s="7">
        <v>3030790</v>
      </c>
      <c r="C5701" s="12">
        <v>1101112881971</v>
      </c>
      <c r="D5701" s="7" t="s">
        <v>19864</v>
      </c>
      <c r="E5701" s="7" t="s">
        <v>19865</v>
      </c>
      <c r="F5701" s="7" t="s">
        <v>19866</v>
      </c>
      <c r="G5701" s="7" t="s">
        <v>19867</v>
      </c>
      <c r="H5701" s="7" t="s">
        <v>19868</v>
      </c>
      <c r="I5701" s="7" t="s">
        <v>65</v>
      </c>
      <c r="J5701" s="7" t="s">
        <v>33060</v>
      </c>
      <c r="K5701" s="7" t="s">
        <v>60</v>
      </c>
      <c r="L5701" s="7">
        <v>10</v>
      </c>
      <c r="M5701" s="7" t="s">
        <v>33076</v>
      </c>
      <c r="N5701" s="7">
        <v>29299</v>
      </c>
      <c r="O5701" s="7" t="s">
        <v>33562</v>
      </c>
      <c r="P5701" s="7">
        <v>20031023</v>
      </c>
      <c r="Q5701" s="7">
        <v>50</v>
      </c>
      <c r="R5701" s="7">
        <v>202112</v>
      </c>
      <c r="S5701" s="7">
        <v>2022</v>
      </c>
      <c r="T5701" s="7">
        <v>8661739</v>
      </c>
      <c r="U5701" s="7">
        <v>42286993</v>
      </c>
      <c r="V5701" s="7">
        <v>350000</v>
      </c>
    </row>
    <row r="5702" spans="1:22" ht="16.5" customHeight="1">
      <c r="A5702" s="8">
        <v>2158662882</v>
      </c>
      <c r="B5702" s="7">
        <v>2220787</v>
      </c>
      <c r="C5702" s="12">
        <v>1101113099002</v>
      </c>
      <c r="D5702" s="7" t="s">
        <v>21576</v>
      </c>
      <c r="E5702" s="7" t="s">
        <v>21577</v>
      </c>
      <c r="F5702" s="7" t="s">
        <v>21578</v>
      </c>
      <c r="G5702" s="7" t="s">
        <v>21579</v>
      </c>
      <c r="H5702" s="7" t="s">
        <v>21580</v>
      </c>
      <c r="I5702" s="7" t="s">
        <v>65</v>
      </c>
      <c r="J5702" s="7" t="s">
        <v>33060</v>
      </c>
      <c r="K5702" s="7" t="s">
        <v>47</v>
      </c>
      <c r="L5702" s="7">
        <v>10</v>
      </c>
      <c r="M5702" s="7" t="s">
        <v>33076</v>
      </c>
      <c r="N5702" s="7">
        <v>33920</v>
      </c>
      <c r="O5702" s="7" t="s">
        <v>50002</v>
      </c>
      <c r="P5702" s="7">
        <v>20041014</v>
      </c>
      <c r="Q5702" s="7">
        <v>50</v>
      </c>
      <c r="R5702" s="7">
        <v>202112</v>
      </c>
      <c r="S5702" s="7">
        <v>2022</v>
      </c>
      <c r="T5702" s="7">
        <v>3077736</v>
      </c>
      <c r="U5702" s="7">
        <v>6179587</v>
      </c>
      <c r="V5702" s="7">
        <v>200000</v>
      </c>
    </row>
    <row r="5703" spans="1:22" ht="16.5" customHeight="1">
      <c r="A5703" s="8">
        <v>1138195480</v>
      </c>
      <c r="B5703" s="7">
        <v>2242715</v>
      </c>
      <c r="C5703" s="12">
        <v>1101113148073</v>
      </c>
      <c r="D5703" s="7" t="s">
        <v>26290</v>
      </c>
      <c r="E5703" s="7" t="s">
        <v>26291</v>
      </c>
      <c r="F5703" s="7" t="s">
        <v>26292</v>
      </c>
      <c r="G5703" s="7" t="s">
        <v>26293</v>
      </c>
      <c r="H5703" s="7" t="s">
        <v>26294</v>
      </c>
      <c r="I5703" s="7" t="s">
        <v>65</v>
      </c>
      <c r="J5703" s="7" t="s">
        <v>33060</v>
      </c>
      <c r="K5703" s="7" t="s">
        <v>60</v>
      </c>
      <c r="L5703" s="7">
        <v>10</v>
      </c>
      <c r="M5703" s="7" t="s">
        <v>34319</v>
      </c>
      <c r="N5703" s="7">
        <v>56111</v>
      </c>
      <c r="O5703" s="7" t="s">
        <v>34383</v>
      </c>
      <c r="P5703" s="7">
        <v>20050111</v>
      </c>
      <c r="Q5703" s="7">
        <v>80</v>
      </c>
      <c r="R5703" s="7">
        <v>202112</v>
      </c>
      <c r="S5703" s="7">
        <v>2022</v>
      </c>
      <c r="T5703" s="7">
        <v>2366075</v>
      </c>
      <c r="U5703" s="7">
        <v>28017392</v>
      </c>
      <c r="V5703" s="7">
        <v>10700000</v>
      </c>
    </row>
    <row r="5704" spans="1:22" ht="16.5" customHeight="1">
      <c r="A5704" s="8">
        <v>2068197140</v>
      </c>
      <c r="B5704" s="7">
        <v>2250520</v>
      </c>
      <c r="C5704" s="12">
        <v>1101113171024</v>
      </c>
      <c r="D5704" s="7" t="s">
        <v>17245</v>
      </c>
      <c r="E5704" s="7" t="s">
        <v>17246</v>
      </c>
      <c r="F5704" s="7" t="s">
        <v>1074</v>
      </c>
      <c r="G5704" s="7" t="s">
        <v>17247</v>
      </c>
      <c r="H5704" s="7" t="s">
        <v>17248</v>
      </c>
      <c r="I5704" s="7" t="s">
        <v>65</v>
      </c>
      <c r="J5704" s="7" t="s">
        <v>33060</v>
      </c>
      <c r="K5704" s="7" t="s">
        <v>60</v>
      </c>
      <c r="L5704" s="7">
        <v>10</v>
      </c>
      <c r="M5704" s="7" t="s">
        <v>33076</v>
      </c>
      <c r="N5704" s="7">
        <v>14190</v>
      </c>
      <c r="O5704" s="7" t="s">
        <v>1241</v>
      </c>
      <c r="P5704" s="7">
        <v>20050221</v>
      </c>
      <c r="Q5704" s="7">
        <v>52</v>
      </c>
      <c r="R5704" s="7">
        <v>202112</v>
      </c>
      <c r="S5704" s="7">
        <v>2022</v>
      </c>
      <c r="T5704" s="7">
        <v>42461454</v>
      </c>
      <c r="U5704" s="7">
        <v>22749521</v>
      </c>
      <c r="V5704" s="7">
        <v>210000</v>
      </c>
    </row>
    <row r="5705" spans="1:22" ht="16.5" customHeight="1">
      <c r="A5705" s="8">
        <v>2158690506</v>
      </c>
      <c r="B5705" s="7">
        <v>2754275</v>
      </c>
      <c r="C5705" s="12">
        <v>1101113542829</v>
      </c>
      <c r="D5705" s="7" t="s">
        <v>26945</v>
      </c>
      <c r="E5705" s="7" t="s">
        <v>5202</v>
      </c>
      <c r="F5705" s="7" t="s">
        <v>26946</v>
      </c>
      <c r="G5705" s="7">
        <v>15443963</v>
      </c>
      <c r="H5705" s="7" t="s">
        <v>26947</v>
      </c>
      <c r="I5705" s="7" t="s">
        <v>65</v>
      </c>
      <c r="J5705" s="7" t="s">
        <v>33060</v>
      </c>
      <c r="K5705" s="7" t="s">
        <v>60</v>
      </c>
      <c r="L5705" s="7">
        <v>10</v>
      </c>
      <c r="M5705" s="7" t="s">
        <v>34433</v>
      </c>
      <c r="N5705" s="7">
        <v>58221</v>
      </c>
      <c r="O5705" s="7" t="s">
        <v>12995</v>
      </c>
      <c r="P5705" s="7">
        <v>20061016</v>
      </c>
      <c r="Q5705" s="7">
        <v>134</v>
      </c>
      <c r="R5705" s="7">
        <v>202112</v>
      </c>
      <c r="S5705" s="7">
        <v>2022</v>
      </c>
      <c r="T5705" s="7">
        <v>8653395</v>
      </c>
      <c r="U5705" s="7">
        <v>6959099</v>
      </c>
      <c r="V5705" s="7">
        <v>3600000</v>
      </c>
    </row>
    <row r="5706" spans="1:22" ht="16.5" customHeight="1">
      <c r="A5706" s="8">
        <v>2208745238</v>
      </c>
      <c r="B5706" s="7">
        <v>2791785</v>
      </c>
      <c r="C5706" s="12">
        <v>1101113641449</v>
      </c>
      <c r="D5706" s="7" t="s">
        <v>26436</v>
      </c>
      <c r="E5706" s="7" t="s">
        <v>26437</v>
      </c>
      <c r="F5706" s="7" t="s">
        <v>26438</v>
      </c>
      <c r="G5706" s="7" t="s">
        <v>26439</v>
      </c>
      <c r="H5706" s="7" t="s">
        <v>26440</v>
      </c>
      <c r="I5706" s="7" t="s">
        <v>65</v>
      </c>
      <c r="J5706" s="7" t="s">
        <v>33060</v>
      </c>
      <c r="K5706" s="7" t="s">
        <v>60</v>
      </c>
      <c r="L5706" s="7">
        <v>10</v>
      </c>
      <c r="M5706" s="7" t="s">
        <v>34433</v>
      </c>
      <c r="N5706" s="7">
        <v>58222</v>
      </c>
      <c r="O5706" s="7" t="s">
        <v>13163</v>
      </c>
      <c r="P5706" s="7">
        <v>20070320</v>
      </c>
      <c r="Q5706" s="7">
        <v>174</v>
      </c>
      <c r="R5706" s="7">
        <v>202112</v>
      </c>
      <c r="S5706" s="7">
        <v>2022</v>
      </c>
      <c r="T5706" s="7">
        <v>58496450</v>
      </c>
      <c r="U5706" s="7">
        <v>11261960</v>
      </c>
      <c r="V5706" s="7">
        <v>450000</v>
      </c>
    </row>
    <row r="5707" spans="1:22" ht="16.5" customHeight="1">
      <c r="A5707" s="8">
        <v>1198620508</v>
      </c>
      <c r="B5707" s="7">
        <v>3660115</v>
      </c>
      <c r="C5707" s="12">
        <v>1101114165977</v>
      </c>
      <c r="D5707" s="7" t="s">
        <v>18077</v>
      </c>
      <c r="E5707" s="7" t="s">
        <v>54162</v>
      </c>
      <c r="F5707" s="7" t="s">
        <v>18078</v>
      </c>
      <c r="G5707" s="7" t="s">
        <v>18079</v>
      </c>
      <c r="H5707" s="7" t="s">
        <v>18080</v>
      </c>
      <c r="I5707" s="7" t="s">
        <v>65</v>
      </c>
      <c r="J5707" s="7" t="s">
        <v>33060</v>
      </c>
      <c r="K5707" s="7" t="s">
        <v>47</v>
      </c>
      <c r="L5707" s="7">
        <v>10</v>
      </c>
      <c r="M5707" s="7" t="s">
        <v>33076</v>
      </c>
      <c r="N5707" s="7">
        <v>29294</v>
      </c>
      <c r="O5707" s="7" t="s">
        <v>6497</v>
      </c>
      <c r="P5707" s="7">
        <v>20090901</v>
      </c>
      <c r="Q5707" s="7">
        <v>60</v>
      </c>
      <c r="R5707" s="7">
        <v>202112</v>
      </c>
      <c r="S5707" s="7">
        <v>2022</v>
      </c>
      <c r="T5707" s="7">
        <v>8960630</v>
      </c>
      <c r="U5707" s="7">
        <v>7552290</v>
      </c>
      <c r="V5707" s="7">
        <v>300000</v>
      </c>
    </row>
    <row r="5708" spans="1:22" ht="16.5" customHeight="1">
      <c r="A5708" s="8">
        <v>2148853633</v>
      </c>
      <c r="B5708" s="7">
        <v>3701490</v>
      </c>
      <c r="C5708" s="12">
        <v>1101114270461</v>
      </c>
      <c r="D5708" s="7" t="s">
        <v>54163</v>
      </c>
      <c r="E5708" s="7" t="s">
        <v>54164</v>
      </c>
      <c r="F5708" s="7" t="s">
        <v>54165</v>
      </c>
      <c r="G5708" s="7" t="s">
        <v>54166</v>
      </c>
      <c r="H5708" s="7" t="s">
        <v>54167</v>
      </c>
      <c r="I5708" s="7" t="s">
        <v>65</v>
      </c>
      <c r="J5708" s="7" t="s">
        <v>33060</v>
      </c>
      <c r="K5708" s="7" t="s">
        <v>60</v>
      </c>
      <c r="L5708" s="7">
        <v>10</v>
      </c>
      <c r="M5708" s="7" t="s">
        <v>363</v>
      </c>
      <c r="N5708" s="7">
        <v>70113</v>
      </c>
      <c r="O5708" s="7" t="s">
        <v>14645</v>
      </c>
      <c r="P5708" s="7">
        <v>20100126</v>
      </c>
      <c r="Q5708" s="7">
        <v>209</v>
      </c>
      <c r="R5708" s="7">
        <v>202112</v>
      </c>
      <c r="S5708" s="7">
        <v>2022</v>
      </c>
      <c r="T5708" s="7">
        <v>27899333</v>
      </c>
      <c r="U5708" s="7">
        <v>32415024</v>
      </c>
      <c r="V5708" s="7">
        <v>972085</v>
      </c>
    </row>
    <row r="5709" spans="1:22" ht="16.5" customHeight="1">
      <c r="A5709" s="8">
        <v>2148863994</v>
      </c>
      <c r="B5709" s="7">
        <v>3756072</v>
      </c>
      <c r="C5709" s="12">
        <v>1101114402684</v>
      </c>
      <c r="D5709" s="7" t="s">
        <v>22490</v>
      </c>
      <c r="E5709" s="7" t="s">
        <v>2838</v>
      </c>
      <c r="F5709" s="7" t="s">
        <v>22491</v>
      </c>
      <c r="G5709" s="7" t="s">
        <v>22492</v>
      </c>
      <c r="H5709" s="7" t="s">
        <v>22493</v>
      </c>
      <c r="I5709" s="7" t="s">
        <v>65</v>
      </c>
      <c r="J5709" s="7" t="s">
        <v>33060</v>
      </c>
      <c r="K5709" s="7" t="s">
        <v>47</v>
      </c>
      <c r="L5709" s="7">
        <v>10</v>
      </c>
      <c r="M5709" s="7" t="s">
        <v>313</v>
      </c>
      <c r="N5709" s="7">
        <v>42412</v>
      </c>
      <c r="O5709" s="7" t="s">
        <v>44111</v>
      </c>
      <c r="P5709" s="7">
        <v>20100728</v>
      </c>
      <c r="Q5709" s="7">
        <v>68</v>
      </c>
      <c r="R5709" s="7">
        <v>202112</v>
      </c>
      <c r="S5709" s="7">
        <v>2022</v>
      </c>
      <c r="T5709" s="7">
        <v>34951178</v>
      </c>
      <c r="U5709" s="7">
        <v>7370226</v>
      </c>
      <c r="V5709" s="7">
        <v>600000</v>
      </c>
    </row>
    <row r="5710" spans="1:22" ht="16.5" customHeight="1">
      <c r="A5710" s="8">
        <v>1058756547</v>
      </c>
      <c r="B5710" s="7">
        <v>3993927</v>
      </c>
      <c r="C5710" s="12">
        <v>1101114580563</v>
      </c>
      <c r="D5710" s="7" t="s">
        <v>27278</v>
      </c>
      <c r="E5710" s="7" t="s">
        <v>27279</v>
      </c>
      <c r="F5710" s="7" t="s">
        <v>27280</v>
      </c>
      <c r="G5710" s="7" t="s">
        <v>27281</v>
      </c>
      <c r="H5710" s="7" t="s">
        <v>27282</v>
      </c>
      <c r="I5710" s="7" t="s">
        <v>65</v>
      </c>
      <c r="J5710" s="7" t="s">
        <v>33060</v>
      </c>
      <c r="K5710" s="7" t="s">
        <v>47</v>
      </c>
      <c r="L5710" s="7">
        <v>10</v>
      </c>
      <c r="M5710" s="7" t="s">
        <v>34433</v>
      </c>
      <c r="N5710" s="7">
        <v>62090</v>
      </c>
      <c r="O5710" s="7" t="s">
        <v>44321</v>
      </c>
      <c r="P5710" s="7">
        <v>20110411</v>
      </c>
      <c r="Q5710" s="7">
        <v>105</v>
      </c>
      <c r="R5710" s="7">
        <v>202112</v>
      </c>
      <c r="S5710" s="7">
        <v>2022</v>
      </c>
      <c r="T5710" s="7">
        <v>9585467</v>
      </c>
      <c r="U5710" s="7">
        <v>2798929</v>
      </c>
      <c r="V5710" s="7">
        <v>100000</v>
      </c>
    </row>
    <row r="5711" spans="1:22" ht="16.5" customHeight="1">
      <c r="A5711" s="8">
        <v>1198653353</v>
      </c>
      <c r="B5711" s="7">
        <v>4083296</v>
      </c>
      <c r="C5711" s="12">
        <v>1101114805276</v>
      </c>
      <c r="D5711" s="7" t="s">
        <v>28369</v>
      </c>
      <c r="E5711" s="7" t="s">
        <v>28371</v>
      </c>
      <c r="F5711" s="7" t="s">
        <v>28372</v>
      </c>
      <c r="G5711" s="7" t="s">
        <v>28373</v>
      </c>
      <c r="H5711" s="7" t="s">
        <v>28374</v>
      </c>
      <c r="I5711" s="7" t="s">
        <v>52</v>
      </c>
      <c r="J5711" s="7" t="s">
        <v>33060</v>
      </c>
      <c r="K5711" s="7" t="s">
        <v>60</v>
      </c>
      <c r="L5711" s="7">
        <v>10</v>
      </c>
      <c r="M5711" s="7" t="s">
        <v>966</v>
      </c>
      <c r="N5711" s="7">
        <v>68221</v>
      </c>
      <c r="O5711" s="7" t="s">
        <v>35636</v>
      </c>
      <c r="P5711" s="7">
        <v>20120224</v>
      </c>
      <c r="Q5711" s="7">
        <v>971</v>
      </c>
      <c r="R5711" s="7">
        <v>202112</v>
      </c>
      <c r="S5711" s="7">
        <v>2022</v>
      </c>
      <c r="T5711" s="7">
        <v>75139558</v>
      </c>
      <c r="U5711" s="7">
        <v>22140495</v>
      </c>
      <c r="V5711" s="7">
        <v>650000</v>
      </c>
    </row>
    <row r="5712" spans="1:22" ht="16.5" customHeight="1">
      <c r="A5712" s="8">
        <v>2178140818</v>
      </c>
      <c r="B5712" s="7">
        <v>5237819</v>
      </c>
      <c r="C5712" s="12">
        <v>1101115096163</v>
      </c>
      <c r="D5712" s="7" t="s">
        <v>23440</v>
      </c>
      <c r="E5712" s="7" t="s">
        <v>23441</v>
      </c>
      <c r="F5712" s="7" t="s">
        <v>23442</v>
      </c>
      <c r="G5712" s="7" t="s">
        <v>23443</v>
      </c>
      <c r="H5712" s="7" t="s">
        <v>23444</v>
      </c>
      <c r="I5712" s="7" t="s">
        <v>65</v>
      </c>
      <c r="J5712" s="7" t="s">
        <v>33060</v>
      </c>
      <c r="K5712" s="7" t="s">
        <v>60</v>
      </c>
      <c r="L5712" s="7">
        <v>10</v>
      </c>
      <c r="M5712" s="7" t="s">
        <v>33760</v>
      </c>
      <c r="N5712" s="7">
        <v>47217</v>
      </c>
      <c r="O5712" s="7" t="s">
        <v>45296</v>
      </c>
      <c r="P5712" s="7">
        <v>20130325</v>
      </c>
      <c r="Q5712" s="7">
        <v>77</v>
      </c>
      <c r="R5712" s="7">
        <v>202112</v>
      </c>
      <c r="S5712" s="7">
        <v>2022</v>
      </c>
      <c r="T5712" s="7">
        <v>17514194</v>
      </c>
      <c r="U5712" s="7">
        <v>34892052</v>
      </c>
      <c r="V5712" s="7">
        <v>100000</v>
      </c>
    </row>
    <row r="5713" spans="1:22" ht="16.5" customHeight="1">
      <c r="A5713" s="8">
        <v>2068694788</v>
      </c>
      <c r="B5713" s="7">
        <v>5959143</v>
      </c>
      <c r="C5713" s="12">
        <v>1101115504257</v>
      </c>
      <c r="D5713" s="7" t="s">
        <v>22544</v>
      </c>
      <c r="E5713" s="7" t="s">
        <v>22545</v>
      </c>
      <c r="F5713" s="7" t="s">
        <v>22546</v>
      </c>
      <c r="G5713" s="7" t="s">
        <v>22547</v>
      </c>
      <c r="H5713" s="7" t="s">
        <v>9170</v>
      </c>
      <c r="I5713" s="7" t="s">
        <v>52</v>
      </c>
      <c r="J5713" s="7" t="s">
        <v>33060</v>
      </c>
      <c r="K5713" s="7" t="s">
        <v>60</v>
      </c>
      <c r="L5713" s="7">
        <v>10</v>
      </c>
      <c r="M5713" s="7" t="s">
        <v>33760</v>
      </c>
      <c r="N5713" s="7">
        <v>45110</v>
      </c>
      <c r="O5713" s="7" t="s">
        <v>9138</v>
      </c>
      <c r="P5713" s="7">
        <v>20140901</v>
      </c>
      <c r="Q5713" s="7">
        <v>109</v>
      </c>
      <c r="R5713" s="7">
        <v>202112</v>
      </c>
      <c r="S5713" s="7">
        <v>2022</v>
      </c>
      <c r="T5713" s="7">
        <v>15306764</v>
      </c>
      <c r="U5713" s="7">
        <v>453439</v>
      </c>
      <c r="V5713" s="7">
        <v>6000000</v>
      </c>
    </row>
    <row r="5714" spans="1:22" ht="16.5" customHeight="1">
      <c r="A5714" s="8">
        <v>3758700088</v>
      </c>
      <c r="B5714" s="7">
        <v>6501122</v>
      </c>
      <c r="C5714" s="12">
        <v>1101115782150</v>
      </c>
      <c r="D5714" s="7" t="s">
        <v>27666</v>
      </c>
      <c r="E5714" s="7" t="s">
        <v>27667</v>
      </c>
      <c r="F5714" s="7" t="s">
        <v>13556</v>
      </c>
      <c r="G5714" s="7" t="s">
        <v>27668</v>
      </c>
      <c r="H5714" s="7" t="s">
        <v>27669</v>
      </c>
      <c r="I5714" s="7" t="s">
        <v>65</v>
      </c>
      <c r="J5714" s="7" t="s">
        <v>33060</v>
      </c>
      <c r="K5714" s="7" t="s">
        <v>60</v>
      </c>
      <c r="L5714" s="7">
        <v>10</v>
      </c>
      <c r="M5714" s="7" t="s">
        <v>34433</v>
      </c>
      <c r="N5714" s="7">
        <v>62010</v>
      </c>
      <c r="O5714" s="7" t="s">
        <v>13333</v>
      </c>
      <c r="P5714" s="7">
        <v>20150715</v>
      </c>
      <c r="Q5714" s="7">
        <v>252</v>
      </c>
      <c r="R5714" s="7">
        <v>202112</v>
      </c>
      <c r="S5714" s="7">
        <v>2022</v>
      </c>
      <c r="T5714" s="7">
        <v>49872007</v>
      </c>
      <c r="U5714" s="7">
        <v>128475217</v>
      </c>
      <c r="V5714" s="7">
        <v>928790</v>
      </c>
    </row>
    <row r="5715" spans="1:22" ht="16.5" customHeight="1">
      <c r="A5715" s="8">
        <v>5398600235</v>
      </c>
      <c r="B5715" s="7">
        <v>6518774</v>
      </c>
      <c r="C5715" s="12">
        <v>1101115820447</v>
      </c>
      <c r="D5715" s="7" t="s">
        <v>30058</v>
      </c>
      <c r="E5715" s="7" t="s">
        <v>30059</v>
      </c>
      <c r="F5715" s="7" t="s">
        <v>30060</v>
      </c>
      <c r="G5715" s="7" t="s">
        <v>30061</v>
      </c>
      <c r="H5715" s="7" t="s">
        <v>30062</v>
      </c>
      <c r="I5715" s="7" t="s">
        <v>52</v>
      </c>
      <c r="J5715" s="7" t="s">
        <v>33060</v>
      </c>
      <c r="K5715" s="7" t="s">
        <v>60</v>
      </c>
      <c r="L5715" s="7">
        <v>10</v>
      </c>
      <c r="M5715" s="7" t="s">
        <v>363</v>
      </c>
      <c r="N5715" s="7">
        <v>71531</v>
      </c>
      <c r="O5715" s="7" t="s">
        <v>15169</v>
      </c>
      <c r="P5715" s="7">
        <v>20150826</v>
      </c>
      <c r="Q5715" s="7">
        <v>55</v>
      </c>
      <c r="R5715" s="7">
        <v>202112</v>
      </c>
      <c r="S5715" s="7">
        <v>2022</v>
      </c>
      <c r="T5715" s="7">
        <v>13840019</v>
      </c>
      <c r="U5715" s="7">
        <v>7207981</v>
      </c>
      <c r="V5715" s="7">
        <v>900000</v>
      </c>
    </row>
    <row r="5716" spans="1:22" ht="16.5" customHeight="1">
      <c r="A5716" s="8">
        <v>8078600744</v>
      </c>
      <c r="B5716" s="7">
        <v>8261166</v>
      </c>
      <c r="C5716" s="12">
        <v>1101116505577</v>
      </c>
      <c r="D5716" s="7" t="s">
        <v>23370</v>
      </c>
      <c r="E5716" s="7" t="s">
        <v>11410</v>
      </c>
      <c r="F5716" s="7" t="s">
        <v>23371</v>
      </c>
      <c r="G5716" s="7" t="s">
        <v>5090</v>
      </c>
      <c r="H5716" s="7" t="s">
        <v>23372</v>
      </c>
      <c r="I5716" s="7" t="s">
        <v>65</v>
      </c>
      <c r="J5716" s="7" t="s">
        <v>33060</v>
      </c>
      <c r="K5716" s="7" t="s">
        <v>60</v>
      </c>
      <c r="L5716" s="7">
        <v>10</v>
      </c>
      <c r="M5716" s="7" t="s">
        <v>33076</v>
      </c>
      <c r="N5716" s="7">
        <v>27199</v>
      </c>
      <c r="O5716" s="7" t="s">
        <v>45382</v>
      </c>
      <c r="P5716" s="7">
        <v>20170901</v>
      </c>
      <c r="Q5716" s="7">
        <v>139</v>
      </c>
      <c r="R5716" s="7">
        <v>202112</v>
      </c>
      <c r="S5716" s="7">
        <v>2022</v>
      </c>
      <c r="T5716" s="7">
        <v>39796578</v>
      </c>
      <c r="U5716" s="7">
        <v>23410891</v>
      </c>
      <c r="V5716" s="7">
        <v>529713</v>
      </c>
    </row>
    <row r="5717" spans="1:22" ht="16.5" customHeight="1">
      <c r="A5717" s="8">
        <v>3638800869</v>
      </c>
      <c r="B5717" s="7">
        <v>8436871</v>
      </c>
      <c r="C5717" s="12">
        <v>1101116597011</v>
      </c>
      <c r="D5717" s="7" t="s">
        <v>27391</v>
      </c>
      <c r="E5717" s="7" t="s">
        <v>27392</v>
      </c>
      <c r="F5717" s="7" t="s">
        <v>27393</v>
      </c>
      <c r="G5717" s="7" t="s">
        <v>27394</v>
      </c>
      <c r="H5717" s="7" t="s">
        <v>12583</v>
      </c>
      <c r="I5717" s="7" t="s">
        <v>52</v>
      </c>
      <c r="J5717" s="7" t="s">
        <v>33060</v>
      </c>
      <c r="K5717" s="7" t="s">
        <v>60</v>
      </c>
      <c r="L5717" s="7">
        <v>10</v>
      </c>
      <c r="M5717" s="7" t="s">
        <v>34433</v>
      </c>
      <c r="N5717" s="7">
        <v>59114</v>
      </c>
      <c r="O5717" s="7" t="s">
        <v>13351</v>
      </c>
      <c r="P5717" s="7">
        <v>20171213</v>
      </c>
      <c r="Q5717" s="7">
        <v>166</v>
      </c>
      <c r="R5717" s="7">
        <v>202112</v>
      </c>
      <c r="S5717" s="7">
        <v>2022</v>
      </c>
      <c r="T5717" s="7">
        <v>18878000</v>
      </c>
      <c r="U5717" s="7">
        <v>3523767</v>
      </c>
      <c r="V5717" s="7">
        <v>500000</v>
      </c>
    </row>
    <row r="5718" spans="1:22" ht="16.5" customHeight="1">
      <c r="A5718" s="8">
        <v>7588700925</v>
      </c>
      <c r="B5718" s="7">
        <v>8659545</v>
      </c>
      <c r="C5718" s="12">
        <v>1101116829365</v>
      </c>
      <c r="D5718" s="7" t="s">
        <v>23239</v>
      </c>
      <c r="E5718" s="7" t="s">
        <v>23240</v>
      </c>
      <c r="F5718" s="7" t="s">
        <v>23241</v>
      </c>
      <c r="G5718" s="7" t="s">
        <v>23242</v>
      </c>
      <c r="H5718" s="7" t="s">
        <v>23243</v>
      </c>
      <c r="I5718" s="7" t="s">
        <v>52</v>
      </c>
      <c r="J5718" s="7" t="s">
        <v>33060</v>
      </c>
      <c r="K5718" s="7" t="s">
        <v>60</v>
      </c>
      <c r="L5718" s="7">
        <v>10</v>
      </c>
      <c r="M5718" s="7" t="s">
        <v>33760</v>
      </c>
      <c r="N5718" s="7">
        <v>46799</v>
      </c>
      <c r="O5718" s="7" t="s">
        <v>44288</v>
      </c>
      <c r="P5718" s="7">
        <v>20180801</v>
      </c>
      <c r="Q5718" s="7">
        <v>298</v>
      </c>
      <c r="R5718" s="7">
        <v>202112</v>
      </c>
      <c r="S5718" s="7">
        <v>2022</v>
      </c>
      <c r="T5718" s="7">
        <v>15606320</v>
      </c>
      <c r="U5718" s="7">
        <v>3655968</v>
      </c>
      <c r="V5718" s="7">
        <v>500000</v>
      </c>
    </row>
    <row r="5719" spans="1:22" ht="16.5" customHeight="1">
      <c r="A5719" s="8">
        <v>2478801377</v>
      </c>
      <c r="B5719" s="7">
        <v>9025792</v>
      </c>
      <c r="C5719" s="12">
        <v>1101117161005</v>
      </c>
      <c r="D5719" s="7" t="s">
        <v>22553</v>
      </c>
      <c r="E5719" s="7" t="s">
        <v>22554</v>
      </c>
      <c r="F5719" s="7" t="s">
        <v>9144</v>
      </c>
      <c r="G5719" s="7" t="s">
        <v>22555</v>
      </c>
      <c r="H5719" s="7" t="s">
        <v>22556</v>
      </c>
      <c r="I5719" s="7" t="s">
        <v>52</v>
      </c>
      <c r="J5719" s="7" t="s">
        <v>33060</v>
      </c>
      <c r="K5719" s="7" t="s">
        <v>60</v>
      </c>
      <c r="L5719" s="7">
        <v>10</v>
      </c>
      <c r="M5719" s="7" t="s">
        <v>33760</v>
      </c>
      <c r="N5719" s="7">
        <v>45110</v>
      </c>
      <c r="O5719" s="7" t="s">
        <v>9138</v>
      </c>
      <c r="P5719" s="7">
        <v>20190703</v>
      </c>
      <c r="Q5719" s="7">
        <v>51</v>
      </c>
      <c r="R5719" s="7">
        <v>202112</v>
      </c>
      <c r="S5719" s="7">
        <v>2022</v>
      </c>
      <c r="T5719" s="7">
        <v>7744689</v>
      </c>
      <c r="U5719" s="7">
        <v>19068658</v>
      </c>
      <c r="V5719" s="7">
        <v>1000000</v>
      </c>
    </row>
    <row r="5720" spans="1:22" ht="16.5" customHeight="1">
      <c r="A5720" s="8">
        <v>2118703874</v>
      </c>
      <c r="B5720" s="7">
        <v>1926972</v>
      </c>
      <c r="C5720" s="12">
        <v>1101140035615</v>
      </c>
      <c r="D5720" s="7" t="s">
        <v>30172</v>
      </c>
      <c r="E5720" s="7" t="s">
        <v>2298</v>
      </c>
      <c r="F5720" s="7" t="s">
        <v>30173</v>
      </c>
      <c r="G5720" s="7" t="s">
        <v>30174</v>
      </c>
      <c r="H5720" s="7" t="s">
        <v>30175</v>
      </c>
      <c r="I5720" s="7" t="s">
        <v>65</v>
      </c>
      <c r="J5720" s="7" t="s">
        <v>33060</v>
      </c>
      <c r="K5720" s="7" t="s">
        <v>47</v>
      </c>
      <c r="L5720" s="7">
        <v>10</v>
      </c>
      <c r="M5720" s="7" t="s">
        <v>363</v>
      </c>
      <c r="N5720" s="7">
        <v>71201</v>
      </c>
      <c r="O5720" s="7" t="s">
        <v>634</v>
      </c>
      <c r="P5720" s="7">
        <v>20011016</v>
      </c>
      <c r="Q5720" s="7">
        <v>80</v>
      </c>
      <c r="R5720" s="7">
        <v>202112</v>
      </c>
      <c r="S5720" s="7">
        <v>2022</v>
      </c>
      <c r="T5720" s="7">
        <v>9432738</v>
      </c>
      <c r="U5720" s="7">
        <v>7325622</v>
      </c>
      <c r="V5720" s="7">
        <v>821300</v>
      </c>
    </row>
    <row r="5721" spans="1:22" ht="16.5" customHeight="1">
      <c r="A5721" s="8">
        <v>2208750503</v>
      </c>
      <c r="B5721" s="7">
        <v>2917385</v>
      </c>
      <c r="C5721" s="12">
        <v>1101140068921</v>
      </c>
      <c r="D5721" s="7" t="s">
        <v>23408</v>
      </c>
      <c r="E5721" s="7" t="s">
        <v>23409</v>
      </c>
      <c r="F5721" s="7" t="s">
        <v>23410</v>
      </c>
      <c r="G5721" s="7" t="s">
        <v>23411</v>
      </c>
      <c r="H5721" s="7" t="s">
        <v>23412</v>
      </c>
      <c r="I5721" s="7" t="s">
        <v>65</v>
      </c>
      <c r="J5721" s="7" t="s">
        <v>33060</v>
      </c>
      <c r="K5721" s="7" t="s">
        <v>60</v>
      </c>
      <c r="L5721" s="7">
        <v>10</v>
      </c>
      <c r="M5721" s="7" t="s">
        <v>33760</v>
      </c>
      <c r="N5721" s="7">
        <v>46492</v>
      </c>
      <c r="O5721" s="7" t="s">
        <v>45731</v>
      </c>
      <c r="P5721" s="7">
        <v>20070629</v>
      </c>
      <c r="Q5721" s="7">
        <v>109</v>
      </c>
      <c r="R5721" s="7">
        <v>202112</v>
      </c>
      <c r="S5721" s="7">
        <v>2022</v>
      </c>
      <c r="T5721" s="7">
        <v>18200370</v>
      </c>
      <c r="U5721" s="7">
        <v>14838291</v>
      </c>
      <c r="V5721" s="7">
        <v>100000</v>
      </c>
    </row>
    <row r="5722" spans="1:22" ht="16.5" customHeight="1">
      <c r="A5722" s="8">
        <v>1028129113</v>
      </c>
      <c r="B5722" s="7">
        <v>1118912</v>
      </c>
      <c r="C5722" s="12">
        <v>1101140120523</v>
      </c>
      <c r="D5722" s="7" t="s">
        <v>23362</v>
      </c>
      <c r="E5722" s="7" t="s">
        <v>23364</v>
      </c>
      <c r="F5722" s="7" t="s">
        <v>9289</v>
      </c>
      <c r="G5722" s="7" t="s">
        <v>23365</v>
      </c>
      <c r="H5722" s="7" t="s">
        <v>23366</v>
      </c>
      <c r="I5722" s="7" t="s">
        <v>52</v>
      </c>
      <c r="J5722" s="7" t="s">
        <v>33060</v>
      </c>
      <c r="K5722" s="7" t="s">
        <v>60</v>
      </c>
      <c r="L5722" s="7">
        <v>10</v>
      </c>
      <c r="M5722" s="7" t="s">
        <v>33760</v>
      </c>
      <c r="N5722" s="7">
        <v>46800</v>
      </c>
      <c r="O5722" s="7" t="s">
        <v>22863</v>
      </c>
      <c r="P5722" s="7">
        <v>19910912</v>
      </c>
      <c r="Q5722" s="7">
        <v>867</v>
      </c>
      <c r="R5722" s="7">
        <v>202112</v>
      </c>
      <c r="S5722" s="7">
        <v>2022</v>
      </c>
      <c r="T5722" s="7">
        <v>1692254725</v>
      </c>
      <c r="U5722" s="7">
        <v>601975924</v>
      </c>
      <c r="V5722" s="7">
        <v>8600000</v>
      </c>
    </row>
    <row r="5723" spans="1:22" ht="16.5" customHeight="1">
      <c r="A5723" s="8">
        <v>2188200136</v>
      </c>
      <c r="B5723" s="7">
        <v>1784521</v>
      </c>
      <c r="C5723" s="12">
        <v>1111710007324</v>
      </c>
      <c r="D5723" s="7" t="s">
        <v>28091</v>
      </c>
      <c r="E5723" s="7" t="s">
        <v>28092</v>
      </c>
      <c r="F5723" s="7" t="s">
        <v>28093</v>
      </c>
      <c r="G5723" s="7" t="s">
        <v>28094</v>
      </c>
      <c r="H5723" s="7" t="s">
        <v>28095</v>
      </c>
      <c r="I5723" s="7" t="s">
        <v>45</v>
      </c>
      <c r="J5723" s="7" t="s">
        <v>33060</v>
      </c>
      <c r="K5723" s="7" t="s">
        <v>47</v>
      </c>
      <c r="L5723" s="7">
        <v>10</v>
      </c>
      <c r="M5723" s="7" t="s">
        <v>313</v>
      </c>
      <c r="N5723" s="7">
        <v>41110</v>
      </c>
      <c r="O5723" s="7" t="s">
        <v>8163</v>
      </c>
      <c r="P5723" s="7">
        <v>19881221</v>
      </c>
      <c r="Q5723" s="7">
        <v>1393</v>
      </c>
      <c r="R5723" s="7">
        <v>202112</v>
      </c>
      <c r="S5723" s="7">
        <v>2022</v>
      </c>
      <c r="T5723" s="7">
        <v>1913563469</v>
      </c>
      <c r="U5723" s="7">
        <v>27962516875</v>
      </c>
      <c r="V5723" s="7">
        <v>7298200037</v>
      </c>
    </row>
    <row r="5724" spans="1:22" ht="16.5" customHeight="1">
      <c r="A5724" s="8">
        <v>1288102417</v>
      </c>
      <c r="B5724" s="7">
        <v>1405718</v>
      </c>
      <c r="C5724" s="12">
        <v>1156110001071</v>
      </c>
      <c r="D5724" s="7" t="s">
        <v>17480</v>
      </c>
      <c r="E5724" s="7" t="s">
        <v>17481</v>
      </c>
      <c r="F5724" s="7" t="s">
        <v>17482</v>
      </c>
      <c r="G5724" s="7" t="s">
        <v>17483</v>
      </c>
      <c r="H5724" s="7" t="s">
        <v>17484</v>
      </c>
      <c r="I5724" s="7" t="s">
        <v>52</v>
      </c>
      <c r="J5724" s="7" t="s">
        <v>33060</v>
      </c>
      <c r="K5724" s="7" t="s">
        <v>60</v>
      </c>
      <c r="L5724" s="7">
        <v>10</v>
      </c>
      <c r="M5724" s="7" t="s">
        <v>33076</v>
      </c>
      <c r="N5724" s="7">
        <v>20132</v>
      </c>
      <c r="O5724" s="7" t="s">
        <v>33288</v>
      </c>
      <c r="P5724" s="7">
        <v>19810910</v>
      </c>
      <c r="Q5724" s="7">
        <v>200</v>
      </c>
      <c r="R5724" s="7">
        <v>202112</v>
      </c>
      <c r="S5724" s="7">
        <v>2022</v>
      </c>
      <c r="T5724" s="7">
        <v>200027788</v>
      </c>
      <c r="U5724" s="7">
        <v>103131961</v>
      </c>
      <c r="V5724" s="7">
        <v>500000</v>
      </c>
    </row>
    <row r="5725" spans="1:22" ht="16.5" customHeight="1">
      <c r="A5725" s="8">
        <v>2078137349</v>
      </c>
      <c r="B5725" s="7">
        <v>1298851</v>
      </c>
      <c r="C5725" s="12">
        <v>1201110038275</v>
      </c>
      <c r="D5725" s="7" t="s">
        <v>19744</v>
      </c>
      <c r="E5725" s="7" t="s">
        <v>19745</v>
      </c>
      <c r="F5725" s="7" t="s">
        <v>19746</v>
      </c>
      <c r="G5725" s="7" t="s">
        <v>19747</v>
      </c>
      <c r="H5725" s="7" t="s">
        <v>19748</v>
      </c>
      <c r="I5725" s="7" t="s">
        <v>65</v>
      </c>
      <c r="J5725" s="7" t="s">
        <v>33060</v>
      </c>
      <c r="K5725" s="7" t="s">
        <v>60</v>
      </c>
      <c r="L5725" s="7">
        <v>10</v>
      </c>
      <c r="M5725" s="7" t="s">
        <v>33076</v>
      </c>
      <c r="N5725" s="7">
        <v>29133</v>
      </c>
      <c r="O5725" s="7" t="s">
        <v>3477</v>
      </c>
      <c r="P5725" s="7">
        <v>19860821</v>
      </c>
      <c r="Q5725" s="7">
        <v>101</v>
      </c>
      <c r="R5725" s="7">
        <v>202112</v>
      </c>
      <c r="S5725" s="7">
        <v>2022</v>
      </c>
      <c r="T5725" s="7">
        <v>47667994</v>
      </c>
      <c r="U5725" s="7">
        <v>63727400</v>
      </c>
      <c r="V5725" s="7">
        <v>2110500</v>
      </c>
    </row>
    <row r="5726" spans="1:22" ht="16.5" customHeight="1">
      <c r="A5726" s="8">
        <v>1318624256</v>
      </c>
      <c r="B5726" s="7">
        <v>3851930</v>
      </c>
      <c r="C5726" s="12">
        <v>1201110548167</v>
      </c>
      <c r="D5726" s="7" t="s">
        <v>19365</v>
      </c>
      <c r="E5726" s="7" t="s">
        <v>7732</v>
      </c>
      <c r="F5726" s="7" t="s">
        <v>2791</v>
      </c>
      <c r="G5726" s="7" t="s">
        <v>19366</v>
      </c>
      <c r="H5726" s="7" t="s">
        <v>19367</v>
      </c>
      <c r="I5726" s="7" t="s">
        <v>65</v>
      </c>
      <c r="J5726" s="7" t="s">
        <v>33060</v>
      </c>
      <c r="K5726" s="7" t="s">
        <v>60</v>
      </c>
      <c r="L5726" s="7">
        <v>10</v>
      </c>
      <c r="M5726" s="7" t="s">
        <v>33076</v>
      </c>
      <c r="N5726" s="7">
        <v>28121</v>
      </c>
      <c r="O5726" s="7" t="s">
        <v>33495</v>
      </c>
      <c r="P5726" s="7">
        <v>20101029</v>
      </c>
      <c r="Q5726" s="7">
        <v>95</v>
      </c>
      <c r="R5726" s="7">
        <v>202112</v>
      </c>
      <c r="S5726" s="7">
        <v>2022</v>
      </c>
      <c r="T5726" s="7">
        <v>17897652</v>
      </c>
      <c r="U5726" s="7">
        <v>24392282</v>
      </c>
      <c r="V5726" s="7">
        <v>6849000</v>
      </c>
    </row>
    <row r="5727" spans="1:22" ht="16.5" customHeight="1">
      <c r="A5727" s="8">
        <v>4828100860</v>
      </c>
      <c r="B5727" s="7">
        <v>8441860</v>
      </c>
      <c r="C5727" s="12">
        <v>1201110913592</v>
      </c>
      <c r="D5727" s="7" t="s">
        <v>26011</v>
      </c>
      <c r="E5727" s="7" t="s">
        <v>26012</v>
      </c>
      <c r="F5727" s="7" t="s">
        <v>26013</v>
      </c>
      <c r="G5727" s="7" t="s">
        <v>26014</v>
      </c>
      <c r="H5727" s="7" t="s">
        <v>26015</v>
      </c>
      <c r="I5727" s="7" t="s">
        <v>63</v>
      </c>
      <c r="J5727" s="7" t="s">
        <v>33060</v>
      </c>
      <c r="K5727" s="7" t="s">
        <v>60</v>
      </c>
      <c r="L5727" s="7">
        <v>10</v>
      </c>
      <c r="M5727" s="7" t="s">
        <v>34194</v>
      </c>
      <c r="N5727" s="7">
        <v>52941</v>
      </c>
      <c r="O5727" s="7" t="s">
        <v>25906</v>
      </c>
      <c r="P5727" s="7">
        <v>20171228</v>
      </c>
      <c r="Q5727" s="7">
        <v>254</v>
      </c>
      <c r="R5727" s="7">
        <v>202112</v>
      </c>
      <c r="S5727" s="7">
        <v>2022</v>
      </c>
      <c r="T5727" s="7">
        <v>9981872</v>
      </c>
      <c r="U5727" s="7">
        <v>1538342</v>
      </c>
      <c r="V5727" s="7">
        <v>300000</v>
      </c>
    </row>
    <row r="5728" spans="1:22" ht="16.5" customHeight="1">
      <c r="A5728" s="8">
        <v>1398108221</v>
      </c>
      <c r="B5728" s="7">
        <v>1757168</v>
      </c>
      <c r="C5728" s="12">
        <v>1243110022436</v>
      </c>
      <c r="D5728" s="7" t="s">
        <v>19282</v>
      </c>
      <c r="E5728" s="7" t="s">
        <v>19283</v>
      </c>
      <c r="F5728" s="7" t="s">
        <v>19284</v>
      </c>
      <c r="G5728" s="7" t="s">
        <v>19285</v>
      </c>
      <c r="H5728" s="7" t="s">
        <v>19286</v>
      </c>
      <c r="I5728" s="7" t="s">
        <v>65</v>
      </c>
      <c r="J5728" s="7" t="s">
        <v>33060</v>
      </c>
      <c r="K5728" s="7" t="s">
        <v>60</v>
      </c>
      <c r="L5728" s="7">
        <v>10</v>
      </c>
      <c r="M5728" s="7" t="s">
        <v>33076</v>
      </c>
      <c r="N5728" s="7">
        <v>27215</v>
      </c>
      <c r="O5728" s="7" t="s">
        <v>54168</v>
      </c>
      <c r="P5728" s="7">
        <v>19880830</v>
      </c>
      <c r="Q5728" s="7">
        <v>53</v>
      </c>
      <c r="R5728" s="7">
        <v>202112</v>
      </c>
      <c r="S5728" s="7">
        <v>2022</v>
      </c>
      <c r="T5728" s="7">
        <v>15002727</v>
      </c>
      <c r="U5728" s="7">
        <v>8449577</v>
      </c>
      <c r="V5728" s="7">
        <v>762055</v>
      </c>
    </row>
    <row r="5729" spans="1:22" ht="16.5" customHeight="1">
      <c r="A5729" s="8">
        <v>1308144822</v>
      </c>
      <c r="B5729" s="7">
        <v>1947339</v>
      </c>
      <c r="C5729" s="12">
        <v>1243110044092</v>
      </c>
      <c r="D5729" s="7" t="s">
        <v>16796</v>
      </c>
      <c r="E5729" s="7" t="s">
        <v>16797</v>
      </c>
      <c r="F5729" s="7" t="s">
        <v>16798</v>
      </c>
      <c r="G5729" s="7" t="s">
        <v>16799</v>
      </c>
      <c r="H5729" s="7" t="s">
        <v>16800</v>
      </c>
      <c r="I5729" s="7" t="s">
        <v>65</v>
      </c>
      <c r="J5729" s="7" t="s">
        <v>33060</v>
      </c>
      <c r="K5729" s="7" t="s">
        <v>60</v>
      </c>
      <c r="L5729" s="7">
        <v>10</v>
      </c>
      <c r="M5729" s="7" t="s">
        <v>33076</v>
      </c>
      <c r="N5729" s="7">
        <v>10302</v>
      </c>
      <c r="O5729" s="7" t="s">
        <v>33101</v>
      </c>
      <c r="P5729" s="7">
        <v>19941001</v>
      </c>
      <c r="Q5729" s="7">
        <v>189</v>
      </c>
      <c r="R5729" s="7">
        <v>202112</v>
      </c>
      <c r="S5729" s="7">
        <v>2022</v>
      </c>
      <c r="T5729" s="7">
        <v>9982882</v>
      </c>
      <c r="U5729" s="7">
        <v>9720899</v>
      </c>
      <c r="V5729" s="7">
        <v>3445880</v>
      </c>
    </row>
    <row r="5730" spans="1:22" ht="16.5" customHeight="1">
      <c r="A5730" s="8">
        <v>3018109728</v>
      </c>
      <c r="B5730" s="7">
        <v>1376307</v>
      </c>
      <c r="C5730" s="12">
        <v>1244110001248</v>
      </c>
      <c r="D5730" s="7" t="s">
        <v>17766</v>
      </c>
      <c r="E5730" s="7" t="s">
        <v>17768</v>
      </c>
      <c r="F5730" s="7" t="s">
        <v>2149</v>
      </c>
      <c r="G5730" s="7" t="s">
        <v>17769</v>
      </c>
      <c r="H5730" s="7" t="s">
        <v>17770</v>
      </c>
      <c r="I5730" s="7" t="s">
        <v>52</v>
      </c>
      <c r="J5730" s="7" t="s">
        <v>33060</v>
      </c>
      <c r="K5730" s="7" t="s">
        <v>60</v>
      </c>
      <c r="L5730" s="7">
        <v>10</v>
      </c>
      <c r="M5730" s="7" t="s">
        <v>33076</v>
      </c>
      <c r="N5730" s="7">
        <v>21210</v>
      </c>
      <c r="O5730" s="7" t="s">
        <v>2255</v>
      </c>
      <c r="P5730" s="7">
        <v>19750128</v>
      </c>
      <c r="Q5730" s="7">
        <v>382</v>
      </c>
      <c r="R5730" s="7">
        <v>202112</v>
      </c>
      <c r="S5730" s="7">
        <v>2022</v>
      </c>
      <c r="T5730" s="7">
        <v>122100189</v>
      </c>
      <c r="U5730" s="7">
        <v>98790358</v>
      </c>
      <c r="V5730" s="7">
        <v>2782222</v>
      </c>
    </row>
    <row r="5731" spans="1:22" ht="16.5" customHeight="1">
      <c r="A5731" s="8">
        <v>1248155381</v>
      </c>
      <c r="B5731" s="7">
        <v>1887499</v>
      </c>
      <c r="C5731" s="12">
        <v>1301110046797</v>
      </c>
      <c r="D5731" s="7" t="s">
        <v>25987</v>
      </c>
      <c r="E5731" s="7" t="s">
        <v>25989</v>
      </c>
      <c r="F5731" s="7" t="s">
        <v>25990</v>
      </c>
      <c r="G5731" s="7" t="s">
        <v>25991</v>
      </c>
      <c r="H5731" s="7" t="s">
        <v>4100</v>
      </c>
      <c r="I5731" s="7" t="s">
        <v>63</v>
      </c>
      <c r="J5731" s="7" t="s">
        <v>33060</v>
      </c>
      <c r="K5731" s="7" t="s">
        <v>60</v>
      </c>
      <c r="L5731" s="7">
        <v>10</v>
      </c>
      <c r="M5731" s="7" t="s">
        <v>34194</v>
      </c>
      <c r="N5731" s="7">
        <v>52999</v>
      </c>
      <c r="O5731" s="7" t="s">
        <v>48665</v>
      </c>
      <c r="P5731" s="7">
        <v>19980401</v>
      </c>
      <c r="Q5731" s="7">
        <v>498</v>
      </c>
      <c r="R5731" s="7">
        <v>202112</v>
      </c>
      <c r="S5731" s="7">
        <v>2022</v>
      </c>
      <c r="T5731" s="7">
        <v>2410435209</v>
      </c>
      <c r="U5731" s="7">
        <v>415658664</v>
      </c>
      <c r="V5731" s="7">
        <v>5054000</v>
      </c>
    </row>
    <row r="5732" spans="1:22" ht="16.5" customHeight="1">
      <c r="A5732" s="8">
        <v>1358129340</v>
      </c>
      <c r="B5732" s="7">
        <v>1528165</v>
      </c>
      <c r="C5732" s="12">
        <v>1301110049923</v>
      </c>
      <c r="D5732" s="7" t="s">
        <v>25638</v>
      </c>
      <c r="E5732" s="7" t="s">
        <v>25639</v>
      </c>
      <c r="F5732" s="7" t="s">
        <v>11304</v>
      </c>
      <c r="G5732" s="7" t="s">
        <v>25640</v>
      </c>
      <c r="H5732" s="7" t="s">
        <v>25641</v>
      </c>
      <c r="I5732" s="7" t="s">
        <v>65</v>
      </c>
      <c r="J5732" s="7" t="s">
        <v>33060</v>
      </c>
      <c r="K5732" s="7" t="s">
        <v>60</v>
      </c>
      <c r="L5732" s="7">
        <v>10</v>
      </c>
      <c r="M5732" s="7" t="s">
        <v>34194</v>
      </c>
      <c r="N5732" s="7">
        <v>49301</v>
      </c>
      <c r="O5732" s="7" t="s">
        <v>11304</v>
      </c>
      <c r="P5732" s="7">
        <v>19981229</v>
      </c>
      <c r="Q5732" s="7">
        <v>85</v>
      </c>
      <c r="R5732" s="7">
        <v>202112</v>
      </c>
      <c r="S5732" s="7">
        <v>2022</v>
      </c>
      <c r="T5732" s="7">
        <v>66963717</v>
      </c>
      <c r="U5732" s="7">
        <v>93031479</v>
      </c>
      <c r="V5732" s="7">
        <v>50000</v>
      </c>
    </row>
    <row r="5733" spans="1:22" ht="16.5" customHeight="1">
      <c r="A5733" s="8">
        <v>1248177731</v>
      </c>
      <c r="B5733" s="7">
        <v>2911178</v>
      </c>
      <c r="C5733" s="12">
        <v>1301110064690</v>
      </c>
      <c r="D5733" s="7" t="s">
        <v>21794</v>
      </c>
      <c r="E5733" s="7" t="s">
        <v>21795</v>
      </c>
      <c r="F5733" s="7" t="s">
        <v>21796</v>
      </c>
      <c r="G5733" s="7" t="s">
        <v>21797</v>
      </c>
      <c r="H5733" s="7" t="s">
        <v>21798</v>
      </c>
      <c r="I5733" s="7" t="s">
        <v>65</v>
      </c>
      <c r="J5733" s="7" t="s">
        <v>33060</v>
      </c>
      <c r="K5733" s="7" t="s">
        <v>60</v>
      </c>
      <c r="L5733" s="7">
        <v>10</v>
      </c>
      <c r="M5733" s="7" t="s">
        <v>457</v>
      </c>
      <c r="N5733" s="7">
        <v>38210</v>
      </c>
      <c r="O5733" s="7" t="s">
        <v>45480</v>
      </c>
      <c r="P5733" s="7">
        <v>20001011</v>
      </c>
      <c r="Q5733" s="7">
        <v>208</v>
      </c>
      <c r="R5733" s="7">
        <v>202112</v>
      </c>
      <c r="S5733" s="7">
        <v>2022</v>
      </c>
      <c r="T5733" s="7">
        <v>42209292</v>
      </c>
      <c r="U5733" s="7">
        <v>11448865</v>
      </c>
      <c r="V5733" s="7">
        <v>1400000</v>
      </c>
    </row>
    <row r="5734" spans="1:22" ht="16.5" customHeight="1">
      <c r="A5734" s="8">
        <v>1358117505</v>
      </c>
      <c r="B5734" s="7">
        <v>1998747</v>
      </c>
      <c r="C5734" s="12">
        <v>1311110016020</v>
      </c>
      <c r="D5734" s="7" t="s">
        <v>26049</v>
      </c>
      <c r="E5734" s="7" t="s">
        <v>26050</v>
      </c>
      <c r="F5734" s="7" t="s">
        <v>9469</v>
      </c>
      <c r="G5734" s="7" t="s">
        <v>26051</v>
      </c>
      <c r="H5734" s="7" t="s">
        <v>26052</v>
      </c>
      <c r="I5734" s="7" t="s">
        <v>65</v>
      </c>
      <c r="J5734" s="7" t="s">
        <v>33060</v>
      </c>
      <c r="K5734" s="7" t="s">
        <v>60</v>
      </c>
      <c r="L5734" s="7">
        <v>10</v>
      </c>
      <c r="M5734" s="7" t="s">
        <v>34194</v>
      </c>
      <c r="N5734" s="7">
        <v>52101</v>
      </c>
      <c r="O5734" s="7" t="s">
        <v>11562</v>
      </c>
      <c r="P5734" s="7">
        <v>19930610</v>
      </c>
      <c r="Q5734" s="7">
        <v>79</v>
      </c>
      <c r="R5734" s="7">
        <v>202112</v>
      </c>
      <c r="S5734" s="7">
        <v>2022</v>
      </c>
      <c r="T5734" s="7">
        <v>4715084</v>
      </c>
      <c r="U5734" s="7">
        <v>29843991</v>
      </c>
      <c r="V5734" s="7">
        <v>1500000</v>
      </c>
    </row>
    <row r="5735" spans="1:22" ht="16.5" customHeight="1">
      <c r="A5735" s="8">
        <v>1298636647</v>
      </c>
      <c r="B5735" s="7">
        <v>3658582</v>
      </c>
      <c r="C5735" s="12">
        <v>1311110237379</v>
      </c>
      <c r="D5735" s="7" t="s">
        <v>27365</v>
      </c>
      <c r="E5735" s="7" t="s">
        <v>27366</v>
      </c>
      <c r="F5735" s="7" t="s">
        <v>27367</v>
      </c>
      <c r="G5735" s="7" t="s">
        <v>27368</v>
      </c>
      <c r="H5735" s="7" t="s">
        <v>27369</v>
      </c>
      <c r="I5735" s="7" t="s">
        <v>65</v>
      </c>
      <c r="J5735" s="7" t="s">
        <v>33060</v>
      </c>
      <c r="K5735" s="7" t="s">
        <v>60</v>
      </c>
      <c r="L5735" s="7">
        <v>10</v>
      </c>
      <c r="M5735" s="7" t="s">
        <v>34433</v>
      </c>
      <c r="N5735" s="7">
        <v>59111</v>
      </c>
      <c r="O5735" s="7" t="s">
        <v>44676</v>
      </c>
      <c r="P5735" s="7">
        <v>20090818</v>
      </c>
      <c r="Q5735" s="7">
        <v>63</v>
      </c>
      <c r="R5735" s="7">
        <v>202112</v>
      </c>
      <c r="S5735" s="7">
        <v>2022</v>
      </c>
      <c r="T5735" s="7">
        <v>12047765</v>
      </c>
      <c r="U5735" s="7">
        <v>2384218</v>
      </c>
      <c r="V5735" s="7">
        <v>7533245</v>
      </c>
    </row>
    <row r="5736" spans="1:22" ht="16.5" customHeight="1">
      <c r="A5736" s="8">
        <v>7278100690</v>
      </c>
      <c r="B5736" s="7">
        <v>8678527</v>
      </c>
      <c r="C5736" s="12">
        <v>1313110179147</v>
      </c>
      <c r="D5736" s="7" t="s">
        <v>54169</v>
      </c>
      <c r="E5736" s="7" t="s">
        <v>9541</v>
      </c>
      <c r="F5736" s="7" t="s">
        <v>54170</v>
      </c>
      <c r="G5736" s="7" t="s">
        <v>54171</v>
      </c>
      <c r="H5736" s="7" t="s">
        <v>54172</v>
      </c>
      <c r="I5736" s="7" t="s">
        <v>65</v>
      </c>
      <c r="J5736" s="7" t="s">
        <v>33060</v>
      </c>
      <c r="K5736" s="7" t="s">
        <v>60</v>
      </c>
      <c r="L5736" s="7">
        <v>10</v>
      </c>
      <c r="M5736" s="7" t="s">
        <v>33760</v>
      </c>
      <c r="N5736" s="7">
        <v>46000</v>
      </c>
      <c r="O5736" s="7" t="s">
        <v>33761</v>
      </c>
      <c r="P5736" s="7">
        <v>20170410</v>
      </c>
      <c r="Q5736" s="7">
        <v>88</v>
      </c>
      <c r="R5736" s="7">
        <v>202112</v>
      </c>
      <c r="S5736" s="7">
        <v>2022</v>
      </c>
      <c r="T5736" s="7">
        <v>94589514</v>
      </c>
      <c r="U5736" s="7">
        <v>652911439</v>
      </c>
      <c r="V5736" s="7">
        <v>300000</v>
      </c>
    </row>
    <row r="5737" spans="1:22" ht="16.5" customHeight="1">
      <c r="A5737" s="8">
        <v>2678800708</v>
      </c>
      <c r="B5737" s="7">
        <v>8175356</v>
      </c>
      <c r="C5737" s="12">
        <v>1313110180756</v>
      </c>
      <c r="D5737" s="7" t="s">
        <v>18596</v>
      </c>
      <c r="E5737" s="7" t="s">
        <v>2060</v>
      </c>
      <c r="F5737" s="7" t="s">
        <v>16447</v>
      </c>
      <c r="G5737" s="7" t="s">
        <v>18598</v>
      </c>
      <c r="H5737" s="7" t="s">
        <v>18599</v>
      </c>
      <c r="I5737" s="7" t="s">
        <v>65</v>
      </c>
      <c r="J5737" s="7" t="s">
        <v>33060</v>
      </c>
      <c r="K5737" s="7" t="s">
        <v>60</v>
      </c>
      <c r="L5737" s="7">
        <v>10</v>
      </c>
      <c r="M5737" s="7" t="s">
        <v>33076</v>
      </c>
      <c r="N5737" s="7">
        <v>26121</v>
      </c>
      <c r="O5737" s="7" t="s">
        <v>4203</v>
      </c>
      <c r="P5737" s="7">
        <v>20170517</v>
      </c>
      <c r="Q5737" s="7">
        <v>1149</v>
      </c>
      <c r="R5737" s="7">
        <v>202112</v>
      </c>
      <c r="S5737" s="7">
        <v>2022</v>
      </c>
      <c r="T5737" s="7">
        <v>32337067</v>
      </c>
      <c r="U5737" s="7">
        <v>9203983</v>
      </c>
      <c r="V5737" s="7">
        <v>30000</v>
      </c>
    </row>
    <row r="5738" spans="1:22" ht="16.5" customHeight="1">
      <c r="A5738" s="8">
        <v>1258126079</v>
      </c>
      <c r="B5738" s="7">
        <v>1370592</v>
      </c>
      <c r="C5738" s="12">
        <v>1313140000247</v>
      </c>
      <c r="D5738" s="7" t="s">
        <v>54173</v>
      </c>
      <c r="E5738" s="7" t="s">
        <v>1535</v>
      </c>
      <c r="F5738" s="7" t="s">
        <v>54174</v>
      </c>
      <c r="G5738" s="7" t="s">
        <v>54175</v>
      </c>
      <c r="H5738" s="7" t="s">
        <v>54176</v>
      </c>
      <c r="I5738" s="7" t="s">
        <v>65</v>
      </c>
      <c r="J5738" s="7" t="s">
        <v>33060</v>
      </c>
      <c r="K5738" s="7" t="s">
        <v>60</v>
      </c>
      <c r="L5738" s="7">
        <v>10</v>
      </c>
      <c r="M5738" s="7" t="s">
        <v>33076</v>
      </c>
      <c r="N5738" s="7">
        <v>20490</v>
      </c>
      <c r="O5738" s="7" t="s">
        <v>46597</v>
      </c>
      <c r="P5738" s="7">
        <v>19980730</v>
      </c>
      <c r="Q5738" s="7">
        <v>77</v>
      </c>
      <c r="R5738" s="7">
        <v>202112</v>
      </c>
      <c r="S5738" s="7">
        <v>2022</v>
      </c>
      <c r="T5738" s="7">
        <v>92589927</v>
      </c>
      <c r="U5738" s="7">
        <v>116779836</v>
      </c>
      <c r="V5738" s="7">
        <v>2054734</v>
      </c>
    </row>
    <row r="5739" spans="1:22" ht="16.5" customHeight="1">
      <c r="A5739" s="8">
        <v>1238609555</v>
      </c>
      <c r="B5739" s="7">
        <v>2800064</v>
      </c>
      <c r="C5739" s="12">
        <v>1341110152251</v>
      </c>
      <c r="D5739" s="7" t="s">
        <v>21289</v>
      </c>
      <c r="E5739" s="7" t="s">
        <v>21290</v>
      </c>
      <c r="F5739" s="7" t="s">
        <v>21291</v>
      </c>
      <c r="G5739" s="7" t="s">
        <v>21292</v>
      </c>
      <c r="H5739" s="7" t="s">
        <v>21293</v>
      </c>
      <c r="I5739" s="7" t="s">
        <v>65</v>
      </c>
      <c r="J5739" s="7" t="s">
        <v>33060</v>
      </c>
      <c r="K5739" s="7" t="s">
        <v>60</v>
      </c>
      <c r="L5739" s="7">
        <v>10</v>
      </c>
      <c r="M5739" s="7" t="s">
        <v>363</v>
      </c>
      <c r="N5739" s="7">
        <v>72129</v>
      </c>
      <c r="O5739" s="7" t="s">
        <v>42519</v>
      </c>
      <c r="P5739" s="7">
        <v>20070323</v>
      </c>
      <c r="Q5739" s="7">
        <v>161</v>
      </c>
      <c r="R5739" s="7">
        <v>202112</v>
      </c>
      <c r="S5739" s="7">
        <v>2022</v>
      </c>
      <c r="T5739" s="7">
        <v>17137084</v>
      </c>
      <c r="U5739" s="7">
        <v>13034413</v>
      </c>
      <c r="V5739" s="7">
        <v>500000</v>
      </c>
    </row>
    <row r="5740" spans="1:22" ht="16.5" customHeight="1">
      <c r="A5740" s="8">
        <v>1268159398</v>
      </c>
      <c r="B5740" s="7">
        <v>1685369</v>
      </c>
      <c r="C5740" s="12">
        <v>1344110019744</v>
      </c>
      <c r="D5740" s="7" t="s">
        <v>22118</v>
      </c>
      <c r="E5740" s="7" t="s">
        <v>22119</v>
      </c>
      <c r="F5740" s="7" t="s">
        <v>22120</v>
      </c>
      <c r="G5740" s="7" t="s">
        <v>22121</v>
      </c>
      <c r="H5740" s="7" t="s">
        <v>22122</v>
      </c>
      <c r="I5740" s="7" t="s">
        <v>65</v>
      </c>
      <c r="J5740" s="7" t="s">
        <v>33060</v>
      </c>
      <c r="K5740" s="7" t="s">
        <v>60</v>
      </c>
      <c r="L5740" s="7">
        <v>10</v>
      </c>
      <c r="M5740" s="7" t="s">
        <v>313</v>
      </c>
      <c r="N5740" s="7">
        <v>42300</v>
      </c>
      <c r="O5740" s="7" t="s">
        <v>43604</v>
      </c>
      <c r="P5740" s="7">
        <v>20020105</v>
      </c>
      <c r="Q5740" s="7">
        <v>142</v>
      </c>
      <c r="R5740" s="7">
        <v>202112</v>
      </c>
      <c r="S5740" s="7">
        <v>2022</v>
      </c>
      <c r="T5740" s="7">
        <v>20722919</v>
      </c>
      <c r="U5740" s="7">
        <v>15001711</v>
      </c>
      <c r="V5740" s="7">
        <v>1100000</v>
      </c>
    </row>
    <row r="5741" spans="1:22" ht="16.5" customHeight="1">
      <c r="A5741" s="8">
        <v>1358125188</v>
      </c>
      <c r="B5741" s="7">
        <v>1294296</v>
      </c>
      <c r="C5741" s="12">
        <v>1345110025533</v>
      </c>
      <c r="D5741" s="7" t="s">
        <v>24996</v>
      </c>
      <c r="E5741" s="7" t="s">
        <v>24997</v>
      </c>
      <c r="F5741" s="7" t="s">
        <v>24998</v>
      </c>
      <c r="G5741" s="7" t="s">
        <v>24999</v>
      </c>
      <c r="H5741" s="7" t="s">
        <v>25000</v>
      </c>
      <c r="I5741" s="7" t="s">
        <v>65</v>
      </c>
      <c r="J5741" s="7" t="s">
        <v>33060</v>
      </c>
      <c r="K5741" s="7" t="s">
        <v>60</v>
      </c>
      <c r="L5741" s="7">
        <v>10</v>
      </c>
      <c r="M5741" s="7" t="s">
        <v>34194</v>
      </c>
      <c r="N5741" s="7">
        <v>49231</v>
      </c>
      <c r="O5741" s="7" t="s">
        <v>22958</v>
      </c>
      <c r="P5741" s="7">
        <v>19971101</v>
      </c>
      <c r="Q5741" s="7">
        <v>107</v>
      </c>
      <c r="R5741" s="7">
        <v>202112</v>
      </c>
      <c r="S5741" s="7">
        <v>2022</v>
      </c>
      <c r="T5741" s="7">
        <v>1848664</v>
      </c>
      <c r="U5741" s="7">
        <v>17443323</v>
      </c>
      <c r="V5741" s="7">
        <v>600000</v>
      </c>
    </row>
    <row r="5742" spans="1:22" ht="16.5" customHeight="1">
      <c r="A5742" s="8">
        <v>1358134746</v>
      </c>
      <c r="B5742" s="7">
        <v>1778100</v>
      </c>
      <c r="C5742" s="12">
        <v>1345110036986</v>
      </c>
      <c r="D5742" s="7" t="s">
        <v>18869</v>
      </c>
      <c r="E5742" s="7" t="s">
        <v>18870</v>
      </c>
      <c r="F5742" s="7" t="s">
        <v>18871</v>
      </c>
      <c r="G5742" s="7" t="s">
        <v>18872</v>
      </c>
      <c r="H5742" s="7" t="s">
        <v>18873</v>
      </c>
      <c r="I5742" s="7" t="s">
        <v>65</v>
      </c>
      <c r="J5742" s="7" t="s">
        <v>33060</v>
      </c>
      <c r="K5742" s="7" t="s">
        <v>60</v>
      </c>
      <c r="L5742" s="7">
        <v>10</v>
      </c>
      <c r="M5742" s="7" t="s">
        <v>33076</v>
      </c>
      <c r="N5742" s="7">
        <v>26219</v>
      </c>
      <c r="O5742" s="7" t="s">
        <v>47251</v>
      </c>
      <c r="P5742" s="7">
        <v>19991119</v>
      </c>
      <c r="Q5742" s="7">
        <v>232</v>
      </c>
      <c r="R5742" s="7">
        <v>202112</v>
      </c>
      <c r="S5742" s="7">
        <v>2022</v>
      </c>
      <c r="T5742" s="7">
        <v>31708911</v>
      </c>
      <c r="U5742" s="7">
        <v>50477463</v>
      </c>
      <c r="V5742" s="7">
        <v>500000</v>
      </c>
    </row>
    <row r="5743" spans="1:22" ht="16.5" customHeight="1">
      <c r="A5743" s="8">
        <v>1258139744</v>
      </c>
      <c r="B5743" s="7">
        <v>1946363</v>
      </c>
      <c r="C5743" s="12">
        <v>1346110014492</v>
      </c>
      <c r="D5743" s="7" t="s">
        <v>17757</v>
      </c>
      <c r="E5743" s="7" t="s">
        <v>5057</v>
      </c>
      <c r="F5743" s="7" t="s">
        <v>748</v>
      </c>
      <c r="G5743" s="7" t="s">
        <v>17758</v>
      </c>
      <c r="H5743" s="7" t="s">
        <v>17759</v>
      </c>
      <c r="I5743" s="7" t="s">
        <v>65</v>
      </c>
      <c r="J5743" s="7" t="s">
        <v>33060</v>
      </c>
      <c r="K5743" s="7" t="s">
        <v>60</v>
      </c>
      <c r="L5743" s="7">
        <v>10</v>
      </c>
      <c r="M5743" s="7" t="s">
        <v>33076</v>
      </c>
      <c r="N5743" s="7">
        <v>21210</v>
      </c>
      <c r="O5743" s="7" t="s">
        <v>2255</v>
      </c>
      <c r="P5743" s="7">
        <v>20011004</v>
      </c>
      <c r="Q5743" s="7">
        <v>65</v>
      </c>
      <c r="R5743" s="7">
        <v>202112</v>
      </c>
      <c r="S5743" s="7">
        <v>2022</v>
      </c>
      <c r="T5743" s="7">
        <v>10564682</v>
      </c>
      <c r="U5743" s="7">
        <v>18079233</v>
      </c>
      <c r="V5743" s="7">
        <v>1930000</v>
      </c>
    </row>
    <row r="5744" spans="1:22" ht="16.5" customHeight="1">
      <c r="A5744" s="8">
        <v>1258154503</v>
      </c>
      <c r="B5744" s="7">
        <v>2220071</v>
      </c>
      <c r="C5744" s="12">
        <v>1346110026464</v>
      </c>
      <c r="D5744" s="7" t="s">
        <v>17698</v>
      </c>
      <c r="E5744" s="7" t="s">
        <v>17699</v>
      </c>
      <c r="F5744" s="7" t="s">
        <v>17700</v>
      </c>
      <c r="G5744" s="7" t="s">
        <v>1886</v>
      </c>
      <c r="H5744" s="7" t="s">
        <v>17701</v>
      </c>
      <c r="I5744" s="7" t="s">
        <v>65</v>
      </c>
      <c r="J5744" s="7" t="s">
        <v>33060</v>
      </c>
      <c r="K5744" s="7" t="s">
        <v>60</v>
      </c>
      <c r="L5744" s="7">
        <v>10</v>
      </c>
      <c r="M5744" s="7" t="s">
        <v>33760</v>
      </c>
      <c r="N5744" s="7">
        <v>46443</v>
      </c>
      <c r="O5744" s="7" t="s">
        <v>44335</v>
      </c>
      <c r="P5744" s="7">
        <v>20041005</v>
      </c>
      <c r="Q5744" s="7">
        <v>61</v>
      </c>
      <c r="R5744" s="7">
        <v>202112</v>
      </c>
      <c r="S5744" s="7">
        <v>2022</v>
      </c>
      <c r="T5744" s="7">
        <v>37532170</v>
      </c>
      <c r="U5744" s="7">
        <v>14578674</v>
      </c>
      <c r="V5744" s="7">
        <v>35039160</v>
      </c>
    </row>
    <row r="5745" spans="1:22" ht="16.5" customHeight="1">
      <c r="A5745" s="8">
        <v>1258157932</v>
      </c>
      <c r="B5745" s="7">
        <v>2267026</v>
      </c>
      <c r="C5745" s="12">
        <v>1346110028329</v>
      </c>
      <c r="D5745" s="7" t="s">
        <v>18014</v>
      </c>
      <c r="E5745" s="7" t="s">
        <v>18015</v>
      </c>
      <c r="F5745" s="7" t="s">
        <v>18016</v>
      </c>
      <c r="G5745" s="7" t="s">
        <v>18017</v>
      </c>
      <c r="H5745" s="7" t="s">
        <v>18018</v>
      </c>
      <c r="I5745" s="7" t="s">
        <v>65</v>
      </c>
      <c r="J5745" s="7" t="s">
        <v>33060</v>
      </c>
      <c r="K5745" s="7" t="s">
        <v>60</v>
      </c>
      <c r="L5745" s="7">
        <v>10</v>
      </c>
      <c r="M5745" s="7" t="s">
        <v>33076</v>
      </c>
      <c r="N5745" s="7">
        <v>22232</v>
      </c>
      <c r="O5745" s="7" t="s">
        <v>2931</v>
      </c>
      <c r="P5745" s="7">
        <v>20050516</v>
      </c>
      <c r="Q5745" s="7">
        <v>78</v>
      </c>
      <c r="R5745" s="7">
        <v>202112</v>
      </c>
      <c r="S5745" s="7">
        <v>2022</v>
      </c>
      <c r="T5745" s="7">
        <v>62098779</v>
      </c>
      <c r="U5745" s="7">
        <v>73912530</v>
      </c>
      <c r="V5745" s="7">
        <v>1000000</v>
      </c>
    </row>
    <row r="5746" spans="1:22" ht="16.5" customHeight="1">
      <c r="A5746" s="8">
        <v>1258181432</v>
      </c>
      <c r="B5746" s="7">
        <v>3606129</v>
      </c>
      <c r="C5746" s="12">
        <v>1346110042460</v>
      </c>
      <c r="D5746" s="7" t="s">
        <v>18876</v>
      </c>
      <c r="E5746" s="7" t="s">
        <v>18878</v>
      </c>
      <c r="F5746" s="7" t="s">
        <v>18879</v>
      </c>
      <c r="G5746" s="7" t="s">
        <v>18880</v>
      </c>
      <c r="H5746" s="7" t="s">
        <v>18881</v>
      </c>
      <c r="I5746" s="7" t="s">
        <v>65</v>
      </c>
      <c r="J5746" s="7" t="s">
        <v>33060</v>
      </c>
      <c r="K5746" s="7" t="s">
        <v>60</v>
      </c>
      <c r="L5746" s="7">
        <v>10</v>
      </c>
      <c r="M5746" s="7" t="s">
        <v>33076</v>
      </c>
      <c r="N5746" s="7">
        <v>26211</v>
      </c>
      <c r="O5746" s="7" t="s">
        <v>5655</v>
      </c>
      <c r="P5746" s="7">
        <v>20090801</v>
      </c>
      <c r="Q5746" s="7">
        <v>836</v>
      </c>
      <c r="R5746" s="7">
        <v>202112</v>
      </c>
      <c r="S5746" s="7">
        <v>2022</v>
      </c>
      <c r="T5746" s="7">
        <v>52291561</v>
      </c>
      <c r="U5746" s="7">
        <v>50277631</v>
      </c>
      <c r="V5746" s="7">
        <v>500000</v>
      </c>
    </row>
    <row r="5747" spans="1:22" ht="16.5" customHeight="1">
      <c r="A5747" s="8">
        <v>1258197308</v>
      </c>
      <c r="B5747" s="7">
        <v>4026946</v>
      </c>
      <c r="C5747" s="12">
        <v>1346140000652</v>
      </c>
      <c r="D5747" s="7" t="s">
        <v>18244</v>
      </c>
      <c r="E5747" s="7" t="s">
        <v>18245</v>
      </c>
      <c r="F5747" s="7" t="s">
        <v>18246</v>
      </c>
      <c r="G5747" s="7" t="s">
        <v>18247</v>
      </c>
      <c r="H5747" s="7" t="s">
        <v>18248</v>
      </c>
      <c r="I5747" s="7" t="s">
        <v>65</v>
      </c>
      <c r="J5747" s="7" t="s">
        <v>33060</v>
      </c>
      <c r="K5747" s="7" t="s">
        <v>60</v>
      </c>
      <c r="L5747" s="7">
        <v>10</v>
      </c>
      <c r="M5747" s="7" t="s">
        <v>33076</v>
      </c>
      <c r="N5747" s="7">
        <v>24290</v>
      </c>
      <c r="O5747" s="7" t="s">
        <v>54177</v>
      </c>
      <c r="P5747" s="7">
        <v>20110726</v>
      </c>
      <c r="Q5747" s="7">
        <v>197</v>
      </c>
      <c r="R5747" s="7">
        <v>202112</v>
      </c>
      <c r="S5747" s="7">
        <v>2022</v>
      </c>
      <c r="T5747" s="7">
        <v>32228254</v>
      </c>
      <c r="U5747" s="7">
        <v>25519587</v>
      </c>
      <c r="V5747" s="7">
        <v>1779250</v>
      </c>
    </row>
    <row r="5748" spans="1:22" ht="16.5" customHeight="1">
      <c r="A5748" s="8">
        <v>1248178477</v>
      </c>
      <c r="B5748" s="7">
        <v>1966026</v>
      </c>
      <c r="C5748" s="12">
        <v>1348110054643</v>
      </c>
      <c r="D5748" s="7" t="s">
        <v>19872</v>
      </c>
      <c r="E5748" s="7" t="s">
        <v>9749</v>
      </c>
      <c r="F5748" s="7" t="s">
        <v>19873</v>
      </c>
      <c r="G5748" s="7" t="s">
        <v>19874</v>
      </c>
      <c r="H5748" s="7" t="s">
        <v>19875</v>
      </c>
      <c r="I5748" s="7" t="s">
        <v>65</v>
      </c>
      <c r="J5748" s="7" t="s">
        <v>33060</v>
      </c>
      <c r="K5748" s="7" t="s">
        <v>60</v>
      </c>
      <c r="L5748" s="7">
        <v>10</v>
      </c>
      <c r="M5748" s="7" t="s">
        <v>33076</v>
      </c>
      <c r="N5748" s="7">
        <v>29299</v>
      </c>
      <c r="O5748" s="7" t="s">
        <v>33562</v>
      </c>
      <c r="P5748" s="7">
        <v>20001107</v>
      </c>
      <c r="Q5748" s="7">
        <v>57</v>
      </c>
      <c r="R5748" s="7">
        <v>202112</v>
      </c>
      <c r="S5748" s="7">
        <v>2022</v>
      </c>
      <c r="T5748" s="7">
        <v>12267743</v>
      </c>
      <c r="U5748" s="7">
        <v>20596593</v>
      </c>
      <c r="V5748" s="7">
        <v>300000</v>
      </c>
    </row>
    <row r="5749" spans="1:22" ht="16.5" customHeight="1">
      <c r="A5749" s="8">
        <v>1248655028</v>
      </c>
      <c r="B5749" s="7">
        <v>2803747</v>
      </c>
      <c r="C5749" s="12">
        <v>1348110138348</v>
      </c>
      <c r="D5749" s="7" t="s">
        <v>2715</v>
      </c>
      <c r="E5749" s="7" t="s">
        <v>22393</v>
      </c>
      <c r="F5749" s="7" t="s">
        <v>22394</v>
      </c>
      <c r="G5749" s="7" t="s">
        <v>22395</v>
      </c>
      <c r="H5749" s="7" t="s">
        <v>22396</v>
      </c>
      <c r="I5749" s="7" t="s">
        <v>65</v>
      </c>
      <c r="J5749" s="7" t="s">
        <v>33060</v>
      </c>
      <c r="K5749" s="7" t="s">
        <v>60</v>
      </c>
      <c r="L5749" s="7">
        <v>10</v>
      </c>
      <c r="M5749" s="7" t="s">
        <v>313</v>
      </c>
      <c r="N5749" s="7">
        <v>42139</v>
      </c>
      <c r="O5749" s="7" t="s">
        <v>49971</v>
      </c>
      <c r="P5749" s="7">
        <v>20070425</v>
      </c>
      <c r="Q5749" s="7">
        <v>266</v>
      </c>
      <c r="R5749" s="7">
        <v>202112</v>
      </c>
      <c r="S5749" s="7">
        <v>2022</v>
      </c>
      <c r="T5749" s="7">
        <v>250566048</v>
      </c>
      <c r="U5749" s="7">
        <v>95790734</v>
      </c>
      <c r="V5749" s="7">
        <v>2000000</v>
      </c>
    </row>
    <row r="5750" spans="1:22" ht="16.5" customHeight="1">
      <c r="A5750" s="8">
        <v>1248704943</v>
      </c>
      <c r="B5750" s="7">
        <v>3852107</v>
      </c>
      <c r="C5750" s="12">
        <v>1348110203993</v>
      </c>
      <c r="D5750" s="7" t="s">
        <v>27203</v>
      </c>
      <c r="E5750" s="7" t="s">
        <v>27204</v>
      </c>
      <c r="F5750" s="7" t="s">
        <v>27205</v>
      </c>
      <c r="G5750" s="7" t="s">
        <v>27206</v>
      </c>
      <c r="H5750" s="7" t="s">
        <v>27207</v>
      </c>
      <c r="I5750" s="7" t="s">
        <v>63</v>
      </c>
      <c r="J5750" s="7" t="s">
        <v>33060</v>
      </c>
      <c r="K5750" s="7" t="s">
        <v>60</v>
      </c>
      <c r="L5750" s="7">
        <v>10</v>
      </c>
      <c r="M5750" s="7" t="s">
        <v>34433</v>
      </c>
      <c r="N5750" s="7">
        <v>62021</v>
      </c>
      <c r="O5750" s="7" t="s">
        <v>13709</v>
      </c>
      <c r="P5750" s="7">
        <v>20101021</v>
      </c>
      <c r="Q5750" s="7">
        <v>271</v>
      </c>
      <c r="R5750" s="7">
        <v>202112</v>
      </c>
      <c r="S5750" s="7">
        <v>2022</v>
      </c>
      <c r="T5750" s="7">
        <v>108121959</v>
      </c>
      <c r="U5750" s="7">
        <v>99496784</v>
      </c>
      <c r="V5750" s="7">
        <v>4124499</v>
      </c>
    </row>
    <row r="5751" spans="1:22" ht="16.5" customHeight="1">
      <c r="A5751" s="8">
        <v>3168129589</v>
      </c>
      <c r="B5751" s="7">
        <v>10835625</v>
      </c>
      <c r="C5751" s="12">
        <v>1348110641193</v>
      </c>
      <c r="D5751" s="7" t="s">
        <v>54178</v>
      </c>
      <c r="E5751" s="7" t="s">
        <v>54179</v>
      </c>
      <c r="F5751" s="7" t="s">
        <v>54180</v>
      </c>
      <c r="G5751" s="7" t="s">
        <v>54181</v>
      </c>
      <c r="H5751" s="7" t="s">
        <v>54182</v>
      </c>
      <c r="I5751" s="7" t="s">
        <v>65</v>
      </c>
      <c r="J5751" s="7" t="s">
        <v>33060</v>
      </c>
      <c r="K5751" s="7" t="s">
        <v>60</v>
      </c>
      <c r="L5751" s="7">
        <v>10</v>
      </c>
      <c r="M5751" s="7" t="s">
        <v>33076</v>
      </c>
      <c r="N5751" s="7">
        <v>29271</v>
      </c>
      <c r="O5751" s="7" t="s">
        <v>6252</v>
      </c>
      <c r="P5751" s="7">
        <v>20210901</v>
      </c>
      <c r="Q5751" s="7">
        <v>66</v>
      </c>
      <c r="R5751" s="7">
        <v>202112</v>
      </c>
      <c r="S5751" s="7">
        <v>2022</v>
      </c>
      <c r="T5751" s="7">
        <v>47741470</v>
      </c>
      <c r="U5751" s="7">
        <v>25149375</v>
      </c>
      <c r="V5751" s="7">
        <v>500000</v>
      </c>
    </row>
    <row r="5752" spans="1:22" ht="16.5" customHeight="1">
      <c r="A5752" s="8">
        <v>1238616172</v>
      </c>
      <c r="B5752" s="7">
        <v>3208025</v>
      </c>
      <c r="C5752" s="12">
        <v>1351110091937</v>
      </c>
      <c r="D5752" s="7" t="s">
        <v>29365</v>
      </c>
      <c r="E5752" s="7" t="s">
        <v>2893</v>
      </c>
      <c r="F5752" s="7" t="s">
        <v>29366</v>
      </c>
      <c r="G5752" s="7" t="s">
        <v>29367</v>
      </c>
      <c r="H5752" s="7" t="s">
        <v>29368</v>
      </c>
      <c r="I5752" s="7" t="s">
        <v>65</v>
      </c>
      <c r="J5752" s="7" t="s">
        <v>33060</v>
      </c>
      <c r="K5752" s="7" t="s">
        <v>60</v>
      </c>
      <c r="L5752" s="7">
        <v>10</v>
      </c>
      <c r="M5752" s="7" t="s">
        <v>363</v>
      </c>
      <c r="N5752" s="7">
        <v>72910</v>
      </c>
      <c r="O5752" s="7" t="s">
        <v>35919</v>
      </c>
      <c r="P5752" s="7">
        <v>20081226</v>
      </c>
      <c r="Q5752" s="7">
        <v>81</v>
      </c>
      <c r="R5752" s="7">
        <v>202112</v>
      </c>
      <c r="S5752" s="7">
        <v>2022</v>
      </c>
      <c r="T5752" s="7">
        <v>5750542</v>
      </c>
      <c r="U5752" s="7">
        <v>11205805</v>
      </c>
      <c r="V5752" s="7">
        <v>566500</v>
      </c>
    </row>
    <row r="5753" spans="1:22" ht="16.5" customHeight="1">
      <c r="A5753" s="8">
        <v>1388118522</v>
      </c>
      <c r="B5753" s="7">
        <v>1109446</v>
      </c>
      <c r="C5753" s="12">
        <v>1352110005332</v>
      </c>
      <c r="D5753" s="7" t="s">
        <v>17450</v>
      </c>
      <c r="E5753" s="7" t="s">
        <v>17451</v>
      </c>
      <c r="F5753" s="7" t="s">
        <v>1435</v>
      </c>
      <c r="G5753" s="7" t="s">
        <v>17452</v>
      </c>
      <c r="H5753" s="7" t="s">
        <v>17453</v>
      </c>
      <c r="I5753" s="7" t="s">
        <v>65</v>
      </c>
      <c r="J5753" s="7" t="s">
        <v>33060</v>
      </c>
      <c r="K5753" s="7" t="s">
        <v>60</v>
      </c>
      <c r="L5753" s="7">
        <v>10</v>
      </c>
      <c r="M5753" s="7" t="s">
        <v>33076</v>
      </c>
      <c r="N5753" s="7">
        <v>18112</v>
      </c>
      <c r="O5753" s="7" t="s">
        <v>1435</v>
      </c>
      <c r="P5753" s="7">
        <v>19990101</v>
      </c>
      <c r="Q5753" s="7">
        <v>51</v>
      </c>
      <c r="R5753" s="7">
        <v>202112</v>
      </c>
      <c r="S5753" s="7">
        <v>2022</v>
      </c>
      <c r="T5753" s="7">
        <v>16396141</v>
      </c>
      <c r="U5753" s="7">
        <v>14800449</v>
      </c>
      <c r="V5753" s="7">
        <v>50000</v>
      </c>
    </row>
    <row r="5754" spans="1:22" ht="16.5" customHeight="1">
      <c r="A5754" s="8">
        <v>1348157294</v>
      </c>
      <c r="B5754" s="7">
        <v>1738694</v>
      </c>
      <c r="C5754" s="12">
        <v>1355110107843</v>
      </c>
      <c r="D5754" s="7" t="s">
        <v>17075</v>
      </c>
      <c r="E5754" s="7" t="s">
        <v>17076</v>
      </c>
      <c r="F5754" s="7" t="s">
        <v>17077</v>
      </c>
      <c r="G5754" s="7" t="s">
        <v>17078</v>
      </c>
      <c r="H5754" s="7" t="s">
        <v>17079</v>
      </c>
      <c r="I5754" s="7" t="s">
        <v>65</v>
      </c>
      <c r="J5754" s="7" t="s">
        <v>33060</v>
      </c>
      <c r="K5754" s="7" t="s">
        <v>60</v>
      </c>
      <c r="L5754" s="7">
        <v>10</v>
      </c>
      <c r="M5754" s="7" t="s">
        <v>33076</v>
      </c>
      <c r="N5754" s="7">
        <v>13994</v>
      </c>
      <c r="O5754" s="7" t="s">
        <v>54183</v>
      </c>
      <c r="P5754" s="7">
        <v>20000627</v>
      </c>
      <c r="Q5754" s="7">
        <v>81</v>
      </c>
      <c r="R5754" s="7">
        <v>202112</v>
      </c>
      <c r="S5754" s="7">
        <v>2022</v>
      </c>
      <c r="T5754" s="7">
        <v>41852059</v>
      </c>
      <c r="U5754" s="7">
        <v>62878532</v>
      </c>
      <c r="V5754" s="7">
        <v>3200000</v>
      </c>
    </row>
    <row r="5755" spans="1:22" ht="16.5" customHeight="1">
      <c r="A5755" s="8">
        <v>1358647872</v>
      </c>
      <c r="B5755" s="7">
        <v>5966375</v>
      </c>
      <c r="C5755" s="12">
        <v>1358110255828</v>
      </c>
      <c r="D5755" s="7" t="s">
        <v>30176</v>
      </c>
      <c r="E5755" s="7" t="s">
        <v>30177</v>
      </c>
      <c r="F5755" s="7" t="s">
        <v>30178</v>
      </c>
      <c r="G5755" s="7" t="s">
        <v>30179</v>
      </c>
      <c r="H5755" s="7" t="s">
        <v>30180</v>
      </c>
      <c r="I5755" s="7" t="s">
        <v>65</v>
      </c>
      <c r="J5755" s="7" t="s">
        <v>33060</v>
      </c>
      <c r="K5755" s="7" t="s">
        <v>60</v>
      </c>
      <c r="L5755" s="7">
        <v>10</v>
      </c>
      <c r="M5755" s="7" t="s">
        <v>363</v>
      </c>
      <c r="N5755" s="7">
        <v>70111</v>
      </c>
      <c r="O5755" s="7" t="s">
        <v>1839</v>
      </c>
      <c r="P5755" s="7">
        <v>20140926</v>
      </c>
      <c r="Q5755" s="7">
        <v>61</v>
      </c>
      <c r="R5755" s="7">
        <v>202112</v>
      </c>
      <c r="S5755" s="7">
        <v>2022</v>
      </c>
      <c r="T5755" s="7">
        <v>297435</v>
      </c>
      <c r="U5755" s="7">
        <v>12070321</v>
      </c>
      <c r="V5755" s="7">
        <v>5036956</v>
      </c>
    </row>
    <row r="5756" spans="1:22" ht="16.5" customHeight="1">
      <c r="A5756" s="8">
        <v>2248139565</v>
      </c>
      <c r="B5756" s="7">
        <v>2813651</v>
      </c>
      <c r="C5756" s="12">
        <v>1412110041370</v>
      </c>
      <c r="D5756" s="7" t="s">
        <v>30678</v>
      </c>
      <c r="E5756" s="7" t="s">
        <v>30679</v>
      </c>
      <c r="F5756" s="7" t="s">
        <v>20244</v>
      </c>
      <c r="G5756" s="7" t="s">
        <v>30680</v>
      </c>
      <c r="H5756" s="7" t="s">
        <v>30681</v>
      </c>
      <c r="I5756" s="7" t="s">
        <v>65</v>
      </c>
      <c r="J5756" s="7" t="s">
        <v>33060</v>
      </c>
      <c r="K5756" s="7" t="s">
        <v>60</v>
      </c>
      <c r="L5756" s="7">
        <v>10</v>
      </c>
      <c r="M5756" s="7" t="s">
        <v>105</v>
      </c>
      <c r="N5756" s="7">
        <v>86101</v>
      </c>
      <c r="O5756" s="7" t="s">
        <v>615</v>
      </c>
      <c r="P5756" s="7">
        <v>20070702</v>
      </c>
      <c r="Q5756" s="7">
        <v>111</v>
      </c>
      <c r="R5756" s="7">
        <v>202112</v>
      </c>
      <c r="S5756" s="7">
        <v>2022</v>
      </c>
      <c r="T5756" s="7">
        <v>3515217</v>
      </c>
      <c r="U5756" s="7">
        <v>9210346</v>
      </c>
      <c r="V5756" s="7">
        <v>1600000</v>
      </c>
    </row>
    <row r="5757" spans="1:22" ht="16.5" customHeight="1">
      <c r="A5757" s="8">
        <v>3018193930</v>
      </c>
      <c r="B5757" s="7">
        <v>2800804</v>
      </c>
      <c r="C5757" s="12">
        <v>1501110105515</v>
      </c>
      <c r="D5757" s="7" t="s">
        <v>19232</v>
      </c>
      <c r="E5757" s="7" t="s">
        <v>248</v>
      </c>
      <c r="F5757" s="7" t="s">
        <v>5047</v>
      </c>
      <c r="G5757" s="7" t="s">
        <v>19233</v>
      </c>
      <c r="H5757" s="7" t="s">
        <v>19234</v>
      </c>
      <c r="I5757" s="7" t="s">
        <v>65</v>
      </c>
      <c r="J5757" s="7" t="s">
        <v>33060</v>
      </c>
      <c r="K5757" s="7" t="s">
        <v>60</v>
      </c>
      <c r="L5757" s="7">
        <v>10</v>
      </c>
      <c r="M5757" s="7" t="s">
        <v>33076</v>
      </c>
      <c r="N5757" s="7">
        <v>27190</v>
      </c>
      <c r="O5757" s="7" t="s">
        <v>38449</v>
      </c>
      <c r="P5757" s="7">
        <v>20070420</v>
      </c>
      <c r="Q5757" s="7">
        <v>116</v>
      </c>
      <c r="R5757" s="7">
        <v>202112</v>
      </c>
      <c r="S5757" s="7">
        <v>2022</v>
      </c>
      <c r="T5757" s="7">
        <v>23751001</v>
      </c>
      <c r="U5757" s="7">
        <v>22714706</v>
      </c>
      <c r="V5757" s="7">
        <v>300000</v>
      </c>
    </row>
    <row r="5758" spans="1:22" ht="16.5" customHeight="1">
      <c r="A5758" s="8">
        <v>6608100626</v>
      </c>
      <c r="B5758" s="7">
        <v>8173436</v>
      </c>
      <c r="C5758" s="12">
        <v>1501110235586</v>
      </c>
      <c r="D5758" s="7" t="s">
        <v>18612</v>
      </c>
      <c r="E5758" s="7" t="s">
        <v>15076</v>
      </c>
      <c r="F5758" s="7" t="s">
        <v>18614</v>
      </c>
      <c r="G5758" s="7" t="s">
        <v>18615</v>
      </c>
      <c r="H5758" s="7" t="s">
        <v>10233</v>
      </c>
      <c r="I5758" s="7" t="s">
        <v>63</v>
      </c>
      <c r="J5758" s="7" t="s">
        <v>33060</v>
      </c>
      <c r="K5758" s="7" t="s">
        <v>60</v>
      </c>
      <c r="L5758" s="7">
        <v>10</v>
      </c>
      <c r="M5758" s="7" t="s">
        <v>33076</v>
      </c>
      <c r="N5758" s="7">
        <v>26121</v>
      </c>
      <c r="O5758" s="7" t="s">
        <v>4203</v>
      </c>
      <c r="P5758" s="7">
        <v>20170512</v>
      </c>
      <c r="Q5758" s="7">
        <v>1015</v>
      </c>
      <c r="R5758" s="7">
        <v>202112</v>
      </c>
      <c r="S5758" s="7">
        <v>2022</v>
      </c>
      <c r="T5758" s="7">
        <v>174349895</v>
      </c>
      <c r="U5758" s="7">
        <v>1125551565</v>
      </c>
      <c r="V5758" s="7">
        <v>124119910</v>
      </c>
    </row>
    <row r="5759" spans="1:22" ht="16.5" customHeight="1">
      <c r="A5759" s="8">
        <v>5858701476</v>
      </c>
      <c r="B5759" s="7">
        <v>9301271</v>
      </c>
      <c r="C5759" s="12">
        <v>1511110073555</v>
      </c>
      <c r="D5759" s="7" t="s">
        <v>20498</v>
      </c>
      <c r="E5759" s="7" t="s">
        <v>20500</v>
      </c>
      <c r="F5759" s="7" t="s">
        <v>2798</v>
      </c>
      <c r="G5759" s="7" t="s">
        <v>20501</v>
      </c>
      <c r="H5759" s="7" t="s">
        <v>20502</v>
      </c>
      <c r="I5759" s="7" t="s">
        <v>65</v>
      </c>
      <c r="J5759" s="7" t="s">
        <v>33060</v>
      </c>
      <c r="K5759" s="7" t="s">
        <v>60</v>
      </c>
      <c r="L5759" s="7">
        <v>10</v>
      </c>
      <c r="M5759" s="7" t="s">
        <v>33076</v>
      </c>
      <c r="N5759" s="7">
        <v>30399</v>
      </c>
      <c r="O5759" s="7" t="s">
        <v>7553</v>
      </c>
      <c r="P5759" s="7">
        <v>20200121</v>
      </c>
      <c r="Q5759" s="7">
        <v>990</v>
      </c>
      <c r="R5759" s="7">
        <v>202112</v>
      </c>
      <c r="S5759" s="7">
        <v>2022</v>
      </c>
      <c r="T5759" s="7">
        <v>89627618</v>
      </c>
      <c r="U5759" s="7">
        <v>2881447</v>
      </c>
      <c r="V5759" s="7">
        <v>5000</v>
      </c>
    </row>
    <row r="5760" spans="1:22" ht="16.5" customHeight="1">
      <c r="A5760" s="8">
        <v>8568701121</v>
      </c>
      <c r="B5760" s="7">
        <v>8772763</v>
      </c>
      <c r="C5760" s="12">
        <v>1544110033237</v>
      </c>
      <c r="D5760" s="7" t="s">
        <v>19450</v>
      </c>
      <c r="E5760" s="7" t="s">
        <v>19452</v>
      </c>
      <c r="F5760" s="7" t="s">
        <v>19453</v>
      </c>
      <c r="G5760" s="7" t="s">
        <v>19454</v>
      </c>
      <c r="H5760" s="7" t="s">
        <v>19455</v>
      </c>
      <c r="I5760" s="7" t="s">
        <v>52</v>
      </c>
      <c r="J5760" s="7" t="s">
        <v>33060</v>
      </c>
      <c r="K5760" s="7" t="s">
        <v>60</v>
      </c>
      <c r="L5760" s="7">
        <v>10</v>
      </c>
      <c r="M5760" s="7" t="s">
        <v>33076</v>
      </c>
      <c r="N5760" s="7">
        <v>28909</v>
      </c>
      <c r="O5760" s="7" t="s">
        <v>38319</v>
      </c>
      <c r="P5760" s="7">
        <v>20181101</v>
      </c>
      <c r="Q5760" s="7">
        <v>370</v>
      </c>
      <c r="R5760" s="7">
        <v>202112</v>
      </c>
      <c r="S5760" s="7">
        <v>2022</v>
      </c>
      <c r="T5760" s="7">
        <v>47738773</v>
      </c>
      <c r="U5760" s="7">
        <v>22440464</v>
      </c>
      <c r="V5760" s="7">
        <v>6000000</v>
      </c>
    </row>
    <row r="5761" spans="1:22" ht="16.5" customHeight="1">
      <c r="A5761" s="8">
        <v>3038122839</v>
      </c>
      <c r="B5761" s="7">
        <v>1271844</v>
      </c>
      <c r="C5761" s="12">
        <v>1545110015192</v>
      </c>
      <c r="D5761" s="7" t="s">
        <v>17521</v>
      </c>
      <c r="E5761" s="7" t="s">
        <v>9084</v>
      </c>
      <c r="F5761" s="7" t="s">
        <v>17522</v>
      </c>
      <c r="G5761" s="7" t="s">
        <v>17523</v>
      </c>
      <c r="H5761" s="7" t="s">
        <v>17524</v>
      </c>
      <c r="I5761" s="7" t="s">
        <v>65</v>
      </c>
      <c r="J5761" s="7" t="s">
        <v>33060</v>
      </c>
      <c r="K5761" s="7" t="s">
        <v>60</v>
      </c>
      <c r="L5761" s="7">
        <v>10</v>
      </c>
      <c r="M5761" s="7" t="s">
        <v>33076</v>
      </c>
      <c r="N5761" s="7">
        <v>20203</v>
      </c>
      <c r="O5761" s="7" t="s">
        <v>42472</v>
      </c>
      <c r="P5761" s="7">
        <v>19990526</v>
      </c>
      <c r="Q5761" s="7">
        <v>76</v>
      </c>
      <c r="R5761" s="7">
        <v>202112</v>
      </c>
      <c r="S5761" s="7">
        <v>2022</v>
      </c>
      <c r="T5761" s="7">
        <v>42079959</v>
      </c>
      <c r="U5761" s="7">
        <v>21975787</v>
      </c>
      <c r="V5761" s="7">
        <v>500000</v>
      </c>
    </row>
    <row r="5762" spans="1:22" ht="16.5" customHeight="1">
      <c r="A5762" s="8">
        <v>3058110682</v>
      </c>
      <c r="B5762" s="7">
        <v>1420150</v>
      </c>
      <c r="C5762" s="12">
        <v>1601110000820</v>
      </c>
      <c r="D5762" s="7" t="s">
        <v>25555</v>
      </c>
      <c r="E5762" s="7" t="s">
        <v>11166</v>
      </c>
      <c r="F5762" s="7" t="s">
        <v>25556</v>
      </c>
      <c r="G5762" s="7" t="s">
        <v>25557</v>
      </c>
      <c r="H5762" s="7" t="s">
        <v>25558</v>
      </c>
      <c r="I5762" s="7" t="s">
        <v>65</v>
      </c>
      <c r="J5762" s="7" t="s">
        <v>33060</v>
      </c>
      <c r="K5762" s="7" t="s">
        <v>60</v>
      </c>
      <c r="L5762" s="7">
        <v>10</v>
      </c>
      <c r="M5762" s="7" t="s">
        <v>34194</v>
      </c>
      <c r="N5762" s="7">
        <v>49220</v>
      </c>
      <c r="O5762" s="7" t="s">
        <v>10760</v>
      </c>
      <c r="P5762" s="7">
        <v>19560101</v>
      </c>
      <c r="Q5762" s="7">
        <v>167</v>
      </c>
      <c r="R5762" s="7">
        <v>202112</v>
      </c>
      <c r="S5762" s="7">
        <v>2022</v>
      </c>
      <c r="T5762" s="7">
        <v>13840055</v>
      </c>
      <c r="U5762" s="7">
        <v>11084335</v>
      </c>
      <c r="V5762" s="7">
        <v>288000</v>
      </c>
    </row>
    <row r="5763" spans="1:22" ht="16.5" customHeight="1">
      <c r="A5763" s="8">
        <v>3068102638</v>
      </c>
      <c r="B5763" s="7">
        <v>1178485</v>
      </c>
      <c r="C5763" s="12">
        <v>1601110003494</v>
      </c>
      <c r="D5763" s="7" t="s">
        <v>25588</v>
      </c>
      <c r="E5763" s="7" t="s">
        <v>25589</v>
      </c>
      <c r="F5763" s="7" t="s">
        <v>25590</v>
      </c>
      <c r="G5763" s="7" t="s">
        <v>25591</v>
      </c>
      <c r="H5763" s="7" t="s">
        <v>25592</v>
      </c>
      <c r="I5763" s="7" t="s">
        <v>65</v>
      </c>
      <c r="J5763" s="7" t="s">
        <v>33060</v>
      </c>
      <c r="K5763" s="7" t="s">
        <v>60</v>
      </c>
      <c r="L5763" s="7">
        <v>10</v>
      </c>
      <c r="M5763" s="7" t="s">
        <v>34194</v>
      </c>
      <c r="N5763" s="7">
        <v>49212</v>
      </c>
      <c r="O5763" s="7" t="s">
        <v>10754</v>
      </c>
      <c r="P5763" s="7">
        <v>19790801</v>
      </c>
      <c r="Q5763" s="7">
        <v>227</v>
      </c>
      <c r="R5763" s="7">
        <v>202112</v>
      </c>
      <c r="S5763" s="7">
        <v>2022</v>
      </c>
      <c r="T5763" s="7">
        <v>19209633</v>
      </c>
      <c r="U5763" s="7">
        <v>6246920</v>
      </c>
      <c r="V5763" s="7">
        <v>512000</v>
      </c>
    </row>
    <row r="5764" spans="1:22" ht="16.5" customHeight="1">
      <c r="A5764" s="8">
        <v>3148134903</v>
      </c>
      <c r="B5764" s="7">
        <v>1318208</v>
      </c>
      <c r="C5764" s="12">
        <v>1601110101446</v>
      </c>
      <c r="D5764" s="7" t="s">
        <v>19929</v>
      </c>
      <c r="E5764" s="7" t="s">
        <v>19930</v>
      </c>
      <c r="F5764" s="7" t="s">
        <v>19931</v>
      </c>
      <c r="G5764" s="7" t="s">
        <v>19932</v>
      </c>
      <c r="H5764" s="7" t="s">
        <v>19933</v>
      </c>
      <c r="I5764" s="7" t="s">
        <v>65</v>
      </c>
      <c r="J5764" s="7" t="s">
        <v>33060</v>
      </c>
      <c r="K5764" s="7" t="s">
        <v>60</v>
      </c>
      <c r="L5764" s="7">
        <v>10</v>
      </c>
      <c r="M5764" s="7" t="s">
        <v>33076</v>
      </c>
      <c r="N5764" s="7">
        <v>29272</v>
      </c>
      <c r="O5764" s="7" t="s">
        <v>51068</v>
      </c>
      <c r="P5764" s="7">
        <v>20000801</v>
      </c>
      <c r="Q5764" s="7">
        <v>50</v>
      </c>
      <c r="R5764" s="7">
        <v>202112</v>
      </c>
      <c r="S5764" s="7">
        <v>2022</v>
      </c>
      <c r="T5764" s="7">
        <v>24668407</v>
      </c>
      <c r="U5764" s="7">
        <v>30870817</v>
      </c>
      <c r="V5764" s="7">
        <v>400000</v>
      </c>
    </row>
    <row r="5765" spans="1:22" ht="16.5" customHeight="1">
      <c r="A5765" s="8">
        <v>3058198602</v>
      </c>
      <c r="B5765" s="7">
        <v>3604968</v>
      </c>
      <c r="C5765" s="12">
        <v>1601110260234</v>
      </c>
      <c r="D5765" s="7" t="s">
        <v>21571</v>
      </c>
      <c r="E5765" s="7" t="s">
        <v>21572</v>
      </c>
      <c r="F5765" s="7" t="s">
        <v>21573</v>
      </c>
      <c r="G5765" s="7" t="s">
        <v>21574</v>
      </c>
      <c r="H5765" s="7" t="s">
        <v>21575</v>
      </c>
      <c r="I5765" s="7" t="s">
        <v>65</v>
      </c>
      <c r="J5765" s="7" t="s">
        <v>33060</v>
      </c>
      <c r="K5765" s="7" t="s">
        <v>47</v>
      </c>
      <c r="L5765" s="7">
        <v>10</v>
      </c>
      <c r="M5765" s="7" t="s">
        <v>33076</v>
      </c>
      <c r="N5765" s="7">
        <v>33993</v>
      </c>
      <c r="O5765" s="7" t="s">
        <v>45344</v>
      </c>
      <c r="P5765" s="7">
        <v>20090611</v>
      </c>
      <c r="Q5765" s="7">
        <v>52</v>
      </c>
      <c r="R5765" s="7">
        <v>202112</v>
      </c>
      <c r="S5765" s="7">
        <v>2022</v>
      </c>
      <c r="T5765" s="7">
        <v>4657159</v>
      </c>
      <c r="U5765" s="7">
        <v>8582833</v>
      </c>
      <c r="V5765" s="7">
        <v>150000</v>
      </c>
    </row>
    <row r="5766" spans="1:22" ht="16.5" customHeight="1">
      <c r="A5766" s="8">
        <v>3148626446</v>
      </c>
      <c r="B5766" s="7">
        <v>4027252</v>
      </c>
      <c r="C5766" s="12">
        <v>1601110304016</v>
      </c>
      <c r="D5766" s="7" t="s">
        <v>22548</v>
      </c>
      <c r="E5766" s="7" t="s">
        <v>22549</v>
      </c>
      <c r="F5766" s="7" t="s">
        <v>22550</v>
      </c>
      <c r="G5766" s="7" t="s">
        <v>22551</v>
      </c>
      <c r="H5766" s="7" t="s">
        <v>22552</v>
      </c>
      <c r="I5766" s="7" t="s">
        <v>65</v>
      </c>
      <c r="J5766" s="7" t="s">
        <v>33060</v>
      </c>
      <c r="K5766" s="7" t="s">
        <v>60</v>
      </c>
      <c r="L5766" s="7">
        <v>10</v>
      </c>
      <c r="M5766" s="7" t="s">
        <v>33760</v>
      </c>
      <c r="N5766" s="7">
        <v>45110</v>
      </c>
      <c r="O5766" s="7" t="s">
        <v>9138</v>
      </c>
      <c r="P5766" s="7">
        <v>20110720</v>
      </c>
      <c r="Q5766" s="7">
        <v>51</v>
      </c>
      <c r="R5766" s="7">
        <v>202112</v>
      </c>
      <c r="S5766" s="7">
        <v>2022</v>
      </c>
      <c r="T5766" s="7">
        <v>26519387</v>
      </c>
      <c r="U5766" s="7">
        <v>10718396</v>
      </c>
      <c r="V5766" s="7">
        <v>1750000</v>
      </c>
    </row>
    <row r="5767" spans="1:22" ht="16.5" customHeight="1">
      <c r="A5767" s="8">
        <v>3128647498</v>
      </c>
      <c r="B5767" s="7">
        <v>4198713</v>
      </c>
      <c r="C5767" s="12">
        <v>1648110070586</v>
      </c>
      <c r="D5767" s="7" t="s">
        <v>19951</v>
      </c>
      <c r="E5767" s="7" t="s">
        <v>2060</v>
      </c>
      <c r="F5767" s="7" t="s">
        <v>19952</v>
      </c>
      <c r="G5767" s="7" t="s">
        <v>19953</v>
      </c>
      <c r="H5767" s="7" t="s">
        <v>19954</v>
      </c>
      <c r="I5767" s="7" t="s">
        <v>65</v>
      </c>
      <c r="J5767" s="7" t="s">
        <v>33060</v>
      </c>
      <c r="K5767" s="7" t="s">
        <v>60</v>
      </c>
      <c r="L5767" s="7">
        <v>10</v>
      </c>
      <c r="M5767" s="7" t="s">
        <v>33076</v>
      </c>
      <c r="N5767" s="7">
        <v>22299</v>
      </c>
      <c r="O5767" s="7" t="s">
        <v>33340</v>
      </c>
      <c r="P5767" s="7">
        <v>20130121</v>
      </c>
      <c r="Q5767" s="7">
        <v>100</v>
      </c>
      <c r="R5767" s="7">
        <v>202112</v>
      </c>
      <c r="S5767" s="7">
        <v>2022</v>
      </c>
      <c r="T5767" s="7">
        <v>10121768</v>
      </c>
      <c r="U5767" s="7">
        <v>25388762</v>
      </c>
      <c r="V5767" s="7">
        <v>2337500</v>
      </c>
    </row>
    <row r="5768" spans="1:22" ht="16.5" customHeight="1">
      <c r="A5768" s="8">
        <v>3128670382</v>
      </c>
      <c r="B5768" s="7">
        <v>5966591</v>
      </c>
      <c r="C5768" s="12">
        <v>1648110081799</v>
      </c>
      <c r="D5768" s="7" t="s">
        <v>19592</v>
      </c>
      <c r="E5768" s="7" t="s">
        <v>19593</v>
      </c>
      <c r="F5768" s="7" t="s">
        <v>19594</v>
      </c>
      <c r="G5768" s="7" t="s">
        <v>19595</v>
      </c>
      <c r="H5768" s="7" t="s">
        <v>19596</v>
      </c>
      <c r="I5768" s="7" t="s">
        <v>65</v>
      </c>
      <c r="J5768" s="7" t="s">
        <v>33060</v>
      </c>
      <c r="K5768" s="7" t="s">
        <v>60</v>
      </c>
      <c r="L5768" s="7">
        <v>10</v>
      </c>
      <c r="M5768" s="7" t="s">
        <v>33076</v>
      </c>
      <c r="N5768" s="7">
        <v>29290</v>
      </c>
      <c r="O5768" s="7" t="s">
        <v>49708</v>
      </c>
      <c r="P5768" s="7">
        <v>20140923</v>
      </c>
      <c r="Q5768" s="7">
        <v>52</v>
      </c>
      <c r="R5768" s="7">
        <v>202112</v>
      </c>
      <c r="S5768" s="7">
        <v>2022</v>
      </c>
      <c r="T5768" s="7">
        <v>21382368</v>
      </c>
      <c r="U5768" s="7">
        <v>16627446</v>
      </c>
      <c r="V5768" s="7">
        <v>3163535</v>
      </c>
    </row>
    <row r="5769" spans="1:22" ht="16.5" customHeight="1">
      <c r="A5769" s="8">
        <v>5028110323</v>
      </c>
      <c r="B5769" s="7">
        <v>1345109</v>
      </c>
      <c r="C5769" s="12">
        <v>1701110034330</v>
      </c>
      <c r="D5769" s="7" t="s">
        <v>23645</v>
      </c>
      <c r="E5769" s="7" t="s">
        <v>23646</v>
      </c>
      <c r="F5769" s="7" t="s">
        <v>23647</v>
      </c>
      <c r="G5769" s="7" t="s">
        <v>23648</v>
      </c>
      <c r="H5769" s="7" t="s">
        <v>23649</v>
      </c>
      <c r="I5769" s="7" t="s">
        <v>65</v>
      </c>
      <c r="J5769" s="7" t="s">
        <v>33060</v>
      </c>
      <c r="K5769" s="7" t="s">
        <v>60</v>
      </c>
      <c r="L5769" s="7">
        <v>10</v>
      </c>
      <c r="M5769" s="7" t="s">
        <v>34319</v>
      </c>
      <c r="N5769" s="7">
        <v>55101</v>
      </c>
      <c r="O5769" s="7" t="s">
        <v>11960</v>
      </c>
      <c r="P5769" s="7">
        <v>19900501</v>
      </c>
      <c r="Q5769" s="7">
        <v>80</v>
      </c>
      <c r="R5769" s="7">
        <v>202112</v>
      </c>
      <c r="S5769" s="7">
        <v>2022</v>
      </c>
      <c r="T5769" s="7">
        <v>21994209</v>
      </c>
      <c r="U5769" s="7">
        <v>146590008</v>
      </c>
      <c r="V5769" s="7">
        <v>3600000</v>
      </c>
    </row>
    <row r="5770" spans="1:22" ht="16.5" customHeight="1">
      <c r="A5770" s="8">
        <v>5038124062</v>
      </c>
      <c r="B5770" s="7">
        <v>1895260</v>
      </c>
      <c r="C5770" s="12">
        <v>1701110077182</v>
      </c>
      <c r="D5770" s="7" t="s">
        <v>1333</v>
      </c>
      <c r="E5770" s="7" t="s">
        <v>23282</v>
      </c>
      <c r="F5770" s="7" t="s">
        <v>23283</v>
      </c>
      <c r="G5770" s="7" t="s">
        <v>23284</v>
      </c>
      <c r="H5770" s="7" t="s">
        <v>23285</v>
      </c>
      <c r="I5770" s="7" t="s">
        <v>65</v>
      </c>
      <c r="J5770" s="7" t="s">
        <v>33060</v>
      </c>
      <c r="K5770" s="7" t="s">
        <v>60</v>
      </c>
      <c r="L5770" s="7">
        <v>10</v>
      </c>
      <c r="M5770" s="7" t="s">
        <v>33760</v>
      </c>
      <c r="N5770" s="7">
        <v>46595</v>
      </c>
      <c r="O5770" s="7" t="s">
        <v>22706</v>
      </c>
      <c r="P5770" s="7">
        <v>19940630</v>
      </c>
      <c r="Q5770" s="7">
        <v>80</v>
      </c>
      <c r="R5770" s="7">
        <v>202112</v>
      </c>
      <c r="S5770" s="7">
        <v>2022</v>
      </c>
      <c r="T5770" s="7">
        <v>116512156</v>
      </c>
      <c r="U5770" s="7">
        <v>49856093</v>
      </c>
      <c r="V5770" s="7">
        <v>300000</v>
      </c>
    </row>
    <row r="5771" spans="1:22" ht="16.5" customHeight="1">
      <c r="A5771" s="8">
        <v>5038145029</v>
      </c>
      <c r="B5771" s="7">
        <v>1256900</v>
      </c>
      <c r="C5771" s="12">
        <v>1701110171314</v>
      </c>
      <c r="D5771" s="7" t="s">
        <v>17050</v>
      </c>
      <c r="E5771" s="7" t="s">
        <v>17051</v>
      </c>
      <c r="F5771" s="7" t="s">
        <v>17052</v>
      </c>
      <c r="G5771" s="7" t="s">
        <v>17053</v>
      </c>
      <c r="H5771" s="7" t="s">
        <v>17054</v>
      </c>
      <c r="I5771" s="7" t="s">
        <v>65</v>
      </c>
      <c r="J5771" s="7" t="s">
        <v>33060</v>
      </c>
      <c r="K5771" s="7" t="s">
        <v>60</v>
      </c>
      <c r="L5771" s="7">
        <v>10</v>
      </c>
      <c r="M5771" s="7" t="s">
        <v>33076</v>
      </c>
      <c r="N5771" s="7">
        <v>13103</v>
      </c>
      <c r="O5771" s="7" t="s">
        <v>44931</v>
      </c>
      <c r="P5771" s="7">
        <v>20000411</v>
      </c>
      <c r="Q5771" s="7">
        <v>53</v>
      </c>
      <c r="R5771" s="7">
        <v>202112</v>
      </c>
      <c r="S5771" s="7">
        <v>2022</v>
      </c>
      <c r="T5771" s="7">
        <v>17059783</v>
      </c>
      <c r="U5771" s="7">
        <v>9949081</v>
      </c>
      <c r="V5771" s="7">
        <v>900000</v>
      </c>
    </row>
    <row r="5772" spans="1:22" ht="16.5" customHeight="1">
      <c r="A5772" s="8">
        <v>5148154299</v>
      </c>
      <c r="B5772" s="7">
        <v>2253814</v>
      </c>
      <c r="C5772" s="12">
        <v>1701110282640</v>
      </c>
      <c r="D5772" s="7" t="s">
        <v>30312</v>
      </c>
      <c r="E5772" s="7" t="s">
        <v>30313</v>
      </c>
      <c r="F5772" s="7" t="s">
        <v>30314</v>
      </c>
      <c r="G5772" s="7" t="s">
        <v>30315</v>
      </c>
      <c r="H5772" s="7" t="s">
        <v>30316</v>
      </c>
      <c r="I5772" s="7" t="s">
        <v>65</v>
      </c>
      <c r="J5772" s="7" t="s">
        <v>33060</v>
      </c>
      <c r="K5772" s="7" t="s">
        <v>60</v>
      </c>
      <c r="L5772" s="7">
        <v>10</v>
      </c>
      <c r="M5772" s="7" t="s">
        <v>363</v>
      </c>
      <c r="N5772" s="7">
        <v>72120</v>
      </c>
      <c r="O5772" s="7" t="s">
        <v>6302</v>
      </c>
      <c r="P5772" s="7">
        <v>20050307</v>
      </c>
      <c r="Q5772" s="7">
        <v>92</v>
      </c>
      <c r="R5772" s="7">
        <v>202112</v>
      </c>
      <c r="S5772" s="7">
        <v>2022</v>
      </c>
      <c r="T5772" s="7">
        <v>18050179</v>
      </c>
      <c r="U5772" s="7">
        <v>13950585</v>
      </c>
      <c r="V5772" s="7">
        <v>450000</v>
      </c>
    </row>
    <row r="5773" spans="1:22" ht="16.5" customHeight="1">
      <c r="A5773" s="8">
        <v>5058163945</v>
      </c>
      <c r="B5773" s="7">
        <v>4015906</v>
      </c>
      <c r="C5773" s="12">
        <v>1747110029872</v>
      </c>
      <c r="D5773" s="7" t="s">
        <v>16847</v>
      </c>
      <c r="E5773" s="7" t="s">
        <v>16848</v>
      </c>
      <c r="F5773" s="7" t="s">
        <v>16849</v>
      </c>
      <c r="G5773" s="7" t="s">
        <v>16850</v>
      </c>
      <c r="H5773" s="7" t="s">
        <v>16851</v>
      </c>
      <c r="I5773" s="7" t="s">
        <v>65</v>
      </c>
      <c r="J5773" s="7" t="s">
        <v>33060</v>
      </c>
      <c r="K5773" s="7" t="s">
        <v>60</v>
      </c>
      <c r="L5773" s="7">
        <v>10</v>
      </c>
      <c r="M5773" s="7" t="s">
        <v>33076</v>
      </c>
      <c r="N5773" s="7">
        <v>10797</v>
      </c>
      <c r="O5773" s="7" t="s">
        <v>739</v>
      </c>
      <c r="P5773" s="7">
        <v>20110501</v>
      </c>
      <c r="Q5773" s="7">
        <v>70</v>
      </c>
      <c r="R5773" s="7">
        <v>202112</v>
      </c>
      <c r="S5773" s="7">
        <v>2022</v>
      </c>
      <c r="T5773" s="7">
        <v>9386478</v>
      </c>
      <c r="U5773" s="7">
        <v>11866718</v>
      </c>
      <c r="V5773" s="7">
        <v>1790000</v>
      </c>
    </row>
    <row r="5774" spans="1:22" ht="16.5" customHeight="1">
      <c r="A5774" s="8">
        <v>5138127601</v>
      </c>
      <c r="B5774" s="7">
        <v>1471310</v>
      </c>
      <c r="C5774" s="12">
        <v>1752110015044</v>
      </c>
      <c r="D5774" s="7" t="s">
        <v>19378</v>
      </c>
      <c r="E5774" s="7" t="s">
        <v>5943</v>
      </c>
      <c r="F5774" s="7" t="s">
        <v>19379</v>
      </c>
      <c r="G5774" s="7" t="s">
        <v>19380</v>
      </c>
      <c r="H5774" s="7" t="s">
        <v>19381</v>
      </c>
      <c r="I5774" s="7" t="s">
        <v>65</v>
      </c>
      <c r="J5774" s="7" t="s">
        <v>33060</v>
      </c>
      <c r="K5774" s="7" t="s">
        <v>60</v>
      </c>
      <c r="L5774" s="7">
        <v>10</v>
      </c>
      <c r="M5774" s="7" t="s">
        <v>33076</v>
      </c>
      <c r="N5774" s="7">
        <v>28119</v>
      </c>
      <c r="O5774" s="7" t="s">
        <v>43404</v>
      </c>
      <c r="P5774" s="7">
        <v>20020912</v>
      </c>
      <c r="Q5774" s="7">
        <v>83</v>
      </c>
      <c r="R5774" s="7">
        <v>202112</v>
      </c>
      <c r="S5774" s="7">
        <v>2022</v>
      </c>
      <c r="T5774" s="7">
        <v>18672421</v>
      </c>
      <c r="U5774" s="7">
        <v>6391357</v>
      </c>
      <c r="V5774" s="7">
        <v>1215000</v>
      </c>
    </row>
    <row r="5775" spans="1:22" ht="16.5" customHeight="1">
      <c r="A5775" s="8">
        <v>5138102895</v>
      </c>
      <c r="B5775" s="7">
        <v>1267788</v>
      </c>
      <c r="C5775" s="12">
        <v>1760110003547</v>
      </c>
      <c r="D5775" s="7" t="s">
        <v>19876</v>
      </c>
      <c r="E5775" s="7" t="s">
        <v>4371</v>
      </c>
      <c r="F5775" s="7" t="s">
        <v>19877</v>
      </c>
      <c r="G5775" s="7" t="s">
        <v>19878</v>
      </c>
      <c r="H5775" s="7" t="s">
        <v>19879</v>
      </c>
      <c r="I5775" s="7" t="s">
        <v>65</v>
      </c>
      <c r="J5775" s="7" t="s">
        <v>33060</v>
      </c>
      <c r="K5775" s="7" t="s">
        <v>60</v>
      </c>
      <c r="L5775" s="7">
        <v>10</v>
      </c>
      <c r="M5775" s="7" t="s">
        <v>33076</v>
      </c>
      <c r="N5775" s="7">
        <v>29261</v>
      </c>
      <c r="O5775" s="7" t="s">
        <v>54184</v>
      </c>
      <c r="P5775" s="7">
        <v>19871015</v>
      </c>
      <c r="Q5775" s="7">
        <v>91</v>
      </c>
      <c r="R5775" s="7">
        <v>202112</v>
      </c>
      <c r="S5775" s="7">
        <v>2022</v>
      </c>
      <c r="T5775" s="7">
        <v>43228460</v>
      </c>
      <c r="U5775" s="7">
        <v>70977257</v>
      </c>
      <c r="V5775" s="7">
        <v>970000</v>
      </c>
    </row>
    <row r="5776" spans="1:22" ht="16.5" customHeight="1">
      <c r="A5776" s="8">
        <v>6028106191</v>
      </c>
      <c r="B5776" s="7">
        <v>1316337</v>
      </c>
      <c r="C5776" s="12">
        <v>1801110089151</v>
      </c>
      <c r="D5776" s="7" t="s">
        <v>23357</v>
      </c>
      <c r="E5776" s="7" t="s">
        <v>23358</v>
      </c>
      <c r="F5776" s="7" t="s">
        <v>979</v>
      </c>
      <c r="G5776" s="7" t="s">
        <v>23359</v>
      </c>
      <c r="H5776" s="7" t="s">
        <v>23360</v>
      </c>
      <c r="I5776" s="7" t="s">
        <v>65</v>
      </c>
      <c r="J5776" s="7" t="s">
        <v>33060</v>
      </c>
      <c r="K5776" s="7" t="s">
        <v>60</v>
      </c>
      <c r="L5776" s="7">
        <v>10</v>
      </c>
      <c r="M5776" s="7" t="s">
        <v>33760</v>
      </c>
      <c r="N5776" s="7">
        <v>46311</v>
      </c>
      <c r="O5776" s="7" t="s">
        <v>33832</v>
      </c>
      <c r="P5776" s="7">
        <v>19890710</v>
      </c>
      <c r="Q5776" s="7">
        <v>100</v>
      </c>
      <c r="R5776" s="7">
        <v>202112</v>
      </c>
      <c r="S5776" s="7">
        <v>2022</v>
      </c>
      <c r="T5776" s="7">
        <v>21741614</v>
      </c>
      <c r="U5776" s="7">
        <v>18336959</v>
      </c>
      <c r="V5776" s="7">
        <v>1112260</v>
      </c>
    </row>
    <row r="5777" spans="1:22" ht="16.5" customHeight="1">
      <c r="A5777" s="8">
        <v>6038114641</v>
      </c>
      <c r="B5777" s="7">
        <v>1718493</v>
      </c>
      <c r="C5777" s="12">
        <v>1801110115394</v>
      </c>
      <c r="D5777" s="7" t="s">
        <v>18221</v>
      </c>
      <c r="E5777" s="7" t="s">
        <v>18222</v>
      </c>
      <c r="F5777" s="7" t="s">
        <v>18223</v>
      </c>
      <c r="G5777" s="7" t="s">
        <v>18224</v>
      </c>
      <c r="H5777" s="7" t="s">
        <v>18225</v>
      </c>
      <c r="I5777" s="7" t="s">
        <v>52</v>
      </c>
      <c r="J5777" s="7" t="s">
        <v>33060</v>
      </c>
      <c r="K5777" s="7" t="s">
        <v>60</v>
      </c>
      <c r="L5777" s="7">
        <v>10</v>
      </c>
      <c r="M5777" s="7" t="s">
        <v>33076</v>
      </c>
      <c r="N5777" s="7">
        <v>24199</v>
      </c>
      <c r="O5777" s="7" t="s">
        <v>38528</v>
      </c>
      <c r="P5777" s="7">
        <v>19910701</v>
      </c>
      <c r="Q5777" s="7">
        <v>75</v>
      </c>
      <c r="R5777" s="7">
        <v>202112</v>
      </c>
      <c r="S5777" s="7">
        <v>2022</v>
      </c>
      <c r="T5777" s="7">
        <v>220264958</v>
      </c>
      <c r="U5777" s="7">
        <v>85114596</v>
      </c>
      <c r="V5777" s="7">
        <v>2500000</v>
      </c>
    </row>
    <row r="5778" spans="1:22" ht="16.5" customHeight="1">
      <c r="A5778" s="8">
        <v>6038120274</v>
      </c>
      <c r="B5778" s="7">
        <v>1573780</v>
      </c>
      <c r="C5778" s="12">
        <v>1801110149850</v>
      </c>
      <c r="D5778" s="7" t="s">
        <v>18228</v>
      </c>
      <c r="E5778" s="7" t="s">
        <v>18229</v>
      </c>
      <c r="F5778" s="7" t="s">
        <v>18230</v>
      </c>
      <c r="G5778" s="7" t="s">
        <v>18231</v>
      </c>
      <c r="H5778" s="7" t="s">
        <v>18232</v>
      </c>
      <c r="I5778" s="7" t="s">
        <v>65</v>
      </c>
      <c r="J5778" s="7" t="s">
        <v>33060</v>
      </c>
      <c r="K5778" s="7" t="s">
        <v>60</v>
      </c>
      <c r="L5778" s="7">
        <v>10</v>
      </c>
      <c r="M5778" s="7" t="s">
        <v>33076</v>
      </c>
      <c r="N5778" s="7">
        <v>24123</v>
      </c>
      <c r="O5778" s="7" t="s">
        <v>2860</v>
      </c>
      <c r="P5778" s="7">
        <v>19931111</v>
      </c>
      <c r="Q5778" s="7">
        <v>55</v>
      </c>
      <c r="R5778" s="7">
        <v>202112</v>
      </c>
      <c r="S5778" s="7">
        <v>2022</v>
      </c>
      <c r="T5778" s="7">
        <v>28663313</v>
      </c>
      <c r="U5778" s="7">
        <v>44711921</v>
      </c>
      <c r="V5778" s="7">
        <v>2000000</v>
      </c>
    </row>
    <row r="5779" spans="1:22" ht="16.5" customHeight="1">
      <c r="A5779" s="8">
        <v>6028116122</v>
      </c>
      <c r="B5779" s="7">
        <v>1872155</v>
      </c>
      <c r="C5779" s="12">
        <v>1801110309674</v>
      </c>
      <c r="D5779" s="7" t="s">
        <v>25683</v>
      </c>
      <c r="E5779" s="7" t="s">
        <v>25684</v>
      </c>
      <c r="F5779" s="7" t="s">
        <v>25685</v>
      </c>
      <c r="G5779" s="7" t="s">
        <v>25686</v>
      </c>
      <c r="H5779" s="7" t="s">
        <v>25687</v>
      </c>
      <c r="I5779" s="7" t="s">
        <v>65</v>
      </c>
      <c r="J5779" s="7" t="s">
        <v>33060</v>
      </c>
      <c r="K5779" s="7" t="s">
        <v>60</v>
      </c>
      <c r="L5779" s="7">
        <v>10</v>
      </c>
      <c r="M5779" s="7" t="s">
        <v>34194</v>
      </c>
      <c r="N5779" s="7">
        <v>50122</v>
      </c>
      <c r="O5779" s="7" t="s">
        <v>11473</v>
      </c>
      <c r="P5779" s="7">
        <v>20000105</v>
      </c>
      <c r="Q5779" s="7">
        <v>71</v>
      </c>
      <c r="R5779" s="7">
        <v>202112</v>
      </c>
      <c r="S5779" s="7">
        <v>2022</v>
      </c>
      <c r="T5779" s="7">
        <v>15423144</v>
      </c>
      <c r="U5779" s="7">
        <v>34551033</v>
      </c>
      <c r="V5779" s="7">
        <v>3200000</v>
      </c>
    </row>
    <row r="5780" spans="1:22" ht="16.5" customHeight="1">
      <c r="A5780" s="8">
        <v>6078153724</v>
      </c>
      <c r="B5780" s="7">
        <v>1856564</v>
      </c>
      <c r="C5780" s="12">
        <v>1801110359794</v>
      </c>
      <c r="D5780" s="7" t="s">
        <v>22386</v>
      </c>
      <c r="E5780" s="7" t="s">
        <v>22387</v>
      </c>
      <c r="F5780" s="7" t="s">
        <v>8612</v>
      </c>
      <c r="G5780" s="7" t="s">
        <v>22388</v>
      </c>
      <c r="H5780" s="7" t="s">
        <v>22389</v>
      </c>
      <c r="I5780" s="7" t="s">
        <v>65</v>
      </c>
      <c r="J5780" s="7" t="s">
        <v>33060</v>
      </c>
      <c r="K5780" s="7" t="s">
        <v>60</v>
      </c>
      <c r="L5780" s="7">
        <v>10</v>
      </c>
      <c r="M5780" s="7" t="s">
        <v>313</v>
      </c>
      <c r="N5780" s="7">
        <v>42121</v>
      </c>
      <c r="O5780" s="7" t="s">
        <v>8614</v>
      </c>
      <c r="P5780" s="7">
        <v>20010426</v>
      </c>
      <c r="Q5780" s="7">
        <v>68</v>
      </c>
      <c r="R5780" s="7">
        <v>202112</v>
      </c>
      <c r="S5780" s="7">
        <v>2022</v>
      </c>
      <c r="T5780" s="7">
        <v>7177274</v>
      </c>
      <c r="U5780" s="7">
        <v>26512986</v>
      </c>
      <c r="V5780" s="7">
        <v>2000000</v>
      </c>
    </row>
    <row r="5781" spans="1:22" ht="16.5" customHeight="1">
      <c r="A5781" s="8">
        <v>6218147174</v>
      </c>
      <c r="B5781" s="7">
        <v>1925776</v>
      </c>
      <c r="C5781" s="12">
        <v>1801110386028</v>
      </c>
      <c r="D5781" s="7" t="s">
        <v>16791</v>
      </c>
      <c r="E5781" s="7" t="s">
        <v>16792</v>
      </c>
      <c r="F5781" s="7" t="s">
        <v>16793</v>
      </c>
      <c r="G5781" s="7" t="s">
        <v>16794</v>
      </c>
      <c r="H5781" s="7" t="s">
        <v>16795</v>
      </c>
      <c r="I5781" s="7" t="s">
        <v>65</v>
      </c>
      <c r="J5781" s="7" t="s">
        <v>33060</v>
      </c>
      <c r="K5781" s="7" t="s">
        <v>60</v>
      </c>
      <c r="L5781" s="7">
        <v>10</v>
      </c>
      <c r="M5781" s="7" t="s">
        <v>33076</v>
      </c>
      <c r="N5781" s="7">
        <v>33999</v>
      </c>
      <c r="O5781" s="7" t="s">
        <v>33644</v>
      </c>
      <c r="P5781" s="7">
        <v>20011128</v>
      </c>
      <c r="Q5781" s="7">
        <v>153</v>
      </c>
      <c r="R5781" s="7">
        <v>202112</v>
      </c>
      <c r="S5781" s="7">
        <v>2022</v>
      </c>
      <c r="T5781" s="7">
        <v>24233204</v>
      </c>
      <c r="U5781" s="7">
        <v>23685493</v>
      </c>
      <c r="V5781" s="7">
        <v>1960000</v>
      </c>
    </row>
    <row r="5782" spans="1:22" ht="16.5" customHeight="1">
      <c r="A5782" s="8">
        <v>6028158762</v>
      </c>
      <c r="B5782" s="7">
        <v>4145558</v>
      </c>
      <c r="C5782" s="12">
        <v>1801110813550</v>
      </c>
      <c r="D5782" s="7" t="s">
        <v>26031</v>
      </c>
      <c r="E5782" s="7" t="s">
        <v>26032</v>
      </c>
      <c r="F5782" s="7" t="s">
        <v>11471</v>
      </c>
      <c r="G5782" s="7" t="s">
        <v>26033</v>
      </c>
      <c r="H5782" s="7" t="s">
        <v>26034</v>
      </c>
      <c r="I5782" s="7" t="s">
        <v>63</v>
      </c>
      <c r="J5782" s="7" t="s">
        <v>33060</v>
      </c>
      <c r="K5782" s="7" t="s">
        <v>60</v>
      </c>
      <c r="L5782" s="7">
        <v>10</v>
      </c>
      <c r="M5782" s="7" t="s">
        <v>34194</v>
      </c>
      <c r="N5782" s="7">
        <v>52929</v>
      </c>
      <c r="O5782" s="7" t="s">
        <v>48663</v>
      </c>
      <c r="P5782" s="7">
        <v>20120620</v>
      </c>
      <c r="Q5782" s="7">
        <v>176</v>
      </c>
      <c r="R5782" s="7">
        <v>202112</v>
      </c>
      <c r="S5782" s="7">
        <v>2022</v>
      </c>
      <c r="T5782" s="7">
        <v>29843276</v>
      </c>
      <c r="U5782" s="7">
        <v>39953273</v>
      </c>
      <c r="V5782" s="7">
        <v>3397160</v>
      </c>
    </row>
    <row r="5783" spans="1:22" ht="16.5" customHeight="1">
      <c r="A5783" s="8">
        <v>6218127256</v>
      </c>
      <c r="B5783" s="7">
        <v>1302985</v>
      </c>
      <c r="C5783" s="12">
        <v>1845110016871</v>
      </c>
      <c r="D5783" s="7" t="s">
        <v>18061</v>
      </c>
      <c r="E5783" s="7" t="s">
        <v>1382</v>
      </c>
      <c r="F5783" s="7" t="s">
        <v>18062</v>
      </c>
      <c r="G5783" s="7" t="s">
        <v>18063</v>
      </c>
      <c r="H5783" s="7" t="s">
        <v>18064</v>
      </c>
      <c r="I5783" s="7" t="s">
        <v>52</v>
      </c>
      <c r="J5783" s="7" t="s">
        <v>33060</v>
      </c>
      <c r="K5783" s="7" t="s">
        <v>60</v>
      </c>
      <c r="L5783" s="7">
        <v>10</v>
      </c>
      <c r="M5783" s="7" t="s">
        <v>33076</v>
      </c>
      <c r="N5783" s="7">
        <v>20202</v>
      </c>
      <c r="O5783" s="7" t="s">
        <v>38337</v>
      </c>
      <c r="P5783" s="7">
        <v>19970612</v>
      </c>
      <c r="Q5783" s="7">
        <v>67</v>
      </c>
      <c r="R5783" s="7">
        <v>202112</v>
      </c>
      <c r="S5783" s="7">
        <v>2022</v>
      </c>
      <c r="T5783" s="7">
        <v>32840094</v>
      </c>
      <c r="U5783" s="7">
        <v>23391657</v>
      </c>
      <c r="V5783" s="7">
        <v>1610000</v>
      </c>
    </row>
    <row r="5784" spans="1:22" ht="16.5" customHeight="1">
      <c r="A5784" s="8">
        <v>6228112547</v>
      </c>
      <c r="B5784" s="7">
        <v>1620112</v>
      </c>
      <c r="C5784" s="12">
        <v>1846110017398</v>
      </c>
      <c r="D5784" s="7" t="s">
        <v>30653</v>
      </c>
      <c r="E5784" s="7" t="s">
        <v>30654</v>
      </c>
      <c r="F5784" s="7" t="s">
        <v>1712</v>
      </c>
      <c r="G5784" s="7" t="s">
        <v>30655</v>
      </c>
      <c r="H5784" s="7" t="s">
        <v>30656</v>
      </c>
      <c r="I5784" s="7" t="s">
        <v>52</v>
      </c>
      <c r="J5784" s="7" t="s">
        <v>33060</v>
      </c>
      <c r="K5784" s="7" t="s">
        <v>60</v>
      </c>
      <c r="L5784" s="7">
        <v>10</v>
      </c>
      <c r="M5784" s="7" t="s">
        <v>33076</v>
      </c>
      <c r="N5784" s="7">
        <v>20202</v>
      </c>
      <c r="O5784" s="7" t="s">
        <v>38337</v>
      </c>
      <c r="P5784" s="7">
        <v>19960321</v>
      </c>
      <c r="Q5784" s="7">
        <v>411</v>
      </c>
      <c r="R5784" s="7">
        <v>202112</v>
      </c>
      <c r="S5784" s="7">
        <v>2022</v>
      </c>
      <c r="T5784" s="7">
        <v>144871266</v>
      </c>
      <c r="U5784" s="7">
        <v>181980188</v>
      </c>
      <c r="V5784" s="7">
        <v>100000</v>
      </c>
    </row>
    <row r="5785" spans="1:22" ht="16.5" customHeight="1">
      <c r="A5785" s="8">
        <v>6088172200</v>
      </c>
      <c r="B5785" s="7">
        <v>3656635</v>
      </c>
      <c r="C5785" s="12">
        <v>1901110067915</v>
      </c>
      <c r="D5785" s="7" t="s">
        <v>3494</v>
      </c>
      <c r="E5785" s="7" t="s">
        <v>18494</v>
      </c>
      <c r="F5785" s="7" t="s">
        <v>5327</v>
      </c>
      <c r="G5785" s="7" t="s">
        <v>18495</v>
      </c>
      <c r="H5785" s="7" t="s">
        <v>18496</v>
      </c>
      <c r="I5785" s="7" t="s">
        <v>65</v>
      </c>
      <c r="J5785" s="7" t="s">
        <v>33060</v>
      </c>
      <c r="K5785" s="7" t="s">
        <v>47</v>
      </c>
      <c r="L5785" s="7">
        <v>10</v>
      </c>
      <c r="M5785" s="7" t="s">
        <v>33076</v>
      </c>
      <c r="N5785" s="7">
        <v>25990</v>
      </c>
      <c r="O5785" s="7" t="s">
        <v>33409</v>
      </c>
      <c r="P5785" s="7">
        <v>20080730</v>
      </c>
      <c r="Q5785" s="7">
        <v>51</v>
      </c>
      <c r="R5785" s="7">
        <v>202112</v>
      </c>
      <c r="S5785" s="7">
        <v>2022</v>
      </c>
      <c r="T5785" s="7">
        <v>10537586</v>
      </c>
      <c r="U5785" s="7">
        <v>11913177</v>
      </c>
      <c r="V5785" s="7">
        <v>2420000</v>
      </c>
    </row>
    <row r="5786" spans="1:22" ht="16.5" customHeight="1">
      <c r="A5786" s="8">
        <v>6138163381</v>
      </c>
      <c r="B5786" s="7">
        <v>4061573</v>
      </c>
      <c r="C5786" s="12">
        <v>1911110053145</v>
      </c>
      <c r="D5786" s="7" t="s">
        <v>17752</v>
      </c>
      <c r="E5786" s="7" t="s">
        <v>17753</v>
      </c>
      <c r="F5786" s="7" t="s">
        <v>17754</v>
      </c>
      <c r="G5786" s="7" t="s">
        <v>17755</v>
      </c>
      <c r="H5786" s="7" t="s">
        <v>17756</v>
      </c>
      <c r="I5786" s="7" t="s">
        <v>65</v>
      </c>
      <c r="J5786" s="7" t="s">
        <v>33060</v>
      </c>
      <c r="K5786" s="7" t="s">
        <v>60</v>
      </c>
      <c r="L5786" s="7">
        <v>10</v>
      </c>
      <c r="M5786" s="7" t="s">
        <v>33760</v>
      </c>
      <c r="N5786" s="7">
        <v>46441</v>
      </c>
      <c r="O5786" s="7" t="s">
        <v>5161</v>
      </c>
      <c r="P5786" s="7">
        <v>20111128</v>
      </c>
      <c r="Q5786" s="7">
        <v>52</v>
      </c>
      <c r="R5786" s="7">
        <v>202112</v>
      </c>
      <c r="S5786" s="7">
        <v>2022</v>
      </c>
      <c r="T5786" s="7">
        <v>8553942</v>
      </c>
      <c r="U5786" s="7">
        <v>18005147</v>
      </c>
      <c r="V5786" s="7">
        <v>7200000</v>
      </c>
    </row>
    <row r="5787" spans="1:22" ht="16.5" customHeight="1">
      <c r="A5787" s="8">
        <v>4108641158</v>
      </c>
      <c r="B5787" s="7">
        <v>3752162</v>
      </c>
      <c r="C5787" s="12">
        <v>2001110301245</v>
      </c>
      <c r="D5787" s="7" t="s">
        <v>23317</v>
      </c>
      <c r="E5787" s="7" t="s">
        <v>2943</v>
      </c>
      <c r="F5787" s="7" t="s">
        <v>23318</v>
      </c>
      <c r="G5787" s="7" t="s">
        <v>23319</v>
      </c>
      <c r="H5787" s="7" t="s">
        <v>23320</v>
      </c>
      <c r="I5787" s="7" t="s">
        <v>63</v>
      </c>
      <c r="J5787" s="7" t="s">
        <v>33060</v>
      </c>
      <c r="K5787" s="7" t="s">
        <v>60</v>
      </c>
      <c r="L5787" s="7">
        <v>10</v>
      </c>
      <c r="M5787" s="7" t="s">
        <v>33760</v>
      </c>
      <c r="N5787" s="7">
        <v>46329</v>
      </c>
      <c r="O5787" s="7" t="s">
        <v>9470</v>
      </c>
      <c r="P5787" s="7">
        <v>20100712</v>
      </c>
      <c r="Q5787" s="7">
        <v>72</v>
      </c>
      <c r="R5787" s="7">
        <v>202112</v>
      </c>
      <c r="S5787" s="7">
        <v>2022</v>
      </c>
      <c r="T5787" s="7">
        <v>43579169</v>
      </c>
      <c r="U5787" s="7">
        <v>8804513</v>
      </c>
      <c r="V5787" s="7">
        <v>309840</v>
      </c>
    </row>
    <row r="5788" spans="1:22" ht="16.5" customHeight="1">
      <c r="A5788" s="8">
        <v>4128151735</v>
      </c>
      <c r="B5788" s="7">
        <v>4222336</v>
      </c>
      <c r="C5788" s="12">
        <v>2055110036633</v>
      </c>
      <c r="D5788" s="7" t="s">
        <v>16829</v>
      </c>
      <c r="E5788" s="7" t="s">
        <v>16830</v>
      </c>
      <c r="F5788" s="7" t="s">
        <v>404</v>
      </c>
      <c r="G5788" s="7" t="s">
        <v>16831</v>
      </c>
      <c r="H5788" s="7" t="s">
        <v>16832</v>
      </c>
      <c r="I5788" s="7" t="s">
        <v>65</v>
      </c>
      <c r="J5788" s="7" t="s">
        <v>33060</v>
      </c>
      <c r="K5788" s="7" t="s">
        <v>47</v>
      </c>
      <c r="L5788" s="7">
        <v>10</v>
      </c>
      <c r="M5788" s="7" t="s">
        <v>33076</v>
      </c>
      <c r="N5788" s="7">
        <v>10713</v>
      </c>
      <c r="O5788" s="7" t="s">
        <v>483</v>
      </c>
      <c r="P5788" s="7">
        <v>20140609</v>
      </c>
      <c r="Q5788" s="7">
        <v>51</v>
      </c>
      <c r="R5788" s="7">
        <v>202112</v>
      </c>
      <c r="S5788" s="7">
        <v>2022</v>
      </c>
      <c r="T5788" s="7">
        <v>9097623</v>
      </c>
      <c r="U5788" s="7">
        <v>7744541</v>
      </c>
      <c r="V5788" s="7">
        <v>900000</v>
      </c>
    </row>
    <row r="5789" spans="1:22" ht="16.5" customHeight="1">
      <c r="A5789" s="8">
        <v>4098141416</v>
      </c>
      <c r="B5789" s="7">
        <v>1817182</v>
      </c>
      <c r="C5789" s="12">
        <v>2059110003593</v>
      </c>
      <c r="D5789" s="7" t="s">
        <v>18019</v>
      </c>
      <c r="E5789" s="7" t="s">
        <v>18020</v>
      </c>
      <c r="F5789" s="7" t="s">
        <v>3006</v>
      </c>
      <c r="G5789" s="7" t="s">
        <v>18021</v>
      </c>
      <c r="H5789" s="7" t="s">
        <v>18022</v>
      </c>
      <c r="I5789" s="7" t="s">
        <v>65</v>
      </c>
      <c r="J5789" s="7" t="s">
        <v>33060</v>
      </c>
      <c r="K5789" s="7" t="s">
        <v>60</v>
      </c>
      <c r="L5789" s="7">
        <v>10</v>
      </c>
      <c r="M5789" s="7" t="s">
        <v>33076</v>
      </c>
      <c r="N5789" s="7">
        <v>22249</v>
      </c>
      <c r="O5789" s="7" t="s">
        <v>38287</v>
      </c>
      <c r="P5789" s="7">
        <v>19980113</v>
      </c>
      <c r="Q5789" s="7">
        <v>175</v>
      </c>
      <c r="R5789" s="7">
        <v>202112</v>
      </c>
      <c r="S5789" s="7">
        <v>2022</v>
      </c>
      <c r="T5789" s="7">
        <v>93914521</v>
      </c>
      <c r="U5789" s="7">
        <v>50989107</v>
      </c>
      <c r="V5789" s="7">
        <v>500000</v>
      </c>
    </row>
    <row r="5790" spans="1:22" ht="16.5" customHeight="1">
      <c r="A5790" s="8">
        <v>4018116932</v>
      </c>
      <c r="B5790" s="7">
        <v>1649254</v>
      </c>
      <c r="C5790" s="12">
        <v>2111110011859</v>
      </c>
      <c r="D5790" s="7" t="s">
        <v>19860</v>
      </c>
      <c r="E5790" s="7" t="s">
        <v>15386</v>
      </c>
      <c r="F5790" s="7" t="s">
        <v>19861</v>
      </c>
      <c r="G5790" s="7" t="s">
        <v>19862</v>
      </c>
      <c r="H5790" s="7" t="s">
        <v>19863</v>
      </c>
      <c r="I5790" s="7" t="s">
        <v>65</v>
      </c>
      <c r="J5790" s="7" t="s">
        <v>33060</v>
      </c>
      <c r="K5790" s="7" t="s">
        <v>60</v>
      </c>
      <c r="L5790" s="7">
        <v>10</v>
      </c>
      <c r="M5790" s="7" t="s">
        <v>33076</v>
      </c>
      <c r="N5790" s="7">
        <v>29299</v>
      </c>
      <c r="O5790" s="7" t="s">
        <v>33562</v>
      </c>
      <c r="P5790" s="7">
        <v>20000302</v>
      </c>
      <c r="Q5790" s="7">
        <v>60</v>
      </c>
      <c r="R5790" s="7">
        <v>202112</v>
      </c>
      <c r="S5790" s="7">
        <v>2022</v>
      </c>
      <c r="T5790" s="7">
        <v>11833782</v>
      </c>
      <c r="U5790" s="7">
        <v>23516303</v>
      </c>
      <c r="V5790" s="7">
        <v>1678359</v>
      </c>
    </row>
    <row r="5791" spans="1:22" ht="16.5" customHeight="1">
      <c r="A5791" s="8">
        <v>4018123812</v>
      </c>
      <c r="B5791" s="7">
        <v>2378729</v>
      </c>
      <c r="C5791" s="12">
        <v>2111110016528</v>
      </c>
      <c r="D5791" s="7" t="s">
        <v>16769</v>
      </c>
      <c r="E5791" s="7" t="s">
        <v>4156</v>
      </c>
      <c r="F5791" s="7" t="s">
        <v>16770</v>
      </c>
      <c r="G5791" s="7" t="s">
        <v>16771</v>
      </c>
      <c r="H5791" s="7" t="s">
        <v>16772</v>
      </c>
      <c r="I5791" s="7" t="s">
        <v>65</v>
      </c>
      <c r="J5791" s="7" t="s">
        <v>33060</v>
      </c>
      <c r="K5791" s="7" t="s">
        <v>60</v>
      </c>
      <c r="L5791" s="7">
        <v>10</v>
      </c>
      <c r="M5791" s="7" t="s">
        <v>33076</v>
      </c>
      <c r="N5791" s="7">
        <v>10712</v>
      </c>
      <c r="O5791" s="7" t="s">
        <v>45301</v>
      </c>
      <c r="P5791" s="7">
        <v>20030412</v>
      </c>
      <c r="Q5791" s="7">
        <v>68</v>
      </c>
      <c r="R5791" s="7">
        <v>202112</v>
      </c>
      <c r="S5791" s="7">
        <v>2022</v>
      </c>
      <c r="T5791" s="7">
        <v>24711705</v>
      </c>
      <c r="U5791" s="7">
        <v>29122260</v>
      </c>
      <c r="V5791" s="7">
        <v>100000</v>
      </c>
    </row>
    <row r="5792" spans="1:22" ht="16.5" customHeight="1">
      <c r="A5792" s="8">
        <v>4058107721</v>
      </c>
      <c r="B5792" s="7">
        <v>1543018</v>
      </c>
      <c r="C5792" s="12">
        <v>2148110003867</v>
      </c>
      <c r="D5792" s="7" t="s">
        <v>20518</v>
      </c>
      <c r="E5792" s="7" t="s">
        <v>20519</v>
      </c>
      <c r="F5792" s="7" t="s">
        <v>20520</v>
      </c>
      <c r="G5792" s="7" t="s">
        <v>20521</v>
      </c>
      <c r="H5792" s="7" t="s">
        <v>20522</v>
      </c>
      <c r="I5792" s="7" t="s">
        <v>65</v>
      </c>
      <c r="J5792" s="7" t="s">
        <v>33060</v>
      </c>
      <c r="K5792" s="7" t="s">
        <v>60</v>
      </c>
      <c r="L5792" s="7">
        <v>10</v>
      </c>
      <c r="M5792" s="7" t="s">
        <v>33076</v>
      </c>
      <c r="N5792" s="7">
        <v>30320</v>
      </c>
      <c r="O5792" s="7" t="s">
        <v>33581</v>
      </c>
      <c r="P5792" s="7">
        <v>19970101</v>
      </c>
      <c r="Q5792" s="7">
        <v>115</v>
      </c>
      <c r="R5792" s="7">
        <v>202112</v>
      </c>
      <c r="S5792" s="7">
        <v>2022</v>
      </c>
      <c r="T5792" s="7">
        <v>44806098</v>
      </c>
      <c r="U5792" s="7">
        <v>41688954</v>
      </c>
      <c r="V5792" s="7">
        <v>8250000</v>
      </c>
    </row>
    <row r="5793" spans="1:22" ht="16.5" customHeight="1">
      <c r="A5793" s="8">
        <v>2128177339</v>
      </c>
      <c r="B5793" s="7">
        <v>2741772</v>
      </c>
      <c r="C5793" s="12">
        <v>2301110125425</v>
      </c>
      <c r="D5793" s="7" t="s">
        <v>30097</v>
      </c>
      <c r="E5793" s="7" t="s">
        <v>30098</v>
      </c>
      <c r="F5793" s="7" t="s">
        <v>15251</v>
      </c>
      <c r="G5793" s="7" t="s">
        <v>30099</v>
      </c>
      <c r="H5793" s="7" t="s">
        <v>30100</v>
      </c>
      <c r="I5793" s="7" t="s">
        <v>65</v>
      </c>
      <c r="J5793" s="7" t="s">
        <v>33060</v>
      </c>
      <c r="K5793" s="7" t="s">
        <v>60</v>
      </c>
      <c r="L5793" s="7">
        <v>10</v>
      </c>
      <c r="M5793" s="7" t="s">
        <v>363</v>
      </c>
      <c r="N5793" s="7">
        <v>71531</v>
      </c>
      <c r="O5793" s="7" t="s">
        <v>15169</v>
      </c>
      <c r="P5793" s="7">
        <v>20060907</v>
      </c>
      <c r="Q5793" s="7">
        <v>161</v>
      </c>
      <c r="R5793" s="7">
        <v>202112</v>
      </c>
      <c r="S5793" s="7">
        <v>2022</v>
      </c>
      <c r="T5793" s="7">
        <v>35559113</v>
      </c>
      <c r="U5793" s="7">
        <v>12369894</v>
      </c>
      <c r="V5793" s="7">
        <v>1000000</v>
      </c>
    </row>
    <row r="5794" spans="1:22" ht="16.5" customHeight="1">
      <c r="A5794" s="8">
        <v>6108199478</v>
      </c>
      <c r="B5794" s="7">
        <v>3659543</v>
      </c>
      <c r="C5794" s="12">
        <v>2301110157353</v>
      </c>
      <c r="D5794" s="7" t="s">
        <v>19253</v>
      </c>
      <c r="E5794" s="7" t="s">
        <v>4092</v>
      </c>
      <c r="F5794" s="7" t="s">
        <v>19254</v>
      </c>
      <c r="G5794" s="7" t="s">
        <v>19255</v>
      </c>
      <c r="H5794" s="7" t="s">
        <v>19256</v>
      </c>
      <c r="I5794" s="7" t="s">
        <v>65</v>
      </c>
      <c r="J5794" s="7" t="s">
        <v>33060</v>
      </c>
      <c r="K5794" s="7" t="s">
        <v>60</v>
      </c>
      <c r="L5794" s="7">
        <v>10</v>
      </c>
      <c r="M5794" s="7" t="s">
        <v>33076</v>
      </c>
      <c r="N5794" s="7">
        <v>29223</v>
      </c>
      <c r="O5794" s="7" t="s">
        <v>42401</v>
      </c>
      <c r="P5794" s="7">
        <v>20090815</v>
      </c>
      <c r="Q5794" s="7">
        <v>51</v>
      </c>
      <c r="R5794" s="7">
        <v>202112</v>
      </c>
      <c r="S5794" s="7">
        <v>2022</v>
      </c>
      <c r="T5794" s="7">
        <v>4628162</v>
      </c>
      <c r="U5794" s="7">
        <v>5536647</v>
      </c>
      <c r="V5794" s="7">
        <v>7126225</v>
      </c>
    </row>
    <row r="5795" spans="1:22" ht="16.5" customHeight="1">
      <c r="A5795" s="8">
        <v>2898800504</v>
      </c>
      <c r="B5795" s="7">
        <v>8077310</v>
      </c>
      <c r="C5795" s="12">
        <v>2501710030773</v>
      </c>
      <c r="D5795" s="7" t="s">
        <v>11475</v>
      </c>
      <c r="E5795" s="7" t="s">
        <v>1422</v>
      </c>
      <c r="F5795" s="7" t="s">
        <v>11476</v>
      </c>
      <c r="G5795" s="7" t="s">
        <v>11477</v>
      </c>
      <c r="H5795" s="7" t="s">
        <v>11478</v>
      </c>
      <c r="I5795" s="7" t="s">
        <v>52</v>
      </c>
      <c r="J5795" s="7" t="s">
        <v>33060</v>
      </c>
      <c r="K5795" s="7" t="s">
        <v>47</v>
      </c>
      <c r="L5795" s="7">
        <v>10</v>
      </c>
      <c r="M5795" s="7" t="s">
        <v>1247</v>
      </c>
      <c r="N5795" s="7">
        <v>35119</v>
      </c>
      <c r="O5795" s="7" t="s">
        <v>44513</v>
      </c>
      <c r="P5795" s="7">
        <v>20161221</v>
      </c>
      <c r="Q5795" s="7">
        <v>328</v>
      </c>
      <c r="R5795" s="7">
        <v>202112</v>
      </c>
      <c r="S5795" s="7">
        <v>2022</v>
      </c>
      <c r="T5795" s="7">
        <v>196860521</v>
      </c>
      <c r="U5795" s="7">
        <v>534536535</v>
      </c>
      <c r="V5795" s="7">
        <v>523486050</v>
      </c>
    </row>
    <row r="5796" spans="1:22" ht="16.5" customHeight="1">
      <c r="A5796" s="8">
        <v>1288606500</v>
      </c>
      <c r="B5796" s="7">
        <v>2461806</v>
      </c>
      <c r="C5796" s="12">
        <v>2811110099637</v>
      </c>
      <c r="D5796" s="7" t="s">
        <v>16679</v>
      </c>
      <c r="E5796" s="7" t="s">
        <v>16680</v>
      </c>
      <c r="F5796" s="7" t="s">
        <v>1043</v>
      </c>
      <c r="G5796" s="7">
        <v>15998420</v>
      </c>
      <c r="H5796" s="7" t="s">
        <v>16681</v>
      </c>
      <c r="I5796" s="7" t="s">
        <v>65</v>
      </c>
      <c r="J5796" s="7" t="s">
        <v>33060</v>
      </c>
      <c r="K5796" s="7" t="s">
        <v>60</v>
      </c>
      <c r="L5796" s="7">
        <v>10</v>
      </c>
      <c r="M5796" s="7" t="s">
        <v>33760</v>
      </c>
      <c r="N5796" s="7">
        <v>46320</v>
      </c>
      <c r="O5796" s="7" t="s">
        <v>9426</v>
      </c>
      <c r="P5796" s="7">
        <v>20050808</v>
      </c>
      <c r="Q5796" s="7">
        <v>72</v>
      </c>
      <c r="R5796" s="7">
        <v>202112</v>
      </c>
      <c r="S5796" s="7">
        <v>2022</v>
      </c>
      <c r="T5796" s="7">
        <v>25671568</v>
      </c>
      <c r="U5796" s="7">
        <v>21606535</v>
      </c>
      <c r="V5796" s="7">
        <v>300000</v>
      </c>
    </row>
    <row r="5797" spans="1:22" ht="16.5" customHeight="1">
      <c r="A5797" s="8">
        <v>1288676836</v>
      </c>
      <c r="B5797" s="7">
        <v>4149021</v>
      </c>
      <c r="C5797" s="12">
        <v>2850110221345</v>
      </c>
      <c r="D5797" s="7" t="s">
        <v>23610</v>
      </c>
      <c r="E5797" s="7" t="s">
        <v>1854</v>
      </c>
      <c r="F5797" s="7" t="s">
        <v>23611</v>
      </c>
      <c r="G5797" s="7" t="s">
        <v>23612</v>
      </c>
      <c r="H5797" s="7" t="s">
        <v>23613</v>
      </c>
      <c r="I5797" s="7" t="s">
        <v>65</v>
      </c>
      <c r="J5797" s="7" t="s">
        <v>33060</v>
      </c>
      <c r="K5797" s="7" t="s">
        <v>60</v>
      </c>
      <c r="L5797" s="7">
        <v>10</v>
      </c>
      <c r="M5797" s="7" t="s">
        <v>33760</v>
      </c>
      <c r="N5797" s="7">
        <v>47121</v>
      </c>
      <c r="O5797" s="7" t="s">
        <v>253</v>
      </c>
      <c r="P5797" s="7">
        <v>20120627</v>
      </c>
      <c r="Q5797" s="7">
        <v>75</v>
      </c>
      <c r="R5797" s="7">
        <v>202112</v>
      </c>
      <c r="S5797" s="7">
        <v>2022</v>
      </c>
      <c r="T5797" s="7">
        <v>25464019</v>
      </c>
      <c r="U5797" s="7">
        <v>9688401</v>
      </c>
      <c r="V5797" s="7">
        <v>500000</v>
      </c>
    </row>
    <row r="5798" spans="1:22" ht="16.5" customHeight="1">
      <c r="A5798" s="8">
        <v>3018211347</v>
      </c>
      <c r="B5798" s="7">
        <v>2887731</v>
      </c>
      <c r="C5798" s="12">
        <v>1501710000735</v>
      </c>
      <c r="D5798" s="7" t="s">
        <v>38165</v>
      </c>
      <c r="E5798" s="7" t="s">
        <v>54185</v>
      </c>
      <c r="F5798" s="7" t="s">
        <v>54186</v>
      </c>
      <c r="G5798" s="7" t="s">
        <v>54187</v>
      </c>
      <c r="H5798" s="7" t="s">
        <v>54188</v>
      </c>
      <c r="I5798" s="7" t="s">
        <v>45</v>
      </c>
      <c r="J5798" s="7" t="s">
        <v>33060</v>
      </c>
      <c r="K5798" s="7" t="s">
        <v>47</v>
      </c>
      <c r="L5798" s="7">
        <v>10</v>
      </c>
      <c r="M5798" s="7" t="s">
        <v>966</v>
      </c>
      <c r="N5798" s="7">
        <v>68210</v>
      </c>
      <c r="O5798" s="7" t="s">
        <v>11947</v>
      </c>
      <c r="P5798" s="7">
        <v>20001227</v>
      </c>
      <c r="Q5798" s="7">
        <v>415</v>
      </c>
      <c r="R5798" s="7">
        <v>202112</v>
      </c>
    </row>
    <row r="5799" spans="1:22" ht="16.5" customHeight="1">
      <c r="A5799" s="8">
        <v>1068133171</v>
      </c>
      <c r="B5799" s="7">
        <v>1939328</v>
      </c>
      <c r="C5799" s="12">
        <v>1101110395594</v>
      </c>
      <c r="D5799" s="7" t="s">
        <v>22411</v>
      </c>
      <c r="E5799" s="7" t="s">
        <v>22412</v>
      </c>
      <c r="F5799" s="7" t="s">
        <v>22012</v>
      </c>
      <c r="G5799" s="7" t="s">
        <v>22413</v>
      </c>
      <c r="H5799" s="7" t="s">
        <v>22414</v>
      </c>
      <c r="I5799" s="7" t="s">
        <v>65</v>
      </c>
      <c r="J5799" s="7" t="s">
        <v>33060</v>
      </c>
      <c r="K5799" s="7" t="s">
        <v>47</v>
      </c>
      <c r="L5799" s="7">
        <v>10</v>
      </c>
      <c r="M5799" s="7" t="s">
        <v>313</v>
      </c>
      <c r="N5799" s="7">
        <v>42491</v>
      </c>
      <c r="O5799" s="7" t="s">
        <v>43331</v>
      </c>
      <c r="P5799" s="7">
        <v>19850326</v>
      </c>
      <c r="Q5799" s="7">
        <v>60</v>
      </c>
      <c r="R5799" s="7">
        <v>202112</v>
      </c>
    </row>
    <row r="5800" spans="1:22" ht="16.5" customHeight="1">
      <c r="A5800" s="8">
        <v>1398114378</v>
      </c>
      <c r="B5800" s="7">
        <v>1639362</v>
      </c>
      <c r="C5800" s="12">
        <v>1101110509989</v>
      </c>
      <c r="D5800" s="7" t="s">
        <v>18739</v>
      </c>
      <c r="E5800" s="7" t="s">
        <v>7915</v>
      </c>
      <c r="F5800" s="7" t="s">
        <v>18740</v>
      </c>
      <c r="G5800" s="7" t="s">
        <v>18741</v>
      </c>
      <c r="H5800" s="7" t="s">
        <v>18742</v>
      </c>
      <c r="I5800" s="7" t="s">
        <v>65</v>
      </c>
      <c r="J5800" s="7" t="s">
        <v>33060</v>
      </c>
      <c r="K5800" s="7" t="s">
        <v>60</v>
      </c>
      <c r="L5800" s="7">
        <v>10</v>
      </c>
      <c r="M5800" s="7" t="s">
        <v>33076</v>
      </c>
      <c r="N5800" s="7">
        <v>26299</v>
      </c>
      <c r="O5800" s="7" t="s">
        <v>33440</v>
      </c>
      <c r="P5800" s="7">
        <v>19861001</v>
      </c>
      <c r="Q5800" s="7">
        <v>89</v>
      </c>
      <c r="R5800" s="7">
        <v>202112</v>
      </c>
    </row>
    <row r="5801" spans="1:22" ht="16.5" customHeight="1">
      <c r="A5801" s="8">
        <v>4108106501</v>
      </c>
      <c r="B5801" s="7">
        <v>1749711</v>
      </c>
      <c r="C5801" s="12">
        <v>1101110546452</v>
      </c>
      <c r="D5801" s="7" t="s">
        <v>19532</v>
      </c>
      <c r="E5801" s="7" t="s">
        <v>19534</v>
      </c>
      <c r="F5801" s="7" t="s">
        <v>19535</v>
      </c>
      <c r="G5801" s="7" t="s">
        <v>19536</v>
      </c>
      <c r="H5801" s="7" t="s">
        <v>19529</v>
      </c>
      <c r="I5801" s="7" t="s">
        <v>52</v>
      </c>
      <c r="J5801" s="7" t="s">
        <v>33060</v>
      </c>
      <c r="K5801" s="7" t="s">
        <v>60</v>
      </c>
      <c r="L5801" s="7">
        <v>10</v>
      </c>
      <c r="M5801" s="7" t="s">
        <v>33076</v>
      </c>
      <c r="N5801" s="7">
        <v>26290</v>
      </c>
      <c r="O5801" s="7" t="s">
        <v>38295</v>
      </c>
      <c r="P5801" s="7">
        <v>19871005</v>
      </c>
      <c r="Q5801" s="7">
        <v>452</v>
      </c>
      <c r="R5801" s="7">
        <v>202112</v>
      </c>
    </row>
    <row r="5802" spans="1:22" ht="16.5" customHeight="1">
      <c r="A5802" s="8">
        <v>1068148164</v>
      </c>
      <c r="B5802" s="7">
        <v>1803119</v>
      </c>
      <c r="C5802" s="12">
        <v>1101110556675</v>
      </c>
      <c r="D5802" s="7" t="s">
        <v>26836</v>
      </c>
      <c r="E5802" s="7" t="s">
        <v>8362</v>
      </c>
      <c r="F5802" s="7" t="s">
        <v>26837</v>
      </c>
      <c r="G5802" s="7" t="s">
        <v>12556</v>
      </c>
      <c r="H5802" s="7" t="s">
        <v>26838</v>
      </c>
      <c r="I5802" s="7" t="s">
        <v>65</v>
      </c>
      <c r="J5802" s="7" t="s">
        <v>33060</v>
      </c>
      <c r="K5802" s="7" t="s">
        <v>60</v>
      </c>
      <c r="L5802" s="7">
        <v>10</v>
      </c>
      <c r="M5802" s="7" t="s">
        <v>34433</v>
      </c>
      <c r="N5802" s="7">
        <v>58120</v>
      </c>
      <c r="O5802" s="7" t="s">
        <v>45072</v>
      </c>
      <c r="P5802" s="7">
        <v>19880129</v>
      </c>
      <c r="Q5802" s="7">
        <v>135</v>
      </c>
      <c r="R5802" s="7">
        <v>202112</v>
      </c>
    </row>
    <row r="5803" spans="1:22" ht="16.5" customHeight="1">
      <c r="A5803" s="8">
        <v>1168128428</v>
      </c>
      <c r="B5803" s="7">
        <v>1593184</v>
      </c>
      <c r="C5803" s="12">
        <v>1101110672413</v>
      </c>
      <c r="D5803" s="7" t="s">
        <v>27193</v>
      </c>
      <c r="E5803" s="7" t="s">
        <v>27194</v>
      </c>
      <c r="F5803" s="7" t="s">
        <v>27195</v>
      </c>
      <c r="G5803" s="7" t="s">
        <v>27196</v>
      </c>
      <c r="H5803" s="7" t="s">
        <v>27197</v>
      </c>
      <c r="I5803" s="7" t="s">
        <v>52</v>
      </c>
      <c r="J5803" s="7" t="s">
        <v>33060</v>
      </c>
      <c r="K5803" s="7" t="s">
        <v>60</v>
      </c>
      <c r="L5803" s="7">
        <v>10</v>
      </c>
      <c r="M5803" s="7" t="s">
        <v>34433</v>
      </c>
      <c r="N5803" s="7">
        <v>58222</v>
      </c>
      <c r="O5803" s="7" t="s">
        <v>13163</v>
      </c>
      <c r="P5803" s="7">
        <v>19900129</v>
      </c>
      <c r="Q5803" s="7">
        <v>66</v>
      </c>
      <c r="R5803" s="7">
        <v>202112</v>
      </c>
    </row>
    <row r="5804" spans="1:22" ht="16.5" customHeight="1">
      <c r="A5804" s="8">
        <v>2298130313</v>
      </c>
      <c r="B5804" s="7">
        <v>2166366</v>
      </c>
      <c r="C5804" s="12">
        <v>1101111489940</v>
      </c>
      <c r="D5804" s="7" t="s">
        <v>26985</v>
      </c>
      <c r="E5804" s="7" t="s">
        <v>26986</v>
      </c>
      <c r="F5804" s="7" t="s">
        <v>26987</v>
      </c>
      <c r="G5804" s="7" t="s">
        <v>26988</v>
      </c>
      <c r="H5804" s="7" t="s">
        <v>26989</v>
      </c>
      <c r="I5804" s="7" t="s">
        <v>65</v>
      </c>
      <c r="J5804" s="7" t="s">
        <v>33060</v>
      </c>
      <c r="K5804" s="7" t="s">
        <v>47</v>
      </c>
      <c r="L5804" s="7">
        <v>10</v>
      </c>
      <c r="M5804" s="7" t="s">
        <v>34433</v>
      </c>
      <c r="N5804" s="7">
        <v>58221</v>
      </c>
      <c r="O5804" s="7" t="s">
        <v>12995</v>
      </c>
      <c r="P5804" s="7">
        <v>19971129</v>
      </c>
      <c r="Q5804" s="7">
        <v>53</v>
      </c>
      <c r="R5804" s="7">
        <v>202112</v>
      </c>
    </row>
    <row r="5805" spans="1:22" ht="16.5" customHeight="1">
      <c r="A5805" s="8">
        <v>1048147868</v>
      </c>
      <c r="B5805" s="7">
        <v>1715485</v>
      </c>
      <c r="C5805" s="12">
        <v>1101111795008</v>
      </c>
      <c r="D5805" s="7" t="s">
        <v>25962</v>
      </c>
      <c r="E5805" s="7" t="s">
        <v>25963</v>
      </c>
      <c r="F5805" s="7" t="s">
        <v>11638</v>
      </c>
      <c r="G5805" s="7" t="s">
        <v>25964</v>
      </c>
      <c r="H5805" s="7" t="s">
        <v>25965</v>
      </c>
      <c r="I5805" s="7" t="s">
        <v>65</v>
      </c>
      <c r="J5805" s="7" t="s">
        <v>33060</v>
      </c>
      <c r="K5805" s="7" t="s">
        <v>47</v>
      </c>
      <c r="L5805" s="7">
        <v>10</v>
      </c>
      <c r="M5805" s="7" t="s">
        <v>34194</v>
      </c>
      <c r="N5805" s="7">
        <v>52990</v>
      </c>
      <c r="O5805" s="7" t="s">
        <v>42690</v>
      </c>
      <c r="P5805" s="7">
        <v>19991022</v>
      </c>
      <c r="Q5805" s="7">
        <v>119</v>
      </c>
      <c r="R5805" s="7">
        <v>202112</v>
      </c>
    </row>
    <row r="5806" spans="1:22" ht="16.5" customHeight="1">
      <c r="A5806" s="8">
        <v>2158187684</v>
      </c>
      <c r="B5806" s="7">
        <v>1251130</v>
      </c>
      <c r="C5806" s="12">
        <v>1101111816698</v>
      </c>
      <c r="D5806" s="7" t="s">
        <v>54189</v>
      </c>
      <c r="E5806" s="7" t="s">
        <v>8819</v>
      </c>
      <c r="F5806" s="7" t="s">
        <v>54190</v>
      </c>
      <c r="G5806" s="7" t="s">
        <v>54191</v>
      </c>
      <c r="H5806" s="7" t="s">
        <v>54192</v>
      </c>
      <c r="I5806" s="7" t="s">
        <v>65</v>
      </c>
      <c r="J5806" s="7" t="s">
        <v>33060</v>
      </c>
      <c r="K5806" s="7" t="s">
        <v>60</v>
      </c>
      <c r="L5806" s="7">
        <v>10</v>
      </c>
      <c r="M5806" s="7" t="s">
        <v>34433</v>
      </c>
      <c r="N5806" s="7">
        <v>58200</v>
      </c>
      <c r="O5806" s="7" t="s">
        <v>4942</v>
      </c>
      <c r="P5806" s="7">
        <v>19991126</v>
      </c>
      <c r="Q5806" s="7">
        <v>95</v>
      </c>
      <c r="R5806" s="7">
        <v>202112</v>
      </c>
    </row>
    <row r="5807" spans="1:22" ht="16.5" customHeight="1">
      <c r="A5807" s="8">
        <v>2148664475</v>
      </c>
      <c r="B5807" s="7">
        <v>1945751</v>
      </c>
      <c r="C5807" s="12">
        <v>1101112032772</v>
      </c>
      <c r="D5807" s="7" t="s">
        <v>17363</v>
      </c>
      <c r="E5807" s="7" t="s">
        <v>17364</v>
      </c>
      <c r="F5807" s="7" t="s">
        <v>17365</v>
      </c>
      <c r="G5807" s="7" t="s">
        <v>17366</v>
      </c>
      <c r="H5807" s="7" t="s">
        <v>17367</v>
      </c>
      <c r="I5807" s="7" t="s">
        <v>65</v>
      </c>
      <c r="J5807" s="7" t="s">
        <v>33060</v>
      </c>
      <c r="K5807" s="7" t="s">
        <v>60</v>
      </c>
      <c r="L5807" s="7">
        <v>10</v>
      </c>
      <c r="M5807" s="7" t="s">
        <v>33076</v>
      </c>
      <c r="N5807" s="7">
        <v>17211</v>
      </c>
      <c r="O5807" s="7" t="s">
        <v>1379</v>
      </c>
      <c r="P5807" s="7">
        <v>20000724</v>
      </c>
      <c r="Q5807" s="7">
        <v>53</v>
      </c>
      <c r="R5807" s="7">
        <v>202112</v>
      </c>
    </row>
    <row r="5808" spans="1:22" ht="16.5" customHeight="1">
      <c r="A5808" s="8">
        <v>1108147558</v>
      </c>
      <c r="B5808" s="7">
        <v>1598861</v>
      </c>
      <c r="C5808" s="12">
        <v>1101112052283</v>
      </c>
      <c r="D5808" s="7" t="s">
        <v>27049</v>
      </c>
      <c r="E5808" s="7" t="s">
        <v>9094</v>
      </c>
      <c r="F5808" s="7" t="s">
        <v>12698</v>
      </c>
      <c r="G5808" s="7" t="s">
        <v>27050</v>
      </c>
      <c r="H5808" s="7" t="s">
        <v>27051</v>
      </c>
      <c r="I5808" s="7" t="s">
        <v>52</v>
      </c>
      <c r="J5808" s="7" t="s">
        <v>33060</v>
      </c>
      <c r="K5808" s="7" t="s">
        <v>60</v>
      </c>
      <c r="L5808" s="7">
        <v>10</v>
      </c>
      <c r="M5808" s="7" t="s">
        <v>34433</v>
      </c>
      <c r="N5808" s="7">
        <v>58222</v>
      </c>
      <c r="O5808" s="7" t="s">
        <v>13163</v>
      </c>
      <c r="P5808" s="7">
        <v>20000819</v>
      </c>
      <c r="Q5808" s="7">
        <v>60</v>
      </c>
      <c r="R5808" s="7">
        <v>202112</v>
      </c>
    </row>
    <row r="5809" spans="1:18" ht="16.5" customHeight="1">
      <c r="A5809" s="8">
        <v>2208199673</v>
      </c>
      <c r="B5809" s="7">
        <v>1583816</v>
      </c>
      <c r="C5809" s="12">
        <v>1101112094293</v>
      </c>
      <c r="D5809" s="7" t="s">
        <v>22501</v>
      </c>
      <c r="E5809" s="7" t="s">
        <v>22502</v>
      </c>
      <c r="F5809" s="7" t="s">
        <v>8656</v>
      </c>
      <c r="G5809" s="7" t="s">
        <v>22503</v>
      </c>
      <c r="H5809" s="7" t="s">
        <v>22504</v>
      </c>
      <c r="I5809" s="7" t="s">
        <v>65</v>
      </c>
      <c r="J5809" s="7" t="s">
        <v>33060</v>
      </c>
      <c r="K5809" s="7" t="s">
        <v>60</v>
      </c>
      <c r="L5809" s="7">
        <v>10</v>
      </c>
      <c r="M5809" s="7" t="s">
        <v>313</v>
      </c>
      <c r="N5809" s="7">
        <v>42132</v>
      </c>
      <c r="O5809" s="7" t="s">
        <v>44203</v>
      </c>
      <c r="P5809" s="7">
        <v>20001020</v>
      </c>
      <c r="Q5809" s="7">
        <v>143</v>
      </c>
      <c r="R5809" s="7">
        <v>202112</v>
      </c>
    </row>
    <row r="5810" spans="1:18" ht="16.5" customHeight="1">
      <c r="A5810" s="8">
        <v>1088128543</v>
      </c>
      <c r="B5810" s="7">
        <v>1580736</v>
      </c>
      <c r="C5810" s="12">
        <v>1101112219289</v>
      </c>
      <c r="D5810" s="7" t="s">
        <v>22211</v>
      </c>
      <c r="E5810" s="7" t="s">
        <v>1592</v>
      </c>
      <c r="F5810" s="7" t="s">
        <v>22212</v>
      </c>
      <c r="G5810" s="7" t="s">
        <v>22213</v>
      </c>
      <c r="H5810" s="7" t="s">
        <v>22214</v>
      </c>
      <c r="I5810" s="7" t="s">
        <v>65</v>
      </c>
      <c r="J5810" s="7" t="s">
        <v>33060</v>
      </c>
      <c r="K5810" s="7" t="s">
        <v>60</v>
      </c>
      <c r="L5810" s="7">
        <v>10</v>
      </c>
      <c r="M5810" s="7" t="s">
        <v>313</v>
      </c>
      <c r="N5810" s="7">
        <v>42491</v>
      </c>
      <c r="O5810" s="7" t="s">
        <v>43331</v>
      </c>
      <c r="P5810" s="7">
        <v>20010418</v>
      </c>
      <c r="Q5810" s="7">
        <v>154</v>
      </c>
      <c r="R5810" s="7">
        <v>202112</v>
      </c>
    </row>
    <row r="5811" spans="1:18" ht="16.5" customHeight="1">
      <c r="A5811" s="8">
        <v>1078611215</v>
      </c>
      <c r="B5811" s="7">
        <v>1160190</v>
      </c>
      <c r="C5811" s="12">
        <v>1101112422890</v>
      </c>
      <c r="D5811" s="7" t="s">
        <v>27249</v>
      </c>
      <c r="E5811" s="7" t="s">
        <v>3655</v>
      </c>
      <c r="F5811" s="7" t="s">
        <v>27250</v>
      </c>
      <c r="G5811" s="7" t="s">
        <v>27251</v>
      </c>
      <c r="H5811" s="7" t="s">
        <v>27252</v>
      </c>
      <c r="I5811" s="7" t="s">
        <v>65</v>
      </c>
      <c r="J5811" s="7" t="s">
        <v>33060</v>
      </c>
      <c r="K5811" s="7" t="s">
        <v>47</v>
      </c>
      <c r="L5811" s="7">
        <v>10</v>
      </c>
      <c r="M5811" s="7" t="s">
        <v>34433</v>
      </c>
      <c r="N5811" s="7">
        <v>58220</v>
      </c>
      <c r="O5811" s="7" t="s">
        <v>34437</v>
      </c>
      <c r="P5811" s="7">
        <v>20020101</v>
      </c>
      <c r="Q5811" s="7">
        <v>82</v>
      </c>
      <c r="R5811" s="7">
        <v>202112</v>
      </c>
    </row>
    <row r="5812" spans="1:18" ht="16.5" customHeight="1">
      <c r="A5812" s="8">
        <v>1098181293</v>
      </c>
      <c r="B5812" s="7">
        <v>1217289</v>
      </c>
      <c r="C5812" s="12">
        <v>1101112561185</v>
      </c>
      <c r="D5812" s="7" t="s">
        <v>16817</v>
      </c>
      <c r="E5812" s="7" t="s">
        <v>3267</v>
      </c>
      <c r="F5812" s="7" t="s">
        <v>16818</v>
      </c>
      <c r="G5812" s="7" t="s">
        <v>16819</v>
      </c>
      <c r="H5812" s="7" t="s">
        <v>16820</v>
      </c>
      <c r="I5812" s="7" t="s">
        <v>65</v>
      </c>
      <c r="J5812" s="7" t="s">
        <v>33060</v>
      </c>
      <c r="K5812" s="7" t="s">
        <v>60</v>
      </c>
      <c r="L5812" s="7">
        <v>10</v>
      </c>
      <c r="M5812" s="7" t="s">
        <v>34194</v>
      </c>
      <c r="N5812" s="7">
        <v>49300</v>
      </c>
      <c r="O5812" s="7" t="s">
        <v>22934</v>
      </c>
      <c r="P5812" s="7">
        <v>20021201</v>
      </c>
      <c r="Q5812" s="7">
        <v>53</v>
      </c>
      <c r="R5812" s="7">
        <v>202112</v>
      </c>
    </row>
    <row r="5813" spans="1:18" ht="16.5" customHeight="1">
      <c r="A5813" s="8">
        <v>1018192326</v>
      </c>
      <c r="B5813" s="7">
        <v>1129858</v>
      </c>
      <c r="C5813" s="12">
        <v>1101112728115</v>
      </c>
      <c r="D5813" s="7" t="s">
        <v>26885</v>
      </c>
      <c r="E5813" s="7" t="s">
        <v>26886</v>
      </c>
      <c r="F5813" s="7" t="s">
        <v>26887</v>
      </c>
      <c r="G5813" s="7" t="s">
        <v>26888</v>
      </c>
      <c r="H5813" s="7" t="s">
        <v>26889</v>
      </c>
      <c r="I5813" s="7" t="s">
        <v>52</v>
      </c>
      <c r="J5813" s="7" t="s">
        <v>33060</v>
      </c>
      <c r="K5813" s="7" t="s">
        <v>60</v>
      </c>
      <c r="L5813" s="7">
        <v>10</v>
      </c>
      <c r="M5813" s="7" t="s">
        <v>34433</v>
      </c>
      <c r="N5813" s="7">
        <v>58110</v>
      </c>
      <c r="O5813" s="7" t="s">
        <v>12486</v>
      </c>
      <c r="P5813" s="7">
        <v>20030228</v>
      </c>
      <c r="Q5813" s="7">
        <v>108</v>
      </c>
      <c r="R5813" s="7">
        <v>202112</v>
      </c>
    </row>
    <row r="5814" spans="1:18" ht="16.5" customHeight="1">
      <c r="A5814" s="8">
        <v>2018186973</v>
      </c>
      <c r="B5814" s="7">
        <v>2105097</v>
      </c>
      <c r="C5814" s="12">
        <v>1101113000653</v>
      </c>
      <c r="D5814" s="7" t="s">
        <v>23347</v>
      </c>
      <c r="E5814" s="7" t="s">
        <v>23348</v>
      </c>
      <c r="F5814" s="7" t="s">
        <v>23349</v>
      </c>
      <c r="G5814" s="7" t="s">
        <v>23350</v>
      </c>
      <c r="H5814" s="7" t="s">
        <v>23351</v>
      </c>
      <c r="I5814" s="7" t="s">
        <v>52</v>
      </c>
      <c r="J5814" s="7" t="s">
        <v>33060</v>
      </c>
      <c r="K5814" s="7" t="s">
        <v>60</v>
      </c>
      <c r="L5814" s="7">
        <v>10</v>
      </c>
      <c r="M5814" s="7" t="s">
        <v>33760</v>
      </c>
      <c r="N5814" s="7">
        <v>46452</v>
      </c>
      <c r="O5814" s="7" t="s">
        <v>45903</v>
      </c>
      <c r="P5814" s="7">
        <v>20040426</v>
      </c>
      <c r="Q5814" s="7">
        <v>95</v>
      </c>
      <c r="R5814" s="7">
        <v>202112</v>
      </c>
    </row>
    <row r="5815" spans="1:18" ht="16.5" customHeight="1">
      <c r="A5815" s="8">
        <v>2208707893</v>
      </c>
      <c r="B5815" s="7">
        <v>2259756</v>
      </c>
      <c r="C5815" s="12">
        <v>1101113202233</v>
      </c>
      <c r="D5815" s="7" t="s">
        <v>28740</v>
      </c>
      <c r="E5815" s="7" t="s">
        <v>28741</v>
      </c>
      <c r="F5815" s="7" t="s">
        <v>28742</v>
      </c>
      <c r="G5815" s="7" t="s">
        <v>28743</v>
      </c>
      <c r="H5815" s="7" t="s">
        <v>28744</v>
      </c>
      <c r="I5815" s="7" t="s">
        <v>65</v>
      </c>
      <c r="J5815" s="7" t="s">
        <v>33060</v>
      </c>
      <c r="K5815" s="7" t="s">
        <v>60</v>
      </c>
      <c r="L5815" s="7">
        <v>10</v>
      </c>
      <c r="M5815" s="7" t="s">
        <v>363</v>
      </c>
      <c r="N5815" s="7">
        <v>71310</v>
      </c>
      <c r="O5815" s="7" t="s">
        <v>15027</v>
      </c>
      <c r="P5815" s="7">
        <v>20050406</v>
      </c>
      <c r="Q5815" s="7">
        <v>96</v>
      </c>
      <c r="R5815" s="7">
        <v>202112</v>
      </c>
    </row>
    <row r="5816" spans="1:18" ht="16.5" customHeight="1">
      <c r="A5816" s="8">
        <v>2148770649</v>
      </c>
      <c r="B5816" s="7">
        <v>2265536</v>
      </c>
      <c r="C5816" s="12">
        <v>1101113225748</v>
      </c>
      <c r="D5816" s="7" t="s">
        <v>30321</v>
      </c>
      <c r="E5816" s="7" t="s">
        <v>30322</v>
      </c>
      <c r="F5816" s="7" t="s">
        <v>28964</v>
      </c>
      <c r="G5816" s="7" t="s">
        <v>30323</v>
      </c>
      <c r="H5816" s="7" t="s">
        <v>30324</v>
      </c>
      <c r="I5816" s="7" t="s">
        <v>65</v>
      </c>
      <c r="J5816" s="7" t="s">
        <v>33060</v>
      </c>
      <c r="K5816" s="7" t="s">
        <v>60</v>
      </c>
      <c r="L5816" s="7">
        <v>10</v>
      </c>
      <c r="M5816" s="7" t="s">
        <v>363</v>
      </c>
      <c r="N5816" s="7">
        <v>71531</v>
      </c>
      <c r="O5816" s="7" t="s">
        <v>15169</v>
      </c>
      <c r="P5816" s="7">
        <v>20050511</v>
      </c>
      <c r="Q5816" s="7">
        <v>254</v>
      </c>
      <c r="R5816" s="7">
        <v>202112</v>
      </c>
    </row>
    <row r="5817" spans="1:18" ht="16.5" customHeight="1">
      <c r="A5817" s="8">
        <v>1058749920</v>
      </c>
      <c r="B5817" s="7">
        <v>3852856</v>
      </c>
      <c r="C5817" s="12">
        <v>1101114458025</v>
      </c>
      <c r="D5817" s="7" t="s">
        <v>23278</v>
      </c>
      <c r="E5817" s="7" t="s">
        <v>23279</v>
      </c>
      <c r="F5817" s="7" t="s">
        <v>15190</v>
      </c>
      <c r="G5817" s="7" t="s">
        <v>23280</v>
      </c>
      <c r="H5817" s="7" t="s">
        <v>23281</v>
      </c>
      <c r="I5817" s="7" t="s">
        <v>65</v>
      </c>
      <c r="J5817" s="7" t="s">
        <v>33060</v>
      </c>
      <c r="K5817" s="7" t="s">
        <v>60</v>
      </c>
      <c r="L5817" s="7">
        <v>10</v>
      </c>
      <c r="M5817" s="7" t="s">
        <v>363</v>
      </c>
      <c r="N5817" s="7">
        <v>71531</v>
      </c>
      <c r="O5817" s="7" t="s">
        <v>15169</v>
      </c>
      <c r="P5817" s="7">
        <v>20101026</v>
      </c>
      <c r="Q5817" s="7">
        <v>61</v>
      </c>
      <c r="R5817" s="7">
        <v>202112</v>
      </c>
    </row>
    <row r="5818" spans="1:18" ht="16.5" customHeight="1">
      <c r="A5818" s="8">
        <v>1198652728</v>
      </c>
      <c r="B5818" s="7">
        <v>4078640</v>
      </c>
      <c r="C5818" s="12">
        <v>1101114795732</v>
      </c>
      <c r="D5818" s="7" t="s">
        <v>27621</v>
      </c>
      <c r="E5818" s="7" t="s">
        <v>1044</v>
      </c>
      <c r="F5818" s="7" t="s">
        <v>27622</v>
      </c>
      <c r="G5818" s="7" t="s">
        <v>27623</v>
      </c>
      <c r="H5818" s="7" t="s">
        <v>27624</v>
      </c>
      <c r="I5818" s="7" t="s">
        <v>65</v>
      </c>
      <c r="J5818" s="7" t="s">
        <v>33060</v>
      </c>
      <c r="K5818" s="7" t="s">
        <v>60</v>
      </c>
      <c r="L5818" s="7">
        <v>10</v>
      </c>
      <c r="M5818" s="7" t="s">
        <v>34433</v>
      </c>
      <c r="N5818" s="7">
        <v>62021</v>
      </c>
      <c r="O5818" s="7" t="s">
        <v>13709</v>
      </c>
      <c r="P5818" s="7">
        <v>20120215</v>
      </c>
      <c r="Q5818" s="7">
        <v>83</v>
      </c>
      <c r="R5818" s="7">
        <v>202112</v>
      </c>
    </row>
    <row r="5819" spans="1:18" ht="16.5" customHeight="1">
      <c r="A5819" s="8">
        <v>2118885382</v>
      </c>
      <c r="B5819" s="7">
        <v>4173334</v>
      </c>
      <c r="C5819" s="12">
        <v>1101114989872</v>
      </c>
      <c r="D5819" s="7" t="s">
        <v>30349</v>
      </c>
      <c r="E5819" s="7" t="s">
        <v>30350</v>
      </c>
      <c r="F5819" s="7" t="s">
        <v>30351</v>
      </c>
      <c r="G5819" s="7" t="s">
        <v>30352</v>
      </c>
      <c r="H5819" s="7" t="s">
        <v>30353</v>
      </c>
      <c r="I5819" s="7" t="s">
        <v>65</v>
      </c>
      <c r="J5819" s="7" t="s">
        <v>33060</v>
      </c>
      <c r="K5819" s="7" t="s">
        <v>47</v>
      </c>
      <c r="L5819" s="7">
        <v>10</v>
      </c>
      <c r="M5819" s="7" t="s">
        <v>363</v>
      </c>
      <c r="N5819" s="7">
        <v>71310</v>
      </c>
      <c r="O5819" s="7" t="s">
        <v>15027</v>
      </c>
      <c r="P5819" s="7">
        <v>20121026</v>
      </c>
      <c r="Q5819" s="7">
        <v>66</v>
      </c>
      <c r="R5819" s="7">
        <v>202112</v>
      </c>
    </row>
    <row r="5820" spans="1:18" ht="16.5" customHeight="1">
      <c r="A5820" s="8">
        <v>2048651099</v>
      </c>
      <c r="B5820" s="7">
        <v>5912367</v>
      </c>
      <c r="C5820" s="12">
        <v>1101115439892</v>
      </c>
      <c r="D5820" s="7" t="s">
        <v>54193</v>
      </c>
      <c r="E5820" s="7" t="s">
        <v>54194</v>
      </c>
      <c r="F5820" s="7" t="s">
        <v>54195</v>
      </c>
      <c r="G5820" s="7" t="s">
        <v>54196</v>
      </c>
      <c r="H5820" s="7" t="s">
        <v>54197</v>
      </c>
      <c r="I5820" s="7" t="s">
        <v>65</v>
      </c>
      <c r="J5820" s="7" t="s">
        <v>33060</v>
      </c>
      <c r="K5820" s="7" t="s">
        <v>47</v>
      </c>
      <c r="L5820" s="7">
        <v>10</v>
      </c>
      <c r="M5820" s="7" t="s">
        <v>33760</v>
      </c>
      <c r="N5820" s="7">
        <v>46791</v>
      </c>
      <c r="O5820" s="7" t="s">
        <v>10243</v>
      </c>
      <c r="P5820" s="7">
        <v>20140605</v>
      </c>
      <c r="Q5820" s="7">
        <v>75</v>
      </c>
      <c r="R5820" s="7">
        <v>202112</v>
      </c>
    </row>
    <row r="5821" spans="1:18" ht="16.5" customHeight="1">
      <c r="A5821" s="8">
        <v>1048655626</v>
      </c>
      <c r="B5821" s="7">
        <v>5915102</v>
      </c>
      <c r="C5821" s="12">
        <v>1101115445261</v>
      </c>
      <c r="D5821" s="7" t="s">
        <v>26119</v>
      </c>
      <c r="E5821" s="7" t="s">
        <v>26120</v>
      </c>
      <c r="F5821" s="7" t="s">
        <v>26121</v>
      </c>
      <c r="G5821" s="7" t="s">
        <v>26122</v>
      </c>
      <c r="H5821" s="7" t="s">
        <v>26123</v>
      </c>
      <c r="I5821" s="7" t="s">
        <v>52</v>
      </c>
      <c r="J5821" s="7" t="s">
        <v>33060</v>
      </c>
      <c r="K5821" s="7" t="s">
        <v>60</v>
      </c>
      <c r="L5821" s="7">
        <v>10</v>
      </c>
      <c r="M5821" s="7" t="s">
        <v>34319</v>
      </c>
      <c r="N5821" s="7">
        <v>55104</v>
      </c>
      <c r="O5821" s="7" t="s">
        <v>43372</v>
      </c>
      <c r="P5821" s="7">
        <v>20140620</v>
      </c>
      <c r="Q5821" s="7">
        <v>55</v>
      </c>
      <c r="R5821" s="7">
        <v>202112</v>
      </c>
    </row>
    <row r="5822" spans="1:18" ht="16.5" customHeight="1">
      <c r="A5822" s="8">
        <v>3308600036</v>
      </c>
      <c r="B5822" s="7">
        <v>6396856</v>
      </c>
      <c r="C5822" s="12">
        <v>1101115655505</v>
      </c>
      <c r="D5822" s="7" t="s">
        <v>26040</v>
      </c>
      <c r="E5822" s="7" t="s">
        <v>26041</v>
      </c>
      <c r="F5822" s="7" t="s">
        <v>11722</v>
      </c>
      <c r="G5822" s="7" t="s">
        <v>26042</v>
      </c>
      <c r="H5822" s="7" t="s">
        <v>26043</v>
      </c>
      <c r="I5822" s="7" t="s">
        <v>63</v>
      </c>
      <c r="J5822" s="7" t="s">
        <v>33060</v>
      </c>
      <c r="K5822" s="7" t="s">
        <v>60</v>
      </c>
      <c r="L5822" s="7">
        <v>10</v>
      </c>
      <c r="M5822" s="7" t="s">
        <v>34194</v>
      </c>
      <c r="N5822" s="7">
        <v>52939</v>
      </c>
      <c r="O5822" s="7" t="s">
        <v>44888</v>
      </c>
      <c r="P5822" s="7">
        <v>20150303</v>
      </c>
      <c r="Q5822" s="7">
        <v>195</v>
      </c>
      <c r="R5822" s="7">
        <v>202112</v>
      </c>
    </row>
    <row r="5823" spans="1:18" ht="16.5" customHeight="1">
      <c r="A5823" s="8">
        <v>2288700138</v>
      </c>
      <c r="B5823" s="7">
        <v>7393048</v>
      </c>
      <c r="C5823" s="12">
        <v>1101115731892</v>
      </c>
      <c r="D5823" s="7" t="s">
        <v>26286</v>
      </c>
      <c r="E5823" s="7" t="s">
        <v>1444</v>
      </c>
      <c r="F5823" s="7" t="s">
        <v>26287</v>
      </c>
      <c r="G5823" s="7" t="s">
        <v>26288</v>
      </c>
      <c r="H5823" s="7" t="s">
        <v>26289</v>
      </c>
      <c r="I5823" s="7" t="s">
        <v>65</v>
      </c>
      <c r="J5823" s="7" t="s">
        <v>33060</v>
      </c>
      <c r="K5823" s="7" t="s">
        <v>47</v>
      </c>
      <c r="L5823" s="7">
        <v>10</v>
      </c>
      <c r="M5823" s="7" t="s">
        <v>34319</v>
      </c>
      <c r="N5823" s="7">
        <v>56100</v>
      </c>
      <c r="O5823" s="7" t="s">
        <v>12093</v>
      </c>
      <c r="P5823" s="7">
        <v>20150820</v>
      </c>
      <c r="Q5823" s="7">
        <v>59</v>
      </c>
      <c r="R5823" s="7">
        <v>202112</v>
      </c>
    </row>
    <row r="5824" spans="1:18" ht="16.5" customHeight="1">
      <c r="A5824" s="8">
        <v>7938100339</v>
      </c>
      <c r="B5824" s="7">
        <v>6635508</v>
      </c>
      <c r="C5824" s="12">
        <v>1101115929447</v>
      </c>
      <c r="D5824" s="7" t="s">
        <v>17686</v>
      </c>
      <c r="E5824" s="7" t="s">
        <v>17687</v>
      </c>
      <c r="F5824" s="7" t="s">
        <v>9767</v>
      </c>
      <c r="G5824" s="7" t="s">
        <v>17688</v>
      </c>
      <c r="H5824" s="7" t="s">
        <v>17689</v>
      </c>
      <c r="I5824" s="7" t="s">
        <v>65</v>
      </c>
      <c r="J5824" s="7" t="s">
        <v>33060</v>
      </c>
      <c r="K5824" s="7" t="s">
        <v>60</v>
      </c>
      <c r="L5824" s="7">
        <v>10</v>
      </c>
      <c r="M5824" s="7" t="s">
        <v>33760</v>
      </c>
      <c r="N5824" s="7">
        <v>46443</v>
      </c>
      <c r="O5824" s="7" t="s">
        <v>44335</v>
      </c>
      <c r="P5824" s="7">
        <v>20151228</v>
      </c>
      <c r="Q5824" s="7">
        <v>57</v>
      </c>
      <c r="R5824" s="7">
        <v>202112</v>
      </c>
    </row>
    <row r="5825" spans="1:18" ht="16.5" customHeight="1">
      <c r="A5825" s="8">
        <v>5968800270</v>
      </c>
      <c r="B5825" s="7">
        <v>6645286</v>
      </c>
      <c r="C5825" s="12">
        <v>1101115932490</v>
      </c>
      <c r="D5825" s="7" t="s">
        <v>23321</v>
      </c>
      <c r="E5825" s="7" t="s">
        <v>315</v>
      </c>
      <c r="F5825" s="7" t="s">
        <v>23322</v>
      </c>
      <c r="G5825" s="7">
        <v>15449192</v>
      </c>
      <c r="H5825" s="7" t="s">
        <v>23323</v>
      </c>
      <c r="I5825" s="7" t="s">
        <v>65</v>
      </c>
      <c r="J5825" s="7" t="s">
        <v>33060</v>
      </c>
      <c r="K5825" s="7" t="s">
        <v>60</v>
      </c>
      <c r="L5825" s="7">
        <v>10</v>
      </c>
      <c r="M5825" s="7" t="s">
        <v>33760</v>
      </c>
      <c r="N5825" s="7">
        <v>46107</v>
      </c>
      <c r="O5825" s="7" t="s">
        <v>46291</v>
      </c>
      <c r="P5825" s="7">
        <v>20151229</v>
      </c>
      <c r="Q5825" s="7">
        <v>62</v>
      </c>
      <c r="R5825" s="7">
        <v>202112</v>
      </c>
    </row>
    <row r="5826" spans="1:18" ht="16.5" customHeight="1">
      <c r="A5826" s="8">
        <v>3578600517</v>
      </c>
      <c r="B5826" s="7">
        <v>8061208</v>
      </c>
      <c r="C5826" s="12">
        <v>1101116256112</v>
      </c>
      <c r="D5826" s="7" t="s">
        <v>16583</v>
      </c>
      <c r="E5826" s="7" t="s">
        <v>16584</v>
      </c>
      <c r="F5826" s="7" t="s">
        <v>16585</v>
      </c>
      <c r="G5826" s="7" t="s">
        <v>16586</v>
      </c>
      <c r="H5826" s="7" t="s">
        <v>16587</v>
      </c>
      <c r="I5826" s="7" t="s">
        <v>65</v>
      </c>
      <c r="J5826" s="7" t="s">
        <v>33060</v>
      </c>
      <c r="K5826" s="7" t="s">
        <v>60</v>
      </c>
      <c r="L5826" s="7">
        <v>10</v>
      </c>
      <c r="M5826" s="7" t="s">
        <v>33076</v>
      </c>
      <c r="N5826" s="7">
        <v>10713</v>
      </c>
      <c r="O5826" s="7" t="s">
        <v>483</v>
      </c>
      <c r="P5826" s="7">
        <v>20161212</v>
      </c>
      <c r="Q5826" s="7">
        <v>114</v>
      </c>
      <c r="R5826" s="7">
        <v>202112</v>
      </c>
    </row>
    <row r="5827" spans="1:18" ht="16.5" customHeight="1">
      <c r="A5827" s="8">
        <v>2758800878</v>
      </c>
      <c r="B5827" s="7">
        <v>8573424</v>
      </c>
      <c r="C5827" s="12">
        <v>1101116707090</v>
      </c>
      <c r="D5827" s="7" t="s">
        <v>27288</v>
      </c>
      <c r="E5827" s="7" t="s">
        <v>27289</v>
      </c>
      <c r="F5827" s="7" t="s">
        <v>27290</v>
      </c>
      <c r="G5827" s="7" t="s">
        <v>27291</v>
      </c>
      <c r="H5827" s="7" t="s">
        <v>27292</v>
      </c>
      <c r="I5827" s="7" t="s">
        <v>65</v>
      </c>
      <c r="J5827" s="7" t="s">
        <v>33060</v>
      </c>
      <c r="K5827" s="7" t="s">
        <v>47</v>
      </c>
      <c r="L5827" s="7">
        <v>10</v>
      </c>
      <c r="M5827" s="7" t="s">
        <v>34433</v>
      </c>
      <c r="N5827" s="7">
        <v>62021</v>
      </c>
      <c r="O5827" s="7" t="s">
        <v>13709</v>
      </c>
      <c r="P5827" s="7">
        <v>20180402</v>
      </c>
      <c r="Q5827" s="7">
        <v>60</v>
      </c>
      <c r="R5827" s="7">
        <v>202112</v>
      </c>
    </row>
    <row r="5828" spans="1:18" ht="16.5" customHeight="1">
      <c r="A5828" s="8">
        <v>4238601638</v>
      </c>
      <c r="B5828" s="7">
        <v>9245519</v>
      </c>
      <c r="C5828" s="12">
        <v>1101117289633</v>
      </c>
      <c r="D5828" s="7" t="s">
        <v>54198</v>
      </c>
      <c r="E5828" s="7" t="s">
        <v>54199</v>
      </c>
      <c r="F5828" s="7" t="s">
        <v>54200</v>
      </c>
      <c r="H5828" s="7" t="s">
        <v>54201</v>
      </c>
      <c r="I5828" s="7" t="s">
        <v>65</v>
      </c>
      <c r="J5828" s="7" t="s">
        <v>33060</v>
      </c>
      <c r="K5828" s="7" t="s">
        <v>47</v>
      </c>
      <c r="L5828" s="7">
        <v>10</v>
      </c>
      <c r="M5828" s="7" t="s">
        <v>966</v>
      </c>
      <c r="N5828" s="7">
        <v>68119</v>
      </c>
      <c r="O5828" s="7" t="s">
        <v>11600</v>
      </c>
      <c r="P5828" s="7">
        <v>20191112</v>
      </c>
      <c r="Q5828" s="7">
        <v>150</v>
      </c>
      <c r="R5828" s="7">
        <v>202112</v>
      </c>
    </row>
    <row r="5829" spans="1:18" ht="16.5" customHeight="1">
      <c r="A5829" s="8">
        <v>4858601432</v>
      </c>
      <c r="B5829" s="7">
        <v>9377837</v>
      </c>
      <c r="C5829" s="12">
        <v>1101117338935</v>
      </c>
      <c r="D5829" s="7" t="s">
        <v>54202</v>
      </c>
      <c r="E5829" s="7" t="s">
        <v>54203</v>
      </c>
      <c r="F5829" s="7" t="s">
        <v>54204</v>
      </c>
      <c r="G5829" s="7" t="s">
        <v>54205</v>
      </c>
      <c r="H5829" s="7" t="s">
        <v>54206</v>
      </c>
      <c r="I5829" s="7" t="s">
        <v>65</v>
      </c>
      <c r="J5829" s="7" t="s">
        <v>33060</v>
      </c>
      <c r="K5829" s="7" t="s">
        <v>47</v>
      </c>
      <c r="L5829" s="7">
        <v>10</v>
      </c>
      <c r="M5829" s="7" t="s">
        <v>34319</v>
      </c>
      <c r="N5829" s="7">
        <v>56191</v>
      </c>
      <c r="O5829" s="7" t="s">
        <v>34415</v>
      </c>
      <c r="P5829" s="7">
        <v>20191227</v>
      </c>
      <c r="Q5829" s="7">
        <v>74</v>
      </c>
      <c r="R5829" s="7">
        <v>202112</v>
      </c>
    </row>
    <row r="5830" spans="1:18" ht="16.5" customHeight="1">
      <c r="A5830" s="8">
        <v>2118868802</v>
      </c>
      <c r="B5830" s="7">
        <v>4056553</v>
      </c>
      <c r="C5830" s="12">
        <v>1101118271184</v>
      </c>
      <c r="D5830" s="7" t="s">
        <v>16182</v>
      </c>
      <c r="E5830" s="7" t="s">
        <v>16184</v>
      </c>
      <c r="F5830" s="7" t="s">
        <v>16185</v>
      </c>
      <c r="G5830" s="7" t="s">
        <v>16186</v>
      </c>
      <c r="H5830" s="7" t="s">
        <v>16187</v>
      </c>
      <c r="I5830" s="7" t="s">
        <v>52</v>
      </c>
      <c r="J5830" s="7" t="s">
        <v>33060</v>
      </c>
      <c r="K5830" s="7" t="s">
        <v>60</v>
      </c>
      <c r="L5830" s="7">
        <v>10</v>
      </c>
      <c r="M5830" s="7" t="s">
        <v>33760</v>
      </c>
      <c r="N5830" s="7">
        <v>47911</v>
      </c>
      <c r="O5830" s="7" t="s">
        <v>10645</v>
      </c>
      <c r="P5830" s="7">
        <v>20111118</v>
      </c>
      <c r="Q5830" s="7">
        <v>1200</v>
      </c>
      <c r="R5830" s="7">
        <v>202112</v>
      </c>
    </row>
    <row r="5831" spans="1:18" ht="16.5" customHeight="1">
      <c r="A5831" s="8">
        <v>1048657212</v>
      </c>
      <c r="B5831" s="7">
        <v>5967727</v>
      </c>
      <c r="C5831" s="12">
        <v>1101140152021</v>
      </c>
      <c r="D5831" s="7" t="s">
        <v>29782</v>
      </c>
      <c r="E5831" s="7" t="s">
        <v>4016</v>
      </c>
      <c r="F5831" s="7" t="s">
        <v>15105</v>
      </c>
      <c r="G5831" s="7" t="s">
        <v>29783</v>
      </c>
      <c r="H5831" s="7" t="s">
        <v>28668</v>
      </c>
      <c r="I5831" s="7" t="s">
        <v>65</v>
      </c>
      <c r="J5831" s="7" t="s">
        <v>33060</v>
      </c>
      <c r="K5831" s="7" t="s">
        <v>60</v>
      </c>
      <c r="L5831" s="7">
        <v>10</v>
      </c>
      <c r="M5831" s="7" t="s">
        <v>363</v>
      </c>
      <c r="N5831" s="7">
        <v>71400</v>
      </c>
      <c r="O5831" s="7" t="s">
        <v>35864</v>
      </c>
      <c r="P5831" s="7">
        <v>20141001</v>
      </c>
      <c r="Q5831" s="7">
        <v>101</v>
      </c>
      <c r="R5831" s="7">
        <v>202112</v>
      </c>
    </row>
    <row r="5832" spans="1:18" ht="16.5" customHeight="1">
      <c r="A5832" s="8">
        <v>2118711506</v>
      </c>
      <c r="B5832" s="7">
        <v>1917581</v>
      </c>
      <c r="C5832" s="12">
        <v>1101150014732</v>
      </c>
      <c r="D5832" s="7" t="s">
        <v>12871</v>
      </c>
      <c r="E5832" s="7" t="s">
        <v>12873</v>
      </c>
      <c r="F5832" s="7" t="s">
        <v>9561</v>
      </c>
      <c r="G5832" s="7" t="s">
        <v>12874</v>
      </c>
      <c r="H5832" s="7" t="s">
        <v>12875</v>
      </c>
      <c r="I5832" s="7" t="s">
        <v>65</v>
      </c>
      <c r="J5832" s="7" t="s">
        <v>33060</v>
      </c>
      <c r="K5832" s="7" t="s">
        <v>60</v>
      </c>
      <c r="L5832" s="7">
        <v>10</v>
      </c>
      <c r="M5832" s="7" t="s">
        <v>33760</v>
      </c>
      <c r="N5832" s="7">
        <v>46491</v>
      </c>
      <c r="O5832" s="7" t="s">
        <v>46412</v>
      </c>
      <c r="P5832" s="7">
        <v>20020329</v>
      </c>
      <c r="Q5832" s="7">
        <v>343</v>
      </c>
      <c r="R5832" s="7">
        <v>202112</v>
      </c>
    </row>
    <row r="5833" spans="1:18" ht="16.5" customHeight="1">
      <c r="A5833" s="8">
        <v>2118883220</v>
      </c>
      <c r="B5833" s="7">
        <v>4159752</v>
      </c>
      <c r="C5833" s="12">
        <v>1101150014790</v>
      </c>
      <c r="D5833" s="7" t="s">
        <v>13584</v>
      </c>
      <c r="E5833" s="7" t="s">
        <v>13586</v>
      </c>
      <c r="F5833" s="7" t="s">
        <v>13587</v>
      </c>
      <c r="G5833" s="7" t="s">
        <v>13588</v>
      </c>
      <c r="H5833" s="7" t="s">
        <v>12875</v>
      </c>
      <c r="I5833" s="7" t="s">
        <v>65</v>
      </c>
      <c r="J5833" s="7" t="s">
        <v>33060</v>
      </c>
      <c r="K5833" s="7" t="s">
        <v>60</v>
      </c>
      <c r="L5833" s="7">
        <v>10</v>
      </c>
      <c r="M5833" s="7" t="s">
        <v>33760</v>
      </c>
      <c r="N5833" s="7">
        <v>46413</v>
      </c>
      <c r="O5833" s="7" t="s">
        <v>43205</v>
      </c>
      <c r="P5833" s="7">
        <v>20121005</v>
      </c>
      <c r="Q5833" s="7">
        <v>300</v>
      </c>
      <c r="R5833" s="7">
        <v>202112</v>
      </c>
    </row>
    <row r="5834" spans="1:18" ht="16.5" customHeight="1">
      <c r="A5834" s="8">
        <v>2118887468</v>
      </c>
      <c r="B5834" s="7">
        <v>4190406</v>
      </c>
      <c r="C5834" s="12">
        <v>1101150014831</v>
      </c>
      <c r="D5834" s="7" t="s">
        <v>23266</v>
      </c>
      <c r="E5834" s="7" t="s">
        <v>23267</v>
      </c>
      <c r="F5834" s="7" t="s">
        <v>23268</v>
      </c>
      <c r="G5834" s="7" t="s">
        <v>23269</v>
      </c>
      <c r="H5834" s="7" t="s">
        <v>10086</v>
      </c>
      <c r="I5834" s="7" t="s">
        <v>52</v>
      </c>
      <c r="J5834" s="7" t="s">
        <v>33060</v>
      </c>
      <c r="K5834" s="7" t="s">
        <v>60</v>
      </c>
      <c r="L5834" s="7">
        <v>10</v>
      </c>
      <c r="M5834" s="7" t="s">
        <v>33760</v>
      </c>
      <c r="N5834" s="7">
        <v>46413</v>
      </c>
      <c r="O5834" s="7" t="s">
        <v>43205</v>
      </c>
      <c r="P5834" s="7">
        <v>20130101</v>
      </c>
      <c r="Q5834" s="7">
        <v>282</v>
      </c>
      <c r="R5834" s="7">
        <v>202112</v>
      </c>
    </row>
    <row r="5835" spans="1:18" ht="16.5" customHeight="1">
      <c r="A5835" s="8">
        <v>2208875836</v>
      </c>
      <c r="B5835" s="7">
        <v>5886423</v>
      </c>
      <c r="C5835" s="12">
        <v>1101150014930</v>
      </c>
      <c r="D5835" s="7" t="s">
        <v>4939</v>
      </c>
      <c r="E5835" s="7" t="s">
        <v>4941</v>
      </c>
      <c r="F5835" s="7" t="s">
        <v>4942</v>
      </c>
      <c r="G5835" s="7" t="s">
        <v>4943</v>
      </c>
      <c r="H5835" s="7" t="s">
        <v>4944</v>
      </c>
      <c r="I5835" s="7" t="s">
        <v>52</v>
      </c>
      <c r="J5835" s="7" t="s">
        <v>33060</v>
      </c>
      <c r="K5835" s="7" t="s">
        <v>60</v>
      </c>
      <c r="L5835" s="7">
        <v>10</v>
      </c>
      <c r="M5835" s="7" t="s">
        <v>34433</v>
      </c>
      <c r="N5835" s="7">
        <v>58222</v>
      </c>
      <c r="O5835" s="7" t="s">
        <v>13163</v>
      </c>
      <c r="P5835" s="7">
        <v>20140303</v>
      </c>
      <c r="Q5835" s="7">
        <v>413</v>
      </c>
      <c r="R5835" s="7">
        <v>202112</v>
      </c>
    </row>
    <row r="5836" spans="1:18" ht="16.5" customHeight="1">
      <c r="A5836" s="8">
        <v>2118887473</v>
      </c>
      <c r="B5836" s="7">
        <v>4190405</v>
      </c>
      <c r="C5836" s="12">
        <v>1101150014964</v>
      </c>
      <c r="D5836" s="7" t="s">
        <v>23445</v>
      </c>
      <c r="E5836" s="7" t="s">
        <v>23446</v>
      </c>
      <c r="F5836" s="7" t="s">
        <v>23447</v>
      </c>
      <c r="G5836" s="7" t="s">
        <v>13588</v>
      </c>
      <c r="H5836" s="7" t="s">
        <v>23448</v>
      </c>
      <c r="I5836" s="7" t="s">
        <v>65</v>
      </c>
      <c r="J5836" s="7" t="s">
        <v>33060</v>
      </c>
      <c r="K5836" s="7" t="s">
        <v>60</v>
      </c>
      <c r="L5836" s="7">
        <v>10</v>
      </c>
      <c r="M5836" s="7" t="s">
        <v>33760</v>
      </c>
      <c r="N5836" s="7">
        <v>46492</v>
      </c>
      <c r="O5836" s="7" t="s">
        <v>45731</v>
      </c>
      <c r="P5836" s="7">
        <v>20130102</v>
      </c>
      <c r="Q5836" s="7">
        <v>63</v>
      </c>
      <c r="R5836" s="7">
        <v>202112</v>
      </c>
    </row>
    <row r="5837" spans="1:18" ht="16.5" customHeight="1">
      <c r="A5837" s="8">
        <v>1018211257</v>
      </c>
      <c r="B5837" s="7">
        <v>2837610</v>
      </c>
      <c r="C5837" s="12">
        <v>1101220037705</v>
      </c>
      <c r="D5837" s="7" t="s">
        <v>54207</v>
      </c>
      <c r="E5837" s="7" t="s">
        <v>7815</v>
      </c>
      <c r="F5837" s="7" t="s">
        <v>54208</v>
      </c>
      <c r="G5837" s="7" t="s">
        <v>54209</v>
      </c>
      <c r="H5837" s="7" t="s">
        <v>54210</v>
      </c>
      <c r="I5837" s="7" t="s">
        <v>45</v>
      </c>
      <c r="J5837" s="7" t="s">
        <v>33060</v>
      </c>
      <c r="K5837" s="7" t="s">
        <v>47</v>
      </c>
      <c r="L5837" s="7">
        <v>10</v>
      </c>
      <c r="M5837" s="7" t="s">
        <v>105</v>
      </c>
      <c r="N5837" s="7">
        <v>87000</v>
      </c>
      <c r="O5837" s="7" t="s">
        <v>16479</v>
      </c>
      <c r="P5837" s="7">
        <v>20031231</v>
      </c>
      <c r="Q5837" s="7">
        <v>209</v>
      </c>
      <c r="R5837" s="7">
        <v>202112</v>
      </c>
    </row>
    <row r="5838" spans="1:18" ht="16.5" customHeight="1">
      <c r="A5838" s="8">
        <v>3188601054</v>
      </c>
      <c r="B5838" s="7">
        <v>8464890</v>
      </c>
      <c r="C5838" s="12">
        <v>1101340091178</v>
      </c>
      <c r="D5838" s="7" t="s">
        <v>29402</v>
      </c>
      <c r="E5838" s="7" t="s">
        <v>29403</v>
      </c>
      <c r="F5838" s="7" t="s">
        <v>29404</v>
      </c>
      <c r="G5838" s="7" t="s">
        <v>29405</v>
      </c>
      <c r="H5838" s="7" t="s">
        <v>29406</v>
      </c>
      <c r="I5838" s="7" t="s">
        <v>65</v>
      </c>
      <c r="J5838" s="7" t="s">
        <v>33060</v>
      </c>
      <c r="K5838" s="7" t="s">
        <v>47</v>
      </c>
      <c r="L5838" s="7">
        <v>10</v>
      </c>
      <c r="M5838" s="7" t="s">
        <v>363</v>
      </c>
      <c r="N5838" s="7">
        <v>71201</v>
      </c>
      <c r="O5838" s="7" t="s">
        <v>634</v>
      </c>
      <c r="P5838" s="7">
        <v>20180102</v>
      </c>
      <c r="Q5838" s="7">
        <v>103</v>
      </c>
      <c r="R5838" s="7">
        <v>202112</v>
      </c>
    </row>
    <row r="5839" spans="1:18" ht="16.5" customHeight="1">
      <c r="A5839" s="8">
        <v>1048204565</v>
      </c>
      <c r="B5839" s="7">
        <v>1232861</v>
      </c>
      <c r="C5839" s="12">
        <v>1101710008240</v>
      </c>
      <c r="D5839" s="7" t="s">
        <v>29369</v>
      </c>
      <c r="E5839" s="7" t="s">
        <v>29370</v>
      </c>
      <c r="F5839" s="7" t="s">
        <v>29371</v>
      </c>
      <c r="G5839" s="7" t="s">
        <v>29372</v>
      </c>
      <c r="H5839" s="7" t="s">
        <v>29373</v>
      </c>
      <c r="I5839" s="7" t="s">
        <v>45</v>
      </c>
      <c r="J5839" s="7" t="s">
        <v>33060</v>
      </c>
      <c r="K5839" s="7" t="s">
        <v>47</v>
      </c>
      <c r="L5839" s="7">
        <v>10</v>
      </c>
      <c r="M5839" s="7" t="s">
        <v>363</v>
      </c>
      <c r="N5839" s="7">
        <v>70209</v>
      </c>
      <c r="O5839" s="7" t="s">
        <v>1902</v>
      </c>
      <c r="P5839" s="7">
        <v>19920707</v>
      </c>
      <c r="Q5839" s="7">
        <v>200</v>
      </c>
      <c r="R5839" s="7">
        <v>202112</v>
      </c>
    </row>
    <row r="5840" spans="1:18" ht="16.5" customHeight="1">
      <c r="A5840" s="8">
        <v>2118404019</v>
      </c>
      <c r="B5840" s="7">
        <v>1394454</v>
      </c>
      <c r="C5840" s="12">
        <v>1101810016557</v>
      </c>
      <c r="D5840" s="7" t="s">
        <v>22866</v>
      </c>
      <c r="E5840" s="7" t="s">
        <v>13778</v>
      </c>
      <c r="F5840" s="7" t="s">
        <v>22867</v>
      </c>
      <c r="G5840" s="7" t="s">
        <v>22868</v>
      </c>
      <c r="H5840" s="7" t="s">
        <v>22869</v>
      </c>
      <c r="I5840" s="7" t="s">
        <v>65</v>
      </c>
      <c r="J5840" s="7" t="s">
        <v>33060</v>
      </c>
      <c r="K5840" s="7" t="s">
        <v>47</v>
      </c>
      <c r="L5840" s="7">
        <v>10</v>
      </c>
      <c r="M5840" s="7" t="s">
        <v>33760</v>
      </c>
      <c r="N5840" s="7">
        <v>46520</v>
      </c>
      <c r="O5840" s="7" t="s">
        <v>42566</v>
      </c>
      <c r="P5840" s="7">
        <v>19760416</v>
      </c>
      <c r="Q5840" s="7">
        <v>90</v>
      </c>
      <c r="R5840" s="7">
        <v>202112</v>
      </c>
    </row>
    <row r="5841" spans="1:18" ht="16.5" customHeight="1">
      <c r="A5841" s="8">
        <v>2148208081</v>
      </c>
      <c r="B5841" s="7">
        <v>2456976</v>
      </c>
      <c r="C5841" s="12">
        <v>1102710010912</v>
      </c>
      <c r="D5841" s="7" t="s">
        <v>1013</v>
      </c>
      <c r="E5841" s="7" t="s">
        <v>1014</v>
      </c>
      <c r="F5841" s="7" t="s">
        <v>1015</v>
      </c>
      <c r="G5841" s="7" t="s">
        <v>1016</v>
      </c>
      <c r="H5841" s="7" t="s">
        <v>1017</v>
      </c>
      <c r="I5841" s="7" t="s">
        <v>45</v>
      </c>
      <c r="J5841" s="7" t="s">
        <v>33060</v>
      </c>
      <c r="K5841" s="7" t="s">
        <v>47</v>
      </c>
      <c r="L5841" s="7">
        <v>10</v>
      </c>
      <c r="M5841" s="7" t="s">
        <v>33760</v>
      </c>
      <c r="N5841" s="7">
        <v>47121</v>
      </c>
      <c r="O5841" s="7" t="s">
        <v>253</v>
      </c>
      <c r="P5841" s="7">
        <v>20031223</v>
      </c>
      <c r="Q5841" s="7">
        <v>717</v>
      </c>
      <c r="R5841" s="7">
        <v>202112</v>
      </c>
    </row>
    <row r="5842" spans="1:18" ht="16.5" customHeight="1">
      <c r="A5842" s="8">
        <v>1278155420</v>
      </c>
      <c r="B5842" s="7">
        <v>1381760</v>
      </c>
      <c r="C5842" s="12">
        <v>1115110016688</v>
      </c>
      <c r="D5842" s="7" t="s">
        <v>17088</v>
      </c>
      <c r="E5842" s="7" t="s">
        <v>17089</v>
      </c>
      <c r="F5842" s="7" t="s">
        <v>17090</v>
      </c>
      <c r="G5842" s="7" t="s">
        <v>17091</v>
      </c>
      <c r="H5842" s="7" t="s">
        <v>17092</v>
      </c>
      <c r="I5842" s="7" t="s">
        <v>65</v>
      </c>
      <c r="J5842" s="7" t="s">
        <v>33060</v>
      </c>
      <c r="K5842" s="7" t="s">
        <v>60</v>
      </c>
      <c r="L5842" s="7">
        <v>10</v>
      </c>
      <c r="M5842" s="7" t="s">
        <v>33076</v>
      </c>
      <c r="N5842" s="7">
        <v>13403</v>
      </c>
      <c r="O5842" s="7" t="s">
        <v>1032</v>
      </c>
      <c r="P5842" s="7">
        <v>19921001</v>
      </c>
      <c r="Q5842" s="7">
        <v>99</v>
      </c>
      <c r="R5842" s="7">
        <v>202112</v>
      </c>
    </row>
    <row r="5843" spans="1:18" ht="16.5" customHeight="1">
      <c r="A5843" s="8">
        <v>5128202996</v>
      </c>
      <c r="B5843" s="7">
        <v>1402771</v>
      </c>
      <c r="C5843" s="12">
        <v>1141220000013</v>
      </c>
      <c r="D5843" s="7" t="s">
        <v>54211</v>
      </c>
      <c r="E5843" s="7" t="s">
        <v>54212</v>
      </c>
      <c r="F5843" s="7" t="s">
        <v>54213</v>
      </c>
      <c r="G5843" s="7" t="s">
        <v>54214</v>
      </c>
      <c r="H5843" s="7" t="s">
        <v>54215</v>
      </c>
      <c r="I5843" s="7" t="s">
        <v>45</v>
      </c>
      <c r="J5843" s="7" t="s">
        <v>33060</v>
      </c>
      <c r="K5843" s="7" t="s">
        <v>47</v>
      </c>
      <c r="L5843" s="7">
        <v>10</v>
      </c>
      <c r="M5843" s="7" t="s">
        <v>33076</v>
      </c>
      <c r="N5843" s="7">
        <v>11209</v>
      </c>
      <c r="O5843" s="7" t="s">
        <v>43719</v>
      </c>
      <c r="P5843" s="7">
        <v>19930207</v>
      </c>
      <c r="Q5843" s="7">
        <v>68</v>
      </c>
      <c r="R5843" s="7">
        <v>202112</v>
      </c>
    </row>
    <row r="5844" spans="1:18" ht="16.5" customHeight="1">
      <c r="A5844" s="8">
        <v>1208209000</v>
      </c>
      <c r="B5844" s="7">
        <v>3679796</v>
      </c>
      <c r="C5844" s="12">
        <v>1146220038329</v>
      </c>
      <c r="D5844" s="7" t="s">
        <v>54216</v>
      </c>
      <c r="E5844" s="7" t="s">
        <v>54217</v>
      </c>
      <c r="F5844" s="7" t="s">
        <v>54218</v>
      </c>
      <c r="G5844" s="7" t="s">
        <v>54219</v>
      </c>
      <c r="H5844" s="7" t="s">
        <v>54220</v>
      </c>
      <c r="I5844" s="7" t="s">
        <v>45</v>
      </c>
      <c r="J5844" s="7" t="s">
        <v>33060</v>
      </c>
      <c r="K5844" s="7" t="s">
        <v>47</v>
      </c>
      <c r="L5844" s="7">
        <v>10</v>
      </c>
      <c r="M5844" s="7" t="s">
        <v>363</v>
      </c>
      <c r="N5844" s="7">
        <v>73209</v>
      </c>
      <c r="O5844" s="7" t="s">
        <v>45929</v>
      </c>
      <c r="P5844" s="7">
        <v>20081216</v>
      </c>
      <c r="Q5844" s="7">
        <v>152</v>
      </c>
      <c r="R5844" s="7">
        <v>202112</v>
      </c>
    </row>
    <row r="5845" spans="1:18" ht="16.5" customHeight="1">
      <c r="A5845" s="8">
        <v>1208201328</v>
      </c>
      <c r="B5845" s="7">
        <v>1126862</v>
      </c>
      <c r="C5845" s="12">
        <v>1146710001422</v>
      </c>
      <c r="D5845" s="7" t="s">
        <v>11384</v>
      </c>
      <c r="E5845" s="7" t="s">
        <v>11385</v>
      </c>
      <c r="F5845" s="7" t="s">
        <v>11386</v>
      </c>
      <c r="G5845" s="7" t="s">
        <v>11387</v>
      </c>
      <c r="H5845" s="7" t="s">
        <v>11388</v>
      </c>
      <c r="I5845" s="7" t="s">
        <v>45</v>
      </c>
      <c r="J5845" s="7" t="s">
        <v>33060</v>
      </c>
      <c r="K5845" s="7" t="s">
        <v>47</v>
      </c>
      <c r="L5845" s="7">
        <v>10</v>
      </c>
      <c r="M5845" s="7" t="s">
        <v>105</v>
      </c>
      <c r="N5845" s="7">
        <v>86101</v>
      </c>
      <c r="O5845" s="7" t="s">
        <v>615</v>
      </c>
      <c r="P5845" s="7">
        <v>19820930</v>
      </c>
      <c r="Q5845" s="7">
        <v>1766</v>
      </c>
      <c r="R5845" s="7">
        <v>202112</v>
      </c>
    </row>
    <row r="5846" spans="1:18" ht="16.5" customHeight="1">
      <c r="A5846" s="8">
        <v>2158200627</v>
      </c>
      <c r="B5846" s="7">
        <v>1824956</v>
      </c>
      <c r="C5846" s="12">
        <v>1148210000144</v>
      </c>
      <c r="D5846" s="7" t="s">
        <v>54221</v>
      </c>
      <c r="E5846" s="7" t="s">
        <v>54222</v>
      </c>
      <c r="F5846" s="7" t="s">
        <v>54223</v>
      </c>
      <c r="G5846" s="7" t="s">
        <v>54224</v>
      </c>
      <c r="H5846" s="7" t="s">
        <v>9265</v>
      </c>
      <c r="I5846" s="7" t="s">
        <v>45</v>
      </c>
      <c r="J5846" s="7" t="s">
        <v>33060</v>
      </c>
      <c r="K5846" s="7" t="s">
        <v>47</v>
      </c>
      <c r="L5846" s="7">
        <v>10</v>
      </c>
      <c r="M5846" s="7" t="s">
        <v>966</v>
      </c>
      <c r="N5846" s="7">
        <v>68112</v>
      </c>
      <c r="O5846" s="7" t="s">
        <v>14141</v>
      </c>
      <c r="P5846" s="7">
        <v>19840410</v>
      </c>
      <c r="Q5846" s="7">
        <v>368</v>
      </c>
      <c r="R5846" s="7">
        <v>202112</v>
      </c>
    </row>
    <row r="5847" spans="1:18" ht="16.5" customHeight="1">
      <c r="A5847" s="8">
        <v>2128207349</v>
      </c>
      <c r="B5847" s="7">
        <v>3047708</v>
      </c>
      <c r="C5847" s="12">
        <v>1148710010015</v>
      </c>
      <c r="D5847" s="7" t="s">
        <v>26044</v>
      </c>
      <c r="E5847" s="7" t="s">
        <v>26045</v>
      </c>
      <c r="F5847" s="7" t="s">
        <v>26046</v>
      </c>
      <c r="G5847" s="7" t="s">
        <v>26047</v>
      </c>
      <c r="H5847" s="7" t="s">
        <v>26048</v>
      </c>
      <c r="I5847" s="7" t="s">
        <v>45</v>
      </c>
      <c r="J5847" s="7" t="s">
        <v>33060</v>
      </c>
      <c r="K5847" s="7" t="s">
        <v>47</v>
      </c>
      <c r="L5847" s="7">
        <v>10</v>
      </c>
      <c r="M5847" s="7" t="s">
        <v>34194</v>
      </c>
      <c r="N5847" s="7">
        <v>52915</v>
      </c>
      <c r="O5847" s="7" t="s">
        <v>11624</v>
      </c>
      <c r="P5847" s="7">
        <v>20031101</v>
      </c>
      <c r="Q5847" s="7">
        <v>206</v>
      </c>
      <c r="R5847" s="7">
        <v>202112</v>
      </c>
    </row>
    <row r="5848" spans="1:18" ht="16.5" customHeight="1">
      <c r="A5848" s="8">
        <v>1098206670</v>
      </c>
      <c r="B5848" s="7">
        <v>3047714</v>
      </c>
      <c r="C5848" s="12">
        <v>1149710002656</v>
      </c>
      <c r="D5848" s="7" t="s">
        <v>54225</v>
      </c>
      <c r="E5848" s="7" t="s">
        <v>54226</v>
      </c>
      <c r="F5848" s="7" t="s">
        <v>54227</v>
      </c>
      <c r="G5848" s="7" t="s">
        <v>54228</v>
      </c>
      <c r="H5848" s="7" t="s">
        <v>54229</v>
      </c>
      <c r="I5848" s="7" t="s">
        <v>45</v>
      </c>
      <c r="J5848" s="7" t="s">
        <v>33060</v>
      </c>
      <c r="K5848" s="7" t="s">
        <v>47</v>
      </c>
      <c r="L5848" s="7">
        <v>10</v>
      </c>
      <c r="M5848" s="7" t="s">
        <v>966</v>
      </c>
      <c r="N5848" s="7">
        <v>68210</v>
      </c>
      <c r="O5848" s="7" t="s">
        <v>11947</v>
      </c>
      <c r="P5848" s="7">
        <v>19960313</v>
      </c>
      <c r="Q5848" s="7">
        <v>235</v>
      </c>
      <c r="R5848" s="7">
        <v>202112</v>
      </c>
    </row>
    <row r="5849" spans="1:18" ht="16.5" customHeight="1">
      <c r="A5849" s="8">
        <v>2068204293</v>
      </c>
      <c r="B5849" s="7">
        <v>1823327</v>
      </c>
      <c r="C5849" s="12">
        <v>1150710000798</v>
      </c>
      <c r="D5849" s="7" t="s">
        <v>54230</v>
      </c>
      <c r="E5849" s="7" t="s">
        <v>54231</v>
      </c>
      <c r="F5849" s="7" t="s">
        <v>54232</v>
      </c>
      <c r="G5849" s="7" t="s">
        <v>54233</v>
      </c>
      <c r="H5849" s="7" t="s">
        <v>54234</v>
      </c>
      <c r="I5849" s="7" t="s">
        <v>45</v>
      </c>
      <c r="J5849" s="7" t="s">
        <v>33060</v>
      </c>
      <c r="K5849" s="7" t="s">
        <v>47</v>
      </c>
      <c r="L5849" s="7">
        <v>10</v>
      </c>
      <c r="M5849" s="7" t="s">
        <v>966</v>
      </c>
      <c r="N5849" s="7">
        <v>68212</v>
      </c>
      <c r="O5849" s="7" t="s">
        <v>43364</v>
      </c>
      <c r="P5849" s="7">
        <v>19830923</v>
      </c>
      <c r="Q5849" s="7">
        <v>4019</v>
      </c>
      <c r="R5849" s="7">
        <v>202112</v>
      </c>
    </row>
    <row r="5850" spans="1:18" ht="16.5" customHeight="1">
      <c r="A5850" s="8">
        <v>1088204835</v>
      </c>
      <c r="B5850" s="7">
        <v>3047737</v>
      </c>
      <c r="C5850" s="12">
        <v>1150710003452</v>
      </c>
      <c r="D5850" s="7" t="s">
        <v>54235</v>
      </c>
      <c r="E5850" s="7" t="s">
        <v>54236</v>
      </c>
      <c r="F5850" s="7" t="s">
        <v>54237</v>
      </c>
      <c r="G5850" s="7" t="s">
        <v>54238</v>
      </c>
      <c r="H5850" s="7" t="s">
        <v>54239</v>
      </c>
      <c r="I5850" s="7" t="s">
        <v>45</v>
      </c>
      <c r="J5850" s="7" t="s">
        <v>33060</v>
      </c>
      <c r="K5850" s="7" t="s">
        <v>47</v>
      </c>
      <c r="L5850" s="7">
        <v>10</v>
      </c>
      <c r="M5850" s="7" t="s">
        <v>34194</v>
      </c>
      <c r="N5850" s="7">
        <v>52915</v>
      </c>
      <c r="O5850" s="7" t="s">
        <v>11624</v>
      </c>
      <c r="P5850" s="7">
        <v>20000922</v>
      </c>
      <c r="Q5850" s="7">
        <v>171</v>
      </c>
      <c r="R5850" s="7">
        <v>202112</v>
      </c>
    </row>
    <row r="5851" spans="1:18" ht="16.5" customHeight="1">
      <c r="A5851" s="8">
        <v>1328203988</v>
      </c>
      <c r="B5851" s="7">
        <v>2455889</v>
      </c>
      <c r="C5851" s="12">
        <v>1152110000091</v>
      </c>
      <c r="D5851" s="7" t="s">
        <v>54240</v>
      </c>
      <c r="E5851" s="7" t="s">
        <v>7726</v>
      </c>
      <c r="F5851" s="7" t="s">
        <v>54241</v>
      </c>
      <c r="G5851" s="7" t="s">
        <v>54242</v>
      </c>
      <c r="H5851" s="7" t="s">
        <v>54243</v>
      </c>
      <c r="I5851" s="7" t="s">
        <v>45</v>
      </c>
      <c r="J5851" s="7" t="s">
        <v>33060</v>
      </c>
      <c r="K5851" s="7" t="s">
        <v>47</v>
      </c>
      <c r="L5851" s="7">
        <v>10</v>
      </c>
      <c r="M5851" s="7" t="s">
        <v>966</v>
      </c>
      <c r="N5851" s="7">
        <v>68212</v>
      </c>
      <c r="O5851" s="7" t="s">
        <v>43364</v>
      </c>
      <c r="P5851" s="7">
        <v>19970409</v>
      </c>
      <c r="Q5851" s="7">
        <v>73</v>
      </c>
      <c r="R5851" s="7">
        <v>202112</v>
      </c>
    </row>
    <row r="5852" spans="1:18" ht="16.5" customHeight="1">
      <c r="A5852" s="8">
        <v>1278210250</v>
      </c>
      <c r="B5852" s="7">
        <v>2887709</v>
      </c>
      <c r="C5852" s="12">
        <v>1153710000247</v>
      </c>
      <c r="D5852" s="7" t="s">
        <v>54244</v>
      </c>
      <c r="E5852" s="7" t="s">
        <v>54245</v>
      </c>
      <c r="F5852" s="7" t="s">
        <v>54246</v>
      </c>
      <c r="G5852" s="7" t="s">
        <v>54247</v>
      </c>
      <c r="H5852" s="7" t="s">
        <v>54248</v>
      </c>
      <c r="I5852" s="7" t="s">
        <v>45</v>
      </c>
      <c r="J5852" s="7" t="s">
        <v>33060</v>
      </c>
      <c r="K5852" s="7" t="s">
        <v>47</v>
      </c>
      <c r="L5852" s="7">
        <v>10</v>
      </c>
      <c r="M5852" s="7" t="s">
        <v>966</v>
      </c>
      <c r="N5852" s="7">
        <v>68112</v>
      </c>
      <c r="O5852" s="7" t="s">
        <v>14141</v>
      </c>
      <c r="P5852" s="7">
        <v>20000316</v>
      </c>
      <c r="Q5852" s="7">
        <v>204</v>
      </c>
      <c r="R5852" s="7">
        <v>202112</v>
      </c>
    </row>
    <row r="5853" spans="1:18" ht="16.5" customHeight="1">
      <c r="A5853" s="8">
        <v>1288147995</v>
      </c>
      <c r="B5853" s="7">
        <v>1956884</v>
      </c>
      <c r="C5853" s="12">
        <v>1156110019652</v>
      </c>
      <c r="D5853" s="7" t="s">
        <v>6270</v>
      </c>
      <c r="E5853" s="7" t="s">
        <v>6129</v>
      </c>
      <c r="F5853" s="7" t="s">
        <v>21262</v>
      </c>
      <c r="G5853" s="7" t="s">
        <v>21263</v>
      </c>
      <c r="H5853" s="7" t="s">
        <v>18726</v>
      </c>
      <c r="I5853" s="7" t="s">
        <v>65</v>
      </c>
      <c r="J5853" s="7" t="s">
        <v>33060</v>
      </c>
      <c r="K5853" s="7" t="s">
        <v>60</v>
      </c>
      <c r="L5853" s="7">
        <v>10</v>
      </c>
      <c r="M5853" s="7" t="s">
        <v>363</v>
      </c>
      <c r="N5853" s="7">
        <v>72129</v>
      </c>
      <c r="O5853" s="7" t="s">
        <v>42519</v>
      </c>
      <c r="P5853" s="7">
        <v>20000418</v>
      </c>
      <c r="Q5853" s="7">
        <v>79</v>
      </c>
      <c r="R5853" s="7">
        <v>202112</v>
      </c>
    </row>
    <row r="5854" spans="1:18" ht="16.5" customHeight="1">
      <c r="A5854" s="8">
        <v>1288202296</v>
      </c>
      <c r="B5854" s="7">
        <v>1370450</v>
      </c>
      <c r="C5854" s="12">
        <v>1159330000039</v>
      </c>
      <c r="D5854" s="7" t="s">
        <v>54249</v>
      </c>
      <c r="E5854" s="7" t="s">
        <v>54250</v>
      </c>
      <c r="F5854" s="7" t="s">
        <v>54251</v>
      </c>
      <c r="G5854" s="7" t="s">
        <v>54252</v>
      </c>
      <c r="H5854" s="7" t="s">
        <v>54253</v>
      </c>
      <c r="I5854" s="7" t="s">
        <v>45</v>
      </c>
      <c r="J5854" s="7" t="s">
        <v>33060</v>
      </c>
      <c r="K5854" s="7" t="s">
        <v>47</v>
      </c>
      <c r="L5854" s="7">
        <v>10</v>
      </c>
      <c r="M5854" s="7" t="s">
        <v>33760</v>
      </c>
      <c r="N5854" s="7">
        <v>46204</v>
      </c>
      <c r="O5854" s="7" t="s">
        <v>45291</v>
      </c>
      <c r="P5854" s="7">
        <v>19880302</v>
      </c>
      <c r="Q5854" s="7">
        <v>90</v>
      </c>
      <c r="R5854" s="7">
        <v>202112</v>
      </c>
    </row>
    <row r="5855" spans="1:18" ht="16.5" customHeight="1">
      <c r="A5855" s="8">
        <v>2158206107</v>
      </c>
      <c r="B5855" s="7">
        <v>3047744</v>
      </c>
      <c r="C5855" s="12">
        <v>1162710003929</v>
      </c>
      <c r="D5855" s="7" t="s">
        <v>54254</v>
      </c>
      <c r="E5855" s="7" t="s">
        <v>54255</v>
      </c>
      <c r="F5855" s="7" t="s">
        <v>43364</v>
      </c>
      <c r="G5855" s="7" t="s">
        <v>54256</v>
      </c>
      <c r="H5855" s="7" t="s">
        <v>54257</v>
      </c>
      <c r="I5855" s="7" t="s">
        <v>45</v>
      </c>
      <c r="J5855" s="7" t="s">
        <v>33060</v>
      </c>
      <c r="K5855" s="7" t="s">
        <v>47</v>
      </c>
      <c r="L5855" s="7">
        <v>10</v>
      </c>
      <c r="M5855" s="7" t="s">
        <v>966</v>
      </c>
      <c r="N5855" s="7">
        <v>68212</v>
      </c>
      <c r="O5855" s="7" t="s">
        <v>43364</v>
      </c>
      <c r="P5855" s="7">
        <v>20020102</v>
      </c>
      <c r="Q5855" s="7">
        <v>287</v>
      </c>
      <c r="R5855" s="7">
        <v>202112</v>
      </c>
    </row>
    <row r="5856" spans="1:18" ht="16.5" customHeight="1">
      <c r="A5856" s="8">
        <v>1348108094</v>
      </c>
      <c r="B5856" s="7">
        <v>1351919</v>
      </c>
      <c r="C5856" s="12">
        <v>1201110005448</v>
      </c>
      <c r="D5856" s="7" t="s">
        <v>17071</v>
      </c>
      <c r="E5856" s="7" t="s">
        <v>5683</v>
      </c>
      <c r="F5856" s="7" t="s">
        <v>17072</v>
      </c>
      <c r="G5856" s="7" t="s">
        <v>17073</v>
      </c>
      <c r="H5856" s="7" t="s">
        <v>17074</v>
      </c>
      <c r="I5856" s="7" t="s">
        <v>65</v>
      </c>
      <c r="J5856" s="7" t="s">
        <v>33060</v>
      </c>
      <c r="K5856" s="7" t="s">
        <v>60</v>
      </c>
      <c r="L5856" s="7">
        <v>10</v>
      </c>
      <c r="M5856" s="7" t="s">
        <v>33076</v>
      </c>
      <c r="N5856" s="7">
        <v>13229</v>
      </c>
      <c r="O5856" s="7" t="s">
        <v>45632</v>
      </c>
      <c r="P5856" s="7">
        <v>19771021</v>
      </c>
      <c r="Q5856" s="7">
        <v>83</v>
      </c>
      <c r="R5856" s="7">
        <v>202112</v>
      </c>
    </row>
    <row r="5857" spans="1:18" ht="16.5" customHeight="1">
      <c r="A5857" s="8">
        <v>1228188362</v>
      </c>
      <c r="B5857" s="7">
        <v>2465371</v>
      </c>
      <c r="C5857" s="12">
        <v>1201110383266</v>
      </c>
      <c r="D5857" s="7" t="s">
        <v>18851</v>
      </c>
      <c r="E5857" s="7" t="s">
        <v>1295</v>
      </c>
      <c r="F5857" s="7" t="s">
        <v>18852</v>
      </c>
      <c r="G5857" s="7" t="s">
        <v>18853</v>
      </c>
      <c r="H5857" s="7" t="s">
        <v>18854</v>
      </c>
      <c r="I5857" s="7" t="s">
        <v>52</v>
      </c>
      <c r="J5857" s="7" t="s">
        <v>33060</v>
      </c>
      <c r="K5857" s="7" t="s">
        <v>47</v>
      </c>
      <c r="L5857" s="7">
        <v>10</v>
      </c>
      <c r="M5857" s="7" t="s">
        <v>33076</v>
      </c>
      <c r="N5857" s="7">
        <v>26299</v>
      </c>
      <c r="O5857" s="7" t="s">
        <v>33440</v>
      </c>
      <c r="P5857" s="7">
        <v>20050907</v>
      </c>
      <c r="Q5857" s="7">
        <v>67</v>
      </c>
      <c r="R5857" s="7">
        <v>202112</v>
      </c>
    </row>
    <row r="5858" spans="1:18" ht="16.5" customHeight="1">
      <c r="A5858" s="8">
        <v>1228198614</v>
      </c>
      <c r="B5858" s="7">
        <v>2926677</v>
      </c>
      <c r="C5858" s="12">
        <v>1201110454546</v>
      </c>
      <c r="D5858" s="7" t="s">
        <v>27449</v>
      </c>
      <c r="E5858" s="7" t="s">
        <v>27450</v>
      </c>
      <c r="F5858" s="7" t="s">
        <v>27451</v>
      </c>
      <c r="G5858" s="7" t="s">
        <v>27452</v>
      </c>
      <c r="H5858" s="7" t="s">
        <v>27453</v>
      </c>
      <c r="I5858" s="7" t="s">
        <v>65</v>
      </c>
      <c r="J5858" s="7" t="s">
        <v>33060</v>
      </c>
      <c r="K5858" s="7" t="s">
        <v>60</v>
      </c>
      <c r="L5858" s="7">
        <v>10</v>
      </c>
      <c r="M5858" s="7" t="s">
        <v>363</v>
      </c>
      <c r="N5858" s="7">
        <v>71109</v>
      </c>
      <c r="O5858" s="7" t="s">
        <v>35810</v>
      </c>
      <c r="P5858" s="7">
        <v>20080117</v>
      </c>
      <c r="Q5858" s="7">
        <v>95</v>
      </c>
      <c r="R5858" s="7">
        <v>202112</v>
      </c>
    </row>
    <row r="5859" spans="1:18" ht="16.5" customHeight="1">
      <c r="A5859" s="8">
        <v>1318206871</v>
      </c>
      <c r="B5859" s="7">
        <v>2460391</v>
      </c>
      <c r="C5859" s="12">
        <v>1201220002160</v>
      </c>
      <c r="D5859" s="7" t="s">
        <v>54258</v>
      </c>
      <c r="E5859" s="7" t="s">
        <v>54259</v>
      </c>
      <c r="F5859" s="7" t="s">
        <v>54260</v>
      </c>
      <c r="G5859" s="7" t="s">
        <v>54261</v>
      </c>
      <c r="H5859" s="7" t="s">
        <v>54262</v>
      </c>
      <c r="I5859" s="7" t="s">
        <v>45</v>
      </c>
      <c r="J5859" s="7" t="s">
        <v>33060</v>
      </c>
      <c r="K5859" s="7" t="s">
        <v>47</v>
      </c>
      <c r="L5859" s="7">
        <v>10</v>
      </c>
      <c r="M5859" s="7" t="s">
        <v>363</v>
      </c>
      <c r="N5859" s="7">
        <v>70209</v>
      </c>
      <c r="O5859" s="7" t="s">
        <v>1902</v>
      </c>
      <c r="P5859" s="7">
        <v>19950818</v>
      </c>
      <c r="Q5859" s="7">
        <v>133</v>
      </c>
      <c r="R5859" s="7">
        <v>202112</v>
      </c>
    </row>
    <row r="5860" spans="1:18" ht="16.5" customHeight="1">
      <c r="A5860" s="8">
        <v>1088232573</v>
      </c>
      <c r="B5860" s="7">
        <v>6524829</v>
      </c>
      <c r="C5860" s="12">
        <v>1201710007141</v>
      </c>
      <c r="D5860" s="7" t="s">
        <v>29892</v>
      </c>
      <c r="E5860" s="7" t="s">
        <v>29893</v>
      </c>
      <c r="F5860" s="7" t="s">
        <v>29894</v>
      </c>
      <c r="G5860" s="7" t="s">
        <v>29895</v>
      </c>
      <c r="H5860" s="7" t="s">
        <v>29896</v>
      </c>
      <c r="I5860" s="7" t="s">
        <v>45</v>
      </c>
      <c r="J5860" s="7" t="s">
        <v>33060</v>
      </c>
      <c r="K5860" s="7" t="s">
        <v>47</v>
      </c>
      <c r="L5860" s="7">
        <v>10</v>
      </c>
      <c r="M5860" s="7" t="s">
        <v>363</v>
      </c>
      <c r="N5860" s="7">
        <v>72112</v>
      </c>
      <c r="O5860" s="7" t="s">
        <v>49240</v>
      </c>
      <c r="P5860" s="7">
        <v>20150904</v>
      </c>
      <c r="Q5860" s="7">
        <v>223</v>
      </c>
      <c r="R5860" s="7">
        <v>202112</v>
      </c>
    </row>
    <row r="5861" spans="1:18" ht="16.5" customHeight="1">
      <c r="A5861" s="8">
        <v>8378200131</v>
      </c>
      <c r="B5861" s="7">
        <v>8297744</v>
      </c>
      <c r="C5861" s="12">
        <v>1201710027991</v>
      </c>
      <c r="D5861" s="7" t="s">
        <v>26021</v>
      </c>
      <c r="E5861" s="7" t="s">
        <v>26022</v>
      </c>
      <c r="F5861" s="7" t="s">
        <v>26023</v>
      </c>
      <c r="G5861" s="7" t="s">
        <v>26024</v>
      </c>
      <c r="H5861" s="7" t="s">
        <v>26025</v>
      </c>
      <c r="I5861" s="7" t="s">
        <v>45</v>
      </c>
      <c r="J5861" s="7" t="s">
        <v>33060</v>
      </c>
      <c r="K5861" s="7" t="s">
        <v>47</v>
      </c>
      <c r="L5861" s="7">
        <v>10</v>
      </c>
      <c r="M5861" s="7" t="s">
        <v>34194</v>
      </c>
      <c r="N5861" s="7">
        <v>52915</v>
      </c>
      <c r="O5861" s="7" t="s">
        <v>11624</v>
      </c>
      <c r="P5861" s="7">
        <v>20170915</v>
      </c>
      <c r="Q5861" s="7">
        <v>237</v>
      </c>
      <c r="R5861" s="7">
        <v>202112</v>
      </c>
    </row>
    <row r="5862" spans="1:18" ht="16.5" customHeight="1">
      <c r="A5862" s="8">
        <v>1378122760</v>
      </c>
      <c r="B5862" s="7">
        <v>1236952</v>
      </c>
      <c r="C5862" s="12">
        <v>1211110067398</v>
      </c>
      <c r="D5862" s="7" t="s">
        <v>19916</v>
      </c>
      <c r="E5862" s="7" t="s">
        <v>16224</v>
      </c>
      <c r="F5862" s="7" t="s">
        <v>19917</v>
      </c>
      <c r="G5862" s="7" t="s">
        <v>19918</v>
      </c>
      <c r="H5862" s="7" t="s">
        <v>19919</v>
      </c>
      <c r="I5862" s="7" t="s">
        <v>65</v>
      </c>
      <c r="J5862" s="7" t="s">
        <v>33060</v>
      </c>
      <c r="K5862" s="7" t="s">
        <v>60</v>
      </c>
      <c r="L5862" s="7">
        <v>10</v>
      </c>
      <c r="M5862" s="7" t="s">
        <v>33076</v>
      </c>
      <c r="N5862" s="7">
        <v>29223</v>
      </c>
      <c r="O5862" s="7" t="s">
        <v>42401</v>
      </c>
      <c r="P5862" s="7">
        <v>19990701</v>
      </c>
      <c r="Q5862" s="7">
        <v>56</v>
      </c>
      <c r="R5862" s="7">
        <v>202112</v>
      </c>
    </row>
    <row r="5863" spans="1:18" ht="16.5" customHeight="1">
      <c r="A5863" s="8">
        <v>1308626682</v>
      </c>
      <c r="B5863" s="7">
        <v>3069430</v>
      </c>
      <c r="C5863" s="12">
        <v>1211110156414</v>
      </c>
      <c r="D5863" s="7" t="s">
        <v>19445</v>
      </c>
      <c r="E5863" s="7" t="s">
        <v>19446</v>
      </c>
      <c r="F5863" s="7" t="s">
        <v>8852</v>
      </c>
      <c r="G5863" s="7" t="s">
        <v>19447</v>
      </c>
      <c r="H5863" s="7" t="s">
        <v>19448</v>
      </c>
      <c r="I5863" s="7" t="s">
        <v>65</v>
      </c>
      <c r="J5863" s="7" t="s">
        <v>33060</v>
      </c>
      <c r="K5863" s="7" t="s">
        <v>60</v>
      </c>
      <c r="L5863" s="7">
        <v>10</v>
      </c>
      <c r="M5863" s="7" t="s">
        <v>33076</v>
      </c>
      <c r="N5863" s="7">
        <v>28909</v>
      </c>
      <c r="O5863" s="7" t="s">
        <v>38319</v>
      </c>
      <c r="P5863" s="7">
        <v>20070330</v>
      </c>
      <c r="Q5863" s="7">
        <v>152</v>
      </c>
      <c r="R5863" s="7">
        <v>202112</v>
      </c>
    </row>
    <row r="5864" spans="1:18" ht="16.5" customHeight="1">
      <c r="A5864" s="8">
        <v>1308626912</v>
      </c>
      <c r="B5864" s="7">
        <v>2800604</v>
      </c>
      <c r="C5864" s="12">
        <v>1211110157066</v>
      </c>
      <c r="D5864" s="7" t="s">
        <v>7872</v>
      </c>
      <c r="E5864" s="7" t="s">
        <v>7874</v>
      </c>
      <c r="F5864" s="7" t="s">
        <v>7875</v>
      </c>
      <c r="G5864" s="7" t="s">
        <v>7876</v>
      </c>
      <c r="H5864" s="7" t="s">
        <v>5850</v>
      </c>
      <c r="I5864" s="7" t="s">
        <v>52</v>
      </c>
      <c r="J5864" s="7" t="s">
        <v>33060</v>
      </c>
      <c r="K5864" s="7" t="s">
        <v>60</v>
      </c>
      <c r="L5864" s="7">
        <v>10</v>
      </c>
      <c r="M5864" s="7" t="s">
        <v>33076</v>
      </c>
      <c r="N5864" s="7">
        <v>30121</v>
      </c>
      <c r="O5864" s="7" t="s">
        <v>22582</v>
      </c>
      <c r="P5864" s="7">
        <v>20070418</v>
      </c>
      <c r="Q5864" s="7">
        <v>340</v>
      </c>
      <c r="R5864" s="7">
        <v>202112</v>
      </c>
    </row>
    <row r="5865" spans="1:18" ht="16.5" customHeight="1">
      <c r="A5865" s="8">
        <v>1308674340</v>
      </c>
      <c r="B5865" s="7">
        <v>4165642</v>
      </c>
      <c r="C5865" s="12">
        <v>1211110240233</v>
      </c>
      <c r="D5865" s="7" t="s">
        <v>19827</v>
      </c>
      <c r="E5865" s="7" t="s">
        <v>4980</v>
      </c>
      <c r="F5865" s="7" t="s">
        <v>19828</v>
      </c>
      <c r="G5865" s="7" t="s">
        <v>19829</v>
      </c>
      <c r="H5865" s="7" t="s">
        <v>19830</v>
      </c>
      <c r="I5865" s="7" t="s">
        <v>65</v>
      </c>
      <c r="J5865" s="7" t="s">
        <v>33060</v>
      </c>
      <c r="K5865" s="7" t="s">
        <v>60</v>
      </c>
      <c r="L5865" s="7">
        <v>10</v>
      </c>
      <c r="M5865" s="7" t="s">
        <v>33076</v>
      </c>
      <c r="N5865" s="7">
        <v>29270</v>
      </c>
      <c r="O5865" s="7" t="s">
        <v>43775</v>
      </c>
      <c r="P5865" s="7">
        <v>20120920</v>
      </c>
      <c r="Q5865" s="7">
        <v>88</v>
      </c>
      <c r="R5865" s="7">
        <v>202112</v>
      </c>
    </row>
    <row r="5866" spans="1:18" ht="16.5" customHeight="1">
      <c r="A5866" s="8">
        <v>1308675543</v>
      </c>
      <c r="B5866" s="7">
        <v>4177782</v>
      </c>
      <c r="C5866" s="12">
        <v>1211110242023</v>
      </c>
      <c r="D5866" s="7" t="s">
        <v>19473</v>
      </c>
      <c r="E5866" s="7" t="s">
        <v>19474</v>
      </c>
      <c r="F5866" s="7" t="s">
        <v>19475</v>
      </c>
      <c r="G5866" s="7" t="s">
        <v>19476</v>
      </c>
      <c r="H5866" s="7" t="s">
        <v>19477</v>
      </c>
      <c r="I5866" s="7" t="s">
        <v>65</v>
      </c>
      <c r="J5866" s="7" t="s">
        <v>33060</v>
      </c>
      <c r="K5866" s="7" t="s">
        <v>60</v>
      </c>
      <c r="L5866" s="7">
        <v>10</v>
      </c>
      <c r="M5866" s="7" t="s">
        <v>33076</v>
      </c>
      <c r="N5866" s="7">
        <v>28422</v>
      </c>
      <c r="O5866" s="7" t="s">
        <v>33505</v>
      </c>
      <c r="P5866" s="7">
        <v>20121101</v>
      </c>
      <c r="Q5866" s="7">
        <v>69</v>
      </c>
      <c r="R5866" s="7">
        <v>202112</v>
      </c>
    </row>
    <row r="5867" spans="1:18" ht="16.5" customHeight="1">
      <c r="A5867" s="8">
        <v>1308211478</v>
      </c>
      <c r="B5867" s="7">
        <v>2887682</v>
      </c>
      <c r="C5867" s="12">
        <v>1211710006324</v>
      </c>
      <c r="D5867" s="7" t="s">
        <v>54263</v>
      </c>
      <c r="E5867" s="7" t="s">
        <v>54264</v>
      </c>
      <c r="F5867" s="7" t="s">
        <v>54246</v>
      </c>
      <c r="G5867" s="7" t="s">
        <v>54265</v>
      </c>
      <c r="H5867" s="7" t="s">
        <v>54266</v>
      </c>
      <c r="I5867" s="7" t="s">
        <v>45</v>
      </c>
      <c r="J5867" s="7" t="s">
        <v>33060</v>
      </c>
      <c r="K5867" s="7" t="s">
        <v>47</v>
      </c>
      <c r="L5867" s="7">
        <v>10</v>
      </c>
      <c r="M5867" s="7" t="s">
        <v>966</v>
      </c>
      <c r="N5867" s="7">
        <v>68210</v>
      </c>
      <c r="O5867" s="7" t="s">
        <v>11947</v>
      </c>
      <c r="P5867" s="7">
        <v>19990701</v>
      </c>
      <c r="Q5867" s="7">
        <v>570</v>
      </c>
      <c r="R5867" s="7">
        <v>202112</v>
      </c>
    </row>
    <row r="5868" spans="1:18" ht="16.5" customHeight="1">
      <c r="A5868" s="8">
        <v>1218205889</v>
      </c>
      <c r="B5868" s="7">
        <v>2492456</v>
      </c>
      <c r="C5868" s="12">
        <v>1241330000183</v>
      </c>
      <c r="D5868" s="7" t="s">
        <v>54267</v>
      </c>
      <c r="E5868" s="7" t="s">
        <v>54268</v>
      </c>
      <c r="F5868" s="7" t="s">
        <v>5659</v>
      </c>
      <c r="G5868" s="7" t="s">
        <v>54269</v>
      </c>
      <c r="H5868" s="7" t="s">
        <v>54270</v>
      </c>
      <c r="I5868" s="7" t="s">
        <v>45</v>
      </c>
      <c r="J5868" s="7" t="s">
        <v>33060</v>
      </c>
      <c r="K5868" s="7" t="s">
        <v>47</v>
      </c>
      <c r="L5868" s="7">
        <v>10</v>
      </c>
      <c r="M5868" s="7" t="s">
        <v>105</v>
      </c>
      <c r="N5868" s="7">
        <v>86100</v>
      </c>
      <c r="O5868" s="7" t="s">
        <v>5955</v>
      </c>
      <c r="P5868" s="7">
        <v>19850619</v>
      </c>
      <c r="Q5868" s="7">
        <v>596</v>
      </c>
      <c r="R5868" s="7">
        <v>202112</v>
      </c>
    </row>
    <row r="5869" spans="1:18" ht="16.5" customHeight="1">
      <c r="A5869" s="8">
        <v>1228211351</v>
      </c>
      <c r="B5869" s="7">
        <v>4182126</v>
      </c>
      <c r="C5869" s="12">
        <v>1242220005340</v>
      </c>
      <c r="D5869" s="7" t="s">
        <v>54271</v>
      </c>
      <c r="E5869" s="7" t="s">
        <v>54272</v>
      </c>
      <c r="F5869" s="7" t="s">
        <v>54273</v>
      </c>
      <c r="G5869" s="7" t="s">
        <v>54274</v>
      </c>
      <c r="H5869" s="7" t="s">
        <v>54275</v>
      </c>
      <c r="I5869" s="7" t="s">
        <v>45</v>
      </c>
      <c r="J5869" s="7" t="s">
        <v>33060</v>
      </c>
      <c r="K5869" s="7" t="s">
        <v>47</v>
      </c>
      <c r="L5869" s="7">
        <v>10</v>
      </c>
      <c r="M5869" s="7" t="s">
        <v>363</v>
      </c>
      <c r="N5869" s="7">
        <v>70209</v>
      </c>
      <c r="O5869" s="7" t="s">
        <v>1902</v>
      </c>
      <c r="P5869" s="7">
        <v>20121127</v>
      </c>
      <c r="Q5869" s="7">
        <v>85</v>
      </c>
      <c r="R5869" s="7">
        <v>202112</v>
      </c>
    </row>
    <row r="5870" spans="1:18" ht="16.5" customHeight="1">
      <c r="A5870" s="8">
        <v>1318208879</v>
      </c>
      <c r="B5870" s="7">
        <v>1277162</v>
      </c>
      <c r="C5870" s="12">
        <v>1247710001551</v>
      </c>
      <c r="D5870" s="7" t="s">
        <v>28186</v>
      </c>
      <c r="E5870" s="7" t="s">
        <v>28187</v>
      </c>
      <c r="F5870" s="7" t="s">
        <v>28188</v>
      </c>
      <c r="G5870" s="7" t="s">
        <v>28189</v>
      </c>
      <c r="H5870" s="7" t="s">
        <v>28190</v>
      </c>
      <c r="I5870" s="7" t="s">
        <v>45</v>
      </c>
      <c r="J5870" s="7" t="s">
        <v>33060</v>
      </c>
      <c r="K5870" s="7" t="s">
        <v>47</v>
      </c>
      <c r="L5870" s="7">
        <v>10</v>
      </c>
      <c r="M5870" s="7" t="s">
        <v>966</v>
      </c>
      <c r="N5870" s="7">
        <v>68122</v>
      </c>
      <c r="O5870" s="7" t="s">
        <v>45046</v>
      </c>
      <c r="P5870" s="7">
        <v>20030517</v>
      </c>
      <c r="Q5870" s="7">
        <v>481</v>
      </c>
      <c r="R5870" s="7">
        <v>202112</v>
      </c>
    </row>
    <row r="5871" spans="1:18" ht="16.5" customHeight="1">
      <c r="A5871" s="8">
        <v>1318208883</v>
      </c>
      <c r="B5871" s="7">
        <v>2887662</v>
      </c>
      <c r="C5871" s="12">
        <v>1247710001577</v>
      </c>
      <c r="D5871" s="7" t="s">
        <v>54276</v>
      </c>
      <c r="E5871" s="7" t="s">
        <v>54277</v>
      </c>
      <c r="F5871" s="7" t="s">
        <v>54246</v>
      </c>
      <c r="G5871" s="7" t="s">
        <v>54278</v>
      </c>
      <c r="H5871" s="7" t="s">
        <v>54279</v>
      </c>
      <c r="I5871" s="7" t="s">
        <v>45</v>
      </c>
      <c r="J5871" s="7" t="s">
        <v>33060</v>
      </c>
      <c r="K5871" s="7" t="s">
        <v>47</v>
      </c>
      <c r="L5871" s="7">
        <v>10</v>
      </c>
      <c r="M5871" s="7" t="s">
        <v>363</v>
      </c>
      <c r="N5871" s="7">
        <v>71532</v>
      </c>
      <c r="O5871" s="7" t="s">
        <v>35885</v>
      </c>
      <c r="P5871" s="7">
        <v>20010616</v>
      </c>
      <c r="Q5871" s="7">
        <v>178</v>
      </c>
      <c r="R5871" s="7">
        <v>202112</v>
      </c>
    </row>
    <row r="5872" spans="1:18" ht="16.5" customHeight="1">
      <c r="A5872" s="8">
        <v>1248208978</v>
      </c>
      <c r="B5872" s="7">
        <v>1805323</v>
      </c>
      <c r="C5872" s="12">
        <v>1301710000052</v>
      </c>
      <c r="D5872" s="7" t="s">
        <v>14843</v>
      </c>
      <c r="E5872" s="7" t="s">
        <v>14844</v>
      </c>
      <c r="F5872" s="7" t="s">
        <v>14845</v>
      </c>
      <c r="G5872" s="7">
        <v>15880466</v>
      </c>
      <c r="H5872" s="7" t="s">
        <v>14846</v>
      </c>
      <c r="I5872" s="7" t="s">
        <v>45</v>
      </c>
      <c r="J5872" s="7" t="s">
        <v>33060</v>
      </c>
      <c r="K5872" s="7" t="s">
        <v>47</v>
      </c>
      <c r="L5872" s="7">
        <v>10</v>
      </c>
      <c r="M5872" s="7" t="s">
        <v>313</v>
      </c>
      <c r="N5872" s="7">
        <v>41110</v>
      </c>
      <c r="O5872" s="7" t="s">
        <v>8163</v>
      </c>
      <c r="P5872" s="7">
        <v>19971201</v>
      </c>
      <c r="Q5872" s="7">
        <v>727</v>
      </c>
      <c r="R5872" s="7">
        <v>202112</v>
      </c>
    </row>
    <row r="5873" spans="1:18" ht="16.5" customHeight="1">
      <c r="A5873" s="8">
        <v>1298131273</v>
      </c>
      <c r="B5873" s="7">
        <v>2859644</v>
      </c>
      <c r="C5873" s="12">
        <v>1311110044302</v>
      </c>
      <c r="D5873" s="7" t="s">
        <v>24732</v>
      </c>
      <c r="E5873" s="7" t="s">
        <v>190</v>
      </c>
      <c r="F5873" s="7" t="s">
        <v>10757</v>
      </c>
      <c r="G5873" s="7" t="s">
        <v>10972</v>
      </c>
      <c r="H5873" s="7" t="s">
        <v>24733</v>
      </c>
      <c r="I5873" s="7" t="s">
        <v>65</v>
      </c>
      <c r="J5873" s="7" t="s">
        <v>33060</v>
      </c>
      <c r="K5873" s="7" t="s">
        <v>60</v>
      </c>
      <c r="L5873" s="7">
        <v>10</v>
      </c>
      <c r="M5873" s="7" t="s">
        <v>34194</v>
      </c>
      <c r="N5873" s="7">
        <v>49212</v>
      </c>
      <c r="O5873" s="7" t="s">
        <v>10754</v>
      </c>
      <c r="P5873" s="7">
        <v>19991125</v>
      </c>
      <c r="Q5873" s="7">
        <v>207</v>
      </c>
      <c r="R5873" s="7">
        <v>202112</v>
      </c>
    </row>
    <row r="5874" spans="1:18" ht="16.5" customHeight="1">
      <c r="A5874" s="8">
        <v>1268212541</v>
      </c>
      <c r="B5874" s="7">
        <v>4030379</v>
      </c>
      <c r="C5874" s="12">
        <v>1312710002576</v>
      </c>
      <c r="D5874" s="7" t="s">
        <v>26016</v>
      </c>
      <c r="E5874" s="7" t="s">
        <v>26017</v>
      </c>
      <c r="F5874" s="7" t="s">
        <v>26018</v>
      </c>
      <c r="G5874" s="7" t="s">
        <v>26019</v>
      </c>
      <c r="H5874" s="7" t="s">
        <v>26020</v>
      </c>
      <c r="I5874" s="7" t="s">
        <v>45</v>
      </c>
      <c r="J5874" s="7" t="s">
        <v>33060</v>
      </c>
      <c r="K5874" s="7" t="s">
        <v>47</v>
      </c>
      <c r="L5874" s="7">
        <v>10</v>
      </c>
      <c r="M5874" s="7" t="s">
        <v>34194</v>
      </c>
      <c r="N5874" s="7">
        <v>52915</v>
      </c>
      <c r="O5874" s="7" t="s">
        <v>11624</v>
      </c>
      <c r="P5874" s="7">
        <v>20110804</v>
      </c>
      <c r="Q5874" s="7">
        <v>152</v>
      </c>
      <c r="R5874" s="7">
        <v>202112</v>
      </c>
    </row>
    <row r="5875" spans="1:18" ht="16.5" customHeight="1">
      <c r="A5875" s="8">
        <v>2118656471</v>
      </c>
      <c r="B5875" s="7">
        <v>1536458</v>
      </c>
      <c r="C5875" s="12">
        <v>1313140001245</v>
      </c>
      <c r="D5875" s="7" t="s">
        <v>28063</v>
      </c>
      <c r="E5875" s="7" t="s">
        <v>7515</v>
      </c>
      <c r="F5875" s="7" t="s">
        <v>28065</v>
      </c>
      <c r="G5875" s="7" t="s">
        <v>28066</v>
      </c>
      <c r="H5875" s="7" t="s">
        <v>28067</v>
      </c>
      <c r="I5875" s="7" t="s">
        <v>65</v>
      </c>
      <c r="J5875" s="7" t="s">
        <v>33060</v>
      </c>
      <c r="K5875" s="7" t="s">
        <v>60</v>
      </c>
      <c r="L5875" s="7">
        <v>10</v>
      </c>
      <c r="M5875" s="7" t="s">
        <v>33760</v>
      </c>
      <c r="N5875" s="7">
        <v>46443</v>
      </c>
      <c r="O5875" s="7" t="s">
        <v>44335</v>
      </c>
      <c r="P5875" s="7">
        <v>19990902</v>
      </c>
      <c r="Q5875" s="7">
        <v>363</v>
      </c>
      <c r="R5875" s="7">
        <v>202112</v>
      </c>
    </row>
    <row r="5876" spans="1:18" ht="16.5" customHeight="1">
      <c r="A5876" s="8">
        <v>1258206390</v>
      </c>
      <c r="B5876" s="7">
        <v>1954637</v>
      </c>
      <c r="C5876" s="12">
        <v>1313710001477</v>
      </c>
      <c r="D5876" s="7" t="s">
        <v>54280</v>
      </c>
      <c r="E5876" s="7" t="s">
        <v>54281</v>
      </c>
      <c r="F5876" s="7" t="s">
        <v>48697</v>
      </c>
      <c r="G5876" s="7" t="s">
        <v>54282</v>
      </c>
      <c r="H5876" s="7" t="s">
        <v>54283</v>
      </c>
      <c r="I5876" s="7" t="s">
        <v>45</v>
      </c>
      <c r="J5876" s="7" t="s">
        <v>33060</v>
      </c>
      <c r="K5876" s="7" t="s">
        <v>47</v>
      </c>
      <c r="L5876" s="7">
        <v>10</v>
      </c>
      <c r="M5876" s="7" t="s">
        <v>34194</v>
      </c>
      <c r="N5876" s="7">
        <v>52920</v>
      </c>
      <c r="O5876" s="7" t="s">
        <v>48697</v>
      </c>
      <c r="P5876" s="7">
        <v>20010719</v>
      </c>
      <c r="Q5876" s="7">
        <v>81</v>
      </c>
      <c r="R5876" s="7">
        <v>202112</v>
      </c>
    </row>
    <row r="5877" spans="1:18" ht="16.5" customHeight="1">
      <c r="A5877" s="8">
        <v>1258173344</v>
      </c>
      <c r="B5877" s="7">
        <v>3329377</v>
      </c>
      <c r="C5877" s="12">
        <v>1313710003548</v>
      </c>
      <c r="D5877" s="7" t="s">
        <v>28201</v>
      </c>
      <c r="E5877" s="7" t="s">
        <v>28202</v>
      </c>
      <c r="F5877" s="7" t="s">
        <v>28203</v>
      </c>
      <c r="G5877" s="7" t="s">
        <v>28204</v>
      </c>
      <c r="H5877" s="7" t="s">
        <v>28205</v>
      </c>
      <c r="I5877" s="7" t="s">
        <v>45</v>
      </c>
      <c r="J5877" s="7" t="s">
        <v>33060</v>
      </c>
      <c r="K5877" s="7" t="s">
        <v>47</v>
      </c>
      <c r="L5877" s="7">
        <v>10</v>
      </c>
      <c r="M5877" s="7" t="s">
        <v>966</v>
      </c>
      <c r="N5877" s="7">
        <v>68129</v>
      </c>
      <c r="O5877" s="7" t="s">
        <v>44903</v>
      </c>
      <c r="P5877" s="7">
        <v>20080317</v>
      </c>
      <c r="Q5877" s="7">
        <v>230</v>
      </c>
      <c r="R5877" s="7">
        <v>202112</v>
      </c>
    </row>
    <row r="5878" spans="1:18" ht="16.5" customHeight="1">
      <c r="A5878" s="8">
        <v>1348638268</v>
      </c>
      <c r="B5878" s="7">
        <v>2796900</v>
      </c>
      <c r="C5878" s="12">
        <v>1314110195109</v>
      </c>
      <c r="D5878" s="7" t="s">
        <v>18942</v>
      </c>
      <c r="E5878" s="7" t="s">
        <v>18943</v>
      </c>
      <c r="F5878" s="7" t="s">
        <v>18944</v>
      </c>
      <c r="G5878" s="7" t="s">
        <v>18945</v>
      </c>
      <c r="H5878" s="7" t="s">
        <v>18946</v>
      </c>
      <c r="I5878" s="7" t="s">
        <v>65</v>
      </c>
      <c r="J5878" s="7" t="s">
        <v>33060</v>
      </c>
      <c r="K5878" s="7" t="s">
        <v>60</v>
      </c>
      <c r="L5878" s="7">
        <v>10</v>
      </c>
      <c r="M5878" s="7" t="s">
        <v>33076</v>
      </c>
      <c r="N5878" s="7">
        <v>26223</v>
      </c>
      <c r="O5878" s="7" t="s">
        <v>38652</v>
      </c>
      <c r="P5878" s="7">
        <v>20070403</v>
      </c>
      <c r="Q5878" s="7">
        <v>71</v>
      </c>
      <c r="R5878" s="7">
        <v>202112</v>
      </c>
    </row>
    <row r="5879" spans="1:18" ht="16.5" customHeight="1">
      <c r="A5879" s="8">
        <v>1348208825</v>
      </c>
      <c r="B5879" s="7">
        <v>3218471</v>
      </c>
      <c r="C5879" s="12">
        <v>1314710017068</v>
      </c>
      <c r="D5879" s="7" t="s">
        <v>54284</v>
      </c>
      <c r="E5879" s="7" t="s">
        <v>54285</v>
      </c>
      <c r="F5879" s="7" t="s">
        <v>54286</v>
      </c>
      <c r="G5879" s="7" t="s">
        <v>54287</v>
      </c>
      <c r="H5879" s="7" t="s">
        <v>54288</v>
      </c>
      <c r="I5879" s="7" t="s">
        <v>45</v>
      </c>
      <c r="J5879" s="7" t="s">
        <v>33060</v>
      </c>
      <c r="K5879" s="7" t="s">
        <v>47</v>
      </c>
      <c r="L5879" s="7">
        <v>10</v>
      </c>
      <c r="M5879" s="7" t="s">
        <v>966</v>
      </c>
      <c r="N5879" s="7">
        <v>68120</v>
      </c>
      <c r="O5879" s="7" t="s">
        <v>44138</v>
      </c>
      <c r="P5879" s="7">
        <v>20110101</v>
      </c>
      <c r="Q5879" s="7">
        <v>823</v>
      </c>
      <c r="R5879" s="7">
        <v>202112</v>
      </c>
    </row>
    <row r="5880" spans="1:18" ht="16.5" customHeight="1">
      <c r="A5880" s="8">
        <v>1388201917</v>
      </c>
      <c r="B5880" s="7">
        <v>8894052</v>
      </c>
      <c r="C5880" s="12">
        <v>1341710011659</v>
      </c>
      <c r="D5880" s="7" t="s">
        <v>9847</v>
      </c>
      <c r="E5880" s="7" t="s">
        <v>293</v>
      </c>
      <c r="F5880" s="7" t="s">
        <v>9848</v>
      </c>
      <c r="G5880" s="7" t="s">
        <v>9849</v>
      </c>
      <c r="H5880" s="7" t="s">
        <v>9850</v>
      </c>
      <c r="I5880" s="7" t="s">
        <v>45</v>
      </c>
      <c r="J5880" s="7" t="s">
        <v>33060</v>
      </c>
      <c r="K5880" s="7" t="s">
        <v>47</v>
      </c>
      <c r="L5880" s="7">
        <v>10</v>
      </c>
      <c r="M5880" s="7" t="s">
        <v>966</v>
      </c>
      <c r="N5880" s="7">
        <v>68129</v>
      </c>
      <c r="O5880" s="7" t="s">
        <v>44903</v>
      </c>
      <c r="P5880" s="7">
        <v>20190308</v>
      </c>
      <c r="Q5880" s="7">
        <v>407</v>
      </c>
      <c r="R5880" s="7">
        <v>202112</v>
      </c>
    </row>
    <row r="5881" spans="1:18" ht="16.5" customHeight="1">
      <c r="A5881" s="8">
        <v>1238208465</v>
      </c>
      <c r="B5881" s="7">
        <v>2607800</v>
      </c>
      <c r="C5881" s="12">
        <v>1341710012110</v>
      </c>
      <c r="D5881" s="7" t="s">
        <v>54289</v>
      </c>
      <c r="E5881" s="7" t="s">
        <v>54290</v>
      </c>
      <c r="F5881" s="7" t="s">
        <v>54246</v>
      </c>
      <c r="G5881" s="7" t="s">
        <v>54291</v>
      </c>
      <c r="H5881" s="7" t="s">
        <v>54292</v>
      </c>
      <c r="I5881" s="7" t="s">
        <v>45</v>
      </c>
      <c r="J5881" s="7" t="s">
        <v>33060</v>
      </c>
      <c r="K5881" s="7" t="s">
        <v>47</v>
      </c>
      <c r="L5881" s="7">
        <v>10</v>
      </c>
      <c r="M5881" s="7" t="s">
        <v>363</v>
      </c>
      <c r="N5881" s="7">
        <v>71532</v>
      </c>
      <c r="O5881" s="7" t="s">
        <v>35885</v>
      </c>
      <c r="P5881" s="7">
        <v>19991224</v>
      </c>
      <c r="Q5881" s="7">
        <v>428</v>
      </c>
      <c r="R5881" s="7">
        <v>202112</v>
      </c>
    </row>
    <row r="5882" spans="1:18" ht="16.5" customHeight="1">
      <c r="A5882" s="8">
        <v>1268129856</v>
      </c>
      <c r="B5882" s="7">
        <v>2608457</v>
      </c>
      <c r="C5882" s="12">
        <v>1342110020745</v>
      </c>
      <c r="D5882" s="7" t="s">
        <v>25559</v>
      </c>
      <c r="E5882" s="7" t="s">
        <v>25560</v>
      </c>
      <c r="F5882" s="7" t="s">
        <v>11022</v>
      </c>
      <c r="G5882" s="7" t="s">
        <v>25561</v>
      </c>
      <c r="H5882" s="7" t="s">
        <v>25562</v>
      </c>
      <c r="I5882" s="7" t="s">
        <v>65</v>
      </c>
      <c r="J5882" s="7" t="s">
        <v>33060</v>
      </c>
      <c r="K5882" s="7" t="s">
        <v>60</v>
      </c>
      <c r="L5882" s="7">
        <v>10</v>
      </c>
      <c r="M5882" s="7" t="s">
        <v>34194</v>
      </c>
      <c r="N5882" s="7">
        <v>49301</v>
      </c>
      <c r="O5882" s="7" t="s">
        <v>11304</v>
      </c>
      <c r="P5882" s="7">
        <v>19970828</v>
      </c>
      <c r="Q5882" s="7">
        <v>58</v>
      </c>
      <c r="R5882" s="7">
        <v>202112</v>
      </c>
    </row>
    <row r="5883" spans="1:18" ht="16.5" customHeight="1">
      <c r="A5883" s="8">
        <v>1268205720</v>
      </c>
      <c r="B5883" s="7">
        <v>1413205</v>
      </c>
      <c r="C5883" s="12">
        <v>1342710000191</v>
      </c>
      <c r="D5883" s="7" t="s">
        <v>54293</v>
      </c>
      <c r="E5883" s="7" t="s">
        <v>54294</v>
      </c>
      <c r="F5883" s="7" t="s">
        <v>54246</v>
      </c>
      <c r="G5883" s="7" t="s">
        <v>54295</v>
      </c>
      <c r="H5883" s="7" t="s">
        <v>54296</v>
      </c>
      <c r="I5883" s="7" t="s">
        <v>45</v>
      </c>
      <c r="J5883" s="7" t="s">
        <v>33060</v>
      </c>
      <c r="K5883" s="7" t="s">
        <v>47</v>
      </c>
      <c r="L5883" s="7">
        <v>10</v>
      </c>
      <c r="M5883" s="7" t="s">
        <v>457</v>
      </c>
      <c r="N5883" s="7">
        <v>37022</v>
      </c>
      <c r="O5883" s="7" t="s">
        <v>8069</v>
      </c>
      <c r="P5883" s="7">
        <v>20000101</v>
      </c>
      <c r="Q5883" s="7">
        <v>438</v>
      </c>
      <c r="R5883" s="7">
        <v>202112</v>
      </c>
    </row>
    <row r="5884" spans="1:18" ht="16.5" customHeight="1">
      <c r="A5884" s="8">
        <v>1268147607</v>
      </c>
      <c r="B5884" s="7">
        <v>1206693</v>
      </c>
      <c r="C5884" s="12">
        <v>1342710000204</v>
      </c>
      <c r="D5884" s="7" t="s">
        <v>28197</v>
      </c>
      <c r="E5884" s="7" t="s">
        <v>9750</v>
      </c>
      <c r="F5884" s="7" t="s">
        <v>28198</v>
      </c>
      <c r="G5884" s="7" t="s">
        <v>28199</v>
      </c>
      <c r="H5884" s="7" t="s">
        <v>28200</v>
      </c>
      <c r="I5884" s="7" t="s">
        <v>45</v>
      </c>
      <c r="J5884" s="7" t="s">
        <v>33060</v>
      </c>
      <c r="K5884" s="7" t="s">
        <v>47</v>
      </c>
      <c r="L5884" s="7">
        <v>10</v>
      </c>
      <c r="M5884" s="7" t="s">
        <v>313</v>
      </c>
      <c r="N5884" s="7">
        <v>41112</v>
      </c>
      <c r="O5884" s="7" t="s">
        <v>8242</v>
      </c>
      <c r="P5884" s="7">
        <v>20000810</v>
      </c>
      <c r="Q5884" s="7">
        <v>171</v>
      </c>
      <c r="R5884" s="7">
        <v>202112</v>
      </c>
    </row>
    <row r="5885" spans="1:18" ht="16.5" customHeight="1">
      <c r="A5885" s="8">
        <v>1428166402</v>
      </c>
      <c r="B5885" s="7">
        <v>6080270</v>
      </c>
      <c r="C5885" s="12">
        <v>1345110223690</v>
      </c>
      <c r="D5885" s="7" t="s">
        <v>22928</v>
      </c>
      <c r="E5885" s="7" t="s">
        <v>22929</v>
      </c>
      <c r="F5885" s="7" t="s">
        <v>1194</v>
      </c>
      <c r="G5885" s="7" t="s">
        <v>22930</v>
      </c>
      <c r="H5885" s="7" t="s">
        <v>22931</v>
      </c>
      <c r="I5885" s="7" t="s">
        <v>65</v>
      </c>
      <c r="J5885" s="7" t="s">
        <v>33060</v>
      </c>
      <c r="K5885" s="7" t="s">
        <v>60</v>
      </c>
      <c r="L5885" s="7">
        <v>10</v>
      </c>
      <c r="M5885" s="7" t="s">
        <v>33760</v>
      </c>
      <c r="N5885" s="7">
        <v>47591</v>
      </c>
      <c r="O5885" s="7" t="s">
        <v>34116</v>
      </c>
      <c r="P5885" s="7">
        <v>20140201</v>
      </c>
      <c r="Q5885" s="7">
        <v>92</v>
      </c>
      <c r="R5885" s="7">
        <v>202112</v>
      </c>
    </row>
    <row r="5886" spans="1:18" ht="16.5" customHeight="1">
      <c r="A5886" s="8">
        <v>1358210469</v>
      </c>
      <c r="B5886" s="7">
        <v>2280214</v>
      </c>
      <c r="C5886" s="12">
        <v>1345710003731</v>
      </c>
      <c r="D5886" s="7" t="s">
        <v>54297</v>
      </c>
      <c r="E5886" s="7" t="s">
        <v>54298</v>
      </c>
      <c r="F5886" s="7" t="s">
        <v>8301</v>
      </c>
      <c r="G5886" s="7" t="s">
        <v>54299</v>
      </c>
      <c r="H5886" s="7" t="s">
        <v>54300</v>
      </c>
      <c r="I5886" s="7" t="s">
        <v>45</v>
      </c>
      <c r="J5886" s="7" t="s">
        <v>33060</v>
      </c>
      <c r="K5886" s="7" t="s">
        <v>47</v>
      </c>
      <c r="L5886" s="7">
        <v>10</v>
      </c>
      <c r="M5886" s="7" t="s">
        <v>313</v>
      </c>
      <c r="N5886" s="7">
        <v>41110</v>
      </c>
      <c r="O5886" s="7" t="s">
        <v>8163</v>
      </c>
      <c r="P5886" s="7">
        <v>20030905</v>
      </c>
      <c r="Q5886" s="7">
        <v>489</v>
      </c>
      <c r="R5886" s="7">
        <v>202112</v>
      </c>
    </row>
    <row r="5887" spans="1:18" ht="16.5" customHeight="1">
      <c r="A5887" s="8">
        <v>1258174061</v>
      </c>
      <c r="B5887" s="7">
        <v>3303404</v>
      </c>
      <c r="C5887" s="12">
        <v>1346110038005</v>
      </c>
      <c r="D5887" s="7" t="s">
        <v>54301</v>
      </c>
      <c r="E5887" s="7" t="s">
        <v>4537</v>
      </c>
      <c r="F5887" s="7" t="s">
        <v>54302</v>
      </c>
      <c r="G5887" s="7" t="s">
        <v>54303</v>
      </c>
      <c r="H5887" s="7" t="s">
        <v>54304</v>
      </c>
      <c r="I5887" s="7" t="s">
        <v>65</v>
      </c>
      <c r="J5887" s="7" t="s">
        <v>33060</v>
      </c>
      <c r="K5887" s="7" t="s">
        <v>60</v>
      </c>
      <c r="L5887" s="7">
        <v>10</v>
      </c>
      <c r="M5887" s="7" t="s">
        <v>33076</v>
      </c>
      <c r="N5887" s="7">
        <v>23222</v>
      </c>
      <c r="O5887" s="7" t="s">
        <v>33356</v>
      </c>
      <c r="P5887" s="7">
        <v>20080408</v>
      </c>
      <c r="Q5887" s="7">
        <v>125</v>
      </c>
      <c r="R5887" s="7">
        <v>202112</v>
      </c>
    </row>
    <row r="5888" spans="1:18" ht="16.5" customHeight="1">
      <c r="A5888" s="8">
        <v>1258615937</v>
      </c>
      <c r="B5888" s="7">
        <v>4346020</v>
      </c>
      <c r="C5888" s="12">
        <v>1346110062971</v>
      </c>
      <c r="D5888" s="7" t="s">
        <v>25993</v>
      </c>
      <c r="E5888" s="7" t="s">
        <v>25994</v>
      </c>
      <c r="F5888" s="7" t="s">
        <v>25995</v>
      </c>
      <c r="G5888" s="7" t="s">
        <v>25996</v>
      </c>
      <c r="H5888" s="7" t="s">
        <v>25997</v>
      </c>
      <c r="I5888" s="7" t="s">
        <v>65</v>
      </c>
      <c r="J5888" s="7" t="s">
        <v>33060</v>
      </c>
      <c r="K5888" s="7" t="s">
        <v>60</v>
      </c>
      <c r="L5888" s="7">
        <v>10</v>
      </c>
      <c r="M5888" s="7" t="s">
        <v>34194</v>
      </c>
      <c r="N5888" s="7">
        <v>52993</v>
      </c>
      <c r="O5888" s="7" t="s">
        <v>44546</v>
      </c>
      <c r="P5888" s="7">
        <v>20130927</v>
      </c>
      <c r="Q5888" s="7">
        <v>116</v>
      </c>
      <c r="R5888" s="7">
        <v>202112</v>
      </c>
    </row>
    <row r="5889" spans="1:18" ht="16.5" customHeight="1">
      <c r="A5889" s="8">
        <v>1248148600</v>
      </c>
      <c r="B5889" s="7">
        <v>1588593</v>
      </c>
      <c r="C5889" s="12">
        <v>1348110028896</v>
      </c>
      <c r="D5889" s="7" t="s">
        <v>21401</v>
      </c>
      <c r="E5889" s="7" t="s">
        <v>5375</v>
      </c>
      <c r="F5889" s="7" t="s">
        <v>21402</v>
      </c>
      <c r="G5889" s="7" t="s">
        <v>21403</v>
      </c>
      <c r="H5889" s="7" t="s">
        <v>21404</v>
      </c>
      <c r="I5889" s="7" t="s">
        <v>65</v>
      </c>
      <c r="J5889" s="7" t="s">
        <v>33060</v>
      </c>
      <c r="K5889" s="7" t="s">
        <v>60</v>
      </c>
      <c r="L5889" s="7">
        <v>10</v>
      </c>
      <c r="M5889" s="7" t="s">
        <v>33076</v>
      </c>
      <c r="N5889" s="7">
        <v>32029</v>
      </c>
      <c r="O5889" s="7" t="s">
        <v>43353</v>
      </c>
      <c r="P5889" s="7">
        <v>19970217</v>
      </c>
      <c r="Q5889" s="7">
        <v>64</v>
      </c>
      <c r="R5889" s="7">
        <v>202112</v>
      </c>
    </row>
    <row r="5890" spans="1:18" ht="16.5" customHeight="1">
      <c r="A5890" s="8">
        <v>2658101963</v>
      </c>
      <c r="B5890" s="7">
        <v>9674358</v>
      </c>
      <c r="C5890" s="12">
        <v>1348110597742</v>
      </c>
      <c r="D5890" s="7" t="s">
        <v>18057</v>
      </c>
      <c r="E5890" s="7" t="s">
        <v>1946</v>
      </c>
      <c r="F5890" s="7" t="s">
        <v>18058</v>
      </c>
      <c r="G5890" s="7" t="s">
        <v>18059</v>
      </c>
      <c r="H5890" s="7" t="s">
        <v>18060</v>
      </c>
      <c r="I5890" s="7" t="s">
        <v>65</v>
      </c>
      <c r="J5890" s="7" t="s">
        <v>33060</v>
      </c>
      <c r="K5890" s="7" t="s">
        <v>47</v>
      </c>
      <c r="L5890" s="7">
        <v>10</v>
      </c>
      <c r="M5890" s="7" t="s">
        <v>33076</v>
      </c>
      <c r="N5890" s="7">
        <v>22241</v>
      </c>
      <c r="O5890" s="7" t="s">
        <v>45246</v>
      </c>
      <c r="P5890" s="7">
        <v>20210107</v>
      </c>
      <c r="Q5890" s="7">
        <v>64</v>
      </c>
      <c r="R5890" s="7">
        <v>202112</v>
      </c>
    </row>
    <row r="5891" spans="1:18" ht="16.5" customHeight="1">
      <c r="A5891" s="8">
        <v>1248217026</v>
      </c>
      <c r="B5891" s="7">
        <v>3333407</v>
      </c>
      <c r="C5891" s="12">
        <v>1348710007050</v>
      </c>
      <c r="D5891" s="7" t="s">
        <v>312</v>
      </c>
      <c r="E5891" s="7" t="s">
        <v>314</v>
      </c>
      <c r="F5891" s="7" t="s">
        <v>316</v>
      </c>
      <c r="G5891" s="7" t="s">
        <v>317</v>
      </c>
      <c r="H5891" s="7" t="s">
        <v>318</v>
      </c>
      <c r="I5891" s="7" t="s">
        <v>45</v>
      </c>
      <c r="J5891" s="7" t="s">
        <v>33060</v>
      </c>
      <c r="K5891" s="7" t="s">
        <v>47</v>
      </c>
      <c r="L5891" s="7">
        <v>10</v>
      </c>
      <c r="M5891" s="7" t="s">
        <v>313</v>
      </c>
      <c r="N5891" s="7">
        <v>41111</v>
      </c>
      <c r="O5891" s="7" t="s">
        <v>33684</v>
      </c>
      <c r="P5891" s="7">
        <v>20080410</v>
      </c>
      <c r="Q5891" s="7">
        <v>1032</v>
      </c>
      <c r="R5891" s="7">
        <v>202112</v>
      </c>
    </row>
    <row r="5892" spans="1:18" ht="16.5" customHeight="1">
      <c r="A5892" s="8">
        <v>1388205951</v>
      </c>
      <c r="B5892" s="7">
        <v>3992025</v>
      </c>
      <c r="C5892" s="12">
        <v>1352710001475</v>
      </c>
      <c r="D5892" s="7" t="s">
        <v>28359</v>
      </c>
      <c r="E5892" s="7" t="s">
        <v>28360</v>
      </c>
      <c r="F5892" s="7" t="s">
        <v>28361</v>
      </c>
      <c r="G5892" s="7" t="s">
        <v>28362</v>
      </c>
      <c r="H5892" s="7" t="s">
        <v>28363</v>
      </c>
      <c r="I5892" s="7" t="s">
        <v>45</v>
      </c>
      <c r="J5892" s="7" t="s">
        <v>33060</v>
      </c>
      <c r="K5892" s="7" t="s">
        <v>47</v>
      </c>
      <c r="L5892" s="7">
        <v>10</v>
      </c>
      <c r="M5892" s="7" t="s">
        <v>966</v>
      </c>
      <c r="N5892" s="7">
        <v>68221</v>
      </c>
      <c r="O5892" s="7" t="s">
        <v>35636</v>
      </c>
      <c r="P5892" s="7">
        <v>20110405</v>
      </c>
      <c r="Q5892" s="7">
        <v>250</v>
      </c>
      <c r="R5892" s="7">
        <v>202112</v>
      </c>
    </row>
    <row r="5893" spans="1:18" ht="16.5" customHeight="1">
      <c r="A5893" s="8">
        <v>1408200212</v>
      </c>
      <c r="B5893" s="7">
        <v>2247218</v>
      </c>
      <c r="C5893" s="12">
        <v>1355710015058</v>
      </c>
      <c r="D5893" s="7" t="s">
        <v>54305</v>
      </c>
      <c r="E5893" s="7" t="s">
        <v>54306</v>
      </c>
      <c r="F5893" s="7" t="s">
        <v>54307</v>
      </c>
      <c r="G5893" s="7" t="s">
        <v>54308</v>
      </c>
      <c r="H5893" s="7" t="s">
        <v>54309</v>
      </c>
      <c r="I5893" s="7" t="s">
        <v>45</v>
      </c>
      <c r="J5893" s="7" t="s">
        <v>33060</v>
      </c>
      <c r="K5893" s="7" t="s">
        <v>47</v>
      </c>
      <c r="L5893" s="7">
        <v>10</v>
      </c>
      <c r="M5893" s="7" t="s">
        <v>457</v>
      </c>
      <c r="N5893" s="7">
        <v>38000</v>
      </c>
      <c r="O5893" s="7" t="s">
        <v>8043</v>
      </c>
      <c r="P5893" s="7">
        <v>20040921</v>
      </c>
      <c r="Q5893" s="7">
        <v>361</v>
      </c>
      <c r="R5893" s="7">
        <v>202112</v>
      </c>
    </row>
    <row r="5894" spans="1:18" ht="16.5" customHeight="1">
      <c r="A5894" s="8">
        <v>1448200548</v>
      </c>
      <c r="B5894" s="7">
        <v>5879331</v>
      </c>
      <c r="C5894" s="12">
        <v>1356710034543</v>
      </c>
      <c r="D5894" s="7" t="s">
        <v>11322</v>
      </c>
      <c r="E5894" s="7" t="s">
        <v>11323</v>
      </c>
      <c r="F5894" s="7" t="s">
        <v>9848</v>
      </c>
      <c r="G5894" s="7" t="s">
        <v>11324</v>
      </c>
      <c r="H5894" s="7" t="s">
        <v>11325</v>
      </c>
      <c r="I5894" s="7" t="s">
        <v>45</v>
      </c>
      <c r="J5894" s="7" t="s">
        <v>33060</v>
      </c>
      <c r="K5894" s="7" t="s">
        <v>47</v>
      </c>
      <c r="L5894" s="7">
        <v>10</v>
      </c>
      <c r="M5894" s="7" t="s">
        <v>966</v>
      </c>
      <c r="N5894" s="7">
        <v>68129</v>
      </c>
      <c r="O5894" s="7" t="s">
        <v>44903</v>
      </c>
      <c r="P5894" s="7">
        <v>20130912</v>
      </c>
      <c r="Q5894" s="7">
        <v>1120</v>
      </c>
      <c r="R5894" s="7">
        <v>202112</v>
      </c>
    </row>
    <row r="5895" spans="1:18" ht="16.5" customHeight="1">
      <c r="A5895" s="8">
        <v>1358608879</v>
      </c>
      <c r="B5895" s="7">
        <v>3722518</v>
      </c>
      <c r="C5895" s="12">
        <v>1358110180942</v>
      </c>
      <c r="D5895" s="7" t="s">
        <v>22064</v>
      </c>
      <c r="E5895" s="7" t="s">
        <v>22065</v>
      </c>
      <c r="F5895" s="7" t="s">
        <v>22066</v>
      </c>
      <c r="G5895" s="7" t="s">
        <v>22067</v>
      </c>
      <c r="H5895" s="7" t="s">
        <v>22068</v>
      </c>
      <c r="I5895" s="7" t="s">
        <v>65</v>
      </c>
      <c r="J5895" s="7" t="s">
        <v>33060</v>
      </c>
      <c r="K5895" s="7" t="s">
        <v>47</v>
      </c>
      <c r="L5895" s="7">
        <v>10</v>
      </c>
      <c r="M5895" s="7" t="s">
        <v>313</v>
      </c>
      <c r="N5895" s="7">
        <v>42202</v>
      </c>
      <c r="O5895" s="7" t="s">
        <v>43975</v>
      </c>
      <c r="P5895" s="7">
        <v>20100510</v>
      </c>
      <c r="Q5895" s="7">
        <v>67</v>
      </c>
      <c r="R5895" s="7">
        <v>202112</v>
      </c>
    </row>
    <row r="5896" spans="1:18" ht="16.5" customHeight="1">
      <c r="A5896" s="8">
        <v>7748600347</v>
      </c>
      <c r="B5896" s="7">
        <v>6672346</v>
      </c>
      <c r="C5896" s="12">
        <v>1358110288267</v>
      </c>
      <c r="D5896" s="7" t="s">
        <v>26283</v>
      </c>
      <c r="E5896" s="7" t="s">
        <v>2988</v>
      </c>
      <c r="F5896" s="7" t="s">
        <v>12216</v>
      </c>
      <c r="G5896" s="7" t="s">
        <v>26284</v>
      </c>
      <c r="H5896" s="7" t="s">
        <v>26285</v>
      </c>
      <c r="I5896" s="7" t="s">
        <v>65</v>
      </c>
      <c r="J5896" s="7" t="s">
        <v>33060</v>
      </c>
      <c r="K5896" s="7" t="s">
        <v>47</v>
      </c>
      <c r="L5896" s="7">
        <v>10</v>
      </c>
      <c r="M5896" s="7" t="s">
        <v>34319</v>
      </c>
      <c r="N5896" s="7">
        <v>56130</v>
      </c>
      <c r="O5896" s="7" t="s">
        <v>26141</v>
      </c>
      <c r="P5896" s="7">
        <v>20160310</v>
      </c>
      <c r="Q5896" s="7">
        <v>55</v>
      </c>
      <c r="R5896" s="7">
        <v>202112</v>
      </c>
    </row>
    <row r="5897" spans="1:18" ht="16.5" customHeight="1">
      <c r="A5897" s="8">
        <v>2218207004</v>
      </c>
      <c r="B5897" s="7">
        <v>1213138</v>
      </c>
      <c r="C5897" s="12">
        <v>1401710000919</v>
      </c>
      <c r="D5897" s="7" t="s">
        <v>26087</v>
      </c>
      <c r="E5897" s="7" t="s">
        <v>8088</v>
      </c>
      <c r="F5897" s="7" t="s">
        <v>26088</v>
      </c>
      <c r="G5897" s="7" t="s">
        <v>26089</v>
      </c>
      <c r="H5897" s="7" t="s">
        <v>26090</v>
      </c>
      <c r="I5897" s="7" t="s">
        <v>45</v>
      </c>
      <c r="J5897" s="7" t="s">
        <v>33060</v>
      </c>
      <c r="K5897" s="7" t="s">
        <v>47</v>
      </c>
      <c r="L5897" s="7">
        <v>10</v>
      </c>
      <c r="M5897" s="7" t="s">
        <v>966</v>
      </c>
      <c r="N5897" s="7">
        <v>68112</v>
      </c>
      <c r="O5897" s="7" t="s">
        <v>14141</v>
      </c>
      <c r="P5897" s="7">
        <v>19961224</v>
      </c>
      <c r="Q5897" s="7">
        <v>135</v>
      </c>
      <c r="R5897" s="7">
        <v>202112</v>
      </c>
    </row>
    <row r="5898" spans="1:18" ht="16.5" customHeight="1">
      <c r="A5898" s="8">
        <v>2218214276</v>
      </c>
      <c r="B5898" s="7">
        <v>3980769</v>
      </c>
      <c r="C5898" s="12">
        <v>1401710004565</v>
      </c>
      <c r="D5898" s="7" t="s">
        <v>5860</v>
      </c>
      <c r="E5898" s="7" t="s">
        <v>5861</v>
      </c>
      <c r="F5898" s="7" t="s">
        <v>5862</v>
      </c>
      <c r="G5898" s="7" t="s">
        <v>5863</v>
      </c>
      <c r="H5898" s="7" t="s">
        <v>5864</v>
      </c>
      <c r="I5898" s="7" t="s">
        <v>45</v>
      </c>
      <c r="J5898" s="7" t="s">
        <v>33060</v>
      </c>
      <c r="K5898" s="7" t="s">
        <v>47</v>
      </c>
      <c r="L5898" s="7">
        <v>10</v>
      </c>
      <c r="M5898" s="7" t="s">
        <v>966</v>
      </c>
      <c r="N5898" s="7">
        <v>68221</v>
      </c>
      <c r="O5898" s="7" t="s">
        <v>35636</v>
      </c>
      <c r="P5898" s="7">
        <v>20110302</v>
      </c>
      <c r="Q5898" s="7">
        <v>358</v>
      </c>
      <c r="R5898" s="7">
        <v>202112</v>
      </c>
    </row>
    <row r="5899" spans="1:18" ht="16.5" customHeight="1">
      <c r="A5899" s="8">
        <v>2268142289</v>
      </c>
      <c r="B5899" s="7">
        <v>3844665</v>
      </c>
      <c r="C5899" s="12">
        <v>1411710005059</v>
      </c>
      <c r="D5899" s="7" t="s">
        <v>28332</v>
      </c>
      <c r="E5899" s="7" t="s">
        <v>10150</v>
      </c>
      <c r="F5899" s="7" t="s">
        <v>28333</v>
      </c>
      <c r="G5899" s="7" t="s">
        <v>28334</v>
      </c>
      <c r="H5899" s="7" t="s">
        <v>28335</v>
      </c>
      <c r="I5899" s="7" t="s">
        <v>45</v>
      </c>
      <c r="J5899" s="7" t="s">
        <v>33060</v>
      </c>
      <c r="K5899" s="7" t="s">
        <v>47</v>
      </c>
      <c r="L5899" s="7">
        <v>10</v>
      </c>
      <c r="M5899" s="7" t="s">
        <v>966</v>
      </c>
      <c r="N5899" s="7">
        <v>68221</v>
      </c>
      <c r="O5899" s="7" t="s">
        <v>35636</v>
      </c>
      <c r="P5899" s="7">
        <v>20100915</v>
      </c>
      <c r="Q5899" s="7">
        <v>152</v>
      </c>
      <c r="R5899" s="7">
        <v>202112</v>
      </c>
    </row>
    <row r="5900" spans="1:18" ht="16.5" customHeight="1">
      <c r="A5900" s="8">
        <v>2258218099</v>
      </c>
      <c r="B5900" s="7">
        <v>7385646</v>
      </c>
      <c r="C5900" s="12">
        <v>1414710002918</v>
      </c>
      <c r="D5900" s="7" t="s">
        <v>54310</v>
      </c>
      <c r="E5900" s="7" t="s">
        <v>2761</v>
      </c>
      <c r="F5900" s="7" t="s">
        <v>54311</v>
      </c>
      <c r="G5900" s="7" t="s">
        <v>54312</v>
      </c>
      <c r="H5900" s="7" t="s">
        <v>54313</v>
      </c>
      <c r="I5900" s="7" t="s">
        <v>45</v>
      </c>
      <c r="J5900" s="7" t="s">
        <v>33060</v>
      </c>
      <c r="K5900" s="7" t="s">
        <v>47</v>
      </c>
      <c r="L5900" s="7">
        <v>10</v>
      </c>
      <c r="M5900" s="7" t="s">
        <v>966</v>
      </c>
      <c r="N5900" s="7">
        <v>68000</v>
      </c>
      <c r="O5900" s="7" t="s">
        <v>14133</v>
      </c>
      <c r="P5900" s="7">
        <v>20110701</v>
      </c>
      <c r="Q5900" s="7">
        <v>85</v>
      </c>
      <c r="R5900" s="7">
        <v>202112</v>
      </c>
    </row>
    <row r="5901" spans="1:18" ht="16.5" customHeight="1">
      <c r="A5901" s="8">
        <v>2258261179</v>
      </c>
      <c r="B5901" s="7">
        <v>2887728</v>
      </c>
      <c r="C5901" s="12">
        <v>1449710000919</v>
      </c>
      <c r="D5901" s="7" t="s">
        <v>54314</v>
      </c>
      <c r="E5901" s="7" t="s">
        <v>54315</v>
      </c>
      <c r="F5901" s="7" t="s">
        <v>54316</v>
      </c>
      <c r="G5901" s="7" t="s">
        <v>54317</v>
      </c>
      <c r="H5901" s="7" t="s">
        <v>54318</v>
      </c>
      <c r="I5901" s="7" t="s">
        <v>45</v>
      </c>
      <c r="J5901" s="7" t="s">
        <v>33060</v>
      </c>
      <c r="K5901" s="7" t="s">
        <v>47</v>
      </c>
      <c r="L5901" s="7">
        <v>10</v>
      </c>
      <c r="M5901" s="7" t="s">
        <v>966</v>
      </c>
      <c r="N5901" s="7">
        <v>68112</v>
      </c>
      <c r="O5901" s="7" t="s">
        <v>14141</v>
      </c>
      <c r="P5901" s="7">
        <v>20040901</v>
      </c>
      <c r="Q5901" s="7">
        <v>139</v>
      </c>
      <c r="R5901" s="7">
        <v>202112</v>
      </c>
    </row>
    <row r="5902" spans="1:18" ht="16.5" customHeight="1">
      <c r="A5902" s="8">
        <v>3298700431</v>
      </c>
      <c r="B5902" s="7">
        <v>6748031</v>
      </c>
      <c r="C5902" s="12">
        <v>1450110017545</v>
      </c>
      <c r="D5902" s="7" t="s">
        <v>21959</v>
      </c>
      <c r="E5902" s="7" t="s">
        <v>21960</v>
      </c>
      <c r="F5902" s="7" t="s">
        <v>21961</v>
      </c>
      <c r="G5902" s="7" t="s">
        <v>21962</v>
      </c>
      <c r="H5902" s="7" t="s">
        <v>21963</v>
      </c>
      <c r="I5902" s="7" t="s">
        <v>65</v>
      </c>
      <c r="J5902" s="7" t="s">
        <v>33060</v>
      </c>
      <c r="K5902" s="7" t="s">
        <v>60</v>
      </c>
      <c r="L5902" s="7">
        <v>10</v>
      </c>
      <c r="M5902" s="7" t="s">
        <v>966</v>
      </c>
      <c r="N5902" s="7">
        <v>68129</v>
      </c>
      <c r="O5902" s="7" t="s">
        <v>44903</v>
      </c>
      <c r="P5902" s="7">
        <v>20160615</v>
      </c>
      <c r="Q5902" s="7">
        <v>80</v>
      </c>
      <c r="R5902" s="7">
        <v>202112</v>
      </c>
    </row>
    <row r="5903" spans="1:18" ht="16.5" customHeight="1">
      <c r="A5903" s="8">
        <v>2248200766</v>
      </c>
      <c r="B5903" s="7">
        <v>2869723</v>
      </c>
      <c r="C5903" s="12">
        <v>1450360000069</v>
      </c>
      <c r="D5903" s="7" t="s">
        <v>23413</v>
      </c>
      <c r="E5903" s="7" t="s">
        <v>23414</v>
      </c>
      <c r="F5903" s="7" t="s">
        <v>23415</v>
      </c>
      <c r="G5903" s="7" t="s">
        <v>23416</v>
      </c>
      <c r="H5903" s="7" t="s">
        <v>23417</v>
      </c>
      <c r="I5903" s="7" t="s">
        <v>45</v>
      </c>
      <c r="J5903" s="7" t="s">
        <v>33060</v>
      </c>
      <c r="K5903" s="7" t="s">
        <v>47</v>
      </c>
      <c r="L5903" s="7">
        <v>10</v>
      </c>
      <c r="M5903" s="7" t="s">
        <v>33760</v>
      </c>
      <c r="N5903" s="7">
        <v>46312</v>
      </c>
      <c r="O5903" s="7" t="s">
        <v>33847</v>
      </c>
      <c r="P5903" s="7">
        <v>19691231</v>
      </c>
      <c r="Q5903" s="7">
        <v>56</v>
      </c>
      <c r="R5903" s="7">
        <v>202112</v>
      </c>
    </row>
    <row r="5904" spans="1:18" ht="16.5" customHeight="1">
      <c r="A5904" s="8">
        <v>1558600416</v>
      </c>
      <c r="B5904" s="7">
        <v>8064060</v>
      </c>
      <c r="C5904" s="12">
        <v>1511110059282</v>
      </c>
      <c r="D5904" s="7" t="s">
        <v>20548</v>
      </c>
      <c r="E5904" s="7" t="s">
        <v>20549</v>
      </c>
      <c r="F5904" s="7" t="s">
        <v>20550</v>
      </c>
      <c r="G5904" s="7" t="s">
        <v>20551</v>
      </c>
      <c r="H5904" s="7" t="s">
        <v>5453</v>
      </c>
      <c r="I5904" s="7" t="s">
        <v>65</v>
      </c>
      <c r="J5904" s="7" t="s">
        <v>33060</v>
      </c>
      <c r="K5904" s="7" t="s">
        <v>47</v>
      </c>
      <c r="L5904" s="7">
        <v>10</v>
      </c>
      <c r="M5904" s="7" t="s">
        <v>33076</v>
      </c>
      <c r="N5904" s="7">
        <v>30332</v>
      </c>
      <c r="O5904" s="7" t="s">
        <v>38386</v>
      </c>
      <c r="P5904" s="7">
        <v>20161216</v>
      </c>
      <c r="Q5904" s="7">
        <v>272</v>
      </c>
      <c r="R5904" s="7">
        <v>202112</v>
      </c>
    </row>
    <row r="5905" spans="1:18" ht="16.5" customHeight="1">
      <c r="A5905" s="8">
        <v>7488101454</v>
      </c>
      <c r="B5905" s="7">
        <v>8987917</v>
      </c>
      <c r="C5905" s="12">
        <v>1511110070460</v>
      </c>
      <c r="D5905" s="7" t="s">
        <v>20474</v>
      </c>
      <c r="E5905" s="7" t="s">
        <v>20476</v>
      </c>
      <c r="F5905" s="7" t="s">
        <v>2798</v>
      </c>
      <c r="G5905" s="7" t="s">
        <v>20477</v>
      </c>
      <c r="H5905" s="7" t="s">
        <v>20478</v>
      </c>
      <c r="I5905" s="7" t="s">
        <v>65</v>
      </c>
      <c r="J5905" s="7" t="s">
        <v>33060</v>
      </c>
      <c r="K5905" s="7" t="s">
        <v>60</v>
      </c>
      <c r="L5905" s="7">
        <v>10</v>
      </c>
      <c r="M5905" s="7" t="s">
        <v>33076</v>
      </c>
      <c r="N5905" s="7">
        <v>30399</v>
      </c>
      <c r="O5905" s="7" t="s">
        <v>7553</v>
      </c>
      <c r="P5905" s="7">
        <v>20190524</v>
      </c>
      <c r="Q5905" s="7">
        <v>574</v>
      </c>
      <c r="R5905" s="7">
        <v>202112</v>
      </c>
    </row>
    <row r="5906" spans="1:18" ht="16.5" customHeight="1">
      <c r="A5906" s="8">
        <v>3048126430</v>
      </c>
      <c r="B5906" s="7">
        <v>4120013</v>
      </c>
      <c r="C5906" s="12">
        <v>1512110026784</v>
      </c>
      <c r="D5906" s="7" t="s">
        <v>16787</v>
      </c>
      <c r="E5906" s="7" t="s">
        <v>16788</v>
      </c>
      <c r="F5906" s="7" t="s">
        <v>195</v>
      </c>
      <c r="G5906" s="7" t="s">
        <v>16789</v>
      </c>
      <c r="H5906" s="7" t="s">
        <v>16790</v>
      </c>
      <c r="I5906" s="7" t="s">
        <v>65</v>
      </c>
      <c r="J5906" s="7" t="s">
        <v>33060</v>
      </c>
      <c r="K5906" s="7" t="s">
        <v>60</v>
      </c>
      <c r="L5906" s="7">
        <v>10</v>
      </c>
      <c r="M5906" s="7" t="s">
        <v>33076</v>
      </c>
      <c r="N5906" s="7">
        <v>10799</v>
      </c>
      <c r="O5906" s="7" t="s">
        <v>33150</v>
      </c>
      <c r="P5906" s="7">
        <v>20120406</v>
      </c>
      <c r="Q5906" s="7">
        <v>75</v>
      </c>
      <c r="R5906" s="7">
        <v>202112</v>
      </c>
    </row>
    <row r="5907" spans="1:18" ht="16.5" customHeight="1">
      <c r="A5907" s="8">
        <v>3038127469</v>
      </c>
      <c r="B5907" s="7">
        <v>1279564</v>
      </c>
      <c r="C5907" s="12">
        <v>1545110018625</v>
      </c>
      <c r="D5907" s="7" t="s">
        <v>18094</v>
      </c>
      <c r="E5907" s="7" t="s">
        <v>18095</v>
      </c>
      <c r="F5907" s="7" t="s">
        <v>18096</v>
      </c>
      <c r="G5907" s="7" t="s">
        <v>18097</v>
      </c>
      <c r="H5907" s="7" t="s">
        <v>18098</v>
      </c>
      <c r="I5907" s="7" t="s">
        <v>65</v>
      </c>
      <c r="J5907" s="7" t="s">
        <v>33060</v>
      </c>
      <c r="K5907" s="7" t="s">
        <v>60</v>
      </c>
      <c r="L5907" s="7">
        <v>10</v>
      </c>
      <c r="M5907" s="7" t="s">
        <v>33076</v>
      </c>
      <c r="N5907" s="7">
        <v>23120</v>
      </c>
      <c r="O5907" s="7" t="s">
        <v>54319</v>
      </c>
      <c r="P5907" s="7">
        <v>20000926</v>
      </c>
      <c r="Q5907" s="7">
        <v>62</v>
      </c>
      <c r="R5907" s="7">
        <v>202112</v>
      </c>
    </row>
    <row r="5908" spans="1:18" ht="16.5" customHeight="1">
      <c r="A5908" s="8">
        <v>3018215760</v>
      </c>
      <c r="B5908" s="7">
        <v>2818254</v>
      </c>
      <c r="C5908" s="12">
        <v>1547710003395</v>
      </c>
      <c r="D5908" s="7" t="s">
        <v>54320</v>
      </c>
      <c r="E5908" s="7" t="s">
        <v>54321</v>
      </c>
      <c r="F5908" s="7" t="s">
        <v>11947</v>
      </c>
      <c r="G5908" s="7" t="s">
        <v>54322</v>
      </c>
      <c r="H5908" s="7" t="s">
        <v>54323</v>
      </c>
      <c r="I5908" s="7" t="s">
        <v>45</v>
      </c>
      <c r="J5908" s="7" t="s">
        <v>33060</v>
      </c>
      <c r="K5908" s="7" t="s">
        <v>47</v>
      </c>
      <c r="L5908" s="7">
        <v>10</v>
      </c>
      <c r="M5908" s="7" t="s">
        <v>966</v>
      </c>
      <c r="N5908" s="7">
        <v>68210</v>
      </c>
      <c r="O5908" s="7" t="s">
        <v>11947</v>
      </c>
      <c r="P5908" s="7">
        <v>20060116</v>
      </c>
      <c r="Q5908" s="7">
        <v>100</v>
      </c>
      <c r="R5908" s="7">
        <v>202112</v>
      </c>
    </row>
    <row r="5909" spans="1:18" ht="16.5" customHeight="1">
      <c r="A5909" s="8">
        <v>3148215204</v>
      </c>
      <c r="B5909" s="7">
        <v>4053036</v>
      </c>
      <c r="C5909" s="12">
        <v>1601710006674</v>
      </c>
      <c r="D5909" s="7" t="s">
        <v>29539</v>
      </c>
      <c r="E5909" s="7" t="s">
        <v>13284</v>
      </c>
      <c r="F5909" s="7" t="s">
        <v>29540</v>
      </c>
      <c r="G5909" s="7" t="s">
        <v>29541</v>
      </c>
      <c r="H5909" s="7" t="s">
        <v>29542</v>
      </c>
      <c r="I5909" s="7" t="s">
        <v>45</v>
      </c>
      <c r="J5909" s="7" t="s">
        <v>33060</v>
      </c>
      <c r="K5909" s="7" t="s">
        <v>47</v>
      </c>
      <c r="L5909" s="7">
        <v>10</v>
      </c>
      <c r="M5909" s="7" t="s">
        <v>363</v>
      </c>
      <c r="N5909" s="7">
        <v>72112</v>
      </c>
      <c r="O5909" s="7" t="s">
        <v>49240</v>
      </c>
      <c r="P5909" s="7">
        <v>20111101</v>
      </c>
      <c r="Q5909" s="7">
        <v>229</v>
      </c>
      <c r="R5909" s="7">
        <v>202112</v>
      </c>
    </row>
    <row r="5910" spans="1:18" ht="16.5" customHeight="1">
      <c r="A5910" s="8">
        <v>3108205193</v>
      </c>
      <c r="B5910" s="7">
        <v>2879749</v>
      </c>
      <c r="C5910" s="12">
        <v>1611710002051</v>
      </c>
      <c r="D5910" s="7" t="s">
        <v>28080</v>
      </c>
      <c r="E5910" s="7" t="s">
        <v>28081</v>
      </c>
      <c r="F5910" s="7" t="s">
        <v>14762</v>
      </c>
      <c r="G5910" s="7" t="s">
        <v>28082</v>
      </c>
      <c r="H5910" s="7" t="s">
        <v>28083</v>
      </c>
      <c r="I5910" s="7" t="s">
        <v>45</v>
      </c>
      <c r="J5910" s="7" t="s">
        <v>33060</v>
      </c>
      <c r="K5910" s="7" t="s">
        <v>47</v>
      </c>
      <c r="L5910" s="7">
        <v>10</v>
      </c>
      <c r="M5910" s="7" t="s">
        <v>966</v>
      </c>
      <c r="N5910" s="7">
        <v>68120</v>
      </c>
      <c r="O5910" s="7" t="s">
        <v>44138</v>
      </c>
      <c r="P5910" s="7">
        <v>20070206</v>
      </c>
      <c r="Q5910" s="7">
        <v>112</v>
      </c>
      <c r="R5910" s="7">
        <v>202112</v>
      </c>
    </row>
    <row r="5911" spans="1:18" ht="16.5" customHeight="1">
      <c r="A5911" s="8">
        <v>3088143300</v>
      </c>
      <c r="B5911" s="7">
        <v>5982401</v>
      </c>
      <c r="C5911" s="12">
        <v>1613110040631</v>
      </c>
      <c r="D5911" s="7" t="s">
        <v>26006</v>
      </c>
      <c r="E5911" s="7" t="s">
        <v>26008</v>
      </c>
      <c r="F5911" s="7" t="s">
        <v>6619</v>
      </c>
      <c r="G5911" s="7" t="s">
        <v>26009</v>
      </c>
      <c r="H5911" s="7" t="s">
        <v>26010</v>
      </c>
      <c r="I5911" s="7" t="s">
        <v>65</v>
      </c>
      <c r="J5911" s="7" t="s">
        <v>33060</v>
      </c>
      <c r="K5911" s="7" t="s">
        <v>60</v>
      </c>
      <c r="L5911" s="7">
        <v>10</v>
      </c>
      <c r="M5911" s="7" t="s">
        <v>34194</v>
      </c>
      <c r="N5911" s="7">
        <v>52991</v>
      </c>
      <c r="O5911" s="7" t="s">
        <v>38799</v>
      </c>
      <c r="P5911" s="7">
        <v>20141117</v>
      </c>
      <c r="Q5911" s="7">
        <v>302</v>
      </c>
      <c r="R5911" s="7">
        <v>202112</v>
      </c>
    </row>
    <row r="5912" spans="1:18" ht="16.5" customHeight="1">
      <c r="A5912" s="8">
        <v>3128161326</v>
      </c>
      <c r="B5912" s="7">
        <v>1686288</v>
      </c>
      <c r="C5912" s="12">
        <v>1615110053226</v>
      </c>
      <c r="D5912" s="7" t="s">
        <v>26273</v>
      </c>
      <c r="E5912" s="7" t="s">
        <v>26274</v>
      </c>
      <c r="F5912" s="7" t="s">
        <v>26275</v>
      </c>
      <c r="G5912" s="7" t="s">
        <v>26276</v>
      </c>
      <c r="H5912" s="7" t="s">
        <v>26277</v>
      </c>
      <c r="I5912" s="7" t="s">
        <v>65</v>
      </c>
      <c r="J5912" s="7" t="s">
        <v>33060</v>
      </c>
      <c r="K5912" s="7" t="s">
        <v>60</v>
      </c>
      <c r="L5912" s="7">
        <v>10</v>
      </c>
      <c r="M5912" s="7" t="s">
        <v>966</v>
      </c>
      <c r="N5912" s="7">
        <v>68112</v>
      </c>
      <c r="O5912" s="7" t="s">
        <v>14141</v>
      </c>
      <c r="P5912" s="7">
        <v>20131001</v>
      </c>
      <c r="Q5912" s="7">
        <v>87</v>
      </c>
      <c r="R5912" s="7">
        <v>202112</v>
      </c>
    </row>
    <row r="5913" spans="1:18" ht="16.5" customHeight="1">
      <c r="A5913" s="8">
        <v>3148203732</v>
      </c>
      <c r="B5913" s="7">
        <v>1458646</v>
      </c>
      <c r="C5913" s="12">
        <v>1641710000078</v>
      </c>
      <c r="D5913" s="7" t="s">
        <v>14526</v>
      </c>
      <c r="E5913" s="7" t="s">
        <v>14527</v>
      </c>
      <c r="F5913" s="7" t="s">
        <v>14528</v>
      </c>
      <c r="G5913" s="7" t="s">
        <v>14529</v>
      </c>
      <c r="H5913" s="7" t="s">
        <v>14530</v>
      </c>
      <c r="I5913" s="7" t="s">
        <v>45</v>
      </c>
      <c r="J5913" s="7" t="s">
        <v>33060</v>
      </c>
      <c r="K5913" s="7" t="s">
        <v>47</v>
      </c>
      <c r="L5913" s="7">
        <v>10</v>
      </c>
      <c r="M5913" s="7" t="s">
        <v>966</v>
      </c>
      <c r="N5913" s="7">
        <v>68129</v>
      </c>
      <c r="O5913" s="7" t="s">
        <v>44903</v>
      </c>
      <c r="P5913" s="7">
        <v>19930224</v>
      </c>
      <c r="Q5913" s="7">
        <v>1021</v>
      </c>
      <c r="R5913" s="7">
        <v>202112</v>
      </c>
    </row>
    <row r="5914" spans="1:18" ht="16.5" customHeight="1">
      <c r="A5914" s="8">
        <v>1338204414</v>
      </c>
      <c r="B5914" s="7">
        <v>8081598</v>
      </c>
      <c r="C5914" s="12">
        <v>1647710007155</v>
      </c>
      <c r="D5914" s="7" t="s">
        <v>10772</v>
      </c>
      <c r="E5914" s="7" t="s">
        <v>10773</v>
      </c>
      <c r="F5914" s="7" t="s">
        <v>10774</v>
      </c>
      <c r="G5914" s="7" t="s">
        <v>10775</v>
      </c>
      <c r="H5914" s="7" t="s">
        <v>10776</v>
      </c>
      <c r="I5914" s="7" t="s">
        <v>45</v>
      </c>
      <c r="J5914" s="7" t="s">
        <v>33060</v>
      </c>
      <c r="K5914" s="7" t="s">
        <v>47</v>
      </c>
      <c r="L5914" s="7">
        <v>10</v>
      </c>
      <c r="M5914" s="7" t="s">
        <v>34194</v>
      </c>
      <c r="N5914" s="7">
        <v>49212</v>
      </c>
      <c r="O5914" s="7" t="s">
        <v>10754</v>
      </c>
      <c r="P5914" s="7">
        <v>20170105</v>
      </c>
      <c r="Q5914" s="7">
        <v>561</v>
      </c>
      <c r="R5914" s="7">
        <v>202112</v>
      </c>
    </row>
    <row r="5915" spans="1:18" ht="16.5" customHeight="1">
      <c r="A5915" s="8">
        <v>7668100531</v>
      </c>
      <c r="B5915" s="7">
        <v>8064214</v>
      </c>
      <c r="C5915" s="12">
        <v>1648110100680</v>
      </c>
      <c r="D5915" s="7" t="s">
        <v>18887</v>
      </c>
      <c r="E5915" s="7" t="s">
        <v>18888</v>
      </c>
      <c r="F5915" s="7" t="s">
        <v>18889</v>
      </c>
      <c r="G5915" s="7" t="s">
        <v>18890</v>
      </c>
      <c r="H5915" s="7" t="s">
        <v>18891</v>
      </c>
      <c r="I5915" s="7" t="s">
        <v>65</v>
      </c>
      <c r="J5915" s="7" t="s">
        <v>33060</v>
      </c>
      <c r="K5915" s="7" t="s">
        <v>60</v>
      </c>
      <c r="L5915" s="7">
        <v>10</v>
      </c>
      <c r="M5915" s="7" t="s">
        <v>33076</v>
      </c>
      <c r="N5915" s="7">
        <v>26299</v>
      </c>
      <c r="O5915" s="7" t="s">
        <v>33440</v>
      </c>
      <c r="P5915" s="7">
        <v>20161214</v>
      </c>
      <c r="Q5915" s="7">
        <v>180</v>
      </c>
      <c r="R5915" s="7">
        <v>202112</v>
      </c>
    </row>
    <row r="5916" spans="1:18" ht="16.5" customHeight="1">
      <c r="A5916" s="8">
        <v>5908701478</v>
      </c>
      <c r="B5916" s="7">
        <v>9244817</v>
      </c>
      <c r="C5916" s="12">
        <v>1648110124698</v>
      </c>
      <c r="D5916" s="7" t="s">
        <v>54324</v>
      </c>
      <c r="E5916" s="7" t="s">
        <v>594</v>
      </c>
      <c r="F5916" s="7" t="s">
        <v>8739</v>
      </c>
      <c r="G5916" s="7" t="s">
        <v>54325</v>
      </c>
      <c r="H5916" s="7" t="s">
        <v>5926</v>
      </c>
      <c r="I5916" s="7" t="s">
        <v>65</v>
      </c>
      <c r="J5916" s="7" t="s">
        <v>33060</v>
      </c>
      <c r="K5916" s="7" t="s">
        <v>47</v>
      </c>
      <c r="L5916" s="7">
        <v>10</v>
      </c>
      <c r="M5916" s="7" t="s">
        <v>313</v>
      </c>
      <c r="N5916" s="7">
        <v>42209</v>
      </c>
      <c r="O5916" s="7" t="s">
        <v>8820</v>
      </c>
      <c r="P5916" s="7">
        <v>20190702</v>
      </c>
      <c r="Q5916" s="7">
        <v>69</v>
      </c>
      <c r="R5916" s="7">
        <v>202112</v>
      </c>
    </row>
    <row r="5917" spans="1:18" ht="16.5" customHeight="1">
      <c r="A5917" s="8">
        <v>3058219604</v>
      </c>
      <c r="B5917" s="7">
        <v>4048019</v>
      </c>
      <c r="C5917" s="12">
        <v>1652220007917</v>
      </c>
      <c r="D5917" s="7" t="s">
        <v>54326</v>
      </c>
      <c r="E5917" s="7" t="s">
        <v>2838</v>
      </c>
      <c r="F5917" s="7" t="s">
        <v>54327</v>
      </c>
      <c r="G5917" s="7" t="s">
        <v>54328</v>
      </c>
      <c r="H5917" s="7" t="s">
        <v>54329</v>
      </c>
      <c r="I5917" s="7" t="s">
        <v>45</v>
      </c>
      <c r="J5917" s="7" t="s">
        <v>33060</v>
      </c>
      <c r="K5917" s="7" t="s">
        <v>47</v>
      </c>
      <c r="L5917" s="7">
        <v>10</v>
      </c>
      <c r="M5917" s="7" t="s">
        <v>105</v>
      </c>
      <c r="N5917" s="7">
        <v>87299</v>
      </c>
      <c r="O5917" s="7" t="s">
        <v>37831</v>
      </c>
      <c r="P5917" s="7">
        <v>20111018</v>
      </c>
      <c r="Q5917" s="7">
        <v>420</v>
      </c>
      <c r="R5917" s="7">
        <v>202112</v>
      </c>
    </row>
    <row r="5918" spans="1:18" ht="16.5" customHeight="1">
      <c r="A5918" s="8">
        <v>5038164588</v>
      </c>
      <c r="B5918" s="7">
        <v>2170425</v>
      </c>
      <c r="C5918" s="12">
        <v>1701110268286</v>
      </c>
      <c r="D5918" s="7" t="s">
        <v>20466</v>
      </c>
      <c r="E5918" s="7" t="s">
        <v>3145</v>
      </c>
      <c r="F5918" s="7" t="s">
        <v>2798</v>
      </c>
      <c r="G5918" s="7" t="s">
        <v>20467</v>
      </c>
      <c r="H5918" s="7" t="s">
        <v>20468</v>
      </c>
      <c r="I5918" s="7" t="s">
        <v>65</v>
      </c>
      <c r="J5918" s="7" t="s">
        <v>33060</v>
      </c>
      <c r="K5918" s="7" t="s">
        <v>60</v>
      </c>
      <c r="L5918" s="7">
        <v>10</v>
      </c>
      <c r="M5918" s="7" t="s">
        <v>33076</v>
      </c>
      <c r="N5918" s="7">
        <v>30399</v>
      </c>
      <c r="O5918" s="7" t="s">
        <v>7553</v>
      </c>
      <c r="P5918" s="7">
        <v>20040610</v>
      </c>
      <c r="Q5918" s="7">
        <v>64</v>
      </c>
      <c r="R5918" s="7">
        <v>202112</v>
      </c>
    </row>
    <row r="5919" spans="1:18" ht="16.5" customHeight="1">
      <c r="A5919" s="8">
        <v>5038207186</v>
      </c>
      <c r="B5919" s="7">
        <v>2122159</v>
      </c>
      <c r="C5919" s="12">
        <v>1701220003655</v>
      </c>
      <c r="D5919" s="7" t="s">
        <v>54330</v>
      </c>
      <c r="E5919" s="7" t="s">
        <v>54331</v>
      </c>
      <c r="F5919" s="7" t="s">
        <v>54332</v>
      </c>
      <c r="G5919" s="7" t="s">
        <v>54333</v>
      </c>
      <c r="H5919" s="7" t="s">
        <v>54334</v>
      </c>
      <c r="I5919" s="7" t="s">
        <v>45</v>
      </c>
      <c r="J5919" s="7" t="s">
        <v>33060</v>
      </c>
      <c r="K5919" s="7" t="s">
        <v>47</v>
      </c>
      <c r="L5919" s="7">
        <v>10</v>
      </c>
      <c r="M5919" s="7" t="s">
        <v>363</v>
      </c>
      <c r="N5919" s="7">
        <v>70200</v>
      </c>
      <c r="O5919" s="7" t="s">
        <v>35747</v>
      </c>
      <c r="P5919" s="7">
        <v>19910617</v>
      </c>
      <c r="Q5919" s="7">
        <v>113</v>
      </c>
      <c r="R5919" s="7">
        <v>202112</v>
      </c>
    </row>
    <row r="5920" spans="1:18" ht="16.5" customHeight="1">
      <c r="A5920" s="8">
        <v>5048206254</v>
      </c>
      <c r="B5920" s="7">
        <v>1969813</v>
      </c>
      <c r="C5920" s="12">
        <v>1701710000450</v>
      </c>
      <c r="D5920" s="7" t="s">
        <v>54335</v>
      </c>
      <c r="E5920" s="7" t="s">
        <v>54336</v>
      </c>
      <c r="F5920" s="7" t="s">
        <v>54337</v>
      </c>
      <c r="G5920" s="7" t="s">
        <v>54338</v>
      </c>
      <c r="H5920" s="7" t="s">
        <v>54339</v>
      </c>
      <c r="I5920" s="7" t="s">
        <v>45</v>
      </c>
      <c r="J5920" s="7" t="s">
        <v>33060</v>
      </c>
      <c r="K5920" s="7" t="s">
        <v>47</v>
      </c>
      <c r="L5920" s="7">
        <v>10</v>
      </c>
      <c r="M5920" s="7" t="s">
        <v>966</v>
      </c>
      <c r="N5920" s="7">
        <v>68120</v>
      </c>
      <c r="O5920" s="7" t="s">
        <v>44138</v>
      </c>
      <c r="P5920" s="7">
        <v>19880823</v>
      </c>
      <c r="Q5920" s="7">
        <v>244</v>
      </c>
      <c r="R5920" s="7">
        <v>202112</v>
      </c>
    </row>
    <row r="5921" spans="1:18" ht="16.5" customHeight="1">
      <c r="A5921" s="8">
        <v>5148207454</v>
      </c>
      <c r="B5921" s="7">
        <v>2573083</v>
      </c>
      <c r="C5921" s="12">
        <v>1701710001416</v>
      </c>
      <c r="D5921" s="7" t="s">
        <v>54340</v>
      </c>
      <c r="E5921" s="7" t="s">
        <v>6404</v>
      </c>
      <c r="F5921" s="7" t="s">
        <v>54341</v>
      </c>
      <c r="G5921" s="7" t="s">
        <v>54342</v>
      </c>
      <c r="H5921" s="7" t="s">
        <v>54343</v>
      </c>
      <c r="I5921" s="7" t="s">
        <v>45</v>
      </c>
      <c r="J5921" s="7" t="s">
        <v>33060</v>
      </c>
      <c r="K5921" s="7" t="s">
        <v>47</v>
      </c>
      <c r="L5921" s="7">
        <v>10</v>
      </c>
      <c r="M5921" s="7" t="s">
        <v>313</v>
      </c>
      <c r="N5921" s="7">
        <v>41111</v>
      </c>
      <c r="O5921" s="7" t="s">
        <v>33684</v>
      </c>
      <c r="P5921" s="7">
        <v>19970701</v>
      </c>
      <c r="Q5921" s="7">
        <v>140</v>
      </c>
      <c r="R5921" s="7">
        <v>202112</v>
      </c>
    </row>
    <row r="5922" spans="1:18" ht="16.5" customHeight="1">
      <c r="A5922" s="8">
        <v>7478101747</v>
      </c>
      <c r="B5922" s="7">
        <v>9208711</v>
      </c>
      <c r="C5922" s="12">
        <v>1713110042700</v>
      </c>
      <c r="D5922" s="7" t="s">
        <v>32769</v>
      </c>
      <c r="E5922" s="7" t="s">
        <v>7264</v>
      </c>
      <c r="F5922" s="7" t="s">
        <v>2798</v>
      </c>
      <c r="G5922" s="7" t="s">
        <v>54344</v>
      </c>
      <c r="H5922" s="7" t="s">
        <v>54345</v>
      </c>
      <c r="I5922" s="7" t="s">
        <v>65</v>
      </c>
      <c r="J5922" s="7" t="s">
        <v>33060</v>
      </c>
      <c r="K5922" s="7" t="s">
        <v>60</v>
      </c>
      <c r="L5922" s="7">
        <v>10</v>
      </c>
      <c r="M5922" s="7" t="s">
        <v>33076</v>
      </c>
      <c r="N5922" s="7">
        <v>30300</v>
      </c>
      <c r="O5922" s="7" t="s">
        <v>33568</v>
      </c>
      <c r="P5922" s="7">
        <v>20190816</v>
      </c>
      <c r="Q5922" s="7">
        <v>606</v>
      </c>
      <c r="R5922" s="7">
        <v>202112</v>
      </c>
    </row>
    <row r="5923" spans="1:18" ht="16.5" customHeight="1">
      <c r="A5923" s="8">
        <v>5038203399</v>
      </c>
      <c r="B5923" s="7">
        <v>3044151</v>
      </c>
      <c r="C5923" s="12">
        <v>1742330000230</v>
      </c>
      <c r="D5923" s="7" t="s">
        <v>14553</v>
      </c>
      <c r="E5923" s="7" t="s">
        <v>14554</v>
      </c>
      <c r="F5923" s="7" t="s">
        <v>14555</v>
      </c>
      <c r="G5923" s="7" t="s">
        <v>14556</v>
      </c>
      <c r="H5923" s="7" t="s">
        <v>14557</v>
      </c>
      <c r="I5923" s="7" t="s">
        <v>45</v>
      </c>
      <c r="J5923" s="7" t="s">
        <v>33060</v>
      </c>
      <c r="K5923" s="7" t="s">
        <v>47</v>
      </c>
      <c r="L5923" s="7">
        <v>10</v>
      </c>
      <c r="M5923" s="7" t="s">
        <v>105</v>
      </c>
      <c r="N5923" s="7">
        <v>86101</v>
      </c>
      <c r="O5923" s="7" t="s">
        <v>615</v>
      </c>
      <c r="P5923" s="7">
        <v>19830701</v>
      </c>
      <c r="Q5923" s="7">
        <v>510</v>
      </c>
      <c r="R5923" s="7">
        <v>202112</v>
      </c>
    </row>
    <row r="5924" spans="1:18" ht="16.5" customHeight="1">
      <c r="A5924" s="8">
        <v>5088120227</v>
      </c>
      <c r="B5924" s="7">
        <v>2866941</v>
      </c>
      <c r="C5924" s="12">
        <v>1745710000888</v>
      </c>
      <c r="D5924" s="7" t="s">
        <v>54346</v>
      </c>
      <c r="E5924" s="7" t="s">
        <v>54347</v>
      </c>
      <c r="F5924" s="7" t="s">
        <v>54348</v>
      </c>
      <c r="G5924" s="7" t="s">
        <v>54349</v>
      </c>
      <c r="H5924" s="7" t="s">
        <v>54350</v>
      </c>
      <c r="I5924" s="7" t="s">
        <v>65</v>
      </c>
      <c r="J5924" s="7" t="s">
        <v>33060</v>
      </c>
      <c r="K5924" s="7" t="s">
        <v>47</v>
      </c>
      <c r="L5924" s="7">
        <v>10</v>
      </c>
      <c r="M5924" s="7" t="s">
        <v>33076</v>
      </c>
      <c r="N5924" s="7">
        <v>10309</v>
      </c>
      <c r="O5924" s="7" t="s">
        <v>33107</v>
      </c>
      <c r="P5924" s="7">
        <v>20061001</v>
      </c>
      <c r="Q5924" s="7">
        <v>65</v>
      </c>
      <c r="R5924" s="7">
        <v>202112</v>
      </c>
    </row>
    <row r="5925" spans="1:18" ht="16.5" customHeight="1">
      <c r="A5925" s="8">
        <v>3848200317</v>
      </c>
      <c r="B5925" s="7">
        <v>11822786</v>
      </c>
      <c r="C5925" s="12">
        <v>1747710005644</v>
      </c>
      <c r="D5925" s="7" t="s">
        <v>54351</v>
      </c>
      <c r="E5925" s="7" t="s">
        <v>54352</v>
      </c>
      <c r="G5925" s="7" t="s">
        <v>54353</v>
      </c>
      <c r="H5925" s="7" t="s">
        <v>54354</v>
      </c>
      <c r="I5925" s="7" t="s">
        <v>45</v>
      </c>
      <c r="J5925" s="7" t="s">
        <v>33060</v>
      </c>
      <c r="K5925" s="7" t="s">
        <v>47</v>
      </c>
      <c r="L5925" s="7">
        <v>10</v>
      </c>
      <c r="M5925" s="7" t="s">
        <v>34319</v>
      </c>
      <c r="N5925" s="7">
        <v>55109</v>
      </c>
      <c r="O5925" s="7" t="s">
        <v>50641</v>
      </c>
      <c r="P5925" s="7">
        <v>20200414</v>
      </c>
      <c r="Q5925" s="7">
        <v>71</v>
      </c>
      <c r="R5925" s="7">
        <v>202112</v>
      </c>
    </row>
    <row r="5926" spans="1:18" ht="16.5" customHeight="1">
      <c r="A5926" s="8">
        <v>5158118715</v>
      </c>
      <c r="B5926" s="7">
        <v>1359001</v>
      </c>
      <c r="C5926" s="12">
        <v>1748110025050</v>
      </c>
      <c r="D5926" s="7" t="s">
        <v>20524</v>
      </c>
      <c r="E5926" s="7" t="s">
        <v>20525</v>
      </c>
      <c r="F5926" s="7" t="s">
        <v>3071</v>
      </c>
      <c r="G5926" s="7" t="s">
        <v>20526</v>
      </c>
      <c r="H5926" s="7" t="s">
        <v>20527</v>
      </c>
      <c r="I5926" s="7" t="s">
        <v>65</v>
      </c>
      <c r="J5926" s="7" t="s">
        <v>33060</v>
      </c>
      <c r="K5926" s="7" t="s">
        <v>60</v>
      </c>
      <c r="L5926" s="7">
        <v>10</v>
      </c>
      <c r="M5926" s="7" t="s">
        <v>33076</v>
      </c>
      <c r="N5926" s="7">
        <v>30320</v>
      </c>
      <c r="O5926" s="7" t="s">
        <v>33581</v>
      </c>
      <c r="P5926" s="7">
        <v>20001228</v>
      </c>
      <c r="Q5926" s="7">
        <v>65</v>
      </c>
      <c r="R5926" s="7">
        <v>202112</v>
      </c>
    </row>
    <row r="5927" spans="1:18" ht="16.5" customHeight="1">
      <c r="A5927" s="8">
        <v>5158134883</v>
      </c>
      <c r="B5927" s="7">
        <v>3034183</v>
      </c>
      <c r="C5927" s="12">
        <v>1748110048391</v>
      </c>
      <c r="D5927" s="7" t="s">
        <v>19880</v>
      </c>
      <c r="E5927" s="7" t="s">
        <v>19881</v>
      </c>
      <c r="F5927" s="7" t="s">
        <v>19882</v>
      </c>
      <c r="G5927" s="7" t="s">
        <v>19883</v>
      </c>
      <c r="H5927" s="7" t="s">
        <v>19884</v>
      </c>
      <c r="I5927" s="7" t="s">
        <v>65</v>
      </c>
      <c r="J5927" s="7" t="s">
        <v>33060</v>
      </c>
      <c r="K5927" s="7" t="s">
        <v>60</v>
      </c>
      <c r="L5927" s="7">
        <v>10</v>
      </c>
      <c r="M5927" s="7" t="s">
        <v>33076</v>
      </c>
      <c r="N5927" s="7">
        <v>29210</v>
      </c>
      <c r="O5927" s="7" t="s">
        <v>6052</v>
      </c>
      <c r="P5927" s="7">
        <v>20080602</v>
      </c>
      <c r="Q5927" s="7">
        <v>52</v>
      </c>
      <c r="R5927" s="7">
        <v>202112</v>
      </c>
    </row>
    <row r="5928" spans="1:18" ht="16.5" customHeight="1">
      <c r="A5928" s="8">
        <v>5138100373</v>
      </c>
      <c r="B5928" s="7">
        <v>1246192</v>
      </c>
      <c r="C5928" s="12">
        <v>1753110000217</v>
      </c>
      <c r="D5928" s="7" t="s">
        <v>18109</v>
      </c>
      <c r="E5928" s="7" t="s">
        <v>18110</v>
      </c>
      <c r="F5928" s="7" t="s">
        <v>18111</v>
      </c>
      <c r="G5928" s="7" t="s">
        <v>18112</v>
      </c>
      <c r="H5928" s="7" t="s">
        <v>18113</v>
      </c>
      <c r="I5928" s="7" t="s">
        <v>65</v>
      </c>
      <c r="J5928" s="7" t="s">
        <v>33060</v>
      </c>
      <c r="K5928" s="7" t="s">
        <v>60</v>
      </c>
      <c r="L5928" s="7">
        <v>10</v>
      </c>
      <c r="M5928" s="7" t="s">
        <v>33076</v>
      </c>
      <c r="N5928" s="7">
        <v>23129</v>
      </c>
      <c r="O5928" s="7" t="s">
        <v>3127</v>
      </c>
      <c r="P5928" s="7">
        <v>19730515</v>
      </c>
      <c r="Q5928" s="7">
        <v>129</v>
      </c>
      <c r="R5928" s="7">
        <v>202112</v>
      </c>
    </row>
    <row r="5929" spans="1:18" ht="16.5" customHeight="1">
      <c r="A5929" s="8">
        <v>5118204856</v>
      </c>
      <c r="B5929" s="7">
        <v>2887737</v>
      </c>
      <c r="C5929" s="12">
        <v>1754710002736</v>
      </c>
      <c r="D5929" s="7" t="s">
        <v>54355</v>
      </c>
      <c r="E5929" s="7" t="s">
        <v>54356</v>
      </c>
      <c r="F5929" s="7" t="s">
        <v>54357</v>
      </c>
      <c r="G5929" s="7" t="s">
        <v>54358</v>
      </c>
      <c r="H5929" s="7" t="s">
        <v>54359</v>
      </c>
      <c r="I5929" s="7" t="s">
        <v>45</v>
      </c>
      <c r="J5929" s="7" t="s">
        <v>33060</v>
      </c>
      <c r="K5929" s="7" t="s">
        <v>47</v>
      </c>
      <c r="L5929" s="7">
        <v>10</v>
      </c>
      <c r="M5929" s="7" t="s">
        <v>363</v>
      </c>
      <c r="N5929" s="7">
        <v>71532</v>
      </c>
      <c r="O5929" s="7" t="s">
        <v>35885</v>
      </c>
      <c r="P5929" s="7">
        <v>20070315</v>
      </c>
      <c r="Q5929" s="7">
        <v>82</v>
      </c>
      <c r="R5929" s="7">
        <v>202112</v>
      </c>
    </row>
    <row r="5930" spans="1:18" ht="16.5" customHeight="1">
      <c r="A5930" s="8">
        <v>5138155918</v>
      </c>
      <c r="B5930" s="7">
        <v>3691869</v>
      </c>
      <c r="C5930" s="12">
        <v>1760110062262</v>
      </c>
      <c r="D5930" s="7" t="s">
        <v>10339</v>
      </c>
      <c r="E5930" s="7" t="s">
        <v>2351</v>
      </c>
      <c r="F5930" s="7" t="s">
        <v>18023</v>
      </c>
      <c r="G5930" s="7" t="s">
        <v>10340</v>
      </c>
      <c r="H5930" s="7" t="s">
        <v>10341</v>
      </c>
      <c r="I5930" s="7" t="s">
        <v>65</v>
      </c>
      <c r="J5930" s="7" t="s">
        <v>33060</v>
      </c>
      <c r="K5930" s="7" t="s">
        <v>60</v>
      </c>
      <c r="L5930" s="7">
        <v>10</v>
      </c>
      <c r="M5930" s="7" t="s">
        <v>33076</v>
      </c>
      <c r="N5930" s="7">
        <v>29294</v>
      </c>
      <c r="O5930" s="7" t="s">
        <v>6497</v>
      </c>
      <c r="P5930" s="7">
        <v>20091218</v>
      </c>
      <c r="Q5930" s="7">
        <v>74</v>
      </c>
      <c r="R5930" s="7">
        <v>202112</v>
      </c>
    </row>
    <row r="5931" spans="1:18" ht="16.5" customHeight="1">
      <c r="A5931" s="8">
        <v>5138205827</v>
      </c>
      <c r="B5931" s="7">
        <v>2887734</v>
      </c>
      <c r="C5931" s="12">
        <v>1760710000183</v>
      </c>
      <c r="D5931" s="7" t="s">
        <v>54360</v>
      </c>
      <c r="E5931" s="7" t="s">
        <v>54361</v>
      </c>
      <c r="F5931" s="7" t="s">
        <v>54362</v>
      </c>
      <c r="G5931" s="7" t="s">
        <v>54363</v>
      </c>
      <c r="H5931" s="7" t="s">
        <v>54364</v>
      </c>
      <c r="I5931" s="7" t="s">
        <v>45</v>
      </c>
      <c r="J5931" s="7" t="s">
        <v>33060</v>
      </c>
      <c r="K5931" s="7" t="s">
        <v>47</v>
      </c>
      <c r="L5931" s="7">
        <v>10</v>
      </c>
      <c r="M5931" s="7" t="s">
        <v>34194</v>
      </c>
      <c r="N5931" s="7">
        <v>52915</v>
      </c>
      <c r="O5931" s="7" t="s">
        <v>11624</v>
      </c>
      <c r="P5931" s="7">
        <v>19990901</v>
      </c>
      <c r="Q5931" s="7">
        <v>451</v>
      </c>
      <c r="R5931" s="7">
        <v>202112</v>
      </c>
    </row>
    <row r="5932" spans="1:18" ht="16.5" customHeight="1">
      <c r="A5932" s="8">
        <v>5148206760</v>
      </c>
      <c r="B5932" s="7">
        <v>1336456</v>
      </c>
      <c r="C5932" s="12">
        <v>1761710000149</v>
      </c>
      <c r="D5932" s="7" t="s">
        <v>24003</v>
      </c>
      <c r="E5932" s="7" t="s">
        <v>13194</v>
      </c>
      <c r="F5932" s="7" t="s">
        <v>24004</v>
      </c>
      <c r="G5932" s="7" t="s">
        <v>24005</v>
      </c>
      <c r="H5932" s="7" t="s">
        <v>24006</v>
      </c>
      <c r="I5932" s="7" t="s">
        <v>45</v>
      </c>
      <c r="J5932" s="7" t="s">
        <v>33060</v>
      </c>
      <c r="K5932" s="7" t="s">
        <v>47</v>
      </c>
      <c r="L5932" s="7">
        <v>10</v>
      </c>
      <c r="M5932" s="7" t="s">
        <v>34194</v>
      </c>
      <c r="N5932" s="7">
        <v>49101</v>
      </c>
      <c r="O5932" s="7" t="s">
        <v>42892</v>
      </c>
      <c r="P5932" s="7">
        <v>19951120</v>
      </c>
      <c r="Q5932" s="7">
        <v>2981</v>
      </c>
      <c r="R5932" s="7">
        <v>202112</v>
      </c>
    </row>
    <row r="5933" spans="1:18" ht="16.5" customHeight="1">
      <c r="A5933" s="8">
        <v>5148208507</v>
      </c>
      <c r="B5933" s="7">
        <v>2573092</v>
      </c>
      <c r="C5933" s="12">
        <v>1761710000280</v>
      </c>
      <c r="D5933" s="7" t="s">
        <v>54365</v>
      </c>
      <c r="E5933" s="7" t="s">
        <v>54366</v>
      </c>
      <c r="F5933" s="7" t="s">
        <v>54367</v>
      </c>
      <c r="G5933" s="7" t="s">
        <v>54368</v>
      </c>
      <c r="H5933" s="7" t="s">
        <v>54369</v>
      </c>
      <c r="I5933" s="7" t="s">
        <v>45</v>
      </c>
      <c r="J5933" s="7" t="s">
        <v>33060</v>
      </c>
      <c r="K5933" s="7" t="s">
        <v>47</v>
      </c>
      <c r="L5933" s="7">
        <v>10</v>
      </c>
      <c r="M5933" s="7" t="s">
        <v>457</v>
      </c>
      <c r="N5933" s="7">
        <v>37011</v>
      </c>
      <c r="O5933" s="7" t="s">
        <v>33649</v>
      </c>
      <c r="P5933" s="7">
        <v>20000701</v>
      </c>
      <c r="Q5933" s="7">
        <v>606</v>
      </c>
      <c r="R5933" s="7">
        <v>202112</v>
      </c>
    </row>
    <row r="5934" spans="1:18" ht="16.5" customHeight="1">
      <c r="A5934" s="8">
        <v>6018135806</v>
      </c>
      <c r="B5934" s="7">
        <v>1494333</v>
      </c>
      <c r="C5934" s="12">
        <v>1801110288638</v>
      </c>
      <c r="D5934" s="7" t="s">
        <v>20545</v>
      </c>
      <c r="E5934" s="7" t="s">
        <v>5541</v>
      </c>
      <c r="F5934" s="7" t="s">
        <v>3071</v>
      </c>
      <c r="G5934" s="7" t="s">
        <v>20546</v>
      </c>
      <c r="H5934" s="7" t="s">
        <v>20547</v>
      </c>
      <c r="I5934" s="7" t="s">
        <v>65</v>
      </c>
      <c r="J5934" s="7" t="s">
        <v>33060</v>
      </c>
      <c r="K5934" s="7" t="s">
        <v>60</v>
      </c>
      <c r="L5934" s="7">
        <v>10</v>
      </c>
      <c r="M5934" s="7" t="s">
        <v>33076</v>
      </c>
      <c r="N5934" s="7">
        <v>30391</v>
      </c>
      <c r="O5934" s="7" t="s">
        <v>7087</v>
      </c>
      <c r="P5934" s="7">
        <v>19990528</v>
      </c>
      <c r="Q5934" s="7">
        <v>59</v>
      </c>
      <c r="R5934" s="7">
        <v>202112</v>
      </c>
    </row>
    <row r="5935" spans="1:18" ht="16.5" customHeight="1">
      <c r="A5935" s="8">
        <v>6058160613</v>
      </c>
      <c r="B5935" s="7">
        <v>1713402</v>
      </c>
      <c r="C5935" s="12">
        <v>1801110450245</v>
      </c>
      <c r="D5935" s="7" t="s">
        <v>28459</v>
      </c>
      <c r="E5935" s="7" t="s">
        <v>2024</v>
      </c>
      <c r="F5935" s="7" t="s">
        <v>28460</v>
      </c>
      <c r="G5935" s="7" t="s">
        <v>28461</v>
      </c>
      <c r="H5935" s="7" t="s">
        <v>28462</v>
      </c>
      <c r="I5935" s="7" t="s">
        <v>65</v>
      </c>
      <c r="J5935" s="7" t="s">
        <v>33060</v>
      </c>
      <c r="K5935" s="7" t="s">
        <v>47</v>
      </c>
      <c r="L5935" s="7">
        <v>10</v>
      </c>
      <c r="M5935" s="7" t="s">
        <v>363</v>
      </c>
      <c r="N5935" s="7">
        <v>72919</v>
      </c>
      <c r="O5935" s="7" t="s">
        <v>16141</v>
      </c>
      <c r="P5935" s="7">
        <v>20030522</v>
      </c>
      <c r="Q5935" s="7">
        <v>82</v>
      </c>
      <c r="R5935" s="7">
        <v>202112</v>
      </c>
    </row>
    <row r="5936" spans="1:18" ht="16.5" customHeight="1">
      <c r="A5936" s="8">
        <v>6078209507</v>
      </c>
      <c r="B5936" s="7">
        <v>3128896</v>
      </c>
      <c r="C5936" s="12">
        <v>1801220006798</v>
      </c>
      <c r="D5936" s="7" t="s">
        <v>54370</v>
      </c>
      <c r="E5936" s="7" t="s">
        <v>13103</v>
      </c>
      <c r="F5936" s="7" t="s">
        <v>54371</v>
      </c>
      <c r="G5936" s="7" t="s">
        <v>54372</v>
      </c>
      <c r="H5936" s="7" t="s">
        <v>54373</v>
      </c>
      <c r="I5936" s="7" t="s">
        <v>45</v>
      </c>
      <c r="J5936" s="7" t="s">
        <v>33060</v>
      </c>
      <c r="K5936" s="7" t="s">
        <v>47</v>
      </c>
      <c r="L5936" s="7">
        <v>10</v>
      </c>
      <c r="M5936" s="7" t="s">
        <v>105</v>
      </c>
      <c r="N5936" s="7">
        <v>87000</v>
      </c>
      <c r="O5936" s="7" t="s">
        <v>16479</v>
      </c>
      <c r="P5936" s="7">
        <v>20020430</v>
      </c>
      <c r="Q5936" s="7">
        <v>53</v>
      </c>
      <c r="R5936" s="7">
        <v>202112</v>
      </c>
    </row>
    <row r="5937" spans="1:18" ht="16.5" customHeight="1">
      <c r="A5937" s="8">
        <v>6178207753</v>
      </c>
      <c r="B5937" s="7">
        <v>3138466</v>
      </c>
      <c r="C5937" s="12">
        <v>1811220001284</v>
      </c>
      <c r="D5937" s="7" t="s">
        <v>54374</v>
      </c>
      <c r="E5937" s="7" t="s">
        <v>54375</v>
      </c>
      <c r="F5937" s="7" t="s">
        <v>54376</v>
      </c>
      <c r="G5937" s="7" t="s">
        <v>54377</v>
      </c>
      <c r="H5937" s="7" t="s">
        <v>54378</v>
      </c>
      <c r="I5937" s="7" t="s">
        <v>45</v>
      </c>
      <c r="J5937" s="7" t="s">
        <v>33060</v>
      </c>
      <c r="K5937" s="7" t="s">
        <v>47</v>
      </c>
      <c r="L5937" s="7">
        <v>10</v>
      </c>
      <c r="M5937" s="7" t="s">
        <v>363</v>
      </c>
      <c r="N5937" s="7">
        <v>73209</v>
      </c>
      <c r="O5937" s="7" t="s">
        <v>45929</v>
      </c>
      <c r="P5937" s="7">
        <v>20060619</v>
      </c>
      <c r="Q5937" s="7">
        <v>98</v>
      </c>
      <c r="R5937" s="7">
        <v>202112</v>
      </c>
    </row>
    <row r="5938" spans="1:18" ht="16.5" customHeight="1">
      <c r="A5938" s="8">
        <v>6178211427</v>
      </c>
      <c r="B5938" s="7">
        <v>5496736</v>
      </c>
      <c r="C5938" s="12">
        <v>1811220002414</v>
      </c>
      <c r="D5938" s="7" t="s">
        <v>54379</v>
      </c>
      <c r="E5938" s="7" t="s">
        <v>54380</v>
      </c>
      <c r="F5938" s="7" t="s">
        <v>54381</v>
      </c>
      <c r="G5938" s="7" t="s">
        <v>54382</v>
      </c>
      <c r="H5938" s="7" t="s">
        <v>54383</v>
      </c>
      <c r="I5938" s="7" t="s">
        <v>45</v>
      </c>
      <c r="J5938" s="7" t="s">
        <v>33060</v>
      </c>
      <c r="K5938" s="7" t="s">
        <v>47</v>
      </c>
      <c r="L5938" s="7">
        <v>10</v>
      </c>
      <c r="M5938" s="7" t="s">
        <v>34319</v>
      </c>
      <c r="N5938" s="7">
        <v>56229</v>
      </c>
      <c r="O5938" s="7" t="s">
        <v>34429</v>
      </c>
      <c r="P5938" s="7">
        <v>20110721</v>
      </c>
      <c r="Q5938" s="7">
        <v>163</v>
      </c>
      <c r="R5938" s="7">
        <v>202112</v>
      </c>
    </row>
    <row r="5939" spans="1:18" ht="16.5" customHeight="1">
      <c r="A5939" s="8">
        <v>6058205238</v>
      </c>
      <c r="B5939" s="7">
        <v>1943660</v>
      </c>
      <c r="C5939" s="12">
        <v>1841710000024</v>
      </c>
      <c r="D5939" s="7" t="s">
        <v>12571</v>
      </c>
      <c r="E5939" s="7" t="s">
        <v>12572</v>
      </c>
      <c r="F5939" s="7" t="s">
        <v>12573</v>
      </c>
      <c r="G5939" s="7" t="s">
        <v>12574</v>
      </c>
      <c r="H5939" s="7" t="s">
        <v>12575</v>
      </c>
      <c r="I5939" s="7" t="s">
        <v>45</v>
      </c>
      <c r="J5939" s="7" t="s">
        <v>33060</v>
      </c>
      <c r="K5939" s="7" t="s">
        <v>47</v>
      </c>
      <c r="L5939" s="7">
        <v>10</v>
      </c>
      <c r="M5939" s="7" t="s">
        <v>313</v>
      </c>
      <c r="N5939" s="7">
        <v>42123</v>
      </c>
      <c r="O5939" s="7" t="s">
        <v>54384</v>
      </c>
      <c r="P5939" s="7">
        <v>19910125</v>
      </c>
      <c r="Q5939" s="7">
        <v>326</v>
      </c>
      <c r="R5939" s="7">
        <v>202112</v>
      </c>
    </row>
    <row r="5940" spans="1:18" ht="16.5" customHeight="1">
      <c r="A5940" s="8">
        <v>6078205646</v>
      </c>
      <c r="B5940" s="7">
        <v>2431417</v>
      </c>
      <c r="C5940" s="12">
        <v>1842330000519</v>
      </c>
      <c r="D5940" s="7" t="s">
        <v>27420</v>
      </c>
      <c r="E5940" s="7" t="s">
        <v>27422</v>
      </c>
      <c r="F5940" s="7" t="s">
        <v>5659</v>
      </c>
      <c r="G5940" s="7" t="s">
        <v>27423</v>
      </c>
      <c r="H5940" s="7" t="s">
        <v>27424</v>
      </c>
      <c r="I5940" s="7" t="s">
        <v>45</v>
      </c>
      <c r="J5940" s="7" t="s">
        <v>33060</v>
      </c>
      <c r="K5940" s="7" t="s">
        <v>47</v>
      </c>
      <c r="L5940" s="7">
        <v>10</v>
      </c>
      <c r="M5940" s="7" t="s">
        <v>105</v>
      </c>
      <c r="N5940" s="7">
        <v>86101</v>
      </c>
      <c r="O5940" s="7" t="s">
        <v>615</v>
      </c>
      <c r="P5940" s="7">
        <v>19820621</v>
      </c>
      <c r="Q5940" s="7">
        <v>755</v>
      </c>
      <c r="R5940" s="7">
        <v>202112</v>
      </c>
    </row>
    <row r="5941" spans="1:18" ht="16.5" customHeight="1">
      <c r="A5941" s="8">
        <v>6058205242</v>
      </c>
      <c r="B5941" s="7">
        <v>2887654</v>
      </c>
      <c r="C5941" s="12">
        <v>1842710000915</v>
      </c>
      <c r="D5941" s="7" t="s">
        <v>54385</v>
      </c>
      <c r="E5941" s="7" t="s">
        <v>54386</v>
      </c>
      <c r="F5941" s="7" t="s">
        <v>54246</v>
      </c>
      <c r="G5941" s="7" t="s">
        <v>54387</v>
      </c>
      <c r="H5941" s="7" t="s">
        <v>54388</v>
      </c>
      <c r="I5941" s="7" t="s">
        <v>45</v>
      </c>
      <c r="J5941" s="7" t="s">
        <v>33060</v>
      </c>
      <c r="K5941" s="7" t="s">
        <v>47</v>
      </c>
      <c r="L5941" s="7">
        <v>10</v>
      </c>
      <c r="M5941" s="7" t="s">
        <v>34194</v>
      </c>
      <c r="N5941" s="7">
        <v>52915</v>
      </c>
      <c r="O5941" s="7" t="s">
        <v>11624</v>
      </c>
      <c r="P5941" s="7">
        <v>19980130</v>
      </c>
      <c r="Q5941" s="7">
        <v>1415</v>
      </c>
      <c r="R5941" s="7">
        <v>202112</v>
      </c>
    </row>
    <row r="5942" spans="1:18" ht="16.5" customHeight="1">
      <c r="A5942" s="8">
        <v>6078208639</v>
      </c>
      <c r="B5942" s="7">
        <v>2298994</v>
      </c>
      <c r="C5942" s="12">
        <v>1842710000965</v>
      </c>
      <c r="D5942" s="7" t="s">
        <v>54389</v>
      </c>
      <c r="E5942" s="7" t="s">
        <v>54390</v>
      </c>
      <c r="F5942" s="7" t="s">
        <v>54391</v>
      </c>
      <c r="G5942" s="7" t="s">
        <v>54392</v>
      </c>
      <c r="H5942" s="7" t="s">
        <v>54393</v>
      </c>
      <c r="I5942" s="7" t="s">
        <v>45</v>
      </c>
      <c r="J5942" s="7" t="s">
        <v>33060</v>
      </c>
      <c r="K5942" s="7" t="s">
        <v>47</v>
      </c>
      <c r="L5942" s="7">
        <v>10</v>
      </c>
      <c r="M5942" s="7" t="s">
        <v>457</v>
      </c>
      <c r="N5942" s="7">
        <v>37011</v>
      </c>
      <c r="O5942" s="7" t="s">
        <v>33649</v>
      </c>
      <c r="P5942" s="7">
        <v>20000105</v>
      </c>
      <c r="Q5942" s="7">
        <v>942</v>
      </c>
      <c r="R5942" s="7">
        <v>202112</v>
      </c>
    </row>
    <row r="5943" spans="1:18" ht="16.5" customHeight="1">
      <c r="A5943" s="8">
        <v>6068209159</v>
      </c>
      <c r="B5943" s="7">
        <v>3191740</v>
      </c>
      <c r="C5943" s="12">
        <v>1850220000490</v>
      </c>
      <c r="D5943" s="7" t="s">
        <v>54394</v>
      </c>
      <c r="E5943" s="7" t="s">
        <v>54395</v>
      </c>
      <c r="F5943" s="7" t="s">
        <v>22579</v>
      </c>
      <c r="G5943" s="7" t="s">
        <v>54396</v>
      </c>
      <c r="H5943" s="7" t="s">
        <v>54397</v>
      </c>
      <c r="I5943" s="7" t="s">
        <v>45</v>
      </c>
      <c r="J5943" s="7" t="s">
        <v>33060</v>
      </c>
      <c r="K5943" s="7" t="s">
        <v>47</v>
      </c>
      <c r="L5943" s="7">
        <v>10</v>
      </c>
      <c r="M5943" s="7" t="s">
        <v>363</v>
      </c>
      <c r="N5943" s="7">
        <v>70130</v>
      </c>
      <c r="O5943" s="7" t="s">
        <v>54398</v>
      </c>
      <c r="P5943" s="7">
        <v>19991218</v>
      </c>
      <c r="Q5943" s="7">
        <v>174</v>
      </c>
      <c r="R5943" s="7">
        <v>202112</v>
      </c>
    </row>
    <row r="5944" spans="1:18" ht="16.5" customHeight="1">
      <c r="A5944" s="8">
        <v>6138100237</v>
      </c>
      <c r="B5944" s="7">
        <v>1625029</v>
      </c>
      <c r="C5944" s="12">
        <v>1911110000740</v>
      </c>
      <c r="D5944" s="7" t="s">
        <v>20564</v>
      </c>
      <c r="E5944" s="7" t="s">
        <v>9354</v>
      </c>
      <c r="F5944" s="7" t="s">
        <v>20565</v>
      </c>
      <c r="G5944" s="7" t="s">
        <v>20566</v>
      </c>
      <c r="H5944" s="7" t="s">
        <v>20567</v>
      </c>
      <c r="I5944" s="7" t="s">
        <v>65</v>
      </c>
      <c r="J5944" s="7" t="s">
        <v>33060</v>
      </c>
      <c r="K5944" s="7" t="s">
        <v>60</v>
      </c>
      <c r="L5944" s="7">
        <v>10</v>
      </c>
      <c r="M5944" s="7" t="s">
        <v>33076</v>
      </c>
      <c r="N5944" s="7">
        <v>30310</v>
      </c>
      <c r="O5944" s="7" t="s">
        <v>6731</v>
      </c>
      <c r="P5944" s="7">
        <v>19730507</v>
      </c>
      <c r="Q5944" s="7">
        <v>74</v>
      </c>
      <c r="R5944" s="7">
        <v>202112</v>
      </c>
    </row>
    <row r="5945" spans="1:18" ht="16.5" customHeight="1">
      <c r="A5945" s="8">
        <v>6118109815</v>
      </c>
      <c r="B5945" s="7">
        <v>1260391</v>
      </c>
      <c r="C5945" s="12">
        <v>1911110024873</v>
      </c>
      <c r="D5945" s="7" t="s">
        <v>23730</v>
      </c>
      <c r="E5945" s="7" t="s">
        <v>23731</v>
      </c>
      <c r="F5945" s="7" t="s">
        <v>23708</v>
      </c>
      <c r="G5945" s="7" t="s">
        <v>23732</v>
      </c>
      <c r="H5945" s="7" t="s">
        <v>23733</v>
      </c>
      <c r="I5945" s="7" t="s">
        <v>65</v>
      </c>
      <c r="J5945" s="7" t="s">
        <v>33060</v>
      </c>
      <c r="K5945" s="7" t="s">
        <v>47</v>
      </c>
      <c r="L5945" s="7">
        <v>10</v>
      </c>
      <c r="M5945" s="7" t="s">
        <v>34194</v>
      </c>
      <c r="N5945" s="7">
        <v>49220</v>
      </c>
      <c r="O5945" s="7" t="s">
        <v>10760</v>
      </c>
      <c r="P5945" s="7">
        <v>20020311</v>
      </c>
      <c r="Q5945" s="7">
        <v>68</v>
      </c>
      <c r="R5945" s="7">
        <v>202112</v>
      </c>
    </row>
    <row r="5946" spans="1:18" ht="16.5" customHeight="1">
      <c r="A5946" s="8">
        <v>6098207994</v>
      </c>
      <c r="B5946" s="7">
        <v>1504618</v>
      </c>
      <c r="C5946" s="12">
        <v>1942220000437</v>
      </c>
      <c r="D5946" s="7" t="s">
        <v>54399</v>
      </c>
      <c r="E5946" s="7" t="s">
        <v>1932</v>
      </c>
      <c r="F5946" s="7" t="s">
        <v>54400</v>
      </c>
      <c r="G5946" s="7" t="s">
        <v>54401</v>
      </c>
      <c r="H5946" s="7" t="s">
        <v>54402</v>
      </c>
      <c r="I5946" s="7" t="s">
        <v>45</v>
      </c>
      <c r="J5946" s="7" t="s">
        <v>33060</v>
      </c>
      <c r="K5946" s="7" t="s">
        <v>47</v>
      </c>
      <c r="L5946" s="7">
        <v>10</v>
      </c>
      <c r="M5946" s="7" t="s">
        <v>966</v>
      </c>
      <c r="N5946" s="7">
        <v>68112</v>
      </c>
      <c r="O5946" s="7" t="s">
        <v>14141</v>
      </c>
      <c r="P5946" s="7">
        <v>20060628</v>
      </c>
      <c r="Q5946" s="7">
        <v>254</v>
      </c>
      <c r="R5946" s="7">
        <v>202112</v>
      </c>
    </row>
    <row r="5947" spans="1:18" ht="16.5" customHeight="1">
      <c r="A5947" s="8">
        <v>6098206582</v>
      </c>
      <c r="B5947" s="7">
        <v>2757477</v>
      </c>
      <c r="C5947" s="12">
        <v>1942710002513</v>
      </c>
      <c r="D5947" s="7" t="s">
        <v>27933</v>
      </c>
      <c r="E5947" s="7" t="s">
        <v>27934</v>
      </c>
      <c r="F5947" s="7" t="s">
        <v>27935</v>
      </c>
      <c r="G5947" s="7" t="s">
        <v>27936</v>
      </c>
      <c r="H5947" s="7" t="s">
        <v>27937</v>
      </c>
      <c r="I5947" s="7" t="s">
        <v>45</v>
      </c>
      <c r="J5947" s="7" t="s">
        <v>33060</v>
      </c>
      <c r="K5947" s="7" t="s">
        <v>47</v>
      </c>
      <c r="L5947" s="7">
        <v>10</v>
      </c>
      <c r="M5947" s="7" t="s">
        <v>966</v>
      </c>
      <c r="N5947" s="7">
        <v>68129</v>
      </c>
      <c r="O5947" s="7" t="s">
        <v>44903</v>
      </c>
      <c r="P5947" s="7">
        <v>19970101</v>
      </c>
      <c r="Q5947" s="7">
        <v>153</v>
      </c>
      <c r="R5947" s="7">
        <v>202112</v>
      </c>
    </row>
    <row r="5948" spans="1:18" ht="16.5" customHeight="1">
      <c r="A5948" s="8">
        <v>7388700407</v>
      </c>
      <c r="B5948" s="7">
        <v>6657840</v>
      </c>
      <c r="C5948" s="12">
        <v>1948110012425</v>
      </c>
      <c r="D5948" s="7" t="s">
        <v>18212</v>
      </c>
      <c r="E5948" s="7" t="s">
        <v>18213</v>
      </c>
      <c r="F5948" s="7" t="s">
        <v>18214</v>
      </c>
      <c r="G5948" s="7" t="s">
        <v>18215</v>
      </c>
      <c r="H5948" s="7" t="s">
        <v>18216</v>
      </c>
      <c r="I5948" s="7" t="s">
        <v>65</v>
      </c>
      <c r="J5948" s="7" t="s">
        <v>33060</v>
      </c>
      <c r="K5948" s="7" t="s">
        <v>60</v>
      </c>
      <c r="L5948" s="7">
        <v>10</v>
      </c>
      <c r="M5948" s="7" t="s">
        <v>33076</v>
      </c>
      <c r="N5948" s="7">
        <v>24132</v>
      </c>
      <c r="O5948" s="7" t="s">
        <v>3476</v>
      </c>
      <c r="P5948" s="7">
        <v>20160129</v>
      </c>
      <c r="Q5948" s="7">
        <v>72</v>
      </c>
      <c r="R5948" s="7">
        <v>202112</v>
      </c>
    </row>
    <row r="5949" spans="1:18" ht="16.5" customHeight="1">
      <c r="A5949" s="8">
        <v>6128116605</v>
      </c>
      <c r="B5949" s="7">
        <v>1244159</v>
      </c>
      <c r="C5949" s="12">
        <v>1949110010245</v>
      </c>
      <c r="D5949" s="7" t="s">
        <v>21240</v>
      </c>
      <c r="E5949" s="7" t="s">
        <v>21241</v>
      </c>
      <c r="F5949" s="7" t="s">
        <v>20814</v>
      </c>
      <c r="G5949" s="7" t="s">
        <v>21242</v>
      </c>
      <c r="H5949" s="7" t="s">
        <v>7637</v>
      </c>
      <c r="I5949" s="7" t="s">
        <v>65</v>
      </c>
      <c r="J5949" s="7" t="s">
        <v>33060</v>
      </c>
      <c r="K5949" s="7" t="s">
        <v>60</v>
      </c>
      <c r="L5949" s="7">
        <v>10</v>
      </c>
      <c r="M5949" s="7" t="s">
        <v>33076</v>
      </c>
      <c r="N5949" s="7">
        <v>31110</v>
      </c>
      <c r="O5949" s="7" t="s">
        <v>43003</v>
      </c>
      <c r="P5949" s="7">
        <v>20021111</v>
      </c>
      <c r="Q5949" s="7">
        <v>124</v>
      </c>
      <c r="R5949" s="7">
        <v>202112</v>
      </c>
    </row>
    <row r="5950" spans="1:18" ht="16.5" customHeight="1">
      <c r="A5950" s="8">
        <v>6128122859</v>
      </c>
      <c r="B5950" s="7">
        <v>3133573</v>
      </c>
      <c r="C5950" s="12">
        <v>1949110014099</v>
      </c>
      <c r="D5950" s="7" t="s">
        <v>21328</v>
      </c>
      <c r="E5950" s="7" t="s">
        <v>21329</v>
      </c>
      <c r="F5950" s="7" t="s">
        <v>21330</v>
      </c>
      <c r="G5950" s="7" t="s">
        <v>21331</v>
      </c>
      <c r="H5950" s="7" t="s">
        <v>21332</v>
      </c>
      <c r="I5950" s="7" t="s">
        <v>65</v>
      </c>
      <c r="J5950" s="7" t="s">
        <v>33060</v>
      </c>
      <c r="K5950" s="7" t="s">
        <v>60</v>
      </c>
      <c r="L5950" s="7">
        <v>10</v>
      </c>
      <c r="M5950" s="7" t="s">
        <v>33076</v>
      </c>
      <c r="N5950" s="7">
        <v>31114</v>
      </c>
      <c r="O5950" s="7" t="s">
        <v>7681</v>
      </c>
      <c r="P5950" s="7">
        <v>20050402</v>
      </c>
      <c r="Q5950" s="7">
        <v>60</v>
      </c>
      <c r="R5950" s="7">
        <v>202112</v>
      </c>
    </row>
    <row r="5951" spans="1:18" ht="16.5" customHeight="1">
      <c r="A5951" s="8">
        <v>8398801138</v>
      </c>
      <c r="B5951" s="7">
        <v>8726537</v>
      </c>
      <c r="C5951" s="12">
        <v>1949110048048</v>
      </c>
      <c r="D5951" s="7" t="s">
        <v>21259</v>
      </c>
      <c r="E5951" s="7" t="s">
        <v>21260</v>
      </c>
      <c r="F5951" s="7" t="s">
        <v>10099</v>
      </c>
      <c r="G5951" s="7" t="s">
        <v>21261</v>
      </c>
      <c r="H5951" s="7" t="s">
        <v>7637</v>
      </c>
      <c r="I5951" s="7" t="s">
        <v>65</v>
      </c>
      <c r="J5951" s="7" t="s">
        <v>33060</v>
      </c>
      <c r="K5951" s="7" t="s">
        <v>60</v>
      </c>
      <c r="L5951" s="7">
        <v>10</v>
      </c>
      <c r="M5951" s="7" t="s">
        <v>33076</v>
      </c>
      <c r="N5951" s="7">
        <v>31114</v>
      </c>
      <c r="O5951" s="7" t="s">
        <v>7681</v>
      </c>
      <c r="P5951" s="7">
        <v>20180921</v>
      </c>
      <c r="Q5951" s="7">
        <v>154</v>
      </c>
      <c r="R5951" s="7">
        <v>202112</v>
      </c>
    </row>
    <row r="5952" spans="1:18" ht="16.5" customHeight="1">
      <c r="A5952" s="8">
        <v>6158180260</v>
      </c>
      <c r="B5952" s="7">
        <v>3850146</v>
      </c>
      <c r="C5952" s="12">
        <v>1955110131460</v>
      </c>
      <c r="D5952" s="7" t="s">
        <v>18901</v>
      </c>
      <c r="E5952" s="7" t="s">
        <v>18902</v>
      </c>
      <c r="F5952" s="7" t="s">
        <v>18903</v>
      </c>
      <c r="G5952" s="7" t="s">
        <v>18904</v>
      </c>
      <c r="H5952" s="7" t="s">
        <v>18905</v>
      </c>
      <c r="I5952" s="7" t="s">
        <v>65</v>
      </c>
      <c r="J5952" s="7" t="s">
        <v>33060</v>
      </c>
      <c r="K5952" s="7" t="s">
        <v>47</v>
      </c>
      <c r="L5952" s="7">
        <v>10</v>
      </c>
      <c r="M5952" s="7" t="s">
        <v>33076</v>
      </c>
      <c r="N5952" s="7">
        <v>26299</v>
      </c>
      <c r="O5952" s="7" t="s">
        <v>33440</v>
      </c>
      <c r="P5952" s="7">
        <v>20101115</v>
      </c>
      <c r="Q5952" s="7">
        <v>64</v>
      </c>
      <c r="R5952" s="7">
        <v>202112</v>
      </c>
    </row>
    <row r="5953" spans="1:18" ht="16.5" customHeight="1">
      <c r="A5953" s="8">
        <v>8098801194</v>
      </c>
      <c r="B5953" s="7">
        <v>8789330</v>
      </c>
      <c r="C5953" s="12">
        <v>1955110226782</v>
      </c>
      <c r="D5953" s="7" t="s">
        <v>54403</v>
      </c>
      <c r="E5953" s="7" t="s">
        <v>5728</v>
      </c>
      <c r="F5953" s="7" t="s">
        <v>54404</v>
      </c>
      <c r="G5953" s="7" t="s">
        <v>54405</v>
      </c>
      <c r="H5953" s="7" t="s">
        <v>54406</v>
      </c>
      <c r="I5953" s="7" t="s">
        <v>65</v>
      </c>
      <c r="J5953" s="7" t="s">
        <v>33060</v>
      </c>
      <c r="K5953" s="7" t="s">
        <v>47</v>
      </c>
      <c r="L5953" s="7">
        <v>10</v>
      </c>
      <c r="M5953" s="7" t="s">
        <v>33076</v>
      </c>
      <c r="N5953" s="7">
        <v>10711</v>
      </c>
      <c r="O5953" s="7" t="s">
        <v>50114</v>
      </c>
      <c r="P5953" s="7">
        <v>20181218</v>
      </c>
      <c r="Q5953" s="7">
        <v>66</v>
      </c>
      <c r="R5953" s="7">
        <v>202112</v>
      </c>
    </row>
    <row r="5954" spans="1:18" ht="16.5" customHeight="1">
      <c r="A5954" s="8">
        <v>6158606682</v>
      </c>
      <c r="B5954" s="7">
        <v>5869079</v>
      </c>
      <c r="C5954" s="12">
        <v>1955710005297</v>
      </c>
      <c r="D5954" s="7" t="s">
        <v>14595</v>
      </c>
      <c r="E5954" s="7" t="s">
        <v>14596</v>
      </c>
      <c r="F5954" s="7" t="s">
        <v>14597</v>
      </c>
      <c r="G5954" s="7" t="s">
        <v>14598</v>
      </c>
      <c r="H5954" s="7" t="s">
        <v>14599</v>
      </c>
      <c r="I5954" s="7" t="s">
        <v>45</v>
      </c>
      <c r="J5954" s="7" t="s">
        <v>33060</v>
      </c>
      <c r="K5954" s="7" t="s">
        <v>47</v>
      </c>
      <c r="L5954" s="7">
        <v>10</v>
      </c>
      <c r="M5954" s="7" t="s">
        <v>966</v>
      </c>
      <c r="N5954" s="7">
        <v>68129</v>
      </c>
      <c r="O5954" s="7" t="s">
        <v>44903</v>
      </c>
      <c r="P5954" s="7">
        <v>20140127</v>
      </c>
      <c r="Q5954" s="7">
        <v>331</v>
      </c>
      <c r="R5954" s="7">
        <v>202112</v>
      </c>
    </row>
    <row r="5955" spans="1:18" ht="16.5" customHeight="1">
      <c r="A5955" s="8">
        <v>4108640673</v>
      </c>
      <c r="B5955" s="7">
        <v>3680869</v>
      </c>
      <c r="C5955" s="12">
        <v>2001110287263</v>
      </c>
      <c r="D5955" s="7" t="s">
        <v>20540</v>
      </c>
      <c r="E5955" s="7" t="s">
        <v>20541</v>
      </c>
      <c r="F5955" s="7" t="s">
        <v>20542</v>
      </c>
      <c r="G5955" s="7" t="s">
        <v>20543</v>
      </c>
      <c r="H5955" s="7" t="s">
        <v>20544</v>
      </c>
      <c r="I5955" s="7" t="s">
        <v>65</v>
      </c>
      <c r="J5955" s="7" t="s">
        <v>33060</v>
      </c>
      <c r="K5955" s="7" t="s">
        <v>60</v>
      </c>
      <c r="L5955" s="7">
        <v>10</v>
      </c>
      <c r="M5955" s="7" t="s">
        <v>33076</v>
      </c>
      <c r="N5955" s="7">
        <v>30391</v>
      </c>
      <c r="O5955" s="7" t="s">
        <v>7087</v>
      </c>
      <c r="P5955" s="7">
        <v>20091111</v>
      </c>
      <c r="Q5955" s="7">
        <v>64</v>
      </c>
      <c r="R5955" s="7">
        <v>202112</v>
      </c>
    </row>
    <row r="5956" spans="1:18" ht="16.5" customHeight="1">
      <c r="A5956" s="8">
        <v>6018137731</v>
      </c>
      <c r="B5956" s="7">
        <v>9059384</v>
      </c>
      <c r="C5956" s="12">
        <v>2001110570163</v>
      </c>
      <c r="D5956" s="7" t="s">
        <v>19524</v>
      </c>
      <c r="E5956" s="7" t="s">
        <v>19526</v>
      </c>
      <c r="F5956" s="7" t="s">
        <v>19527</v>
      </c>
      <c r="G5956" s="7" t="s">
        <v>19528</v>
      </c>
      <c r="H5956" s="7" t="s">
        <v>19529</v>
      </c>
      <c r="I5956" s="7" t="s">
        <v>52</v>
      </c>
      <c r="J5956" s="7" t="s">
        <v>33060</v>
      </c>
      <c r="K5956" s="7" t="s">
        <v>60</v>
      </c>
      <c r="L5956" s="7">
        <v>10</v>
      </c>
      <c r="M5956" s="7" t="s">
        <v>33076</v>
      </c>
      <c r="N5956" s="7">
        <v>28909</v>
      </c>
      <c r="O5956" s="7" t="s">
        <v>38319</v>
      </c>
      <c r="P5956" s="7">
        <v>20190805</v>
      </c>
      <c r="Q5956" s="7">
        <v>349</v>
      </c>
      <c r="R5956" s="7">
        <v>202112</v>
      </c>
    </row>
    <row r="5957" spans="1:18" ht="16.5" customHeight="1">
      <c r="A5957" s="8">
        <v>4088216871</v>
      </c>
      <c r="B5957" s="7">
        <v>3221656</v>
      </c>
      <c r="C5957" s="12">
        <v>2001220016411</v>
      </c>
      <c r="D5957" s="7" t="s">
        <v>54407</v>
      </c>
      <c r="E5957" s="7" t="s">
        <v>11831</v>
      </c>
      <c r="F5957" s="7" t="s">
        <v>54408</v>
      </c>
      <c r="G5957" s="7" t="s">
        <v>54409</v>
      </c>
      <c r="H5957" s="7" t="s">
        <v>54410</v>
      </c>
      <c r="I5957" s="7" t="s">
        <v>45</v>
      </c>
      <c r="J5957" s="7" t="s">
        <v>33060</v>
      </c>
      <c r="K5957" s="7" t="s">
        <v>47</v>
      </c>
      <c r="L5957" s="7">
        <v>10</v>
      </c>
      <c r="M5957" s="7" t="s">
        <v>105</v>
      </c>
      <c r="N5957" s="7">
        <v>87112</v>
      </c>
      <c r="O5957" s="7" t="s">
        <v>37473</v>
      </c>
      <c r="P5957" s="7">
        <v>20090219</v>
      </c>
      <c r="Q5957" s="7">
        <v>207</v>
      </c>
      <c r="R5957" s="7">
        <v>202112</v>
      </c>
    </row>
    <row r="5958" spans="1:18" ht="16.5" customHeight="1">
      <c r="A5958" s="8">
        <v>4098216549</v>
      </c>
      <c r="B5958" s="7">
        <v>4021207</v>
      </c>
      <c r="C5958" s="12">
        <v>2001220018912</v>
      </c>
      <c r="D5958" s="7" t="s">
        <v>22665</v>
      </c>
      <c r="E5958" s="7" t="s">
        <v>22666</v>
      </c>
      <c r="F5958" s="7" t="s">
        <v>22667</v>
      </c>
      <c r="G5958" s="7" t="s">
        <v>22668</v>
      </c>
      <c r="H5958" s="7" t="s">
        <v>22669</v>
      </c>
      <c r="I5958" s="7" t="s">
        <v>45</v>
      </c>
      <c r="J5958" s="7" t="s">
        <v>33060</v>
      </c>
      <c r="K5958" s="7" t="s">
        <v>47</v>
      </c>
      <c r="L5958" s="7">
        <v>10</v>
      </c>
      <c r="M5958" s="7" t="s">
        <v>33076</v>
      </c>
      <c r="N5958" s="7">
        <v>30391</v>
      </c>
      <c r="O5958" s="7" t="s">
        <v>7087</v>
      </c>
      <c r="P5958" s="7">
        <v>20110708</v>
      </c>
      <c r="Q5958" s="7">
        <v>72</v>
      </c>
      <c r="R5958" s="7">
        <v>202112</v>
      </c>
    </row>
    <row r="5959" spans="1:18" ht="16.5" customHeight="1">
      <c r="A5959" s="8">
        <v>4108212602</v>
      </c>
      <c r="B5959" s="7">
        <v>1998879</v>
      </c>
      <c r="C5959" s="12">
        <v>2041220001476</v>
      </c>
      <c r="D5959" s="7" t="s">
        <v>54411</v>
      </c>
      <c r="E5959" s="7" t="s">
        <v>54412</v>
      </c>
      <c r="F5959" s="7" t="s">
        <v>54413</v>
      </c>
      <c r="G5959" s="7" t="s">
        <v>54414</v>
      </c>
      <c r="H5959" s="7" t="s">
        <v>54415</v>
      </c>
      <c r="I5959" s="7" t="s">
        <v>45</v>
      </c>
      <c r="J5959" s="7" t="s">
        <v>33060</v>
      </c>
      <c r="K5959" s="7" t="s">
        <v>47</v>
      </c>
      <c r="L5959" s="7">
        <v>10</v>
      </c>
      <c r="M5959" s="7" t="s">
        <v>34433</v>
      </c>
      <c r="N5959" s="7">
        <v>62010</v>
      </c>
      <c r="O5959" s="7" t="s">
        <v>13333</v>
      </c>
      <c r="P5959" s="7">
        <v>20020530</v>
      </c>
      <c r="Q5959" s="7">
        <v>122</v>
      </c>
      <c r="R5959" s="7">
        <v>202112</v>
      </c>
    </row>
    <row r="5960" spans="1:18" ht="16.5" customHeight="1">
      <c r="A5960" s="8">
        <v>4108207341</v>
      </c>
      <c r="B5960" s="7">
        <v>1983056</v>
      </c>
      <c r="C5960" s="12">
        <v>2041710000312</v>
      </c>
      <c r="D5960" s="7" t="s">
        <v>54416</v>
      </c>
      <c r="E5960" s="7" t="s">
        <v>54417</v>
      </c>
      <c r="F5960" s="7" t="s">
        <v>54418</v>
      </c>
      <c r="G5960" s="7" t="s">
        <v>54419</v>
      </c>
      <c r="H5960" s="7" t="s">
        <v>54420</v>
      </c>
      <c r="I5960" s="7" t="s">
        <v>45</v>
      </c>
      <c r="J5960" s="7" t="s">
        <v>33060</v>
      </c>
      <c r="K5960" s="7" t="s">
        <v>47</v>
      </c>
      <c r="L5960" s="7">
        <v>10</v>
      </c>
      <c r="M5960" s="7" t="s">
        <v>313</v>
      </c>
      <c r="N5960" s="7">
        <v>42123</v>
      </c>
      <c r="O5960" s="7" t="s">
        <v>54384</v>
      </c>
      <c r="P5960" s="7">
        <v>19930901</v>
      </c>
      <c r="Q5960" s="7">
        <v>389</v>
      </c>
      <c r="R5960" s="7">
        <v>202112</v>
      </c>
    </row>
    <row r="5961" spans="1:18" ht="16.5" customHeight="1">
      <c r="A5961" s="8">
        <v>4108212674</v>
      </c>
      <c r="B5961" s="7">
        <v>2887579</v>
      </c>
      <c r="C5961" s="12">
        <v>2041710001118</v>
      </c>
      <c r="D5961" s="7" t="s">
        <v>24239</v>
      </c>
      <c r="E5961" s="7" t="s">
        <v>24240</v>
      </c>
      <c r="F5961" s="7" t="s">
        <v>24241</v>
      </c>
      <c r="G5961" s="7" t="s">
        <v>24242</v>
      </c>
      <c r="H5961" s="7" t="s">
        <v>24243</v>
      </c>
      <c r="I5961" s="7" t="s">
        <v>45</v>
      </c>
      <c r="J5961" s="7" t="s">
        <v>33060</v>
      </c>
      <c r="K5961" s="7" t="s">
        <v>47</v>
      </c>
      <c r="L5961" s="7">
        <v>10</v>
      </c>
      <c r="M5961" s="7" t="s">
        <v>34194</v>
      </c>
      <c r="N5961" s="7">
        <v>49101</v>
      </c>
      <c r="O5961" s="7" t="s">
        <v>42892</v>
      </c>
      <c r="P5961" s="7">
        <v>20021102</v>
      </c>
      <c r="Q5961" s="7">
        <v>937</v>
      </c>
      <c r="R5961" s="7">
        <v>202112</v>
      </c>
    </row>
    <row r="5962" spans="1:18" ht="16.5" customHeight="1">
      <c r="A5962" s="8">
        <v>4108213348</v>
      </c>
      <c r="B5962" s="7">
        <v>2808945</v>
      </c>
      <c r="C5962" s="12">
        <v>2041710001423</v>
      </c>
      <c r="D5962" s="7" t="s">
        <v>28031</v>
      </c>
      <c r="E5962" s="7" t="s">
        <v>28032</v>
      </c>
      <c r="F5962" s="7" t="s">
        <v>28033</v>
      </c>
      <c r="G5962" s="7" t="s">
        <v>28034</v>
      </c>
      <c r="H5962" s="7" t="s">
        <v>28035</v>
      </c>
      <c r="I5962" s="7" t="s">
        <v>45</v>
      </c>
      <c r="J5962" s="7" t="s">
        <v>33060</v>
      </c>
      <c r="K5962" s="7" t="s">
        <v>47</v>
      </c>
      <c r="L5962" s="7">
        <v>10</v>
      </c>
      <c r="M5962" s="7" t="s">
        <v>966</v>
      </c>
      <c r="N5962" s="7">
        <v>68120</v>
      </c>
      <c r="O5962" s="7" t="s">
        <v>44138</v>
      </c>
      <c r="P5962" s="7">
        <v>20040614</v>
      </c>
      <c r="Q5962" s="7">
        <v>130</v>
      </c>
      <c r="R5962" s="7">
        <v>202112</v>
      </c>
    </row>
    <row r="5963" spans="1:18" ht="16.5" customHeight="1">
      <c r="A5963" s="8">
        <v>4108213542</v>
      </c>
      <c r="B5963" s="7">
        <v>2887592</v>
      </c>
      <c r="C5963" s="12">
        <v>2041710001522</v>
      </c>
      <c r="D5963" s="7" t="s">
        <v>29407</v>
      </c>
      <c r="E5963" s="7" t="s">
        <v>3884</v>
      </c>
      <c r="F5963" s="7" t="s">
        <v>29408</v>
      </c>
      <c r="G5963" s="7" t="s">
        <v>29409</v>
      </c>
      <c r="H5963" s="7" t="s">
        <v>29410</v>
      </c>
      <c r="I5963" s="7" t="s">
        <v>45</v>
      </c>
      <c r="J5963" s="7" t="s">
        <v>33060</v>
      </c>
      <c r="K5963" s="7" t="s">
        <v>47</v>
      </c>
      <c r="L5963" s="7">
        <v>10</v>
      </c>
      <c r="M5963" s="7" t="s">
        <v>363</v>
      </c>
      <c r="N5963" s="7">
        <v>73209</v>
      </c>
      <c r="O5963" s="7" t="s">
        <v>45929</v>
      </c>
      <c r="P5963" s="7">
        <v>20041116</v>
      </c>
      <c r="Q5963" s="7">
        <v>115</v>
      </c>
      <c r="R5963" s="7">
        <v>202112</v>
      </c>
    </row>
    <row r="5964" spans="1:18" ht="16.5" customHeight="1">
      <c r="A5964" s="8">
        <v>6968200184</v>
      </c>
      <c r="B5964" s="7">
        <v>8354846</v>
      </c>
      <c r="C5964" s="12">
        <v>2047710004095</v>
      </c>
      <c r="D5964" s="7" t="s">
        <v>8989</v>
      </c>
      <c r="E5964" s="7" t="s">
        <v>8990</v>
      </c>
      <c r="F5964" s="7" t="s">
        <v>8991</v>
      </c>
      <c r="G5964" s="7" t="s">
        <v>8992</v>
      </c>
      <c r="H5964" s="7" t="s">
        <v>8993</v>
      </c>
      <c r="I5964" s="7" t="s">
        <v>45</v>
      </c>
      <c r="J5964" s="7" t="s">
        <v>33060</v>
      </c>
      <c r="K5964" s="7" t="s">
        <v>47</v>
      </c>
      <c r="L5964" s="7">
        <v>10</v>
      </c>
      <c r="M5964" s="7" t="s">
        <v>34194</v>
      </c>
      <c r="N5964" s="7">
        <v>52915</v>
      </c>
      <c r="O5964" s="7" t="s">
        <v>11624</v>
      </c>
      <c r="P5964" s="7">
        <v>20081008</v>
      </c>
      <c r="Q5964" s="7">
        <v>467</v>
      </c>
      <c r="R5964" s="7">
        <v>202112</v>
      </c>
    </row>
    <row r="5965" spans="1:18" ht="16.5" customHeight="1">
      <c r="A5965" s="8">
        <v>4128121871</v>
      </c>
      <c r="B5965" s="7">
        <v>1335569</v>
      </c>
      <c r="C5965" s="12">
        <v>2055110015091</v>
      </c>
      <c r="D5965" s="7" t="s">
        <v>54421</v>
      </c>
      <c r="E5965" s="7" t="s">
        <v>16830</v>
      </c>
      <c r="F5965" s="7" t="s">
        <v>404</v>
      </c>
      <c r="G5965" s="7" t="s">
        <v>54422</v>
      </c>
      <c r="H5965" s="7" t="s">
        <v>54423</v>
      </c>
      <c r="I5965" s="7" t="s">
        <v>65</v>
      </c>
      <c r="J5965" s="7" t="s">
        <v>33060</v>
      </c>
      <c r="K5965" s="7" t="s">
        <v>47</v>
      </c>
      <c r="L5965" s="7">
        <v>10</v>
      </c>
      <c r="M5965" s="7" t="s">
        <v>33076</v>
      </c>
      <c r="N5965" s="7">
        <v>10713</v>
      </c>
      <c r="O5965" s="7" t="s">
        <v>483</v>
      </c>
      <c r="P5965" s="7">
        <v>20011122</v>
      </c>
      <c r="Q5965" s="7">
        <v>51</v>
      </c>
      <c r="R5965" s="7">
        <v>202112</v>
      </c>
    </row>
    <row r="5966" spans="1:18" ht="16.5" customHeight="1">
      <c r="A5966" s="8">
        <v>4098212640</v>
      </c>
      <c r="B5966" s="7">
        <v>3164427</v>
      </c>
      <c r="C5966" s="12">
        <v>2063220002220</v>
      </c>
      <c r="D5966" s="7" t="s">
        <v>54424</v>
      </c>
      <c r="E5966" s="7" t="s">
        <v>54425</v>
      </c>
      <c r="F5966" s="7" t="s">
        <v>54426</v>
      </c>
      <c r="G5966" s="7" t="s">
        <v>54427</v>
      </c>
      <c r="H5966" s="7" t="s">
        <v>54428</v>
      </c>
      <c r="I5966" s="7" t="s">
        <v>45</v>
      </c>
      <c r="J5966" s="7" t="s">
        <v>33060</v>
      </c>
      <c r="K5966" s="7" t="s">
        <v>47</v>
      </c>
      <c r="L5966" s="7">
        <v>10</v>
      </c>
      <c r="M5966" s="7" t="s">
        <v>363</v>
      </c>
      <c r="N5966" s="7">
        <v>73209</v>
      </c>
      <c r="O5966" s="7" t="s">
        <v>45929</v>
      </c>
      <c r="P5966" s="7">
        <v>20050726</v>
      </c>
      <c r="Q5966" s="7">
        <v>84</v>
      </c>
      <c r="R5966" s="7">
        <v>202112</v>
      </c>
    </row>
    <row r="5967" spans="1:18" ht="16.5" customHeight="1">
      <c r="A5967" s="8">
        <v>8448700624</v>
      </c>
      <c r="B5967" s="7">
        <v>6814716</v>
      </c>
      <c r="C5967" s="12">
        <v>2101110119042</v>
      </c>
      <c r="D5967" s="7" t="s">
        <v>23306</v>
      </c>
      <c r="E5967" s="7" t="s">
        <v>23307</v>
      </c>
      <c r="F5967" s="7" t="s">
        <v>23308</v>
      </c>
      <c r="G5967" s="7" t="s">
        <v>23309</v>
      </c>
      <c r="H5967" s="7" t="s">
        <v>23310</v>
      </c>
      <c r="I5967" s="7" t="s">
        <v>65</v>
      </c>
      <c r="J5967" s="7" t="s">
        <v>33060</v>
      </c>
      <c r="K5967" s="7" t="s">
        <v>60</v>
      </c>
      <c r="L5967" s="7">
        <v>10</v>
      </c>
      <c r="M5967" s="7" t="s">
        <v>33760</v>
      </c>
      <c r="N5967" s="7">
        <v>46311</v>
      </c>
      <c r="O5967" s="7" t="s">
        <v>33832</v>
      </c>
      <c r="P5967" s="7">
        <v>20161012</v>
      </c>
      <c r="Q5967" s="7">
        <v>92</v>
      </c>
      <c r="R5967" s="7">
        <v>202112</v>
      </c>
    </row>
    <row r="5968" spans="1:18" ht="16.5" customHeight="1">
      <c r="A5968" s="8">
        <v>4028211446</v>
      </c>
      <c r="B5968" s="7">
        <v>1922311</v>
      </c>
      <c r="C5968" s="12">
        <v>2101710002613</v>
      </c>
      <c r="D5968" s="7" t="s">
        <v>28055</v>
      </c>
      <c r="E5968" s="7" t="s">
        <v>11366</v>
      </c>
      <c r="F5968" s="7" t="s">
        <v>8163</v>
      </c>
      <c r="G5968" s="7" t="s">
        <v>28056</v>
      </c>
      <c r="H5968" s="7" t="s">
        <v>28057</v>
      </c>
      <c r="I5968" s="7" t="s">
        <v>45</v>
      </c>
      <c r="J5968" s="7" t="s">
        <v>33060</v>
      </c>
      <c r="K5968" s="7" t="s">
        <v>47</v>
      </c>
      <c r="L5968" s="7">
        <v>10</v>
      </c>
      <c r="M5968" s="7" t="s">
        <v>313</v>
      </c>
      <c r="N5968" s="7">
        <v>41110</v>
      </c>
      <c r="O5968" s="7" t="s">
        <v>8163</v>
      </c>
      <c r="P5968" s="7">
        <v>19910102</v>
      </c>
      <c r="Q5968" s="7">
        <v>106</v>
      </c>
      <c r="R5968" s="7">
        <v>202112</v>
      </c>
    </row>
    <row r="5969" spans="1:18" ht="16.5" customHeight="1">
      <c r="A5969" s="8">
        <v>4188206007</v>
      </c>
      <c r="B5969" s="7">
        <v>5592594</v>
      </c>
      <c r="C5969" s="12">
        <v>2101710007564</v>
      </c>
      <c r="D5969" s="7" t="s">
        <v>7334</v>
      </c>
      <c r="E5969" s="7" t="s">
        <v>7335</v>
      </c>
      <c r="F5969" s="7" t="s">
        <v>7336</v>
      </c>
      <c r="G5969" s="7" t="s">
        <v>7337</v>
      </c>
      <c r="H5969" s="7" t="s">
        <v>7338</v>
      </c>
      <c r="I5969" s="7" t="s">
        <v>45</v>
      </c>
      <c r="J5969" s="7" t="s">
        <v>33060</v>
      </c>
      <c r="K5969" s="7" t="s">
        <v>47</v>
      </c>
      <c r="L5969" s="7">
        <v>10</v>
      </c>
      <c r="M5969" s="7" t="s">
        <v>33760</v>
      </c>
      <c r="N5969" s="7">
        <v>47631</v>
      </c>
      <c r="O5969" s="7" t="s">
        <v>54429</v>
      </c>
      <c r="P5969" s="7">
        <v>20080601</v>
      </c>
      <c r="Q5969" s="7">
        <v>516</v>
      </c>
      <c r="R5969" s="7">
        <v>202112</v>
      </c>
    </row>
    <row r="5970" spans="1:18" ht="16.5" customHeight="1">
      <c r="A5970" s="8">
        <v>2548800959</v>
      </c>
      <c r="B5970" s="7">
        <v>8582286</v>
      </c>
      <c r="C5970" s="12">
        <v>2149110054355</v>
      </c>
      <c r="D5970" s="7" t="s">
        <v>19235</v>
      </c>
      <c r="E5970" s="7" t="s">
        <v>13949</v>
      </c>
      <c r="F5970" s="7" t="s">
        <v>19236</v>
      </c>
      <c r="G5970" s="7" t="s">
        <v>19237</v>
      </c>
      <c r="H5970" s="7" t="s">
        <v>19238</v>
      </c>
      <c r="I5970" s="7" t="s">
        <v>65</v>
      </c>
      <c r="J5970" s="7" t="s">
        <v>33060</v>
      </c>
      <c r="K5970" s="7" t="s">
        <v>60</v>
      </c>
      <c r="L5970" s="7">
        <v>10</v>
      </c>
      <c r="M5970" s="7" t="s">
        <v>33076</v>
      </c>
      <c r="N5970" s="7">
        <v>20129</v>
      </c>
      <c r="O5970" s="7" t="s">
        <v>54430</v>
      </c>
      <c r="P5970" s="7">
        <v>20180419</v>
      </c>
      <c r="Q5970" s="7">
        <v>164</v>
      </c>
      <c r="R5970" s="7">
        <v>202112</v>
      </c>
    </row>
    <row r="5971" spans="1:18" ht="16.5" customHeight="1">
      <c r="A5971" s="8">
        <v>6168221432</v>
      </c>
      <c r="B5971" s="7">
        <v>3656645</v>
      </c>
      <c r="C5971" s="12">
        <v>2201710006762</v>
      </c>
      <c r="D5971" s="7" t="s">
        <v>23614</v>
      </c>
      <c r="E5971" s="7" t="s">
        <v>23615</v>
      </c>
      <c r="F5971" s="7" t="s">
        <v>23616</v>
      </c>
      <c r="G5971" s="7" t="s">
        <v>23617</v>
      </c>
      <c r="H5971" s="7" t="s">
        <v>23618</v>
      </c>
      <c r="I5971" s="7" t="s">
        <v>45</v>
      </c>
      <c r="J5971" s="7" t="s">
        <v>33060</v>
      </c>
      <c r="K5971" s="7" t="s">
        <v>47</v>
      </c>
      <c r="L5971" s="7">
        <v>10</v>
      </c>
      <c r="M5971" s="7" t="s">
        <v>33760</v>
      </c>
      <c r="N5971" s="7">
        <v>47119</v>
      </c>
      <c r="O5971" s="7" t="s">
        <v>33940</v>
      </c>
      <c r="P5971" s="7">
        <v>20080625</v>
      </c>
      <c r="Q5971" s="7">
        <v>188</v>
      </c>
      <c r="R5971" s="7">
        <v>202112</v>
      </c>
    </row>
    <row r="5972" spans="1:18" ht="16.5" customHeight="1">
      <c r="A5972" s="8">
        <v>6218194677</v>
      </c>
      <c r="B5972" s="7">
        <v>4089437</v>
      </c>
      <c r="C5972" s="12">
        <v>2341110064281</v>
      </c>
      <c r="D5972" s="7" t="s">
        <v>26111</v>
      </c>
      <c r="E5972" s="7" t="s">
        <v>26112</v>
      </c>
      <c r="F5972" s="7" t="s">
        <v>12043</v>
      </c>
      <c r="G5972" s="7" t="s">
        <v>26113</v>
      </c>
      <c r="H5972" s="7" t="s">
        <v>26114</v>
      </c>
      <c r="I5972" s="7" t="s">
        <v>65</v>
      </c>
      <c r="J5972" s="7" t="s">
        <v>33060</v>
      </c>
      <c r="K5972" s="7" t="s">
        <v>60</v>
      </c>
      <c r="L5972" s="7">
        <v>10</v>
      </c>
      <c r="M5972" s="7" t="s">
        <v>34319</v>
      </c>
      <c r="N5972" s="7">
        <v>55103</v>
      </c>
      <c r="O5972" s="7" t="s">
        <v>12061</v>
      </c>
      <c r="P5972" s="7">
        <v>20120313</v>
      </c>
      <c r="Q5972" s="7">
        <v>65</v>
      </c>
      <c r="R5972" s="7">
        <v>202112</v>
      </c>
    </row>
    <row r="5973" spans="1:18" ht="16.5" customHeight="1">
      <c r="A5973" s="8">
        <v>6218210752</v>
      </c>
      <c r="B5973" s="7">
        <v>5353820</v>
      </c>
      <c r="C5973" s="12">
        <v>2341710001831</v>
      </c>
      <c r="D5973" s="7" t="s">
        <v>28323</v>
      </c>
      <c r="E5973" s="7" t="s">
        <v>28324</v>
      </c>
      <c r="F5973" s="7" t="s">
        <v>14351</v>
      </c>
      <c r="G5973" s="7" t="s">
        <v>28325</v>
      </c>
      <c r="H5973" s="7" t="s">
        <v>28326</v>
      </c>
      <c r="I5973" s="7" t="s">
        <v>45</v>
      </c>
      <c r="J5973" s="7" t="s">
        <v>33060</v>
      </c>
      <c r="K5973" s="7" t="s">
        <v>47</v>
      </c>
      <c r="L5973" s="7">
        <v>10</v>
      </c>
      <c r="M5973" s="7" t="s">
        <v>966</v>
      </c>
      <c r="N5973" s="7">
        <v>68210</v>
      </c>
      <c r="O5973" s="7" t="s">
        <v>11947</v>
      </c>
      <c r="P5973" s="7">
        <v>20090701</v>
      </c>
      <c r="Q5973" s="7">
        <v>257</v>
      </c>
      <c r="R5973" s="7">
        <v>202112</v>
      </c>
    </row>
    <row r="5974" spans="1:18" ht="16.5" customHeight="1">
      <c r="A5974" s="8">
        <v>6208205936</v>
      </c>
      <c r="B5974" s="7">
        <v>2887585</v>
      </c>
      <c r="C5974" s="12">
        <v>2342710003067</v>
      </c>
      <c r="D5974" s="7" t="s">
        <v>27916</v>
      </c>
      <c r="E5974" s="7" t="s">
        <v>27917</v>
      </c>
      <c r="F5974" s="7" t="s">
        <v>27918</v>
      </c>
      <c r="G5974" s="7" t="s">
        <v>27919</v>
      </c>
      <c r="H5974" s="7" t="s">
        <v>27920</v>
      </c>
      <c r="I5974" s="7" t="s">
        <v>45</v>
      </c>
      <c r="J5974" s="7" t="s">
        <v>33060</v>
      </c>
      <c r="K5974" s="7" t="s">
        <v>47</v>
      </c>
      <c r="L5974" s="7">
        <v>10</v>
      </c>
      <c r="M5974" s="7" t="s">
        <v>313</v>
      </c>
      <c r="N5974" s="7">
        <v>42121</v>
      </c>
      <c r="O5974" s="7" t="s">
        <v>8614</v>
      </c>
      <c r="P5974" s="7">
        <v>20070207</v>
      </c>
      <c r="Q5974" s="7">
        <v>70</v>
      </c>
      <c r="R5974" s="7">
        <v>202112</v>
      </c>
    </row>
    <row r="5975" spans="1:18" ht="16.5" customHeight="1">
      <c r="A5975" s="8">
        <v>6208209271</v>
      </c>
      <c r="B5975" s="7">
        <v>6300864</v>
      </c>
      <c r="C5975" s="12">
        <v>2342710004081</v>
      </c>
      <c r="D5975" s="7" t="s">
        <v>26061</v>
      </c>
      <c r="E5975" s="7" t="s">
        <v>26062</v>
      </c>
      <c r="F5975" s="7" t="s">
        <v>11624</v>
      </c>
      <c r="G5975" s="7" t="s">
        <v>26063</v>
      </c>
      <c r="H5975" s="7" t="s">
        <v>26064</v>
      </c>
      <c r="I5975" s="7" t="s">
        <v>45</v>
      </c>
      <c r="J5975" s="7" t="s">
        <v>33060</v>
      </c>
      <c r="K5975" s="7" t="s">
        <v>47</v>
      </c>
      <c r="L5975" s="7">
        <v>10</v>
      </c>
      <c r="M5975" s="7" t="s">
        <v>34194</v>
      </c>
      <c r="N5975" s="7">
        <v>52915</v>
      </c>
      <c r="O5975" s="7" t="s">
        <v>11624</v>
      </c>
      <c r="P5975" s="7">
        <v>20130621</v>
      </c>
      <c r="Q5975" s="7">
        <v>155</v>
      </c>
      <c r="R5975" s="7">
        <v>202112</v>
      </c>
    </row>
    <row r="5976" spans="1:18" ht="16.5" customHeight="1">
      <c r="A5976" s="8">
        <v>6988700598</v>
      </c>
      <c r="B5976" s="7">
        <v>8228034</v>
      </c>
      <c r="C5976" s="12">
        <v>2401710023902</v>
      </c>
      <c r="D5976" s="7" t="s">
        <v>30673</v>
      </c>
      <c r="E5976" s="7" t="s">
        <v>30674</v>
      </c>
      <c r="F5976" s="7" t="s">
        <v>30675</v>
      </c>
      <c r="G5976" s="7" t="s">
        <v>30676</v>
      </c>
      <c r="H5976" s="7" t="s">
        <v>30677</v>
      </c>
      <c r="I5976" s="7" t="s">
        <v>45</v>
      </c>
      <c r="J5976" s="7" t="s">
        <v>33060</v>
      </c>
      <c r="K5976" s="7" t="s">
        <v>47</v>
      </c>
      <c r="L5976" s="7">
        <v>10</v>
      </c>
      <c r="M5976" s="7" t="s">
        <v>34194</v>
      </c>
      <c r="N5976" s="7">
        <v>52911</v>
      </c>
      <c r="O5976" s="7" t="s">
        <v>43963</v>
      </c>
      <c r="P5976" s="7">
        <v>20170531</v>
      </c>
      <c r="Q5976" s="7">
        <v>16634</v>
      </c>
      <c r="R5976" s="7">
        <v>202112</v>
      </c>
    </row>
    <row r="5977" spans="1:18" ht="16.5" customHeight="1">
      <c r="A5977" s="8">
        <v>1078210052</v>
      </c>
      <c r="B5977" s="7">
        <v>3047747</v>
      </c>
      <c r="C5977" s="12">
        <v>2541710013535</v>
      </c>
      <c r="D5977" s="7" t="s">
        <v>54431</v>
      </c>
      <c r="E5977" s="7" t="s">
        <v>54432</v>
      </c>
      <c r="F5977" s="7" t="s">
        <v>54433</v>
      </c>
      <c r="G5977" s="7" t="s">
        <v>54434</v>
      </c>
      <c r="H5977" s="7" t="s">
        <v>54435</v>
      </c>
      <c r="I5977" s="7" t="s">
        <v>45</v>
      </c>
      <c r="J5977" s="7" t="s">
        <v>33060</v>
      </c>
      <c r="K5977" s="7" t="s">
        <v>47</v>
      </c>
      <c r="L5977" s="7">
        <v>10</v>
      </c>
      <c r="M5977" s="7" t="s">
        <v>34194</v>
      </c>
      <c r="N5977" s="7">
        <v>52915</v>
      </c>
      <c r="O5977" s="7" t="s">
        <v>11624</v>
      </c>
      <c r="P5977" s="7">
        <v>20040618</v>
      </c>
      <c r="Q5977" s="7">
        <v>286</v>
      </c>
      <c r="R5977" s="7">
        <v>202112</v>
      </c>
    </row>
    <row r="5978" spans="1:18" ht="16.5" customHeight="1">
      <c r="A5978" s="8">
        <v>2178204221</v>
      </c>
      <c r="B5978" s="7">
        <v>3047730</v>
      </c>
      <c r="C5978" s="12">
        <v>2643710003845</v>
      </c>
      <c r="D5978" s="7" t="s">
        <v>54436</v>
      </c>
      <c r="E5978" s="7" t="s">
        <v>54437</v>
      </c>
      <c r="F5978" s="7" t="s">
        <v>54438</v>
      </c>
      <c r="G5978" s="7" t="s">
        <v>54439</v>
      </c>
      <c r="H5978" s="7" t="s">
        <v>54440</v>
      </c>
      <c r="I5978" s="7" t="s">
        <v>45</v>
      </c>
      <c r="J5978" s="7" t="s">
        <v>33060</v>
      </c>
      <c r="K5978" s="7" t="s">
        <v>47</v>
      </c>
      <c r="L5978" s="7">
        <v>10</v>
      </c>
      <c r="M5978" s="7" t="s">
        <v>966</v>
      </c>
      <c r="N5978" s="7">
        <v>68212</v>
      </c>
      <c r="O5978" s="7" t="s">
        <v>43364</v>
      </c>
      <c r="P5978" s="7">
        <v>20050401</v>
      </c>
      <c r="Q5978" s="7">
        <v>216</v>
      </c>
      <c r="R5978" s="7">
        <v>202112</v>
      </c>
    </row>
    <row r="5979" spans="1:18" ht="16.5" customHeight="1">
      <c r="A5979" s="8">
        <v>2918200204</v>
      </c>
      <c r="B5979" s="7">
        <v>8859131</v>
      </c>
      <c r="C5979" s="12">
        <v>2701220035657</v>
      </c>
      <c r="D5979" s="7" t="s">
        <v>54441</v>
      </c>
      <c r="E5979" s="7" t="s">
        <v>7396</v>
      </c>
      <c r="F5979" s="7" t="s">
        <v>54442</v>
      </c>
      <c r="G5979" s="7" t="s">
        <v>54443</v>
      </c>
      <c r="H5979" s="7" t="s">
        <v>54444</v>
      </c>
      <c r="I5979" s="7" t="s">
        <v>45</v>
      </c>
      <c r="J5979" s="7" t="s">
        <v>33060</v>
      </c>
      <c r="K5979" s="7" t="s">
        <v>47</v>
      </c>
      <c r="L5979" s="7">
        <v>10</v>
      </c>
      <c r="M5979" s="7" t="s">
        <v>105</v>
      </c>
      <c r="N5979" s="7">
        <v>86300</v>
      </c>
      <c r="O5979" s="7" t="s">
        <v>36811</v>
      </c>
      <c r="P5979" s="7">
        <v>20170706</v>
      </c>
      <c r="Q5979" s="7">
        <v>63</v>
      </c>
      <c r="R5979" s="7">
        <v>202112</v>
      </c>
    </row>
    <row r="5980" spans="1:18" ht="16.5" customHeight="1">
      <c r="A5980" s="8">
        <v>4768200431</v>
      </c>
      <c r="B5980" s="7">
        <v>9615263</v>
      </c>
      <c r="C5980" s="12">
        <v>2802710006817</v>
      </c>
      <c r="D5980" s="7" t="s">
        <v>22340</v>
      </c>
      <c r="E5980" s="7" t="s">
        <v>22341</v>
      </c>
      <c r="F5980" s="7" t="s">
        <v>22342</v>
      </c>
      <c r="G5980" s="7" t="s">
        <v>22343</v>
      </c>
      <c r="H5980" s="7" t="s">
        <v>22344</v>
      </c>
      <c r="I5980" s="7" t="s">
        <v>65</v>
      </c>
      <c r="J5980" s="7" t="s">
        <v>33060</v>
      </c>
      <c r="K5980" s="7" t="s">
        <v>47</v>
      </c>
      <c r="L5980" s="7">
        <v>10</v>
      </c>
      <c r="M5980" s="7" t="s">
        <v>313</v>
      </c>
      <c r="N5980" s="7">
        <v>42139</v>
      </c>
      <c r="O5980" s="7" t="s">
        <v>49971</v>
      </c>
      <c r="P5980" s="7">
        <v>20201207</v>
      </c>
      <c r="Q5980" s="7">
        <v>57</v>
      </c>
      <c r="R5980" s="7">
        <v>202112</v>
      </c>
    </row>
    <row r="5981" spans="1:18" ht="16.5" customHeight="1">
      <c r="A5981" s="8">
        <v>1328208095</v>
      </c>
      <c r="B5981" s="7">
        <v>3036610</v>
      </c>
      <c r="C5981" s="12">
        <v>2841710003605</v>
      </c>
      <c r="D5981" s="7" t="s">
        <v>54445</v>
      </c>
      <c r="E5981" s="7" t="s">
        <v>54446</v>
      </c>
      <c r="F5981" s="7" t="s">
        <v>54447</v>
      </c>
      <c r="G5981" s="7" t="s">
        <v>54448</v>
      </c>
      <c r="H5981" s="7" t="s">
        <v>54449</v>
      </c>
      <c r="I5981" s="7" t="s">
        <v>45</v>
      </c>
      <c r="J5981" s="7" t="s">
        <v>33060</v>
      </c>
      <c r="K5981" s="7" t="s">
        <v>47</v>
      </c>
      <c r="L5981" s="7">
        <v>10</v>
      </c>
      <c r="M5981" s="7" t="s">
        <v>966</v>
      </c>
      <c r="N5981" s="7">
        <v>68100</v>
      </c>
      <c r="O5981" s="7" t="s">
        <v>14143</v>
      </c>
      <c r="P5981" s="7">
        <v>20071115</v>
      </c>
      <c r="Q5981" s="7">
        <v>579</v>
      </c>
      <c r="R5981" s="7">
        <v>202112</v>
      </c>
    </row>
    <row r="5982" spans="1:18" ht="16.5" customHeight="1">
      <c r="A5982" s="8">
        <v>1288659424</v>
      </c>
      <c r="B5982" s="7">
        <v>3990814</v>
      </c>
      <c r="C5982" s="12">
        <v>2850710006262</v>
      </c>
      <c r="D5982" s="7" t="s">
        <v>14760</v>
      </c>
      <c r="E5982" s="7" t="s">
        <v>14761</v>
      </c>
      <c r="F5982" s="7" t="s">
        <v>14762</v>
      </c>
      <c r="G5982" s="7" t="s">
        <v>14763</v>
      </c>
      <c r="H5982" s="7" t="s">
        <v>14764</v>
      </c>
      <c r="I5982" s="7" t="s">
        <v>45</v>
      </c>
      <c r="J5982" s="7" t="s">
        <v>33060</v>
      </c>
      <c r="K5982" s="7" t="s">
        <v>47</v>
      </c>
      <c r="L5982" s="7">
        <v>10</v>
      </c>
      <c r="M5982" s="7" t="s">
        <v>313</v>
      </c>
      <c r="N5982" s="7">
        <v>41229</v>
      </c>
      <c r="O5982" s="7" t="s">
        <v>33722</v>
      </c>
      <c r="P5982" s="7">
        <v>20110401</v>
      </c>
      <c r="Q5982" s="7">
        <v>584</v>
      </c>
      <c r="R5982" s="7">
        <v>202112</v>
      </c>
    </row>
  </sheetData>
  <phoneticPr fontId="36" type="noConversion"/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전수총데이터</vt:lpstr>
      <vt:lpstr>사용한데이터</vt:lpstr>
      <vt:lpstr>삭제</vt:lpstr>
      <vt:lpstr>고용인원미달</vt:lpstr>
      <vt:lpstr>비엑티브 데이터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sungjin Kim</cp:lastModifiedBy>
  <dcterms:created xsi:type="dcterms:W3CDTF">2023-08-29T02:12:32Z</dcterms:created>
  <dcterms:modified xsi:type="dcterms:W3CDTF">2023-11-23T02:03:21Z</dcterms:modified>
</cp:coreProperties>
</file>